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workbookPr codeName="ThisWorkbook"/>
  <mc:AlternateContent xmlns:mc="http://schemas.openxmlformats.org/markup-compatibility/2006">
    <mc:Choice Requires="x15">
      <x15ac:absPath xmlns:x15ac="http://schemas.microsoft.com/office/spreadsheetml/2010/11/ac" url="C:\Users\lenovo\Desktop\间接比较方法学\model\"/>
    </mc:Choice>
  </mc:AlternateContent>
  <xr:revisionPtr revIDLastSave="0" documentId="13_ncr:1_{9F0740B0-3868-4F57-B643-EE8AEF884C04}" xr6:coauthVersionLast="47" xr6:coauthVersionMax="47" xr10:uidLastSave="{00000000-0000-0000-0000-000000000000}"/>
  <bookViews>
    <workbookView xWindow="-108" yWindow="-108" windowWidth="23256" windowHeight="12576" tabRatio="881" activeTab="9" xr2:uid="{00000000-000D-0000-FFFF-FFFF00000000}"/>
  </bookViews>
  <sheets>
    <sheet name="DSA" sheetId="9" r:id="rId1"/>
    <sheet name="Unit cost and utilities" sheetId="14" r:id="rId2"/>
    <sheet name="Parameter" sheetId="8" r:id="rId3"/>
    <sheet name="NMA parameters" sheetId="12" r:id="rId4"/>
    <sheet name="Survival-1cycle NMA" sheetId="18" r:id="rId5"/>
    <sheet name="Surv-rate CEA" sheetId="10" r:id="rId6"/>
    <sheet name="TOTAL COST" sheetId="13" r:id="rId7"/>
    <sheet name="TOTAL UTILITY" sheetId="15" r:id="rId8"/>
    <sheet name="Results of CEA" sheetId="26" r:id="rId9"/>
    <sheet name="PSA" sheetId="27" r:id="rId10"/>
    <sheet name="discontinue rate" sheetId="5" state="hidden" r:id="rId11"/>
  </sheets>
  <definedNames>
    <definedName name="DISC">Parameter!$D$350</definedName>
    <definedName name="dr_che">'discontinue rate'!$C$6</definedName>
    <definedName name="dr_ipi">'discontinue rate'!$C$5</definedName>
    <definedName name="dr_niv">'discontinue rate'!$C$3</definedName>
    <definedName name="dr_nivipi">'discontinue rate'!$C$4</definedName>
    <definedName name="UPD">Parameter!$D$58</definedName>
    <definedName name="UPFS">Parameter!$D$57</definedName>
    <definedName name="WTP">Parameter!$D$351</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I351" i="8" l="1"/>
  <c r="H351" i="8"/>
  <c r="G351" i="8"/>
  <c r="L351" i="8" s="1"/>
  <c r="E351" i="8"/>
  <c r="C354" i="9"/>
  <c r="K351" i="8" l="1"/>
  <c r="F351" i="8" s="1"/>
  <c r="D351" i="8" s="1"/>
  <c r="AO4" i="10" l="1"/>
  <c r="AM4" i="10"/>
  <c r="AL4" i="10"/>
  <c r="AJ4" i="10"/>
  <c r="AF4" i="10"/>
  <c r="AD4" i="10"/>
  <c r="AC4" i="10"/>
  <c r="AA4" i="10"/>
  <c r="Z4" i="10"/>
  <c r="X4" i="10"/>
  <c r="W4" i="10"/>
  <c r="U4" i="10"/>
  <c r="Q4" i="10"/>
  <c r="O4" i="10"/>
  <c r="K4" i="10"/>
  <c r="I4" i="10"/>
  <c r="D4" i="10"/>
  <c r="C4" i="10"/>
  <c r="C188" i="9"/>
  <c r="C189" i="9"/>
  <c r="C190" i="9"/>
  <c r="C191" i="9"/>
  <c r="C192" i="9"/>
  <c r="C193" i="9"/>
  <c r="G319" i="8"/>
  <c r="F319" i="8" s="1"/>
  <c r="D319" i="8" s="1"/>
  <c r="I88" i="18" s="1"/>
  <c r="G325" i="8"/>
  <c r="F325" i="8" s="1"/>
  <c r="D325" i="8" s="1"/>
  <c r="F13" i="18" s="1"/>
  <c r="C12" i="10" s="1"/>
  <c r="L319" i="8"/>
  <c r="L325" i="8"/>
  <c r="H318" i="8"/>
  <c r="I318" i="8"/>
  <c r="H319" i="8"/>
  <c r="I319" i="8"/>
  <c r="H322" i="8"/>
  <c r="I322" i="8"/>
  <c r="H323" i="8"/>
  <c r="H325" i="8"/>
  <c r="I325" i="8"/>
  <c r="H326" i="8"/>
  <c r="I326" i="8"/>
  <c r="H329" i="8"/>
  <c r="I329" i="8"/>
  <c r="E315" i="8"/>
  <c r="E319" i="8"/>
  <c r="E321" i="8"/>
  <c r="E325" i="8"/>
  <c r="C333" i="9"/>
  <c r="E330" i="8" s="1"/>
  <c r="C332" i="9"/>
  <c r="E329" i="8" s="1"/>
  <c r="C331" i="9"/>
  <c r="E328" i="8" s="1"/>
  <c r="C330" i="9"/>
  <c r="E327" i="8" s="1"/>
  <c r="C329" i="9"/>
  <c r="E326" i="8" s="1"/>
  <c r="C328" i="9"/>
  <c r="C324" i="9"/>
  <c r="C325" i="9"/>
  <c r="E322" i="8" s="1"/>
  <c r="C326" i="9"/>
  <c r="E323" i="8" s="1"/>
  <c r="C323" i="9"/>
  <c r="E320" i="8" s="1"/>
  <c r="C322" i="9"/>
  <c r="C321" i="9"/>
  <c r="E318" i="8" s="1"/>
  <c r="F333" i="9"/>
  <c r="I330" i="8" s="1"/>
  <c r="E333" i="9"/>
  <c r="H330" i="8" s="1"/>
  <c r="F331" i="9"/>
  <c r="I328" i="8" s="1"/>
  <c r="E331" i="9"/>
  <c r="H328" i="8" s="1"/>
  <c r="F330" i="9"/>
  <c r="I327" i="8" s="1"/>
  <c r="E330" i="9"/>
  <c r="H327" i="8" s="1"/>
  <c r="F326" i="9"/>
  <c r="I323" i="8" s="1"/>
  <c r="E326" i="9"/>
  <c r="F324" i="9"/>
  <c r="I321" i="8" s="1"/>
  <c r="E324" i="9"/>
  <c r="H321" i="8" s="1"/>
  <c r="F323" i="9"/>
  <c r="I320" i="8" s="1"/>
  <c r="E323" i="9"/>
  <c r="H320" i="8" s="1"/>
  <c r="A353" i="18"/>
  <c r="A352" i="18"/>
  <c r="A351" i="18"/>
  <c r="A350" i="18"/>
  <c r="A349" i="18"/>
  <c r="A348" i="18"/>
  <c r="A347" i="18"/>
  <c r="A346" i="18"/>
  <c r="A345" i="18"/>
  <c r="A344" i="18"/>
  <c r="A343" i="18"/>
  <c r="A342" i="18"/>
  <c r="A341" i="18"/>
  <c r="A340" i="18"/>
  <c r="A339" i="18"/>
  <c r="A338" i="18"/>
  <c r="A337" i="18"/>
  <c r="A336" i="18"/>
  <c r="A335" i="18"/>
  <c r="A334" i="18"/>
  <c r="A333" i="18"/>
  <c r="A332" i="18"/>
  <c r="A331" i="18"/>
  <c r="A330" i="18"/>
  <c r="A329" i="18"/>
  <c r="A328" i="18"/>
  <c r="A327" i="18"/>
  <c r="A326" i="18"/>
  <c r="A325" i="18"/>
  <c r="A324" i="18"/>
  <c r="A323" i="18"/>
  <c r="A322" i="18"/>
  <c r="A321" i="18"/>
  <c r="A320" i="18"/>
  <c r="A319" i="18"/>
  <c r="A318" i="18"/>
  <c r="A317" i="18"/>
  <c r="A316" i="18"/>
  <c r="A315" i="18"/>
  <c r="A314" i="18"/>
  <c r="A313" i="18"/>
  <c r="A312" i="18"/>
  <c r="A311" i="18"/>
  <c r="A310" i="18"/>
  <c r="A309" i="18"/>
  <c r="A308" i="18"/>
  <c r="A307" i="18"/>
  <c r="A306" i="18"/>
  <c r="A305" i="18"/>
  <c r="A304" i="18"/>
  <c r="A303" i="18"/>
  <c r="A302" i="18"/>
  <c r="A301" i="18"/>
  <c r="A300" i="18"/>
  <c r="A299" i="18"/>
  <c r="A298" i="18"/>
  <c r="A297" i="18"/>
  <c r="A296" i="18"/>
  <c r="A295" i="18"/>
  <c r="A294" i="18"/>
  <c r="A293" i="18"/>
  <c r="A292" i="18"/>
  <c r="A291" i="18"/>
  <c r="A290" i="18"/>
  <c r="A289" i="18"/>
  <c r="A288" i="18"/>
  <c r="A287" i="18"/>
  <c r="A286" i="18"/>
  <c r="A285" i="18"/>
  <c r="A284" i="18"/>
  <c r="A283" i="18"/>
  <c r="A282" i="18"/>
  <c r="A281" i="18"/>
  <c r="A280" i="18"/>
  <c r="A279" i="18"/>
  <c r="A278" i="18"/>
  <c r="A277" i="18"/>
  <c r="A276" i="18"/>
  <c r="A275" i="18"/>
  <c r="A274" i="18"/>
  <c r="A273" i="18"/>
  <c r="A272" i="18"/>
  <c r="A271" i="18"/>
  <c r="A270" i="18"/>
  <c r="A269" i="18"/>
  <c r="A268" i="18"/>
  <c r="A267" i="18"/>
  <c r="A266" i="18"/>
  <c r="A265" i="18"/>
  <c r="A264" i="18"/>
  <c r="A263" i="18"/>
  <c r="A262" i="18"/>
  <c r="A261" i="18"/>
  <c r="A260" i="18"/>
  <c r="A259" i="18"/>
  <c r="A258" i="18"/>
  <c r="A257" i="18"/>
  <c r="A256" i="18"/>
  <c r="A255" i="18"/>
  <c r="A254" i="18"/>
  <c r="A253" i="18"/>
  <c r="A252" i="18"/>
  <c r="A251" i="18"/>
  <c r="A250" i="18"/>
  <c r="A249" i="18"/>
  <c r="A248" i="18"/>
  <c r="A247" i="18"/>
  <c r="A246" i="18"/>
  <c r="A245" i="18"/>
  <c r="A244" i="18"/>
  <c r="A243" i="18"/>
  <c r="A242" i="18"/>
  <c r="A241" i="18"/>
  <c r="A240" i="18"/>
  <c r="A239" i="18"/>
  <c r="A238" i="18"/>
  <c r="A237" i="18"/>
  <c r="A236" i="18"/>
  <c r="A235" i="18"/>
  <c r="A234" i="18"/>
  <c r="A233" i="18"/>
  <c r="A232" i="18"/>
  <c r="A231" i="18"/>
  <c r="A230" i="18"/>
  <c r="A229" i="18"/>
  <c r="A228" i="18"/>
  <c r="A227" i="18"/>
  <c r="A226" i="18"/>
  <c r="A225" i="18"/>
  <c r="A224" i="18"/>
  <c r="A223" i="18"/>
  <c r="A222" i="18"/>
  <c r="A221" i="18"/>
  <c r="A220" i="18"/>
  <c r="A219" i="18"/>
  <c r="A218" i="18"/>
  <c r="A217" i="18"/>
  <c r="A216" i="18"/>
  <c r="A215" i="18"/>
  <c r="A214" i="18"/>
  <c r="A213" i="18"/>
  <c r="A212" i="18"/>
  <c r="A211" i="18"/>
  <c r="A210" i="18"/>
  <c r="A209" i="18"/>
  <c r="A208" i="18"/>
  <c r="A207" i="18"/>
  <c r="A206" i="18"/>
  <c r="A205" i="18"/>
  <c r="A204" i="18"/>
  <c r="A203" i="18"/>
  <c r="A202" i="18"/>
  <c r="A201" i="18"/>
  <c r="A200" i="18"/>
  <c r="A199" i="18"/>
  <c r="A198" i="18"/>
  <c r="A197" i="18"/>
  <c r="A196" i="18"/>
  <c r="A195" i="18"/>
  <c r="A194" i="18"/>
  <c r="A193" i="18"/>
  <c r="A192" i="18"/>
  <c r="A191" i="18"/>
  <c r="A190" i="18"/>
  <c r="A189" i="18"/>
  <c r="A188" i="18"/>
  <c r="A187" i="18"/>
  <c r="A186" i="18"/>
  <c r="A185" i="18"/>
  <c r="A184" i="18"/>
  <c r="A183" i="18"/>
  <c r="A182" i="18"/>
  <c r="A181" i="18"/>
  <c r="A180" i="18"/>
  <c r="A179" i="18"/>
  <c r="A178" i="18"/>
  <c r="A177" i="18"/>
  <c r="A176" i="18"/>
  <c r="A175" i="18"/>
  <c r="A174" i="18"/>
  <c r="A173" i="18"/>
  <c r="A172" i="18"/>
  <c r="A171" i="18"/>
  <c r="A170" i="18"/>
  <c r="A169" i="18"/>
  <c r="A168" i="18"/>
  <c r="A167" i="18"/>
  <c r="A166" i="18"/>
  <c r="A165" i="18"/>
  <c r="A164" i="18"/>
  <c r="A163" i="18"/>
  <c r="A162" i="18"/>
  <c r="A161" i="18"/>
  <c r="A160" i="18"/>
  <c r="A159" i="18"/>
  <c r="A158" i="18"/>
  <c r="A157" i="18"/>
  <c r="A156" i="18"/>
  <c r="A155" i="18"/>
  <c r="A154" i="18"/>
  <c r="A153" i="18"/>
  <c r="A152" i="18"/>
  <c r="A151" i="18"/>
  <c r="A150" i="18"/>
  <c r="A149" i="18"/>
  <c r="A148" i="18"/>
  <c r="A147" i="18"/>
  <c r="A146" i="18"/>
  <c r="A145" i="18"/>
  <c r="A144" i="18"/>
  <c r="A143" i="18"/>
  <c r="A142" i="18"/>
  <c r="A141" i="18"/>
  <c r="A140" i="18"/>
  <c r="A139" i="18"/>
  <c r="A138" i="18"/>
  <c r="A137" i="18"/>
  <c r="A136" i="18"/>
  <c r="A135" i="18"/>
  <c r="A134" i="18"/>
  <c r="A133" i="18"/>
  <c r="A132" i="18"/>
  <c r="A131" i="18"/>
  <c r="A130" i="18"/>
  <c r="A129" i="18"/>
  <c r="A128" i="18"/>
  <c r="A127" i="18"/>
  <c r="A126" i="18"/>
  <c r="A125" i="18"/>
  <c r="A124" i="18"/>
  <c r="A123" i="18"/>
  <c r="A122" i="18"/>
  <c r="A121" i="18"/>
  <c r="A120" i="18"/>
  <c r="A119" i="18"/>
  <c r="A118" i="18"/>
  <c r="A117" i="18"/>
  <c r="A116" i="18"/>
  <c r="A115" i="18"/>
  <c r="A114" i="18"/>
  <c r="A113" i="18"/>
  <c r="A112" i="18"/>
  <c r="A111" i="18"/>
  <c r="A110" i="18"/>
  <c r="A109" i="18"/>
  <c r="A108" i="18"/>
  <c r="A107" i="18"/>
  <c r="A106" i="18"/>
  <c r="A105" i="18"/>
  <c r="A104" i="18"/>
  <c r="A103" i="18"/>
  <c r="A102" i="18"/>
  <c r="A101" i="18"/>
  <c r="A100" i="18"/>
  <c r="A99" i="18"/>
  <c r="A98" i="18"/>
  <c r="A97" i="18"/>
  <c r="A96" i="18"/>
  <c r="A95" i="18"/>
  <c r="A94" i="18"/>
  <c r="A93" i="18"/>
  <c r="A92" i="18"/>
  <c r="A91" i="18"/>
  <c r="A90" i="18"/>
  <c r="A89" i="18"/>
  <c r="A88" i="18"/>
  <c r="A87" i="18"/>
  <c r="A86" i="18"/>
  <c r="A85" i="18"/>
  <c r="A84" i="18"/>
  <c r="A83" i="18"/>
  <c r="A82" i="18"/>
  <c r="A81" i="18"/>
  <c r="A80" i="18"/>
  <c r="A79" i="18"/>
  <c r="A78" i="18"/>
  <c r="A77" i="18"/>
  <c r="A76" i="18"/>
  <c r="A75" i="18"/>
  <c r="A74" i="18"/>
  <c r="A73" i="18"/>
  <c r="A72" i="18"/>
  <c r="A71" i="18"/>
  <c r="A70" i="18"/>
  <c r="A69" i="18"/>
  <c r="A68" i="18"/>
  <c r="A67" i="18"/>
  <c r="A66" i="18"/>
  <c r="A65" i="18"/>
  <c r="A64" i="18"/>
  <c r="A63" i="18"/>
  <c r="A62" i="18"/>
  <c r="A61" i="18"/>
  <c r="A60" i="18"/>
  <c r="A59" i="18"/>
  <c r="A58" i="18"/>
  <c r="A57" i="18"/>
  <c r="A56" i="18"/>
  <c r="A55" i="18"/>
  <c r="A54" i="18"/>
  <c r="A53" i="18"/>
  <c r="A52" i="18"/>
  <c r="A51" i="18"/>
  <c r="A50" i="18"/>
  <c r="A49" i="18"/>
  <c r="A48" i="18"/>
  <c r="A47" i="18"/>
  <c r="A46" i="18"/>
  <c r="A45" i="18"/>
  <c r="A44" i="18"/>
  <c r="A43" i="18"/>
  <c r="A42" i="18"/>
  <c r="A41" i="18"/>
  <c r="A40" i="18"/>
  <c r="A39" i="18"/>
  <c r="A38" i="18"/>
  <c r="A37" i="18"/>
  <c r="A36" i="18"/>
  <c r="A35" i="18"/>
  <c r="A34" i="18"/>
  <c r="A33" i="18"/>
  <c r="A32" i="18"/>
  <c r="A31" i="18"/>
  <c r="A30" i="18"/>
  <c r="A29" i="18"/>
  <c r="A28" i="18"/>
  <c r="A27" i="18"/>
  <c r="A26" i="18"/>
  <c r="A25" i="18"/>
  <c r="A24" i="18"/>
  <c r="A23" i="18"/>
  <c r="A22" i="18"/>
  <c r="A21" i="18"/>
  <c r="A20" i="18"/>
  <c r="A19" i="18"/>
  <c r="A18" i="18"/>
  <c r="A17" i="18"/>
  <c r="A16" i="18"/>
  <c r="A15" i="18"/>
  <c r="A14" i="18"/>
  <c r="A13" i="18"/>
  <c r="A12" i="18"/>
  <c r="A11" i="18"/>
  <c r="A10" i="18"/>
  <c r="A9" i="18"/>
  <c r="A8" i="18"/>
  <c r="A7" i="18"/>
  <c r="A6" i="18"/>
  <c r="A5" i="18"/>
  <c r="E25" i="8"/>
  <c r="H25" i="8"/>
  <c r="C28" i="9"/>
  <c r="E28" i="9"/>
  <c r="F28" i="9"/>
  <c r="I25" i="8" s="1"/>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H350" i="8"/>
  <c r="I350" i="8"/>
  <c r="C352" i="9"/>
  <c r="C353" i="9"/>
  <c r="E350" i="8" s="1"/>
  <c r="AN4" i="10"/>
  <c r="AK4" i="10"/>
  <c r="AH5" i="10"/>
  <c r="AH6" i="10"/>
  <c r="AH7" i="10"/>
  <c r="AH8" i="10"/>
  <c r="AH9" i="10"/>
  <c r="AH10" i="10"/>
  <c r="AH11" i="10"/>
  <c r="AH12" i="10"/>
  <c r="AH13" i="10"/>
  <c r="AH14" i="10"/>
  <c r="AH15" i="10"/>
  <c r="AH16" i="10"/>
  <c r="AH17" i="10"/>
  <c r="AH18" i="10"/>
  <c r="AH19" i="10"/>
  <c r="AH20" i="10"/>
  <c r="AH21" i="10"/>
  <c r="AH22" i="10"/>
  <c r="AH23" i="10"/>
  <c r="AH24" i="10"/>
  <c r="AH25" i="10"/>
  <c r="AH26" i="10"/>
  <c r="AH27" i="10"/>
  <c r="AH28" i="10"/>
  <c r="AH29" i="10"/>
  <c r="AH30" i="10"/>
  <c r="AH31" i="10"/>
  <c r="AH32" i="10"/>
  <c r="AH33" i="10"/>
  <c r="AH34" i="10"/>
  <c r="AH35" i="10"/>
  <c r="AH36" i="10"/>
  <c r="AH37" i="10"/>
  <c r="AH38" i="10"/>
  <c r="AH39" i="10"/>
  <c r="AH40" i="10"/>
  <c r="AH41" i="10"/>
  <c r="AH42" i="10"/>
  <c r="AH43" i="10"/>
  <c r="AH44" i="10"/>
  <c r="AH45" i="10"/>
  <c r="AH46" i="10"/>
  <c r="AH47" i="10"/>
  <c r="AH48" i="10"/>
  <c r="AH49" i="10"/>
  <c r="AH50" i="10"/>
  <c r="AH51" i="10"/>
  <c r="AH52" i="10"/>
  <c r="AH53" i="10"/>
  <c r="AH54" i="10"/>
  <c r="AH55" i="10"/>
  <c r="AH56" i="10"/>
  <c r="AH57" i="10"/>
  <c r="AH58" i="10"/>
  <c r="AH59" i="10"/>
  <c r="AH60" i="10"/>
  <c r="AH61" i="10"/>
  <c r="AH62" i="10"/>
  <c r="AH63" i="10"/>
  <c r="AH64" i="10"/>
  <c r="AH65" i="10"/>
  <c r="AH66" i="10"/>
  <c r="AH67" i="10"/>
  <c r="AH68" i="10"/>
  <c r="AH69" i="10"/>
  <c r="AH70" i="10"/>
  <c r="AH71" i="10"/>
  <c r="AH72" i="10"/>
  <c r="AH73" i="10"/>
  <c r="AH74" i="10"/>
  <c r="AH75" i="10"/>
  <c r="AH76" i="10"/>
  <c r="AH77" i="10"/>
  <c r="AH78" i="10"/>
  <c r="AH79" i="10"/>
  <c r="AH80" i="10"/>
  <c r="AH81" i="10"/>
  <c r="AH82" i="10"/>
  <c r="AH83" i="10"/>
  <c r="AH84" i="10"/>
  <c r="AH85" i="10"/>
  <c r="AH86" i="10"/>
  <c r="AH87" i="10"/>
  <c r="AH88" i="10"/>
  <c r="AH89" i="10"/>
  <c r="AH90" i="10"/>
  <c r="AH91" i="10"/>
  <c r="AH92" i="10"/>
  <c r="AH93" i="10"/>
  <c r="AH94" i="10"/>
  <c r="AH95" i="10"/>
  <c r="AH96" i="10"/>
  <c r="AH97" i="10"/>
  <c r="AH98" i="10"/>
  <c r="AH99" i="10"/>
  <c r="AH100" i="10"/>
  <c r="AH101" i="10"/>
  <c r="AH102" i="10"/>
  <c r="AH103" i="10"/>
  <c r="AH104" i="10"/>
  <c r="AH105" i="10"/>
  <c r="AH106" i="10"/>
  <c r="AH107" i="10"/>
  <c r="AH108" i="10"/>
  <c r="AH109" i="10"/>
  <c r="AH110" i="10"/>
  <c r="AH111" i="10"/>
  <c r="AH112" i="10"/>
  <c r="AH113" i="10"/>
  <c r="AH114" i="10"/>
  <c r="AH115" i="10"/>
  <c r="AH116" i="10"/>
  <c r="AH117" i="10"/>
  <c r="AH118" i="10"/>
  <c r="AH119" i="10"/>
  <c r="AH120" i="10"/>
  <c r="AH121" i="10"/>
  <c r="AH122" i="10"/>
  <c r="AH123" i="10"/>
  <c r="AH124" i="10"/>
  <c r="AH125" i="10"/>
  <c r="AH126" i="10"/>
  <c r="AH127" i="10"/>
  <c r="AH128" i="10"/>
  <c r="AH129" i="10"/>
  <c r="AH130" i="10"/>
  <c r="AH131" i="10"/>
  <c r="AH132" i="10"/>
  <c r="AH133" i="10"/>
  <c r="AH134" i="10"/>
  <c r="AH135" i="10"/>
  <c r="AH136" i="10"/>
  <c r="AH137" i="10"/>
  <c r="AH138" i="10"/>
  <c r="AH139" i="10"/>
  <c r="AH140" i="10"/>
  <c r="AH141" i="10"/>
  <c r="AH142" i="10"/>
  <c r="AH143" i="10"/>
  <c r="AH144" i="10"/>
  <c r="AH145" i="10"/>
  <c r="AH146" i="10"/>
  <c r="AH147" i="10"/>
  <c r="AH148" i="10"/>
  <c r="AH149" i="10"/>
  <c r="AH150" i="10"/>
  <c r="AH151" i="10"/>
  <c r="AH152" i="10"/>
  <c r="AH153" i="10"/>
  <c r="AH154" i="10"/>
  <c r="AH155" i="10"/>
  <c r="AH156" i="10"/>
  <c r="AH157" i="10"/>
  <c r="AH158" i="10"/>
  <c r="AH159" i="10"/>
  <c r="AH160" i="10"/>
  <c r="AH161" i="10"/>
  <c r="AH162" i="10"/>
  <c r="AH163" i="10"/>
  <c r="AH164" i="10"/>
  <c r="AH165" i="10"/>
  <c r="AH166" i="10"/>
  <c r="AH167" i="10"/>
  <c r="AH168" i="10"/>
  <c r="AH169" i="10"/>
  <c r="AH170" i="10"/>
  <c r="AH171" i="10"/>
  <c r="AH172" i="10"/>
  <c r="AH173" i="10"/>
  <c r="AH174" i="10"/>
  <c r="AH175" i="10"/>
  <c r="AH176" i="10"/>
  <c r="AH177" i="10"/>
  <c r="AH178" i="10"/>
  <c r="AH179" i="10"/>
  <c r="AH180" i="10"/>
  <c r="AH181" i="10"/>
  <c r="AH182" i="10"/>
  <c r="AH183" i="10"/>
  <c r="AH184" i="10"/>
  <c r="AH185" i="10"/>
  <c r="AH186" i="10"/>
  <c r="AH187" i="10"/>
  <c r="AH188" i="10"/>
  <c r="AH189" i="10"/>
  <c r="AH190" i="10"/>
  <c r="AH191" i="10"/>
  <c r="AH192" i="10"/>
  <c r="AH193" i="10"/>
  <c r="AH194" i="10"/>
  <c r="AH195" i="10"/>
  <c r="AH196" i="10"/>
  <c r="AH197" i="10"/>
  <c r="AH198" i="10"/>
  <c r="AH199" i="10"/>
  <c r="AH200" i="10"/>
  <c r="AH201" i="10"/>
  <c r="AH202" i="10"/>
  <c r="AH203" i="10"/>
  <c r="AH204" i="10"/>
  <c r="AH205" i="10"/>
  <c r="AH206" i="10"/>
  <c r="AH207" i="10"/>
  <c r="AH208" i="10"/>
  <c r="AH209" i="10"/>
  <c r="AH210" i="10"/>
  <c r="AH211" i="10"/>
  <c r="AH212" i="10"/>
  <c r="AH213" i="10"/>
  <c r="AH214" i="10"/>
  <c r="AH215" i="10"/>
  <c r="AH216" i="10"/>
  <c r="AH217" i="10"/>
  <c r="AH218" i="10"/>
  <c r="AH219" i="10"/>
  <c r="AH220" i="10"/>
  <c r="AH221" i="10"/>
  <c r="AH222" i="10"/>
  <c r="AH223" i="10"/>
  <c r="AH224" i="10"/>
  <c r="AH225" i="10"/>
  <c r="AH226" i="10"/>
  <c r="AH227" i="10"/>
  <c r="AH228" i="10"/>
  <c r="AH229" i="10"/>
  <c r="AH230" i="10"/>
  <c r="AH231" i="10"/>
  <c r="AH232" i="10"/>
  <c r="AH233" i="10"/>
  <c r="AH234" i="10"/>
  <c r="AH235" i="10"/>
  <c r="AH236" i="10"/>
  <c r="AH237" i="10"/>
  <c r="AH238" i="10"/>
  <c r="AH239" i="10"/>
  <c r="AH240" i="10"/>
  <c r="AH241" i="10"/>
  <c r="AH242" i="10"/>
  <c r="AH243" i="10"/>
  <c r="AH244" i="10"/>
  <c r="AH245" i="10"/>
  <c r="AH246" i="10"/>
  <c r="AH247" i="10"/>
  <c r="AH248" i="10"/>
  <c r="AH249" i="10"/>
  <c r="AH250" i="10"/>
  <c r="AH251" i="10"/>
  <c r="AH252" i="10"/>
  <c r="AH253" i="10"/>
  <c r="AH254" i="10"/>
  <c r="AH255" i="10"/>
  <c r="AH256" i="10"/>
  <c r="AH257" i="10"/>
  <c r="AH258" i="10"/>
  <c r="AH259" i="10"/>
  <c r="AH260" i="10"/>
  <c r="AH261" i="10"/>
  <c r="AH262" i="10"/>
  <c r="AH263" i="10"/>
  <c r="AH264" i="10"/>
  <c r="AH265" i="10"/>
  <c r="AH266" i="10"/>
  <c r="AH267" i="10"/>
  <c r="AH268" i="10"/>
  <c r="AH269" i="10"/>
  <c r="AH270" i="10"/>
  <c r="AH271" i="10"/>
  <c r="AH272" i="10"/>
  <c r="AH273" i="10"/>
  <c r="AH274" i="10"/>
  <c r="AH275" i="10"/>
  <c r="AH276" i="10"/>
  <c r="AH277" i="10"/>
  <c r="AH278" i="10"/>
  <c r="AH279" i="10"/>
  <c r="AH280" i="10"/>
  <c r="AH281" i="10"/>
  <c r="AH282" i="10"/>
  <c r="AH283" i="10"/>
  <c r="AH284" i="10"/>
  <c r="AH285" i="10"/>
  <c r="AH286" i="10"/>
  <c r="AH287" i="10"/>
  <c r="AH288" i="10"/>
  <c r="AH289" i="10"/>
  <c r="AH290" i="10"/>
  <c r="AH291" i="10"/>
  <c r="AH292" i="10"/>
  <c r="AH293" i="10"/>
  <c r="AH294" i="10"/>
  <c r="AH295" i="10"/>
  <c r="AH296" i="10"/>
  <c r="AH297" i="10"/>
  <c r="AH298" i="10"/>
  <c r="AH299" i="10"/>
  <c r="AH300" i="10"/>
  <c r="AH301" i="10"/>
  <c r="AH302" i="10"/>
  <c r="AH303" i="10"/>
  <c r="AH304" i="10"/>
  <c r="AH305" i="10"/>
  <c r="AH306" i="10"/>
  <c r="AH307" i="10"/>
  <c r="AH308" i="10"/>
  <c r="AH309" i="10"/>
  <c r="AH310" i="10"/>
  <c r="AH311" i="10"/>
  <c r="AH312" i="10"/>
  <c r="AH313" i="10"/>
  <c r="AH314" i="10"/>
  <c r="AH315" i="10"/>
  <c r="AH316" i="10"/>
  <c r="AH317" i="10"/>
  <c r="AH318" i="10"/>
  <c r="AH319" i="10"/>
  <c r="AH320" i="10"/>
  <c r="AH321" i="10"/>
  <c r="AH322" i="10"/>
  <c r="AH323" i="10"/>
  <c r="AH324" i="10"/>
  <c r="AH325" i="10"/>
  <c r="AH326" i="10"/>
  <c r="AH327" i="10"/>
  <c r="AH328" i="10"/>
  <c r="AH329" i="10"/>
  <c r="AH330" i="10"/>
  <c r="AH331" i="10"/>
  <c r="AH332" i="10"/>
  <c r="AH333" i="10"/>
  <c r="AH334" i="10"/>
  <c r="AH335" i="10"/>
  <c r="AH336" i="10"/>
  <c r="AH337" i="10"/>
  <c r="AH338" i="10"/>
  <c r="AH339" i="10"/>
  <c r="AH340" i="10"/>
  <c r="AH341" i="10"/>
  <c r="AH342" i="10"/>
  <c r="AH343" i="10"/>
  <c r="AH344" i="10"/>
  <c r="AH345" i="10"/>
  <c r="AH346" i="10"/>
  <c r="AH347" i="10"/>
  <c r="AH348" i="10"/>
  <c r="AH349" i="10"/>
  <c r="AH350" i="10"/>
  <c r="AH351" i="10"/>
  <c r="AH352" i="10"/>
  <c r="AH4" i="10"/>
  <c r="AE4" i="10"/>
  <c r="AB4" i="10"/>
  <c r="Y4" i="10"/>
  <c r="V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S137" i="10"/>
  <c r="S138" i="10"/>
  <c r="S139" i="10"/>
  <c r="S140" i="10"/>
  <c r="S141" i="10"/>
  <c r="S142" i="10"/>
  <c r="S143" i="10"/>
  <c r="S144" i="10"/>
  <c r="S145" i="10"/>
  <c r="S146" i="10"/>
  <c r="S147" i="10"/>
  <c r="S148" i="10"/>
  <c r="S149" i="10"/>
  <c r="S150" i="10"/>
  <c r="S151" i="10"/>
  <c r="S152" i="10"/>
  <c r="S153" i="10"/>
  <c r="S154" i="10"/>
  <c r="S155" i="10"/>
  <c r="S156" i="10"/>
  <c r="S157" i="10"/>
  <c r="S158" i="10"/>
  <c r="S159" i="10"/>
  <c r="S160" i="10"/>
  <c r="S161" i="10"/>
  <c r="S162" i="10"/>
  <c r="S163" i="10"/>
  <c r="S164" i="10"/>
  <c r="S165" i="10"/>
  <c r="S166" i="10"/>
  <c r="S167" i="10"/>
  <c r="S168" i="10"/>
  <c r="S169" i="10"/>
  <c r="S170" i="10"/>
  <c r="S171" i="10"/>
  <c r="S172" i="10"/>
  <c r="S173" i="10"/>
  <c r="S174" i="10"/>
  <c r="S175" i="10"/>
  <c r="S176" i="10"/>
  <c r="S177" i="10"/>
  <c r="S178" i="10"/>
  <c r="S179" i="10"/>
  <c r="S180" i="10"/>
  <c r="S181" i="10"/>
  <c r="S182" i="10"/>
  <c r="S183" i="10"/>
  <c r="S184" i="10"/>
  <c r="S185" i="10"/>
  <c r="S186" i="10"/>
  <c r="S187" i="10"/>
  <c r="S188" i="10"/>
  <c r="S189" i="10"/>
  <c r="S190" i="10"/>
  <c r="S191" i="10"/>
  <c r="S192" i="10"/>
  <c r="S193" i="10"/>
  <c r="S194" i="10"/>
  <c r="S195" i="10"/>
  <c r="S196" i="10"/>
  <c r="S197" i="10"/>
  <c r="S198" i="10"/>
  <c r="S199" i="10"/>
  <c r="S200" i="10"/>
  <c r="S201" i="10"/>
  <c r="S202" i="10"/>
  <c r="S203" i="10"/>
  <c r="S204" i="10"/>
  <c r="S205" i="10"/>
  <c r="S206" i="10"/>
  <c r="S207" i="10"/>
  <c r="S208" i="10"/>
  <c r="S209" i="10"/>
  <c r="S210" i="10"/>
  <c r="S211" i="10"/>
  <c r="S212" i="10"/>
  <c r="S213" i="10"/>
  <c r="S214" i="10"/>
  <c r="S215" i="10"/>
  <c r="S216" i="10"/>
  <c r="S217" i="10"/>
  <c r="S218" i="10"/>
  <c r="S219" i="10"/>
  <c r="S220" i="10"/>
  <c r="S221" i="10"/>
  <c r="S222" i="10"/>
  <c r="S223" i="10"/>
  <c r="S224" i="10"/>
  <c r="S225" i="10"/>
  <c r="S226" i="10"/>
  <c r="S227" i="10"/>
  <c r="S228" i="10"/>
  <c r="S229" i="10"/>
  <c r="S230" i="10"/>
  <c r="S231" i="10"/>
  <c r="S232" i="10"/>
  <c r="S233" i="10"/>
  <c r="S234" i="10"/>
  <c r="S235" i="10"/>
  <c r="S236" i="10"/>
  <c r="S237" i="10"/>
  <c r="S238" i="10"/>
  <c r="S239" i="10"/>
  <c r="S240" i="10"/>
  <c r="S241" i="10"/>
  <c r="S242" i="10"/>
  <c r="S243" i="10"/>
  <c r="S244" i="10"/>
  <c r="S245" i="10"/>
  <c r="S246" i="10"/>
  <c r="S247" i="10"/>
  <c r="S248" i="10"/>
  <c r="S249" i="10"/>
  <c r="S250" i="10"/>
  <c r="S251" i="10"/>
  <c r="S252" i="10"/>
  <c r="S253" i="10"/>
  <c r="S254" i="10"/>
  <c r="S255" i="10"/>
  <c r="S256" i="10"/>
  <c r="S257" i="10"/>
  <c r="S258" i="10"/>
  <c r="S259" i="10"/>
  <c r="S260" i="10"/>
  <c r="S261" i="10"/>
  <c r="S262" i="10"/>
  <c r="S263" i="10"/>
  <c r="S264" i="10"/>
  <c r="S265" i="10"/>
  <c r="S266" i="10"/>
  <c r="S267" i="10"/>
  <c r="S268" i="10"/>
  <c r="S269" i="10"/>
  <c r="S270" i="10"/>
  <c r="S271" i="10"/>
  <c r="S272" i="10"/>
  <c r="S273" i="10"/>
  <c r="S274" i="10"/>
  <c r="S275" i="10"/>
  <c r="S276" i="10"/>
  <c r="S277" i="10"/>
  <c r="S278" i="10"/>
  <c r="S279" i="10"/>
  <c r="S280" i="10"/>
  <c r="S281" i="10"/>
  <c r="S282" i="10"/>
  <c r="S283" i="10"/>
  <c r="S284" i="10"/>
  <c r="S285" i="10"/>
  <c r="S286" i="10"/>
  <c r="S287" i="10"/>
  <c r="S288" i="10"/>
  <c r="S289" i="10"/>
  <c r="S290" i="10"/>
  <c r="S291" i="10"/>
  <c r="S292" i="10"/>
  <c r="S293" i="10"/>
  <c r="S294" i="10"/>
  <c r="S295" i="10"/>
  <c r="S296" i="10"/>
  <c r="S297" i="10"/>
  <c r="S298" i="10"/>
  <c r="S299" i="10"/>
  <c r="S300" i="10"/>
  <c r="S301" i="10"/>
  <c r="S302" i="10"/>
  <c r="S303" i="10"/>
  <c r="S304" i="10"/>
  <c r="S305" i="10"/>
  <c r="S306" i="10"/>
  <c r="S307" i="10"/>
  <c r="S308" i="10"/>
  <c r="S309" i="10"/>
  <c r="S310" i="10"/>
  <c r="S311" i="10"/>
  <c r="S312" i="10"/>
  <c r="S313" i="10"/>
  <c r="S314" i="10"/>
  <c r="S315" i="10"/>
  <c r="S316" i="10"/>
  <c r="S317" i="10"/>
  <c r="S318" i="10"/>
  <c r="S319" i="10"/>
  <c r="S320" i="10"/>
  <c r="S321" i="10"/>
  <c r="S322" i="10"/>
  <c r="S323" i="10"/>
  <c r="S324" i="10"/>
  <c r="S325" i="10"/>
  <c r="S326" i="10"/>
  <c r="S327" i="10"/>
  <c r="S328" i="10"/>
  <c r="S329" i="10"/>
  <c r="S330" i="10"/>
  <c r="S331" i="10"/>
  <c r="S332" i="10"/>
  <c r="S333" i="10"/>
  <c r="S334" i="10"/>
  <c r="S335" i="10"/>
  <c r="S336" i="10"/>
  <c r="S337" i="10"/>
  <c r="S338" i="10"/>
  <c r="S339" i="10"/>
  <c r="S340" i="10"/>
  <c r="S341" i="10"/>
  <c r="S342" i="10"/>
  <c r="S343" i="10"/>
  <c r="S344" i="10"/>
  <c r="S345" i="10"/>
  <c r="S346" i="10"/>
  <c r="S347" i="10"/>
  <c r="S348" i="10"/>
  <c r="S349" i="10"/>
  <c r="S350" i="10"/>
  <c r="S351" i="10"/>
  <c r="S352" i="10"/>
  <c r="S4" i="10"/>
  <c r="P4" i="10"/>
  <c r="J4" i="10"/>
  <c r="H5" i="10"/>
  <c r="H6" i="10"/>
  <c r="H7" i="10"/>
  <c r="H8" i="10"/>
  <c r="H9" i="10"/>
  <c r="H10" i="10"/>
  <c r="H11" i="10"/>
  <c r="H12" i="10"/>
  <c r="H13" i="10"/>
  <c r="H14" i="10"/>
  <c r="H15" i="10"/>
  <c r="H16" i="10"/>
  <c r="H17" i="10"/>
  <c r="H18" i="10"/>
  <c r="H19" i="10"/>
  <c r="H20" i="10"/>
  <c r="H21" i="10"/>
  <c r="H22" i="10"/>
  <c r="H23" i="10"/>
  <c r="H24"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4" i="10"/>
  <c r="E4" i="10"/>
  <c r="F302" i="18" l="1"/>
  <c r="C301" i="10" s="1"/>
  <c r="F238" i="18"/>
  <c r="C237" i="10" s="1"/>
  <c r="F46" i="18"/>
  <c r="C45" i="10" s="1"/>
  <c r="I330" i="18"/>
  <c r="K329" i="10" s="1"/>
  <c r="F270" i="18"/>
  <c r="C269" i="10" s="1"/>
  <c r="F14" i="18"/>
  <c r="C13" i="10" s="1"/>
  <c r="F206" i="18"/>
  <c r="C205" i="10" s="1"/>
  <c r="I298" i="18"/>
  <c r="Z297" i="10" s="1"/>
  <c r="F174" i="18"/>
  <c r="C173" i="10" s="1"/>
  <c r="I266" i="18"/>
  <c r="Z265" i="10" s="1"/>
  <c r="F142" i="18"/>
  <c r="C141" i="10" s="1"/>
  <c r="I234" i="18"/>
  <c r="Z233" i="10" s="1"/>
  <c r="F110" i="18"/>
  <c r="C109" i="10" s="1"/>
  <c r="I200" i="18"/>
  <c r="Q199" i="10" s="1"/>
  <c r="F334" i="18"/>
  <c r="C333" i="10" s="1"/>
  <c r="F78" i="18"/>
  <c r="C77" i="10" s="1"/>
  <c r="I120" i="18"/>
  <c r="K119" i="10" s="1"/>
  <c r="Z87" i="10"/>
  <c r="Q87" i="10"/>
  <c r="K87" i="10"/>
  <c r="F333" i="18"/>
  <c r="C332" i="10" s="1"/>
  <c r="F301" i="18"/>
  <c r="C300" i="10" s="1"/>
  <c r="F269" i="18"/>
  <c r="C268" i="10" s="1"/>
  <c r="F237" i="18"/>
  <c r="C236" i="10" s="1"/>
  <c r="F205" i="18"/>
  <c r="C204" i="10" s="1"/>
  <c r="F173" i="18"/>
  <c r="C172" i="10" s="1"/>
  <c r="F141" i="18"/>
  <c r="C140" i="10" s="1"/>
  <c r="F109" i="18"/>
  <c r="C108" i="10" s="1"/>
  <c r="F77" i="18"/>
  <c r="C76" i="10" s="1"/>
  <c r="F45" i="18"/>
  <c r="C44" i="10" s="1"/>
  <c r="I329" i="18"/>
  <c r="I297" i="18"/>
  <c r="I265" i="18"/>
  <c r="I233" i="18"/>
  <c r="I199" i="18"/>
  <c r="I113" i="18"/>
  <c r="F7" i="18"/>
  <c r="C6" i="10" s="1"/>
  <c r="F15" i="18"/>
  <c r="C14" i="10" s="1"/>
  <c r="F23" i="18"/>
  <c r="C22" i="10" s="1"/>
  <c r="F31" i="18"/>
  <c r="C30" i="10" s="1"/>
  <c r="F39" i="18"/>
  <c r="C38" i="10" s="1"/>
  <c r="F47" i="18"/>
  <c r="C46" i="10" s="1"/>
  <c r="F55" i="18"/>
  <c r="C54" i="10" s="1"/>
  <c r="F63" i="18"/>
  <c r="C62" i="10" s="1"/>
  <c r="F71" i="18"/>
  <c r="C70" i="10" s="1"/>
  <c r="F79" i="18"/>
  <c r="C78" i="10" s="1"/>
  <c r="F87" i="18"/>
  <c r="C86" i="10" s="1"/>
  <c r="F95" i="18"/>
  <c r="C94" i="10" s="1"/>
  <c r="F103" i="18"/>
  <c r="C102" i="10" s="1"/>
  <c r="F111" i="18"/>
  <c r="C110" i="10" s="1"/>
  <c r="F119" i="18"/>
  <c r="C118" i="10" s="1"/>
  <c r="F127" i="18"/>
  <c r="C126" i="10" s="1"/>
  <c r="F135" i="18"/>
  <c r="C134" i="10" s="1"/>
  <c r="F143" i="18"/>
  <c r="C142" i="10" s="1"/>
  <c r="F151" i="18"/>
  <c r="C150" i="10" s="1"/>
  <c r="F159" i="18"/>
  <c r="C158" i="10" s="1"/>
  <c r="F167" i="18"/>
  <c r="C166" i="10" s="1"/>
  <c r="F175" i="18"/>
  <c r="C174" i="10" s="1"/>
  <c r="F183" i="18"/>
  <c r="C182" i="10" s="1"/>
  <c r="F191" i="18"/>
  <c r="C190" i="10" s="1"/>
  <c r="F199" i="18"/>
  <c r="C198" i="10" s="1"/>
  <c r="F207" i="18"/>
  <c r="C206" i="10" s="1"/>
  <c r="F215" i="18"/>
  <c r="C214" i="10" s="1"/>
  <c r="F223" i="18"/>
  <c r="C222" i="10" s="1"/>
  <c r="F231" i="18"/>
  <c r="C230" i="10" s="1"/>
  <c r="F239" i="18"/>
  <c r="C238" i="10" s="1"/>
  <c r="F247" i="18"/>
  <c r="C246" i="10" s="1"/>
  <c r="F255" i="18"/>
  <c r="C254" i="10" s="1"/>
  <c r="F263" i="18"/>
  <c r="C262" i="10" s="1"/>
  <c r="F271" i="18"/>
  <c r="C270" i="10" s="1"/>
  <c r="F279" i="18"/>
  <c r="C278" i="10" s="1"/>
  <c r="F287" i="18"/>
  <c r="C286" i="10" s="1"/>
  <c r="F295" i="18"/>
  <c r="C294" i="10" s="1"/>
  <c r="F303" i="18"/>
  <c r="C302" i="10" s="1"/>
  <c r="F311" i="18"/>
  <c r="C310" i="10" s="1"/>
  <c r="F319" i="18"/>
  <c r="C318" i="10" s="1"/>
  <c r="F327" i="18"/>
  <c r="C326" i="10" s="1"/>
  <c r="F335" i="18"/>
  <c r="C334" i="10" s="1"/>
  <c r="F343" i="18"/>
  <c r="C342" i="10" s="1"/>
  <c r="F351" i="18"/>
  <c r="C350" i="10" s="1"/>
  <c r="F8" i="18"/>
  <c r="C7" i="10" s="1"/>
  <c r="F16" i="18"/>
  <c r="C15" i="10" s="1"/>
  <c r="F24" i="18"/>
  <c r="C23" i="10" s="1"/>
  <c r="F32" i="18"/>
  <c r="C31" i="10" s="1"/>
  <c r="F40" i="18"/>
  <c r="C39" i="10" s="1"/>
  <c r="F48" i="18"/>
  <c r="C47" i="10" s="1"/>
  <c r="F56" i="18"/>
  <c r="C55" i="10" s="1"/>
  <c r="F64" i="18"/>
  <c r="C63" i="10" s="1"/>
  <c r="F72" i="18"/>
  <c r="C71" i="10" s="1"/>
  <c r="F80" i="18"/>
  <c r="C79" i="10" s="1"/>
  <c r="F88" i="18"/>
  <c r="C87" i="10" s="1"/>
  <c r="F96" i="18"/>
  <c r="C95" i="10" s="1"/>
  <c r="F104" i="18"/>
  <c r="C103" i="10" s="1"/>
  <c r="F112" i="18"/>
  <c r="C111" i="10" s="1"/>
  <c r="F120" i="18"/>
  <c r="C119" i="10" s="1"/>
  <c r="F128" i="18"/>
  <c r="C127" i="10" s="1"/>
  <c r="F136" i="18"/>
  <c r="C135" i="10" s="1"/>
  <c r="F144" i="18"/>
  <c r="C143" i="10" s="1"/>
  <c r="F152" i="18"/>
  <c r="C151" i="10" s="1"/>
  <c r="F160" i="18"/>
  <c r="C159" i="10" s="1"/>
  <c r="F168" i="18"/>
  <c r="C167" i="10" s="1"/>
  <c r="F176" i="18"/>
  <c r="C175" i="10" s="1"/>
  <c r="F184" i="18"/>
  <c r="C183" i="10" s="1"/>
  <c r="F192" i="18"/>
  <c r="C191" i="10" s="1"/>
  <c r="F200" i="18"/>
  <c r="C199" i="10" s="1"/>
  <c r="F208" i="18"/>
  <c r="C207" i="10" s="1"/>
  <c r="F216" i="18"/>
  <c r="C215" i="10" s="1"/>
  <c r="F224" i="18"/>
  <c r="C223" i="10" s="1"/>
  <c r="F232" i="18"/>
  <c r="C231" i="10" s="1"/>
  <c r="F240" i="18"/>
  <c r="C239" i="10" s="1"/>
  <c r="F248" i="18"/>
  <c r="C247" i="10" s="1"/>
  <c r="F256" i="18"/>
  <c r="C255" i="10" s="1"/>
  <c r="F264" i="18"/>
  <c r="C263" i="10" s="1"/>
  <c r="F272" i="18"/>
  <c r="C271" i="10" s="1"/>
  <c r="F280" i="18"/>
  <c r="C279" i="10" s="1"/>
  <c r="F288" i="18"/>
  <c r="C287" i="10" s="1"/>
  <c r="F296" i="18"/>
  <c r="C295" i="10" s="1"/>
  <c r="F304" i="18"/>
  <c r="C303" i="10" s="1"/>
  <c r="F312" i="18"/>
  <c r="C311" i="10" s="1"/>
  <c r="F320" i="18"/>
  <c r="C319" i="10" s="1"/>
  <c r="F328" i="18"/>
  <c r="C327" i="10" s="1"/>
  <c r="F336" i="18"/>
  <c r="C335" i="10" s="1"/>
  <c r="F344" i="18"/>
  <c r="C343" i="10" s="1"/>
  <c r="F352" i="18"/>
  <c r="C351" i="10" s="1"/>
  <c r="F9" i="18"/>
  <c r="C8" i="10" s="1"/>
  <c r="F17" i="18"/>
  <c r="C16" i="10" s="1"/>
  <c r="F25" i="18"/>
  <c r="C24" i="10" s="1"/>
  <c r="F33" i="18"/>
  <c r="C32" i="10" s="1"/>
  <c r="F41" i="18"/>
  <c r="C40" i="10" s="1"/>
  <c r="F49" i="18"/>
  <c r="C48" i="10" s="1"/>
  <c r="F57" i="18"/>
  <c r="C56" i="10" s="1"/>
  <c r="F65" i="18"/>
  <c r="C64" i="10" s="1"/>
  <c r="F73" i="18"/>
  <c r="C72" i="10" s="1"/>
  <c r="F81" i="18"/>
  <c r="C80" i="10" s="1"/>
  <c r="F89" i="18"/>
  <c r="C88" i="10" s="1"/>
  <c r="F97" i="18"/>
  <c r="C96" i="10" s="1"/>
  <c r="F105" i="18"/>
  <c r="C104" i="10" s="1"/>
  <c r="F113" i="18"/>
  <c r="C112" i="10" s="1"/>
  <c r="F121" i="18"/>
  <c r="C120" i="10" s="1"/>
  <c r="F129" i="18"/>
  <c r="C128" i="10" s="1"/>
  <c r="F137" i="18"/>
  <c r="C136" i="10" s="1"/>
  <c r="F145" i="18"/>
  <c r="C144" i="10" s="1"/>
  <c r="F153" i="18"/>
  <c r="C152" i="10" s="1"/>
  <c r="F161" i="18"/>
  <c r="C160" i="10" s="1"/>
  <c r="F169" i="18"/>
  <c r="C168" i="10" s="1"/>
  <c r="F177" i="18"/>
  <c r="C176" i="10" s="1"/>
  <c r="F185" i="18"/>
  <c r="C184" i="10" s="1"/>
  <c r="F193" i="18"/>
  <c r="C192" i="10" s="1"/>
  <c r="F201" i="18"/>
  <c r="C200" i="10" s="1"/>
  <c r="F209" i="18"/>
  <c r="C208" i="10" s="1"/>
  <c r="F217" i="18"/>
  <c r="C216" i="10" s="1"/>
  <c r="F225" i="18"/>
  <c r="C224" i="10" s="1"/>
  <c r="F233" i="18"/>
  <c r="C232" i="10" s="1"/>
  <c r="F241" i="18"/>
  <c r="C240" i="10" s="1"/>
  <c r="F249" i="18"/>
  <c r="C248" i="10" s="1"/>
  <c r="F257" i="18"/>
  <c r="C256" i="10" s="1"/>
  <c r="F265" i="18"/>
  <c r="C264" i="10" s="1"/>
  <c r="F273" i="18"/>
  <c r="C272" i="10" s="1"/>
  <c r="F281" i="18"/>
  <c r="C280" i="10" s="1"/>
  <c r="F289" i="18"/>
  <c r="C288" i="10" s="1"/>
  <c r="F297" i="18"/>
  <c r="C296" i="10" s="1"/>
  <c r="F305" i="18"/>
  <c r="C304" i="10" s="1"/>
  <c r="F313" i="18"/>
  <c r="C312" i="10" s="1"/>
  <c r="F321" i="18"/>
  <c r="C320" i="10" s="1"/>
  <c r="F329" i="18"/>
  <c r="C328" i="10" s="1"/>
  <c r="F337" i="18"/>
  <c r="C336" i="10" s="1"/>
  <c r="F345" i="18"/>
  <c r="C344" i="10" s="1"/>
  <c r="F353" i="18"/>
  <c r="C352" i="10" s="1"/>
  <c r="F10" i="18"/>
  <c r="C9" i="10" s="1"/>
  <c r="F18" i="18"/>
  <c r="C17" i="10" s="1"/>
  <c r="F26" i="18"/>
  <c r="C25" i="10" s="1"/>
  <c r="F34" i="18"/>
  <c r="C33" i="10" s="1"/>
  <c r="F42" i="18"/>
  <c r="C41" i="10" s="1"/>
  <c r="F50" i="18"/>
  <c r="C49" i="10" s="1"/>
  <c r="F58" i="18"/>
  <c r="C57" i="10" s="1"/>
  <c r="F66" i="18"/>
  <c r="C65" i="10" s="1"/>
  <c r="F74" i="18"/>
  <c r="C73" i="10" s="1"/>
  <c r="F82" i="18"/>
  <c r="C81" i="10" s="1"/>
  <c r="F90" i="18"/>
  <c r="C89" i="10" s="1"/>
  <c r="F98" i="18"/>
  <c r="C97" i="10" s="1"/>
  <c r="F106" i="18"/>
  <c r="C105" i="10" s="1"/>
  <c r="F114" i="18"/>
  <c r="C113" i="10" s="1"/>
  <c r="F122" i="18"/>
  <c r="C121" i="10" s="1"/>
  <c r="F130" i="18"/>
  <c r="C129" i="10" s="1"/>
  <c r="F138" i="18"/>
  <c r="C137" i="10" s="1"/>
  <c r="F146" i="18"/>
  <c r="C145" i="10" s="1"/>
  <c r="F154" i="18"/>
  <c r="C153" i="10" s="1"/>
  <c r="F162" i="18"/>
  <c r="C161" i="10" s="1"/>
  <c r="F170" i="18"/>
  <c r="C169" i="10" s="1"/>
  <c r="F178" i="18"/>
  <c r="C177" i="10" s="1"/>
  <c r="F186" i="18"/>
  <c r="C185" i="10" s="1"/>
  <c r="F194" i="18"/>
  <c r="C193" i="10" s="1"/>
  <c r="F202" i="18"/>
  <c r="C201" i="10" s="1"/>
  <c r="F210" i="18"/>
  <c r="C209" i="10" s="1"/>
  <c r="F218" i="18"/>
  <c r="C217" i="10" s="1"/>
  <c r="F226" i="18"/>
  <c r="C225" i="10" s="1"/>
  <c r="F234" i="18"/>
  <c r="C233" i="10" s="1"/>
  <c r="F242" i="18"/>
  <c r="C241" i="10" s="1"/>
  <c r="F250" i="18"/>
  <c r="C249" i="10" s="1"/>
  <c r="F258" i="18"/>
  <c r="C257" i="10" s="1"/>
  <c r="F266" i="18"/>
  <c r="C265" i="10" s="1"/>
  <c r="F274" i="18"/>
  <c r="C273" i="10" s="1"/>
  <c r="F282" i="18"/>
  <c r="C281" i="10" s="1"/>
  <c r="F290" i="18"/>
  <c r="C289" i="10" s="1"/>
  <c r="F298" i="18"/>
  <c r="C297" i="10" s="1"/>
  <c r="F306" i="18"/>
  <c r="C305" i="10" s="1"/>
  <c r="F314" i="18"/>
  <c r="C313" i="10" s="1"/>
  <c r="F322" i="18"/>
  <c r="C321" i="10" s="1"/>
  <c r="F330" i="18"/>
  <c r="C329" i="10" s="1"/>
  <c r="F338" i="18"/>
  <c r="C337" i="10" s="1"/>
  <c r="F346" i="18"/>
  <c r="C345" i="10" s="1"/>
  <c r="F11" i="18"/>
  <c r="C10" i="10" s="1"/>
  <c r="F19" i="18"/>
  <c r="C18" i="10" s="1"/>
  <c r="F27" i="18"/>
  <c r="C26" i="10" s="1"/>
  <c r="F35" i="18"/>
  <c r="C34" i="10" s="1"/>
  <c r="F43" i="18"/>
  <c r="C42" i="10" s="1"/>
  <c r="F51" i="18"/>
  <c r="C50" i="10" s="1"/>
  <c r="F59" i="18"/>
  <c r="C58" i="10" s="1"/>
  <c r="F67" i="18"/>
  <c r="C66" i="10" s="1"/>
  <c r="F75" i="18"/>
  <c r="C74" i="10" s="1"/>
  <c r="F83" i="18"/>
  <c r="C82" i="10" s="1"/>
  <c r="F91" i="18"/>
  <c r="C90" i="10" s="1"/>
  <c r="F99" i="18"/>
  <c r="C98" i="10" s="1"/>
  <c r="F107" i="18"/>
  <c r="C106" i="10" s="1"/>
  <c r="F115" i="18"/>
  <c r="C114" i="10" s="1"/>
  <c r="F123" i="18"/>
  <c r="C122" i="10" s="1"/>
  <c r="F131" i="18"/>
  <c r="C130" i="10" s="1"/>
  <c r="F139" i="18"/>
  <c r="C138" i="10" s="1"/>
  <c r="F147" i="18"/>
  <c r="C146" i="10" s="1"/>
  <c r="F155" i="18"/>
  <c r="C154" i="10" s="1"/>
  <c r="F163" i="18"/>
  <c r="C162" i="10" s="1"/>
  <c r="F171" i="18"/>
  <c r="C170" i="10" s="1"/>
  <c r="F179" i="18"/>
  <c r="C178" i="10" s="1"/>
  <c r="F187" i="18"/>
  <c r="C186" i="10" s="1"/>
  <c r="F195" i="18"/>
  <c r="C194" i="10" s="1"/>
  <c r="F203" i="18"/>
  <c r="C202" i="10" s="1"/>
  <c r="F211" i="18"/>
  <c r="C210" i="10" s="1"/>
  <c r="F219" i="18"/>
  <c r="C218" i="10" s="1"/>
  <c r="F227" i="18"/>
  <c r="C226" i="10" s="1"/>
  <c r="F235" i="18"/>
  <c r="C234" i="10" s="1"/>
  <c r="F243" i="18"/>
  <c r="C242" i="10" s="1"/>
  <c r="F251" i="18"/>
  <c r="C250" i="10" s="1"/>
  <c r="F259" i="18"/>
  <c r="C258" i="10" s="1"/>
  <c r="F267" i="18"/>
  <c r="C266" i="10" s="1"/>
  <c r="F275" i="18"/>
  <c r="C274" i="10" s="1"/>
  <c r="F283" i="18"/>
  <c r="C282" i="10" s="1"/>
  <c r="F291" i="18"/>
  <c r="C290" i="10" s="1"/>
  <c r="F299" i="18"/>
  <c r="C298" i="10" s="1"/>
  <c r="F307" i="18"/>
  <c r="C306" i="10" s="1"/>
  <c r="F315" i="18"/>
  <c r="C314" i="10" s="1"/>
  <c r="F323" i="18"/>
  <c r="C322" i="10" s="1"/>
  <c r="F331" i="18"/>
  <c r="C330" i="10" s="1"/>
  <c r="F339" i="18"/>
  <c r="C338" i="10" s="1"/>
  <c r="F347" i="18"/>
  <c r="C346" i="10" s="1"/>
  <c r="F12" i="18"/>
  <c r="C11" i="10" s="1"/>
  <c r="F20" i="18"/>
  <c r="C19" i="10" s="1"/>
  <c r="F28" i="18"/>
  <c r="C27" i="10" s="1"/>
  <c r="F36" i="18"/>
  <c r="C35" i="10" s="1"/>
  <c r="F44" i="18"/>
  <c r="C43" i="10" s="1"/>
  <c r="F52" i="18"/>
  <c r="C51" i="10" s="1"/>
  <c r="F60" i="18"/>
  <c r="C59" i="10" s="1"/>
  <c r="F68" i="18"/>
  <c r="C67" i="10" s="1"/>
  <c r="F76" i="18"/>
  <c r="C75" i="10" s="1"/>
  <c r="F84" i="18"/>
  <c r="C83" i="10" s="1"/>
  <c r="F92" i="18"/>
  <c r="C91" i="10" s="1"/>
  <c r="F100" i="18"/>
  <c r="C99" i="10" s="1"/>
  <c r="F108" i="18"/>
  <c r="C107" i="10" s="1"/>
  <c r="F116" i="18"/>
  <c r="C115" i="10" s="1"/>
  <c r="F124" i="18"/>
  <c r="C123" i="10" s="1"/>
  <c r="F132" i="18"/>
  <c r="C131" i="10" s="1"/>
  <c r="F140" i="18"/>
  <c r="C139" i="10" s="1"/>
  <c r="F148" i="18"/>
  <c r="C147" i="10" s="1"/>
  <c r="F156" i="18"/>
  <c r="C155" i="10" s="1"/>
  <c r="F164" i="18"/>
  <c r="C163" i="10" s="1"/>
  <c r="F172" i="18"/>
  <c r="C171" i="10" s="1"/>
  <c r="F180" i="18"/>
  <c r="C179" i="10" s="1"/>
  <c r="F188" i="18"/>
  <c r="C187" i="10" s="1"/>
  <c r="F196" i="18"/>
  <c r="C195" i="10" s="1"/>
  <c r="F204" i="18"/>
  <c r="C203" i="10" s="1"/>
  <c r="F212" i="18"/>
  <c r="C211" i="10" s="1"/>
  <c r="F220" i="18"/>
  <c r="C219" i="10" s="1"/>
  <c r="F228" i="18"/>
  <c r="C227" i="10" s="1"/>
  <c r="F236" i="18"/>
  <c r="C235" i="10" s="1"/>
  <c r="F244" i="18"/>
  <c r="C243" i="10" s="1"/>
  <c r="F252" i="18"/>
  <c r="C251" i="10" s="1"/>
  <c r="F260" i="18"/>
  <c r="C259" i="10" s="1"/>
  <c r="F268" i="18"/>
  <c r="C267" i="10" s="1"/>
  <c r="F276" i="18"/>
  <c r="C275" i="10" s="1"/>
  <c r="F284" i="18"/>
  <c r="C283" i="10" s="1"/>
  <c r="F292" i="18"/>
  <c r="C291" i="10" s="1"/>
  <c r="F300" i="18"/>
  <c r="C299" i="10" s="1"/>
  <c r="F308" i="18"/>
  <c r="C307" i="10" s="1"/>
  <c r="F316" i="18"/>
  <c r="C315" i="10" s="1"/>
  <c r="F324" i="18"/>
  <c r="C323" i="10" s="1"/>
  <c r="F332" i="18"/>
  <c r="C331" i="10" s="1"/>
  <c r="F340" i="18"/>
  <c r="C339" i="10" s="1"/>
  <c r="F348" i="18"/>
  <c r="C347" i="10" s="1"/>
  <c r="F326" i="18"/>
  <c r="C325" i="10" s="1"/>
  <c r="F294" i="18"/>
  <c r="C293" i="10" s="1"/>
  <c r="F262" i="18"/>
  <c r="C261" i="10" s="1"/>
  <c r="F230" i="18"/>
  <c r="C229" i="10" s="1"/>
  <c r="F198" i="18"/>
  <c r="C197" i="10" s="1"/>
  <c r="F166" i="18"/>
  <c r="C165" i="10" s="1"/>
  <c r="F134" i="18"/>
  <c r="C133" i="10" s="1"/>
  <c r="F102" i="18"/>
  <c r="C101" i="10" s="1"/>
  <c r="F70" i="18"/>
  <c r="C69" i="10" s="1"/>
  <c r="F38" i="18"/>
  <c r="C37" i="10" s="1"/>
  <c r="F6" i="18"/>
  <c r="C5" i="10" s="1"/>
  <c r="I322" i="18"/>
  <c r="I290" i="18"/>
  <c r="I258" i="18"/>
  <c r="I226" i="18"/>
  <c r="I187" i="18"/>
  <c r="I10" i="18"/>
  <c r="I18" i="18"/>
  <c r="I26" i="18"/>
  <c r="I34" i="18"/>
  <c r="I42" i="18"/>
  <c r="I50" i="18"/>
  <c r="I58" i="18"/>
  <c r="I66" i="18"/>
  <c r="I74" i="18"/>
  <c r="I82" i="18"/>
  <c r="I90" i="18"/>
  <c r="I98" i="18"/>
  <c r="I106" i="18"/>
  <c r="I114" i="18"/>
  <c r="I122" i="18"/>
  <c r="I130" i="18"/>
  <c r="I138" i="18"/>
  <c r="I146" i="18"/>
  <c r="I154" i="18"/>
  <c r="I162" i="18"/>
  <c r="I170" i="18"/>
  <c r="I178" i="18"/>
  <c r="I186" i="18"/>
  <c r="I194" i="18"/>
  <c r="I202" i="18"/>
  <c r="I11" i="18"/>
  <c r="I19" i="18"/>
  <c r="I27" i="18"/>
  <c r="I35" i="18"/>
  <c r="I43" i="18"/>
  <c r="I51" i="18"/>
  <c r="I59" i="18"/>
  <c r="I67" i="18"/>
  <c r="I75" i="18"/>
  <c r="I83" i="18"/>
  <c r="I91" i="18"/>
  <c r="I99" i="18"/>
  <c r="I107" i="18"/>
  <c r="I115" i="18"/>
  <c r="I123" i="18"/>
  <c r="I131" i="18"/>
  <c r="I139" i="18"/>
  <c r="I147" i="18"/>
  <c r="I155" i="18"/>
  <c r="I163" i="18"/>
  <c r="I12" i="18"/>
  <c r="I20" i="18"/>
  <c r="I28" i="18"/>
  <c r="I36" i="18"/>
  <c r="I44" i="18"/>
  <c r="I52" i="18"/>
  <c r="I60" i="18"/>
  <c r="I68" i="18"/>
  <c r="I76" i="18"/>
  <c r="I84" i="18"/>
  <c r="I92" i="18"/>
  <c r="I100" i="18"/>
  <c r="I108" i="18"/>
  <c r="I116" i="18"/>
  <c r="I124" i="18"/>
  <c r="I132" i="18"/>
  <c r="I140" i="18"/>
  <c r="I148" i="18"/>
  <c r="I13" i="18"/>
  <c r="I21" i="18"/>
  <c r="I29" i="18"/>
  <c r="I37" i="18"/>
  <c r="I45" i="18"/>
  <c r="I53" i="18"/>
  <c r="I61" i="18"/>
  <c r="I69" i="18"/>
  <c r="I77" i="18"/>
  <c r="I85" i="18"/>
  <c r="I93" i="18"/>
  <c r="I101" i="18"/>
  <c r="I109" i="18"/>
  <c r="I117" i="18"/>
  <c r="I125" i="18"/>
  <c r="I133" i="18"/>
  <c r="I141" i="18"/>
  <c r="I149" i="18"/>
  <c r="I157" i="18"/>
  <c r="I165" i="18"/>
  <c r="I173" i="18"/>
  <c r="I181" i="18"/>
  <c r="I189" i="18"/>
  <c r="I197" i="18"/>
  <c r="I205" i="18"/>
  <c r="I14" i="18"/>
  <c r="I22" i="18"/>
  <c r="I30" i="18"/>
  <c r="I38" i="18"/>
  <c r="I46" i="18"/>
  <c r="I54" i="18"/>
  <c r="I62" i="18"/>
  <c r="I70" i="18"/>
  <c r="I78" i="18"/>
  <c r="I86" i="18"/>
  <c r="I94" i="18"/>
  <c r="I102" i="18"/>
  <c r="I110" i="18"/>
  <c r="I118" i="18"/>
  <c r="I126" i="18"/>
  <c r="I134" i="18"/>
  <c r="I142" i="18"/>
  <c r="I150" i="18"/>
  <c r="I158" i="18"/>
  <c r="I166" i="18"/>
  <c r="I174" i="18"/>
  <c r="I182" i="18"/>
  <c r="I190" i="18"/>
  <c r="I7" i="18"/>
  <c r="I15" i="18"/>
  <c r="I23" i="18"/>
  <c r="I31" i="18"/>
  <c r="I39" i="18"/>
  <c r="I47" i="18"/>
  <c r="I55" i="18"/>
  <c r="I63" i="18"/>
  <c r="I71" i="18"/>
  <c r="I79" i="18"/>
  <c r="I87" i="18"/>
  <c r="I95" i="18"/>
  <c r="I103" i="18"/>
  <c r="I111" i="18"/>
  <c r="I119" i="18"/>
  <c r="I127" i="18"/>
  <c r="I135" i="18"/>
  <c r="I143" i="18"/>
  <c r="I151" i="18"/>
  <c r="I159" i="18"/>
  <c r="I167" i="18"/>
  <c r="I175" i="18"/>
  <c r="I183" i="18"/>
  <c r="I191" i="18"/>
  <c r="I25" i="18"/>
  <c r="I57" i="18"/>
  <c r="I89" i="18"/>
  <c r="I121" i="18"/>
  <c r="I153" i="18"/>
  <c r="I172" i="18"/>
  <c r="I188" i="18"/>
  <c r="I201" i="18"/>
  <c r="I211" i="18"/>
  <c r="I219" i="18"/>
  <c r="I227" i="18"/>
  <c r="I235" i="18"/>
  <c r="I243" i="18"/>
  <c r="I251" i="18"/>
  <c r="I259" i="18"/>
  <c r="I267" i="18"/>
  <c r="I275" i="18"/>
  <c r="I283" i="18"/>
  <c r="I291" i="18"/>
  <c r="I299" i="18"/>
  <c r="I307" i="18"/>
  <c r="I315" i="18"/>
  <c r="I323" i="18"/>
  <c r="I331" i="18"/>
  <c r="I339" i="18"/>
  <c r="I347" i="18"/>
  <c r="I32" i="18"/>
  <c r="I64" i="18"/>
  <c r="I96" i="18"/>
  <c r="I128" i="18"/>
  <c r="I156" i="18"/>
  <c r="I176" i="18"/>
  <c r="I192" i="18"/>
  <c r="I203" i="18"/>
  <c r="I212" i="18"/>
  <c r="I220" i="18"/>
  <c r="I228" i="18"/>
  <c r="I236" i="18"/>
  <c r="I244" i="18"/>
  <c r="I252" i="18"/>
  <c r="I260" i="18"/>
  <c r="I268" i="18"/>
  <c r="I276" i="18"/>
  <c r="I284" i="18"/>
  <c r="I292" i="18"/>
  <c r="I300" i="18"/>
  <c r="I308" i="18"/>
  <c r="I316" i="18"/>
  <c r="I324" i="18"/>
  <c r="I332" i="18"/>
  <c r="I340" i="18"/>
  <c r="I348" i="18"/>
  <c r="I33" i="18"/>
  <c r="I65" i="18"/>
  <c r="I97" i="18"/>
  <c r="I129" i="18"/>
  <c r="I160" i="18"/>
  <c r="I177" i="18"/>
  <c r="I193" i="18"/>
  <c r="I204" i="18"/>
  <c r="I213" i="18"/>
  <c r="I221" i="18"/>
  <c r="I229" i="18"/>
  <c r="I237" i="18"/>
  <c r="I245" i="18"/>
  <c r="I253" i="18"/>
  <c r="I261" i="18"/>
  <c r="I269" i="18"/>
  <c r="I277" i="18"/>
  <c r="I285" i="18"/>
  <c r="I293" i="18"/>
  <c r="I301" i="18"/>
  <c r="I309" i="18"/>
  <c r="I317" i="18"/>
  <c r="I325" i="18"/>
  <c r="I333" i="18"/>
  <c r="I341" i="18"/>
  <c r="I349" i="18"/>
  <c r="I8" i="18"/>
  <c r="I40" i="18"/>
  <c r="I72" i="18"/>
  <c r="I104" i="18"/>
  <c r="I136" i="18"/>
  <c r="I161" i="18"/>
  <c r="I179" i="18"/>
  <c r="I195" i="18"/>
  <c r="I206" i="18"/>
  <c r="I214" i="18"/>
  <c r="I222" i="18"/>
  <c r="I230" i="18"/>
  <c r="I238" i="18"/>
  <c r="I246" i="18"/>
  <c r="I254" i="18"/>
  <c r="I262" i="18"/>
  <c r="I270" i="18"/>
  <c r="I278" i="18"/>
  <c r="I286" i="18"/>
  <c r="I294" i="18"/>
  <c r="I302" i="18"/>
  <c r="I310" i="18"/>
  <c r="I318" i="18"/>
  <c r="I326" i="18"/>
  <c r="I334" i="18"/>
  <c r="I342" i="18"/>
  <c r="I350" i="18"/>
  <c r="I6" i="18"/>
  <c r="I9" i="18"/>
  <c r="I41" i="18"/>
  <c r="I73" i="18"/>
  <c r="I105" i="18"/>
  <c r="I137" i="18"/>
  <c r="I164" i="18"/>
  <c r="I180" i="18"/>
  <c r="I196" i="18"/>
  <c r="I207" i="18"/>
  <c r="I215" i="18"/>
  <c r="I223" i="18"/>
  <c r="I231" i="18"/>
  <c r="I239" i="18"/>
  <c r="I247" i="18"/>
  <c r="I255" i="18"/>
  <c r="I263" i="18"/>
  <c r="I271" i="18"/>
  <c r="I279" i="18"/>
  <c r="I287" i="18"/>
  <c r="I295" i="18"/>
  <c r="I303" i="18"/>
  <c r="I311" i="18"/>
  <c r="I319" i="18"/>
  <c r="I327" i="18"/>
  <c r="I335" i="18"/>
  <c r="I343" i="18"/>
  <c r="I351" i="18"/>
  <c r="I16" i="18"/>
  <c r="I48" i="18"/>
  <c r="I80" i="18"/>
  <c r="I112" i="18"/>
  <c r="I144" i="18"/>
  <c r="I168" i="18"/>
  <c r="I184" i="18"/>
  <c r="I198" i="18"/>
  <c r="I208" i="18"/>
  <c r="I216" i="18"/>
  <c r="I224" i="18"/>
  <c r="I232" i="18"/>
  <c r="I240" i="18"/>
  <c r="I248" i="18"/>
  <c r="I256" i="18"/>
  <c r="I264" i="18"/>
  <c r="I272" i="18"/>
  <c r="I280" i="18"/>
  <c r="I288" i="18"/>
  <c r="I296" i="18"/>
  <c r="I304" i="18"/>
  <c r="I312" i="18"/>
  <c r="I320" i="18"/>
  <c r="I328" i="18"/>
  <c r="I336" i="18"/>
  <c r="I344" i="18"/>
  <c r="I352" i="18"/>
  <c r="F325" i="18"/>
  <c r="C324" i="10" s="1"/>
  <c r="F293" i="18"/>
  <c r="C292" i="10" s="1"/>
  <c r="F261" i="18"/>
  <c r="C260" i="10" s="1"/>
  <c r="F229" i="18"/>
  <c r="C228" i="10" s="1"/>
  <c r="F197" i="18"/>
  <c r="C196" i="10" s="1"/>
  <c r="F165" i="18"/>
  <c r="C164" i="10" s="1"/>
  <c r="F133" i="18"/>
  <c r="C132" i="10" s="1"/>
  <c r="F101" i="18"/>
  <c r="C100" i="10" s="1"/>
  <c r="F69" i="18"/>
  <c r="C68" i="10" s="1"/>
  <c r="F37" i="18"/>
  <c r="C36" i="10" s="1"/>
  <c r="I353" i="18"/>
  <c r="I321" i="18"/>
  <c r="I289" i="18"/>
  <c r="I257" i="18"/>
  <c r="I225" i="18"/>
  <c r="I185" i="18"/>
  <c r="I81" i="18"/>
  <c r="F350" i="18"/>
  <c r="C349" i="10" s="1"/>
  <c r="F318" i="18"/>
  <c r="C317" i="10" s="1"/>
  <c r="F286" i="18"/>
  <c r="C285" i="10" s="1"/>
  <c r="F254" i="18"/>
  <c r="C253" i="10" s="1"/>
  <c r="F222" i="18"/>
  <c r="C221" i="10" s="1"/>
  <c r="F190" i="18"/>
  <c r="C189" i="10" s="1"/>
  <c r="F158" i="18"/>
  <c r="C157" i="10" s="1"/>
  <c r="F126" i="18"/>
  <c r="C125" i="10" s="1"/>
  <c r="F94" i="18"/>
  <c r="C93" i="10" s="1"/>
  <c r="F62" i="18"/>
  <c r="C61" i="10" s="1"/>
  <c r="F30" i="18"/>
  <c r="C29" i="10" s="1"/>
  <c r="I346" i="18"/>
  <c r="I314" i="18"/>
  <c r="I282" i="18"/>
  <c r="I250" i="18"/>
  <c r="I218" i="18"/>
  <c r="I171" i="18"/>
  <c r="I56" i="18"/>
  <c r="F349" i="18"/>
  <c r="C348" i="10" s="1"/>
  <c r="F317" i="18"/>
  <c r="C316" i="10" s="1"/>
  <c r="F285" i="18"/>
  <c r="C284" i="10" s="1"/>
  <c r="F253" i="18"/>
  <c r="C252" i="10" s="1"/>
  <c r="F221" i="18"/>
  <c r="C220" i="10" s="1"/>
  <c r="F189" i="18"/>
  <c r="C188" i="10" s="1"/>
  <c r="F157" i="18"/>
  <c r="C156" i="10" s="1"/>
  <c r="F125" i="18"/>
  <c r="C124" i="10" s="1"/>
  <c r="F93" i="18"/>
  <c r="C92" i="10" s="1"/>
  <c r="F61" i="18"/>
  <c r="C60" i="10" s="1"/>
  <c r="F29" i="18"/>
  <c r="C28" i="10" s="1"/>
  <c r="I345" i="18"/>
  <c r="I313" i="18"/>
  <c r="I281" i="18"/>
  <c r="I249" i="18"/>
  <c r="I217" i="18"/>
  <c r="I169" i="18"/>
  <c r="I49" i="18"/>
  <c r="F342" i="18"/>
  <c r="C341" i="10" s="1"/>
  <c r="F310" i="18"/>
  <c r="C309" i="10" s="1"/>
  <c r="F278" i="18"/>
  <c r="C277" i="10" s="1"/>
  <c r="F246" i="18"/>
  <c r="C245" i="10" s="1"/>
  <c r="F214" i="18"/>
  <c r="C213" i="10" s="1"/>
  <c r="F182" i="18"/>
  <c r="C181" i="10" s="1"/>
  <c r="F150" i="18"/>
  <c r="C149" i="10" s="1"/>
  <c r="F118" i="18"/>
  <c r="C117" i="10" s="1"/>
  <c r="F86" i="18"/>
  <c r="C85" i="10" s="1"/>
  <c r="F54" i="18"/>
  <c r="C53" i="10" s="1"/>
  <c r="F22" i="18"/>
  <c r="C21" i="10" s="1"/>
  <c r="I338" i="18"/>
  <c r="I306" i="18"/>
  <c r="I274" i="18"/>
  <c r="I242" i="18"/>
  <c r="I210" i="18"/>
  <c r="I152" i="18"/>
  <c r="I24" i="18"/>
  <c r="F341" i="18"/>
  <c r="C340" i="10" s="1"/>
  <c r="F309" i="18"/>
  <c r="C308" i="10" s="1"/>
  <c r="F277" i="18"/>
  <c r="C276" i="10" s="1"/>
  <c r="F245" i="18"/>
  <c r="C244" i="10" s="1"/>
  <c r="F213" i="18"/>
  <c r="C212" i="10" s="1"/>
  <c r="F181" i="18"/>
  <c r="C180" i="10" s="1"/>
  <c r="F149" i="18"/>
  <c r="C148" i="10" s="1"/>
  <c r="F117" i="18"/>
  <c r="C116" i="10" s="1"/>
  <c r="F85" i="18"/>
  <c r="C84" i="10" s="1"/>
  <c r="F53" i="18"/>
  <c r="C52" i="10" s="1"/>
  <c r="F21" i="18"/>
  <c r="C20" i="10" s="1"/>
  <c r="I337" i="18"/>
  <c r="I305" i="18"/>
  <c r="I273" i="18"/>
  <c r="I241" i="18"/>
  <c r="I209" i="18"/>
  <c r="I145" i="18"/>
  <c r="I17" i="18"/>
  <c r="G323" i="8"/>
  <c r="G322" i="8"/>
  <c r="L322" i="8" s="1"/>
  <c r="G321" i="8"/>
  <c r="G320" i="8"/>
  <c r="K320" i="8" s="1"/>
  <c r="G318" i="8"/>
  <c r="F318" i="8" s="1"/>
  <c r="D318" i="8" s="1"/>
  <c r="G330" i="8"/>
  <c r="L330" i="8" s="1"/>
  <c r="G329" i="8"/>
  <c r="K329" i="8" s="1"/>
  <c r="G328" i="8"/>
  <c r="K328" i="8" s="1"/>
  <c r="G327" i="8"/>
  <c r="G326" i="8"/>
  <c r="L326" i="8" s="1"/>
  <c r="K322" i="8"/>
  <c r="F330" i="8"/>
  <c r="D330" i="8" s="1"/>
  <c r="F326" i="8"/>
  <c r="D326" i="8" s="1"/>
  <c r="F322" i="8"/>
  <c r="D322" i="8" s="1"/>
  <c r="K325" i="8"/>
  <c r="K327" i="8"/>
  <c r="K323" i="8"/>
  <c r="K319" i="8"/>
  <c r="G25" i="8"/>
  <c r="K25" i="8" s="1"/>
  <c r="L25" i="8" s="1"/>
  <c r="G350" i="8"/>
  <c r="K350" i="8" s="1"/>
  <c r="C25" i="9"/>
  <c r="C27" i="9"/>
  <c r="E24" i="8" s="1"/>
  <c r="F27" i="9"/>
  <c r="I24" i="8" s="1"/>
  <c r="E27" i="9"/>
  <c r="H24" i="8" s="1"/>
  <c r="H77" i="8"/>
  <c r="I77" i="8"/>
  <c r="I76" i="8"/>
  <c r="H76" i="8"/>
  <c r="I75" i="8"/>
  <c r="H75" i="8"/>
  <c r="I74" i="8"/>
  <c r="H74" i="8"/>
  <c r="I73" i="8"/>
  <c r="H73" i="8"/>
  <c r="C78" i="9"/>
  <c r="E75" i="8" s="1"/>
  <c r="C79" i="9"/>
  <c r="E76" i="8" s="1"/>
  <c r="C80" i="9"/>
  <c r="E77" i="8" s="1"/>
  <c r="C81" i="9"/>
  <c r="E78" i="8" s="1"/>
  <c r="C77" i="9"/>
  <c r="E74" i="8" s="1"/>
  <c r="C76" i="9"/>
  <c r="E73" i="8" s="1"/>
  <c r="F81" i="9"/>
  <c r="I78" i="8" s="1"/>
  <c r="E81" i="9"/>
  <c r="H78" i="8" s="1"/>
  <c r="F352" i="9"/>
  <c r="I349" i="8" s="1"/>
  <c r="E352" i="9"/>
  <c r="H349" i="8" s="1"/>
  <c r="E349" i="8"/>
  <c r="F351" i="9"/>
  <c r="I348" i="8" s="1"/>
  <c r="E351" i="9"/>
  <c r="H348" i="8" s="1"/>
  <c r="C351" i="9"/>
  <c r="E348" i="8" s="1"/>
  <c r="F350" i="9"/>
  <c r="I347" i="8" s="1"/>
  <c r="E350" i="9"/>
  <c r="H347" i="8" s="1"/>
  <c r="C350" i="9"/>
  <c r="E347" i="8" s="1"/>
  <c r="F349" i="9"/>
  <c r="I346" i="8" s="1"/>
  <c r="E349" i="9"/>
  <c r="H346" i="8" s="1"/>
  <c r="C349" i="9"/>
  <c r="E346" i="8" s="1"/>
  <c r="D348" i="9"/>
  <c r="C348" i="9" s="1"/>
  <c r="E345" i="8" s="1"/>
  <c r="C345" i="9"/>
  <c r="E342" i="8" s="1"/>
  <c r="C346" i="9"/>
  <c r="E343" i="8" s="1"/>
  <c r="C344" i="9"/>
  <c r="E341" i="8" s="1"/>
  <c r="C343" i="9"/>
  <c r="E340" i="8" s="1"/>
  <c r="F346" i="9"/>
  <c r="I343" i="8" s="1"/>
  <c r="E346" i="9"/>
  <c r="H343" i="8" s="1"/>
  <c r="F345" i="9"/>
  <c r="I342" i="8" s="1"/>
  <c r="E345" i="9"/>
  <c r="H342" i="8" s="1"/>
  <c r="F344" i="9"/>
  <c r="I341" i="8" s="1"/>
  <c r="E344" i="9"/>
  <c r="H341" i="8" s="1"/>
  <c r="F343" i="9"/>
  <c r="I340" i="8" s="1"/>
  <c r="E343" i="9"/>
  <c r="H340" i="8" s="1"/>
  <c r="D342" i="9"/>
  <c r="C342" i="9" s="1"/>
  <c r="E339" i="8" s="1"/>
  <c r="C340" i="9"/>
  <c r="E337" i="8" s="1"/>
  <c r="E340" i="9"/>
  <c r="H337" i="8" s="1"/>
  <c r="F340" i="9"/>
  <c r="I337" i="8" s="1"/>
  <c r="D339" i="9"/>
  <c r="F339" i="9" s="1"/>
  <c r="I336" i="8" s="1"/>
  <c r="D338" i="9"/>
  <c r="F338" i="9" s="1"/>
  <c r="I335" i="8" s="1"/>
  <c r="D337" i="9"/>
  <c r="H82" i="8"/>
  <c r="I82" i="8"/>
  <c r="H83" i="8"/>
  <c r="I83" i="8"/>
  <c r="H84" i="8"/>
  <c r="I84" i="8"/>
  <c r="H85" i="8"/>
  <c r="I85" i="8"/>
  <c r="H86" i="8"/>
  <c r="I86" i="8"/>
  <c r="I58" i="8"/>
  <c r="H58" i="8"/>
  <c r="I57" i="8"/>
  <c r="H57" i="8"/>
  <c r="H60" i="8"/>
  <c r="I60" i="8"/>
  <c r="H81" i="8"/>
  <c r="I81" i="8"/>
  <c r="H88" i="8"/>
  <c r="I88" i="8"/>
  <c r="H89" i="8"/>
  <c r="I89" i="8"/>
  <c r="H90" i="8"/>
  <c r="I90" i="8"/>
  <c r="H91" i="8"/>
  <c r="I91" i="8"/>
  <c r="H92" i="8"/>
  <c r="I92" i="8"/>
  <c r="H93" i="8"/>
  <c r="I93" i="8"/>
  <c r="H96" i="8"/>
  <c r="I96" i="8"/>
  <c r="H97" i="8"/>
  <c r="I97" i="8"/>
  <c r="H98" i="8"/>
  <c r="I98" i="8"/>
  <c r="H99" i="8"/>
  <c r="I99" i="8"/>
  <c r="H100" i="8"/>
  <c r="I100" i="8"/>
  <c r="H101" i="8"/>
  <c r="I101" i="8"/>
  <c r="H103" i="8"/>
  <c r="I103" i="8"/>
  <c r="H104" i="8"/>
  <c r="I104" i="8"/>
  <c r="H105" i="8"/>
  <c r="I105" i="8"/>
  <c r="H106" i="8"/>
  <c r="I106" i="8"/>
  <c r="H107" i="8"/>
  <c r="I107" i="8"/>
  <c r="H108" i="8"/>
  <c r="I108" i="8"/>
  <c r="H111" i="8"/>
  <c r="I111" i="8"/>
  <c r="H112" i="8"/>
  <c r="I112" i="8"/>
  <c r="H113" i="8"/>
  <c r="I113" i="8"/>
  <c r="H114" i="8"/>
  <c r="I114" i="8"/>
  <c r="H115" i="8"/>
  <c r="I115" i="8"/>
  <c r="H116" i="8"/>
  <c r="I116" i="8"/>
  <c r="H118" i="8"/>
  <c r="I118" i="8"/>
  <c r="H119" i="8"/>
  <c r="I119" i="8"/>
  <c r="H120" i="8"/>
  <c r="I120" i="8"/>
  <c r="H121" i="8"/>
  <c r="I121" i="8"/>
  <c r="H122" i="8"/>
  <c r="I122" i="8"/>
  <c r="H123" i="8"/>
  <c r="I123" i="8"/>
  <c r="H125" i="8"/>
  <c r="I125" i="8"/>
  <c r="H126" i="8"/>
  <c r="I126" i="8"/>
  <c r="H127" i="8"/>
  <c r="I127" i="8"/>
  <c r="H128" i="8"/>
  <c r="I128" i="8"/>
  <c r="H129" i="8"/>
  <c r="I129" i="8"/>
  <c r="H130" i="8"/>
  <c r="I130" i="8"/>
  <c r="H133" i="8"/>
  <c r="I133" i="8"/>
  <c r="H134" i="8"/>
  <c r="I134" i="8"/>
  <c r="H135" i="8"/>
  <c r="I135" i="8"/>
  <c r="H136" i="8"/>
  <c r="I136" i="8"/>
  <c r="H137" i="8"/>
  <c r="I137" i="8"/>
  <c r="H138" i="8"/>
  <c r="I138" i="8"/>
  <c r="H140" i="8"/>
  <c r="I140" i="8"/>
  <c r="H141" i="8"/>
  <c r="I141" i="8"/>
  <c r="H142" i="8"/>
  <c r="I142" i="8"/>
  <c r="H143" i="8"/>
  <c r="I143" i="8"/>
  <c r="H144" i="8"/>
  <c r="I144" i="8"/>
  <c r="H145" i="8"/>
  <c r="I145" i="8"/>
  <c r="H147" i="8"/>
  <c r="I147" i="8"/>
  <c r="H148" i="8"/>
  <c r="I148" i="8"/>
  <c r="H149" i="8"/>
  <c r="I149" i="8"/>
  <c r="H150" i="8"/>
  <c r="I150" i="8"/>
  <c r="H151" i="8"/>
  <c r="I151" i="8"/>
  <c r="H152" i="8"/>
  <c r="I152" i="8"/>
  <c r="H155" i="8"/>
  <c r="I155" i="8"/>
  <c r="H156" i="8"/>
  <c r="I156" i="8"/>
  <c r="H157" i="8"/>
  <c r="I157" i="8"/>
  <c r="H158" i="8"/>
  <c r="I158" i="8"/>
  <c r="H159" i="8"/>
  <c r="I159" i="8"/>
  <c r="H160" i="8"/>
  <c r="I160" i="8"/>
  <c r="H162" i="8"/>
  <c r="I162" i="8"/>
  <c r="H163" i="8"/>
  <c r="I163" i="8"/>
  <c r="H164" i="8"/>
  <c r="I164" i="8"/>
  <c r="H165" i="8"/>
  <c r="I165" i="8"/>
  <c r="H166" i="8"/>
  <c r="I166" i="8"/>
  <c r="H167" i="8"/>
  <c r="I167" i="8"/>
  <c r="H170" i="8"/>
  <c r="I170" i="8"/>
  <c r="H171" i="8"/>
  <c r="I171" i="8"/>
  <c r="H172" i="8"/>
  <c r="I172" i="8"/>
  <c r="H173" i="8"/>
  <c r="I173" i="8"/>
  <c r="H174" i="8"/>
  <c r="I174" i="8"/>
  <c r="H175" i="8"/>
  <c r="I175" i="8"/>
  <c r="H177" i="8"/>
  <c r="I177" i="8"/>
  <c r="H178" i="8"/>
  <c r="I178" i="8"/>
  <c r="H179" i="8"/>
  <c r="I179" i="8"/>
  <c r="H180" i="8"/>
  <c r="I180" i="8"/>
  <c r="H181" i="8"/>
  <c r="I181" i="8"/>
  <c r="H182" i="8"/>
  <c r="I182" i="8"/>
  <c r="H185" i="8"/>
  <c r="I185" i="8"/>
  <c r="H186" i="8"/>
  <c r="I186" i="8"/>
  <c r="H187" i="8"/>
  <c r="I187" i="8"/>
  <c r="H188" i="8"/>
  <c r="I188" i="8"/>
  <c r="H189" i="8"/>
  <c r="I189" i="8"/>
  <c r="H190" i="8"/>
  <c r="I190" i="8"/>
  <c r="H192" i="8"/>
  <c r="I192" i="8"/>
  <c r="H193" i="8"/>
  <c r="I193" i="8"/>
  <c r="H194" i="8"/>
  <c r="I194" i="8"/>
  <c r="H195" i="8"/>
  <c r="I195" i="8"/>
  <c r="H196" i="8"/>
  <c r="I196" i="8"/>
  <c r="H197" i="8"/>
  <c r="I197" i="8"/>
  <c r="H200" i="8"/>
  <c r="I200" i="8"/>
  <c r="H201" i="8"/>
  <c r="I201" i="8"/>
  <c r="H202" i="8"/>
  <c r="I202" i="8"/>
  <c r="H203" i="8"/>
  <c r="I203" i="8"/>
  <c r="H204" i="8"/>
  <c r="I204" i="8"/>
  <c r="H205" i="8"/>
  <c r="I205" i="8"/>
  <c r="H208" i="8"/>
  <c r="I208" i="8"/>
  <c r="H209" i="8"/>
  <c r="I209" i="8"/>
  <c r="H210" i="8"/>
  <c r="I210" i="8"/>
  <c r="H211" i="8"/>
  <c r="I211" i="8"/>
  <c r="H212" i="8"/>
  <c r="I212" i="8"/>
  <c r="H213" i="8"/>
  <c r="I213" i="8"/>
  <c r="H216" i="8"/>
  <c r="I216" i="8"/>
  <c r="H217" i="8"/>
  <c r="I217" i="8"/>
  <c r="H218" i="8"/>
  <c r="I218" i="8"/>
  <c r="H219" i="8"/>
  <c r="I219" i="8"/>
  <c r="H220" i="8"/>
  <c r="I220" i="8"/>
  <c r="H221" i="8"/>
  <c r="I221" i="8"/>
  <c r="H223" i="8"/>
  <c r="I223" i="8"/>
  <c r="H224" i="8"/>
  <c r="I224" i="8"/>
  <c r="H225" i="8"/>
  <c r="I225" i="8"/>
  <c r="H226" i="8"/>
  <c r="I226" i="8"/>
  <c r="H227" i="8"/>
  <c r="I227" i="8"/>
  <c r="H228" i="8"/>
  <c r="I228" i="8"/>
  <c r="H231" i="8"/>
  <c r="I231" i="8"/>
  <c r="H232" i="8"/>
  <c r="I232" i="8"/>
  <c r="H233" i="8"/>
  <c r="I233" i="8"/>
  <c r="H234" i="8"/>
  <c r="I234" i="8"/>
  <c r="H235" i="8"/>
  <c r="I235" i="8"/>
  <c r="H236" i="8"/>
  <c r="I236" i="8"/>
  <c r="H237" i="8"/>
  <c r="I237" i="8"/>
  <c r="H238" i="8"/>
  <c r="I238" i="8"/>
  <c r="H239" i="8"/>
  <c r="I239" i="8"/>
  <c r="H240" i="8"/>
  <c r="I240" i="8"/>
  <c r="H241" i="8"/>
  <c r="I241" i="8"/>
  <c r="H242" i="8"/>
  <c r="I242" i="8"/>
  <c r="H243" i="8"/>
  <c r="I243" i="8"/>
  <c r="H246" i="8"/>
  <c r="I246" i="8"/>
  <c r="H247" i="8"/>
  <c r="I247" i="8"/>
  <c r="H248" i="8"/>
  <c r="I248" i="8"/>
  <c r="H249" i="8"/>
  <c r="I249" i="8"/>
  <c r="H250" i="8"/>
  <c r="I250" i="8"/>
  <c r="H251" i="8"/>
  <c r="I251" i="8"/>
  <c r="H253" i="8"/>
  <c r="I253" i="8"/>
  <c r="H254" i="8"/>
  <c r="I254" i="8"/>
  <c r="H255" i="8"/>
  <c r="I255" i="8"/>
  <c r="H256" i="8"/>
  <c r="I256" i="8"/>
  <c r="H257" i="8"/>
  <c r="I257" i="8"/>
  <c r="H258" i="8"/>
  <c r="I258" i="8"/>
  <c r="H260" i="8"/>
  <c r="I260" i="8"/>
  <c r="H261" i="8"/>
  <c r="I261" i="8"/>
  <c r="H262" i="8"/>
  <c r="I262" i="8"/>
  <c r="H263" i="8"/>
  <c r="I263" i="8"/>
  <c r="H264" i="8"/>
  <c r="I264" i="8"/>
  <c r="H265" i="8"/>
  <c r="I265" i="8"/>
  <c r="H268" i="8"/>
  <c r="I268" i="8"/>
  <c r="H269" i="8"/>
  <c r="I269" i="8"/>
  <c r="H270" i="8"/>
  <c r="I270" i="8"/>
  <c r="H271" i="8"/>
  <c r="I271" i="8"/>
  <c r="H272" i="8"/>
  <c r="I272" i="8"/>
  <c r="H273" i="8"/>
  <c r="I273" i="8"/>
  <c r="H275" i="8"/>
  <c r="I275" i="8"/>
  <c r="H276" i="8"/>
  <c r="I276" i="8"/>
  <c r="H277" i="8"/>
  <c r="I277" i="8"/>
  <c r="H278" i="8"/>
  <c r="I278" i="8"/>
  <c r="H279" i="8"/>
  <c r="I279" i="8"/>
  <c r="H280" i="8"/>
  <c r="I280" i="8"/>
  <c r="H282" i="8"/>
  <c r="I282" i="8"/>
  <c r="H283" i="8"/>
  <c r="I283" i="8"/>
  <c r="H284" i="8"/>
  <c r="I284" i="8"/>
  <c r="H285" i="8"/>
  <c r="I285" i="8"/>
  <c r="H286" i="8"/>
  <c r="I286" i="8"/>
  <c r="H287" i="8"/>
  <c r="I287" i="8"/>
  <c r="H290" i="8"/>
  <c r="I290" i="8"/>
  <c r="H291" i="8"/>
  <c r="I291" i="8"/>
  <c r="H292" i="8"/>
  <c r="I292" i="8"/>
  <c r="H293" i="8"/>
  <c r="I293" i="8"/>
  <c r="H294" i="8"/>
  <c r="I294" i="8"/>
  <c r="H295" i="8"/>
  <c r="I295" i="8"/>
  <c r="H296" i="8"/>
  <c r="I296" i="8"/>
  <c r="H297" i="8"/>
  <c r="I297" i="8"/>
  <c r="H298" i="8"/>
  <c r="I298" i="8"/>
  <c r="H299" i="8"/>
  <c r="I299" i="8"/>
  <c r="H300" i="8"/>
  <c r="I300" i="8"/>
  <c r="H301" i="8"/>
  <c r="I301" i="8"/>
  <c r="H304" i="8"/>
  <c r="I304" i="8"/>
  <c r="H305" i="8"/>
  <c r="I305" i="8"/>
  <c r="H306" i="8"/>
  <c r="I306" i="8"/>
  <c r="H307" i="8"/>
  <c r="I307" i="8"/>
  <c r="H308" i="8"/>
  <c r="I308" i="8"/>
  <c r="H309" i="8"/>
  <c r="I309" i="8"/>
  <c r="H310" i="8"/>
  <c r="I310" i="8"/>
  <c r="H311" i="8"/>
  <c r="I311" i="8"/>
  <c r="H312" i="8"/>
  <c r="I312" i="8"/>
  <c r="H313" i="8"/>
  <c r="I313" i="8"/>
  <c r="H314" i="8"/>
  <c r="I314" i="8"/>
  <c r="H315" i="8"/>
  <c r="I315" i="8"/>
  <c r="E237" i="8"/>
  <c r="C318" i="9"/>
  <c r="C317" i="9"/>
  <c r="E314" i="8" s="1"/>
  <c r="C316" i="9"/>
  <c r="E313" i="8" s="1"/>
  <c r="C315" i="9"/>
  <c r="E312" i="8" s="1"/>
  <c r="C314" i="9"/>
  <c r="E311" i="8" s="1"/>
  <c r="C313" i="9"/>
  <c r="E310" i="8" s="1"/>
  <c r="C312" i="9"/>
  <c r="E309" i="8" s="1"/>
  <c r="C311" i="9"/>
  <c r="E308" i="8" s="1"/>
  <c r="C310" i="9"/>
  <c r="E307" i="8" s="1"/>
  <c r="C309" i="9"/>
  <c r="E306" i="8" s="1"/>
  <c r="C308" i="9"/>
  <c r="E305" i="8" s="1"/>
  <c r="C307" i="9"/>
  <c r="E304" i="8" s="1"/>
  <c r="C297" i="9"/>
  <c r="E294" i="8" s="1"/>
  <c r="C298" i="9"/>
  <c r="E295" i="8" s="1"/>
  <c r="C299" i="9"/>
  <c r="E296" i="8" s="1"/>
  <c r="C300" i="9"/>
  <c r="E297" i="8" s="1"/>
  <c r="C301" i="9"/>
  <c r="E298" i="8" s="1"/>
  <c r="C302" i="9"/>
  <c r="E299" i="8" s="1"/>
  <c r="C303" i="9"/>
  <c r="E300" i="8" s="1"/>
  <c r="C304" i="9"/>
  <c r="E301" i="8" s="1"/>
  <c r="C296" i="9"/>
  <c r="E293" i="8" s="1"/>
  <c r="C295" i="9"/>
  <c r="E292" i="8" s="1"/>
  <c r="C294" i="9"/>
  <c r="E291" i="8" s="1"/>
  <c r="C293" i="9"/>
  <c r="E290" i="8" s="1"/>
  <c r="C290" i="9"/>
  <c r="E287" i="8" s="1"/>
  <c r="C289" i="9"/>
  <c r="E286" i="8" s="1"/>
  <c r="C288" i="9"/>
  <c r="E285" i="8" s="1"/>
  <c r="C287" i="9"/>
  <c r="E284" i="8" s="1"/>
  <c r="C286" i="9"/>
  <c r="E283" i="8" s="1"/>
  <c r="C285" i="9"/>
  <c r="E282" i="8" s="1"/>
  <c r="C283" i="9"/>
  <c r="E280" i="8" s="1"/>
  <c r="C282" i="9"/>
  <c r="E279" i="8" s="1"/>
  <c r="C281" i="9"/>
  <c r="E278" i="8" s="1"/>
  <c r="C280" i="9"/>
  <c r="E277" i="8" s="1"/>
  <c r="C279" i="9"/>
  <c r="E276" i="8" s="1"/>
  <c r="C278" i="9"/>
  <c r="E275" i="8" s="1"/>
  <c r="C276" i="9"/>
  <c r="E273" i="8" s="1"/>
  <c r="C275" i="9"/>
  <c r="E272" i="8" s="1"/>
  <c r="C274" i="9"/>
  <c r="E271" i="8" s="1"/>
  <c r="C273" i="9"/>
  <c r="E270" i="8" s="1"/>
  <c r="C272" i="9"/>
  <c r="E269" i="8" s="1"/>
  <c r="C271" i="9"/>
  <c r="E268" i="8" s="1"/>
  <c r="C268" i="9"/>
  <c r="E265" i="8" s="1"/>
  <c r="C267" i="9"/>
  <c r="E264" i="8" s="1"/>
  <c r="C266" i="9"/>
  <c r="E263" i="8" s="1"/>
  <c r="C265" i="9"/>
  <c r="E262" i="8" s="1"/>
  <c r="C264" i="9"/>
  <c r="E261" i="8" s="1"/>
  <c r="C263" i="9"/>
  <c r="E260" i="8" s="1"/>
  <c r="C261" i="9"/>
  <c r="E258" i="8" s="1"/>
  <c r="C260" i="9"/>
  <c r="E257" i="8" s="1"/>
  <c r="C259" i="9"/>
  <c r="E256" i="8" s="1"/>
  <c r="C258" i="9"/>
  <c r="E255" i="8" s="1"/>
  <c r="C257" i="9"/>
  <c r="E254" i="8" s="1"/>
  <c r="C256" i="9"/>
  <c r="E253" i="8" s="1"/>
  <c r="C254" i="9"/>
  <c r="E251" i="8" s="1"/>
  <c r="C253" i="9"/>
  <c r="E250" i="8" s="1"/>
  <c r="C252" i="9"/>
  <c r="E249" i="8" s="1"/>
  <c r="C251" i="9"/>
  <c r="E248" i="8" s="1"/>
  <c r="C250" i="9"/>
  <c r="E247" i="8" s="1"/>
  <c r="C249" i="9"/>
  <c r="E246" i="8" s="1"/>
  <c r="C246" i="9"/>
  <c r="E243" i="8" s="1"/>
  <c r="C245" i="9"/>
  <c r="E242" i="8" s="1"/>
  <c r="C244" i="9"/>
  <c r="E241" i="8" s="1"/>
  <c r="C243" i="9"/>
  <c r="E240" i="8" s="1"/>
  <c r="C242" i="9"/>
  <c r="E239" i="8" s="1"/>
  <c r="C241" i="9"/>
  <c r="E238" i="8" s="1"/>
  <c r="C239" i="9"/>
  <c r="E236" i="8" s="1"/>
  <c r="C238" i="9"/>
  <c r="E235" i="8" s="1"/>
  <c r="C237" i="9"/>
  <c r="E234" i="8" s="1"/>
  <c r="C236" i="9"/>
  <c r="E233" i="8" s="1"/>
  <c r="C235" i="9"/>
  <c r="E232" i="8" s="1"/>
  <c r="C234" i="9"/>
  <c r="E231" i="8" s="1"/>
  <c r="C231" i="9"/>
  <c r="E228" i="8" s="1"/>
  <c r="C230" i="9"/>
  <c r="E227" i="8" s="1"/>
  <c r="C229" i="9"/>
  <c r="E226" i="8" s="1"/>
  <c r="C228" i="9"/>
  <c r="E225" i="8" s="1"/>
  <c r="C227" i="9"/>
  <c r="E224" i="8" s="1"/>
  <c r="C226" i="9"/>
  <c r="E223" i="8" s="1"/>
  <c r="C224" i="9"/>
  <c r="E221" i="8" s="1"/>
  <c r="C223" i="9"/>
  <c r="E220" i="8" s="1"/>
  <c r="C222" i="9"/>
  <c r="E219" i="8" s="1"/>
  <c r="C221" i="9"/>
  <c r="E218" i="8" s="1"/>
  <c r="C220" i="9"/>
  <c r="E217" i="8" s="1"/>
  <c r="C219" i="9"/>
  <c r="E216" i="8" s="1"/>
  <c r="C216" i="9"/>
  <c r="E213" i="8" s="1"/>
  <c r="C215" i="9"/>
  <c r="E212" i="8" s="1"/>
  <c r="C214" i="9"/>
  <c r="E211" i="8" s="1"/>
  <c r="C213" i="9"/>
  <c r="E210" i="8" s="1"/>
  <c r="C212" i="9"/>
  <c r="E209" i="8" s="1"/>
  <c r="C211" i="9"/>
  <c r="E208" i="8" s="1"/>
  <c r="C208" i="9"/>
  <c r="E205" i="8" s="1"/>
  <c r="C207" i="9"/>
  <c r="E204" i="8" s="1"/>
  <c r="C206" i="9"/>
  <c r="E203" i="8" s="1"/>
  <c r="C205" i="9"/>
  <c r="E202" i="8" s="1"/>
  <c r="C204" i="9"/>
  <c r="E201" i="8" s="1"/>
  <c r="C203" i="9"/>
  <c r="E200" i="8" s="1"/>
  <c r="C200" i="9"/>
  <c r="E197" i="8" s="1"/>
  <c r="C199" i="9"/>
  <c r="E196" i="8" s="1"/>
  <c r="C198" i="9"/>
  <c r="E195" i="8" s="1"/>
  <c r="C197" i="9"/>
  <c r="E194" i="8" s="1"/>
  <c r="C196" i="9"/>
  <c r="E193" i="8" s="1"/>
  <c r="C195" i="9"/>
  <c r="E192" i="8" s="1"/>
  <c r="E190" i="8"/>
  <c r="E189" i="8"/>
  <c r="E188" i="8"/>
  <c r="E187" i="8"/>
  <c r="E186" i="8"/>
  <c r="E185" i="8"/>
  <c r="C185" i="9"/>
  <c r="E182" i="8" s="1"/>
  <c r="C184" i="9"/>
  <c r="E181" i="8" s="1"/>
  <c r="C183" i="9"/>
  <c r="E180" i="8" s="1"/>
  <c r="C182" i="9"/>
  <c r="E179" i="8" s="1"/>
  <c r="C181" i="9"/>
  <c r="E178" i="8" s="1"/>
  <c r="C180" i="9"/>
  <c r="E177" i="8" s="1"/>
  <c r="C178" i="9"/>
  <c r="E175" i="8" s="1"/>
  <c r="C177" i="9"/>
  <c r="E174" i="8" s="1"/>
  <c r="C176" i="9"/>
  <c r="E173" i="8" s="1"/>
  <c r="C175" i="9"/>
  <c r="E172" i="8" s="1"/>
  <c r="C174" i="9"/>
  <c r="E171" i="8" s="1"/>
  <c r="C173" i="9"/>
  <c r="E170" i="8" s="1"/>
  <c r="C170" i="9"/>
  <c r="E167" i="8" s="1"/>
  <c r="C169" i="9"/>
  <c r="E166" i="8" s="1"/>
  <c r="C168" i="9"/>
  <c r="E165" i="8" s="1"/>
  <c r="C167" i="9"/>
  <c r="E164" i="8" s="1"/>
  <c r="C166" i="9"/>
  <c r="E163" i="8" s="1"/>
  <c r="C165" i="9"/>
  <c r="E162" i="8" s="1"/>
  <c r="C163" i="9"/>
  <c r="E160" i="8" s="1"/>
  <c r="C162" i="9"/>
  <c r="E159" i="8" s="1"/>
  <c r="C161" i="9"/>
  <c r="E158" i="8" s="1"/>
  <c r="C160" i="9"/>
  <c r="E157" i="8" s="1"/>
  <c r="C159" i="9"/>
  <c r="E156" i="8" s="1"/>
  <c r="C158" i="9"/>
  <c r="E155" i="8" s="1"/>
  <c r="C155" i="9"/>
  <c r="E152" i="8" s="1"/>
  <c r="C154" i="9"/>
  <c r="E151" i="8" s="1"/>
  <c r="C153" i="9"/>
  <c r="E150" i="8" s="1"/>
  <c r="C152" i="9"/>
  <c r="E149" i="8" s="1"/>
  <c r="C151" i="9"/>
  <c r="E148" i="8" s="1"/>
  <c r="C150" i="9"/>
  <c r="E147" i="8" s="1"/>
  <c r="C148" i="9"/>
  <c r="E145" i="8" s="1"/>
  <c r="C147" i="9"/>
  <c r="E144" i="8" s="1"/>
  <c r="C146" i="9"/>
  <c r="E143" i="8" s="1"/>
  <c r="C145" i="9"/>
  <c r="E142" i="8" s="1"/>
  <c r="C144" i="9"/>
  <c r="E141" i="8" s="1"/>
  <c r="C143" i="9"/>
  <c r="E140" i="8" s="1"/>
  <c r="C141" i="9"/>
  <c r="E138" i="8" s="1"/>
  <c r="C140" i="9"/>
  <c r="E137" i="8" s="1"/>
  <c r="C139" i="9"/>
  <c r="E136" i="8" s="1"/>
  <c r="C138" i="9"/>
  <c r="E135" i="8" s="1"/>
  <c r="C137" i="9"/>
  <c r="E134" i="8" s="1"/>
  <c r="C136" i="9"/>
  <c r="E133" i="8" s="1"/>
  <c r="C133" i="9"/>
  <c r="E130" i="8" s="1"/>
  <c r="C132" i="9"/>
  <c r="E129" i="8" s="1"/>
  <c r="C131" i="9"/>
  <c r="E128" i="8" s="1"/>
  <c r="C130" i="9"/>
  <c r="E127" i="8" s="1"/>
  <c r="C129" i="9"/>
  <c r="E126" i="8" s="1"/>
  <c r="C128" i="9"/>
  <c r="E125" i="8" s="1"/>
  <c r="C126" i="9"/>
  <c r="E123" i="8" s="1"/>
  <c r="C125" i="9"/>
  <c r="E122" i="8" s="1"/>
  <c r="C124" i="9"/>
  <c r="E121" i="8" s="1"/>
  <c r="C123" i="9"/>
  <c r="E120" i="8" s="1"/>
  <c r="C122" i="9"/>
  <c r="E119" i="8" s="1"/>
  <c r="C121" i="9"/>
  <c r="E118" i="8" s="1"/>
  <c r="C119" i="9"/>
  <c r="E116" i="8" s="1"/>
  <c r="C118" i="9"/>
  <c r="E115" i="8" s="1"/>
  <c r="C117" i="9"/>
  <c r="E114" i="8" s="1"/>
  <c r="C116" i="9"/>
  <c r="E113" i="8" s="1"/>
  <c r="C115" i="9"/>
  <c r="E112" i="8" s="1"/>
  <c r="C114" i="9"/>
  <c r="E111" i="8" s="1"/>
  <c r="C111" i="9"/>
  <c r="E108" i="8" s="1"/>
  <c r="C110" i="9"/>
  <c r="E107" i="8" s="1"/>
  <c r="C109" i="9"/>
  <c r="E106" i="8" s="1"/>
  <c r="C108" i="9"/>
  <c r="E105" i="8" s="1"/>
  <c r="C107" i="9"/>
  <c r="E104" i="8" s="1"/>
  <c r="C106" i="9"/>
  <c r="E103" i="8" s="1"/>
  <c r="C104" i="9"/>
  <c r="E101" i="8" s="1"/>
  <c r="C103" i="9"/>
  <c r="E100" i="8" s="1"/>
  <c r="C102" i="9"/>
  <c r="E99" i="8" s="1"/>
  <c r="C101" i="9"/>
  <c r="E98" i="8" s="1"/>
  <c r="C100" i="9"/>
  <c r="E97" i="8" s="1"/>
  <c r="C99" i="9"/>
  <c r="E96" i="8" s="1"/>
  <c r="C92" i="9"/>
  <c r="E89" i="8" s="1"/>
  <c r="C93" i="9"/>
  <c r="E90" i="8" s="1"/>
  <c r="C94" i="9"/>
  <c r="E91" i="8" s="1"/>
  <c r="C95" i="9"/>
  <c r="E92" i="8" s="1"/>
  <c r="C96" i="9"/>
  <c r="E93" i="8" s="1"/>
  <c r="C91" i="9"/>
  <c r="E88" i="8" s="1"/>
  <c r="C87" i="9"/>
  <c r="E84" i="8" s="1"/>
  <c r="C88" i="9"/>
  <c r="E85" i="8" s="1"/>
  <c r="C89" i="9"/>
  <c r="E86" i="8" s="1"/>
  <c r="C86" i="9"/>
  <c r="E83" i="8" s="1"/>
  <c r="C85" i="9"/>
  <c r="E82" i="8" s="1"/>
  <c r="C84" i="9"/>
  <c r="E81" i="8" s="1"/>
  <c r="C57" i="9"/>
  <c r="E54" i="8" s="1"/>
  <c r="E57" i="9"/>
  <c r="H54" i="8" s="1"/>
  <c r="F57" i="9"/>
  <c r="I54" i="8" s="1"/>
  <c r="C58" i="9"/>
  <c r="E55" i="8" s="1"/>
  <c r="E58" i="9"/>
  <c r="H55" i="8" s="1"/>
  <c r="F58" i="9"/>
  <c r="I55" i="8" s="1"/>
  <c r="C60" i="9"/>
  <c r="E57" i="8" s="1"/>
  <c r="Q329" i="10" l="1"/>
  <c r="Z329" i="10"/>
  <c r="K233" i="10"/>
  <c r="Q233" i="10"/>
  <c r="Q119" i="10"/>
  <c r="Z119" i="10"/>
  <c r="K199" i="10"/>
  <c r="K297" i="10"/>
  <c r="Z199" i="10"/>
  <c r="Q297" i="10"/>
  <c r="K265" i="10"/>
  <c r="Q265" i="10"/>
  <c r="Q335" i="10"/>
  <c r="Z335" i="10"/>
  <c r="K335" i="10"/>
  <c r="Z230" i="10"/>
  <c r="K230" i="10"/>
  <c r="Q230" i="10"/>
  <c r="Z104" i="10"/>
  <c r="Q104" i="10"/>
  <c r="K104" i="10"/>
  <c r="Z325" i="10"/>
  <c r="K325" i="10"/>
  <c r="Q325" i="10"/>
  <c r="Z261" i="10"/>
  <c r="K261" i="10"/>
  <c r="Q261" i="10"/>
  <c r="Z194" i="10"/>
  <c r="Q194" i="10"/>
  <c r="K194" i="10"/>
  <c r="Z284" i="10"/>
  <c r="Q284" i="10"/>
  <c r="K284" i="10"/>
  <c r="Z220" i="10"/>
  <c r="Q220" i="10"/>
  <c r="K220" i="10"/>
  <c r="Z64" i="10"/>
  <c r="Q64" i="10"/>
  <c r="K64" i="10"/>
  <c r="Z235" i="10"/>
  <c r="Q235" i="10"/>
  <c r="K235" i="10"/>
  <c r="Z127" i="10"/>
  <c r="Q127" i="10"/>
  <c r="K127" i="10"/>
  <c r="Z110" i="10"/>
  <c r="K110" i="10"/>
  <c r="Q110" i="10"/>
  <c r="Z46" i="10"/>
  <c r="K46" i="10"/>
  <c r="Q46" i="10"/>
  <c r="Z173" i="10"/>
  <c r="K173" i="10"/>
  <c r="Q173" i="10"/>
  <c r="Z109" i="10"/>
  <c r="K109" i="10"/>
  <c r="Q109" i="10"/>
  <c r="Z45" i="10"/>
  <c r="K45" i="10"/>
  <c r="Q45" i="10"/>
  <c r="Z180" i="10"/>
  <c r="Q180" i="10"/>
  <c r="K180" i="10"/>
  <c r="Z116" i="10"/>
  <c r="Q116" i="10"/>
  <c r="K116" i="10"/>
  <c r="Z52" i="10"/>
  <c r="Q52" i="10"/>
  <c r="K52" i="10"/>
  <c r="Z131" i="10"/>
  <c r="Q131" i="10"/>
  <c r="K131" i="10"/>
  <c r="Z67" i="10"/>
  <c r="Q67" i="10"/>
  <c r="K67" i="10"/>
  <c r="Z162" i="10"/>
  <c r="Q162" i="10"/>
  <c r="K162" i="10"/>
  <c r="Z98" i="10"/>
  <c r="Q98" i="10"/>
  <c r="K98" i="10"/>
  <c r="Z34" i="10"/>
  <c r="Q34" i="10"/>
  <c r="K34" i="10"/>
  <c r="Z169" i="10"/>
  <c r="Q169" i="10"/>
  <c r="K169" i="10"/>
  <c r="Z105" i="10"/>
  <c r="Q105" i="10"/>
  <c r="K105" i="10"/>
  <c r="Z41" i="10"/>
  <c r="Q41" i="10"/>
  <c r="K41" i="10"/>
  <c r="Z289" i="10"/>
  <c r="Q289" i="10"/>
  <c r="K289" i="10"/>
  <c r="Z313" i="10"/>
  <c r="Q313" i="10"/>
  <c r="K313" i="10"/>
  <c r="Z15" i="10"/>
  <c r="Q15" i="10"/>
  <c r="K15" i="10"/>
  <c r="Z250" i="10"/>
  <c r="Q250" i="10"/>
  <c r="K250" i="10"/>
  <c r="Z272" i="10"/>
  <c r="Q272" i="10"/>
  <c r="K272" i="10"/>
  <c r="Q263" i="10"/>
  <c r="Z263" i="10"/>
  <c r="K263" i="10"/>
  <c r="Z72" i="10"/>
  <c r="Q72" i="10"/>
  <c r="K72" i="10"/>
  <c r="Z276" i="10"/>
  <c r="Q276" i="10"/>
  <c r="K276" i="10"/>
  <c r="Z227" i="10"/>
  <c r="Q227" i="10"/>
  <c r="K227" i="10"/>
  <c r="Z152" i="10"/>
  <c r="Q152" i="10"/>
  <c r="K152" i="10"/>
  <c r="Z101" i="10"/>
  <c r="K101" i="10"/>
  <c r="Q101" i="10"/>
  <c r="Z108" i="10"/>
  <c r="Q108" i="10"/>
  <c r="K108" i="10"/>
  <c r="Z59" i="10"/>
  <c r="Q59" i="10"/>
  <c r="K59" i="10"/>
  <c r="Z161" i="10"/>
  <c r="Q161" i="10"/>
  <c r="K161" i="10"/>
  <c r="Z97" i="10"/>
  <c r="Q97" i="10"/>
  <c r="K97" i="10"/>
  <c r="Z321" i="10"/>
  <c r="Q321" i="10"/>
  <c r="K321" i="10"/>
  <c r="Z240" i="10"/>
  <c r="Q240" i="10"/>
  <c r="K240" i="10"/>
  <c r="Q271" i="10"/>
  <c r="Z271" i="10"/>
  <c r="K271" i="10"/>
  <c r="Z174" i="10"/>
  <c r="K174" i="10"/>
  <c r="Q174" i="10"/>
  <c r="Z209" i="10"/>
  <c r="Q209" i="10"/>
  <c r="K209" i="10"/>
  <c r="Z48" i="10"/>
  <c r="Q48" i="10"/>
  <c r="K48" i="10"/>
  <c r="Z345" i="10"/>
  <c r="Q345" i="10"/>
  <c r="K345" i="10"/>
  <c r="Q327" i="10"/>
  <c r="Z327" i="10"/>
  <c r="K327" i="10"/>
  <c r="Z286" i="10"/>
  <c r="K286" i="10"/>
  <c r="Q286" i="10"/>
  <c r="Z340" i="10"/>
  <c r="Q340" i="10"/>
  <c r="K340" i="10"/>
  <c r="Z291" i="10"/>
  <c r="Q291" i="10"/>
  <c r="K291" i="10"/>
  <c r="Z242" i="10"/>
  <c r="Q242" i="10"/>
  <c r="K242" i="10"/>
  <c r="Z165" i="10"/>
  <c r="K165" i="10"/>
  <c r="Q165" i="10"/>
  <c r="Z123" i="10"/>
  <c r="Q123" i="10"/>
  <c r="K123" i="10"/>
  <c r="Z26" i="10"/>
  <c r="Q26" i="10"/>
  <c r="K26" i="10"/>
  <c r="Z294" i="10"/>
  <c r="K294" i="10"/>
  <c r="Q294" i="10"/>
  <c r="Z314" i="10"/>
  <c r="Q314" i="10"/>
  <c r="K314" i="10"/>
  <c r="Z197" i="10"/>
  <c r="K197" i="10"/>
  <c r="Q197" i="10"/>
  <c r="Z317" i="10"/>
  <c r="K317" i="10"/>
  <c r="Q317" i="10"/>
  <c r="Z212" i="10"/>
  <c r="Q212" i="10"/>
  <c r="K212" i="10"/>
  <c r="Z95" i="10"/>
  <c r="Q95" i="10"/>
  <c r="K95" i="10"/>
  <c r="Z166" i="10"/>
  <c r="K166" i="10"/>
  <c r="Q166" i="10"/>
  <c r="Z37" i="10"/>
  <c r="K37" i="10"/>
  <c r="Q37" i="10"/>
  <c r="Z44" i="10"/>
  <c r="Q44" i="10"/>
  <c r="K44" i="10"/>
  <c r="Z154" i="10"/>
  <c r="Q154" i="10"/>
  <c r="K154" i="10"/>
  <c r="Z33" i="10"/>
  <c r="Q33" i="10"/>
  <c r="K33" i="10"/>
  <c r="Z348" i="10"/>
  <c r="Q348" i="10"/>
  <c r="K348" i="10"/>
  <c r="Z222" i="10"/>
  <c r="K222" i="10"/>
  <c r="Q222" i="10"/>
  <c r="Q151" i="10"/>
  <c r="Z151" i="10"/>
  <c r="K151" i="10"/>
  <c r="Z256" i="10"/>
  <c r="Q256" i="10"/>
  <c r="K256" i="10"/>
  <c r="Z299" i="10"/>
  <c r="Q299" i="10"/>
  <c r="K299" i="10"/>
  <c r="Z178" i="10"/>
  <c r="Q178" i="10"/>
  <c r="K178" i="10"/>
  <c r="Z38" i="10"/>
  <c r="K38" i="10"/>
  <c r="Q38" i="10"/>
  <c r="Q207" i="10"/>
  <c r="Z207" i="10"/>
  <c r="K207" i="10"/>
  <c r="Z171" i="10"/>
  <c r="Q171" i="10"/>
  <c r="K171" i="10"/>
  <c r="Z288" i="10"/>
  <c r="Q288" i="10"/>
  <c r="K288" i="10"/>
  <c r="Z350" i="10"/>
  <c r="K350" i="10"/>
  <c r="Q350" i="10"/>
  <c r="Z253" i="10"/>
  <c r="K253" i="10"/>
  <c r="Q253" i="10"/>
  <c r="Z32" i="10"/>
  <c r="Q32" i="10"/>
  <c r="K32" i="10"/>
  <c r="Z306" i="10"/>
  <c r="Q306" i="10"/>
  <c r="K306" i="10"/>
  <c r="Z102" i="10"/>
  <c r="K102" i="10"/>
  <c r="Q102" i="10"/>
  <c r="Z172" i="10"/>
  <c r="Q172" i="10"/>
  <c r="K172" i="10"/>
  <c r="Z90" i="10"/>
  <c r="Q90" i="10"/>
  <c r="K90" i="10"/>
  <c r="Z304" i="10"/>
  <c r="Q304" i="10"/>
  <c r="K304" i="10"/>
  <c r="Z241" i="10"/>
  <c r="Q241" i="10"/>
  <c r="K241" i="10"/>
  <c r="Z168" i="10"/>
  <c r="Q168" i="10"/>
  <c r="K168" i="10"/>
  <c r="Z320" i="10"/>
  <c r="Q320" i="10"/>
  <c r="K320" i="10"/>
  <c r="Q319" i="10"/>
  <c r="Z319" i="10"/>
  <c r="K319" i="10"/>
  <c r="Q255" i="10"/>
  <c r="Z255" i="10"/>
  <c r="K255" i="10"/>
  <c r="Z183" i="10"/>
  <c r="Q183" i="10"/>
  <c r="K183" i="10"/>
  <c r="Z342" i="10"/>
  <c r="Q342" i="10"/>
  <c r="K342" i="10"/>
  <c r="Z278" i="10"/>
  <c r="Q278" i="10"/>
  <c r="K278" i="10"/>
  <c r="Z214" i="10"/>
  <c r="Q214" i="10"/>
  <c r="K214" i="10"/>
  <c r="Z40" i="10"/>
  <c r="Q40" i="10"/>
  <c r="K40" i="10"/>
  <c r="Z309" i="10"/>
  <c r="K309" i="10"/>
  <c r="Q309" i="10"/>
  <c r="Z245" i="10"/>
  <c r="K245" i="10"/>
  <c r="Q245" i="10"/>
  <c r="Z160" i="10"/>
  <c r="Q160" i="10"/>
  <c r="K160" i="10"/>
  <c r="Z332" i="10"/>
  <c r="Q332" i="10"/>
  <c r="K332" i="10"/>
  <c r="Z268" i="10"/>
  <c r="Q268" i="10"/>
  <c r="K268" i="10"/>
  <c r="Z203" i="10"/>
  <c r="Q203" i="10"/>
  <c r="K203" i="10"/>
  <c r="Z347" i="10"/>
  <c r="Q347" i="10"/>
  <c r="K347" i="10"/>
  <c r="Z283" i="10"/>
  <c r="Q283" i="10"/>
  <c r="K283" i="10"/>
  <c r="Z219" i="10"/>
  <c r="Q219" i="10"/>
  <c r="K219" i="10"/>
  <c r="Z63" i="10"/>
  <c r="Q63" i="10"/>
  <c r="K63" i="10"/>
  <c r="Z298" i="10"/>
  <c r="Q298" i="10"/>
  <c r="K298" i="10"/>
  <c r="Z234" i="10"/>
  <c r="Q234" i="10"/>
  <c r="K234" i="10"/>
  <c r="Z120" i="10"/>
  <c r="Q120" i="10"/>
  <c r="K120" i="10"/>
  <c r="Z158" i="10"/>
  <c r="K158" i="10"/>
  <c r="Q158" i="10"/>
  <c r="Z94" i="10"/>
  <c r="K94" i="10"/>
  <c r="Q94" i="10"/>
  <c r="Z30" i="10"/>
  <c r="K30" i="10"/>
  <c r="Q30" i="10"/>
  <c r="Z157" i="10"/>
  <c r="K157" i="10"/>
  <c r="Q157" i="10"/>
  <c r="Z93" i="10"/>
  <c r="K93" i="10"/>
  <c r="Q93" i="10"/>
  <c r="Z29" i="10"/>
  <c r="K29" i="10"/>
  <c r="Q29" i="10"/>
  <c r="Z164" i="10"/>
  <c r="Q164" i="10"/>
  <c r="K164" i="10"/>
  <c r="Z100" i="10"/>
  <c r="Q100" i="10"/>
  <c r="K100" i="10"/>
  <c r="Z36" i="10"/>
  <c r="Q36" i="10"/>
  <c r="K36" i="10"/>
  <c r="Z115" i="10"/>
  <c r="Q115" i="10"/>
  <c r="K115" i="10"/>
  <c r="Z51" i="10"/>
  <c r="Q51" i="10"/>
  <c r="K51" i="10"/>
  <c r="Z146" i="10"/>
  <c r="Q146" i="10"/>
  <c r="K146" i="10"/>
  <c r="Z82" i="10"/>
  <c r="Q82" i="10"/>
  <c r="K82" i="10"/>
  <c r="Z18" i="10"/>
  <c r="Q18" i="10"/>
  <c r="K18" i="10"/>
  <c r="Z153" i="10"/>
  <c r="Q153" i="10"/>
  <c r="K153" i="10"/>
  <c r="Z89" i="10"/>
  <c r="Q89" i="10"/>
  <c r="K89" i="10"/>
  <c r="Z25" i="10"/>
  <c r="Q25" i="10"/>
  <c r="K25" i="10"/>
  <c r="Z112" i="10"/>
  <c r="Q112" i="10"/>
  <c r="K112" i="10"/>
  <c r="Z336" i="10"/>
  <c r="Q336" i="10"/>
  <c r="K336" i="10"/>
  <c r="Z273" i="10"/>
  <c r="Q273" i="10"/>
  <c r="K273" i="10"/>
  <c r="Z216" i="10"/>
  <c r="Q216" i="10"/>
  <c r="K216" i="10"/>
  <c r="Z55" i="10"/>
  <c r="Q55" i="10"/>
  <c r="K55" i="10"/>
  <c r="Z352" i="10"/>
  <c r="Q352" i="10"/>
  <c r="K352" i="10"/>
  <c r="Z311" i="10"/>
  <c r="Q311" i="10"/>
  <c r="K311" i="10"/>
  <c r="Z247" i="10"/>
  <c r="Q247" i="10"/>
  <c r="K247" i="10"/>
  <c r="Q167" i="10"/>
  <c r="Z167" i="10"/>
  <c r="K167" i="10"/>
  <c r="Z334" i="10"/>
  <c r="K334" i="10"/>
  <c r="Q334" i="10"/>
  <c r="Z270" i="10"/>
  <c r="K270" i="10"/>
  <c r="Q270" i="10"/>
  <c r="Z206" i="10"/>
  <c r="K206" i="10"/>
  <c r="Q206" i="10"/>
  <c r="Z8" i="10"/>
  <c r="Q8" i="10"/>
  <c r="K8" i="10"/>
  <c r="Z301" i="10"/>
  <c r="K301" i="10"/>
  <c r="Q301" i="10"/>
  <c r="Z237" i="10"/>
  <c r="K237" i="10"/>
  <c r="Q237" i="10"/>
  <c r="Z135" i="10"/>
  <c r="Q135" i="10"/>
  <c r="K135" i="10"/>
  <c r="Z324" i="10"/>
  <c r="Q324" i="10"/>
  <c r="K324" i="10"/>
  <c r="Z260" i="10"/>
  <c r="Q260" i="10"/>
  <c r="K260" i="10"/>
  <c r="Z192" i="10"/>
  <c r="Q192" i="10"/>
  <c r="K192" i="10"/>
  <c r="Z339" i="10"/>
  <c r="Q339" i="10"/>
  <c r="K339" i="10"/>
  <c r="Z275" i="10"/>
  <c r="Q275" i="10"/>
  <c r="K275" i="10"/>
  <c r="Z211" i="10"/>
  <c r="Q211" i="10"/>
  <c r="K211" i="10"/>
  <c r="Z31" i="10"/>
  <c r="Q31" i="10"/>
  <c r="K31" i="10"/>
  <c r="Z290" i="10"/>
  <c r="Q290" i="10"/>
  <c r="K290" i="10"/>
  <c r="Z226" i="10"/>
  <c r="Q226" i="10"/>
  <c r="K226" i="10"/>
  <c r="Z88" i="10"/>
  <c r="Q88" i="10"/>
  <c r="K88" i="10"/>
  <c r="Z150" i="10"/>
  <c r="Q150" i="10"/>
  <c r="K150" i="10"/>
  <c r="Z86" i="10"/>
  <c r="Q86" i="10"/>
  <c r="K86" i="10"/>
  <c r="Z22" i="10"/>
  <c r="Q22" i="10"/>
  <c r="K22" i="10"/>
  <c r="Z149" i="10"/>
  <c r="K149" i="10"/>
  <c r="Q149" i="10"/>
  <c r="Z85" i="10"/>
  <c r="K85" i="10"/>
  <c r="Q85" i="10"/>
  <c r="Z21" i="10"/>
  <c r="K21" i="10"/>
  <c r="Q21" i="10"/>
  <c r="Z156" i="10"/>
  <c r="Q156" i="10"/>
  <c r="K156" i="10"/>
  <c r="Z92" i="10"/>
  <c r="Q92" i="10"/>
  <c r="K92" i="10"/>
  <c r="Z28" i="10"/>
  <c r="Q28" i="10"/>
  <c r="K28" i="10"/>
  <c r="Z107" i="10"/>
  <c r="Q107" i="10"/>
  <c r="K107" i="10"/>
  <c r="Z43" i="10"/>
  <c r="Q43" i="10"/>
  <c r="K43" i="10"/>
  <c r="Z138" i="10"/>
  <c r="Q138" i="10"/>
  <c r="K138" i="10"/>
  <c r="Z74" i="10"/>
  <c r="Q74" i="10"/>
  <c r="K74" i="10"/>
  <c r="Z10" i="10"/>
  <c r="Q10" i="10"/>
  <c r="K10" i="10"/>
  <c r="Z145" i="10"/>
  <c r="Q145" i="10"/>
  <c r="K145" i="10"/>
  <c r="Z81" i="10"/>
  <c r="Q81" i="10"/>
  <c r="K81" i="10"/>
  <c r="Z17" i="10"/>
  <c r="Q17" i="10"/>
  <c r="K17" i="10"/>
  <c r="Z198" i="10"/>
  <c r="K198" i="10"/>
  <c r="Q198" i="10"/>
  <c r="Z305" i="10"/>
  <c r="Q305" i="10"/>
  <c r="K305" i="10"/>
  <c r="Z248" i="10"/>
  <c r="Q248" i="10"/>
  <c r="K248" i="10"/>
  <c r="Z170" i="10"/>
  <c r="Q170" i="10"/>
  <c r="K170" i="10"/>
  <c r="Q303" i="10"/>
  <c r="K303" i="10"/>
  <c r="Z303" i="10"/>
  <c r="Q239" i="10"/>
  <c r="K239" i="10"/>
  <c r="Z239" i="10"/>
  <c r="Q143" i="10"/>
  <c r="Z143" i="10"/>
  <c r="K143" i="10"/>
  <c r="Z326" i="10"/>
  <c r="K326" i="10"/>
  <c r="Q326" i="10"/>
  <c r="Z262" i="10"/>
  <c r="K262" i="10"/>
  <c r="Q262" i="10"/>
  <c r="Z195" i="10"/>
  <c r="Q195" i="10"/>
  <c r="K195" i="10"/>
  <c r="Z5" i="10"/>
  <c r="Q5" i="10"/>
  <c r="K5" i="10"/>
  <c r="Z293" i="10"/>
  <c r="K293" i="10"/>
  <c r="Q293" i="10"/>
  <c r="Z229" i="10"/>
  <c r="K229" i="10"/>
  <c r="Q229" i="10"/>
  <c r="Z103" i="10"/>
  <c r="Q103" i="10"/>
  <c r="K103" i="10"/>
  <c r="Z316" i="10"/>
  <c r="Q316" i="10"/>
  <c r="K316" i="10"/>
  <c r="Z252" i="10"/>
  <c r="Q252" i="10"/>
  <c r="K252" i="10"/>
  <c r="Z176" i="10"/>
  <c r="Q176" i="10"/>
  <c r="K176" i="10"/>
  <c r="Z331" i="10"/>
  <c r="Q331" i="10"/>
  <c r="K331" i="10"/>
  <c r="Z267" i="10"/>
  <c r="Q267" i="10"/>
  <c r="K267" i="10"/>
  <c r="Z202" i="10"/>
  <c r="Q202" i="10"/>
  <c r="K202" i="10"/>
  <c r="Z346" i="10"/>
  <c r="Q346" i="10"/>
  <c r="K346" i="10"/>
  <c r="Z282" i="10"/>
  <c r="Q282" i="10"/>
  <c r="K282" i="10"/>
  <c r="Z218" i="10"/>
  <c r="Q218" i="10"/>
  <c r="K218" i="10"/>
  <c r="Z56" i="10"/>
  <c r="Q56" i="10"/>
  <c r="K56" i="10"/>
  <c r="Z142" i="10"/>
  <c r="K142" i="10"/>
  <c r="Q142" i="10"/>
  <c r="Z78" i="10"/>
  <c r="K78" i="10"/>
  <c r="Q78" i="10"/>
  <c r="Z14" i="10"/>
  <c r="Q14" i="10"/>
  <c r="K14" i="10"/>
  <c r="Z141" i="10"/>
  <c r="K141" i="10"/>
  <c r="Q141" i="10"/>
  <c r="Z77" i="10"/>
  <c r="K77" i="10"/>
  <c r="Q77" i="10"/>
  <c r="Z13" i="10"/>
  <c r="Q13" i="10"/>
  <c r="K13" i="10"/>
  <c r="Z148" i="10"/>
  <c r="Q148" i="10"/>
  <c r="K148" i="10"/>
  <c r="Z84" i="10"/>
  <c r="Q84" i="10"/>
  <c r="K84" i="10"/>
  <c r="Z20" i="10"/>
  <c r="Q20" i="10"/>
  <c r="K20" i="10"/>
  <c r="Z99" i="10"/>
  <c r="Q99" i="10"/>
  <c r="K99" i="10"/>
  <c r="Z35" i="10"/>
  <c r="Q35" i="10"/>
  <c r="K35" i="10"/>
  <c r="Z130" i="10"/>
  <c r="Q130" i="10"/>
  <c r="K130" i="10"/>
  <c r="Z66" i="10"/>
  <c r="Q66" i="10"/>
  <c r="K66" i="10"/>
  <c r="Z201" i="10"/>
  <c r="Q201" i="10"/>
  <c r="K201" i="10"/>
  <c r="Z137" i="10"/>
  <c r="Q137" i="10"/>
  <c r="K137" i="10"/>
  <c r="Z73" i="10"/>
  <c r="Q73" i="10"/>
  <c r="K73" i="10"/>
  <c r="Z9" i="10"/>
  <c r="K9" i="10"/>
  <c r="Q9" i="10"/>
  <c r="Z232" i="10"/>
  <c r="Q232" i="10"/>
  <c r="K232" i="10"/>
  <c r="Z16" i="10"/>
  <c r="Q16" i="10"/>
  <c r="K16" i="10"/>
  <c r="Z337" i="10"/>
  <c r="Q337" i="10"/>
  <c r="K337" i="10"/>
  <c r="Z280" i="10"/>
  <c r="Q280" i="10"/>
  <c r="K280" i="10"/>
  <c r="Z217" i="10"/>
  <c r="Q217" i="10"/>
  <c r="K217" i="10"/>
  <c r="Z80" i="10"/>
  <c r="Q80" i="10"/>
  <c r="K80" i="10"/>
  <c r="Q295" i="10"/>
  <c r="K295" i="10"/>
  <c r="Z295" i="10"/>
  <c r="Q231" i="10"/>
  <c r="K231" i="10"/>
  <c r="Z231" i="10"/>
  <c r="Z111" i="10"/>
  <c r="Q111" i="10"/>
  <c r="K111" i="10"/>
  <c r="Z318" i="10"/>
  <c r="K318" i="10"/>
  <c r="Q318" i="10"/>
  <c r="Z254" i="10"/>
  <c r="K254" i="10"/>
  <c r="Q254" i="10"/>
  <c r="Z179" i="10"/>
  <c r="Q179" i="10"/>
  <c r="K179" i="10"/>
  <c r="Z349" i="10"/>
  <c r="K349" i="10"/>
  <c r="Q349" i="10"/>
  <c r="Z285" i="10"/>
  <c r="K285" i="10"/>
  <c r="Q285" i="10"/>
  <c r="Z221" i="10"/>
  <c r="K221" i="10"/>
  <c r="Q221" i="10"/>
  <c r="Z71" i="10"/>
  <c r="Q71" i="10"/>
  <c r="K71" i="10"/>
  <c r="Z308" i="10"/>
  <c r="Q308" i="10"/>
  <c r="K308" i="10"/>
  <c r="Z244" i="10"/>
  <c r="Q244" i="10"/>
  <c r="K244" i="10"/>
  <c r="Q159" i="10"/>
  <c r="Z159" i="10"/>
  <c r="K159" i="10"/>
  <c r="Z323" i="10"/>
  <c r="Q323" i="10"/>
  <c r="K323" i="10"/>
  <c r="Z259" i="10"/>
  <c r="Q259" i="10"/>
  <c r="K259" i="10"/>
  <c r="Q191" i="10"/>
  <c r="Z191" i="10"/>
  <c r="K191" i="10"/>
  <c r="Z338" i="10"/>
  <c r="Q338" i="10"/>
  <c r="K338" i="10"/>
  <c r="Z274" i="10"/>
  <c r="Q274" i="10"/>
  <c r="K274" i="10"/>
  <c r="Z210" i="10"/>
  <c r="Q210" i="10"/>
  <c r="K210" i="10"/>
  <c r="Z24" i="10"/>
  <c r="Q24" i="10"/>
  <c r="K24" i="10"/>
  <c r="Z134" i="10"/>
  <c r="K134" i="10"/>
  <c r="Q134" i="10"/>
  <c r="Z70" i="10"/>
  <c r="K70" i="10"/>
  <c r="Q70" i="10"/>
  <c r="Z6" i="10"/>
  <c r="Q6" i="10"/>
  <c r="K6" i="10"/>
  <c r="Z133" i="10"/>
  <c r="K133" i="10"/>
  <c r="Q133" i="10"/>
  <c r="Z69" i="10"/>
  <c r="K69" i="10"/>
  <c r="Q69" i="10"/>
  <c r="Z204" i="10"/>
  <c r="Q204" i="10"/>
  <c r="K204" i="10"/>
  <c r="Z140" i="10"/>
  <c r="Q140" i="10"/>
  <c r="K140" i="10"/>
  <c r="Z76" i="10"/>
  <c r="Q76" i="10"/>
  <c r="K76" i="10"/>
  <c r="Z12" i="10"/>
  <c r="Q12" i="10"/>
  <c r="K12" i="10"/>
  <c r="Z91" i="10"/>
  <c r="Q91" i="10"/>
  <c r="K91" i="10"/>
  <c r="Z27" i="10"/>
  <c r="Q27" i="10"/>
  <c r="K27" i="10"/>
  <c r="Z122" i="10"/>
  <c r="Q122" i="10"/>
  <c r="K122" i="10"/>
  <c r="Z58" i="10"/>
  <c r="Q58" i="10"/>
  <c r="K58" i="10"/>
  <c r="Z193" i="10"/>
  <c r="Q193" i="10"/>
  <c r="K193" i="10"/>
  <c r="Z129" i="10"/>
  <c r="Q129" i="10"/>
  <c r="K129" i="10"/>
  <c r="Z65" i="10"/>
  <c r="Q65" i="10"/>
  <c r="K65" i="10"/>
  <c r="Z186" i="10"/>
  <c r="Q186" i="10"/>
  <c r="K186" i="10"/>
  <c r="Z264" i="10"/>
  <c r="Q264" i="10"/>
  <c r="K264" i="10"/>
  <c r="Z144" i="10"/>
  <c r="Q144" i="10"/>
  <c r="K144" i="10"/>
  <c r="Z312" i="10"/>
  <c r="Q312" i="10"/>
  <c r="K312" i="10"/>
  <c r="Z249" i="10"/>
  <c r="Q249" i="10"/>
  <c r="K249" i="10"/>
  <c r="Z184" i="10"/>
  <c r="Q184" i="10"/>
  <c r="K184" i="10"/>
  <c r="Q351" i="10"/>
  <c r="Z351" i="10"/>
  <c r="K351" i="10"/>
  <c r="Q287" i="10"/>
  <c r="Z287" i="10"/>
  <c r="K287" i="10"/>
  <c r="Q223" i="10"/>
  <c r="Z223" i="10"/>
  <c r="K223" i="10"/>
  <c r="Z79" i="10"/>
  <c r="Q79" i="10"/>
  <c r="K79" i="10"/>
  <c r="Z310" i="10"/>
  <c r="Q310" i="10"/>
  <c r="K310" i="10"/>
  <c r="Z246" i="10"/>
  <c r="Q246" i="10"/>
  <c r="K246" i="10"/>
  <c r="Z163" i="10"/>
  <c r="Q163" i="10"/>
  <c r="K163" i="10"/>
  <c r="Z341" i="10"/>
  <c r="K341" i="10"/>
  <c r="Q341" i="10"/>
  <c r="Z277" i="10"/>
  <c r="K277" i="10"/>
  <c r="Q277" i="10"/>
  <c r="Z213" i="10"/>
  <c r="K213" i="10"/>
  <c r="Q213" i="10"/>
  <c r="Z39" i="10"/>
  <c r="Q39" i="10"/>
  <c r="K39" i="10"/>
  <c r="Z300" i="10"/>
  <c r="Q300" i="10"/>
  <c r="K300" i="10"/>
  <c r="Z236" i="10"/>
  <c r="Q236" i="10"/>
  <c r="K236" i="10"/>
  <c r="Z128" i="10"/>
  <c r="Q128" i="10"/>
  <c r="K128" i="10"/>
  <c r="Z315" i="10"/>
  <c r="Q315" i="10"/>
  <c r="K315" i="10"/>
  <c r="Z251" i="10"/>
  <c r="Q251" i="10"/>
  <c r="K251" i="10"/>
  <c r="Q175" i="10"/>
  <c r="K175" i="10"/>
  <c r="Z175" i="10"/>
  <c r="Z330" i="10"/>
  <c r="Q330" i="10"/>
  <c r="K330" i="10"/>
  <c r="Z266" i="10"/>
  <c r="Q266" i="10"/>
  <c r="K266" i="10"/>
  <c r="Z200" i="10"/>
  <c r="Q200" i="10"/>
  <c r="K200" i="10"/>
  <c r="Z190" i="10"/>
  <c r="K190" i="10"/>
  <c r="Q190" i="10"/>
  <c r="Z126" i="10"/>
  <c r="K126" i="10"/>
  <c r="Q126" i="10"/>
  <c r="Z62" i="10"/>
  <c r="K62" i="10"/>
  <c r="Q62" i="10"/>
  <c r="Z189" i="10"/>
  <c r="K189" i="10"/>
  <c r="Q189" i="10"/>
  <c r="Z125" i="10"/>
  <c r="K125" i="10"/>
  <c r="Q125" i="10"/>
  <c r="Z61" i="10"/>
  <c r="K61" i="10"/>
  <c r="Q61" i="10"/>
  <c r="Z196" i="10"/>
  <c r="Q196" i="10"/>
  <c r="K196" i="10"/>
  <c r="Z132" i="10"/>
  <c r="Q132" i="10"/>
  <c r="K132" i="10"/>
  <c r="Z68" i="10"/>
  <c r="Q68" i="10"/>
  <c r="K68" i="10"/>
  <c r="Z147" i="10"/>
  <c r="Q147" i="10"/>
  <c r="K147" i="10"/>
  <c r="Z83" i="10"/>
  <c r="Q83" i="10"/>
  <c r="K83" i="10"/>
  <c r="Z19" i="10"/>
  <c r="Q19" i="10"/>
  <c r="K19" i="10"/>
  <c r="Z114" i="10"/>
  <c r="Q114" i="10"/>
  <c r="K114" i="10"/>
  <c r="Z50" i="10"/>
  <c r="Q50" i="10"/>
  <c r="K50" i="10"/>
  <c r="Z185" i="10"/>
  <c r="Q185" i="10"/>
  <c r="K185" i="10"/>
  <c r="Z121" i="10"/>
  <c r="Q121" i="10"/>
  <c r="K121" i="10"/>
  <c r="Z57" i="10"/>
  <c r="Q57" i="10"/>
  <c r="K57" i="10"/>
  <c r="Z225" i="10"/>
  <c r="Q225" i="10"/>
  <c r="K225" i="10"/>
  <c r="Z296" i="10"/>
  <c r="Q296" i="10"/>
  <c r="K296" i="10"/>
  <c r="Z208" i="10"/>
  <c r="Q208" i="10"/>
  <c r="K208" i="10"/>
  <c r="Z23" i="10"/>
  <c r="Q23" i="10"/>
  <c r="K23" i="10"/>
  <c r="Z344" i="10"/>
  <c r="Q344" i="10"/>
  <c r="K344" i="10"/>
  <c r="Z281" i="10"/>
  <c r="Q281" i="10"/>
  <c r="K281" i="10"/>
  <c r="Z224" i="10"/>
  <c r="Q224" i="10"/>
  <c r="K224" i="10"/>
  <c r="Q343" i="10"/>
  <c r="Z343" i="10"/>
  <c r="K343" i="10"/>
  <c r="Q279" i="10"/>
  <c r="Z279" i="10"/>
  <c r="K279" i="10"/>
  <c r="Q215" i="10"/>
  <c r="Z215" i="10"/>
  <c r="K215" i="10"/>
  <c r="Z47" i="10"/>
  <c r="Q47" i="10"/>
  <c r="K47" i="10"/>
  <c r="Z302" i="10"/>
  <c r="K302" i="10"/>
  <c r="Q302" i="10"/>
  <c r="Z238" i="10"/>
  <c r="K238" i="10"/>
  <c r="Q238" i="10"/>
  <c r="Z136" i="10"/>
  <c r="Q136" i="10"/>
  <c r="K136" i="10"/>
  <c r="Z333" i="10"/>
  <c r="K333" i="10"/>
  <c r="Q333" i="10"/>
  <c r="Z269" i="10"/>
  <c r="K269" i="10"/>
  <c r="Q269" i="10"/>
  <c r="Z205" i="10"/>
  <c r="K205" i="10"/>
  <c r="Q205" i="10"/>
  <c r="Z7" i="10"/>
  <c r="Q7" i="10"/>
  <c r="K7" i="10"/>
  <c r="Z292" i="10"/>
  <c r="Q292" i="10"/>
  <c r="K292" i="10"/>
  <c r="Z228" i="10"/>
  <c r="Q228" i="10"/>
  <c r="K228" i="10"/>
  <c r="Z96" i="10"/>
  <c r="Q96" i="10"/>
  <c r="K96" i="10"/>
  <c r="Z307" i="10"/>
  <c r="Q307" i="10"/>
  <c r="K307" i="10"/>
  <c r="Z243" i="10"/>
  <c r="Q243" i="10"/>
  <c r="K243" i="10"/>
  <c r="Z155" i="10"/>
  <c r="Q155" i="10"/>
  <c r="K155" i="10"/>
  <c r="Z322" i="10"/>
  <c r="Q322" i="10"/>
  <c r="K322" i="10"/>
  <c r="Z258" i="10"/>
  <c r="Q258" i="10"/>
  <c r="K258" i="10"/>
  <c r="Z187" i="10"/>
  <c r="Q187" i="10"/>
  <c r="K187" i="10"/>
  <c r="Z182" i="10"/>
  <c r="Q182" i="10"/>
  <c r="K182" i="10"/>
  <c r="Z118" i="10"/>
  <c r="Q118" i="10"/>
  <c r="K118" i="10"/>
  <c r="Z54" i="10"/>
  <c r="Q54" i="10"/>
  <c r="K54" i="10"/>
  <c r="Z181" i="10"/>
  <c r="K181" i="10"/>
  <c r="Q181" i="10"/>
  <c r="Z117" i="10"/>
  <c r="K117" i="10"/>
  <c r="Q117" i="10"/>
  <c r="Z53" i="10"/>
  <c r="K53" i="10"/>
  <c r="Q53" i="10"/>
  <c r="Z188" i="10"/>
  <c r="Q188" i="10"/>
  <c r="K188" i="10"/>
  <c r="Z124" i="10"/>
  <c r="Q124" i="10"/>
  <c r="K124" i="10"/>
  <c r="Z60" i="10"/>
  <c r="Q60" i="10"/>
  <c r="K60" i="10"/>
  <c r="Z139" i="10"/>
  <c r="Q139" i="10"/>
  <c r="K139" i="10"/>
  <c r="Z75" i="10"/>
  <c r="Q75" i="10"/>
  <c r="K75" i="10"/>
  <c r="Z11" i="10"/>
  <c r="Q11" i="10"/>
  <c r="K11" i="10"/>
  <c r="Z106" i="10"/>
  <c r="Q106" i="10"/>
  <c r="K106" i="10"/>
  <c r="Z42" i="10"/>
  <c r="Q42" i="10"/>
  <c r="K42" i="10"/>
  <c r="Z177" i="10"/>
  <c r="Q177" i="10"/>
  <c r="K177" i="10"/>
  <c r="Z113" i="10"/>
  <c r="Q113" i="10"/>
  <c r="K113" i="10"/>
  <c r="Z49" i="10"/>
  <c r="Q49" i="10"/>
  <c r="K49" i="10"/>
  <c r="Z257" i="10"/>
  <c r="Q257" i="10"/>
  <c r="K257" i="10"/>
  <c r="Z328" i="10"/>
  <c r="Q328" i="10"/>
  <c r="K328" i="10"/>
  <c r="F323" i="8"/>
  <c r="D323" i="8" s="1"/>
  <c r="O12" i="18" s="1"/>
  <c r="AL11" i="10" s="1"/>
  <c r="L323" i="8"/>
  <c r="M12" i="18"/>
  <c r="AF11" i="10" s="1"/>
  <c r="M20" i="18"/>
  <c r="AF19" i="10" s="1"/>
  <c r="M28" i="18"/>
  <c r="AF27" i="10" s="1"/>
  <c r="M36" i="18"/>
  <c r="AF35" i="10" s="1"/>
  <c r="M44" i="18"/>
  <c r="AF43" i="10" s="1"/>
  <c r="M52" i="18"/>
  <c r="AF51" i="10" s="1"/>
  <c r="M60" i="18"/>
  <c r="AF59" i="10" s="1"/>
  <c r="M68" i="18"/>
  <c r="AF67" i="10" s="1"/>
  <c r="M76" i="18"/>
  <c r="AF75" i="10" s="1"/>
  <c r="M84" i="18"/>
  <c r="AF83" i="10" s="1"/>
  <c r="M92" i="18"/>
  <c r="AF91" i="10" s="1"/>
  <c r="M100" i="18"/>
  <c r="AF99" i="10" s="1"/>
  <c r="M108" i="18"/>
  <c r="AF107" i="10" s="1"/>
  <c r="M116" i="18"/>
  <c r="AF115" i="10" s="1"/>
  <c r="M124" i="18"/>
  <c r="AF123" i="10" s="1"/>
  <c r="M132" i="18"/>
  <c r="AF131" i="10" s="1"/>
  <c r="M140" i="18"/>
  <c r="AF139" i="10" s="1"/>
  <c r="M148" i="18"/>
  <c r="AF147" i="10" s="1"/>
  <c r="M156" i="18"/>
  <c r="AF155" i="10" s="1"/>
  <c r="M164" i="18"/>
  <c r="AF163" i="10" s="1"/>
  <c r="M172" i="18"/>
  <c r="AF171" i="10" s="1"/>
  <c r="M180" i="18"/>
  <c r="AF179" i="10" s="1"/>
  <c r="M188" i="18"/>
  <c r="AF187" i="10" s="1"/>
  <c r="M196" i="18"/>
  <c r="AF195" i="10" s="1"/>
  <c r="M204" i="18"/>
  <c r="AF203" i="10" s="1"/>
  <c r="M212" i="18"/>
  <c r="AF211" i="10" s="1"/>
  <c r="M220" i="18"/>
  <c r="AF219" i="10" s="1"/>
  <c r="M228" i="18"/>
  <c r="AF227" i="10" s="1"/>
  <c r="M236" i="18"/>
  <c r="AF235" i="10" s="1"/>
  <c r="M244" i="18"/>
  <c r="AF243" i="10" s="1"/>
  <c r="M252" i="18"/>
  <c r="AF251" i="10" s="1"/>
  <c r="M260" i="18"/>
  <c r="AF259" i="10" s="1"/>
  <c r="M268" i="18"/>
  <c r="AF267" i="10" s="1"/>
  <c r="M276" i="18"/>
  <c r="AF275" i="10" s="1"/>
  <c r="M284" i="18"/>
  <c r="AF283" i="10" s="1"/>
  <c r="M292" i="18"/>
  <c r="AF291" i="10" s="1"/>
  <c r="M300" i="18"/>
  <c r="AF299" i="10" s="1"/>
  <c r="M308" i="18"/>
  <c r="AF307" i="10" s="1"/>
  <c r="M316" i="18"/>
  <c r="AF315" i="10" s="1"/>
  <c r="M324" i="18"/>
  <c r="AF323" i="10" s="1"/>
  <c r="M332" i="18"/>
  <c r="AF331" i="10" s="1"/>
  <c r="M340" i="18"/>
  <c r="AF339" i="10" s="1"/>
  <c r="M348" i="18"/>
  <c r="AF347" i="10" s="1"/>
  <c r="M7" i="18"/>
  <c r="AF6" i="10" s="1"/>
  <c r="M15" i="18"/>
  <c r="AF14" i="10" s="1"/>
  <c r="M23" i="18"/>
  <c r="AF22" i="10" s="1"/>
  <c r="M31" i="18"/>
  <c r="AF30" i="10" s="1"/>
  <c r="M39" i="18"/>
  <c r="AF38" i="10" s="1"/>
  <c r="M47" i="18"/>
  <c r="AF46" i="10" s="1"/>
  <c r="M55" i="18"/>
  <c r="AF54" i="10" s="1"/>
  <c r="M63" i="18"/>
  <c r="AF62" i="10" s="1"/>
  <c r="M71" i="18"/>
  <c r="AF70" i="10" s="1"/>
  <c r="M79" i="18"/>
  <c r="AF78" i="10" s="1"/>
  <c r="M87" i="18"/>
  <c r="AF86" i="10" s="1"/>
  <c r="M95" i="18"/>
  <c r="AF94" i="10" s="1"/>
  <c r="M103" i="18"/>
  <c r="AF102" i="10" s="1"/>
  <c r="M111" i="18"/>
  <c r="AF110" i="10" s="1"/>
  <c r="M119" i="18"/>
  <c r="AF118" i="10" s="1"/>
  <c r="M127" i="18"/>
  <c r="AF126" i="10" s="1"/>
  <c r="M135" i="18"/>
  <c r="AF134" i="10" s="1"/>
  <c r="M143" i="18"/>
  <c r="AF142" i="10" s="1"/>
  <c r="M151" i="18"/>
  <c r="AF150" i="10" s="1"/>
  <c r="M159" i="18"/>
  <c r="AF158" i="10" s="1"/>
  <c r="M167" i="18"/>
  <c r="AF166" i="10" s="1"/>
  <c r="M175" i="18"/>
  <c r="AF174" i="10" s="1"/>
  <c r="M183" i="18"/>
  <c r="AF182" i="10" s="1"/>
  <c r="M191" i="18"/>
  <c r="AF190" i="10" s="1"/>
  <c r="M199" i="18"/>
  <c r="AF198" i="10" s="1"/>
  <c r="M207" i="18"/>
  <c r="AF206" i="10" s="1"/>
  <c r="M215" i="18"/>
  <c r="AF214" i="10" s="1"/>
  <c r="M223" i="18"/>
  <c r="AF222" i="10" s="1"/>
  <c r="M231" i="18"/>
  <c r="AF230" i="10" s="1"/>
  <c r="M239" i="18"/>
  <c r="AF238" i="10" s="1"/>
  <c r="M247" i="18"/>
  <c r="AF246" i="10" s="1"/>
  <c r="M255" i="18"/>
  <c r="AF254" i="10" s="1"/>
  <c r="M263" i="18"/>
  <c r="AF262" i="10" s="1"/>
  <c r="M271" i="18"/>
  <c r="AF270" i="10" s="1"/>
  <c r="M279" i="18"/>
  <c r="AF278" i="10" s="1"/>
  <c r="M287" i="18"/>
  <c r="AF286" i="10" s="1"/>
  <c r="M295" i="18"/>
  <c r="AF294" i="10" s="1"/>
  <c r="M303" i="18"/>
  <c r="AF302" i="10" s="1"/>
  <c r="M311" i="18"/>
  <c r="AF310" i="10" s="1"/>
  <c r="M319" i="18"/>
  <c r="AF318" i="10" s="1"/>
  <c r="M327" i="18"/>
  <c r="AF326" i="10" s="1"/>
  <c r="M335" i="18"/>
  <c r="AF334" i="10" s="1"/>
  <c r="M343" i="18"/>
  <c r="AF342" i="10" s="1"/>
  <c r="M351" i="18"/>
  <c r="AF350" i="10" s="1"/>
  <c r="M10" i="18"/>
  <c r="AF9" i="10" s="1"/>
  <c r="M18" i="18"/>
  <c r="AF17" i="10" s="1"/>
  <c r="M26" i="18"/>
  <c r="AF25" i="10" s="1"/>
  <c r="M34" i="18"/>
  <c r="AF33" i="10" s="1"/>
  <c r="M42" i="18"/>
  <c r="AF41" i="10" s="1"/>
  <c r="M50" i="18"/>
  <c r="AF49" i="10" s="1"/>
  <c r="M58" i="18"/>
  <c r="AF57" i="10" s="1"/>
  <c r="M66" i="18"/>
  <c r="AF65" i="10" s="1"/>
  <c r="M74" i="18"/>
  <c r="AF73" i="10" s="1"/>
  <c r="M82" i="18"/>
  <c r="AF81" i="10" s="1"/>
  <c r="M90" i="18"/>
  <c r="AF89" i="10" s="1"/>
  <c r="M98" i="18"/>
  <c r="AF97" i="10" s="1"/>
  <c r="M106" i="18"/>
  <c r="AF105" i="10" s="1"/>
  <c r="M114" i="18"/>
  <c r="AF113" i="10" s="1"/>
  <c r="M122" i="18"/>
  <c r="AF121" i="10" s="1"/>
  <c r="M130" i="18"/>
  <c r="AF129" i="10" s="1"/>
  <c r="M138" i="18"/>
  <c r="AF137" i="10" s="1"/>
  <c r="M146" i="18"/>
  <c r="AF145" i="10" s="1"/>
  <c r="M154" i="18"/>
  <c r="AF153" i="10" s="1"/>
  <c r="M162" i="18"/>
  <c r="AF161" i="10" s="1"/>
  <c r="M170" i="18"/>
  <c r="AF169" i="10" s="1"/>
  <c r="M178" i="18"/>
  <c r="AF177" i="10" s="1"/>
  <c r="M186" i="18"/>
  <c r="AF185" i="10" s="1"/>
  <c r="M194" i="18"/>
  <c r="AF193" i="10" s="1"/>
  <c r="M202" i="18"/>
  <c r="AF201" i="10" s="1"/>
  <c r="M210" i="18"/>
  <c r="AF209" i="10" s="1"/>
  <c r="M218" i="18"/>
  <c r="AF217" i="10" s="1"/>
  <c r="M226" i="18"/>
  <c r="AF225" i="10" s="1"/>
  <c r="M234" i="18"/>
  <c r="AF233" i="10" s="1"/>
  <c r="M242" i="18"/>
  <c r="AF241" i="10" s="1"/>
  <c r="M250" i="18"/>
  <c r="AF249" i="10" s="1"/>
  <c r="M258" i="18"/>
  <c r="AF257" i="10" s="1"/>
  <c r="M266" i="18"/>
  <c r="AF265" i="10" s="1"/>
  <c r="M274" i="18"/>
  <c r="AF273" i="10" s="1"/>
  <c r="M282" i="18"/>
  <c r="AF281" i="10" s="1"/>
  <c r="M290" i="18"/>
  <c r="AF289" i="10" s="1"/>
  <c r="M298" i="18"/>
  <c r="AF297" i="10" s="1"/>
  <c r="M306" i="18"/>
  <c r="AF305" i="10" s="1"/>
  <c r="M314" i="18"/>
  <c r="AF313" i="10" s="1"/>
  <c r="M322" i="18"/>
  <c r="AF321" i="10" s="1"/>
  <c r="M330" i="18"/>
  <c r="AF329" i="10" s="1"/>
  <c r="M338" i="18"/>
  <c r="AF337" i="10" s="1"/>
  <c r="M346" i="18"/>
  <c r="AF345" i="10" s="1"/>
  <c r="M13" i="18"/>
  <c r="AF12" i="10" s="1"/>
  <c r="M21" i="18"/>
  <c r="AF20" i="10" s="1"/>
  <c r="M29" i="18"/>
  <c r="AF28" i="10" s="1"/>
  <c r="M37" i="18"/>
  <c r="AF36" i="10" s="1"/>
  <c r="M45" i="18"/>
  <c r="AF44" i="10" s="1"/>
  <c r="M53" i="18"/>
  <c r="AF52" i="10" s="1"/>
  <c r="M61" i="18"/>
  <c r="AF60" i="10" s="1"/>
  <c r="M69" i="18"/>
  <c r="AF68" i="10" s="1"/>
  <c r="M77" i="18"/>
  <c r="AF76" i="10" s="1"/>
  <c r="M85" i="18"/>
  <c r="AF84" i="10" s="1"/>
  <c r="M93" i="18"/>
  <c r="AF92" i="10" s="1"/>
  <c r="M101" i="18"/>
  <c r="AF100" i="10" s="1"/>
  <c r="M109" i="18"/>
  <c r="AF108" i="10" s="1"/>
  <c r="M117" i="18"/>
  <c r="AF116" i="10" s="1"/>
  <c r="M125" i="18"/>
  <c r="AF124" i="10" s="1"/>
  <c r="M133" i="18"/>
  <c r="AF132" i="10" s="1"/>
  <c r="M141" i="18"/>
  <c r="AF140" i="10" s="1"/>
  <c r="M149" i="18"/>
  <c r="AF148" i="10" s="1"/>
  <c r="M157" i="18"/>
  <c r="AF156" i="10" s="1"/>
  <c r="M165" i="18"/>
  <c r="AF164" i="10" s="1"/>
  <c r="M173" i="18"/>
  <c r="AF172" i="10" s="1"/>
  <c r="M181" i="18"/>
  <c r="AF180" i="10" s="1"/>
  <c r="M189" i="18"/>
  <c r="AF188" i="10" s="1"/>
  <c r="M197" i="18"/>
  <c r="AF196" i="10" s="1"/>
  <c r="M205" i="18"/>
  <c r="AF204" i="10" s="1"/>
  <c r="M213" i="18"/>
  <c r="AF212" i="10" s="1"/>
  <c r="M221" i="18"/>
  <c r="AF220" i="10" s="1"/>
  <c r="M229" i="18"/>
  <c r="AF228" i="10" s="1"/>
  <c r="M237" i="18"/>
  <c r="AF236" i="10" s="1"/>
  <c r="M245" i="18"/>
  <c r="AF244" i="10" s="1"/>
  <c r="M253" i="18"/>
  <c r="AF252" i="10" s="1"/>
  <c r="M261" i="18"/>
  <c r="AF260" i="10" s="1"/>
  <c r="M269" i="18"/>
  <c r="AF268" i="10" s="1"/>
  <c r="M277" i="18"/>
  <c r="AF276" i="10" s="1"/>
  <c r="M285" i="18"/>
  <c r="AF284" i="10" s="1"/>
  <c r="M293" i="18"/>
  <c r="AF292" i="10" s="1"/>
  <c r="M301" i="18"/>
  <c r="AF300" i="10" s="1"/>
  <c r="M309" i="18"/>
  <c r="AF308" i="10" s="1"/>
  <c r="M317" i="18"/>
  <c r="AF316" i="10" s="1"/>
  <c r="M325" i="18"/>
  <c r="AF324" i="10" s="1"/>
  <c r="M333" i="18"/>
  <c r="AF332" i="10" s="1"/>
  <c r="M341" i="18"/>
  <c r="AF340" i="10" s="1"/>
  <c r="M349" i="18"/>
  <c r="AF348" i="10" s="1"/>
  <c r="M8" i="18"/>
  <c r="AF7" i="10" s="1"/>
  <c r="M16" i="18"/>
  <c r="AF15" i="10" s="1"/>
  <c r="M24" i="18"/>
  <c r="AF23" i="10" s="1"/>
  <c r="M32" i="18"/>
  <c r="AF31" i="10" s="1"/>
  <c r="M40" i="18"/>
  <c r="AF39" i="10" s="1"/>
  <c r="M48" i="18"/>
  <c r="AF47" i="10" s="1"/>
  <c r="M56" i="18"/>
  <c r="AF55" i="10" s="1"/>
  <c r="M64" i="18"/>
  <c r="AF63" i="10" s="1"/>
  <c r="M72" i="18"/>
  <c r="AF71" i="10" s="1"/>
  <c r="M80" i="18"/>
  <c r="AF79" i="10" s="1"/>
  <c r="M88" i="18"/>
  <c r="AF87" i="10" s="1"/>
  <c r="M96" i="18"/>
  <c r="AF95" i="10" s="1"/>
  <c r="M104" i="18"/>
  <c r="AF103" i="10" s="1"/>
  <c r="M112" i="18"/>
  <c r="AF111" i="10" s="1"/>
  <c r="M120" i="18"/>
  <c r="AF119" i="10" s="1"/>
  <c r="M128" i="18"/>
  <c r="AF127" i="10" s="1"/>
  <c r="M136" i="18"/>
  <c r="AF135" i="10" s="1"/>
  <c r="M144" i="18"/>
  <c r="AF143" i="10" s="1"/>
  <c r="M152" i="18"/>
  <c r="AF151" i="10" s="1"/>
  <c r="M160" i="18"/>
  <c r="AF159" i="10" s="1"/>
  <c r="M168" i="18"/>
  <c r="AF167" i="10" s="1"/>
  <c r="M176" i="18"/>
  <c r="AF175" i="10" s="1"/>
  <c r="M184" i="18"/>
  <c r="AF183" i="10" s="1"/>
  <c r="M192" i="18"/>
  <c r="AF191" i="10" s="1"/>
  <c r="M200" i="18"/>
  <c r="AF199" i="10" s="1"/>
  <c r="M208" i="18"/>
  <c r="AF207" i="10" s="1"/>
  <c r="M216" i="18"/>
  <c r="AF215" i="10" s="1"/>
  <c r="M224" i="18"/>
  <c r="AF223" i="10" s="1"/>
  <c r="M232" i="18"/>
  <c r="AF231" i="10" s="1"/>
  <c r="M240" i="18"/>
  <c r="AF239" i="10" s="1"/>
  <c r="M248" i="18"/>
  <c r="AF247" i="10" s="1"/>
  <c r="M256" i="18"/>
  <c r="AF255" i="10" s="1"/>
  <c r="M264" i="18"/>
  <c r="AF263" i="10" s="1"/>
  <c r="M272" i="18"/>
  <c r="AF271" i="10" s="1"/>
  <c r="M280" i="18"/>
  <c r="AF279" i="10" s="1"/>
  <c r="M288" i="18"/>
  <c r="AF287" i="10" s="1"/>
  <c r="M296" i="18"/>
  <c r="AF295" i="10" s="1"/>
  <c r="M304" i="18"/>
  <c r="AF303" i="10" s="1"/>
  <c r="M312" i="18"/>
  <c r="AF311" i="10" s="1"/>
  <c r="M320" i="18"/>
  <c r="AF319" i="10" s="1"/>
  <c r="M328" i="18"/>
  <c r="AF327" i="10" s="1"/>
  <c r="M336" i="18"/>
  <c r="AF335" i="10" s="1"/>
  <c r="M344" i="18"/>
  <c r="AF343" i="10" s="1"/>
  <c r="M352" i="18"/>
  <c r="AF351" i="10" s="1"/>
  <c r="M11" i="18"/>
  <c r="AF10" i="10" s="1"/>
  <c r="M19" i="18"/>
  <c r="AF18" i="10" s="1"/>
  <c r="M27" i="18"/>
  <c r="AF26" i="10" s="1"/>
  <c r="M35" i="18"/>
  <c r="AF34" i="10" s="1"/>
  <c r="M43" i="18"/>
  <c r="AF42" i="10" s="1"/>
  <c r="M51" i="18"/>
  <c r="AF50" i="10" s="1"/>
  <c r="M59" i="18"/>
  <c r="AF58" i="10" s="1"/>
  <c r="M67" i="18"/>
  <c r="AF66" i="10" s="1"/>
  <c r="M75" i="18"/>
  <c r="AF74" i="10" s="1"/>
  <c r="M83" i="18"/>
  <c r="AF82" i="10" s="1"/>
  <c r="M91" i="18"/>
  <c r="AF90" i="10" s="1"/>
  <c r="M99" i="18"/>
  <c r="AF98" i="10" s="1"/>
  <c r="M107" i="18"/>
  <c r="AF106" i="10" s="1"/>
  <c r="M115" i="18"/>
  <c r="AF114" i="10" s="1"/>
  <c r="M123" i="18"/>
  <c r="AF122" i="10" s="1"/>
  <c r="M131" i="18"/>
  <c r="AF130" i="10" s="1"/>
  <c r="M139" i="18"/>
  <c r="AF138" i="10" s="1"/>
  <c r="M147" i="18"/>
  <c r="AF146" i="10" s="1"/>
  <c r="M155" i="18"/>
  <c r="AF154" i="10" s="1"/>
  <c r="M163" i="18"/>
  <c r="AF162" i="10" s="1"/>
  <c r="M171" i="18"/>
  <c r="AF170" i="10" s="1"/>
  <c r="M179" i="18"/>
  <c r="AF178" i="10" s="1"/>
  <c r="M187" i="18"/>
  <c r="AF186" i="10" s="1"/>
  <c r="M195" i="18"/>
  <c r="AF194" i="10" s="1"/>
  <c r="M203" i="18"/>
  <c r="AF202" i="10" s="1"/>
  <c r="M211" i="18"/>
  <c r="AF210" i="10" s="1"/>
  <c r="M219" i="18"/>
  <c r="AF218" i="10" s="1"/>
  <c r="M227" i="18"/>
  <c r="AF226" i="10" s="1"/>
  <c r="M235" i="18"/>
  <c r="AF234" i="10" s="1"/>
  <c r="M243" i="18"/>
  <c r="AF242" i="10" s="1"/>
  <c r="M251" i="18"/>
  <c r="AF250" i="10" s="1"/>
  <c r="M259" i="18"/>
  <c r="AF258" i="10" s="1"/>
  <c r="M267" i="18"/>
  <c r="AF266" i="10" s="1"/>
  <c r="M275" i="18"/>
  <c r="AF274" i="10" s="1"/>
  <c r="M283" i="18"/>
  <c r="AF282" i="10" s="1"/>
  <c r="M291" i="18"/>
  <c r="AF290" i="10" s="1"/>
  <c r="M299" i="18"/>
  <c r="AF298" i="10" s="1"/>
  <c r="M307" i="18"/>
  <c r="AF306" i="10" s="1"/>
  <c r="M315" i="18"/>
  <c r="AF314" i="10" s="1"/>
  <c r="M323" i="18"/>
  <c r="AF322" i="10" s="1"/>
  <c r="M331" i="18"/>
  <c r="AF330" i="10" s="1"/>
  <c r="M339" i="18"/>
  <c r="AF338" i="10" s="1"/>
  <c r="M347" i="18"/>
  <c r="AF346" i="10" s="1"/>
  <c r="M14" i="18"/>
  <c r="AF13" i="10" s="1"/>
  <c r="M22" i="18"/>
  <c r="AF21" i="10" s="1"/>
  <c r="M30" i="18"/>
  <c r="AF29" i="10" s="1"/>
  <c r="M38" i="18"/>
  <c r="AF37" i="10" s="1"/>
  <c r="M46" i="18"/>
  <c r="AF45" i="10" s="1"/>
  <c r="M54" i="18"/>
  <c r="AF53" i="10" s="1"/>
  <c r="M62" i="18"/>
  <c r="AF61" i="10" s="1"/>
  <c r="M70" i="18"/>
  <c r="AF69" i="10" s="1"/>
  <c r="M78" i="18"/>
  <c r="AF77" i="10" s="1"/>
  <c r="M86" i="18"/>
  <c r="AF85" i="10" s="1"/>
  <c r="M94" i="18"/>
  <c r="AF93" i="10" s="1"/>
  <c r="M102" i="18"/>
  <c r="AF101" i="10" s="1"/>
  <c r="M110" i="18"/>
  <c r="AF109" i="10" s="1"/>
  <c r="M118" i="18"/>
  <c r="AF117" i="10" s="1"/>
  <c r="M126" i="18"/>
  <c r="AF125" i="10" s="1"/>
  <c r="M134" i="18"/>
  <c r="AF133" i="10" s="1"/>
  <c r="M142" i="18"/>
  <c r="AF141" i="10" s="1"/>
  <c r="M150" i="18"/>
  <c r="AF149" i="10" s="1"/>
  <c r="M158" i="18"/>
  <c r="AF157" i="10" s="1"/>
  <c r="M166" i="18"/>
  <c r="AF165" i="10" s="1"/>
  <c r="M174" i="18"/>
  <c r="AF173" i="10" s="1"/>
  <c r="M182" i="18"/>
  <c r="AF181" i="10" s="1"/>
  <c r="M190" i="18"/>
  <c r="AF189" i="10" s="1"/>
  <c r="M198" i="18"/>
  <c r="AF197" i="10" s="1"/>
  <c r="M206" i="18"/>
  <c r="AF205" i="10" s="1"/>
  <c r="M214" i="18"/>
  <c r="AF213" i="10" s="1"/>
  <c r="M222" i="18"/>
  <c r="AF221" i="10" s="1"/>
  <c r="M230" i="18"/>
  <c r="AF229" i="10" s="1"/>
  <c r="M238" i="18"/>
  <c r="AF237" i="10" s="1"/>
  <c r="M246" i="18"/>
  <c r="AF245" i="10" s="1"/>
  <c r="M254" i="18"/>
  <c r="AF253" i="10" s="1"/>
  <c r="M262" i="18"/>
  <c r="AF261" i="10" s="1"/>
  <c r="M270" i="18"/>
  <c r="AF269" i="10" s="1"/>
  <c r="M278" i="18"/>
  <c r="AF277" i="10" s="1"/>
  <c r="M286" i="18"/>
  <c r="AF285" i="10" s="1"/>
  <c r="M294" i="18"/>
  <c r="AF293" i="10" s="1"/>
  <c r="M302" i="18"/>
  <c r="AF301" i="10" s="1"/>
  <c r="M310" i="18"/>
  <c r="AF309" i="10" s="1"/>
  <c r="M318" i="18"/>
  <c r="AF317" i="10" s="1"/>
  <c r="M326" i="18"/>
  <c r="AF325" i="10" s="1"/>
  <c r="M334" i="18"/>
  <c r="AF333" i="10" s="1"/>
  <c r="M342" i="18"/>
  <c r="AF341" i="10" s="1"/>
  <c r="M350" i="18"/>
  <c r="AF349" i="10" s="1"/>
  <c r="M6" i="18"/>
  <c r="AF5" i="10" s="1"/>
  <c r="M9" i="18"/>
  <c r="AF8" i="10" s="1"/>
  <c r="M17" i="18"/>
  <c r="AF16" i="10" s="1"/>
  <c r="M25" i="18"/>
  <c r="AF24" i="10" s="1"/>
  <c r="M33" i="18"/>
  <c r="AF32" i="10" s="1"/>
  <c r="M41" i="18"/>
  <c r="AF40" i="10" s="1"/>
  <c r="M49" i="18"/>
  <c r="AF48" i="10" s="1"/>
  <c r="M57" i="18"/>
  <c r="AF56" i="10" s="1"/>
  <c r="M65" i="18"/>
  <c r="AF64" i="10" s="1"/>
  <c r="M73" i="18"/>
  <c r="AF72" i="10" s="1"/>
  <c r="M81" i="18"/>
  <c r="AF80" i="10" s="1"/>
  <c r="M89" i="18"/>
  <c r="AF88" i="10" s="1"/>
  <c r="M97" i="18"/>
  <c r="AF96" i="10" s="1"/>
  <c r="M105" i="18"/>
  <c r="AF104" i="10" s="1"/>
  <c r="M113" i="18"/>
  <c r="AF112" i="10" s="1"/>
  <c r="M121" i="18"/>
  <c r="AF120" i="10" s="1"/>
  <c r="M129" i="18"/>
  <c r="AF128" i="10" s="1"/>
  <c r="M137" i="18"/>
  <c r="AF136" i="10" s="1"/>
  <c r="M145" i="18"/>
  <c r="AF144" i="10" s="1"/>
  <c r="M153" i="18"/>
  <c r="AF152" i="10" s="1"/>
  <c r="M161" i="18"/>
  <c r="AF160" i="10" s="1"/>
  <c r="M169" i="18"/>
  <c r="AF168" i="10" s="1"/>
  <c r="M177" i="18"/>
  <c r="AF176" i="10" s="1"/>
  <c r="M185" i="18"/>
  <c r="AF184" i="10" s="1"/>
  <c r="M193" i="18"/>
  <c r="AF192" i="10" s="1"/>
  <c r="M201" i="18"/>
  <c r="AF200" i="10" s="1"/>
  <c r="M209" i="18"/>
  <c r="AF208" i="10" s="1"/>
  <c r="M217" i="18"/>
  <c r="AF216" i="10" s="1"/>
  <c r="M225" i="18"/>
  <c r="AF224" i="10" s="1"/>
  <c r="M233" i="18"/>
  <c r="AF232" i="10" s="1"/>
  <c r="M241" i="18"/>
  <c r="AF240" i="10" s="1"/>
  <c r="M249" i="18"/>
  <c r="AF248" i="10" s="1"/>
  <c r="M257" i="18"/>
  <c r="AF256" i="10" s="1"/>
  <c r="M265" i="18"/>
  <c r="AF264" i="10" s="1"/>
  <c r="M273" i="18"/>
  <c r="AF272" i="10" s="1"/>
  <c r="M281" i="18"/>
  <c r="AF280" i="10" s="1"/>
  <c r="M289" i="18"/>
  <c r="AF288" i="10" s="1"/>
  <c r="M297" i="18"/>
  <c r="AF296" i="10" s="1"/>
  <c r="M305" i="18"/>
  <c r="AF304" i="10" s="1"/>
  <c r="M313" i="18"/>
  <c r="AF312" i="10" s="1"/>
  <c r="M321" i="18"/>
  <c r="AF320" i="10" s="1"/>
  <c r="M329" i="18"/>
  <c r="AF328" i="10" s="1"/>
  <c r="M337" i="18"/>
  <c r="AF336" i="10" s="1"/>
  <c r="M345" i="18"/>
  <c r="AF344" i="10" s="1"/>
  <c r="M353" i="18"/>
  <c r="AF352" i="10" s="1"/>
  <c r="F321" i="8"/>
  <c r="D321" i="8" s="1"/>
  <c r="L321" i="8"/>
  <c r="K321" i="8"/>
  <c r="F320" i="8"/>
  <c r="D320" i="8" s="1"/>
  <c r="Q31" i="18" s="1"/>
  <c r="L320" i="8"/>
  <c r="K318" i="8"/>
  <c r="G14" i="18"/>
  <c r="D13" i="10" s="1"/>
  <c r="E13" i="10" s="1"/>
  <c r="G22" i="18"/>
  <c r="D21" i="10" s="1"/>
  <c r="E21" i="10" s="1"/>
  <c r="G30" i="18"/>
  <c r="D29" i="10" s="1"/>
  <c r="E29" i="10" s="1"/>
  <c r="G38" i="18"/>
  <c r="D37" i="10" s="1"/>
  <c r="E37" i="10" s="1"/>
  <c r="G46" i="18"/>
  <c r="D45" i="10" s="1"/>
  <c r="E45" i="10" s="1"/>
  <c r="G54" i="18"/>
  <c r="D53" i="10" s="1"/>
  <c r="E53" i="10" s="1"/>
  <c r="G62" i="18"/>
  <c r="D61" i="10" s="1"/>
  <c r="E61" i="10" s="1"/>
  <c r="G70" i="18"/>
  <c r="D69" i="10" s="1"/>
  <c r="E69" i="10" s="1"/>
  <c r="G78" i="18"/>
  <c r="D77" i="10" s="1"/>
  <c r="E77" i="10" s="1"/>
  <c r="G86" i="18"/>
  <c r="D85" i="10" s="1"/>
  <c r="E85" i="10" s="1"/>
  <c r="G94" i="18"/>
  <c r="D93" i="10" s="1"/>
  <c r="E93" i="10" s="1"/>
  <c r="G102" i="18"/>
  <c r="D101" i="10" s="1"/>
  <c r="E101" i="10" s="1"/>
  <c r="G110" i="18"/>
  <c r="D109" i="10" s="1"/>
  <c r="E109" i="10" s="1"/>
  <c r="G118" i="18"/>
  <c r="D117" i="10" s="1"/>
  <c r="E117" i="10" s="1"/>
  <c r="G126" i="18"/>
  <c r="D125" i="10" s="1"/>
  <c r="E125" i="10" s="1"/>
  <c r="G134" i="18"/>
  <c r="D133" i="10" s="1"/>
  <c r="E133" i="10" s="1"/>
  <c r="G142" i="18"/>
  <c r="D141" i="10" s="1"/>
  <c r="E141" i="10" s="1"/>
  <c r="G150" i="18"/>
  <c r="D149" i="10" s="1"/>
  <c r="E149" i="10" s="1"/>
  <c r="G158" i="18"/>
  <c r="D157" i="10" s="1"/>
  <c r="E157" i="10" s="1"/>
  <c r="G166" i="18"/>
  <c r="D165" i="10" s="1"/>
  <c r="E165" i="10" s="1"/>
  <c r="G174" i="18"/>
  <c r="D173" i="10" s="1"/>
  <c r="E173" i="10" s="1"/>
  <c r="G182" i="18"/>
  <c r="D181" i="10" s="1"/>
  <c r="E181" i="10" s="1"/>
  <c r="G190" i="18"/>
  <c r="D189" i="10" s="1"/>
  <c r="E189" i="10" s="1"/>
  <c r="G198" i="18"/>
  <c r="D197" i="10" s="1"/>
  <c r="E197" i="10" s="1"/>
  <c r="G206" i="18"/>
  <c r="D205" i="10" s="1"/>
  <c r="E205" i="10" s="1"/>
  <c r="G214" i="18"/>
  <c r="D213" i="10" s="1"/>
  <c r="E213" i="10" s="1"/>
  <c r="G222" i="18"/>
  <c r="D221" i="10" s="1"/>
  <c r="E221" i="10" s="1"/>
  <c r="G230" i="18"/>
  <c r="D229" i="10" s="1"/>
  <c r="E229" i="10" s="1"/>
  <c r="G238" i="18"/>
  <c r="D237" i="10" s="1"/>
  <c r="E237" i="10" s="1"/>
  <c r="G246" i="18"/>
  <c r="D245" i="10" s="1"/>
  <c r="E245" i="10" s="1"/>
  <c r="G254" i="18"/>
  <c r="D253" i="10" s="1"/>
  <c r="E253" i="10" s="1"/>
  <c r="G262" i="18"/>
  <c r="D261" i="10" s="1"/>
  <c r="E261" i="10" s="1"/>
  <c r="G270" i="18"/>
  <c r="D269" i="10" s="1"/>
  <c r="E269" i="10" s="1"/>
  <c r="G278" i="18"/>
  <c r="D277" i="10" s="1"/>
  <c r="E277" i="10" s="1"/>
  <c r="G286" i="18"/>
  <c r="D285" i="10" s="1"/>
  <c r="E285" i="10" s="1"/>
  <c r="G294" i="18"/>
  <c r="D293" i="10" s="1"/>
  <c r="E293" i="10" s="1"/>
  <c r="G302" i="18"/>
  <c r="D301" i="10" s="1"/>
  <c r="E301" i="10" s="1"/>
  <c r="G310" i="18"/>
  <c r="D309" i="10" s="1"/>
  <c r="E309" i="10" s="1"/>
  <c r="G318" i="18"/>
  <c r="D317" i="10" s="1"/>
  <c r="E317" i="10" s="1"/>
  <c r="G326" i="18"/>
  <c r="D325" i="10" s="1"/>
  <c r="E325" i="10" s="1"/>
  <c r="G334" i="18"/>
  <c r="D333" i="10" s="1"/>
  <c r="E333" i="10" s="1"/>
  <c r="G342" i="18"/>
  <c r="D341" i="10" s="1"/>
  <c r="E341" i="10" s="1"/>
  <c r="G350" i="18"/>
  <c r="D349" i="10" s="1"/>
  <c r="E349" i="10" s="1"/>
  <c r="G7" i="18"/>
  <c r="D6" i="10" s="1"/>
  <c r="E6" i="10" s="1"/>
  <c r="G15" i="18"/>
  <c r="D14" i="10" s="1"/>
  <c r="E14" i="10" s="1"/>
  <c r="G23" i="18"/>
  <c r="D22" i="10" s="1"/>
  <c r="E22" i="10" s="1"/>
  <c r="G31" i="18"/>
  <c r="D30" i="10" s="1"/>
  <c r="E30" i="10" s="1"/>
  <c r="G39" i="18"/>
  <c r="D38" i="10" s="1"/>
  <c r="E38" i="10" s="1"/>
  <c r="G47" i="18"/>
  <c r="D46" i="10" s="1"/>
  <c r="E46" i="10" s="1"/>
  <c r="G55" i="18"/>
  <c r="D54" i="10" s="1"/>
  <c r="E54" i="10" s="1"/>
  <c r="G63" i="18"/>
  <c r="D62" i="10" s="1"/>
  <c r="E62" i="10" s="1"/>
  <c r="G71" i="18"/>
  <c r="D70" i="10" s="1"/>
  <c r="E70" i="10" s="1"/>
  <c r="G79" i="18"/>
  <c r="D78" i="10" s="1"/>
  <c r="E78" i="10" s="1"/>
  <c r="G87" i="18"/>
  <c r="D86" i="10" s="1"/>
  <c r="E86" i="10" s="1"/>
  <c r="G95" i="18"/>
  <c r="D94" i="10" s="1"/>
  <c r="E94" i="10" s="1"/>
  <c r="G103" i="18"/>
  <c r="D102" i="10" s="1"/>
  <c r="E102" i="10" s="1"/>
  <c r="G111" i="18"/>
  <c r="D110" i="10" s="1"/>
  <c r="E110" i="10" s="1"/>
  <c r="G119" i="18"/>
  <c r="D118" i="10" s="1"/>
  <c r="E118" i="10" s="1"/>
  <c r="G127" i="18"/>
  <c r="D126" i="10" s="1"/>
  <c r="E126" i="10" s="1"/>
  <c r="G135" i="18"/>
  <c r="D134" i="10" s="1"/>
  <c r="E134" i="10" s="1"/>
  <c r="G143" i="18"/>
  <c r="D142" i="10" s="1"/>
  <c r="E142" i="10" s="1"/>
  <c r="G151" i="18"/>
  <c r="D150" i="10" s="1"/>
  <c r="E150" i="10" s="1"/>
  <c r="G159" i="18"/>
  <c r="D158" i="10" s="1"/>
  <c r="E158" i="10" s="1"/>
  <c r="G167" i="18"/>
  <c r="D166" i="10" s="1"/>
  <c r="E166" i="10" s="1"/>
  <c r="G175" i="18"/>
  <c r="D174" i="10" s="1"/>
  <c r="E174" i="10" s="1"/>
  <c r="G183" i="18"/>
  <c r="D182" i="10" s="1"/>
  <c r="E182" i="10" s="1"/>
  <c r="G191" i="18"/>
  <c r="D190" i="10" s="1"/>
  <c r="E190" i="10" s="1"/>
  <c r="G199" i="18"/>
  <c r="D198" i="10" s="1"/>
  <c r="E198" i="10" s="1"/>
  <c r="G207" i="18"/>
  <c r="D206" i="10" s="1"/>
  <c r="E206" i="10" s="1"/>
  <c r="G215" i="18"/>
  <c r="D214" i="10" s="1"/>
  <c r="E214" i="10" s="1"/>
  <c r="G223" i="18"/>
  <c r="D222" i="10" s="1"/>
  <c r="E222" i="10" s="1"/>
  <c r="G231" i="18"/>
  <c r="D230" i="10" s="1"/>
  <c r="E230" i="10" s="1"/>
  <c r="G239" i="18"/>
  <c r="D238" i="10" s="1"/>
  <c r="E238" i="10" s="1"/>
  <c r="G247" i="18"/>
  <c r="D246" i="10" s="1"/>
  <c r="E246" i="10" s="1"/>
  <c r="G255" i="18"/>
  <c r="D254" i="10" s="1"/>
  <c r="E254" i="10" s="1"/>
  <c r="G263" i="18"/>
  <c r="D262" i="10" s="1"/>
  <c r="E262" i="10" s="1"/>
  <c r="G271" i="18"/>
  <c r="D270" i="10" s="1"/>
  <c r="E270" i="10" s="1"/>
  <c r="G279" i="18"/>
  <c r="D278" i="10" s="1"/>
  <c r="E278" i="10" s="1"/>
  <c r="G287" i="18"/>
  <c r="D286" i="10" s="1"/>
  <c r="E286" i="10" s="1"/>
  <c r="G295" i="18"/>
  <c r="D294" i="10" s="1"/>
  <c r="E294" i="10" s="1"/>
  <c r="G303" i="18"/>
  <c r="D302" i="10" s="1"/>
  <c r="E302" i="10" s="1"/>
  <c r="G311" i="18"/>
  <c r="D310" i="10" s="1"/>
  <c r="E310" i="10" s="1"/>
  <c r="G319" i="18"/>
  <c r="D318" i="10" s="1"/>
  <c r="E318" i="10" s="1"/>
  <c r="G327" i="18"/>
  <c r="D326" i="10" s="1"/>
  <c r="E326" i="10" s="1"/>
  <c r="G335" i="18"/>
  <c r="D334" i="10" s="1"/>
  <c r="E334" i="10" s="1"/>
  <c r="G343" i="18"/>
  <c r="D342" i="10" s="1"/>
  <c r="E342" i="10" s="1"/>
  <c r="G351" i="18"/>
  <c r="D350" i="10" s="1"/>
  <c r="E350" i="10" s="1"/>
  <c r="G8" i="18"/>
  <c r="D7" i="10" s="1"/>
  <c r="E7" i="10" s="1"/>
  <c r="G16" i="18"/>
  <c r="D15" i="10" s="1"/>
  <c r="E15" i="10" s="1"/>
  <c r="G24" i="18"/>
  <c r="D23" i="10" s="1"/>
  <c r="E23" i="10" s="1"/>
  <c r="G32" i="18"/>
  <c r="D31" i="10" s="1"/>
  <c r="E31" i="10" s="1"/>
  <c r="G40" i="18"/>
  <c r="D39" i="10" s="1"/>
  <c r="E39" i="10" s="1"/>
  <c r="G48" i="18"/>
  <c r="D47" i="10" s="1"/>
  <c r="E47" i="10" s="1"/>
  <c r="G56" i="18"/>
  <c r="D55" i="10" s="1"/>
  <c r="E55" i="10" s="1"/>
  <c r="G64" i="18"/>
  <c r="D63" i="10" s="1"/>
  <c r="E63" i="10" s="1"/>
  <c r="G72" i="18"/>
  <c r="D71" i="10" s="1"/>
  <c r="E71" i="10" s="1"/>
  <c r="G80" i="18"/>
  <c r="D79" i="10" s="1"/>
  <c r="E79" i="10" s="1"/>
  <c r="G88" i="18"/>
  <c r="D87" i="10" s="1"/>
  <c r="E87" i="10" s="1"/>
  <c r="G96" i="18"/>
  <c r="D95" i="10" s="1"/>
  <c r="E95" i="10" s="1"/>
  <c r="G104" i="18"/>
  <c r="D103" i="10" s="1"/>
  <c r="E103" i="10" s="1"/>
  <c r="G112" i="18"/>
  <c r="D111" i="10" s="1"/>
  <c r="E111" i="10" s="1"/>
  <c r="G120" i="18"/>
  <c r="D119" i="10" s="1"/>
  <c r="E119" i="10" s="1"/>
  <c r="G128" i="18"/>
  <c r="D127" i="10" s="1"/>
  <c r="E127" i="10" s="1"/>
  <c r="G136" i="18"/>
  <c r="D135" i="10" s="1"/>
  <c r="E135" i="10" s="1"/>
  <c r="G144" i="18"/>
  <c r="D143" i="10" s="1"/>
  <c r="E143" i="10" s="1"/>
  <c r="G152" i="18"/>
  <c r="D151" i="10" s="1"/>
  <c r="E151" i="10" s="1"/>
  <c r="G160" i="18"/>
  <c r="D159" i="10" s="1"/>
  <c r="E159" i="10" s="1"/>
  <c r="G168" i="18"/>
  <c r="D167" i="10" s="1"/>
  <c r="E167" i="10" s="1"/>
  <c r="G176" i="18"/>
  <c r="D175" i="10" s="1"/>
  <c r="E175" i="10" s="1"/>
  <c r="G184" i="18"/>
  <c r="D183" i="10" s="1"/>
  <c r="E183" i="10" s="1"/>
  <c r="G192" i="18"/>
  <c r="D191" i="10" s="1"/>
  <c r="E191" i="10" s="1"/>
  <c r="G200" i="18"/>
  <c r="D199" i="10" s="1"/>
  <c r="E199" i="10" s="1"/>
  <c r="G208" i="18"/>
  <c r="D207" i="10" s="1"/>
  <c r="E207" i="10" s="1"/>
  <c r="G216" i="18"/>
  <c r="D215" i="10" s="1"/>
  <c r="E215" i="10" s="1"/>
  <c r="G224" i="18"/>
  <c r="D223" i="10" s="1"/>
  <c r="E223" i="10" s="1"/>
  <c r="G232" i="18"/>
  <c r="D231" i="10" s="1"/>
  <c r="E231" i="10" s="1"/>
  <c r="G240" i="18"/>
  <c r="D239" i="10" s="1"/>
  <c r="E239" i="10" s="1"/>
  <c r="G248" i="18"/>
  <c r="D247" i="10" s="1"/>
  <c r="E247" i="10" s="1"/>
  <c r="G256" i="18"/>
  <c r="D255" i="10" s="1"/>
  <c r="E255" i="10" s="1"/>
  <c r="G264" i="18"/>
  <c r="D263" i="10" s="1"/>
  <c r="E263" i="10" s="1"/>
  <c r="G272" i="18"/>
  <c r="D271" i="10" s="1"/>
  <c r="E271" i="10" s="1"/>
  <c r="G280" i="18"/>
  <c r="D279" i="10" s="1"/>
  <c r="E279" i="10" s="1"/>
  <c r="G288" i="18"/>
  <c r="D287" i="10" s="1"/>
  <c r="E287" i="10" s="1"/>
  <c r="G296" i="18"/>
  <c r="D295" i="10" s="1"/>
  <c r="E295" i="10" s="1"/>
  <c r="G304" i="18"/>
  <c r="D303" i="10" s="1"/>
  <c r="E303" i="10" s="1"/>
  <c r="G312" i="18"/>
  <c r="D311" i="10" s="1"/>
  <c r="E311" i="10" s="1"/>
  <c r="G320" i="18"/>
  <c r="D319" i="10" s="1"/>
  <c r="E319" i="10" s="1"/>
  <c r="G328" i="18"/>
  <c r="D327" i="10" s="1"/>
  <c r="E327" i="10" s="1"/>
  <c r="G336" i="18"/>
  <c r="D335" i="10" s="1"/>
  <c r="E335" i="10" s="1"/>
  <c r="G344" i="18"/>
  <c r="D343" i="10" s="1"/>
  <c r="E343" i="10" s="1"/>
  <c r="G352" i="18"/>
  <c r="D351" i="10" s="1"/>
  <c r="E351" i="10" s="1"/>
  <c r="G9" i="18"/>
  <c r="D8" i="10" s="1"/>
  <c r="E8" i="10" s="1"/>
  <c r="G17" i="18"/>
  <c r="D16" i="10" s="1"/>
  <c r="E16" i="10" s="1"/>
  <c r="G25" i="18"/>
  <c r="D24" i="10" s="1"/>
  <c r="E24" i="10" s="1"/>
  <c r="G33" i="18"/>
  <c r="D32" i="10" s="1"/>
  <c r="E32" i="10" s="1"/>
  <c r="G41" i="18"/>
  <c r="D40" i="10" s="1"/>
  <c r="E40" i="10" s="1"/>
  <c r="G49" i="18"/>
  <c r="D48" i="10" s="1"/>
  <c r="E48" i="10" s="1"/>
  <c r="G57" i="18"/>
  <c r="D56" i="10" s="1"/>
  <c r="E56" i="10" s="1"/>
  <c r="G65" i="18"/>
  <c r="D64" i="10" s="1"/>
  <c r="E64" i="10" s="1"/>
  <c r="G73" i="18"/>
  <c r="D72" i="10" s="1"/>
  <c r="E72" i="10" s="1"/>
  <c r="G81" i="18"/>
  <c r="D80" i="10" s="1"/>
  <c r="E80" i="10" s="1"/>
  <c r="G89" i="18"/>
  <c r="D88" i="10" s="1"/>
  <c r="E88" i="10" s="1"/>
  <c r="G97" i="18"/>
  <c r="D96" i="10" s="1"/>
  <c r="E96" i="10" s="1"/>
  <c r="G105" i="18"/>
  <c r="D104" i="10" s="1"/>
  <c r="E104" i="10" s="1"/>
  <c r="G113" i="18"/>
  <c r="D112" i="10" s="1"/>
  <c r="E112" i="10" s="1"/>
  <c r="G121" i="18"/>
  <c r="D120" i="10" s="1"/>
  <c r="E120" i="10" s="1"/>
  <c r="G129" i="18"/>
  <c r="D128" i="10" s="1"/>
  <c r="E128" i="10" s="1"/>
  <c r="G137" i="18"/>
  <c r="D136" i="10" s="1"/>
  <c r="E136" i="10" s="1"/>
  <c r="G145" i="18"/>
  <c r="D144" i="10" s="1"/>
  <c r="E144" i="10" s="1"/>
  <c r="G153" i="18"/>
  <c r="D152" i="10" s="1"/>
  <c r="E152" i="10" s="1"/>
  <c r="G161" i="18"/>
  <c r="D160" i="10" s="1"/>
  <c r="E160" i="10" s="1"/>
  <c r="G169" i="18"/>
  <c r="D168" i="10" s="1"/>
  <c r="E168" i="10" s="1"/>
  <c r="G177" i="18"/>
  <c r="D176" i="10" s="1"/>
  <c r="E176" i="10" s="1"/>
  <c r="G185" i="18"/>
  <c r="D184" i="10" s="1"/>
  <c r="E184" i="10" s="1"/>
  <c r="G193" i="18"/>
  <c r="D192" i="10" s="1"/>
  <c r="E192" i="10" s="1"/>
  <c r="G201" i="18"/>
  <c r="D200" i="10" s="1"/>
  <c r="E200" i="10" s="1"/>
  <c r="G209" i="18"/>
  <c r="D208" i="10" s="1"/>
  <c r="E208" i="10" s="1"/>
  <c r="G217" i="18"/>
  <c r="D216" i="10" s="1"/>
  <c r="E216" i="10" s="1"/>
  <c r="G225" i="18"/>
  <c r="D224" i="10" s="1"/>
  <c r="E224" i="10" s="1"/>
  <c r="G233" i="18"/>
  <c r="D232" i="10" s="1"/>
  <c r="E232" i="10" s="1"/>
  <c r="G241" i="18"/>
  <c r="D240" i="10" s="1"/>
  <c r="E240" i="10" s="1"/>
  <c r="G249" i="18"/>
  <c r="D248" i="10" s="1"/>
  <c r="E248" i="10" s="1"/>
  <c r="G257" i="18"/>
  <c r="D256" i="10" s="1"/>
  <c r="E256" i="10" s="1"/>
  <c r="G265" i="18"/>
  <c r="D264" i="10" s="1"/>
  <c r="E264" i="10" s="1"/>
  <c r="G273" i="18"/>
  <c r="D272" i="10" s="1"/>
  <c r="E272" i="10" s="1"/>
  <c r="G281" i="18"/>
  <c r="D280" i="10" s="1"/>
  <c r="E280" i="10" s="1"/>
  <c r="G289" i="18"/>
  <c r="D288" i="10" s="1"/>
  <c r="E288" i="10" s="1"/>
  <c r="G297" i="18"/>
  <c r="D296" i="10" s="1"/>
  <c r="E296" i="10" s="1"/>
  <c r="G305" i="18"/>
  <c r="D304" i="10" s="1"/>
  <c r="E304" i="10" s="1"/>
  <c r="G313" i="18"/>
  <c r="D312" i="10" s="1"/>
  <c r="E312" i="10" s="1"/>
  <c r="G321" i="18"/>
  <c r="D320" i="10" s="1"/>
  <c r="E320" i="10" s="1"/>
  <c r="G329" i="18"/>
  <c r="D328" i="10" s="1"/>
  <c r="E328" i="10" s="1"/>
  <c r="G337" i="18"/>
  <c r="D336" i="10" s="1"/>
  <c r="E336" i="10" s="1"/>
  <c r="G345" i="18"/>
  <c r="D344" i="10" s="1"/>
  <c r="E344" i="10" s="1"/>
  <c r="G353" i="18"/>
  <c r="D352" i="10" s="1"/>
  <c r="E352" i="10" s="1"/>
  <c r="G10" i="18"/>
  <c r="D9" i="10" s="1"/>
  <c r="E9" i="10" s="1"/>
  <c r="G18" i="18"/>
  <c r="D17" i="10" s="1"/>
  <c r="E17" i="10" s="1"/>
  <c r="G26" i="18"/>
  <c r="D25" i="10" s="1"/>
  <c r="E25" i="10" s="1"/>
  <c r="G34" i="18"/>
  <c r="D33" i="10" s="1"/>
  <c r="E33" i="10" s="1"/>
  <c r="G42" i="18"/>
  <c r="D41" i="10" s="1"/>
  <c r="E41" i="10" s="1"/>
  <c r="G50" i="18"/>
  <c r="D49" i="10" s="1"/>
  <c r="E49" i="10" s="1"/>
  <c r="G58" i="18"/>
  <c r="D57" i="10" s="1"/>
  <c r="E57" i="10" s="1"/>
  <c r="G66" i="18"/>
  <c r="D65" i="10" s="1"/>
  <c r="E65" i="10" s="1"/>
  <c r="G74" i="18"/>
  <c r="D73" i="10" s="1"/>
  <c r="E73" i="10" s="1"/>
  <c r="G82" i="18"/>
  <c r="D81" i="10" s="1"/>
  <c r="E81" i="10" s="1"/>
  <c r="G90" i="18"/>
  <c r="D89" i="10" s="1"/>
  <c r="E89" i="10" s="1"/>
  <c r="G98" i="18"/>
  <c r="D97" i="10" s="1"/>
  <c r="E97" i="10" s="1"/>
  <c r="G106" i="18"/>
  <c r="D105" i="10" s="1"/>
  <c r="E105" i="10" s="1"/>
  <c r="G114" i="18"/>
  <c r="D113" i="10" s="1"/>
  <c r="E113" i="10" s="1"/>
  <c r="G122" i="18"/>
  <c r="D121" i="10" s="1"/>
  <c r="E121" i="10" s="1"/>
  <c r="G130" i="18"/>
  <c r="D129" i="10" s="1"/>
  <c r="E129" i="10" s="1"/>
  <c r="G138" i="18"/>
  <c r="D137" i="10" s="1"/>
  <c r="E137" i="10" s="1"/>
  <c r="G146" i="18"/>
  <c r="D145" i="10" s="1"/>
  <c r="E145" i="10" s="1"/>
  <c r="G154" i="18"/>
  <c r="D153" i="10" s="1"/>
  <c r="E153" i="10" s="1"/>
  <c r="G162" i="18"/>
  <c r="D161" i="10" s="1"/>
  <c r="E161" i="10" s="1"/>
  <c r="G170" i="18"/>
  <c r="D169" i="10" s="1"/>
  <c r="E169" i="10" s="1"/>
  <c r="G178" i="18"/>
  <c r="D177" i="10" s="1"/>
  <c r="E177" i="10" s="1"/>
  <c r="G186" i="18"/>
  <c r="D185" i="10" s="1"/>
  <c r="E185" i="10" s="1"/>
  <c r="G194" i="18"/>
  <c r="D193" i="10" s="1"/>
  <c r="E193" i="10" s="1"/>
  <c r="G202" i="18"/>
  <c r="D201" i="10" s="1"/>
  <c r="E201" i="10" s="1"/>
  <c r="G210" i="18"/>
  <c r="D209" i="10" s="1"/>
  <c r="E209" i="10" s="1"/>
  <c r="G218" i="18"/>
  <c r="D217" i="10" s="1"/>
  <c r="E217" i="10" s="1"/>
  <c r="G226" i="18"/>
  <c r="D225" i="10" s="1"/>
  <c r="E225" i="10" s="1"/>
  <c r="G234" i="18"/>
  <c r="D233" i="10" s="1"/>
  <c r="E233" i="10" s="1"/>
  <c r="G242" i="18"/>
  <c r="D241" i="10" s="1"/>
  <c r="E241" i="10" s="1"/>
  <c r="G250" i="18"/>
  <c r="D249" i="10" s="1"/>
  <c r="E249" i="10" s="1"/>
  <c r="G258" i="18"/>
  <c r="D257" i="10" s="1"/>
  <c r="E257" i="10" s="1"/>
  <c r="G266" i="18"/>
  <c r="D265" i="10" s="1"/>
  <c r="E265" i="10" s="1"/>
  <c r="G274" i="18"/>
  <c r="D273" i="10" s="1"/>
  <c r="E273" i="10" s="1"/>
  <c r="G282" i="18"/>
  <c r="D281" i="10" s="1"/>
  <c r="E281" i="10" s="1"/>
  <c r="G290" i="18"/>
  <c r="D289" i="10" s="1"/>
  <c r="E289" i="10" s="1"/>
  <c r="G298" i="18"/>
  <c r="D297" i="10" s="1"/>
  <c r="E297" i="10" s="1"/>
  <c r="G306" i="18"/>
  <c r="D305" i="10" s="1"/>
  <c r="E305" i="10" s="1"/>
  <c r="G314" i="18"/>
  <c r="D313" i="10" s="1"/>
  <c r="E313" i="10" s="1"/>
  <c r="G322" i="18"/>
  <c r="D321" i="10" s="1"/>
  <c r="E321" i="10" s="1"/>
  <c r="G330" i="18"/>
  <c r="D329" i="10" s="1"/>
  <c r="E329" i="10" s="1"/>
  <c r="G338" i="18"/>
  <c r="D337" i="10" s="1"/>
  <c r="E337" i="10" s="1"/>
  <c r="G346" i="18"/>
  <c r="D345" i="10" s="1"/>
  <c r="E345" i="10" s="1"/>
  <c r="G6" i="18"/>
  <c r="D5" i="10" s="1"/>
  <c r="E5" i="10" s="1"/>
  <c r="G11" i="18"/>
  <c r="D10" i="10" s="1"/>
  <c r="E10" i="10" s="1"/>
  <c r="G19" i="18"/>
  <c r="D18" i="10" s="1"/>
  <c r="E18" i="10" s="1"/>
  <c r="G27" i="18"/>
  <c r="D26" i="10" s="1"/>
  <c r="E26" i="10" s="1"/>
  <c r="G35" i="18"/>
  <c r="D34" i="10" s="1"/>
  <c r="E34" i="10" s="1"/>
  <c r="G43" i="18"/>
  <c r="D42" i="10" s="1"/>
  <c r="E42" i="10" s="1"/>
  <c r="G51" i="18"/>
  <c r="D50" i="10" s="1"/>
  <c r="E50" i="10" s="1"/>
  <c r="G59" i="18"/>
  <c r="D58" i="10" s="1"/>
  <c r="E58" i="10" s="1"/>
  <c r="G67" i="18"/>
  <c r="D66" i="10" s="1"/>
  <c r="E66" i="10" s="1"/>
  <c r="G75" i="18"/>
  <c r="D74" i="10" s="1"/>
  <c r="E74" i="10" s="1"/>
  <c r="G83" i="18"/>
  <c r="D82" i="10" s="1"/>
  <c r="E82" i="10" s="1"/>
  <c r="G91" i="18"/>
  <c r="D90" i="10" s="1"/>
  <c r="E90" i="10" s="1"/>
  <c r="G99" i="18"/>
  <c r="D98" i="10" s="1"/>
  <c r="E98" i="10" s="1"/>
  <c r="G107" i="18"/>
  <c r="D106" i="10" s="1"/>
  <c r="E106" i="10" s="1"/>
  <c r="G115" i="18"/>
  <c r="D114" i="10" s="1"/>
  <c r="E114" i="10" s="1"/>
  <c r="G123" i="18"/>
  <c r="D122" i="10" s="1"/>
  <c r="E122" i="10" s="1"/>
  <c r="G131" i="18"/>
  <c r="D130" i="10" s="1"/>
  <c r="E130" i="10" s="1"/>
  <c r="G139" i="18"/>
  <c r="D138" i="10" s="1"/>
  <c r="E138" i="10" s="1"/>
  <c r="G147" i="18"/>
  <c r="D146" i="10" s="1"/>
  <c r="E146" i="10" s="1"/>
  <c r="G155" i="18"/>
  <c r="D154" i="10" s="1"/>
  <c r="E154" i="10" s="1"/>
  <c r="G163" i="18"/>
  <c r="D162" i="10" s="1"/>
  <c r="E162" i="10" s="1"/>
  <c r="G171" i="18"/>
  <c r="D170" i="10" s="1"/>
  <c r="E170" i="10" s="1"/>
  <c r="G179" i="18"/>
  <c r="D178" i="10" s="1"/>
  <c r="E178" i="10" s="1"/>
  <c r="G187" i="18"/>
  <c r="D186" i="10" s="1"/>
  <c r="E186" i="10" s="1"/>
  <c r="G195" i="18"/>
  <c r="D194" i="10" s="1"/>
  <c r="E194" i="10" s="1"/>
  <c r="G203" i="18"/>
  <c r="D202" i="10" s="1"/>
  <c r="E202" i="10" s="1"/>
  <c r="G211" i="18"/>
  <c r="D210" i="10" s="1"/>
  <c r="E210" i="10" s="1"/>
  <c r="G219" i="18"/>
  <c r="D218" i="10" s="1"/>
  <c r="E218" i="10" s="1"/>
  <c r="G227" i="18"/>
  <c r="D226" i="10" s="1"/>
  <c r="E226" i="10" s="1"/>
  <c r="G235" i="18"/>
  <c r="D234" i="10" s="1"/>
  <c r="E234" i="10" s="1"/>
  <c r="G243" i="18"/>
  <c r="D242" i="10" s="1"/>
  <c r="E242" i="10" s="1"/>
  <c r="G251" i="18"/>
  <c r="D250" i="10" s="1"/>
  <c r="E250" i="10" s="1"/>
  <c r="G259" i="18"/>
  <c r="D258" i="10" s="1"/>
  <c r="E258" i="10" s="1"/>
  <c r="G267" i="18"/>
  <c r="D266" i="10" s="1"/>
  <c r="E266" i="10" s="1"/>
  <c r="G275" i="18"/>
  <c r="D274" i="10" s="1"/>
  <c r="E274" i="10" s="1"/>
  <c r="G283" i="18"/>
  <c r="D282" i="10" s="1"/>
  <c r="E282" i="10" s="1"/>
  <c r="G291" i="18"/>
  <c r="D290" i="10" s="1"/>
  <c r="E290" i="10" s="1"/>
  <c r="G299" i="18"/>
  <c r="D298" i="10" s="1"/>
  <c r="E298" i="10" s="1"/>
  <c r="G307" i="18"/>
  <c r="D306" i="10" s="1"/>
  <c r="E306" i="10" s="1"/>
  <c r="G315" i="18"/>
  <c r="D314" i="10" s="1"/>
  <c r="E314" i="10" s="1"/>
  <c r="G323" i="18"/>
  <c r="D322" i="10" s="1"/>
  <c r="E322" i="10" s="1"/>
  <c r="G331" i="18"/>
  <c r="D330" i="10" s="1"/>
  <c r="E330" i="10" s="1"/>
  <c r="G339" i="18"/>
  <c r="D338" i="10" s="1"/>
  <c r="E338" i="10" s="1"/>
  <c r="G347" i="18"/>
  <c r="D346" i="10" s="1"/>
  <c r="E346" i="10" s="1"/>
  <c r="G12" i="18"/>
  <c r="D11" i="10" s="1"/>
  <c r="E11" i="10" s="1"/>
  <c r="G20" i="18"/>
  <c r="D19" i="10" s="1"/>
  <c r="E19" i="10" s="1"/>
  <c r="G28" i="18"/>
  <c r="D27" i="10" s="1"/>
  <c r="E27" i="10" s="1"/>
  <c r="G36" i="18"/>
  <c r="D35" i="10" s="1"/>
  <c r="E35" i="10" s="1"/>
  <c r="G44" i="18"/>
  <c r="D43" i="10" s="1"/>
  <c r="E43" i="10" s="1"/>
  <c r="G52" i="18"/>
  <c r="D51" i="10" s="1"/>
  <c r="E51" i="10" s="1"/>
  <c r="G60" i="18"/>
  <c r="D59" i="10" s="1"/>
  <c r="E59" i="10" s="1"/>
  <c r="G68" i="18"/>
  <c r="D67" i="10" s="1"/>
  <c r="E67" i="10" s="1"/>
  <c r="G76" i="18"/>
  <c r="D75" i="10" s="1"/>
  <c r="E75" i="10" s="1"/>
  <c r="G84" i="18"/>
  <c r="D83" i="10" s="1"/>
  <c r="E83" i="10" s="1"/>
  <c r="G92" i="18"/>
  <c r="D91" i="10" s="1"/>
  <c r="E91" i="10" s="1"/>
  <c r="G100" i="18"/>
  <c r="D99" i="10" s="1"/>
  <c r="E99" i="10" s="1"/>
  <c r="G108" i="18"/>
  <c r="D107" i="10" s="1"/>
  <c r="E107" i="10" s="1"/>
  <c r="G116" i="18"/>
  <c r="D115" i="10" s="1"/>
  <c r="E115" i="10" s="1"/>
  <c r="G124" i="18"/>
  <c r="D123" i="10" s="1"/>
  <c r="E123" i="10" s="1"/>
  <c r="G132" i="18"/>
  <c r="D131" i="10" s="1"/>
  <c r="E131" i="10" s="1"/>
  <c r="G140" i="18"/>
  <c r="D139" i="10" s="1"/>
  <c r="E139" i="10" s="1"/>
  <c r="G148" i="18"/>
  <c r="D147" i="10" s="1"/>
  <c r="E147" i="10" s="1"/>
  <c r="G156" i="18"/>
  <c r="D155" i="10" s="1"/>
  <c r="E155" i="10" s="1"/>
  <c r="G164" i="18"/>
  <c r="D163" i="10" s="1"/>
  <c r="E163" i="10" s="1"/>
  <c r="G172" i="18"/>
  <c r="D171" i="10" s="1"/>
  <c r="E171" i="10" s="1"/>
  <c r="G180" i="18"/>
  <c r="D179" i="10" s="1"/>
  <c r="E179" i="10" s="1"/>
  <c r="G188" i="18"/>
  <c r="D187" i="10" s="1"/>
  <c r="E187" i="10" s="1"/>
  <c r="G196" i="18"/>
  <c r="D195" i="10" s="1"/>
  <c r="E195" i="10" s="1"/>
  <c r="G204" i="18"/>
  <c r="D203" i="10" s="1"/>
  <c r="E203" i="10" s="1"/>
  <c r="G212" i="18"/>
  <c r="D211" i="10" s="1"/>
  <c r="E211" i="10" s="1"/>
  <c r="G220" i="18"/>
  <c r="D219" i="10" s="1"/>
  <c r="E219" i="10" s="1"/>
  <c r="G228" i="18"/>
  <c r="D227" i="10" s="1"/>
  <c r="E227" i="10" s="1"/>
  <c r="G236" i="18"/>
  <c r="D235" i="10" s="1"/>
  <c r="E235" i="10" s="1"/>
  <c r="G244" i="18"/>
  <c r="D243" i="10" s="1"/>
  <c r="E243" i="10" s="1"/>
  <c r="G252" i="18"/>
  <c r="D251" i="10" s="1"/>
  <c r="E251" i="10" s="1"/>
  <c r="G260" i="18"/>
  <c r="D259" i="10" s="1"/>
  <c r="E259" i="10" s="1"/>
  <c r="G268" i="18"/>
  <c r="D267" i="10" s="1"/>
  <c r="E267" i="10" s="1"/>
  <c r="G276" i="18"/>
  <c r="D275" i="10" s="1"/>
  <c r="E275" i="10" s="1"/>
  <c r="G284" i="18"/>
  <c r="D283" i="10" s="1"/>
  <c r="E283" i="10" s="1"/>
  <c r="G292" i="18"/>
  <c r="D291" i="10" s="1"/>
  <c r="E291" i="10" s="1"/>
  <c r="G300" i="18"/>
  <c r="D299" i="10" s="1"/>
  <c r="E299" i="10" s="1"/>
  <c r="G308" i="18"/>
  <c r="D307" i="10" s="1"/>
  <c r="E307" i="10" s="1"/>
  <c r="G316" i="18"/>
  <c r="D315" i="10" s="1"/>
  <c r="E315" i="10" s="1"/>
  <c r="G324" i="18"/>
  <c r="D323" i="10" s="1"/>
  <c r="E323" i="10" s="1"/>
  <c r="G332" i="18"/>
  <c r="D331" i="10" s="1"/>
  <c r="E331" i="10" s="1"/>
  <c r="G340" i="18"/>
  <c r="D339" i="10" s="1"/>
  <c r="E339" i="10" s="1"/>
  <c r="G348" i="18"/>
  <c r="D347" i="10" s="1"/>
  <c r="E347" i="10" s="1"/>
  <c r="G13" i="18"/>
  <c r="D12" i="10" s="1"/>
  <c r="E12" i="10" s="1"/>
  <c r="G21" i="18"/>
  <c r="D20" i="10" s="1"/>
  <c r="E20" i="10" s="1"/>
  <c r="G29" i="18"/>
  <c r="D28" i="10" s="1"/>
  <c r="E28" i="10" s="1"/>
  <c r="G37" i="18"/>
  <c r="D36" i="10" s="1"/>
  <c r="E36" i="10" s="1"/>
  <c r="G45" i="18"/>
  <c r="D44" i="10" s="1"/>
  <c r="E44" i="10" s="1"/>
  <c r="G53" i="18"/>
  <c r="D52" i="10" s="1"/>
  <c r="E52" i="10" s="1"/>
  <c r="G61" i="18"/>
  <c r="D60" i="10" s="1"/>
  <c r="E60" i="10" s="1"/>
  <c r="G69" i="18"/>
  <c r="D68" i="10" s="1"/>
  <c r="E68" i="10" s="1"/>
  <c r="G77" i="18"/>
  <c r="D76" i="10" s="1"/>
  <c r="E76" i="10" s="1"/>
  <c r="G85" i="18"/>
  <c r="D84" i="10" s="1"/>
  <c r="E84" i="10" s="1"/>
  <c r="G93" i="18"/>
  <c r="D92" i="10" s="1"/>
  <c r="E92" i="10" s="1"/>
  <c r="G101" i="18"/>
  <c r="D100" i="10" s="1"/>
  <c r="E100" i="10" s="1"/>
  <c r="G109" i="18"/>
  <c r="D108" i="10" s="1"/>
  <c r="E108" i="10" s="1"/>
  <c r="G117" i="18"/>
  <c r="D116" i="10" s="1"/>
  <c r="E116" i="10" s="1"/>
  <c r="G125" i="18"/>
  <c r="D124" i="10" s="1"/>
  <c r="E124" i="10" s="1"/>
  <c r="G133" i="18"/>
  <c r="D132" i="10" s="1"/>
  <c r="E132" i="10" s="1"/>
  <c r="G141" i="18"/>
  <c r="D140" i="10" s="1"/>
  <c r="E140" i="10" s="1"/>
  <c r="G149" i="18"/>
  <c r="D148" i="10" s="1"/>
  <c r="E148" i="10" s="1"/>
  <c r="G157" i="18"/>
  <c r="D156" i="10" s="1"/>
  <c r="E156" i="10" s="1"/>
  <c r="G165" i="18"/>
  <c r="D164" i="10" s="1"/>
  <c r="E164" i="10" s="1"/>
  <c r="G173" i="18"/>
  <c r="D172" i="10" s="1"/>
  <c r="E172" i="10" s="1"/>
  <c r="G181" i="18"/>
  <c r="D180" i="10" s="1"/>
  <c r="E180" i="10" s="1"/>
  <c r="G189" i="18"/>
  <c r="D188" i="10" s="1"/>
  <c r="E188" i="10" s="1"/>
  <c r="G197" i="18"/>
  <c r="D196" i="10" s="1"/>
  <c r="E196" i="10" s="1"/>
  <c r="G205" i="18"/>
  <c r="D204" i="10" s="1"/>
  <c r="E204" i="10" s="1"/>
  <c r="G213" i="18"/>
  <c r="D212" i="10" s="1"/>
  <c r="E212" i="10" s="1"/>
  <c r="G221" i="18"/>
  <c r="D220" i="10" s="1"/>
  <c r="E220" i="10" s="1"/>
  <c r="G229" i="18"/>
  <c r="D228" i="10" s="1"/>
  <c r="E228" i="10" s="1"/>
  <c r="G237" i="18"/>
  <c r="D236" i="10" s="1"/>
  <c r="E236" i="10" s="1"/>
  <c r="G245" i="18"/>
  <c r="D244" i="10" s="1"/>
  <c r="E244" i="10" s="1"/>
  <c r="G253" i="18"/>
  <c r="D252" i="10" s="1"/>
  <c r="E252" i="10" s="1"/>
  <c r="G261" i="18"/>
  <c r="D260" i="10" s="1"/>
  <c r="E260" i="10" s="1"/>
  <c r="G269" i="18"/>
  <c r="D268" i="10" s="1"/>
  <c r="E268" i="10" s="1"/>
  <c r="G277" i="18"/>
  <c r="D276" i="10" s="1"/>
  <c r="E276" i="10" s="1"/>
  <c r="G285" i="18"/>
  <c r="D284" i="10" s="1"/>
  <c r="E284" i="10" s="1"/>
  <c r="G293" i="18"/>
  <c r="D292" i="10" s="1"/>
  <c r="E292" i="10" s="1"/>
  <c r="G301" i="18"/>
  <c r="D300" i="10" s="1"/>
  <c r="E300" i="10" s="1"/>
  <c r="G309" i="18"/>
  <c r="D308" i="10" s="1"/>
  <c r="E308" i="10" s="1"/>
  <c r="G317" i="18"/>
  <c r="D316" i="10" s="1"/>
  <c r="E316" i="10" s="1"/>
  <c r="G325" i="18"/>
  <c r="D324" i="10" s="1"/>
  <c r="E324" i="10" s="1"/>
  <c r="G333" i="18"/>
  <c r="D332" i="10" s="1"/>
  <c r="E332" i="10" s="1"/>
  <c r="G341" i="18"/>
  <c r="D340" i="10" s="1"/>
  <c r="E340" i="10" s="1"/>
  <c r="G349" i="18"/>
  <c r="D348" i="10" s="1"/>
  <c r="E348" i="10" s="1"/>
  <c r="L318" i="8"/>
  <c r="K330" i="8"/>
  <c r="N7" i="18"/>
  <c r="AJ6" i="10" s="1"/>
  <c r="N15" i="18"/>
  <c r="AJ14" i="10" s="1"/>
  <c r="N23" i="18"/>
  <c r="AJ22" i="10" s="1"/>
  <c r="N31" i="18"/>
  <c r="AJ30" i="10" s="1"/>
  <c r="N39" i="18"/>
  <c r="AJ38" i="10" s="1"/>
  <c r="N47" i="18"/>
  <c r="AJ46" i="10" s="1"/>
  <c r="N55" i="18"/>
  <c r="AJ54" i="10" s="1"/>
  <c r="N63" i="18"/>
  <c r="AJ62" i="10" s="1"/>
  <c r="N71" i="18"/>
  <c r="AJ70" i="10" s="1"/>
  <c r="N79" i="18"/>
  <c r="AJ78" i="10" s="1"/>
  <c r="N87" i="18"/>
  <c r="AJ86" i="10" s="1"/>
  <c r="N95" i="18"/>
  <c r="AJ94" i="10" s="1"/>
  <c r="N103" i="18"/>
  <c r="AJ102" i="10" s="1"/>
  <c r="N111" i="18"/>
  <c r="AJ110" i="10" s="1"/>
  <c r="N119" i="18"/>
  <c r="AJ118" i="10" s="1"/>
  <c r="N127" i="18"/>
  <c r="AJ126" i="10" s="1"/>
  <c r="N135" i="18"/>
  <c r="AJ134" i="10" s="1"/>
  <c r="N143" i="18"/>
  <c r="AJ142" i="10" s="1"/>
  <c r="N151" i="18"/>
  <c r="AJ150" i="10" s="1"/>
  <c r="N159" i="18"/>
  <c r="AJ158" i="10" s="1"/>
  <c r="N167" i="18"/>
  <c r="AJ166" i="10" s="1"/>
  <c r="N175" i="18"/>
  <c r="AJ174" i="10" s="1"/>
  <c r="N183" i="18"/>
  <c r="AJ182" i="10" s="1"/>
  <c r="N191" i="18"/>
  <c r="AJ190" i="10" s="1"/>
  <c r="N199" i="18"/>
  <c r="AJ198" i="10" s="1"/>
  <c r="N207" i="18"/>
  <c r="AJ206" i="10" s="1"/>
  <c r="N215" i="18"/>
  <c r="AJ214" i="10" s="1"/>
  <c r="N223" i="18"/>
  <c r="AJ222" i="10" s="1"/>
  <c r="N231" i="18"/>
  <c r="AJ230" i="10" s="1"/>
  <c r="N239" i="18"/>
  <c r="AJ238" i="10" s="1"/>
  <c r="N247" i="18"/>
  <c r="AJ246" i="10" s="1"/>
  <c r="N255" i="18"/>
  <c r="AJ254" i="10" s="1"/>
  <c r="N263" i="18"/>
  <c r="AJ262" i="10" s="1"/>
  <c r="N271" i="18"/>
  <c r="AJ270" i="10" s="1"/>
  <c r="N279" i="18"/>
  <c r="AJ278" i="10" s="1"/>
  <c r="N287" i="18"/>
  <c r="AJ286" i="10" s="1"/>
  <c r="N295" i="18"/>
  <c r="AJ294" i="10" s="1"/>
  <c r="N303" i="18"/>
  <c r="AJ302" i="10" s="1"/>
  <c r="N311" i="18"/>
  <c r="AJ310" i="10" s="1"/>
  <c r="N319" i="18"/>
  <c r="AJ318" i="10" s="1"/>
  <c r="N327" i="18"/>
  <c r="AJ326" i="10" s="1"/>
  <c r="N335" i="18"/>
  <c r="AJ334" i="10" s="1"/>
  <c r="N343" i="18"/>
  <c r="AJ342" i="10" s="1"/>
  <c r="N351" i="18"/>
  <c r="AJ350" i="10" s="1"/>
  <c r="N12" i="18"/>
  <c r="AJ11" i="10" s="1"/>
  <c r="N20" i="18"/>
  <c r="AJ19" i="10" s="1"/>
  <c r="N28" i="18"/>
  <c r="AJ27" i="10" s="1"/>
  <c r="N36" i="18"/>
  <c r="AJ35" i="10" s="1"/>
  <c r="N44" i="18"/>
  <c r="AJ43" i="10" s="1"/>
  <c r="N52" i="18"/>
  <c r="AJ51" i="10" s="1"/>
  <c r="N60" i="18"/>
  <c r="AJ59" i="10" s="1"/>
  <c r="N68" i="18"/>
  <c r="AJ67" i="10" s="1"/>
  <c r="N76" i="18"/>
  <c r="AJ75" i="10" s="1"/>
  <c r="N84" i="18"/>
  <c r="AJ83" i="10" s="1"/>
  <c r="N92" i="18"/>
  <c r="AJ91" i="10" s="1"/>
  <c r="N100" i="18"/>
  <c r="AJ99" i="10" s="1"/>
  <c r="N108" i="18"/>
  <c r="AJ107" i="10" s="1"/>
  <c r="N116" i="18"/>
  <c r="AJ115" i="10" s="1"/>
  <c r="N124" i="18"/>
  <c r="AJ123" i="10" s="1"/>
  <c r="N132" i="18"/>
  <c r="AJ131" i="10" s="1"/>
  <c r="N140" i="18"/>
  <c r="AJ139" i="10" s="1"/>
  <c r="N148" i="18"/>
  <c r="AJ147" i="10" s="1"/>
  <c r="N156" i="18"/>
  <c r="AJ155" i="10" s="1"/>
  <c r="N164" i="18"/>
  <c r="AJ163" i="10" s="1"/>
  <c r="N172" i="18"/>
  <c r="AJ171" i="10" s="1"/>
  <c r="N180" i="18"/>
  <c r="AJ179" i="10" s="1"/>
  <c r="N188" i="18"/>
  <c r="AJ187" i="10" s="1"/>
  <c r="N196" i="18"/>
  <c r="AJ195" i="10" s="1"/>
  <c r="N204" i="18"/>
  <c r="AJ203" i="10" s="1"/>
  <c r="N212" i="18"/>
  <c r="AJ211" i="10" s="1"/>
  <c r="N220" i="18"/>
  <c r="AJ219" i="10" s="1"/>
  <c r="N228" i="18"/>
  <c r="AJ227" i="10" s="1"/>
  <c r="N236" i="18"/>
  <c r="AJ235" i="10" s="1"/>
  <c r="N244" i="18"/>
  <c r="AJ243" i="10" s="1"/>
  <c r="N252" i="18"/>
  <c r="AJ251" i="10" s="1"/>
  <c r="N260" i="18"/>
  <c r="AJ259" i="10" s="1"/>
  <c r="N268" i="18"/>
  <c r="AJ267" i="10" s="1"/>
  <c r="N276" i="18"/>
  <c r="AJ275" i="10" s="1"/>
  <c r="N284" i="18"/>
  <c r="AJ283" i="10" s="1"/>
  <c r="N292" i="18"/>
  <c r="AJ291" i="10" s="1"/>
  <c r="N300" i="18"/>
  <c r="AJ299" i="10" s="1"/>
  <c r="N308" i="18"/>
  <c r="AJ307" i="10" s="1"/>
  <c r="N316" i="18"/>
  <c r="AJ315" i="10" s="1"/>
  <c r="N324" i="18"/>
  <c r="AJ323" i="10" s="1"/>
  <c r="N332" i="18"/>
  <c r="AJ331" i="10" s="1"/>
  <c r="N340" i="18"/>
  <c r="AJ339" i="10" s="1"/>
  <c r="N348" i="18"/>
  <c r="AJ347" i="10" s="1"/>
  <c r="N9" i="18"/>
  <c r="AJ8" i="10" s="1"/>
  <c r="N17" i="18"/>
  <c r="AJ16" i="10" s="1"/>
  <c r="N25" i="18"/>
  <c r="AJ24" i="10" s="1"/>
  <c r="N33" i="18"/>
  <c r="AJ32" i="10" s="1"/>
  <c r="N41" i="18"/>
  <c r="AJ40" i="10" s="1"/>
  <c r="N49" i="18"/>
  <c r="AJ48" i="10" s="1"/>
  <c r="N57" i="18"/>
  <c r="AJ56" i="10" s="1"/>
  <c r="N65" i="18"/>
  <c r="AJ64" i="10" s="1"/>
  <c r="N73" i="18"/>
  <c r="AJ72" i="10" s="1"/>
  <c r="N81" i="18"/>
  <c r="AJ80" i="10" s="1"/>
  <c r="N89" i="18"/>
  <c r="AJ88" i="10" s="1"/>
  <c r="N97" i="18"/>
  <c r="AJ96" i="10" s="1"/>
  <c r="N105" i="18"/>
  <c r="AJ104" i="10" s="1"/>
  <c r="N113" i="18"/>
  <c r="AJ112" i="10" s="1"/>
  <c r="N121" i="18"/>
  <c r="AJ120" i="10" s="1"/>
  <c r="N129" i="18"/>
  <c r="AJ128" i="10" s="1"/>
  <c r="N137" i="18"/>
  <c r="AJ136" i="10" s="1"/>
  <c r="N145" i="18"/>
  <c r="AJ144" i="10" s="1"/>
  <c r="N153" i="18"/>
  <c r="AJ152" i="10" s="1"/>
  <c r="N161" i="18"/>
  <c r="AJ160" i="10" s="1"/>
  <c r="N169" i="18"/>
  <c r="AJ168" i="10" s="1"/>
  <c r="N177" i="18"/>
  <c r="AJ176" i="10" s="1"/>
  <c r="N185" i="18"/>
  <c r="AJ184" i="10" s="1"/>
  <c r="N193" i="18"/>
  <c r="AJ192" i="10" s="1"/>
  <c r="N201" i="18"/>
  <c r="AJ200" i="10" s="1"/>
  <c r="N209" i="18"/>
  <c r="AJ208" i="10" s="1"/>
  <c r="N217" i="18"/>
  <c r="AJ216" i="10" s="1"/>
  <c r="N225" i="18"/>
  <c r="AJ224" i="10" s="1"/>
  <c r="N233" i="18"/>
  <c r="AJ232" i="10" s="1"/>
  <c r="N241" i="18"/>
  <c r="AJ240" i="10" s="1"/>
  <c r="N249" i="18"/>
  <c r="AJ248" i="10" s="1"/>
  <c r="N257" i="18"/>
  <c r="AJ256" i="10" s="1"/>
  <c r="N265" i="18"/>
  <c r="AJ264" i="10" s="1"/>
  <c r="N273" i="18"/>
  <c r="AJ272" i="10" s="1"/>
  <c r="N281" i="18"/>
  <c r="AJ280" i="10" s="1"/>
  <c r="N289" i="18"/>
  <c r="AJ288" i="10" s="1"/>
  <c r="N297" i="18"/>
  <c r="AJ296" i="10" s="1"/>
  <c r="N305" i="18"/>
  <c r="AJ304" i="10" s="1"/>
  <c r="N313" i="18"/>
  <c r="AJ312" i="10" s="1"/>
  <c r="N321" i="18"/>
  <c r="AJ320" i="10" s="1"/>
  <c r="N329" i="18"/>
  <c r="AJ328" i="10" s="1"/>
  <c r="N337" i="18"/>
  <c r="AJ336" i="10" s="1"/>
  <c r="N345" i="18"/>
  <c r="AJ344" i="10" s="1"/>
  <c r="N353" i="18"/>
  <c r="AJ352" i="10" s="1"/>
  <c r="N14" i="18"/>
  <c r="AJ13" i="10" s="1"/>
  <c r="N22" i="18"/>
  <c r="AJ21" i="10" s="1"/>
  <c r="N30" i="18"/>
  <c r="AJ29" i="10" s="1"/>
  <c r="N38" i="18"/>
  <c r="AJ37" i="10" s="1"/>
  <c r="N46" i="18"/>
  <c r="AJ45" i="10" s="1"/>
  <c r="N54" i="18"/>
  <c r="AJ53" i="10" s="1"/>
  <c r="N62" i="18"/>
  <c r="AJ61" i="10" s="1"/>
  <c r="N70" i="18"/>
  <c r="AJ69" i="10" s="1"/>
  <c r="N78" i="18"/>
  <c r="AJ77" i="10" s="1"/>
  <c r="N86" i="18"/>
  <c r="AJ85" i="10" s="1"/>
  <c r="N94" i="18"/>
  <c r="AJ93" i="10" s="1"/>
  <c r="N102" i="18"/>
  <c r="AJ101" i="10" s="1"/>
  <c r="N110" i="18"/>
  <c r="AJ109" i="10" s="1"/>
  <c r="N118" i="18"/>
  <c r="AJ117" i="10" s="1"/>
  <c r="N126" i="18"/>
  <c r="AJ125" i="10" s="1"/>
  <c r="N134" i="18"/>
  <c r="AJ133" i="10" s="1"/>
  <c r="N142" i="18"/>
  <c r="AJ141" i="10" s="1"/>
  <c r="N150" i="18"/>
  <c r="AJ149" i="10" s="1"/>
  <c r="N158" i="18"/>
  <c r="AJ157" i="10" s="1"/>
  <c r="N166" i="18"/>
  <c r="AJ165" i="10" s="1"/>
  <c r="N174" i="18"/>
  <c r="AJ173" i="10" s="1"/>
  <c r="N182" i="18"/>
  <c r="AJ181" i="10" s="1"/>
  <c r="N190" i="18"/>
  <c r="AJ189" i="10" s="1"/>
  <c r="N198" i="18"/>
  <c r="AJ197" i="10" s="1"/>
  <c r="N206" i="18"/>
  <c r="AJ205" i="10" s="1"/>
  <c r="N214" i="18"/>
  <c r="AJ213" i="10" s="1"/>
  <c r="N222" i="18"/>
  <c r="AJ221" i="10" s="1"/>
  <c r="N230" i="18"/>
  <c r="AJ229" i="10" s="1"/>
  <c r="N238" i="18"/>
  <c r="AJ237" i="10" s="1"/>
  <c r="N246" i="18"/>
  <c r="AJ245" i="10" s="1"/>
  <c r="N254" i="18"/>
  <c r="AJ253" i="10" s="1"/>
  <c r="N262" i="18"/>
  <c r="AJ261" i="10" s="1"/>
  <c r="N270" i="18"/>
  <c r="AJ269" i="10" s="1"/>
  <c r="N278" i="18"/>
  <c r="AJ277" i="10" s="1"/>
  <c r="N286" i="18"/>
  <c r="AJ285" i="10" s="1"/>
  <c r="N294" i="18"/>
  <c r="AJ293" i="10" s="1"/>
  <c r="N302" i="18"/>
  <c r="AJ301" i="10" s="1"/>
  <c r="N310" i="18"/>
  <c r="AJ309" i="10" s="1"/>
  <c r="N318" i="18"/>
  <c r="AJ317" i="10" s="1"/>
  <c r="N326" i="18"/>
  <c r="AJ325" i="10" s="1"/>
  <c r="N334" i="18"/>
  <c r="AJ333" i="10" s="1"/>
  <c r="N342" i="18"/>
  <c r="AJ341" i="10" s="1"/>
  <c r="N350" i="18"/>
  <c r="AJ349" i="10" s="1"/>
  <c r="N11" i="18"/>
  <c r="AJ10" i="10" s="1"/>
  <c r="N19" i="18"/>
  <c r="AJ18" i="10" s="1"/>
  <c r="N27" i="18"/>
  <c r="AJ26" i="10" s="1"/>
  <c r="N35" i="18"/>
  <c r="AJ34" i="10" s="1"/>
  <c r="N43" i="18"/>
  <c r="AJ42" i="10" s="1"/>
  <c r="N51" i="18"/>
  <c r="AJ50" i="10" s="1"/>
  <c r="N59" i="18"/>
  <c r="AJ58" i="10" s="1"/>
  <c r="N67" i="18"/>
  <c r="AJ66" i="10" s="1"/>
  <c r="N75" i="18"/>
  <c r="AJ74" i="10" s="1"/>
  <c r="N83" i="18"/>
  <c r="AJ82" i="10" s="1"/>
  <c r="N91" i="18"/>
  <c r="AJ90" i="10" s="1"/>
  <c r="N99" i="18"/>
  <c r="AJ98" i="10" s="1"/>
  <c r="N107" i="18"/>
  <c r="AJ106" i="10" s="1"/>
  <c r="N115" i="18"/>
  <c r="AJ114" i="10" s="1"/>
  <c r="N123" i="18"/>
  <c r="AJ122" i="10" s="1"/>
  <c r="N131" i="18"/>
  <c r="AJ130" i="10" s="1"/>
  <c r="N139" i="18"/>
  <c r="AJ138" i="10" s="1"/>
  <c r="N147" i="18"/>
  <c r="AJ146" i="10" s="1"/>
  <c r="N155" i="18"/>
  <c r="AJ154" i="10" s="1"/>
  <c r="N163" i="18"/>
  <c r="AJ162" i="10" s="1"/>
  <c r="N171" i="18"/>
  <c r="AJ170" i="10" s="1"/>
  <c r="N179" i="18"/>
  <c r="AJ178" i="10" s="1"/>
  <c r="N187" i="18"/>
  <c r="AJ186" i="10" s="1"/>
  <c r="N195" i="18"/>
  <c r="AJ194" i="10" s="1"/>
  <c r="N203" i="18"/>
  <c r="AJ202" i="10" s="1"/>
  <c r="N211" i="18"/>
  <c r="AJ210" i="10" s="1"/>
  <c r="N219" i="18"/>
  <c r="AJ218" i="10" s="1"/>
  <c r="N227" i="18"/>
  <c r="AJ226" i="10" s="1"/>
  <c r="N235" i="18"/>
  <c r="AJ234" i="10" s="1"/>
  <c r="N243" i="18"/>
  <c r="AJ242" i="10" s="1"/>
  <c r="N251" i="18"/>
  <c r="AJ250" i="10" s="1"/>
  <c r="N259" i="18"/>
  <c r="AJ258" i="10" s="1"/>
  <c r="N267" i="18"/>
  <c r="AJ266" i="10" s="1"/>
  <c r="N275" i="18"/>
  <c r="AJ274" i="10" s="1"/>
  <c r="N283" i="18"/>
  <c r="AJ282" i="10" s="1"/>
  <c r="N291" i="18"/>
  <c r="AJ290" i="10" s="1"/>
  <c r="N299" i="18"/>
  <c r="AJ298" i="10" s="1"/>
  <c r="N307" i="18"/>
  <c r="AJ306" i="10" s="1"/>
  <c r="N315" i="18"/>
  <c r="AJ314" i="10" s="1"/>
  <c r="N323" i="18"/>
  <c r="AJ322" i="10" s="1"/>
  <c r="N331" i="18"/>
  <c r="AJ330" i="10" s="1"/>
  <c r="N339" i="18"/>
  <c r="AJ338" i="10" s="1"/>
  <c r="N347" i="18"/>
  <c r="AJ346" i="10" s="1"/>
  <c r="N6" i="18"/>
  <c r="AJ5" i="10" s="1"/>
  <c r="N8" i="18"/>
  <c r="AJ7" i="10" s="1"/>
  <c r="N16" i="18"/>
  <c r="AJ15" i="10" s="1"/>
  <c r="N24" i="18"/>
  <c r="AJ23" i="10" s="1"/>
  <c r="N32" i="18"/>
  <c r="AJ31" i="10" s="1"/>
  <c r="N40" i="18"/>
  <c r="AJ39" i="10" s="1"/>
  <c r="N48" i="18"/>
  <c r="AJ47" i="10" s="1"/>
  <c r="N56" i="18"/>
  <c r="AJ55" i="10" s="1"/>
  <c r="N64" i="18"/>
  <c r="AJ63" i="10" s="1"/>
  <c r="N72" i="18"/>
  <c r="AJ71" i="10" s="1"/>
  <c r="N80" i="18"/>
  <c r="AJ79" i="10" s="1"/>
  <c r="N88" i="18"/>
  <c r="AJ87" i="10" s="1"/>
  <c r="N96" i="18"/>
  <c r="AJ95" i="10" s="1"/>
  <c r="N104" i="18"/>
  <c r="AJ103" i="10" s="1"/>
  <c r="N112" i="18"/>
  <c r="AJ111" i="10" s="1"/>
  <c r="N120" i="18"/>
  <c r="AJ119" i="10" s="1"/>
  <c r="N128" i="18"/>
  <c r="AJ127" i="10" s="1"/>
  <c r="N136" i="18"/>
  <c r="AJ135" i="10" s="1"/>
  <c r="N144" i="18"/>
  <c r="AJ143" i="10" s="1"/>
  <c r="N152" i="18"/>
  <c r="AJ151" i="10" s="1"/>
  <c r="N160" i="18"/>
  <c r="AJ159" i="10" s="1"/>
  <c r="N168" i="18"/>
  <c r="AJ167" i="10" s="1"/>
  <c r="N176" i="18"/>
  <c r="AJ175" i="10" s="1"/>
  <c r="N184" i="18"/>
  <c r="AJ183" i="10" s="1"/>
  <c r="N192" i="18"/>
  <c r="AJ191" i="10" s="1"/>
  <c r="N200" i="18"/>
  <c r="AJ199" i="10" s="1"/>
  <c r="N208" i="18"/>
  <c r="AJ207" i="10" s="1"/>
  <c r="N216" i="18"/>
  <c r="AJ215" i="10" s="1"/>
  <c r="N224" i="18"/>
  <c r="AJ223" i="10" s="1"/>
  <c r="N232" i="18"/>
  <c r="AJ231" i="10" s="1"/>
  <c r="N240" i="18"/>
  <c r="AJ239" i="10" s="1"/>
  <c r="N248" i="18"/>
  <c r="AJ247" i="10" s="1"/>
  <c r="N256" i="18"/>
  <c r="AJ255" i="10" s="1"/>
  <c r="N264" i="18"/>
  <c r="AJ263" i="10" s="1"/>
  <c r="N272" i="18"/>
  <c r="AJ271" i="10" s="1"/>
  <c r="N280" i="18"/>
  <c r="AJ279" i="10" s="1"/>
  <c r="N288" i="18"/>
  <c r="AJ287" i="10" s="1"/>
  <c r="N296" i="18"/>
  <c r="AJ295" i="10" s="1"/>
  <c r="N304" i="18"/>
  <c r="AJ303" i="10" s="1"/>
  <c r="N312" i="18"/>
  <c r="AJ311" i="10" s="1"/>
  <c r="N320" i="18"/>
  <c r="AJ319" i="10" s="1"/>
  <c r="N328" i="18"/>
  <c r="AJ327" i="10" s="1"/>
  <c r="N336" i="18"/>
  <c r="AJ335" i="10" s="1"/>
  <c r="N344" i="18"/>
  <c r="AJ343" i="10" s="1"/>
  <c r="N352" i="18"/>
  <c r="AJ351" i="10" s="1"/>
  <c r="N13" i="18"/>
  <c r="AJ12" i="10" s="1"/>
  <c r="N21" i="18"/>
  <c r="AJ20" i="10" s="1"/>
  <c r="N29" i="18"/>
  <c r="AJ28" i="10" s="1"/>
  <c r="N37" i="18"/>
  <c r="AJ36" i="10" s="1"/>
  <c r="N45" i="18"/>
  <c r="AJ44" i="10" s="1"/>
  <c r="N53" i="18"/>
  <c r="AJ52" i="10" s="1"/>
  <c r="N61" i="18"/>
  <c r="AJ60" i="10" s="1"/>
  <c r="N69" i="18"/>
  <c r="AJ68" i="10" s="1"/>
  <c r="N77" i="18"/>
  <c r="AJ76" i="10" s="1"/>
  <c r="N85" i="18"/>
  <c r="AJ84" i="10" s="1"/>
  <c r="N93" i="18"/>
  <c r="AJ92" i="10" s="1"/>
  <c r="N101" i="18"/>
  <c r="AJ100" i="10" s="1"/>
  <c r="N109" i="18"/>
  <c r="AJ108" i="10" s="1"/>
  <c r="N117" i="18"/>
  <c r="AJ116" i="10" s="1"/>
  <c r="N125" i="18"/>
  <c r="AJ124" i="10" s="1"/>
  <c r="N133" i="18"/>
  <c r="AJ132" i="10" s="1"/>
  <c r="N141" i="18"/>
  <c r="AJ140" i="10" s="1"/>
  <c r="N149" i="18"/>
  <c r="AJ148" i="10" s="1"/>
  <c r="N157" i="18"/>
  <c r="AJ156" i="10" s="1"/>
  <c r="N165" i="18"/>
  <c r="AJ164" i="10" s="1"/>
  <c r="N173" i="18"/>
  <c r="AJ172" i="10" s="1"/>
  <c r="N181" i="18"/>
  <c r="AJ180" i="10" s="1"/>
  <c r="N189" i="18"/>
  <c r="AJ188" i="10" s="1"/>
  <c r="N197" i="18"/>
  <c r="AJ196" i="10" s="1"/>
  <c r="N205" i="18"/>
  <c r="AJ204" i="10" s="1"/>
  <c r="N213" i="18"/>
  <c r="AJ212" i="10" s="1"/>
  <c r="N221" i="18"/>
  <c r="AJ220" i="10" s="1"/>
  <c r="N229" i="18"/>
  <c r="AJ228" i="10" s="1"/>
  <c r="N237" i="18"/>
  <c r="AJ236" i="10" s="1"/>
  <c r="N245" i="18"/>
  <c r="AJ244" i="10" s="1"/>
  <c r="N253" i="18"/>
  <c r="AJ252" i="10" s="1"/>
  <c r="N261" i="18"/>
  <c r="AJ260" i="10" s="1"/>
  <c r="N269" i="18"/>
  <c r="AJ268" i="10" s="1"/>
  <c r="N277" i="18"/>
  <c r="AJ276" i="10" s="1"/>
  <c r="N285" i="18"/>
  <c r="AJ284" i="10" s="1"/>
  <c r="N293" i="18"/>
  <c r="AJ292" i="10" s="1"/>
  <c r="N301" i="18"/>
  <c r="AJ300" i="10" s="1"/>
  <c r="N309" i="18"/>
  <c r="AJ308" i="10" s="1"/>
  <c r="N317" i="18"/>
  <c r="AJ316" i="10" s="1"/>
  <c r="N325" i="18"/>
  <c r="AJ324" i="10" s="1"/>
  <c r="N333" i="18"/>
  <c r="AJ332" i="10" s="1"/>
  <c r="N341" i="18"/>
  <c r="AJ340" i="10" s="1"/>
  <c r="N349" i="18"/>
  <c r="AJ348" i="10" s="1"/>
  <c r="N10" i="18"/>
  <c r="AJ9" i="10" s="1"/>
  <c r="N18" i="18"/>
  <c r="AJ17" i="10" s="1"/>
  <c r="N26" i="18"/>
  <c r="AJ25" i="10" s="1"/>
  <c r="N34" i="18"/>
  <c r="AJ33" i="10" s="1"/>
  <c r="N42" i="18"/>
  <c r="AJ41" i="10" s="1"/>
  <c r="N50" i="18"/>
  <c r="AJ49" i="10" s="1"/>
  <c r="N58" i="18"/>
  <c r="AJ57" i="10" s="1"/>
  <c r="N66" i="18"/>
  <c r="AJ65" i="10" s="1"/>
  <c r="N74" i="18"/>
  <c r="AJ73" i="10" s="1"/>
  <c r="N82" i="18"/>
  <c r="AJ81" i="10" s="1"/>
  <c r="N90" i="18"/>
  <c r="AJ89" i="10" s="1"/>
  <c r="N98" i="18"/>
  <c r="AJ97" i="10" s="1"/>
  <c r="N106" i="18"/>
  <c r="AJ105" i="10" s="1"/>
  <c r="N114" i="18"/>
  <c r="AJ113" i="10" s="1"/>
  <c r="N122" i="18"/>
  <c r="AJ121" i="10" s="1"/>
  <c r="N130" i="18"/>
  <c r="AJ129" i="10" s="1"/>
  <c r="N138" i="18"/>
  <c r="AJ137" i="10" s="1"/>
  <c r="N146" i="18"/>
  <c r="AJ145" i="10" s="1"/>
  <c r="N154" i="18"/>
  <c r="AJ153" i="10" s="1"/>
  <c r="N162" i="18"/>
  <c r="AJ161" i="10" s="1"/>
  <c r="N170" i="18"/>
  <c r="AJ169" i="10" s="1"/>
  <c r="N178" i="18"/>
  <c r="AJ177" i="10" s="1"/>
  <c r="N186" i="18"/>
  <c r="AJ185" i="10" s="1"/>
  <c r="N194" i="18"/>
  <c r="AJ193" i="10" s="1"/>
  <c r="N202" i="18"/>
  <c r="AJ201" i="10" s="1"/>
  <c r="N210" i="18"/>
  <c r="AJ209" i="10" s="1"/>
  <c r="N218" i="18"/>
  <c r="AJ217" i="10" s="1"/>
  <c r="N226" i="18"/>
  <c r="AJ225" i="10" s="1"/>
  <c r="N234" i="18"/>
  <c r="AJ233" i="10" s="1"/>
  <c r="N242" i="18"/>
  <c r="AJ241" i="10" s="1"/>
  <c r="N250" i="18"/>
  <c r="AJ249" i="10" s="1"/>
  <c r="N258" i="18"/>
  <c r="AJ257" i="10" s="1"/>
  <c r="N266" i="18"/>
  <c r="AJ265" i="10" s="1"/>
  <c r="N274" i="18"/>
  <c r="AJ273" i="10" s="1"/>
  <c r="N282" i="18"/>
  <c r="AJ281" i="10" s="1"/>
  <c r="N290" i="18"/>
  <c r="AJ289" i="10" s="1"/>
  <c r="N298" i="18"/>
  <c r="AJ297" i="10" s="1"/>
  <c r="N306" i="18"/>
  <c r="AJ305" i="10" s="1"/>
  <c r="N314" i="18"/>
  <c r="AJ313" i="10" s="1"/>
  <c r="N322" i="18"/>
  <c r="AJ321" i="10" s="1"/>
  <c r="N330" i="18"/>
  <c r="AJ329" i="10" s="1"/>
  <c r="N338" i="18"/>
  <c r="AJ337" i="10" s="1"/>
  <c r="N346" i="18"/>
  <c r="AJ345" i="10" s="1"/>
  <c r="F329" i="8"/>
  <c r="D329" i="8" s="1"/>
  <c r="L26" i="18" s="1"/>
  <c r="AD25" i="10" s="1"/>
  <c r="L329" i="8"/>
  <c r="F328" i="8"/>
  <c r="D328" i="8" s="1"/>
  <c r="J85" i="18" s="1"/>
  <c r="U84" i="10" s="1"/>
  <c r="L328" i="8"/>
  <c r="F327" i="8"/>
  <c r="D327" i="8" s="1"/>
  <c r="P14" i="18" s="1"/>
  <c r="L327" i="8"/>
  <c r="K326" i="8"/>
  <c r="H10" i="18"/>
  <c r="H18" i="18"/>
  <c r="H26" i="18"/>
  <c r="H34" i="18"/>
  <c r="H42" i="18"/>
  <c r="H50" i="18"/>
  <c r="H58" i="18"/>
  <c r="H66" i="18"/>
  <c r="H74" i="18"/>
  <c r="H82" i="18"/>
  <c r="H90" i="18"/>
  <c r="H98" i="18"/>
  <c r="H106" i="18"/>
  <c r="H114" i="18"/>
  <c r="H122" i="18"/>
  <c r="H130" i="18"/>
  <c r="H138" i="18"/>
  <c r="H146" i="18"/>
  <c r="H154" i="18"/>
  <c r="H162" i="18"/>
  <c r="H170" i="18"/>
  <c r="H178" i="18"/>
  <c r="H186" i="18"/>
  <c r="H194" i="18"/>
  <c r="H202" i="18"/>
  <c r="H210" i="18"/>
  <c r="H218" i="18"/>
  <c r="H226" i="18"/>
  <c r="H234" i="18"/>
  <c r="H242" i="18"/>
  <c r="H250" i="18"/>
  <c r="H258" i="18"/>
  <c r="H266" i="18"/>
  <c r="H274" i="18"/>
  <c r="H282" i="18"/>
  <c r="H290" i="18"/>
  <c r="H298" i="18"/>
  <c r="H306" i="18"/>
  <c r="H314" i="18"/>
  <c r="H322" i="18"/>
  <c r="H330" i="18"/>
  <c r="H338" i="18"/>
  <c r="H346" i="18"/>
  <c r="H11" i="18"/>
  <c r="H19" i="18"/>
  <c r="H27" i="18"/>
  <c r="H35" i="18"/>
  <c r="H43" i="18"/>
  <c r="H51" i="18"/>
  <c r="H59" i="18"/>
  <c r="H67" i="18"/>
  <c r="H75" i="18"/>
  <c r="H83" i="18"/>
  <c r="H91" i="18"/>
  <c r="H99" i="18"/>
  <c r="H107" i="18"/>
  <c r="H115" i="18"/>
  <c r="H123" i="18"/>
  <c r="H131" i="18"/>
  <c r="H139" i="18"/>
  <c r="H147" i="18"/>
  <c r="H155" i="18"/>
  <c r="H163" i="18"/>
  <c r="H171" i="18"/>
  <c r="H179" i="18"/>
  <c r="H187" i="18"/>
  <c r="H195" i="18"/>
  <c r="H203" i="18"/>
  <c r="H211" i="18"/>
  <c r="H219" i="18"/>
  <c r="H227" i="18"/>
  <c r="H235" i="18"/>
  <c r="H243" i="18"/>
  <c r="H251" i="18"/>
  <c r="H259" i="18"/>
  <c r="H267" i="18"/>
  <c r="H275" i="18"/>
  <c r="H283" i="18"/>
  <c r="H291" i="18"/>
  <c r="H299" i="18"/>
  <c r="H307" i="18"/>
  <c r="H315" i="18"/>
  <c r="H323" i="18"/>
  <c r="H331" i="18"/>
  <c r="H339" i="18"/>
  <c r="H347" i="18"/>
  <c r="H12" i="18"/>
  <c r="H20" i="18"/>
  <c r="H28" i="18"/>
  <c r="H36" i="18"/>
  <c r="H44" i="18"/>
  <c r="H52" i="18"/>
  <c r="H60" i="18"/>
  <c r="H68" i="18"/>
  <c r="H76" i="18"/>
  <c r="H84" i="18"/>
  <c r="H92" i="18"/>
  <c r="H100" i="18"/>
  <c r="H108" i="18"/>
  <c r="H116" i="18"/>
  <c r="H124" i="18"/>
  <c r="H132" i="18"/>
  <c r="H140" i="18"/>
  <c r="H148" i="18"/>
  <c r="H156" i="18"/>
  <c r="H164" i="18"/>
  <c r="H172" i="18"/>
  <c r="H180" i="18"/>
  <c r="H188" i="18"/>
  <c r="H196" i="18"/>
  <c r="H204" i="18"/>
  <c r="H212" i="18"/>
  <c r="H220" i="18"/>
  <c r="H228" i="18"/>
  <c r="H236" i="18"/>
  <c r="H244" i="18"/>
  <c r="H252" i="18"/>
  <c r="H260" i="18"/>
  <c r="H268" i="18"/>
  <c r="H276" i="18"/>
  <c r="H284" i="18"/>
  <c r="H292" i="18"/>
  <c r="H300" i="18"/>
  <c r="H308" i="18"/>
  <c r="H316" i="18"/>
  <c r="H324" i="18"/>
  <c r="H332" i="18"/>
  <c r="H340" i="18"/>
  <c r="H348" i="18"/>
  <c r="H13" i="18"/>
  <c r="H21" i="18"/>
  <c r="H29" i="18"/>
  <c r="H37" i="18"/>
  <c r="H45" i="18"/>
  <c r="H53" i="18"/>
  <c r="H61" i="18"/>
  <c r="H69" i="18"/>
  <c r="H77" i="18"/>
  <c r="H85" i="18"/>
  <c r="H93" i="18"/>
  <c r="H101" i="18"/>
  <c r="H109" i="18"/>
  <c r="H117" i="18"/>
  <c r="H125" i="18"/>
  <c r="H133" i="18"/>
  <c r="H141" i="18"/>
  <c r="H149" i="18"/>
  <c r="H157" i="18"/>
  <c r="H165" i="18"/>
  <c r="H173" i="18"/>
  <c r="H181" i="18"/>
  <c r="H189" i="18"/>
  <c r="H197" i="18"/>
  <c r="H205" i="18"/>
  <c r="H213" i="18"/>
  <c r="H221" i="18"/>
  <c r="H229" i="18"/>
  <c r="H237" i="18"/>
  <c r="H245" i="18"/>
  <c r="H253" i="18"/>
  <c r="H261" i="18"/>
  <c r="H269" i="18"/>
  <c r="H277" i="18"/>
  <c r="H285" i="18"/>
  <c r="H293" i="18"/>
  <c r="H301" i="18"/>
  <c r="H309" i="18"/>
  <c r="H317" i="18"/>
  <c r="H325" i="18"/>
  <c r="H333" i="18"/>
  <c r="H341" i="18"/>
  <c r="H349" i="18"/>
  <c r="H14" i="18"/>
  <c r="H22" i="18"/>
  <c r="H30" i="18"/>
  <c r="H38" i="18"/>
  <c r="H46" i="18"/>
  <c r="H54" i="18"/>
  <c r="H62" i="18"/>
  <c r="H70" i="18"/>
  <c r="H78" i="18"/>
  <c r="H86" i="18"/>
  <c r="H94" i="18"/>
  <c r="H102" i="18"/>
  <c r="H110" i="18"/>
  <c r="H118" i="18"/>
  <c r="H126" i="18"/>
  <c r="H134" i="18"/>
  <c r="H142" i="18"/>
  <c r="H150" i="18"/>
  <c r="H158" i="18"/>
  <c r="H166" i="18"/>
  <c r="H174" i="18"/>
  <c r="H182" i="18"/>
  <c r="H190" i="18"/>
  <c r="H198" i="18"/>
  <c r="H206" i="18"/>
  <c r="H214" i="18"/>
  <c r="H222" i="18"/>
  <c r="H230" i="18"/>
  <c r="H238" i="18"/>
  <c r="H246" i="18"/>
  <c r="H254" i="18"/>
  <c r="H262" i="18"/>
  <c r="H270" i="18"/>
  <c r="H278" i="18"/>
  <c r="H286" i="18"/>
  <c r="H294" i="18"/>
  <c r="H302" i="18"/>
  <c r="H310" i="18"/>
  <c r="H318" i="18"/>
  <c r="H326" i="18"/>
  <c r="H334" i="18"/>
  <c r="H342" i="18"/>
  <c r="H350" i="18"/>
  <c r="H7" i="18"/>
  <c r="H15" i="18"/>
  <c r="H23" i="18"/>
  <c r="H31" i="18"/>
  <c r="H39" i="18"/>
  <c r="H47" i="18"/>
  <c r="H55" i="18"/>
  <c r="H63" i="18"/>
  <c r="H71" i="18"/>
  <c r="H79" i="18"/>
  <c r="H87" i="18"/>
  <c r="H95" i="18"/>
  <c r="H103" i="18"/>
  <c r="H111" i="18"/>
  <c r="H119" i="18"/>
  <c r="H127" i="18"/>
  <c r="H135" i="18"/>
  <c r="H143" i="18"/>
  <c r="H151" i="18"/>
  <c r="H159" i="18"/>
  <c r="H167" i="18"/>
  <c r="H175" i="18"/>
  <c r="H183" i="18"/>
  <c r="H191" i="18"/>
  <c r="H199" i="18"/>
  <c r="H207" i="18"/>
  <c r="H215" i="18"/>
  <c r="H223" i="18"/>
  <c r="H231" i="18"/>
  <c r="H239" i="18"/>
  <c r="H247" i="18"/>
  <c r="H255" i="18"/>
  <c r="H263" i="18"/>
  <c r="H271" i="18"/>
  <c r="H279" i="18"/>
  <c r="H287" i="18"/>
  <c r="H295" i="18"/>
  <c r="H303" i="18"/>
  <c r="H311" i="18"/>
  <c r="H319" i="18"/>
  <c r="H327" i="18"/>
  <c r="H335" i="18"/>
  <c r="H343" i="18"/>
  <c r="H351" i="18"/>
  <c r="H8" i="18"/>
  <c r="H16" i="18"/>
  <c r="H24" i="18"/>
  <c r="H32" i="18"/>
  <c r="H40" i="18"/>
  <c r="H48" i="18"/>
  <c r="H56" i="18"/>
  <c r="H64" i="18"/>
  <c r="H72" i="18"/>
  <c r="H80" i="18"/>
  <c r="H88" i="18"/>
  <c r="H96" i="18"/>
  <c r="H104" i="18"/>
  <c r="H112" i="18"/>
  <c r="H120" i="18"/>
  <c r="H128" i="18"/>
  <c r="H136" i="18"/>
  <c r="H144" i="18"/>
  <c r="H152" i="18"/>
  <c r="H160" i="18"/>
  <c r="H168" i="18"/>
  <c r="H176" i="18"/>
  <c r="H184" i="18"/>
  <c r="H192" i="18"/>
  <c r="H200" i="18"/>
  <c r="H208" i="18"/>
  <c r="H216" i="18"/>
  <c r="H224" i="18"/>
  <c r="H232" i="18"/>
  <c r="H240" i="18"/>
  <c r="H248" i="18"/>
  <c r="H256" i="18"/>
  <c r="H264" i="18"/>
  <c r="H272" i="18"/>
  <c r="H280" i="18"/>
  <c r="H288" i="18"/>
  <c r="H296" i="18"/>
  <c r="H304" i="18"/>
  <c r="H312" i="18"/>
  <c r="H320" i="18"/>
  <c r="H328" i="18"/>
  <c r="H336" i="18"/>
  <c r="H344" i="18"/>
  <c r="H352" i="18"/>
  <c r="H9" i="18"/>
  <c r="H17" i="18"/>
  <c r="H25" i="18"/>
  <c r="H33" i="18"/>
  <c r="H41" i="18"/>
  <c r="H49" i="18"/>
  <c r="H57" i="18"/>
  <c r="H65" i="18"/>
  <c r="H73" i="18"/>
  <c r="H81" i="18"/>
  <c r="H89" i="18"/>
  <c r="H97" i="18"/>
  <c r="H105" i="18"/>
  <c r="H113" i="18"/>
  <c r="H121" i="18"/>
  <c r="H129" i="18"/>
  <c r="H137" i="18"/>
  <c r="H145" i="18"/>
  <c r="H153" i="18"/>
  <c r="H161" i="18"/>
  <c r="H169" i="18"/>
  <c r="H177" i="18"/>
  <c r="H185" i="18"/>
  <c r="H193" i="18"/>
  <c r="H201" i="18"/>
  <c r="H209" i="18"/>
  <c r="H217" i="18"/>
  <c r="H225" i="18"/>
  <c r="H233" i="18"/>
  <c r="H241" i="18"/>
  <c r="H249" i="18"/>
  <c r="H257" i="18"/>
  <c r="H265" i="18"/>
  <c r="H273" i="18"/>
  <c r="H281" i="18"/>
  <c r="H289" i="18"/>
  <c r="H297" i="18"/>
  <c r="H305" i="18"/>
  <c r="H313" i="18"/>
  <c r="H321" i="18"/>
  <c r="H329" i="18"/>
  <c r="H337" i="18"/>
  <c r="H345" i="18"/>
  <c r="H353" i="18"/>
  <c r="H6" i="18"/>
  <c r="F313" i="8"/>
  <c r="D313" i="8" s="1"/>
  <c r="F309" i="8"/>
  <c r="D309" i="8" s="1"/>
  <c r="F305" i="8"/>
  <c r="D305" i="8" s="1"/>
  <c r="F299" i="8"/>
  <c r="D299" i="8" s="1"/>
  <c r="F295" i="8"/>
  <c r="D295" i="8" s="1"/>
  <c r="F291" i="8"/>
  <c r="D291" i="8" s="1"/>
  <c r="F285" i="8"/>
  <c r="D285" i="8" s="1"/>
  <c r="F280" i="8"/>
  <c r="D280" i="8" s="1"/>
  <c r="F276" i="8"/>
  <c r="D276" i="8" s="1"/>
  <c r="F271" i="8"/>
  <c r="D271" i="8" s="1"/>
  <c r="BR64" i="18" s="1"/>
  <c r="F265" i="8"/>
  <c r="D265" i="8" s="1"/>
  <c r="F261" i="8"/>
  <c r="D261" i="8" s="1"/>
  <c r="F256" i="8"/>
  <c r="D256" i="8" s="1"/>
  <c r="F251" i="8"/>
  <c r="D251" i="8" s="1"/>
  <c r="BW63" i="18" s="1"/>
  <c r="F247" i="8"/>
  <c r="D247" i="8" s="1"/>
  <c r="BQ63" i="18" s="1"/>
  <c r="F241" i="8"/>
  <c r="D241" i="8" s="1"/>
  <c r="F237" i="8"/>
  <c r="D237" i="8" s="1"/>
  <c r="F233" i="8"/>
  <c r="D233" i="8" s="1"/>
  <c r="BL54" i="18" s="1"/>
  <c r="F25" i="8"/>
  <c r="D25" i="8" s="1"/>
  <c r="L350" i="8"/>
  <c r="F350" i="8" s="1"/>
  <c r="D350" i="8" s="1"/>
  <c r="G76" i="8"/>
  <c r="F76" i="8"/>
  <c r="D76" i="8" s="1"/>
  <c r="G24" i="8"/>
  <c r="K24" i="8" s="1"/>
  <c r="L24" i="8" s="1"/>
  <c r="F78" i="8"/>
  <c r="D78" i="8" s="1"/>
  <c r="G312" i="8"/>
  <c r="G308" i="8"/>
  <c r="G304" i="8"/>
  <c r="G298" i="8"/>
  <c r="G294" i="8"/>
  <c r="G290" i="8"/>
  <c r="G284" i="8"/>
  <c r="G279" i="8"/>
  <c r="G275" i="8"/>
  <c r="G270" i="8"/>
  <c r="G264" i="8"/>
  <c r="G260" i="8"/>
  <c r="G255" i="8"/>
  <c r="G250" i="8"/>
  <c r="G246" i="8"/>
  <c r="G240" i="8"/>
  <c r="G236" i="8"/>
  <c r="G232" i="8"/>
  <c r="G226" i="8"/>
  <c r="G218" i="8"/>
  <c r="G212" i="8"/>
  <c r="G208" i="8"/>
  <c r="G202" i="8"/>
  <c r="G196" i="8"/>
  <c r="F75" i="8"/>
  <c r="D75" i="8" s="1"/>
  <c r="F77" i="8"/>
  <c r="D77" i="8" s="1"/>
  <c r="F223" i="8"/>
  <c r="D223" i="8" s="1"/>
  <c r="F213" i="8"/>
  <c r="D213" i="8" s="1"/>
  <c r="F203" i="8"/>
  <c r="D203" i="8" s="1"/>
  <c r="F193" i="8"/>
  <c r="D193" i="8" s="1"/>
  <c r="F182" i="8"/>
  <c r="D182" i="8" s="1"/>
  <c r="F173" i="8"/>
  <c r="D173" i="8" s="1"/>
  <c r="F163" i="8"/>
  <c r="D163" i="8" s="1"/>
  <c r="F143" i="8"/>
  <c r="D143" i="8" s="1"/>
  <c r="F119" i="8"/>
  <c r="D119" i="8" s="1"/>
  <c r="G73" i="8"/>
  <c r="G192" i="8"/>
  <c r="G187" i="8"/>
  <c r="G181" i="8"/>
  <c r="G177" i="8"/>
  <c r="G172" i="8"/>
  <c r="G166" i="8"/>
  <c r="G162" i="8"/>
  <c r="G157" i="8"/>
  <c r="G151" i="8"/>
  <c r="G147" i="8"/>
  <c r="G142" i="8"/>
  <c r="G137" i="8"/>
  <c r="G133" i="8"/>
  <c r="G127" i="8"/>
  <c r="G122" i="8"/>
  <c r="G118" i="8"/>
  <c r="G107" i="8"/>
  <c r="G103" i="8"/>
  <c r="G98" i="8"/>
  <c r="G92" i="8"/>
  <c r="G74" i="8"/>
  <c r="G78" i="8"/>
  <c r="G77" i="8"/>
  <c r="G341" i="8"/>
  <c r="K341" i="8" s="1"/>
  <c r="L341" i="8" s="1"/>
  <c r="F341" i="8" s="1"/>
  <c r="D341" i="8" s="1"/>
  <c r="F73" i="8"/>
  <c r="D73" i="8" s="1"/>
  <c r="G75" i="8"/>
  <c r="F74" i="8"/>
  <c r="D74" i="8" s="1"/>
  <c r="G301" i="8"/>
  <c r="G297" i="8"/>
  <c r="G293" i="8"/>
  <c r="G287" i="8"/>
  <c r="G283" i="8"/>
  <c r="G278" i="8"/>
  <c r="G273" i="8"/>
  <c r="G269" i="8"/>
  <c r="G263" i="8"/>
  <c r="G258" i="8"/>
  <c r="G254" i="8"/>
  <c r="G249" i="8"/>
  <c r="G243" i="8"/>
  <c r="G239" i="8"/>
  <c r="G235" i="8"/>
  <c r="G231" i="8"/>
  <c r="G225" i="8"/>
  <c r="G221" i="8"/>
  <c r="G217" i="8"/>
  <c r="G211" i="8"/>
  <c r="G205" i="8"/>
  <c r="G201" i="8"/>
  <c r="G195" i="8"/>
  <c r="G190" i="8"/>
  <c r="G180" i="8"/>
  <c r="G175" i="8"/>
  <c r="G171" i="8"/>
  <c r="G165" i="8"/>
  <c r="G160" i="8"/>
  <c r="G156" i="8"/>
  <c r="G150" i="8"/>
  <c r="G145" i="8"/>
  <c r="G141" i="8"/>
  <c r="G136" i="8"/>
  <c r="G83" i="8"/>
  <c r="G343" i="8"/>
  <c r="K343" i="8" s="1"/>
  <c r="L343" i="8" s="1"/>
  <c r="F343" i="8" s="1"/>
  <c r="D343" i="8" s="1"/>
  <c r="G337" i="8"/>
  <c r="K337" i="8" s="1"/>
  <c r="L337" i="8" s="1"/>
  <c r="F337" i="8" s="1"/>
  <c r="D337" i="8" s="1"/>
  <c r="F314" i="8"/>
  <c r="D314" i="8" s="1"/>
  <c r="F82" i="8"/>
  <c r="D82" i="8" s="1"/>
  <c r="G340" i="8"/>
  <c r="K340" i="8" s="1"/>
  <c r="L340" i="8" s="1"/>
  <c r="F340" i="8" s="1"/>
  <c r="D340" i="8" s="1"/>
  <c r="G88" i="8"/>
  <c r="G186" i="8"/>
  <c r="G342" i="8"/>
  <c r="K342" i="8" s="1"/>
  <c r="L342" i="8" s="1"/>
  <c r="F342" i="8" s="1"/>
  <c r="D342" i="8" s="1"/>
  <c r="G346" i="8"/>
  <c r="K346" i="8" s="1"/>
  <c r="L346" i="8" s="1"/>
  <c r="F346" i="8" s="1"/>
  <c r="D346" i="8" s="1"/>
  <c r="G347" i="8"/>
  <c r="K347" i="8" s="1"/>
  <c r="L347" i="8" s="1"/>
  <c r="F347" i="8" s="1"/>
  <c r="D347" i="8" s="1"/>
  <c r="G349" i="8"/>
  <c r="K349" i="8" s="1"/>
  <c r="L349" i="8" s="1"/>
  <c r="F349" i="8" s="1"/>
  <c r="D349" i="8" s="1"/>
  <c r="G348" i="8"/>
  <c r="K348" i="8" s="1"/>
  <c r="L348" i="8" s="1"/>
  <c r="F348" i="8" s="1"/>
  <c r="D348" i="8" s="1"/>
  <c r="G86" i="8"/>
  <c r="F81" i="8"/>
  <c r="E339" i="9"/>
  <c r="H336" i="8" s="1"/>
  <c r="F111" i="8"/>
  <c r="D111" i="8" s="1"/>
  <c r="F108" i="8"/>
  <c r="D108" i="8" s="1"/>
  <c r="F104" i="8"/>
  <c r="D104" i="8" s="1"/>
  <c r="F89" i="8"/>
  <c r="G313" i="8"/>
  <c r="G309" i="8"/>
  <c r="G305" i="8"/>
  <c r="G299" i="8"/>
  <c r="G295" i="8"/>
  <c r="G291" i="8"/>
  <c r="G285" i="8"/>
  <c r="G280" i="8"/>
  <c r="G276" i="8"/>
  <c r="G271" i="8"/>
  <c r="G265" i="8"/>
  <c r="G261" i="8"/>
  <c r="G256" i="8"/>
  <c r="G251" i="8"/>
  <c r="G247" i="8"/>
  <c r="G241" i="8"/>
  <c r="G237" i="8"/>
  <c r="G233" i="8"/>
  <c r="G223" i="8"/>
  <c r="G213" i="8"/>
  <c r="G203" i="8"/>
  <c r="G193" i="8"/>
  <c r="G182" i="8"/>
  <c r="G173" i="8"/>
  <c r="G163" i="8"/>
  <c r="G143" i="8"/>
  <c r="G119" i="8"/>
  <c r="G114" i="8"/>
  <c r="G108" i="8"/>
  <c r="G104" i="8"/>
  <c r="G99" i="8"/>
  <c r="G93" i="8"/>
  <c r="G89" i="8"/>
  <c r="F85" i="8"/>
  <c r="D85" i="8" s="1"/>
  <c r="F107" i="8"/>
  <c r="D107" i="8" s="1"/>
  <c r="F103" i="8"/>
  <c r="D103" i="8" s="1"/>
  <c r="F88" i="8"/>
  <c r="G84" i="8"/>
  <c r="G130" i="8"/>
  <c r="G126" i="8"/>
  <c r="G121" i="8"/>
  <c r="G116" i="8"/>
  <c r="G112" i="8"/>
  <c r="G81" i="8"/>
  <c r="E342" i="9"/>
  <c r="H339" i="8" s="1"/>
  <c r="F315" i="8"/>
  <c r="D315" i="8" s="1"/>
  <c r="F311" i="8"/>
  <c r="D311" i="8" s="1"/>
  <c r="F307" i="8"/>
  <c r="D307" i="8" s="1"/>
  <c r="G54" i="8"/>
  <c r="K54" i="8" s="1"/>
  <c r="L54" i="8" s="1"/>
  <c r="F54" i="8" s="1"/>
  <c r="D54" i="8" s="1"/>
  <c r="G310" i="8"/>
  <c r="G306" i="8"/>
  <c r="G300" i="8"/>
  <c r="G296" i="8"/>
  <c r="G292" i="8"/>
  <c r="G286" i="8"/>
  <c r="G282" i="8"/>
  <c r="G277" i="8"/>
  <c r="G272" i="8"/>
  <c r="G268" i="8"/>
  <c r="G262" i="8"/>
  <c r="G257" i="8"/>
  <c r="G253" i="8"/>
  <c r="G248" i="8"/>
  <c r="G242" i="8"/>
  <c r="G238" i="8"/>
  <c r="G234" i="8"/>
  <c r="G228" i="8"/>
  <c r="G224" i="8"/>
  <c r="G220" i="8"/>
  <c r="G216" i="8"/>
  <c r="G210" i="8"/>
  <c r="G204" i="8"/>
  <c r="G200" i="8"/>
  <c r="G194" i="8"/>
  <c r="G189" i="8"/>
  <c r="G185" i="8"/>
  <c r="G179" i="8"/>
  <c r="G174" i="8"/>
  <c r="G170" i="8"/>
  <c r="G164" i="8"/>
  <c r="G159" i="8"/>
  <c r="G155" i="8"/>
  <c r="G149" i="8"/>
  <c r="G144" i="8"/>
  <c r="G140" i="8"/>
  <c r="G135" i="8"/>
  <c r="G129" i="8"/>
  <c r="G125" i="8"/>
  <c r="G120" i="8"/>
  <c r="G111" i="8"/>
  <c r="G105" i="8"/>
  <c r="G100" i="8"/>
  <c r="G96" i="8"/>
  <c r="G90" i="8"/>
  <c r="G314" i="8"/>
  <c r="F115" i="8"/>
  <c r="D115" i="8" s="1"/>
  <c r="G115" i="8"/>
  <c r="F227" i="8"/>
  <c r="D227" i="8" s="1"/>
  <c r="G227" i="8"/>
  <c r="F219" i="8"/>
  <c r="D219" i="8" s="1"/>
  <c r="BG49" i="18" s="1"/>
  <c r="G219" i="8"/>
  <c r="F209" i="8"/>
  <c r="D209" i="8" s="1"/>
  <c r="CB336" i="18" s="1"/>
  <c r="G209" i="8"/>
  <c r="F197" i="8"/>
  <c r="D197" i="8" s="1"/>
  <c r="G197" i="8"/>
  <c r="F188" i="8"/>
  <c r="D188" i="8" s="1"/>
  <c r="G188" i="8"/>
  <c r="F178" i="8"/>
  <c r="D178" i="8" s="1"/>
  <c r="G178" i="8"/>
  <c r="F167" i="8"/>
  <c r="D167" i="8" s="1"/>
  <c r="G167" i="8"/>
  <c r="F158" i="8"/>
  <c r="D158" i="8" s="1"/>
  <c r="G158" i="8"/>
  <c r="F152" i="8"/>
  <c r="D152" i="8" s="1"/>
  <c r="G152" i="8"/>
  <c r="F148" i="8"/>
  <c r="D148" i="8" s="1"/>
  <c r="G148" i="8"/>
  <c r="F138" i="8"/>
  <c r="D138" i="8" s="1"/>
  <c r="G138" i="8"/>
  <c r="F134" i="8"/>
  <c r="D134" i="8" s="1"/>
  <c r="G134" i="8"/>
  <c r="F128" i="8"/>
  <c r="D128" i="8" s="1"/>
  <c r="G128" i="8"/>
  <c r="F123" i="8"/>
  <c r="D123" i="8" s="1"/>
  <c r="G123" i="8"/>
  <c r="G57" i="8"/>
  <c r="K57" i="8" s="1"/>
  <c r="G113" i="8"/>
  <c r="F113" i="8"/>
  <c r="D113" i="8" s="1"/>
  <c r="G55" i="8"/>
  <c r="K55" i="8" s="1"/>
  <c r="L55" i="8" s="1"/>
  <c r="F55" i="8" s="1"/>
  <c r="D55" i="8" s="1"/>
  <c r="G315" i="8"/>
  <c r="G311" i="8"/>
  <c r="G307" i="8"/>
  <c r="G106" i="8"/>
  <c r="F106" i="8"/>
  <c r="D106" i="8" s="1"/>
  <c r="F101" i="8"/>
  <c r="G101" i="8"/>
  <c r="G97" i="8"/>
  <c r="F97" i="8"/>
  <c r="F91" i="8"/>
  <c r="G91" i="8"/>
  <c r="F312" i="8"/>
  <c r="D312" i="8" s="1"/>
  <c r="F308" i="8"/>
  <c r="D308" i="8" s="1"/>
  <c r="F304" i="8"/>
  <c r="D304" i="8" s="1"/>
  <c r="F298" i="8"/>
  <c r="D298" i="8" s="1"/>
  <c r="F294" i="8"/>
  <c r="D294" i="8" s="1"/>
  <c r="F290" i="8"/>
  <c r="D290" i="8" s="1"/>
  <c r="F284" i="8"/>
  <c r="D284" i="8" s="1"/>
  <c r="F279" i="8"/>
  <c r="D279" i="8" s="1"/>
  <c r="F275" i="8"/>
  <c r="D275" i="8" s="1"/>
  <c r="F270" i="8"/>
  <c r="D270" i="8" s="1"/>
  <c r="F264" i="8"/>
  <c r="D264" i="8" s="1"/>
  <c r="F260" i="8"/>
  <c r="D260" i="8" s="1"/>
  <c r="F255" i="8"/>
  <c r="D255" i="8" s="1"/>
  <c r="F250" i="8"/>
  <c r="D250" i="8" s="1"/>
  <c r="F246" i="8"/>
  <c r="D246" i="8" s="1"/>
  <c r="F240" i="8"/>
  <c r="D240" i="8" s="1"/>
  <c r="F236" i="8"/>
  <c r="D236" i="8" s="1"/>
  <c r="F232" i="8"/>
  <c r="D232" i="8" s="1"/>
  <c r="F226" i="8"/>
  <c r="D226" i="8" s="1"/>
  <c r="F218" i="8"/>
  <c r="D218" i="8" s="1"/>
  <c r="F212" i="8"/>
  <c r="D212" i="8" s="1"/>
  <c r="F208" i="8"/>
  <c r="D208" i="8" s="1"/>
  <c r="BZ350" i="18" s="1"/>
  <c r="F202" i="8"/>
  <c r="D202" i="8" s="1"/>
  <c r="F196" i="8"/>
  <c r="D196" i="8" s="1"/>
  <c r="F192" i="8"/>
  <c r="D192" i="8" s="1"/>
  <c r="F187" i="8"/>
  <c r="D187" i="8" s="1"/>
  <c r="F181" i="8"/>
  <c r="D181" i="8" s="1"/>
  <c r="F177" i="8"/>
  <c r="D177" i="8" s="1"/>
  <c r="F172" i="8"/>
  <c r="D172" i="8" s="1"/>
  <c r="F166" i="8"/>
  <c r="D166" i="8" s="1"/>
  <c r="F162" i="8"/>
  <c r="D162" i="8" s="1"/>
  <c r="F157" i="8"/>
  <c r="D157" i="8" s="1"/>
  <c r="F151" i="8"/>
  <c r="D151" i="8" s="1"/>
  <c r="F147" i="8"/>
  <c r="D147" i="8" s="1"/>
  <c r="F142" i="8"/>
  <c r="D142" i="8" s="1"/>
  <c r="F137" i="8"/>
  <c r="D137" i="8" s="1"/>
  <c r="F133" i="8"/>
  <c r="D133" i="8" s="1"/>
  <c r="F127" i="8"/>
  <c r="D127" i="8" s="1"/>
  <c r="F122" i="8"/>
  <c r="D122" i="8" s="1"/>
  <c r="F118" i="8"/>
  <c r="D118" i="8" s="1"/>
  <c r="F98" i="8"/>
  <c r="F92" i="8"/>
  <c r="G82" i="8"/>
  <c r="F301" i="8"/>
  <c r="D301" i="8" s="1"/>
  <c r="F297" i="8"/>
  <c r="D297" i="8" s="1"/>
  <c r="F293" i="8"/>
  <c r="D293" i="8" s="1"/>
  <c r="F287" i="8"/>
  <c r="D287" i="8" s="1"/>
  <c r="F283" i="8"/>
  <c r="D283" i="8" s="1"/>
  <c r="F278" i="8"/>
  <c r="D278" i="8" s="1"/>
  <c r="F273" i="8"/>
  <c r="D273" i="8" s="1"/>
  <c r="F269" i="8"/>
  <c r="D269" i="8" s="1"/>
  <c r="F263" i="8"/>
  <c r="D263" i="8" s="1"/>
  <c r="F258" i="8"/>
  <c r="D258" i="8" s="1"/>
  <c r="F254" i="8"/>
  <c r="D254" i="8" s="1"/>
  <c r="F249" i="8"/>
  <c r="D249" i="8" s="1"/>
  <c r="F243" i="8"/>
  <c r="D243" i="8" s="1"/>
  <c r="F239" i="8"/>
  <c r="D239" i="8" s="1"/>
  <c r="F235" i="8"/>
  <c r="D235" i="8" s="1"/>
  <c r="F231" i="8"/>
  <c r="D231" i="8" s="1"/>
  <c r="F225" i="8"/>
  <c r="D225" i="8" s="1"/>
  <c r="F221" i="8"/>
  <c r="D221" i="8" s="1"/>
  <c r="F217" i="8"/>
  <c r="D217" i="8" s="1"/>
  <c r="BE46" i="18" s="1"/>
  <c r="F211" i="8"/>
  <c r="D211" i="8" s="1"/>
  <c r="F205" i="8"/>
  <c r="D205" i="8" s="1"/>
  <c r="F201" i="8"/>
  <c r="D201" i="8" s="1"/>
  <c r="F195" i="8"/>
  <c r="D195" i="8" s="1"/>
  <c r="F190" i="8"/>
  <c r="D190" i="8" s="1"/>
  <c r="F186" i="8"/>
  <c r="D186" i="8" s="1"/>
  <c r="F180" i="8"/>
  <c r="D180" i="8" s="1"/>
  <c r="F175" i="8"/>
  <c r="D175" i="8" s="1"/>
  <c r="CT346" i="18" s="1"/>
  <c r="F171" i="8"/>
  <c r="D171" i="8" s="1"/>
  <c r="F165" i="8"/>
  <c r="D165" i="8" s="1"/>
  <c r="F160" i="8"/>
  <c r="D160" i="8" s="1"/>
  <c r="F156" i="8"/>
  <c r="D156" i="8" s="1"/>
  <c r="F150" i="8"/>
  <c r="D150" i="8" s="1"/>
  <c r="F145" i="8"/>
  <c r="D145" i="8" s="1"/>
  <c r="F141" i="8"/>
  <c r="D141" i="8" s="1"/>
  <c r="F136" i="8"/>
  <c r="D136" i="8" s="1"/>
  <c r="F130" i="8"/>
  <c r="D130" i="8" s="1"/>
  <c r="F126" i="8"/>
  <c r="D126" i="8" s="1"/>
  <c r="F121" i="8"/>
  <c r="D121" i="8" s="1"/>
  <c r="F116" i="8"/>
  <c r="D116" i="8" s="1"/>
  <c r="F112" i="8"/>
  <c r="D112" i="8" s="1"/>
  <c r="F342" i="9"/>
  <c r="I339" i="8" s="1"/>
  <c r="F310" i="8"/>
  <c r="D310" i="8" s="1"/>
  <c r="F306" i="8"/>
  <c r="D306" i="8" s="1"/>
  <c r="F300" i="8"/>
  <c r="D300" i="8" s="1"/>
  <c r="F296" i="8"/>
  <c r="D296" i="8" s="1"/>
  <c r="F292" i="8"/>
  <c r="D292" i="8" s="1"/>
  <c r="F286" i="8"/>
  <c r="D286" i="8" s="1"/>
  <c r="F282" i="8"/>
  <c r="D282" i="8" s="1"/>
  <c r="F277" i="8"/>
  <c r="D277" i="8" s="1"/>
  <c r="F272" i="8"/>
  <c r="D272" i="8" s="1"/>
  <c r="F268" i="8"/>
  <c r="D268" i="8" s="1"/>
  <c r="F262" i="8"/>
  <c r="D262" i="8" s="1"/>
  <c r="F257" i="8"/>
  <c r="D257" i="8" s="1"/>
  <c r="F253" i="8"/>
  <c r="D253" i="8" s="1"/>
  <c r="F248" i="8"/>
  <c r="D248" i="8" s="1"/>
  <c r="F242" i="8"/>
  <c r="D242" i="8" s="1"/>
  <c r="F238" i="8"/>
  <c r="D238" i="8" s="1"/>
  <c r="F234" i="8"/>
  <c r="D234" i="8" s="1"/>
  <c r="F228" i="8"/>
  <c r="D228" i="8" s="1"/>
  <c r="F224" i="8"/>
  <c r="D224" i="8" s="1"/>
  <c r="F220" i="8"/>
  <c r="D220" i="8" s="1"/>
  <c r="F216" i="8"/>
  <c r="D216" i="8" s="1"/>
  <c r="F210" i="8"/>
  <c r="D210" i="8" s="1"/>
  <c r="F204" i="8"/>
  <c r="D204" i="8" s="1"/>
  <c r="CG342" i="18" s="1"/>
  <c r="F200" i="8"/>
  <c r="D200" i="8" s="1"/>
  <c r="CA130" i="18" s="1"/>
  <c r="F194" i="8"/>
  <c r="D194" i="8" s="1"/>
  <c r="F189" i="8"/>
  <c r="D189" i="8" s="1"/>
  <c r="F185" i="8"/>
  <c r="D185" i="8" s="1"/>
  <c r="F179" i="8"/>
  <c r="D179" i="8" s="1"/>
  <c r="F174" i="8"/>
  <c r="D174" i="8" s="1"/>
  <c r="F170" i="8"/>
  <c r="D170" i="8" s="1"/>
  <c r="F164" i="8"/>
  <c r="D164" i="8" s="1"/>
  <c r="F159" i="8"/>
  <c r="D159" i="8" s="1"/>
  <c r="F155" i="8"/>
  <c r="D155" i="8" s="1"/>
  <c r="F149" i="8"/>
  <c r="D149" i="8" s="1"/>
  <c r="F144" i="8"/>
  <c r="D144" i="8" s="1"/>
  <c r="F140" i="8"/>
  <c r="D140" i="8" s="1"/>
  <c r="F135" i="8"/>
  <c r="D135" i="8" s="1"/>
  <c r="F129" i="8"/>
  <c r="D129" i="8" s="1"/>
  <c r="F125" i="8"/>
  <c r="D125" i="8" s="1"/>
  <c r="F120" i="8"/>
  <c r="D120" i="8" s="1"/>
  <c r="F105" i="8"/>
  <c r="D105" i="8" s="1"/>
  <c r="F100" i="8"/>
  <c r="F96" i="8"/>
  <c r="F90" i="8"/>
  <c r="F84" i="8"/>
  <c r="D84" i="8" s="1"/>
  <c r="F114" i="8"/>
  <c r="D114" i="8" s="1"/>
  <c r="F99" i="8"/>
  <c r="F93" i="8"/>
  <c r="C337" i="9"/>
  <c r="E334" i="8" s="1"/>
  <c r="F337" i="9"/>
  <c r="E337" i="9"/>
  <c r="H334" i="8" s="1"/>
  <c r="E338" i="9"/>
  <c r="H335" i="8" s="1"/>
  <c r="C338" i="9"/>
  <c r="E335" i="8" s="1"/>
  <c r="D336" i="9"/>
  <c r="C336" i="9" s="1"/>
  <c r="E333" i="8" s="1"/>
  <c r="C339" i="9"/>
  <c r="E336" i="8" s="1"/>
  <c r="F86" i="8"/>
  <c r="D86" i="8" s="1"/>
  <c r="G85" i="8"/>
  <c r="F83" i="8"/>
  <c r="D83" i="8" s="1"/>
  <c r="F348" i="9"/>
  <c r="I345" i="8" s="1"/>
  <c r="E348" i="9"/>
  <c r="H345" i="8" s="1"/>
  <c r="B354" i="13"/>
  <c r="B353" i="13"/>
  <c r="B352" i="13"/>
  <c r="B351" i="13"/>
  <c r="B350" i="13"/>
  <c r="B349" i="13"/>
  <c r="B348" i="13"/>
  <c r="B347" i="13"/>
  <c r="B346" i="13"/>
  <c r="B345" i="13"/>
  <c r="B344" i="13"/>
  <c r="B343" i="13"/>
  <c r="B342" i="13"/>
  <c r="B341" i="13"/>
  <c r="B340" i="13"/>
  <c r="B339" i="13"/>
  <c r="B338" i="13"/>
  <c r="B337" i="13"/>
  <c r="B336" i="13"/>
  <c r="B335" i="13"/>
  <c r="B334" i="13"/>
  <c r="B333" i="13"/>
  <c r="B332" i="13"/>
  <c r="B331" i="13"/>
  <c r="B330" i="13"/>
  <c r="B329" i="13"/>
  <c r="B328" i="13"/>
  <c r="B327" i="13"/>
  <c r="B326" i="13"/>
  <c r="B325" i="13"/>
  <c r="B324" i="13"/>
  <c r="B323" i="13"/>
  <c r="B322" i="13"/>
  <c r="B321" i="13"/>
  <c r="B320" i="13"/>
  <c r="B319" i="13"/>
  <c r="B318" i="13"/>
  <c r="B317" i="13"/>
  <c r="B316" i="13"/>
  <c r="B315" i="13"/>
  <c r="B314" i="13"/>
  <c r="B313" i="13"/>
  <c r="B312" i="13"/>
  <c r="B311" i="13"/>
  <c r="B310" i="13"/>
  <c r="B309" i="13"/>
  <c r="B308" i="13"/>
  <c r="B307" i="13"/>
  <c r="B306" i="13"/>
  <c r="B305" i="13"/>
  <c r="B304" i="13"/>
  <c r="B303" i="13"/>
  <c r="B302" i="13"/>
  <c r="B301" i="13"/>
  <c r="B300" i="13"/>
  <c r="B299" i="13"/>
  <c r="B298" i="13"/>
  <c r="B297" i="13"/>
  <c r="B296" i="13"/>
  <c r="B295" i="13"/>
  <c r="B294" i="13"/>
  <c r="B293" i="13"/>
  <c r="B292" i="13"/>
  <c r="B291" i="13"/>
  <c r="B290" i="13"/>
  <c r="B289" i="13"/>
  <c r="B288" i="13"/>
  <c r="B287" i="13"/>
  <c r="B286" i="13"/>
  <c r="B285" i="13"/>
  <c r="B284" i="13"/>
  <c r="B283" i="13"/>
  <c r="B282" i="13"/>
  <c r="B281" i="13"/>
  <c r="B280" i="13"/>
  <c r="B279" i="13"/>
  <c r="B278" i="13"/>
  <c r="B277" i="13"/>
  <c r="B276" i="13"/>
  <c r="B275" i="13"/>
  <c r="B274" i="13"/>
  <c r="B273" i="13"/>
  <c r="B272" i="13"/>
  <c r="B271" i="13"/>
  <c r="B270" i="13"/>
  <c r="B269" i="13"/>
  <c r="B268" i="13"/>
  <c r="B267" i="13"/>
  <c r="B266" i="13"/>
  <c r="B265" i="13"/>
  <c r="B264" i="13"/>
  <c r="B263" i="13"/>
  <c r="B262" i="13"/>
  <c r="B261" i="13"/>
  <c r="B260" i="13"/>
  <c r="B259" i="13"/>
  <c r="B258" i="13"/>
  <c r="B257" i="13"/>
  <c r="B256" i="13"/>
  <c r="B255" i="13"/>
  <c r="B254" i="13"/>
  <c r="B253" i="13"/>
  <c r="B252" i="13"/>
  <c r="B251" i="13"/>
  <c r="B250" i="13"/>
  <c r="B249" i="13"/>
  <c r="B248" i="13"/>
  <c r="B247" i="13"/>
  <c r="B246" i="13"/>
  <c r="B245" i="13"/>
  <c r="B244" i="13"/>
  <c r="B243" i="13"/>
  <c r="B242" i="13"/>
  <c r="B241" i="13"/>
  <c r="B240" i="13"/>
  <c r="B239" i="13"/>
  <c r="B238" i="13"/>
  <c r="B237" i="13"/>
  <c r="B236" i="13"/>
  <c r="B235" i="13"/>
  <c r="B234" i="13"/>
  <c r="B233" i="13"/>
  <c r="B232" i="13"/>
  <c r="B231" i="13"/>
  <c r="B230" i="13"/>
  <c r="B229" i="13"/>
  <c r="B228" i="13"/>
  <c r="B227" i="13"/>
  <c r="B226" i="13"/>
  <c r="B225" i="13"/>
  <c r="B224" i="13"/>
  <c r="B223" i="13"/>
  <c r="B222" i="13"/>
  <c r="B221" i="13"/>
  <c r="B220" i="13"/>
  <c r="B219" i="13"/>
  <c r="B218" i="13"/>
  <c r="B217" i="13"/>
  <c r="B216" i="13"/>
  <c r="B215" i="13"/>
  <c r="B214" i="13"/>
  <c r="B213" i="13"/>
  <c r="B212" i="13"/>
  <c r="B211" i="13"/>
  <c r="B210" i="13"/>
  <c r="B209" i="13"/>
  <c r="B208" i="13"/>
  <c r="B207" i="13"/>
  <c r="B206" i="13"/>
  <c r="B205" i="13"/>
  <c r="B204" i="13"/>
  <c r="B203" i="13"/>
  <c r="B202" i="13"/>
  <c r="B201" i="13"/>
  <c r="B200" i="13"/>
  <c r="B199" i="13"/>
  <c r="B198" i="13"/>
  <c r="B197" i="13"/>
  <c r="B196" i="13"/>
  <c r="B195" i="13"/>
  <c r="B194" i="13"/>
  <c r="B193" i="13"/>
  <c r="B192" i="13"/>
  <c r="B191" i="13"/>
  <c r="B190" i="13"/>
  <c r="B189" i="13"/>
  <c r="B188" i="13"/>
  <c r="B187" i="13"/>
  <c r="B186" i="13"/>
  <c r="B185" i="13"/>
  <c r="B184" i="13"/>
  <c r="B183" i="13"/>
  <c r="B182" i="13"/>
  <c r="B181" i="13"/>
  <c r="B180" i="13"/>
  <c r="B179" i="13"/>
  <c r="B178" i="13"/>
  <c r="B177" i="13"/>
  <c r="B176" i="13"/>
  <c r="B175" i="13"/>
  <c r="B174" i="13"/>
  <c r="B173" i="13"/>
  <c r="B172" i="13"/>
  <c r="B171" i="13"/>
  <c r="B170" i="13"/>
  <c r="B169" i="13"/>
  <c r="B168" i="13"/>
  <c r="B167" i="13"/>
  <c r="B166" i="13"/>
  <c r="B165" i="13"/>
  <c r="B164" i="13"/>
  <c r="B163" i="13"/>
  <c r="B162" i="13"/>
  <c r="B161" i="13"/>
  <c r="B160" i="13"/>
  <c r="B159" i="13"/>
  <c r="B158" i="13"/>
  <c r="B157" i="13"/>
  <c r="B156" i="13"/>
  <c r="B155" i="13"/>
  <c r="B154" i="13"/>
  <c r="B153" i="13"/>
  <c r="B152" i="13"/>
  <c r="B151" i="13"/>
  <c r="B150" i="13"/>
  <c r="B149" i="13"/>
  <c r="B148" i="13"/>
  <c r="B147" i="13"/>
  <c r="B146" i="13"/>
  <c r="B145" i="13"/>
  <c r="B144" i="13"/>
  <c r="B143" i="13"/>
  <c r="B142" i="13"/>
  <c r="B141" i="13"/>
  <c r="B140" i="13"/>
  <c r="B139" i="13"/>
  <c r="B138" i="13"/>
  <c r="B137" i="13"/>
  <c r="B136" i="13"/>
  <c r="B135" i="13"/>
  <c r="B134" i="13"/>
  <c r="B133" i="13"/>
  <c r="B132" i="13"/>
  <c r="B131" i="13"/>
  <c r="B130" i="13"/>
  <c r="B129" i="13"/>
  <c r="B128" i="13"/>
  <c r="B127" i="13"/>
  <c r="B126" i="13"/>
  <c r="B125" i="13"/>
  <c r="B124" i="13"/>
  <c r="B123" i="13"/>
  <c r="B122" i="13"/>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12" i="13"/>
  <c r="B11" i="13"/>
  <c r="B10" i="13"/>
  <c r="B9" i="13"/>
  <c r="B8" i="13"/>
  <c r="B7" i="13"/>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4"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275" i="10"/>
  <c r="B276" i="10"/>
  <c r="B277" i="10"/>
  <c r="B278" i="10"/>
  <c r="B279" i="10"/>
  <c r="B280" i="10"/>
  <c r="B281" i="10"/>
  <c r="B282" i="10"/>
  <c r="B283" i="10"/>
  <c r="B284" i="10"/>
  <c r="B285" i="10"/>
  <c r="B286" i="10"/>
  <c r="B287" i="10"/>
  <c r="B288" i="10"/>
  <c r="B289" i="10"/>
  <c r="B290" i="10"/>
  <c r="B291" i="10"/>
  <c r="B292" i="10"/>
  <c r="B293" i="10"/>
  <c r="B294" i="10"/>
  <c r="B295" i="10"/>
  <c r="B296" i="10"/>
  <c r="B297" i="10"/>
  <c r="B298" i="10"/>
  <c r="B299" i="10"/>
  <c r="B300" i="10"/>
  <c r="B301" i="10"/>
  <c r="B302" i="10"/>
  <c r="B303" i="10"/>
  <c r="B304" i="10"/>
  <c r="B305" i="10"/>
  <c r="B306" i="10"/>
  <c r="B307" i="10"/>
  <c r="B308" i="10"/>
  <c r="B309" i="10"/>
  <c r="B310" i="10"/>
  <c r="B311" i="10"/>
  <c r="B312" i="10"/>
  <c r="B313" i="10"/>
  <c r="B314" i="10"/>
  <c r="B315" i="10"/>
  <c r="B316" i="10"/>
  <c r="B317" i="10"/>
  <c r="B318" i="10"/>
  <c r="B319" i="10"/>
  <c r="B320" i="10"/>
  <c r="B321" i="10"/>
  <c r="B322" i="10"/>
  <c r="B323" i="10"/>
  <c r="B324" i="10"/>
  <c r="B325" i="10"/>
  <c r="B326" i="10"/>
  <c r="B327" i="10"/>
  <c r="B328" i="10"/>
  <c r="B329" i="10"/>
  <c r="B330" i="10"/>
  <c r="B331" i="10"/>
  <c r="B332" i="10"/>
  <c r="B333" i="10"/>
  <c r="B334" i="10"/>
  <c r="B335" i="10"/>
  <c r="B336" i="10"/>
  <c r="B337" i="10"/>
  <c r="B338" i="10"/>
  <c r="B339" i="10"/>
  <c r="B340" i="10"/>
  <c r="B341" i="10"/>
  <c r="B342" i="10"/>
  <c r="B343" i="10"/>
  <c r="B344" i="10"/>
  <c r="B345" i="10"/>
  <c r="B346" i="10"/>
  <c r="B347" i="10"/>
  <c r="B348" i="10"/>
  <c r="B349" i="10"/>
  <c r="B350" i="10"/>
  <c r="B351" i="10"/>
  <c r="B352" i="10"/>
  <c r="B5" i="10"/>
  <c r="E71" i="9"/>
  <c r="H68" i="8" s="1"/>
  <c r="F71" i="9"/>
  <c r="I68" i="8" s="1"/>
  <c r="E72" i="9"/>
  <c r="H69" i="8" s="1"/>
  <c r="F72" i="9"/>
  <c r="I69" i="8" s="1"/>
  <c r="E73" i="9"/>
  <c r="H70" i="8" s="1"/>
  <c r="F73" i="9"/>
  <c r="I70" i="8" s="1"/>
  <c r="E74" i="9"/>
  <c r="H71" i="8" s="1"/>
  <c r="F74" i="9"/>
  <c r="I71" i="8" s="1"/>
  <c r="F70" i="9"/>
  <c r="I67" i="8" s="1"/>
  <c r="E70" i="9"/>
  <c r="H67" i="8" s="1"/>
  <c r="F69" i="9"/>
  <c r="I66" i="8" s="1"/>
  <c r="E69" i="9"/>
  <c r="H66" i="8" s="1"/>
  <c r="C73" i="9"/>
  <c r="E70" i="8" s="1"/>
  <c r="C74" i="9"/>
  <c r="E71" i="8" s="1"/>
  <c r="C72" i="9"/>
  <c r="E69" i="8" s="1"/>
  <c r="C71" i="9"/>
  <c r="E68" i="8" s="1"/>
  <c r="C70" i="9"/>
  <c r="E67" i="8" s="1"/>
  <c r="C69" i="9"/>
  <c r="E66" i="8" s="1"/>
  <c r="C67" i="9"/>
  <c r="E64" i="8" s="1"/>
  <c r="E67" i="9"/>
  <c r="H64" i="8" s="1"/>
  <c r="F67" i="9"/>
  <c r="I64" i="8" s="1"/>
  <c r="C66" i="9"/>
  <c r="E63" i="8" s="1"/>
  <c r="E65" i="9"/>
  <c r="H62" i="8" s="1"/>
  <c r="F65" i="9"/>
  <c r="I62" i="8" s="1"/>
  <c r="E66" i="9"/>
  <c r="H63" i="8" s="1"/>
  <c r="F66" i="9"/>
  <c r="I63" i="8" s="1"/>
  <c r="C62" i="9"/>
  <c r="E59" i="8" s="1"/>
  <c r="C63" i="9"/>
  <c r="E60" i="8" s="1"/>
  <c r="C64" i="9"/>
  <c r="E61" i="8" s="1"/>
  <c r="C65" i="9"/>
  <c r="E62" i="8" s="1"/>
  <c r="E64" i="9"/>
  <c r="H61" i="8" s="1"/>
  <c r="F64" i="9"/>
  <c r="I61" i="8" s="1"/>
  <c r="F62" i="9"/>
  <c r="I59" i="8" s="1"/>
  <c r="E62" i="9"/>
  <c r="H59" i="8" s="1"/>
  <c r="BQ48" i="18" l="1"/>
  <c r="BC95" i="18"/>
  <c r="AR157" i="18"/>
  <c r="BQ29" i="18"/>
  <c r="BL38" i="18"/>
  <c r="BR11" i="18"/>
  <c r="BQ21" i="18"/>
  <c r="BL35" i="18"/>
  <c r="BL61" i="18"/>
  <c r="BR62" i="18"/>
  <c r="BL36" i="18"/>
  <c r="BR13" i="18"/>
  <c r="BR55" i="18"/>
  <c r="BL33" i="18"/>
  <c r="BR25" i="18"/>
  <c r="BL50" i="18"/>
  <c r="BR43" i="18"/>
  <c r="BL43" i="18"/>
  <c r="BR34" i="18"/>
  <c r="BR36" i="18"/>
  <c r="BL55" i="18"/>
  <c r="BR21" i="18"/>
  <c r="BL14" i="18"/>
  <c r="BR31" i="18"/>
  <c r="BR58" i="18"/>
  <c r="BL27" i="18"/>
  <c r="BR19" i="18"/>
  <c r="BR38" i="18"/>
  <c r="BL15" i="18"/>
  <c r="BL48" i="18"/>
  <c r="BL59" i="18"/>
  <c r="AJ322" i="18"/>
  <c r="CQ282" i="18"/>
  <c r="BL17" i="18"/>
  <c r="BL22" i="18"/>
  <c r="BL20" i="18"/>
  <c r="BL41" i="18"/>
  <c r="BL60" i="18"/>
  <c r="BR24" i="18"/>
  <c r="BR37" i="18"/>
  <c r="BR41" i="18"/>
  <c r="BR47" i="18"/>
  <c r="BW20" i="18"/>
  <c r="P258" i="18"/>
  <c r="AA257" i="10" s="1"/>
  <c r="BP353" i="18"/>
  <c r="BG337" i="18"/>
  <c r="BL24" i="18"/>
  <c r="BL18" i="18"/>
  <c r="BL25" i="18"/>
  <c r="BL49" i="18"/>
  <c r="BL62" i="18"/>
  <c r="BR28" i="18"/>
  <c r="BR50" i="18"/>
  <c r="BR49" i="18"/>
  <c r="BR48" i="18"/>
  <c r="BW29" i="18"/>
  <c r="P236" i="18"/>
  <c r="AA235" i="10" s="1"/>
  <c r="AM48" i="18"/>
  <c r="CO274" i="18"/>
  <c r="BL31" i="18"/>
  <c r="BL21" i="18"/>
  <c r="BL37" i="18"/>
  <c r="BL12" i="18"/>
  <c r="BL64" i="18"/>
  <c r="BR29" i="18"/>
  <c r="BR17" i="18"/>
  <c r="BR14" i="18"/>
  <c r="BR60" i="18"/>
  <c r="BW15" i="18"/>
  <c r="P118" i="18"/>
  <c r="AM117" i="10" s="1"/>
  <c r="BW6" i="18"/>
  <c r="BW45" i="18"/>
  <c r="BL8" i="18"/>
  <c r="BL47" i="18"/>
  <c r="BL51" i="18"/>
  <c r="BL58" i="18"/>
  <c r="BL56" i="18"/>
  <c r="BR7" i="18"/>
  <c r="BR10" i="18"/>
  <c r="BR46" i="18"/>
  <c r="BR61" i="18"/>
  <c r="BW52" i="18"/>
  <c r="BL6" i="18"/>
  <c r="BL11" i="18"/>
  <c r="BL40" i="18"/>
  <c r="BL10" i="18"/>
  <c r="BL65" i="18"/>
  <c r="BR22" i="18"/>
  <c r="BR20" i="18"/>
  <c r="BR52" i="18"/>
  <c r="BR16" i="18"/>
  <c r="BR56" i="18"/>
  <c r="BW65" i="18"/>
  <c r="BL7" i="18"/>
  <c r="BL44" i="18"/>
  <c r="BQ12" i="18"/>
  <c r="BQ22" i="18"/>
  <c r="BQ19" i="18"/>
  <c r="BW16" i="18"/>
  <c r="BW22" i="18"/>
  <c r="BW9" i="18"/>
  <c r="BW47" i="18"/>
  <c r="BW42" i="18"/>
  <c r="BW44" i="18"/>
  <c r="BW58" i="18"/>
  <c r="BQ14" i="18"/>
  <c r="BQ35" i="18"/>
  <c r="BQ62" i="18"/>
  <c r="BW32" i="18"/>
  <c r="BW7" i="18"/>
  <c r="BW41" i="18"/>
  <c r="BW26" i="18"/>
  <c r="BW19" i="18"/>
  <c r="BW8" i="18"/>
  <c r="BW64" i="18"/>
  <c r="BW60" i="18"/>
  <c r="BQ30" i="18"/>
  <c r="BQ17" i="18"/>
  <c r="BQ24" i="18"/>
  <c r="BQ55" i="18"/>
  <c r="BW10" i="18"/>
  <c r="BW21" i="18"/>
  <c r="BW49" i="18"/>
  <c r="BW36" i="18"/>
  <c r="BW28" i="18"/>
  <c r="BW17" i="18"/>
  <c r="BW55" i="18"/>
  <c r="BW57" i="18"/>
  <c r="BQ10" i="18"/>
  <c r="BW24" i="18"/>
  <c r="BQ42" i="18"/>
  <c r="BQ31" i="18"/>
  <c r="BQ46" i="18"/>
  <c r="BQ61" i="18"/>
  <c r="BW18" i="18"/>
  <c r="BW25" i="18"/>
  <c r="BW14" i="18"/>
  <c r="BW38" i="18"/>
  <c r="BW40" i="18"/>
  <c r="BW31" i="18"/>
  <c r="BW61" i="18"/>
  <c r="BW62" i="18"/>
  <c r="J351" i="18"/>
  <c r="U350" i="10" s="1"/>
  <c r="BQ49" i="18"/>
  <c r="BQ45" i="18"/>
  <c r="BW34" i="18"/>
  <c r="BW13" i="18"/>
  <c r="BW50" i="18"/>
  <c r="BW59" i="18"/>
  <c r="BQ20" i="18"/>
  <c r="BQ32" i="18"/>
  <c r="BQ33" i="18"/>
  <c r="BQ58" i="18"/>
  <c r="BW33" i="18"/>
  <c r="BW12" i="18"/>
  <c r="BW23" i="18"/>
  <c r="BW46" i="18"/>
  <c r="BW48" i="18"/>
  <c r="BW43" i="18"/>
  <c r="BW56" i="18"/>
  <c r="J71" i="18"/>
  <c r="U70" i="10" s="1"/>
  <c r="BW27" i="18"/>
  <c r="BW54" i="18"/>
  <c r="BQ37" i="18"/>
  <c r="BQ44" i="18"/>
  <c r="BQ13" i="18"/>
  <c r="BQ65" i="18"/>
  <c r="BW30" i="18"/>
  <c r="BW11" i="18"/>
  <c r="BW35" i="18"/>
  <c r="BW39" i="18"/>
  <c r="BW37" i="18"/>
  <c r="BW51" i="18"/>
  <c r="BW53" i="18"/>
  <c r="P342" i="18"/>
  <c r="AM341" i="10" s="1"/>
  <c r="AL298" i="18"/>
  <c r="P203" i="18"/>
  <c r="AM202" i="10" s="1"/>
  <c r="BJ174" i="18"/>
  <c r="BL9" i="18"/>
  <c r="BL39" i="18"/>
  <c r="BL30" i="18"/>
  <c r="BL32" i="18"/>
  <c r="BL23" i="18"/>
  <c r="BL57" i="18"/>
  <c r="BR9" i="18"/>
  <c r="BR6" i="18"/>
  <c r="BR30" i="18"/>
  <c r="BR51" i="18"/>
  <c r="BR12" i="18"/>
  <c r="BR18" i="18"/>
  <c r="BR57" i="18"/>
  <c r="BR53" i="18"/>
  <c r="P352" i="18"/>
  <c r="AM351" i="10" s="1"/>
  <c r="P150" i="18"/>
  <c r="AA149" i="10" s="1"/>
  <c r="CL314" i="18"/>
  <c r="BL29" i="18"/>
  <c r="BL26" i="18"/>
  <c r="BL19" i="18"/>
  <c r="BL42" i="18"/>
  <c r="BL52" i="18"/>
  <c r="BL46" i="18"/>
  <c r="BL63" i="18"/>
  <c r="BR26" i="18"/>
  <c r="BR8" i="18"/>
  <c r="BR42" i="18"/>
  <c r="BR32" i="18"/>
  <c r="BR23" i="18"/>
  <c r="BR27" i="18"/>
  <c r="BR63" i="18"/>
  <c r="BR65" i="18"/>
  <c r="P331" i="18"/>
  <c r="AA330" i="10" s="1"/>
  <c r="BQ329" i="18"/>
  <c r="BU202" i="18"/>
  <c r="BL13" i="18"/>
  <c r="BL16" i="18"/>
  <c r="BL28" i="18"/>
  <c r="BL45" i="18"/>
  <c r="BL34" i="18"/>
  <c r="BL53" i="18"/>
  <c r="BR15" i="18"/>
  <c r="BR40" i="18"/>
  <c r="BR45" i="18"/>
  <c r="BR44" i="18"/>
  <c r="BR35" i="18"/>
  <c r="BR33" i="18"/>
  <c r="BR54" i="18"/>
  <c r="BR59" i="18"/>
  <c r="P288" i="18"/>
  <c r="AA287" i="10" s="1"/>
  <c r="BB327" i="18"/>
  <c r="BR39" i="18"/>
  <c r="P267" i="18"/>
  <c r="AA266" i="10" s="1"/>
  <c r="P310" i="18"/>
  <c r="AM309" i="10" s="1"/>
  <c r="P214" i="18"/>
  <c r="AM213" i="10" s="1"/>
  <c r="P32" i="18"/>
  <c r="AM31" i="10" s="1"/>
  <c r="J187" i="18"/>
  <c r="U186" i="10" s="1"/>
  <c r="P290" i="18"/>
  <c r="AM289" i="10" s="1"/>
  <c r="P204" i="18"/>
  <c r="AM203" i="10" s="1"/>
  <c r="P268" i="18"/>
  <c r="AM267" i="10" s="1"/>
  <c r="P181" i="18"/>
  <c r="AM180" i="10" s="1"/>
  <c r="J254" i="18"/>
  <c r="U253" i="10" s="1"/>
  <c r="P96" i="18"/>
  <c r="AM95" i="10" s="1"/>
  <c r="J24" i="18"/>
  <c r="U23" i="10" s="1"/>
  <c r="P322" i="18"/>
  <c r="AA321" i="10" s="1"/>
  <c r="P226" i="18"/>
  <c r="AM225" i="10" s="1"/>
  <c r="P66" i="18"/>
  <c r="J282" i="18"/>
  <c r="U281" i="10" s="1"/>
  <c r="BN310" i="18"/>
  <c r="AZ106" i="18"/>
  <c r="AH340" i="18"/>
  <c r="J158" i="18"/>
  <c r="U157" i="10" s="1"/>
  <c r="J183" i="18"/>
  <c r="U182" i="10" s="1"/>
  <c r="J272" i="18"/>
  <c r="U271" i="10" s="1"/>
  <c r="J185" i="18"/>
  <c r="U184" i="10" s="1"/>
  <c r="J34" i="18"/>
  <c r="U33" i="10" s="1"/>
  <c r="J284" i="18"/>
  <c r="U283" i="10" s="1"/>
  <c r="J197" i="18"/>
  <c r="U196" i="10" s="1"/>
  <c r="L243" i="18"/>
  <c r="AD242" i="10" s="1"/>
  <c r="AE242" i="10" s="1"/>
  <c r="L240" i="18"/>
  <c r="AD239" i="10" s="1"/>
  <c r="AE239" i="10" s="1"/>
  <c r="L237" i="18"/>
  <c r="AD236" i="10" s="1"/>
  <c r="AE236" i="10" s="1"/>
  <c r="L234" i="18"/>
  <c r="AD233" i="10" s="1"/>
  <c r="AE233" i="10" s="1"/>
  <c r="Q275" i="18"/>
  <c r="AC274" i="10" s="1"/>
  <c r="P172" i="18"/>
  <c r="AM171" i="10" s="1"/>
  <c r="P117" i="18"/>
  <c r="AM116" i="10" s="1"/>
  <c r="P54" i="18"/>
  <c r="AM53" i="10" s="1"/>
  <c r="J342" i="18"/>
  <c r="U341" i="10" s="1"/>
  <c r="J150" i="18"/>
  <c r="U149" i="10" s="1"/>
  <c r="J175" i="18"/>
  <c r="U174" i="10" s="1"/>
  <c r="J176" i="18"/>
  <c r="U175" i="10" s="1"/>
  <c r="J97" i="18"/>
  <c r="U96" i="10" s="1"/>
  <c r="J299" i="18"/>
  <c r="U298" i="10" s="1"/>
  <c r="J204" i="18"/>
  <c r="U203" i="10" s="1"/>
  <c r="J109" i="18"/>
  <c r="U108" i="10" s="1"/>
  <c r="L199" i="18"/>
  <c r="AD198" i="10" s="1"/>
  <c r="AE198" i="10" s="1"/>
  <c r="L200" i="18"/>
  <c r="AD199" i="10" s="1"/>
  <c r="AE199" i="10" s="1"/>
  <c r="L193" i="18"/>
  <c r="AD192" i="10" s="1"/>
  <c r="AE192" i="10" s="1"/>
  <c r="L190" i="18"/>
  <c r="AD189" i="10" s="1"/>
  <c r="AE189" i="10" s="1"/>
  <c r="Q242" i="18"/>
  <c r="AO241" i="10" s="1"/>
  <c r="BM170" i="18"/>
  <c r="AT329" i="18"/>
  <c r="P332" i="18"/>
  <c r="AA331" i="10" s="1"/>
  <c r="P278" i="18"/>
  <c r="AM277" i="10" s="1"/>
  <c r="P224" i="18"/>
  <c r="AM223" i="10" s="1"/>
  <c r="P162" i="18"/>
  <c r="AM161" i="10" s="1"/>
  <c r="P108" i="18"/>
  <c r="AM107" i="10" s="1"/>
  <c r="P53" i="18"/>
  <c r="AA52" i="10" s="1"/>
  <c r="J334" i="18"/>
  <c r="U333" i="10" s="1"/>
  <c r="J78" i="18"/>
  <c r="U77" i="10" s="1"/>
  <c r="J159" i="18"/>
  <c r="U158" i="10" s="1"/>
  <c r="J168" i="18"/>
  <c r="U167" i="10" s="1"/>
  <c r="J33" i="18"/>
  <c r="U32" i="10" s="1"/>
  <c r="J291" i="18"/>
  <c r="U290" i="10" s="1"/>
  <c r="J196" i="18"/>
  <c r="U195" i="10" s="1"/>
  <c r="J45" i="18"/>
  <c r="U44" i="10" s="1"/>
  <c r="L155" i="18"/>
  <c r="AD154" i="10" s="1"/>
  <c r="AE154" i="10" s="1"/>
  <c r="L156" i="18"/>
  <c r="AD155" i="10" s="1"/>
  <c r="AE155" i="10" s="1"/>
  <c r="L153" i="18"/>
  <c r="AD152" i="10" s="1"/>
  <c r="AE152" i="10" s="1"/>
  <c r="L146" i="18"/>
  <c r="AD145" i="10" s="1"/>
  <c r="AE145" i="10" s="1"/>
  <c r="Q159" i="18"/>
  <c r="AO158" i="10" s="1"/>
  <c r="O351" i="18"/>
  <c r="AL350" i="10" s="1"/>
  <c r="AK350" i="10" s="1"/>
  <c r="P160" i="18"/>
  <c r="AM159" i="10" s="1"/>
  <c r="P98" i="18"/>
  <c r="P44" i="18"/>
  <c r="AA43" i="10" s="1"/>
  <c r="J318" i="18"/>
  <c r="U317" i="10" s="1"/>
  <c r="J62" i="18"/>
  <c r="U61" i="10" s="1"/>
  <c r="J79" i="18"/>
  <c r="U78" i="10" s="1"/>
  <c r="J88" i="18"/>
  <c r="U87" i="10" s="1"/>
  <c r="J290" i="18"/>
  <c r="U289" i="10" s="1"/>
  <c r="J195" i="18"/>
  <c r="U194" i="10" s="1"/>
  <c r="J108" i="18"/>
  <c r="U107" i="10" s="1"/>
  <c r="L115" i="18"/>
  <c r="AD114" i="10" s="1"/>
  <c r="AE114" i="10" s="1"/>
  <c r="L112" i="18"/>
  <c r="AD111" i="10" s="1"/>
  <c r="AE111" i="10" s="1"/>
  <c r="L109" i="18"/>
  <c r="AD108" i="10" s="1"/>
  <c r="AE108" i="10" s="1"/>
  <c r="L106" i="18"/>
  <c r="AD105" i="10" s="1"/>
  <c r="AE105" i="10" s="1"/>
  <c r="Q344" i="18"/>
  <c r="AO343" i="10" s="1"/>
  <c r="O325" i="18"/>
  <c r="AL324" i="10" s="1"/>
  <c r="AK324" i="10" s="1"/>
  <c r="BY71" i="18"/>
  <c r="J44" i="18"/>
  <c r="U43" i="10" s="1"/>
  <c r="L71" i="18"/>
  <c r="AD70" i="10" s="1"/>
  <c r="AE70" i="10" s="1"/>
  <c r="L72" i="18"/>
  <c r="AD71" i="10" s="1"/>
  <c r="AE71" i="10" s="1"/>
  <c r="L65" i="18"/>
  <c r="AD64" i="10" s="1"/>
  <c r="AE64" i="10" s="1"/>
  <c r="L62" i="18"/>
  <c r="AD61" i="10" s="1"/>
  <c r="AE61" i="10" s="1"/>
  <c r="Q328" i="18"/>
  <c r="AO327" i="10" s="1"/>
  <c r="O318" i="18"/>
  <c r="AL317" i="10" s="1"/>
  <c r="AK317" i="10" s="1"/>
  <c r="AR230" i="18"/>
  <c r="P140" i="18"/>
  <c r="AA139" i="10" s="1"/>
  <c r="P86" i="18"/>
  <c r="AA85" i="10" s="1"/>
  <c r="P22" i="18"/>
  <c r="AM21" i="10" s="1"/>
  <c r="J238" i="18"/>
  <c r="U237" i="10" s="1"/>
  <c r="J327" i="18"/>
  <c r="U326" i="10" s="1"/>
  <c r="J7" i="18"/>
  <c r="U6" i="10" s="1"/>
  <c r="J289" i="18"/>
  <c r="U288" i="10" s="1"/>
  <c r="J202" i="18"/>
  <c r="U201" i="10" s="1"/>
  <c r="J107" i="18"/>
  <c r="U106" i="10" s="1"/>
  <c r="J301" i="18"/>
  <c r="U300" i="10" s="1"/>
  <c r="L351" i="18"/>
  <c r="AD350" i="10" s="1"/>
  <c r="AE350" i="10" s="1"/>
  <c r="L27" i="18"/>
  <c r="AD26" i="10" s="1"/>
  <c r="AE26" i="10" s="1"/>
  <c r="L28" i="18"/>
  <c r="AD27" i="10" s="1"/>
  <c r="AE27" i="10" s="1"/>
  <c r="L25" i="18"/>
  <c r="AD24" i="10" s="1"/>
  <c r="AE24" i="10" s="1"/>
  <c r="L18" i="18"/>
  <c r="AD17" i="10" s="1"/>
  <c r="AE17" i="10" s="1"/>
  <c r="Q64" i="18"/>
  <c r="AC63" i="10" s="1"/>
  <c r="O190" i="18"/>
  <c r="AL189" i="10" s="1"/>
  <c r="BG301" i="18"/>
  <c r="P309" i="18"/>
  <c r="AM308" i="10" s="1"/>
  <c r="P246" i="18"/>
  <c r="AM245" i="10" s="1"/>
  <c r="P194" i="18"/>
  <c r="AM193" i="10" s="1"/>
  <c r="P139" i="18"/>
  <c r="AM138" i="10" s="1"/>
  <c r="P76" i="18"/>
  <c r="AM75" i="10" s="1"/>
  <c r="P11" i="18"/>
  <c r="AM10" i="10" s="1"/>
  <c r="J230" i="18"/>
  <c r="U229" i="10" s="1"/>
  <c r="J263" i="18"/>
  <c r="U262" i="10" s="1"/>
  <c r="J344" i="18"/>
  <c r="U343" i="10" s="1"/>
  <c r="J273" i="18"/>
  <c r="U272" i="10" s="1"/>
  <c r="J186" i="18"/>
  <c r="U185" i="10" s="1"/>
  <c r="J43" i="18"/>
  <c r="U42" i="10" s="1"/>
  <c r="J293" i="18"/>
  <c r="U292" i="10" s="1"/>
  <c r="L327" i="18"/>
  <c r="AD326" i="10" s="1"/>
  <c r="AE326" i="10" s="1"/>
  <c r="L328" i="18"/>
  <c r="AD327" i="10" s="1"/>
  <c r="AE327" i="10" s="1"/>
  <c r="L321" i="18"/>
  <c r="AD320" i="10" s="1"/>
  <c r="AE320" i="10" s="1"/>
  <c r="L318" i="18"/>
  <c r="AD317" i="10" s="1"/>
  <c r="AE317" i="10" s="1"/>
  <c r="Q88" i="18"/>
  <c r="AO87" i="10" s="1"/>
  <c r="O328" i="18"/>
  <c r="AL327" i="10" s="1"/>
  <c r="AK327" i="10" s="1"/>
  <c r="P6" i="18"/>
  <c r="AM5" i="10" s="1"/>
  <c r="P300" i="18"/>
  <c r="AM299" i="10" s="1"/>
  <c r="P245" i="18"/>
  <c r="AM244" i="10" s="1"/>
  <c r="P182" i="18"/>
  <c r="AA181" i="10" s="1"/>
  <c r="P130" i="18"/>
  <c r="AA129" i="10" s="1"/>
  <c r="P75" i="18"/>
  <c r="AM74" i="10" s="1"/>
  <c r="J166" i="18"/>
  <c r="U165" i="10" s="1"/>
  <c r="J255" i="18"/>
  <c r="U254" i="10" s="1"/>
  <c r="J280" i="18"/>
  <c r="U279" i="10" s="1"/>
  <c r="J193" i="18"/>
  <c r="U192" i="10" s="1"/>
  <c r="J98" i="18"/>
  <c r="U97" i="10" s="1"/>
  <c r="J300" i="18"/>
  <c r="U299" i="10" s="1"/>
  <c r="J213" i="18"/>
  <c r="U212" i="10" s="1"/>
  <c r="L283" i="18"/>
  <c r="AD282" i="10" s="1"/>
  <c r="AE282" i="10" s="1"/>
  <c r="L284" i="18"/>
  <c r="AD283" i="10" s="1"/>
  <c r="AE283" i="10" s="1"/>
  <c r="L281" i="18"/>
  <c r="AD280" i="10" s="1"/>
  <c r="AE280" i="10" s="1"/>
  <c r="L274" i="18"/>
  <c r="AD273" i="10" s="1"/>
  <c r="AE273" i="10" s="1"/>
  <c r="Q93" i="18"/>
  <c r="AO92" i="10" s="1"/>
  <c r="O136" i="18"/>
  <c r="AL135" i="10" s="1"/>
  <c r="AK135" i="10" s="1"/>
  <c r="AP270" i="18"/>
  <c r="BP55" i="18"/>
  <c r="BP112" i="18"/>
  <c r="BP194" i="18"/>
  <c r="BP254" i="18"/>
  <c r="BP314" i="18"/>
  <c r="BG36" i="18"/>
  <c r="BG85" i="18"/>
  <c r="BG174" i="18"/>
  <c r="BG224" i="18"/>
  <c r="BG280" i="18"/>
  <c r="BG352" i="18"/>
  <c r="CB98" i="18"/>
  <c r="CB129" i="18"/>
  <c r="CB197" i="18"/>
  <c r="CB264" i="18"/>
  <c r="CB334" i="18"/>
  <c r="CQ239" i="18"/>
  <c r="CQ139" i="18"/>
  <c r="CQ197" i="18"/>
  <c r="AL36" i="18"/>
  <c r="BU212" i="18"/>
  <c r="CL227" i="18"/>
  <c r="BM321" i="18"/>
  <c r="BB109" i="18"/>
  <c r="AX60" i="18"/>
  <c r="BY326" i="18"/>
  <c r="BH316" i="18"/>
  <c r="BH140" i="18"/>
  <c r="AL333" i="18"/>
  <c r="BP24" i="18"/>
  <c r="BP70" i="18"/>
  <c r="BP128" i="18"/>
  <c r="BP217" i="18"/>
  <c r="BP294" i="18"/>
  <c r="BP340" i="18"/>
  <c r="BG28" i="18"/>
  <c r="BG101" i="18"/>
  <c r="BG150" i="18"/>
  <c r="BG238" i="18"/>
  <c r="BG283" i="18"/>
  <c r="CB26" i="18"/>
  <c r="CB85" i="18"/>
  <c r="CB108" i="18"/>
  <c r="CB201" i="18"/>
  <c r="CB268" i="18"/>
  <c r="CB343" i="18"/>
  <c r="CQ159" i="18"/>
  <c r="CQ94" i="18"/>
  <c r="CQ205" i="18"/>
  <c r="AL71" i="18"/>
  <c r="BU20" i="18"/>
  <c r="BU275" i="18"/>
  <c r="BY167" i="18"/>
  <c r="BZ43" i="18"/>
  <c r="BB165" i="18"/>
  <c r="AR100" i="18"/>
  <c r="AZ242" i="18"/>
  <c r="AT268" i="18"/>
  <c r="AR29" i="18"/>
  <c r="AT149" i="18"/>
  <c r="AZ223" i="18"/>
  <c r="AR126" i="18"/>
  <c r="AT318" i="18"/>
  <c r="AT34" i="18"/>
  <c r="AN60" i="18"/>
  <c r="CR214" i="18"/>
  <c r="AE317" i="18"/>
  <c r="BP43" i="18"/>
  <c r="BP71" i="18"/>
  <c r="BP141" i="18"/>
  <c r="BP214" i="18"/>
  <c r="BP266" i="18"/>
  <c r="BP339" i="18"/>
  <c r="BG31" i="18"/>
  <c r="BG110" i="18"/>
  <c r="BG166" i="18"/>
  <c r="BG239" i="18"/>
  <c r="CB16" i="18"/>
  <c r="CB97" i="18"/>
  <c r="CB169" i="18"/>
  <c r="CB192" i="18"/>
  <c r="CB261" i="18"/>
  <c r="CB335" i="18"/>
  <c r="CQ341" i="18"/>
  <c r="CQ67" i="18"/>
  <c r="CQ258" i="18"/>
  <c r="AL144" i="18"/>
  <c r="BU31" i="18"/>
  <c r="BU293" i="18"/>
  <c r="BN32" i="18"/>
  <c r="BY235" i="18"/>
  <c r="BZ95" i="18"/>
  <c r="BB227" i="18"/>
  <c r="CL290" i="18"/>
  <c r="CI60" i="18"/>
  <c r="CI174" i="18"/>
  <c r="BG350" i="18"/>
  <c r="BP29" i="18"/>
  <c r="BP60" i="18"/>
  <c r="BP165" i="18"/>
  <c r="BP203" i="18"/>
  <c r="BP272" i="18"/>
  <c r="BP341" i="18"/>
  <c r="BG79" i="18"/>
  <c r="BG140" i="18"/>
  <c r="BG182" i="18"/>
  <c r="BG249" i="18"/>
  <c r="BG299" i="18"/>
  <c r="CB28" i="18"/>
  <c r="CB68" i="18"/>
  <c r="CB178" i="18"/>
  <c r="CB211" i="18"/>
  <c r="CB279" i="18"/>
  <c r="CB346" i="18"/>
  <c r="CQ237" i="18"/>
  <c r="CQ259" i="18"/>
  <c r="CQ350" i="18"/>
  <c r="AL29" i="18"/>
  <c r="BU74" i="18"/>
  <c r="BU325" i="18"/>
  <c r="BN126" i="18"/>
  <c r="BY283" i="18"/>
  <c r="BZ189" i="18"/>
  <c r="BB292" i="18"/>
  <c r="AR47" i="18"/>
  <c r="BQ26" i="18"/>
  <c r="AE7" i="18"/>
  <c r="AJ157" i="18"/>
  <c r="BY346" i="18"/>
  <c r="AM297" i="18"/>
  <c r="BS348" i="18"/>
  <c r="BO343" i="18"/>
  <c r="BP36" i="18"/>
  <c r="BP75" i="18"/>
  <c r="BP186" i="18"/>
  <c r="BP218" i="18"/>
  <c r="BP296" i="18"/>
  <c r="BP351" i="18"/>
  <c r="BG92" i="18"/>
  <c r="BG143" i="18"/>
  <c r="BG195" i="18"/>
  <c r="BG242" i="18"/>
  <c r="BG330" i="18"/>
  <c r="CB45" i="18"/>
  <c r="CB121" i="18"/>
  <c r="CB179" i="18"/>
  <c r="CB209" i="18"/>
  <c r="CB294" i="18"/>
  <c r="CQ336" i="18"/>
  <c r="CQ186" i="18"/>
  <c r="CQ171" i="18"/>
  <c r="AL28" i="18"/>
  <c r="AL49" i="18"/>
  <c r="BU111" i="18"/>
  <c r="CL107" i="18"/>
  <c r="BN167" i="18"/>
  <c r="BM83" i="18"/>
  <c r="BZ193" i="18"/>
  <c r="AZ264" i="18"/>
  <c r="AZ32" i="18"/>
  <c r="BC306" i="18"/>
  <c r="BP39" i="18"/>
  <c r="BP106" i="18"/>
  <c r="BP147" i="18"/>
  <c r="BP236" i="18"/>
  <c r="BP283" i="18"/>
  <c r="BG44" i="18"/>
  <c r="BG53" i="18"/>
  <c r="BG116" i="18"/>
  <c r="BG212" i="18"/>
  <c r="BG288" i="18"/>
  <c r="BG324" i="18"/>
  <c r="CB34" i="18"/>
  <c r="CB137" i="18"/>
  <c r="CB155" i="18"/>
  <c r="CB230" i="18"/>
  <c r="CB304" i="18"/>
  <c r="CQ143" i="18"/>
  <c r="CQ10" i="18"/>
  <c r="CQ36" i="18"/>
  <c r="AL99" i="18"/>
  <c r="AL121" i="18"/>
  <c r="BU129" i="18"/>
  <c r="CL160" i="18"/>
  <c r="BN257" i="18"/>
  <c r="BM144" i="18"/>
  <c r="BZ283" i="18"/>
  <c r="AR252" i="18"/>
  <c r="AR225" i="18"/>
  <c r="BQ56" i="18"/>
  <c r="BQ50" i="18"/>
  <c r="BQ39" i="18"/>
  <c r="BQ9" i="18"/>
  <c r="BQ52" i="18"/>
  <c r="BQ18" i="18"/>
  <c r="BQ23" i="18"/>
  <c r="BQ60" i="18"/>
  <c r="BQ64" i="18"/>
  <c r="BQ40" i="18"/>
  <c r="BQ38" i="18"/>
  <c r="BQ41" i="18"/>
  <c r="BQ51" i="18"/>
  <c r="BQ6" i="18"/>
  <c r="BQ16" i="18"/>
  <c r="BQ59" i="18"/>
  <c r="BQ54" i="18"/>
  <c r="BQ28" i="18"/>
  <c r="BQ36" i="18"/>
  <c r="BQ34" i="18"/>
  <c r="BQ43" i="18"/>
  <c r="BQ25" i="18"/>
  <c r="BQ7" i="18"/>
  <c r="BQ53" i="18"/>
  <c r="BQ57" i="18"/>
  <c r="BQ47" i="18"/>
  <c r="BQ15" i="18"/>
  <c r="BQ11" i="18"/>
  <c r="BQ8" i="18"/>
  <c r="BQ27" i="18"/>
  <c r="BP42" i="18"/>
  <c r="BP117" i="18"/>
  <c r="BP176" i="18"/>
  <c r="BP241" i="18"/>
  <c r="BP324" i="18"/>
  <c r="BG27" i="18"/>
  <c r="BG81" i="18"/>
  <c r="BG132" i="18"/>
  <c r="BG202" i="18"/>
  <c r="BG244" i="18"/>
  <c r="BG353" i="18"/>
  <c r="CB53" i="18"/>
  <c r="CB102" i="18"/>
  <c r="CB184" i="18"/>
  <c r="CB249" i="18"/>
  <c r="CB298" i="18"/>
  <c r="CQ313" i="18"/>
  <c r="CQ285" i="18"/>
  <c r="CQ96" i="18"/>
  <c r="AL184" i="18"/>
  <c r="AL161" i="18"/>
  <c r="BU154" i="18"/>
  <c r="CL309" i="18"/>
  <c r="AX340" i="18"/>
  <c r="AZ77" i="18"/>
  <c r="BM339" i="18"/>
  <c r="AT252" i="18"/>
  <c r="BP90" i="18"/>
  <c r="BP139" i="18"/>
  <c r="BP179" i="18"/>
  <c r="BP262" i="18"/>
  <c r="BP312" i="18"/>
  <c r="BG98" i="18"/>
  <c r="BG159" i="18"/>
  <c r="BG190" i="18"/>
  <c r="BG272" i="18"/>
  <c r="CB81" i="18"/>
  <c r="CB119" i="18"/>
  <c r="CB174" i="18"/>
  <c r="CB241" i="18"/>
  <c r="CB319" i="18"/>
  <c r="CQ118" i="18"/>
  <c r="CQ345" i="18"/>
  <c r="CQ112" i="18"/>
  <c r="AL255" i="18"/>
  <c r="AL250" i="18"/>
  <c r="CL62" i="18"/>
  <c r="BY8" i="18"/>
  <c r="BM258" i="18"/>
  <c r="BB49" i="18"/>
  <c r="AX251" i="18"/>
  <c r="P34" i="18"/>
  <c r="AA33" i="10" s="1"/>
  <c r="J192" i="18"/>
  <c r="U191" i="10" s="1"/>
  <c r="J353" i="18"/>
  <c r="U352" i="10" s="1"/>
  <c r="J113" i="18"/>
  <c r="U112" i="10" s="1"/>
  <c r="J210" i="18"/>
  <c r="U209" i="10" s="1"/>
  <c r="J18" i="18"/>
  <c r="U17" i="10" s="1"/>
  <c r="J115" i="18"/>
  <c r="U114" i="10" s="1"/>
  <c r="J212" i="18"/>
  <c r="U211" i="10" s="1"/>
  <c r="J20" i="18"/>
  <c r="U19" i="10" s="1"/>
  <c r="J117" i="18"/>
  <c r="U116" i="10" s="1"/>
  <c r="L350" i="18"/>
  <c r="AD349" i="10" s="1"/>
  <c r="AE349" i="10" s="1"/>
  <c r="L339" i="18"/>
  <c r="AD338" i="10" s="1"/>
  <c r="AE338" i="10" s="1"/>
  <c r="L295" i="18"/>
  <c r="AD294" i="10" s="1"/>
  <c r="AE294" i="10" s="1"/>
  <c r="L251" i="18"/>
  <c r="AD250" i="10" s="1"/>
  <c r="AE250" i="10" s="1"/>
  <c r="L211" i="18"/>
  <c r="AD210" i="10" s="1"/>
  <c r="AE210" i="10" s="1"/>
  <c r="L167" i="18"/>
  <c r="AD166" i="10" s="1"/>
  <c r="AE166" i="10" s="1"/>
  <c r="L123" i="18"/>
  <c r="AD122" i="10" s="1"/>
  <c r="AE122" i="10" s="1"/>
  <c r="L83" i="18"/>
  <c r="AD82" i="10" s="1"/>
  <c r="AE82" i="10" s="1"/>
  <c r="L39" i="18"/>
  <c r="AD38" i="10" s="1"/>
  <c r="AE38" i="10" s="1"/>
  <c r="L336" i="18"/>
  <c r="AD335" i="10" s="1"/>
  <c r="AE335" i="10" s="1"/>
  <c r="L296" i="18"/>
  <c r="AD295" i="10" s="1"/>
  <c r="AE295" i="10" s="1"/>
  <c r="L252" i="18"/>
  <c r="AD251" i="10" s="1"/>
  <c r="AE251" i="10" s="1"/>
  <c r="L208" i="18"/>
  <c r="AD207" i="10" s="1"/>
  <c r="AE207" i="10" s="1"/>
  <c r="L168" i="18"/>
  <c r="AD167" i="10" s="1"/>
  <c r="AE167" i="10" s="1"/>
  <c r="L124" i="18"/>
  <c r="AD123" i="10" s="1"/>
  <c r="AE123" i="10" s="1"/>
  <c r="L80" i="18"/>
  <c r="AD79" i="10" s="1"/>
  <c r="AE79" i="10" s="1"/>
  <c r="L40" i="18"/>
  <c r="AD39" i="10" s="1"/>
  <c r="AE39" i="10" s="1"/>
  <c r="L333" i="18"/>
  <c r="AD332" i="10" s="1"/>
  <c r="AE332" i="10" s="1"/>
  <c r="L289" i="18"/>
  <c r="AD288" i="10" s="1"/>
  <c r="AE288" i="10" s="1"/>
  <c r="L249" i="18"/>
  <c r="AD248" i="10" s="1"/>
  <c r="AE248" i="10" s="1"/>
  <c r="L205" i="18"/>
  <c r="AD204" i="10" s="1"/>
  <c r="AE204" i="10" s="1"/>
  <c r="L161" i="18"/>
  <c r="AD160" i="10" s="1"/>
  <c r="AE160" i="10" s="1"/>
  <c r="L121" i="18"/>
  <c r="AD120" i="10" s="1"/>
  <c r="AE120" i="10" s="1"/>
  <c r="L77" i="18"/>
  <c r="AD76" i="10" s="1"/>
  <c r="AE76" i="10" s="1"/>
  <c r="L33" i="18"/>
  <c r="AD32" i="10" s="1"/>
  <c r="AE32" i="10" s="1"/>
  <c r="L330" i="18"/>
  <c r="AD329" i="10" s="1"/>
  <c r="AE329" i="10" s="1"/>
  <c r="L286" i="18"/>
  <c r="AD285" i="10" s="1"/>
  <c r="AE285" i="10" s="1"/>
  <c r="L242" i="18"/>
  <c r="AD241" i="10" s="1"/>
  <c r="AE241" i="10" s="1"/>
  <c r="L202" i="18"/>
  <c r="AD201" i="10" s="1"/>
  <c r="AE201" i="10" s="1"/>
  <c r="L158" i="18"/>
  <c r="AD157" i="10" s="1"/>
  <c r="AE157" i="10" s="1"/>
  <c r="L114" i="18"/>
  <c r="AD113" i="10" s="1"/>
  <c r="AE113" i="10" s="1"/>
  <c r="L74" i="18"/>
  <c r="AD73" i="10" s="1"/>
  <c r="AE73" i="10" s="1"/>
  <c r="L30" i="18"/>
  <c r="AD29" i="10" s="1"/>
  <c r="AE29" i="10" s="1"/>
  <c r="Q329" i="18"/>
  <c r="AC328" i="10" s="1"/>
  <c r="Q233" i="18"/>
  <c r="AO232" i="10" s="1"/>
  <c r="Q73" i="18"/>
  <c r="AO72" i="10" s="1"/>
  <c r="Q221" i="18"/>
  <c r="AO220" i="10" s="1"/>
  <c r="Q102" i="18"/>
  <c r="AO101" i="10" s="1"/>
  <c r="Q11" i="18"/>
  <c r="AO10" i="10" s="1"/>
  <c r="Q223" i="18"/>
  <c r="AC222" i="10" s="1"/>
  <c r="O347" i="18"/>
  <c r="AL346" i="10" s="1"/>
  <c r="AK346" i="10" s="1"/>
  <c r="O258" i="18"/>
  <c r="AL257" i="10" s="1"/>
  <c r="AK257" i="10" s="1"/>
  <c r="O264" i="18"/>
  <c r="AL263" i="10" s="1"/>
  <c r="AK263" i="10" s="1"/>
  <c r="L346" i="18"/>
  <c r="AD345" i="10" s="1"/>
  <c r="AE345" i="10" s="1"/>
  <c r="L335" i="18"/>
  <c r="AD334" i="10" s="1"/>
  <c r="AE334" i="10" s="1"/>
  <c r="L287" i="18"/>
  <c r="AD286" i="10" s="1"/>
  <c r="AE286" i="10" s="1"/>
  <c r="L247" i="18"/>
  <c r="AD246" i="10" s="1"/>
  <c r="AE246" i="10" s="1"/>
  <c r="L207" i="18"/>
  <c r="AD206" i="10" s="1"/>
  <c r="AE206" i="10" s="1"/>
  <c r="L159" i="18"/>
  <c r="AD158" i="10" s="1"/>
  <c r="AE158" i="10" s="1"/>
  <c r="L119" i="18"/>
  <c r="AD118" i="10" s="1"/>
  <c r="AE118" i="10" s="1"/>
  <c r="L79" i="18"/>
  <c r="AD78" i="10" s="1"/>
  <c r="AE78" i="10" s="1"/>
  <c r="L31" i="18"/>
  <c r="AD30" i="10" s="1"/>
  <c r="AE30" i="10" s="1"/>
  <c r="L332" i="18"/>
  <c r="AD331" i="10" s="1"/>
  <c r="AE331" i="10" s="1"/>
  <c r="L292" i="18"/>
  <c r="AD291" i="10" s="1"/>
  <c r="AE291" i="10" s="1"/>
  <c r="L244" i="18"/>
  <c r="AD243" i="10" s="1"/>
  <c r="AE243" i="10" s="1"/>
  <c r="L204" i="18"/>
  <c r="AD203" i="10" s="1"/>
  <c r="AE203" i="10" s="1"/>
  <c r="L164" i="18"/>
  <c r="AD163" i="10" s="1"/>
  <c r="AE163" i="10" s="1"/>
  <c r="L116" i="18"/>
  <c r="AD115" i="10" s="1"/>
  <c r="AE115" i="10" s="1"/>
  <c r="L76" i="18"/>
  <c r="AD75" i="10" s="1"/>
  <c r="AE75" i="10" s="1"/>
  <c r="L36" i="18"/>
  <c r="AD35" i="10" s="1"/>
  <c r="AE35" i="10" s="1"/>
  <c r="L325" i="18"/>
  <c r="AD324" i="10" s="1"/>
  <c r="AE324" i="10" s="1"/>
  <c r="L285" i="18"/>
  <c r="AD284" i="10" s="1"/>
  <c r="AE284" i="10" s="1"/>
  <c r="L245" i="18"/>
  <c r="AD244" i="10" s="1"/>
  <c r="AE244" i="10" s="1"/>
  <c r="L197" i="18"/>
  <c r="AD196" i="10" s="1"/>
  <c r="AE196" i="10" s="1"/>
  <c r="L157" i="18"/>
  <c r="AD156" i="10" s="1"/>
  <c r="AE156" i="10" s="1"/>
  <c r="L117" i="18"/>
  <c r="AD116" i="10" s="1"/>
  <c r="AE116" i="10" s="1"/>
  <c r="L69" i="18"/>
  <c r="AD68" i="10" s="1"/>
  <c r="AE68" i="10" s="1"/>
  <c r="L29" i="18"/>
  <c r="AD28" i="10" s="1"/>
  <c r="AE28" i="10" s="1"/>
  <c r="L326" i="18"/>
  <c r="AD325" i="10" s="1"/>
  <c r="AE325" i="10" s="1"/>
  <c r="L278" i="18"/>
  <c r="AD277" i="10" s="1"/>
  <c r="AE277" i="10" s="1"/>
  <c r="L238" i="18"/>
  <c r="AD237" i="10" s="1"/>
  <c r="AE237" i="10" s="1"/>
  <c r="L198" i="18"/>
  <c r="AD197" i="10" s="1"/>
  <c r="AE197" i="10" s="1"/>
  <c r="L150" i="18"/>
  <c r="AD149" i="10" s="1"/>
  <c r="AE149" i="10" s="1"/>
  <c r="L110" i="18"/>
  <c r="AD109" i="10" s="1"/>
  <c r="AE109" i="10" s="1"/>
  <c r="L70" i="18"/>
  <c r="AD69" i="10" s="1"/>
  <c r="AE69" i="10" s="1"/>
  <c r="L22" i="18"/>
  <c r="AD21" i="10" s="1"/>
  <c r="AE21" i="10" s="1"/>
  <c r="Q33" i="18"/>
  <c r="AO32" i="10" s="1"/>
  <c r="Q84" i="18"/>
  <c r="AO83" i="10" s="1"/>
  <c r="Q280" i="18"/>
  <c r="AC279" i="10" s="1"/>
  <c r="Q205" i="18"/>
  <c r="AO204" i="10" s="1"/>
  <c r="Q30" i="18"/>
  <c r="AC29" i="10" s="1"/>
  <c r="Q306" i="18"/>
  <c r="AO305" i="10" s="1"/>
  <c r="Q167" i="18"/>
  <c r="AO166" i="10" s="1"/>
  <c r="O315" i="18"/>
  <c r="AL314" i="10" s="1"/>
  <c r="AK314" i="10" s="1"/>
  <c r="O254" i="18"/>
  <c r="AL253" i="10" s="1"/>
  <c r="AK253" i="10" s="1"/>
  <c r="O200" i="18"/>
  <c r="AL199" i="10" s="1"/>
  <c r="AK199" i="10" s="1"/>
  <c r="P320" i="18"/>
  <c r="AM319" i="10" s="1"/>
  <c r="P277" i="18"/>
  <c r="AA276" i="10" s="1"/>
  <c r="P235" i="18"/>
  <c r="AA234" i="10" s="1"/>
  <c r="P192" i="18"/>
  <c r="AM191" i="10" s="1"/>
  <c r="P149" i="18"/>
  <c r="AM148" i="10" s="1"/>
  <c r="P107" i="18"/>
  <c r="AM106" i="10" s="1"/>
  <c r="P64" i="18"/>
  <c r="AM63" i="10" s="1"/>
  <c r="P21" i="18"/>
  <c r="AM20" i="10" s="1"/>
  <c r="J294" i="18"/>
  <c r="U293" i="10" s="1"/>
  <c r="J86" i="18"/>
  <c r="U85" i="10" s="1"/>
  <c r="J247" i="18"/>
  <c r="U246" i="10" s="1"/>
  <c r="J352" i="18"/>
  <c r="U351" i="10" s="1"/>
  <c r="J104" i="18"/>
  <c r="U103" i="10" s="1"/>
  <c r="J265" i="18"/>
  <c r="U264" i="10" s="1"/>
  <c r="J17" i="18"/>
  <c r="U16" i="10" s="1"/>
  <c r="J122" i="18"/>
  <c r="U121" i="10" s="1"/>
  <c r="J275" i="18"/>
  <c r="U274" i="10" s="1"/>
  <c r="J35" i="18"/>
  <c r="U34" i="10" s="1"/>
  <c r="J132" i="18"/>
  <c r="U131" i="10" s="1"/>
  <c r="J285" i="18"/>
  <c r="U284" i="10" s="1"/>
  <c r="J37" i="18"/>
  <c r="U36" i="10" s="1"/>
  <c r="L347" i="18"/>
  <c r="AD346" i="10" s="1"/>
  <c r="AE346" i="10" s="1"/>
  <c r="L319" i="18"/>
  <c r="AD318" i="10" s="1"/>
  <c r="AE318" i="10" s="1"/>
  <c r="L279" i="18"/>
  <c r="AD278" i="10" s="1"/>
  <c r="AE278" i="10" s="1"/>
  <c r="L239" i="18"/>
  <c r="AD238" i="10" s="1"/>
  <c r="AE238" i="10" s="1"/>
  <c r="L191" i="18"/>
  <c r="AD190" i="10" s="1"/>
  <c r="AE190" i="10" s="1"/>
  <c r="L151" i="18"/>
  <c r="AD150" i="10" s="1"/>
  <c r="AE150" i="10" s="1"/>
  <c r="L111" i="18"/>
  <c r="AD110" i="10" s="1"/>
  <c r="AE110" i="10" s="1"/>
  <c r="L63" i="18"/>
  <c r="AD62" i="10" s="1"/>
  <c r="AE62" i="10" s="1"/>
  <c r="L23" i="18"/>
  <c r="AD22" i="10" s="1"/>
  <c r="AE22" i="10" s="1"/>
  <c r="L324" i="18"/>
  <c r="AD323" i="10" s="1"/>
  <c r="AE323" i="10" s="1"/>
  <c r="L276" i="18"/>
  <c r="AD275" i="10" s="1"/>
  <c r="AE275" i="10" s="1"/>
  <c r="L236" i="18"/>
  <c r="AD235" i="10" s="1"/>
  <c r="AE235" i="10" s="1"/>
  <c r="L196" i="18"/>
  <c r="AD195" i="10" s="1"/>
  <c r="AE195" i="10" s="1"/>
  <c r="L148" i="18"/>
  <c r="AD147" i="10" s="1"/>
  <c r="AE147" i="10" s="1"/>
  <c r="L108" i="18"/>
  <c r="AD107" i="10" s="1"/>
  <c r="AE107" i="10" s="1"/>
  <c r="L68" i="18"/>
  <c r="AD67" i="10" s="1"/>
  <c r="AE67" i="10" s="1"/>
  <c r="L20" i="18"/>
  <c r="AD19" i="10" s="1"/>
  <c r="AE19" i="10" s="1"/>
  <c r="L317" i="18"/>
  <c r="AD316" i="10" s="1"/>
  <c r="AE316" i="10" s="1"/>
  <c r="L277" i="18"/>
  <c r="AD276" i="10" s="1"/>
  <c r="AE276" i="10" s="1"/>
  <c r="L229" i="18"/>
  <c r="AD228" i="10" s="1"/>
  <c r="AE228" i="10" s="1"/>
  <c r="L189" i="18"/>
  <c r="AD188" i="10" s="1"/>
  <c r="AE188" i="10" s="1"/>
  <c r="L149" i="18"/>
  <c r="AD148" i="10" s="1"/>
  <c r="AE148" i="10" s="1"/>
  <c r="L101" i="18"/>
  <c r="AD100" i="10" s="1"/>
  <c r="AE100" i="10" s="1"/>
  <c r="L61" i="18"/>
  <c r="AD60" i="10" s="1"/>
  <c r="AE60" i="10" s="1"/>
  <c r="L21" i="18"/>
  <c r="AD20" i="10" s="1"/>
  <c r="AE20" i="10" s="1"/>
  <c r="L310" i="18"/>
  <c r="AD309" i="10" s="1"/>
  <c r="AE309" i="10" s="1"/>
  <c r="L270" i="18"/>
  <c r="AD269" i="10" s="1"/>
  <c r="AE269" i="10" s="1"/>
  <c r="L230" i="18"/>
  <c r="AD229" i="10" s="1"/>
  <c r="AE229" i="10" s="1"/>
  <c r="L182" i="18"/>
  <c r="AD181" i="10" s="1"/>
  <c r="AE181" i="10" s="1"/>
  <c r="L142" i="18"/>
  <c r="AD141" i="10" s="1"/>
  <c r="AE141" i="10" s="1"/>
  <c r="L102" i="18"/>
  <c r="AD101" i="10" s="1"/>
  <c r="AE101" i="10" s="1"/>
  <c r="L54" i="18"/>
  <c r="AD53" i="10" s="1"/>
  <c r="AE53" i="10" s="1"/>
  <c r="L14" i="18"/>
  <c r="AD13" i="10" s="1"/>
  <c r="AE13" i="10" s="1"/>
  <c r="Q60" i="18"/>
  <c r="AO59" i="10" s="1"/>
  <c r="Q28" i="18"/>
  <c r="AC27" i="10" s="1"/>
  <c r="Q248" i="18"/>
  <c r="AO247" i="10" s="1"/>
  <c r="Q321" i="18"/>
  <c r="AO320" i="10" s="1"/>
  <c r="Q8" i="18"/>
  <c r="AC7" i="10" s="1"/>
  <c r="Q267" i="18"/>
  <c r="AO266" i="10" s="1"/>
  <c r="Q170" i="18"/>
  <c r="AO169" i="10" s="1"/>
  <c r="Q103" i="18"/>
  <c r="AO102" i="10" s="1"/>
  <c r="O309" i="18"/>
  <c r="AL308" i="10" s="1"/>
  <c r="AK308" i="10" s="1"/>
  <c r="O126" i="18"/>
  <c r="AL125" i="10" s="1"/>
  <c r="AK125" i="10" s="1"/>
  <c r="O72" i="18"/>
  <c r="AL71" i="10" s="1"/>
  <c r="AK71" i="10" s="1"/>
  <c r="P12" i="18"/>
  <c r="AM11" i="10" s="1"/>
  <c r="J96" i="18"/>
  <c r="U95" i="10" s="1"/>
  <c r="J201" i="18"/>
  <c r="U200" i="10" s="1"/>
  <c r="J9" i="18"/>
  <c r="U8" i="10" s="1"/>
  <c r="J106" i="18"/>
  <c r="U105" i="10" s="1"/>
  <c r="J211" i="18"/>
  <c r="U210" i="10" s="1"/>
  <c r="J19" i="18"/>
  <c r="U18" i="10" s="1"/>
  <c r="J124" i="18"/>
  <c r="U123" i="10" s="1"/>
  <c r="J221" i="18"/>
  <c r="U220" i="10" s="1"/>
  <c r="J29" i="18"/>
  <c r="U28" i="10" s="1"/>
  <c r="L348" i="18"/>
  <c r="AD347" i="10" s="1"/>
  <c r="AE347" i="10" s="1"/>
  <c r="L315" i="18"/>
  <c r="AD314" i="10" s="1"/>
  <c r="AE314" i="10" s="1"/>
  <c r="L275" i="18"/>
  <c r="AD274" i="10" s="1"/>
  <c r="AE274" i="10" s="1"/>
  <c r="L231" i="18"/>
  <c r="AD230" i="10" s="1"/>
  <c r="AE230" i="10" s="1"/>
  <c r="L187" i="18"/>
  <c r="AD186" i="10" s="1"/>
  <c r="AE186" i="10" s="1"/>
  <c r="L147" i="18"/>
  <c r="AD146" i="10" s="1"/>
  <c r="AE146" i="10" s="1"/>
  <c r="L103" i="18"/>
  <c r="AD102" i="10" s="1"/>
  <c r="AE102" i="10" s="1"/>
  <c r="L59" i="18"/>
  <c r="AD58" i="10" s="1"/>
  <c r="AE58" i="10" s="1"/>
  <c r="L19" i="18"/>
  <c r="AD18" i="10" s="1"/>
  <c r="AE18" i="10" s="1"/>
  <c r="L316" i="18"/>
  <c r="AD315" i="10" s="1"/>
  <c r="AE315" i="10" s="1"/>
  <c r="L272" i="18"/>
  <c r="AD271" i="10" s="1"/>
  <c r="AE271" i="10" s="1"/>
  <c r="L232" i="18"/>
  <c r="AD231" i="10" s="1"/>
  <c r="AE231" i="10" s="1"/>
  <c r="L188" i="18"/>
  <c r="AD187" i="10" s="1"/>
  <c r="AE187" i="10" s="1"/>
  <c r="L144" i="18"/>
  <c r="AD143" i="10" s="1"/>
  <c r="AE143" i="10" s="1"/>
  <c r="L104" i="18"/>
  <c r="AD103" i="10" s="1"/>
  <c r="AE103" i="10" s="1"/>
  <c r="L60" i="18"/>
  <c r="AD59" i="10" s="1"/>
  <c r="AE59" i="10" s="1"/>
  <c r="L16" i="18"/>
  <c r="AD15" i="10" s="1"/>
  <c r="AE15" i="10" s="1"/>
  <c r="L313" i="18"/>
  <c r="AD312" i="10" s="1"/>
  <c r="AE312" i="10" s="1"/>
  <c r="L269" i="18"/>
  <c r="AD268" i="10" s="1"/>
  <c r="AE268" i="10" s="1"/>
  <c r="L225" i="18"/>
  <c r="AD224" i="10" s="1"/>
  <c r="AE224" i="10" s="1"/>
  <c r="L185" i="18"/>
  <c r="AD184" i="10" s="1"/>
  <c r="AE184" i="10" s="1"/>
  <c r="L141" i="18"/>
  <c r="AD140" i="10" s="1"/>
  <c r="AE140" i="10" s="1"/>
  <c r="L97" i="18"/>
  <c r="AD96" i="10" s="1"/>
  <c r="AE96" i="10" s="1"/>
  <c r="L57" i="18"/>
  <c r="AD56" i="10" s="1"/>
  <c r="AE56" i="10" s="1"/>
  <c r="L13" i="18"/>
  <c r="AD12" i="10" s="1"/>
  <c r="AE12" i="10" s="1"/>
  <c r="L306" i="18"/>
  <c r="AD305" i="10" s="1"/>
  <c r="AE305" i="10" s="1"/>
  <c r="L266" i="18"/>
  <c r="AD265" i="10" s="1"/>
  <c r="AE265" i="10" s="1"/>
  <c r="L222" i="18"/>
  <c r="AD221" i="10" s="1"/>
  <c r="AE221" i="10" s="1"/>
  <c r="L178" i="18"/>
  <c r="AD177" i="10" s="1"/>
  <c r="AE177" i="10" s="1"/>
  <c r="L138" i="18"/>
  <c r="AD137" i="10" s="1"/>
  <c r="AE137" i="10" s="1"/>
  <c r="L94" i="18"/>
  <c r="AD93" i="10" s="1"/>
  <c r="AE93" i="10" s="1"/>
  <c r="L50" i="18"/>
  <c r="AD49" i="10" s="1"/>
  <c r="AE49" i="10" s="1"/>
  <c r="L10" i="18"/>
  <c r="AD9" i="10" s="1"/>
  <c r="AE9" i="10" s="1"/>
  <c r="Q341" i="18"/>
  <c r="AO340" i="10" s="1"/>
  <c r="Q351" i="18"/>
  <c r="AO350" i="10" s="1"/>
  <c r="Q56" i="18"/>
  <c r="AO55" i="10" s="1"/>
  <c r="Q309" i="18"/>
  <c r="AC308" i="10" s="1"/>
  <c r="Q286" i="18"/>
  <c r="AO285" i="10" s="1"/>
  <c r="Q211" i="18"/>
  <c r="AO210" i="10" s="1"/>
  <c r="Q114" i="18"/>
  <c r="AO113" i="10" s="1"/>
  <c r="Q39" i="18"/>
  <c r="AO38" i="10" s="1"/>
  <c r="O6" i="18"/>
  <c r="AL5" i="10" s="1"/>
  <c r="AK5" i="10" s="1"/>
  <c r="O271" i="18"/>
  <c r="AL270" i="10" s="1"/>
  <c r="AK270" i="10" s="1"/>
  <c r="O62" i="18"/>
  <c r="AL61" i="10" s="1"/>
  <c r="AK61" i="10" s="1"/>
  <c r="O8" i="18"/>
  <c r="AL7" i="10" s="1"/>
  <c r="AK7" i="10" s="1"/>
  <c r="L349" i="18"/>
  <c r="AD348" i="10" s="1"/>
  <c r="AE348" i="10" s="1"/>
  <c r="L311" i="18"/>
  <c r="AD310" i="10" s="1"/>
  <c r="AE310" i="10" s="1"/>
  <c r="L271" i="18"/>
  <c r="AD270" i="10" s="1"/>
  <c r="AE270" i="10" s="1"/>
  <c r="L223" i="18"/>
  <c r="AD222" i="10" s="1"/>
  <c r="AE222" i="10" s="1"/>
  <c r="L183" i="18"/>
  <c r="AD182" i="10" s="1"/>
  <c r="AE182" i="10" s="1"/>
  <c r="L143" i="18"/>
  <c r="AD142" i="10" s="1"/>
  <c r="AE142" i="10" s="1"/>
  <c r="L95" i="18"/>
  <c r="AD94" i="10" s="1"/>
  <c r="AE94" i="10" s="1"/>
  <c r="L55" i="18"/>
  <c r="AD54" i="10" s="1"/>
  <c r="AE54" i="10" s="1"/>
  <c r="L15" i="18"/>
  <c r="AD14" i="10" s="1"/>
  <c r="AE14" i="10" s="1"/>
  <c r="L308" i="18"/>
  <c r="AD307" i="10" s="1"/>
  <c r="AE307" i="10" s="1"/>
  <c r="L268" i="18"/>
  <c r="AD267" i="10" s="1"/>
  <c r="AE267" i="10" s="1"/>
  <c r="L228" i="18"/>
  <c r="AD227" i="10" s="1"/>
  <c r="AE227" i="10" s="1"/>
  <c r="L180" i="18"/>
  <c r="AD179" i="10" s="1"/>
  <c r="AE179" i="10" s="1"/>
  <c r="L140" i="18"/>
  <c r="AD139" i="10" s="1"/>
  <c r="AE139" i="10" s="1"/>
  <c r="L100" i="18"/>
  <c r="AD99" i="10" s="1"/>
  <c r="AE99" i="10" s="1"/>
  <c r="L52" i="18"/>
  <c r="AD51" i="10" s="1"/>
  <c r="AE51" i="10" s="1"/>
  <c r="L12" i="18"/>
  <c r="AD11" i="10" s="1"/>
  <c r="AE11" i="10" s="1"/>
  <c r="L309" i="18"/>
  <c r="AD308" i="10" s="1"/>
  <c r="AE308" i="10" s="1"/>
  <c r="L261" i="18"/>
  <c r="AD260" i="10" s="1"/>
  <c r="AE260" i="10" s="1"/>
  <c r="L221" i="18"/>
  <c r="AD220" i="10" s="1"/>
  <c r="AE220" i="10" s="1"/>
  <c r="L181" i="18"/>
  <c r="AD180" i="10" s="1"/>
  <c r="AE180" i="10" s="1"/>
  <c r="L133" i="18"/>
  <c r="AD132" i="10" s="1"/>
  <c r="AE132" i="10" s="1"/>
  <c r="L93" i="18"/>
  <c r="AD92" i="10" s="1"/>
  <c r="AE92" i="10" s="1"/>
  <c r="L53" i="18"/>
  <c r="AD52" i="10" s="1"/>
  <c r="AE52" i="10" s="1"/>
  <c r="L342" i="18"/>
  <c r="AD341" i="10" s="1"/>
  <c r="AE341" i="10" s="1"/>
  <c r="L302" i="18"/>
  <c r="AD301" i="10" s="1"/>
  <c r="AE301" i="10" s="1"/>
  <c r="L262" i="18"/>
  <c r="AD261" i="10" s="1"/>
  <c r="AE261" i="10" s="1"/>
  <c r="L214" i="18"/>
  <c r="AD213" i="10" s="1"/>
  <c r="AE213" i="10" s="1"/>
  <c r="L174" i="18"/>
  <c r="AD173" i="10" s="1"/>
  <c r="AE173" i="10" s="1"/>
  <c r="L134" i="18"/>
  <c r="AD133" i="10" s="1"/>
  <c r="AE133" i="10" s="1"/>
  <c r="L86" i="18"/>
  <c r="AD85" i="10" s="1"/>
  <c r="AE85" i="10" s="1"/>
  <c r="L46" i="18"/>
  <c r="AD45" i="10" s="1"/>
  <c r="AE45" i="10" s="1"/>
  <c r="Q57" i="18"/>
  <c r="AC56" i="10" s="1"/>
  <c r="Q72" i="18"/>
  <c r="Q265" i="18"/>
  <c r="AO264" i="10" s="1"/>
  <c r="Q197" i="18"/>
  <c r="AC196" i="10" s="1"/>
  <c r="Q230" i="18"/>
  <c r="AO229" i="10" s="1"/>
  <c r="Q147" i="18"/>
  <c r="AO146" i="10" s="1"/>
  <c r="Q106" i="18"/>
  <c r="AO105" i="10" s="1"/>
  <c r="O301" i="18"/>
  <c r="AL300" i="10" s="1"/>
  <c r="AK300" i="10" s="1"/>
  <c r="O297" i="18"/>
  <c r="AL296" i="10" s="1"/>
  <c r="AK296" i="10" s="1"/>
  <c r="O117" i="18"/>
  <c r="AL116" i="10" s="1"/>
  <c r="O63" i="18"/>
  <c r="AL62" i="10" s="1"/>
  <c r="AK62" i="10" s="1"/>
  <c r="AE25" i="10"/>
  <c r="L345" i="18"/>
  <c r="AD344" i="10" s="1"/>
  <c r="AE344" i="10" s="1"/>
  <c r="L307" i="18"/>
  <c r="AD306" i="10" s="1"/>
  <c r="AE306" i="10" s="1"/>
  <c r="L263" i="18"/>
  <c r="AD262" i="10" s="1"/>
  <c r="AE262" i="10" s="1"/>
  <c r="L219" i="18"/>
  <c r="AD218" i="10" s="1"/>
  <c r="AE218" i="10" s="1"/>
  <c r="L179" i="18"/>
  <c r="AD178" i="10" s="1"/>
  <c r="AE178" i="10" s="1"/>
  <c r="L135" i="18"/>
  <c r="AD134" i="10" s="1"/>
  <c r="AE134" i="10" s="1"/>
  <c r="L91" i="18"/>
  <c r="AD90" i="10" s="1"/>
  <c r="AE90" i="10" s="1"/>
  <c r="L51" i="18"/>
  <c r="AD50" i="10" s="1"/>
  <c r="AE50" i="10" s="1"/>
  <c r="L7" i="18"/>
  <c r="AD6" i="10" s="1"/>
  <c r="AE6" i="10" s="1"/>
  <c r="L304" i="18"/>
  <c r="AD303" i="10" s="1"/>
  <c r="AE303" i="10" s="1"/>
  <c r="L264" i="18"/>
  <c r="AD263" i="10" s="1"/>
  <c r="AE263" i="10" s="1"/>
  <c r="L220" i="18"/>
  <c r="AD219" i="10" s="1"/>
  <c r="AE219" i="10" s="1"/>
  <c r="L176" i="18"/>
  <c r="AD175" i="10" s="1"/>
  <c r="AE175" i="10" s="1"/>
  <c r="L136" i="18"/>
  <c r="AD135" i="10" s="1"/>
  <c r="AE135" i="10" s="1"/>
  <c r="L92" i="18"/>
  <c r="AD91" i="10" s="1"/>
  <c r="AE91" i="10" s="1"/>
  <c r="L48" i="18"/>
  <c r="AD47" i="10" s="1"/>
  <c r="AE47" i="10" s="1"/>
  <c r="L8" i="18"/>
  <c r="AD7" i="10" s="1"/>
  <c r="AE7" i="10" s="1"/>
  <c r="L301" i="18"/>
  <c r="AD300" i="10" s="1"/>
  <c r="AE300" i="10" s="1"/>
  <c r="L257" i="18"/>
  <c r="AD256" i="10" s="1"/>
  <c r="AE256" i="10" s="1"/>
  <c r="L217" i="18"/>
  <c r="AD216" i="10" s="1"/>
  <c r="AE216" i="10" s="1"/>
  <c r="L173" i="18"/>
  <c r="AD172" i="10" s="1"/>
  <c r="AE172" i="10" s="1"/>
  <c r="L129" i="18"/>
  <c r="AD128" i="10" s="1"/>
  <c r="AE128" i="10" s="1"/>
  <c r="L89" i="18"/>
  <c r="AD88" i="10" s="1"/>
  <c r="AE88" i="10" s="1"/>
  <c r="L45" i="18"/>
  <c r="AD44" i="10" s="1"/>
  <c r="AE44" i="10" s="1"/>
  <c r="L338" i="18"/>
  <c r="AD337" i="10" s="1"/>
  <c r="AE337" i="10" s="1"/>
  <c r="L298" i="18"/>
  <c r="AD297" i="10" s="1"/>
  <c r="AE297" i="10" s="1"/>
  <c r="L254" i="18"/>
  <c r="AD253" i="10" s="1"/>
  <c r="AE253" i="10" s="1"/>
  <c r="L210" i="18"/>
  <c r="AD209" i="10" s="1"/>
  <c r="AE209" i="10" s="1"/>
  <c r="L170" i="18"/>
  <c r="AD169" i="10" s="1"/>
  <c r="AE169" i="10" s="1"/>
  <c r="L126" i="18"/>
  <c r="AD125" i="10" s="1"/>
  <c r="AE125" i="10" s="1"/>
  <c r="L82" i="18"/>
  <c r="AD81" i="10" s="1"/>
  <c r="AE81" i="10" s="1"/>
  <c r="L42" i="18"/>
  <c r="AD41" i="10" s="1"/>
  <c r="AE41" i="10" s="1"/>
  <c r="Q336" i="18"/>
  <c r="AO335" i="10" s="1"/>
  <c r="Q68" i="18"/>
  <c r="AO67" i="10" s="1"/>
  <c r="Q244" i="18"/>
  <c r="AO243" i="10" s="1"/>
  <c r="Q69" i="18"/>
  <c r="AC68" i="10" s="1"/>
  <c r="Q222" i="18"/>
  <c r="AC221" i="10" s="1"/>
  <c r="Q75" i="18"/>
  <c r="AO74" i="10" s="1"/>
  <c r="Q50" i="18"/>
  <c r="AC49" i="10" s="1"/>
  <c r="O141" i="18"/>
  <c r="AL140" i="10" s="1"/>
  <c r="AK140" i="10" s="1"/>
  <c r="O281" i="18"/>
  <c r="AL280" i="10" s="1"/>
  <c r="AK280" i="10" s="1"/>
  <c r="O53" i="18"/>
  <c r="AL52" i="10" s="1"/>
  <c r="AK52" i="10" s="1"/>
  <c r="P341" i="18"/>
  <c r="AM340" i="10" s="1"/>
  <c r="P299" i="18"/>
  <c r="AM298" i="10" s="1"/>
  <c r="P256" i="18"/>
  <c r="AM255" i="10" s="1"/>
  <c r="P213" i="18"/>
  <c r="P171" i="18"/>
  <c r="AM170" i="10" s="1"/>
  <c r="P128" i="18"/>
  <c r="AM127" i="10" s="1"/>
  <c r="P85" i="18"/>
  <c r="AM84" i="10" s="1"/>
  <c r="P43" i="18"/>
  <c r="AM42" i="10" s="1"/>
  <c r="J214" i="18"/>
  <c r="U213" i="10" s="1"/>
  <c r="J335" i="18"/>
  <c r="U334" i="10" s="1"/>
  <c r="J95" i="18"/>
  <c r="U94" i="10" s="1"/>
  <c r="J256" i="18"/>
  <c r="U255" i="10" s="1"/>
  <c r="J16" i="18"/>
  <c r="U15" i="10" s="1"/>
  <c r="J121" i="18"/>
  <c r="U120" i="10" s="1"/>
  <c r="J274" i="18"/>
  <c r="U273" i="10" s="1"/>
  <c r="J26" i="18"/>
  <c r="U25" i="10" s="1"/>
  <c r="J123" i="18"/>
  <c r="U122" i="10" s="1"/>
  <c r="J276" i="18"/>
  <c r="U275" i="10" s="1"/>
  <c r="J28" i="18"/>
  <c r="U27" i="10" s="1"/>
  <c r="J133" i="18"/>
  <c r="U132" i="10" s="1"/>
  <c r="L6" i="18"/>
  <c r="AD5" i="10" s="1"/>
  <c r="AE5" i="10" s="1"/>
  <c r="L343" i="18"/>
  <c r="AD342" i="10" s="1"/>
  <c r="AE342" i="10" s="1"/>
  <c r="L303" i="18"/>
  <c r="AD302" i="10" s="1"/>
  <c r="AE302" i="10" s="1"/>
  <c r="L255" i="18"/>
  <c r="AD254" i="10" s="1"/>
  <c r="AE254" i="10" s="1"/>
  <c r="L215" i="18"/>
  <c r="AD214" i="10" s="1"/>
  <c r="AE214" i="10" s="1"/>
  <c r="L175" i="18"/>
  <c r="AD174" i="10" s="1"/>
  <c r="AE174" i="10" s="1"/>
  <c r="L127" i="18"/>
  <c r="AD126" i="10" s="1"/>
  <c r="AE126" i="10" s="1"/>
  <c r="L87" i="18"/>
  <c r="AD86" i="10" s="1"/>
  <c r="AE86" i="10" s="1"/>
  <c r="L47" i="18"/>
  <c r="AD46" i="10" s="1"/>
  <c r="AE46" i="10" s="1"/>
  <c r="L340" i="18"/>
  <c r="AD339" i="10" s="1"/>
  <c r="AE339" i="10" s="1"/>
  <c r="L300" i="18"/>
  <c r="AD299" i="10" s="1"/>
  <c r="AE299" i="10" s="1"/>
  <c r="L260" i="18"/>
  <c r="AD259" i="10" s="1"/>
  <c r="AE259" i="10" s="1"/>
  <c r="L212" i="18"/>
  <c r="AD211" i="10" s="1"/>
  <c r="AE211" i="10" s="1"/>
  <c r="L172" i="18"/>
  <c r="AD171" i="10" s="1"/>
  <c r="AE171" i="10" s="1"/>
  <c r="L132" i="18"/>
  <c r="AD131" i="10" s="1"/>
  <c r="AE131" i="10" s="1"/>
  <c r="L84" i="18"/>
  <c r="AD83" i="10" s="1"/>
  <c r="AE83" i="10" s="1"/>
  <c r="L44" i="18"/>
  <c r="AD43" i="10" s="1"/>
  <c r="AE43" i="10" s="1"/>
  <c r="L341" i="18"/>
  <c r="AD340" i="10" s="1"/>
  <c r="AE340" i="10" s="1"/>
  <c r="L293" i="18"/>
  <c r="AD292" i="10" s="1"/>
  <c r="AE292" i="10" s="1"/>
  <c r="L253" i="18"/>
  <c r="AD252" i="10" s="1"/>
  <c r="AE252" i="10" s="1"/>
  <c r="L213" i="18"/>
  <c r="AD212" i="10" s="1"/>
  <c r="AE212" i="10" s="1"/>
  <c r="L165" i="18"/>
  <c r="AD164" i="10" s="1"/>
  <c r="AE164" i="10" s="1"/>
  <c r="L125" i="18"/>
  <c r="AD124" i="10" s="1"/>
  <c r="AE124" i="10" s="1"/>
  <c r="L85" i="18"/>
  <c r="AD84" i="10" s="1"/>
  <c r="AE84" i="10" s="1"/>
  <c r="L37" i="18"/>
  <c r="AD36" i="10" s="1"/>
  <c r="AE36" i="10" s="1"/>
  <c r="L334" i="18"/>
  <c r="AD333" i="10" s="1"/>
  <c r="AE333" i="10" s="1"/>
  <c r="L294" i="18"/>
  <c r="AD293" i="10" s="1"/>
  <c r="AE293" i="10" s="1"/>
  <c r="L246" i="18"/>
  <c r="AD245" i="10" s="1"/>
  <c r="AE245" i="10" s="1"/>
  <c r="L206" i="18"/>
  <c r="AD205" i="10" s="1"/>
  <c r="AE205" i="10" s="1"/>
  <c r="L166" i="18"/>
  <c r="AD165" i="10" s="1"/>
  <c r="AE165" i="10" s="1"/>
  <c r="L118" i="18"/>
  <c r="AD117" i="10" s="1"/>
  <c r="AE117" i="10" s="1"/>
  <c r="L78" i="18"/>
  <c r="AD77" i="10" s="1"/>
  <c r="AE77" i="10" s="1"/>
  <c r="L38" i="18"/>
  <c r="AD37" i="10" s="1"/>
  <c r="AE37" i="10" s="1"/>
  <c r="Q49" i="18"/>
  <c r="AO48" i="10" s="1"/>
  <c r="Q256" i="18"/>
  <c r="AO255" i="10" s="1"/>
  <c r="Q96" i="18"/>
  <c r="AC95" i="10" s="1"/>
  <c r="Q327" i="18"/>
  <c r="AC326" i="10" s="1"/>
  <c r="Q166" i="18"/>
  <c r="AC165" i="10" s="1"/>
  <c r="Q19" i="18"/>
  <c r="AO18" i="10" s="1"/>
  <c r="Q295" i="18"/>
  <c r="AO294" i="10" s="1"/>
  <c r="BS27" i="18"/>
  <c r="BS114" i="18"/>
  <c r="BS162" i="18"/>
  <c r="BS253" i="18"/>
  <c r="BS350" i="18"/>
  <c r="BN350" i="18"/>
  <c r="BN344" i="18"/>
  <c r="BN343" i="18"/>
  <c r="BN322" i="18"/>
  <c r="BN324" i="18"/>
  <c r="BN297" i="18"/>
  <c r="BN305" i="18"/>
  <c r="BN285" i="18"/>
  <c r="BN299" i="18"/>
  <c r="BN278" i="18"/>
  <c r="BN273" i="18"/>
  <c r="BN244" i="18"/>
  <c r="BN250" i="18"/>
  <c r="BN262" i="18"/>
  <c r="BN249" i="18"/>
  <c r="BN217" i="18"/>
  <c r="BN236" i="18"/>
  <c r="BN233" i="18"/>
  <c r="BN216" i="18"/>
  <c r="BN221" i="18"/>
  <c r="BN196" i="18"/>
  <c r="BN183" i="18"/>
  <c r="BN161" i="18"/>
  <c r="BN145" i="18"/>
  <c r="BN197" i="18"/>
  <c r="BN172" i="18"/>
  <c r="BN135" i="18"/>
  <c r="BN119" i="18"/>
  <c r="BN102" i="18"/>
  <c r="BN137" i="18"/>
  <c r="BN121" i="18"/>
  <c r="BN138" i="18"/>
  <c r="BN79" i="18"/>
  <c r="BN76" i="18"/>
  <c r="BN87" i="18"/>
  <c r="BN59" i="18"/>
  <c r="BN89" i="18"/>
  <c r="BN80" i="18"/>
  <c r="BN10" i="18"/>
  <c r="BN25" i="18"/>
  <c r="BN27" i="18"/>
  <c r="BN24" i="18"/>
  <c r="BN9" i="18"/>
  <c r="BN17" i="18"/>
  <c r="BN341" i="18"/>
  <c r="BN332" i="18"/>
  <c r="BN345" i="18"/>
  <c r="BN329" i="18"/>
  <c r="BN320" i="18"/>
  <c r="BN323" i="18"/>
  <c r="BN301" i="18"/>
  <c r="BN306" i="18"/>
  <c r="BN298" i="18"/>
  <c r="BN271" i="18"/>
  <c r="BN270" i="18"/>
  <c r="BN243" i="18"/>
  <c r="BN255" i="18"/>
  <c r="BN248" i="18"/>
  <c r="BN247" i="18"/>
  <c r="BN211" i="18"/>
  <c r="BN228" i="18"/>
  <c r="BN230" i="18"/>
  <c r="BN203" i="18"/>
  <c r="BN214" i="18"/>
  <c r="BN195" i="18"/>
  <c r="BN177" i="18"/>
  <c r="BN154" i="18"/>
  <c r="BN189" i="18"/>
  <c r="BN175" i="18"/>
  <c r="BN160" i="18"/>
  <c r="BN129" i="18"/>
  <c r="BN113" i="18"/>
  <c r="BN144" i="18"/>
  <c r="BN127" i="18"/>
  <c r="BN111" i="18"/>
  <c r="BN136" i="18"/>
  <c r="BN73" i="18"/>
  <c r="BN63" i="18"/>
  <c r="BN74" i="18"/>
  <c r="BN95" i="18"/>
  <c r="BN83" i="18"/>
  <c r="BN67" i="18"/>
  <c r="BN51" i="18"/>
  <c r="BN20" i="18"/>
  <c r="BN21" i="18"/>
  <c r="BN15" i="18"/>
  <c r="BN34" i="18"/>
  <c r="BN28" i="18"/>
  <c r="BN340" i="18"/>
  <c r="BN328" i="18"/>
  <c r="BN339" i="18"/>
  <c r="BN351" i="18"/>
  <c r="BN311" i="18"/>
  <c r="BN313" i="18"/>
  <c r="BN319" i="18"/>
  <c r="BN294" i="18"/>
  <c r="BN284" i="18"/>
  <c r="BN272" i="18"/>
  <c r="BN286" i="18"/>
  <c r="BN242" i="18"/>
  <c r="BN245" i="18"/>
  <c r="BN240" i="18"/>
  <c r="BN246" i="18"/>
  <c r="BN205" i="18"/>
  <c r="BN225" i="18"/>
  <c r="BN218" i="18"/>
  <c r="BN237" i="18"/>
  <c r="BN209" i="18"/>
  <c r="BN184" i="18"/>
  <c r="BN168" i="18"/>
  <c r="BN152" i="18"/>
  <c r="BN185" i="18"/>
  <c r="BN169" i="18"/>
  <c r="BN146" i="18"/>
  <c r="BN122" i="18"/>
  <c r="BN103" i="18"/>
  <c r="BN130" i="18"/>
  <c r="BN114" i="18"/>
  <c r="BN105" i="18"/>
  <c r="BN123" i="18"/>
  <c r="BN66" i="18"/>
  <c r="BN88" i="18"/>
  <c r="BN69" i="18"/>
  <c r="BN84" i="18"/>
  <c r="BN77" i="18"/>
  <c r="BN61" i="18"/>
  <c r="BN43" i="18"/>
  <c r="BN7" i="18"/>
  <c r="BN18" i="18"/>
  <c r="BN35" i="18"/>
  <c r="BN11" i="18"/>
  <c r="BN19" i="18"/>
  <c r="BN348" i="18"/>
  <c r="BN334" i="18"/>
  <c r="BN336" i="18"/>
  <c r="BN337" i="18"/>
  <c r="BN309" i="18"/>
  <c r="BN307" i="18"/>
  <c r="BN303" i="18"/>
  <c r="BN281" i="18"/>
  <c r="BN274" i="18"/>
  <c r="BN269" i="18"/>
  <c r="BN283" i="18"/>
  <c r="BN264" i="18"/>
  <c r="BN235" i="18"/>
  <c r="BN266" i="18"/>
  <c r="BN241" i="18"/>
  <c r="BN231" i="18"/>
  <c r="BN224" i="18"/>
  <c r="BN213" i="18"/>
  <c r="BN227" i="18"/>
  <c r="BN199" i="18"/>
  <c r="BN170" i="18"/>
  <c r="BN155" i="18"/>
  <c r="BN179" i="18"/>
  <c r="BN178" i="18"/>
  <c r="BN162" i="18"/>
  <c r="BN186" i="18"/>
  <c r="BN120" i="18"/>
  <c r="BN141" i="18"/>
  <c r="BN128" i="18"/>
  <c r="BN112" i="18"/>
  <c r="BN139" i="18"/>
  <c r="BN117" i="18"/>
  <c r="BN64" i="18"/>
  <c r="BN75" i="18"/>
  <c r="BN60" i="18"/>
  <c r="BN71" i="18"/>
  <c r="BN70" i="18"/>
  <c r="BN55" i="18"/>
  <c r="BN50" i="18"/>
  <c r="BN48" i="18"/>
  <c r="BN16" i="18"/>
  <c r="BN23" i="18"/>
  <c r="BN8" i="18"/>
  <c r="BN346" i="18"/>
  <c r="BN331" i="18"/>
  <c r="BN333" i="18"/>
  <c r="BN335" i="18"/>
  <c r="BN308" i="18"/>
  <c r="BN318" i="18"/>
  <c r="BN295" i="18"/>
  <c r="BN291" i="18"/>
  <c r="BN277" i="18"/>
  <c r="BN268" i="18"/>
  <c r="BN282" i="18"/>
  <c r="BN258" i="18"/>
  <c r="BN234" i="18"/>
  <c r="BN239" i="18"/>
  <c r="BN260" i="18"/>
  <c r="BN220" i="18"/>
  <c r="BN219" i="18"/>
  <c r="BN206" i="18"/>
  <c r="BN226" i="18"/>
  <c r="BN193" i="18"/>
  <c r="BN165" i="18"/>
  <c r="BN149" i="18"/>
  <c r="BN173" i="18"/>
  <c r="BN176" i="18"/>
  <c r="BN157" i="18"/>
  <c r="BN181" i="18"/>
  <c r="BN106" i="18"/>
  <c r="BN131" i="18"/>
  <c r="BN115" i="18"/>
  <c r="BN99" i="18"/>
  <c r="BN133" i="18"/>
  <c r="BN107" i="18"/>
  <c r="BN54" i="18"/>
  <c r="BN62" i="18"/>
  <c r="BN96" i="18"/>
  <c r="BN65" i="18"/>
  <c r="BN68" i="18"/>
  <c r="BN49" i="18"/>
  <c r="BN45" i="18"/>
  <c r="BN40" i="18"/>
  <c r="BN46" i="18"/>
  <c r="BN14" i="18"/>
  <c r="BN13" i="18"/>
  <c r="BN342" i="18"/>
  <c r="BN330" i="18"/>
  <c r="BN327" i="18"/>
  <c r="BN317" i="18"/>
  <c r="BN304" i="18"/>
  <c r="BN315" i="18"/>
  <c r="BN293" i="18"/>
  <c r="BN312" i="18"/>
  <c r="BN276" i="18"/>
  <c r="BN279" i="18"/>
  <c r="BN252" i="18"/>
  <c r="BN256" i="18"/>
  <c r="BN232" i="18"/>
  <c r="BN267" i="18"/>
  <c r="BN259" i="18"/>
  <c r="BN210" i="18"/>
  <c r="BN207" i="18"/>
  <c r="BN204" i="18"/>
  <c r="BN215" i="18"/>
  <c r="BN223" i="18"/>
  <c r="BN158" i="18"/>
  <c r="BN182" i="18"/>
  <c r="BN166" i="18"/>
  <c r="BN163" i="18"/>
  <c r="BN147" i="18"/>
  <c r="BN171" i="18"/>
  <c r="BN104" i="18"/>
  <c r="BN125" i="18"/>
  <c r="BN109" i="18"/>
  <c r="BN142" i="18"/>
  <c r="BN124" i="18"/>
  <c r="BN101" i="18"/>
  <c r="BN90" i="18"/>
  <c r="BN57" i="18"/>
  <c r="BN86" i="18"/>
  <c r="BN58" i="18"/>
  <c r="BN56" i="18"/>
  <c r="BN52" i="18"/>
  <c r="BN42" i="18"/>
  <c r="BN47" i="18"/>
  <c r="BN38" i="18"/>
  <c r="BN12" i="18"/>
  <c r="BN29" i="18"/>
  <c r="BN353" i="18"/>
  <c r="BN349" i="18"/>
  <c r="BN326" i="18"/>
  <c r="BN321" i="18"/>
  <c r="BN302" i="18"/>
  <c r="BN314" i="18"/>
  <c r="BN292" i="18"/>
  <c r="BN300" i="18"/>
  <c r="BN290" i="18"/>
  <c r="BN275" i="18"/>
  <c r="BN238" i="18"/>
  <c r="BN253" i="18"/>
  <c r="BN229" i="18"/>
  <c r="BN265" i="18"/>
  <c r="BN254" i="18"/>
  <c r="BN208" i="18"/>
  <c r="BN201" i="18"/>
  <c r="BN190" i="18"/>
  <c r="BN202" i="18"/>
  <c r="BN212" i="18"/>
  <c r="BN156" i="18"/>
  <c r="BN180" i="18"/>
  <c r="BN164" i="18"/>
  <c r="BN150" i="18"/>
  <c r="BN187" i="18"/>
  <c r="BN159" i="18"/>
  <c r="BN134" i="18"/>
  <c r="BN118" i="18"/>
  <c r="BN100" i="18"/>
  <c r="BN140" i="18"/>
  <c r="BN110" i="18"/>
  <c r="BN97" i="18"/>
  <c r="BN85" i="18"/>
  <c r="BN98" i="18"/>
  <c r="BN81" i="18"/>
  <c r="BN53" i="18"/>
  <c r="BN92" i="18"/>
  <c r="BN44" i="18"/>
  <c r="BN37" i="18"/>
  <c r="BN39" i="18"/>
  <c r="BN36" i="18"/>
  <c r="BN22" i="18"/>
  <c r="BN6" i="18"/>
  <c r="AX350" i="18"/>
  <c r="AZ348" i="18"/>
  <c r="AX336" i="18"/>
  <c r="AX310" i="18"/>
  <c r="AZ322" i="18"/>
  <c r="AZ300" i="18"/>
  <c r="AZ302" i="18"/>
  <c r="AX298" i="18"/>
  <c r="AX348" i="18"/>
  <c r="AZ330" i="18"/>
  <c r="AZ345" i="18"/>
  <c r="AZ338" i="18"/>
  <c r="AX332" i="18"/>
  <c r="AZ313" i="18"/>
  <c r="AZ314" i="18"/>
  <c r="AZ326" i="18"/>
  <c r="AX302" i="18"/>
  <c r="AX318" i="18"/>
  <c r="AX303" i="18"/>
  <c r="AZ282" i="18"/>
  <c r="AX300" i="18"/>
  <c r="AZ293" i="18"/>
  <c r="AZ278" i="18"/>
  <c r="AZ294" i="18"/>
  <c r="AX268" i="18"/>
  <c r="AX256" i="18"/>
  <c r="AX270" i="18"/>
  <c r="AX286" i="18"/>
  <c r="AZ251" i="18"/>
  <c r="AX249" i="18"/>
  <c r="AZ239" i="18"/>
  <c r="AZ342" i="18"/>
  <c r="AX352" i="18"/>
  <c r="AX333" i="18"/>
  <c r="AZ332" i="18"/>
  <c r="AX322" i="18"/>
  <c r="AX297" i="18"/>
  <c r="AZ306" i="18"/>
  <c r="AX306" i="18"/>
  <c r="AX294" i="18"/>
  <c r="AX287" i="18"/>
  <c r="AX342" i="18"/>
  <c r="AX338" i="18"/>
  <c r="AZ350" i="18"/>
  <c r="AX330" i="18"/>
  <c r="AZ325" i="18"/>
  <c r="AX319" i="18"/>
  <c r="AZ335" i="18"/>
  <c r="AX307" i="18"/>
  <c r="AX314" i="18"/>
  <c r="AX304" i="18"/>
  <c r="AX291" i="18"/>
  <c r="AZ270" i="18"/>
  <c r="AZ281" i="18"/>
  <c r="AZ271" i="18"/>
  <c r="AX259" i="18"/>
  <c r="AX349" i="18"/>
  <c r="AX323" i="18"/>
  <c r="AZ316" i="18"/>
  <c r="AZ284" i="18"/>
  <c r="AZ303" i="18"/>
  <c r="AX271" i="18"/>
  <c r="AX275" i="18"/>
  <c r="AZ255" i="18"/>
  <c r="AZ283" i="18"/>
  <c r="AX242" i="18"/>
  <c r="AZ230" i="18"/>
  <c r="AZ245" i="18"/>
  <c r="AX237" i="18"/>
  <c r="AX230" i="18"/>
  <c r="AZ214" i="18"/>
  <c r="AZ222" i="18"/>
  <c r="AZ194" i="18"/>
  <c r="AX157" i="18"/>
  <c r="AX181" i="18"/>
  <c r="AX153" i="18"/>
  <c r="AZ102" i="18"/>
  <c r="AX125" i="18"/>
  <c r="AX102" i="18"/>
  <c r="AZ126" i="18"/>
  <c r="AX105" i="18"/>
  <c r="AX126" i="18"/>
  <c r="AZ129" i="18"/>
  <c r="AZ93" i="18"/>
  <c r="AZ81" i="18"/>
  <c r="AX98" i="18"/>
  <c r="AZ73" i="18"/>
  <c r="AX97" i="18"/>
  <c r="AZ37" i="18"/>
  <c r="AX10" i="18"/>
  <c r="AX50" i="18"/>
  <c r="AZ49" i="18"/>
  <c r="AZ13" i="18"/>
  <c r="AZ7" i="18"/>
  <c r="AZ135" i="18"/>
  <c r="AZ275" i="18"/>
  <c r="AX63" i="18"/>
  <c r="AX191" i="18"/>
  <c r="AZ328" i="18"/>
  <c r="AX68" i="18"/>
  <c r="AX132" i="18"/>
  <c r="AX196" i="18"/>
  <c r="AZ291" i="18"/>
  <c r="AZ40" i="18"/>
  <c r="AZ104" i="18"/>
  <c r="AZ168" i="18"/>
  <c r="AX276" i="18"/>
  <c r="AZ279" i="18"/>
  <c r="AX229" i="18"/>
  <c r="AX223" i="18"/>
  <c r="AZ99" i="18"/>
  <c r="AZ288" i="18"/>
  <c r="AZ244" i="18"/>
  <c r="AX35" i="18"/>
  <c r="AX163" i="18"/>
  <c r="AX48" i="18"/>
  <c r="AX112" i="18"/>
  <c r="AX176" i="18"/>
  <c r="AZ15" i="18"/>
  <c r="AZ143" i="18"/>
  <c r="AZ237" i="18"/>
  <c r="AZ295" i="18"/>
  <c r="AX87" i="18"/>
  <c r="AX215" i="18"/>
  <c r="AZ253" i="18"/>
  <c r="AZ36" i="18"/>
  <c r="AZ100" i="18"/>
  <c r="AZ164" i="18"/>
  <c r="AZ232" i="18"/>
  <c r="AZ107" i="18"/>
  <c r="AX260" i="18"/>
  <c r="AX75" i="18"/>
  <c r="AX203" i="18"/>
  <c r="AZ269" i="18"/>
  <c r="AZ336" i="18"/>
  <c r="AX341" i="18"/>
  <c r="AZ331" i="18"/>
  <c r="AX313" i="18"/>
  <c r="AX317" i="18"/>
  <c r="AX281" i="18"/>
  <c r="AZ290" i="18"/>
  <c r="AZ268" i="18"/>
  <c r="AZ277" i="18"/>
  <c r="AZ254" i="18"/>
  <c r="AZ240" i="18"/>
  <c r="AZ261" i="18"/>
  <c r="AX234" i="18"/>
  <c r="AX266" i="18"/>
  <c r="AZ262" i="18"/>
  <c r="AZ236" i="18"/>
  <c r="AZ201" i="18"/>
  <c r="AX201" i="18"/>
  <c r="AZ229" i="18"/>
  <c r="AX197" i="18"/>
  <c r="AZ209" i="18"/>
  <c r="AZ217" i="18"/>
  <c r="AX217" i="18"/>
  <c r="AX170" i="18"/>
  <c r="AX178" i="18"/>
  <c r="AX162" i="18"/>
  <c r="AZ125" i="18"/>
  <c r="AZ121" i="18"/>
  <c r="AZ117" i="18"/>
  <c r="AX101" i="18"/>
  <c r="AZ113" i="18"/>
  <c r="AX90" i="18"/>
  <c r="AX57" i="18"/>
  <c r="AZ58" i="18"/>
  <c r="AZ70" i="18"/>
  <c r="AX70" i="18"/>
  <c r="AX42" i="18"/>
  <c r="AX46" i="18"/>
  <c r="AX29" i="18"/>
  <c r="AZ9" i="18"/>
  <c r="AZ23" i="18"/>
  <c r="AZ151" i="18"/>
  <c r="AX279" i="18"/>
  <c r="AZ292" i="18"/>
  <c r="AX79" i="18"/>
  <c r="AX207" i="18"/>
  <c r="AX295" i="18"/>
  <c r="AZ48" i="18"/>
  <c r="AZ112" i="18"/>
  <c r="AZ176" i="18"/>
  <c r="AX283" i="18"/>
  <c r="AX248" i="18"/>
  <c r="AZ115" i="18"/>
  <c r="AX321" i="18"/>
  <c r="AX51" i="18"/>
  <c r="AX179" i="18"/>
  <c r="AZ243" i="18"/>
  <c r="AX228" i="18"/>
  <c r="AZ231" i="18"/>
  <c r="AX232" i="18"/>
  <c r="AZ31" i="18"/>
  <c r="AZ159" i="18"/>
  <c r="AZ304" i="18"/>
  <c r="AZ337" i="18"/>
  <c r="AX103" i="18"/>
  <c r="AZ248" i="18"/>
  <c r="AX12" i="18"/>
  <c r="AX76" i="18"/>
  <c r="AX140" i="18"/>
  <c r="AX204" i="18"/>
  <c r="AZ259" i="18"/>
  <c r="AZ44" i="18"/>
  <c r="AZ108" i="18"/>
  <c r="AZ172" i="18"/>
  <c r="AZ343" i="18"/>
  <c r="AX264" i="18"/>
  <c r="AZ123" i="18"/>
  <c r="AZ260" i="18"/>
  <c r="AX91" i="18"/>
  <c r="AX219" i="18"/>
  <c r="AX8" i="18"/>
  <c r="AX72" i="18"/>
  <c r="AX136" i="18"/>
  <c r="AX200" i="18"/>
  <c r="AX353" i="18"/>
  <c r="AZ341" i="18"/>
  <c r="AX334" i="18"/>
  <c r="AZ329" i="18"/>
  <c r="AZ310" i="18"/>
  <c r="AZ298" i="18"/>
  <c r="AZ309" i="18"/>
  <c r="AX288" i="18"/>
  <c r="AZ267" i="18"/>
  <c r="AZ246" i="18"/>
  <c r="AZ274" i="18"/>
  <c r="AX254" i="18"/>
  <c r="AX233" i="18"/>
  <c r="AX265" i="18"/>
  <c r="AX258" i="18"/>
  <c r="AX236" i="18"/>
  <c r="AX213" i="18"/>
  <c r="AX227" i="18"/>
  <c r="AX214" i="18"/>
  <c r="AX189" i="18"/>
  <c r="AZ161" i="18"/>
  <c r="AZ173" i="18"/>
  <c r="AZ185" i="18"/>
  <c r="AX154" i="18"/>
  <c r="AZ169" i="18"/>
  <c r="AZ174" i="18"/>
  <c r="AX150" i="18"/>
  <c r="AZ153" i="18"/>
  <c r="AX174" i="18"/>
  <c r="AX146" i="18"/>
  <c r="AX165" i="18"/>
  <c r="AX122" i="18"/>
  <c r="AZ145" i="18"/>
  <c r="AZ122" i="18"/>
  <c r="AZ53" i="18"/>
  <c r="AZ61" i="18"/>
  <c r="AZ66" i="18"/>
  <c r="AZ90" i="18"/>
  <c r="AZ30" i="18"/>
  <c r="AZ33" i="18"/>
  <c r="AZ46" i="18"/>
  <c r="AZ41" i="18"/>
  <c r="AX49" i="18"/>
  <c r="AZ6" i="18"/>
  <c r="AZ26" i="18"/>
  <c r="AZ39" i="18"/>
  <c r="AZ167" i="18"/>
  <c r="AZ308" i="18"/>
  <c r="AX95" i="18"/>
  <c r="AX20" i="18"/>
  <c r="AX84" i="18"/>
  <c r="AX148" i="18"/>
  <c r="AX212" i="18"/>
  <c r="AZ339" i="18"/>
  <c r="AZ56" i="18"/>
  <c r="AZ120" i="18"/>
  <c r="AZ184" i="18"/>
  <c r="AX292" i="18"/>
  <c r="AZ321" i="18"/>
  <c r="AX280" i="18"/>
  <c r="AZ131" i="18"/>
  <c r="AZ352" i="18"/>
  <c r="AZ276" i="18"/>
  <c r="AX67" i="18"/>
  <c r="AX195" i="18"/>
  <c r="AZ351" i="18"/>
  <c r="AX64" i="18"/>
  <c r="AX128" i="18"/>
  <c r="AX192" i="18"/>
  <c r="AX247" i="18"/>
  <c r="AX241" i="18"/>
  <c r="AZ289" i="18"/>
  <c r="AZ47" i="18"/>
  <c r="AZ175" i="18"/>
  <c r="AZ307" i="18"/>
  <c r="AX347" i="18"/>
  <c r="AX119" i="18"/>
  <c r="AX263" i="18"/>
  <c r="AZ52" i="18"/>
  <c r="AZ116" i="18"/>
  <c r="AZ180" i="18"/>
  <c r="AX244" i="18"/>
  <c r="AX293" i="18"/>
  <c r="AZ11" i="18"/>
  <c r="AZ139" i="18"/>
  <c r="AZ257" i="18"/>
  <c r="AX107" i="18"/>
  <c r="AZ263" i="18"/>
  <c r="AX339" i="18"/>
  <c r="AZ319" i="18"/>
  <c r="AX285" i="18"/>
  <c r="AZ265" i="18"/>
  <c r="AX252" i="18"/>
  <c r="AZ256" i="18"/>
  <c r="AZ258" i="18"/>
  <c r="AX250" i="18"/>
  <c r="AZ235" i="18"/>
  <c r="AZ226" i="18"/>
  <c r="AX190" i="18"/>
  <c r="AX209" i="18"/>
  <c r="AZ205" i="18"/>
  <c r="AZ210" i="18"/>
  <c r="AX158" i="18"/>
  <c r="AX182" i="18"/>
  <c r="AZ150" i="18"/>
  <c r="AX166" i="18"/>
  <c r="AZ190" i="18"/>
  <c r="AZ170" i="18"/>
  <c r="AX193" i="18"/>
  <c r="AZ118" i="18"/>
  <c r="AX141" i="18"/>
  <c r="AZ109" i="18"/>
  <c r="AX118" i="18"/>
  <c r="AZ142" i="18"/>
  <c r="AX121" i="18"/>
  <c r="AX142" i="18"/>
  <c r="AX138" i="18"/>
  <c r="AX66" i="18"/>
  <c r="AX78" i="18"/>
  <c r="AX65" i="18"/>
  <c r="AX89" i="18"/>
  <c r="AX58" i="18"/>
  <c r="AZ85" i="18"/>
  <c r="AZ25" i="18"/>
  <c r="AX45" i="18"/>
  <c r="AX30" i="18"/>
  <c r="AX38" i="18"/>
  <c r="AX6" i="18"/>
  <c r="AX34" i="18"/>
  <c r="AX22" i="18"/>
  <c r="AZ55" i="18"/>
  <c r="AZ183" i="18"/>
  <c r="AZ333" i="18"/>
  <c r="AX111" i="18"/>
  <c r="AX343" i="18"/>
  <c r="AZ64" i="18"/>
  <c r="AZ128" i="18"/>
  <c r="AZ192" i="18"/>
  <c r="AX305" i="18"/>
  <c r="AZ19" i="18"/>
  <c r="AZ147" i="18"/>
  <c r="AZ227" i="18"/>
  <c r="AZ225" i="18"/>
  <c r="AX83" i="18"/>
  <c r="AX211" i="18"/>
  <c r="AZ301" i="18"/>
  <c r="AX261" i="18"/>
  <c r="AZ63" i="18"/>
  <c r="AZ191" i="18"/>
  <c r="AX311" i="18"/>
  <c r="AX324" i="18"/>
  <c r="AX7" i="18"/>
  <c r="AX135" i="18"/>
  <c r="AX28" i="18"/>
  <c r="AX92" i="18"/>
  <c r="AX156" i="18"/>
  <c r="AX220" i="18"/>
  <c r="AZ60" i="18"/>
  <c r="AZ124" i="18"/>
  <c r="AZ188" i="18"/>
  <c r="AX309" i="18"/>
  <c r="AZ27" i="18"/>
  <c r="AZ155" i="18"/>
  <c r="AX267" i="18"/>
  <c r="AX325" i="18"/>
  <c r="AX123" i="18"/>
  <c r="AX24" i="18"/>
  <c r="AX88" i="18"/>
  <c r="AX152" i="18"/>
  <c r="AX216" i="18"/>
  <c r="AZ311" i="18"/>
  <c r="AX245" i="18"/>
  <c r="AX351" i="18"/>
  <c r="AZ334" i="18"/>
  <c r="AX345" i="18"/>
  <c r="AZ315" i="18"/>
  <c r="AX301" i="18"/>
  <c r="AX269" i="18"/>
  <c r="AX284" i="18"/>
  <c r="AX262" i="18"/>
  <c r="AX246" i="18"/>
  <c r="AX255" i="18"/>
  <c r="AX224" i="18"/>
  <c r="AZ218" i="18"/>
  <c r="AZ234" i="18"/>
  <c r="AX218" i="18"/>
  <c r="AX238" i="18"/>
  <c r="AZ154" i="18"/>
  <c r="AZ166" i="18"/>
  <c r="AZ178" i="18"/>
  <c r="AZ162" i="18"/>
  <c r="AX169" i="18"/>
  <c r="AZ186" i="18"/>
  <c r="AZ193" i="18"/>
  <c r="AZ165" i="18"/>
  <c r="AZ114" i="18"/>
  <c r="AZ105" i="18"/>
  <c r="AZ138" i="18"/>
  <c r="AZ101" i="18"/>
  <c r="AX117" i="18"/>
  <c r="AZ134" i="18"/>
  <c r="AZ62" i="18"/>
  <c r="AZ74" i="18"/>
  <c r="AX69" i="18"/>
  <c r="AX81" i="18"/>
  <c r="AZ94" i="18"/>
  <c r="AZ97" i="18"/>
  <c r="AX61" i="18"/>
  <c r="AX82" i="18"/>
  <c r="AZ21" i="18"/>
  <c r="AZ38" i="18"/>
  <c r="AX18" i="18"/>
  <c r="AZ34" i="18"/>
  <c r="AX33" i="18"/>
  <c r="AZ71" i="18"/>
  <c r="AZ199" i="18"/>
  <c r="AZ273" i="18"/>
  <c r="AX328" i="18"/>
  <c r="AX127" i="18"/>
  <c r="AX36" i="18"/>
  <c r="AX100" i="18"/>
  <c r="AX164" i="18"/>
  <c r="AZ8" i="18"/>
  <c r="AZ72" i="18"/>
  <c r="AZ136" i="18"/>
  <c r="AZ200" i="18"/>
  <c r="AZ35" i="18"/>
  <c r="AZ163" i="18"/>
  <c r="AX231" i="18"/>
  <c r="AX235" i="18"/>
  <c r="AX99" i="18"/>
  <c r="AX16" i="18"/>
  <c r="AX80" i="18"/>
  <c r="AX144" i="18"/>
  <c r="AX208" i="18"/>
  <c r="AZ349" i="18"/>
  <c r="AZ79" i="18"/>
  <c r="AZ207" i="18"/>
  <c r="AX337" i="18"/>
  <c r="AZ228" i="18"/>
  <c r="AX23" i="18"/>
  <c r="AX151" i="18"/>
  <c r="AZ68" i="18"/>
  <c r="AZ132" i="18"/>
  <c r="AZ196" i="18"/>
  <c r="AZ320" i="18"/>
  <c r="AZ296" i="18"/>
  <c r="AZ43" i="18"/>
  <c r="AZ171" i="18"/>
  <c r="AZ317" i="18"/>
  <c r="AZ305" i="18"/>
  <c r="AX11" i="18"/>
  <c r="AX139" i="18"/>
  <c r="AX315" i="18"/>
  <c r="AX329" i="18"/>
  <c r="AX335" i="18"/>
  <c r="AZ346" i="18"/>
  <c r="AX320" i="18"/>
  <c r="AZ299" i="18"/>
  <c r="AX290" i="18"/>
  <c r="AX282" i="18"/>
  <c r="AX240" i="18"/>
  <c r="AX239" i="18"/>
  <c r="AZ250" i="18"/>
  <c r="AX222" i="18"/>
  <c r="AZ213" i="18"/>
  <c r="AZ197" i="18"/>
  <c r="AX202" i="18"/>
  <c r="AX205" i="18"/>
  <c r="AZ182" i="18"/>
  <c r="AZ157" i="18"/>
  <c r="AZ181" i="18"/>
  <c r="AX186" i="18"/>
  <c r="AZ149" i="18"/>
  <c r="AX113" i="18"/>
  <c r="AX134" i="18"/>
  <c r="AX137" i="18"/>
  <c r="AX114" i="18"/>
  <c r="AX145" i="18"/>
  <c r="AZ57" i="18"/>
  <c r="AZ69" i="18"/>
  <c r="AX93" i="18"/>
  <c r="AZ89" i="18"/>
  <c r="AZ82" i="18"/>
  <c r="AX94" i="18"/>
  <c r="AZ78" i="18"/>
  <c r="AZ50" i="18"/>
  <c r="AZ18" i="18"/>
  <c r="AZ14" i="18"/>
  <c r="AZ29" i="18"/>
  <c r="AX41" i="18"/>
  <c r="AX14" i="18"/>
  <c r="AX25" i="18"/>
  <c r="AZ87" i="18"/>
  <c r="AZ215" i="18"/>
  <c r="AX299" i="18"/>
  <c r="AX15" i="18"/>
  <c r="AX143" i="18"/>
  <c r="AZ16" i="18"/>
  <c r="AZ80" i="18"/>
  <c r="AZ144" i="18"/>
  <c r="AZ208" i="18"/>
  <c r="AZ324" i="18"/>
  <c r="AZ51" i="18"/>
  <c r="AZ179" i="18"/>
  <c r="AZ285" i="18"/>
  <c r="AX115" i="18"/>
  <c r="AZ95" i="18"/>
  <c r="AX39" i="18"/>
  <c r="AX167" i="18"/>
  <c r="AX44" i="18"/>
  <c r="AX108" i="18"/>
  <c r="AX172" i="18"/>
  <c r="AZ12" i="18"/>
  <c r="AZ76" i="18"/>
  <c r="AZ140" i="18"/>
  <c r="AZ204" i="18"/>
  <c r="AZ59" i="18"/>
  <c r="AZ187" i="18"/>
  <c r="AZ323" i="18"/>
  <c r="AX331" i="18"/>
  <c r="AX27" i="18"/>
  <c r="AX155" i="18"/>
  <c r="AX40" i="18"/>
  <c r="AX104" i="18"/>
  <c r="AX168" i="18"/>
  <c r="AX273" i="18"/>
  <c r="AX277" i="18"/>
  <c r="AX346" i="18"/>
  <c r="AZ318" i="18"/>
  <c r="AZ297" i="18"/>
  <c r="AX274" i="18"/>
  <c r="AZ266" i="18"/>
  <c r="AZ249" i="18"/>
  <c r="AX253" i="18"/>
  <c r="AX243" i="18"/>
  <c r="AX210" i="18"/>
  <c r="AX206" i="18"/>
  <c r="AZ221" i="18"/>
  <c r="AX226" i="18"/>
  <c r="AZ198" i="18"/>
  <c r="AZ189" i="18"/>
  <c r="AX149" i="18"/>
  <c r="AX161" i="18"/>
  <c r="AX173" i="18"/>
  <c r="AZ158" i="18"/>
  <c r="AZ177" i="18"/>
  <c r="AZ141" i="18"/>
  <c r="AZ130" i="18"/>
  <c r="AZ146" i="18"/>
  <c r="AX109" i="18"/>
  <c r="AZ110" i="18"/>
  <c r="AX133" i="18"/>
  <c r="AX110" i="18"/>
  <c r="AX129" i="18"/>
  <c r="AX54" i="18"/>
  <c r="AX62" i="18"/>
  <c r="AX74" i="18"/>
  <c r="AX86" i="18"/>
  <c r="AZ54" i="18"/>
  <c r="AZ45" i="18"/>
  <c r="AX17" i="18"/>
  <c r="AX37" i="18"/>
  <c r="AX26" i="18"/>
  <c r="AZ10" i="18"/>
  <c r="AX21" i="18"/>
  <c r="AZ103" i="18"/>
  <c r="AX31" i="18"/>
  <c r="AX159" i="18"/>
  <c r="AX52" i="18"/>
  <c r="AX116" i="18"/>
  <c r="AX180" i="18"/>
  <c r="AZ24" i="18"/>
  <c r="AZ88" i="18"/>
  <c r="AZ152" i="18"/>
  <c r="AZ216" i="18"/>
  <c r="AZ344" i="18"/>
  <c r="AZ67" i="18"/>
  <c r="AZ195" i="18"/>
  <c r="AZ327" i="18"/>
  <c r="AZ340" i="18"/>
  <c r="AX131" i="18"/>
  <c r="AZ280" i="18"/>
  <c r="AX32" i="18"/>
  <c r="AX96" i="18"/>
  <c r="AX160" i="18"/>
  <c r="AX308" i="18"/>
  <c r="AZ111" i="18"/>
  <c r="AX55" i="18"/>
  <c r="AX183" i="18"/>
  <c r="AZ20" i="18"/>
  <c r="AZ84" i="18"/>
  <c r="AZ148" i="18"/>
  <c r="AZ212" i="18"/>
  <c r="AZ247" i="18"/>
  <c r="AZ75" i="18"/>
  <c r="AZ203" i="18"/>
  <c r="AX327" i="18"/>
  <c r="AX43" i="18"/>
  <c r="AX171" i="18"/>
  <c r="AX289" i="18"/>
  <c r="AX296" i="18"/>
  <c r="AH330" i="18"/>
  <c r="AH313" i="18"/>
  <c r="AH322" i="18"/>
  <c r="AH286" i="18"/>
  <c r="AH267" i="18"/>
  <c r="AH269" i="18"/>
  <c r="AH250" i="18"/>
  <c r="AH240" i="18"/>
  <c r="AH202" i="18"/>
  <c r="AH198" i="18"/>
  <c r="AH197" i="18"/>
  <c r="AH174" i="18"/>
  <c r="AH149" i="18"/>
  <c r="AH166" i="18"/>
  <c r="AH117" i="18"/>
  <c r="AH141" i="18"/>
  <c r="AH86" i="18"/>
  <c r="AH97" i="18"/>
  <c r="AH57" i="18"/>
  <c r="AH18" i="18"/>
  <c r="AH34" i="18"/>
  <c r="AH42" i="18"/>
  <c r="AH288" i="18"/>
  <c r="AH19" i="18"/>
  <c r="AH147" i="18"/>
  <c r="AH32" i="18"/>
  <c r="AH160" i="18"/>
  <c r="AH307" i="18"/>
  <c r="AH55" i="18"/>
  <c r="AH183" i="18"/>
  <c r="AH44" i="18"/>
  <c r="AH172" i="18"/>
  <c r="AH289" i="18"/>
  <c r="AH353" i="18"/>
  <c r="AH123" i="18"/>
  <c r="AH8" i="18"/>
  <c r="AH136" i="18"/>
  <c r="AH349" i="18"/>
  <c r="AH308" i="18"/>
  <c r="AH127" i="18"/>
  <c r="AH312" i="18"/>
  <c r="AH116" i="18"/>
  <c r="AH339" i="18"/>
  <c r="AH338" i="18"/>
  <c r="AH310" i="18"/>
  <c r="AH300" i="18"/>
  <c r="AH282" i="18"/>
  <c r="AH272" i="18"/>
  <c r="AH268" i="18"/>
  <c r="AH258" i="18"/>
  <c r="AH239" i="18"/>
  <c r="AH237" i="18"/>
  <c r="AH189" i="18"/>
  <c r="AH190" i="18"/>
  <c r="AH153" i="18"/>
  <c r="AH193" i="18"/>
  <c r="AH121" i="18"/>
  <c r="AH110" i="18"/>
  <c r="AH134" i="18"/>
  <c r="AH65" i="18"/>
  <c r="AH82" i="18"/>
  <c r="AH93" i="18"/>
  <c r="AH9" i="18"/>
  <c r="AH53" i="18"/>
  <c r="AH30" i="18"/>
  <c r="AH317" i="18"/>
  <c r="AH35" i="18"/>
  <c r="AH163" i="18"/>
  <c r="AH48" i="18"/>
  <c r="AH176" i="18"/>
  <c r="AH304" i="18"/>
  <c r="AH71" i="18"/>
  <c r="AH199" i="18"/>
  <c r="AH60" i="18"/>
  <c r="AH188" i="18"/>
  <c r="AH305" i="18"/>
  <c r="AH11" i="18"/>
  <c r="AH139" i="18"/>
  <c r="AH24" i="18"/>
  <c r="AH152" i="18"/>
  <c r="AH263" i="18"/>
  <c r="AH15" i="18"/>
  <c r="AH143" i="18"/>
  <c r="AH328" i="18"/>
  <c r="AH132" i="18"/>
  <c r="AH301" i="18"/>
  <c r="AH348" i="18"/>
  <c r="AH350" i="18"/>
  <c r="AH298" i="18"/>
  <c r="AH297" i="18"/>
  <c r="AH284" i="18"/>
  <c r="AH294" i="18"/>
  <c r="AH262" i="18"/>
  <c r="AH238" i="18"/>
  <c r="AH234" i="18"/>
  <c r="AH222" i="18"/>
  <c r="AH178" i="18"/>
  <c r="AH146" i="18"/>
  <c r="AH161" i="18"/>
  <c r="AH114" i="18"/>
  <c r="AH101" i="18"/>
  <c r="AH125" i="18"/>
  <c r="AH89" i="18"/>
  <c r="AH73" i="18"/>
  <c r="AH69" i="18"/>
  <c r="AH46" i="18"/>
  <c r="AH17" i="18"/>
  <c r="AH13" i="18"/>
  <c r="AH352" i="18"/>
  <c r="AH51" i="18"/>
  <c r="AH179" i="18"/>
  <c r="AH64" i="18"/>
  <c r="AH192" i="18"/>
  <c r="AH333" i="18"/>
  <c r="AH87" i="18"/>
  <c r="AH215" i="18"/>
  <c r="AH76" i="18"/>
  <c r="AH204" i="18"/>
  <c r="AH232" i="18"/>
  <c r="AH27" i="18"/>
  <c r="AH155" i="18"/>
  <c r="AH40" i="18"/>
  <c r="AH168" i="18"/>
  <c r="AH311" i="18"/>
  <c r="AH31" i="18"/>
  <c r="AH159" i="18"/>
  <c r="AH20" i="18"/>
  <c r="AH148" i="18"/>
  <c r="AH279" i="18"/>
  <c r="AH329" i="18"/>
  <c r="AH332" i="18"/>
  <c r="AH316" i="18"/>
  <c r="AH281" i="18"/>
  <c r="AH271" i="18"/>
  <c r="AH274" i="18"/>
  <c r="AH252" i="18"/>
  <c r="AH235" i="18"/>
  <c r="AH214" i="18"/>
  <c r="AH210" i="18"/>
  <c r="AH169" i="18"/>
  <c r="AH186" i="18"/>
  <c r="AH182" i="18"/>
  <c r="AH105" i="18"/>
  <c r="AH138" i="18"/>
  <c r="AH118" i="18"/>
  <c r="AH77" i="18"/>
  <c r="AH85" i="18"/>
  <c r="AH62" i="18"/>
  <c r="AH38" i="18"/>
  <c r="AH10" i="18"/>
  <c r="AH26" i="18"/>
  <c r="AH327" i="18"/>
  <c r="AH67" i="18"/>
  <c r="AH195" i="18"/>
  <c r="AH80" i="18"/>
  <c r="AH208" i="18"/>
  <c r="AH295" i="18"/>
  <c r="AH103" i="18"/>
  <c r="AH248" i="18"/>
  <c r="AH92" i="18"/>
  <c r="AH220" i="18"/>
  <c r="AH296" i="18"/>
  <c r="AH43" i="18"/>
  <c r="AH171" i="18"/>
  <c r="AH56" i="18"/>
  <c r="AH184" i="18"/>
  <c r="AH241" i="18"/>
  <c r="AH47" i="18"/>
  <c r="AH175" i="18"/>
  <c r="AH36" i="18"/>
  <c r="AH164" i="18"/>
  <c r="AH225" i="18"/>
  <c r="AH346" i="18"/>
  <c r="AH347" i="18"/>
  <c r="AH319" i="18"/>
  <c r="AH306" i="18"/>
  <c r="AH302" i="18"/>
  <c r="AH270" i="18"/>
  <c r="AH265" i="18"/>
  <c r="AH236" i="18"/>
  <c r="AH242" i="18"/>
  <c r="AH226" i="18"/>
  <c r="AH201" i="18"/>
  <c r="AH157" i="18"/>
  <c r="AH165" i="18"/>
  <c r="AH173" i="18"/>
  <c r="AH142" i="18"/>
  <c r="AH129" i="18"/>
  <c r="AH109" i="18"/>
  <c r="AH58" i="18"/>
  <c r="AH66" i="18"/>
  <c r="AH98" i="18"/>
  <c r="AH49" i="18"/>
  <c r="AH37" i="18"/>
  <c r="AH22" i="18"/>
  <c r="AH244" i="18"/>
  <c r="AH83" i="18"/>
  <c r="AH211" i="18"/>
  <c r="AH96" i="18"/>
  <c r="AH243" i="18"/>
  <c r="AH228" i="18"/>
  <c r="AH119" i="18"/>
  <c r="AH309" i="18"/>
  <c r="AH108" i="18"/>
  <c r="AH259" i="18"/>
  <c r="AH341" i="18"/>
  <c r="AH59" i="18"/>
  <c r="AH187" i="18"/>
  <c r="AH72" i="18"/>
  <c r="AH200" i="18"/>
  <c r="AH273" i="18"/>
  <c r="AH63" i="18"/>
  <c r="AH191" i="18"/>
  <c r="AH52" i="18"/>
  <c r="AH180" i="18"/>
  <c r="AH324" i="18"/>
  <c r="AH345" i="18"/>
  <c r="AH331" i="18"/>
  <c r="AH318" i="18"/>
  <c r="AH299" i="18"/>
  <c r="AH290" i="18"/>
  <c r="AH266" i="18"/>
  <c r="AH255" i="18"/>
  <c r="AH230" i="18"/>
  <c r="AH233" i="18"/>
  <c r="AH224" i="18"/>
  <c r="AH213" i="18"/>
  <c r="AH150" i="18"/>
  <c r="AH177" i="18"/>
  <c r="AH154" i="18"/>
  <c r="AH133" i="18"/>
  <c r="AH122" i="18"/>
  <c r="AH102" i="18"/>
  <c r="AH94" i="18"/>
  <c r="AH54" i="18"/>
  <c r="AH81" i="18"/>
  <c r="AH41" i="18"/>
  <c r="AH25" i="18"/>
  <c r="AH6" i="18"/>
  <c r="AH276" i="18"/>
  <c r="AH99" i="18"/>
  <c r="AH280" i="18"/>
  <c r="AH112" i="18"/>
  <c r="AH231" i="18"/>
  <c r="AH7" i="18"/>
  <c r="AH135" i="18"/>
  <c r="AH325" i="18"/>
  <c r="AH124" i="18"/>
  <c r="AH320" i="18"/>
  <c r="AH323" i="18"/>
  <c r="AH75" i="18"/>
  <c r="AH203" i="18"/>
  <c r="AH88" i="18"/>
  <c r="AH216" i="18"/>
  <c r="AH264" i="18"/>
  <c r="AH79" i="18"/>
  <c r="AH207" i="18"/>
  <c r="AH68" i="18"/>
  <c r="AH196" i="18"/>
  <c r="AH229" i="18"/>
  <c r="AH335" i="18"/>
  <c r="AH326" i="18"/>
  <c r="AH342" i="18"/>
  <c r="AH303" i="18"/>
  <c r="AH283" i="18"/>
  <c r="AH249" i="18"/>
  <c r="AH254" i="18"/>
  <c r="AH256" i="18"/>
  <c r="AH221" i="18"/>
  <c r="AH217" i="18"/>
  <c r="AH218" i="18"/>
  <c r="AH162" i="18"/>
  <c r="AH170" i="18"/>
  <c r="AH194" i="18"/>
  <c r="AH126" i="18"/>
  <c r="AH113" i="18"/>
  <c r="AH137" i="18"/>
  <c r="AH70" i="18"/>
  <c r="AH90" i="18"/>
  <c r="AH74" i="18"/>
  <c r="AH29" i="18"/>
  <c r="AH50" i="18"/>
  <c r="AH33" i="18"/>
  <c r="AH337" i="18"/>
  <c r="AH115" i="18"/>
  <c r="AH351" i="18"/>
  <c r="AH128" i="18"/>
  <c r="AH257" i="18"/>
  <c r="AH23" i="18"/>
  <c r="AH151" i="18"/>
  <c r="AH12" i="18"/>
  <c r="AH140" i="18"/>
  <c r="AH247" i="18"/>
  <c r="AH260" i="18"/>
  <c r="AH91" i="18"/>
  <c r="AH219" i="18"/>
  <c r="AH104" i="18"/>
  <c r="AH285" i="18"/>
  <c r="AH275" i="18"/>
  <c r="AH95" i="18"/>
  <c r="AH223" i="18"/>
  <c r="AH84" i="18"/>
  <c r="AH212" i="18"/>
  <c r="AH293" i="18"/>
  <c r="AH334" i="18"/>
  <c r="AH209" i="18"/>
  <c r="AH130" i="18"/>
  <c r="AH131" i="18"/>
  <c r="AH343" i="18"/>
  <c r="AH245" i="18"/>
  <c r="AH314" i="18"/>
  <c r="AH205" i="18"/>
  <c r="AH61" i="18"/>
  <c r="AH16" i="18"/>
  <c r="AH321" i="18"/>
  <c r="AH100" i="18"/>
  <c r="AH315" i="18"/>
  <c r="AH206" i="18"/>
  <c r="AH78" i="18"/>
  <c r="AH144" i="18"/>
  <c r="AH107" i="18"/>
  <c r="AH291" i="18"/>
  <c r="AH287" i="18"/>
  <c r="AH181" i="18"/>
  <c r="AH21" i="18"/>
  <c r="AH261" i="18"/>
  <c r="AH277" i="18"/>
  <c r="AH344" i="18"/>
  <c r="AH278" i="18"/>
  <c r="AH158" i="18"/>
  <c r="AH14" i="18"/>
  <c r="AH39" i="18"/>
  <c r="AH120" i="18"/>
  <c r="AH246" i="18"/>
  <c r="AH185" i="18"/>
  <c r="AH45" i="18"/>
  <c r="AH167" i="18"/>
  <c r="AH336" i="18"/>
  <c r="AH251" i="18"/>
  <c r="AH145" i="18"/>
  <c r="AH227" i="18"/>
  <c r="AH28" i="18"/>
  <c r="AH292" i="18"/>
  <c r="CT342" i="18"/>
  <c r="CT322" i="18"/>
  <c r="CT302" i="18"/>
  <c r="CT290" i="18"/>
  <c r="CT278" i="18"/>
  <c r="CT270" i="18"/>
  <c r="CT240" i="18"/>
  <c r="CT246" i="18"/>
  <c r="CT217" i="18"/>
  <c r="CT194" i="18"/>
  <c r="CT195" i="18"/>
  <c r="CT179" i="18"/>
  <c r="CT170" i="18"/>
  <c r="CT171" i="18"/>
  <c r="CT183" i="18"/>
  <c r="CT157" i="18"/>
  <c r="CT101" i="18"/>
  <c r="CT141" i="18"/>
  <c r="CT109" i="18"/>
  <c r="CT126" i="18"/>
  <c r="CT82" i="18"/>
  <c r="CT54" i="18"/>
  <c r="CT55" i="18"/>
  <c r="CT81" i="18"/>
  <c r="CT19" i="18"/>
  <c r="CT10" i="18"/>
  <c r="CT11" i="18"/>
  <c r="CT29" i="18"/>
  <c r="CT13" i="18"/>
  <c r="CT315" i="18"/>
  <c r="CT88" i="18"/>
  <c r="CT216" i="18"/>
  <c r="CT225" i="18"/>
  <c r="CT271" i="18"/>
  <c r="CT100" i="18"/>
  <c r="CT273" i="18"/>
  <c r="CT347" i="18"/>
  <c r="CT128" i="18"/>
  <c r="CT261" i="18"/>
  <c r="CT312" i="18"/>
  <c r="CT28" i="18"/>
  <c r="CT156" i="18"/>
  <c r="CT299" i="18"/>
  <c r="CT349" i="18"/>
  <c r="CT318" i="18"/>
  <c r="CT301" i="18"/>
  <c r="CT279" i="18"/>
  <c r="CT274" i="18"/>
  <c r="CT268" i="18"/>
  <c r="CT238" i="18"/>
  <c r="CT233" i="18"/>
  <c r="CT215" i="18"/>
  <c r="CT230" i="18"/>
  <c r="CT226" i="18"/>
  <c r="CT174" i="18"/>
  <c r="CT165" i="18"/>
  <c r="CT161" i="18"/>
  <c r="CT178" i="18"/>
  <c r="CT133" i="18"/>
  <c r="CT129" i="18"/>
  <c r="CT125" i="18"/>
  <c r="CT137" i="18"/>
  <c r="CT121" i="18"/>
  <c r="CT61" i="18"/>
  <c r="CT90" i="18"/>
  <c r="CT98" i="18"/>
  <c r="CT63" i="18"/>
  <c r="CT14" i="18"/>
  <c r="CT35" i="18"/>
  <c r="CT51" i="18"/>
  <c r="CT9" i="18"/>
  <c r="CT6" i="18"/>
  <c r="CT239" i="18"/>
  <c r="CT104" i="18"/>
  <c r="CT305" i="18"/>
  <c r="CT244" i="18"/>
  <c r="CT336" i="18"/>
  <c r="CT116" i="18"/>
  <c r="CT292" i="18"/>
  <c r="CT16" i="18"/>
  <c r="CT144" i="18"/>
  <c r="CT283" i="18"/>
  <c r="CT255" i="18"/>
  <c r="CT44" i="18"/>
  <c r="CT172" i="18"/>
  <c r="CT328" i="18"/>
  <c r="CT338" i="18"/>
  <c r="CT316" i="18"/>
  <c r="CT310" i="18"/>
  <c r="CT294" i="18"/>
  <c r="CT284" i="18"/>
  <c r="CT266" i="18"/>
  <c r="CT242" i="18"/>
  <c r="CT221" i="18"/>
  <c r="CT205" i="18"/>
  <c r="CT201" i="18"/>
  <c r="CT197" i="18"/>
  <c r="CT151" i="18"/>
  <c r="CT158" i="18"/>
  <c r="CT159" i="18"/>
  <c r="CT155" i="18"/>
  <c r="CT115" i="18"/>
  <c r="CT122" i="18"/>
  <c r="CT123" i="18"/>
  <c r="CT119" i="18"/>
  <c r="CT105" i="18"/>
  <c r="CT59" i="18"/>
  <c r="CT85" i="18"/>
  <c r="CT93" i="18"/>
  <c r="CT99" i="18"/>
  <c r="CT49" i="18"/>
  <c r="CT50" i="18"/>
  <c r="CT43" i="18"/>
  <c r="CT7" i="18"/>
  <c r="CT257" i="18"/>
  <c r="CT259" i="18"/>
  <c r="CT120" i="18"/>
  <c r="CT324" i="18"/>
  <c r="CT343" i="18"/>
  <c r="CT339" i="18"/>
  <c r="CT132" i="18"/>
  <c r="CT325" i="18"/>
  <c r="CT32" i="18"/>
  <c r="CT160" i="18"/>
  <c r="CT341" i="18"/>
  <c r="CT287" i="18"/>
  <c r="CT60" i="18"/>
  <c r="CT188" i="18"/>
  <c r="CT335" i="18"/>
  <c r="CT334" i="18"/>
  <c r="CT332" i="18"/>
  <c r="CT304" i="18"/>
  <c r="CT285" i="18"/>
  <c r="CT262" i="18"/>
  <c r="CT272" i="18"/>
  <c r="CT258" i="18"/>
  <c r="CT214" i="18"/>
  <c r="CT189" i="18"/>
  <c r="CT224" i="18"/>
  <c r="CT219" i="18"/>
  <c r="CT186" i="18"/>
  <c r="CT147" i="18"/>
  <c r="CT154" i="18"/>
  <c r="CT150" i="18"/>
  <c r="CT110" i="18"/>
  <c r="CT111" i="18"/>
  <c r="CT118" i="18"/>
  <c r="CT114" i="18"/>
  <c r="CT94" i="18"/>
  <c r="CT97" i="18"/>
  <c r="CT83" i="18"/>
  <c r="CT91" i="18"/>
  <c r="CT75" i="18"/>
  <c r="CT47" i="18"/>
  <c r="CT45" i="18"/>
  <c r="CT33" i="18"/>
  <c r="CT27" i="18"/>
  <c r="CT276" i="18"/>
  <c r="CT8" i="18"/>
  <c r="CT136" i="18"/>
  <c r="CT337" i="18"/>
  <c r="CT353" i="18"/>
  <c r="CT20" i="18"/>
  <c r="CT148" i="18"/>
  <c r="CT275" i="18"/>
  <c r="CT48" i="18"/>
  <c r="CT176" i="18"/>
  <c r="CT223" i="18"/>
  <c r="CT303" i="18"/>
  <c r="CT76" i="18"/>
  <c r="CT204" i="18"/>
  <c r="CT351" i="18"/>
  <c r="CT350" i="18"/>
  <c r="CT330" i="18"/>
  <c r="CT311" i="18"/>
  <c r="CT297" i="18"/>
  <c r="CT288" i="18"/>
  <c r="CT253" i="18"/>
  <c r="CT269" i="18"/>
  <c r="CT237" i="18"/>
  <c r="CT209" i="18"/>
  <c r="CT236" i="18"/>
  <c r="CT218" i="18"/>
  <c r="CT207" i="18"/>
  <c r="CT181" i="18"/>
  <c r="CT187" i="18"/>
  <c r="CT173" i="18"/>
  <c r="CT190" i="18"/>
  <c r="CT143" i="18"/>
  <c r="CT106" i="18"/>
  <c r="CT107" i="18"/>
  <c r="CT103" i="18"/>
  <c r="CT89" i="18"/>
  <c r="CT95" i="18"/>
  <c r="CT78" i="18"/>
  <c r="CT79" i="18"/>
  <c r="CT65" i="18"/>
  <c r="CT41" i="18"/>
  <c r="CT42" i="18"/>
  <c r="CT31" i="18"/>
  <c r="CT23" i="18"/>
  <c r="CT235" i="18"/>
  <c r="CT24" i="18"/>
  <c r="CT152" i="18"/>
  <c r="CT264" i="18"/>
  <c r="CT229" i="18"/>
  <c r="CT36" i="18"/>
  <c r="CT164" i="18"/>
  <c r="CT321" i="18"/>
  <c r="CT64" i="18"/>
  <c r="CT192" i="18"/>
  <c r="CT243" i="18"/>
  <c r="CT319" i="18"/>
  <c r="CT92" i="18"/>
  <c r="CT220" i="18"/>
  <c r="CT317" i="18"/>
  <c r="CT348" i="18"/>
  <c r="CT327" i="18"/>
  <c r="CT314" i="18"/>
  <c r="CT300" i="18"/>
  <c r="CT281" i="18"/>
  <c r="CT252" i="18"/>
  <c r="CT263" i="18"/>
  <c r="CT256" i="18"/>
  <c r="CT203" i="18"/>
  <c r="CT234" i="18"/>
  <c r="CT213" i="18"/>
  <c r="CT202" i="18"/>
  <c r="CT163" i="18"/>
  <c r="CT177" i="18"/>
  <c r="CT166" i="18"/>
  <c r="CT169" i="18"/>
  <c r="CT138" i="18"/>
  <c r="CT139" i="18"/>
  <c r="CT102" i="18"/>
  <c r="CT146" i="18"/>
  <c r="CT87" i="18"/>
  <c r="CT73" i="18"/>
  <c r="CT67" i="18"/>
  <c r="CT74" i="18"/>
  <c r="CT58" i="18"/>
  <c r="CT39" i="18"/>
  <c r="CT37" i="18"/>
  <c r="CT21" i="18"/>
  <c r="CT17" i="18"/>
  <c r="CT248" i="18"/>
  <c r="CT40" i="18"/>
  <c r="CT168" i="18"/>
  <c r="CT344" i="18"/>
  <c r="CT232" i="18"/>
  <c r="CT52" i="18"/>
  <c r="CT180" i="18"/>
  <c r="CT245" i="18"/>
  <c r="CT80" i="18"/>
  <c r="CT208" i="18"/>
  <c r="CT289" i="18"/>
  <c r="CT227" i="18"/>
  <c r="CT108" i="18"/>
  <c r="CT228" i="18"/>
  <c r="CT320" i="18"/>
  <c r="CT345" i="18"/>
  <c r="CT329" i="18"/>
  <c r="CT313" i="18"/>
  <c r="CT298" i="18"/>
  <c r="CT286" i="18"/>
  <c r="CT250" i="18"/>
  <c r="CT254" i="18"/>
  <c r="CT231" i="18"/>
  <c r="CT198" i="18"/>
  <c r="CT210" i="18"/>
  <c r="CT211" i="18"/>
  <c r="CT191" i="18"/>
  <c r="CT153" i="18"/>
  <c r="CT149" i="18"/>
  <c r="CT145" i="18"/>
  <c r="CT167" i="18"/>
  <c r="CT127" i="18"/>
  <c r="CT134" i="18"/>
  <c r="CT135" i="18"/>
  <c r="CT142" i="18"/>
  <c r="CT77" i="18"/>
  <c r="CT71" i="18"/>
  <c r="CT62" i="18"/>
  <c r="CT69" i="18"/>
  <c r="CT53" i="18"/>
  <c r="CT34" i="18"/>
  <c r="CT30" i="18"/>
  <c r="CT18" i="18"/>
  <c r="CT26" i="18"/>
  <c r="CT277" i="18"/>
  <c r="CT56" i="18"/>
  <c r="CT184" i="18"/>
  <c r="CT307" i="18"/>
  <c r="CT309" i="18"/>
  <c r="CT68" i="18"/>
  <c r="CT196" i="18"/>
  <c r="CT280" i="18"/>
  <c r="CT96" i="18"/>
  <c r="CT241" i="18"/>
  <c r="CT308" i="18"/>
  <c r="CT291" i="18"/>
  <c r="CT124" i="18"/>
  <c r="CT251" i="18"/>
  <c r="CT333" i="18"/>
  <c r="CT326" i="18"/>
  <c r="CT199" i="18"/>
  <c r="CT113" i="18"/>
  <c r="CT15" i="18"/>
  <c r="CT331" i="18"/>
  <c r="CT140" i="18"/>
  <c r="CT306" i="18"/>
  <c r="CT206" i="18"/>
  <c r="CT130" i="18"/>
  <c r="CT25" i="18"/>
  <c r="CT84" i="18"/>
  <c r="CT267" i="18"/>
  <c r="CT295" i="18"/>
  <c r="CT193" i="18"/>
  <c r="CT131" i="18"/>
  <c r="CT38" i="18"/>
  <c r="CT212" i="18"/>
  <c r="CT352" i="18"/>
  <c r="CT282" i="18"/>
  <c r="CT175" i="18"/>
  <c r="CT70" i="18"/>
  <c r="CT22" i="18"/>
  <c r="CT296" i="18"/>
  <c r="CT247" i="18"/>
  <c r="CT182" i="18"/>
  <c r="CT66" i="18"/>
  <c r="CT293" i="18"/>
  <c r="CT112" i="18"/>
  <c r="CT249" i="18"/>
  <c r="CT185" i="18"/>
  <c r="CT57" i="18"/>
  <c r="CT72" i="18"/>
  <c r="CT260" i="18"/>
  <c r="CT265" i="18"/>
  <c r="CT162" i="18"/>
  <c r="CT86" i="18"/>
  <c r="CT200" i="18"/>
  <c r="CT340" i="18"/>
  <c r="BE351" i="18"/>
  <c r="BE338" i="18"/>
  <c r="BE339" i="18"/>
  <c r="BE312" i="18"/>
  <c r="BE319" i="18"/>
  <c r="BE308" i="18"/>
  <c r="BE305" i="18"/>
  <c r="BE285" i="18"/>
  <c r="BE280" i="18"/>
  <c r="BE251" i="18"/>
  <c r="BE268" i="18"/>
  <c r="BE265" i="18"/>
  <c r="BE266" i="18"/>
  <c r="BE246" i="18"/>
  <c r="BE233" i="18"/>
  <c r="BE211" i="18"/>
  <c r="BE194" i="18"/>
  <c r="BE191" i="18"/>
  <c r="BE231" i="18"/>
  <c r="BE232" i="18"/>
  <c r="BE181" i="18"/>
  <c r="BE158" i="18"/>
  <c r="BE149" i="18"/>
  <c r="BE173" i="18"/>
  <c r="BE150" i="18"/>
  <c r="BE174" i="18"/>
  <c r="BE117" i="18"/>
  <c r="BE104" i="18"/>
  <c r="BE125" i="18"/>
  <c r="BE109" i="18"/>
  <c r="BE140" i="18"/>
  <c r="BE110" i="18"/>
  <c r="BE97" i="18"/>
  <c r="BE85" i="18"/>
  <c r="BE98" i="18"/>
  <c r="BE86" i="18"/>
  <c r="BE58" i="18"/>
  <c r="BE56" i="18"/>
  <c r="BE44" i="18"/>
  <c r="BE45" i="18"/>
  <c r="BE47" i="18"/>
  <c r="BE38" i="18"/>
  <c r="BE12" i="18"/>
  <c r="BE353" i="18"/>
  <c r="BE329" i="18"/>
  <c r="BE336" i="18"/>
  <c r="BE326" i="18"/>
  <c r="BE315" i="18"/>
  <c r="BE304" i="18"/>
  <c r="BE301" i="18"/>
  <c r="BE303" i="18"/>
  <c r="BE277" i="18"/>
  <c r="BE250" i="18"/>
  <c r="BE295" i="18"/>
  <c r="BE255" i="18"/>
  <c r="BE245" i="18"/>
  <c r="BE240" i="18"/>
  <c r="BE230" i="18"/>
  <c r="BE205" i="18"/>
  <c r="BE192" i="18"/>
  <c r="BE218" i="18"/>
  <c r="BE227" i="18"/>
  <c r="BE221" i="18"/>
  <c r="BE171" i="18"/>
  <c r="BE156" i="18"/>
  <c r="BE182" i="18"/>
  <c r="BE166" i="18"/>
  <c r="BE148" i="18"/>
  <c r="BE172" i="18"/>
  <c r="BE107" i="18"/>
  <c r="BE134" i="18"/>
  <c r="BE118" i="18"/>
  <c r="BE100" i="18"/>
  <c r="BE126" i="18"/>
  <c r="BE108" i="18"/>
  <c r="BE91" i="18"/>
  <c r="BE78" i="18"/>
  <c r="BE93" i="18"/>
  <c r="BE81" i="18"/>
  <c r="BE53" i="18"/>
  <c r="BE49" i="18"/>
  <c r="BE32" i="18"/>
  <c r="BE42" i="18"/>
  <c r="BE39" i="18"/>
  <c r="BE36" i="18"/>
  <c r="BE20" i="18"/>
  <c r="BE344" i="18"/>
  <c r="BE348" i="18"/>
  <c r="BE341" i="18"/>
  <c r="BE322" i="18"/>
  <c r="BE314" i="18"/>
  <c r="BE302" i="18"/>
  <c r="BE290" i="18"/>
  <c r="BE291" i="18"/>
  <c r="BE276" i="18"/>
  <c r="BE249" i="18"/>
  <c r="BE275" i="18"/>
  <c r="BE261" i="18"/>
  <c r="BE243" i="18"/>
  <c r="BE260" i="18"/>
  <c r="BE229" i="18"/>
  <c r="BE195" i="18"/>
  <c r="BE228" i="18"/>
  <c r="BE213" i="18"/>
  <c r="BE226" i="18"/>
  <c r="BE214" i="18"/>
  <c r="BE159" i="18"/>
  <c r="BE190" i="18"/>
  <c r="BE180" i="18"/>
  <c r="BE164" i="18"/>
  <c r="BE175" i="18"/>
  <c r="BE160" i="18"/>
  <c r="BE101" i="18"/>
  <c r="BE132" i="18"/>
  <c r="BE116" i="18"/>
  <c r="BE143" i="18"/>
  <c r="BE121" i="18"/>
  <c r="BE92" i="18"/>
  <c r="BE79" i="18"/>
  <c r="BE76" i="18"/>
  <c r="BE87" i="18"/>
  <c r="BE72" i="18"/>
  <c r="BE94" i="18"/>
  <c r="BE41" i="18"/>
  <c r="BE51" i="18"/>
  <c r="BE37" i="18"/>
  <c r="BE33" i="18"/>
  <c r="BE26" i="18"/>
  <c r="BE30" i="18"/>
  <c r="BE342" i="18"/>
  <c r="BE346" i="18"/>
  <c r="BE337" i="18"/>
  <c r="BE333" i="18"/>
  <c r="BE311" i="18"/>
  <c r="BE296" i="18"/>
  <c r="BE287" i="18"/>
  <c r="BE284" i="18"/>
  <c r="BE281" i="18"/>
  <c r="BE286" i="18"/>
  <c r="BE299" i="18"/>
  <c r="BE244" i="18"/>
  <c r="BE242" i="18"/>
  <c r="BE259" i="18"/>
  <c r="BE223" i="18"/>
  <c r="BE238" i="18"/>
  <c r="BE225" i="18"/>
  <c r="BE206" i="18"/>
  <c r="BE215" i="18"/>
  <c r="BE209" i="18"/>
  <c r="BE153" i="18"/>
  <c r="BE188" i="18"/>
  <c r="BE167" i="18"/>
  <c r="BE151" i="18"/>
  <c r="BE169" i="18"/>
  <c r="BE146" i="18"/>
  <c r="BE135" i="18"/>
  <c r="BE119" i="18"/>
  <c r="BE102" i="18"/>
  <c r="BE137" i="18"/>
  <c r="BE111" i="18"/>
  <c r="BE82" i="18"/>
  <c r="BE73" i="18"/>
  <c r="BE63" i="18"/>
  <c r="BE74" i="18"/>
  <c r="BE59" i="18"/>
  <c r="BE89" i="18"/>
  <c r="BE34" i="18"/>
  <c r="BE43" i="18"/>
  <c r="BE48" i="18"/>
  <c r="BE27" i="18"/>
  <c r="BE24" i="18"/>
  <c r="BE14" i="18"/>
  <c r="BE349" i="18"/>
  <c r="BE347" i="18"/>
  <c r="BE334" i="18"/>
  <c r="BE325" i="18"/>
  <c r="BE327" i="18"/>
  <c r="BE313" i="18"/>
  <c r="BE321" i="18"/>
  <c r="BE297" i="18"/>
  <c r="BE279" i="18"/>
  <c r="BE278" i="18"/>
  <c r="BE283" i="18"/>
  <c r="BE298" i="18"/>
  <c r="BE264" i="18"/>
  <c r="BE236" i="18"/>
  <c r="BE254" i="18"/>
  <c r="BE212" i="18"/>
  <c r="BE237" i="18"/>
  <c r="BE224" i="18"/>
  <c r="BE204" i="18"/>
  <c r="BE202" i="18"/>
  <c r="BE199" i="18"/>
  <c r="BE189" i="18"/>
  <c r="BE183" i="18"/>
  <c r="BE161" i="18"/>
  <c r="BE185" i="18"/>
  <c r="BE162" i="18"/>
  <c r="BE145" i="18"/>
  <c r="BE129" i="18"/>
  <c r="BE113" i="18"/>
  <c r="BE144" i="18"/>
  <c r="BE127" i="18"/>
  <c r="BE105" i="18"/>
  <c r="BE80" i="18"/>
  <c r="BE66" i="18"/>
  <c r="BE88" i="18"/>
  <c r="BE69" i="18"/>
  <c r="BE95" i="18"/>
  <c r="BE83" i="18"/>
  <c r="BE29" i="18"/>
  <c r="BE31" i="18"/>
  <c r="BE40" i="18"/>
  <c r="BE21" i="18"/>
  <c r="BE15" i="18"/>
  <c r="BE6" i="18"/>
  <c r="BE345" i="18"/>
  <c r="BE343" i="18"/>
  <c r="BE331" i="18"/>
  <c r="BE324" i="18"/>
  <c r="BE317" i="18"/>
  <c r="BE306" i="18"/>
  <c r="BE310" i="18"/>
  <c r="BE293" i="18"/>
  <c r="BE289" i="18"/>
  <c r="BE271" i="18"/>
  <c r="BE282" i="18"/>
  <c r="BE273" i="18"/>
  <c r="BE258" i="18"/>
  <c r="BE248" i="18"/>
  <c r="BE252" i="18"/>
  <c r="BE198" i="18"/>
  <c r="BE220" i="18"/>
  <c r="BE219" i="18"/>
  <c r="BE216" i="18"/>
  <c r="BE200" i="18"/>
  <c r="BE193" i="18"/>
  <c r="BE184" i="18"/>
  <c r="BE177" i="18"/>
  <c r="BE154" i="18"/>
  <c r="BE178" i="18"/>
  <c r="BE157" i="18"/>
  <c r="BE138" i="18"/>
  <c r="BE122" i="18"/>
  <c r="BE103" i="18"/>
  <c r="BE130" i="18"/>
  <c r="BE114" i="18"/>
  <c r="BE139" i="18"/>
  <c r="BE67" i="18"/>
  <c r="BE64" i="18"/>
  <c r="BE75" i="18"/>
  <c r="BE60" i="18"/>
  <c r="BE84" i="18"/>
  <c r="BE77" i="18"/>
  <c r="BE22" i="18"/>
  <c r="BE17" i="18"/>
  <c r="BE28" i="18"/>
  <c r="BE18" i="18"/>
  <c r="BE9" i="18"/>
  <c r="BE35" i="18"/>
  <c r="BE352" i="18"/>
  <c r="BE335" i="18"/>
  <c r="BE330" i="18"/>
  <c r="BE320" i="18"/>
  <c r="BE332" i="18"/>
  <c r="BE300" i="18"/>
  <c r="BE316" i="18"/>
  <c r="BE292" i="18"/>
  <c r="BE294" i="18"/>
  <c r="BE263" i="18"/>
  <c r="BE272" i="18"/>
  <c r="BE270" i="18"/>
  <c r="BE256" i="18"/>
  <c r="BE257" i="18"/>
  <c r="BE239" i="18"/>
  <c r="BE222" i="18"/>
  <c r="BE210" i="18"/>
  <c r="BE207" i="18"/>
  <c r="BE203" i="18"/>
  <c r="BE235" i="18"/>
  <c r="BE196" i="18"/>
  <c r="BE170" i="18"/>
  <c r="BE168" i="18"/>
  <c r="BE152" i="18"/>
  <c r="BE176" i="18"/>
  <c r="BE147" i="18"/>
  <c r="BE136" i="18"/>
  <c r="BE120" i="18"/>
  <c r="BE141" i="18"/>
  <c r="BE128" i="18"/>
  <c r="BE112" i="18"/>
  <c r="BE133" i="18"/>
  <c r="BE61" i="18"/>
  <c r="BE54" i="18"/>
  <c r="BE62" i="18"/>
  <c r="BE99" i="18"/>
  <c r="BE71" i="18"/>
  <c r="BE70" i="18"/>
  <c r="BE11" i="18"/>
  <c r="BE8" i="18"/>
  <c r="BE19" i="18"/>
  <c r="BE16" i="18"/>
  <c r="BE25" i="18"/>
  <c r="BE10" i="18"/>
  <c r="BE340" i="18"/>
  <c r="BE269" i="18"/>
  <c r="BE197" i="18"/>
  <c r="BE123" i="18"/>
  <c r="BE57" i="18"/>
  <c r="BE23" i="18"/>
  <c r="BE318" i="18"/>
  <c r="BE267" i="18"/>
  <c r="BE234" i="18"/>
  <c r="BE106" i="18"/>
  <c r="BE96" i="18"/>
  <c r="BE7" i="18"/>
  <c r="BE328" i="18"/>
  <c r="BE253" i="18"/>
  <c r="BE186" i="18"/>
  <c r="BE131" i="18"/>
  <c r="BE65" i="18"/>
  <c r="BE309" i="18"/>
  <c r="BE247" i="18"/>
  <c r="BE165" i="18"/>
  <c r="BE115" i="18"/>
  <c r="BE68" i="18"/>
  <c r="BE307" i="18"/>
  <c r="BE241" i="18"/>
  <c r="BE155" i="18"/>
  <c r="BE142" i="18"/>
  <c r="BE52" i="18"/>
  <c r="BE288" i="18"/>
  <c r="BE217" i="18"/>
  <c r="BE179" i="18"/>
  <c r="BE124" i="18"/>
  <c r="BE50" i="18"/>
  <c r="BE350" i="18"/>
  <c r="BE274" i="18"/>
  <c r="BE208" i="18"/>
  <c r="BE163" i="18"/>
  <c r="BE55" i="18"/>
  <c r="BE13" i="18"/>
  <c r="BQ345" i="18"/>
  <c r="BQ339" i="18"/>
  <c r="BQ335" i="18"/>
  <c r="BQ315" i="18"/>
  <c r="BQ325" i="18"/>
  <c r="BQ318" i="18"/>
  <c r="BQ296" i="18"/>
  <c r="BQ310" i="18"/>
  <c r="BQ288" i="18"/>
  <c r="BQ267" i="18"/>
  <c r="BQ282" i="18"/>
  <c r="BQ250" i="18"/>
  <c r="BQ248" i="18"/>
  <c r="BQ259" i="18"/>
  <c r="BQ231" i="18"/>
  <c r="BQ216" i="18"/>
  <c r="BQ202" i="18"/>
  <c r="BQ223" i="18"/>
  <c r="BQ195" i="18"/>
  <c r="BQ225" i="18"/>
  <c r="BQ166" i="18"/>
  <c r="BQ148" i="18"/>
  <c r="BQ174" i="18"/>
  <c r="BQ171" i="18"/>
  <c r="BQ156" i="18"/>
  <c r="BQ167" i="18"/>
  <c r="BQ109" i="18"/>
  <c r="BQ99" i="18"/>
  <c r="BQ133" i="18"/>
  <c r="BQ107" i="18"/>
  <c r="BQ134" i="18"/>
  <c r="BQ118" i="18"/>
  <c r="BQ348" i="18"/>
  <c r="BQ336" i="18"/>
  <c r="BQ334" i="18"/>
  <c r="BQ314" i="18"/>
  <c r="BQ322" i="18"/>
  <c r="BQ306" i="18"/>
  <c r="BQ294" i="18"/>
  <c r="BQ299" i="18"/>
  <c r="BQ285" i="18"/>
  <c r="BQ265" i="18"/>
  <c r="BQ277" i="18"/>
  <c r="BQ249" i="18"/>
  <c r="BQ239" i="18"/>
  <c r="BQ254" i="18"/>
  <c r="BQ218" i="18"/>
  <c r="BQ203" i="18"/>
  <c r="BQ200" i="18"/>
  <c r="BQ212" i="18"/>
  <c r="BQ220" i="18"/>
  <c r="BQ224" i="18"/>
  <c r="BQ164" i="18"/>
  <c r="BQ175" i="18"/>
  <c r="BQ172" i="18"/>
  <c r="BQ159" i="18"/>
  <c r="BQ183" i="18"/>
  <c r="BQ161" i="18"/>
  <c r="BQ100" i="18"/>
  <c r="BQ142" i="18"/>
  <c r="BQ124" i="18"/>
  <c r="BQ101" i="18"/>
  <c r="BQ132" i="18"/>
  <c r="BQ116" i="18"/>
  <c r="BQ96" i="18"/>
  <c r="BQ68" i="18"/>
  <c r="BQ97" i="18"/>
  <c r="BQ85" i="18"/>
  <c r="BQ352" i="18"/>
  <c r="BQ350" i="18"/>
  <c r="BQ331" i="18"/>
  <c r="BQ311" i="18"/>
  <c r="BQ317" i="18"/>
  <c r="BQ300" i="18"/>
  <c r="BQ291" i="18"/>
  <c r="BQ298" i="18"/>
  <c r="BQ272" i="18"/>
  <c r="BQ255" i="18"/>
  <c r="BQ276" i="18"/>
  <c r="BQ264" i="18"/>
  <c r="BQ241" i="18"/>
  <c r="BQ252" i="18"/>
  <c r="BQ213" i="18"/>
  <c r="BQ197" i="18"/>
  <c r="BQ221" i="18"/>
  <c r="BQ198" i="18"/>
  <c r="BQ210" i="18"/>
  <c r="BQ219" i="18"/>
  <c r="BQ151" i="18"/>
  <c r="BQ169" i="18"/>
  <c r="BQ160" i="18"/>
  <c r="BQ153" i="18"/>
  <c r="BQ177" i="18"/>
  <c r="BQ154" i="18"/>
  <c r="BQ145" i="18"/>
  <c r="BQ140" i="18"/>
  <c r="BQ110" i="18"/>
  <c r="BQ135" i="18"/>
  <c r="BQ119" i="18"/>
  <c r="BQ102" i="18"/>
  <c r="BQ86" i="18"/>
  <c r="BQ91" i="18"/>
  <c r="BQ78" i="18"/>
  <c r="BQ338" i="18"/>
  <c r="BQ337" i="18"/>
  <c r="BQ330" i="18"/>
  <c r="BQ342" i="18"/>
  <c r="BQ312" i="18"/>
  <c r="BQ320" i="18"/>
  <c r="BQ284" i="18"/>
  <c r="BQ290" i="18"/>
  <c r="BQ269" i="18"/>
  <c r="BQ280" i="18"/>
  <c r="BQ278" i="18"/>
  <c r="BQ258" i="18"/>
  <c r="BQ266" i="18"/>
  <c r="BQ243" i="18"/>
  <c r="BQ206" i="18"/>
  <c r="BQ233" i="18"/>
  <c r="BQ214" i="18"/>
  <c r="BQ238" i="18"/>
  <c r="BQ208" i="18"/>
  <c r="BQ207" i="18"/>
  <c r="BQ185" i="18"/>
  <c r="BQ162" i="18"/>
  <c r="BQ146" i="18"/>
  <c r="BQ196" i="18"/>
  <c r="BQ168" i="18"/>
  <c r="BQ152" i="18"/>
  <c r="BQ143" i="18"/>
  <c r="BQ126" i="18"/>
  <c r="BQ108" i="18"/>
  <c r="BQ129" i="18"/>
  <c r="BQ113" i="18"/>
  <c r="BQ98" i="18"/>
  <c r="BQ81" i="18"/>
  <c r="BQ353" i="18"/>
  <c r="BQ343" i="18"/>
  <c r="BQ332" i="18"/>
  <c r="BQ313" i="18"/>
  <c r="BQ316" i="18"/>
  <c r="BQ323" i="18"/>
  <c r="BQ308" i="18"/>
  <c r="BQ295" i="18"/>
  <c r="BQ303" i="18"/>
  <c r="BQ275" i="18"/>
  <c r="BQ274" i="18"/>
  <c r="BQ263" i="18"/>
  <c r="BQ253" i="18"/>
  <c r="BQ247" i="18"/>
  <c r="BQ236" i="18"/>
  <c r="BQ235" i="18"/>
  <c r="BQ227" i="18"/>
  <c r="BQ199" i="18"/>
  <c r="BQ217" i="18"/>
  <c r="BQ192" i="18"/>
  <c r="BQ191" i="18"/>
  <c r="BQ176" i="18"/>
  <c r="BQ147" i="18"/>
  <c r="BQ188" i="18"/>
  <c r="BQ170" i="18"/>
  <c r="BQ149" i="18"/>
  <c r="BQ130" i="18"/>
  <c r="BQ127" i="18"/>
  <c r="BQ111" i="18"/>
  <c r="BQ136" i="18"/>
  <c r="BQ120" i="18"/>
  <c r="BQ141" i="18"/>
  <c r="BQ87" i="18"/>
  <c r="BQ89" i="18"/>
  <c r="BQ80" i="18"/>
  <c r="BQ66" i="18"/>
  <c r="BQ88" i="18"/>
  <c r="BQ344" i="18"/>
  <c r="BQ333" i="18"/>
  <c r="BQ328" i="18"/>
  <c r="BQ346" i="18"/>
  <c r="BQ341" i="18"/>
  <c r="BQ305" i="18"/>
  <c r="BQ304" i="18"/>
  <c r="BQ289" i="18"/>
  <c r="BQ293" i="18"/>
  <c r="BQ273" i="18"/>
  <c r="BQ286" i="18"/>
  <c r="BQ262" i="18"/>
  <c r="BQ245" i="18"/>
  <c r="BQ246" i="18"/>
  <c r="BQ261" i="18"/>
  <c r="BQ234" i="18"/>
  <c r="BQ226" i="18"/>
  <c r="BQ193" i="18"/>
  <c r="BQ211" i="18"/>
  <c r="BQ229" i="18"/>
  <c r="BQ179" i="18"/>
  <c r="BQ163" i="18"/>
  <c r="BQ189" i="18"/>
  <c r="BQ186" i="18"/>
  <c r="BQ165" i="18"/>
  <c r="BQ182" i="18"/>
  <c r="BQ128" i="18"/>
  <c r="BQ114" i="18"/>
  <c r="BQ105" i="18"/>
  <c r="BQ123" i="18"/>
  <c r="BQ106" i="18"/>
  <c r="BQ131" i="18"/>
  <c r="BQ74" i="18"/>
  <c r="BQ95" i="18"/>
  <c r="BQ83" i="18"/>
  <c r="BQ67" i="18"/>
  <c r="BQ75" i="18"/>
  <c r="BQ326" i="18"/>
  <c r="BQ279" i="18"/>
  <c r="BQ271" i="18"/>
  <c r="BQ204" i="18"/>
  <c r="BQ194" i="18"/>
  <c r="BQ190" i="18"/>
  <c r="BQ137" i="18"/>
  <c r="BQ103" i="18"/>
  <c r="BQ71" i="18"/>
  <c r="BQ92" i="18"/>
  <c r="BQ90" i="18"/>
  <c r="BQ319" i="18"/>
  <c r="BQ297" i="18"/>
  <c r="BQ251" i="18"/>
  <c r="BQ232" i="18"/>
  <c r="BQ228" i="18"/>
  <c r="BQ181" i="18"/>
  <c r="BQ112" i="18"/>
  <c r="BQ125" i="18"/>
  <c r="BQ82" i="18"/>
  <c r="BQ76" i="18"/>
  <c r="BQ351" i="18"/>
  <c r="BQ321" i="18"/>
  <c r="BQ287" i="18"/>
  <c r="BQ256" i="18"/>
  <c r="BQ230" i="18"/>
  <c r="BQ201" i="18"/>
  <c r="BQ184" i="18"/>
  <c r="BQ121" i="18"/>
  <c r="BQ93" i="18"/>
  <c r="BQ349" i="18"/>
  <c r="BQ324" i="18"/>
  <c r="BQ292" i="18"/>
  <c r="BQ240" i="18"/>
  <c r="BQ215" i="18"/>
  <c r="BQ173" i="18"/>
  <c r="BQ158" i="18"/>
  <c r="BQ139" i="18"/>
  <c r="BQ69" i="18"/>
  <c r="BQ347" i="18"/>
  <c r="BQ307" i="18"/>
  <c r="BQ268" i="18"/>
  <c r="BQ257" i="18"/>
  <c r="BQ209" i="18"/>
  <c r="BQ178" i="18"/>
  <c r="BQ155" i="18"/>
  <c r="BQ138" i="18"/>
  <c r="BQ94" i="18"/>
  <c r="BQ79" i="18"/>
  <c r="BQ327" i="18"/>
  <c r="BQ301" i="18"/>
  <c r="BQ270" i="18"/>
  <c r="BQ260" i="18"/>
  <c r="BQ237" i="18"/>
  <c r="BQ150" i="18"/>
  <c r="BQ180" i="18"/>
  <c r="BQ117" i="18"/>
  <c r="BQ72" i="18"/>
  <c r="BQ77" i="18"/>
  <c r="BQ73" i="18"/>
  <c r="BQ340" i="18"/>
  <c r="BQ309" i="18"/>
  <c r="BQ281" i="18"/>
  <c r="BQ242" i="18"/>
  <c r="BQ222" i="18"/>
  <c r="BQ157" i="18"/>
  <c r="BQ144" i="18"/>
  <c r="BQ122" i="18"/>
  <c r="BQ70" i="18"/>
  <c r="AU350" i="18"/>
  <c r="AU334" i="18"/>
  <c r="AU301" i="18"/>
  <c r="AU297" i="18"/>
  <c r="AU285" i="18"/>
  <c r="AU294" i="18"/>
  <c r="AU274" i="18"/>
  <c r="AU278" i="18"/>
  <c r="AU262" i="18"/>
  <c r="AU256" i="18"/>
  <c r="AU213" i="18"/>
  <c r="AU226" i="18"/>
  <c r="AU181" i="18"/>
  <c r="AU196" i="18"/>
  <c r="AU348" i="18"/>
  <c r="AU330" i="18"/>
  <c r="AU298" i="18"/>
  <c r="AU290" i="18"/>
  <c r="AU238" i="18"/>
  <c r="AU253" i="18"/>
  <c r="AU201" i="18"/>
  <c r="AU212" i="18"/>
  <c r="AU208" i="18"/>
  <c r="AU172" i="18"/>
  <c r="AU349" i="18"/>
  <c r="AU332" i="18"/>
  <c r="AU322" i="18"/>
  <c r="AU272" i="18"/>
  <c r="AU250" i="18"/>
  <c r="AU217" i="18"/>
  <c r="AU224" i="18"/>
  <c r="AU221" i="18"/>
  <c r="AU148" i="18"/>
  <c r="AU188" i="18"/>
  <c r="AU329" i="18"/>
  <c r="AU317" i="18"/>
  <c r="AU304" i="18"/>
  <c r="AU320" i="18"/>
  <c r="AU269" i="18"/>
  <c r="AU204" i="18"/>
  <c r="AU216" i="18"/>
  <c r="AU197" i="18"/>
  <c r="AU209" i="18"/>
  <c r="AU342" i="18"/>
  <c r="AU314" i="18"/>
  <c r="AU310" i="18"/>
  <c r="AU286" i="18"/>
  <c r="AU254" i="18"/>
  <c r="AU246" i="18"/>
  <c r="AU230" i="18"/>
  <c r="AU237" i="18"/>
  <c r="AU164" i="18"/>
  <c r="AU161" i="18"/>
  <c r="AU338" i="18"/>
  <c r="AU326" i="18"/>
  <c r="AU282" i="18"/>
  <c r="AU258" i="18"/>
  <c r="AU242" i="18"/>
  <c r="AU220" i="18"/>
  <c r="AU192" i="18"/>
  <c r="AU176" i="18"/>
  <c r="AU149" i="18"/>
  <c r="AU160" i="18"/>
  <c r="AU346" i="18"/>
  <c r="AU336" i="18"/>
  <c r="AU333" i="18"/>
  <c r="AU318" i="18"/>
  <c r="AU306" i="18"/>
  <c r="AU302" i="18"/>
  <c r="AU270" i="18"/>
  <c r="AU205" i="18"/>
  <c r="AU234" i="18"/>
  <c r="AU193" i="18"/>
  <c r="AU173" i="18"/>
  <c r="AU180" i="18"/>
  <c r="AU145" i="18"/>
  <c r="AU117" i="18"/>
  <c r="AU141" i="18"/>
  <c r="AU108" i="18"/>
  <c r="AU61" i="18"/>
  <c r="AU85" i="18"/>
  <c r="AU81" i="18"/>
  <c r="AU36" i="18"/>
  <c r="AU44" i="18"/>
  <c r="AU25" i="18"/>
  <c r="AU289" i="18"/>
  <c r="AU114" i="18"/>
  <c r="AU249" i="18"/>
  <c r="AU222" i="18"/>
  <c r="AU325" i="18"/>
  <c r="AU147" i="18"/>
  <c r="AU46" i="18"/>
  <c r="AU174" i="18"/>
  <c r="AU191" i="18"/>
  <c r="AU175" i="18"/>
  <c r="AU303" i="18"/>
  <c r="AU90" i="18"/>
  <c r="AU218" i="18"/>
  <c r="AU328" i="18"/>
  <c r="AU268" i="18"/>
  <c r="AU275" i="18"/>
  <c r="AU70" i="18"/>
  <c r="AU198" i="18"/>
  <c r="AU143" i="18"/>
  <c r="AU319" i="18"/>
  <c r="AU227" i="18"/>
  <c r="AU231" i="18"/>
  <c r="AU352" i="18"/>
  <c r="AU300" i="18"/>
  <c r="AU169" i="18"/>
  <c r="AU144" i="18"/>
  <c r="AU120" i="18"/>
  <c r="AU132" i="18"/>
  <c r="AU133" i="18"/>
  <c r="AU60" i="18"/>
  <c r="AU84" i="18"/>
  <c r="AU57" i="18"/>
  <c r="AU80" i="18"/>
  <c r="AU65" i="18"/>
  <c r="AU41" i="18"/>
  <c r="AU45" i="18"/>
  <c r="AU34" i="18"/>
  <c r="AU162" i="18"/>
  <c r="AU261" i="18"/>
  <c r="AU43" i="18"/>
  <c r="AU83" i="18"/>
  <c r="AU340" i="18"/>
  <c r="AU67" i="18"/>
  <c r="AU215" i="18"/>
  <c r="AU94" i="18"/>
  <c r="AU335" i="18"/>
  <c r="AU115" i="18"/>
  <c r="AU273" i="18"/>
  <c r="AU10" i="18"/>
  <c r="AU138" i="18"/>
  <c r="AU79" i="18"/>
  <c r="AU167" i="18"/>
  <c r="AU324" i="18"/>
  <c r="AU291" i="18"/>
  <c r="AU63" i="18"/>
  <c r="AU316" i="18"/>
  <c r="AU118" i="18"/>
  <c r="AU280" i="18"/>
  <c r="AU31" i="18"/>
  <c r="AU315" i="18"/>
  <c r="AU296" i="18"/>
  <c r="AU171" i="18"/>
  <c r="AU284" i="18"/>
  <c r="AU266" i="18"/>
  <c r="AU153" i="18"/>
  <c r="AU189" i="18"/>
  <c r="AU168" i="18"/>
  <c r="AU112" i="18"/>
  <c r="AU109" i="18"/>
  <c r="AU56" i="18"/>
  <c r="AU53" i="18"/>
  <c r="AU40" i="18"/>
  <c r="AU37" i="18"/>
  <c r="AU20" i="18"/>
  <c r="AU321" i="18"/>
  <c r="AU82" i="18"/>
  <c r="AU210" i="18"/>
  <c r="AU287" i="18"/>
  <c r="AU248" i="18"/>
  <c r="AU35" i="18"/>
  <c r="AU14" i="18"/>
  <c r="AU142" i="18"/>
  <c r="AU15" i="18"/>
  <c r="AU139" i="18"/>
  <c r="AU252" i="18"/>
  <c r="AU351" i="18"/>
  <c r="AU264" i="18"/>
  <c r="AU7" i="18"/>
  <c r="AU87" i="18"/>
  <c r="AU235" i="18"/>
  <c r="AU58" i="18"/>
  <c r="AU186" i="18"/>
  <c r="AU327" i="18"/>
  <c r="AU271" i="18"/>
  <c r="AU38" i="18"/>
  <c r="AU166" i="18"/>
  <c r="AU127" i="18"/>
  <c r="AU203" i="18"/>
  <c r="AU331" i="18"/>
  <c r="AU307" i="18"/>
  <c r="AU55" i="18"/>
  <c r="AU111" i="18"/>
  <c r="AU200" i="18"/>
  <c r="AU165" i="18"/>
  <c r="AU185" i="18"/>
  <c r="AU156" i="18"/>
  <c r="AU101" i="18"/>
  <c r="AU125" i="18"/>
  <c r="AU121" i="18"/>
  <c r="AU73" i="18"/>
  <c r="AU69" i="18"/>
  <c r="AU89" i="18"/>
  <c r="AU33" i="18"/>
  <c r="AU16" i="18"/>
  <c r="AU130" i="18"/>
  <c r="AU283" i="18"/>
  <c r="AU244" i="18"/>
  <c r="AU243" i="18"/>
  <c r="AU155" i="18"/>
  <c r="AU263" i="18"/>
  <c r="AU62" i="18"/>
  <c r="AU190" i="18"/>
  <c r="AU312" i="18"/>
  <c r="AU199" i="18"/>
  <c r="AU251" i="18"/>
  <c r="AU183" i="18"/>
  <c r="AU295" i="18"/>
  <c r="AU305" i="18"/>
  <c r="AU106" i="18"/>
  <c r="AU341" i="18"/>
  <c r="AU219" i="18"/>
  <c r="AU281" i="18"/>
  <c r="AU228" i="18"/>
  <c r="AU229" i="18"/>
  <c r="AU267" i="18"/>
  <c r="AU86" i="18"/>
  <c r="AU214" i="18"/>
  <c r="AU11" i="18"/>
  <c r="AU288" i="18"/>
  <c r="AU177" i="18"/>
  <c r="AU184" i="18"/>
  <c r="AU157" i="18"/>
  <c r="AU100" i="18"/>
  <c r="AU124" i="18"/>
  <c r="AU97" i="18"/>
  <c r="AU72" i="18"/>
  <c r="AU93" i="18"/>
  <c r="AU64" i="18"/>
  <c r="AU88" i="18"/>
  <c r="AU29" i="18"/>
  <c r="AU24" i="18"/>
  <c r="AU13" i="18"/>
  <c r="AU32" i="18"/>
  <c r="AU12" i="18"/>
  <c r="AU225" i="18"/>
  <c r="AU239" i="18"/>
  <c r="AU50" i="18"/>
  <c r="AU178" i="18"/>
  <c r="AU95" i="18"/>
  <c r="AU265" i="18"/>
  <c r="AU110" i="18"/>
  <c r="AU123" i="18"/>
  <c r="AU311" i="18"/>
  <c r="AU299" i="18"/>
  <c r="AU26" i="18"/>
  <c r="AU154" i="18"/>
  <c r="AU51" i="18"/>
  <c r="AU99" i="18"/>
  <c r="AU71" i="18"/>
  <c r="AU151" i="18"/>
  <c r="AU343" i="18"/>
  <c r="AU6" i="18"/>
  <c r="AU134" i="18"/>
  <c r="AU187" i="18"/>
  <c r="AU309" i="18"/>
  <c r="AU179" i="18"/>
  <c r="AU128" i="18"/>
  <c r="AU113" i="18"/>
  <c r="AU136" i="18"/>
  <c r="AU137" i="18"/>
  <c r="AU104" i="18"/>
  <c r="AU116" i="18"/>
  <c r="AU96" i="18"/>
  <c r="AU92" i="18"/>
  <c r="AU28" i="18"/>
  <c r="AU52" i="18"/>
  <c r="AU9" i="18"/>
  <c r="AU98" i="18"/>
  <c r="AU236" i="18"/>
  <c r="AU276" i="18"/>
  <c r="AU47" i="18"/>
  <c r="AU30" i="18"/>
  <c r="AU158" i="18"/>
  <c r="AU259" i="18"/>
  <c r="AU277" i="18"/>
  <c r="AU27" i="18"/>
  <c r="AU337" i="18"/>
  <c r="AU74" i="18"/>
  <c r="AU202" i="18"/>
  <c r="AU293" i="18"/>
  <c r="AU260" i="18"/>
  <c r="AU223" i="18"/>
  <c r="AU54" i="18"/>
  <c r="AU182" i="18"/>
  <c r="AU91" i="18"/>
  <c r="AU135" i="18"/>
  <c r="AU211" i="18"/>
  <c r="AU119" i="18"/>
  <c r="AU347" i="18"/>
  <c r="AU240" i="18"/>
  <c r="AU152" i="18"/>
  <c r="AU105" i="18"/>
  <c r="AU76" i="18"/>
  <c r="AU49" i="18"/>
  <c r="AU17" i="18"/>
  <c r="AU8" i="18"/>
  <c r="AU257" i="18"/>
  <c r="AU18" i="18"/>
  <c r="AU146" i="18"/>
  <c r="AU232" i="18"/>
  <c r="AU75" i="18"/>
  <c r="AU353" i="18"/>
  <c r="AU78" i="18"/>
  <c r="AU206" i="18"/>
  <c r="AU207" i="18"/>
  <c r="AU107" i="18"/>
  <c r="AU122" i="18"/>
  <c r="AU39" i="18"/>
  <c r="AU247" i="18"/>
  <c r="AU102" i="18"/>
  <c r="AU19" i="18"/>
  <c r="AU344" i="18"/>
  <c r="AU23" i="18"/>
  <c r="AU131" i="18"/>
  <c r="AU241" i="18"/>
  <c r="AU245" i="18"/>
  <c r="AU163" i="18"/>
  <c r="AU129" i="18"/>
  <c r="AU66" i="18"/>
  <c r="AU42" i="18"/>
  <c r="AU345" i="18"/>
  <c r="AU140" i="18"/>
  <c r="AU21" i="18"/>
  <c r="AU126" i="18"/>
  <c r="AU313" i="18"/>
  <c r="AU22" i="18"/>
  <c r="AU77" i="18"/>
  <c r="AU48" i="18"/>
  <c r="AU194" i="18"/>
  <c r="AU308" i="18"/>
  <c r="AU170" i="18"/>
  <c r="AU159" i="18"/>
  <c r="AU195" i="18"/>
  <c r="AU339" i="18"/>
  <c r="AU255" i="18"/>
  <c r="AU233" i="18"/>
  <c r="AU150" i="18"/>
  <c r="AU59" i="18"/>
  <c r="AU103" i="18"/>
  <c r="AU68" i="18"/>
  <c r="AU292" i="18"/>
  <c r="AU323" i="18"/>
  <c r="AU279" i="18"/>
  <c r="BZ341" i="18"/>
  <c r="BZ346" i="18"/>
  <c r="BZ322" i="18"/>
  <c r="BZ326" i="18"/>
  <c r="BZ320" i="18"/>
  <c r="BZ295" i="18"/>
  <c r="BZ302" i="18"/>
  <c r="BZ288" i="18"/>
  <c r="BZ282" i="18"/>
  <c r="BZ274" i="18"/>
  <c r="BZ269" i="18"/>
  <c r="BZ256" i="18"/>
  <c r="BZ267" i="18"/>
  <c r="BZ246" i="18"/>
  <c r="BZ234" i="18"/>
  <c r="BZ215" i="18"/>
  <c r="BZ231" i="18"/>
  <c r="BZ211" i="18"/>
  <c r="BZ225" i="18"/>
  <c r="BZ213" i="18"/>
  <c r="BZ163" i="18"/>
  <c r="BZ197" i="18"/>
  <c r="BZ171" i="18"/>
  <c r="BZ156" i="18"/>
  <c r="BZ182" i="18"/>
  <c r="BZ166" i="18"/>
  <c r="BZ112" i="18"/>
  <c r="BZ139" i="18"/>
  <c r="BZ117" i="18"/>
  <c r="BZ104" i="18"/>
  <c r="BZ125" i="18"/>
  <c r="BZ109" i="18"/>
  <c r="BZ84" i="18"/>
  <c r="BZ77" i="18"/>
  <c r="BZ61" i="18"/>
  <c r="BZ54" i="18"/>
  <c r="BZ62" i="18"/>
  <c r="BZ48" i="18"/>
  <c r="BZ46" i="18"/>
  <c r="BZ41" i="18"/>
  <c r="BZ31" i="18"/>
  <c r="BZ20" i="18"/>
  <c r="BZ9" i="18"/>
  <c r="BZ340" i="18"/>
  <c r="BZ342" i="18"/>
  <c r="BZ319" i="18"/>
  <c r="BZ321" i="18"/>
  <c r="BZ318" i="18"/>
  <c r="BZ294" i="18"/>
  <c r="BZ296" i="18"/>
  <c r="BZ285" i="18"/>
  <c r="BZ273" i="18"/>
  <c r="BZ277" i="18"/>
  <c r="BZ268" i="18"/>
  <c r="BZ253" i="18"/>
  <c r="BZ263" i="18"/>
  <c r="BZ243" i="18"/>
  <c r="BZ232" i="18"/>
  <c r="BZ202" i="18"/>
  <c r="BZ223" i="18"/>
  <c r="BZ205" i="18"/>
  <c r="BZ224" i="18"/>
  <c r="BZ206" i="18"/>
  <c r="BZ150" i="18"/>
  <c r="BZ174" i="18"/>
  <c r="BZ159" i="18"/>
  <c r="BZ195" i="18"/>
  <c r="BZ180" i="18"/>
  <c r="BZ164" i="18"/>
  <c r="BZ99" i="18"/>
  <c r="BZ133" i="18"/>
  <c r="BZ107" i="18"/>
  <c r="BZ134" i="18"/>
  <c r="BZ118" i="18"/>
  <c r="BZ100" i="18"/>
  <c r="BZ71" i="18"/>
  <c r="BZ70" i="18"/>
  <c r="BZ55" i="18"/>
  <c r="BZ90" i="18"/>
  <c r="BZ57" i="18"/>
  <c r="BZ47" i="18"/>
  <c r="BZ38" i="18"/>
  <c r="BZ34" i="18"/>
  <c r="BZ17" i="18"/>
  <c r="BZ7" i="18"/>
  <c r="BZ26" i="18"/>
  <c r="BZ349" i="18"/>
  <c r="BZ351" i="18"/>
  <c r="BZ315" i="18"/>
  <c r="BZ316" i="18"/>
  <c r="BZ323" i="18"/>
  <c r="BZ317" i="18"/>
  <c r="BZ297" i="18"/>
  <c r="BZ307" i="18"/>
  <c r="BZ270" i="18"/>
  <c r="BZ276" i="18"/>
  <c r="BZ265" i="18"/>
  <c r="BZ251" i="18"/>
  <c r="BZ262" i="18"/>
  <c r="BZ242" i="18"/>
  <c r="BZ229" i="18"/>
  <c r="BZ200" i="18"/>
  <c r="BZ212" i="18"/>
  <c r="BZ233" i="18"/>
  <c r="BZ219" i="18"/>
  <c r="BZ204" i="18"/>
  <c r="BZ148" i="18"/>
  <c r="BZ172" i="18"/>
  <c r="BZ153" i="18"/>
  <c r="BZ183" i="18"/>
  <c r="BZ167" i="18"/>
  <c r="BZ151" i="18"/>
  <c r="BZ142" i="18"/>
  <c r="BZ124" i="18"/>
  <c r="BZ101" i="18"/>
  <c r="BZ132" i="18"/>
  <c r="BZ116" i="18"/>
  <c r="BZ96" i="18"/>
  <c r="BZ65" i="18"/>
  <c r="BZ68" i="18"/>
  <c r="BZ97" i="18"/>
  <c r="BZ85" i="18"/>
  <c r="BZ98" i="18"/>
  <c r="BZ39" i="18"/>
  <c r="BZ36" i="18"/>
  <c r="BZ52" i="18"/>
  <c r="BZ50" i="18"/>
  <c r="BZ40" i="18"/>
  <c r="BZ22" i="18"/>
  <c r="BZ353" i="18"/>
  <c r="BZ338" i="18"/>
  <c r="BZ335" i="18"/>
  <c r="BZ314" i="18"/>
  <c r="BZ332" i="18"/>
  <c r="BZ345" i="18"/>
  <c r="BZ312" i="18"/>
  <c r="BZ300" i="18"/>
  <c r="BZ281" i="18"/>
  <c r="BZ284" i="18"/>
  <c r="BZ279" i="18"/>
  <c r="BZ261" i="18"/>
  <c r="BZ250" i="18"/>
  <c r="BZ248" i="18"/>
  <c r="BZ260" i="18"/>
  <c r="BZ228" i="18"/>
  <c r="BZ221" i="18"/>
  <c r="BZ198" i="18"/>
  <c r="BZ230" i="18"/>
  <c r="BZ207" i="18"/>
  <c r="BZ190" i="18"/>
  <c r="BZ175" i="18"/>
  <c r="BZ160" i="18"/>
  <c r="BZ187" i="18"/>
  <c r="BZ177" i="18"/>
  <c r="BZ161" i="18"/>
  <c r="BZ145" i="18"/>
  <c r="BZ140" i="18"/>
  <c r="BZ110" i="18"/>
  <c r="BZ135" i="18"/>
  <c r="BZ119" i="18"/>
  <c r="BZ102" i="18"/>
  <c r="BZ86" i="18"/>
  <c r="BZ58" i="18"/>
  <c r="BZ56" i="18"/>
  <c r="BZ91" i="18"/>
  <c r="BZ78" i="18"/>
  <c r="BZ93" i="18"/>
  <c r="BZ33" i="18"/>
  <c r="BZ35" i="18"/>
  <c r="BZ44" i="18"/>
  <c r="BZ45" i="18"/>
  <c r="BZ29" i="18"/>
  <c r="BZ11" i="18"/>
  <c r="BZ347" i="18"/>
  <c r="BZ344" i="18"/>
  <c r="BZ339" i="18"/>
  <c r="BZ311" i="18"/>
  <c r="BZ328" i="18"/>
  <c r="BZ313" i="18"/>
  <c r="BZ306" i="18"/>
  <c r="BZ299" i="18"/>
  <c r="BZ275" i="18"/>
  <c r="BZ298" i="18"/>
  <c r="BZ278" i="18"/>
  <c r="BZ244" i="18"/>
  <c r="BZ239" i="18"/>
  <c r="BZ238" i="18"/>
  <c r="BZ259" i="18"/>
  <c r="BZ216" i="18"/>
  <c r="BZ214" i="18"/>
  <c r="BZ196" i="18"/>
  <c r="BZ220" i="18"/>
  <c r="BZ201" i="18"/>
  <c r="BZ188" i="18"/>
  <c r="BZ169" i="18"/>
  <c r="BZ146" i="18"/>
  <c r="BZ184" i="18"/>
  <c r="BZ168" i="18"/>
  <c r="BZ154" i="18"/>
  <c r="BZ143" i="18"/>
  <c r="BZ126" i="18"/>
  <c r="BZ108" i="18"/>
  <c r="BZ129" i="18"/>
  <c r="BZ113" i="18"/>
  <c r="BZ144" i="18"/>
  <c r="BZ81" i="18"/>
  <c r="BZ53" i="18"/>
  <c r="BZ92" i="18"/>
  <c r="BZ79" i="18"/>
  <c r="BZ76" i="18"/>
  <c r="BZ87" i="18"/>
  <c r="BZ27" i="18"/>
  <c r="BZ23" i="18"/>
  <c r="BZ32" i="18"/>
  <c r="BZ42" i="18"/>
  <c r="BZ28" i="18"/>
  <c r="BZ6" i="18"/>
  <c r="BZ343" i="18"/>
  <c r="BZ325" i="18"/>
  <c r="BZ336" i="18"/>
  <c r="BZ310" i="18"/>
  <c r="BZ334" i="18"/>
  <c r="BZ305" i="18"/>
  <c r="BZ309" i="18"/>
  <c r="BZ289" i="18"/>
  <c r="BZ291" i="18"/>
  <c r="BZ252" i="18"/>
  <c r="BZ271" i="18"/>
  <c r="BZ240" i="18"/>
  <c r="BZ255" i="18"/>
  <c r="BZ257" i="18"/>
  <c r="BZ254" i="18"/>
  <c r="BZ203" i="18"/>
  <c r="BZ209" i="18"/>
  <c r="BZ236" i="18"/>
  <c r="BZ210" i="18"/>
  <c r="BZ191" i="18"/>
  <c r="BZ185" i="18"/>
  <c r="BZ162" i="18"/>
  <c r="BZ192" i="18"/>
  <c r="BZ170" i="18"/>
  <c r="BZ155" i="18"/>
  <c r="BZ152" i="18"/>
  <c r="BZ137" i="18"/>
  <c r="BZ121" i="18"/>
  <c r="BZ138" i="18"/>
  <c r="BZ122" i="18"/>
  <c r="BZ103" i="18"/>
  <c r="BZ130" i="18"/>
  <c r="BZ72" i="18"/>
  <c r="BZ94" i="18"/>
  <c r="BZ82" i="18"/>
  <c r="BZ73" i="18"/>
  <c r="BZ63" i="18"/>
  <c r="BZ74" i="18"/>
  <c r="BZ21" i="18"/>
  <c r="BZ14" i="18"/>
  <c r="BZ10" i="18"/>
  <c r="BZ37" i="18"/>
  <c r="BZ24" i="18"/>
  <c r="BZ8" i="18"/>
  <c r="BZ352" i="18"/>
  <c r="BZ324" i="18"/>
  <c r="BZ337" i="18"/>
  <c r="BZ333" i="18"/>
  <c r="BZ331" i="18"/>
  <c r="BZ301" i="18"/>
  <c r="BZ308" i="18"/>
  <c r="BZ293" i="18"/>
  <c r="BZ286" i="18"/>
  <c r="BZ290" i="18"/>
  <c r="BZ280" i="18"/>
  <c r="BZ264" i="18"/>
  <c r="BZ245" i="18"/>
  <c r="BZ249" i="18"/>
  <c r="BZ266" i="18"/>
  <c r="BZ227" i="18"/>
  <c r="BZ199" i="18"/>
  <c r="BZ222" i="18"/>
  <c r="BZ208" i="18"/>
  <c r="BZ237" i="18"/>
  <c r="BZ178" i="18"/>
  <c r="BZ157" i="18"/>
  <c r="BZ186" i="18"/>
  <c r="BZ165" i="18"/>
  <c r="BZ149" i="18"/>
  <c r="BZ179" i="18"/>
  <c r="BZ127" i="18"/>
  <c r="BZ111" i="18"/>
  <c r="BZ136" i="18"/>
  <c r="BZ120" i="18"/>
  <c r="BZ141" i="18"/>
  <c r="BZ128" i="18"/>
  <c r="BZ59" i="18"/>
  <c r="BZ89" i="18"/>
  <c r="BZ80" i="18"/>
  <c r="BZ66" i="18"/>
  <c r="BZ88" i="18"/>
  <c r="BZ69" i="18"/>
  <c r="BZ18" i="18"/>
  <c r="BZ12" i="18"/>
  <c r="BZ51" i="18"/>
  <c r="BZ30" i="18"/>
  <c r="BZ19" i="18"/>
  <c r="BZ13" i="18"/>
  <c r="BU345" i="18"/>
  <c r="BU347" i="18"/>
  <c r="BU348" i="18"/>
  <c r="BU324" i="18"/>
  <c r="BU332" i="18"/>
  <c r="BU313" i="18"/>
  <c r="BU321" i="18"/>
  <c r="BU292" i="18"/>
  <c r="BU279" i="18"/>
  <c r="BU278" i="18"/>
  <c r="BU294" i="18"/>
  <c r="BU273" i="18"/>
  <c r="BU238" i="18"/>
  <c r="BU236" i="18"/>
  <c r="BU245" i="18"/>
  <c r="BU198" i="18"/>
  <c r="BU210" i="18"/>
  <c r="BU207" i="18"/>
  <c r="BU216" i="18"/>
  <c r="BU200" i="18"/>
  <c r="BU193" i="18"/>
  <c r="BU170" i="18"/>
  <c r="BU168" i="18"/>
  <c r="BU152" i="18"/>
  <c r="BU178" i="18"/>
  <c r="BU157" i="18"/>
  <c r="BU138" i="18"/>
  <c r="BU122" i="18"/>
  <c r="BU103" i="18"/>
  <c r="BU130" i="18"/>
  <c r="BU114" i="18"/>
  <c r="BU105" i="18"/>
  <c r="BU80" i="18"/>
  <c r="BU66" i="18"/>
  <c r="BU88" i="18"/>
  <c r="BU69" i="18"/>
  <c r="BU84" i="18"/>
  <c r="BU77" i="18"/>
  <c r="BU22" i="18"/>
  <c r="BU17" i="18"/>
  <c r="BU28" i="18"/>
  <c r="BU18" i="18"/>
  <c r="BU9" i="18"/>
  <c r="BU30" i="18"/>
  <c r="BU352" i="18"/>
  <c r="BU343" i="18"/>
  <c r="BU340" i="18"/>
  <c r="BU320" i="18"/>
  <c r="BU328" i="18"/>
  <c r="BU306" i="18"/>
  <c r="BU307" i="18"/>
  <c r="BU288" i="18"/>
  <c r="BU289" i="18"/>
  <c r="BU271" i="18"/>
  <c r="BU286" i="18"/>
  <c r="BU270" i="18"/>
  <c r="BU266" i="18"/>
  <c r="BU261" i="18"/>
  <c r="BU239" i="18"/>
  <c r="BU222" i="18"/>
  <c r="BU208" i="18"/>
  <c r="BU201" i="18"/>
  <c r="BU203" i="18"/>
  <c r="BU235" i="18"/>
  <c r="BU186" i="18"/>
  <c r="BU165" i="18"/>
  <c r="BU155" i="18"/>
  <c r="BU196" i="18"/>
  <c r="BU176" i="18"/>
  <c r="BU147" i="18"/>
  <c r="BU136" i="18"/>
  <c r="BU120" i="18"/>
  <c r="BU141" i="18"/>
  <c r="BU128" i="18"/>
  <c r="BU112" i="18"/>
  <c r="BU139" i="18"/>
  <c r="BU67" i="18"/>
  <c r="BU64" i="18"/>
  <c r="BU75" i="18"/>
  <c r="BU60" i="18"/>
  <c r="BU71" i="18"/>
  <c r="BU70" i="18"/>
  <c r="BU11" i="18"/>
  <c r="BU8" i="18"/>
  <c r="BU19" i="18"/>
  <c r="BU16" i="18"/>
  <c r="BU6" i="18"/>
  <c r="BU14" i="18"/>
  <c r="BU350" i="18"/>
  <c r="BU339" i="18"/>
  <c r="BU334" i="18"/>
  <c r="BU318" i="18"/>
  <c r="BU326" i="18"/>
  <c r="BU300" i="18"/>
  <c r="BU305" i="18"/>
  <c r="BU285" i="18"/>
  <c r="BU274" i="18"/>
  <c r="BU263" i="18"/>
  <c r="BU283" i="18"/>
  <c r="BU267" i="18"/>
  <c r="BU260" i="18"/>
  <c r="BU244" i="18"/>
  <c r="BU248" i="18"/>
  <c r="BU217" i="18"/>
  <c r="BU194" i="18"/>
  <c r="BU191" i="18"/>
  <c r="BU197" i="18"/>
  <c r="BU234" i="18"/>
  <c r="BU181" i="18"/>
  <c r="BU158" i="18"/>
  <c r="BU149" i="18"/>
  <c r="BU179" i="18"/>
  <c r="BU163" i="18"/>
  <c r="BU187" i="18"/>
  <c r="BU123" i="18"/>
  <c r="BU106" i="18"/>
  <c r="BU131" i="18"/>
  <c r="BU115" i="18"/>
  <c r="BU99" i="18"/>
  <c r="BU133" i="18"/>
  <c r="BU61" i="18"/>
  <c r="BU54" i="18"/>
  <c r="BU62" i="18"/>
  <c r="BU96" i="18"/>
  <c r="BU65" i="18"/>
  <c r="BU68" i="18"/>
  <c r="BU52" i="18"/>
  <c r="BU50" i="18"/>
  <c r="BU13" i="18"/>
  <c r="BU46" i="18"/>
  <c r="BU12" i="18"/>
  <c r="BU10" i="18"/>
  <c r="BU341" i="18"/>
  <c r="BU336" i="18"/>
  <c r="BU331" i="18"/>
  <c r="BU312" i="18"/>
  <c r="BU319" i="18"/>
  <c r="BU309" i="18"/>
  <c r="BU301" i="18"/>
  <c r="BU299" i="18"/>
  <c r="BU280" i="18"/>
  <c r="BU262" i="18"/>
  <c r="BU282" i="18"/>
  <c r="BU265" i="18"/>
  <c r="BU259" i="18"/>
  <c r="BU264" i="18"/>
  <c r="BU241" i="18"/>
  <c r="BU211" i="18"/>
  <c r="BU192" i="18"/>
  <c r="BU229" i="18"/>
  <c r="BU231" i="18"/>
  <c r="BU232" i="18"/>
  <c r="BU171" i="18"/>
  <c r="BU156" i="18"/>
  <c r="BU182" i="18"/>
  <c r="BU173" i="18"/>
  <c r="BU150" i="18"/>
  <c r="BU174" i="18"/>
  <c r="BU117" i="18"/>
  <c r="BU104" i="18"/>
  <c r="BU125" i="18"/>
  <c r="BU109" i="18"/>
  <c r="BU142" i="18"/>
  <c r="BU124" i="18"/>
  <c r="BU55" i="18"/>
  <c r="BU90" i="18"/>
  <c r="BU57" i="18"/>
  <c r="BU86" i="18"/>
  <c r="BU58" i="18"/>
  <c r="BU56" i="18"/>
  <c r="BU44" i="18"/>
  <c r="BU45" i="18"/>
  <c r="BU47" i="18"/>
  <c r="BU38" i="18"/>
  <c r="BU35" i="18"/>
  <c r="BU353" i="18"/>
  <c r="BU323" i="18"/>
  <c r="BU342" i="18"/>
  <c r="BU333" i="18"/>
  <c r="BU314" i="18"/>
  <c r="BU304" i="18"/>
  <c r="BU287" i="18"/>
  <c r="BU303" i="18"/>
  <c r="BU276" i="18"/>
  <c r="BU250" i="18"/>
  <c r="BU269" i="18"/>
  <c r="BU257" i="18"/>
  <c r="BU252" i="18"/>
  <c r="BU256" i="18"/>
  <c r="BU230" i="18"/>
  <c r="BU195" i="18"/>
  <c r="BU225" i="18"/>
  <c r="BU213" i="18"/>
  <c r="BU226" i="18"/>
  <c r="BU214" i="18"/>
  <c r="BU153" i="18"/>
  <c r="BU188" i="18"/>
  <c r="BU167" i="18"/>
  <c r="BU164" i="18"/>
  <c r="BU175" i="18"/>
  <c r="BU160" i="18"/>
  <c r="BU101" i="18"/>
  <c r="BU132" i="18"/>
  <c r="BU116" i="18"/>
  <c r="BU143" i="18"/>
  <c r="BU126" i="18"/>
  <c r="BU108" i="18"/>
  <c r="BU91" i="18"/>
  <c r="BU78" i="18"/>
  <c r="BU93" i="18"/>
  <c r="BU72" i="18"/>
  <c r="BU94" i="18"/>
  <c r="BU41" i="18"/>
  <c r="BU51" i="18"/>
  <c r="BU37" i="18"/>
  <c r="BU33" i="18"/>
  <c r="BU26" i="18"/>
  <c r="BU23" i="18"/>
  <c r="BU344" i="18"/>
  <c r="BU337" i="18"/>
  <c r="BU338" i="18"/>
  <c r="BU327" i="18"/>
  <c r="BU311" i="18"/>
  <c r="BU302" i="18"/>
  <c r="BU297" i="18"/>
  <c r="BU291" i="18"/>
  <c r="BU295" i="18"/>
  <c r="BU249" i="18"/>
  <c r="BU268" i="18"/>
  <c r="BU247" i="18"/>
  <c r="BU243" i="18"/>
  <c r="BU253" i="18"/>
  <c r="BU223" i="18"/>
  <c r="BU237" i="18"/>
  <c r="BU224" i="18"/>
  <c r="BU206" i="18"/>
  <c r="BU215" i="18"/>
  <c r="BU209" i="18"/>
  <c r="BU189" i="18"/>
  <c r="BU183" i="18"/>
  <c r="BU161" i="18"/>
  <c r="BU151" i="18"/>
  <c r="BU169" i="18"/>
  <c r="BU146" i="18"/>
  <c r="BU135" i="18"/>
  <c r="BU119" i="18"/>
  <c r="BU102" i="18"/>
  <c r="BU137" i="18"/>
  <c r="BU121" i="18"/>
  <c r="BU92" i="18"/>
  <c r="BU79" i="18"/>
  <c r="BU76" i="18"/>
  <c r="BU87" i="18"/>
  <c r="BU59" i="18"/>
  <c r="BU89" i="18"/>
  <c r="BU34" i="18"/>
  <c r="BU43" i="18"/>
  <c r="BU48" i="18"/>
  <c r="BU27" i="18"/>
  <c r="BU24" i="18"/>
  <c r="BU7" i="18"/>
  <c r="AQ350" i="18"/>
  <c r="AQ335" i="18"/>
  <c r="AQ315" i="18"/>
  <c r="AQ299" i="18"/>
  <c r="AQ266" i="18"/>
  <c r="AQ250" i="18"/>
  <c r="AQ251" i="18"/>
  <c r="AQ226" i="18"/>
  <c r="AQ190" i="18"/>
  <c r="AQ170" i="18"/>
  <c r="AQ110" i="18"/>
  <c r="AQ74" i="18"/>
  <c r="AQ90" i="18"/>
  <c r="AQ22" i="18"/>
  <c r="AQ67" i="18"/>
  <c r="AQ37" i="18"/>
  <c r="AQ324" i="18"/>
  <c r="AQ159" i="18"/>
  <c r="AQ96" i="18"/>
  <c r="AQ227" i="18"/>
  <c r="AQ89" i="18"/>
  <c r="AQ327" i="18"/>
  <c r="AQ123" i="18"/>
  <c r="AQ53" i="18"/>
  <c r="AQ241" i="18"/>
  <c r="AQ215" i="18"/>
  <c r="AQ60" i="18"/>
  <c r="AQ188" i="18"/>
  <c r="AQ161" i="18"/>
  <c r="AQ334" i="18"/>
  <c r="AQ314" i="18"/>
  <c r="AQ303" i="18"/>
  <c r="AQ290" i="18"/>
  <c r="AQ246" i="18"/>
  <c r="AQ230" i="18"/>
  <c r="AQ238" i="18"/>
  <c r="AQ214" i="18"/>
  <c r="AQ166" i="18"/>
  <c r="AQ158" i="18"/>
  <c r="AQ138" i="18"/>
  <c r="AQ86" i="18"/>
  <c r="AQ78" i="18"/>
  <c r="AQ30" i="18"/>
  <c r="AQ99" i="18"/>
  <c r="AQ61" i="18"/>
  <c r="AQ225" i="18"/>
  <c r="AQ191" i="18"/>
  <c r="AQ112" i="18"/>
  <c r="AQ265" i="18"/>
  <c r="AQ125" i="18"/>
  <c r="AQ244" i="18"/>
  <c r="AQ155" i="18"/>
  <c r="AQ101" i="18"/>
  <c r="AQ305" i="18"/>
  <c r="AQ229" i="18"/>
  <c r="AQ76" i="18"/>
  <c r="AQ204" i="18"/>
  <c r="AQ330" i="18"/>
  <c r="AQ310" i="18"/>
  <c r="AQ322" i="18"/>
  <c r="AQ284" i="18"/>
  <c r="AQ274" i="18"/>
  <c r="AQ258" i="18"/>
  <c r="AQ242" i="18"/>
  <c r="AQ198" i="18"/>
  <c r="AQ178" i="18"/>
  <c r="AQ182" i="18"/>
  <c r="AQ122" i="18"/>
  <c r="AQ58" i="18"/>
  <c r="AQ62" i="18"/>
  <c r="AQ18" i="18"/>
  <c r="AQ131" i="18"/>
  <c r="AQ69" i="18"/>
  <c r="AQ289" i="18"/>
  <c r="AQ223" i="18"/>
  <c r="AQ128" i="18"/>
  <c r="AQ272" i="18"/>
  <c r="AQ133" i="18"/>
  <c r="AQ276" i="18"/>
  <c r="AQ187" i="18"/>
  <c r="AQ109" i="18"/>
  <c r="AQ23" i="18"/>
  <c r="AQ261" i="18"/>
  <c r="AQ92" i="18"/>
  <c r="AQ220" i="18"/>
  <c r="AQ295" i="18"/>
  <c r="AQ346" i="18"/>
  <c r="AQ326" i="18"/>
  <c r="AQ306" i="18"/>
  <c r="AQ278" i="18"/>
  <c r="AQ268" i="18"/>
  <c r="AQ235" i="18"/>
  <c r="AQ240" i="18"/>
  <c r="AQ224" i="18"/>
  <c r="AQ150" i="18"/>
  <c r="AQ154" i="18"/>
  <c r="AQ106" i="18"/>
  <c r="AQ94" i="18"/>
  <c r="AQ50" i="18"/>
  <c r="AQ14" i="18"/>
  <c r="AQ163" i="18"/>
  <c r="AQ149" i="18"/>
  <c r="AQ344" i="18"/>
  <c r="AQ16" i="18"/>
  <c r="AQ144" i="18"/>
  <c r="AQ288" i="18"/>
  <c r="AQ141" i="18"/>
  <c r="AQ340" i="18"/>
  <c r="AQ219" i="18"/>
  <c r="AQ117" i="18"/>
  <c r="AQ55" i="18"/>
  <c r="AQ293" i="18"/>
  <c r="AQ108" i="18"/>
  <c r="AQ307" i="18"/>
  <c r="AQ342" i="18"/>
  <c r="AQ319" i="18"/>
  <c r="AQ302" i="18"/>
  <c r="AQ287" i="18"/>
  <c r="AQ283" i="18"/>
  <c r="AQ262" i="18"/>
  <c r="AQ218" i="18"/>
  <c r="AQ222" i="18"/>
  <c r="AQ162" i="18"/>
  <c r="AQ130" i="18"/>
  <c r="AQ134" i="18"/>
  <c r="AQ70" i="18"/>
  <c r="AQ46" i="18"/>
  <c r="AQ42" i="18"/>
  <c r="AQ195" i="18"/>
  <c r="AQ157" i="18"/>
  <c r="AQ31" i="18"/>
  <c r="AQ32" i="18"/>
  <c r="AQ160" i="18"/>
  <c r="AQ352" i="18"/>
  <c r="AQ185" i="18"/>
  <c r="AQ280" i="18"/>
  <c r="AQ351" i="18"/>
  <c r="AQ169" i="18"/>
  <c r="AQ87" i="18"/>
  <c r="AQ325" i="18"/>
  <c r="AQ124" i="18"/>
  <c r="AQ304" i="18"/>
  <c r="AQ331" i="18"/>
  <c r="AQ318" i="18"/>
  <c r="AQ286" i="18"/>
  <c r="AQ271" i="18"/>
  <c r="AQ254" i="18"/>
  <c r="AQ239" i="18"/>
  <c r="AQ206" i="18"/>
  <c r="AQ234" i="18"/>
  <c r="AQ174" i="18"/>
  <c r="AQ114" i="18"/>
  <c r="AQ118" i="18"/>
  <c r="AQ82" i="18"/>
  <c r="AQ38" i="18"/>
  <c r="AQ10" i="18"/>
  <c r="AQ291" i="18"/>
  <c r="AQ253" i="18"/>
  <c r="AQ63" i="18"/>
  <c r="AQ48" i="18"/>
  <c r="AQ176" i="18"/>
  <c r="AQ9" i="18"/>
  <c r="AQ193" i="18"/>
  <c r="AQ27" i="18"/>
  <c r="AQ243" i="18"/>
  <c r="AQ177" i="18"/>
  <c r="AQ119" i="18"/>
  <c r="AQ12" i="18"/>
  <c r="AQ140" i="18"/>
  <c r="AQ41" i="18"/>
  <c r="AQ348" i="18"/>
  <c r="AQ338" i="18"/>
  <c r="AQ316" i="18"/>
  <c r="AQ282" i="18"/>
  <c r="AQ294" i="18"/>
  <c r="AQ256" i="18"/>
  <c r="AQ255" i="18"/>
  <c r="AQ202" i="18"/>
  <c r="AQ210" i="18"/>
  <c r="AQ146" i="18"/>
  <c r="AQ142" i="18"/>
  <c r="AQ102" i="18"/>
  <c r="AQ66" i="18"/>
  <c r="AQ26" i="18"/>
  <c r="AQ6" i="18"/>
  <c r="AQ313" i="18"/>
  <c r="AQ279" i="18"/>
  <c r="AQ95" i="18"/>
  <c r="AQ64" i="18"/>
  <c r="AQ192" i="18"/>
  <c r="AQ17" i="18"/>
  <c r="AQ201" i="18"/>
  <c r="AQ59" i="18"/>
  <c r="AQ329" i="18"/>
  <c r="AQ231" i="18"/>
  <c r="AQ151" i="18"/>
  <c r="AQ28" i="18"/>
  <c r="AQ156" i="18"/>
  <c r="AQ73" i="18"/>
  <c r="AQ347" i="18"/>
  <c r="AQ194" i="18"/>
  <c r="AQ301" i="18"/>
  <c r="AQ269" i="18"/>
  <c r="AQ248" i="18"/>
  <c r="AQ259" i="18"/>
  <c r="AQ153" i="18"/>
  <c r="AQ296" i="18"/>
  <c r="AQ8" i="18"/>
  <c r="AQ136" i="18"/>
  <c r="AQ345" i="18"/>
  <c r="AQ285" i="18"/>
  <c r="AQ203" i="18"/>
  <c r="AQ173" i="18"/>
  <c r="AQ264" i="18"/>
  <c r="AQ245" i="18"/>
  <c r="AQ84" i="18"/>
  <c r="AQ212" i="18"/>
  <c r="AQ292" i="18"/>
  <c r="AQ332" i="18"/>
  <c r="AQ186" i="18"/>
  <c r="AQ127" i="18"/>
  <c r="AQ183" i="18"/>
  <c r="AQ19" i="18"/>
  <c r="AQ281" i="18"/>
  <c r="AQ213" i="18"/>
  <c r="AQ15" i="18"/>
  <c r="AQ24" i="18"/>
  <c r="AQ152" i="18"/>
  <c r="AQ13" i="18"/>
  <c r="AQ260" i="18"/>
  <c r="AQ233" i="18"/>
  <c r="AQ181" i="18"/>
  <c r="AQ7" i="18"/>
  <c r="AQ277" i="18"/>
  <c r="AQ100" i="18"/>
  <c r="AQ249" i="18"/>
  <c r="AQ308" i="18"/>
  <c r="AQ298" i="18"/>
  <c r="AQ126" i="18"/>
  <c r="AQ80" i="18"/>
  <c r="AQ44" i="18"/>
  <c r="AQ51" i="18"/>
  <c r="AQ320" i="18"/>
  <c r="AQ247" i="18"/>
  <c r="AQ47" i="18"/>
  <c r="AQ40" i="18"/>
  <c r="AQ168" i="18"/>
  <c r="AQ57" i="18"/>
  <c r="AQ11" i="18"/>
  <c r="AQ336" i="18"/>
  <c r="AQ237" i="18"/>
  <c r="AQ39" i="18"/>
  <c r="AQ309" i="18"/>
  <c r="AQ116" i="18"/>
  <c r="AQ275" i="18"/>
  <c r="AQ353" i="18"/>
  <c r="AQ300" i="18"/>
  <c r="AQ98" i="18"/>
  <c r="AQ208" i="18"/>
  <c r="AQ172" i="18"/>
  <c r="AQ83" i="18"/>
  <c r="AQ33" i="18"/>
  <c r="AQ343" i="18"/>
  <c r="AQ79" i="18"/>
  <c r="AQ56" i="18"/>
  <c r="AQ184" i="18"/>
  <c r="AQ129" i="18"/>
  <c r="AQ43" i="18"/>
  <c r="AQ25" i="18"/>
  <c r="AQ263" i="18"/>
  <c r="AQ71" i="18"/>
  <c r="AQ341" i="18"/>
  <c r="AQ132" i="18"/>
  <c r="AQ49" i="18"/>
  <c r="AQ312" i="18"/>
  <c r="AQ270" i="18"/>
  <c r="AQ54" i="18"/>
  <c r="AQ29" i="18"/>
  <c r="AQ81" i="18"/>
  <c r="AQ115" i="18"/>
  <c r="AQ45" i="18"/>
  <c r="AQ349" i="18"/>
  <c r="AQ111" i="18"/>
  <c r="AQ72" i="18"/>
  <c r="AQ200" i="18"/>
  <c r="AQ137" i="18"/>
  <c r="AQ75" i="18"/>
  <c r="AQ85" i="18"/>
  <c r="AQ311" i="18"/>
  <c r="AQ103" i="18"/>
  <c r="AQ20" i="18"/>
  <c r="AQ148" i="18"/>
  <c r="AQ77" i="18"/>
  <c r="AQ328" i="18"/>
  <c r="AQ267" i="18"/>
  <c r="AQ34" i="18"/>
  <c r="AQ209" i="18"/>
  <c r="AQ221" i="18"/>
  <c r="AQ147" i="18"/>
  <c r="AQ65" i="18"/>
  <c r="AQ257" i="18"/>
  <c r="AQ143" i="18"/>
  <c r="AQ88" i="18"/>
  <c r="AQ216" i="18"/>
  <c r="AQ189" i="18"/>
  <c r="AQ107" i="18"/>
  <c r="AQ105" i="18"/>
  <c r="AQ333" i="18"/>
  <c r="AQ135" i="18"/>
  <c r="AQ36" i="18"/>
  <c r="AQ164" i="18"/>
  <c r="AQ97" i="18"/>
  <c r="AQ252" i="18"/>
  <c r="AQ35" i="18"/>
  <c r="AQ91" i="18"/>
  <c r="AQ317" i="18"/>
  <c r="AQ179" i="18"/>
  <c r="AQ93" i="18"/>
  <c r="AQ321" i="18"/>
  <c r="AQ175" i="18"/>
  <c r="AQ104" i="18"/>
  <c r="AQ297" i="18"/>
  <c r="AQ197" i="18"/>
  <c r="AQ139" i="18"/>
  <c r="AQ113" i="18"/>
  <c r="AQ273" i="18"/>
  <c r="AQ167" i="18"/>
  <c r="AQ52" i="18"/>
  <c r="AQ180" i="18"/>
  <c r="AQ165" i="18"/>
  <c r="AQ339" i="18"/>
  <c r="AQ323" i="18"/>
  <c r="AQ217" i="18"/>
  <c r="AQ21" i="18"/>
  <c r="AQ205" i="18"/>
  <c r="AQ228" i="18"/>
  <c r="AQ171" i="18"/>
  <c r="AQ211" i="18"/>
  <c r="AQ121" i="18"/>
  <c r="AQ145" i="18"/>
  <c r="AQ337" i="18"/>
  <c r="AQ232" i="18"/>
  <c r="AQ199" i="18"/>
  <c r="AQ207" i="18"/>
  <c r="AQ68" i="18"/>
  <c r="AQ236" i="18"/>
  <c r="AQ120" i="18"/>
  <c r="AQ196" i="18"/>
  <c r="BP28" i="18"/>
  <c r="BP9" i="18"/>
  <c r="BP34" i="18"/>
  <c r="BP38" i="18"/>
  <c r="BP47" i="18"/>
  <c r="BP45" i="18"/>
  <c r="BP54" i="18"/>
  <c r="BP61" i="18"/>
  <c r="BP77" i="18"/>
  <c r="BP84" i="18"/>
  <c r="BP69" i="18"/>
  <c r="BP88" i="18"/>
  <c r="BP120" i="18"/>
  <c r="BP123" i="18"/>
  <c r="BP105" i="18"/>
  <c r="BP114" i="18"/>
  <c r="BP130" i="18"/>
  <c r="BP149" i="18"/>
  <c r="BP170" i="18"/>
  <c r="BP188" i="18"/>
  <c r="BP157" i="18"/>
  <c r="BP178" i="18"/>
  <c r="BP152" i="18"/>
  <c r="BP208" i="18"/>
  <c r="BP222" i="18"/>
  <c r="BP221" i="18"/>
  <c r="BP216" i="18"/>
  <c r="BP201" i="18"/>
  <c r="BP242" i="18"/>
  <c r="BP249" i="18"/>
  <c r="BP263" i="18"/>
  <c r="BP260" i="18"/>
  <c r="BP265" i="18"/>
  <c r="BP267" i="18"/>
  <c r="BP288" i="18"/>
  <c r="BP302" i="18"/>
  <c r="BP286" i="18"/>
  <c r="BP322" i="18"/>
  <c r="BP318" i="18"/>
  <c r="BP315" i="18"/>
  <c r="BP328" i="18"/>
  <c r="BP327" i="18"/>
  <c r="BP343" i="18"/>
  <c r="BS14" i="18"/>
  <c r="BS12" i="18"/>
  <c r="BS40" i="18"/>
  <c r="BS50" i="18"/>
  <c r="BS11" i="18"/>
  <c r="BS15" i="18"/>
  <c r="BS72" i="18"/>
  <c r="BS93" i="18"/>
  <c r="BS78" i="18"/>
  <c r="BS91" i="18"/>
  <c r="BS56" i="18"/>
  <c r="BS58" i="18"/>
  <c r="BS127" i="18"/>
  <c r="BS144" i="18"/>
  <c r="BS113" i="18"/>
  <c r="BS129" i="18"/>
  <c r="BS108" i="18"/>
  <c r="BS121" i="18"/>
  <c r="BS178" i="18"/>
  <c r="BS192" i="18"/>
  <c r="BS149" i="18"/>
  <c r="BS170" i="18"/>
  <c r="BS186" i="18"/>
  <c r="BS169" i="18"/>
  <c r="BS204" i="18"/>
  <c r="BS224" i="18"/>
  <c r="BS205" i="18"/>
  <c r="BS199" i="18"/>
  <c r="BS227" i="18"/>
  <c r="BS250" i="18"/>
  <c r="BS231" i="18"/>
  <c r="BS249" i="18"/>
  <c r="BS259" i="18"/>
  <c r="BS271" i="18"/>
  <c r="BS258" i="18"/>
  <c r="BS288" i="18"/>
  <c r="BS302" i="18"/>
  <c r="BS304" i="18"/>
  <c r="BS315" i="18"/>
  <c r="BS317" i="18"/>
  <c r="BS316" i="18"/>
  <c r="BS332" i="18"/>
  <c r="BS337" i="18"/>
  <c r="BS352" i="18"/>
  <c r="BG18" i="18"/>
  <c r="BG21" i="18"/>
  <c r="BG14" i="18"/>
  <c r="BG38" i="18"/>
  <c r="BG40" i="18"/>
  <c r="BG43" i="18"/>
  <c r="BG91" i="18"/>
  <c r="BG56" i="18"/>
  <c r="BG58" i="18"/>
  <c r="BG86" i="18"/>
  <c r="BG57" i="18"/>
  <c r="BG90" i="18"/>
  <c r="BG107" i="18"/>
  <c r="BG124" i="18"/>
  <c r="BG142" i="18"/>
  <c r="BG100" i="18"/>
  <c r="BG118" i="18"/>
  <c r="BG134" i="18"/>
  <c r="BG171" i="18"/>
  <c r="BG187" i="18"/>
  <c r="BG163" i="18"/>
  <c r="BG173" i="18"/>
  <c r="BG191" i="18"/>
  <c r="BG205" i="18"/>
  <c r="BG223" i="18"/>
  <c r="BG215" i="18"/>
  <c r="BG204" i="18"/>
  <c r="BG225" i="18"/>
  <c r="BG250" i="18"/>
  <c r="BG254" i="18"/>
  <c r="BG257" i="18"/>
  <c r="BG243" i="18"/>
  <c r="BG291" i="18"/>
  <c r="BG245" i="18"/>
  <c r="BG285" i="18"/>
  <c r="BG309" i="18"/>
  <c r="BG286" i="18"/>
  <c r="BG305" i="18"/>
  <c r="BG310" i="18"/>
  <c r="BG331" i="18"/>
  <c r="BG313" i="18"/>
  <c r="BG340" i="18"/>
  <c r="BG343" i="18"/>
  <c r="CB7" i="18"/>
  <c r="CB38" i="18"/>
  <c r="CB18" i="18"/>
  <c r="CB40" i="18"/>
  <c r="CB50" i="18"/>
  <c r="CB41" i="18"/>
  <c r="CB58" i="18"/>
  <c r="CB86" i="18"/>
  <c r="CB57" i="18"/>
  <c r="CB90" i="18"/>
  <c r="CB55" i="18"/>
  <c r="CB70" i="18"/>
  <c r="CB126" i="18"/>
  <c r="CB143" i="18"/>
  <c r="CB116" i="18"/>
  <c r="CB132" i="18"/>
  <c r="CB135" i="18"/>
  <c r="CB110" i="18"/>
  <c r="CB175" i="18"/>
  <c r="CB185" i="18"/>
  <c r="CB152" i="18"/>
  <c r="CB168" i="18"/>
  <c r="CB153" i="18"/>
  <c r="CB193" i="18"/>
  <c r="CB203" i="18"/>
  <c r="CB207" i="18"/>
  <c r="CB194" i="18"/>
  <c r="CB217" i="18"/>
  <c r="CB214" i="18"/>
  <c r="CB233" i="18"/>
  <c r="CB231" i="18"/>
  <c r="CB253" i="18"/>
  <c r="CB266" i="18"/>
  <c r="CB269" i="18"/>
  <c r="CB276" i="18"/>
  <c r="CB284" i="18"/>
  <c r="CB295" i="18"/>
  <c r="CB280" i="18"/>
  <c r="CB299" i="18"/>
  <c r="CB313" i="18"/>
  <c r="CB312" i="18"/>
  <c r="CB347" i="18"/>
  <c r="CB342" i="18"/>
  <c r="CB352" i="18"/>
  <c r="CQ301" i="18"/>
  <c r="CQ135" i="18"/>
  <c r="CQ236" i="18"/>
  <c r="CQ102" i="18"/>
  <c r="CQ296" i="18"/>
  <c r="CQ151" i="18"/>
  <c r="CQ309" i="18"/>
  <c r="CQ219" i="18"/>
  <c r="CQ170" i="18"/>
  <c r="CQ271" i="18"/>
  <c r="CQ175" i="18"/>
  <c r="CQ297" i="18"/>
  <c r="CQ131" i="18"/>
  <c r="CQ30" i="18"/>
  <c r="CQ268" i="18"/>
  <c r="CQ329" i="18"/>
  <c r="CQ55" i="18"/>
  <c r="CQ41" i="18"/>
  <c r="CQ97" i="18"/>
  <c r="CQ117" i="18"/>
  <c r="CQ192" i="18"/>
  <c r="CQ216" i="18"/>
  <c r="CQ270" i="18"/>
  <c r="AL236" i="18"/>
  <c r="AL12" i="18"/>
  <c r="AL67" i="18"/>
  <c r="AL136" i="18"/>
  <c r="AL341" i="18"/>
  <c r="AL207" i="18"/>
  <c r="AL47" i="18"/>
  <c r="AL128" i="18"/>
  <c r="AL22" i="18"/>
  <c r="AL70" i="18"/>
  <c r="AL114" i="18"/>
  <c r="AL177" i="18"/>
  <c r="AL242" i="18"/>
  <c r="AL306" i="18"/>
  <c r="BU25" i="18"/>
  <c r="BU32" i="18"/>
  <c r="BU98" i="18"/>
  <c r="BU140" i="18"/>
  <c r="BU107" i="18"/>
  <c r="BU180" i="18"/>
  <c r="BU227" i="18"/>
  <c r="BU233" i="18"/>
  <c r="BU272" i="18"/>
  <c r="BU290" i="18"/>
  <c r="BU330" i="18"/>
  <c r="CL331" i="18"/>
  <c r="CL32" i="18"/>
  <c r="CL315" i="18"/>
  <c r="CL101" i="18"/>
  <c r="CL210" i="18"/>
  <c r="CL333" i="18"/>
  <c r="BN82" i="18"/>
  <c r="BN143" i="18"/>
  <c r="BN192" i="18"/>
  <c r="BN263" i="18"/>
  <c r="BN296" i="18"/>
  <c r="BY11" i="18"/>
  <c r="BY60" i="18"/>
  <c r="BY183" i="18"/>
  <c r="BY214" i="18"/>
  <c r="BY285" i="18"/>
  <c r="BY345" i="18"/>
  <c r="BM95" i="18"/>
  <c r="BM113" i="18"/>
  <c r="BM199" i="18"/>
  <c r="BM254" i="18"/>
  <c r="BM336" i="18"/>
  <c r="BZ49" i="18"/>
  <c r="BZ115" i="18"/>
  <c r="BZ158" i="18"/>
  <c r="BZ226" i="18"/>
  <c r="BZ292" i="18"/>
  <c r="AJ269" i="18"/>
  <c r="AJ249" i="18"/>
  <c r="AJ255" i="18"/>
  <c r="AJ45" i="18"/>
  <c r="AJ154" i="18"/>
  <c r="AJ295" i="18"/>
  <c r="BB16" i="18"/>
  <c r="BB125" i="18"/>
  <c r="BB195" i="18"/>
  <c r="BB234" i="18"/>
  <c r="BB313" i="18"/>
  <c r="AX312" i="18"/>
  <c r="AX184" i="18"/>
  <c r="AT255" i="18"/>
  <c r="AZ220" i="18"/>
  <c r="AT353" i="18"/>
  <c r="AR36" i="18"/>
  <c r="AT215" i="18"/>
  <c r="AT311" i="18"/>
  <c r="AX344" i="18"/>
  <c r="AR268" i="18"/>
  <c r="AR259" i="18"/>
  <c r="AZ17" i="18"/>
  <c r="AT14" i="18"/>
  <c r="AZ65" i="18"/>
  <c r="AT137" i="18"/>
  <c r="AX106" i="18"/>
  <c r="AX185" i="18"/>
  <c r="AX221" i="18"/>
  <c r="AZ238" i="18"/>
  <c r="AT258" i="18"/>
  <c r="AX326" i="18"/>
  <c r="BQ104" i="18"/>
  <c r="BJ28" i="18"/>
  <c r="BE90" i="18"/>
  <c r="CI255" i="18"/>
  <c r="CO241" i="18"/>
  <c r="AH106" i="18"/>
  <c r="CA15" i="18"/>
  <c r="AE68" i="18"/>
  <c r="BO35" i="18"/>
  <c r="BH182" i="18"/>
  <c r="CG18" i="18"/>
  <c r="BS9" i="18"/>
  <c r="BS79" i="18"/>
  <c r="BS103" i="18"/>
  <c r="BS176" i="18"/>
  <c r="BS165" i="18"/>
  <c r="BS195" i="18"/>
  <c r="BS235" i="18"/>
  <c r="BS296" i="18"/>
  <c r="BS291" i="18"/>
  <c r="BS324" i="18"/>
  <c r="AJ253" i="18"/>
  <c r="AJ38" i="18"/>
  <c r="AJ274" i="18"/>
  <c r="CM322" i="18"/>
  <c r="CM316" i="18"/>
  <c r="CM300" i="18"/>
  <c r="CM284" i="18"/>
  <c r="CM274" i="18"/>
  <c r="CM230" i="18"/>
  <c r="CM218" i="18"/>
  <c r="CM198" i="18"/>
  <c r="CM174" i="18"/>
  <c r="CM102" i="18"/>
  <c r="CM106" i="18"/>
  <c r="CM94" i="18"/>
  <c r="CM46" i="18"/>
  <c r="CM30" i="18"/>
  <c r="CM329" i="18"/>
  <c r="CM181" i="18"/>
  <c r="CM305" i="18"/>
  <c r="CM167" i="18"/>
  <c r="CM52" i="18"/>
  <c r="CM180" i="18"/>
  <c r="CM217" i="18"/>
  <c r="CM163" i="18"/>
  <c r="CM61" i="18"/>
  <c r="CM344" i="18"/>
  <c r="CM159" i="18"/>
  <c r="CM112" i="18"/>
  <c r="CM345" i="18"/>
  <c r="CM141" i="18"/>
  <c r="CM91" i="18"/>
  <c r="CM308" i="18"/>
  <c r="CM237" i="18"/>
  <c r="CM351" i="18"/>
  <c r="CM245" i="18"/>
  <c r="CM76" i="18"/>
  <c r="CM204" i="18"/>
  <c r="CM81" i="18"/>
  <c r="CM115" i="18"/>
  <c r="CM65" i="18"/>
  <c r="CM299" i="18"/>
  <c r="CM143" i="18"/>
  <c r="CM88" i="18"/>
  <c r="CM216" i="18"/>
  <c r="CM137" i="18"/>
  <c r="CM334" i="18"/>
  <c r="CM310" i="18"/>
  <c r="CM302" i="18"/>
  <c r="CM275" i="18"/>
  <c r="CM258" i="18"/>
  <c r="CM254" i="18"/>
  <c r="CM206" i="18"/>
  <c r="CM222" i="18"/>
  <c r="CM146" i="18"/>
  <c r="CM130" i="18"/>
  <c r="CM90" i="18"/>
  <c r="CM70" i="18"/>
  <c r="CM38" i="18"/>
  <c r="CM11" i="18"/>
  <c r="CM327" i="18"/>
  <c r="CM269" i="18"/>
  <c r="CM239" i="18"/>
  <c r="CM199" i="18"/>
  <c r="CM68" i="18"/>
  <c r="CM196" i="18"/>
  <c r="CM317" i="18"/>
  <c r="CM195" i="18"/>
  <c r="CM69" i="18"/>
  <c r="CM257" i="18"/>
  <c r="CM191" i="18"/>
  <c r="CM128" i="18"/>
  <c r="CM231" i="18"/>
  <c r="CM185" i="18"/>
  <c r="CM123" i="18"/>
  <c r="CM21" i="18"/>
  <c r="CM333" i="18"/>
  <c r="CM23" i="18"/>
  <c r="CM277" i="18"/>
  <c r="CM92" i="18"/>
  <c r="CM220" i="18"/>
  <c r="CM161" i="18"/>
  <c r="CM147" i="18"/>
  <c r="CM93" i="18"/>
  <c r="CM315" i="18"/>
  <c r="CM175" i="18"/>
  <c r="CM104" i="18"/>
  <c r="CM265" i="18"/>
  <c r="CM189" i="18"/>
  <c r="CM350" i="18"/>
  <c r="CM336" i="18"/>
  <c r="CM298" i="18"/>
  <c r="CM286" i="18"/>
  <c r="CM259" i="18"/>
  <c r="CM243" i="18"/>
  <c r="CM252" i="18"/>
  <c r="CM190" i="18"/>
  <c r="CM182" i="18"/>
  <c r="CM194" i="18"/>
  <c r="CM114" i="18"/>
  <c r="CM78" i="18"/>
  <c r="CM82" i="18"/>
  <c r="CM26" i="18"/>
  <c r="CM43" i="18"/>
  <c r="CM25" i="18"/>
  <c r="CM251" i="18"/>
  <c r="CM303" i="18"/>
  <c r="CM229" i="18"/>
  <c r="CM84" i="18"/>
  <c r="CM212" i="18"/>
  <c r="CM328" i="18"/>
  <c r="CM281" i="18"/>
  <c r="CM149" i="18"/>
  <c r="CM321" i="18"/>
  <c r="CM16" i="18"/>
  <c r="CM144" i="18"/>
  <c r="CM9" i="18"/>
  <c r="CM193" i="18"/>
  <c r="CM155" i="18"/>
  <c r="CM53" i="18"/>
  <c r="CM232" i="18"/>
  <c r="CM55" i="18"/>
  <c r="CM309" i="18"/>
  <c r="CM108" i="18"/>
  <c r="CM249" i="18"/>
  <c r="CM221" i="18"/>
  <c r="CM179" i="18"/>
  <c r="CM145" i="18"/>
  <c r="CM225" i="18"/>
  <c r="CM207" i="18"/>
  <c r="CM120" i="18"/>
  <c r="CM260" i="18"/>
  <c r="CM197" i="18"/>
  <c r="CM348" i="18"/>
  <c r="CM326" i="18"/>
  <c r="CM318" i="18"/>
  <c r="CM282" i="18"/>
  <c r="CM278" i="18"/>
  <c r="CM242" i="18"/>
  <c r="CM256" i="18"/>
  <c r="CM227" i="18"/>
  <c r="CM154" i="18"/>
  <c r="CM186" i="18"/>
  <c r="CM142" i="18"/>
  <c r="CM62" i="18"/>
  <c r="CM66" i="18"/>
  <c r="CM14" i="18"/>
  <c r="CM75" i="18"/>
  <c r="CM85" i="18"/>
  <c r="CM283" i="18"/>
  <c r="CM7" i="18"/>
  <c r="CM261" i="18"/>
  <c r="CM100" i="18"/>
  <c r="CM247" i="18"/>
  <c r="CM223" i="18"/>
  <c r="CM263" i="18"/>
  <c r="CM157" i="18"/>
  <c r="CM271" i="18"/>
  <c r="CM32" i="18"/>
  <c r="CM160" i="18"/>
  <c r="CM17" i="18"/>
  <c r="CM201" i="18"/>
  <c r="CM187" i="18"/>
  <c r="CM101" i="18"/>
  <c r="CM267" i="18"/>
  <c r="CM87" i="18"/>
  <c r="CM341" i="18"/>
  <c r="CM124" i="18"/>
  <c r="CM279" i="18"/>
  <c r="CM353" i="18"/>
  <c r="CM211" i="18"/>
  <c r="CM153" i="18"/>
  <c r="CM289" i="18"/>
  <c r="CM8" i="18"/>
  <c r="CM136" i="18"/>
  <c r="CM311" i="18"/>
  <c r="CM205" i="18"/>
  <c r="CM346" i="18"/>
  <c r="CM323" i="18"/>
  <c r="CM294" i="18"/>
  <c r="CM307" i="18"/>
  <c r="CM270" i="18"/>
  <c r="CM262" i="18"/>
  <c r="CM250" i="18"/>
  <c r="CM226" i="18"/>
  <c r="CM166" i="18"/>
  <c r="CM170" i="18"/>
  <c r="CM126" i="18"/>
  <c r="CM98" i="18"/>
  <c r="CM54" i="18"/>
  <c r="CM34" i="18"/>
  <c r="CM107" i="18"/>
  <c r="CM105" i="18"/>
  <c r="CM296" i="18"/>
  <c r="CM39" i="18"/>
  <c r="CM293" i="18"/>
  <c r="CM116" i="18"/>
  <c r="CM49" i="18"/>
  <c r="CM35" i="18"/>
  <c r="CM276" i="18"/>
  <c r="CM349" i="18"/>
  <c r="CM31" i="18"/>
  <c r="CM48" i="18"/>
  <c r="CM176" i="18"/>
  <c r="CM29" i="18"/>
  <c r="CM209" i="18"/>
  <c r="CM219" i="18"/>
  <c r="CM109" i="18"/>
  <c r="CM273" i="18"/>
  <c r="CM119" i="18"/>
  <c r="CM12" i="18"/>
  <c r="CM140" i="18"/>
  <c r="CM295" i="18"/>
  <c r="CM287" i="18"/>
  <c r="CM313" i="18"/>
  <c r="CM213" i="18"/>
  <c r="CM15" i="18"/>
  <c r="CM24" i="18"/>
  <c r="CM152" i="18"/>
  <c r="CM340" i="18"/>
  <c r="CM331" i="18"/>
  <c r="CM342" i="18"/>
  <c r="CM332" i="18"/>
  <c r="CM320" i="18"/>
  <c r="CM304" i="18"/>
  <c r="CM266" i="18"/>
  <c r="CM234" i="18"/>
  <c r="CM238" i="18"/>
  <c r="CM202" i="18"/>
  <c r="CM178" i="18"/>
  <c r="CM158" i="18"/>
  <c r="CM110" i="18"/>
  <c r="CM74" i="18"/>
  <c r="CM50" i="18"/>
  <c r="CM22" i="18"/>
  <c r="CM139" i="18"/>
  <c r="CM113" i="18"/>
  <c r="CM312" i="18"/>
  <c r="CM71" i="18"/>
  <c r="CM325" i="18"/>
  <c r="CM132" i="18"/>
  <c r="CM77" i="18"/>
  <c r="CM67" i="18"/>
  <c r="CM292" i="18"/>
  <c r="CM235" i="18"/>
  <c r="CM63" i="18"/>
  <c r="CM64" i="18"/>
  <c r="CM192" i="18"/>
  <c r="CM89" i="18"/>
  <c r="CM285" i="18"/>
  <c r="CM352" i="18"/>
  <c r="CM117" i="18"/>
  <c r="CM337" i="18"/>
  <c r="CM151" i="18"/>
  <c r="CM28" i="18"/>
  <c r="CM156" i="18"/>
  <c r="CM324" i="18"/>
  <c r="CM19" i="18"/>
  <c r="CM244" i="18"/>
  <c r="CM253" i="18"/>
  <c r="CM47" i="18"/>
  <c r="CM40" i="18"/>
  <c r="CM168" i="18"/>
  <c r="CM13" i="18"/>
  <c r="CM255" i="18"/>
  <c r="CM339" i="18"/>
  <c r="CM330" i="18"/>
  <c r="CM290" i="18"/>
  <c r="CM272" i="18"/>
  <c r="CM291" i="18"/>
  <c r="CM246" i="18"/>
  <c r="CM210" i="18"/>
  <c r="CM236" i="18"/>
  <c r="CM150" i="18"/>
  <c r="CM134" i="18"/>
  <c r="CM138" i="18"/>
  <c r="CM86" i="18"/>
  <c r="CM42" i="18"/>
  <c r="CM18" i="18"/>
  <c r="CM171" i="18"/>
  <c r="CM121" i="18"/>
  <c r="CM347" i="18"/>
  <c r="CM103" i="18"/>
  <c r="CM20" i="18"/>
  <c r="CM148" i="18"/>
  <c r="CM97" i="18"/>
  <c r="CM99" i="18"/>
  <c r="CM343" i="18"/>
  <c r="CM248" i="18"/>
  <c r="CM95" i="18"/>
  <c r="CM80" i="18"/>
  <c r="CM208" i="18"/>
  <c r="CM125" i="18"/>
  <c r="CM27" i="18"/>
  <c r="CM233" i="18"/>
  <c r="CM169" i="18"/>
  <c r="CM319" i="18"/>
  <c r="CM183" i="18"/>
  <c r="CM44" i="18"/>
  <c r="CM172" i="18"/>
  <c r="CM41" i="18"/>
  <c r="CM51" i="18"/>
  <c r="CM33" i="18"/>
  <c r="CM301" i="18"/>
  <c r="CM79" i="18"/>
  <c r="CM56" i="18"/>
  <c r="CM184" i="18"/>
  <c r="CM57" i="18"/>
  <c r="CM314" i="18"/>
  <c r="CM122" i="18"/>
  <c r="CM36" i="18"/>
  <c r="CM297" i="18"/>
  <c r="CM188" i="18"/>
  <c r="CM129" i="18"/>
  <c r="CM268" i="18"/>
  <c r="CM58" i="18"/>
  <c r="CM164" i="18"/>
  <c r="CM133" i="18"/>
  <c r="CM73" i="18"/>
  <c r="CM288" i="18"/>
  <c r="CM6" i="18"/>
  <c r="CM165" i="18"/>
  <c r="CM59" i="18"/>
  <c r="CM83" i="18"/>
  <c r="CM240" i="18"/>
  <c r="CM10" i="18"/>
  <c r="CM131" i="18"/>
  <c r="CM228" i="18"/>
  <c r="CM45" i="18"/>
  <c r="CM224" i="18"/>
  <c r="CM203" i="18"/>
  <c r="CM37" i="18"/>
  <c r="CM177" i="18"/>
  <c r="CM264" i="18"/>
  <c r="CM214" i="18"/>
  <c r="CM173" i="18"/>
  <c r="CM280" i="18"/>
  <c r="CM335" i="18"/>
  <c r="CM111" i="18"/>
  <c r="CM338" i="18"/>
  <c r="CM162" i="18"/>
  <c r="CM241" i="18"/>
  <c r="CM127" i="18"/>
  <c r="CM215" i="18"/>
  <c r="CM72" i="18"/>
  <c r="CM306" i="18"/>
  <c r="CM118" i="18"/>
  <c r="CM135" i="18"/>
  <c r="CM96" i="18"/>
  <c r="CM60" i="18"/>
  <c r="CM200" i="18"/>
  <c r="BF353" i="18"/>
  <c r="BF328" i="18"/>
  <c r="BF327" i="18"/>
  <c r="BF316" i="18"/>
  <c r="BF308" i="18"/>
  <c r="BF311" i="18"/>
  <c r="BF293" i="18"/>
  <c r="BF291" i="18"/>
  <c r="BF276" i="18"/>
  <c r="BF268" i="18"/>
  <c r="BF267" i="18"/>
  <c r="BF255" i="18"/>
  <c r="BF235" i="18"/>
  <c r="BF240" i="18"/>
  <c r="BF222" i="18"/>
  <c r="BF208" i="18"/>
  <c r="BF191" i="18"/>
  <c r="BF203" i="18"/>
  <c r="BF221" i="18"/>
  <c r="BF212" i="18"/>
  <c r="BF156" i="18"/>
  <c r="BF180" i="18"/>
  <c r="BF164" i="18"/>
  <c r="BF192" i="18"/>
  <c r="BF172" i="18"/>
  <c r="BF153" i="18"/>
  <c r="BF132" i="18"/>
  <c r="BF116" i="18"/>
  <c r="BF143" i="18"/>
  <c r="BF126" i="18"/>
  <c r="BF108" i="18"/>
  <c r="BF97" i="18"/>
  <c r="BF85" i="18"/>
  <c r="BF98" i="18"/>
  <c r="BF81" i="18"/>
  <c r="BF352" i="18"/>
  <c r="BF349" i="18"/>
  <c r="BF334" i="18"/>
  <c r="BF326" i="18"/>
  <c r="BF312" i="18"/>
  <c r="BF304" i="18"/>
  <c r="BF305" i="18"/>
  <c r="BF292" i="18"/>
  <c r="BF306" i="18"/>
  <c r="BF278" i="18"/>
  <c r="BF284" i="18"/>
  <c r="BF264" i="18"/>
  <c r="BF245" i="18"/>
  <c r="BF234" i="18"/>
  <c r="BF260" i="18"/>
  <c r="BF217" i="18"/>
  <c r="BF194" i="18"/>
  <c r="BF218" i="18"/>
  <c r="BF231" i="18"/>
  <c r="BF214" i="18"/>
  <c r="BF198" i="18"/>
  <c r="BF183" i="18"/>
  <c r="BF167" i="18"/>
  <c r="BF151" i="18"/>
  <c r="BF175" i="18"/>
  <c r="BF160" i="18"/>
  <c r="BF135" i="18"/>
  <c r="BF119" i="18"/>
  <c r="BF102" i="18"/>
  <c r="BF137" i="18"/>
  <c r="BF121" i="18"/>
  <c r="BF145" i="18"/>
  <c r="BF91" i="18"/>
  <c r="BF78" i="18"/>
  <c r="BF93" i="18"/>
  <c r="BF72" i="18"/>
  <c r="BF94" i="18"/>
  <c r="BF82" i="18"/>
  <c r="BF32" i="18"/>
  <c r="BF30" i="18"/>
  <c r="BF33" i="18"/>
  <c r="BF26" i="18"/>
  <c r="BF13" i="18"/>
  <c r="BF22" i="18"/>
  <c r="BF350" i="18"/>
  <c r="BF344" i="18"/>
  <c r="BF331" i="18"/>
  <c r="BF322" i="18"/>
  <c r="BF318" i="18"/>
  <c r="BF302" i="18"/>
  <c r="BF301" i="18"/>
  <c r="BF288" i="18"/>
  <c r="BF289" i="18"/>
  <c r="BF271" i="18"/>
  <c r="BF275" i="18"/>
  <c r="BF258" i="18"/>
  <c r="BF243" i="18"/>
  <c r="BF232" i="18"/>
  <c r="BF259" i="18"/>
  <c r="BF211" i="18"/>
  <c r="BF228" i="18"/>
  <c r="BF213" i="18"/>
  <c r="BF227" i="18"/>
  <c r="BF209" i="18"/>
  <c r="BF196" i="18"/>
  <c r="BF177" i="18"/>
  <c r="BF161" i="18"/>
  <c r="BF185" i="18"/>
  <c r="BF169" i="18"/>
  <c r="BF146" i="18"/>
  <c r="BF129" i="18"/>
  <c r="BF113" i="18"/>
  <c r="BF144" i="18"/>
  <c r="BF127" i="18"/>
  <c r="BF111" i="18"/>
  <c r="BF138" i="18"/>
  <c r="BF79" i="18"/>
  <c r="BF76" i="18"/>
  <c r="BF87" i="18"/>
  <c r="BF59" i="18"/>
  <c r="BF89" i="18"/>
  <c r="BF80" i="18"/>
  <c r="BF10" i="18"/>
  <c r="BF25" i="18"/>
  <c r="BF27" i="18"/>
  <c r="BF24" i="18"/>
  <c r="BF8" i="18"/>
  <c r="BF6" i="18"/>
  <c r="BF341" i="18"/>
  <c r="BF347" i="18"/>
  <c r="BF330" i="18"/>
  <c r="BF317" i="18"/>
  <c r="BF324" i="18"/>
  <c r="BF296" i="18"/>
  <c r="BF325" i="18"/>
  <c r="BF285" i="18"/>
  <c r="BF313" i="18"/>
  <c r="BF286" i="18"/>
  <c r="BF273" i="18"/>
  <c r="BF256" i="18"/>
  <c r="BF242" i="18"/>
  <c r="BF229" i="18"/>
  <c r="BF254" i="18"/>
  <c r="BF205" i="18"/>
  <c r="BF225" i="18"/>
  <c r="BF206" i="18"/>
  <c r="BF226" i="18"/>
  <c r="BF199" i="18"/>
  <c r="BF189" i="18"/>
  <c r="BF168" i="18"/>
  <c r="BF154" i="18"/>
  <c r="BF178" i="18"/>
  <c r="BF162" i="18"/>
  <c r="BF197" i="18"/>
  <c r="BF122" i="18"/>
  <c r="BF103" i="18"/>
  <c r="BF130" i="18"/>
  <c r="BF114" i="18"/>
  <c r="BF105" i="18"/>
  <c r="BF136" i="18"/>
  <c r="BF73" i="18"/>
  <c r="BF63" i="18"/>
  <c r="BF74" i="18"/>
  <c r="BF340" i="18"/>
  <c r="BF338" i="18"/>
  <c r="BF339" i="18"/>
  <c r="BF343" i="18"/>
  <c r="BF319" i="18"/>
  <c r="BF297" i="18"/>
  <c r="BF303" i="18"/>
  <c r="BF299" i="18"/>
  <c r="BF279" i="18"/>
  <c r="BF283" i="18"/>
  <c r="BF270" i="18"/>
  <c r="BF253" i="18"/>
  <c r="BF265" i="18"/>
  <c r="BF257" i="18"/>
  <c r="BF239" i="18"/>
  <c r="BF238" i="18"/>
  <c r="BF224" i="18"/>
  <c r="BF204" i="18"/>
  <c r="BF215" i="18"/>
  <c r="BF193" i="18"/>
  <c r="BF184" i="18"/>
  <c r="BF155" i="18"/>
  <c r="BF152" i="18"/>
  <c r="BF176" i="18"/>
  <c r="BF157" i="18"/>
  <c r="BF186" i="18"/>
  <c r="BF120" i="18"/>
  <c r="BF141" i="18"/>
  <c r="BF128" i="18"/>
  <c r="BF348" i="18"/>
  <c r="BF351" i="18"/>
  <c r="BF336" i="18"/>
  <c r="BF335" i="18"/>
  <c r="BF315" i="18"/>
  <c r="BF320" i="18"/>
  <c r="BF295" i="18"/>
  <c r="BF298" i="18"/>
  <c r="BF274" i="18"/>
  <c r="BF282" i="18"/>
  <c r="BF290" i="18"/>
  <c r="BF251" i="18"/>
  <c r="BF263" i="18"/>
  <c r="BF249" i="18"/>
  <c r="BF241" i="18"/>
  <c r="BF237" i="18"/>
  <c r="BF219" i="18"/>
  <c r="BF190" i="18"/>
  <c r="BF202" i="18"/>
  <c r="BF233" i="18"/>
  <c r="BF170" i="18"/>
  <c r="BF149" i="18"/>
  <c r="BF179" i="18"/>
  <c r="BF163" i="18"/>
  <c r="BF147" i="18"/>
  <c r="BF181" i="18"/>
  <c r="BF106" i="18"/>
  <c r="BF131" i="18"/>
  <c r="BF115" i="18"/>
  <c r="BF99" i="18"/>
  <c r="BF133" i="18"/>
  <c r="BF117" i="18"/>
  <c r="BF64" i="18"/>
  <c r="BF75" i="18"/>
  <c r="BF60" i="18"/>
  <c r="BF71" i="18"/>
  <c r="BF70" i="18"/>
  <c r="BF55" i="18"/>
  <c r="BF50" i="18"/>
  <c r="BF48" i="18"/>
  <c r="BF16" i="18"/>
  <c r="BF23" i="18"/>
  <c r="BF41" i="18"/>
  <c r="BF346" i="18"/>
  <c r="BF345" i="18"/>
  <c r="BF337" i="18"/>
  <c r="BF329" i="18"/>
  <c r="BF314" i="18"/>
  <c r="BF307" i="18"/>
  <c r="BF310" i="18"/>
  <c r="BF294" i="18"/>
  <c r="BF280" i="18"/>
  <c r="BF272" i="18"/>
  <c r="BF287" i="18"/>
  <c r="BF250" i="18"/>
  <c r="BF262" i="18"/>
  <c r="BF247" i="18"/>
  <c r="BF261" i="18"/>
  <c r="BF220" i="18"/>
  <c r="BF207" i="18"/>
  <c r="BF188" i="18"/>
  <c r="BF200" i="18"/>
  <c r="BF230" i="18"/>
  <c r="BF165" i="18"/>
  <c r="BF195" i="18"/>
  <c r="BF173" i="18"/>
  <c r="BF150" i="18"/>
  <c r="BF187" i="18"/>
  <c r="BF171" i="18"/>
  <c r="BF104" i="18"/>
  <c r="BF125" i="18"/>
  <c r="BF109" i="18"/>
  <c r="BF142" i="18"/>
  <c r="BF124" i="18"/>
  <c r="BF107" i="18"/>
  <c r="BF54" i="18"/>
  <c r="BF62" i="18"/>
  <c r="BF96" i="18"/>
  <c r="BF65" i="18"/>
  <c r="BF68" i="18"/>
  <c r="BF49" i="18"/>
  <c r="BF45" i="18"/>
  <c r="BF40" i="18"/>
  <c r="BF46" i="18"/>
  <c r="BF14" i="18"/>
  <c r="BF28" i="18"/>
  <c r="BF323" i="18"/>
  <c r="BF246" i="18"/>
  <c r="BF182" i="18"/>
  <c r="BF112" i="18"/>
  <c r="BF88" i="18"/>
  <c r="BF83" i="18"/>
  <c r="BF51" i="18"/>
  <c r="BF21" i="18"/>
  <c r="BF31" i="18"/>
  <c r="BF300" i="18"/>
  <c r="BF244" i="18"/>
  <c r="BF166" i="18"/>
  <c r="BF140" i="18"/>
  <c r="BF57" i="18"/>
  <c r="BF77" i="18"/>
  <c r="BF43" i="18"/>
  <c r="BF18" i="18"/>
  <c r="BF17" i="18"/>
  <c r="BF281" i="18"/>
  <c r="BF210" i="18"/>
  <c r="BF148" i="18"/>
  <c r="BF139" i="18"/>
  <c r="BF69" i="18"/>
  <c r="BF56" i="18"/>
  <c r="BF42" i="18"/>
  <c r="BF38" i="18"/>
  <c r="BF19" i="18"/>
  <c r="BF342" i="18"/>
  <c r="BF277" i="18"/>
  <c r="BF201" i="18"/>
  <c r="BF174" i="18"/>
  <c r="BF110" i="18"/>
  <c r="BF86" i="18"/>
  <c r="BF92" i="18"/>
  <c r="BF37" i="18"/>
  <c r="BF36" i="18"/>
  <c r="BF34" i="18"/>
  <c r="BF332" i="18"/>
  <c r="BF269" i="18"/>
  <c r="BF216" i="18"/>
  <c r="BF159" i="18"/>
  <c r="BF123" i="18"/>
  <c r="BF95" i="18"/>
  <c r="BF67" i="18"/>
  <c r="BF20" i="18"/>
  <c r="BF15" i="18"/>
  <c r="BF9" i="18"/>
  <c r="BF333" i="18"/>
  <c r="BF252" i="18"/>
  <c r="BF236" i="18"/>
  <c r="BF134" i="18"/>
  <c r="BF101" i="18"/>
  <c r="BF84" i="18"/>
  <c r="BF61" i="18"/>
  <c r="BF7" i="18"/>
  <c r="BF35" i="18"/>
  <c r="BF11" i="18"/>
  <c r="BF321" i="18"/>
  <c r="BF266" i="18"/>
  <c r="BF223" i="18"/>
  <c r="BF118" i="18"/>
  <c r="BF66" i="18"/>
  <c r="BF58" i="18"/>
  <c r="BF52" i="18"/>
  <c r="BF47" i="18"/>
  <c r="BF12" i="18"/>
  <c r="BF44" i="18"/>
  <c r="BF39" i="18"/>
  <c r="BF309" i="18"/>
  <c r="BF29" i="18"/>
  <c r="BF248" i="18"/>
  <c r="BF158" i="18"/>
  <c r="BF100" i="18"/>
  <c r="BF90" i="18"/>
  <c r="BF53" i="18"/>
  <c r="BT340" i="18"/>
  <c r="BT332" i="18"/>
  <c r="BT342" i="18"/>
  <c r="BT322" i="18"/>
  <c r="BT310" i="18"/>
  <c r="BT299" i="18"/>
  <c r="BT295" i="18"/>
  <c r="BT308" i="18"/>
  <c r="BT279" i="18"/>
  <c r="BT261" i="18"/>
  <c r="BT268" i="18"/>
  <c r="BT266" i="18"/>
  <c r="BT249" i="18"/>
  <c r="BT236" i="18"/>
  <c r="BT233" i="18"/>
  <c r="BT232" i="18"/>
  <c r="BT196" i="18"/>
  <c r="BT210" i="18"/>
  <c r="BT207" i="18"/>
  <c r="BT203" i="18"/>
  <c r="BT174" i="18"/>
  <c r="BT191" i="18"/>
  <c r="BT183" i="18"/>
  <c r="BT167" i="18"/>
  <c r="BT151" i="18"/>
  <c r="BT175" i="18"/>
  <c r="BT110" i="18"/>
  <c r="BT135" i="18"/>
  <c r="BT119" i="18"/>
  <c r="BT102" i="18"/>
  <c r="BT143" i="18"/>
  <c r="BT126" i="18"/>
  <c r="BT70" i="18"/>
  <c r="BT55" i="18"/>
  <c r="BT90" i="18"/>
  <c r="BT57" i="18"/>
  <c r="BT86" i="18"/>
  <c r="BT58" i="18"/>
  <c r="BT41" i="18"/>
  <c r="BT50" i="18"/>
  <c r="BT40" i="18"/>
  <c r="BT18" i="18"/>
  <c r="BT24" i="18"/>
  <c r="BT11" i="18"/>
  <c r="BT347" i="18"/>
  <c r="BT328" i="18"/>
  <c r="BT324" i="18"/>
  <c r="BT338" i="18"/>
  <c r="BT315" i="18"/>
  <c r="BT298" i="18"/>
  <c r="BT280" i="18"/>
  <c r="BT303" i="18"/>
  <c r="BT292" i="18"/>
  <c r="BT260" i="18"/>
  <c r="BT297" i="18"/>
  <c r="BT264" i="18"/>
  <c r="BT238" i="18"/>
  <c r="BT251" i="18"/>
  <c r="BT230" i="18"/>
  <c r="BT221" i="18"/>
  <c r="BT222" i="18"/>
  <c r="BT208" i="18"/>
  <c r="BT201" i="18"/>
  <c r="BT197" i="18"/>
  <c r="BT172" i="18"/>
  <c r="BT184" i="18"/>
  <c r="BT177" i="18"/>
  <c r="BT161" i="18"/>
  <c r="BT145" i="18"/>
  <c r="BT169" i="18"/>
  <c r="BT108" i="18"/>
  <c r="BT129" i="18"/>
  <c r="BT113" i="18"/>
  <c r="BT146" i="18"/>
  <c r="BT137" i="18"/>
  <c r="BT121" i="18"/>
  <c r="BT68" i="18"/>
  <c r="BT97" i="18"/>
  <c r="BT85" i="18"/>
  <c r="BT98" i="18"/>
  <c r="BT81" i="18"/>
  <c r="BT53" i="18"/>
  <c r="BT34" i="18"/>
  <c r="BT45" i="18"/>
  <c r="BT28" i="18"/>
  <c r="BT16" i="18"/>
  <c r="BT17" i="18"/>
  <c r="BT336" i="18"/>
  <c r="BT350" i="18"/>
  <c r="BT323" i="18"/>
  <c r="BT333" i="18"/>
  <c r="BT314" i="18"/>
  <c r="BT321" i="18"/>
  <c r="BT302" i="18"/>
  <c r="BT286" i="18"/>
  <c r="BT265" i="18"/>
  <c r="BT254" i="18"/>
  <c r="BT293" i="18"/>
  <c r="BT257" i="18"/>
  <c r="BT237" i="18"/>
  <c r="BT250" i="18"/>
  <c r="BT263" i="18"/>
  <c r="BT214" i="18"/>
  <c r="BT217" i="18"/>
  <c r="BT194" i="18"/>
  <c r="BT229" i="18"/>
  <c r="BT227" i="18"/>
  <c r="BT160" i="18"/>
  <c r="BT170" i="18"/>
  <c r="BT168" i="18"/>
  <c r="BT154" i="18"/>
  <c r="BT185" i="18"/>
  <c r="BT162" i="18"/>
  <c r="BT138" i="18"/>
  <c r="BT122" i="18"/>
  <c r="BT103" i="18"/>
  <c r="BT144" i="18"/>
  <c r="BT127" i="18"/>
  <c r="BT111" i="18"/>
  <c r="BT56" i="18"/>
  <c r="BT91" i="18"/>
  <c r="BT78" i="18"/>
  <c r="BT93" i="18"/>
  <c r="BT72" i="18"/>
  <c r="BT46" i="18"/>
  <c r="BT52" i="18"/>
  <c r="BT42" i="18"/>
  <c r="BT19" i="18"/>
  <c r="BT8" i="18"/>
  <c r="BT15" i="18"/>
  <c r="BT353" i="18"/>
  <c r="BT329" i="18"/>
  <c r="BT320" i="18"/>
  <c r="BT327" i="18"/>
  <c r="BT306" i="18"/>
  <c r="BT317" i="18"/>
  <c r="BT296" i="18"/>
  <c r="BT283" i="18"/>
  <c r="BT289" i="18"/>
  <c r="BT281" i="18"/>
  <c r="BT275" i="18"/>
  <c r="BT256" i="18"/>
  <c r="BT231" i="18"/>
  <c r="BT244" i="18"/>
  <c r="BT262" i="18"/>
  <c r="BT209" i="18"/>
  <c r="BT211" i="18"/>
  <c r="BT192" i="18"/>
  <c r="BT218" i="18"/>
  <c r="BT226" i="18"/>
  <c r="BT186" i="18"/>
  <c r="BT165" i="18"/>
  <c r="BT155" i="18"/>
  <c r="BT152" i="18"/>
  <c r="BT178" i="18"/>
  <c r="BT157" i="18"/>
  <c r="BT136" i="18"/>
  <c r="BT120" i="18"/>
  <c r="BT141" i="18"/>
  <c r="BT130" i="18"/>
  <c r="BT114" i="18"/>
  <c r="BT105" i="18"/>
  <c r="BT92" i="18"/>
  <c r="BT79" i="18"/>
  <c r="BT76" i="18"/>
  <c r="BT87" i="18"/>
  <c r="BT59" i="18"/>
  <c r="BT35" i="18"/>
  <c r="BT44" i="18"/>
  <c r="BT37" i="18"/>
  <c r="BT47" i="18"/>
  <c r="BT13" i="18"/>
  <c r="BT7" i="18"/>
  <c r="BT343" i="18"/>
  <c r="BT352" i="18"/>
  <c r="BT318" i="18"/>
  <c r="BT313" i="18"/>
  <c r="BT300" i="18"/>
  <c r="BT311" i="18"/>
  <c r="BT290" i="18"/>
  <c r="BT282" i="18"/>
  <c r="BT274" i="18"/>
  <c r="BT278" i="18"/>
  <c r="BT288" i="18"/>
  <c r="BT247" i="18"/>
  <c r="BT259" i="18"/>
  <c r="BT258" i="18"/>
  <c r="BT245" i="18"/>
  <c r="BT199" i="18"/>
  <c r="BT205" i="18"/>
  <c r="BT228" i="18"/>
  <c r="BT213" i="18"/>
  <c r="BT215" i="18"/>
  <c r="BT181" i="18"/>
  <c r="BT158" i="18"/>
  <c r="BT149" i="18"/>
  <c r="BT179" i="18"/>
  <c r="BT176" i="18"/>
  <c r="BT147" i="18"/>
  <c r="BT123" i="18"/>
  <c r="BT106" i="18"/>
  <c r="BT131" i="18"/>
  <c r="BT128" i="18"/>
  <c r="BT112" i="18"/>
  <c r="BT94" i="18"/>
  <c r="BT82" i="18"/>
  <c r="BT73" i="18"/>
  <c r="BT63" i="18"/>
  <c r="BT74" i="18"/>
  <c r="BT95" i="18"/>
  <c r="BT23" i="18"/>
  <c r="BT32" i="18"/>
  <c r="BT30" i="18"/>
  <c r="BT39" i="18"/>
  <c r="BT6" i="18"/>
  <c r="BT36" i="18"/>
  <c r="BT349" i="18"/>
  <c r="BT339" i="18"/>
  <c r="BT348" i="18"/>
  <c r="BT312" i="18"/>
  <c r="BT334" i="18"/>
  <c r="BT319" i="18"/>
  <c r="BT307" i="18"/>
  <c r="BT287" i="18"/>
  <c r="BT304" i="18"/>
  <c r="BT285" i="18"/>
  <c r="BT271" i="18"/>
  <c r="BT273" i="18"/>
  <c r="BT246" i="18"/>
  <c r="BT252" i="18"/>
  <c r="BT255" i="18"/>
  <c r="BT239" i="18"/>
  <c r="BT223" i="18"/>
  <c r="BT195" i="18"/>
  <c r="BT225" i="18"/>
  <c r="BT206" i="18"/>
  <c r="BT202" i="18"/>
  <c r="BT171" i="18"/>
  <c r="BT156" i="18"/>
  <c r="BT193" i="18"/>
  <c r="BT173" i="18"/>
  <c r="BT163" i="18"/>
  <c r="BT139" i="18"/>
  <c r="BT117" i="18"/>
  <c r="BT104" i="18"/>
  <c r="BT125" i="18"/>
  <c r="BT115" i="18"/>
  <c r="BT99" i="18"/>
  <c r="BT89" i="18"/>
  <c r="BT80" i="18"/>
  <c r="BT66" i="18"/>
  <c r="BT88" i="18"/>
  <c r="BT69" i="18"/>
  <c r="BT84" i="18"/>
  <c r="BT14" i="18"/>
  <c r="BT10" i="18"/>
  <c r="BT25" i="18"/>
  <c r="BT33" i="18"/>
  <c r="BT29" i="18"/>
  <c r="BT26" i="18"/>
  <c r="BT345" i="18"/>
  <c r="BT335" i="18"/>
  <c r="BT346" i="18"/>
  <c r="BT341" i="18"/>
  <c r="BT331" i="18"/>
  <c r="BT330" i="18"/>
  <c r="BT305" i="18"/>
  <c r="BT309" i="18"/>
  <c r="BT291" i="18"/>
  <c r="BT277" i="18"/>
  <c r="BT272" i="18"/>
  <c r="BT270" i="18"/>
  <c r="BT248" i="18"/>
  <c r="BT243" i="18"/>
  <c r="BT253" i="18"/>
  <c r="BT235" i="18"/>
  <c r="BT212" i="18"/>
  <c r="BT189" i="18"/>
  <c r="BT224" i="18"/>
  <c r="BT204" i="18"/>
  <c r="BT200" i="18"/>
  <c r="BT159" i="18"/>
  <c r="BT190" i="18"/>
  <c r="BT182" i="18"/>
  <c r="BT166" i="18"/>
  <c r="BT150" i="18"/>
  <c r="BT133" i="18"/>
  <c r="BT107" i="18"/>
  <c r="BT134" i="18"/>
  <c r="BT118" i="18"/>
  <c r="BT109" i="18"/>
  <c r="BT142" i="18"/>
  <c r="BT83" i="18"/>
  <c r="BT67" i="18"/>
  <c r="BT64" i="18"/>
  <c r="BT75" i="18"/>
  <c r="BT60" i="18"/>
  <c r="BT71" i="18"/>
  <c r="BT12" i="18"/>
  <c r="BT51" i="18"/>
  <c r="BT20" i="18"/>
  <c r="BT27" i="18"/>
  <c r="BT38" i="18"/>
  <c r="BT22" i="18"/>
  <c r="BT351" i="18"/>
  <c r="BT284" i="18"/>
  <c r="BT198" i="18"/>
  <c r="BT164" i="18"/>
  <c r="BT77" i="18"/>
  <c r="BT48" i="18"/>
  <c r="BT337" i="18"/>
  <c r="BT276" i="18"/>
  <c r="BT220" i="18"/>
  <c r="BT148" i="18"/>
  <c r="BT61" i="18"/>
  <c r="BT21" i="18"/>
  <c r="BT344" i="18"/>
  <c r="BT269" i="18"/>
  <c r="BT219" i="18"/>
  <c r="BT124" i="18"/>
  <c r="BT54" i="18"/>
  <c r="BT31" i="18"/>
  <c r="BT325" i="18"/>
  <c r="BT267" i="18"/>
  <c r="BT216" i="18"/>
  <c r="BT101" i="18"/>
  <c r="BT62" i="18"/>
  <c r="BT9" i="18"/>
  <c r="BT316" i="18"/>
  <c r="BT241" i="18"/>
  <c r="BT187" i="18"/>
  <c r="BT132" i="18"/>
  <c r="BT96" i="18"/>
  <c r="BT326" i="18"/>
  <c r="BT242" i="18"/>
  <c r="BT153" i="18"/>
  <c r="BT116" i="18"/>
  <c r="BT65" i="18"/>
  <c r="BT301" i="18"/>
  <c r="BT240" i="18"/>
  <c r="BT188" i="18"/>
  <c r="BT100" i="18"/>
  <c r="BT49" i="18"/>
  <c r="BT294" i="18"/>
  <c r="BT234" i="18"/>
  <c r="BT180" i="18"/>
  <c r="BT140" i="18"/>
  <c r="BT43" i="18"/>
  <c r="BK349" i="18"/>
  <c r="BK337" i="18"/>
  <c r="BK332" i="18"/>
  <c r="BK324" i="18"/>
  <c r="BK312" i="18"/>
  <c r="BK303" i="18"/>
  <c r="BK302" i="18"/>
  <c r="BK292" i="18"/>
  <c r="BK283" i="18"/>
  <c r="BK290" i="18"/>
  <c r="BK276" i="18"/>
  <c r="BK275" i="18"/>
  <c r="BK239" i="18"/>
  <c r="BK231" i="18"/>
  <c r="BK263" i="18"/>
  <c r="BK230" i="18"/>
  <c r="BK209" i="18"/>
  <c r="BK217" i="18"/>
  <c r="BK208" i="18"/>
  <c r="BK213" i="18"/>
  <c r="BK175" i="18"/>
  <c r="BK160" i="18"/>
  <c r="BK184" i="18"/>
  <c r="BK155" i="18"/>
  <c r="BK152" i="18"/>
  <c r="BK185" i="18"/>
  <c r="BK126" i="18"/>
  <c r="BK108" i="18"/>
  <c r="BK135" i="18"/>
  <c r="BK119" i="18"/>
  <c r="BK102" i="18"/>
  <c r="BK137" i="18"/>
  <c r="BK65" i="18"/>
  <c r="BK68" i="18"/>
  <c r="BK97" i="18"/>
  <c r="BK85" i="18"/>
  <c r="BK98" i="18"/>
  <c r="BK81" i="18"/>
  <c r="BK24" i="18"/>
  <c r="BK22" i="18"/>
  <c r="BK8" i="18"/>
  <c r="BK48" i="18"/>
  <c r="BK32" i="18"/>
  <c r="BK23" i="18"/>
  <c r="BK352" i="18"/>
  <c r="BK333" i="18"/>
  <c r="BK328" i="18"/>
  <c r="BK323" i="18"/>
  <c r="BK336" i="18"/>
  <c r="BK295" i="18"/>
  <c r="BK296" i="18"/>
  <c r="BK305" i="18"/>
  <c r="BK282" i="18"/>
  <c r="BK287" i="18"/>
  <c r="BK279" i="18"/>
  <c r="BK259" i="18"/>
  <c r="BK260" i="18"/>
  <c r="BK264" i="18"/>
  <c r="BK262" i="18"/>
  <c r="BK227" i="18"/>
  <c r="BK199" i="18"/>
  <c r="BK211" i="18"/>
  <c r="BK228" i="18"/>
  <c r="BK206" i="18"/>
  <c r="BK169" i="18"/>
  <c r="BK146" i="18"/>
  <c r="BK170" i="18"/>
  <c r="BK149" i="18"/>
  <c r="BK179" i="18"/>
  <c r="BK178" i="18"/>
  <c r="BK121" i="18"/>
  <c r="BK138" i="18"/>
  <c r="BK129" i="18"/>
  <c r="BK113" i="18"/>
  <c r="BK144" i="18"/>
  <c r="BK127" i="18"/>
  <c r="BK58" i="18"/>
  <c r="BK56" i="18"/>
  <c r="BK91" i="18"/>
  <c r="BK78" i="18"/>
  <c r="BK93" i="18"/>
  <c r="BK72" i="18"/>
  <c r="BK15" i="18"/>
  <c r="BK11" i="18"/>
  <c r="BK50" i="18"/>
  <c r="BK40" i="18"/>
  <c r="BK18" i="18"/>
  <c r="BK12" i="18"/>
  <c r="BK350" i="18"/>
  <c r="BK327" i="18"/>
  <c r="BK353" i="18"/>
  <c r="BK321" i="18"/>
  <c r="BK322" i="18"/>
  <c r="BK309" i="18"/>
  <c r="BK291" i="18"/>
  <c r="BK301" i="18"/>
  <c r="BK285" i="18"/>
  <c r="BK274" i="18"/>
  <c r="BK278" i="18"/>
  <c r="BK245" i="18"/>
  <c r="BK254" i="18"/>
  <c r="BK256" i="18"/>
  <c r="BK235" i="18"/>
  <c r="BK226" i="18"/>
  <c r="BK223" i="18"/>
  <c r="BK205" i="18"/>
  <c r="BK225" i="18"/>
  <c r="BK204" i="18"/>
  <c r="BK162" i="18"/>
  <c r="BK192" i="18"/>
  <c r="BK165" i="18"/>
  <c r="BK194" i="18"/>
  <c r="BK173" i="18"/>
  <c r="BK176" i="18"/>
  <c r="BK111" i="18"/>
  <c r="BK136" i="18"/>
  <c r="BK122" i="18"/>
  <c r="BK103" i="18"/>
  <c r="BK130" i="18"/>
  <c r="BK114" i="18"/>
  <c r="BK53" i="18"/>
  <c r="BK92" i="18"/>
  <c r="BK79" i="18"/>
  <c r="BK76" i="18"/>
  <c r="BK87" i="18"/>
  <c r="BK59" i="18"/>
  <c r="BK9" i="18"/>
  <c r="BK52" i="18"/>
  <c r="BK45" i="18"/>
  <c r="BK28" i="18"/>
  <c r="BK14" i="18"/>
  <c r="BK348" i="18"/>
  <c r="BK326" i="18"/>
  <c r="BK345" i="18"/>
  <c r="BK316" i="18"/>
  <c r="BK317" i="18"/>
  <c r="BK308" i="18"/>
  <c r="BK280" i="18"/>
  <c r="BK294" i="18"/>
  <c r="BK273" i="18"/>
  <c r="BK258" i="18"/>
  <c r="BK271" i="18"/>
  <c r="BK244" i="18"/>
  <c r="BK241" i="18"/>
  <c r="BK251" i="18"/>
  <c r="BK234" i="18"/>
  <c r="BK215" i="18"/>
  <c r="BK212" i="18"/>
  <c r="BK195" i="18"/>
  <c r="BK224" i="18"/>
  <c r="BK190" i="18"/>
  <c r="BK157" i="18"/>
  <c r="BK186" i="18"/>
  <c r="BK158" i="18"/>
  <c r="BK182" i="18"/>
  <c r="BK166" i="18"/>
  <c r="BK163" i="18"/>
  <c r="BK105" i="18"/>
  <c r="BK123" i="18"/>
  <c r="BK120" i="18"/>
  <c r="BK141" i="18"/>
  <c r="BK128" i="18"/>
  <c r="BK112" i="18"/>
  <c r="BK94" i="18"/>
  <c r="BK82" i="18"/>
  <c r="BK73" i="18"/>
  <c r="BK63" i="18"/>
  <c r="BK74" i="18"/>
  <c r="BK47" i="18"/>
  <c r="BK35" i="18"/>
  <c r="BK44" i="18"/>
  <c r="BK42" i="18"/>
  <c r="BK19" i="18"/>
  <c r="BK7" i="18"/>
  <c r="BK346" i="18"/>
  <c r="BK344" i="18"/>
  <c r="BK338" i="18"/>
  <c r="BK329" i="18"/>
  <c r="BK315" i="18"/>
  <c r="BK297" i="18"/>
  <c r="BK311" i="18"/>
  <c r="BK281" i="18"/>
  <c r="BK270" i="18"/>
  <c r="BK253" i="18"/>
  <c r="BK289" i="18"/>
  <c r="BK257" i="18"/>
  <c r="BK252" i="18"/>
  <c r="BK250" i="18"/>
  <c r="BK232" i="18"/>
  <c r="BK202" i="18"/>
  <c r="BK198" i="18"/>
  <c r="BK189" i="18"/>
  <c r="BK219" i="18"/>
  <c r="BK188" i="18"/>
  <c r="BK193" i="18"/>
  <c r="BK181" i="18"/>
  <c r="BK156" i="18"/>
  <c r="BK180" i="18"/>
  <c r="BK164" i="18"/>
  <c r="BK150" i="18"/>
  <c r="BK139" i="18"/>
  <c r="BK117" i="18"/>
  <c r="BK106" i="18"/>
  <c r="BK131" i="18"/>
  <c r="BK115" i="18"/>
  <c r="BK99" i="18"/>
  <c r="BK89" i="18"/>
  <c r="BK80" i="18"/>
  <c r="BK66" i="18"/>
  <c r="BK88" i="18"/>
  <c r="BK69" i="18"/>
  <c r="BK46" i="18"/>
  <c r="BK49" i="18"/>
  <c r="BK51" i="18"/>
  <c r="BK37" i="18"/>
  <c r="BK13" i="18"/>
  <c r="BK10" i="18"/>
  <c r="BK342" i="18"/>
  <c r="BK340" i="18"/>
  <c r="BK334" i="18"/>
  <c r="BK325" i="18"/>
  <c r="BK314" i="18"/>
  <c r="BK313" i="18"/>
  <c r="BK306" i="18"/>
  <c r="BK310" i="18"/>
  <c r="BK267" i="18"/>
  <c r="BK248" i="18"/>
  <c r="BK272" i="18"/>
  <c r="BK249" i="18"/>
  <c r="BK261" i="18"/>
  <c r="BK243" i="18"/>
  <c r="BK265" i="18"/>
  <c r="BK200" i="18"/>
  <c r="BK196" i="18"/>
  <c r="BK229" i="18"/>
  <c r="BK207" i="18"/>
  <c r="BK216" i="18"/>
  <c r="BK187" i="18"/>
  <c r="BK171" i="18"/>
  <c r="BK183" i="18"/>
  <c r="BK167" i="18"/>
  <c r="BK151" i="18"/>
  <c r="BK148" i="18"/>
  <c r="BK133" i="18"/>
  <c r="BK107" i="18"/>
  <c r="BK104" i="18"/>
  <c r="BK125" i="18"/>
  <c r="BK109" i="18"/>
  <c r="BK95" i="18"/>
  <c r="BK83" i="18"/>
  <c r="BK67" i="18"/>
  <c r="BK64" i="18"/>
  <c r="BK75" i="18"/>
  <c r="BK60" i="18"/>
  <c r="BK38" i="18"/>
  <c r="BK41" i="18"/>
  <c r="BK43" i="18"/>
  <c r="BK30" i="18"/>
  <c r="BK6" i="18"/>
  <c r="BK21" i="18"/>
  <c r="BK347" i="18"/>
  <c r="BK339" i="18"/>
  <c r="BK341" i="18"/>
  <c r="BK331" i="18"/>
  <c r="BK320" i="18"/>
  <c r="BK307" i="18"/>
  <c r="BK299" i="18"/>
  <c r="BK304" i="18"/>
  <c r="BK300" i="18"/>
  <c r="BK266" i="18"/>
  <c r="BK288" i="18"/>
  <c r="BK269" i="18"/>
  <c r="BK247" i="18"/>
  <c r="BK238" i="18"/>
  <c r="BK242" i="18"/>
  <c r="BK240" i="18"/>
  <c r="BK221" i="18"/>
  <c r="BK236" i="18"/>
  <c r="BK220" i="18"/>
  <c r="BK201" i="18"/>
  <c r="BK203" i="18"/>
  <c r="BK174" i="18"/>
  <c r="BK159" i="18"/>
  <c r="BK177" i="18"/>
  <c r="BK161" i="18"/>
  <c r="BK145" i="18"/>
  <c r="BK142" i="18"/>
  <c r="BK124" i="18"/>
  <c r="BK101" i="18"/>
  <c r="BK134" i="18"/>
  <c r="BK118" i="18"/>
  <c r="BK100" i="18"/>
  <c r="BK84" i="18"/>
  <c r="BK77" i="18"/>
  <c r="BK61" i="18"/>
  <c r="BK54" i="18"/>
  <c r="BK62" i="18"/>
  <c r="BK96" i="18"/>
  <c r="BK36" i="18"/>
  <c r="BK34" i="18"/>
  <c r="BK31" i="18"/>
  <c r="BK25" i="18"/>
  <c r="BK16" i="18"/>
  <c r="BK39" i="18"/>
  <c r="BK298" i="18"/>
  <c r="BK255" i="18"/>
  <c r="BK153" i="18"/>
  <c r="BK116" i="18"/>
  <c r="BK26" i="18"/>
  <c r="BK293" i="18"/>
  <c r="BK233" i="18"/>
  <c r="BK168" i="18"/>
  <c r="BK143" i="18"/>
  <c r="BK29" i="18"/>
  <c r="BK343" i="18"/>
  <c r="BK286" i="18"/>
  <c r="BK214" i="18"/>
  <c r="BK154" i="18"/>
  <c r="BK71" i="18"/>
  <c r="BK17" i="18"/>
  <c r="BK351" i="18"/>
  <c r="BK284" i="18"/>
  <c r="BK222" i="18"/>
  <c r="BK191" i="18"/>
  <c r="BK70" i="18"/>
  <c r="BK20" i="18"/>
  <c r="BK335" i="18"/>
  <c r="BK277" i="18"/>
  <c r="BK210" i="18"/>
  <c r="BK140" i="18"/>
  <c r="BK55" i="18"/>
  <c r="BK33" i="18"/>
  <c r="BK330" i="18"/>
  <c r="BK268" i="18"/>
  <c r="BK218" i="18"/>
  <c r="BK110" i="18"/>
  <c r="BK90" i="18"/>
  <c r="BK27" i="18"/>
  <c r="BK318" i="18"/>
  <c r="BK246" i="18"/>
  <c r="BK197" i="18"/>
  <c r="BK147" i="18"/>
  <c r="BK57" i="18"/>
  <c r="BK86" i="18"/>
  <c r="BK319" i="18"/>
  <c r="BK237" i="18"/>
  <c r="BK172" i="18"/>
  <c r="BK132" i="18"/>
  <c r="BW348" i="18"/>
  <c r="BW353" i="18"/>
  <c r="BW341" i="18"/>
  <c r="BW332" i="18"/>
  <c r="BW315" i="18"/>
  <c r="BW311" i="18"/>
  <c r="BW305" i="18"/>
  <c r="BW309" i="18"/>
  <c r="BW277" i="18"/>
  <c r="BW268" i="18"/>
  <c r="BW267" i="18"/>
  <c r="BW274" i="18"/>
  <c r="BW265" i="18"/>
  <c r="BW251" i="18"/>
  <c r="BW262" i="18"/>
  <c r="BW231" i="18"/>
  <c r="BW207" i="18"/>
  <c r="BW229" i="18"/>
  <c r="BW202" i="18"/>
  <c r="BW212" i="18"/>
  <c r="BW189" i="18"/>
  <c r="BW180" i="18"/>
  <c r="BW166" i="18"/>
  <c r="BW163" i="18"/>
  <c r="BW174" i="18"/>
  <c r="BW153" i="18"/>
  <c r="BW132" i="18"/>
  <c r="BW116" i="18"/>
  <c r="BW143" i="18"/>
  <c r="BW126" i="18"/>
  <c r="BW108" i="18"/>
  <c r="BW129" i="18"/>
  <c r="BW76" i="18"/>
  <c r="BW87" i="18"/>
  <c r="BW89" i="18"/>
  <c r="BW80" i="18"/>
  <c r="BW66" i="18"/>
  <c r="BW346" i="18"/>
  <c r="BW339" i="18"/>
  <c r="BW336" i="18"/>
  <c r="BW328" i="18"/>
  <c r="BW323" i="18"/>
  <c r="BW324" i="18"/>
  <c r="BW301" i="18"/>
  <c r="BW286" i="18"/>
  <c r="BW276" i="18"/>
  <c r="BW284" i="18"/>
  <c r="BW266" i="18"/>
  <c r="BW258" i="18"/>
  <c r="BW252" i="18"/>
  <c r="BW250" i="18"/>
  <c r="BW241" i="18"/>
  <c r="BW220" i="18"/>
  <c r="BW201" i="18"/>
  <c r="BW216" i="18"/>
  <c r="BW200" i="18"/>
  <c r="BW198" i="18"/>
  <c r="BW183" i="18"/>
  <c r="BW167" i="18"/>
  <c r="BW164" i="18"/>
  <c r="BW150" i="18"/>
  <c r="BW172" i="18"/>
  <c r="BW184" i="18"/>
  <c r="BW119" i="18"/>
  <c r="BW102" i="18"/>
  <c r="BW137" i="18"/>
  <c r="BW121" i="18"/>
  <c r="BW138" i="18"/>
  <c r="BW122" i="18"/>
  <c r="BW74" i="18"/>
  <c r="BW95" i="18"/>
  <c r="BW83" i="18"/>
  <c r="BW67" i="18"/>
  <c r="BW342" i="18"/>
  <c r="BW349" i="18"/>
  <c r="BW325" i="18"/>
  <c r="BW326" i="18"/>
  <c r="BW318" i="18"/>
  <c r="BW303" i="18"/>
  <c r="BW300" i="18"/>
  <c r="BW283" i="18"/>
  <c r="BW278" i="18"/>
  <c r="BW275" i="18"/>
  <c r="BW293" i="18"/>
  <c r="BW253" i="18"/>
  <c r="BW261" i="18"/>
  <c r="BW240" i="18"/>
  <c r="BW257" i="18"/>
  <c r="BW210" i="18"/>
  <c r="BW218" i="18"/>
  <c r="BW203" i="18"/>
  <c r="BW236" i="18"/>
  <c r="BW196" i="18"/>
  <c r="BW177" i="18"/>
  <c r="BW161" i="18"/>
  <c r="BW151" i="18"/>
  <c r="BW148" i="18"/>
  <c r="BW160" i="18"/>
  <c r="BW170" i="18"/>
  <c r="BW113" i="18"/>
  <c r="BW144" i="18"/>
  <c r="BW127" i="18"/>
  <c r="BW111" i="18"/>
  <c r="BW136" i="18"/>
  <c r="BW120" i="18"/>
  <c r="BW88" i="18"/>
  <c r="BW69" i="18"/>
  <c r="BW84" i="18"/>
  <c r="BW77" i="18"/>
  <c r="BW351" i="18"/>
  <c r="BW329" i="18"/>
  <c r="BW317" i="18"/>
  <c r="BW334" i="18"/>
  <c r="BW297" i="18"/>
  <c r="BW295" i="18"/>
  <c r="BW302" i="18"/>
  <c r="BW282" i="18"/>
  <c r="BW271" i="18"/>
  <c r="BW259" i="18"/>
  <c r="BW290" i="18"/>
  <c r="BW248" i="18"/>
  <c r="BW235" i="18"/>
  <c r="BW233" i="18"/>
  <c r="BW249" i="18"/>
  <c r="BW208" i="18"/>
  <c r="BW213" i="18"/>
  <c r="BW197" i="18"/>
  <c r="BW221" i="18"/>
  <c r="BW222" i="18"/>
  <c r="BW168" i="18"/>
  <c r="BW154" i="18"/>
  <c r="BW145" i="18"/>
  <c r="BW192" i="18"/>
  <c r="BW146" i="18"/>
  <c r="BW165" i="18"/>
  <c r="BW103" i="18"/>
  <c r="BW130" i="18"/>
  <c r="BW114" i="18"/>
  <c r="BW105" i="18"/>
  <c r="BW123" i="18"/>
  <c r="BW106" i="18"/>
  <c r="BW75" i="18"/>
  <c r="BW71" i="18"/>
  <c r="BW70" i="18"/>
  <c r="BW347" i="18"/>
  <c r="BW322" i="18"/>
  <c r="BW333" i="18"/>
  <c r="BW331" i="18"/>
  <c r="BW299" i="18"/>
  <c r="BW316" i="18"/>
  <c r="BW296" i="18"/>
  <c r="BW308" i="18"/>
  <c r="BW291" i="18"/>
  <c r="BW245" i="18"/>
  <c r="BW287" i="18"/>
  <c r="BW260" i="18"/>
  <c r="BW234" i="18"/>
  <c r="BW230" i="18"/>
  <c r="BW247" i="18"/>
  <c r="BW228" i="18"/>
  <c r="BW206" i="18"/>
  <c r="BW187" i="18"/>
  <c r="BW214" i="18"/>
  <c r="BW217" i="18"/>
  <c r="BW155" i="18"/>
  <c r="BW152" i="18"/>
  <c r="BW193" i="18"/>
  <c r="BW175" i="18"/>
  <c r="BW186" i="18"/>
  <c r="BW158" i="18"/>
  <c r="BW141" i="18"/>
  <c r="BW128" i="18"/>
  <c r="BW112" i="18"/>
  <c r="BW139" i="18"/>
  <c r="BW117" i="18"/>
  <c r="BW104" i="18"/>
  <c r="BW96" i="18"/>
  <c r="BW68" i="18"/>
  <c r="BW97" i="18"/>
  <c r="BW343" i="18"/>
  <c r="BW340" i="18"/>
  <c r="BW327" i="18"/>
  <c r="BW330" i="18"/>
  <c r="BW298" i="18"/>
  <c r="BW312" i="18"/>
  <c r="BW294" i="18"/>
  <c r="BW304" i="18"/>
  <c r="BW285" i="18"/>
  <c r="BW244" i="18"/>
  <c r="BW288" i="18"/>
  <c r="BW254" i="18"/>
  <c r="BW232" i="18"/>
  <c r="BW255" i="18"/>
  <c r="BW246" i="18"/>
  <c r="BW225" i="18"/>
  <c r="BW204" i="18"/>
  <c r="BW227" i="18"/>
  <c r="BW209" i="18"/>
  <c r="BW211" i="18"/>
  <c r="BW149" i="18"/>
  <c r="BW194" i="18"/>
  <c r="BW185" i="18"/>
  <c r="BW169" i="18"/>
  <c r="BW181" i="18"/>
  <c r="BW156" i="18"/>
  <c r="BW131" i="18"/>
  <c r="BW115" i="18"/>
  <c r="BW99" i="18"/>
  <c r="BW133" i="18"/>
  <c r="BW107" i="18"/>
  <c r="BW90" i="18"/>
  <c r="BW86" i="18"/>
  <c r="BW91" i="18"/>
  <c r="BW352" i="18"/>
  <c r="BW345" i="18"/>
  <c r="BW344" i="18"/>
  <c r="BW313" i="18"/>
  <c r="BW335" i="18"/>
  <c r="BW321" i="18"/>
  <c r="BW310" i="18"/>
  <c r="BW281" i="18"/>
  <c r="BW280" i="18"/>
  <c r="BW272" i="18"/>
  <c r="BW273" i="18"/>
  <c r="BW292" i="18"/>
  <c r="BW243" i="18"/>
  <c r="BW264" i="18"/>
  <c r="BW239" i="18"/>
  <c r="BW238" i="18"/>
  <c r="BW224" i="18"/>
  <c r="BW190" i="18"/>
  <c r="BW226" i="18"/>
  <c r="BW199" i="18"/>
  <c r="BW205" i="18"/>
  <c r="BW191" i="18"/>
  <c r="BW179" i="18"/>
  <c r="BW178" i="18"/>
  <c r="BW162" i="18"/>
  <c r="BW171" i="18"/>
  <c r="BW147" i="18"/>
  <c r="BW125" i="18"/>
  <c r="BW109" i="18"/>
  <c r="BW142" i="18"/>
  <c r="BW124" i="18"/>
  <c r="BW101" i="18"/>
  <c r="BW85" i="18"/>
  <c r="BW98" i="18"/>
  <c r="BW81" i="18"/>
  <c r="BW92" i="18"/>
  <c r="BW79" i="18"/>
  <c r="BW314" i="18"/>
  <c r="BW237" i="18"/>
  <c r="BW176" i="18"/>
  <c r="BW135" i="18"/>
  <c r="BW350" i="18"/>
  <c r="BW289" i="18"/>
  <c r="BW219" i="18"/>
  <c r="BW157" i="18"/>
  <c r="BW78" i="18"/>
  <c r="BW73" i="18"/>
  <c r="BW337" i="18"/>
  <c r="BW269" i="18"/>
  <c r="BW188" i="18"/>
  <c r="BW159" i="18"/>
  <c r="BW338" i="18"/>
  <c r="BW270" i="18"/>
  <c r="BW215" i="18"/>
  <c r="BW134" i="18"/>
  <c r="BW319" i="18"/>
  <c r="BW279" i="18"/>
  <c r="BW223" i="18"/>
  <c r="BW118" i="18"/>
  <c r="BW94" i="18"/>
  <c r="BW306" i="18"/>
  <c r="BW242" i="18"/>
  <c r="BW195" i="18"/>
  <c r="BW100" i="18"/>
  <c r="BW93" i="18"/>
  <c r="BW320" i="18"/>
  <c r="BW256" i="18"/>
  <c r="BW182" i="18"/>
  <c r="BW140" i="18"/>
  <c r="BW82" i="18"/>
  <c r="BW263" i="18"/>
  <c r="BW173" i="18"/>
  <c r="BW110" i="18"/>
  <c r="BW72" i="18"/>
  <c r="BW307" i="18"/>
  <c r="AD338" i="18"/>
  <c r="AD322" i="18"/>
  <c r="AD320" i="18"/>
  <c r="AD310" i="18"/>
  <c r="AD286" i="18"/>
  <c r="AD262" i="18"/>
  <c r="AD288" i="18"/>
  <c r="AD247" i="18"/>
  <c r="AD201" i="18"/>
  <c r="AD202" i="18"/>
  <c r="AD224" i="18"/>
  <c r="AD161" i="18"/>
  <c r="AD162" i="18"/>
  <c r="AD170" i="18"/>
  <c r="AD102" i="18"/>
  <c r="AD105" i="18"/>
  <c r="AD129" i="18"/>
  <c r="AD93" i="18"/>
  <c r="AD94" i="18"/>
  <c r="AD66" i="18"/>
  <c r="AD30" i="18"/>
  <c r="AD49" i="18"/>
  <c r="AD17" i="18"/>
  <c r="AD7" i="18"/>
  <c r="AD71" i="18"/>
  <c r="AD135" i="18"/>
  <c r="AD199" i="18"/>
  <c r="AD334" i="18"/>
  <c r="AD346" i="18"/>
  <c r="AD306" i="18"/>
  <c r="AD301" i="18"/>
  <c r="AD282" i="18"/>
  <c r="AD259" i="18"/>
  <c r="AD269" i="18"/>
  <c r="AD252" i="18"/>
  <c r="AD218" i="18"/>
  <c r="AD230" i="18"/>
  <c r="AD222" i="18"/>
  <c r="AD154" i="18"/>
  <c r="AD157" i="18"/>
  <c r="AD165" i="18"/>
  <c r="AD130" i="18"/>
  <c r="AD133" i="18"/>
  <c r="AD122" i="18"/>
  <c r="AD74" i="18"/>
  <c r="AD89" i="18"/>
  <c r="AD54" i="18"/>
  <c r="AD25" i="18"/>
  <c r="AD41" i="18"/>
  <c r="AD13" i="18"/>
  <c r="AD15" i="18"/>
  <c r="AD79" i="18"/>
  <c r="AD143" i="18"/>
  <c r="AD207" i="18"/>
  <c r="AD352" i="18"/>
  <c r="AD330" i="18"/>
  <c r="AD333" i="18"/>
  <c r="AD295" i="18"/>
  <c r="AD307" i="18"/>
  <c r="AD268" i="18"/>
  <c r="AD250" i="18"/>
  <c r="AD249" i="18"/>
  <c r="AD266" i="18"/>
  <c r="AD213" i="18"/>
  <c r="AD221" i="18"/>
  <c r="AD217" i="18"/>
  <c r="AD173" i="18"/>
  <c r="AD174" i="18"/>
  <c r="AD158" i="18"/>
  <c r="AD109" i="18"/>
  <c r="AD110" i="18"/>
  <c r="AD106" i="18"/>
  <c r="AD69" i="18"/>
  <c r="AD77" i="18"/>
  <c r="AD90" i="18"/>
  <c r="AD45" i="18"/>
  <c r="AD34" i="18"/>
  <c r="AD26" i="18"/>
  <c r="AD23" i="18"/>
  <c r="AD87" i="18"/>
  <c r="AD151" i="18"/>
  <c r="AD215" i="18"/>
  <c r="AD350" i="18"/>
  <c r="AD332" i="18"/>
  <c r="AD326" i="18"/>
  <c r="AD313" i="18"/>
  <c r="AD298" i="18"/>
  <c r="AD274" i="18"/>
  <c r="AD284" i="18"/>
  <c r="AD254" i="18"/>
  <c r="AD236" i="18"/>
  <c r="AD206" i="18"/>
  <c r="AD214" i="18"/>
  <c r="AD205" i="18"/>
  <c r="AD166" i="18"/>
  <c r="AD190" i="18"/>
  <c r="AD177" i="18"/>
  <c r="AD137" i="18"/>
  <c r="AD145" i="18"/>
  <c r="AD134" i="18"/>
  <c r="AD86" i="18"/>
  <c r="AD70" i="18"/>
  <c r="AD85" i="18"/>
  <c r="AD33" i="18"/>
  <c r="AD29" i="18"/>
  <c r="AD6" i="18"/>
  <c r="AD31" i="18"/>
  <c r="AD95" i="18"/>
  <c r="AD159" i="18"/>
  <c r="AD349" i="18"/>
  <c r="AD342" i="18"/>
  <c r="AD317" i="18"/>
  <c r="AD304" i="18"/>
  <c r="AD290" i="18"/>
  <c r="AD291" i="18"/>
  <c r="AD272" i="18"/>
  <c r="AD240" i="18"/>
  <c r="AD231" i="18"/>
  <c r="AD233" i="18"/>
  <c r="AD209" i="18"/>
  <c r="AD189" i="18"/>
  <c r="AD185" i="18"/>
  <c r="AD186" i="18"/>
  <c r="AD149" i="18"/>
  <c r="AD114" i="18"/>
  <c r="AD138" i="18"/>
  <c r="AD113" i="18"/>
  <c r="AD81" i="18"/>
  <c r="AD82" i="18"/>
  <c r="AD78" i="18"/>
  <c r="AD18" i="18"/>
  <c r="AD22" i="18"/>
  <c r="AD273" i="18"/>
  <c r="AD39" i="18"/>
  <c r="AD103" i="18"/>
  <c r="AD167" i="18"/>
  <c r="AD348" i="18"/>
  <c r="AD329" i="18"/>
  <c r="AD339" i="18"/>
  <c r="AD302" i="18"/>
  <c r="AD285" i="18"/>
  <c r="AD278" i="18"/>
  <c r="AD294" i="18"/>
  <c r="AD263" i="18"/>
  <c r="AD256" i="18"/>
  <c r="AD197" i="18"/>
  <c r="AD198" i="18"/>
  <c r="AD210" i="18"/>
  <c r="AD178" i="18"/>
  <c r="AD181" i="18"/>
  <c r="AD141" i="18"/>
  <c r="AD142" i="18"/>
  <c r="AD117" i="18"/>
  <c r="AD62" i="18"/>
  <c r="AD65" i="18"/>
  <c r="AD61" i="18"/>
  <c r="AD50" i="18"/>
  <c r="AD46" i="18"/>
  <c r="AD10" i="18"/>
  <c r="AD292" i="18"/>
  <c r="AD47" i="18"/>
  <c r="AD111" i="18"/>
  <c r="AD175" i="18"/>
  <c r="AD345" i="18"/>
  <c r="AD318" i="18"/>
  <c r="AD314" i="18"/>
  <c r="AD311" i="18"/>
  <c r="AD297" i="18"/>
  <c r="AD275" i="18"/>
  <c r="AD279" i="18"/>
  <c r="AD242" i="18"/>
  <c r="AD253" i="18"/>
  <c r="AD237" i="18"/>
  <c r="AD238" i="18"/>
  <c r="AD194" i="18"/>
  <c r="AD150" i="18"/>
  <c r="AD153" i="18"/>
  <c r="AD125" i="18"/>
  <c r="AD126" i="18"/>
  <c r="AD101" i="18"/>
  <c r="AD57" i="18"/>
  <c r="AD58" i="18"/>
  <c r="AD97" i="18"/>
  <c r="AD42" i="18"/>
  <c r="AD38" i="18"/>
  <c r="AD9" i="18"/>
  <c r="AD325" i="18"/>
  <c r="AD55" i="18"/>
  <c r="AD119" i="18"/>
  <c r="AD183" i="18"/>
  <c r="AD316" i="18"/>
  <c r="AD234" i="18"/>
  <c r="AD98" i="18"/>
  <c r="AD127" i="18"/>
  <c r="AD36" i="18"/>
  <c r="AD164" i="18"/>
  <c r="AD341" i="18"/>
  <c r="AD40" i="18"/>
  <c r="AD168" i="18"/>
  <c r="AD227" i="18"/>
  <c r="AD257" i="18"/>
  <c r="AD59" i="18"/>
  <c r="AD123" i="18"/>
  <c r="AD187" i="18"/>
  <c r="AD293" i="18"/>
  <c r="AD108" i="18"/>
  <c r="AD239" i="18"/>
  <c r="AD343" i="18"/>
  <c r="AD48" i="18"/>
  <c r="AD176" i="18"/>
  <c r="AD323" i="18"/>
  <c r="AD226" i="18"/>
  <c r="AD53" i="18"/>
  <c r="AD191" i="18"/>
  <c r="AD52" i="18"/>
  <c r="AD180" i="18"/>
  <c r="AD243" i="18"/>
  <c r="AD56" i="18"/>
  <c r="AD184" i="18"/>
  <c r="AD228" i="18"/>
  <c r="AD276" i="18"/>
  <c r="AD67" i="18"/>
  <c r="AD131" i="18"/>
  <c r="AD195" i="18"/>
  <c r="AD315" i="18"/>
  <c r="AD124" i="18"/>
  <c r="AD305" i="18"/>
  <c r="AD353" i="18"/>
  <c r="AD64" i="18"/>
  <c r="AD192" i="18"/>
  <c r="AD300" i="18"/>
  <c r="AD182" i="18"/>
  <c r="AD73" i="18"/>
  <c r="AD223" i="18"/>
  <c r="AD68" i="18"/>
  <c r="AD196" i="18"/>
  <c r="AD289" i="18"/>
  <c r="AD72" i="18"/>
  <c r="AD200" i="18"/>
  <c r="AD251" i="18"/>
  <c r="AD11" i="18"/>
  <c r="AD75" i="18"/>
  <c r="AD139" i="18"/>
  <c r="AD203" i="18"/>
  <c r="AD12" i="18"/>
  <c r="AD140" i="18"/>
  <c r="AD324" i="18"/>
  <c r="AD229" i="18"/>
  <c r="AD80" i="18"/>
  <c r="AD208" i="18"/>
  <c r="AD281" i="18"/>
  <c r="AD169" i="18"/>
  <c r="AD37" i="18"/>
  <c r="AD245" i="18"/>
  <c r="AD84" i="18"/>
  <c r="AD212" i="18"/>
  <c r="AD308" i="18"/>
  <c r="AD88" i="18"/>
  <c r="AD216" i="18"/>
  <c r="AD267" i="18"/>
  <c r="AD19" i="18"/>
  <c r="AD83" i="18"/>
  <c r="AD147" i="18"/>
  <c r="AD211" i="18"/>
  <c r="AD28" i="18"/>
  <c r="AD156" i="18"/>
  <c r="AD337" i="18"/>
  <c r="AD232" i="18"/>
  <c r="AD96" i="18"/>
  <c r="AD271" i="18"/>
  <c r="AD265" i="18"/>
  <c r="AD193" i="18"/>
  <c r="AD14" i="18"/>
  <c r="AD280" i="18"/>
  <c r="AD100" i="18"/>
  <c r="AD241" i="18"/>
  <c r="AD340" i="18"/>
  <c r="AD104" i="18"/>
  <c r="AD255" i="18"/>
  <c r="AD299" i="18"/>
  <c r="AD27" i="18"/>
  <c r="AD91" i="18"/>
  <c r="AD155" i="18"/>
  <c r="AD219" i="18"/>
  <c r="AD44" i="18"/>
  <c r="AD172" i="18"/>
  <c r="AD264" i="18"/>
  <c r="AD309" i="18"/>
  <c r="AD112" i="18"/>
  <c r="AD336" i="18"/>
  <c r="AD270" i="18"/>
  <c r="AD118" i="18"/>
  <c r="AD21" i="18"/>
  <c r="AD296" i="18"/>
  <c r="AD116" i="18"/>
  <c r="AD260" i="18"/>
  <c r="AD312" i="18"/>
  <c r="AD120" i="18"/>
  <c r="AD287" i="18"/>
  <c r="AD328" i="18"/>
  <c r="AD35" i="18"/>
  <c r="AD99" i="18"/>
  <c r="AD163" i="18"/>
  <c r="AD235" i="18"/>
  <c r="AD60" i="18"/>
  <c r="AD188" i="18"/>
  <c r="AD344" i="18"/>
  <c r="AD331" i="18"/>
  <c r="AD128" i="18"/>
  <c r="AD258" i="18"/>
  <c r="AD121" i="18"/>
  <c r="AD321" i="18"/>
  <c r="AD347" i="18"/>
  <c r="AD132" i="18"/>
  <c r="AD261" i="18"/>
  <c r="AD8" i="18"/>
  <c r="AD136" i="18"/>
  <c r="AD303" i="18"/>
  <c r="AD335" i="18"/>
  <c r="AD43" i="18"/>
  <c r="AD107" i="18"/>
  <c r="AD171" i="18"/>
  <c r="AD248" i="18"/>
  <c r="AD76" i="18"/>
  <c r="AD204" i="18"/>
  <c r="AD225" i="18"/>
  <c r="AD16" i="18"/>
  <c r="AD144" i="18"/>
  <c r="AD24" i="18"/>
  <c r="AD92" i="18"/>
  <c r="AD327" i="18"/>
  <c r="AD152" i="18"/>
  <c r="AD220" i="18"/>
  <c r="AD246" i="18"/>
  <c r="AD319" i="18"/>
  <c r="AD244" i="18"/>
  <c r="AD146" i="18"/>
  <c r="AD351" i="18"/>
  <c r="AD32" i="18"/>
  <c r="AD63" i="18"/>
  <c r="AD51" i="18"/>
  <c r="AD160" i="18"/>
  <c r="AD20" i="18"/>
  <c r="AD115" i="18"/>
  <c r="AD148" i="18"/>
  <c r="AD179" i="18"/>
  <c r="AD277" i="18"/>
  <c r="AD283" i="18"/>
  <c r="CV349" i="18"/>
  <c r="CV330" i="18"/>
  <c r="CV318" i="18"/>
  <c r="CV294" i="18"/>
  <c r="CV281" i="18"/>
  <c r="CV266" i="18"/>
  <c r="CV252" i="18"/>
  <c r="CV230" i="18"/>
  <c r="CV238" i="18"/>
  <c r="CV218" i="18"/>
  <c r="CV214" i="18"/>
  <c r="CV153" i="18"/>
  <c r="CV178" i="18"/>
  <c r="CV157" i="18"/>
  <c r="CV129" i="18"/>
  <c r="CV114" i="18"/>
  <c r="CV138" i="18"/>
  <c r="CV73" i="18"/>
  <c r="CV69" i="18"/>
  <c r="CV82" i="18"/>
  <c r="CV30" i="18"/>
  <c r="CV33" i="18"/>
  <c r="CV34" i="18"/>
  <c r="CV123" i="18"/>
  <c r="CV260" i="18"/>
  <c r="CV327" i="18"/>
  <c r="CV7" i="18"/>
  <c r="CV135" i="18"/>
  <c r="CV309" i="18"/>
  <c r="CV40" i="18"/>
  <c r="CV104" i="18"/>
  <c r="CV168" i="18"/>
  <c r="CV276" i="18"/>
  <c r="CV19" i="18"/>
  <c r="CV147" i="18"/>
  <c r="CV231" i="18"/>
  <c r="CV267" i="18"/>
  <c r="CV79" i="18"/>
  <c r="CV207" i="18"/>
  <c r="CV305" i="18"/>
  <c r="CV68" i="18"/>
  <c r="CV132" i="18"/>
  <c r="CV196" i="18"/>
  <c r="CV315" i="18"/>
  <c r="CV339" i="18"/>
  <c r="CV323" i="18"/>
  <c r="CV301" i="18"/>
  <c r="CV313" i="18"/>
  <c r="CV284" i="18"/>
  <c r="CV291" i="18"/>
  <c r="CV250" i="18"/>
  <c r="CV253" i="18"/>
  <c r="CV222" i="18"/>
  <c r="CV206" i="18"/>
  <c r="CV221" i="18"/>
  <c r="CV165" i="18"/>
  <c r="CV173" i="18"/>
  <c r="CV146" i="18"/>
  <c r="CV145" i="18"/>
  <c r="CV109" i="18"/>
  <c r="CV133" i="18"/>
  <c r="CV85" i="18"/>
  <c r="CV81" i="18"/>
  <c r="CV77" i="18"/>
  <c r="CV17" i="18"/>
  <c r="CV26" i="18"/>
  <c r="CV11" i="18"/>
  <c r="CV139" i="18"/>
  <c r="CV311" i="18"/>
  <c r="CV251" i="18"/>
  <c r="CV23" i="18"/>
  <c r="CV151" i="18"/>
  <c r="CV328" i="18"/>
  <c r="CV48" i="18"/>
  <c r="CV112" i="18"/>
  <c r="CV176" i="18"/>
  <c r="CV292" i="18"/>
  <c r="CV35" i="18"/>
  <c r="CV163" i="18"/>
  <c r="CV277" i="18"/>
  <c r="CV319" i="18"/>
  <c r="CV95" i="18"/>
  <c r="CV241" i="18"/>
  <c r="CV12" i="18"/>
  <c r="CV76" i="18"/>
  <c r="CV140" i="18"/>
  <c r="CV204" i="18"/>
  <c r="CV322" i="18"/>
  <c r="CV329" i="18"/>
  <c r="CV300" i="18"/>
  <c r="CV290" i="18"/>
  <c r="CV285" i="18"/>
  <c r="CV272" i="18"/>
  <c r="CV259" i="18"/>
  <c r="CV246" i="18"/>
  <c r="CV227" i="18"/>
  <c r="CV201" i="18"/>
  <c r="CV209" i="18"/>
  <c r="CV182" i="18"/>
  <c r="CV150" i="18"/>
  <c r="CV186" i="18"/>
  <c r="CV118" i="18"/>
  <c r="CV142" i="18"/>
  <c r="CV66" i="18"/>
  <c r="CV62" i="18"/>
  <c r="CV58" i="18"/>
  <c r="CV49" i="18"/>
  <c r="CV45" i="18"/>
  <c r="CV21" i="18"/>
  <c r="CV27" i="18"/>
  <c r="CV155" i="18"/>
  <c r="CV340" i="18"/>
  <c r="CV283" i="18"/>
  <c r="CV39" i="18"/>
  <c r="CV167" i="18"/>
  <c r="CV223" i="18"/>
  <c r="CV56" i="18"/>
  <c r="CV120" i="18"/>
  <c r="CV184" i="18"/>
  <c r="CV343" i="18"/>
  <c r="CV51" i="18"/>
  <c r="CV179" i="18"/>
  <c r="CV352" i="18"/>
  <c r="CV335" i="18"/>
  <c r="CV111" i="18"/>
  <c r="CV353" i="18"/>
  <c r="CV20" i="18"/>
  <c r="CV84" i="18"/>
  <c r="CV148" i="18"/>
  <c r="CV212" i="18"/>
  <c r="CV348" i="18"/>
  <c r="CV320" i="18"/>
  <c r="CV298" i="18"/>
  <c r="CV307" i="18"/>
  <c r="CV275" i="18"/>
  <c r="CV278" i="18"/>
  <c r="CV237" i="18"/>
  <c r="CV243" i="18"/>
  <c r="CV217" i="18"/>
  <c r="CV190" i="18"/>
  <c r="CV198" i="18"/>
  <c r="CV177" i="18"/>
  <c r="CV189" i="18"/>
  <c r="CV122" i="18"/>
  <c r="CV113" i="18"/>
  <c r="CV137" i="18"/>
  <c r="CV61" i="18"/>
  <c r="CV98" i="18"/>
  <c r="CV94" i="18"/>
  <c r="CV41" i="18"/>
  <c r="CV37" i="18"/>
  <c r="CV14" i="18"/>
  <c r="CV43" i="18"/>
  <c r="CV171" i="18"/>
  <c r="CV245" i="18"/>
  <c r="CV296" i="18"/>
  <c r="CV55" i="18"/>
  <c r="CV183" i="18"/>
  <c r="CV273" i="18"/>
  <c r="CV64" i="18"/>
  <c r="CV128" i="18"/>
  <c r="CV192" i="18"/>
  <c r="CV235" i="18"/>
  <c r="CV67" i="18"/>
  <c r="CV195" i="18"/>
  <c r="CV225" i="18"/>
  <c r="CV351" i="18"/>
  <c r="CV127" i="18"/>
  <c r="CV279" i="18"/>
  <c r="CV28" i="18"/>
  <c r="CV92" i="18"/>
  <c r="CV156" i="18"/>
  <c r="CV220" i="18"/>
  <c r="CV334" i="18"/>
  <c r="CV345" i="18"/>
  <c r="CV326" i="18"/>
  <c r="CV286" i="18"/>
  <c r="CV265" i="18"/>
  <c r="CV269" i="18"/>
  <c r="CV236" i="18"/>
  <c r="CV254" i="18"/>
  <c r="CV210" i="18"/>
  <c r="CV226" i="18"/>
  <c r="CV193" i="18"/>
  <c r="CV154" i="18"/>
  <c r="CV185" i="18"/>
  <c r="CV117" i="18"/>
  <c r="CV102" i="18"/>
  <c r="CV126" i="18"/>
  <c r="CV54" i="18"/>
  <c r="CV74" i="18"/>
  <c r="CV70" i="18"/>
  <c r="CV29" i="18"/>
  <c r="CV18" i="18"/>
  <c r="CV9" i="18"/>
  <c r="CV59" i="18"/>
  <c r="CV187" i="18"/>
  <c r="CV341" i="18"/>
  <c r="CV312" i="18"/>
  <c r="CV71" i="18"/>
  <c r="CV199" i="18"/>
  <c r="CV8" i="18"/>
  <c r="CV72" i="18"/>
  <c r="CV136" i="18"/>
  <c r="CV200" i="18"/>
  <c r="CV248" i="18"/>
  <c r="CV83" i="18"/>
  <c r="CV211" i="18"/>
  <c r="CV228" i="18"/>
  <c r="CV15" i="18"/>
  <c r="CV143" i="18"/>
  <c r="CV295" i="18"/>
  <c r="CV36" i="18"/>
  <c r="CV100" i="18"/>
  <c r="CV164" i="18"/>
  <c r="CV244" i="18"/>
  <c r="CV350" i="18"/>
  <c r="CV338" i="18"/>
  <c r="CV317" i="18"/>
  <c r="CV314" i="18"/>
  <c r="CV282" i="18"/>
  <c r="CV288" i="18"/>
  <c r="CV274" i="18"/>
  <c r="CV234" i="18"/>
  <c r="CV240" i="18"/>
  <c r="CV205" i="18"/>
  <c r="CV213" i="18"/>
  <c r="CV181" i="18"/>
  <c r="CV149" i="18"/>
  <c r="CV162" i="18"/>
  <c r="CV106" i="18"/>
  <c r="CV141" i="18"/>
  <c r="CV121" i="18"/>
  <c r="CV97" i="18"/>
  <c r="CV57" i="18"/>
  <c r="CV65" i="18"/>
  <c r="CV10" i="18"/>
  <c r="CV13" i="18"/>
  <c r="CV25" i="18"/>
  <c r="CV75" i="18"/>
  <c r="CV203" i="18"/>
  <c r="CV331" i="18"/>
  <c r="CV347" i="18"/>
  <c r="CV87" i="18"/>
  <c r="CV215" i="18"/>
  <c r="CV16" i="18"/>
  <c r="CV80" i="18"/>
  <c r="CV144" i="18"/>
  <c r="CV208" i="18"/>
  <c r="CV280" i="18"/>
  <c r="CV99" i="18"/>
  <c r="CV336" i="18"/>
  <c r="CV308" i="18"/>
  <c r="CV31" i="18"/>
  <c r="CV159" i="18"/>
  <c r="CV324" i="18"/>
  <c r="CV44" i="18"/>
  <c r="CV108" i="18"/>
  <c r="CV172" i="18"/>
  <c r="CV293" i="18"/>
  <c r="CV346" i="18"/>
  <c r="CV333" i="18"/>
  <c r="CV316" i="18"/>
  <c r="CV310" i="18"/>
  <c r="CV304" i="18"/>
  <c r="CV270" i="18"/>
  <c r="CV258" i="18"/>
  <c r="CV262" i="18"/>
  <c r="CV233" i="18"/>
  <c r="CV194" i="18"/>
  <c r="CV202" i="18"/>
  <c r="CV170" i="18"/>
  <c r="CV166" i="18"/>
  <c r="CV174" i="18"/>
  <c r="CV101" i="18"/>
  <c r="CV130" i="18"/>
  <c r="CV110" i="18"/>
  <c r="CV90" i="18"/>
  <c r="CV93" i="18"/>
  <c r="CV53" i="18"/>
  <c r="CV50" i="18"/>
  <c r="CV46" i="18"/>
  <c r="CV22" i="18"/>
  <c r="CV91" i="18"/>
  <c r="CV219" i="18"/>
  <c r="CV255" i="18"/>
  <c r="CV239" i="18"/>
  <c r="CV103" i="18"/>
  <c r="CV247" i="18"/>
  <c r="CV24" i="18"/>
  <c r="CV88" i="18"/>
  <c r="CV152" i="18"/>
  <c r="CV216" i="18"/>
  <c r="CV344" i="18"/>
  <c r="CV115" i="18"/>
  <c r="CV289" i="18"/>
  <c r="CV325" i="18"/>
  <c r="CV47" i="18"/>
  <c r="CV175" i="18"/>
  <c r="CV229" i="18"/>
  <c r="CV52" i="18"/>
  <c r="CV116" i="18"/>
  <c r="CV180" i="18"/>
  <c r="CV264" i="18"/>
  <c r="CV297" i="18"/>
  <c r="CV158" i="18"/>
  <c r="CV89" i="18"/>
  <c r="CV119" i="18"/>
  <c r="CV337" i="18"/>
  <c r="CV299" i="18"/>
  <c r="CV302" i="18"/>
  <c r="CV161" i="18"/>
  <c r="CV42" i="18"/>
  <c r="CV261" i="18"/>
  <c r="CV232" i="18"/>
  <c r="CV268" i="18"/>
  <c r="CV169" i="18"/>
  <c r="CV38" i="18"/>
  <c r="CV32" i="18"/>
  <c r="CV63" i="18"/>
  <c r="CV242" i="18"/>
  <c r="CV134" i="18"/>
  <c r="CV6" i="18"/>
  <c r="CV96" i="18"/>
  <c r="CV191" i="18"/>
  <c r="CV256" i="18"/>
  <c r="CV125" i="18"/>
  <c r="CV107" i="18"/>
  <c r="CV160" i="18"/>
  <c r="CV287" i="18"/>
  <c r="CV342" i="18"/>
  <c r="CV249" i="18"/>
  <c r="CV105" i="18"/>
  <c r="CV257" i="18"/>
  <c r="CV263" i="18"/>
  <c r="CV60" i="18"/>
  <c r="CV332" i="18"/>
  <c r="CV224" i="18"/>
  <c r="CV78" i="18"/>
  <c r="CV321" i="18"/>
  <c r="CV271" i="18"/>
  <c r="CV124" i="18"/>
  <c r="CV306" i="18"/>
  <c r="CV197" i="18"/>
  <c r="CV86" i="18"/>
  <c r="CV303" i="18"/>
  <c r="CV131" i="18"/>
  <c r="CV188" i="18"/>
  <c r="CF349" i="18"/>
  <c r="CF339" i="18"/>
  <c r="CF333" i="18"/>
  <c r="CF328" i="18"/>
  <c r="CF315" i="18"/>
  <c r="CF312" i="18"/>
  <c r="CF303" i="18"/>
  <c r="CF301" i="18"/>
  <c r="CF280" i="18"/>
  <c r="CF295" i="18"/>
  <c r="CF264" i="18"/>
  <c r="CF274" i="18"/>
  <c r="CF252" i="18"/>
  <c r="CF241" i="18"/>
  <c r="CF237" i="18"/>
  <c r="CF219" i="18"/>
  <c r="CF234" i="18"/>
  <c r="CF226" i="18"/>
  <c r="CF223" i="18"/>
  <c r="CF205" i="18"/>
  <c r="CF182" i="18"/>
  <c r="CF166" i="18"/>
  <c r="CF150" i="18"/>
  <c r="CF174" i="18"/>
  <c r="CF159" i="18"/>
  <c r="CF183" i="18"/>
  <c r="CF118" i="18"/>
  <c r="CF100" i="18"/>
  <c r="CF142" i="18"/>
  <c r="CF124" i="18"/>
  <c r="CF101" i="18"/>
  <c r="CF132" i="18"/>
  <c r="CF98" i="18"/>
  <c r="CF81" i="18"/>
  <c r="CF53" i="18"/>
  <c r="CF92" i="18"/>
  <c r="CF79" i="18"/>
  <c r="CF76" i="18"/>
  <c r="CF25" i="18"/>
  <c r="CF21" i="18"/>
  <c r="CF14" i="18"/>
  <c r="CF44" i="18"/>
  <c r="CF6" i="18"/>
  <c r="CF17" i="18"/>
  <c r="CF342" i="18"/>
  <c r="CF334" i="18"/>
  <c r="CF327" i="18"/>
  <c r="CF329" i="18"/>
  <c r="CF314" i="18"/>
  <c r="CF309" i="18"/>
  <c r="CF293" i="18"/>
  <c r="CF291" i="18"/>
  <c r="CF290" i="18"/>
  <c r="CF294" i="18"/>
  <c r="CF257" i="18"/>
  <c r="CF277" i="18"/>
  <c r="CF240" i="18"/>
  <c r="CF258" i="18"/>
  <c r="CF231" i="18"/>
  <c r="CF207" i="18"/>
  <c r="CF232" i="18"/>
  <c r="CF215" i="18"/>
  <c r="CF212" i="18"/>
  <c r="CF195" i="18"/>
  <c r="CF180" i="18"/>
  <c r="CF164" i="18"/>
  <c r="CF148" i="18"/>
  <c r="CF172" i="18"/>
  <c r="CF153" i="18"/>
  <c r="CF177" i="18"/>
  <c r="CF116" i="18"/>
  <c r="CF146" i="18"/>
  <c r="CF140" i="18"/>
  <c r="CF110" i="18"/>
  <c r="CF135" i="18"/>
  <c r="CF119" i="18"/>
  <c r="CF93" i="18"/>
  <c r="CF72" i="18"/>
  <c r="CF94" i="18"/>
  <c r="CF82" i="18"/>
  <c r="CF73" i="18"/>
  <c r="CF63" i="18"/>
  <c r="CF20" i="18"/>
  <c r="CF18" i="18"/>
  <c r="CF12" i="18"/>
  <c r="CF32" i="18"/>
  <c r="CF11" i="18"/>
  <c r="CF336" i="18"/>
  <c r="CF331" i="18"/>
  <c r="CF326" i="18"/>
  <c r="CF324" i="18"/>
  <c r="CF311" i="18"/>
  <c r="CF308" i="18"/>
  <c r="CF292" i="18"/>
  <c r="CF284" i="18"/>
  <c r="CF287" i="18"/>
  <c r="CF275" i="18"/>
  <c r="CF256" i="18"/>
  <c r="CF276" i="18"/>
  <c r="CF233" i="18"/>
  <c r="CF255" i="18"/>
  <c r="CF248" i="18"/>
  <c r="CF201" i="18"/>
  <c r="CF228" i="18"/>
  <c r="CF202" i="18"/>
  <c r="CF198" i="18"/>
  <c r="CF189" i="18"/>
  <c r="CF167" i="18"/>
  <c r="CF151" i="18"/>
  <c r="CF175" i="18"/>
  <c r="CF160" i="18"/>
  <c r="CF193" i="18"/>
  <c r="CF168" i="18"/>
  <c r="CF102" i="18"/>
  <c r="CF143" i="18"/>
  <c r="CF126" i="18"/>
  <c r="CF108" i="18"/>
  <c r="CF129" i="18"/>
  <c r="CF113" i="18"/>
  <c r="CF87" i="18"/>
  <c r="CF59" i="18"/>
  <c r="CF89" i="18"/>
  <c r="CF80" i="18"/>
  <c r="CF66" i="18"/>
  <c r="CF51" i="18"/>
  <c r="CF48" i="18"/>
  <c r="CF16" i="18"/>
  <c r="CF49" i="18"/>
  <c r="CF10" i="18"/>
  <c r="CF26" i="18"/>
  <c r="CF347" i="18"/>
  <c r="CF330" i="18"/>
  <c r="CF340" i="18"/>
  <c r="CF317" i="18"/>
  <c r="CF310" i="18"/>
  <c r="CF299" i="18"/>
  <c r="CF304" i="18"/>
  <c r="CF279" i="18"/>
  <c r="CF271" i="18"/>
  <c r="CF289" i="18"/>
  <c r="CF247" i="18"/>
  <c r="CF261" i="18"/>
  <c r="CF230" i="18"/>
  <c r="CF253" i="18"/>
  <c r="CF243" i="18"/>
  <c r="CF218" i="18"/>
  <c r="CF216" i="18"/>
  <c r="CF200" i="18"/>
  <c r="CF196" i="18"/>
  <c r="CF220" i="18"/>
  <c r="CF161" i="18"/>
  <c r="CF145" i="18"/>
  <c r="CF169" i="18"/>
  <c r="CF190" i="18"/>
  <c r="CF184" i="18"/>
  <c r="CF155" i="18"/>
  <c r="CF144" i="18"/>
  <c r="CF137" i="18"/>
  <c r="CF121" i="18"/>
  <c r="CF138" i="18"/>
  <c r="CF122" i="18"/>
  <c r="CF103" i="18"/>
  <c r="CF74" i="18"/>
  <c r="CF95" i="18"/>
  <c r="CF83" i="18"/>
  <c r="CF67" i="18"/>
  <c r="CF64" i="18"/>
  <c r="CF50" i="18"/>
  <c r="CF40" i="18"/>
  <c r="CF46" i="18"/>
  <c r="CF41" i="18"/>
  <c r="CF28" i="18"/>
  <c r="CF8" i="18"/>
  <c r="CF341" i="18"/>
  <c r="CF352" i="18"/>
  <c r="CF338" i="18"/>
  <c r="CF313" i="18"/>
  <c r="CF321" i="18"/>
  <c r="CF298" i="18"/>
  <c r="CF286" i="18"/>
  <c r="CF278" i="18"/>
  <c r="CF288" i="18"/>
  <c r="CF273" i="18"/>
  <c r="CF246" i="18"/>
  <c r="CF260" i="18"/>
  <c r="CF239" i="18"/>
  <c r="CF263" i="18"/>
  <c r="CF242" i="18"/>
  <c r="CF213" i="18"/>
  <c r="CF203" i="18"/>
  <c r="CF221" i="18"/>
  <c r="CF229" i="18"/>
  <c r="CF210" i="18"/>
  <c r="CF154" i="18"/>
  <c r="CF185" i="18"/>
  <c r="CF162" i="18"/>
  <c r="CF188" i="18"/>
  <c r="CF170" i="18"/>
  <c r="CF149" i="18"/>
  <c r="CF130" i="18"/>
  <c r="CF127" i="18"/>
  <c r="CF111" i="18"/>
  <c r="CF136" i="18"/>
  <c r="CF120" i="18"/>
  <c r="CF88" i="18"/>
  <c r="CF69" i="18"/>
  <c r="CF84" i="18"/>
  <c r="CF77" i="18"/>
  <c r="CF61" i="18"/>
  <c r="CF54" i="18"/>
  <c r="CF45" i="18"/>
  <c r="CF47" i="18"/>
  <c r="CF38" i="18"/>
  <c r="CF34" i="18"/>
  <c r="CF24" i="18"/>
  <c r="CF13" i="18"/>
  <c r="CF353" i="18"/>
  <c r="CF348" i="18"/>
  <c r="CF337" i="18"/>
  <c r="CF335" i="18"/>
  <c r="CF325" i="18"/>
  <c r="CF316" i="18"/>
  <c r="CF307" i="18"/>
  <c r="CF283" i="18"/>
  <c r="CF302" i="18"/>
  <c r="CF272" i="18"/>
  <c r="CF270" i="18"/>
  <c r="CF265" i="18"/>
  <c r="CF254" i="18"/>
  <c r="CF251" i="18"/>
  <c r="CF262" i="18"/>
  <c r="CF236" i="18"/>
  <c r="CF206" i="18"/>
  <c r="CF197" i="18"/>
  <c r="CF214" i="18"/>
  <c r="CF222" i="18"/>
  <c r="CF208" i="18"/>
  <c r="CF152" i="18"/>
  <c r="CF178" i="18"/>
  <c r="CF157" i="18"/>
  <c r="CF186" i="18"/>
  <c r="CF165" i="18"/>
  <c r="CF141" i="18"/>
  <c r="CF128" i="18"/>
  <c r="CF114" i="18"/>
  <c r="CF105" i="18"/>
  <c r="CF123" i="18"/>
  <c r="CF106" i="18"/>
  <c r="CF75" i="18"/>
  <c r="CF60" i="18"/>
  <c r="CF71" i="18"/>
  <c r="CF70" i="18"/>
  <c r="CF55" i="18"/>
  <c r="CF90" i="18"/>
  <c r="CF42" i="18"/>
  <c r="CF39" i="18"/>
  <c r="CF36" i="18"/>
  <c r="CF29" i="18"/>
  <c r="CF19" i="18"/>
  <c r="CF7" i="18"/>
  <c r="CF351" i="18"/>
  <c r="CF346" i="18"/>
  <c r="CF345" i="18"/>
  <c r="CF323" i="18"/>
  <c r="CF322" i="18"/>
  <c r="CF320" i="18"/>
  <c r="CF306" i="18"/>
  <c r="CF282" i="18"/>
  <c r="CF296" i="18"/>
  <c r="CF269" i="18"/>
  <c r="CF267" i="18"/>
  <c r="CF285" i="18"/>
  <c r="CF249" i="18"/>
  <c r="CF250" i="18"/>
  <c r="CF245" i="18"/>
  <c r="CF225" i="18"/>
  <c r="CF204" i="18"/>
  <c r="CF187" i="18"/>
  <c r="CF209" i="18"/>
  <c r="CF217" i="18"/>
  <c r="CF194" i="18"/>
  <c r="CF179" i="18"/>
  <c r="CF176" i="18"/>
  <c r="CF147" i="18"/>
  <c r="CF181" i="18"/>
  <c r="CF158" i="18"/>
  <c r="CF131" i="18"/>
  <c r="CF115" i="18"/>
  <c r="CF112" i="18"/>
  <c r="CF139" i="18"/>
  <c r="CF117" i="18"/>
  <c r="CF104" i="18"/>
  <c r="CF62" i="18"/>
  <c r="CF96" i="18"/>
  <c r="CF65" i="18"/>
  <c r="CF68" i="18"/>
  <c r="CF97" i="18"/>
  <c r="CF85" i="18"/>
  <c r="CF37" i="18"/>
  <c r="CF33" i="18"/>
  <c r="CF35" i="18"/>
  <c r="CF22" i="18"/>
  <c r="CF15" i="18"/>
  <c r="CF43" i="18"/>
  <c r="CF319" i="18"/>
  <c r="CF259" i="18"/>
  <c r="CF192" i="18"/>
  <c r="CF99" i="18"/>
  <c r="CF91" i="18"/>
  <c r="CF318" i="18"/>
  <c r="CF244" i="18"/>
  <c r="CF173" i="18"/>
  <c r="CF133" i="18"/>
  <c r="CF78" i="18"/>
  <c r="CF300" i="18"/>
  <c r="CF238" i="18"/>
  <c r="CF163" i="18"/>
  <c r="CF107" i="18"/>
  <c r="CF30" i="18"/>
  <c r="CF305" i="18"/>
  <c r="CF224" i="18"/>
  <c r="CF191" i="18"/>
  <c r="CF134" i="18"/>
  <c r="CF27" i="18"/>
  <c r="CF344" i="18"/>
  <c r="CF297" i="18"/>
  <c r="CF235" i="18"/>
  <c r="CF171" i="18"/>
  <c r="CF57" i="18"/>
  <c r="CF23" i="18"/>
  <c r="CF350" i="18"/>
  <c r="CF268" i="18"/>
  <c r="CF227" i="18"/>
  <c r="CF156" i="18"/>
  <c r="CF86" i="18"/>
  <c r="CF52" i="18"/>
  <c r="CF343" i="18"/>
  <c r="CF266" i="18"/>
  <c r="CF199" i="18"/>
  <c r="CF125" i="18"/>
  <c r="CF58" i="18"/>
  <c r="CF9" i="18"/>
  <c r="CF56" i="18"/>
  <c r="CF31" i="18"/>
  <c r="CF332" i="18"/>
  <c r="CF281" i="18"/>
  <c r="CF211" i="18"/>
  <c r="CF109" i="18"/>
  <c r="AW345" i="18"/>
  <c r="AW329" i="18"/>
  <c r="AW281" i="18"/>
  <c r="AW269" i="18"/>
  <c r="AW252" i="18"/>
  <c r="AW224" i="18"/>
  <c r="AW196" i="18"/>
  <c r="AW142" i="18"/>
  <c r="AW19" i="18"/>
  <c r="AW230" i="18"/>
  <c r="AW32" i="18"/>
  <c r="AW33" i="18"/>
  <c r="AW161" i="18"/>
  <c r="AW54" i="18"/>
  <c r="AW15" i="18"/>
  <c r="AW60" i="18"/>
  <c r="AW337" i="18"/>
  <c r="AW344" i="18"/>
  <c r="AW226" i="18"/>
  <c r="AW24" i="18"/>
  <c r="AW29" i="18"/>
  <c r="AW157" i="18"/>
  <c r="AW34" i="18"/>
  <c r="AW7" i="18"/>
  <c r="AW52" i="18"/>
  <c r="AW283" i="18"/>
  <c r="AW229" i="18"/>
  <c r="AW163" i="18"/>
  <c r="AW318" i="18"/>
  <c r="AW176" i="18"/>
  <c r="AW105" i="18"/>
  <c r="AW276" i="18"/>
  <c r="AW174" i="18"/>
  <c r="AW63" i="18"/>
  <c r="AW76" i="18"/>
  <c r="AW251" i="18"/>
  <c r="AW245" i="18"/>
  <c r="AW123" i="18"/>
  <c r="AW298" i="18"/>
  <c r="AW136" i="18"/>
  <c r="AW101" i="18"/>
  <c r="AW228" i="18"/>
  <c r="AW158" i="18"/>
  <c r="AW183" i="18"/>
  <c r="AW336" i="18"/>
  <c r="AW320" i="18"/>
  <c r="AW311" i="18"/>
  <c r="AW279" i="18"/>
  <c r="AW247" i="18"/>
  <c r="AW236" i="18"/>
  <c r="AW244" i="18"/>
  <c r="AW186" i="18"/>
  <c r="AW51" i="18"/>
  <c r="AW246" i="18"/>
  <c r="AW64" i="18"/>
  <c r="AW49" i="18"/>
  <c r="AW177" i="18"/>
  <c r="AW102" i="18"/>
  <c r="AW47" i="18"/>
  <c r="AW92" i="18"/>
  <c r="AW42" i="18"/>
  <c r="AW11" i="18"/>
  <c r="AW242" i="18"/>
  <c r="AW56" i="18"/>
  <c r="AW45" i="18"/>
  <c r="AW173" i="18"/>
  <c r="AW46" i="18"/>
  <c r="AW39" i="18"/>
  <c r="AW84" i="18"/>
  <c r="AW14" i="18"/>
  <c r="AW264" i="18"/>
  <c r="AW195" i="18"/>
  <c r="AW334" i="18"/>
  <c r="AW208" i="18"/>
  <c r="AW121" i="18"/>
  <c r="AW305" i="18"/>
  <c r="AW182" i="18"/>
  <c r="AW95" i="18"/>
  <c r="AW108" i="18"/>
  <c r="AW267" i="18"/>
  <c r="AW280" i="18"/>
  <c r="AW155" i="18"/>
  <c r="AW314" i="18"/>
  <c r="AW168" i="18"/>
  <c r="AW117" i="18"/>
  <c r="AW321" i="18"/>
  <c r="AW328" i="18"/>
  <c r="AW215" i="18"/>
  <c r="AW339" i="18"/>
  <c r="AW316" i="18"/>
  <c r="AW307" i="18"/>
  <c r="AW275" i="18"/>
  <c r="AW249" i="18"/>
  <c r="AW233" i="18"/>
  <c r="AW10" i="18"/>
  <c r="AW194" i="18"/>
  <c r="AW83" i="18"/>
  <c r="AW262" i="18"/>
  <c r="AW96" i="18"/>
  <c r="AW65" i="18"/>
  <c r="AW193" i="18"/>
  <c r="AW110" i="18"/>
  <c r="AW79" i="18"/>
  <c r="AW124" i="18"/>
  <c r="AW74" i="18"/>
  <c r="AW43" i="18"/>
  <c r="AW258" i="18"/>
  <c r="AW88" i="18"/>
  <c r="AW61" i="18"/>
  <c r="AW189" i="18"/>
  <c r="AW66" i="18"/>
  <c r="AW71" i="18"/>
  <c r="AW116" i="18"/>
  <c r="AW58" i="18"/>
  <c r="AW312" i="18"/>
  <c r="AW243" i="18"/>
  <c r="AW350" i="18"/>
  <c r="AW9" i="18"/>
  <c r="AW137" i="18"/>
  <c r="AW6" i="18"/>
  <c r="AW293" i="18"/>
  <c r="AW127" i="18"/>
  <c r="AW140" i="18"/>
  <c r="AW299" i="18"/>
  <c r="AW341" i="18"/>
  <c r="AW187" i="18"/>
  <c r="AW330" i="18"/>
  <c r="AW200" i="18"/>
  <c r="AW133" i="18"/>
  <c r="AW235" i="18"/>
  <c r="AW239" i="18"/>
  <c r="AW332" i="18"/>
  <c r="AW297" i="18"/>
  <c r="AW300" i="18"/>
  <c r="AW268" i="18"/>
  <c r="AW240" i="18"/>
  <c r="AW36" i="18"/>
  <c r="AW18" i="18"/>
  <c r="AW202" i="18"/>
  <c r="AW115" i="18"/>
  <c r="AW278" i="18"/>
  <c r="AW128" i="18"/>
  <c r="AW81" i="18"/>
  <c r="AW209" i="18"/>
  <c r="AW118" i="18"/>
  <c r="AW111" i="18"/>
  <c r="AW156" i="18"/>
  <c r="AW82" i="18"/>
  <c r="AW75" i="18"/>
  <c r="AW274" i="18"/>
  <c r="AW120" i="18"/>
  <c r="AW77" i="18"/>
  <c r="AW205" i="18"/>
  <c r="AW94" i="18"/>
  <c r="AW103" i="18"/>
  <c r="AW148" i="18"/>
  <c r="AW130" i="18"/>
  <c r="AW223" i="18"/>
  <c r="AW238" i="18"/>
  <c r="AW16" i="18"/>
  <c r="AW25" i="18"/>
  <c r="AW153" i="18"/>
  <c r="AW26" i="18"/>
  <c r="AW255" i="18"/>
  <c r="AW159" i="18"/>
  <c r="AW172" i="18"/>
  <c r="AW50" i="18"/>
  <c r="AW335" i="18"/>
  <c r="AW219" i="18"/>
  <c r="AW346" i="18"/>
  <c r="AW21" i="18"/>
  <c r="AW149" i="18"/>
  <c r="AW315" i="18"/>
  <c r="AW23" i="18"/>
  <c r="AW352" i="18"/>
  <c r="AW313" i="18"/>
  <c r="AW291" i="18"/>
  <c r="AW259" i="18"/>
  <c r="AW256" i="18"/>
  <c r="AW68" i="18"/>
  <c r="AW30" i="18"/>
  <c r="AW210" i="18"/>
  <c r="AW147" i="18"/>
  <c r="AW294" i="18"/>
  <c r="AW160" i="18"/>
  <c r="AW97" i="18"/>
  <c r="AW273" i="18"/>
  <c r="AW170" i="18"/>
  <c r="AW143" i="18"/>
  <c r="AW188" i="18"/>
  <c r="AW162" i="18"/>
  <c r="AW107" i="18"/>
  <c r="AW290" i="18"/>
  <c r="AW152" i="18"/>
  <c r="AW93" i="18"/>
  <c r="AW221" i="18"/>
  <c r="AW146" i="18"/>
  <c r="AW135" i="18"/>
  <c r="AW180" i="18"/>
  <c r="AW138" i="18"/>
  <c r="AW35" i="18"/>
  <c r="AW254" i="18"/>
  <c r="AW48" i="18"/>
  <c r="AW41" i="18"/>
  <c r="AW169" i="18"/>
  <c r="AW86" i="18"/>
  <c r="AW287" i="18"/>
  <c r="AW191" i="18"/>
  <c r="AW204" i="18"/>
  <c r="AW78" i="18"/>
  <c r="AW351" i="18"/>
  <c r="AW234" i="18"/>
  <c r="AW8" i="18"/>
  <c r="AW37" i="18"/>
  <c r="AW165" i="18"/>
  <c r="AW38" i="18"/>
  <c r="AW55" i="18"/>
  <c r="AW327" i="18"/>
  <c r="AW304" i="18"/>
  <c r="AW284" i="18"/>
  <c r="AW285" i="18"/>
  <c r="AW265" i="18"/>
  <c r="AW100" i="18"/>
  <c r="AW90" i="18"/>
  <c r="AW232" i="18"/>
  <c r="AW179" i="18"/>
  <c r="AW310" i="18"/>
  <c r="AW192" i="18"/>
  <c r="AW113" i="18"/>
  <c r="AW308" i="18"/>
  <c r="AW178" i="18"/>
  <c r="AW175" i="18"/>
  <c r="AW220" i="18"/>
  <c r="AW222" i="18"/>
  <c r="AW139" i="18"/>
  <c r="AW306" i="18"/>
  <c r="AW184" i="18"/>
  <c r="AW109" i="18"/>
  <c r="AW225" i="18"/>
  <c r="AW154" i="18"/>
  <c r="AW167" i="18"/>
  <c r="AW212" i="18"/>
  <c r="AW190" i="18"/>
  <c r="AW67" i="18"/>
  <c r="AW270" i="18"/>
  <c r="AW80" i="18"/>
  <c r="AW57" i="18"/>
  <c r="AW185" i="18"/>
  <c r="AW106" i="18"/>
  <c r="AW303" i="18"/>
  <c r="AW227" i="18"/>
  <c r="AW257" i="18"/>
  <c r="AW98" i="18"/>
  <c r="AW27" i="18"/>
  <c r="AW250" i="18"/>
  <c r="AW40" i="18"/>
  <c r="AW53" i="18"/>
  <c r="AW181" i="18"/>
  <c r="AW62" i="18"/>
  <c r="AW87" i="18"/>
  <c r="AW348" i="18"/>
  <c r="AW333" i="18"/>
  <c r="AW301" i="18"/>
  <c r="AW288" i="18"/>
  <c r="AW263" i="18"/>
  <c r="AW231" i="18"/>
  <c r="AW132" i="18"/>
  <c r="AW126" i="18"/>
  <c r="AW261" i="18"/>
  <c r="AW211" i="18"/>
  <c r="AW326" i="18"/>
  <c r="AW343" i="18"/>
  <c r="AW129" i="18"/>
  <c r="AW331" i="18"/>
  <c r="AW296" i="18"/>
  <c r="AW207" i="18"/>
  <c r="AW260" i="18"/>
  <c r="AW248" i="18"/>
  <c r="AW171" i="18"/>
  <c r="AW322" i="18"/>
  <c r="AW216" i="18"/>
  <c r="AW125" i="18"/>
  <c r="AW324" i="18"/>
  <c r="AW214" i="18"/>
  <c r="AW199" i="18"/>
  <c r="AW241" i="18"/>
  <c r="AW198" i="18"/>
  <c r="AW99" i="18"/>
  <c r="AW286" i="18"/>
  <c r="AW112" i="18"/>
  <c r="AW73" i="18"/>
  <c r="AW201" i="18"/>
  <c r="AW114" i="18"/>
  <c r="AW319" i="18"/>
  <c r="AW12" i="18"/>
  <c r="AW292" i="18"/>
  <c r="AW166" i="18"/>
  <c r="AW59" i="18"/>
  <c r="AW266" i="18"/>
  <c r="AW72" i="18"/>
  <c r="AW69" i="18"/>
  <c r="AW197" i="18"/>
  <c r="AW70" i="18"/>
  <c r="AW119" i="18"/>
  <c r="AW237" i="18"/>
  <c r="AW22" i="18"/>
  <c r="AW141" i="18"/>
  <c r="AW144" i="18"/>
  <c r="AW91" i="18"/>
  <c r="AW164" i="18"/>
  <c r="AW271" i="18"/>
  <c r="AW347" i="18"/>
  <c r="AW89" i="18"/>
  <c r="AW282" i="18"/>
  <c r="AW134" i="18"/>
  <c r="AW28" i="18"/>
  <c r="AW325" i="18"/>
  <c r="AW217" i="18"/>
  <c r="AW104" i="18"/>
  <c r="AW349" i="18"/>
  <c r="AW309" i="18"/>
  <c r="AW289" i="18"/>
  <c r="AW20" i="18"/>
  <c r="AW122" i="18"/>
  <c r="AW85" i="18"/>
  <c r="AW317" i="18"/>
  <c r="AW323" i="18"/>
  <c r="AW277" i="18"/>
  <c r="AW353" i="18"/>
  <c r="AW31" i="18"/>
  <c r="AW213" i="18"/>
  <c r="AW295" i="18"/>
  <c r="AW342" i="18"/>
  <c r="AW203" i="18"/>
  <c r="AW206" i="18"/>
  <c r="AW44" i="18"/>
  <c r="AW150" i="18"/>
  <c r="AW272" i="18"/>
  <c r="AW17" i="18"/>
  <c r="AW338" i="18"/>
  <c r="AW131" i="18"/>
  <c r="AW340" i="18"/>
  <c r="AW151" i="18"/>
  <c r="AW253" i="18"/>
  <c r="AW145" i="18"/>
  <c r="AW13" i="18"/>
  <c r="AW302" i="18"/>
  <c r="AW218" i="18"/>
  <c r="BP17" i="18"/>
  <c r="BP26" i="18"/>
  <c r="BP41" i="18"/>
  <c r="BP46" i="18"/>
  <c r="BP40" i="18"/>
  <c r="BP50" i="18"/>
  <c r="BP64" i="18"/>
  <c r="BP67" i="18"/>
  <c r="BP83" i="18"/>
  <c r="BP95" i="18"/>
  <c r="BP74" i="18"/>
  <c r="BP103" i="18"/>
  <c r="BP122" i="18"/>
  <c r="BP136" i="18"/>
  <c r="BP111" i="18"/>
  <c r="BP127" i="18"/>
  <c r="BP144" i="18"/>
  <c r="BP155" i="18"/>
  <c r="BP184" i="18"/>
  <c r="BP190" i="18"/>
  <c r="BP162" i="18"/>
  <c r="BP185" i="18"/>
  <c r="BP154" i="18"/>
  <c r="BP210" i="18"/>
  <c r="BP196" i="18"/>
  <c r="BP200" i="18"/>
  <c r="BP232" i="18"/>
  <c r="BP207" i="18"/>
  <c r="BP243" i="18"/>
  <c r="BP239" i="18"/>
  <c r="BP253" i="18"/>
  <c r="BP261" i="18"/>
  <c r="BP295" i="18"/>
  <c r="BP270" i="18"/>
  <c r="BP271" i="18"/>
  <c r="BP279" i="18"/>
  <c r="BP304" i="18"/>
  <c r="BP325" i="18"/>
  <c r="BP320" i="18"/>
  <c r="BP319" i="18"/>
  <c r="BP332" i="18"/>
  <c r="BP333" i="18"/>
  <c r="BP345" i="18"/>
  <c r="BS18" i="18"/>
  <c r="BS21" i="18"/>
  <c r="BS48" i="18"/>
  <c r="BS8" i="18"/>
  <c r="BS22" i="18"/>
  <c r="BS24" i="18"/>
  <c r="BS81" i="18"/>
  <c r="BS98" i="18"/>
  <c r="BS85" i="18"/>
  <c r="BS97" i="18"/>
  <c r="BS68" i="18"/>
  <c r="BS65" i="18"/>
  <c r="BS137" i="18"/>
  <c r="BS102" i="18"/>
  <c r="BS119" i="18"/>
  <c r="BS135" i="18"/>
  <c r="BS110" i="18"/>
  <c r="BS126" i="18"/>
  <c r="BS185" i="18"/>
  <c r="BS152" i="18"/>
  <c r="BS155" i="18"/>
  <c r="BS184" i="18"/>
  <c r="BS146" i="18"/>
  <c r="BS175" i="18"/>
  <c r="BS206" i="18"/>
  <c r="BS225" i="18"/>
  <c r="BS211" i="18"/>
  <c r="BS209" i="18"/>
  <c r="BS230" i="18"/>
  <c r="BS251" i="18"/>
  <c r="BS237" i="18"/>
  <c r="BS257" i="18"/>
  <c r="BS275" i="18"/>
  <c r="BS278" i="18"/>
  <c r="BS274" i="18"/>
  <c r="BS282" i="18"/>
  <c r="BS314" i="18"/>
  <c r="BS298" i="18"/>
  <c r="BS310" i="18"/>
  <c r="BS338" i="18"/>
  <c r="BS321" i="18"/>
  <c r="BS335" i="18"/>
  <c r="BS341" i="18"/>
  <c r="BS349" i="18"/>
  <c r="BG30" i="18"/>
  <c r="BG25" i="18"/>
  <c r="BG23" i="18"/>
  <c r="BG46" i="18"/>
  <c r="BG48" i="18"/>
  <c r="BG51" i="18"/>
  <c r="BG97" i="18"/>
  <c r="BG68" i="18"/>
  <c r="BG65" i="18"/>
  <c r="BG96" i="18"/>
  <c r="BG62" i="18"/>
  <c r="BG104" i="18"/>
  <c r="BG117" i="18"/>
  <c r="BG133" i="18"/>
  <c r="BG147" i="18"/>
  <c r="BG109" i="18"/>
  <c r="BG125" i="18"/>
  <c r="BG156" i="18"/>
  <c r="BG181" i="18"/>
  <c r="BG157" i="18"/>
  <c r="BG176" i="18"/>
  <c r="BG179" i="18"/>
  <c r="BG149" i="18"/>
  <c r="BG211" i="18"/>
  <c r="BG199" i="18"/>
  <c r="BG226" i="18"/>
  <c r="BG206" i="18"/>
  <c r="BG228" i="18"/>
  <c r="BG251" i="18"/>
  <c r="BG260" i="18"/>
  <c r="BG232" i="18"/>
  <c r="BG255" i="18"/>
  <c r="BG287" i="18"/>
  <c r="BG259" i="18"/>
  <c r="BG271" i="18"/>
  <c r="BG304" i="18"/>
  <c r="BG281" i="18"/>
  <c r="BG312" i="18"/>
  <c r="BG320" i="18"/>
  <c r="BG334" i="18"/>
  <c r="BG327" i="18"/>
  <c r="BG344" i="18"/>
  <c r="BG347" i="18"/>
  <c r="CB13" i="18"/>
  <c r="CB9" i="18"/>
  <c r="CB21" i="18"/>
  <c r="CB48" i="18"/>
  <c r="CB43" i="18"/>
  <c r="CB49" i="18"/>
  <c r="CB65" i="18"/>
  <c r="CB96" i="18"/>
  <c r="CB62" i="18"/>
  <c r="CB54" i="18"/>
  <c r="CB61" i="18"/>
  <c r="CB77" i="18"/>
  <c r="CB140" i="18"/>
  <c r="CB100" i="18"/>
  <c r="CB118" i="18"/>
  <c r="CB134" i="18"/>
  <c r="CB101" i="18"/>
  <c r="CB124" i="18"/>
  <c r="CB188" i="18"/>
  <c r="CB191" i="18"/>
  <c r="CB154" i="18"/>
  <c r="CB177" i="18"/>
  <c r="CB159" i="18"/>
  <c r="CB200" i="18"/>
  <c r="CB216" i="18"/>
  <c r="CB219" i="18"/>
  <c r="CB208" i="18"/>
  <c r="CB222" i="18"/>
  <c r="CB221" i="18"/>
  <c r="CB240" i="18"/>
  <c r="CB237" i="18"/>
  <c r="CB255" i="18"/>
  <c r="CB267" i="18"/>
  <c r="CB272" i="18"/>
  <c r="CB277" i="18"/>
  <c r="CB291" i="18"/>
  <c r="CB301" i="18"/>
  <c r="CB303" i="18"/>
  <c r="CB316" i="18"/>
  <c r="CB322" i="18"/>
  <c r="CB318" i="18"/>
  <c r="CB337" i="18"/>
  <c r="CB344" i="18"/>
  <c r="CB351" i="18"/>
  <c r="CQ253" i="18"/>
  <c r="CQ127" i="18"/>
  <c r="CQ214" i="18"/>
  <c r="CQ86" i="18"/>
  <c r="CQ264" i="18"/>
  <c r="CQ63" i="18"/>
  <c r="CQ277" i="18"/>
  <c r="CQ167" i="18"/>
  <c r="CQ138" i="18"/>
  <c r="CQ267" i="18"/>
  <c r="CQ123" i="18"/>
  <c r="CQ321" i="18"/>
  <c r="CQ59" i="18"/>
  <c r="CQ14" i="18"/>
  <c r="CQ255" i="18"/>
  <c r="CQ194" i="18"/>
  <c r="CQ23" i="18"/>
  <c r="CQ21" i="18"/>
  <c r="CQ77" i="18"/>
  <c r="CQ128" i="18"/>
  <c r="CQ153" i="18"/>
  <c r="CQ204" i="18"/>
  <c r="AL321" i="18"/>
  <c r="AL284" i="18"/>
  <c r="AL59" i="18"/>
  <c r="AL72" i="18"/>
  <c r="AL293" i="18"/>
  <c r="AL199" i="18"/>
  <c r="AL15" i="18"/>
  <c r="AL80" i="18"/>
  <c r="AL6" i="18"/>
  <c r="AL58" i="18"/>
  <c r="AL118" i="18"/>
  <c r="AL198" i="18"/>
  <c r="AL246" i="18"/>
  <c r="AL330" i="18"/>
  <c r="BU15" i="18"/>
  <c r="BU29" i="18"/>
  <c r="BU63" i="18"/>
  <c r="BU127" i="18"/>
  <c r="BU145" i="18"/>
  <c r="BU177" i="18"/>
  <c r="BU204" i="18"/>
  <c r="BU240" i="18"/>
  <c r="BU298" i="18"/>
  <c r="BU296" i="18"/>
  <c r="BU329" i="18"/>
  <c r="CL293" i="18"/>
  <c r="CL115" i="18"/>
  <c r="CL136" i="18"/>
  <c r="CL142" i="18"/>
  <c r="CL240" i="18"/>
  <c r="CL349" i="18"/>
  <c r="BN94" i="18"/>
  <c r="BN116" i="18"/>
  <c r="BN198" i="18"/>
  <c r="BN251" i="18"/>
  <c r="BN316" i="18"/>
  <c r="BY15" i="18"/>
  <c r="BY118" i="18"/>
  <c r="BY159" i="18"/>
  <c r="BY203" i="18"/>
  <c r="BY303" i="18"/>
  <c r="BM25" i="18"/>
  <c r="BM74" i="18"/>
  <c r="BM122" i="18"/>
  <c r="BM227" i="18"/>
  <c r="BM273" i="18"/>
  <c r="BZ16" i="18"/>
  <c r="BZ131" i="18"/>
  <c r="BZ181" i="18"/>
  <c r="BZ235" i="18"/>
  <c r="BZ304" i="18"/>
  <c r="AJ168" i="18"/>
  <c r="AJ123" i="18"/>
  <c r="AJ127" i="18"/>
  <c r="AJ53" i="18"/>
  <c r="AJ165" i="18"/>
  <c r="BB60" i="18"/>
  <c r="BB104" i="18"/>
  <c r="BB157" i="18"/>
  <c r="BB248" i="18"/>
  <c r="BB295" i="18"/>
  <c r="AT172" i="18"/>
  <c r="AX120" i="18"/>
  <c r="AZ219" i="18"/>
  <c r="AZ156" i="18"/>
  <c r="AX199" i="18"/>
  <c r="AT328" i="18"/>
  <c r="AT151" i="18"/>
  <c r="AX147" i="18"/>
  <c r="AT208" i="18"/>
  <c r="AR195" i="18"/>
  <c r="AR160" i="18"/>
  <c r="AR26" i="18"/>
  <c r="AZ42" i="18"/>
  <c r="AT54" i="18"/>
  <c r="AT130" i="18"/>
  <c r="AR137" i="18"/>
  <c r="AT170" i="18"/>
  <c r="AR217" i="18"/>
  <c r="AX278" i="18"/>
  <c r="AZ347" i="18"/>
  <c r="BQ115" i="18"/>
  <c r="BJ39" i="18"/>
  <c r="BE187" i="18"/>
  <c r="CI324" i="18"/>
  <c r="CO127" i="18"/>
  <c r="AH253" i="18"/>
  <c r="AE196" i="18"/>
  <c r="BO57" i="18"/>
  <c r="BH245" i="18"/>
  <c r="CG118" i="18"/>
  <c r="CN344" i="18"/>
  <c r="CN346" i="18"/>
  <c r="CN314" i="18"/>
  <c r="CN312" i="18"/>
  <c r="CN300" i="18"/>
  <c r="CN284" i="18"/>
  <c r="CN283" i="18"/>
  <c r="CN267" i="18"/>
  <c r="CN249" i="18"/>
  <c r="CN258" i="18"/>
  <c r="CN226" i="18"/>
  <c r="CN222" i="18"/>
  <c r="CN154" i="18"/>
  <c r="CN145" i="18"/>
  <c r="CN181" i="18"/>
  <c r="CN102" i="18"/>
  <c r="CN126" i="18"/>
  <c r="CN106" i="18"/>
  <c r="CN57" i="18"/>
  <c r="CN65" i="18"/>
  <c r="CN97" i="18"/>
  <c r="CN45" i="18"/>
  <c r="CN34" i="18"/>
  <c r="CN25" i="18"/>
  <c r="CN263" i="18"/>
  <c r="CN39" i="18"/>
  <c r="CN167" i="18"/>
  <c r="CN291" i="18"/>
  <c r="CN48" i="18"/>
  <c r="CN112" i="18"/>
  <c r="CN176" i="18"/>
  <c r="CN279" i="18"/>
  <c r="CN99" i="18"/>
  <c r="CN227" i="18"/>
  <c r="CN241" i="18"/>
  <c r="CN95" i="18"/>
  <c r="CN288" i="18"/>
  <c r="CN259" i="18"/>
  <c r="CN68" i="18"/>
  <c r="CN132" i="18"/>
  <c r="CN196" i="18"/>
  <c r="CN309" i="18"/>
  <c r="CN123" i="18"/>
  <c r="CN323" i="18"/>
  <c r="CN345" i="18"/>
  <c r="CN326" i="18"/>
  <c r="CN313" i="18"/>
  <c r="CN315" i="18"/>
  <c r="CN301" i="18"/>
  <c r="CN278" i="18"/>
  <c r="CN270" i="18"/>
  <c r="CN262" i="18"/>
  <c r="CN235" i="18"/>
  <c r="CN242" i="18"/>
  <c r="CN202" i="18"/>
  <c r="CN217" i="18"/>
  <c r="CN149" i="18"/>
  <c r="CN193" i="18"/>
  <c r="CN170" i="18"/>
  <c r="CN141" i="18"/>
  <c r="CN121" i="18"/>
  <c r="CN101" i="18"/>
  <c r="CN93" i="18"/>
  <c r="CN53" i="18"/>
  <c r="CN90" i="18"/>
  <c r="CN37" i="18"/>
  <c r="CN22" i="18"/>
  <c r="CN21" i="18"/>
  <c r="CN292" i="18"/>
  <c r="CN55" i="18"/>
  <c r="CN183" i="18"/>
  <c r="CN320" i="18"/>
  <c r="CN56" i="18"/>
  <c r="CN120" i="18"/>
  <c r="CN184" i="18"/>
  <c r="CN229" i="18"/>
  <c r="CN115" i="18"/>
  <c r="CN321" i="18"/>
  <c r="CN231" i="18"/>
  <c r="CN111" i="18"/>
  <c r="CN307" i="18"/>
  <c r="CN12" i="18"/>
  <c r="CN76" i="18"/>
  <c r="CN140" i="18"/>
  <c r="CN204" i="18"/>
  <c r="CN11" i="18"/>
  <c r="CN139" i="18"/>
  <c r="CN352" i="18"/>
  <c r="CN334" i="18"/>
  <c r="CN349" i="18"/>
  <c r="CN310" i="18"/>
  <c r="CN298" i="18"/>
  <c r="CN294" i="18"/>
  <c r="CN290" i="18"/>
  <c r="CN266" i="18"/>
  <c r="CN255" i="18"/>
  <c r="CN233" i="18"/>
  <c r="CN237" i="18"/>
  <c r="CN197" i="18"/>
  <c r="CN210" i="18"/>
  <c r="CN190" i="18"/>
  <c r="CN185" i="18"/>
  <c r="CN158" i="18"/>
  <c r="CN130" i="18"/>
  <c r="CN110" i="18"/>
  <c r="CN134" i="18"/>
  <c r="CN86" i="18"/>
  <c r="CN89" i="18"/>
  <c r="CN78" i="18"/>
  <c r="CN18" i="18"/>
  <c r="CN49" i="18"/>
  <c r="CN26" i="18"/>
  <c r="CN311" i="18"/>
  <c r="CN71" i="18"/>
  <c r="CN199" i="18"/>
  <c r="CN339" i="18"/>
  <c r="CN64" i="18"/>
  <c r="CN128" i="18"/>
  <c r="CN192" i="18"/>
  <c r="CN223" i="18"/>
  <c r="CN131" i="18"/>
  <c r="CN260" i="18"/>
  <c r="CN261" i="18"/>
  <c r="CN127" i="18"/>
  <c r="CN336" i="18"/>
  <c r="CN20" i="18"/>
  <c r="CN84" i="18"/>
  <c r="CN148" i="18"/>
  <c r="CN212" i="18"/>
  <c r="CN27" i="18"/>
  <c r="CN155" i="18"/>
  <c r="CN228" i="18"/>
  <c r="CN330" i="18"/>
  <c r="CN342" i="18"/>
  <c r="CN350" i="18"/>
  <c r="CN297" i="18"/>
  <c r="CN302" i="18"/>
  <c r="CN280" i="18"/>
  <c r="CN246" i="18"/>
  <c r="CN251" i="18"/>
  <c r="CN232" i="18"/>
  <c r="CN236" i="18"/>
  <c r="CN214" i="18"/>
  <c r="CN205" i="18"/>
  <c r="CN166" i="18"/>
  <c r="CN162" i="18"/>
  <c r="CN153" i="18"/>
  <c r="CN125" i="18"/>
  <c r="CN105" i="18"/>
  <c r="CN129" i="18"/>
  <c r="CN69" i="18"/>
  <c r="CN82" i="18"/>
  <c r="CN73" i="18"/>
  <c r="CN13" i="18"/>
  <c r="CN41" i="18"/>
  <c r="CN240" i="18"/>
  <c r="CN245" i="18"/>
  <c r="CN87" i="18"/>
  <c r="CN215" i="18"/>
  <c r="CN8" i="18"/>
  <c r="CN72" i="18"/>
  <c r="CN136" i="18"/>
  <c r="CN200" i="18"/>
  <c r="CN19" i="18"/>
  <c r="CN147" i="18"/>
  <c r="CN308" i="18"/>
  <c r="CN15" i="18"/>
  <c r="CN143" i="18"/>
  <c r="CN257" i="18"/>
  <c r="CN28" i="18"/>
  <c r="CN92" i="18"/>
  <c r="CN156" i="18"/>
  <c r="CN220" i="18"/>
  <c r="CN43" i="18"/>
  <c r="CN171" i="18"/>
  <c r="CN325" i="18"/>
  <c r="CN329" i="18"/>
  <c r="CN335" i="18"/>
  <c r="CN332" i="18"/>
  <c r="CN296" i="18"/>
  <c r="CN286" i="18"/>
  <c r="CN271" i="18"/>
  <c r="CN287" i="18"/>
  <c r="CN265" i="18"/>
  <c r="CN252" i="18"/>
  <c r="CN218" i="18"/>
  <c r="CN221" i="18"/>
  <c r="CN194" i="18"/>
  <c r="CN161" i="18"/>
  <c r="CN174" i="18"/>
  <c r="CN165" i="18"/>
  <c r="CN114" i="18"/>
  <c r="CN138" i="18"/>
  <c r="CN85" i="18"/>
  <c r="CN81" i="18"/>
  <c r="CN77" i="18"/>
  <c r="CN50" i="18"/>
  <c r="CN46" i="18"/>
  <c r="CN29" i="18"/>
  <c r="CN304" i="18"/>
  <c r="CN277" i="18"/>
  <c r="CN103" i="18"/>
  <c r="CN275" i="18"/>
  <c r="CN16" i="18"/>
  <c r="CN80" i="18"/>
  <c r="CN144" i="18"/>
  <c r="CN208" i="18"/>
  <c r="CN35" i="18"/>
  <c r="CN163" i="18"/>
  <c r="CN327" i="18"/>
  <c r="CN31" i="18"/>
  <c r="CN159" i="18"/>
  <c r="CN337" i="18"/>
  <c r="CN36" i="18"/>
  <c r="CN100" i="18"/>
  <c r="CN164" i="18"/>
  <c r="CN247" i="18"/>
  <c r="CN59" i="18"/>
  <c r="CN187" i="18"/>
  <c r="CN331" i="18"/>
  <c r="CN303" i="18"/>
  <c r="CN269" i="18"/>
  <c r="CN250" i="18"/>
  <c r="CN189" i="18"/>
  <c r="CN186" i="18"/>
  <c r="CN122" i="18"/>
  <c r="CN66" i="18"/>
  <c r="CN9" i="18"/>
  <c r="CN7" i="18"/>
  <c r="CN24" i="18"/>
  <c r="CN168" i="18"/>
  <c r="CN195" i="18"/>
  <c r="CN175" i="18"/>
  <c r="CN60" i="18"/>
  <c r="CN343" i="18"/>
  <c r="CN348" i="18"/>
  <c r="CN322" i="18"/>
  <c r="CN274" i="18"/>
  <c r="CN238" i="18"/>
  <c r="CN182" i="18"/>
  <c r="CN146" i="18"/>
  <c r="CN117" i="18"/>
  <c r="CN61" i="18"/>
  <c r="CN10" i="18"/>
  <c r="CN23" i="18"/>
  <c r="CN32" i="18"/>
  <c r="CN216" i="18"/>
  <c r="CN211" i="18"/>
  <c r="CN191" i="18"/>
  <c r="CN108" i="18"/>
  <c r="CN293" i="18"/>
  <c r="CN338" i="18"/>
  <c r="CN306" i="18"/>
  <c r="CN254" i="18"/>
  <c r="CN206" i="18"/>
  <c r="CN177" i="18"/>
  <c r="CN118" i="18"/>
  <c r="CN62" i="18"/>
  <c r="CN54" i="18"/>
  <c r="CN33" i="18"/>
  <c r="CN119" i="18"/>
  <c r="CN40" i="18"/>
  <c r="CN225" i="18"/>
  <c r="CN351" i="18"/>
  <c r="CN207" i="18"/>
  <c r="CN116" i="18"/>
  <c r="CN75" i="18"/>
  <c r="CN317" i="18"/>
  <c r="CN282" i="18"/>
  <c r="CN253" i="18"/>
  <c r="CN201" i="18"/>
  <c r="CN178" i="18"/>
  <c r="CN113" i="18"/>
  <c r="CN98" i="18"/>
  <c r="CN42" i="18"/>
  <c r="CN6" i="18"/>
  <c r="CN135" i="18"/>
  <c r="CN88" i="18"/>
  <c r="CN305" i="18"/>
  <c r="CN243" i="18"/>
  <c r="CN276" i="18"/>
  <c r="CN124" i="18"/>
  <c r="CN91" i="18"/>
  <c r="CN333" i="18"/>
  <c r="CN281" i="18"/>
  <c r="CN264" i="18"/>
  <c r="CN213" i="18"/>
  <c r="CN173" i="18"/>
  <c r="CN109" i="18"/>
  <c r="CN74" i="18"/>
  <c r="CN30" i="18"/>
  <c r="CN273" i="18"/>
  <c r="CN151" i="18"/>
  <c r="CN96" i="18"/>
  <c r="CN51" i="18"/>
  <c r="CN272" i="18"/>
  <c r="CN295" i="18"/>
  <c r="CN172" i="18"/>
  <c r="CN107" i="18"/>
  <c r="CN319" i="18"/>
  <c r="CN299" i="18"/>
  <c r="CN248" i="18"/>
  <c r="CN209" i="18"/>
  <c r="CN150" i="18"/>
  <c r="CN142" i="18"/>
  <c r="CN58" i="18"/>
  <c r="CN17" i="18"/>
  <c r="CN289" i="18"/>
  <c r="CN244" i="18"/>
  <c r="CN104" i="18"/>
  <c r="CN67" i="18"/>
  <c r="CN47" i="18"/>
  <c r="CN347" i="18"/>
  <c r="CN180" i="18"/>
  <c r="CN203" i="18"/>
  <c r="CN316" i="18"/>
  <c r="CN268" i="18"/>
  <c r="CN230" i="18"/>
  <c r="CN198" i="18"/>
  <c r="CN169" i="18"/>
  <c r="CN137" i="18"/>
  <c r="CN94" i="18"/>
  <c r="CN38" i="18"/>
  <c r="CN353" i="18"/>
  <c r="CN340" i="18"/>
  <c r="CN152" i="18"/>
  <c r="CN83" i="18"/>
  <c r="CN63" i="18"/>
  <c r="CN44" i="18"/>
  <c r="CN188" i="18"/>
  <c r="CN219" i="18"/>
  <c r="CN318" i="18"/>
  <c r="CN341" i="18"/>
  <c r="CN285" i="18"/>
  <c r="CN256" i="18"/>
  <c r="CN239" i="18"/>
  <c r="CN160" i="18"/>
  <c r="CN234" i="18"/>
  <c r="CN179" i="18"/>
  <c r="CN157" i="18"/>
  <c r="CN79" i="18"/>
  <c r="CN133" i="18"/>
  <c r="CN52" i="18"/>
  <c r="CN70" i="18"/>
  <c r="CN324" i="18"/>
  <c r="CN328" i="18"/>
  <c r="CN14" i="18"/>
  <c r="CN224" i="18"/>
  <c r="CK344" i="18"/>
  <c r="CK329" i="18"/>
  <c r="CK337" i="18"/>
  <c r="CK326" i="18"/>
  <c r="CK322" i="18"/>
  <c r="CK304" i="18"/>
  <c r="CK287" i="18"/>
  <c r="CK291" i="18"/>
  <c r="CK280" i="18"/>
  <c r="CK250" i="18"/>
  <c r="CK275" i="18"/>
  <c r="CK261" i="18"/>
  <c r="CK243" i="18"/>
  <c r="CK260" i="18"/>
  <c r="CK223" i="18"/>
  <c r="CK237" i="18"/>
  <c r="CK224" i="18"/>
  <c r="CK204" i="18"/>
  <c r="CK215" i="18"/>
  <c r="CK209" i="18"/>
  <c r="CK153" i="18"/>
  <c r="CK188" i="18"/>
  <c r="CK167" i="18"/>
  <c r="CK151" i="18"/>
  <c r="CK169" i="18"/>
  <c r="CK146" i="18"/>
  <c r="CK129" i="18"/>
  <c r="CK113" i="18"/>
  <c r="CK145" i="18"/>
  <c r="CK137" i="18"/>
  <c r="CK121" i="18"/>
  <c r="CK92" i="18"/>
  <c r="CK79" i="18"/>
  <c r="CK76" i="18"/>
  <c r="CK87" i="18"/>
  <c r="CK59" i="18"/>
  <c r="CK89" i="18"/>
  <c r="CK34" i="18"/>
  <c r="CK43" i="18"/>
  <c r="CK48" i="18"/>
  <c r="CK27" i="18"/>
  <c r="CK24" i="18"/>
  <c r="CK25" i="18"/>
  <c r="CK353" i="18"/>
  <c r="CK342" i="18"/>
  <c r="CK334" i="18"/>
  <c r="CK325" i="18"/>
  <c r="CK317" i="18"/>
  <c r="CK321" i="18"/>
  <c r="CK302" i="18"/>
  <c r="CK297" i="18"/>
  <c r="CK284" i="18"/>
  <c r="CK277" i="18"/>
  <c r="CK249" i="18"/>
  <c r="CK278" i="18"/>
  <c r="CK244" i="18"/>
  <c r="CK242" i="18"/>
  <c r="CK259" i="18"/>
  <c r="CK212" i="18"/>
  <c r="CK220" i="18"/>
  <c r="CK219" i="18"/>
  <c r="CK216" i="18"/>
  <c r="CK202" i="18"/>
  <c r="CK199" i="18"/>
  <c r="CK189" i="18"/>
  <c r="CK183" i="18"/>
  <c r="CK161" i="18"/>
  <c r="CK185" i="18"/>
  <c r="CK162" i="18"/>
  <c r="CK138" i="18"/>
  <c r="CK122" i="18"/>
  <c r="CK103" i="18"/>
  <c r="CK144" i="18"/>
  <c r="CK127" i="18"/>
  <c r="CK111" i="18"/>
  <c r="CK82" i="18"/>
  <c r="CK73" i="18"/>
  <c r="CK63" i="18"/>
  <c r="CK74" i="18"/>
  <c r="CK95" i="18"/>
  <c r="CK83" i="18"/>
  <c r="CK29" i="18"/>
  <c r="CK31" i="18"/>
  <c r="CK40" i="18"/>
  <c r="CK21" i="18"/>
  <c r="CK15" i="18"/>
  <c r="CK23" i="18"/>
  <c r="CK349" i="18"/>
  <c r="CK347" i="18"/>
  <c r="CK331" i="18"/>
  <c r="CK324" i="18"/>
  <c r="CK332" i="18"/>
  <c r="CK316" i="18"/>
  <c r="CK296" i="18"/>
  <c r="CK293" i="18"/>
  <c r="CK279" i="18"/>
  <c r="CK276" i="18"/>
  <c r="CK286" i="18"/>
  <c r="CK273" i="18"/>
  <c r="CK258" i="18"/>
  <c r="CK236" i="18"/>
  <c r="CK254" i="18"/>
  <c r="CK198" i="18"/>
  <c r="CK210" i="18"/>
  <c r="CK207" i="18"/>
  <c r="CK203" i="18"/>
  <c r="CK200" i="18"/>
  <c r="CK193" i="18"/>
  <c r="CK184" i="18"/>
  <c r="CK177" i="18"/>
  <c r="CK154" i="18"/>
  <c r="CK178" i="18"/>
  <c r="CK157" i="18"/>
  <c r="CK136" i="18"/>
  <c r="CK120" i="18"/>
  <c r="CK141" i="18"/>
  <c r="CK130" i="18"/>
  <c r="CK114" i="18"/>
  <c r="CK105" i="18"/>
  <c r="CK80" i="18"/>
  <c r="CK66" i="18"/>
  <c r="CK88" i="18"/>
  <c r="CK69" i="18"/>
  <c r="CK84" i="18"/>
  <c r="CK77" i="18"/>
  <c r="CK22" i="18"/>
  <c r="CK17" i="18"/>
  <c r="CK28" i="18"/>
  <c r="CK18" i="18"/>
  <c r="CK9" i="18"/>
  <c r="CK20" i="18"/>
  <c r="CK345" i="18"/>
  <c r="CK335" i="18"/>
  <c r="CK330" i="18"/>
  <c r="CK320" i="18"/>
  <c r="CK328" i="18"/>
  <c r="CK313" i="18"/>
  <c r="CK310" i="18"/>
  <c r="CK292" i="18"/>
  <c r="CK289" i="18"/>
  <c r="CK281" i="18"/>
  <c r="CK283" i="18"/>
  <c r="CK270" i="18"/>
  <c r="CK256" i="18"/>
  <c r="CK248" i="18"/>
  <c r="CK252" i="18"/>
  <c r="CK222" i="18"/>
  <c r="CK208" i="18"/>
  <c r="CK201" i="18"/>
  <c r="CK197" i="18"/>
  <c r="CK235" i="18"/>
  <c r="CK196" i="18"/>
  <c r="CK170" i="18"/>
  <c r="CK168" i="18"/>
  <c r="CK152" i="18"/>
  <c r="CK176" i="18"/>
  <c r="CK147" i="18"/>
  <c r="CK123" i="18"/>
  <c r="CK106" i="18"/>
  <c r="CK131" i="18"/>
  <c r="CK128" i="18"/>
  <c r="CK112" i="18"/>
  <c r="CK139" i="18"/>
  <c r="CK67" i="18"/>
  <c r="CK64" i="18"/>
  <c r="CK75" i="18"/>
  <c r="CK60" i="18"/>
  <c r="CK71" i="18"/>
  <c r="CK70" i="18"/>
  <c r="CK11" i="18"/>
  <c r="CK8" i="18"/>
  <c r="CK19" i="18"/>
  <c r="CK16" i="18"/>
  <c r="CK30" i="18"/>
  <c r="CK10" i="18"/>
  <c r="CK352" i="18"/>
  <c r="CK323" i="18"/>
  <c r="CK348" i="18"/>
  <c r="CK318" i="18"/>
  <c r="CK319" i="18"/>
  <c r="CK306" i="18"/>
  <c r="CK307" i="18"/>
  <c r="CK288" i="18"/>
  <c r="CK295" i="18"/>
  <c r="CK271" i="18"/>
  <c r="CK282" i="18"/>
  <c r="CK267" i="18"/>
  <c r="CK253" i="18"/>
  <c r="CK257" i="18"/>
  <c r="CK239" i="18"/>
  <c r="CK217" i="18"/>
  <c r="CK194" i="18"/>
  <c r="CK191" i="18"/>
  <c r="CK231" i="18"/>
  <c r="CK234" i="18"/>
  <c r="CK186" i="18"/>
  <c r="CK165" i="18"/>
  <c r="CK155" i="18"/>
  <c r="CK179" i="18"/>
  <c r="CK163" i="18"/>
  <c r="CK187" i="18"/>
  <c r="CK117" i="18"/>
  <c r="CK104" i="18"/>
  <c r="CK125" i="18"/>
  <c r="CK115" i="18"/>
  <c r="CK99" i="18"/>
  <c r="CK133" i="18"/>
  <c r="CK61" i="18"/>
  <c r="CK54" i="18"/>
  <c r="CK62" i="18"/>
  <c r="CK96" i="18"/>
  <c r="CK65" i="18"/>
  <c r="CK68" i="18"/>
  <c r="CK52" i="18"/>
  <c r="CK50" i="18"/>
  <c r="CK13" i="18"/>
  <c r="CK46" i="18"/>
  <c r="CK14" i="18"/>
  <c r="CK7" i="18"/>
  <c r="CK350" i="18"/>
  <c r="CK343" i="18"/>
  <c r="CK346" i="18"/>
  <c r="CK312" i="18"/>
  <c r="CK315" i="18"/>
  <c r="CK300" i="18"/>
  <c r="CK305" i="18"/>
  <c r="CK285" i="18"/>
  <c r="CK294" i="18"/>
  <c r="CK263" i="18"/>
  <c r="CK272" i="18"/>
  <c r="CK266" i="18"/>
  <c r="CK238" i="18"/>
  <c r="CK247" i="18"/>
  <c r="CK241" i="18"/>
  <c r="CK211" i="18"/>
  <c r="CK192" i="18"/>
  <c r="CK218" i="18"/>
  <c r="CK228" i="18"/>
  <c r="CK232" i="18"/>
  <c r="CK181" i="18"/>
  <c r="CK158" i="18"/>
  <c r="CK149" i="18"/>
  <c r="CK173" i="18"/>
  <c r="CK150" i="18"/>
  <c r="CK174" i="18"/>
  <c r="CK107" i="18"/>
  <c r="CK134" i="18"/>
  <c r="CK118" i="18"/>
  <c r="CK109" i="18"/>
  <c r="CK142" i="18"/>
  <c r="CK124" i="18"/>
  <c r="CK55" i="18"/>
  <c r="CK90" i="18"/>
  <c r="CK57" i="18"/>
  <c r="CK86" i="18"/>
  <c r="CK58" i="18"/>
  <c r="CK56" i="18"/>
  <c r="CK44" i="18"/>
  <c r="CK45" i="18"/>
  <c r="CK47" i="18"/>
  <c r="CK38" i="18"/>
  <c r="CK35" i="18"/>
  <c r="CK341" i="18"/>
  <c r="CK338" i="18"/>
  <c r="CK339" i="18"/>
  <c r="CK333" i="18"/>
  <c r="CK314" i="18"/>
  <c r="CK309" i="18"/>
  <c r="CK301" i="18"/>
  <c r="CK299" i="18"/>
  <c r="CK274" i="18"/>
  <c r="CK262" i="18"/>
  <c r="CK269" i="18"/>
  <c r="CK265" i="18"/>
  <c r="CK264" i="18"/>
  <c r="CK246" i="18"/>
  <c r="CK233" i="18"/>
  <c r="CK205" i="18"/>
  <c r="CK229" i="18"/>
  <c r="CK213" i="18"/>
  <c r="CK227" i="18"/>
  <c r="CK221" i="18"/>
  <c r="CK171" i="18"/>
  <c r="CK156" i="18"/>
  <c r="CK182" i="18"/>
  <c r="CK166" i="18"/>
  <c r="CK148" i="18"/>
  <c r="CK172" i="18"/>
  <c r="CK101" i="18"/>
  <c r="CK132" i="18"/>
  <c r="CK116" i="18"/>
  <c r="CK100" i="18"/>
  <c r="CK140" i="18"/>
  <c r="CK110" i="18"/>
  <c r="CK97" i="18"/>
  <c r="CK85" i="18"/>
  <c r="CK98" i="18"/>
  <c r="CK81" i="18"/>
  <c r="CK53" i="18"/>
  <c r="CK49" i="18"/>
  <c r="CK32" i="18"/>
  <c r="CK42" i="18"/>
  <c r="CK39" i="18"/>
  <c r="CK36" i="18"/>
  <c r="CK12" i="18"/>
  <c r="CK303" i="18"/>
  <c r="CK195" i="18"/>
  <c r="CK164" i="18"/>
  <c r="CK108" i="18"/>
  <c r="CK37" i="18"/>
  <c r="CK351" i="18"/>
  <c r="CK298" i="18"/>
  <c r="CK225" i="18"/>
  <c r="CK175" i="18"/>
  <c r="CK91" i="18"/>
  <c r="CK33" i="18"/>
  <c r="CK340" i="18"/>
  <c r="CK251" i="18"/>
  <c r="CK206" i="18"/>
  <c r="CK160" i="18"/>
  <c r="CK78" i="18"/>
  <c r="CK26" i="18"/>
  <c r="CK336" i="18"/>
  <c r="CK268" i="18"/>
  <c r="CK226" i="18"/>
  <c r="CK135" i="18"/>
  <c r="CK93" i="18"/>
  <c r="CK6" i="18"/>
  <c r="CK327" i="18"/>
  <c r="CK255" i="18"/>
  <c r="CK214" i="18"/>
  <c r="CK119" i="18"/>
  <c r="CK72" i="18"/>
  <c r="CK311" i="18"/>
  <c r="CK245" i="18"/>
  <c r="CK159" i="18"/>
  <c r="CK102" i="18"/>
  <c r="CK94" i="18"/>
  <c r="CK308" i="18"/>
  <c r="CK240" i="18"/>
  <c r="CK190" i="18"/>
  <c r="CK143" i="18"/>
  <c r="CK41" i="18"/>
  <c r="CK230" i="18"/>
  <c r="CK180" i="18"/>
  <c r="CK126" i="18"/>
  <c r="CK51" i="18"/>
  <c r="CK290" i="18"/>
  <c r="BS45" i="18"/>
  <c r="BS87" i="18"/>
  <c r="BS53" i="18"/>
  <c r="BS138" i="18"/>
  <c r="BS193" i="18"/>
  <c r="BS190" i="18"/>
  <c r="BS226" i="18"/>
  <c r="BS247" i="18"/>
  <c r="BS273" i="18"/>
  <c r="BS311" i="18"/>
  <c r="AJ233" i="18"/>
  <c r="AS318" i="18"/>
  <c r="AS299" i="18"/>
  <c r="AS254" i="18"/>
  <c r="AS226" i="18"/>
  <c r="AS198" i="18"/>
  <c r="AS205" i="18"/>
  <c r="AS343" i="18"/>
  <c r="AS310" i="18"/>
  <c r="AS311" i="18"/>
  <c r="AS274" i="18"/>
  <c r="AS221" i="18"/>
  <c r="AS193" i="18"/>
  <c r="AS295" i="18"/>
  <c r="AS286" i="18"/>
  <c r="AS278" i="18"/>
  <c r="AS258" i="18"/>
  <c r="AS235" i="18"/>
  <c r="AS210" i="18"/>
  <c r="AS201" i="18"/>
  <c r="AS206" i="18"/>
  <c r="AS169" i="18"/>
  <c r="AS170" i="18"/>
  <c r="AS350" i="18"/>
  <c r="AS346" i="18"/>
  <c r="AS331" i="18"/>
  <c r="AS315" i="18"/>
  <c r="AS282" i="18"/>
  <c r="AS298" i="18"/>
  <c r="AS251" i="18"/>
  <c r="AS222" i="18"/>
  <c r="AS189" i="18"/>
  <c r="AS146" i="18"/>
  <c r="AS165" i="18"/>
  <c r="AS327" i="18"/>
  <c r="AS283" i="18"/>
  <c r="AS267" i="18"/>
  <c r="AS250" i="18"/>
  <c r="AS262" i="18"/>
  <c r="AS202" i="18"/>
  <c r="AS214" i="18"/>
  <c r="AS194" i="18"/>
  <c r="AS153" i="18"/>
  <c r="AS347" i="18"/>
  <c r="AS326" i="18"/>
  <c r="AS322" i="18"/>
  <c r="AS290" i="18"/>
  <c r="AS247" i="18"/>
  <c r="AS246" i="18"/>
  <c r="AS266" i="18"/>
  <c r="AS234" i="18"/>
  <c r="AS209" i="18"/>
  <c r="AS217" i="18"/>
  <c r="AS230" i="18"/>
  <c r="AS197" i="18"/>
  <c r="AS162" i="18"/>
  <c r="AS186" i="18"/>
  <c r="AS177" i="18"/>
  <c r="AS334" i="18"/>
  <c r="AS306" i="18"/>
  <c r="AS270" i="18"/>
  <c r="AS242" i="18"/>
  <c r="AS263" i="18"/>
  <c r="AS218" i="18"/>
  <c r="AS190" i="18"/>
  <c r="AS157" i="18"/>
  <c r="AS174" i="18"/>
  <c r="AS181" i="18"/>
  <c r="AS158" i="18"/>
  <c r="AS279" i="18"/>
  <c r="AS238" i="18"/>
  <c r="AS173" i="18"/>
  <c r="AS138" i="18"/>
  <c r="AS137" i="18"/>
  <c r="AS97" i="18"/>
  <c r="AS66" i="18"/>
  <c r="AS98" i="18"/>
  <c r="AS69" i="18"/>
  <c r="AS46" i="18"/>
  <c r="AS9" i="18"/>
  <c r="AS36" i="18"/>
  <c r="AS325" i="18"/>
  <c r="AS95" i="18"/>
  <c r="AS208" i="18"/>
  <c r="AS317" i="18"/>
  <c r="AS8" i="18"/>
  <c r="AS321" i="18"/>
  <c r="AS91" i="18"/>
  <c r="AS219" i="18"/>
  <c r="AS248" i="18"/>
  <c r="AS309" i="18"/>
  <c r="AS55" i="18"/>
  <c r="AS183" i="18"/>
  <c r="AS128" i="18"/>
  <c r="AS292" i="18"/>
  <c r="AS24" i="18"/>
  <c r="AS112" i="18"/>
  <c r="AS131" i="18"/>
  <c r="AS265" i="18"/>
  <c r="AS164" i="18"/>
  <c r="AS231" i="18"/>
  <c r="AS149" i="18"/>
  <c r="AS161" i="18"/>
  <c r="AS178" i="18"/>
  <c r="AS106" i="18"/>
  <c r="AS113" i="18"/>
  <c r="AS93" i="18"/>
  <c r="AS34" i="18"/>
  <c r="AS42" i="18"/>
  <c r="AS18" i="18"/>
  <c r="AS21" i="18"/>
  <c r="AS296" i="18"/>
  <c r="AS269" i="18"/>
  <c r="AS111" i="18"/>
  <c r="AS239" i="18"/>
  <c r="AS16" i="18"/>
  <c r="AS88" i="18"/>
  <c r="AS243" i="18"/>
  <c r="AS339" i="18"/>
  <c r="AS107" i="18"/>
  <c r="AS255" i="18"/>
  <c r="AS345" i="18"/>
  <c r="AS80" i="18"/>
  <c r="AS340" i="18"/>
  <c r="AS332" i="18"/>
  <c r="AS272" i="18"/>
  <c r="AS71" i="18"/>
  <c r="AS199" i="18"/>
  <c r="AS136" i="18"/>
  <c r="AS188" i="18"/>
  <c r="AS120" i="18"/>
  <c r="AS253" i="18"/>
  <c r="AS19" i="18"/>
  <c r="AS147" i="18"/>
  <c r="AS44" i="18"/>
  <c r="AS308" i="18"/>
  <c r="AS338" i="18"/>
  <c r="AS302" i="18"/>
  <c r="AS142" i="18"/>
  <c r="AS105" i="18"/>
  <c r="AS129" i="18"/>
  <c r="AS118" i="18"/>
  <c r="AS130" i="18"/>
  <c r="AS58" i="18"/>
  <c r="AS77" i="18"/>
  <c r="AS82" i="18"/>
  <c r="AS78" i="18"/>
  <c r="AS29" i="18"/>
  <c r="AS37" i="18"/>
  <c r="AS14" i="18"/>
  <c r="AS216" i="18"/>
  <c r="AS336" i="18"/>
  <c r="AS229" i="18"/>
  <c r="AS127" i="18"/>
  <c r="AS351" i="18"/>
  <c r="AS281" i="18"/>
  <c r="AS349" i="18"/>
  <c r="AS123" i="18"/>
  <c r="AS280" i="18"/>
  <c r="AS40" i="18"/>
  <c r="AS341" i="18"/>
  <c r="AS87" i="18"/>
  <c r="AS215" i="18"/>
  <c r="AS12" i="18"/>
  <c r="AS144" i="18"/>
  <c r="AS196" i="18"/>
  <c r="AS320" i="18"/>
  <c r="AS353" i="18"/>
  <c r="AS284" i="18"/>
  <c r="AS172" i="18"/>
  <c r="AS275" i="18"/>
  <c r="AS225" i="18"/>
  <c r="AS35" i="18"/>
  <c r="AS163" i="18"/>
  <c r="AS300" i="18"/>
  <c r="AS288" i="18"/>
  <c r="AS342" i="18"/>
  <c r="AS166" i="18"/>
  <c r="AS110" i="18"/>
  <c r="AS53" i="18"/>
  <c r="AS54" i="18"/>
  <c r="AS38" i="18"/>
  <c r="AS17" i="18"/>
  <c r="AS328" i="18"/>
  <c r="AS287" i="18"/>
  <c r="AS48" i="18"/>
  <c r="AS96" i="18"/>
  <c r="AS15" i="18"/>
  <c r="AS143" i="18"/>
  <c r="AS252" i="18"/>
  <c r="AS108" i="18"/>
  <c r="AS256" i="18"/>
  <c r="AS11" i="18"/>
  <c r="AS139" i="18"/>
  <c r="AS268" i="18"/>
  <c r="AS233" i="18"/>
  <c r="AS344" i="18"/>
  <c r="AS103" i="18"/>
  <c r="AS20" i="18"/>
  <c r="AS204" i="18"/>
  <c r="AS56" i="18"/>
  <c r="AS180" i="18"/>
  <c r="AS51" i="18"/>
  <c r="AS179" i="18"/>
  <c r="AS154" i="18"/>
  <c r="AS117" i="18"/>
  <c r="AS141" i="18"/>
  <c r="AS49" i="18"/>
  <c r="AS13" i="18"/>
  <c r="AS329" i="18"/>
  <c r="AS227" i="18"/>
  <c r="AS261" i="18"/>
  <c r="AS31" i="18"/>
  <c r="AS159" i="18"/>
  <c r="AS316" i="18"/>
  <c r="AS116" i="18"/>
  <c r="AS27" i="18"/>
  <c r="AS155" i="18"/>
  <c r="AS100" i="18"/>
  <c r="AS312" i="18"/>
  <c r="AS245" i="18"/>
  <c r="AS119" i="18"/>
  <c r="AS32" i="18"/>
  <c r="AS212" i="18"/>
  <c r="AS313" i="18"/>
  <c r="AS301" i="18"/>
  <c r="AS289" i="18"/>
  <c r="AS67" i="18"/>
  <c r="AS195" i="18"/>
  <c r="AS76" i="18"/>
  <c r="AS314" i="18"/>
  <c r="AS182" i="18"/>
  <c r="AS145" i="18"/>
  <c r="AS122" i="18"/>
  <c r="AS109" i="18"/>
  <c r="AS70" i="18"/>
  <c r="AS61" i="18"/>
  <c r="AS73" i="18"/>
  <c r="AS62" i="18"/>
  <c r="AS86" i="18"/>
  <c r="AS22" i="18"/>
  <c r="AS30" i="18"/>
  <c r="AS10" i="18"/>
  <c r="AS232" i="18"/>
  <c r="AS223" i="18"/>
  <c r="AS68" i="18"/>
  <c r="AS148" i="18"/>
  <c r="AS241" i="18"/>
  <c r="AS47" i="18"/>
  <c r="AS175" i="18"/>
  <c r="AS303" i="18"/>
  <c r="AS260" i="18"/>
  <c r="AS28" i="18"/>
  <c r="AS124" i="18"/>
  <c r="AS176" i="18"/>
  <c r="AS304" i="18"/>
  <c r="AS43" i="18"/>
  <c r="AS171" i="18"/>
  <c r="AS220" i="18"/>
  <c r="AS307" i="18"/>
  <c r="AS273" i="18"/>
  <c r="AS7" i="18"/>
  <c r="AS135" i="18"/>
  <c r="AS249" i="18"/>
  <c r="AS335" i="18"/>
  <c r="AS352" i="18"/>
  <c r="AS83" i="18"/>
  <c r="AS211" i="18"/>
  <c r="AS84" i="18"/>
  <c r="AS323" i="18"/>
  <c r="AS294" i="18"/>
  <c r="AS185" i="18"/>
  <c r="AS126" i="18"/>
  <c r="AS133" i="18"/>
  <c r="AS134" i="18"/>
  <c r="AS102" i="18"/>
  <c r="AS114" i="18"/>
  <c r="AS94" i="18"/>
  <c r="AS90" i="18"/>
  <c r="AS57" i="18"/>
  <c r="AS81" i="18"/>
  <c r="AS26" i="18"/>
  <c r="AS41" i="18"/>
  <c r="AS50" i="18"/>
  <c r="AS25" i="18"/>
  <c r="AS33" i="18"/>
  <c r="AS156" i="18"/>
  <c r="AS240" i="18"/>
  <c r="AS293" i="18"/>
  <c r="AS63" i="18"/>
  <c r="AS191" i="18"/>
  <c r="AS132" i="18"/>
  <c r="AS192" i="18"/>
  <c r="AS291" i="18"/>
  <c r="AS184" i="18"/>
  <c r="AS257" i="18"/>
  <c r="AS59" i="18"/>
  <c r="AS187" i="18"/>
  <c r="AS168" i="18"/>
  <c r="AS64" i="18"/>
  <c r="AS152" i="18"/>
  <c r="AS237" i="18"/>
  <c r="AS277" i="18"/>
  <c r="AS23" i="18"/>
  <c r="AS151" i="18"/>
  <c r="AS271" i="18"/>
  <c r="AS92" i="18"/>
  <c r="AS228" i="18"/>
  <c r="AS99" i="18"/>
  <c r="AS330" i="18"/>
  <c r="AS150" i="18"/>
  <c r="AS85" i="18"/>
  <c r="AS264" i="18"/>
  <c r="AS203" i="18"/>
  <c r="AS39" i="18"/>
  <c r="AS121" i="18"/>
  <c r="AS297" i="18"/>
  <c r="AS72" i="18"/>
  <c r="AS167" i="18"/>
  <c r="AS45" i="18"/>
  <c r="AS60" i="18"/>
  <c r="AS52" i="18"/>
  <c r="AS160" i="18"/>
  <c r="AS213" i="18"/>
  <c r="AS65" i="18"/>
  <c r="AS74" i="18"/>
  <c r="AS305" i="18"/>
  <c r="AS140" i="18"/>
  <c r="AS259" i="18"/>
  <c r="AS104" i="18"/>
  <c r="AS115" i="18"/>
  <c r="AS244" i="18"/>
  <c r="AS101" i="18"/>
  <c r="AS89" i="18"/>
  <c r="AS6" i="18"/>
  <c r="AS200" i="18"/>
  <c r="AS333" i="18"/>
  <c r="AS285" i="18"/>
  <c r="AS337" i="18"/>
  <c r="AS348" i="18"/>
  <c r="AS236" i="18"/>
  <c r="AS79" i="18"/>
  <c r="AS324" i="18"/>
  <c r="AS276" i="18"/>
  <c r="AS224" i="18"/>
  <c r="AS125" i="18"/>
  <c r="AS75" i="18"/>
  <c r="AS319" i="18"/>
  <c r="AS207" i="18"/>
  <c r="CS339" i="18"/>
  <c r="CS295" i="18"/>
  <c r="CS288" i="18"/>
  <c r="CS243" i="18"/>
  <c r="CS104" i="18"/>
  <c r="CS69" i="18"/>
  <c r="CS197" i="18"/>
  <c r="CS150" i="18"/>
  <c r="CS333" i="18"/>
  <c r="CS291" i="18"/>
  <c r="CS279" i="18"/>
  <c r="CS231" i="18"/>
  <c r="CS136" i="18"/>
  <c r="CS85" i="18"/>
  <c r="CS213" i="18"/>
  <c r="CS158" i="18"/>
  <c r="CS151" i="18"/>
  <c r="CS196" i="18"/>
  <c r="CS10" i="18"/>
  <c r="CS194" i="18"/>
  <c r="CS19" i="18"/>
  <c r="CS246" i="18"/>
  <c r="CS64" i="18"/>
  <c r="CS340" i="18"/>
  <c r="CS129" i="18"/>
  <c r="CS325" i="18"/>
  <c r="CS178" i="18"/>
  <c r="CS143" i="18"/>
  <c r="CS156" i="18"/>
  <c r="CS82" i="18"/>
  <c r="CS11" i="18"/>
  <c r="CS242" i="18"/>
  <c r="CS56" i="18"/>
  <c r="CS45" i="18"/>
  <c r="CS173" i="18"/>
  <c r="CS46" i="18"/>
  <c r="CS39" i="18"/>
  <c r="CS84" i="18"/>
  <c r="CS337" i="18"/>
  <c r="CS138" i="18"/>
  <c r="CS35" i="18"/>
  <c r="CS270" i="18"/>
  <c r="CS80" i="18"/>
  <c r="CS324" i="18"/>
  <c r="CS121" i="18"/>
  <c r="CS267" i="18"/>
  <c r="CS182" i="18"/>
  <c r="CS191" i="18"/>
  <c r="CS245" i="18"/>
  <c r="CS271" i="18"/>
  <c r="CS219" i="18"/>
  <c r="CS346" i="18"/>
  <c r="CS323" i="18"/>
  <c r="CS304" i="18"/>
  <c r="CS263" i="18"/>
  <c r="CS227" i="18"/>
  <c r="CS168" i="18"/>
  <c r="CS101" i="18"/>
  <c r="CS296" i="18"/>
  <c r="CS284" i="18"/>
  <c r="CS183" i="18"/>
  <c r="CS225" i="18"/>
  <c r="CS18" i="18"/>
  <c r="CS202" i="18"/>
  <c r="CS51" i="18"/>
  <c r="CS262" i="18"/>
  <c r="CS96" i="18"/>
  <c r="CS17" i="18"/>
  <c r="CS145" i="18"/>
  <c r="CS347" i="18"/>
  <c r="CS265" i="18"/>
  <c r="CS175" i="18"/>
  <c r="CS188" i="18"/>
  <c r="CS162" i="18"/>
  <c r="CS43" i="18"/>
  <c r="CS258" i="18"/>
  <c r="CS88" i="18"/>
  <c r="CS61" i="18"/>
  <c r="CS189" i="18"/>
  <c r="CS66" i="18"/>
  <c r="CS71" i="18"/>
  <c r="CS116" i="18"/>
  <c r="CS293" i="18"/>
  <c r="CS190" i="18"/>
  <c r="CS67" i="18"/>
  <c r="CS286" i="18"/>
  <c r="CS112" i="18"/>
  <c r="CS9" i="18"/>
  <c r="CS137" i="18"/>
  <c r="CS6" i="18"/>
  <c r="CS233" i="18"/>
  <c r="CS12" i="18"/>
  <c r="CS280" i="18"/>
  <c r="CS348" i="18"/>
  <c r="CS234" i="18"/>
  <c r="CS317" i="18"/>
  <c r="CS301" i="18"/>
  <c r="CS240" i="18"/>
  <c r="CS224" i="18"/>
  <c r="CS200" i="18"/>
  <c r="CS117" i="18"/>
  <c r="CS309" i="18"/>
  <c r="CS319" i="18"/>
  <c r="CS215" i="18"/>
  <c r="CS257" i="18"/>
  <c r="CS30" i="18"/>
  <c r="CS210" i="18"/>
  <c r="CS83" i="18"/>
  <c r="CS278" i="18"/>
  <c r="CS128" i="18"/>
  <c r="CS33" i="18"/>
  <c r="CS161" i="18"/>
  <c r="CS22" i="18"/>
  <c r="CS287" i="18"/>
  <c r="CS207" i="18"/>
  <c r="CS220" i="18"/>
  <c r="CS222" i="18"/>
  <c r="CS75" i="18"/>
  <c r="CS274" i="18"/>
  <c r="CS120" i="18"/>
  <c r="CS77" i="18"/>
  <c r="CS205" i="18"/>
  <c r="CS94" i="18"/>
  <c r="CS103" i="18"/>
  <c r="CS148" i="18"/>
  <c r="CS315" i="18"/>
  <c r="CS198" i="18"/>
  <c r="CS99" i="18"/>
  <c r="CS302" i="18"/>
  <c r="CS144" i="18"/>
  <c r="CS25" i="18"/>
  <c r="CS153" i="18"/>
  <c r="CS26" i="18"/>
  <c r="CS316" i="18"/>
  <c r="CS44" i="18"/>
  <c r="CS331" i="18"/>
  <c r="CS27" i="18"/>
  <c r="CS250" i="18"/>
  <c r="CS327" i="18"/>
  <c r="CS285" i="18"/>
  <c r="CS247" i="18"/>
  <c r="CS237" i="18"/>
  <c r="CS343" i="18"/>
  <c r="CS133" i="18"/>
  <c r="CS344" i="18"/>
  <c r="CS345" i="18"/>
  <c r="CS36" i="18"/>
  <c r="CS289" i="18"/>
  <c r="CS90" i="18"/>
  <c r="CS223" i="18"/>
  <c r="CS115" i="18"/>
  <c r="CS294" i="18"/>
  <c r="CS160" i="18"/>
  <c r="CS49" i="18"/>
  <c r="CS177" i="18"/>
  <c r="CS54" i="18"/>
  <c r="CS329" i="18"/>
  <c r="CS352" i="18"/>
  <c r="CS353" i="18"/>
  <c r="CS239" i="18"/>
  <c r="CS107" i="18"/>
  <c r="CS290" i="18"/>
  <c r="CS152" i="18"/>
  <c r="CS93" i="18"/>
  <c r="CS221" i="18"/>
  <c r="CS146" i="18"/>
  <c r="CS135" i="18"/>
  <c r="CS180" i="18"/>
  <c r="CS328" i="18"/>
  <c r="CS206" i="18"/>
  <c r="CS131" i="18"/>
  <c r="CS318" i="18"/>
  <c r="CS176" i="18"/>
  <c r="CS41" i="18"/>
  <c r="CS169" i="18"/>
  <c r="CS86" i="18"/>
  <c r="CS31" i="18"/>
  <c r="CS76" i="18"/>
  <c r="CS50" i="18"/>
  <c r="CS59" i="18"/>
  <c r="CS266" i="18"/>
  <c r="CS320" i="18"/>
  <c r="CS272" i="18"/>
  <c r="CS259" i="18"/>
  <c r="CS8" i="18"/>
  <c r="CS21" i="18"/>
  <c r="CS149" i="18"/>
  <c r="CS38" i="18"/>
  <c r="CS23" i="18"/>
  <c r="CS68" i="18"/>
  <c r="CS321" i="18"/>
  <c r="CS126" i="18"/>
  <c r="CS236" i="18"/>
  <c r="CS147" i="18"/>
  <c r="CS310" i="18"/>
  <c r="CS192" i="18"/>
  <c r="CS65" i="18"/>
  <c r="CS193" i="18"/>
  <c r="CS102" i="18"/>
  <c r="CS15" i="18"/>
  <c r="CS28" i="18"/>
  <c r="CS235" i="18"/>
  <c r="CS252" i="18"/>
  <c r="CS139" i="18"/>
  <c r="CS306" i="18"/>
  <c r="CS184" i="18"/>
  <c r="CS109" i="18"/>
  <c r="CS251" i="18"/>
  <c r="CS154" i="18"/>
  <c r="CS167" i="18"/>
  <c r="CS212" i="18"/>
  <c r="CS341" i="18"/>
  <c r="CS255" i="18"/>
  <c r="CS163" i="18"/>
  <c r="CS334" i="18"/>
  <c r="CS208" i="18"/>
  <c r="CS57" i="18"/>
  <c r="CS185" i="18"/>
  <c r="CS106" i="18"/>
  <c r="CS63" i="18"/>
  <c r="CS108" i="18"/>
  <c r="CS78" i="18"/>
  <c r="CS91" i="18"/>
  <c r="CS282" i="18"/>
  <c r="CS349" i="18"/>
  <c r="CS307" i="18"/>
  <c r="CS269" i="18"/>
  <c r="CS256" i="18"/>
  <c r="CS40" i="18"/>
  <c r="CS37" i="18"/>
  <c r="CS165" i="18"/>
  <c r="CS62" i="18"/>
  <c r="CS55" i="18"/>
  <c r="CS100" i="18"/>
  <c r="CS232" i="18"/>
  <c r="CS134" i="18"/>
  <c r="CS249" i="18"/>
  <c r="CS179" i="18"/>
  <c r="CS326" i="18"/>
  <c r="CS244" i="18"/>
  <c r="CS81" i="18"/>
  <c r="CS209" i="18"/>
  <c r="CS110" i="18"/>
  <c r="CS47" i="18"/>
  <c r="CS60" i="18"/>
  <c r="CS312" i="18"/>
  <c r="CS300" i="18"/>
  <c r="CS171" i="18"/>
  <c r="CS322" i="18"/>
  <c r="CS216" i="18"/>
  <c r="CS125" i="18"/>
  <c r="CS264" i="18"/>
  <c r="CS214" i="18"/>
  <c r="CS199" i="18"/>
  <c r="CS241" i="18"/>
  <c r="CS14" i="18"/>
  <c r="CS268" i="18"/>
  <c r="CS195" i="18"/>
  <c r="CS350" i="18"/>
  <c r="CS228" i="18"/>
  <c r="CS73" i="18"/>
  <c r="CS201" i="18"/>
  <c r="CS114" i="18"/>
  <c r="CS95" i="18"/>
  <c r="CS140" i="18"/>
  <c r="CS98" i="18"/>
  <c r="CS123" i="18"/>
  <c r="CS298" i="18"/>
  <c r="CS181" i="18"/>
  <c r="CS142" i="18"/>
  <c r="CS276" i="18"/>
  <c r="CS79" i="18"/>
  <c r="CS203" i="18"/>
  <c r="CS277" i="18"/>
  <c r="CS58" i="18"/>
  <c r="CS260" i="18"/>
  <c r="CS127" i="18"/>
  <c r="CS314" i="18"/>
  <c r="CS70" i="18"/>
  <c r="CS186" i="18"/>
  <c r="CS308" i="18"/>
  <c r="CS111" i="18"/>
  <c r="CS226" i="18"/>
  <c r="CS34" i="18"/>
  <c r="CS130" i="18"/>
  <c r="CS292" i="18"/>
  <c r="CS159" i="18"/>
  <c r="CS330" i="18"/>
  <c r="CS336" i="18"/>
  <c r="CS87" i="18"/>
  <c r="CS332" i="18"/>
  <c r="CS97" i="18"/>
  <c r="CS92" i="18"/>
  <c r="CS338" i="18"/>
  <c r="CS297" i="18"/>
  <c r="CS281" i="18"/>
  <c r="CS89" i="18"/>
  <c r="CS172" i="18"/>
  <c r="CS311" i="18"/>
  <c r="CS119" i="18"/>
  <c r="CS351" i="18"/>
  <c r="CS113" i="18"/>
  <c r="CS124" i="18"/>
  <c r="CS24" i="18"/>
  <c r="CS7" i="18"/>
  <c r="CS303" i="18"/>
  <c r="CS105" i="18"/>
  <c r="CS204" i="18"/>
  <c r="CS275" i="18"/>
  <c r="CS132" i="18"/>
  <c r="CS211" i="18"/>
  <c r="CS248" i="18"/>
  <c r="CS42" i="18"/>
  <c r="CS13" i="18"/>
  <c r="CS20" i="18"/>
  <c r="CS238" i="18"/>
  <c r="CS217" i="18"/>
  <c r="CS166" i="18"/>
  <c r="CS253" i="18"/>
  <c r="CS164" i="18"/>
  <c r="CS230" i="18"/>
  <c r="CS299" i="18"/>
  <c r="CS74" i="18"/>
  <c r="CS29" i="18"/>
  <c r="CS52" i="18"/>
  <c r="CS254" i="18"/>
  <c r="CS229" i="18"/>
  <c r="CS218" i="18"/>
  <c r="CS72" i="18"/>
  <c r="CS261" i="18"/>
  <c r="CS342" i="18"/>
  <c r="CS118" i="18"/>
  <c r="CS313" i="18"/>
  <c r="CS141" i="18"/>
  <c r="CS273" i="18"/>
  <c r="CS16" i="18"/>
  <c r="CS122" i="18"/>
  <c r="CS155" i="18"/>
  <c r="CS48" i="18"/>
  <c r="CS53" i="18"/>
  <c r="CS174" i="18"/>
  <c r="CS283" i="18"/>
  <c r="CS187" i="18"/>
  <c r="CS32" i="18"/>
  <c r="CS170" i="18"/>
  <c r="CS335" i="18"/>
  <c r="CS157" i="18"/>
  <c r="CS305" i="18"/>
  <c r="CA350" i="18"/>
  <c r="CA333" i="18"/>
  <c r="CA336" i="18"/>
  <c r="CA316" i="18"/>
  <c r="CA314" i="18"/>
  <c r="CA310" i="18"/>
  <c r="CA302" i="18"/>
  <c r="CA305" i="18"/>
  <c r="CA285" i="18"/>
  <c r="CA274" i="18"/>
  <c r="CA278" i="18"/>
  <c r="CA245" i="18"/>
  <c r="CA241" i="18"/>
  <c r="CA247" i="18"/>
  <c r="CA234" i="18"/>
  <c r="CA227" i="18"/>
  <c r="CA199" i="18"/>
  <c r="CA211" i="18"/>
  <c r="CA224" i="18"/>
  <c r="CA204" i="18"/>
  <c r="CA169" i="18"/>
  <c r="CA146" i="18"/>
  <c r="CA170" i="18"/>
  <c r="CA149" i="18"/>
  <c r="CA173" i="18"/>
  <c r="CA176" i="18"/>
  <c r="CA111" i="18"/>
  <c r="CA136" i="18"/>
  <c r="CA120" i="18"/>
  <c r="CA141" i="18"/>
  <c r="CA128" i="18"/>
  <c r="CA114" i="18"/>
  <c r="CA53" i="18"/>
  <c r="CA92" i="18"/>
  <c r="CA79" i="18"/>
  <c r="CA76" i="18"/>
  <c r="CA87" i="18"/>
  <c r="CA59" i="18"/>
  <c r="CA9" i="18"/>
  <c r="CA52" i="18"/>
  <c r="CA45" i="18"/>
  <c r="CA28" i="18"/>
  <c r="CA18" i="18"/>
  <c r="CA348" i="18"/>
  <c r="CA327" i="18"/>
  <c r="CA332" i="18"/>
  <c r="CA329" i="18"/>
  <c r="CA307" i="18"/>
  <c r="CA309" i="18"/>
  <c r="CA296" i="18"/>
  <c r="CA301" i="18"/>
  <c r="CA273" i="18"/>
  <c r="CA258" i="18"/>
  <c r="CA271" i="18"/>
  <c r="CA244" i="18"/>
  <c r="CA263" i="18"/>
  <c r="CA246" i="18"/>
  <c r="CA232" i="18"/>
  <c r="CA226" i="18"/>
  <c r="CA223" i="18"/>
  <c r="CA205" i="18"/>
  <c r="CA219" i="18"/>
  <c r="CA190" i="18"/>
  <c r="CA162" i="18"/>
  <c r="CA192" i="18"/>
  <c r="CA165" i="18"/>
  <c r="CA182" i="18"/>
  <c r="CA166" i="18"/>
  <c r="CA163" i="18"/>
  <c r="CA105" i="18"/>
  <c r="CA123" i="18"/>
  <c r="CA106" i="18"/>
  <c r="CA131" i="18"/>
  <c r="CA115" i="18"/>
  <c r="CA112" i="18"/>
  <c r="CA94" i="18"/>
  <c r="CA82" i="18"/>
  <c r="CA73" i="18"/>
  <c r="CA63" i="18"/>
  <c r="CA74" i="18"/>
  <c r="CA47" i="18"/>
  <c r="CA35" i="18"/>
  <c r="CA44" i="18"/>
  <c r="CA42" i="18"/>
  <c r="CA19" i="18"/>
  <c r="CA14" i="18"/>
  <c r="CA346" i="18"/>
  <c r="CA326" i="18"/>
  <c r="CA328" i="18"/>
  <c r="CA320" i="18"/>
  <c r="CA303" i="18"/>
  <c r="CA308" i="18"/>
  <c r="CA291" i="18"/>
  <c r="CA281" i="18"/>
  <c r="CA270" i="18"/>
  <c r="CA253" i="18"/>
  <c r="CA289" i="18"/>
  <c r="CA264" i="18"/>
  <c r="CA262" i="18"/>
  <c r="CA243" i="18"/>
  <c r="CA229" i="18"/>
  <c r="CA215" i="18"/>
  <c r="CA212" i="18"/>
  <c r="CA195" i="18"/>
  <c r="CA207" i="18"/>
  <c r="CA188" i="18"/>
  <c r="CA157" i="18"/>
  <c r="CA186" i="18"/>
  <c r="CA158" i="18"/>
  <c r="CA180" i="18"/>
  <c r="CA164" i="18"/>
  <c r="CA150" i="18"/>
  <c r="CA139" i="18"/>
  <c r="CA117" i="18"/>
  <c r="CA104" i="18"/>
  <c r="CA125" i="18"/>
  <c r="CA109" i="18"/>
  <c r="CA99" i="18"/>
  <c r="CA89" i="18"/>
  <c r="CA80" i="18"/>
  <c r="CA66" i="18"/>
  <c r="CA88" i="18"/>
  <c r="CA69" i="18"/>
  <c r="CA46" i="18"/>
  <c r="CA49" i="18"/>
  <c r="CA51" i="18"/>
  <c r="CA37" i="18"/>
  <c r="CA13" i="18"/>
  <c r="CA10" i="18"/>
  <c r="CA342" i="18"/>
  <c r="CA338" i="18"/>
  <c r="CA345" i="18"/>
  <c r="CA318" i="18"/>
  <c r="CA295" i="18"/>
  <c r="CA297" i="18"/>
  <c r="CA311" i="18"/>
  <c r="CA300" i="18"/>
  <c r="CA267" i="18"/>
  <c r="CA248" i="18"/>
  <c r="CA272" i="18"/>
  <c r="CA256" i="18"/>
  <c r="CA238" i="18"/>
  <c r="CA242" i="18"/>
  <c r="CA265" i="18"/>
  <c r="CA202" i="18"/>
  <c r="CA198" i="18"/>
  <c r="CA189" i="18"/>
  <c r="CA201" i="18"/>
  <c r="CA216" i="18"/>
  <c r="CA194" i="18"/>
  <c r="CA181" i="18"/>
  <c r="CA156" i="18"/>
  <c r="CA167" i="18"/>
  <c r="CA151" i="18"/>
  <c r="CA148" i="18"/>
  <c r="CA133" i="18"/>
  <c r="CA107" i="18"/>
  <c r="CA134" i="18"/>
  <c r="CA118" i="18"/>
  <c r="CA100" i="18"/>
  <c r="CA95" i="18"/>
  <c r="CA83" i="18"/>
  <c r="CA67" i="18"/>
  <c r="CA64" i="18"/>
  <c r="CA75" i="18"/>
  <c r="CA60" i="18"/>
  <c r="CA38" i="18"/>
  <c r="CA41" i="18"/>
  <c r="CA43" i="18"/>
  <c r="CA30" i="18"/>
  <c r="CA6" i="18"/>
  <c r="CA39" i="18"/>
  <c r="CA347" i="18"/>
  <c r="CA339" i="18"/>
  <c r="CA351" i="18"/>
  <c r="CA334" i="18"/>
  <c r="CA312" i="18"/>
  <c r="CA322" i="18"/>
  <c r="CA313" i="18"/>
  <c r="CA280" i="18"/>
  <c r="CA294" i="18"/>
  <c r="CA266" i="18"/>
  <c r="CA288" i="18"/>
  <c r="CA269" i="18"/>
  <c r="CA251" i="18"/>
  <c r="CA237" i="18"/>
  <c r="CA260" i="18"/>
  <c r="CA261" i="18"/>
  <c r="CA200" i="18"/>
  <c r="CA196" i="18"/>
  <c r="CA220" i="18"/>
  <c r="CA228" i="18"/>
  <c r="CA203" i="18"/>
  <c r="CA193" i="18"/>
  <c r="CA171" i="18"/>
  <c r="CA183" i="18"/>
  <c r="CA161" i="18"/>
  <c r="CA145" i="18"/>
  <c r="CA142" i="18"/>
  <c r="CA124" i="18"/>
  <c r="CA101" i="18"/>
  <c r="CA132" i="18"/>
  <c r="CA116" i="18"/>
  <c r="CA147" i="18"/>
  <c r="CA84" i="18"/>
  <c r="CA77" i="18"/>
  <c r="CA61" i="18"/>
  <c r="CA54" i="18"/>
  <c r="CA62" i="18"/>
  <c r="CA96" i="18"/>
  <c r="CA36" i="18"/>
  <c r="CA34" i="18"/>
  <c r="CA31" i="18"/>
  <c r="CA25" i="18"/>
  <c r="CA21" i="18"/>
  <c r="CA33" i="18"/>
  <c r="CA343" i="18"/>
  <c r="CA337" i="18"/>
  <c r="CA344" i="18"/>
  <c r="CA331" i="18"/>
  <c r="CA317" i="18"/>
  <c r="CA319" i="18"/>
  <c r="CA299" i="18"/>
  <c r="CA304" i="18"/>
  <c r="CA286" i="18"/>
  <c r="CA284" i="18"/>
  <c r="CA277" i="18"/>
  <c r="CA268" i="18"/>
  <c r="CA250" i="18"/>
  <c r="CA231" i="18"/>
  <c r="CA254" i="18"/>
  <c r="CA240" i="18"/>
  <c r="CA221" i="18"/>
  <c r="CA236" i="18"/>
  <c r="CA210" i="18"/>
  <c r="CA218" i="18"/>
  <c r="CA197" i="18"/>
  <c r="CA174" i="18"/>
  <c r="CA159" i="18"/>
  <c r="CA177" i="18"/>
  <c r="CA154" i="18"/>
  <c r="CA191" i="18"/>
  <c r="CA140" i="18"/>
  <c r="CA110" i="18"/>
  <c r="CA135" i="18"/>
  <c r="CA119" i="18"/>
  <c r="CA102" i="18"/>
  <c r="CA143" i="18"/>
  <c r="CA71" i="18"/>
  <c r="CA70" i="18"/>
  <c r="CA55" i="18"/>
  <c r="CA90" i="18"/>
  <c r="CA57" i="18"/>
  <c r="CA86" i="18"/>
  <c r="CA26" i="18"/>
  <c r="CA29" i="18"/>
  <c r="CA17" i="18"/>
  <c r="CA20" i="18"/>
  <c r="CA27" i="18"/>
  <c r="CA32" i="18"/>
  <c r="CA349" i="18"/>
  <c r="CA353" i="18"/>
  <c r="CA335" i="18"/>
  <c r="CA330" i="18"/>
  <c r="CA323" i="18"/>
  <c r="CA325" i="18"/>
  <c r="CA298" i="18"/>
  <c r="CA293" i="18"/>
  <c r="CA283" i="18"/>
  <c r="CA290" i="18"/>
  <c r="CA276" i="18"/>
  <c r="CA275" i="18"/>
  <c r="CA239" i="18"/>
  <c r="CA257" i="18"/>
  <c r="CA252" i="18"/>
  <c r="CA233" i="18"/>
  <c r="CA214" i="18"/>
  <c r="CA222" i="18"/>
  <c r="CA208" i="18"/>
  <c r="CA213" i="18"/>
  <c r="CA187" i="18"/>
  <c r="CA172" i="18"/>
  <c r="CA153" i="18"/>
  <c r="CA168" i="18"/>
  <c r="CA152" i="18"/>
  <c r="CA185" i="18"/>
  <c r="CA126" i="18"/>
  <c r="CA108" i="18"/>
  <c r="CA129" i="18"/>
  <c r="CA113" i="18"/>
  <c r="CA144" i="18"/>
  <c r="CA137" i="18"/>
  <c r="CA65" i="18"/>
  <c r="CA68" i="18"/>
  <c r="CA97" i="18"/>
  <c r="CA85" i="18"/>
  <c r="CA98" i="18"/>
  <c r="CA81" i="18"/>
  <c r="CA24" i="18"/>
  <c r="CA22" i="18"/>
  <c r="CA8" i="18"/>
  <c r="CA48" i="18"/>
  <c r="CA23" i="18"/>
  <c r="CA12" i="18"/>
  <c r="CA292" i="18"/>
  <c r="CA230" i="18"/>
  <c r="CA155" i="18"/>
  <c r="CA127" i="18"/>
  <c r="CA11" i="18"/>
  <c r="CA352" i="18"/>
  <c r="CA282" i="18"/>
  <c r="CA209" i="18"/>
  <c r="CA179" i="18"/>
  <c r="CA58" i="18"/>
  <c r="CA50" i="18"/>
  <c r="CA340" i="18"/>
  <c r="CA287" i="18"/>
  <c r="CA217" i="18"/>
  <c r="CA178" i="18"/>
  <c r="CA56" i="18"/>
  <c r="CA40" i="18"/>
  <c r="CA341" i="18"/>
  <c r="CA279" i="18"/>
  <c r="CA225" i="18"/>
  <c r="CA121" i="18"/>
  <c r="CA91" i="18"/>
  <c r="CA16" i="18"/>
  <c r="CA321" i="18"/>
  <c r="CA259" i="18"/>
  <c r="CA206" i="18"/>
  <c r="CA138" i="18"/>
  <c r="CA78" i="18"/>
  <c r="CA7" i="18"/>
  <c r="CA315" i="18"/>
  <c r="CA255" i="18"/>
  <c r="CA175" i="18"/>
  <c r="CA122" i="18"/>
  <c r="CA93" i="18"/>
  <c r="CA324" i="18"/>
  <c r="CA249" i="18"/>
  <c r="CA160" i="18"/>
  <c r="CA103" i="18"/>
  <c r="CA72" i="18"/>
  <c r="AJ338" i="18"/>
  <c r="AJ326" i="18"/>
  <c r="AJ302" i="18"/>
  <c r="AJ283" i="18"/>
  <c r="AJ288" i="18"/>
  <c r="AJ262" i="18"/>
  <c r="AJ251" i="18"/>
  <c r="AJ198" i="18"/>
  <c r="AJ210" i="18"/>
  <c r="AJ197" i="18"/>
  <c r="AJ158" i="18"/>
  <c r="AJ173" i="18"/>
  <c r="AJ133" i="18"/>
  <c r="AJ106" i="18"/>
  <c r="AJ130" i="18"/>
  <c r="AJ94" i="18"/>
  <c r="AJ66" i="18"/>
  <c r="AJ93" i="18"/>
  <c r="AJ46" i="18"/>
  <c r="AJ42" i="18"/>
  <c r="AJ17" i="18"/>
  <c r="AJ261" i="18"/>
  <c r="AJ99" i="18"/>
  <c r="AJ312" i="18"/>
  <c r="AJ232" i="18"/>
  <c r="AJ15" i="18"/>
  <c r="AJ143" i="18"/>
  <c r="AJ297" i="18"/>
  <c r="AJ319" i="18"/>
  <c r="AJ68" i="18"/>
  <c r="AJ132" i="18"/>
  <c r="AJ196" i="18"/>
  <c r="AJ333" i="18"/>
  <c r="AJ11" i="18"/>
  <c r="AJ139" i="18"/>
  <c r="AJ271" i="18"/>
  <c r="AJ275" i="18"/>
  <c r="AJ39" i="18"/>
  <c r="AJ167" i="18"/>
  <c r="AJ264" i="18"/>
  <c r="AJ48" i="18"/>
  <c r="AJ112" i="18"/>
  <c r="AJ176" i="18"/>
  <c r="AJ241" i="18"/>
  <c r="AJ342" i="18"/>
  <c r="AJ327" i="18"/>
  <c r="AJ299" i="18"/>
  <c r="AJ294" i="18"/>
  <c r="AJ286" i="18"/>
  <c r="AJ266" i="18"/>
  <c r="AJ250" i="18"/>
  <c r="AJ224" i="18"/>
  <c r="AJ194" i="18"/>
  <c r="AJ202" i="18"/>
  <c r="AJ190" i="18"/>
  <c r="AJ166" i="18"/>
  <c r="AJ110" i="18"/>
  <c r="AJ134" i="18"/>
  <c r="AJ109" i="18"/>
  <c r="AJ89" i="18"/>
  <c r="AJ54" i="18"/>
  <c r="AJ74" i="18"/>
  <c r="AJ14" i="18"/>
  <c r="AJ37" i="18"/>
  <c r="AJ13" i="18"/>
  <c r="AJ293" i="18"/>
  <c r="AJ115" i="18"/>
  <c r="AJ239" i="18"/>
  <c r="AJ281" i="18"/>
  <c r="AJ31" i="18"/>
  <c r="AJ159" i="18"/>
  <c r="AJ345" i="18"/>
  <c r="AJ12" i="18"/>
  <c r="AJ76" i="18"/>
  <c r="AJ140" i="18"/>
  <c r="AJ204" i="18"/>
  <c r="AJ336" i="18"/>
  <c r="AJ27" i="18"/>
  <c r="AJ155" i="18"/>
  <c r="AJ353" i="18"/>
  <c r="AJ301" i="18"/>
  <c r="AJ55" i="18"/>
  <c r="AJ183" i="18"/>
  <c r="AJ287" i="18"/>
  <c r="AJ56" i="18"/>
  <c r="AJ120" i="18"/>
  <c r="AJ184" i="18"/>
  <c r="AJ305" i="18"/>
  <c r="AJ347" i="18"/>
  <c r="AJ314" i="18"/>
  <c r="AJ315" i="18"/>
  <c r="AJ279" i="18"/>
  <c r="AJ282" i="18"/>
  <c r="AJ246" i="18"/>
  <c r="AJ234" i="18"/>
  <c r="AJ222" i="18"/>
  <c r="AJ235" i="18"/>
  <c r="AJ174" i="18"/>
  <c r="AJ177" i="18"/>
  <c r="AJ185" i="18"/>
  <c r="AJ145" i="18"/>
  <c r="AJ113" i="18"/>
  <c r="AJ137" i="18"/>
  <c r="AJ77" i="18"/>
  <c r="AJ90" i="18"/>
  <c r="AJ69" i="18"/>
  <c r="AJ49" i="18"/>
  <c r="AJ30" i="18"/>
  <c r="AJ26" i="18"/>
  <c r="AJ325" i="18"/>
  <c r="AJ131" i="18"/>
  <c r="AJ303" i="18"/>
  <c r="AJ243" i="18"/>
  <c r="AJ47" i="18"/>
  <c r="AJ175" i="18"/>
  <c r="AJ300" i="18"/>
  <c r="AJ20" i="18"/>
  <c r="AJ84" i="18"/>
  <c r="AJ148" i="18"/>
  <c r="AJ212" i="18"/>
  <c r="AJ273" i="18"/>
  <c r="AJ43" i="18"/>
  <c r="AJ171" i="18"/>
  <c r="AJ260" i="18"/>
  <c r="AJ225" i="18"/>
  <c r="AJ71" i="18"/>
  <c r="AJ199" i="18"/>
  <c r="AJ329" i="18"/>
  <c r="AJ64" i="18"/>
  <c r="AJ128" i="18"/>
  <c r="AJ192" i="18"/>
  <c r="AJ276" i="18"/>
  <c r="AJ343" i="18"/>
  <c r="AJ310" i="18"/>
  <c r="AJ306" i="18"/>
  <c r="AJ290" i="18"/>
  <c r="AJ278" i="18"/>
  <c r="AJ256" i="18"/>
  <c r="AJ221" i="18"/>
  <c r="AJ217" i="18"/>
  <c r="AJ201" i="18"/>
  <c r="AJ186" i="18"/>
  <c r="AJ149" i="18"/>
  <c r="AJ178" i="18"/>
  <c r="AJ138" i="18"/>
  <c r="AJ141" i="18"/>
  <c r="AJ114" i="18"/>
  <c r="AJ70" i="18"/>
  <c r="AJ85" i="18"/>
  <c r="AJ86" i="18"/>
  <c r="AJ41" i="18"/>
  <c r="AJ25" i="18"/>
  <c r="AJ22" i="18"/>
  <c r="AJ19" i="18"/>
  <c r="AJ147" i="18"/>
  <c r="AJ351" i="18"/>
  <c r="AJ339" i="18"/>
  <c r="AJ63" i="18"/>
  <c r="AJ191" i="18"/>
  <c r="AJ285" i="18"/>
  <c r="AJ28" i="18"/>
  <c r="AJ92" i="18"/>
  <c r="AJ156" i="18"/>
  <c r="AJ220" i="18"/>
  <c r="AJ337" i="18"/>
  <c r="AJ59" i="18"/>
  <c r="AJ187" i="18"/>
  <c r="AJ296" i="18"/>
  <c r="AJ289" i="18"/>
  <c r="AJ87" i="18"/>
  <c r="AJ215" i="18"/>
  <c r="AJ8" i="18"/>
  <c r="AJ72" i="18"/>
  <c r="AJ136" i="18"/>
  <c r="AJ200" i="18"/>
  <c r="AJ352" i="18"/>
  <c r="AJ331" i="18"/>
  <c r="AJ304" i="18"/>
  <c r="AJ272" i="18"/>
  <c r="AJ267" i="18"/>
  <c r="AJ254" i="18"/>
  <c r="AJ214" i="18"/>
  <c r="AJ205" i="18"/>
  <c r="AJ218" i="18"/>
  <c r="AJ181" i="18"/>
  <c r="AJ193" i="18"/>
  <c r="AJ150" i="18"/>
  <c r="AJ117" i="18"/>
  <c r="AJ125" i="18"/>
  <c r="AJ142" i="18"/>
  <c r="AJ82" i="18"/>
  <c r="AJ78" i="18"/>
  <c r="AJ81" i="18"/>
  <c r="AJ34" i="18"/>
  <c r="AJ33" i="18"/>
  <c r="AJ6" i="18"/>
  <c r="AJ35" i="18"/>
  <c r="AJ163" i="18"/>
  <c r="AJ284" i="18"/>
  <c r="AJ349" i="18"/>
  <c r="AJ79" i="18"/>
  <c r="AJ207" i="18"/>
  <c r="AJ228" i="18"/>
  <c r="AJ36" i="18"/>
  <c r="AJ100" i="18"/>
  <c r="AJ164" i="18"/>
  <c r="AJ316" i="18"/>
  <c r="AJ245" i="18"/>
  <c r="AJ75" i="18"/>
  <c r="AJ203" i="18"/>
  <c r="AJ313" i="18"/>
  <c r="AJ308" i="18"/>
  <c r="AJ103" i="18"/>
  <c r="AJ344" i="18"/>
  <c r="AJ16" i="18"/>
  <c r="AJ80" i="18"/>
  <c r="AJ144" i="18"/>
  <c r="AJ208" i="18"/>
  <c r="AJ346" i="18"/>
  <c r="AJ318" i="18"/>
  <c r="AJ298" i="18"/>
  <c r="AJ270" i="18"/>
  <c r="AJ252" i="18"/>
  <c r="AJ240" i="18"/>
  <c r="AJ209" i="18"/>
  <c r="AJ189" i="18"/>
  <c r="AJ213" i="18"/>
  <c r="AJ153" i="18"/>
  <c r="AJ182" i="18"/>
  <c r="AJ169" i="18"/>
  <c r="AJ101" i="18"/>
  <c r="AJ118" i="18"/>
  <c r="AJ126" i="18"/>
  <c r="AJ61" i="18"/>
  <c r="AJ62" i="18"/>
  <c r="AJ65" i="18"/>
  <c r="AJ10" i="18"/>
  <c r="AJ21" i="18"/>
  <c r="AJ9" i="18"/>
  <c r="AJ51" i="18"/>
  <c r="AJ179" i="18"/>
  <c r="AJ348" i="18"/>
  <c r="AJ257" i="18"/>
  <c r="AJ95" i="18"/>
  <c r="AJ223" i="18"/>
  <c r="AJ292" i="18"/>
  <c r="AJ44" i="18"/>
  <c r="AJ108" i="18"/>
  <c r="AJ172" i="18"/>
  <c r="AJ237" i="18"/>
  <c r="AJ277" i="18"/>
  <c r="AJ91" i="18"/>
  <c r="AJ219" i="18"/>
  <c r="AJ335" i="18"/>
  <c r="AJ324" i="18"/>
  <c r="AJ119" i="18"/>
  <c r="AJ265" i="18"/>
  <c r="AJ24" i="18"/>
  <c r="AJ88" i="18"/>
  <c r="AJ152" i="18"/>
  <c r="AJ216" i="18"/>
  <c r="AJ334" i="18"/>
  <c r="AJ320" i="18"/>
  <c r="AJ311" i="18"/>
  <c r="AJ268" i="18"/>
  <c r="AJ247" i="18"/>
  <c r="AJ242" i="18"/>
  <c r="AJ230" i="18"/>
  <c r="AJ238" i="18"/>
  <c r="AJ206" i="18"/>
  <c r="AJ170" i="18"/>
  <c r="AJ161" i="18"/>
  <c r="AJ162" i="18"/>
  <c r="AJ129" i="18"/>
  <c r="AJ102" i="18"/>
  <c r="AJ121" i="18"/>
  <c r="AJ97" i="18"/>
  <c r="AJ57" i="18"/>
  <c r="AJ58" i="18"/>
  <c r="AJ50" i="18"/>
  <c r="AJ18" i="18"/>
  <c r="AJ29" i="18"/>
  <c r="AJ67" i="18"/>
  <c r="AJ195" i="18"/>
  <c r="AJ291" i="18"/>
  <c r="AJ321" i="18"/>
  <c r="AJ111" i="18"/>
  <c r="AJ280" i="18"/>
  <c r="AJ328" i="18"/>
  <c r="AJ52" i="18"/>
  <c r="AJ116" i="18"/>
  <c r="AJ180" i="18"/>
  <c r="AJ259" i="18"/>
  <c r="AJ309" i="18"/>
  <c r="AJ107" i="18"/>
  <c r="AJ248" i="18"/>
  <c r="AJ332" i="18"/>
  <c r="AJ7" i="18"/>
  <c r="AJ135" i="18"/>
  <c r="AJ323" i="18"/>
  <c r="AJ32" i="18"/>
  <c r="AJ96" i="18"/>
  <c r="AJ160" i="18"/>
  <c r="AJ227" i="18"/>
  <c r="BM345" i="18"/>
  <c r="BM348" i="18"/>
  <c r="BM331" i="18"/>
  <c r="BM320" i="18"/>
  <c r="BM337" i="18"/>
  <c r="BM306" i="18"/>
  <c r="BM313" i="18"/>
  <c r="BM290" i="18"/>
  <c r="BM284" i="18"/>
  <c r="BM277" i="18"/>
  <c r="BM249" i="18"/>
  <c r="BM270" i="18"/>
  <c r="BM252" i="18"/>
  <c r="BM256" i="18"/>
  <c r="BM247" i="18"/>
  <c r="BM211" i="18"/>
  <c r="BM194" i="18"/>
  <c r="BM219" i="18"/>
  <c r="BM206" i="18"/>
  <c r="BM226" i="18"/>
  <c r="BM193" i="18"/>
  <c r="BM165" i="18"/>
  <c r="BM182" i="18"/>
  <c r="BM166" i="18"/>
  <c r="BM150" i="18"/>
  <c r="BM157" i="18"/>
  <c r="BM136" i="18"/>
  <c r="BM120" i="18"/>
  <c r="BM103" i="18"/>
  <c r="BM130" i="18"/>
  <c r="BM114" i="18"/>
  <c r="BM105" i="18"/>
  <c r="BM80" i="18"/>
  <c r="BM66" i="18"/>
  <c r="BM88" i="18"/>
  <c r="BM69" i="18"/>
  <c r="BM84" i="18"/>
  <c r="BM77" i="18"/>
  <c r="BM22" i="18"/>
  <c r="BM17" i="18"/>
  <c r="BM28" i="18"/>
  <c r="BM18" i="18"/>
  <c r="BM9" i="18"/>
  <c r="BM23" i="18"/>
  <c r="BM352" i="18"/>
  <c r="BM346" i="18"/>
  <c r="BM330" i="18"/>
  <c r="BM318" i="18"/>
  <c r="BM326" i="18"/>
  <c r="BM300" i="18"/>
  <c r="BM307" i="18"/>
  <c r="BM287" i="18"/>
  <c r="BM279" i="18"/>
  <c r="BM276" i="18"/>
  <c r="BM272" i="18"/>
  <c r="BM267" i="18"/>
  <c r="BM261" i="18"/>
  <c r="BM253" i="18"/>
  <c r="BM246" i="18"/>
  <c r="BM205" i="18"/>
  <c r="BM192" i="18"/>
  <c r="BM207" i="18"/>
  <c r="BM204" i="18"/>
  <c r="BM215" i="18"/>
  <c r="BM186" i="18"/>
  <c r="BM158" i="18"/>
  <c r="BM180" i="18"/>
  <c r="BM164" i="18"/>
  <c r="BM148" i="18"/>
  <c r="BM147" i="18"/>
  <c r="BM123" i="18"/>
  <c r="BM106" i="18"/>
  <c r="BM141" i="18"/>
  <c r="BM128" i="18"/>
  <c r="BM112" i="18"/>
  <c r="BM139" i="18"/>
  <c r="BM67" i="18"/>
  <c r="BM64" i="18"/>
  <c r="BM75" i="18"/>
  <c r="BM60" i="18"/>
  <c r="BM71" i="18"/>
  <c r="BM70" i="18"/>
  <c r="BM11" i="18"/>
  <c r="BM8" i="18"/>
  <c r="BM19" i="18"/>
  <c r="BM16" i="18"/>
  <c r="BM20" i="18"/>
  <c r="BM12" i="18"/>
  <c r="BM350" i="18"/>
  <c r="BM342" i="18"/>
  <c r="BM343" i="18"/>
  <c r="BM312" i="18"/>
  <c r="BM317" i="18"/>
  <c r="BM316" i="18"/>
  <c r="BM310" i="18"/>
  <c r="BM293" i="18"/>
  <c r="BM297" i="18"/>
  <c r="BM278" i="18"/>
  <c r="BM269" i="18"/>
  <c r="BM281" i="18"/>
  <c r="BM244" i="18"/>
  <c r="BM245" i="18"/>
  <c r="BM241" i="18"/>
  <c r="BM195" i="18"/>
  <c r="BM235" i="18"/>
  <c r="BM201" i="18"/>
  <c r="BM216" i="18"/>
  <c r="BM202" i="18"/>
  <c r="BM181" i="18"/>
  <c r="BM156" i="18"/>
  <c r="BM167" i="18"/>
  <c r="BM151" i="18"/>
  <c r="BM196" i="18"/>
  <c r="BM187" i="18"/>
  <c r="BM117" i="18"/>
  <c r="BM104" i="18"/>
  <c r="BM131" i="18"/>
  <c r="BM115" i="18"/>
  <c r="BM99" i="18"/>
  <c r="BM133" i="18"/>
  <c r="BM61" i="18"/>
  <c r="BM54" i="18"/>
  <c r="BM62" i="18"/>
  <c r="BM96" i="18"/>
  <c r="BM65" i="18"/>
  <c r="BM68" i="18"/>
  <c r="BM52" i="18"/>
  <c r="BM50" i="18"/>
  <c r="BM13" i="18"/>
  <c r="BM46" i="18"/>
  <c r="BM30" i="18"/>
  <c r="BM6" i="18"/>
  <c r="BM341" i="18"/>
  <c r="BM335" i="18"/>
  <c r="BM325" i="18"/>
  <c r="BM340" i="18"/>
  <c r="BM319" i="18"/>
  <c r="BM309" i="18"/>
  <c r="BM305" i="18"/>
  <c r="BM292" i="18"/>
  <c r="BM289" i="18"/>
  <c r="BM271" i="18"/>
  <c r="BM268" i="18"/>
  <c r="BM265" i="18"/>
  <c r="BM243" i="18"/>
  <c r="BM248" i="18"/>
  <c r="BM223" i="18"/>
  <c r="BM231" i="18"/>
  <c r="BM234" i="18"/>
  <c r="BM191" i="18"/>
  <c r="BM203" i="18"/>
  <c r="BM200" i="18"/>
  <c r="BM171" i="18"/>
  <c r="BM183" i="18"/>
  <c r="BM161" i="18"/>
  <c r="BM189" i="18"/>
  <c r="BM190" i="18"/>
  <c r="BM174" i="18"/>
  <c r="BM107" i="18"/>
  <c r="BM145" i="18"/>
  <c r="BM125" i="18"/>
  <c r="BM109" i="18"/>
  <c r="BM142" i="18"/>
  <c r="BM124" i="18"/>
  <c r="BM55" i="18"/>
  <c r="BM90" i="18"/>
  <c r="BM57" i="18"/>
  <c r="BM86" i="18"/>
  <c r="BM58" i="18"/>
  <c r="BM56" i="18"/>
  <c r="BM44" i="18"/>
  <c r="BM45" i="18"/>
  <c r="BM47" i="18"/>
  <c r="BM38" i="18"/>
  <c r="BM14" i="18"/>
  <c r="BM351" i="18"/>
  <c r="BM323" i="18"/>
  <c r="BM324" i="18"/>
  <c r="BM332" i="18"/>
  <c r="BM315" i="18"/>
  <c r="BM308" i="18"/>
  <c r="BM301" i="18"/>
  <c r="BM288" i="18"/>
  <c r="BM286" i="18"/>
  <c r="BM263" i="18"/>
  <c r="BM275" i="18"/>
  <c r="BM255" i="18"/>
  <c r="BM242" i="18"/>
  <c r="BM240" i="18"/>
  <c r="BM212" i="18"/>
  <c r="BM229" i="18"/>
  <c r="BM232" i="18"/>
  <c r="BM233" i="18"/>
  <c r="BM197" i="18"/>
  <c r="BM221" i="18"/>
  <c r="BM159" i="18"/>
  <c r="BM177" i="18"/>
  <c r="BM154" i="18"/>
  <c r="BM185" i="18"/>
  <c r="BM188" i="18"/>
  <c r="BM172" i="18"/>
  <c r="BM101" i="18"/>
  <c r="BM134" i="18"/>
  <c r="BM118" i="18"/>
  <c r="BM100" i="18"/>
  <c r="BM140" i="18"/>
  <c r="BM110" i="18"/>
  <c r="BM97" i="18"/>
  <c r="BM85" i="18"/>
  <c r="BM98" i="18"/>
  <c r="BM81" i="18"/>
  <c r="BM53" i="18"/>
  <c r="BM49" i="18"/>
  <c r="BM32" i="18"/>
  <c r="BM42" i="18"/>
  <c r="BM39" i="18"/>
  <c r="BM36" i="18"/>
  <c r="BM7" i="18"/>
  <c r="BM353" i="18"/>
  <c r="BM329" i="18"/>
  <c r="BM333" i="18"/>
  <c r="BM328" i="18"/>
  <c r="BM314" i="18"/>
  <c r="BM304" i="18"/>
  <c r="BM299" i="18"/>
  <c r="BM285" i="18"/>
  <c r="BM283" i="18"/>
  <c r="BM262" i="18"/>
  <c r="BM294" i="18"/>
  <c r="BM260" i="18"/>
  <c r="BM236" i="18"/>
  <c r="BM266" i="18"/>
  <c r="BM198" i="18"/>
  <c r="BM220" i="18"/>
  <c r="BM228" i="18"/>
  <c r="BM230" i="18"/>
  <c r="BM238" i="18"/>
  <c r="BM214" i="18"/>
  <c r="BM153" i="18"/>
  <c r="BM168" i="18"/>
  <c r="BM152" i="18"/>
  <c r="BM178" i="18"/>
  <c r="BM175" i="18"/>
  <c r="BM160" i="18"/>
  <c r="BM135" i="18"/>
  <c r="BM132" i="18"/>
  <c r="BM116" i="18"/>
  <c r="BM143" i="18"/>
  <c r="BM126" i="18"/>
  <c r="BM108" i="18"/>
  <c r="BM91" i="18"/>
  <c r="BM78" i="18"/>
  <c r="BM93" i="18"/>
  <c r="BM72" i="18"/>
  <c r="BM94" i="18"/>
  <c r="BM41" i="18"/>
  <c r="BM51" i="18"/>
  <c r="BM37" i="18"/>
  <c r="BM33" i="18"/>
  <c r="BM26" i="18"/>
  <c r="BM10" i="18"/>
  <c r="BM344" i="18"/>
  <c r="BM338" i="18"/>
  <c r="BM327" i="18"/>
  <c r="BM322" i="18"/>
  <c r="BM311" i="18"/>
  <c r="BM302" i="18"/>
  <c r="BM298" i="18"/>
  <c r="BM295" i="18"/>
  <c r="BM282" i="18"/>
  <c r="BM251" i="18"/>
  <c r="BM280" i="18"/>
  <c r="BM259" i="18"/>
  <c r="BM264" i="18"/>
  <c r="BM239" i="18"/>
  <c r="BM222" i="18"/>
  <c r="BM210" i="18"/>
  <c r="BM225" i="18"/>
  <c r="BM218" i="18"/>
  <c r="BM237" i="18"/>
  <c r="BM209" i="18"/>
  <c r="BM184" i="18"/>
  <c r="BM155" i="18"/>
  <c r="BM179" i="18"/>
  <c r="BM176" i="18"/>
  <c r="BM169" i="18"/>
  <c r="BM146" i="18"/>
  <c r="BM129" i="18"/>
  <c r="BM119" i="18"/>
  <c r="BM102" i="18"/>
  <c r="BM137" i="18"/>
  <c r="BM121" i="18"/>
  <c r="BM92" i="18"/>
  <c r="BM79" i="18"/>
  <c r="BM76" i="18"/>
  <c r="BM87" i="18"/>
  <c r="BM59" i="18"/>
  <c r="BM89" i="18"/>
  <c r="BM34" i="18"/>
  <c r="BM43" i="18"/>
  <c r="BM48" i="18"/>
  <c r="BM27" i="18"/>
  <c r="BM24" i="18"/>
  <c r="BM35" i="18"/>
  <c r="AO323" i="18"/>
  <c r="AO320" i="18"/>
  <c r="AO303" i="18"/>
  <c r="AO284" i="18"/>
  <c r="AO249" i="18"/>
  <c r="AO255" i="18"/>
  <c r="AO96" i="18"/>
  <c r="AO81" i="18"/>
  <c r="AO209" i="18"/>
  <c r="AO54" i="18"/>
  <c r="AO248" i="18"/>
  <c r="AO175" i="18"/>
  <c r="AO188" i="18"/>
  <c r="AO222" i="18"/>
  <c r="AO203" i="18"/>
  <c r="AO338" i="18"/>
  <c r="AO13" i="18"/>
  <c r="AO141" i="18"/>
  <c r="AO241" i="18"/>
  <c r="AO214" i="18"/>
  <c r="AO167" i="18"/>
  <c r="AO212" i="18"/>
  <c r="AO138" i="18"/>
  <c r="AO131" i="18"/>
  <c r="AO318" i="18"/>
  <c r="AO176" i="18"/>
  <c r="AO105" i="18"/>
  <c r="AO263" i="18"/>
  <c r="AO174" i="18"/>
  <c r="AO95" i="18"/>
  <c r="AO140" i="18"/>
  <c r="AO98" i="18"/>
  <c r="AO91" i="18"/>
  <c r="AO282" i="18"/>
  <c r="AO104" i="18"/>
  <c r="AO85" i="18"/>
  <c r="AO213" i="18"/>
  <c r="AO158" i="18"/>
  <c r="AO55" i="18"/>
  <c r="AO68" i="18"/>
  <c r="AO30" i="18"/>
  <c r="AO210" i="18"/>
  <c r="AO179" i="18"/>
  <c r="AO326" i="18"/>
  <c r="AO348" i="18"/>
  <c r="AO316" i="18"/>
  <c r="AO304" i="18"/>
  <c r="AO271" i="18"/>
  <c r="AO240" i="18"/>
  <c r="AO252" i="18"/>
  <c r="AO128" i="18"/>
  <c r="AO97" i="18"/>
  <c r="AO295" i="18"/>
  <c r="AO102" i="18"/>
  <c r="AO280" i="18"/>
  <c r="AO207" i="18"/>
  <c r="AO220" i="18"/>
  <c r="AO235" i="18"/>
  <c r="AO226" i="18"/>
  <c r="AO24" i="18"/>
  <c r="AO29" i="18"/>
  <c r="AO157" i="18"/>
  <c r="AO308" i="18"/>
  <c r="AO232" i="18"/>
  <c r="AO199" i="18"/>
  <c r="AO311" i="18"/>
  <c r="AO190" i="18"/>
  <c r="AO163" i="18"/>
  <c r="AO334" i="18"/>
  <c r="AO208" i="18"/>
  <c r="AO121" i="18"/>
  <c r="AO244" i="18"/>
  <c r="AO182" i="18"/>
  <c r="AO127" i="18"/>
  <c r="AO172" i="18"/>
  <c r="AO166" i="18"/>
  <c r="AO123" i="18"/>
  <c r="AO298" i="18"/>
  <c r="AO136" i="18"/>
  <c r="AO101" i="18"/>
  <c r="AO273" i="18"/>
  <c r="AO315" i="18"/>
  <c r="AO87" i="18"/>
  <c r="AO100" i="18"/>
  <c r="AO90" i="18"/>
  <c r="AO299" i="18"/>
  <c r="AO211" i="18"/>
  <c r="AO342" i="18"/>
  <c r="AO336" i="18"/>
  <c r="AO329" i="18"/>
  <c r="AO301" i="18"/>
  <c r="AO288" i="18"/>
  <c r="AO256" i="18"/>
  <c r="AO233" i="18"/>
  <c r="AO160" i="18"/>
  <c r="AO113" i="18"/>
  <c r="AO343" i="18"/>
  <c r="AO110" i="18"/>
  <c r="AO344" i="18"/>
  <c r="AO223" i="18"/>
  <c r="AO231" i="18"/>
  <c r="AO11" i="18"/>
  <c r="AO242" i="18"/>
  <c r="AO56" i="18"/>
  <c r="AO45" i="18"/>
  <c r="AO173" i="18"/>
  <c r="AO34" i="18"/>
  <c r="AO261" i="18"/>
  <c r="AO20" i="18"/>
  <c r="AO257" i="18"/>
  <c r="AO198" i="18"/>
  <c r="AO195" i="18"/>
  <c r="AO350" i="18"/>
  <c r="AO9" i="18"/>
  <c r="AO137" i="18"/>
  <c r="AO6" i="18"/>
  <c r="AO251" i="18"/>
  <c r="AO159" i="18"/>
  <c r="AO204" i="18"/>
  <c r="AO218" i="18"/>
  <c r="AO155" i="18"/>
  <c r="AO314" i="18"/>
  <c r="AO168" i="18"/>
  <c r="AO117" i="18"/>
  <c r="AO289" i="18"/>
  <c r="AO245" i="18"/>
  <c r="AO119" i="18"/>
  <c r="AO132" i="18"/>
  <c r="AO126" i="18"/>
  <c r="AO328" i="18"/>
  <c r="AO230" i="18"/>
  <c r="AO339" i="18"/>
  <c r="AO317" i="18"/>
  <c r="AO291" i="18"/>
  <c r="AO265" i="18"/>
  <c r="AO253" i="18"/>
  <c r="AO227" i="18"/>
  <c r="AO192" i="18"/>
  <c r="AO129" i="18"/>
  <c r="AO225" i="18"/>
  <c r="AO118" i="18"/>
  <c r="AO15" i="18"/>
  <c r="AO28" i="18"/>
  <c r="AO321" i="18"/>
  <c r="AO43" i="18"/>
  <c r="AO258" i="18"/>
  <c r="AO88" i="18"/>
  <c r="AO61" i="18"/>
  <c r="AO189" i="18"/>
  <c r="AO46" i="18"/>
  <c r="AO7" i="18"/>
  <c r="AO52" i="18"/>
  <c r="AO324" i="18"/>
  <c r="AO206" i="18"/>
  <c r="AO238" i="18"/>
  <c r="AO16" i="18"/>
  <c r="AO25" i="18"/>
  <c r="AO153" i="18"/>
  <c r="AO26" i="18"/>
  <c r="AO264" i="18"/>
  <c r="AO191" i="18"/>
  <c r="AO327" i="18"/>
  <c r="AO267" i="18"/>
  <c r="AO187" i="18"/>
  <c r="AO330" i="18"/>
  <c r="AO200" i="18"/>
  <c r="AO133" i="18"/>
  <c r="AO353" i="18"/>
  <c r="AO277" i="18"/>
  <c r="AO151" i="18"/>
  <c r="AO164" i="18"/>
  <c r="AO134" i="18"/>
  <c r="AO19" i="18"/>
  <c r="AO246" i="18"/>
  <c r="AO345" i="18"/>
  <c r="AO313" i="18"/>
  <c r="AO281" i="18"/>
  <c r="AO272" i="18"/>
  <c r="AO243" i="18"/>
  <c r="AO224" i="18"/>
  <c r="AO17" i="18"/>
  <c r="AO145" i="18"/>
  <c r="AO276" i="18"/>
  <c r="AO170" i="18"/>
  <c r="AO47" i="18"/>
  <c r="AO60" i="18"/>
  <c r="AO42" i="18"/>
  <c r="AO75" i="18"/>
  <c r="AO274" i="18"/>
  <c r="AO120" i="18"/>
  <c r="AO77" i="18"/>
  <c r="AO205" i="18"/>
  <c r="AO66" i="18"/>
  <c r="AO39" i="18"/>
  <c r="AO84" i="18"/>
  <c r="AO337" i="18"/>
  <c r="AO347" i="18"/>
  <c r="AO254" i="18"/>
  <c r="AO48" i="18"/>
  <c r="AO41" i="18"/>
  <c r="AO169" i="18"/>
  <c r="AO86" i="18"/>
  <c r="AO293" i="18"/>
  <c r="AO12" i="18"/>
  <c r="AO260" i="18"/>
  <c r="AO331" i="18"/>
  <c r="AO219" i="18"/>
  <c r="AO346" i="18"/>
  <c r="AO21" i="18"/>
  <c r="AO149" i="18"/>
  <c r="AO38" i="18"/>
  <c r="AO296" i="18"/>
  <c r="AO183" i="18"/>
  <c r="AO196" i="18"/>
  <c r="AO142" i="18"/>
  <c r="AO51" i="18"/>
  <c r="AO262" i="18"/>
  <c r="AO332" i="18"/>
  <c r="AO319" i="18"/>
  <c r="AO268" i="18"/>
  <c r="AO275" i="18"/>
  <c r="AO259" i="18"/>
  <c r="AO237" i="18"/>
  <c r="AO33" i="18"/>
  <c r="AO161" i="18"/>
  <c r="AO292" i="18"/>
  <c r="AO178" i="18"/>
  <c r="AO79" i="18"/>
  <c r="AO92" i="18"/>
  <c r="AO74" i="18"/>
  <c r="AO107" i="18"/>
  <c r="AO290" i="18"/>
  <c r="AO152" i="18"/>
  <c r="AO93" i="18"/>
  <c r="AO221" i="18"/>
  <c r="AO94" i="18"/>
  <c r="AO71" i="18"/>
  <c r="AO116" i="18"/>
  <c r="AO14" i="18"/>
  <c r="AO35" i="18"/>
  <c r="AO270" i="18"/>
  <c r="AO80" i="18"/>
  <c r="AO57" i="18"/>
  <c r="AO185" i="18"/>
  <c r="AO106" i="18"/>
  <c r="AO309" i="18"/>
  <c r="AO44" i="18"/>
  <c r="AO340" i="18"/>
  <c r="AO325" i="18"/>
  <c r="AO234" i="18"/>
  <c r="AO8" i="18"/>
  <c r="AO37" i="18"/>
  <c r="AO165" i="18"/>
  <c r="AO62" i="18"/>
  <c r="AO312" i="18"/>
  <c r="AO215" i="18"/>
  <c r="AO279" i="18"/>
  <c r="AO186" i="18"/>
  <c r="AO83" i="18"/>
  <c r="AO278" i="18"/>
  <c r="AO349" i="18"/>
  <c r="AO335" i="18"/>
  <c r="AO300" i="18"/>
  <c r="AO297" i="18"/>
  <c r="AO285" i="18"/>
  <c r="AO239" i="18"/>
  <c r="AO32" i="18"/>
  <c r="AO49" i="18"/>
  <c r="AO177" i="18"/>
  <c r="AO305" i="18"/>
  <c r="AO283" i="18"/>
  <c r="AO111" i="18"/>
  <c r="AO124" i="18"/>
  <c r="AO82" i="18"/>
  <c r="AO139" i="18"/>
  <c r="AO306" i="18"/>
  <c r="AO184" i="18"/>
  <c r="AO109" i="18"/>
  <c r="AO247" i="18"/>
  <c r="AO146" i="18"/>
  <c r="AO103" i="18"/>
  <c r="AO148" i="18"/>
  <c r="AO58" i="18"/>
  <c r="AO67" i="18"/>
  <c r="AO286" i="18"/>
  <c r="AO112" i="18"/>
  <c r="AO73" i="18"/>
  <c r="AO201" i="18"/>
  <c r="AO114" i="18"/>
  <c r="AO31" i="18"/>
  <c r="AO76" i="18"/>
  <c r="AO50" i="18"/>
  <c r="AO27" i="18"/>
  <c r="AO250" i="18"/>
  <c r="AO40" i="18"/>
  <c r="AO53" i="18"/>
  <c r="AO181" i="18"/>
  <c r="AO70" i="18"/>
  <c r="AO341" i="18"/>
  <c r="AO351" i="18"/>
  <c r="AO10" i="18"/>
  <c r="AO194" i="18"/>
  <c r="AO115" i="18"/>
  <c r="AO294" i="18"/>
  <c r="AO236" i="18"/>
  <c r="AO162" i="18"/>
  <c r="AO180" i="18"/>
  <c r="AO63" i="18"/>
  <c r="AO150" i="18"/>
  <c r="AO64" i="18"/>
  <c r="AO171" i="18"/>
  <c r="AO130" i="18"/>
  <c r="AO108" i="18"/>
  <c r="AO23" i="18"/>
  <c r="AO65" i="18"/>
  <c r="AO322" i="18"/>
  <c r="AO99" i="18"/>
  <c r="AO78" i="18"/>
  <c r="AO36" i="18"/>
  <c r="AO352" i="18"/>
  <c r="AO193" i="18"/>
  <c r="AO216" i="18"/>
  <c r="AO302" i="18"/>
  <c r="AO59" i="18"/>
  <c r="AO18" i="18"/>
  <c r="AO333" i="18"/>
  <c r="AO22" i="18"/>
  <c r="AO125" i="18"/>
  <c r="AO144" i="18"/>
  <c r="AO266" i="18"/>
  <c r="AO202" i="18"/>
  <c r="AO307" i="18"/>
  <c r="AO229" i="18"/>
  <c r="AO228" i="18"/>
  <c r="AO89" i="18"/>
  <c r="AO72" i="18"/>
  <c r="AO147" i="18"/>
  <c r="AO287" i="18"/>
  <c r="AO143" i="18"/>
  <c r="AO154" i="18"/>
  <c r="AO217" i="18"/>
  <c r="AO69" i="18"/>
  <c r="AO310" i="18"/>
  <c r="AO197" i="18"/>
  <c r="AO269" i="18"/>
  <c r="AO156" i="18"/>
  <c r="AO135" i="18"/>
  <c r="AO122" i="18"/>
  <c r="AF339" i="18"/>
  <c r="AF317" i="18"/>
  <c r="AF307" i="18"/>
  <c r="AF301" i="18"/>
  <c r="AF286" i="18"/>
  <c r="AF275" i="18"/>
  <c r="AF274" i="18"/>
  <c r="AF237" i="18"/>
  <c r="AF254" i="18"/>
  <c r="AF227" i="18"/>
  <c r="AF217" i="18"/>
  <c r="AF213" i="18"/>
  <c r="AF162" i="18"/>
  <c r="AF165" i="18"/>
  <c r="AF154" i="18"/>
  <c r="AF126" i="18"/>
  <c r="AF113" i="18"/>
  <c r="AF98" i="18"/>
  <c r="AF58" i="18"/>
  <c r="AF66" i="18"/>
  <c r="AF50" i="18"/>
  <c r="AF34" i="18"/>
  <c r="AF13" i="18"/>
  <c r="AF321" i="18"/>
  <c r="AF107" i="18"/>
  <c r="AF247" i="18"/>
  <c r="AF44" i="18"/>
  <c r="AF172" i="18"/>
  <c r="AF347" i="18"/>
  <c r="AF127" i="18"/>
  <c r="AF244" i="18"/>
  <c r="AF64" i="18"/>
  <c r="AF192" i="18"/>
  <c r="AF35" i="18"/>
  <c r="AF163" i="18"/>
  <c r="AF315" i="18"/>
  <c r="AF52" i="18"/>
  <c r="AF180" i="18"/>
  <c r="AF55" i="18"/>
  <c r="AF183" i="18"/>
  <c r="AF292" i="18"/>
  <c r="AF24" i="18"/>
  <c r="AF152" i="18"/>
  <c r="AF352" i="18"/>
  <c r="AF335" i="18"/>
  <c r="AF333" i="18"/>
  <c r="AF298" i="18"/>
  <c r="AF306" i="18"/>
  <c r="AF282" i="18"/>
  <c r="AF272" i="18"/>
  <c r="AF258" i="18"/>
  <c r="AF234" i="18"/>
  <c r="AF253" i="18"/>
  <c r="AF221" i="18"/>
  <c r="AF205" i="18"/>
  <c r="AF185" i="18"/>
  <c r="AF181" i="18"/>
  <c r="AF177" i="18"/>
  <c r="AF137" i="18"/>
  <c r="AF145" i="18"/>
  <c r="AF106" i="18"/>
  <c r="AF81" i="18"/>
  <c r="AF94" i="18"/>
  <c r="AF54" i="18"/>
  <c r="AF45" i="18"/>
  <c r="AF22" i="18"/>
  <c r="AF42" i="18"/>
  <c r="AF235" i="18"/>
  <c r="AF123" i="18"/>
  <c r="AF228" i="18"/>
  <c r="AF60" i="18"/>
  <c r="AF188" i="18"/>
  <c r="AF15" i="18"/>
  <c r="AF143" i="18"/>
  <c r="AF251" i="18"/>
  <c r="AF80" i="18"/>
  <c r="AF208" i="18"/>
  <c r="AF51" i="18"/>
  <c r="AF179" i="18"/>
  <c r="AF245" i="18"/>
  <c r="AF68" i="18"/>
  <c r="AF196" i="18"/>
  <c r="AF71" i="18"/>
  <c r="AF199" i="18"/>
  <c r="AF305" i="18"/>
  <c r="AF40" i="18"/>
  <c r="AF168" i="18"/>
  <c r="AF351" i="18"/>
  <c r="AF349" i="18"/>
  <c r="AF326" i="18"/>
  <c r="AF316" i="18"/>
  <c r="AF303" i="18"/>
  <c r="AF304" i="18"/>
  <c r="AF281" i="18"/>
  <c r="AF256" i="18"/>
  <c r="AF265" i="18"/>
  <c r="AF240" i="18"/>
  <c r="AF209" i="18"/>
  <c r="AF198" i="18"/>
  <c r="AF166" i="18"/>
  <c r="AF174" i="18"/>
  <c r="AF170" i="18"/>
  <c r="AF130" i="18"/>
  <c r="AF117" i="18"/>
  <c r="AF141" i="18"/>
  <c r="AF74" i="18"/>
  <c r="AF70" i="18"/>
  <c r="AF90" i="18"/>
  <c r="AF33" i="18"/>
  <c r="AF17" i="18"/>
  <c r="AF30" i="18"/>
  <c r="AF11" i="18"/>
  <c r="AF139" i="18"/>
  <c r="AF241" i="18"/>
  <c r="AF76" i="18"/>
  <c r="AF204" i="18"/>
  <c r="AF31" i="18"/>
  <c r="AF159" i="18"/>
  <c r="AF264" i="18"/>
  <c r="AF96" i="18"/>
  <c r="AF327" i="18"/>
  <c r="AF67" i="18"/>
  <c r="AF195" i="18"/>
  <c r="AF277" i="18"/>
  <c r="AF84" i="18"/>
  <c r="AF212" i="18"/>
  <c r="AF87" i="18"/>
  <c r="AF215" i="18"/>
  <c r="AF283" i="18"/>
  <c r="AF56" i="18"/>
  <c r="AF184" i="18"/>
  <c r="AF350" i="18"/>
  <c r="AF338" i="18"/>
  <c r="AF323" i="18"/>
  <c r="AF329" i="18"/>
  <c r="AF294" i="18"/>
  <c r="AF302" i="18"/>
  <c r="AF271" i="18"/>
  <c r="AF259" i="18"/>
  <c r="AF262" i="18"/>
  <c r="AF239" i="18"/>
  <c r="AF202" i="18"/>
  <c r="AF222" i="18"/>
  <c r="AF178" i="18"/>
  <c r="AF153" i="18"/>
  <c r="AF158" i="18"/>
  <c r="AF121" i="18"/>
  <c r="AF110" i="18"/>
  <c r="AF134" i="18"/>
  <c r="AF86" i="18"/>
  <c r="AF61" i="18"/>
  <c r="AF78" i="18"/>
  <c r="AF46" i="18"/>
  <c r="AF37" i="18"/>
  <c r="AF18" i="18"/>
  <c r="AF27" i="18"/>
  <c r="AF155" i="18"/>
  <c r="AF308" i="18"/>
  <c r="AF92" i="18"/>
  <c r="AF220" i="18"/>
  <c r="AF47" i="18"/>
  <c r="AF175" i="18"/>
  <c r="AF293" i="18"/>
  <c r="AF112" i="18"/>
  <c r="AF260" i="18"/>
  <c r="AF83" i="18"/>
  <c r="AF211" i="18"/>
  <c r="AF296" i="18"/>
  <c r="AF100" i="18"/>
  <c r="AF279" i="18"/>
  <c r="AF103" i="18"/>
  <c r="AF328" i="18"/>
  <c r="AF229" i="18"/>
  <c r="AF72" i="18"/>
  <c r="AF200" i="18"/>
  <c r="AF346" i="18"/>
  <c r="AF332" i="18"/>
  <c r="AF320" i="18"/>
  <c r="AF314" i="18"/>
  <c r="AF288" i="18"/>
  <c r="AF284" i="18"/>
  <c r="AF270" i="18"/>
  <c r="AF255" i="18"/>
  <c r="AF230" i="18"/>
  <c r="AF238" i="18"/>
  <c r="AF193" i="18"/>
  <c r="AF210" i="18"/>
  <c r="AF169" i="18"/>
  <c r="AF146" i="18"/>
  <c r="AF149" i="18"/>
  <c r="AF114" i="18"/>
  <c r="AF101" i="18"/>
  <c r="AF125" i="18"/>
  <c r="AF65" i="18"/>
  <c r="AF97" i="18"/>
  <c r="AF57" i="18"/>
  <c r="AF38" i="18"/>
  <c r="AF25" i="18"/>
  <c r="AF14" i="18"/>
  <c r="AF43" i="18"/>
  <c r="AF171" i="18"/>
  <c r="AF232" i="18"/>
  <c r="AF108" i="18"/>
  <c r="AF311" i="18"/>
  <c r="AF63" i="18"/>
  <c r="AF191" i="18"/>
  <c r="AF309" i="18"/>
  <c r="AF128" i="18"/>
  <c r="AF340" i="18"/>
  <c r="AF99" i="18"/>
  <c r="AF325" i="18"/>
  <c r="AF312" i="18"/>
  <c r="AF116" i="18"/>
  <c r="AF299" i="18"/>
  <c r="AF119" i="18"/>
  <c r="AF295" i="18"/>
  <c r="AF248" i="18"/>
  <c r="AF88" i="18"/>
  <c r="AF216" i="18"/>
  <c r="AF345" i="18"/>
  <c r="AF336" i="18"/>
  <c r="AF318" i="18"/>
  <c r="AF310" i="18"/>
  <c r="AF300" i="18"/>
  <c r="AF290" i="18"/>
  <c r="AF266" i="18"/>
  <c r="AF242" i="18"/>
  <c r="AF252" i="18"/>
  <c r="AF233" i="18"/>
  <c r="AF214" i="18"/>
  <c r="AF201" i="18"/>
  <c r="AF157" i="18"/>
  <c r="AF197" i="18"/>
  <c r="AF161" i="18"/>
  <c r="AF105" i="18"/>
  <c r="AF138" i="18"/>
  <c r="AF118" i="18"/>
  <c r="AF53" i="18"/>
  <c r="AF82" i="18"/>
  <c r="AF93" i="18"/>
  <c r="AF26" i="18"/>
  <c r="AF29" i="18"/>
  <c r="AF6" i="18"/>
  <c r="AF59" i="18"/>
  <c r="AF187" i="18"/>
  <c r="AF261" i="18"/>
  <c r="AF124" i="18"/>
  <c r="AF257" i="18"/>
  <c r="AF79" i="18"/>
  <c r="AF207" i="18"/>
  <c r="AF16" i="18"/>
  <c r="AF144" i="18"/>
  <c r="AF267" i="18"/>
  <c r="AF115" i="18"/>
  <c r="AF273" i="18"/>
  <c r="AF341" i="18"/>
  <c r="AF132" i="18"/>
  <c r="AF7" i="18"/>
  <c r="AF135" i="18"/>
  <c r="AF343" i="18"/>
  <c r="AF280" i="18"/>
  <c r="AF104" i="18"/>
  <c r="AF342" i="18"/>
  <c r="AF334" i="18"/>
  <c r="AF313" i="18"/>
  <c r="AF319" i="18"/>
  <c r="AF291" i="18"/>
  <c r="AF278" i="18"/>
  <c r="AF269" i="18"/>
  <c r="AF250" i="18"/>
  <c r="AF246" i="18"/>
  <c r="AF218" i="18"/>
  <c r="AF226" i="18"/>
  <c r="AF194" i="18"/>
  <c r="AF150" i="18"/>
  <c r="AF190" i="18"/>
  <c r="AF182" i="18"/>
  <c r="AF142" i="18"/>
  <c r="AF129" i="18"/>
  <c r="AF109" i="18"/>
  <c r="AF89" i="18"/>
  <c r="AF73" i="18"/>
  <c r="AF69" i="18"/>
  <c r="AF49" i="18"/>
  <c r="AF21" i="18"/>
  <c r="AF9" i="18"/>
  <c r="AF75" i="18"/>
  <c r="AF203" i="18"/>
  <c r="AF12" i="18"/>
  <c r="AF140" i="18"/>
  <c r="AF324" i="18"/>
  <c r="AF95" i="18"/>
  <c r="AF223" i="18"/>
  <c r="AF32" i="18"/>
  <c r="AF160" i="18"/>
  <c r="AF331" i="18"/>
  <c r="AF131" i="18"/>
  <c r="AF289" i="18"/>
  <c r="AF20" i="18"/>
  <c r="AF148" i="18"/>
  <c r="AF23" i="18"/>
  <c r="AF151" i="18"/>
  <c r="AF225" i="18"/>
  <c r="AF344" i="18"/>
  <c r="AF120" i="18"/>
  <c r="AF297" i="18"/>
  <c r="AF236" i="18"/>
  <c r="AF85" i="18"/>
  <c r="AF156" i="18"/>
  <c r="AF353" i="18"/>
  <c r="AF287" i="18"/>
  <c r="AF189" i="18"/>
  <c r="AF62" i="18"/>
  <c r="AF337" i="18"/>
  <c r="AF36" i="18"/>
  <c r="AF285" i="18"/>
  <c r="AF186" i="18"/>
  <c r="AF41" i="18"/>
  <c r="AF111" i="18"/>
  <c r="AF164" i="18"/>
  <c r="AF268" i="18"/>
  <c r="AF173" i="18"/>
  <c r="AF10" i="18"/>
  <c r="AF263" i="18"/>
  <c r="AF39" i="18"/>
  <c r="AF249" i="18"/>
  <c r="AF133" i="18"/>
  <c r="AF231" i="18"/>
  <c r="AF48" i="18"/>
  <c r="AF167" i="18"/>
  <c r="AF348" i="18"/>
  <c r="AF243" i="18"/>
  <c r="AF122" i="18"/>
  <c r="AF91" i="18"/>
  <c r="AF176" i="18"/>
  <c r="AF276" i="18"/>
  <c r="AF330" i="18"/>
  <c r="AF206" i="18"/>
  <c r="AF102" i="18"/>
  <c r="AF219" i="18"/>
  <c r="AF19" i="18"/>
  <c r="AF8" i="18"/>
  <c r="AF147" i="18"/>
  <c r="AF136" i="18"/>
  <c r="AF322" i="18"/>
  <c r="AF224" i="18"/>
  <c r="AF77" i="18"/>
  <c r="AF28" i="18"/>
  <c r="CQ342" i="18"/>
  <c r="CQ294" i="18"/>
  <c r="CQ266" i="18"/>
  <c r="CQ250" i="18"/>
  <c r="CQ221" i="18"/>
  <c r="CQ200" i="18"/>
  <c r="CQ169" i="18"/>
  <c r="CQ176" i="18"/>
  <c r="CQ172" i="18"/>
  <c r="CQ132" i="18"/>
  <c r="CQ101" i="18"/>
  <c r="CQ124" i="18"/>
  <c r="CQ53" i="18"/>
  <c r="CQ73" i="18"/>
  <c r="CQ92" i="18"/>
  <c r="CQ20" i="18"/>
  <c r="CQ17" i="18"/>
  <c r="CQ13" i="18"/>
  <c r="CQ103" i="18"/>
  <c r="CQ18" i="18"/>
  <c r="CQ146" i="18"/>
  <c r="CQ339" i="18"/>
  <c r="CQ241" i="18"/>
  <c r="CQ335" i="18"/>
  <c r="CQ147" i="18"/>
  <c r="CQ235" i="18"/>
  <c r="CQ46" i="18"/>
  <c r="CQ174" i="18"/>
  <c r="CQ326" i="18"/>
  <c r="CQ298" i="18"/>
  <c r="CQ278" i="18"/>
  <c r="CQ242" i="18"/>
  <c r="CQ209" i="18"/>
  <c r="CQ201" i="18"/>
  <c r="CQ168" i="18"/>
  <c r="CQ165" i="18"/>
  <c r="CQ161" i="18"/>
  <c r="CQ121" i="18"/>
  <c r="CQ100" i="18"/>
  <c r="CQ108" i="18"/>
  <c r="CQ89" i="18"/>
  <c r="CQ72" i="18"/>
  <c r="CQ80" i="18"/>
  <c r="CQ49" i="18"/>
  <c r="CQ45" i="18"/>
  <c r="CQ8" i="18"/>
  <c r="CQ111" i="18"/>
  <c r="CQ34" i="18"/>
  <c r="CQ162" i="18"/>
  <c r="CQ43" i="18"/>
  <c r="CQ305" i="18"/>
  <c r="CQ351" i="18"/>
  <c r="CQ155" i="18"/>
  <c r="CQ299" i="18"/>
  <c r="CQ62" i="18"/>
  <c r="CQ190" i="18"/>
  <c r="CQ191" i="18"/>
  <c r="CQ344" i="18"/>
  <c r="CQ107" i="18"/>
  <c r="CQ279" i="18"/>
  <c r="CQ26" i="18"/>
  <c r="CQ154" i="18"/>
  <c r="CQ79" i="18"/>
  <c r="CQ273" i="18"/>
  <c r="CQ319" i="18"/>
  <c r="CQ71" i="18"/>
  <c r="CQ347" i="18"/>
  <c r="CQ338" i="18"/>
  <c r="CQ302" i="18"/>
  <c r="CQ274" i="18"/>
  <c r="CQ262" i="18"/>
  <c r="CQ193" i="18"/>
  <c r="CQ213" i="18"/>
  <c r="CQ157" i="18"/>
  <c r="CQ148" i="18"/>
  <c r="CQ160" i="18"/>
  <c r="CQ105" i="18"/>
  <c r="CQ129" i="18"/>
  <c r="CQ136" i="18"/>
  <c r="CQ88" i="18"/>
  <c r="CQ85" i="18"/>
  <c r="CQ69" i="18"/>
  <c r="CQ48" i="18"/>
  <c r="CQ37" i="18"/>
  <c r="CQ287" i="18"/>
  <c r="CQ119" i="18"/>
  <c r="CQ50" i="18"/>
  <c r="CQ178" i="18"/>
  <c r="CQ75" i="18"/>
  <c r="CQ251" i="18"/>
  <c r="CQ222" i="18"/>
  <c r="CQ215" i="18"/>
  <c r="CQ248" i="18"/>
  <c r="CQ78" i="18"/>
  <c r="CQ206" i="18"/>
  <c r="CQ330" i="18"/>
  <c r="CQ306" i="18"/>
  <c r="CQ290" i="18"/>
  <c r="CQ230" i="18"/>
  <c r="CQ188" i="18"/>
  <c r="CQ196" i="18"/>
  <c r="CQ152" i="18"/>
  <c r="CQ177" i="18"/>
  <c r="CQ145" i="18"/>
  <c r="CQ116" i="18"/>
  <c r="CQ140" i="18"/>
  <c r="CQ81" i="18"/>
  <c r="CQ61" i="18"/>
  <c r="CQ68" i="18"/>
  <c r="CQ44" i="18"/>
  <c r="CQ40" i="18"/>
  <c r="CQ12" i="18"/>
  <c r="CQ265" i="18"/>
  <c r="CQ179" i="18"/>
  <c r="CQ82" i="18"/>
  <c r="CQ210" i="18"/>
  <c r="CQ163" i="18"/>
  <c r="CQ261" i="18"/>
  <c r="CQ35" i="18"/>
  <c r="CQ295" i="18"/>
  <c r="CQ312" i="18"/>
  <c r="CQ322" i="18"/>
  <c r="CQ286" i="18"/>
  <c r="CQ246" i="18"/>
  <c r="CQ226" i="18"/>
  <c r="CQ217" i="18"/>
  <c r="CQ185" i="18"/>
  <c r="CQ181" i="18"/>
  <c r="CQ149" i="18"/>
  <c r="CQ137" i="18"/>
  <c r="CQ144" i="18"/>
  <c r="CQ113" i="18"/>
  <c r="CQ64" i="18"/>
  <c r="CQ60" i="18"/>
  <c r="CQ57" i="18"/>
  <c r="CQ33" i="18"/>
  <c r="CQ16" i="18"/>
  <c r="CQ29" i="18"/>
  <c r="CQ243" i="18"/>
  <c r="CQ263" i="18"/>
  <c r="CQ98" i="18"/>
  <c r="CQ316" i="18"/>
  <c r="CQ256" i="18"/>
  <c r="CQ293" i="18"/>
  <c r="CQ47" i="18"/>
  <c r="CQ311" i="18"/>
  <c r="CQ303" i="18"/>
  <c r="CQ126" i="18"/>
  <c r="CQ15" i="18"/>
  <c r="CQ349" i="18"/>
  <c r="CQ291" i="18"/>
  <c r="CQ183" i="18"/>
  <c r="CQ292" i="18"/>
  <c r="CQ90" i="18"/>
  <c r="CQ218" i="18"/>
  <c r="CQ224" i="18"/>
  <c r="CQ245" i="18"/>
  <c r="CQ227" i="18"/>
  <c r="CQ231" i="18"/>
  <c r="CQ328" i="18"/>
  <c r="AK331" i="18"/>
  <c r="AK315" i="18"/>
  <c r="AK306" i="18"/>
  <c r="AK274" i="18"/>
  <c r="AK249" i="18"/>
  <c r="AK234" i="18"/>
  <c r="AK210" i="18"/>
  <c r="AK202" i="18"/>
  <c r="AK153" i="18"/>
  <c r="AK182" i="18"/>
  <c r="AK169" i="18"/>
  <c r="AK101" i="18"/>
  <c r="AK118" i="18"/>
  <c r="AK121" i="18"/>
  <c r="AK66" i="18"/>
  <c r="AK93" i="18"/>
  <c r="AK94" i="18"/>
  <c r="AK22" i="18"/>
  <c r="AK21" i="18"/>
  <c r="AK14" i="18"/>
  <c r="AK95" i="18"/>
  <c r="AK300" i="18"/>
  <c r="AK192" i="18"/>
  <c r="AK264" i="18"/>
  <c r="AK108" i="18"/>
  <c r="AK307" i="18"/>
  <c r="AK59" i="18"/>
  <c r="AK187" i="18"/>
  <c r="AK168" i="18"/>
  <c r="AK316" i="18"/>
  <c r="AK256" i="18"/>
  <c r="AK347" i="18"/>
  <c r="AK119" i="18"/>
  <c r="AK239" i="18"/>
  <c r="AK144" i="18"/>
  <c r="AK248" i="18"/>
  <c r="AK24" i="18"/>
  <c r="AK227" i="18"/>
  <c r="AK51" i="18"/>
  <c r="AK179" i="18"/>
  <c r="AK320" i="18"/>
  <c r="AK223" i="18"/>
  <c r="AK156" i="18"/>
  <c r="AK339" i="18"/>
  <c r="AK310" i="18"/>
  <c r="AK301" i="18"/>
  <c r="AK269" i="18"/>
  <c r="AK265" i="18"/>
  <c r="AK230" i="18"/>
  <c r="AK194" i="18"/>
  <c r="AK233" i="18"/>
  <c r="AK189" i="18"/>
  <c r="AK161" i="18"/>
  <c r="AK162" i="18"/>
  <c r="AK129" i="18"/>
  <c r="AK102" i="18"/>
  <c r="AK105" i="18"/>
  <c r="AK54" i="18"/>
  <c r="AK74" i="18"/>
  <c r="AK89" i="18"/>
  <c r="AK17" i="18"/>
  <c r="AK18" i="18"/>
  <c r="AK25" i="18"/>
  <c r="AK111" i="18"/>
  <c r="AK348" i="18"/>
  <c r="AK200" i="18"/>
  <c r="AK296" i="18"/>
  <c r="AK116" i="18"/>
  <c r="AK311" i="18"/>
  <c r="AK75" i="18"/>
  <c r="AK203" i="18"/>
  <c r="AK220" i="18"/>
  <c r="AK287" i="18"/>
  <c r="AK304" i="18"/>
  <c r="AK7" i="18"/>
  <c r="AK135" i="18"/>
  <c r="AK345" i="18"/>
  <c r="AK188" i="18"/>
  <c r="AK280" i="18"/>
  <c r="AK56" i="18"/>
  <c r="AK241" i="18"/>
  <c r="AK67" i="18"/>
  <c r="AK195" i="18"/>
  <c r="AK228" i="18"/>
  <c r="AK284" i="18"/>
  <c r="AK216" i="18"/>
  <c r="AK350" i="18"/>
  <c r="AK334" i="18"/>
  <c r="AK298" i="18"/>
  <c r="AK286" i="18"/>
  <c r="AK258" i="18"/>
  <c r="AK246" i="18"/>
  <c r="AK226" i="18"/>
  <c r="AK235" i="18"/>
  <c r="AK221" i="18"/>
  <c r="AK170" i="18"/>
  <c r="AK154" i="18"/>
  <c r="AK157" i="18"/>
  <c r="AK122" i="18"/>
  <c r="AK130" i="18"/>
  <c r="AK133" i="18"/>
  <c r="AK90" i="18"/>
  <c r="AK69" i="18"/>
  <c r="AK77" i="18"/>
  <c r="AK50" i="18"/>
  <c r="AK46" i="18"/>
  <c r="AK10" i="18"/>
  <c r="AK127" i="18"/>
  <c r="AK313" i="18"/>
  <c r="AK208" i="18"/>
  <c r="AK328" i="18"/>
  <c r="AK124" i="18"/>
  <c r="AK327" i="18"/>
  <c r="AK91" i="18"/>
  <c r="AK219" i="18"/>
  <c r="AK323" i="18"/>
  <c r="AK351" i="18"/>
  <c r="AK243" i="18"/>
  <c r="AK23" i="18"/>
  <c r="AK151" i="18"/>
  <c r="AK12" i="18"/>
  <c r="AK196" i="18"/>
  <c r="AK312" i="18"/>
  <c r="AK104" i="18"/>
  <c r="AK247" i="18"/>
  <c r="AK83" i="18"/>
  <c r="AK211" i="18"/>
  <c r="AK292" i="18"/>
  <c r="AK297" i="18"/>
  <c r="AK224" i="18"/>
  <c r="AK349" i="18"/>
  <c r="AK330" i="18"/>
  <c r="AK314" i="18"/>
  <c r="AK282" i="18"/>
  <c r="AK251" i="18"/>
  <c r="AK254" i="18"/>
  <c r="AK198" i="18"/>
  <c r="AK201" i="18"/>
  <c r="AK214" i="18"/>
  <c r="AK165" i="18"/>
  <c r="AK173" i="18"/>
  <c r="AK174" i="18"/>
  <c r="AK106" i="18"/>
  <c r="AK109" i="18"/>
  <c r="AK110" i="18"/>
  <c r="AK85" i="18"/>
  <c r="AK86" i="18"/>
  <c r="AK70" i="18"/>
  <c r="AK45" i="18"/>
  <c r="AK38" i="18"/>
  <c r="AK15" i="18"/>
  <c r="AK143" i="18"/>
  <c r="AK335" i="18"/>
  <c r="AK288" i="18"/>
  <c r="AK261" i="18"/>
  <c r="AK176" i="18"/>
  <c r="AK309" i="18"/>
  <c r="AK107" i="18"/>
  <c r="AK252" i="18"/>
  <c r="AK260" i="18"/>
  <c r="AK40" i="18"/>
  <c r="AK275" i="18"/>
  <c r="AK39" i="18"/>
  <c r="AK167" i="18"/>
  <c r="AK20" i="18"/>
  <c r="AK204" i="18"/>
  <c r="AK325" i="18"/>
  <c r="AK112" i="18"/>
  <c r="AK305" i="18"/>
  <c r="AK99" i="18"/>
  <c r="AK319" i="18"/>
  <c r="AK225" i="18"/>
  <c r="AK36" i="18"/>
  <c r="AK352" i="18"/>
  <c r="AK346" i="18"/>
  <c r="AK317" i="18"/>
  <c r="AK299" i="18"/>
  <c r="AK283" i="18"/>
  <c r="AK278" i="18"/>
  <c r="AK238" i="18"/>
  <c r="AK237" i="18"/>
  <c r="AK218" i="18"/>
  <c r="AK209" i="18"/>
  <c r="AK158" i="18"/>
  <c r="AK166" i="18"/>
  <c r="AK146" i="18"/>
  <c r="AK134" i="18"/>
  <c r="AK137" i="18"/>
  <c r="AK82" i="18"/>
  <c r="AK78" i="18"/>
  <c r="AK81" i="18"/>
  <c r="AK49" i="18"/>
  <c r="AK42" i="18"/>
  <c r="AK26" i="18"/>
  <c r="AK31" i="18"/>
  <c r="AK159" i="18"/>
  <c r="AK16" i="18"/>
  <c r="AK244" i="18"/>
  <c r="AK236" i="18"/>
  <c r="AK184" i="18"/>
  <c r="AK341" i="18"/>
  <c r="AK123" i="18"/>
  <c r="AK329" i="18"/>
  <c r="AK324" i="18"/>
  <c r="AK64" i="18"/>
  <c r="AK279" i="18"/>
  <c r="AK55" i="18"/>
  <c r="AK183" i="18"/>
  <c r="AK32" i="18"/>
  <c r="AK212" i="18"/>
  <c r="AK332" i="18"/>
  <c r="AK120" i="18"/>
  <c r="AK344" i="18"/>
  <c r="AK115" i="18"/>
  <c r="AK44" i="18"/>
  <c r="AK231" i="18"/>
  <c r="AK48" i="18"/>
  <c r="AK259" i="18"/>
  <c r="AK342" i="18"/>
  <c r="AK318" i="18"/>
  <c r="AK281" i="18"/>
  <c r="AK270" i="18"/>
  <c r="AK267" i="18"/>
  <c r="AK253" i="18"/>
  <c r="AK222" i="18"/>
  <c r="AK213" i="18"/>
  <c r="AK193" i="18"/>
  <c r="AK190" i="18"/>
  <c r="AK185" i="18"/>
  <c r="AK145" i="18"/>
  <c r="AK113" i="18"/>
  <c r="AK114" i="18"/>
  <c r="AK61" i="18"/>
  <c r="AK62" i="18"/>
  <c r="AK65" i="18"/>
  <c r="AK41" i="18"/>
  <c r="AK37" i="18"/>
  <c r="AK9" i="18"/>
  <c r="AK47" i="18"/>
  <c r="AK175" i="18"/>
  <c r="AK60" i="18"/>
  <c r="AK308" i="18"/>
  <c r="AK8" i="18"/>
  <c r="AK240" i="18"/>
  <c r="AK11" i="18"/>
  <c r="AK139" i="18"/>
  <c r="AK52" i="18"/>
  <c r="AK289" i="18"/>
  <c r="AK72" i="18"/>
  <c r="AK321" i="18"/>
  <c r="AK71" i="18"/>
  <c r="AK199" i="18"/>
  <c r="AK92" i="18"/>
  <c r="AK276" i="18"/>
  <c r="AK255" i="18"/>
  <c r="AK172" i="18"/>
  <c r="AK245" i="18"/>
  <c r="AK131" i="18"/>
  <c r="AK76" i="18"/>
  <c r="AK295" i="18"/>
  <c r="AK68" i="18"/>
  <c r="AK273" i="18"/>
  <c r="AK326" i="18"/>
  <c r="AK338" i="18"/>
  <c r="AK302" i="18"/>
  <c r="AK266" i="18"/>
  <c r="AK290" i="18"/>
  <c r="AK242" i="18"/>
  <c r="AK217" i="18"/>
  <c r="AK206" i="18"/>
  <c r="AK186" i="18"/>
  <c r="AK177" i="18"/>
  <c r="AK178" i="18"/>
  <c r="AK138" i="18"/>
  <c r="AK141" i="18"/>
  <c r="AK142" i="18"/>
  <c r="AK97" i="18"/>
  <c r="AK57" i="18"/>
  <c r="AK58" i="18"/>
  <c r="AK34" i="18"/>
  <c r="AK13" i="18"/>
  <c r="AK6" i="18"/>
  <c r="AK63" i="18"/>
  <c r="AK191" i="18"/>
  <c r="AK132" i="18"/>
  <c r="AK263" i="18"/>
  <c r="AK28" i="18"/>
  <c r="AK336" i="18"/>
  <c r="AK27" i="18"/>
  <c r="AK155" i="18"/>
  <c r="AK80" i="18"/>
  <c r="AK343" i="18"/>
  <c r="AK152" i="18"/>
  <c r="AK353" i="18"/>
  <c r="AK87" i="18"/>
  <c r="AK215" i="18"/>
  <c r="AK128" i="18"/>
  <c r="AK340" i="18"/>
  <c r="AK271" i="18"/>
  <c r="AK180" i="18"/>
  <c r="AK19" i="18"/>
  <c r="AK147" i="18"/>
  <c r="AK84" i="18"/>
  <c r="AK337" i="18"/>
  <c r="AK96" i="18"/>
  <c r="AK322" i="18"/>
  <c r="AK149" i="18"/>
  <c r="AK29" i="18"/>
  <c r="AK291" i="18"/>
  <c r="AK268" i="18"/>
  <c r="AK293" i="18"/>
  <c r="AK294" i="18"/>
  <c r="AK150" i="18"/>
  <c r="AK33" i="18"/>
  <c r="AK43" i="18"/>
  <c r="AK136" i="18"/>
  <c r="AK148" i="18"/>
  <c r="AK285" i="18"/>
  <c r="AK117" i="18"/>
  <c r="AK30" i="18"/>
  <c r="AK171" i="18"/>
  <c r="AK257" i="18"/>
  <c r="AK262" i="18"/>
  <c r="AK125" i="18"/>
  <c r="AK79" i="18"/>
  <c r="AK100" i="18"/>
  <c r="AK303" i="18"/>
  <c r="AK250" i="18"/>
  <c r="AK126" i="18"/>
  <c r="AK207" i="18"/>
  <c r="AK229" i="18"/>
  <c r="AK272" i="18"/>
  <c r="AK205" i="18"/>
  <c r="AK73" i="18"/>
  <c r="AK140" i="18"/>
  <c r="AK160" i="18"/>
  <c r="AK35" i="18"/>
  <c r="AK197" i="18"/>
  <c r="AK98" i="18"/>
  <c r="AK232" i="18"/>
  <c r="AK277" i="18"/>
  <c r="AK163" i="18"/>
  <c r="AK53" i="18"/>
  <c r="AK88" i="18"/>
  <c r="AK103" i="18"/>
  <c r="AK164" i="18"/>
  <c r="AK333" i="18"/>
  <c r="AT346" i="18"/>
  <c r="AT331" i="18"/>
  <c r="AT338" i="18"/>
  <c r="AT333" i="18"/>
  <c r="AT315" i="18"/>
  <c r="AT298" i="18"/>
  <c r="AT283" i="18"/>
  <c r="AT342" i="18"/>
  <c r="AT322" i="18"/>
  <c r="AT310" i="18"/>
  <c r="AT294" i="18"/>
  <c r="AT330" i="18"/>
  <c r="AT317" i="18"/>
  <c r="AT286" i="18"/>
  <c r="AT270" i="18"/>
  <c r="AT272" i="18"/>
  <c r="AT253" i="18"/>
  <c r="AT314" i="18"/>
  <c r="AT256" i="18"/>
  <c r="AT236" i="18"/>
  <c r="AT242" i="18"/>
  <c r="AT209" i="18"/>
  <c r="AT217" i="18"/>
  <c r="AT218" i="18"/>
  <c r="AT174" i="18"/>
  <c r="AT186" i="18"/>
  <c r="AT153" i="18"/>
  <c r="AT165" i="18"/>
  <c r="AT182" i="18"/>
  <c r="AT166" i="18"/>
  <c r="AT169" i="18"/>
  <c r="AT133" i="18"/>
  <c r="AT121" i="18"/>
  <c r="AT98" i="18"/>
  <c r="AT74" i="18"/>
  <c r="AT10" i="18"/>
  <c r="AT42" i="18"/>
  <c r="AT17" i="18"/>
  <c r="AT297" i="18"/>
  <c r="AT259" i="18"/>
  <c r="AT96" i="18"/>
  <c r="AT232" i="18"/>
  <c r="AT327" i="18"/>
  <c r="AT341" i="18"/>
  <c r="AT31" i="18"/>
  <c r="AT95" i="18"/>
  <c r="AT159" i="18"/>
  <c r="AT223" i="18"/>
  <c r="AT84" i="18"/>
  <c r="AT212" i="18"/>
  <c r="AT287" i="18"/>
  <c r="AT104" i="18"/>
  <c r="AT67" i="18"/>
  <c r="AT131" i="18"/>
  <c r="AT195" i="18"/>
  <c r="AT60" i="18"/>
  <c r="AT188" i="18"/>
  <c r="AT295" i="18"/>
  <c r="AT299" i="18"/>
  <c r="AT230" i="18"/>
  <c r="AT213" i="18"/>
  <c r="AT181" i="18"/>
  <c r="AT158" i="18"/>
  <c r="AT177" i="18"/>
  <c r="AT154" i="18"/>
  <c r="AT178" i="18"/>
  <c r="AT150" i="18"/>
  <c r="AT145" i="18"/>
  <c r="AT129" i="18"/>
  <c r="AT146" i="18"/>
  <c r="AT125" i="18"/>
  <c r="AT102" i="18"/>
  <c r="AT77" i="18"/>
  <c r="AT90" i="18"/>
  <c r="AT93" i="18"/>
  <c r="AT69" i="18"/>
  <c r="AT65" i="18"/>
  <c r="AT49" i="18"/>
  <c r="AT37" i="18"/>
  <c r="AT13" i="18"/>
  <c r="AT284" i="18"/>
  <c r="AT112" i="18"/>
  <c r="AT261" i="18"/>
  <c r="AT39" i="18"/>
  <c r="AT103" i="18"/>
  <c r="AT167" i="18"/>
  <c r="AT100" i="18"/>
  <c r="AT228" i="18"/>
  <c r="AT336" i="18"/>
  <c r="AT239" i="18"/>
  <c r="AT120" i="18"/>
  <c r="AT257" i="18"/>
  <c r="AT296" i="18"/>
  <c r="AT271" i="18"/>
  <c r="AT11" i="18"/>
  <c r="AT75" i="18"/>
  <c r="AT139" i="18"/>
  <c r="AT203" i="18"/>
  <c r="AT76" i="18"/>
  <c r="AT204" i="18"/>
  <c r="AT337" i="18"/>
  <c r="AT306" i="18"/>
  <c r="AT266" i="18"/>
  <c r="AT262" i="18"/>
  <c r="AT234" i="18"/>
  <c r="AT198" i="18"/>
  <c r="AT194" i="18"/>
  <c r="AT117" i="18"/>
  <c r="AT122" i="18"/>
  <c r="AT142" i="18"/>
  <c r="AT70" i="18"/>
  <c r="AT82" i="18"/>
  <c r="AT73" i="18"/>
  <c r="AT85" i="18"/>
  <c r="AT58" i="18"/>
  <c r="AT30" i="18"/>
  <c r="AT6" i="18"/>
  <c r="AT128" i="18"/>
  <c r="AT47" i="18"/>
  <c r="AT111" i="18"/>
  <c r="AT175" i="18"/>
  <c r="AT116" i="18"/>
  <c r="AT316" i="18"/>
  <c r="AT339" i="18"/>
  <c r="AT279" i="18"/>
  <c r="AT8" i="18"/>
  <c r="AT136" i="18"/>
  <c r="AT260" i="18"/>
  <c r="AT325" i="18"/>
  <c r="AT281" i="18"/>
  <c r="AT241" i="18"/>
  <c r="AT19" i="18"/>
  <c r="AT83" i="18"/>
  <c r="AT147" i="18"/>
  <c r="AT211" i="18"/>
  <c r="AT92" i="18"/>
  <c r="AT220" i="18"/>
  <c r="AT340" i="18"/>
  <c r="AT304" i="18"/>
  <c r="AT288" i="18"/>
  <c r="AT265" i="18"/>
  <c r="AT290" i="18"/>
  <c r="AT233" i="18"/>
  <c r="AT226" i="18"/>
  <c r="AT235" i="18"/>
  <c r="AT201" i="18"/>
  <c r="AT193" i="18"/>
  <c r="AT162" i="18"/>
  <c r="AT113" i="18"/>
  <c r="AT109" i="18"/>
  <c r="AT105" i="18"/>
  <c r="AT97" i="18"/>
  <c r="AT53" i="18"/>
  <c r="AT25" i="18"/>
  <c r="AT21" i="18"/>
  <c r="AT320" i="18"/>
  <c r="AT16" i="18"/>
  <c r="AT144" i="18"/>
  <c r="AT291" i="18"/>
  <c r="AT55" i="18"/>
  <c r="AT119" i="18"/>
  <c r="AT183" i="18"/>
  <c r="AT132" i="18"/>
  <c r="AT289" i="18"/>
  <c r="AT24" i="18"/>
  <c r="AT152" i="18"/>
  <c r="AT247" i="18"/>
  <c r="AT27" i="18"/>
  <c r="AT91" i="18"/>
  <c r="AT155" i="18"/>
  <c r="AT219" i="18"/>
  <c r="AT108" i="18"/>
  <c r="AT349" i="18"/>
  <c r="AT301" i="18"/>
  <c r="AT285" i="18"/>
  <c r="AT282" i="18"/>
  <c r="AT274" i="18"/>
  <c r="AT278" i="18"/>
  <c r="AT249" i="18"/>
  <c r="AT251" i="18"/>
  <c r="AT205" i="18"/>
  <c r="AT224" i="18"/>
  <c r="AT206" i="18"/>
  <c r="AT190" i="18"/>
  <c r="AT157" i="18"/>
  <c r="AT138" i="18"/>
  <c r="AT118" i="18"/>
  <c r="AT94" i="18"/>
  <c r="AT62" i="18"/>
  <c r="AT46" i="18"/>
  <c r="AT41" i="18"/>
  <c r="AT18" i="18"/>
  <c r="AT9" i="18"/>
  <c r="AT273" i="18"/>
  <c r="AT312" i="18"/>
  <c r="AT313" i="18"/>
  <c r="AT32" i="18"/>
  <c r="AT160" i="18"/>
  <c r="AT263" i="18"/>
  <c r="AT307" i="18"/>
  <c r="AT244" i="18"/>
  <c r="AT63" i="18"/>
  <c r="AT127" i="18"/>
  <c r="AT191" i="18"/>
  <c r="AT20" i="18"/>
  <c r="AT148" i="18"/>
  <c r="AT292" i="18"/>
  <c r="AT321" i="18"/>
  <c r="AT248" i="18"/>
  <c r="AT40" i="18"/>
  <c r="AT168" i="18"/>
  <c r="AT303" i="18"/>
  <c r="AT245" i="18"/>
  <c r="AT35" i="18"/>
  <c r="AT99" i="18"/>
  <c r="AT163" i="18"/>
  <c r="AT124" i="18"/>
  <c r="AT225" i="18"/>
  <c r="AT352" i="18"/>
  <c r="AT302" i="18"/>
  <c r="AT267" i="18"/>
  <c r="AT250" i="18"/>
  <c r="AT254" i="18"/>
  <c r="AT210" i="18"/>
  <c r="AT197" i="18"/>
  <c r="AT101" i="18"/>
  <c r="AT114" i="18"/>
  <c r="AT89" i="18"/>
  <c r="AT66" i="18"/>
  <c r="AT78" i="18"/>
  <c r="AT57" i="18"/>
  <c r="AT29" i="18"/>
  <c r="AT38" i="18"/>
  <c r="AT276" i="18"/>
  <c r="AT48" i="18"/>
  <c r="AT176" i="18"/>
  <c r="AT7" i="18"/>
  <c r="AT71" i="18"/>
  <c r="AT135" i="18"/>
  <c r="AT199" i="18"/>
  <c r="AT300" i="18"/>
  <c r="AT36" i="18"/>
  <c r="AT164" i="18"/>
  <c r="AT323" i="18"/>
  <c r="AT229" i="18"/>
  <c r="AT351" i="18"/>
  <c r="AT243" i="18"/>
  <c r="AT277" i="18"/>
  <c r="AT345" i="18"/>
  <c r="AT56" i="18"/>
  <c r="AT184" i="18"/>
  <c r="AT305" i="18"/>
  <c r="AT43" i="18"/>
  <c r="AT107" i="18"/>
  <c r="AT171" i="18"/>
  <c r="AT12" i="18"/>
  <c r="AT140" i="18"/>
  <c r="AT231" i="18"/>
  <c r="AT326" i="18"/>
  <c r="AT334" i="18"/>
  <c r="AT269" i="18"/>
  <c r="AT237" i="18"/>
  <c r="AT238" i="18"/>
  <c r="AT240" i="18"/>
  <c r="AT221" i="18"/>
  <c r="AT222" i="18"/>
  <c r="AT202" i="18"/>
  <c r="AT161" i="18"/>
  <c r="AT185" i="18"/>
  <c r="AT110" i="18"/>
  <c r="AT134" i="18"/>
  <c r="AT141" i="18"/>
  <c r="AT86" i="18"/>
  <c r="AT50" i="18"/>
  <c r="AT26" i="18"/>
  <c r="AT264" i="18"/>
  <c r="AT335" i="18"/>
  <c r="AT64" i="18"/>
  <c r="AT192" i="18"/>
  <c r="AT280" i="18"/>
  <c r="AT15" i="18"/>
  <c r="AT79" i="18"/>
  <c r="AT143" i="18"/>
  <c r="AT207" i="18"/>
  <c r="AT52" i="18"/>
  <c r="AT180" i="18"/>
  <c r="AT275" i="18"/>
  <c r="AT72" i="18"/>
  <c r="AT200" i="18"/>
  <c r="AT332" i="18"/>
  <c r="AT308" i="18"/>
  <c r="AT344" i="18"/>
  <c r="AT51" i="18"/>
  <c r="AT115" i="18"/>
  <c r="AT179" i="18"/>
  <c r="AT28" i="18"/>
  <c r="AT156" i="18"/>
  <c r="CE343" i="18"/>
  <c r="CE341" i="18"/>
  <c r="CE323" i="18"/>
  <c r="CE349" i="18"/>
  <c r="CE299" i="18"/>
  <c r="CE294" i="18"/>
  <c r="CE286" i="18"/>
  <c r="CE296" i="18"/>
  <c r="CE288" i="18"/>
  <c r="CE259" i="18"/>
  <c r="CE292" i="18"/>
  <c r="CE242" i="18"/>
  <c r="CE234" i="18"/>
  <c r="CE239" i="18"/>
  <c r="CE263" i="18"/>
  <c r="CE236" i="18"/>
  <c r="CE206" i="18"/>
  <c r="CE187" i="18"/>
  <c r="CE209" i="18"/>
  <c r="CE211" i="18"/>
  <c r="CE168" i="18"/>
  <c r="CE152" i="18"/>
  <c r="CE178" i="18"/>
  <c r="CE157" i="18"/>
  <c r="CE171" i="18"/>
  <c r="CE156" i="18"/>
  <c r="CE125" i="18"/>
  <c r="CE109" i="18"/>
  <c r="CE142" i="18"/>
  <c r="CE124" i="18"/>
  <c r="CE107" i="18"/>
  <c r="CE90" i="18"/>
  <c r="CE57" i="18"/>
  <c r="CE86" i="18"/>
  <c r="CE58" i="18"/>
  <c r="CE56" i="18"/>
  <c r="CE91" i="18"/>
  <c r="CE51" i="18"/>
  <c r="CE37" i="18"/>
  <c r="CE39" i="18"/>
  <c r="CE35" i="18"/>
  <c r="CE11" i="18"/>
  <c r="CE7" i="18"/>
  <c r="CE352" i="18"/>
  <c r="CE344" i="18"/>
  <c r="CE334" i="18"/>
  <c r="CE317" i="18"/>
  <c r="CE333" i="18"/>
  <c r="CE298" i="18"/>
  <c r="CE318" i="18"/>
  <c r="CE283" i="18"/>
  <c r="CE280" i="18"/>
  <c r="CE278" i="18"/>
  <c r="CE245" i="18"/>
  <c r="CE285" i="18"/>
  <c r="CE257" i="18"/>
  <c r="CE232" i="18"/>
  <c r="CE265" i="18"/>
  <c r="CE262" i="18"/>
  <c r="CE225" i="18"/>
  <c r="CE204" i="18"/>
  <c r="CE227" i="18"/>
  <c r="CE199" i="18"/>
  <c r="CE205" i="18"/>
  <c r="CE155" i="18"/>
  <c r="CE179" i="18"/>
  <c r="CE176" i="18"/>
  <c r="CE191" i="18"/>
  <c r="CE159" i="18"/>
  <c r="CE134" i="18"/>
  <c r="CE118" i="18"/>
  <c r="CE100" i="18"/>
  <c r="CE140" i="18"/>
  <c r="CE110" i="18"/>
  <c r="CE101" i="18"/>
  <c r="CE85" i="18"/>
  <c r="CE98" i="18"/>
  <c r="CE81" i="18"/>
  <c r="CE53" i="18"/>
  <c r="CE92" i="18"/>
  <c r="CE79" i="18"/>
  <c r="CE43" i="18"/>
  <c r="CE48" i="18"/>
  <c r="CE46" i="18"/>
  <c r="CE23" i="18"/>
  <c r="CE27" i="18"/>
  <c r="CE32" i="18"/>
  <c r="CE350" i="18"/>
  <c r="CE340" i="18"/>
  <c r="CE345" i="18"/>
  <c r="CE338" i="18"/>
  <c r="CE306" i="18"/>
  <c r="CE316" i="18"/>
  <c r="CE311" i="18"/>
  <c r="CE282" i="18"/>
  <c r="CE291" i="18"/>
  <c r="CE272" i="18"/>
  <c r="CE244" i="18"/>
  <c r="CE284" i="18"/>
  <c r="CE249" i="18"/>
  <c r="CE229" i="18"/>
  <c r="CE264" i="18"/>
  <c r="CE238" i="18"/>
  <c r="CE224" i="18"/>
  <c r="CE190" i="18"/>
  <c r="CE226" i="18"/>
  <c r="CE223" i="18"/>
  <c r="CE195" i="18"/>
  <c r="CE149" i="18"/>
  <c r="CE173" i="18"/>
  <c r="CE163" i="18"/>
  <c r="CE174" i="18"/>
  <c r="CE153" i="18"/>
  <c r="CE132" i="18"/>
  <c r="CE116" i="18"/>
  <c r="CE143" i="18"/>
  <c r="CE126" i="18"/>
  <c r="CE108" i="18"/>
  <c r="CE135" i="18"/>
  <c r="CE78" i="18"/>
  <c r="CE93" i="18"/>
  <c r="CE72" i="18"/>
  <c r="CE94" i="18"/>
  <c r="CE82" i="18"/>
  <c r="CE73" i="18"/>
  <c r="CE31" i="18"/>
  <c r="CE40" i="18"/>
  <c r="CE38" i="18"/>
  <c r="CE14" i="18"/>
  <c r="CE20" i="18"/>
  <c r="CE12" i="18"/>
  <c r="CE348" i="18"/>
  <c r="CE337" i="18"/>
  <c r="CE332" i="18"/>
  <c r="CE313" i="18"/>
  <c r="CE327" i="18"/>
  <c r="CE326" i="18"/>
  <c r="CE309" i="18"/>
  <c r="CE305" i="18"/>
  <c r="CE277" i="18"/>
  <c r="CE269" i="18"/>
  <c r="CE289" i="18"/>
  <c r="CE274" i="18"/>
  <c r="CE247" i="18"/>
  <c r="CE252" i="18"/>
  <c r="CE256" i="18"/>
  <c r="CE237" i="18"/>
  <c r="CE219" i="18"/>
  <c r="CE188" i="18"/>
  <c r="CE215" i="18"/>
  <c r="CE212" i="18"/>
  <c r="CE189" i="18"/>
  <c r="CE182" i="18"/>
  <c r="CE166" i="18"/>
  <c r="CE150" i="18"/>
  <c r="CE172" i="18"/>
  <c r="CE193" i="18"/>
  <c r="CE119" i="18"/>
  <c r="CE102" i="18"/>
  <c r="CE137" i="18"/>
  <c r="CE121" i="18"/>
  <c r="CE147" i="18"/>
  <c r="CE129" i="18"/>
  <c r="CE76" i="18"/>
  <c r="CE87" i="18"/>
  <c r="CE59" i="18"/>
  <c r="CE89" i="18"/>
  <c r="CE80" i="18"/>
  <c r="CE66" i="18"/>
  <c r="CE17" i="18"/>
  <c r="CE28" i="18"/>
  <c r="CE36" i="18"/>
  <c r="CE49" i="18"/>
  <c r="CE16" i="18"/>
  <c r="CE25" i="18"/>
  <c r="CE346" i="18"/>
  <c r="CE339" i="18"/>
  <c r="CE328" i="18"/>
  <c r="CE335" i="18"/>
  <c r="CE321" i="18"/>
  <c r="CE315" i="18"/>
  <c r="CE304" i="18"/>
  <c r="CE301" i="18"/>
  <c r="CE276" i="18"/>
  <c r="CE268" i="18"/>
  <c r="CE273" i="18"/>
  <c r="CE258" i="18"/>
  <c r="CE246" i="18"/>
  <c r="CE240" i="18"/>
  <c r="CE251" i="18"/>
  <c r="CE231" i="18"/>
  <c r="CE207" i="18"/>
  <c r="CE228" i="18"/>
  <c r="CE202" i="18"/>
  <c r="CE198" i="18"/>
  <c r="CE194" i="18"/>
  <c r="CE180" i="18"/>
  <c r="CE164" i="18"/>
  <c r="CE148" i="18"/>
  <c r="CE160" i="18"/>
  <c r="CE184" i="18"/>
  <c r="CE113" i="18"/>
  <c r="CE144" i="18"/>
  <c r="CE127" i="18"/>
  <c r="CE111" i="18"/>
  <c r="CE138" i="18"/>
  <c r="CE122" i="18"/>
  <c r="CE63" i="18"/>
  <c r="CE74" i="18"/>
  <c r="CE95" i="18"/>
  <c r="CE83" i="18"/>
  <c r="CE67" i="18"/>
  <c r="CE64" i="18"/>
  <c r="CE8" i="18"/>
  <c r="CE19" i="18"/>
  <c r="CE26" i="18"/>
  <c r="CE41" i="18"/>
  <c r="CE30" i="18"/>
  <c r="CE21" i="18"/>
  <c r="CE342" i="18"/>
  <c r="CE336" i="18"/>
  <c r="CE331" i="18"/>
  <c r="CE325" i="18"/>
  <c r="CE320" i="18"/>
  <c r="CE314" i="18"/>
  <c r="CE281" i="18"/>
  <c r="CE300" i="18"/>
  <c r="CE290" i="18"/>
  <c r="CE293" i="18"/>
  <c r="CE270" i="18"/>
  <c r="CE253" i="18"/>
  <c r="CE260" i="18"/>
  <c r="CE233" i="18"/>
  <c r="CE250" i="18"/>
  <c r="CE220" i="18"/>
  <c r="CE201" i="18"/>
  <c r="CE216" i="18"/>
  <c r="CE200" i="18"/>
  <c r="CE196" i="18"/>
  <c r="CE192" i="18"/>
  <c r="CE167" i="18"/>
  <c r="CE151" i="18"/>
  <c r="CE175" i="18"/>
  <c r="CE146" i="18"/>
  <c r="CE170" i="18"/>
  <c r="CE103" i="18"/>
  <c r="CE130" i="18"/>
  <c r="CE114" i="18"/>
  <c r="CE105" i="18"/>
  <c r="CE136" i="18"/>
  <c r="CE120" i="18"/>
  <c r="CE88" i="18"/>
  <c r="CE69" i="18"/>
  <c r="CE84" i="18"/>
  <c r="CE77" i="18"/>
  <c r="CE61" i="18"/>
  <c r="CE54" i="18"/>
  <c r="CE50" i="18"/>
  <c r="CE13" i="18"/>
  <c r="CE24" i="18"/>
  <c r="CE34" i="18"/>
  <c r="CE10" i="18"/>
  <c r="CE351" i="18"/>
  <c r="CE329" i="18"/>
  <c r="CE330" i="18"/>
  <c r="CE319" i="18"/>
  <c r="CE297" i="18"/>
  <c r="CE303" i="18"/>
  <c r="CE310" i="18"/>
  <c r="CE307" i="18"/>
  <c r="CE287" i="18"/>
  <c r="CE279" i="18"/>
  <c r="CE267" i="18"/>
  <c r="CE248" i="18"/>
  <c r="CE254" i="18"/>
  <c r="CE230" i="18"/>
  <c r="CE241" i="18"/>
  <c r="CE210" i="18"/>
  <c r="CE218" i="18"/>
  <c r="CE203" i="18"/>
  <c r="CE221" i="18"/>
  <c r="CE222" i="18"/>
  <c r="CE183" i="18"/>
  <c r="CE161" i="18"/>
  <c r="CE145" i="18"/>
  <c r="CE169" i="18"/>
  <c r="CE186" i="18"/>
  <c r="CE165" i="18"/>
  <c r="CE141" i="18"/>
  <c r="CE128" i="18"/>
  <c r="CE112" i="18"/>
  <c r="CE139" i="18"/>
  <c r="CE123" i="18"/>
  <c r="CE106" i="18"/>
  <c r="CE75" i="18"/>
  <c r="CE60" i="18"/>
  <c r="CE71" i="18"/>
  <c r="CE70" i="18"/>
  <c r="CE55" i="18"/>
  <c r="CE52" i="18"/>
  <c r="CE45" i="18"/>
  <c r="CE6" i="18"/>
  <c r="CE15" i="18"/>
  <c r="CE29" i="18"/>
  <c r="CE18" i="18"/>
  <c r="CE312" i="18"/>
  <c r="CE235" i="18"/>
  <c r="CE177" i="18"/>
  <c r="CE99" i="18"/>
  <c r="CE97" i="18"/>
  <c r="CE295" i="18"/>
  <c r="CE261" i="18"/>
  <c r="CE154" i="18"/>
  <c r="CE133" i="18"/>
  <c r="CE44" i="18"/>
  <c r="CE308" i="18"/>
  <c r="CE255" i="18"/>
  <c r="CE185" i="18"/>
  <c r="CE117" i="18"/>
  <c r="CE42" i="18"/>
  <c r="CE302" i="18"/>
  <c r="CE208" i="18"/>
  <c r="CE162" i="18"/>
  <c r="CE104" i="18"/>
  <c r="CE47" i="18"/>
  <c r="CE347" i="18"/>
  <c r="CE271" i="18"/>
  <c r="CE213" i="18"/>
  <c r="CE181" i="18"/>
  <c r="CE62" i="18"/>
  <c r="CE9" i="18"/>
  <c r="CE322" i="18"/>
  <c r="CE275" i="18"/>
  <c r="CE197" i="18"/>
  <c r="CE158" i="18"/>
  <c r="CE96" i="18"/>
  <c r="CE22" i="18"/>
  <c r="CE324" i="18"/>
  <c r="CE266" i="18"/>
  <c r="CE214" i="18"/>
  <c r="CE131" i="18"/>
  <c r="CE65" i="18"/>
  <c r="CE33" i="18"/>
  <c r="CE243" i="18"/>
  <c r="CE217" i="18"/>
  <c r="CE115" i="18"/>
  <c r="CE68" i="18"/>
  <c r="CE353" i="18"/>
  <c r="BP31" i="18"/>
  <c r="BP10" i="18"/>
  <c r="BP49" i="18"/>
  <c r="BP16" i="18"/>
  <c r="BP48" i="18"/>
  <c r="BP51" i="18"/>
  <c r="BP66" i="18"/>
  <c r="BP80" i="18"/>
  <c r="BP89" i="18"/>
  <c r="BP59" i="18"/>
  <c r="BP87" i="18"/>
  <c r="BP113" i="18"/>
  <c r="BP129" i="18"/>
  <c r="BP138" i="18"/>
  <c r="BP121" i="18"/>
  <c r="BP137" i="18"/>
  <c r="BP102" i="18"/>
  <c r="BP168" i="18"/>
  <c r="BP193" i="18"/>
  <c r="BP160" i="18"/>
  <c r="BP169" i="18"/>
  <c r="BP145" i="18"/>
  <c r="BP161" i="18"/>
  <c r="BP220" i="18"/>
  <c r="BP198" i="18"/>
  <c r="BP202" i="18"/>
  <c r="BP234" i="18"/>
  <c r="BP219" i="18"/>
  <c r="BP231" i="18"/>
  <c r="BP248" i="18"/>
  <c r="BP255" i="18"/>
  <c r="BP276" i="18"/>
  <c r="BP246" i="18"/>
  <c r="BP273" i="18"/>
  <c r="BP278" i="18"/>
  <c r="BP284" i="18"/>
  <c r="BP292" i="18"/>
  <c r="BP307" i="18"/>
  <c r="BP316" i="18"/>
  <c r="BP348" i="18"/>
  <c r="BP323" i="18"/>
  <c r="BP347" i="18"/>
  <c r="BP346" i="18"/>
  <c r="BS33" i="18"/>
  <c r="BS10" i="18"/>
  <c r="BS20" i="18"/>
  <c r="BS17" i="18"/>
  <c r="BS29" i="18"/>
  <c r="BS26" i="18"/>
  <c r="BS86" i="18"/>
  <c r="BS57" i="18"/>
  <c r="BS90" i="18"/>
  <c r="BS55" i="18"/>
  <c r="BS70" i="18"/>
  <c r="BS71" i="18"/>
  <c r="BS143" i="18"/>
  <c r="BS116" i="18"/>
  <c r="BS132" i="18"/>
  <c r="BS101" i="18"/>
  <c r="BS124" i="18"/>
  <c r="BS140" i="18"/>
  <c r="BS145" i="18"/>
  <c r="BS154" i="18"/>
  <c r="BS168" i="18"/>
  <c r="BS191" i="18"/>
  <c r="BS160" i="18"/>
  <c r="BS197" i="18"/>
  <c r="BS213" i="18"/>
  <c r="BS228" i="18"/>
  <c r="BS217" i="18"/>
  <c r="BS214" i="18"/>
  <c r="BS233" i="18"/>
  <c r="BS256" i="18"/>
  <c r="BS238" i="18"/>
  <c r="BS241" i="18"/>
  <c r="BS287" i="18"/>
  <c r="BS284" i="18"/>
  <c r="BS289" i="18"/>
  <c r="BS283" i="18"/>
  <c r="BS280" i="18"/>
  <c r="BS299" i="18"/>
  <c r="BS313" i="18"/>
  <c r="BS325" i="18"/>
  <c r="BS330" i="18"/>
  <c r="BS353" i="18"/>
  <c r="BS339" i="18"/>
  <c r="BS343" i="18"/>
  <c r="BG32" i="18"/>
  <c r="BG11" i="18"/>
  <c r="BG35" i="18"/>
  <c r="BG39" i="18"/>
  <c r="BG37" i="18"/>
  <c r="BG52" i="18"/>
  <c r="BG55" i="18"/>
  <c r="BG70" i="18"/>
  <c r="BG71" i="18"/>
  <c r="BG60" i="18"/>
  <c r="BG75" i="18"/>
  <c r="BG106" i="18"/>
  <c r="BG123" i="18"/>
  <c r="BG139" i="18"/>
  <c r="BG99" i="18"/>
  <c r="BG115" i="18"/>
  <c r="BG131" i="18"/>
  <c r="BG158" i="18"/>
  <c r="BG186" i="18"/>
  <c r="BG162" i="18"/>
  <c r="BG178" i="18"/>
  <c r="BG152" i="18"/>
  <c r="BG155" i="18"/>
  <c r="BG217" i="18"/>
  <c r="BG209" i="18"/>
  <c r="BG227" i="18"/>
  <c r="BG213" i="18"/>
  <c r="BG208" i="18"/>
  <c r="BG256" i="18"/>
  <c r="BG230" i="18"/>
  <c r="BG234" i="18"/>
  <c r="BG248" i="18"/>
  <c r="BG290" i="18"/>
  <c r="BG275" i="18"/>
  <c r="BG278" i="18"/>
  <c r="BG306" i="18"/>
  <c r="BG294" i="18"/>
  <c r="BG295" i="18"/>
  <c r="BG321" i="18"/>
  <c r="BG328" i="18"/>
  <c r="BG333" i="18"/>
  <c r="BG336" i="18"/>
  <c r="BG351" i="18"/>
  <c r="CB36" i="18"/>
  <c r="CB15" i="18"/>
  <c r="CB27" i="18"/>
  <c r="CB20" i="18"/>
  <c r="CB51" i="18"/>
  <c r="CB12" i="18"/>
  <c r="CB71" i="18"/>
  <c r="CB60" i="18"/>
  <c r="CB75" i="18"/>
  <c r="CB64" i="18"/>
  <c r="CB67" i="18"/>
  <c r="CB83" i="18"/>
  <c r="CB142" i="18"/>
  <c r="CB109" i="18"/>
  <c r="CB125" i="18"/>
  <c r="CB146" i="18"/>
  <c r="CB107" i="18"/>
  <c r="CB133" i="18"/>
  <c r="CB190" i="18"/>
  <c r="CB145" i="18"/>
  <c r="CB161" i="18"/>
  <c r="CB183" i="18"/>
  <c r="CB171" i="18"/>
  <c r="CB202" i="18"/>
  <c r="CB204" i="18"/>
  <c r="CB224" i="18"/>
  <c r="CB210" i="18"/>
  <c r="CB196" i="18"/>
  <c r="CB229" i="18"/>
  <c r="CB252" i="18"/>
  <c r="CB238" i="18"/>
  <c r="CB258" i="18"/>
  <c r="CB270" i="18"/>
  <c r="CB289" i="18"/>
  <c r="CB288" i="18"/>
  <c r="CB296" i="18"/>
  <c r="CB305" i="18"/>
  <c r="CB309" i="18"/>
  <c r="CB317" i="18"/>
  <c r="CB325" i="18"/>
  <c r="CB320" i="18"/>
  <c r="CB329" i="18"/>
  <c r="CB350" i="18"/>
  <c r="CB345" i="18"/>
  <c r="CQ240" i="18"/>
  <c r="CQ91" i="18"/>
  <c r="CQ198" i="18"/>
  <c r="CQ70" i="18"/>
  <c r="CQ232" i="18"/>
  <c r="CQ39" i="18"/>
  <c r="CQ331" i="18"/>
  <c r="CQ99" i="18"/>
  <c r="CQ122" i="18"/>
  <c r="CQ228" i="18"/>
  <c r="CQ115" i="18"/>
  <c r="CQ257" i="18"/>
  <c r="CQ332" i="18"/>
  <c r="CQ280" i="18"/>
  <c r="CQ325" i="18"/>
  <c r="CQ130" i="18"/>
  <c r="CQ252" i="18"/>
  <c r="CQ32" i="18"/>
  <c r="CQ65" i="18"/>
  <c r="CQ133" i="18"/>
  <c r="CQ164" i="18"/>
  <c r="CQ208" i="18"/>
  <c r="CQ310" i="18"/>
  <c r="AL289" i="18"/>
  <c r="AL195" i="18"/>
  <c r="AL35" i="18"/>
  <c r="AL56" i="18"/>
  <c r="AL241" i="18"/>
  <c r="AL175" i="18"/>
  <c r="AL7" i="18"/>
  <c r="AL16" i="18"/>
  <c r="AL26" i="18"/>
  <c r="AL86" i="18"/>
  <c r="AL113" i="18"/>
  <c r="AL193" i="18"/>
  <c r="AL270" i="18"/>
  <c r="AL329" i="18"/>
  <c r="BU36" i="18"/>
  <c r="BU49" i="18"/>
  <c r="BU85" i="18"/>
  <c r="BU100" i="18"/>
  <c r="BU172" i="18"/>
  <c r="BU190" i="18"/>
  <c r="BU218" i="18"/>
  <c r="BU258" i="18"/>
  <c r="BU251" i="18"/>
  <c r="BU308" i="18"/>
  <c r="BU335" i="18"/>
  <c r="CL172" i="18"/>
  <c r="CL277" i="18"/>
  <c r="CL8" i="18"/>
  <c r="CL141" i="18"/>
  <c r="CL243" i="18"/>
  <c r="BN31" i="18"/>
  <c r="BN72" i="18"/>
  <c r="BN132" i="18"/>
  <c r="BN200" i="18"/>
  <c r="BN261" i="18"/>
  <c r="BN325" i="18"/>
  <c r="BY47" i="18"/>
  <c r="BY132" i="18"/>
  <c r="BY196" i="18"/>
  <c r="BY252" i="18"/>
  <c r="BY302" i="18"/>
  <c r="BM15" i="18"/>
  <c r="BM63" i="18"/>
  <c r="BM138" i="18"/>
  <c r="BM213" i="18"/>
  <c r="BM250" i="18"/>
  <c r="BM334" i="18"/>
  <c r="BZ60" i="18"/>
  <c r="BZ106" i="18"/>
  <c r="BZ147" i="18"/>
  <c r="BZ247" i="18"/>
  <c r="BZ303" i="18"/>
  <c r="AJ104" i="18"/>
  <c r="AJ341" i="18"/>
  <c r="AJ244" i="18"/>
  <c r="AJ98" i="18"/>
  <c r="AJ236" i="18"/>
  <c r="AJ330" i="18"/>
  <c r="BB75" i="18"/>
  <c r="BB117" i="18"/>
  <c r="BB178" i="18"/>
  <c r="BB253" i="18"/>
  <c r="AT44" i="18"/>
  <c r="AX56" i="18"/>
  <c r="AZ91" i="18"/>
  <c r="AZ92" i="18"/>
  <c r="AX71" i="18"/>
  <c r="AZ127" i="18"/>
  <c r="AT87" i="18"/>
  <c r="AX19" i="18"/>
  <c r="AT80" i="18"/>
  <c r="AR131" i="18"/>
  <c r="AR96" i="18"/>
  <c r="AT33" i="18"/>
  <c r="AX73" i="18"/>
  <c r="AZ86" i="18"/>
  <c r="AR106" i="18"/>
  <c r="AR173" i="18"/>
  <c r="AZ202" i="18"/>
  <c r="AT246" i="18"/>
  <c r="AX272" i="18"/>
  <c r="AT350" i="18"/>
  <c r="BQ187" i="18"/>
  <c r="BJ68" i="18"/>
  <c r="BE201" i="18"/>
  <c r="CT12" i="18"/>
  <c r="CO316" i="18"/>
  <c r="AM83" i="18"/>
  <c r="CA184" i="18"/>
  <c r="BO171" i="18"/>
  <c r="CD342" i="18"/>
  <c r="CD351" i="18"/>
  <c r="CD343" i="18"/>
  <c r="CD322" i="18"/>
  <c r="CD310" i="18"/>
  <c r="CD313" i="18"/>
  <c r="CD294" i="18"/>
  <c r="CD300" i="18"/>
  <c r="CD276" i="18"/>
  <c r="CD279" i="18"/>
  <c r="CD252" i="18"/>
  <c r="CD257" i="18"/>
  <c r="CD234" i="18"/>
  <c r="CD266" i="18"/>
  <c r="CD241" i="18"/>
  <c r="CD220" i="18"/>
  <c r="CD207" i="18"/>
  <c r="CD204" i="18"/>
  <c r="CD215" i="18"/>
  <c r="CD223" i="18"/>
  <c r="CD156" i="18"/>
  <c r="CD187" i="18"/>
  <c r="CD173" i="18"/>
  <c r="CD178" i="18"/>
  <c r="CD157" i="18"/>
  <c r="CD171" i="18"/>
  <c r="CD104" i="18"/>
  <c r="CD125" i="18"/>
  <c r="CD109" i="18"/>
  <c r="CD142" i="18"/>
  <c r="CD124" i="18"/>
  <c r="CD101" i="18"/>
  <c r="CD90" i="18"/>
  <c r="CD57" i="18"/>
  <c r="CD86" i="18"/>
  <c r="CD58" i="18"/>
  <c r="CD56" i="18"/>
  <c r="CD52" i="18"/>
  <c r="CD42" i="18"/>
  <c r="CD47" i="18"/>
  <c r="CD38" i="18"/>
  <c r="CD12" i="18"/>
  <c r="CD22" i="18"/>
  <c r="CD353" i="18"/>
  <c r="CD339" i="18"/>
  <c r="CD333" i="18"/>
  <c r="CD335" i="18"/>
  <c r="CD309" i="18"/>
  <c r="CD307" i="18"/>
  <c r="CD293" i="18"/>
  <c r="CD289" i="18"/>
  <c r="CD290" i="18"/>
  <c r="CD275" i="18"/>
  <c r="CD263" i="18"/>
  <c r="CD249" i="18"/>
  <c r="CD232" i="18"/>
  <c r="CD265" i="18"/>
  <c r="CD255" i="18"/>
  <c r="CD210" i="18"/>
  <c r="CD201" i="18"/>
  <c r="CD190" i="18"/>
  <c r="CD202" i="18"/>
  <c r="CD212" i="18"/>
  <c r="CD197" i="18"/>
  <c r="CD182" i="18"/>
  <c r="CD166" i="18"/>
  <c r="CD176" i="18"/>
  <c r="CD147" i="18"/>
  <c r="CD159" i="18"/>
  <c r="CD134" i="18"/>
  <c r="CD118" i="18"/>
  <c r="CD100" i="18"/>
  <c r="CD140" i="18"/>
  <c r="CD110" i="18"/>
  <c r="CD97" i="18"/>
  <c r="CD85" i="18"/>
  <c r="CD98" i="18"/>
  <c r="CD81" i="18"/>
  <c r="CD53" i="18"/>
  <c r="CD92" i="18"/>
  <c r="CD44" i="18"/>
  <c r="CD37" i="18"/>
  <c r="CD39" i="18"/>
  <c r="CD36" i="18"/>
  <c r="CD34" i="18"/>
  <c r="CD11" i="18"/>
  <c r="CD352" i="18"/>
  <c r="CD345" i="18"/>
  <c r="CD336" i="18"/>
  <c r="CD327" i="18"/>
  <c r="CD325" i="18"/>
  <c r="CD308" i="18"/>
  <c r="CD315" i="18"/>
  <c r="CD292" i="18"/>
  <c r="CD306" i="18"/>
  <c r="CD287" i="18"/>
  <c r="CD280" i="18"/>
  <c r="CD262" i="18"/>
  <c r="CD247" i="18"/>
  <c r="CD229" i="18"/>
  <c r="CD264" i="18"/>
  <c r="CD245" i="18"/>
  <c r="CD208" i="18"/>
  <c r="CD191" i="18"/>
  <c r="CD188" i="18"/>
  <c r="CD200" i="18"/>
  <c r="CD198" i="18"/>
  <c r="CD192" i="18"/>
  <c r="CD180" i="18"/>
  <c r="CD164" i="18"/>
  <c r="CD163" i="18"/>
  <c r="CD174" i="18"/>
  <c r="CD153" i="18"/>
  <c r="CD132" i="18"/>
  <c r="CD116" i="18"/>
  <c r="CD143" i="18"/>
  <c r="CD126" i="18"/>
  <c r="CD108" i="18"/>
  <c r="CD91" i="18"/>
  <c r="CD78" i="18"/>
  <c r="CD93" i="18"/>
  <c r="CD72" i="18"/>
  <c r="CD94" i="18"/>
  <c r="CD82" i="18"/>
  <c r="CD32" i="18"/>
  <c r="CD30" i="18"/>
  <c r="CD33" i="18"/>
  <c r="CD26" i="18"/>
  <c r="CD31" i="18"/>
  <c r="CD8" i="18"/>
  <c r="CD350" i="18"/>
  <c r="CD338" i="18"/>
  <c r="CD337" i="18"/>
  <c r="CD326" i="18"/>
  <c r="CD321" i="18"/>
  <c r="CD304" i="18"/>
  <c r="CD314" i="18"/>
  <c r="CD288" i="18"/>
  <c r="CD299" i="18"/>
  <c r="CD271" i="18"/>
  <c r="CD273" i="18"/>
  <c r="CD248" i="18"/>
  <c r="CD246" i="18"/>
  <c r="CD228" i="18"/>
  <c r="CD258" i="18"/>
  <c r="CD222" i="18"/>
  <c r="CD194" i="18"/>
  <c r="CD233" i="18"/>
  <c r="CD216" i="18"/>
  <c r="CD221" i="18"/>
  <c r="CD196" i="18"/>
  <c r="CD183" i="18"/>
  <c r="CD167" i="18"/>
  <c r="CD151" i="18"/>
  <c r="CD150" i="18"/>
  <c r="CD172" i="18"/>
  <c r="CD135" i="18"/>
  <c r="CD119" i="18"/>
  <c r="CD102" i="18"/>
  <c r="CD137" i="18"/>
  <c r="CD121" i="18"/>
  <c r="CD138" i="18"/>
  <c r="CD79" i="18"/>
  <c r="CD76" i="18"/>
  <c r="CD87" i="18"/>
  <c r="CD59" i="18"/>
  <c r="CD89" i="18"/>
  <c r="CD80" i="18"/>
  <c r="CD10" i="18"/>
  <c r="CD25" i="18"/>
  <c r="CD27" i="18"/>
  <c r="CD24" i="18"/>
  <c r="CD17" i="18"/>
  <c r="CD13" i="18"/>
  <c r="CD341" i="18"/>
  <c r="CD349" i="18"/>
  <c r="CD334" i="18"/>
  <c r="CD329" i="18"/>
  <c r="CD316" i="18"/>
  <c r="CD302" i="18"/>
  <c r="CD305" i="18"/>
  <c r="CD285" i="18"/>
  <c r="CD298" i="18"/>
  <c r="CD278" i="18"/>
  <c r="CD270" i="18"/>
  <c r="CD238" i="18"/>
  <c r="CD260" i="18"/>
  <c r="CD240" i="18"/>
  <c r="CD256" i="18"/>
  <c r="CD217" i="18"/>
  <c r="CD236" i="18"/>
  <c r="CD230" i="18"/>
  <c r="CD203" i="18"/>
  <c r="CD214" i="18"/>
  <c r="CD184" i="18"/>
  <c r="CD177" i="18"/>
  <c r="CD161" i="18"/>
  <c r="CD145" i="18"/>
  <c r="CD148" i="18"/>
  <c r="CD160" i="18"/>
  <c r="CD129" i="18"/>
  <c r="CD113" i="18"/>
  <c r="CD144" i="18"/>
  <c r="CD127" i="18"/>
  <c r="CD111" i="18"/>
  <c r="CD136" i="18"/>
  <c r="CD73" i="18"/>
  <c r="CD63" i="18"/>
  <c r="CD74" i="18"/>
  <c r="CD95" i="18"/>
  <c r="CD83" i="18"/>
  <c r="CD67" i="18"/>
  <c r="CD51" i="18"/>
  <c r="CD20" i="18"/>
  <c r="CD21" i="18"/>
  <c r="CD15" i="18"/>
  <c r="CD28" i="18"/>
  <c r="CD41" i="18"/>
  <c r="CD340" i="18"/>
  <c r="CD344" i="18"/>
  <c r="CD331" i="18"/>
  <c r="CD324" i="18"/>
  <c r="CD318" i="18"/>
  <c r="CD296" i="18"/>
  <c r="CD301" i="18"/>
  <c r="CD281" i="18"/>
  <c r="CD284" i="18"/>
  <c r="CD272" i="18"/>
  <c r="CD286" i="18"/>
  <c r="CD243" i="18"/>
  <c r="CD259" i="18"/>
  <c r="CD261" i="18"/>
  <c r="CD253" i="18"/>
  <c r="CD211" i="18"/>
  <c r="CD225" i="18"/>
  <c r="CD218" i="18"/>
  <c r="CD237" i="18"/>
  <c r="CD209" i="18"/>
  <c r="CD170" i="18"/>
  <c r="CD168" i="18"/>
  <c r="CD154" i="18"/>
  <c r="CD195" i="18"/>
  <c r="CD175" i="18"/>
  <c r="CD146" i="18"/>
  <c r="CD122" i="18"/>
  <c r="CD103" i="18"/>
  <c r="CD130" i="18"/>
  <c r="CD114" i="18"/>
  <c r="CD105" i="18"/>
  <c r="CD123" i="18"/>
  <c r="CD66" i="18"/>
  <c r="CD88" i="18"/>
  <c r="CD69" i="18"/>
  <c r="CD84" i="18"/>
  <c r="CD77" i="18"/>
  <c r="CD61" i="18"/>
  <c r="CD43" i="18"/>
  <c r="CD7" i="18"/>
  <c r="CD18" i="18"/>
  <c r="CD35" i="18"/>
  <c r="CD19" i="18"/>
  <c r="CD29" i="18"/>
  <c r="CD348" i="18"/>
  <c r="CD332" i="18"/>
  <c r="CD330" i="18"/>
  <c r="CD323" i="18"/>
  <c r="CD319" i="18"/>
  <c r="CD320" i="18"/>
  <c r="CD303" i="18"/>
  <c r="CD312" i="18"/>
  <c r="CD274" i="18"/>
  <c r="CD269" i="18"/>
  <c r="CD283" i="18"/>
  <c r="CD242" i="18"/>
  <c r="CD254" i="18"/>
  <c r="CD244" i="18"/>
  <c r="CD251" i="18"/>
  <c r="CD205" i="18"/>
  <c r="CD224" i="18"/>
  <c r="CD213" i="18"/>
  <c r="CD227" i="18"/>
  <c r="CD199" i="18"/>
  <c r="CD165" i="18"/>
  <c r="CD155" i="18"/>
  <c r="CD152" i="18"/>
  <c r="CD189" i="18"/>
  <c r="CD169" i="18"/>
  <c r="CD186" i="18"/>
  <c r="CD120" i="18"/>
  <c r="CD141" i="18"/>
  <c r="CD128" i="18"/>
  <c r="CD112" i="18"/>
  <c r="CD139" i="18"/>
  <c r="CD117" i="18"/>
  <c r="CD64" i="18"/>
  <c r="CD75" i="18"/>
  <c r="CD60" i="18"/>
  <c r="CD71" i="18"/>
  <c r="CD70" i="18"/>
  <c r="CD55" i="18"/>
  <c r="CD50" i="18"/>
  <c r="CD48" i="18"/>
  <c r="CD16" i="18"/>
  <c r="CD23" i="18"/>
  <c r="CD9" i="18"/>
  <c r="CD328" i="18"/>
  <c r="CD268" i="18"/>
  <c r="CD206" i="18"/>
  <c r="CD181" i="18"/>
  <c r="CD62" i="18"/>
  <c r="CD14" i="18"/>
  <c r="CD347" i="18"/>
  <c r="CD282" i="18"/>
  <c r="CD226" i="18"/>
  <c r="CD106" i="18"/>
  <c r="CD96" i="18"/>
  <c r="CD6" i="18"/>
  <c r="CD317" i="18"/>
  <c r="CD267" i="18"/>
  <c r="CD193" i="18"/>
  <c r="CD131" i="18"/>
  <c r="CD65" i="18"/>
  <c r="CD311" i="18"/>
  <c r="CD235" i="18"/>
  <c r="CD158" i="18"/>
  <c r="CD115" i="18"/>
  <c r="CD68" i="18"/>
  <c r="CD297" i="18"/>
  <c r="CD239" i="18"/>
  <c r="CD149" i="18"/>
  <c r="CD99" i="18"/>
  <c r="CD49" i="18"/>
  <c r="CD295" i="18"/>
  <c r="CD250" i="18"/>
  <c r="CD179" i="18"/>
  <c r="CD133" i="18"/>
  <c r="CD45" i="18"/>
  <c r="CD291" i="18"/>
  <c r="CD231" i="18"/>
  <c r="CD185" i="18"/>
  <c r="CD107" i="18"/>
  <c r="CD40" i="18"/>
  <c r="CD219" i="18"/>
  <c r="CD162" i="18"/>
  <c r="CD54" i="18"/>
  <c r="CD46" i="18"/>
  <c r="CD346" i="18"/>
  <c r="CD277" i="18"/>
  <c r="BS28" i="18"/>
  <c r="BS59" i="18"/>
  <c r="BS92" i="18"/>
  <c r="BS122" i="18"/>
  <c r="BS179" i="18"/>
  <c r="BS219" i="18"/>
  <c r="BS252" i="18"/>
  <c r="BS293" i="18"/>
  <c r="BS328" i="18"/>
  <c r="CG352" i="18"/>
  <c r="CG340" i="18"/>
  <c r="CG330" i="18"/>
  <c r="CG319" i="18"/>
  <c r="CG310" i="18"/>
  <c r="CG318" i="18"/>
  <c r="CG291" i="18"/>
  <c r="CG298" i="18"/>
  <c r="CG272" i="18"/>
  <c r="CG265" i="18"/>
  <c r="CG277" i="18"/>
  <c r="CG257" i="18"/>
  <c r="CG239" i="18"/>
  <c r="CG266" i="18"/>
  <c r="CG218" i="18"/>
  <c r="CG216" i="18"/>
  <c r="CG202" i="18"/>
  <c r="CG223" i="18"/>
  <c r="CG195" i="18"/>
  <c r="CG219" i="18"/>
  <c r="CG151" i="18"/>
  <c r="CG148" i="18"/>
  <c r="CG172" i="18"/>
  <c r="CG159" i="18"/>
  <c r="CG177" i="18"/>
  <c r="CG154" i="18"/>
  <c r="CG143" i="18"/>
  <c r="CG126" i="18"/>
  <c r="CG108" i="18"/>
  <c r="CG135" i="18"/>
  <c r="CG119" i="18"/>
  <c r="CG102" i="18"/>
  <c r="CG86" i="18"/>
  <c r="CG58" i="18"/>
  <c r="CG56" i="18"/>
  <c r="CG91" i="18"/>
  <c r="CG78" i="18"/>
  <c r="CG45" i="18"/>
  <c r="CG33" i="18"/>
  <c r="CG35" i="18"/>
  <c r="CG44" i="18"/>
  <c r="CG16" i="18"/>
  <c r="CG42" i="18"/>
  <c r="CG341" i="18"/>
  <c r="CG338" i="18"/>
  <c r="CG323" i="18"/>
  <c r="CG315" i="18"/>
  <c r="CG320" i="18"/>
  <c r="CG306" i="18"/>
  <c r="CG284" i="18"/>
  <c r="CG290" i="18"/>
  <c r="CG269" i="18"/>
  <c r="CG255" i="18"/>
  <c r="CG276" i="18"/>
  <c r="CG247" i="18"/>
  <c r="CG261" i="18"/>
  <c r="CG245" i="18"/>
  <c r="CG213" i="18"/>
  <c r="CG203" i="18"/>
  <c r="CG200" i="18"/>
  <c r="CG212" i="18"/>
  <c r="CG220" i="18"/>
  <c r="CG207" i="18"/>
  <c r="CG196" i="18"/>
  <c r="CG175" i="18"/>
  <c r="CG160" i="18"/>
  <c r="CG153" i="18"/>
  <c r="CG168" i="18"/>
  <c r="CG152" i="18"/>
  <c r="CG137" i="18"/>
  <c r="CG121" i="18"/>
  <c r="CG138" i="18"/>
  <c r="CG351" i="18"/>
  <c r="CG337" i="18"/>
  <c r="CG332" i="18"/>
  <c r="CG313" i="18"/>
  <c r="CG314" i="18"/>
  <c r="CG312" i="18"/>
  <c r="CG300" i="18"/>
  <c r="CG279" i="18"/>
  <c r="CG287" i="18"/>
  <c r="CG268" i="18"/>
  <c r="CG280" i="18"/>
  <c r="CG271" i="18"/>
  <c r="CG246" i="18"/>
  <c r="CG244" i="18"/>
  <c r="CG238" i="18"/>
  <c r="CG206" i="18"/>
  <c r="CG197" i="18"/>
  <c r="CG221" i="18"/>
  <c r="CG198" i="18"/>
  <c r="CG210" i="18"/>
  <c r="CG201" i="18"/>
  <c r="CG187" i="18"/>
  <c r="CG169" i="18"/>
  <c r="CG146" i="18"/>
  <c r="CG184" i="18"/>
  <c r="CG155" i="18"/>
  <c r="CG144" i="18"/>
  <c r="CG127" i="18"/>
  <c r="CG111" i="18"/>
  <c r="CG136" i="18"/>
  <c r="CG344" i="18"/>
  <c r="CG347" i="18"/>
  <c r="CG328" i="18"/>
  <c r="CG348" i="18"/>
  <c r="CG311" i="18"/>
  <c r="CG307" i="18"/>
  <c r="CG309" i="18"/>
  <c r="CG295" i="18"/>
  <c r="CG303" i="18"/>
  <c r="CG278" i="18"/>
  <c r="CG281" i="18"/>
  <c r="CG263" i="18"/>
  <c r="CG260" i="18"/>
  <c r="CG241" i="18"/>
  <c r="CG248" i="18"/>
  <c r="CG204" i="18"/>
  <c r="CG233" i="18"/>
  <c r="CG214" i="18"/>
  <c r="CG229" i="18"/>
  <c r="CG208" i="18"/>
  <c r="CG191" i="18"/>
  <c r="CG185" i="18"/>
  <c r="CG162" i="18"/>
  <c r="CG190" i="18"/>
  <c r="CG170" i="18"/>
  <c r="CG149" i="18"/>
  <c r="CG130" i="18"/>
  <c r="CG114" i="18"/>
  <c r="CG105" i="18"/>
  <c r="CG123" i="18"/>
  <c r="CG349" i="18"/>
  <c r="CG333" i="18"/>
  <c r="CG329" i="18"/>
  <c r="CG334" i="18"/>
  <c r="CG321" i="18"/>
  <c r="CG317" i="18"/>
  <c r="CG304" i="18"/>
  <c r="CG289" i="18"/>
  <c r="CG292" i="18"/>
  <c r="CG273" i="18"/>
  <c r="CG286" i="18"/>
  <c r="CG251" i="18"/>
  <c r="CG254" i="18"/>
  <c r="CG258" i="18"/>
  <c r="CG242" i="18"/>
  <c r="CG234" i="18"/>
  <c r="CG227" i="18"/>
  <c r="CG199" i="18"/>
  <c r="CG217" i="18"/>
  <c r="CG192" i="18"/>
  <c r="CG173" i="18"/>
  <c r="CG176" i="18"/>
  <c r="CG147" i="18"/>
  <c r="CG186" i="18"/>
  <c r="CG158" i="18"/>
  <c r="CG180" i="18"/>
  <c r="CG115" i="18"/>
  <c r="CG99" i="18"/>
  <c r="CG133" i="18"/>
  <c r="CG107" i="18"/>
  <c r="CG104" i="18"/>
  <c r="CG125" i="18"/>
  <c r="CG69" i="18"/>
  <c r="CG84" i="18"/>
  <c r="CG77" i="18"/>
  <c r="CG61" i="18"/>
  <c r="CG54" i="18"/>
  <c r="CG62" i="18"/>
  <c r="CG13" i="18"/>
  <c r="CG24" i="18"/>
  <c r="CG22" i="18"/>
  <c r="CG17" i="18"/>
  <c r="CG7" i="18"/>
  <c r="CG6" i="18"/>
  <c r="CG345" i="18"/>
  <c r="CG327" i="18"/>
  <c r="CG346" i="18"/>
  <c r="CG325" i="18"/>
  <c r="CG316" i="18"/>
  <c r="CG305" i="18"/>
  <c r="CG302" i="18"/>
  <c r="CG297" i="18"/>
  <c r="CG288" i="18"/>
  <c r="CG270" i="18"/>
  <c r="CG283" i="18"/>
  <c r="CG250" i="18"/>
  <c r="CG252" i="18"/>
  <c r="CG256" i="18"/>
  <c r="CG236" i="18"/>
  <c r="CG232" i="18"/>
  <c r="CG226" i="18"/>
  <c r="CG193" i="18"/>
  <c r="CG211" i="18"/>
  <c r="CG225" i="18"/>
  <c r="CG166" i="18"/>
  <c r="CG163" i="18"/>
  <c r="CG189" i="18"/>
  <c r="CG181" i="18"/>
  <c r="CG156" i="18"/>
  <c r="CG167" i="18"/>
  <c r="CG109" i="18"/>
  <c r="CG142" i="18"/>
  <c r="CG124" i="18"/>
  <c r="CG101" i="18"/>
  <c r="CG322" i="18"/>
  <c r="CG299" i="18"/>
  <c r="CG249" i="18"/>
  <c r="CG228" i="18"/>
  <c r="CG224" i="18"/>
  <c r="CG171" i="18"/>
  <c r="CG140" i="18"/>
  <c r="CG106" i="18"/>
  <c r="CG116" i="18"/>
  <c r="CG72" i="18"/>
  <c r="CG83" i="18"/>
  <c r="CG97" i="18"/>
  <c r="CG63" i="18"/>
  <c r="CG19" i="18"/>
  <c r="CG9" i="18"/>
  <c r="CG51" i="18"/>
  <c r="CG14" i="18"/>
  <c r="CG353" i="18"/>
  <c r="CG335" i="18"/>
  <c r="CG293" i="18"/>
  <c r="CG259" i="18"/>
  <c r="CG230" i="18"/>
  <c r="CG179" i="18"/>
  <c r="CG165" i="18"/>
  <c r="CG139" i="18"/>
  <c r="CG134" i="18"/>
  <c r="CG98" i="18"/>
  <c r="CG59" i="18"/>
  <c r="CG70" i="18"/>
  <c r="CG79" i="18"/>
  <c r="CG88" i="18"/>
  <c r="CG47" i="18"/>
  <c r="CG49" i="18"/>
  <c r="CG43" i="18"/>
  <c r="CG37" i="18"/>
  <c r="CG350" i="18"/>
  <c r="CG339" i="18"/>
  <c r="CG285" i="18"/>
  <c r="CG240" i="18"/>
  <c r="CG215" i="18"/>
  <c r="CG164" i="18"/>
  <c r="CG183" i="18"/>
  <c r="CG110" i="18"/>
  <c r="CG132" i="18"/>
  <c r="CG93" i="18"/>
  <c r="CG95" i="18"/>
  <c r="CG68" i="18"/>
  <c r="CG73" i="18"/>
  <c r="CG75" i="18"/>
  <c r="CG39" i="18"/>
  <c r="CG41" i="18"/>
  <c r="CG31" i="18"/>
  <c r="CG12" i="18"/>
  <c r="CG343" i="18"/>
  <c r="CG324" i="18"/>
  <c r="CG275" i="18"/>
  <c r="CG264" i="18"/>
  <c r="CG209" i="18"/>
  <c r="CG178" i="18"/>
  <c r="CG182" i="18"/>
  <c r="CG117" i="18"/>
  <c r="CG113" i="18"/>
  <c r="CG87" i="18"/>
  <c r="CG71" i="18"/>
  <c r="CG92" i="18"/>
  <c r="CG66" i="18"/>
  <c r="CG57" i="18"/>
  <c r="CG46" i="18"/>
  <c r="CG34" i="18"/>
  <c r="CG8" i="18"/>
  <c r="CG25" i="18"/>
  <c r="CG326" i="18"/>
  <c r="CG301" i="18"/>
  <c r="CG267" i="18"/>
  <c r="CG253" i="18"/>
  <c r="CG237" i="18"/>
  <c r="CG150" i="18"/>
  <c r="CG161" i="18"/>
  <c r="CG145" i="18"/>
  <c r="CG103" i="18"/>
  <c r="CG74" i="18"/>
  <c r="CG65" i="18"/>
  <c r="CG82" i="18"/>
  <c r="CG64" i="18"/>
  <c r="CG50" i="18"/>
  <c r="CG38" i="18"/>
  <c r="CG29" i="18"/>
  <c r="CG20" i="18"/>
  <c r="CG21" i="18"/>
  <c r="CG336" i="18"/>
  <c r="CG308" i="18"/>
  <c r="CG274" i="18"/>
  <c r="CG243" i="18"/>
  <c r="CG222" i="18"/>
  <c r="CG157" i="18"/>
  <c r="CG128" i="18"/>
  <c r="CG129" i="18"/>
  <c r="CG141" i="18"/>
  <c r="CG60" i="18"/>
  <c r="CG53" i="18"/>
  <c r="CG80" i="18"/>
  <c r="CG90" i="18"/>
  <c r="CG48" i="18"/>
  <c r="CG36" i="18"/>
  <c r="CG11" i="18"/>
  <c r="CG30" i="18"/>
  <c r="CG27" i="18"/>
  <c r="CG331" i="18"/>
  <c r="CG296" i="18"/>
  <c r="CG282" i="18"/>
  <c r="CG231" i="18"/>
  <c r="CG205" i="18"/>
  <c r="CG174" i="18"/>
  <c r="CG100" i="18"/>
  <c r="CG122" i="18"/>
  <c r="CG131" i="18"/>
  <c r="CG96" i="18"/>
  <c r="CG94" i="18"/>
  <c r="CG67" i="18"/>
  <c r="CG85" i="18"/>
  <c r="CG40" i="18"/>
  <c r="CG26" i="18"/>
  <c r="CG52" i="18"/>
  <c r="CG10" i="18"/>
  <c r="CG23" i="18"/>
  <c r="CG294" i="18"/>
  <c r="CG81" i="18"/>
  <c r="CG262" i="18"/>
  <c r="CG89" i="18"/>
  <c r="CG235" i="18"/>
  <c r="CG55" i="18"/>
  <c r="CG194" i="18"/>
  <c r="CG76" i="18"/>
  <c r="CG188" i="18"/>
  <c r="CG28" i="18"/>
  <c r="CG112" i="18"/>
  <c r="CG15" i="18"/>
  <c r="CG120" i="18"/>
  <c r="CG32" i="18"/>
  <c r="AG325" i="18"/>
  <c r="AG309" i="18"/>
  <c r="AG293" i="18"/>
  <c r="AG232" i="18"/>
  <c r="AG227" i="18"/>
  <c r="AG188" i="18"/>
  <c r="AG225" i="18"/>
  <c r="AG139" i="18"/>
  <c r="AG306" i="18"/>
  <c r="AG184" i="18"/>
  <c r="AG109" i="18"/>
  <c r="AG272" i="18"/>
  <c r="AG154" i="18"/>
  <c r="AG135" i="18"/>
  <c r="AG84" i="18"/>
  <c r="AG295" i="18"/>
  <c r="AG241" i="18"/>
  <c r="AG195" i="18"/>
  <c r="AG334" i="18"/>
  <c r="AG208" i="18"/>
  <c r="AG121" i="18"/>
  <c r="AG6" i="18"/>
  <c r="AG324" i="18"/>
  <c r="AG191" i="18"/>
  <c r="AG224" i="18"/>
  <c r="AG218" i="18"/>
  <c r="AG123" i="18"/>
  <c r="AG282" i="18"/>
  <c r="AG104" i="18"/>
  <c r="AG85" i="18"/>
  <c r="AG213" i="18"/>
  <c r="AG150" i="18"/>
  <c r="AG344" i="18"/>
  <c r="AG339" i="18"/>
  <c r="AG291" i="18"/>
  <c r="AG281" i="18"/>
  <c r="AG252" i="18"/>
  <c r="AG231" i="18"/>
  <c r="AG220" i="18"/>
  <c r="AG260" i="18"/>
  <c r="AG171" i="18"/>
  <c r="AG322" i="18"/>
  <c r="AG216" i="18"/>
  <c r="AG125" i="18"/>
  <c r="AG301" i="18"/>
  <c r="AG214" i="18"/>
  <c r="AG167" i="18"/>
  <c r="AG116" i="18"/>
  <c r="AG14" i="18"/>
  <c r="AG276" i="18"/>
  <c r="AG287" i="18"/>
  <c r="AG350" i="18"/>
  <c r="AG9" i="18"/>
  <c r="AG137" i="18"/>
  <c r="AG26" i="18"/>
  <c r="AG299" i="18"/>
  <c r="AG12" i="18"/>
  <c r="AG317" i="18"/>
  <c r="AG228" i="18"/>
  <c r="AG155" i="18"/>
  <c r="AG298" i="18"/>
  <c r="AG136" i="18"/>
  <c r="AG101" i="18"/>
  <c r="AG240" i="18"/>
  <c r="AG158" i="18"/>
  <c r="AG119" i="18"/>
  <c r="AG100" i="18"/>
  <c r="AG30" i="18"/>
  <c r="AG210" i="18"/>
  <c r="AG147" i="18"/>
  <c r="AG310" i="18"/>
  <c r="AG192" i="18"/>
  <c r="AG129" i="18"/>
  <c r="AG263" i="18"/>
  <c r="AG178" i="18"/>
  <c r="AG175" i="18"/>
  <c r="AG341" i="18"/>
  <c r="AG316" i="18"/>
  <c r="AG296" i="18"/>
  <c r="AG245" i="18"/>
  <c r="AG236" i="18"/>
  <c r="AG229" i="18"/>
  <c r="AG285" i="18"/>
  <c r="AG308" i="18"/>
  <c r="AG203" i="18"/>
  <c r="AG338" i="18"/>
  <c r="AG13" i="18"/>
  <c r="AG141" i="18"/>
  <c r="AG349" i="18"/>
  <c r="AG289" i="18"/>
  <c r="AG199" i="18"/>
  <c r="AG148" i="18"/>
  <c r="AG58" i="18"/>
  <c r="AG337" i="18"/>
  <c r="AG238" i="18"/>
  <c r="AG16" i="18"/>
  <c r="AG25" i="18"/>
  <c r="AG153" i="18"/>
  <c r="AG86" i="18"/>
  <c r="AG315" i="18"/>
  <c r="AG44" i="18"/>
  <c r="AG352" i="18"/>
  <c r="AG257" i="18"/>
  <c r="AG187" i="18"/>
  <c r="AG314" i="18"/>
  <c r="AG168" i="18"/>
  <c r="AG117" i="18"/>
  <c r="AG269" i="18"/>
  <c r="AG292" i="18"/>
  <c r="AG151" i="18"/>
  <c r="AG132" i="18"/>
  <c r="AG90" i="18"/>
  <c r="AG244" i="18"/>
  <c r="AG179" i="18"/>
  <c r="AG326" i="18"/>
  <c r="AG17" i="18"/>
  <c r="AG145" i="18"/>
  <c r="AG343" i="18"/>
  <c r="AG321" i="18"/>
  <c r="AG207" i="18"/>
  <c r="AG332" i="18"/>
  <c r="AG323" i="18"/>
  <c r="AG280" i="18"/>
  <c r="AG284" i="18"/>
  <c r="AG261" i="18"/>
  <c r="AG28" i="18"/>
  <c r="AG42" i="18"/>
  <c r="AG353" i="18"/>
  <c r="AG226" i="18"/>
  <c r="AG24" i="18"/>
  <c r="AG29" i="18"/>
  <c r="AG157" i="18"/>
  <c r="AG34" i="18"/>
  <c r="AG267" i="18"/>
  <c r="AG319" i="18"/>
  <c r="AG180" i="18"/>
  <c r="AG130" i="18"/>
  <c r="AG35" i="18"/>
  <c r="AG254" i="18"/>
  <c r="AG48" i="18"/>
  <c r="AG41" i="18"/>
  <c r="AG169" i="18"/>
  <c r="AG106" i="18"/>
  <c r="AG31" i="18"/>
  <c r="AG76" i="18"/>
  <c r="AG311" i="18"/>
  <c r="AG305" i="18"/>
  <c r="AG219" i="18"/>
  <c r="AG330" i="18"/>
  <c r="AG200" i="18"/>
  <c r="AG133" i="18"/>
  <c r="AG304" i="18"/>
  <c r="AG251" i="18"/>
  <c r="AG183" i="18"/>
  <c r="AG164" i="18"/>
  <c r="AG126" i="18"/>
  <c r="AG273" i="18"/>
  <c r="AG211" i="18"/>
  <c r="AG342" i="18"/>
  <c r="AG33" i="18"/>
  <c r="AG161" i="18"/>
  <c r="AG22" i="18"/>
  <c r="AG235" i="18"/>
  <c r="AG223" i="18"/>
  <c r="AG348" i="18"/>
  <c r="AG307" i="18"/>
  <c r="AG277" i="18"/>
  <c r="AG268" i="18"/>
  <c r="AG243" i="18"/>
  <c r="AG60" i="18"/>
  <c r="AG74" i="18"/>
  <c r="AG11" i="18"/>
  <c r="AG242" i="18"/>
  <c r="AG56" i="18"/>
  <c r="AG45" i="18"/>
  <c r="AG173" i="18"/>
  <c r="AG46" i="18"/>
  <c r="AG7" i="18"/>
  <c r="AG335" i="18"/>
  <c r="AG212" i="18"/>
  <c r="AG138" i="18"/>
  <c r="AG67" i="18"/>
  <c r="AG270" i="18"/>
  <c r="AG80" i="18"/>
  <c r="AG57" i="18"/>
  <c r="AG185" i="18"/>
  <c r="AG114" i="18"/>
  <c r="AG63" i="18"/>
  <c r="AG108" i="18"/>
  <c r="AG50" i="18"/>
  <c r="AG331" i="18"/>
  <c r="AG255" i="18"/>
  <c r="AG346" i="18"/>
  <c r="AG21" i="18"/>
  <c r="AG149" i="18"/>
  <c r="AG327" i="18"/>
  <c r="AG283" i="18"/>
  <c r="AG215" i="18"/>
  <c r="AG196" i="18"/>
  <c r="AG134" i="18"/>
  <c r="AG340" i="18"/>
  <c r="AG230" i="18"/>
  <c r="AG32" i="18"/>
  <c r="AG49" i="18"/>
  <c r="AG177" i="18"/>
  <c r="AG54" i="18"/>
  <c r="AG15" i="18"/>
  <c r="AG271" i="18"/>
  <c r="AG329" i="18"/>
  <c r="AG312" i="18"/>
  <c r="AG265" i="18"/>
  <c r="AG288" i="18"/>
  <c r="AG264" i="18"/>
  <c r="AG92" i="18"/>
  <c r="AG82" i="18"/>
  <c r="AG43" i="18"/>
  <c r="AG258" i="18"/>
  <c r="AG88" i="18"/>
  <c r="AG61" i="18"/>
  <c r="AG189" i="18"/>
  <c r="AG66" i="18"/>
  <c r="AG39" i="18"/>
  <c r="AG351" i="18"/>
  <c r="AG237" i="18"/>
  <c r="AG190" i="18"/>
  <c r="AG99" i="18"/>
  <c r="AG286" i="18"/>
  <c r="AG112" i="18"/>
  <c r="AG73" i="18"/>
  <c r="AG201" i="18"/>
  <c r="AG122" i="18"/>
  <c r="AG95" i="18"/>
  <c r="AG140" i="18"/>
  <c r="AG78" i="18"/>
  <c r="AG27" i="18"/>
  <c r="AG234" i="18"/>
  <c r="AG8" i="18"/>
  <c r="AG37" i="18"/>
  <c r="AG165" i="18"/>
  <c r="AG38" i="18"/>
  <c r="AG347" i="18"/>
  <c r="AG239" i="18"/>
  <c r="AG333" i="18"/>
  <c r="AG142" i="18"/>
  <c r="AG19" i="18"/>
  <c r="AG246" i="18"/>
  <c r="AG64" i="18"/>
  <c r="AG65" i="18"/>
  <c r="AG193" i="18"/>
  <c r="AG102" i="18"/>
  <c r="AG47" i="18"/>
  <c r="AG248" i="18"/>
  <c r="AG75" i="18"/>
  <c r="AG205" i="18"/>
  <c r="AG336" i="18"/>
  <c r="AG144" i="18"/>
  <c r="AG127" i="18"/>
  <c r="AG250" i="18"/>
  <c r="AG62" i="18"/>
  <c r="AG247" i="18"/>
  <c r="AG115" i="18"/>
  <c r="AG97" i="18"/>
  <c r="AG79" i="18"/>
  <c r="AG249" i="18"/>
  <c r="AG107" i="18"/>
  <c r="AG221" i="18"/>
  <c r="AG279" i="18"/>
  <c r="AG176" i="18"/>
  <c r="AG159" i="18"/>
  <c r="AG266" i="18"/>
  <c r="AG70" i="18"/>
  <c r="AG10" i="18"/>
  <c r="AG262" i="18"/>
  <c r="AG113" i="18"/>
  <c r="AG111" i="18"/>
  <c r="AG328" i="18"/>
  <c r="AG233" i="18"/>
  <c r="AG274" i="18"/>
  <c r="AG94" i="18"/>
  <c r="AG198" i="18"/>
  <c r="AG89" i="18"/>
  <c r="AG172" i="18"/>
  <c r="AG40" i="18"/>
  <c r="AG23" i="18"/>
  <c r="AG18" i="18"/>
  <c r="AG278" i="18"/>
  <c r="AG209" i="18"/>
  <c r="AG143" i="18"/>
  <c r="AG345" i="18"/>
  <c r="AG259" i="18"/>
  <c r="AG290" i="18"/>
  <c r="AG146" i="18"/>
  <c r="AG206" i="18"/>
  <c r="AG105" i="18"/>
  <c r="AG204" i="18"/>
  <c r="AG72" i="18"/>
  <c r="AG55" i="18"/>
  <c r="AG186" i="18"/>
  <c r="AG294" i="18"/>
  <c r="AG256" i="18"/>
  <c r="AG300" i="18"/>
  <c r="AG124" i="18"/>
  <c r="AG120" i="18"/>
  <c r="AG71" i="18"/>
  <c r="AG131" i="18"/>
  <c r="AG217" i="18"/>
  <c r="AG98" i="18"/>
  <c r="AG53" i="18"/>
  <c r="AG87" i="18"/>
  <c r="AG194" i="18"/>
  <c r="AG96" i="18"/>
  <c r="AG320" i="18"/>
  <c r="AG313" i="18"/>
  <c r="AG156" i="18"/>
  <c r="AG152" i="18"/>
  <c r="AG103" i="18"/>
  <c r="AG163" i="18"/>
  <c r="AG253" i="18"/>
  <c r="AG166" i="18"/>
  <c r="AG69" i="18"/>
  <c r="AG303" i="18"/>
  <c r="AG202" i="18"/>
  <c r="AG128" i="18"/>
  <c r="AG110" i="18"/>
  <c r="AG275" i="18"/>
  <c r="AG162" i="18"/>
  <c r="AG77" i="18"/>
  <c r="AG20" i="18"/>
  <c r="AG302" i="18"/>
  <c r="AG174" i="18"/>
  <c r="AG59" i="18"/>
  <c r="AG181" i="18"/>
  <c r="AG36" i="18"/>
  <c r="AG51" i="18"/>
  <c r="AG160" i="18"/>
  <c r="AG118" i="18"/>
  <c r="AG182" i="18"/>
  <c r="AG91" i="18"/>
  <c r="AG197" i="18"/>
  <c r="AG297" i="18"/>
  <c r="AG68" i="18"/>
  <c r="AG222" i="18"/>
  <c r="AG83" i="18"/>
  <c r="AG93" i="18"/>
  <c r="AG81" i="18"/>
  <c r="AG52" i="18"/>
  <c r="AG170" i="18"/>
  <c r="AG318" i="18"/>
  <c r="BB341" i="18"/>
  <c r="BB348" i="18"/>
  <c r="BB319" i="18"/>
  <c r="BB339" i="18"/>
  <c r="BB332" i="18"/>
  <c r="BB317" i="18"/>
  <c r="BB306" i="18"/>
  <c r="BB288" i="18"/>
  <c r="BB273" i="18"/>
  <c r="BB282" i="18"/>
  <c r="BB269" i="18"/>
  <c r="BB261" i="18"/>
  <c r="BB251" i="18"/>
  <c r="BB243" i="18"/>
  <c r="BB232" i="18"/>
  <c r="BB226" i="18"/>
  <c r="BB193" i="18"/>
  <c r="BB217" i="18"/>
  <c r="BB225" i="18"/>
  <c r="BB213" i="18"/>
  <c r="BB176" i="18"/>
  <c r="BB147" i="18"/>
  <c r="BB186" i="18"/>
  <c r="BB158" i="18"/>
  <c r="BB180" i="18"/>
  <c r="BB166" i="18"/>
  <c r="BB142" i="18"/>
  <c r="BB124" i="18"/>
  <c r="BB107" i="18"/>
  <c r="BB134" i="18"/>
  <c r="BB118" i="18"/>
  <c r="BB100" i="18"/>
  <c r="BB71" i="18"/>
  <c r="BB70" i="18"/>
  <c r="BB55" i="18"/>
  <c r="BB90" i="18"/>
  <c r="BB62" i="18"/>
  <c r="BB48" i="18"/>
  <c r="BB46" i="18"/>
  <c r="BB41" i="18"/>
  <c r="BB31" i="18"/>
  <c r="BB20" i="18"/>
  <c r="BB19" i="18"/>
  <c r="BB351" i="18"/>
  <c r="BB342" i="18"/>
  <c r="BB315" i="18"/>
  <c r="BB326" i="18"/>
  <c r="BB328" i="18"/>
  <c r="BB309" i="18"/>
  <c r="BB289" i="18"/>
  <c r="BB285" i="18"/>
  <c r="BB270" i="18"/>
  <c r="BB277" i="18"/>
  <c r="BB268" i="18"/>
  <c r="BB244" i="18"/>
  <c r="BB250" i="18"/>
  <c r="BB242" i="18"/>
  <c r="BB229" i="18"/>
  <c r="BB215" i="18"/>
  <c r="BB238" i="18"/>
  <c r="BB211" i="18"/>
  <c r="BB224" i="18"/>
  <c r="BB206" i="18"/>
  <c r="BB163" i="18"/>
  <c r="BB189" i="18"/>
  <c r="BB181" i="18"/>
  <c r="BB156" i="18"/>
  <c r="BB167" i="18"/>
  <c r="BB164" i="18"/>
  <c r="BB140" i="18"/>
  <c r="BB110" i="18"/>
  <c r="BB101" i="18"/>
  <c r="BB132" i="18"/>
  <c r="BB116" i="18"/>
  <c r="BB96" i="18"/>
  <c r="BB65" i="18"/>
  <c r="BB68" i="18"/>
  <c r="BB97" i="18"/>
  <c r="BB85" i="18"/>
  <c r="BB57" i="18"/>
  <c r="BB47" i="18"/>
  <c r="BB38" i="18"/>
  <c r="BB34" i="18"/>
  <c r="BB17" i="18"/>
  <c r="BB7" i="18"/>
  <c r="BB15" i="18"/>
  <c r="BB338" i="18"/>
  <c r="BB329" i="18"/>
  <c r="BB314" i="18"/>
  <c r="BB320" i="18"/>
  <c r="BB323" i="18"/>
  <c r="BB308" i="18"/>
  <c r="BB300" i="18"/>
  <c r="BB312" i="18"/>
  <c r="BB279" i="18"/>
  <c r="BB276" i="18"/>
  <c r="BB260" i="18"/>
  <c r="BB241" i="18"/>
  <c r="BB265" i="18"/>
  <c r="BB257" i="18"/>
  <c r="BB236" i="18"/>
  <c r="BB202" i="18"/>
  <c r="BB237" i="18"/>
  <c r="BB205" i="18"/>
  <c r="BB219" i="18"/>
  <c r="BB204" i="18"/>
  <c r="BB150" i="18"/>
  <c r="BB187" i="18"/>
  <c r="BB171" i="18"/>
  <c r="BB183" i="18"/>
  <c r="BB161" i="18"/>
  <c r="BB151" i="18"/>
  <c r="BB126" i="18"/>
  <c r="BB108" i="18"/>
  <c r="BB135" i="18"/>
  <c r="BB119" i="18"/>
  <c r="BB102" i="18"/>
  <c r="BB86" i="18"/>
  <c r="BB58" i="18"/>
  <c r="BB56" i="18"/>
  <c r="BB91" i="18"/>
  <c r="BB78" i="18"/>
  <c r="BB98" i="18"/>
  <c r="BB39" i="18"/>
  <c r="BB36" i="18"/>
  <c r="BB52" i="18"/>
  <c r="BB50" i="18"/>
  <c r="BB11" i="18"/>
  <c r="BB8" i="18"/>
  <c r="BB353" i="18"/>
  <c r="BB346" i="18"/>
  <c r="BB349" i="18"/>
  <c r="BB311" i="18"/>
  <c r="BB318" i="18"/>
  <c r="BB305" i="18"/>
  <c r="BB304" i="18"/>
  <c r="BB307" i="18"/>
  <c r="BB294" i="18"/>
  <c r="BB280" i="18"/>
  <c r="BB284" i="18"/>
  <c r="BB259" i="18"/>
  <c r="BB266" i="18"/>
  <c r="BB255" i="18"/>
  <c r="BB249" i="18"/>
  <c r="BB216" i="18"/>
  <c r="BB200" i="18"/>
  <c r="BB223" i="18"/>
  <c r="BB220" i="18"/>
  <c r="BB207" i="18"/>
  <c r="BB190" i="18"/>
  <c r="BB148" i="18"/>
  <c r="BB174" i="18"/>
  <c r="BB159" i="18"/>
  <c r="BB177" i="18"/>
  <c r="BB154" i="18"/>
  <c r="BB143" i="18"/>
  <c r="BB121" i="18"/>
  <c r="BB145" i="18"/>
  <c r="BB129" i="18"/>
  <c r="BB113" i="18"/>
  <c r="BB144" i="18"/>
  <c r="BB81" i="18"/>
  <c r="BB53" i="18"/>
  <c r="BB92" i="18"/>
  <c r="BB79" i="18"/>
  <c r="BB76" i="18"/>
  <c r="BB93" i="18"/>
  <c r="BB33" i="18"/>
  <c r="BB35" i="18"/>
  <c r="BB44" i="18"/>
  <c r="BB45" i="18"/>
  <c r="BB29" i="18"/>
  <c r="BB26" i="18"/>
  <c r="BB347" i="18"/>
  <c r="BB325" i="18"/>
  <c r="BB334" i="18"/>
  <c r="BB310" i="18"/>
  <c r="BB336" i="18"/>
  <c r="BB301" i="18"/>
  <c r="BB302" i="18"/>
  <c r="BB299" i="18"/>
  <c r="BB281" i="18"/>
  <c r="BB252" i="18"/>
  <c r="BB278" i="18"/>
  <c r="BB254" i="18"/>
  <c r="BB264" i="18"/>
  <c r="BB245" i="18"/>
  <c r="BB247" i="18"/>
  <c r="BB203" i="18"/>
  <c r="BB221" i="18"/>
  <c r="BB212" i="18"/>
  <c r="BB210" i="18"/>
  <c r="BB201" i="18"/>
  <c r="BB188" i="18"/>
  <c r="BB175" i="18"/>
  <c r="BB172" i="18"/>
  <c r="BB153" i="18"/>
  <c r="BB168" i="18"/>
  <c r="BB152" i="18"/>
  <c r="BB137" i="18"/>
  <c r="BB111" i="18"/>
  <c r="BB138" i="18"/>
  <c r="BB122" i="18"/>
  <c r="BB103" i="18"/>
  <c r="BB130" i="18"/>
  <c r="BB72" i="18"/>
  <c r="BB94" i="18"/>
  <c r="BB82" i="18"/>
  <c r="BB73" i="18"/>
  <c r="BB63" i="18"/>
  <c r="BB87" i="18"/>
  <c r="BB27" i="18"/>
  <c r="BB23" i="18"/>
  <c r="BB32" i="18"/>
  <c r="BB42" i="18"/>
  <c r="BB13" i="18"/>
  <c r="BB22" i="18"/>
  <c r="BB343" i="18"/>
  <c r="BB324" i="18"/>
  <c r="BB331" i="18"/>
  <c r="BB321" i="18"/>
  <c r="BB337" i="18"/>
  <c r="BB322" i="18"/>
  <c r="BB296" i="18"/>
  <c r="BB298" i="18"/>
  <c r="BB290" i="18"/>
  <c r="BB274" i="18"/>
  <c r="BB271" i="18"/>
  <c r="BB240" i="18"/>
  <c r="BB258" i="18"/>
  <c r="BB263" i="18"/>
  <c r="BB246" i="18"/>
  <c r="BB233" i="18"/>
  <c r="BB214" i="18"/>
  <c r="BB198" i="18"/>
  <c r="BB208" i="18"/>
  <c r="BB191" i="18"/>
  <c r="BB197" i="18"/>
  <c r="BB169" i="18"/>
  <c r="BB160" i="18"/>
  <c r="BB184" i="18"/>
  <c r="BB155" i="18"/>
  <c r="BB192" i="18"/>
  <c r="BB127" i="18"/>
  <c r="BB105" i="18"/>
  <c r="BB136" i="18"/>
  <c r="BB120" i="18"/>
  <c r="BB141" i="18"/>
  <c r="BB128" i="18"/>
  <c r="BB59" i="18"/>
  <c r="BB89" i="18"/>
  <c r="BB80" i="18"/>
  <c r="BB66" i="18"/>
  <c r="BB99" i="18"/>
  <c r="BB74" i="18"/>
  <c r="BB21" i="18"/>
  <c r="BB14" i="18"/>
  <c r="BB10" i="18"/>
  <c r="BB37" i="18"/>
  <c r="BB40" i="18"/>
  <c r="BB6" i="18"/>
  <c r="BB352" i="18"/>
  <c r="BB345" i="18"/>
  <c r="BB330" i="18"/>
  <c r="BB316" i="18"/>
  <c r="BB333" i="18"/>
  <c r="BB303" i="18"/>
  <c r="BB297" i="18"/>
  <c r="BB293" i="18"/>
  <c r="BB287" i="18"/>
  <c r="BB286" i="18"/>
  <c r="BB291" i="18"/>
  <c r="BB267" i="18"/>
  <c r="BB256" i="18"/>
  <c r="BB262" i="18"/>
  <c r="BB235" i="18"/>
  <c r="BB230" i="18"/>
  <c r="BB209" i="18"/>
  <c r="BB196" i="18"/>
  <c r="BB194" i="18"/>
  <c r="BB231" i="18"/>
  <c r="BB185" i="18"/>
  <c r="BB162" i="18"/>
  <c r="BB146" i="18"/>
  <c r="BB170" i="18"/>
  <c r="BB149" i="18"/>
  <c r="BB179" i="18"/>
  <c r="BB114" i="18"/>
  <c r="BB139" i="18"/>
  <c r="BB123" i="18"/>
  <c r="BB106" i="18"/>
  <c r="BB131" i="18"/>
  <c r="BB115" i="18"/>
  <c r="BB95" i="18"/>
  <c r="BB83" i="18"/>
  <c r="BB67" i="18"/>
  <c r="BB64" i="18"/>
  <c r="BB88" i="18"/>
  <c r="BB69" i="18"/>
  <c r="BB18" i="18"/>
  <c r="BB12" i="18"/>
  <c r="BB51" i="18"/>
  <c r="BB30" i="18"/>
  <c r="BB28" i="18"/>
  <c r="BB9" i="18"/>
  <c r="AP348" i="18"/>
  <c r="AP332" i="18"/>
  <c r="AP309" i="18"/>
  <c r="AP293" i="18"/>
  <c r="AP281" i="18"/>
  <c r="AP266" i="18"/>
  <c r="AP265" i="18"/>
  <c r="AP262" i="18"/>
  <c r="AP206" i="18"/>
  <c r="AP236" i="18"/>
  <c r="AP198" i="18"/>
  <c r="AP190" i="18"/>
  <c r="AP181" i="18"/>
  <c r="AP149" i="18"/>
  <c r="AP121" i="18"/>
  <c r="AP117" i="18"/>
  <c r="AP141" i="18"/>
  <c r="AP74" i="18"/>
  <c r="AP70" i="18"/>
  <c r="AP90" i="18"/>
  <c r="AP33" i="18"/>
  <c r="AP14" i="18"/>
  <c r="AP21" i="18"/>
  <c r="AP116" i="18"/>
  <c r="AP320" i="18"/>
  <c r="AP260" i="18"/>
  <c r="AP99" i="18"/>
  <c r="AP16" i="18"/>
  <c r="AP144" i="18"/>
  <c r="AP289" i="18"/>
  <c r="AP279" i="18"/>
  <c r="AP55" i="18"/>
  <c r="AP183" i="18"/>
  <c r="AP76" i="18"/>
  <c r="AP204" i="18"/>
  <c r="AP352" i="18"/>
  <c r="AP43" i="18"/>
  <c r="AP171" i="18"/>
  <c r="AP56" i="18"/>
  <c r="AP184" i="18"/>
  <c r="AP251" i="18"/>
  <c r="AP273" i="18"/>
  <c r="AP111" i="18"/>
  <c r="AP341" i="18"/>
  <c r="AP325" i="18"/>
  <c r="AP298" i="18"/>
  <c r="AP302" i="18"/>
  <c r="AP280" i="18"/>
  <c r="AP290" i="18"/>
  <c r="AP254" i="18"/>
  <c r="AP249" i="18"/>
  <c r="AP197" i="18"/>
  <c r="AP229" i="18"/>
  <c r="AP222" i="18"/>
  <c r="AP185" i="18"/>
  <c r="AP174" i="18"/>
  <c r="AP189" i="18"/>
  <c r="AP114" i="18"/>
  <c r="AP110" i="18"/>
  <c r="AP134" i="18"/>
  <c r="AP86" i="18"/>
  <c r="AP61" i="18"/>
  <c r="AP78" i="18"/>
  <c r="AP18" i="18"/>
  <c r="AP34" i="18"/>
  <c r="AP6" i="18"/>
  <c r="AP132" i="18"/>
  <c r="AP263" i="18"/>
  <c r="AP308" i="18"/>
  <c r="AP115" i="18"/>
  <c r="AP32" i="18"/>
  <c r="AP160" i="18"/>
  <c r="AP267" i="18"/>
  <c r="AP295" i="18"/>
  <c r="AP71" i="18"/>
  <c r="AP199" i="18"/>
  <c r="AP92" i="18"/>
  <c r="AP220" i="18"/>
  <c r="AP311" i="18"/>
  <c r="AP59" i="18"/>
  <c r="AP187" i="18"/>
  <c r="AP72" i="18"/>
  <c r="AP200" i="18"/>
  <c r="AP283" i="18"/>
  <c r="AP340" i="18"/>
  <c r="AP127" i="18"/>
  <c r="AP339" i="18"/>
  <c r="AP323" i="18"/>
  <c r="AP318" i="18"/>
  <c r="AP294" i="18"/>
  <c r="AP314" i="18"/>
  <c r="AP275" i="18"/>
  <c r="AP242" i="18"/>
  <c r="AP245" i="18"/>
  <c r="AP232" i="18"/>
  <c r="AP226" i="18"/>
  <c r="AP210" i="18"/>
  <c r="AP166" i="18"/>
  <c r="AP153" i="18"/>
  <c r="AP161" i="18"/>
  <c r="AP105" i="18"/>
  <c r="AP101" i="18"/>
  <c r="AP125" i="18"/>
  <c r="AP65" i="18"/>
  <c r="AP97" i="18"/>
  <c r="AP57" i="18"/>
  <c r="AP9" i="18"/>
  <c r="AP22" i="18"/>
  <c r="AP20" i="18"/>
  <c r="AP148" i="18"/>
  <c r="AP343" i="18"/>
  <c r="AP353" i="18"/>
  <c r="AP131" i="18"/>
  <c r="AP48" i="18"/>
  <c r="AP176" i="18"/>
  <c r="AP319" i="18"/>
  <c r="AP241" i="18"/>
  <c r="AP87" i="18"/>
  <c r="AP215" i="18"/>
  <c r="AP108" i="18"/>
  <c r="AP253" i="18"/>
  <c r="AP228" i="18"/>
  <c r="AP75" i="18"/>
  <c r="AP203" i="18"/>
  <c r="AP88" i="18"/>
  <c r="AP216" i="18"/>
  <c r="AP347" i="18"/>
  <c r="AP15" i="18"/>
  <c r="AP143" i="18"/>
  <c r="AP345" i="18"/>
  <c r="AP326" i="18"/>
  <c r="AP307" i="18"/>
  <c r="AP286" i="18"/>
  <c r="AP284" i="18"/>
  <c r="AP277" i="18"/>
  <c r="AP243" i="18"/>
  <c r="AP248" i="18"/>
  <c r="AP231" i="18"/>
  <c r="AP214" i="18"/>
  <c r="AP201" i="18"/>
  <c r="AP178" i="18"/>
  <c r="AP186" i="18"/>
  <c r="AP118" i="18"/>
  <c r="AP142" i="18"/>
  <c r="AP138" i="18"/>
  <c r="AP93" i="18"/>
  <c r="AP53" i="18"/>
  <c r="AP82" i="18"/>
  <c r="AP45" i="18"/>
  <c r="AP46" i="18"/>
  <c r="AP17" i="18"/>
  <c r="AP36" i="18"/>
  <c r="AP164" i="18"/>
  <c r="AP321" i="18"/>
  <c r="AP19" i="18"/>
  <c r="AP147" i="18"/>
  <c r="AP64" i="18"/>
  <c r="AP192" i="18"/>
  <c r="AP335" i="18"/>
  <c r="AP276" i="18"/>
  <c r="AP103" i="18"/>
  <c r="AP287" i="18"/>
  <c r="AP124" i="18"/>
  <c r="AP324" i="18"/>
  <c r="AP257" i="18"/>
  <c r="AP91" i="18"/>
  <c r="AP219" i="18"/>
  <c r="AP104" i="18"/>
  <c r="AP240" i="18"/>
  <c r="AP239" i="18"/>
  <c r="AP31" i="18"/>
  <c r="AP159" i="18"/>
  <c r="AP350" i="18"/>
  <c r="AP338" i="18"/>
  <c r="AP334" i="18"/>
  <c r="AP313" i="18"/>
  <c r="AP282" i="18"/>
  <c r="AP278" i="18"/>
  <c r="AP274" i="18"/>
  <c r="AP234" i="18"/>
  <c r="AP246" i="18"/>
  <c r="AP221" i="18"/>
  <c r="AP233" i="18"/>
  <c r="AP194" i="18"/>
  <c r="AP169" i="18"/>
  <c r="AP165" i="18"/>
  <c r="AP109" i="18"/>
  <c r="AP133" i="18"/>
  <c r="AP129" i="18"/>
  <c r="AP69" i="18"/>
  <c r="AP89" i="18"/>
  <c r="AP73" i="18"/>
  <c r="AP50" i="18"/>
  <c r="AP38" i="18"/>
  <c r="AP10" i="18"/>
  <c r="AP52" i="18"/>
  <c r="AP180" i="18"/>
  <c r="AP235" i="18"/>
  <c r="AP35" i="18"/>
  <c r="AP163" i="18"/>
  <c r="AP80" i="18"/>
  <c r="AP208" i="18"/>
  <c r="AP351" i="18"/>
  <c r="AP337" i="18"/>
  <c r="AP119" i="18"/>
  <c r="AP12" i="18"/>
  <c r="AP140" i="18"/>
  <c r="AP299" i="18"/>
  <c r="AP305" i="18"/>
  <c r="AP107" i="18"/>
  <c r="AP255" i="18"/>
  <c r="AP120" i="18"/>
  <c r="AP269" i="18"/>
  <c r="AP303" i="18"/>
  <c r="AP47" i="18"/>
  <c r="AP175" i="18"/>
  <c r="AP346" i="18"/>
  <c r="AP329" i="18"/>
  <c r="AP330" i="18"/>
  <c r="AP310" i="18"/>
  <c r="AP306" i="18"/>
  <c r="AP264" i="18"/>
  <c r="AP268" i="18"/>
  <c r="AP250" i="18"/>
  <c r="AP238" i="18"/>
  <c r="AP209" i="18"/>
  <c r="AP227" i="18"/>
  <c r="AP182" i="18"/>
  <c r="AP157" i="18"/>
  <c r="AP177" i="18"/>
  <c r="AP102" i="18"/>
  <c r="AP126" i="18"/>
  <c r="AP122" i="18"/>
  <c r="AP62" i="18"/>
  <c r="AP77" i="18"/>
  <c r="AP85" i="18"/>
  <c r="AP42" i="18"/>
  <c r="AP49" i="18"/>
  <c r="AP37" i="18"/>
  <c r="AP68" i="18"/>
  <c r="AP196" i="18"/>
  <c r="AP271" i="18"/>
  <c r="AP51" i="18"/>
  <c r="AP179" i="18"/>
  <c r="AP96" i="18"/>
  <c r="AP272" i="18"/>
  <c r="AP237" i="18"/>
  <c r="AP7" i="18"/>
  <c r="AP135" i="18"/>
  <c r="AP28" i="18"/>
  <c r="AP156" i="18"/>
  <c r="AP315" i="18"/>
  <c r="AP331" i="18"/>
  <c r="AP123" i="18"/>
  <c r="AP8" i="18"/>
  <c r="AP136" i="18"/>
  <c r="AP304" i="18"/>
  <c r="AP333" i="18"/>
  <c r="AP63" i="18"/>
  <c r="AP191" i="18"/>
  <c r="AP342" i="18"/>
  <c r="AP328" i="18"/>
  <c r="AP312" i="18"/>
  <c r="AP297" i="18"/>
  <c r="AP296" i="18"/>
  <c r="AP252" i="18"/>
  <c r="AP261" i="18"/>
  <c r="AP230" i="18"/>
  <c r="AP213" i="18"/>
  <c r="AP202" i="18"/>
  <c r="AP217" i="18"/>
  <c r="AP173" i="18"/>
  <c r="AP150" i="18"/>
  <c r="AP170" i="18"/>
  <c r="AP137" i="18"/>
  <c r="AP146" i="18"/>
  <c r="AP113" i="18"/>
  <c r="AP98" i="18"/>
  <c r="AP58" i="18"/>
  <c r="AP66" i="18"/>
  <c r="AP30" i="18"/>
  <c r="AP41" i="18"/>
  <c r="AP26" i="18"/>
  <c r="AP84" i="18"/>
  <c r="AP212" i="18"/>
  <c r="AP285" i="18"/>
  <c r="AP67" i="18"/>
  <c r="AP195" i="18"/>
  <c r="AP112" i="18"/>
  <c r="AP301" i="18"/>
  <c r="AP288" i="18"/>
  <c r="AP23" i="18"/>
  <c r="AP151" i="18"/>
  <c r="AP44" i="18"/>
  <c r="AP172" i="18"/>
  <c r="AP224" i="18"/>
  <c r="AP11" i="18"/>
  <c r="AP139" i="18"/>
  <c r="AP24" i="18"/>
  <c r="AP152" i="18"/>
  <c r="AP327" i="18"/>
  <c r="AP247" i="18"/>
  <c r="AP79" i="18"/>
  <c r="AP207" i="18"/>
  <c r="AP258" i="18"/>
  <c r="AP130" i="18"/>
  <c r="AP25" i="18"/>
  <c r="AP336" i="18"/>
  <c r="AP40" i="18"/>
  <c r="AP259" i="18"/>
  <c r="AP145" i="18"/>
  <c r="AP100" i="18"/>
  <c r="AP39" i="18"/>
  <c r="AP168" i="18"/>
  <c r="AP344" i="18"/>
  <c r="AP218" i="18"/>
  <c r="AP106" i="18"/>
  <c r="AP256" i="18"/>
  <c r="AP167" i="18"/>
  <c r="AP292" i="18"/>
  <c r="AP316" i="18"/>
  <c r="AP193" i="18"/>
  <c r="AP81" i="18"/>
  <c r="AP225" i="18"/>
  <c r="AP60" i="18"/>
  <c r="AP244" i="18"/>
  <c r="AP322" i="18"/>
  <c r="AP205" i="18"/>
  <c r="AP94" i="18"/>
  <c r="AP83" i="18"/>
  <c r="AP188" i="18"/>
  <c r="AP95" i="18"/>
  <c r="AP300" i="18"/>
  <c r="AP154" i="18"/>
  <c r="AP54" i="18"/>
  <c r="AP211" i="18"/>
  <c r="AP317" i="18"/>
  <c r="AP223" i="18"/>
  <c r="AP291" i="18"/>
  <c r="AP162" i="18"/>
  <c r="AP13" i="18"/>
  <c r="AP128" i="18"/>
  <c r="AP27" i="18"/>
  <c r="AR314" i="18"/>
  <c r="AR297" i="18"/>
  <c r="AR345" i="18"/>
  <c r="AR326" i="18"/>
  <c r="AR313" i="18"/>
  <c r="AR298" i="18"/>
  <c r="AR290" i="18"/>
  <c r="AR282" i="18"/>
  <c r="AR346" i="18"/>
  <c r="AR306" i="18"/>
  <c r="AR233" i="18"/>
  <c r="AR202" i="18"/>
  <c r="AR198" i="18"/>
  <c r="AR218" i="18"/>
  <c r="AR181" i="18"/>
  <c r="AR133" i="18"/>
  <c r="AR129" i="18"/>
  <c r="AR102" i="18"/>
  <c r="AR81" i="18"/>
  <c r="AR58" i="18"/>
  <c r="AR61" i="18"/>
  <c r="AR73" i="18"/>
  <c r="AR69" i="18"/>
  <c r="AR17" i="18"/>
  <c r="AR30" i="18"/>
  <c r="AR22" i="18"/>
  <c r="AR40" i="18"/>
  <c r="AR104" i="18"/>
  <c r="AR168" i="18"/>
  <c r="AR248" i="18"/>
  <c r="AR333" i="18"/>
  <c r="AR292" i="18"/>
  <c r="AR44" i="18"/>
  <c r="AR108" i="18"/>
  <c r="AR172" i="18"/>
  <c r="AR305" i="18"/>
  <c r="AR11" i="18"/>
  <c r="AR75" i="18"/>
  <c r="AR139" i="18"/>
  <c r="AR203" i="18"/>
  <c r="AR227" i="18"/>
  <c r="AR288" i="18"/>
  <c r="AR231" i="18"/>
  <c r="AR296" i="18"/>
  <c r="AR239" i="18"/>
  <c r="AR349" i="18"/>
  <c r="AR241" i="18"/>
  <c r="AR7" i="18"/>
  <c r="AR71" i="18"/>
  <c r="AR135" i="18"/>
  <c r="AR199" i="18"/>
  <c r="AR342" i="18"/>
  <c r="AR338" i="18"/>
  <c r="AR270" i="18"/>
  <c r="AR253" i="18"/>
  <c r="AR214" i="18"/>
  <c r="AR190" i="18"/>
  <c r="AR197" i="18"/>
  <c r="AR166" i="18"/>
  <c r="AR121" i="18"/>
  <c r="AR125" i="18"/>
  <c r="AR77" i="18"/>
  <c r="AR93" i="18"/>
  <c r="AR33" i="18"/>
  <c r="AR49" i="18"/>
  <c r="AR50" i="18"/>
  <c r="AR9" i="18"/>
  <c r="AR48" i="18"/>
  <c r="AR112" i="18"/>
  <c r="AR176" i="18"/>
  <c r="AR301" i="18"/>
  <c r="AR19" i="18"/>
  <c r="AR83" i="18"/>
  <c r="AR147" i="18"/>
  <c r="AR211" i="18"/>
  <c r="AR276" i="18"/>
  <c r="AR280" i="18"/>
  <c r="AR257" i="18"/>
  <c r="AR344" i="18"/>
  <c r="AR63" i="18"/>
  <c r="AR127" i="18"/>
  <c r="AR191" i="18"/>
  <c r="AR284" i="18"/>
  <c r="AR52" i="18"/>
  <c r="AR116" i="18"/>
  <c r="AR180" i="18"/>
  <c r="AR328" i="18"/>
  <c r="AR240" i="18"/>
  <c r="AR260" i="18"/>
  <c r="AR250" i="18"/>
  <c r="AR238" i="18"/>
  <c r="AR205" i="18"/>
  <c r="AR210" i="18"/>
  <c r="AR213" i="18"/>
  <c r="AR142" i="18"/>
  <c r="AR145" i="18"/>
  <c r="AR117" i="18"/>
  <c r="AR122" i="18"/>
  <c r="AR113" i="18"/>
  <c r="AR109" i="18"/>
  <c r="AR53" i="18"/>
  <c r="AR66" i="18"/>
  <c r="AR90" i="18"/>
  <c r="AR46" i="18"/>
  <c r="AR25" i="18"/>
  <c r="AR316" i="18"/>
  <c r="AR56" i="18"/>
  <c r="AR120" i="18"/>
  <c r="AR184" i="18"/>
  <c r="AR339" i="18"/>
  <c r="AR229" i="18"/>
  <c r="AR340" i="18"/>
  <c r="AR312" i="18"/>
  <c r="AR303" i="18"/>
  <c r="AR247" i="18"/>
  <c r="AR267" i="18"/>
  <c r="AR60" i="18"/>
  <c r="AR124" i="18"/>
  <c r="AR188" i="18"/>
  <c r="AR27" i="18"/>
  <c r="AR91" i="18"/>
  <c r="AR155" i="18"/>
  <c r="AR219" i="18"/>
  <c r="AR273" i="18"/>
  <c r="AR23" i="18"/>
  <c r="AR87" i="18"/>
  <c r="AR151" i="18"/>
  <c r="AR215" i="18"/>
  <c r="AR324" i="18"/>
  <c r="AR350" i="18"/>
  <c r="AR334" i="18"/>
  <c r="AR302" i="18"/>
  <c r="AR269" i="18"/>
  <c r="AR266" i="18"/>
  <c r="AR258" i="18"/>
  <c r="AR209" i="18"/>
  <c r="AR169" i="18"/>
  <c r="AR170" i="18"/>
  <c r="AR149" i="18"/>
  <c r="AR118" i="18"/>
  <c r="AR70" i="18"/>
  <c r="AR82" i="18"/>
  <c r="AR97" i="18"/>
  <c r="AR62" i="18"/>
  <c r="AR41" i="18"/>
  <c r="AR45" i="18"/>
  <c r="AR64" i="18"/>
  <c r="AR128" i="18"/>
  <c r="AR192" i="18"/>
  <c r="AR256" i="18"/>
  <c r="AR251" i="18"/>
  <c r="AR35" i="18"/>
  <c r="AR99" i="18"/>
  <c r="AR163" i="18"/>
  <c r="AR255" i="18"/>
  <c r="AR295" i="18"/>
  <c r="AR235" i="18"/>
  <c r="AR15" i="18"/>
  <c r="AR79" i="18"/>
  <c r="AR143" i="18"/>
  <c r="AR207" i="18"/>
  <c r="AR275" i="18"/>
  <c r="AR320" i="18"/>
  <c r="AR68" i="18"/>
  <c r="AR132" i="18"/>
  <c r="AR196" i="18"/>
  <c r="AR352" i="18"/>
  <c r="AR315" i="18"/>
  <c r="AR300" i="18"/>
  <c r="AR307" i="18"/>
  <c r="AR277" i="18"/>
  <c r="AR236" i="18"/>
  <c r="AR285" i="18"/>
  <c r="AR330" i="18"/>
  <c r="AR246" i="18"/>
  <c r="AR265" i="18"/>
  <c r="AR201" i="18"/>
  <c r="AR206" i="18"/>
  <c r="AR185" i="18"/>
  <c r="AR146" i="18"/>
  <c r="AR114" i="18"/>
  <c r="AR105" i="18"/>
  <c r="AR138" i="18"/>
  <c r="AR94" i="18"/>
  <c r="AR85" i="18"/>
  <c r="AR21" i="18"/>
  <c r="AR42" i="18"/>
  <c r="AR13" i="18"/>
  <c r="AR8" i="18"/>
  <c r="AR72" i="18"/>
  <c r="AR136" i="18"/>
  <c r="AR200" i="18"/>
  <c r="AR311" i="18"/>
  <c r="AR291" i="18"/>
  <c r="AR279" i="18"/>
  <c r="AR12" i="18"/>
  <c r="AR76" i="18"/>
  <c r="AR140" i="18"/>
  <c r="AR204" i="18"/>
  <c r="AR43" i="18"/>
  <c r="AR107" i="18"/>
  <c r="AR171" i="18"/>
  <c r="AR348" i="18"/>
  <c r="AR321" i="18"/>
  <c r="AR283" i="18"/>
  <c r="AR39" i="18"/>
  <c r="AR103" i="18"/>
  <c r="AR167" i="18"/>
  <c r="AR243" i="18"/>
  <c r="AR263" i="18"/>
  <c r="AR322" i="18"/>
  <c r="AR281" i="18"/>
  <c r="AR274" i="18"/>
  <c r="AR242" i="18"/>
  <c r="AR254" i="18"/>
  <c r="AR226" i="18"/>
  <c r="AR222" i="18"/>
  <c r="AR234" i="18"/>
  <c r="AR150" i="18"/>
  <c r="AR162" i="18"/>
  <c r="AR174" i="18"/>
  <c r="AR194" i="18"/>
  <c r="AR165" i="18"/>
  <c r="AR189" i="18"/>
  <c r="AR161" i="18"/>
  <c r="AR110" i="18"/>
  <c r="AR101" i="18"/>
  <c r="AR134" i="18"/>
  <c r="AR130" i="18"/>
  <c r="AR57" i="18"/>
  <c r="AR18" i="18"/>
  <c r="AR38" i="18"/>
  <c r="AR34" i="18"/>
  <c r="AR16" i="18"/>
  <c r="AR80" i="18"/>
  <c r="AR144" i="18"/>
  <c r="AR208" i="18"/>
  <c r="AR51" i="18"/>
  <c r="AR115" i="18"/>
  <c r="AR179" i="18"/>
  <c r="AR335" i="18"/>
  <c r="AR317" i="18"/>
  <c r="AR299" i="18"/>
  <c r="AR272" i="18"/>
  <c r="AR327" i="18"/>
  <c r="AR261" i="18"/>
  <c r="AR31" i="18"/>
  <c r="AR95" i="18"/>
  <c r="AR159" i="18"/>
  <c r="AR223" i="18"/>
  <c r="AR309" i="18"/>
  <c r="AR20" i="18"/>
  <c r="AR84" i="18"/>
  <c r="AR148" i="18"/>
  <c r="AR212" i="18"/>
  <c r="AR331" i="18"/>
  <c r="AR353" i="18"/>
  <c r="AR347" i="18"/>
  <c r="AR323" i="18"/>
  <c r="AR287" i="18"/>
  <c r="AR329" i="18"/>
  <c r="AR318" i="18"/>
  <c r="AR294" i="18"/>
  <c r="AR286" i="18"/>
  <c r="AR278" i="18"/>
  <c r="AR249" i="18"/>
  <c r="AR193" i="18"/>
  <c r="AR178" i="18"/>
  <c r="AR186" i="18"/>
  <c r="AR153" i="18"/>
  <c r="AR177" i="18"/>
  <c r="AR141" i="18"/>
  <c r="AR86" i="18"/>
  <c r="AR65" i="18"/>
  <c r="AR89" i="18"/>
  <c r="AR54" i="18"/>
  <c r="AR78" i="18"/>
  <c r="AR74" i="18"/>
  <c r="AR14" i="18"/>
  <c r="AR10" i="18"/>
  <c r="AR37" i="18"/>
  <c r="AR6" i="18"/>
  <c r="AR24" i="18"/>
  <c r="AR88" i="18"/>
  <c r="AR152" i="18"/>
  <c r="AR216" i="18"/>
  <c r="AR304" i="18"/>
  <c r="AR293" i="18"/>
  <c r="AR351" i="18"/>
  <c r="AR337" i="18"/>
  <c r="AR332" i="18"/>
  <c r="AR343" i="18"/>
  <c r="AR325" i="18"/>
  <c r="AR271" i="18"/>
  <c r="AR28" i="18"/>
  <c r="AR92" i="18"/>
  <c r="AR156" i="18"/>
  <c r="AR220" i="18"/>
  <c r="AR224" i="18"/>
  <c r="AR341" i="18"/>
  <c r="AR59" i="18"/>
  <c r="AR123" i="18"/>
  <c r="AR187" i="18"/>
  <c r="AR319" i="18"/>
  <c r="AR244" i="18"/>
  <c r="AR232" i="18"/>
  <c r="AR336" i="18"/>
  <c r="AR55" i="18"/>
  <c r="AR119" i="18"/>
  <c r="AR183" i="18"/>
  <c r="AR245" i="18"/>
  <c r="CH352" i="18"/>
  <c r="CH324" i="18"/>
  <c r="CH331" i="18"/>
  <c r="CH310" i="18"/>
  <c r="CH327" i="18"/>
  <c r="CH295" i="18"/>
  <c r="CH296" i="18"/>
  <c r="CH299" i="18"/>
  <c r="CH287" i="18"/>
  <c r="CH274" i="18"/>
  <c r="CH291" i="18"/>
  <c r="CH267" i="18"/>
  <c r="CH253" i="18"/>
  <c r="CH263" i="18"/>
  <c r="CH246" i="18"/>
  <c r="CH203" i="18"/>
  <c r="CH221" i="18"/>
  <c r="CH198" i="18"/>
  <c r="CH208" i="18"/>
  <c r="CH231" i="18"/>
  <c r="CH187" i="18"/>
  <c r="CH169" i="18"/>
  <c r="CH146" i="18"/>
  <c r="CH170" i="18"/>
  <c r="CH149" i="18"/>
  <c r="CH179" i="18"/>
  <c r="CH127" i="18"/>
  <c r="CH111" i="18"/>
  <c r="CH136" i="18"/>
  <c r="CH120" i="18"/>
  <c r="CH141" i="18"/>
  <c r="CH128" i="18"/>
  <c r="CH59" i="18"/>
  <c r="CH89" i="18"/>
  <c r="CH80" i="18"/>
  <c r="CH66" i="18"/>
  <c r="CH88" i="18"/>
  <c r="CH69" i="18"/>
  <c r="CH18" i="18"/>
  <c r="CH12" i="18"/>
  <c r="CH51" i="18"/>
  <c r="CH30" i="18"/>
  <c r="CH13" i="18"/>
  <c r="CH9" i="18"/>
  <c r="CH350" i="18"/>
  <c r="CH345" i="18"/>
  <c r="CH330" i="18"/>
  <c r="CH321" i="18"/>
  <c r="CH326" i="18"/>
  <c r="CH294" i="18"/>
  <c r="CH323" i="18"/>
  <c r="CH298" i="18"/>
  <c r="CH278" i="18"/>
  <c r="CH286" i="18"/>
  <c r="CH272" i="18"/>
  <c r="CH239" i="18"/>
  <c r="CH251" i="18"/>
  <c r="CH262" i="18"/>
  <c r="CH235" i="18"/>
  <c r="CH233" i="18"/>
  <c r="CH214" i="18"/>
  <c r="CH196" i="18"/>
  <c r="CH194" i="18"/>
  <c r="CH218" i="18"/>
  <c r="CH185" i="18"/>
  <c r="CH162" i="18"/>
  <c r="CH195" i="18"/>
  <c r="CH165" i="18"/>
  <c r="CH182" i="18"/>
  <c r="CH173" i="18"/>
  <c r="CH114" i="18"/>
  <c r="CH105" i="18"/>
  <c r="CH123" i="18"/>
  <c r="CH106" i="18"/>
  <c r="CH131" i="18"/>
  <c r="CH115" i="18"/>
  <c r="CH95" i="18"/>
  <c r="CH83" i="18"/>
  <c r="CH67" i="18"/>
  <c r="CH64" i="18"/>
  <c r="CH75" i="18"/>
  <c r="CH60" i="18"/>
  <c r="CH16" i="18"/>
  <c r="CH49" i="18"/>
  <c r="CH43" i="18"/>
  <c r="CH25" i="18"/>
  <c r="CH29" i="18"/>
  <c r="CH341" i="18"/>
  <c r="CH335" i="18"/>
  <c r="CH342" i="18"/>
  <c r="CH316" i="18"/>
  <c r="CH336" i="18"/>
  <c r="CH306" i="18"/>
  <c r="CH297" i="18"/>
  <c r="CH290" i="18"/>
  <c r="CH275" i="18"/>
  <c r="CH283" i="18"/>
  <c r="CH269" i="18"/>
  <c r="CH261" i="18"/>
  <c r="CH250" i="18"/>
  <c r="CH248" i="18"/>
  <c r="CH234" i="18"/>
  <c r="CH230" i="18"/>
  <c r="CH209" i="18"/>
  <c r="CH222" i="18"/>
  <c r="CH225" i="18"/>
  <c r="CH213" i="18"/>
  <c r="CH178" i="18"/>
  <c r="CH157" i="18"/>
  <c r="CH186" i="18"/>
  <c r="CH158" i="18"/>
  <c r="CH180" i="18"/>
  <c r="CH166" i="18"/>
  <c r="CH112" i="18"/>
  <c r="CH139" i="18"/>
  <c r="CH117" i="18"/>
  <c r="CH104" i="18"/>
  <c r="CH125" i="18"/>
  <c r="CH109" i="18"/>
  <c r="CH84" i="18"/>
  <c r="CH77" i="18"/>
  <c r="CH61" i="18"/>
  <c r="CH54" i="18"/>
  <c r="CH62" i="18"/>
  <c r="CH48" i="18"/>
  <c r="CH46" i="18"/>
  <c r="CH41" i="18"/>
  <c r="CH31" i="18"/>
  <c r="CH20" i="18"/>
  <c r="CH6" i="18"/>
  <c r="CH340" i="18"/>
  <c r="CH349" i="18"/>
  <c r="CH334" i="18"/>
  <c r="CH320" i="18"/>
  <c r="CH332" i="18"/>
  <c r="CH328" i="18"/>
  <c r="CH289" i="18"/>
  <c r="CH293" i="18"/>
  <c r="CH273" i="18"/>
  <c r="CH282" i="18"/>
  <c r="CH268" i="18"/>
  <c r="CH244" i="18"/>
  <c r="CH266" i="18"/>
  <c r="CH243" i="18"/>
  <c r="CH232" i="18"/>
  <c r="CH227" i="18"/>
  <c r="CH199" i="18"/>
  <c r="CH217" i="18"/>
  <c r="CH224" i="18"/>
  <c r="CH206" i="18"/>
  <c r="CH176" i="18"/>
  <c r="CH147" i="18"/>
  <c r="CH181" i="18"/>
  <c r="CH156" i="18"/>
  <c r="CH167" i="18"/>
  <c r="CH164" i="18"/>
  <c r="CH99" i="18"/>
  <c r="CH133" i="18"/>
  <c r="CH107" i="18"/>
  <c r="CH134" i="18"/>
  <c r="CH118" i="18"/>
  <c r="CH100" i="18"/>
  <c r="CH71" i="18"/>
  <c r="CH70" i="18"/>
  <c r="CH55" i="18"/>
  <c r="CH90" i="18"/>
  <c r="CH57" i="18"/>
  <c r="CH47" i="18"/>
  <c r="CH38" i="18"/>
  <c r="CH34" i="18"/>
  <c r="CH17" i="18"/>
  <c r="CH7" i="18"/>
  <c r="CH40" i="18"/>
  <c r="CH346" i="18"/>
  <c r="CH348" i="18"/>
  <c r="CH319" i="18"/>
  <c r="CH318" i="18"/>
  <c r="CH317" i="18"/>
  <c r="CH309" i="18"/>
  <c r="CH312" i="18"/>
  <c r="CH292" i="18"/>
  <c r="CH270" i="18"/>
  <c r="CH277" i="18"/>
  <c r="CH260" i="18"/>
  <c r="CH241" i="18"/>
  <c r="CH265" i="18"/>
  <c r="CH242" i="18"/>
  <c r="CH229" i="18"/>
  <c r="CH226" i="18"/>
  <c r="CH193" i="18"/>
  <c r="CH211" i="18"/>
  <c r="CH219" i="18"/>
  <c r="CH204" i="18"/>
  <c r="CH163" i="18"/>
  <c r="CH189" i="18"/>
  <c r="CH171" i="18"/>
  <c r="CH183" i="18"/>
  <c r="CH161" i="18"/>
  <c r="CH151" i="18"/>
  <c r="CH142" i="18"/>
  <c r="CH124" i="18"/>
  <c r="CH101" i="18"/>
  <c r="CH132" i="18"/>
  <c r="CH116" i="18"/>
  <c r="CH96" i="18"/>
  <c r="CH65" i="18"/>
  <c r="CH68" i="18"/>
  <c r="CH97" i="18"/>
  <c r="CH85" i="18"/>
  <c r="CH98" i="18"/>
  <c r="CH39" i="18"/>
  <c r="CH36" i="18"/>
  <c r="CH52" i="18"/>
  <c r="CH50" i="18"/>
  <c r="CH11" i="18"/>
  <c r="CH28" i="18"/>
  <c r="CH353" i="18"/>
  <c r="CH338" i="18"/>
  <c r="CH329" i="18"/>
  <c r="CH315" i="18"/>
  <c r="CH339" i="18"/>
  <c r="CH305" i="18"/>
  <c r="CH308" i="18"/>
  <c r="CH313" i="18"/>
  <c r="CH288" i="18"/>
  <c r="CH279" i="18"/>
  <c r="CH276" i="18"/>
  <c r="CH259" i="18"/>
  <c r="CH264" i="18"/>
  <c r="CH255" i="18"/>
  <c r="CH257" i="18"/>
  <c r="CH228" i="18"/>
  <c r="CH215" i="18"/>
  <c r="CH237" i="18"/>
  <c r="CH205" i="18"/>
  <c r="CH207" i="18"/>
  <c r="CH190" i="18"/>
  <c r="CH150" i="18"/>
  <c r="CH174" i="18"/>
  <c r="CH159" i="18"/>
  <c r="CH177" i="18"/>
  <c r="CH154" i="18"/>
  <c r="CH145" i="18"/>
  <c r="CH140" i="18"/>
  <c r="CH110" i="18"/>
  <c r="CH135" i="18"/>
  <c r="CH119" i="18"/>
  <c r="CH102" i="18"/>
  <c r="CH86" i="18"/>
  <c r="CH58" i="18"/>
  <c r="CH56" i="18"/>
  <c r="CH91" i="18"/>
  <c r="CH78" i="18"/>
  <c r="CH93" i="18"/>
  <c r="CH33" i="18"/>
  <c r="CH35" i="18"/>
  <c r="CH44" i="18"/>
  <c r="CH45" i="18"/>
  <c r="CH26" i="18"/>
  <c r="CH24" i="18"/>
  <c r="CH347" i="18"/>
  <c r="CH351" i="18"/>
  <c r="CH322" i="18"/>
  <c r="CH314" i="18"/>
  <c r="CH344" i="18"/>
  <c r="CH301" i="18"/>
  <c r="CH304" i="18"/>
  <c r="CH300" i="18"/>
  <c r="CH285" i="18"/>
  <c r="CH280" i="18"/>
  <c r="CH284" i="18"/>
  <c r="CH254" i="18"/>
  <c r="CH258" i="18"/>
  <c r="CH245" i="18"/>
  <c r="CH249" i="18"/>
  <c r="CH236" i="18"/>
  <c r="CH202" i="18"/>
  <c r="CH223" i="18"/>
  <c r="CH220" i="18"/>
  <c r="CH201" i="18"/>
  <c r="CH188" i="18"/>
  <c r="CH148" i="18"/>
  <c r="CH172" i="18"/>
  <c r="CH153" i="18"/>
  <c r="CH168" i="18"/>
  <c r="CH152" i="18"/>
  <c r="CH143" i="18"/>
  <c r="CH126" i="18"/>
  <c r="CH108" i="18"/>
  <c r="CH129" i="18"/>
  <c r="CH113" i="18"/>
  <c r="CH144" i="18"/>
  <c r="CH81" i="18"/>
  <c r="CH53" i="18"/>
  <c r="CH92" i="18"/>
  <c r="CH79" i="18"/>
  <c r="CH76" i="18"/>
  <c r="CH87" i="18"/>
  <c r="CH27" i="18"/>
  <c r="CH23" i="18"/>
  <c r="CH32" i="18"/>
  <c r="CH42" i="18"/>
  <c r="CH22" i="18"/>
  <c r="CH19" i="18"/>
  <c r="CH325" i="18"/>
  <c r="CH252" i="18"/>
  <c r="CH212" i="18"/>
  <c r="CH192" i="18"/>
  <c r="CH94" i="18"/>
  <c r="CH37" i="18"/>
  <c r="CH337" i="18"/>
  <c r="CH271" i="18"/>
  <c r="CH210" i="18"/>
  <c r="CH137" i="18"/>
  <c r="CH82" i="18"/>
  <c r="CH8" i="18"/>
  <c r="CH311" i="18"/>
  <c r="CH240" i="18"/>
  <c r="CH191" i="18"/>
  <c r="CH121" i="18"/>
  <c r="CH73" i="18"/>
  <c r="CH15" i="18"/>
  <c r="CH333" i="18"/>
  <c r="CH256" i="18"/>
  <c r="CH197" i="18"/>
  <c r="CH138" i="18"/>
  <c r="CH63" i="18"/>
  <c r="CH303" i="18"/>
  <c r="CH238" i="18"/>
  <c r="CH175" i="18"/>
  <c r="CH122" i="18"/>
  <c r="CH74" i="18"/>
  <c r="CH302" i="18"/>
  <c r="CH247" i="18"/>
  <c r="CH160" i="18"/>
  <c r="CH103" i="18"/>
  <c r="CH21" i="18"/>
  <c r="CH307" i="18"/>
  <c r="CH216" i="18"/>
  <c r="CH184" i="18"/>
  <c r="CH130" i="18"/>
  <c r="CH14" i="18"/>
  <c r="CH72" i="18"/>
  <c r="CH10" i="18"/>
  <c r="CH343" i="18"/>
  <c r="CH281" i="18"/>
  <c r="CH200" i="18"/>
  <c r="CH155" i="18"/>
  <c r="BP6" i="18"/>
  <c r="BP32" i="18"/>
  <c r="BP12" i="18"/>
  <c r="BP18" i="18"/>
  <c r="BP20" i="18"/>
  <c r="BP63" i="18"/>
  <c r="BP73" i="18"/>
  <c r="BP82" i="18"/>
  <c r="BP94" i="18"/>
  <c r="BP72" i="18"/>
  <c r="BP93" i="18"/>
  <c r="BP119" i="18"/>
  <c r="BP135" i="18"/>
  <c r="BP108" i="18"/>
  <c r="BP126" i="18"/>
  <c r="BP143" i="18"/>
  <c r="BP116" i="18"/>
  <c r="BP177" i="18"/>
  <c r="BP153" i="18"/>
  <c r="BP172" i="18"/>
  <c r="BP175" i="18"/>
  <c r="BP151" i="18"/>
  <c r="BP167" i="18"/>
  <c r="BP189" i="18"/>
  <c r="BP212" i="18"/>
  <c r="BP215" i="18"/>
  <c r="BP235" i="18"/>
  <c r="BP224" i="18"/>
  <c r="BP237" i="18"/>
  <c r="BP230" i="18"/>
  <c r="BP258" i="18"/>
  <c r="BP277" i="18"/>
  <c r="BP247" i="18"/>
  <c r="BP289" i="18"/>
  <c r="BP287" i="18"/>
  <c r="BP291" i="18"/>
  <c r="BP293" i="18"/>
  <c r="BP298" i="18"/>
  <c r="BP321" i="18"/>
  <c r="BP313" i="18"/>
  <c r="BP335" i="18"/>
  <c r="BP338" i="18"/>
  <c r="BP336" i="18"/>
  <c r="BS39" i="18"/>
  <c r="BS32" i="18"/>
  <c r="BS25" i="18"/>
  <c r="BS31" i="18"/>
  <c r="BS34" i="18"/>
  <c r="BS36" i="18"/>
  <c r="BS96" i="18"/>
  <c r="BS62" i="18"/>
  <c r="BS54" i="18"/>
  <c r="BS61" i="18"/>
  <c r="BS77" i="18"/>
  <c r="BS84" i="18"/>
  <c r="BS100" i="18"/>
  <c r="BS118" i="18"/>
  <c r="BS134" i="18"/>
  <c r="BS107" i="18"/>
  <c r="BS133" i="18"/>
  <c r="BS142" i="18"/>
  <c r="BS151" i="18"/>
  <c r="BS161" i="18"/>
  <c r="BS177" i="18"/>
  <c r="BS194" i="18"/>
  <c r="BS172" i="18"/>
  <c r="BS203" i="18"/>
  <c r="BS218" i="18"/>
  <c r="BS208" i="18"/>
  <c r="BS222" i="18"/>
  <c r="BS221" i="18"/>
  <c r="BS240" i="18"/>
  <c r="BS264" i="18"/>
  <c r="BS254" i="18"/>
  <c r="BS239" i="18"/>
  <c r="BS290" i="18"/>
  <c r="BS276" i="18"/>
  <c r="BS279" i="18"/>
  <c r="BS286" i="18"/>
  <c r="BS300" i="18"/>
  <c r="BS297" i="18"/>
  <c r="BS329" i="18"/>
  <c r="BS312" i="18"/>
  <c r="BS331" i="18"/>
  <c r="BS336" i="18"/>
  <c r="BS344" i="18"/>
  <c r="BS347" i="18"/>
  <c r="BG16" i="18"/>
  <c r="BG22" i="18"/>
  <c r="BG9" i="18"/>
  <c r="BG47" i="18"/>
  <c r="BG42" i="18"/>
  <c r="BG54" i="18"/>
  <c r="BG61" i="18"/>
  <c r="BG77" i="18"/>
  <c r="BG84" i="18"/>
  <c r="BG69" i="18"/>
  <c r="BG88" i="18"/>
  <c r="BG120" i="18"/>
  <c r="BG136" i="18"/>
  <c r="BG105" i="18"/>
  <c r="BG112" i="18"/>
  <c r="BG128" i="18"/>
  <c r="BG141" i="18"/>
  <c r="BG165" i="18"/>
  <c r="BG194" i="18"/>
  <c r="BG169" i="18"/>
  <c r="BG185" i="18"/>
  <c r="BG154" i="18"/>
  <c r="BG168" i="18"/>
  <c r="BG222" i="18"/>
  <c r="BG214" i="18"/>
  <c r="BG197" i="18"/>
  <c r="BG218" i="18"/>
  <c r="BG210" i="18"/>
  <c r="BG264" i="18"/>
  <c r="BG233" i="18"/>
  <c r="BG235" i="18"/>
  <c r="BG253" i="18"/>
  <c r="BG266" i="18"/>
  <c r="BG284" i="18"/>
  <c r="BG293" i="18"/>
  <c r="BG314" i="18"/>
  <c r="BG296" i="18"/>
  <c r="BG303" i="18"/>
  <c r="BG297" i="18"/>
  <c r="BG332" i="18"/>
  <c r="BG317" i="18"/>
  <c r="BG329" i="18"/>
  <c r="BG342" i="18"/>
  <c r="CB8" i="18"/>
  <c r="CB17" i="18"/>
  <c r="CB33" i="18"/>
  <c r="CB25" i="18"/>
  <c r="CB10" i="18"/>
  <c r="CB14" i="18"/>
  <c r="CB84" i="18"/>
  <c r="CB69" i="18"/>
  <c r="CB88" i="18"/>
  <c r="CB66" i="18"/>
  <c r="CB80" i="18"/>
  <c r="CB89" i="18"/>
  <c r="CB99" i="18"/>
  <c r="CB115" i="18"/>
  <c r="CB131" i="18"/>
  <c r="CB104" i="18"/>
  <c r="CB117" i="18"/>
  <c r="CB139" i="18"/>
  <c r="CB148" i="18"/>
  <c r="CB151" i="18"/>
  <c r="CB167" i="18"/>
  <c r="CB156" i="18"/>
  <c r="CB181" i="18"/>
  <c r="CB215" i="18"/>
  <c r="CB206" i="18"/>
  <c r="CB225" i="18"/>
  <c r="CB220" i="18"/>
  <c r="CB198" i="18"/>
  <c r="CB239" i="18"/>
  <c r="CB259" i="18"/>
  <c r="CB248" i="18"/>
  <c r="CB246" i="18"/>
  <c r="CB273" i="18"/>
  <c r="CB271" i="18"/>
  <c r="CB274" i="18"/>
  <c r="CB302" i="18"/>
  <c r="CB308" i="18"/>
  <c r="CB297" i="18"/>
  <c r="CB321" i="18"/>
  <c r="CB323" i="18"/>
  <c r="CB326" i="18"/>
  <c r="CB339" i="18"/>
  <c r="CB338" i="18"/>
  <c r="CB349" i="18"/>
  <c r="CQ211" i="18"/>
  <c r="CQ31" i="18"/>
  <c r="CQ182" i="18"/>
  <c r="CQ54" i="18"/>
  <c r="CQ353" i="18"/>
  <c r="CQ307" i="18"/>
  <c r="CQ315" i="18"/>
  <c r="CQ51" i="18"/>
  <c r="CQ106" i="18"/>
  <c r="CQ223" i="18"/>
  <c r="CQ87" i="18"/>
  <c r="CQ327" i="18"/>
  <c r="CQ281" i="18"/>
  <c r="CQ340" i="18"/>
  <c r="CQ229" i="18"/>
  <c r="CQ114" i="18"/>
  <c r="CQ28" i="18"/>
  <c r="CQ52" i="18"/>
  <c r="CQ76" i="18"/>
  <c r="CQ104" i="18"/>
  <c r="CQ180" i="18"/>
  <c r="CQ220" i="18"/>
  <c r="CQ314" i="18"/>
  <c r="AL220" i="18"/>
  <c r="AL187" i="18"/>
  <c r="AL344" i="18"/>
  <c r="AL8" i="18"/>
  <c r="AL212" i="18"/>
  <c r="AL143" i="18"/>
  <c r="AL251" i="18"/>
  <c r="AL287" i="18"/>
  <c r="AL21" i="18"/>
  <c r="AL57" i="18"/>
  <c r="AL153" i="18"/>
  <c r="AL190" i="18"/>
  <c r="AL274" i="18"/>
  <c r="AL318" i="18"/>
  <c r="BU21" i="18"/>
  <c r="BU83" i="18"/>
  <c r="BU73" i="18"/>
  <c r="BU144" i="18"/>
  <c r="BU162" i="18"/>
  <c r="BU184" i="18"/>
  <c r="BU219" i="18"/>
  <c r="BU242" i="18"/>
  <c r="BU281" i="18"/>
  <c r="BU316" i="18"/>
  <c r="BU346" i="18"/>
  <c r="CL44" i="18"/>
  <c r="CL296" i="18"/>
  <c r="CL13" i="18"/>
  <c r="CL186" i="18"/>
  <c r="BN41" i="18"/>
  <c r="BN93" i="18"/>
  <c r="BN153" i="18"/>
  <c r="BN188" i="18"/>
  <c r="BN280" i="18"/>
  <c r="BN347" i="18"/>
  <c r="BY57" i="18"/>
  <c r="BY101" i="18"/>
  <c r="BY163" i="18"/>
  <c r="BY247" i="18"/>
  <c r="BY317" i="18"/>
  <c r="BM21" i="18"/>
  <c r="BM73" i="18"/>
  <c r="BM162" i="18"/>
  <c r="BM224" i="18"/>
  <c r="BM274" i="18"/>
  <c r="BM347" i="18"/>
  <c r="BZ75" i="18"/>
  <c r="BZ123" i="18"/>
  <c r="BZ176" i="18"/>
  <c r="BZ241" i="18"/>
  <c r="BZ330" i="18"/>
  <c r="AJ40" i="18"/>
  <c r="AJ307" i="18"/>
  <c r="AJ317" i="18"/>
  <c r="AJ73" i="18"/>
  <c r="AJ231" i="18"/>
  <c r="AJ350" i="18"/>
  <c r="BB54" i="18"/>
  <c r="BB133" i="18"/>
  <c r="BB218" i="18"/>
  <c r="BB239" i="18"/>
  <c r="BB340" i="18"/>
  <c r="AT319" i="18"/>
  <c r="AT324" i="18"/>
  <c r="AR264" i="18"/>
  <c r="AZ28" i="18"/>
  <c r="AR289" i="18"/>
  <c r="AT343" i="18"/>
  <c r="AT23" i="18"/>
  <c r="AZ353" i="18"/>
  <c r="AT348" i="18"/>
  <c r="AR67" i="18"/>
  <c r="AR32" i="18"/>
  <c r="AZ22" i="18"/>
  <c r="AR98" i="18"/>
  <c r="AT61" i="18"/>
  <c r="AZ133" i="18"/>
  <c r="AR154" i="18"/>
  <c r="AX194" i="18"/>
  <c r="AT189" i="18"/>
  <c r="AR237" i="18"/>
  <c r="AZ287" i="18"/>
  <c r="BQ205" i="18"/>
  <c r="BJ132" i="18"/>
  <c r="BE262" i="18"/>
  <c r="CT323" i="18"/>
  <c r="CO126" i="18"/>
  <c r="AM38" i="18"/>
  <c r="CA235" i="18"/>
  <c r="AP155" i="18"/>
  <c r="BO213" i="18"/>
  <c r="BC43" i="18"/>
  <c r="CL338" i="18"/>
  <c r="CL326" i="18"/>
  <c r="CL304" i="18"/>
  <c r="CL303" i="18"/>
  <c r="CL281" i="18"/>
  <c r="CL269" i="18"/>
  <c r="CL252" i="18"/>
  <c r="CL242" i="18"/>
  <c r="CL259" i="18"/>
  <c r="CL194" i="18"/>
  <c r="CL226" i="18"/>
  <c r="CL230" i="18"/>
  <c r="CL182" i="18"/>
  <c r="CL150" i="18"/>
  <c r="CL181" i="18"/>
  <c r="CL125" i="18"/>
  <c r="CL126" i="18"/>
  <c r="CL97" i="18"/>
  <c r="CL57" i="18"/>
  <c r="CL58" i="18"/>
  <c r="CL49" i="18"/>
  <c r="CL33" i="18"/>
  <c r="CL6" i="18"/>
  <c r="CL24" i="18"/>
  <c r="CL152" i="18"/>
  <c r="CL328" i="18"/>
  <c r="CL15" i="18"/>
  <c r="CL143" i="18"/>
  <c r="CL68" i="18"/>
  <c r="CL196" i="18"/>
  <c r="CL223" i="18"/>
  <c r="CL344" i="18"/>
  <c r="CL131" i="18"/>
  <c r="CL48" i="18"/>
  <c r="CL176" i="18"/>
  <c r="CL241" i="18"/>
  <c r="CL23" i="18"/>
  <c r="CL151" i="18"/>
  <c r="CL60" i="18"/>
  <c r="CL188" i="18"/>
  <c r="CL257" i="18"/>
  <c r="CL341" i="18"/>
  <c r="CL123" i="18"/>
  <c r="CL332" i="18"/>
  <c r="CL335" i="18"/>
  <c r="CL302" i="18"/>
  <c r="CL294" i="18"/>
  <c r="CL306" i="18"/>
  <c r="CL268" i="18"/>
  <c r="CL258" i="18"/>
  <c r="CL265" i="18"/>
  <c r="CL254" i="18"/>
  <c r="CL224" i="18"/>
  <c r="CL202" i="18"/>
  <c r="CL198" i="18"/>
  <c r="CL161" i="18"/>
  <c r="CL169" i="18"/>
  <c r="CL153" i="18"/>
  <c r="CL118" i="18"/>
  <c r="CL121" i="18"/>
  <c r="CL73" i="18"/>
  <c r="CL98" i="18"/>
  <c r="CL53" i="18"/>
  <c r="CL10" i="18"/>
  <c r="CL21" i="18"/>
  <c r="CL29" i="18"/>
  <c r="CL40" i="18"/>
  <c r="CL168" i="18"/>
  <c r="CL351" i="18"/>
  <c r="CL31" i="18"/>
  <c r="CL159" i="18"/>
  <c r="CL84" i="18"/>
  <c r="CL212" i="18"/>
  <c r="CL231" i="18"/>
  <c r="CL19" i="18"/>
  <c r="CL147" i="18"/>
  <c r="CL64" i="18"/>
  <c r="CL192" i="18"/>
  <c r="CL311" i="18"/>
  <c r="CL39" i="18"/>
  <c r="CL167" i="18"/>
  <c r="CL76" i="18"/>
  <c r="CL204" i="18"/>
  <c r="CL292" i="18"/>
  <c r="CL11" i="18"/>
  <c r="CL139" i="18"/>
  <c r="CL345" i="18"/>
  <c r="CL317" i="18"/>
  <c r="CL297" i="18"/>
  <c r="CL310" i="18"/>
  <c r="CL291" i="18"/>
  <c r="CL284" i="18"/>
  <c r="CL256" i="18"/>
  <c r="CL262" i="18"/>
  <c r="CL239" i="18"/>
  <c r="CL201" i="18"/>
  <c r="CL236" i="18"/>
  <c r="CL189" i="18"/>
  <c r="CL154" i="18"/>
  <c r="CL162" i="18"/>
  <c r="CL129" i="18"/>
  <c r="CL102" i="18"/>
  <c r="CL105" i="18"/>
  <c r="CL66" i="18"/>
  <c r="CL93" i="18"/>
  <c r="CL94" i="18"/>
  <c r="CL50" i="18"/>
  <c r="CL18" i="18"/>
  <c r="CL17" i="18"/>
  <c r="CL56" i="18"/>
  <c r="CL184" i="18"/>
  <c r="CL244" i="18"/>
  <c r="CL47" i="18"/>
  <c r="CL175" i="18"/>
  <c r="CL100" i="18"/>
  <c r="CL273" i="18"/>
  <c r="CL260" i="18"/>
  <c r="CL35" i="18"/>
  <c r="CL163" i="18"/>
  <c r="CL80" i="18"/>
  <c r="CL208" i="18"/>
  <c r="CL353" i="18"/>
  <c r="CL55" i="18"/>
  <c r="CL183" i="18"/>
  <c r="CL92" i="18"/>
  <c r="CL220" i="18"/>
  <c r="CL327" i="18"/>
  <c r="CL27" i="18"/>
  <c r="CL155" i="18"/>
  <c r="CL350" i="18"/>
  <c r="CL334" i="18"/>
  <c r="CL329" i="18"/>
  <c r="CL323" i="18"/>
  <c r="CL300" i="18"/>
  <c r="CL274" i="18"/>
  <c r="CL275" i="18"/>
  <c r="CL253" i="18"/>
  <c r="CL266" i="18"/>
  <c r="CL222" i="18"/>
  <c r="CL218" i="18"/>
  <c r="CL221" i="18"/>
  <c r="CL170" i="18"/>
  <c r="CL173" i="18"/>
  <c r="CL157" i="18"/>
  <c r="CL122" i="18"/>
  <c r="CL130" i="18"/>
  <c r="CL133" i="18"/>
  <c r="CL54" i="18"/>
  <c r="CL74" i="18"/>
  <c r="CL89" i="18"/>
  <c r="CL45" i="18"/>
  <c r="CL46" i="18"/>
  <c r="CL9" i="18"/>
  <c r="CL72" i="18"/>
  <c r="CL200" i="18"/>
  <c r="CL279" i="18"/>
  <c r="CL63" i="18"/>
  <c r="CL191" i="18"/>
  <c r="CL116" i="18"/>
  <c r="CL295" i="18"/>
  <c r="CL289" i="18"/>
  <c r="CL51" i="18"/>
  <c r="CL179" i="18"/>
  <c r="CL96" i="18"/>
  <c r="CL225" i="18"/>
  <c r="CL229" i="18"/>
  <c r="CL71" i="18"/>
  <c r="CL199" i="18"/>
  <c r="CL108" i="18"/>
  <c r="CL263" i="18"/>
  <c r="CL340" i="18"/>
  <c r="CL43" i="18"/>
  <c r="CL171" i="18"/>
  <c r="CL348" i="18"/>
  <c r="CL330" i="18"/>
  <c r="CL322" i="18"/>
  <c r="CL318" i="18"/>
  <c r="CL288" i="18"/>
  <c r="CL271" i="18"/>
  <c r="CL278" i="18"/>
  <c r="CL250" i="18"/>
  <c r="CL234" i="18"/>
  <c r="CL217" i="18"/>
  <c r="CL213" i="18"/>
  <c r="CL214" i="18"/>
  <c r="CL165" i="18"/>
  <c r="CL166" i="18"/>
  <c r="CL174" i="18"/>
  <c r="CL106" i="18"/>
  <c r="CL109" i="18"/>
  <c r="CL110" i="18"/>
  <c r="CL90" i="18"/>
  <c r="CL69" i="18"/>
  <c r="CL77" i="18"/>
  <c r="CL42" i="18"/>
  <c r="CL38" i="18"/>
  <c r="CL41" i="18"/>
  <c r="CL88" i="18"/>
  <c r="CL216" i="18"/>
  <c r="CL232" i="18"/>
  <c r="CL79" i="18"/>
  <c r="CL207" i="18"/>
  <c r="CL132" i="18"/>
  <c r="CL308" i="18"/>
  <c r="CL337" i="18"/>
  <c r="CL67" i="18"/>
  <c r="CL195" i="18"/>
  <c r="CL112" i="18"/>
  <c r="CL247" i="18"/>
  <c r="CL264" i="18"/>
  <c r="CL87" i="18"/>
  <c r="CL215" i="18"/>
  <c r="CL124" i="18"/>
  <c r="CL276" i="18"/>
  <c r="CL245" i="18"/>
  <c r="CL59" i="18"/>
  <c r="CL346" i="18"/>
  <c r="CL339" i="18"/>
  <c r="CL316" i="18"/>
  <c r="CL307" i="18"/>
  <c r="CL285" i="18"/>
  <c r="CL286" i="18"/>
  <c r="CL270" i="18"/>
  <c r="CL238" i="18"/>
  <c r="CL249" i="18"/>
  <c r="CL205" i="18"/>
  <c r="CL206" i="18"/>
  <c r="CL209" i="18"/>
  <c r="CL158" i="18"/>
  <c r="CL145" i="18"/>
  <c r="CL146" i="18"/>
  <c r="CL134" i="18"/>
  <c r="CL137" i="18"/>
  <c r="CL138" i="18"/>
  <c r="CL85" i="18"/>
  <c r="CL86" i="18"/>
  <c r="CL70" i="18"/>
  <c r="CL37" i="18"/>
  <c r="CL26" i="18"/>
  <c r="CL34" i="18"/>
  <c r="CL104" i="18"/>
  <c r="CL228" i="18"/>
  <c r="CL261" i="18"/>
  <c r="CL95" i="18"/>
  <c r="CL20" i="18"/>
  <c r="CL148" i="18"/>
  <c r="CL343" i="18"/>
  <c r="CL235" i="18"/>
  <c r="CL83" i="18"/>
  <c r="CL211" i="18"/>
  <c r="CL128" i="18"/>
  <c r="CL324" i="18"/>
  <c r="CL312" i="18"/>
  <c r="CL103" i="18"/>
  <c r="CL12" i="18"/>
  <c r="CL140" i="18"/>
  <c r="CL305" i="18"/>
  <c r="CL267" i="18"/>
  <c r="CL75" i="18"/>
  <c r="CL203" i="18"/>
  <c r="CL342" i="18"/>
  <c r="CL336" i="18"/>
  <c r="CL320" i="18"/>
  <c r="CL319" i="18"/>
  <c r="CL313" i="18"/>
  <c r="CL282" i="18"/>
  <c r="CL287" i="18"/>
  <c r="CL255" i="18"/>
  <c r="CL246" i="18"/>
  <c r="CL237" i="18"/>
  <c r="CL190" i="18"/>
  <c r="CL193" i="18"/>
  <c r="CL177" i="18"/>
  <c r="CL185" i="18"/>
  <c r="CL197" i="18"/>
  <c r="CL113" i="18"/>
  <c r="CL114" i="18"/>
  <c r="CL117" i="18"/>
  <c r="CL78" i="18"/>
  <c r="CL81" i="18"/>
  <c r="CL82" i="18"/>
  <c r="CL30" i="18"/>
  <c r="CL14" i="18"/>
  <c r="CL22" i="18"/>
  <c r="CL120" i="18"/>
  <c r="CL321" i="18"/>
  <c r="CL299" i="18"/>
  <c r="CL111" i="18"/>
  <c r="CL36" i="18"/>
  <c r="CL164" i="18"/>
  <c r="CL283" i="18"/>
  <c r="CL248" i="18"/>
  <c r="CL99" i="18"/>
  <c r="CL16" i="18"/>
  <c r="CL144" i="18"/>
  <c r="CL325" i="18"/>
  <c r="CL347" i="18"/>
  <c r="CL119" i="18"/>
  <c r="CL28" i="18"/>
  <c r="CL156" i="18"/>
  <c r="CL251" i="18"/>
  <c r="CL280" i="18"/>
  <c r="CL91" i="18"/>
  <c r="CL219" i="18"/>
  <c r="BP7" i="18"/>
  <c r="BP13" i="18"/>
  <c r="BP44" i="18"/>
  <c r="BP14" i="18"/>
  <c r="BP21" i="18"/>
  <c r="BP25" i="18"/>
  <c r="BP76" i="18"/>
  <c r="BP79" i="18"/>
  <c r="BP92" i="18"/>
  <c r="BP53" i="18"/>
  <c r="BP81" i="18"/>
  <c r="BP98" i="18"/>
  <c r="BP132" i="18"/>
  <c r="BP146" i="18"/>
  <c r="BP110" i="18"/>
  <c r="BP140" i="18"/>
  <c r="BP100" i="18"/>
  <c r="BP118" i="18"/>
  <c r="BP183" i="18"/>
  <c r="BP159" i="18"/>
  <c r="BP174" i="18"/>
  <c r="BP148" i="18"/>
  <c r="BP164" i="18"/>
  <c r="BP180" i="18"/>
  <c r="BP195" i="18"/>
  <c r="BP223" i="18"/>
  <c r="BP226" i="18"/>
  <c r="BP204" i="18"/>
  <c r="BP225" i="18"/>
  <c r="BP238" i="18"/>
  <c r="BP233" i="18"/>
  <c r="BP244" i="18"/>
  <c r="BP274" i="18"/>
  <c r="BP256" i="18"/>
  <c r="BP275" i="18"/>
  <c r="BP290" i="18"/>
  <c r="BP301" i="18"/>
  <c r="BP303" i="18"/>
  <c r="BP299" i="18"/>
  <c r="BP342" i="18"/>
  <c r="BP326" i="18"/>
  <c r="BP337" i="18"/>
  <c r="BP330" i="18"/>
  <c r="BP349" i="18"/>
  <c r="BS7" i="18"/>
  <c r="BS6" i="18"/>
  <c r="BS30" i="18"/>
  <c r="BS43" i="18"/>
  <c r="BS41" i="18"/>
  <c r="BS38" i="18"/>
  <c r="BS60" i="18"/>
  <c r="BS75" i="18"/>
  <c r="BS64" i="18"/>
  <c r="BS67" i="18"/>
  <c r="BS83" i="18"/>
  <c r="BS95" i="18"/>
  <c r="BS109" i="18"/>
  <c r="BS125" i="18"/>
  <c r="BS104" i="18"/>
  <c r="BS117" i="18"/>
  <c r="BS139" i="18"/>
  <c r="BS148" i="18"/>
  <c r="BS164" i="18"/>
  <c r="BS167" i="18"/>
  <c r="BS183" i="18"/>
  <c r="BS153" i="18"/>
  <c r="BS174" i="18"/>
  <c r="BS216" i="18"/>
  <c r="BS229" i="18"/>
  <c r="BS210" i="18"/>
  <c r="BS196" i="18"/>
  <c r="BS200" i="18"/>
  <c r="BS255" i="18"/>
  <c r="BS261" i="18"/>
  <c r="BS260" i="18"/>
  <c r="BS262" i="18"/>
  <c r="BS268" i="18"/>
  <c r="BS277" i="18"/>
  <c r="BS266" i="18"/>
  <c r="BS281" i="18"/>
  <c r="BS301" i="18"/>
  <c r="BS319" i="18"/>
  <c r="BS295" i="18"/>
  <c r="BS318" i="18"/>
  <c r="BS334" i="18"/>
  <c r="BS345" i="18"/>
  <c r="BS342" i="18"/>
  <c r="BG8" i="18"/>
  <c r="BG20" i="18"/>
  <c r="BG29" i="18"/>
  <c r="BG15" i="18"/>
  <c r="BG6" i="18"/>
  <c r="BG45" i="18"/>
  <c r="BG64" i="18"/>
  <c r="BG67" i="18"/>
  <c r="BG83" i="18"/>
  <c r="BG95" i="18"/>
  <c r="BG74" i="18"/>
  <c r="BG63" i="18"/>
  <c r="BG122" i="18"/>
  <c r="BG138" i="18"/>
  <c r="BG111" i="18"/>
  <c r="BG114" i="18"/>
  <c r="BG130" i="18"/>
  <c r="BG103" i="18"/>
  <c r="BG170" i="18"/>
  <c r="BG146" i="18"/>
  <c r="BG175" i="18"/>
  <c r="BG193" i="18"/>
  <c r="BG161" i="18"/>
  <c r="BG177" i="18"/>
  <c r="BG229" i="18"/>
  <c r="BG221" i="18"/>
  <c r="BG203" i="18"/>
  <c r="BG201" i="18"/>
  <c r="BG220" i="18"/>
  <c r="BG261" i="18"/>
  <c r="BG240" i="18"/>
  <c r="BG262" i="18"/>
  <c r="BG258" i="18"/>
  <c r="BG267" i="18"/>
  <c r="BG292" i="18"/>
  <c r="BG276" i="18"/>
  <c r="BG315" i="18"/>
  <c r="BG302" i="18"/>
  <c r="BG311" i="18"/>
  <c r="BG322" i="18"/>
  <c r="BG335" i="18"/>
  <c r="BG345" i="18"/>
  <c r="BG338" i="18"/>
  <c r="BG346" i="18"/>
  <c r="CB6" i="18"/>
  <c r="CB24" i="18"/>
  <c r="CB39" i="18"/>
  <c r="CB30" i="18"/>
  <c r="CB32" i="18"/>
  <c r="CB23" i="18"/>
  <c r="CB95" i="18"/>
  <c r="CB74" i="18"/>
  <c r="CB63" i="18"/>
  <c r="CB73" i="18"/>
  <c r="CB82" i="18"/>
  <c r="CB94" i="18"/>
  <c r="CB112" i="18"/>
  <c r="CB128" i="18"/>
  <c r="CB141" i="18"/>
  <c r="CB106" i="18"/>
  <c r="CB123" i="18"/>
  <c r="CB147" i="18"/>
  <c r="CB150" i="18"/>
  <c r="CB164" i="18"/>
  <c r="CB180" i="18"/>
  <c r="CB158" i="18"/>
  <c r="CB186" i="18"/>
  <c r="CB226" i="18"/>
  <c r="CB213" i="18"/>
  <c r="CB232" i="18"/>
  <c r="CB189" i="18"/>
  <c r="CB212" i="18"/>
  <c r="CB244" i="18"/>
  <c r="CB236" i="18"/>
  <c r="CB245" i="18"/>
  <c r="CB247" i="18"/>
  <c r="CB285" i="18"/>
  <c r="CB293" i="18"/>
  <c r="CB265" i="18"/>
  <c r="CB282" i="18"/>
  <c r="CB310" i="18"/>
  <c r="CB307" i="18"/>
  <c r="CB300" i="18"/>
  <c r="CB324" i="18"/>
  <c r="CB327" i="18"/>
  <c r="CB328" i="18"/>
  <c r="CB348" i="18"/>
  <c r="CQ283" i="18"/>
  <c r="CQ203" i="18"/>
  <c r="CQ19" i="18"/>
  <c r="CQ166" i="18"/>
  <c r="CQ38" i="18"/>
  <c r="CQ308" i="18"/>
  <c r="CQ348" i="18"/>
  <c r="CQ337" i="18"/>
  <c r="CQ284" i="18"/>
  <c r="CQ74" i="18"/>
  <c r="CQ343" i="18"/>
  <c r="CQ27" i="18"/>
  <c r="CQ272" i="18"/>
  <c r="CQ158" i="18"/>
  <c r="CQ276" i="18"/>
  <c r="CQ304" i="18"/>
  <c r="CQ66" i="18"/>
  <c r="CQ9" i="18"/>
  <c r="CQ93" i="18"/>
  <c r="CQ109" i="18"/>
  <c r="CQ120" i="18"/>
  <c r="CQ156" i="18"/>
  <c r="CQ234" i="18"/>
  <c r="CQ318" i="18"/>
  <c r="AL156" i="18"/>
  <c r="AL163" i="18"/>
  <c r="AL309" i="18"/>
  <c r="AL229" i="18"/>
  <c r="AL164" i="18"/>
  <c r="AL135" i="18"/>
  <c r="AL239" i="18"/>
  <c r="AL325" i="18"/>
  <c r="AL33" i="18"/>
  <c r="AL85" i="18"/>
  <c r="AL146" i="18"/>
  <c r="AL218" i="18"/>
  <c r="AL275" i="18"/>
  <c r="AL342" i="18"/>
  <c r="BU39" i="18"/>
  <c r="BU53" i="18"/>
  <c r="BU97" i="18"/>
  <c r="BU118" i="18"/>
  <c r="BU148" i="18"/>
  <c r="BU159" i="18"/>
  <c r="BU228" i="18"/>
  <c r="BU254" i="18"/>
  <c r="BU277" i="18"/>
  <c r="BU315" i="18"/>
  <c r="BU351" i="18"/>
  <c r="CL135" i="18"/>
  <c r="CL180" i="18"/>
  <c r="CL25" i="18"/>
  <c r="CL178" i="18"/>
  <c r="CL272" i="18"/>
  <c r="BN26" i="18"/>
  <c r="BN78" i="18"/>
  <c r="BN174" i="18"/>
  <c r="BN191" i="18"/>
  <c r="BN287" i="18"/>
  <c r="BN338" i="18"/>
  <c r="BY90" i="18"/>
  <c r="BY124" i="18"/>
  <c r="BY179" i="18"/>
  <c r="BY256" i="18"/>
  <c r="BY324" i="18"/>
  <c r="BM40" i="18"/>
  <c r="BM82" i="18"/>
  <c r="BM163" i="18"/>
  <c r="BM208" i="18"/>
  <c r="BM291" i="18"/>
  <c r="BM349" i="18"/>
  <c r="BZ64" i="18"/>
  <c r="BZ105" i="18"/>
  <c r="BZ218" i="18"/>
  <c r="BZ258" i="18"/>
  <c r="BZ327" i="18"/>
  <c r="AJ340" i="18"/>
  <c r="AJ188" i="18"/>
  <c r="AJ211" i="18"/>
  <c r="AJ105" i="18"/>
  <c r="AJ226" i="18"/>
  <c r="BB24" i="18"/>
  <c r="BB61" i="18"/>
  <c r="BB112" i="18"/>
  <c r="BB228" i="18"/>
  <c r="BB272" i="18"/>
  <c r="BB344" i="18"/>
  <c r="AT187" i="18"/>
  <c r="AX187" i="18"/>
  <c r="AR308" i="18"/>
  <c r="AT347" i="18"/>
  <c r="AZ241" i="18"/>
  <c r="AR228" i="18"/>
  <c r="AT309" i="18"/>
  <c r="AZ272" i="18"/>
  <c r="AX225" i="18"/>
  <c r="AZ312" i="18"/>
  <c r="AT293" i="18"/>
  <c r="AX9" i="18"/>
  <c r="AT81" i="18"/>
  <c r="AZ98" i="18"/>
  <c r="AX130" i="18"/>
  <c r="AR182" i="18"/>
  <c r="AX177" i="18"/>
  <c r="AR221" i="18"/>
  <c r="AZ233" i="18"/>
  <c r="AZ286" i="18"/>
  <c r="BQ244" i="18"/>
  <c r="BE323" i="18"/>
  <c r="CT46" i="18"/>
  <c r="AM199" i="18"/>
  <c r="CA306" i="18"/>
  <c r="AP349" i="18"/>
  <c r="BO271" i="18"/>
  <c r="CJ340" i="18"/>
  <c r="CJ328" i="18"/>
  <c r="CJ341" i="18"/>
  <c r="CJ323" i="18"/>
  <c r="CJ315" i="18"/>
  <c r="CJ319" i="18"/>
  <c r="CJ294" i="18"/>
  <c r="CJ283" i="18"/>
  <c r="CJ289" i="18"/>
  <c r="CJ254" i="18"/>
  <c r="CJ275" i="18"/>
  <c r="CJ256" i="18"/>
  <c r="CJ255" i="18"/>
  <c r="CJ243" i="18"/>
  <c r="CJ259" i="18"/>
  <c r="CJ209" i="18"/>
  <c r="CJ211" i="18"/>
  <c r="CJ192" i="18"/>
  <c r="CJ213" i="18"/>
  <c r="CJ227" i="18"/>
  <c r="CJ186" i="18"/>
  <c r="CJ165" i="18"/>
  <c r="CJ155" i="18"/>
  <c r="CJ152" i="18"/>
  <c r="CJ178" i="18"/>
  <c r="CJ157" i="18"/>
  <c r="CJ138" i="18"/>
  <c r="CJ122" i="18"/>
  <c r="CJ103" i="18"/>
  <c r="CJ130" i="18"/>
  <c r="CJ114" i="18"/>
  <c r="CJ105" i="18"/>
  <c r="CJ92" i="18"/>
  <c r="CJ79" i="18"/>
  <c r="CJ76" i="18"/>
  <c r="CJ87" i="18"/>
  <c r="CJ59" i="18"/>
  <c r="CJ35" i="18"/>
  <c r="CJ44" i="18"/>
  <c r="CJ37" i="18"/>
  <c r="CJ47" i="18"/>
  <c r="CJ22" i="18"/>
  <c r="CJ31" i="18"/>
  <c r="CJ336" i="18"/>
  <c r="CJ329" i="18"/>
  <c r="CJ320" i="18"/>
  <c r="CJ313" i="18"/>
  <c r="CJ314" i="18"/>
  <c r="CJ311" i="18"/>
  <c r="CJ280" i="18"/>
  <c r="CJ282" i="18"/>
  <c r="CJ293" i="18"/>
  <c r="CJ297" i="18"/>
  <c r="CJ288" i="18"/>
  <c r="CJ247" i="18"/>
  <c r="CJ253" i="18"/>
  <c r="CJ242" i="18"/>
  <c r="CJ252" i="18"/>
  <c r="CJ199" i="18"/>
  <c r="CJ205" i="18"/>
  <c r="CJ229" i="18"/>
  <c r="CJ206" i="18"/>
  <c r="CJ226" i="18"/>
  <c r="CJ181" i="18"/>
  <c r="CJ158" i="18"/>
  <c r="CJ149" i="18"/>
  <c r="CJ179" i="18"/>
  <c r="CJ176" i="18"/>
  <c r="CJ147" i="18"/>
  <c r="CJ136" i="18"/>
  <c r="CJ120" i="18"/>
  <c r="CJ141" i="18"/>
  <c r="CJ128" i="18"/>
  <c r="CJ112" i="18"/>
  <c r="CJ94" i="18"/>
  <c r="CJ82" i="18"/>
  <c r="CJ73" i="18"/>
  <c r="CJ63" i="18"/>
  <c r="CJ74" i="18"/>
  <c r="CJ95" i="18"/>
  <c r="CJ23" i="18"/>
  <c r="CJ32" i="18"/>
  <c r="CJ30" i="18"/>
  <c r="CJ39" i="18"/>
  <c r="CJ8" i="18"/>
  <c r="CJ24" i="18"/>
  <c r="CJ353" i="18"/>
  <c r="CJ352" i="18"/>
  <c r="CJ346" i="18"/>
  <c r="CJ318" i="18"/>
  <c r="CJ337" i="18"/>
  <c r="CJ306" i="18"/>
  <c r="CJ307" i="18"/>
  <c r="CJ302" i="18"/>
  <c r="CJ304" i="18"/>
  <c r="CJ274" i="18"/>
  <c r="CJ292" i="18"/>
  <c r="CJ273" i="18"/>
  <c r="CJ246" i="18"/>
  <c r="CJ238" i="18"/>
  <c r="CJ236" i="18"/>
  <c r="CJ239" i="18"/>
  <c r="CJ223" i="18"/>
  <c r="CJ195" i="18"/>
  <c r="CJ225" i="18"/>
  <c r="CJ204" i="18"/>
  <c r="CJ215" i="18"/>
  <c r="CJ171" i="18"/>
  <c r="CJ156" i="18"/>
  <c r="CJ193" i="18"/>
  <c r="CJ173" i="18"/>
  <c r="CJ163" i="18"/>
  <c r="CJ139" i="18"/>
  <c r="CJ123" i="18"/>
  <c r="CJ106" i="18"/>
  <c r="CJ131" i="18"/>
  <c r="CJ115" i="18"/>
  <c r="CJ99" i="18"/>
  <c r="CJ89" i="18"/>
  <c r="CJ80" i="18"/>
  <c r="CJ66" i="18"/>
  <c r="CJ88" i="18"/>
  <c r="CJ69" i="18"/>
  <c r="CJ84" i="18"/>
  <c r="CJ14" i="18"/>
  <c r="CJ10" i="18"/>
  <c r="CJ25" i="18"/>
  <c r="CJ33" i="18"/>
  <c r="CJ7" i="18"/>
  <c r="CJ17" i="18"/>
  <c r="CJ349" i="18"/>
  <c r="CJ350" i="18"/>
  <c r="CJ344" i="18"/>
  <c r="CJ312" i="18"/>
  <c r="CJ331" i="18"/>
  <c r="CJ300" i="18"/>
  <c r="CJ309" i="18"/>
  <c r="CJ296" i="18"/>
  <c r="CJ291" i="18"/>
  <c r="CJ285" i="18"/>
  <c r="CJ281" i="18"/>
  <c r="CJ270" i="18"/>
  <c r="CJ241" i="18"/>
  <c r="CJ237" i="18"/>
  <c r="CJ248" i="18"/>
  <c r="CJ235" i="18"/>
  <c r="CJ212" i="18"/>
  <c r="CJ189" i="18"/>
  <c r="CJ224" i="18"/>
  <c r="CJ216" i="18"/>
  <c r="CJ202" i="18"/>
  <c r="CJ159" i="18"/>
  <c r="CJ190" i="18"/>
  <c r="CJ182" i="18"/>
  <c r="CJ166" i="18"/>
  <c r="CJ150" i="18"/>
  <c r="CJ133" i="18"/>
  <c r="CJ117" i="18"/>
  <c r="CJ104" i="18"/>
  <c r="CJ125" i="18"/>
  <c r="CJ109" i="18"/>
  <c r="CJ142" i="18"/>
  <c r="CJ83" i="18"/>
  <c r="CJ67" i="18"/>
  <c r="CJ64" i="18"/>
  <c r="CJ75" i="18"/>
  <c r="CJ60" i="18"/>
  <c r="CJ71" i="18"/>
  <c r="CJ12" i="18"/>
  <c r="CJ51" i="18"/>
  <c r="CJ20" i="18"/>
  <c r="CJ27" i="18"/>
  <c r="CJ13" i="18"/>
  <c r="CJ15" i="18"/>
  <c r="CJ345" i="18"/>
  <c r="CJ347" i="18"/>
  <c r="CJ342" i="18"/>
  <c r="CJ333" i="18"/>
  <c r="CJ322" i="18"/>
  <c r="CJ330" i="18"/>
  <c r="CJ305" i="18"/>
  <c r="CJ290" i="18"/>
  <c r="CJ284" i="18"/>
  <c r="CJ277" i="18"/>
  <c r="CJ271" i="18"/>
  <c r="CJ267" i="18"/>
  <c r="CJ251" i="18"/>
  <c r="CJ231" i="18"/>
  <c r="CJ249" i="18"/>
  <c r="CJ234" i="18"/>
  <c r="CJ198" i="18"/>
  <c r="CJ220" i="18"/>
  <c r="CJ219" i="18"/>
  <c r="CJ203" i="18"/>
  <c r="CJ200" i="18"/>
  <c r="CJ153" i="18"/>
  <c r="CJ188" i="18"/>
  <c r="CJ180" i="18"/>
  <c r="CJ164" i="18"/>
  <c r="CJ148" i="18"/>
  <c r="CJ124" i="18"/>
  <c r="CJ107" i="18"/>
  <c r="CJ134" i="18"/>
  <c r="CJ118" i="18"/>
  <c r="CJ100" i="18"/>
  <c r="CJ140" i="18"/>
  <c r="CJ77" i="18"/>
  <c r="CJ61" i="18"/>
  <c r="CJ54" i="18"/>
  <c r="CJ62" i="18"/>
  <c r="CJ96" i="18"/>
  <c r="CJ65" i="18"/>
  <c r="CJ49" i="18"/>
  <c r="CJ43" i="18"/>
  <c r="CJ48" i="18"/>
  <c r="CJ21" i="18"/>
  <c r="CJ38" i="18"/>
  <c r="CJ9" i="18"/>
  <c r="CJ351" i="18"/>
  <c r="CJ335" i="18"/>
  <c r="CJ339" i="18"/>
  <c r="CJ327" i="18"/>
  <c r="CJ321" i="18"/>
  <c r="CJ310" i="18"/>
  <c r="CJ301" i="18"/>
  <c r="CJ287" i="18"/>
  <c r="CJ279" i="18"/>
  <c r="CJ276" i="18"/>
  <c r="CJ272" i="18"/>
  <c r="CJ266" i="18"/>
  <c r="CJ250" i="18"/>
  <c r="CJ263" i="18"/>
  <c r="CJ240" i="18"/>
  <c r="CJ232" i="18"/>
  <c r="CJ196" i="18"/>
  <c r="CJ210" i="18"/>
  <c r="CJ207" i="18"/>
  <c r="CJ197" i="18"/>
  <c r="CJ174" i="18"/>
  <c r="CJ191" i="18"/>
  <c r="CJ183" i="18"/>
  <c r="CJ167" i="18"/>
  <c r="CJ151" i="18"/>
  <c r="CJ175" i="18"/>
  <c r="CJ110" i="18"/>
  <c r="CJ101" i="18"/>
  <c r="CJ132" i="18"/>
  <c r="CJ116" i="18"/>
  <c r="CJ143" i="18"/>
  <c r="CJ126" i="18"/>
  <c r="CJ70" i="18"/>
  <c r="CJ55" i="18"/>
  <c r="CJ90" i="18"/>
  <c r="CJ57" i="18"/>
  <c r="CJ86" i="18"/>
  <c r="CJ58" i="18"/>
  <c r="CJ41" i="18"/>
  <c r="CJ50" i="18"/>
  <c r="CJ40" i="18"/>
  <c r="CJ18" i="18"/>
  <c r="CJ36" i="18"/>
  <c r="CJ11" i="18"/>
  <c r="CJ343" i="18"/>
  <c r="CJ338" i="18"/>
  <c r="CJ334" i="18"/>
  <c r="CJ326" i="18"/>
  <c r="CJ317" i="18"/>
  <c r="CJ299" i="18"/>
  <c r="CJ308" i="18"/>
  <c r="CJ303" i="18"/>
  <c r="CJ278" i="18"/>
  <c r="CJ261" i="18"/>
  <c r="CJ269" i="18"/>
  <c r="CJ264" i="18"/>
  <c r="CJ244" i="18"/>
  <c r="CJ262" i="18"/>
  <c r="CJ233" i="18"/>
  <c r="CJ221" i="18"/>
  <c r="CJ222" i="18"/>
  <c r="CJ208" i="18"/>
  <c r="CJ201" i="18"/>
  <c r="CJ187" i="18"/>
  <c r="CJ172" i="18"/>
  <c r="CJ184" i="18"/>
  <c r="CJ177" i="18"/>
  <c r="CJ161" i="18"/>
  <c r="CJ145" i="18"/>
  <c r="CJ169" i="18"/>
  <c r="CJ108" i="18"/>
  <c r="CJ135" i="18"/>
  <c r="CJ119" i="18"/>
  <c r="CJ102" i="18"/>
  <c r="CJ137" i="18"/>
  <c r="CJ121" i="18"/>
  <c r="CJ68" i="18"/>
  <c r="CJ97" i="18"/>
  <c r="CJ85" i="18"/>
  <c r="CJ98" i="18"/>
  <c r="CJ81" i="18"/>
  <c r="CJ53" i="18"/>
  <c r="CJ34" i="18"/>
  <c r="CJ45" i="18"/>
  <c r="CJ28" i="18"/>
  <c r="CJ16" i="18"/>
  <c r="CJ29" i="18"/>
  <c r="CJ324" i="18"/>
  <c r="CJ257" i="18"/>
  <c r="CJ228" i="18"/>
  <c r="CJ129" i="18"/>
  <c r="CJ93" i="18"/>
  <c r="CJ316" i="18"/>
  <c r="CJ258" i="18"/>
  <c r="CJ160" i="18"/>
  <c r="CJ113" i="18"/>
  <c r="CJ72" i="18"/>
  <c r="CJ298" i="18"/>
  <c r="CJ245" i="18"/>
  <c r="CJ170" i="18"/>
  <c r="CJ144" i="18"/>
  <c r="CJ46" i="18"/>
  <c r="CJ295" i="18"/>
  <c r="CJ230" i="18"/>
  <c r="CJ168" i="18"/>
  <c r="CJ127" i="18"/>
  <c r="CJ52" i="18"/>
  <c r="CJ286" i="18"/>
  <c r="CJ214" i="18"/>
  <c r="CJ154" i="18"/>
  <c r="CJ111" i="18"/>
  <c r="CJ42" i="18"/>
  <c r="CJ348" i="18"/>
  <c r="CJ265" i="18"/>
  <c r="CJ217" i="18"/>
  <c r="CJ185" i="18"/>
  <c r="CJ56" i="18"/>
  <c r="CJ19" i="18"/>
  <c r="CJ332" i="18"/>
  <c r="CJ260" i="18"/>
  <c r="CJ194" i="18"/>
  <c r="CJ162" i="18"/>
  <c r="CJ91" i="18"/>
  <c r="CJ26" i="18"/>
  <c r="CJ325" i="18"/>
  <c r="CJ268" i="18"/>
  <c r="CJ218" i="18"/>
  <c r="CJ146" i="18"/>
  <c r="CJ78" i="18"/>
  <c r="CJ6" i="18"/>
  <c r="AN346" i="18"/>
  <c r="AN336" i="18"/>
  <c r="AN316" i="18"/>
  <c r="AN311" i="18"/>
  <c r="AN294" i="18"/>
  <c r="AN268" i="18"/>
  <c r="AN290" i="18"/>
  <c r="AN254" i="18"/>
  <c r="AN234" i="18"/>
  <c r="AN201" i="18"/>
  <c r="AN209" i="18"/>
  <c r="AN230" i="18"/>
  <c r="AN185" i="18"/>
  <c r="AN181" i="18"/>
  <c r="AN158" i="18"/>
  <c r="AN137" i="18"/>
  <c r="AN145" i="18"/>
  <c r="AN106" i="18"/>
  <c r="AN81" i="18"/>
  <c r="AN94" i="18"/>
  <c r="AN54" i="18"/>
  <c r="AN46" i="18"/>
  <c r="AN22" i="18"/>
  <c r="AN343" i="18"/>
  <c r="AN40" i="18"/>
  <c r="AN168" i="18"/>
  <c r="AN277" i="18"/>
  <c r="AN107" i="18"/>
  <c r="AN225" i="18"/>
  <c r="AN76" i="18"/>
  <c r="AN204" i="18"/>
  <c r="AN15" i="18"/>
  <c r="AN143" i="18"/>
  <c r="AN305" i="18"/>
  <c r="AN48" i="18"/>
  <c r="AN176" i="18"/>
  <c r="AN267" i="18"/>
  <c r="AN67" i="18"/>
  <c r="AN195" i="18"/>
  <c r="AN328" i="18"/>
  <c r="AN116" i="18"/>
  <c r="AN232" i="18"/>
  <c r="AN87" i="18"/>
  <c r="AN215" i="18"/>
  <c r="AN342" i="18"/>
  <c r="AN334" i="18"/>
  <c r="AN332" i="18"/>
  <c r="AN318" i="18"/>
  <c r="AN304" i="18"/>
  <c r="AN278" i="18"/>
  <c r="AN272" i="18"/>
  <c r="AN242" i="18"/>
  <c r="AN258" i="18"/>
  <c r="AN238" i="18"/>
  <c r="AN202" i="18"/>
  <c r="AN224" i="18"/>
  <c r="AN166" i="18"/>
  <c r="AN174" i="18"/>
  <c r="AN149" i="18"/>
  <c r="AN130" i="18"/>
  <c r="AN117" i="18"/>
  <c r="AN90" i="18"/>
  <c r="AN74" i="18"/>
  <c r="AN70" i="18"/>
  <c r="AN45" i="18"/>
  <c r="AN38" i="18"/>
  <c r="AN30" i="18"/>
  <c r="AN273" i="18"/>
  <c r="AN56" i="18"/>
  <c r="AN184" i="18"/>
  <c r="AN344" i="18"/>
  <c r="AN123" i="18"/>
  <c r="AN324" i="18"/>
  <c r="AN92" i="18"/>
  <c r="AN220" i="18"/>
  <c r="AN31" i="18"/>
  <c r="AN159" i="18"/>
  <c r="AN293" i="18"/>
  <c r="AN64" i="18"/>
  <c r="AN192" i="18"/>
  <c r="AN299" i="18"/>
  <c r="AN83" i="18"/>
  <c r="AN211" i="18"/>
  <c r="AN239" i="18"/>
  <c r="AN132" i="18"/>
  <c r="AN261" i="18"/>
  <c r="AN103" i="18"/>
  <c r="AN323" i="18"/>
  <c r="AN352" i="18"/>
  <c r="AN330" i="18"/>
  <c r="AN329" i="18"/>
  <c r="AN300" i="18"/>
  <c r="AN306" i="18"/>
  <c r="AN286" i="18"/>
  <c r="AN275" i="18"/>
  <c r="AN240" i="18"/>
  <c r="AN250" i="18"/>
  <c r="AN213" i="18"/>
  <c r="AN226" i="18"/>
  <c r="AN222" i="18"/>
  <c r="AN178" i="18"/>
  <c r="AN153" i="18"/>
  <c r="AN141" i="18"/>
  <c r="AN121" i="18"/>
  <c r="AN110" i="18"/>
  <c r="AN78" i="18"/>
  <c r="AN86" i="18"/>
  <c r="AN61" i="18"/>
  <c r="AN37" i="18"/>
  <c r="AN26" i="18"/>
  <c r="AN18" i="18"/>
  <c r="AN308" i="18"/>
  <c r="AN72" i="18"/>
  <c r="AN200" i="18"/>
  <c r="AN11" i="18"/>
  <c r="AN139" i="18"/>
  <c r="AN347" i="18"/>
  <c r="AN108" i="18"/>
  <c r="AN241" i="18"/>
  <c r="AN47" i="18"/>
  <c r="AN175" i="18"/>
  <c r="AN255" i="18"/>
  <c r="AN80" i="18"/>
  <c r="AN208" i="18"/>
  <c r="AN245" i="18"/>
  <c r="AN99" i="18"/>
  <c r="AN335" i="18"/>
  <c r="AN20" i="18"/>
  <c r="AN148" i="18"/>
  <c r="AN309" i="18"/>
  <c r="AN119" i="18"/>
  <c r="AN345" i="18"/>
  <c r="AN327" i="18"/>
  <c r="AN317" i="18"/>
  <c r="AN295" i="18"/>
  <c r="AN301" i="18"/>
  <c r="AN282" i="18"/>
  <c r="AN259" i="18"/>
  <c r="AN256" i="18"/>
  <c r="AN262" i="18"/>
  <c r="AN218" i="18"/>
  <c r="AN214" i="18"/>
  <c r="AN161" i="18"/>
  <c r="AN169" i="18"/>
  <c r="AN146" i="18"/>
  <c r="AN134" i="18"/>
  <c r="AN114" i="18"/>
  <c r="AN101" i="18"/>
  <c r="AN57" i="18"/>
  <c r="AN65" i="18"/>
  <c r="AN97" i="18"/>
  <c r="AN25" i="18"/>
  <c r="AN49" i="18"/>
  <c r="AN9" i="18"/>
  <c r="AN331" i="18"/>
  <c r="AN88" i="18"/>
  <c r="AN216" i="18"/>
  <c r="AN27" i="18"/>
  <c r="AN155" i="18"/>
  <c r="AN325" i="18"/>
  <c r="AN124" i="18"/>
  <c r="AN353" i="18"/>
  <c r="AN63" i="18"/>
  <c r="AN191" i="18"/>
  <c r="AN287" i="18"/>
  <c r="AN96" i="18"/>
  <c r="AN227" i="18"/>
  <c r="AN280" i="18"/>
  <c r="AN115" i="18"/>
  <c r="AN351" i="18"/>
  <c r="AN36" i="18"/>
  <c r="AN164" i="18"/>
  <c r="AN7" i="18"/>
  <c r="AN135" i="18"/>
  <c r="AN348" i="18"/>
  <c r="AN326" i="18"/>
  <c r="AN310" i="18"/>
  <c r="AN291" i="18"/>
  <c r="AN285" i="18"/>
  <c r="AN288" i="18"/>
  <c r="AN263" i="18"/>
  <c r="AN253" i="18"/>
  <c r="AN249" i="18"/>
  <c r="AN206" i="18"/>
  <c r="AN217" i="18"/>
  <c r="AN182" i="18"/>
  <c r="AN157" i="18"/>
  <c r="AN186" i="18"/>
  <c r="AN125" i="18"/>
  <c r="AN105" i="18"/>
  <c r="AN138" i="18"/>
  <c r="AN93" i="18"/>
  <c r="AN53" i="18"/>
  <c r="AN82" i="18"/>
  <c r="AN50" i="18"/>
  <c r="AN41" i="18"/>
  <c r="AN17" i="18"/>
  <c r="AN296" i="18"/>
  <c r="AN104" i="18"/>
  <c r="AN260" i="18"/>
  <c r="AN43" i="18"/>
  <c r="AN171" i="18"/>
  <c r="AN12" i="18"/>
  <c r="AN140" i="18"/>
  <c r="AN283" i="18"/>
  <c r="AN79" i="18"/>
  <c r="AN207" i="18"/>
  <c r="AN303" i="18"/>
  <c r="AN112" i="18"/>
  <c r="AN257" i="18"/>
  <c r="AN341" i="18"/>
  <c r="AN131" i="18"/>
  <c r="AN228" i="18"/>
  <c r="AN52" i="18"/>
  <c r="AN180" i="18"/>
  <c r="AN23" i="18"/>
  <c r="AN151" i="18"/>
  <c r="AN339" i="18"/>
  <c r="AN322" i="18"/>
  <c r="AN307" i="18"/>
  <c r="AN297" i="18"/>
  <c r="AN274" i="18"/>
  <c r="AN265" i="18"/>
  <c r="AN252" i="18"/>
  <c r="AN247" i="18"/>
  <c r="AN236" i="18"/>
  <c r="AN197" i="18"/>
  <c r="AN205" i="18"/>
  <c r="AN173" i="18"/>
  <c r="AN150" i="18"/>
  <c r="AN165" i="18"/>
  <c r="AN118" i="18"/>
  <c r="AN142" i="18"/>
  <c r="AN129" i="18"/>
  <c r="AN69" i="18"/>
  <c r="AN89" i="18"/>
  <c r="AN73" i="18"/>
  <c r="AN42" i="18"/>
  <c r="AN29" i="18"/>
  <c r="AN10" i="18"/>
  <c r="AN271" i="18"/>
  <c r="AN120" i="18"/>
  <c r="AN289" i="18"/>
  <c r="AN59" i="18"/>
  <c r="AN187" i="18"/>
  <c r="AN28" i="18"/>
  <c r="AN156" i="18"/>
  <c r="AN229" i="18"/>
  <c r="AN95" i="18"/>
  <c r="AN223" i="18"/>
  <c r="AN319" i="18"/>
  <c r="AN128" i="18"/>
  <c r="AN292" i="18"/>
  <c r="AN19" i="18"/>
  <c r="AN147" i="18"/>
  <c r="AN321" i="18"/>
  <c r="AN68" i="18"/>
  <c r="AN196" i="18"/>
  <c r="AN39" i="18"/>
  <c r="AN167" i="18"/>
  <c r="AN350" i="18"/>
  <c r="AN338" i="18"/>
  <c r="AN313" i="18"/>
  <c r="AN314" i="18"/>
  <c r="AN284" i="18"/>
  <c r="AN269" i="18"/>
  <c r="AN279" i="18"/>
  <c r="AN246" i="18"/>
  <c r="AN233" i="18"/>
  <c r="AN237" i="18"/>
  <c r="AN190" i="18"/>
  <c r="AN198" i="18"/>
  <c r="AN154" i="18"/>
  <c r="AN194" i="18"/>
  <c r="AN177" i="18"/>
  <c r="AN109" i="18"/>
  <c r="AN133" i="18"/>
  <c r="AN122" i="18"/>
  <c r="AN62" i="18"/>
  <c r="AN77" i="18"/>
  <c r="AN85" i="18"/>
  <c r="AN33" i="18"/>
  <c r="AN14" i="18"/>
  <c r="AN13" i="18"/>
  <c r="AN8" i="18"/>
  <c r="AN136" i="18"/>
  <c r="AN337" i="18"/>
  <c r="AN75" i="18"/>
  <c r="AN203" i="18"/>
  <c r="AN44" i="18"/>
  <c r="AN172" i="18"/>
  <c r="AN264" i="18"/>
  <c r="AN111" i="18"/>
  <c r="AN243" i="18"/>
  <c r="AN16" i="18"/>
  <c r="AN144" i="18"/>
  <c r="AN340" i="18"/>
  <c r="AN35" i="18"/>
  <c r="AN163" i="18"/>
  <c r="AN235" i="18"/>
  <c r="AN84" i="18"/>
  <c r="AN212" i="18"/>
  <c r="AN55" i="18"/>
  <c r="AN183" i="18"/>
  <c r="AN270" i="18"/>
  <c r="AN170" i="18"/>
  <c r="AN34" i="18"/>
  <c r="AN188" i="18"/>
  <c r="AN179" i="18"/>
  <c r="AN266" i="18"/>
  <c r="AN102" i="18"/>
  <c r="AN6" i="18"/>
  <c r="AN312" i="18"/>
  <c r="AN315" i="18"/>
  <c r="AN349" i="18"/>
  <c r="AN231" i="18"/>
  <c r="AN126" i="18"/>
  <c r="AN24" i="18"/>
  <c r="AN127" i="18"/>
  <c r="AN100" i="18"/>
  <c r="AN333" i="18"/>
  <c r="AN210" i="18"/>
  <c r="AN113" i="18"/>
  <c r="AN152" i="18"/>
  <c r="AN276" i="18"/>
  <c r="AN244" i="18"/>
  <c r="AN320" i="18"/>
  <c r="AN221" i="18"/>
  <c r="AN98" i="18"/>
  <c r="AN248" i="18"/>
  <c r="AN32" i="18"/>
  <c r="AN71" i="18"/>
  <c r="AN302" i="18"/>
  <c r="AN189" i="18"/>
  <c r="AN58" i="18"/>
  <c r="AN91" i="18"/>
  <c r="AN160" i="18"/>
  <c r="AN199" i="18"/>
  <c r="AN298" i="18"/>
  <c r="AN193" i="18"/>
  <c r="AN66" i="18"/>
  <c r="AN219" i="18"/>
  <c r="AN251" i="18"/>
  <c r="AN51" i="18"/>
  <c r="AN281" i="18"/>
  <c r="AN162" i="18"/>
  <c r="AN21" i="18"/>
  <c r="CR350" i="18"/>
  <c r="CR315" i="18"/>
  <c r="CR290" i="18"/>
  <c r="CR269" i="18"/>
  <c r="CR265" i="18"/>
  <c r="CR253" i="18"/>
  <c r="CR209" i="18"/>
  <c r="CR189" i="18"/>
  <c r="CR235" i="18"/>
  <c r="CR197" i="18"/>
  <c r="CR146" i="18"/>
  <c r="CR165" i="18"/>
  <c r="CR176" i="18"/>
  <c r="CR185" i="18"/>
  <c r="CR121" i="18"/>
  <c r="CR117" i="18"/>
  <c r="CR128" i="18"/>
  <c r="CR140" i="18"/>
  <c r="CR80" i="18"/>
  <c r="CR64" i="18"/>
  <c r="CR54" i="18"/>
  <c r="CR57" i="18"/>
  <c r="CR68" i="18"/>
  <c r="CR32" i="18"/>
  <c r="CR40" i="18"/>
  <c r="CR25" i="18"/>
  <c r="CR10" i="18"/>
  <c r="CR288" i="18"/>
  <c r="CR340" i="18"/>
  <c r="CR55" i="18"/>
  <c r="CR183" i="18"/>
  <c r="CR276" i="18"/>
  <c r="CR232" i="18"/>
  <c r="CR107" i="18"/>
  <c r="CR291" i="18"/>
  <c r="CR223" i="18"/>
  <c r="CR229" i="18"/>
  <c r="CR63" i="18"/>
  <c r="CR191" i="18"/>
  <c r="CR353" i="18"/>
  <c r="CR296" i="18"/>
  <c r="CR35" i="18"/>
  <c r="CR163" i="18"/>
  <c r="CR308" i="18"/>
  <c r="CR331" i="18"/>
  <c r="CR334" i="18"/>
  <c r="CR294" i="18"/>
  <c r="CR274" i="18"/>
  <c r="CR249" i="18"/>
  <c r="CR251" i="18"/>
  <c r="CR220" i="18"/>
  <c r="CR236" i="18"/>
  <c r="CR218" i="18"/>
  <c r="CR169" i="18"/>
  <c r="CR196" i="18"/>
  <c r="CR158" i="18"/>
  <c r="CR161" i="18"/>
  <c r="CR178" i="18"/>
  <c r="CR105" i="18"/>
  <c r="CR101" i="18"/>
  <c r="CR113" i="18"/>
  <c r="CR130" i="18"/>
  <c r="CR65" i="18"/>
  <c r="CR82" i="18"/>
  <c r="CR90" i="18"/>
  <c r="CR98" i="18"/>
  <c r="CR56" i="18"/>
  <c r="CR49" i="18"/>
  <c r="CR28" i="18"/>
  <c r="CR16" i="18"/>
  <c r="CR20" i="18"/>
  <c r="CR301" i="18"/>
  <c r="CR264" i="18"/>
  <c r="CR71" i="18"/>
  <c r="CR199" i="18"/>
  <c r="CR312" i="18"/>
  <c r="CR261" i="18"/>
  <c r="CR123" i="18"/>
  <c r="CR307" i="18"/>
  <c r="CR300" i="18"/>
  <c r="CR328" i="18"/>
  <c r="CR79" i="18"/>
  <c r="CR207" i="18"/>
  <c r="CR248" i="18"/>
  <c r="CR325" i="18"/>
  <c r="CR51" i="18"/>
  <c r="CR179" i="18"/>
  <c r="CR324" i="18"/>
  <c r="CR346" i="18"/>
  <c r="CR310" i="18"/>
  <c r="CR286" i="18"/>
  <c r="CR267" i="18"/>
  <c r="CR238" i="18"/>
  <c r="CR230" i="18"/>
  <c r="CR208" i="18"/>
  <c r="CR234" i="18"/>
  <c r="CR213" i="18"/>
  <c r="CR162" i="18"/>
  <c r="CR186" i="18"/>
  <c r="CR152" i="18"/>
  <c r="CR154" i="18"/>
  <c r="CR172" i="18"/>
  <c r="CR133" i="18"/>
  <c r="CR129" i="18"/>
  <c r="CR100" i="18"/>
  <c r="CR109" i="18"/>
  <c r="CR58" i="18"/>
  <c r="CR76" i="18"/>
  <c r="CR85" i="18"/>
  <c r="CR93" i="18"/>
  <c r="CR46" i="18"/>
  <c r="CR41" i="18"/>
  <c r="CR17" i="18"/>
  <c r="CR36" i="18"/>
  <c r="CR18" i="18"/>
  <c r="CR304" i="18"/>
  <c r="CR293" i="18"/>
  <c r="CR87" i="18"/>
  <c r="CR215" i="18"/>
  <c r="CR284" i="18"/>
  <c r="CR11" i="18"/>
  <c r="CR139" i="18"/>
  <c r="CR244" i="18"/>
  <c r="CR329" i="18"/>
  <c r="CR287" i="18"/>
  <c r="CR95" i="18"/>
  <c r="CR243" i="18"/>
  <c r="CR277" i="18"/>
  <c r="CR255" i="18"/>
  <c r="CR67" i="18"/>
  <c r="CR195" i="18"/>
  <c r="CR338" i="18"/>
  <c r="CR299" i="18"/>
  <c r="CR282" i="18"/>
  <c r="CR254" i="18"/>
  <c r="CR250" i="18"/>
  <c r="CR237" i="18"/>
  <c r="CR198" i="18"/>
  <c r="CR210" i="18"/>
  <c r="CR206" i="18"/>
  <c r="CR157" i="18"/>
  <c r="CR181" i="18"/>
  <c r="CR177" i="18"/>
  <c r="CR148" i="18"/>
  <c r="CR160" i="18"/>
  <c r="CR120" i="18"/>
  <c r="CR122" i="18"/>
  <c r="CR141" i="18"/>
  <c r="CR137" i="18"/>
  <c r="CR53" i="18"/>
  <c r="CR61" i="18"/>
  <c r="CR78" i="18"/>
  <c r="CR84" i="18"/>
  <c r="CR38" i="18"/>
  <c r="CR34" i="18"/>
  <c r="CR50" i="18"/>
  <c r="CR24" i="18"/>
  <c r="CR14" i="18"/>
  <c r="CR317" i="18"/>
  <c r="CR252" i="18"/>
  <c r="CR103" i="18"/>
  <c r="CR259" i="18"/>
  <c r="CR313" i="18"/>
  <c r="CR27" i="18"/>
  <c r="CR155" i="18"/>
  <c r="CR311" i="18"/>
  <c r="CR323" i="18"/>
  <c r="CR316" i="18"/>
  <c r="CR111" i="18"/>
  <c r="CR275" i="18"/>
  <c r="CR347" i="18"/>
  <c r="CR271" i="18"/>
  <c r="CR83" i="18"/>
  <c r="CR211" i="18"/>
  <c r="CR326" i="18"/>
  <c r="CR306" i="18"/>
  <c r="CR302" i="18"/>
  <c r="CR270" i="18"/>
  <c r="CR242" i="18"/>
  <c r="CR212" i="18"/>
  <c r="CR192" i="18"/>
  <c r="CR204" i="18"/>
  <c r="CR200" i="18"/>
  <c r="CR193" i="18"/>
  <c r="CR168" i="18"/>
  <c r="CR164" i="18"/>
  <c r="CR188" i="18"/>
  <c r="CR150" i="18"/>
  <c r="CR110" i="18"/>
  <c r="CR116" i="18"/>
  <c r="CR125" i="18"/>
  <c r="CR124" i="18"/>
  <c r="CR94" i="18"/>
  <c r="CR97" i="18"/>
  <c r="CR60" i="18"/>
  <c r="CR74" i="18"/>
  <c r="CR26" i="18"/>
  <c r="CR322" i="18"/>
  <c r="CR298" i="18"/>
  <c r="CR278" i="18"/>
  <c r="CR268" i="18"/>
  <c r="CR258" i="18"/>
  <c r="CR202" i="18"/>
  <c r="CR222" i="18"/>
  <c r="CR233" i="18"/>
  <c r="CR190" i="18"/>
  <c r="CR184" i="18"/>
  <c r="CR153" i="18"/>
  <c r="CR149" i="18"/>
  <c r="CR173" i="18"/>
  <c r="CR142" i="18"/>
  <c r="CR104" i="18"/>
  <c r="CR106" i="18"/>
  <c r="CR118" i="18"/>
  <c r="CR114" i="18"/>
  <c r="CR89" i="18"/>
  <c r="CR88" i="18"/>
  <c r="CR96" i="18"/>
  <c r="CR69" i="18"/>
  <c r="CR9" i="18"/>
  <c r="CR22" i="18"/>
  <c r="CR42" i="18"/>
  <c r="CR6" i="18"/>
  <c r="CR245" i="18"/>
  <c r="CR231" i="18"/>
  <c r="CR7" i="18"/>
  <c r="CR135" i="18"/>
  <c r="CR333" i="18"/>
  <c r="CR348" i="18"/>
  <c r="CR59" i="18"/>
  <c r="CR187" i="18"/>
  <c r="CR280" i="18"/>
  <c r="CR289" i="18"/>
  <c r="CR15" i="18"/>
  <c r="CR143" i="18"/>
  <c r="CR339" i="18"/>
  <c r="CR345" i="18"/>
  <c r="CR303" i="18"/>
  <c r="CR115" i="18"/>
  <c r="CR241" i="18"/>
  <c r="CR349" i="18"/>
  <c r="CR318" i="18"/>
  <c r="CR314" i="18"/>
  <c r="CR285" i="18"/>
  <c r="CR266" i="18"/>
  <c r="CR262" i="18"/>
  <c r="CR221" i="18"/>
  <c r="CR217" i="18"/>
  <c r="CR216" i="18"/>
  <c r="CR226" i="18"/>
  <c r="CR174" i="18"/>
  <c r="CR180" i="18"/>
  <c r="CR194" i="18"/>
  <c r="CR166" i="18"/>
  <c r="CR136" i="18"/>
  <c r="CR138" i="18"/>
  <c r="CR144" i="18"/>
  <c r="CR112" i="18"/>
  <c r="CR108" i="18"/>
  <c r="CR77" i="18"/>
  <c r="CR73" i="18"/>
  <c r="CR72" i="18"/>
  <c r="CR86" i="18"/>
  <c r="CR52" i="18"/>
  <c r="CR8" i="18"/>
  <c r="CR37" i="18"/>
  <c r="CR33" i="18"/>
  <c r="CR344" i="18"/>
  <c r="CR295" i="18"/>
  <c r="CR23" i="18"/>
  <c r="CR151" i="18"/>
  <c r="CR352" i="18"/>
  <c r="CR240" i="18"/>
  <c r="CR75" i="18"/>
  <c r="CR203" i="18"/>
  <c r="CR309" i="18"/>
  <c r="CR292" i="18"/>
  <c r="CR31" i="18"/>
  <c r="CR159" i="18"/>
  <c r="CR279" i="18"/>
  <c r="CR257" i="18"/>
  <c r="CR332" i="18"/>
  <c r="CR131" i="18"/>
  <c r="CR247" i="18"/>
  <c r="CR205" i="18"/>
  <c r="CR132" i="18"/>
  <c r="CR44" i="18"/>
  <c r="CR319" i="18"/>
  <c r="CR273" i="18"/>
  <c r="CR341" i="18"/>
  <c r="CR321" i="18"/>
  <c r="CR305" i="18"/>
  <c r="CR342" i="18"/>
  <c r="CR201" i="18"/>
  <c r="CR134" i="18"/>
  <c r="CR29" i="18"/>
  <c r="CR225" i="18"/>
  <c r="CR335" i="18"/>
  <c r="CR228" i="18"/>
  <c r="CR239" i="18"/>
  <c r="CR330" i="18"/>
  <c r="CR224" i="18"/>
  <c r="CR102" i="18"/>
  <c r="CR48" i="18"/>
  <c r="CR337" i="18"/>
  <c r="CR263" i="18"/>
  <c r="CR343" i="18"/>
  <c r="CR260" i="18"/>
  <c r="CR283" i="18"/>
  <c r="CR156" i="18"/>
  <c r="CR92" i="18"/>
  <c r="CR45" i="18"/>
  <c r="CR297" i="18"/>
  <c r="CR43" i="18"/>
  <c r="CR351" i="18"/>
  <c r="CR281" i="18"/>
  <c r="CR272" i="18"/>
  <c r="CR170" i="18"/>
  <c r="CR70" i="18"/>
  <c r="CR30" i="18"/>
  <c r="CR39" i="18"/>
  <c r="CR91" i="18"/>
  <c r="CR47" i="18"/>
  <c r="CR19" i="18"/>
  <c r="CR246" i="18"/>
  <c r="CR182" i="18"/>
  <c r="CR66" i="18"/>
  <c r="CR13" i="18"/>
  <c r="CR119" i="18"/>
  <c r="CR171" i="18"/>
  <c r="CR127" i="18"/>
  <c r="CR99" i="18"/>
  <c r="CR256" i="18"/>
  <c r="CR145" i="18"/>
  <c r="CR62" i="18"/>
  <c r="CR21" i="18"/>
  <c r="CR167" i="18"/>
  <c r="CR219" i="18"/>
  <c r="CR175" i="18"/>
  <c r="CR147" i="18"/>
  <c r="CR126" i="18"/>
  <c r="CR81" i="18"/>
  <c r="CR12" i="18"/>
  <c r="CR320" i="18"/>
  <c r="CR327" i="18"/>
  <c r="CR336" i="18"/>
  <c r="CR227" i="18"/>
  <c r="BC349" i="18"/>
  <c r="BC345" i="18"/>
  <c r="BC332" i="18"/>
  <c r="BC325" i="18"/>
  <c r="BC342" i="18"/>
  <c r="BC351" i="18"/>
  <c r="BC334" i="18"/>
  <c r="BC343" i="18"/>
  <c r="BC333" i="18"/>
  <c r="BC336" i="18"/>
  <c r="BC322" i="18"/>
  <c r="BC313" i="18"/>
  <c r="BC299" i="18"/>
  <c r="BC302" i="18"/>
  <c r="BC286" i="18"/>
  <c r="BC266" i="18"/>
  <c r="BC277" i="18"/>
  <c r="BC290" i="18"/>
  <c r="BC261" i="18"/>
  <c r="BC238" i="18"/>
  <c r="BC249" i="18"/>
  <c r="BC240" i="18"/>
  <c r="BC221" i="18"/>
  <c r="BC196" i="18"/>
  <c r="BC210" i="18"/>
  <c r="BC218" i="18"/>
  <c r="BC203" i="18"/>
  <c r="BC172" i="18"/>
  <c r="BC191" i="18"/>
  <c r="BC168" i="18"/>
  <c r="BC154" i="18"/>
  <c r="BC194" i="18"/>
  <c r="BC140" i="18"/>
  <c r="BC110" i="18"/>
  <c r="BC101" i="18"/>
  <c r="BC132" i="18"/>
  <c r="BC118" i="18"/>
  <c r="BC100" i="18"/>
  <c r="BC84" i="18"/>
  <c r="BC77" i="18"/>
  <c r="BC61" i="18"/>
  <c r="BC54" i="18"/>
  <c r="BC62" i="18"/>
  <c r="BC96" i="18"/>
  <c r="BC36" i="18"/>
  <c r="BC34" i="18"/>
  <c r="BC31" i="18"/>
  <c r="BC20" i="18"/>
  <c r="BC10" i="18"/>
  <c r="BC12" i="18"/>
  <c r="BC352" i="18"/>
  <c r="BC327" i="18"/>
  <c r="BC331" i="18"/>
  <c r="BC341" i="18"/>
  <c r="BC329" i="18"/>
  <c r="BC298" i="18"/>
  <c r="BC293" i="18"/>
  <c r="BC283" i="18"/>
  <c r="BC279" i="18"/>
  <c r="BC276" i="18"/>
  <c r="BC287" i="18"/>
  <c r="BC241" i="18"/>
  <c r="BC237" i="18"/>
  <c r="BC247" i="18"/>
  <c r="BC233" i="18"/>
  <c r="BC214" i="18"/>
  <c r="BC222" i="18"/>
  <c r="BC208" i="18"/>
  <c r="BC213" i="18"/>
  <c r="BC197" i="18"/>
  <c r="BC160" i="18"/>
  <c r="BC184" i="18"/>
  <c r="BC155" i="18"/>
  <c r="BC152" i="18"/>
  <c r="BC185" i="18"/>
  <c r="BC126" i="18"/>
  <c r="BC108" i="18"/>
  <c r="BC135" i="18"/>
  <c r="BC119" i="18"/>
  <c r="BC116" i="18"/>
  <c r="BC143" i="18"/>
  <c r="BC71" i="18"/>
  <c r="BC70" i="18"/>
  <c r="BC55" i="18"/>
  <c r="BC90" i="18"/>
  <c r="BC57" i="18"/>
  <c r="BC86" i="18"/>
  <c r="BC26" i="18"/>
  <c r="BC29" i="18"/>
  <c r="BC17" i="18"/>
  <c r="BC48" i="18"/>
  <c r="BC21" i="18"/>
  <c r="BC32" i="18"/>
  <c r="BC350" i="18"/>
  <c r="BC326" i="18"/>
  <c r="BC330" i="18"/>
  <c r="BC317" i="18"/>
  <c r="BC319" i="18"/>
  <c r="BC304" i="18"/>
  <c r="BC292" i="18"/>
  <c r="BC282" i="18"/>
  <c r="BC289" i="18"/>
  <c r="BC284" i="18"/>
  <c r="BC275" i="18"/>
  <c r="BC264" i="18"/>
  <c r="BC231" i="18"/>
  <c r="BC246" i="18"/>
  <c r="BC230" i="18"/>
  <c r="BC209" i="18"/>
  <c r="BC217" i="18"/>
  <c r="BC228" i="18"/>
  <c r="BC206" i="18"/>
  <c r="BC175" i="18"/>
  <c r="BC146" i="18"/>
  <c r="BC170" i="18"/>
  <c r="BC149" i="18"/>
  <c r="BC192" i="18"/>
  <c r="BC178" i="18"/>
  <c r="BC121" i="18"/>
  <c r="BC145" i="18"/>
  <c r="BC129" i="18"/>
  <c r="BC113" i="18"/>
  <c r="BC102" i="18"/>
  <c r="BC137" i="18"/>
  <c r="BC65" i="18"/>
  <c r="BC68" i="18"/>
  <c r="BC97" i="18"/>
  <c r="BC85" i="18"/>
  <c r="BC98" i="18"/>
  <c r="BC81" i="18"/>
  <c r="BC24" i="18"/>
  <c r="BC22" i="18"/>
  <c r="BC50" i="18"/>
  <c r="BC40" i="18"/>
  <c r="BC7" i="18"/>
  <c r="BC18" i="18"/>
  <c r="BC348" i="18"/>
  <c r="BC335" i="18"/>
  <c r="BC321" i="18"/>
  <c r="BC311" i="18"/>
  <c r="BC309" i="18"/>
  <c r="BC291" i="18"/>
  <c r="BC315" i="18"/>
  <c r="BC296" i="18"/>
  <c r="BC274" i="18"/>
  <c r="BC278" i="18"/>
  <c r="BC259" i="18"/>
  <c r="BC256" i="18"/>
  <c r="BC263" i="18"/>
  <c r="BC235" i="18"/>
  <c r="BC227" i="18"/>
  <c r="BC199" i="18"/>
  <c r="BC211" i="18"/>
  <c r="BC225" i="18"/>
  <c r="BC204" i="18"/>
  <c r="BC169" i="18"/>
  <c r="BC186" i="18"/>
  <c r="BC165" i="18"/>
  <c r="BC193" i="18"/>
  <c r="BC179" i="18"/>
  <c r="BC176" i="18"/>
  <c r="BC111" i="18"/>
  <c r="BC138" i="18"/>
  <c r="BC122" i="18"/>
  <c r="BC103" i="18"/>
  <c r="BC144" i="18"/>
  <c r="BC127" i="18"/>
  <c r="BC58" i="18"/>
  <c r="BC56" i="18"/>
  <c r="BC91" i="18"/>
  <c r="BC78" i="18"/>
  <c r="BC93" i="18"/>
  <c r="BC72" i="18"/>
  <c r="BC15" i="18"/>
  <c r="BC11" i="18"/>
  <c r="BC45" i="18"/>
  <c r="BC28" i="18"/>
  <c r="BC27" i="18"/>
  <c r="BC14" i="18"/>
  <c r="BC346" i="18"/>
  <c r="BC338" i="18"/>
  <c r="BC316" i="18"/>
  <c r="BC307" i="18"/>
  <c r="BC308" i="18"/>
  <c r="BC305" i="18"/>
  <c r="BC314" i="18"/>
  <c r="BC288" i="18"/>
  <c r="BC258" i="18"/>
  <c r="BC271" i="18"/>
  <c r="BC245" i="18"/>
  <c r="BC251" i="18"/>
  <c r="BC262" i="18"/>
  <c r="BC234" i="18"/>
  <c r="BC226" i="18"/>
  <c r="BC229" i="18"/>
  <c r="BC205" i="18"/>
  <c r="BC224" i="18"/>
  <c r="BC190" i="18"/>
  <c r="BC162" i="18"/>
  <c r="BC181" i="18"/>
  <c r="BC158" i="18"/>
  <c r="BC182" i="18"/>
  <c r="BC173" i="18"/>
  <c r="BC163" i="18"/>
  <c r="BC105" i="18"/>
  <c r="BC136" i="18"/>
  <c r="BC120" i="18"/>
  <c r="BC147" i="18"/>
  <c r="BC130" i="18"/>
  <c r="BC114" i="18"/>
  <c r="BC53" i="18"/>
  <c r="BC92" i="18"/>
  <c r="BC79" i="18"/>
  <c r="BC76" i="18"/>
  <c r="BC87" i="18"/>
  <c r="BC59" i="18"/>
  <c r="BC9" i="18"/>
  <c r="BC52" i="18"/>
  <c r="BC42" i="18"/>
  <c r="BC19" i="18"/>
  <c r="BC23" i="18"/>
  <c r="BC339" i="18"/>
  <c r="BC328" i="18"/>
  <c r="BC320" i="18"/>
  <c r="BC303" i="18"/>
  <c r="BC297" i="18"/>
  <c r="BC301" i="18"/>
  <c r="BC294" i="18"/>
  <c r="BC273" i="18"/>
  <c r="BC253" i="18"/>
  <c r="BC272" i="18"/>
  <c r="BC244" i="18"/>
  <c r="BC250" i="18"/>
  <c r="BC243" i="18"/>
  <c r="BC232" i="18"/>
  <c r="BC215" i="18"/>
  <c r="BC223" i="18"/>
  <c r="BC195" i="18"/>
  <c r="BC219" i="18"/>
  <c r="BC188" i="18"/>
  <c r="BC157" i="18"/>
  <c r="BC171" i="18"/>
  <c r="BC156" i="18"/>
  <c r="BC180" i="18"/>
  <c r="BC166" i="18"/>
  <c r="BC150" i="18"/>
  <c r="BC139" i="18"/>
  <c r="BC123" i="18"/>
  <c r="BC106" i="18"/>
  <c r="BC141" i="18"/>
  <c r="BC128" i="18"/>
  <c r="BC112" i="18"/>
  <c r="BC94" i="18"/>
  <c r="BC82" i="18"/>
  <c r="BC73" i="18"/>
  <c r="BC63" i="18"/>
  <c r="BC74" i="18"/>
  <c r="BC47" i="18"/>
  <c r="BC35" i="18"/>
  <c r="BC44" i="18"/>
  <c r="BC37" i="18"/>
  <c r="BC13" i="18"/>
  <c r="BC8" i="18"/>
  <c r="BC353" i="18"/>
  <c r="BC344" i="18"/>
  <c r="BC318" i="18"/>
  <c r="BC295" i="18"/>
  <c r="BC323" i="18"/>
  <c r="BC300" i="18"/>
  <c r="BC281" i="18"/>
  <c r="BC270" i="18"/>
  <c r="BC248" i="18"/>
  <c r="BC269" i="18"/>
  <c r="BC252" i="18"/>
  <c r="BC265" i="18"/>
  <c r="BC242" i="18"/>
  <c r="BC260" i="18"/>
  <c r="BC202" i="18"/>
  <c r="BC212" i="18"/>
  <c r="BC189" i="18"/>
  <c r="BC207" i="18"/>
  <c r="BC236" i="18"/>
  <c r="BC187" i="18"/>
  <c r="BC159" i="18"/>
  <c r="BC183" i="18"/>
  <c r="BC167" i="18"/>
  <c r="BC164" i="18"/>
  <c r="BC148" i="18"/>
  <c r="BC133" i="18"/>
  <c r="BC117" i="18"/>
  <c r="BC104" i="18"/>
  <c r="BC131" i="18"/>
  <c r="BC115" i="18"/>
  <c r="BC99" i="18"/>
  <c r="BC89" i="18"/>
  <c r="BC80" i="18"/>
  <c r="BC66" i="18"/>
  <c r="BC88" i="18"/>
  <c r="BC69" i="18"/>
  <c r="BC46" i="18"/>
  <c r="BC49" i="18"/>
  <c r="BC51" i="18"/>
  <c r="BC30" i="18"/>
  <c r="BC6" i="18"/>
  <c r="BC33" i="18"/>
  <c r="BC347" i="18"/>
  <c r="BC267" i="18"/>
  <c r="BC198" i="18"/>
  <c r="BC151" i="18"/>
  <c r="BC83" i="18"/>
  <c r="BC25" i="18"/>
  <c r="BC337" i="18"/>
  <c r="BC285" i="18"/>
  <c r="BC220" i="18"/>
  <c r="BC142" i="18"/>
  <c r="BC67" i="18"/>
  <c r="BC39" i="18"/>
  <c r="BC340" i="18"/>
  <c r="BC268" i="18"/>
  <c r="BC201" i="18"/>
  <c r="BC124" i="18"/>
  <c r="BC64" i="18"/>
  <c r="BC16" i="18"/>
  <c r="BC312" i="18"/>
  <c r="BC239" i="18"/>
  <c r="BC216" i="18"/>
  <c r="BC107" i="18"/>
  <c r="BC75" i="18"/>
  <c r="BC324" i="18"/>
  <c r="BC255" i="18"/>
  <c r="BC174" i="18"/>
  <c r="BC134" i="18"/>
  <c r="BC60" i="18"/>
  <c r="BC310" i="18"/>
  <c r="BC257" i="18"/>
  <c r="BC153" i="18"/>
  <c r="BC125" i="18"/>
  <c r="BC38" i="18"/>
  <c r="BC280" i="18"/>
  <c r="BC254" i="18"/>
  <c r="BC177" i="18"/>
  <c r="BC109" i="18"/>
  <c r="BC41" i="18"/>
  <c r="AY346" i="18"/>
  <c r="BA350" i="18"/>
  <c r="AY332" i="18"/>
  <c r="BA313" i="18"/>
  <c r="AY312" i="18"/>
  <c r="BA269" i="18"/>
  <c r="BA286" i="18"/>
  <c r="BA262" i="18"/>
  <c r="AY252" i="18"/>
  <c r="AY264" i="18"/>
  <c r="BA213" i="18"/>
  <c r="BA233" i="18"/>
  <c r="AY214" i="18"/>
  <c r="BA210" i="18"/>
  <c r="AY154" i="18"/>
  <c r="BA169" i="18"/>
  <c r="BA174" i="18"/>
  <c r="BA146" i="18"/>
  <c r="AY344" i="18"/>
  <c r="BA329" i="18"/>
  <c r="AY316" i="18"/>
  <c r="AY298" i="18"/>
  <c r="BA294" i="18"/>
  <c r="AY302" i="18"/>
  <c r="AY290" i="18"/>
  <c r="BA270" i="18"/>
  <c r="BA282" i="18"/>
  <c r="AY258" i="18"/>
  <c r="AY259" i="18"/>
  <c r="BA258" i="18"/>
  <c r="AY248" i="18"/>
  <c r="AY210" i="18"/>
  <c r="BA230" i="18"/>
  <c r="AY190" i="18"/>
  <c r="BA205" i="18"/>
  <c r="AY222" i="18"/>
  <c r="BA173" i="18"/>
  <c r="BA150" i="18"/>
  <c r="AY166" i="18"/>
  <c r="BA190" i="18"/>
  <c r="AY342" i="18"/>
  <c r="AY338" i="18"/>
  <c r="AY334" i="18"/>
  <c r="BA342" i="18"/>
  <c r="AY307" i="18"/>
  <c r="AY322" i="18"/>
  <c r="AY310" i="18"/>
  <c r="AY286" i="18"/>
  <c r="BA298" i="18"/>
  <c r="AY270" i="18"/>
  <c r="BA250" i="18"/>
  <c r="BA253" i="18"/>
  <c r="AY243" i="18"/>
  <c r="BA206" i="18"/>
  <c r="AY227" i="18"/>
  <c r="BA193" i="18"/>
  <c r="BA185" i="18"/>
  <c r="BA162" i="18"/>
  <c r="BA334" i="18"/>
  <c r="BA326" i="18"/>
  <c r="AY306" i="18"/>
  <c r="AY284" i="18"/>
  <c r="BA290" i="18"/>
  <c r="BA265" i="18"/>
  <c r="BA249" i="18"/>
  <c r="BA254" i="18"/>
  <c r="AY234" i="18"/>
  <c r="BA242" i="18"/>
  <c r="AY238" i="18"/>
  <c r="BA226" i="18"/>
  <c r="AY202" i="18"/>
  <c r="AY198" i="18"/>
  <c r="BA166" i="18"/>
  <c r="AY182" i="18"/>
  <c r="BA157" i="18"/>
  <c r="BA186" i="18"/>
  <c r="BA345" i="18"/>
  <c r="BA338" i="18"/>
  <c r="BA330" i="18"/>
  <c r="AY330" i="18"/>
  <c r="AY348" i="18"/>
  <c r="BA322" i="18"/>
  <c r="AY314" i="18"/>
  <c r="AY278" i="18"/>
  <c r="BA278" i="18"/>
  <c r="AY250" i="18"/>
  <c r="AY236" i="18"/>
  <c r="AY218" i="18"/>
  <c r="BA221" i="18"/>
  <c r="BA238" i="18"/>
  <c r="BA198" i="18"/>
  <c r="BA194" i="18"/>
  <c r="BA201" i="18"/>
  <c r="BA178" i="18"/>
  <c r="BA181" i="18"/>
  <c r="BA346" i="18"/>
  <c r="AY339" i="18"/>
  <c r="AY326" i="18"/>
  <c r="AY318" i="18"/>
  <c r="BA302" i="18"/>
  <c r="AY294" i="18"/>
  <c r="AY282" i="18"/>
  <c r="AY275" i="18"/>
  <c r="AY266" i="18"/>
  <c r="AY274" i="18"/>
  <c r="BA234" i="18"/>
  <c r="AY206" i="18"/>
  <c r="BA237" i="18"/>
  <c r="AY350" i="18"/>
  <c r="AY323" i="18"/>
  <c r="BA310" i="18"/>
  <c r="BA306" i="18"/>
  <c r="AY300" i="18"/>
  <c r="AY291" i="18"/>
  <c r="AY280" i="18"/>
  <c r="BA281" i="18"/>
  <c r="BA246" i="18"/>
  <c r="AY246" i="18"/>
  <c r="AY230" i="18"/>
  <c r="AY231" i="18"/>
  <c r="AY232" i="18"/>
  <c r="BA202" i="18"/>
  <c r="BA214" i="18"/>
  <c r="BA222" i="18"/>
  <c r="BA189" i="18"/>
  <c r="BA318" i="18"/>
  <c r="BA218" i="18"/>
  <c r="BA153" i="18"/>
  <c r="BA165" i="18"/>
  <c r="AY118" i="18"/>
  <c r="BA117" i="18"/>
  <c r="BA122" i="18"/>
  <c r="BA134" i="18"/>
  <c r="BA102" i="18"/>
  <c r="BA86" i="18"/>
  <c r="BA82" i="18"/>
  <c r="AY66" i="18"/>
  <c r="AY6" i="18"/>
  <c r="BA29" i="18"/>
  <c r="AY14" i="18"/>
  <c r="BA37" i="18"/>
  <c r="AY30" i="18"/>
  <c r="AY103" i="18"/>
  <c r="AY20" i="18"/>
  <c r="BA67" i="18"/>
  <c r="AY148" i="18"/>
  <c r="BA195" i="18"/>
  <c r="BA252" i="18"/>
  <c r="AY77" i="18"/>
  <c r="BA164" i="18"/>
  <c r="BA324" i="18"/>
  <c r="AY163" i="18"/>
  <c r="AY343" i="18"/>
  <c r="AY61" i="18"/>
  <c r="BA229" i="18"/>
  <c r="AY159" i="18"/>
  <c r="BA335" i="18"/>
  <c r="AY80" i="18"/>
  <c r="BA127" i="18"/>
  <c r="AY208" i="18"/>
  <c r="BA60" i="18"/>
  <c r="BA132" i="18"/>
  <c r="AY209" i="18"/>
  <c r="AY317" i="18"/>
  <c r="AY123" i="18"/>
  <c r="BA303" i="18"/>
  <c r="BA332" i="18"/>
  <c r="AY53" i="18"/>
  <c r="AY109" i="18"/>
  <c r="AY349" i="18"/>
  <c r="AY321" i="18"/>
  <c r="AY23" i="18"/>
  <c r="BA43" i="18"/>
  <c r="AY124" i="18"/>
  <c r="BA171" i="18"/>
  <c r="AY295" i="18"/>
  <c r="AY73" i="18"/>
  <c r="AY161" i="18"/>
  <c r="BA247" i="18"/>
  <c r="BA267" i="18"/>
  <c r="AY147" i="18"/>
  <c r="AY45" i="18"/>
  <c r="BA160" i="18"/>
  <c r="AY237" i="18"/>
  <c r="BA289" i="18"/>
  <c r="AY47" i="18"/>
  <c r="AY309" i="18"/>
  <c r="BA23" i="18"/>
  <c r="AY104" i="18"/>
  <c r="BA151" i="18"/>
  <c r="AY249" i="18"/>
  <c r="BA227" i="18"/>
  <c r="BA196" i="18"/>
  <c r="AY228" i="18"/>
  <c r="AY331" i="18"/>
  <c r="BA277" i="18"/>
  <c r="AY139" i="18"/>
  <c r="AY25" i="18"/>
  <c r="BA104" i="18"/>
  <c r="AY253" i="18"/>
  <c r="AY289" i="18"/>
  <c r="BA274" i="18"/>
  <c r="AY194" i="18"/>
  <c r="BA109" i="18"/>
  <c r="BA114" i="18"/>
  <c r="AY130" i="18"/>
  <c r="BA133" i="18"/>
  <c r="BA98" i="18"/>
  <c r="BA81" i="18"/>
  <c r="BA94" i="18"/>
  <c r="BA73" i="18"/>
  <c r="BA62" i="18"/>
  <c r="AY50" i="18"/>
  <c r="AY26" i="18"/>
  <c r="AY34" i="18"/>
  <c r="BA18" i="18"/>
  <c r="AY135" i="18"/>
  <c r="AY68" i="18"/>
  <c r="BA115" i="18"/>
  <c r="AY196" i="18"/>
  <c r="AY165" i="18"/>
  <c r="AY223" i="18"/>
  <c r="AY195" i="18"/>
  <c r="AY329" i="18"/>
  <c r="BA148" i="18"/>
  <c r="BA225" i="18"/>
  <c r="BA251" i="18"/>
  <c r="AY191" i="18"/>
  <c r="BA351" i="18"/>
  <c r="BA47" i="18"/>
  <c r="AY128" i="18"/>
  <c r="BA175" i="18"/>
  <c r="BA268" i="18"/>
  <c r="AY9" i="18"/>
  <c r="AY133" i="18"/>
  <c r="BA192" i="18"/>
  <c r="BA340" i="18"/>
  <c r="AY155" i="18"/>
  <c r="BA176" i="18"/>
  <c r="BA257" i="18"/>
  <c r="AY55" i="18"/>
  <c r="AY44" i="18"/>
  <c r="BA91" i="18"/>
  <c r="AY172" i="18"/>
  <c r="BA219" i="18"/>
  <c r="BA333" i="18"/>
  <c r="BA279" i="18"/>
  <c r="AY287" i="18"/>
  <c r="AY179" i="18"/>
  <c r="AY299" i="18"/>
  <c r="AY337" i="18"/>
  <c r="AY79" i="18"/>
  <c r="AY341" i="18"/>
  <c r="AY24" i="18"/>
  <c r="BA71" i="18"/>
  <c r="AY152" i="18"/>
  <c r="BA199" i="18"/>
  <c r="BA307" i="18"/>
  <c r="BA144" i="18"/>
  <c r="AY197" i="18"/>
  <c r="BA353" i="18"/>
  <c r="AY171" i="18"/>
  <c r="BA285" i="18"/>
  <c r="AY105" i="18"/>
  <c r="BA241" i="18"/>
  <c r="BA197" i="18"/>
  <c r="BA158" i="18"/>
  <c r="AY170" i="18"/>
  <c r="BA126" i="18"/>
  <c r="BA145" i="18"/>
  <c r="BA125" i="18"/>
  <c r="BA93" i="18"/>
  <c r="BA89" i="18"/>
  <c r="AY70" i="18"/>
  <c r="BA90" i="18"/>
  <c r="BA57" i="18"/>
  <c r="AY42" i="18"/>
  <c r="BA22" i="18"/>
  <c r="AY22" i="18"/>
  <c r="BA14" i="18"/>
  <c r="AY167" i="18"/>
  <c r="BA35" i="18"/>
  <c r="AY116" i="18"/>
  <c r="BA163" i="18"/>
  <c r="AY265" i="18"/>
  <c r="BA44" i="18"/>
  <c r="BA84" i="18"/>
  <c r="BA245" i="18"/>
  <c r="BA68" i="18"/>
  <c r="AY149" i="18"/>
  <c r="BA216" i="18"/>
  <c r="AY235" i="18"/>
  <c r="AY271" i="18"/>
  <c r="AY229" i="18"/>
  <c r="AY48" i="18"/>
  <c r="BA95" i="18"/>
  <c r="AY176" i="18"/>
  <c r="AY89" i="18"/>
  <c r="AY193" i="18"/>
  <c r="BA235" i="18"/>
  <c r="AY187" i="18"/>
  <c r="BA116" i="18"/>
  <c r="AY177" i="18"/>
  <c r="AY267" i="18"/>
  <c r="AY87" i="18"/>
  <c r="BA11" i="18"/>
  <c r="AY92" i="18"/>
  <c r="BA139" i="18"/>
  <c r="AY220" i="18"/>
  <c r="AY336" i="18"/>
  <c r="BA80" i="18"/>
  <c r="BA168" i="18"/>
  <c r="AY276" i="18"/>
  <c r="BA309" i="18"/>
  <c r="AY211" i="18"/>
  <c r="BA64" i="18"/>
  <c r="BA305" i="18"/>
  <c r="AY111" i="18"/>
  <c r="AY72" i="18"/>
  <c r="BA119" i="18"/>
  <c r="AY200" i="18"/>
  <c r="AY311" i="18"/>
  <c r="BA32" i="18"/>
  <c r="AY203" i="18"/>
  <c r="BA172" i="18"/>
  <c r="AY251" i="18"/>
  <c r="AY239" i="18"/>
  <c r="AY296" i="18"/>
  <c r="AY242" i="18"/>
  <c r="BA161" i="18"/>
  <c r="AY134" i="18"/>
  <c r="BA121" i="18"/>
  <c r="AY142" i="18"/>
  <c r="BA101" i="18"/>
  <c r="AY110" i="18"/>
  <c r="AY122" i="18"/>
  <c r="AY90" i="18"/>
  <c r="AY74" i="18"/>
  <c r="AY86" i="18"/>
  <c r="BA66" i="18"/>
  <c r="BA85" i="18"/>
  <c r="AY54" i="18"/>
  <c r="BA33" i="18"/>
  <c r="BA26" i="18"/>
  <c r="BA49" i="18"/>
  <c r="BA17" i="18"/>
  <c r="BA42" i="18"/>
  <c r="AY18" i="18"/>
  <c r="AY199" i="18"/>
  <c r="AY36" i="18"/>
  <c r="BA83" i="18"/>
  <c r="AY164" i="18"/>
  <c r="BA211" i="18"/>
  <c r="AY217" i="18"/>
  <c r="AY340" i="18"/>
  <c r="BA36" i="18"/>
  <c r="AY69" i="18"/>
  <c r="BA256" i="18"/>
  <c r="BA293" i="18"/>
  <c r="AY261" i="18"/>
  <c r="BA15" i="18"/>
  <c r="AY96" i="18"/>
  <c r="BA143" i="18"/>
  <c r="BA16" i="18"/>
  <c r="BA140" i="18"/>
  <c r="BA295" i="18"/>
  <c r="AY219" i="18"/>
  <c r="BA8" i="18"/>
  <c r="BA88" i="18"/>
  <c r="AY117" i="18"/>
  <c r="BA261" i="18"/>
  <c r="AY119" i="18"/>
  <c r="AY12" i="18"/>
  <c r="BA59" i="18"/>
  <c r="AY140" i="18"/>
  <c r="BA187" i="18"/>
  <c r="AY41" i="18"/>
  <c r="AY81" i="18"/>
  <c r="BA343" i="18"/>
  <c r="BA325" i="18"/>
  <c r="AY65" i="18"/>
  <c r="AY145" i="18"/>
  <c r="AY324" i="18"/>
  <c r="AY315" i="18"/>
  <c r="AY143" i="18"/>
  <c r="BA319" i="18"/>
  <c r="BA39" i="18"/>
  <c r="AY120" i="18"/>
  <c r="BA167" i="18"/>
  <c r="BA300" i="18"/>
  <c r="BA128" i="18"/>
  <c r="BA204" i="18"/>
  <c r="BA288" i="18"/>
  <c r="BA244" i="18"/>
  <c r="BA347" i="18"/>
  <c r="BA232" i="18"/>
  <c r="AY304" i="18"/>
  <c r="BA323" i="18"/>
  <c r="BA56" i="18"/>
  <c r="BA112" i="18"/>
  <c r="AY173" i="18"/>
  <c r="AY292" i="18"/>
  <c r="BA273" i="18"/>
  <c r="BA283" i="18"/>
  <c r="AY328" i="18"/>
  <c r="AY254" i="18"/>
  <c r="BA209" i="18"/>
  <c r="AY158" i="18"/>
  <c r="BA130" i="18"/>
  <c r="AY102" i="18"/>
  <c r="BA138" i="18"/>
  <c r="BA106" i="18"/>
  <c r="BA113" i="18"/>
  <c r="BA118" i="18"/>
  <c r="AY78" i="18"/>
  <c r="BA65" i="18"/>
  <c r="BA77" i="18"/>
  <c r="BA61" i="18"/>
  <c r="AY82" i="18"/>
  <c r="BA50" i="18"/>
  <c r="AY46" i="18"/>
  <c r="BA10" i="18"/>
  <c r="BA6" i="18"/>
  <c r="AY84" i="18"/>
  <c r="BA131" i="18"/>
  <c r="AY212" i="18"/>
  <c r="AY49" i="18"/>
  <c r="AY97" i="18"/>
  <c r="BA263" i="18"/>
  <c r="AY35" i="18"/>
  <c r="AY256" i="18"/>
  <c r="BA259" i="18"/>
  <c r="AY37" i="18"/>
  <c r="BA156" i="18"/>
  <c r="AY241" i="18"/>
  <c r="AY31" i="18"/>
  <c r="AY293" i="18"/>
  <c r="AY16" i="18"/>
  <c r="BA63" i="18"/>
  <c r="AY144" i="18"/>
  <c r="BA191" i="18"/>
  <c r="AY17" i="18"/>
  <c r="AY141" i="18"/>
  <c r="BA200" i="18"/>
  <c r="AY260" i="18"/>
  <c r="BA311" i="18"/>
  <c r="BA299" i="18"/>
  <c r="BA248" i="18"/>
  <c r="AY272" i="18"/>
  <c r="AY21" i="18"/>
  <c r="BA184" i="18"/>
  <c r="AY151" i="18"/>
  <c r="AY60" i="18"/>
  <c r="BA107" i="18"/>
  <c r="AY188" i="18"/>
  <c r="AY288" i="18"/>
  <c r="AY345" i="18"/>
  <c r="BA220" i="18"/>
  <c r="AY285" i="18"/>
  <c r="BA228" i="18"/>
  <c r="AY19" i="18"/>
  <c r="BA271" i="18"/>
  <c r="AY233" i="18"/>
  <c r="AY333" i="18"/>
  <c r="BA315" i="18"/>
  <c r="AY175" i="18"/>
  <c r="AY40" i="18"/>
  <c r="BA87" i="18"/>
  <c r="AY168" i="18"/>
  <c r="BA215" i="18"/>
  <c r="BA12" i="18"/>
  <c r="AY57" i="18"/>
  <c r="AY129" i="18"/>
  <c r="AY205" i="18"/>
  <c r="AY11" i="18"/>
  <c r="BA264" i="18"/>
  <c r="AY327" i="18"/>
  <c r="AY113" i="18"/>
  <c r="AY301" i="18"/>
  <c r="AY283" i="18"/>
  <c r="AY303" i="18"/>
  <c r="BA297" i="18"/>
  <c r="BA266" i="18"/>
  <c r="AY226" i="18"/>
  <c r="AY178" i="18"/>
  <c r="AY146" i="18"/>
  <c r="BA149" i="18"/>
  <c r="BA154" i="18"/>
  <c r="BA137" i="18"/>
  <c r="BA74" i="18"/>
  <c r="AY58" i="18"/>
  <c r="BA78" i="18"/>
  <c r="BA45" i="18"/>
  <c r="BA46" i="18"/>
  <c r="BA41" i="18"/>
  <c r="BA25" i="18"/>
  <c r="AY7" i="18"/>
  <c r="BA287" i="18"/>
  <c r="BA51" i="18"/>
  <c r="AY132" i="18"/>
  <c r="BA179" i="18"/>
  <c r="BA243" i="18"/>
  <c r="AY67" i="18"/>
  <c r="AY263" i="18"/>
  <c r="BA96" i="18"/>
  <c r="AY157" i="18"/>
  <c r="AY269" i="18"/>
  <c r="AY63" i="18"/>
  <c r="AY325" i="18"/>
  <c r="AY64" i="18"/>
  <c r="BA111" i="18"/>
  <c r="AY192" i="18"/>
  <c r="AY201" i="18"/>
  <c r="BA337" i="18"/>
  <c r="AY27" i="18"/>
  <c r="BA280" i="18"/>
  <c r="AY101" i="18"/>
  <c r="BA124" i="18"/>
  <c r="BA327" i="18"/>
  <c r="AY319" i="18"/>
  <c r="AY183" i="18"/>
  <c r="BA27" i="18"/>
  <c r="AY108" i="18"/>
  <c r="BA155" i="18"/>
  <c r="BA275" i="18"/>
  <c r="BA52" i="18"/>
  <c r="BA100" i="18"/>
  <c r="AY221" i="18"/>
  <c r="AY51" i="18"/>
  <c r="AY33" i="18"/>
  <c r="BA72" i="18"/>
  <c r="BA152" i="18"/>
  <c r="AY213" i="18"/>
  <c r="BA352" i="18"/>
  <c r="BA331" i="18"/>
  <c r="AY207" i="18"/>
  <c r="BA7" i="18"/>
  <c r="AY88" i="18"/>
  <c r="BA135" i="18"/>
  <c r="AY216" i="18"/>
  <c r="AY13" i="18"/>
  <c r="BA188" i="18"/>
  <c r="BA308" i="18"/>
  <c r="AY43" i="18"/>
  <c r="BA296" i="18"/>
  <c r="AY313" i="18"/>
  <c r="BA349" i="18"/>
  <c r="BA180" i="18"/>
  <c r="AY347" i="18"/>
  <c r="BA314" i="18"/>
  <c r="BA217" i="18"/>
  <c r="AY150" i="18"/>
  <c r="AY174" i="18"/>
  <c r="AY186" i="18"/>
  <c r="BA142" i="18"/>
  <c r="BA105" i="18"/>
  <c r="AY114" i="18"/>
  <c r="BA129" i="18"/>
  <c r="BA69" i="18"/>
  <c r="AY62" i="18"/>
  <c r="BA58" i="18"/>
  <c r="BA70" i="18"/>
  <c r="BA97" i="18"/>
  <c r="AY38" i="18"/>
  <c r="BA21" i="18"/>
  <c r="AY39" i="18"/>
  <c r="AY52" i="18"/>
  <c r="BA99" i="18"/>
  <c r="AY180" i="18"/>
  <c r="AY247" i="18"/>
  <c r="BA260" i="18"/>
  <c r="AY99" i="18"/>
  <c r="BA316" i="18"/>
  <c r="BA301" i="18"/>
  <c r="BA48" i="18"/>
  <c r="AY305" i="18"/>
  <c r="AY95" i="18"/>
  <c r="BA31" i="18"/>
  <c r="AY112" i="18"/>
  <c r="BA159" i="18"/>
  <c r="BA317" i="18"/>
  <c r="AY29" i="18"/>
  <c r="AY125" i="18"/>
  <c r="AY308" i="18"/>
  <c r="AY59" i="18"/>
  <c r="BA312" i="18"/>
  <c r="AY281" i="18"/>
  <c r="BA28" i="18"/>
  <c r="BA272" i="18"/>
  <c r="AY257" i="18"/>
  <c r="AY335" i="18"/>
  <c r="AY215" i="18"/>
  <c r="BA344" i="18"/>
  <c r="AY28" i="18"/>
  <c r="BA75" i="18"/>
  <c r="AY156" i="18"/>
  <c r="BA203" i="18"/>
  <c r="AY297" i="18"/>
  <c r="AY279" i="18"/>
  <c r="BA320" i="18"/>
  <c r="BA292" i="18"/>
  <c r="AY83" i="18"/>
  <c r="AY153" i="18"/>
  <c r="BA224" i="18"/>
  <c r="BA341" i="18"/>
  <c r="AY245" i="18"/>
  <c r="AY8" i="18"/>
  <c r="BA55" i="18"/>
  <c r="AY136" i="18"/>
  <c r="BA183" i="18"/>
  <c r="AY224" i="18"/>
  <c r="BA348" i="18"/>
  <c r="BA92" i="18"/>
  <c r="BA136" i="18"/>
  <c r="AY189" i="18"/>
  <c r="BA212" i="18"/>
  <c r="BA231" i="18"/>
  <c r="AY353" i="18"/>
  <c r="AY75" i="18"/>
  <c r="BA328" i="18"/>
  <c r="BA236" i="18"/>
  <c r="AY85" i="18"/>
  <c r="BA120" i="18"/>
  <c r="AY181" i="18"/>
  <c r="BA336" i="18"/>
  <c r="AY225" i="18"/>
  <c r="AY138" i="18"/>
  <c r="BA9" i="18"/>
  <c r="BA76" i="18"/>
  <c r="AY320" i="18"/>
  <c r="BA255" i="18"/>
  <c r="BA291" i="18"/>
  <c r="AY273" i="18"/>
  <c r="AY255" i="18"/>
  <c r="AY121" i="18"/>
  <c r="AY268" i="18"/>
  <c r="BA141" i="18"/>
  <c r="AY94" i="18"/>
  <c r="BA34" i="18"/>
  <c r="BA19" i="18"/>
  <c r="BA339" i="18"/>
  <c r="AY32" i="18"/>
  <c r="AY185" i="18"/>
  <c r="BA223" i="18"/>
  <c r="AY15" i="18"/>
  <c r="AY352" i="18"/>
  <c r="AY107" i="18"/>
  <c r="BA240" i="18"/>
  <c r="AY262" i="18"/>
  <c r="AY106" i="18"/>
  <c r="BA54" i="18"/>
  <c r="AY244" i="18"/>
  <c r="BA79" i="18"/>
  <c r="BA208" i="18"/>
  <c r="BA284" i="18"/>
  <c r="AY277" i="18"/>
  <c r="BA20" i="18"/>
  <c r="BA239" i="18"/>
  <c r="AY100" i="18"/>
  <c r="BA108" i="18"/>
  <c r="AY76" i="18"/>
  <c r="BA40" i="18"/>
  <c r="AY162" i="18"/>
  <c r="BA147" i="18"/>
  <c r="AY131" i="18"/>
  <c r="AY160" i="18"/>
  <c r="BA276" i="18"/>
  <c r="AY169" i="18"/>
  <c r="BA123" i="18"/>
  <c r="AY93" i="18"/>
  <c r="AY56" i="18"/>
  <c r="AY137" i="18"/>
  <c r="AY240" i="18"/>
  <c r="BA170" i="18"/>
  <c r="BA110" i="18"/>
  <c r="AY98" i="18"/>
  <c r="AY10" i="18"/>
  <c r="BA304" i="18"/>
  <c r="BA207" i="18"/>
  <c r="AY91" i="18"/>
  <c r="BA103" i="18"/>
  <c r="BA177" i="18"/>
  <c r="AY126" i="18"/>
  <c r="BA53" i="18"/>
  <c r="BA13" i="18"/>
  <c r="BA30" i="18"/>
  <c r="AY204" i="18"/>
  <c r="AY115" i="18"/>
  <c r="BA24" i="18"/>
  <c r="BA182" i="18"/>
  <c r="AY351" i="18"/>
  <c r="BA38" i="18"/>
  <c r="AY71" i="18"/>
  <c r="AY184" i="18"/>
  <c r="AY127" i="18"/>
  <c r="BA321" i="18"/>
  <c r="CU338" i="18"/>
  <c r="CU316" i="18"/>
  <c r="CU314" i="18"/>
  <c r="CU300" i="18"/>
  <c r="CU270" i="18"/>
  <c r="CU238" i="18"/>
  <c r="CU234" i="18"/>
  <c r="CU222" i="18"/>
  <c r="CU226" i="18"/>
  <c r="CU166" i="18"/>
  <c r="CU122" i="18"/>
  <c r="CU126" i="18"/>
  <c r="CU98" i="18"/>
  <c r="CU50" i="18"/>
  <c r="CU14" i="18"/>
  <c r="CU207" i="18"/>
  <c r="CU56" i="18"/>
  <c r="CU184" i="18"/>
  <c r="CU129" i="18"/>
  <c r="CU331" i="18"/>
  <c r="CU228" i="18"/>
  <c r="CU181" i="18"/>
  <c r="CU39" i="18"/>
  <c r="CU52" i="18"/>
  <c r="CU180" i="18"/>
  <c r="CU77" i="18"/>
  <c r="CU67" i="18"/>
  <c r="CU343" i="18"/>
  <c r="CU296" i="18"/>
  <c r="CU127" i="18"/>
  <c r="CU32" i="18"/>
  <c r="CU160" i="18"/>
  <c r="CU17" i="18"/>
  <c r="CU201" i="18"/>
  <c r="CU91" i="18"/>
  <c r="CU21" i="18"/>
  <c r="CU301" i="18"/>
  <c r="CU183" i="18"/>
  <c r="CU92" i="18"/>
  <c r="CU220" i="18"/>
  <c r="CU264" i="18"/>
  <c r="CU179" i="18"/>
  <c r="CU93" i="18"/>
  <c r="CU339" i="18"/>
  <c r="CU323" i="18"/>
  <c r="CU310" i="18"/>
  <c r="CU298" i="18"/>
  <c r="CU268" i="18"/>
  <c r="CU242" i="18"/>
  <c r="CU262" i="18"/>
  <c r="CU227" i="18"/>
  <c r="CU202" i="18"/>
  <c r="CU178" i="18"/>
  <c r="CU106" i="18"/>
  <c r="CU110" i="18"/>
  <c r="CU74" i="18"/>
  <c r="CU42" i="18"/>
  <c r="CU6" i="18"/>
  <c r="CU229" i="18"/>
  <c r="CU72" i="18"/>
  <c r="CU200" i="18"/>
  <c r="CU137" i="18"/>
  <c r="CU11" i="18"/>
  <c r="CU281" i="18"/>
  <c r="CU315" i="18"/>
  <c r="CU71" i="18"/>
  <c r="CU68" i="18"/>
  <c r="CU196" i="18"/>
  <c r="CU97" i="18"/>
  <c r="CU99" i="18"/>
  <c r="CU37" i="18"/>
  <c r="CU333" i="18"/>
  <c r="CU159" i="18"/>
  <c r="CU48" i="18"/>
  <c r="CU176" i="18"/>
  <c r="CU29" i="18"/>
  <c r="CU209" i="18"/>
  <c r="CU123" i="18"/>
  <c r="CU53" i="18"/>
  <c r="CU225" i="18"/>
  <c r="CU215" i="18"/>
  <c r="CU108" i="18"/>
  <c r="CU265" i="18"/>
  <c r="CU312" i="18"/>
  <c r="CU211" i="18"/>
  <c r="CU145" i="18"/>
  <c r="CU336" i="18"/>
  <c r="CU319" i="18"/>
  <c r="CU304" i="18"/>
  <c r="CU287" i="18"/>
  <c r="CU272" i="18"/>
  <c r="CU258" i="18"/>
  <c r="CU246" i="18"/>
  <c r="CU210" i="18"/>
  <c r="CU214" i="18"/>
  <c r="CU150" i="18"/>
  <c r="CU134" i="18"/>
  <c r="CU82" i="18"/>
  <c r="CU86" i="18"/>
  <c r="CU18" i="18"/>
  <c r="CU15" i="18"/>
  <c r="CU261" i="18"/>
  <c r="CU88" i="18"/>
  <c r="CU216" i="18"/>
  <c r="CU189" i="18"/>
  <c r="CU43" i="18"/>
  <c r="CU25" i="18"/>
  <c r="CU328" i="18"/>
  <c r="CU103" i="18"/>
  <c r="CU84" i="18"/>
  <c r="CU212" i="18"/>
  <c r="CU165" i="18"/>
  <c r="CU131" i="18"/>
  <c r="CU61" i="18"/>
  <c r="CU223" i="18"/>
  <c r="CU191" i="18"/>
  <c r="CU64" i="18"/>
  <c r="CU192" i="18"/>
  <c r="CU89" i="18"/>
  <c r="CU235" i="18"/>
  <c r="CU155" i="18"/>
  <c r="CU101" i="18"/>
  <c r="CU289" i="18"/>
  <c r="CU352" i="18"/>
  <c r="CU124" i="18"/>
  <c r="CU311" i="18"/>
  <c r="CU347" i="18"/>
  <c r="CU263" i="18"/>
  <c r="CU153" i="18"/>
  <c r="CU334" i="18"/>
  <c r="CU318" i="18"/>
  <c r="CU294" i="18"/>
  <c r="CU274" i="18"/>
  <c r="CU286" i="18"/>
  <c r="CU252" i="18"/>
  <c r="CU243" i="18"/>
  <c r="CU194" i="18"/>
  <c r="CU186" i="18"/>
  <c r="CU190" i="18"/>
  <c r="CU118" i="18"/>
  <c r="CU66" i="18"/>
  <c r="CU58" i="18"/>
  <c r="CU46" i="18"/>
  <c r="CU47" i="18"/>
  <c r="CU293" i="18"/>
  <c r="CU104" i="18"/>
  <c r="CU292" i="18"/>
  <c r="CU197" i="18"/>
  <c r="CU75" i="18"/>
  <c r="CU85" i="18"/>
  <c r="CU349" i="18"/>
  <c r="CU135" i="18"/>
  <c r="CU100" i="18"/>
  <c r="CU244" i="18"/>
  <c r="CU217" i="18"/>
  <c r="CU163" i="18"/>
  <c r="CU69" i="18"/>
  <c r="CU273" i="18"/>
  <c r="CU245" i="18"/>
  <c r="CU80" i="18"/>
  <c r="CU208" i="18"/>
  <c r="CU125" i="18"/>
  <c r="CU248" i="18"/>
  <c r="CU187" i="18"/>
  <c r="CU109" i="18"/>
  <c r="CU23" i="18"/>
  <c r="CU12" i="18"/>
  <c r="CU140" i="18"/>
  <c r="CU41" i="18"/>
  <c r="CU19" i="18"/>
  <c r="CU276" i="18"/>
  <c r="CU213" i="18"/>
  <c r="CU350" i="18"/>
  <c r="CU330" i="18"/>
  <c r="CU307" i="18"/>
  <c r="CU291" i="18"/>
  <c r="CU271" i="18"/>
  <c r="CU282" i="18"/>
  <c r="CU250" i="18"/>
  <c r="CU255" i="18"/>
  <c r="CU230" i="18"/>
  <c r="CU170" i="18"/>
  <c r="CU162" i="18"/>
  <c r="CU102" i="18"/>
  <c r="CU54" i="18"/>
  <c r="CU94" i="18"/>
  <c r="CU38" i="18"/>
  <c r="CU79" i="18"/>
  <c r="CU325" i="18"/>
  <c r="CU120" i="18"/>
  <c r="CU327" i="18"/>
  <c r="CU205" i="18"/>
  <c r="CU107" i="18"/>
  <c r="CU105" i="18"/>
  <c r="CU257" i="18"/>
  <c r="CU167" i="18"/>
  <c r="CU116" i="18"/>
  <c r="CU279" i="18"/>
  <c r="CU232" i="18"/>
  <c r="CU195" i="18"/>
  <c r="CU149" i="18"/>
  <c r="CU337" i="18"/>
  <c r="CU277" i="18"/>
  <c r="CU96" i="18"/>
  <c r="CU231" i="18"/>
  <c r="CU133" i="18"/>
  <c r="CU344" i="18"/>
  <c r="CU219" i="18"/>
  <c r="CU117" i="18"/>
  <c r="CU55" i="18"/>
  <c r="CU28" i="18"/>
  <c r="CU156" i="18"/>
  <c r="CU73" i="18"/>
  <c r="CU51" i="18"/>
  <c r="CU329" i="18"/>
  <c r="CU251" i="18"/>
  <c r="CU326" i="18"/>
  <c r="CU275" i="18"/>
  <c r="CU254" i="18"/>
  <c r="CU154" i="18"/>
  <c r="CU78" i="18"/>
  <c r="CU111" i="18"/>
  <c r="CU168" i="18"/>
  <c r="CU171" i="18"/>
  <c r="CU199" i="18"/>
  <c r="CU49" i="18"/>
  <c r="CU237" i="18"/>
  <c r="CU112" i="18"/>
  <c r="CU193" i="18"/>
  <c r="CU177" i="18"/>
  <c r="CU172" i="18"/>
  <c r="CU147" i="18"/>
  <c r="CU302" i="18"/>
  <c r="CU290" i="18"/>
  <c r="CU240" i="18"/>
  <c r="CU174" i="18"/>
  <c r="CU62" i="18"/>
  <c r="CU143" i="18"/>
  <c r="CU340" i="18"/>
  <c r="CU203" i="18"/>
  <c r="CU20" i="18"/>
  <c r="CU285" i="18"/>
  <c r="CU283" i="18"/>
  <c r="CU128" i="18"/>
  <c r="CU353" i="18"/>
  <c r="CU253" i="18"/>
  <c r="CU188" i="18"/>
  <c r="CU33" i="18"/>
  <c r="CU322" i="18"/>
  <c r="CU278" i="18"/>
  <c r="CU198" i="18"/>
  <c r="CU146" i="18"/>
  <c r="CU70" i="18"/>
  <c r="CU175" i="18"/>
  <c r="CU13" i="18"/>
  <c r="CU113" i="18"/>
  <c r="CU36" i="18"/>
  <c r="CU299" i="18"/>
  <c r="CU31" i="18"/>
  <c r="CU144" i="18"/>
  <c r="CU27" i="18"/>
  <c r="CU87" i="18"/>
  <c r="CU204" i="18"/>
  <c r="CU45" i="18"/>
  <c r="CU346" i="18"/>
  <c r="CU320" i="18"/>
  <c r="CU256" i="18"/>
  <c r="CU224" i="18"/>
  <c r="CU138" i="18"/>
  <c r="CU34" i="18"/>
  <c r="CU8" i="18"/>
  <c r="CU57" i="18"/>
  <c r="CU121" i="18"/>
  <c r="CU132" i="18"/>
  <c r="CU35" i="18"/>
  <c r="CU63" i="18"/>
  <c r="CU249" i="18"/>
  <c r="CU59" i="18"/>
  <c r="CU119" i="18"/>
  <c r="CU81" i="18"/>
  <c r="CU65" i="18"/>
  <c r="CU342" i="18"/>
  <c r="CU306" i="18"/>
  <c r="CU266" i="18"/>
  <c r="CU218" i="18"/>
  <c r="CU130" i="18"/>
  <c r="CU22" i="18"/>
  <c r="CU24" i="18"/>
  <c r="CU267" i="18"/>
  <c r="CU173" i="18"/>
  <c r="CU148" i="18"/>
  <c r="CU233" i="18"/>
  <c r="CU95" i="18"/>
  <c r="CU260" i="18"/>
  <c r="CU247" i="18"/>
  <c r="CU151" i="18"/>
  <c r="CU161" i="18"/>
  <c r="CU269" i="18"/>
  <c r="CU348" i="18"/>
  <c r="CU303" i="18"/>
  <c r="CU259" i="18"/>
  <c r="CU206" i="18"/>
  <c r="CU114" i="18"/>
  <c r="CU26" i="18"/>
  <c r="CU40" i="18"/>
  <c r="CU280" i="18"/>
  <c r="CU321" i="18"/>
  <c r="CU164" i="18"/>
  <c r="CU295" i="18"/>
  <c r="CU309" i="18"/>
  <c r="CU9" i="18"/>
  <c r="CU313" i="18"/>
  <c r="CU44" i="18"/>
  <c r="CU221" i="18"/>
  <c r="CU241" i="18"/>
  <c r="CU332" i="18"/>
  <c r="CU288" i="18"/>
  <c r="CU239" i="18"/>
  <c r="CU158" i="18"/>
  <c r="CU142" i="18"/>
  <c r="CU10" i="18"/>
  <c r="CU136" i="18"/>
  <c r="CU317" i="18"/>
  <c r="CU351" i="18"/>
  <c r="CU297" i="18"/>
  <c r="CU308" i="18"/>
  <c r="CU341" i="18"/>
  <c r="CU141" i="18"/>
  <c r="CU324" i="18"/>
  <c r="CU60" i="18"/>
  <c r="CU83" i="18"/>
  <c r="CU305" i="18"/>
  <c r="CU284" i="18"/>
  <c r="CU345" i="18"/>
  <c r="CU236" i="18"/>
  <c r="CU157" i="18"/>
  <c r="CU182" i="18"/>
  <c r="CU16" i="18"/>
  <c r="CU90" i="18"/>
  <c r="CU185" i="18"/>
  <c r="CU30" i="18"/>
  <c r="CU169" i="18"/>
  <c r="CU152" i="18"/>
  <c r="CU76" i="18"/>
  <c r="CU139" i="18"/>
  <c r="CU115" i="18"/>
  <c r="CU335" i="18"/>
  <c r="CU7" i="18"/>
  <c r="CC341" i="18"/>
  <c r="CC335" i="18"/>
  <c r="CC330" i="18"/>
  <c r="CC318" i="18"/>
  <c r="CC314" i="18"/>
  <c r="CC309" i="18"/>
  <c r="CC305" i="18"/>
  <c r="CC292" i="18"/>
  <c r="CC297" i="18"/>
  <c r="CC271" i="18"/>
  <c r="CC269" i="18"/>
  <c r="CC281" i="18"/>
  <c r="CC236" i="18"/>
  <c r="CC240" i="18"/>
  <c r="CC241" i="18"/>
  <c r="CC195" i="18"/>
  <c r="CC234" i="18"/>
  <c r="CC233" i="18"/>
  <c r="CC203" i="18"/>
  <c r="CC229" i="18"/>
  <c r="CC351" i="18"/>
  <c r="CC323" i="18"/>
  <c r="CC347" i="18"/>
  <c r="CC312" i="18"/>
  <c r="CC311" i="18"/>
  <c r="CC308" i="18"/>
  <c r="CC301" i="18"/>
  <c r="CC288" i="18"/>
  <c r="CC289" i="18"/>
  <c r="CC263" i="18"/>
  <c r="CC268" i="18"/>
  <c r="CC265" i="18"/>
  <c r="CC257" i="18"/>
  <c r="CC261" i="18"/>
  <c r="CC223" i="18"/>
  <c r="CC231" i="18"/>
  <c r="CC232" i="18"/>
  <c r="CC230" i="18"/>
  <c r="CC197" i="18"/>
  <c r="CC221" i="18"/>
  <c r="CC353" i="18"/>
  <c r="CC339" i="18"/>
  <c r="CC325" i="18"/>
  <c r="CC332" i="18"/>
  <c r="CC340" i="18"/>
  <c r="CC304" i="18"/>
  <c r="CC299" i="18"/>
  <c r="CC285" i="18"/>
  <c r="CC286" i="18"/>
  <c r="CC262" i="18"/>
  <c r="CC275" i="18"/>
  <c r="CC255" i="18"/>
  <c r="CC247" i="18"/>
  <c r="CC244" i="18"/>
  <c r="CC212" i="18"/>
  <c r="CC220" i="18"/>
  <c r="CC225" i="18"/>
  <c r="CC228" i="18"/>
  <c r="CC237" i="18"/>
  <c r="CC344" i="18"/>
  <c r="CC336" i="18"/>
  <c r="CC324" i="18"/>
  <c r="CC328" i="18"/>
  <c r="CC322" i="18"/>
  <c r="CC302" i="18"/>
  <c r="CC298" i="18"/>
  <c r="CC295" i="18"/>
  <c r="CC283" i="18"/>
  <c r="CC251" i="18"/>
  <c r="CC280" i="18"/>
  <c r="CC245" i="18"/>
  <c r="CC246" i="18"/>
  <c r="CC239" i="18"/>
  <c r="CC198" i="18"/>
  <c r="CC210" i="18"/>
  <c r="CC224" i="18"/>
  <c r="CC218" i="18"/>
  <c r="CC227" i="18"/>
  <c r="CC349" i="18"/>
  <c r="CC348" i="18"/>
  <c r="CC329" i="18"/>
  <c r="CC333" i="18"/>
  <c r="CC338" i="18"/>
  <c r="CC306" i="18"/>
  <c r="CC296" i="18"/>
  <c r="CC303" i="18"/>
  <c r="CC294" i="18"/>
  <c r="CC282" i="18"/>
  <c r="CC250" i="18"/>
  <c r="CC273" i="18"/>
  <c r="CC248" i="18"/>
  <c r="CC260" i="18"/>
  <c r="CC264" i="18"/>
  <c r="CC222" i="18"/>
  <c r="CC208" i="18"/>
  <c r="CC219" i="18"/>
  <c r="CC213" i="18"/>
  <c r="CC226" i="18"/>
  <c r="CC345" i="18"/>
  <c r="CC331" i="18"/>
  <c r="CC321" i="18"/>
  <c r="CC291" i="18"/>
  <c r="CC272" i="18"/>
  <c r="CC254" i="18"/>
  <c r="CC194" i="18"/>
  <c r="CC216" i="18"/>
  <c r="CC186" i="18"/>
  <c r="CC158" i="18"/>
  <c r="CC187" i="18"/>
  <c r="CC173" i="18"/>
  <c r="CC163" i="18"/>
  <c r="CC157" i="18"/>
  <c r="CC123" i="18"/>
  <c r="CC106" i="18"/>
  <c r="CC131" i="18"/>
  <c r="CC115" i="18"/>
  <c r="CC99" i="18"/>
  <c r="CC139" i="18"/>
  <c r="CC67" i="18"/>
  <c r="CC64" i="18"/>
  <c r="CC75" i="18"/>
  <c r="CC60" i="18"/>
  <c r="CC71" i="18"/>
  <c r="CC70" i="18"/>
  <c r="CC11" i="18"/>
  <c r="CC8" i="18"/>
  <c r="CC19" i="18"/>
  <c r="CC16" i="18"/>
  <c r="CC25" i="18"/>
  <c r="CC7" i="18"/>
  <c r="CC352" i="18"/>
  <c r="CC327" i="18"/>
  <c r="CC310" i="18"/>
  <c r="CC284" i="18"/>
  <c r="CC270" i="18"/>
  <c r="CC252" i="18"/>
  <c r="CC192" i="18"/>
  <c r="CC215" i="18"/>
  <c r="CC181" i="18"/>
  <c r="CC156" i="18"/>
  <c r="CC182" i="18"/>
  <c r="CC166" i="18"/>
  <c r="CC150" i="18"/>
  <c r="CC147" i="18"/>
  <c r="CC117" i="18"/>
  <c r="CC104" i="18"/>
  <c r="CC125" i="18"/>
  <c r="CC109" i="18"/>
  <c r="CC145" i="18"/>
  <c r="CC133" i="18"/>
  <c r="CC61" i="18"/>
  <c r="CC54" i="18"/>
  <c r="CC62" i="18"/>
  <c r="CC96" i="18"/>
  <c r="CC65" i="18"/>
  <c r="CC68" i="18"/>
  <c r="CC52" i="18"/>
  <c r="CC50" i="18"/>
  <c r="CC13" i="18"/>
  <c r="CC46" i="18"/>
  <c r="CC23" i="18"/>
  <c r="CC12" i="18"/>
  <c r="CC350" i="18"/>
  <c r="CC326" i="18"/>
  <c r="CC316" i="18"/>
  <c r="CC279" i="18"/>
  <c r="CC267" i="18"/>
  <c r="CC258" i="18"/>
  <c r="CC235" i="18"/>
  <c r="CC202" i="18"/>
  <c r="CC171" i="18"/>
  <c r="CC196" i="18"/>
  <c r="CC180" i="18"/>
  <c r="CC164" i="18"/>
  <c r="CC148" i="18"/>
  <c r="CC174" i="18"/>
  <c r="CC107" i="18"/>
  <c r="CC134" i="18"/>
  <c r="CC118" i="18"/>
  <c r="CC100" i="18"/>
  <c r="CC142" i="18"/>
  <c r="CC124" i="18"/>
  <c r="CC55" i="18"/>
  <c r="CC90" i="18"/>
  <c r="CC57" i="18"/>
  <c r="CC86" i="18"/>
  <c r="CC58" i="18"/>
  <c r="CC56" i="18"/>
  <c r="CC44" i="18"/>
  <c r="CC45" i="18"/>
  <c r="CC47" i="18"/>
  <c r="CC38" i="18"/>
  <c r="CC35" i="18"/>
  <c r="CC343" i="18"/>
  <c r="CC320" i="18"/>
  <c r="CC313" i="18"/>
  <c r="CC274" i="18"/>
  <c r="CC266" i="18"/>
  <c r="CC256" i="18"/>
  <c r="CC207" i="18"/>
  <c r="CC200" i="18"/>
  <c r="CC159" i="18"/>
  <c r="CC183" i="18"/>
  <c r="CC167" i="18"/>
  <c r="CC151" i="18"/>
  <c r="CC190" i="18"/>
  <c r="CC172" i="18"/>
  <c r="CC101" i="18"/>
  <c r="CC132" i="18"/>
  <c r="CC116" i="18"/>
  <c r="CC143" i="18"/>
  <c r="CC140" i="18"/>
  <c r="CC110" i="18"/>
  <c r="CC97" i="18"/>
  <c r="CC85" i="18"/>
  <c r="CC98" i="18"/>
  <c r="CC81" i="18"/>
  <c r="CC53" i="18"/>
  <c r="CC49" i="18"/>
  <c r="CC32" i="18"/>
  <c r="CC42" i="18"/>
  <c r="CC39" i="18"/>
  <c r="CC36" i="18"/>
  <c r="CC20" i="18"/>
  <c r="CC346" i="18"/>
  <c r="CC317" i="18"/>
  <c r="CC307" i="18"/>
  <c r="CC277" i="18"/>
  <c r="CC238" i="18"/>
  <c r="CC253" i="18"/>
  <c r="CC201" i="18"/>
  <c r="CC214" i="18"/>
  <c r="CC153" i="18"/>
  <c r="CC177" i="18"/>
  <c r="CC161" i="18"/>
  <c r="CC189" i="18"/>
  <c r="CC188" i="18"/>
  <c r="CC160" i="18"/>
  <c r="CC135" i="18"/>
  <c r="CC119" i="18"/>
  <c r="CC102" i="18"/>
  <c r="CC137" i="18"/>
  <c r="CC126" i="18"/>
  <c r="CC108" i="18"/>
  <c r="CC91" i="18"/>
  <c r="CC78" i="18"/>
  <c r="CC93" i="18"/>
  <c r="CC72" i="18"/>
  <c r="CC94" i="18"/>
  <c r="CC41" i="18"/>
  <c r="CC51" i="18"/>
  <c r="CC37" i="18"/>
  <c r="CC33" i="18"/>
  <c r="CC26" i="18"/>
  <c r="CC6" i="18"/>
  <c r="CC342" i="18"/>
  <c r="CC319" i="18"/>
  <c r="CC290" i="18"/>
  <c r="CC276" i="18"/>
  <c r="CC243" i="18"/>
  <c r="CC217" i="18"/>
  <c r="CC191" i="18"/>
  <c r="CC209" i="18"/>
  <c r="CC184" i="18"/>
  <c r="CC168" i="18"/>
  <c r="CC154" i="18"/>
  <c r="CC185" i="18"/>
  <c r="CC175" i="18"/>
  <c r="CC146" i="18"/>
  <c r="CC129" i="18"/>
  <c r="CC113" i="18"/>
  <c r="CC144" i="18"/>
  <c r="CC127" i="18"/>
  <c r="CC121" i="18"/>
  <c r="CC92" i="18"/>
  <c r="CC79" i="18"/>
  <c r="CC76" i="18"/>
  <c r="CC87" i="18"/>
  <c r="CC59" i="18"/>
  <c r="CC89" i="18"/>
  <c r="CC34" i="18"/>
  <c r="CC43" i="18"/>
  <c r="CC48" i="18"/>
  <c r="CC27" i="18"/>
  <c r="CC24" i="18"/>
  <c r="CC30" i="18"/>
  <c r="CC337" i="18"/>
  <c r="CC315" i="18"/>
  <c r="CC287" i="18"/>
  <c r="CC249" i="18"/>
  <c r="CC242" i="18"/>
  <c r="CC211" i="18"/>
  <c r="CC206" i="18"/>
  <c r="CC199" i="18"/>
  <c r="CC170" i="18"/>
  <c r="CC155" i="18"/>
  <c r="CC152" i="18"/>
  <c r="CC178" i="18"/>
  <c r="CC169" i="18"/>
  <c r="CC138" i="18"/>
  <c r="CC122" i="18"/>
  <c r="CC103" i="18"/>
  <c r="CC130" i="18"/>
  <c r="CC114" i="18"/>
  <c r="CC111" i="18"/>
  <c r="CC82" i="18"/>
  <c r="CC73" i="18"/>
  <c r="CC63" i="18"/>
  <c r="CC74" i="18"/>
  <c r="CC95" i="18"/>
  <c r="CC83" i="18"/>
  <c r="CC29" i="18"/>
  <c r="CC31" i="18"/>
  <c r="CC40" i="18"/>
  <c r="CC21" i="18"/>
  <c r="CC15" i="18"/>
  <c r="CC14" i="18"/>
  <c r="CC334" i="18"/>
  <c r="CC165" i="18"/>
  <c r="CC128" i="18"/>
  <c r="CC77" i="18"/>
  <c r="CC300" i="18"/>
  <c r="CC149" i="18"/>
  <c r="CC112" i="18"/>
  <c r="CC22" i="18"/>
  <c r="CC293" i="18"/>
  <c r="CC179" i="18"/>
  <c r="CC105" i="18"/>
  <c r="CC17" i="18"/>
  <c r="CC278" i="18"/>
  <c r="CC176" i="18"/>
  <c r="CC80" i="18"/>
  <c r="CC28" i="18"/>
  <c r="CC259" i="18"/>
  <c r="CC162" i="18"/>
  <c r="CC66" i="18"/>
  <c r="CC18" i="18"/>
  <c r="CC205" i="18"/>
  <c r="CC136" i="18"/>
  <c r="CC88" i="18"/>
  <c r="CC9" i="18"/>
  <c r="CC204" i="18"/>
  <c r="CC120" i="18"/>
  <c r="CC69" i="18"/>
  <c r="CC10" i="18"/>
  <c r="CC193" i="18"/>
  <c r="CC141" i="18"/>
  <c r="CC84" i="18"/>
  <c r="BR340" i="18"/>
  <c r="BR336" i="18"/>
  <c r="BR334" i="18"/>
  <c r="BR310" i="18"/>
  <c r="BR344" i="18"/>
  <c r="BR309" i="18"/>
  <c r="BR289" i="18"/>
  <c r="BR288" i="18"/>
  <c r="BR270" i="18"/>
  <c r="BR282" i="18"/>
  <c r="BR268" i="18"/>
  <c r="BR241" i="18"/>
  <c r="BR259" i="18"/>
  <c r="BR264" i="18"/>
  <c r="BR232" i="18"/>
  <c r="BR226" i="18"/>
  <c r="BR193" i="18"/>
  <c r="BR211" i="18"/>
  <c r="BR224" i="18"/>
  <c r="BR206" i="18"/>
  <c r="BR150" i="18"/>
  <c r="BR187" i="18"/>
  <c r="BR159" i="18"/>
  <c r="BR183" i="18"/>
  <c r="BR161" i="18"/>
  <c r="BR164" i="18"/>
  <c r="BR99" i="18"/>
  <c r="BR133" i="18"/>
  <c r="BR107" i="18"/>
  <c r="BR134" i="18"/>
  <c r="BR118" i="18"/>
  <c r="BR100" i="18"/>
  <c r="BR71" i="18"/>
  <c r="BR70" i="18"/>
  <c r="BR90" i="18"/>
  <c r="BR342" i="18"/>
  <c r="BR337" i="18"/>
  <c r="BR331" i="18"/>
  <c r="BR321" i="18"/>
  <c r="BR332" i="18"/>
  <c r="BR308" i="18"/>
  <c r="BR300" i="18"/>
  <c r="BR285" i="18"/>
  <c r="BR279" i="18"/>
  <c r="BR277" i="18"/>
  <c r="BR255" i="18"/>
  <c r="BR266" i="18"/>
  <c r="BR254" i="18"/>
  <c r="BR258" i="18"/>
  <c r="BR229" i="18"/>
  <c r="BR215" i="18"/>
  <c r="BR237" i="18"/>
  <c r="BR205" i="18"/>
  <c r="BR219" i="18"/>
  <c r="BR204" i="18"/>
  <c r="BR148" i="18"/>
  <c r="BR174" i="18"/>
  <c r="BR153" i="18"/>
  <c r="BR177" i="18"/>
  <c r="BR154" i="18"/>
  <c r="BR151" i="18"/>
  <c r="BR142" i="18"/>
  <c r="BR124" i="18"/>
  <c r="BR101" i="18"/>
  <c r="BR132" i="18"/>
  <c r="BR116" i="18"/>
  <c r="BR96" i="18"/>
  <c r="BR68" i="18"/>
  <c r="BR97" i="18"/>
  <c r="BR85" i="18"/>
  <c r="BR98" i="18"/>
  <c r="BR353" i="18"/>
  <c r="BR338" i="18"/>
  <c r="BR335" i="18"/>
  <c r="BR330" i="18"/>
  <c r="BR316" i="18"/>
  <c r="BR317" i="18"/>
  <c r="BR304" i="18"/>
  <c r="BR312" i="18"/>
  <c r="BR294" i="18"/>
  <c r="BR291" i="18"/>
  <c r="BR276" i="18"/>
  <c r="BR245" i="18"/>
  <c r="BR257" i="18"/>
  <c r="BR238" i="18"/>
  <c r="BR256" i="18"/>
  <c r="BR236" i="18"/>
  <c r="BR202" i="18"/>
  <c r="BR223" i="18"/>
  <c r="BR220" i="18"/>
  <c r="BR207" i="18"/>
  <c r="BR190" i="18"/>
  <c r="BR175" i="18"/>
  <c r="BR172" i="18"/>
  <c r="BR197" i="18"/>
  <c r="BR168" i="18"/>
  <c r="BR152" i="18"/>
  <c r="BR145" i="18"/>
  <c r="BR140" i="18"/>
  <c r="BR110" i="18"/>
  <c r="BR135" i="18"/>
  <c r="BR119" i="18"/>
  <c r="BR102" i="18"/>
  <c r="BR86" i="18"/>
  <c r="BR91" i="18"/>
  <c r="BR78" i="18"/>
  <c r="BR93" i="18"/>
  <c r="BR347" i="18"/>
  <c r="BR325" i="18"/>
  <c r="BR351" i="18"/>
  <c r="BR326" i="18"/>
  <c r="BR323" i="18"/>
  <c r="BR305" i="18"/>
  <c r="BR302" i="18"/>
  <c r="BR299" i="18"/>
  <c r="BR281" i="18"/>
  <c r="BR280" i="18"/>
  <c r="BR284" i="18"/>
  <c r="BR240" i="18"/>
  <c r="BR249" i="18"/>
  <c r="BR267" i="18"/>
  <c r="BR253" i="18"/>
  <c r="BR216" i="18"/>
  <c r="BR200" i="18"/>
  <c r="BR212" i="18"/>
  <c r="BR210" i="18"/>
  <c r="BR201" i="18"/>
  <c r="BR188" i="18"/>
  <c r="BR169" i="18"/>
  <c r="BR160" i="18"/>
  <c r="BR184" i="18"/>
  <c r="BR155" i="18"/>
  <c r="BR195" i="18"/>
  <c r="BR143" i="18"/>
  <c r="BR126" i="18"/>
  <c r="BR108" i="18"/>
  <c r="BR129" i="18"/>
  <c r="BR113" i="18"/>
  <c r="BR144" i="18"/>
  <c r="BR81" i="18"/>
  <c r="BR92" i="18"/>
  <c r="BR79" i="18"/>
  <c r="BR76" i="18"/>
  <c r="BR87" i="18"/>
  <c r="BR343" i="18"/>
  <c r="BR324" i="18"/>
  <c r="BR348" i="18"/>
  <c r="BR319" i="18"/>
  <c r="BR320" i="18"/>
  <c r="BR301" i="18"/>
  <c r="BR296" i="18"/>
  <c r="BR298" i="18"/>
  <c r="BR290" i="18"/>
  <c r="BR252" i="18"/>
  <c r="BR278" i="18"/>
  <c r="BR263" i="18"/>
  <c r="BR247" i="18"/>
  <c r="BR243" i="18"/>
  <c r="BR251" i="18"/>
  <c r="BR203" i="18"/>
  <c r="BR221" i="18"/>
  <c r="BR198" i="18"/>
  <c r="BR208" i="18"/>
  <c r="BR191" i="18"/>
  <c r="BR185" i="18"/>
  <c r="BR162" i="18"/>
  <c r="BR146" i="18"/>
  <c r="BR170" i="18"/>
  <c r="BR149" i="18"/>
  <c r="BR192" i="18"/>
  <c r="BR137" i="18"/>
  <c r="BR121" i="18"/>
  <c r="BR138" i="18"/>
  <c r="BR122" i="18"/>
  <c r="BR103" i="18"/>
  <c r="BR130" i="18"/>
  <c r="BR72" i="18"/>
  <c r="BR94" i="18"/>
  <c r="BR82" i="18"/>
  <c r="BR73" i="18"/>
  <c r="BR74" i="18"/>
  <c r="BR352" i="18"/>
  <c r="BR349" i="18"/>
  <c r="BR346" i="18"/>
  <c r="BR315" i="18"/>
  <c r="BR318" i="18"/>
  <c r="BR303" i="18"/>
  <c r="BR328" i="18"/>
  <c r="BR313" i="18"/>
  <c r="BR287" i="18"/>
  <c r="BR274" i="18"/>
  <c r="BR271" i="18"/>
  <c r="BR262" i="18"/>
  <c r="BR246" i="18"/>
  <c r="BR242" i="18"/>
  <c r="BR250" i="18"/>
  <c r="BR233" i="18"/>
  <c r="BR214" i="18"/>
  <c r="BR196" i="18"/>
  <c r="BR194" i="18"/>
  <c r="BR231" i="18"/>
  <c r="BR178" i="18"/>
  <c r="BR157" i="18"/>
  <c r="BR186" i="18"/>
  <c r="BR165" i="18"/>
  <c r="BR182" i="18"/>
  <c r="BR179" i="18"/>
  <c r="BR127" i="18"/>
  <c r="BR111" i="18"/>
  <c r="BR136" i="18"/>
  <c r="BR120" i="18"/>
  <c r="BR141" i="18"/>
  <c r="BR128" i="18"/>
  <c r="BR89" i="18"/>
  <c r="BR80" i="18"/>
  <c r="BR66" i="18"/>
  <c r="BR88" i="18"/>
  <c r="BR69" i="18"/>
  <c r="BR350" i="18"/>
  <c r="BR345" i="18"/>
  <c r="BR329" i="18"/>
  <c r="BR314" i="18"/>
  <c r="BR333" i="18"/>
  <c r="BR295" i="18"/>
  <c r="BR297" i="18"/>
  <c r="BR293" i="18"/>
  <c r="BR275" i="18"/>
  <c r="BR286" i="18"/>
  <c r="BR272" i="18"/>
  <c r="BR248" i="18"/>
  <c r="BR265" i="18"/>
  <c r="BR261" i="18"/>
  <c r="BR235" i="18"/>
  <c r="BR230" i="18"/>
  <c r="BR209" i="18"/>
  <c r="BR222" i="18"/>
  <c r="BR228" i="18"/>
  <c r="BR218" i="18"/>
  <c r="BR176" i="18"/>
  <c r="BR147" i="18"/>
  <c r="BR181" i="18"/>
  <c r="BR158" i="18"/>
  <c r="BR180" i="18"/>
  <c r="BR173" i="18"/>
  <c r="BR114" i="18"/>
  <c r="BR105" i="18"/>
  <c r="BR123" i="18"/>
  <c r="BR106" i="18"/>
  <c r="BR131" i="18"/>
  <c r="BR115" i="18"/>
  <c r="BR95" i="18"/>
  <c r="BR83" i="18"/>
  <c r="BR67" i="18"/>
  <c r="BR75" i="18"/>
  <c r="BR306" i="18"/>
  <c r="BR244" i="18"/>
  <c r="BR189" i="18"/>
  <c r="BR104" i="18"/>
  <c r="BR77" i="18"/>
  <c r="BR307" i="18"/>
  <c r="BR234" i="18"/>
  <c r="BR171" i="18"/>
  <c r="BR125" i="18"/>
  <c r="BR292" i="18"/>
  <c r="BR227" i="18"/>
  <c r="BR156" i="18"/>
  <c r="BR109" i="18"/>
  <c r="BR341" i="18"/>
  <c r="BR273" i="18"/>
  <c r="BR199" i="18"/>
  <c r="BR167" i="18"/>
  <c r="BR339" i="18"/>
  <c r="BR283" i="18"/>
  <c r="BR217" i="18"/>
  <c r="BR166" i="18"/>
  <c r="BR84" i="18"/>
  <c r="BR322" i="18"/>
  <c r="BR269" i="18"/>
  <c r="BR225" i="18"/>
  <c r="BR112" i="18"/>
  <c r="BR311" i="18"/>
  <c r="BR239" i="18"/>
  <c r="BR213" i="18"/>
  <c r="BR139" i="18"/>
  <c r="BR327" i="18"/>
  <c r="BR260" i="18"/>
  <c r="BR163" i="18"/>
  <c r="BR117" i="18"/>
  <c r="BJ353" i="18"/>
  <c r="BJ338" i="18"/>
  <c r="BJ342" i="18"/>
  <c r="BJ314" i="18"/>
  <c r="BJ332" i="18"/>
  <c r="BJ322" i="18"/>
  <c r="BJ306" i="18"/>
  <c r="BJ289" i="18"/>
  <c r="BJ275" i="18"/>
  <c r="BJ290" i="18"/>
  <c r="BJ279" i="18"/>
  <c r="BJ240" i="18"/>
  <c r="BJ254" i="18"/>
  <c r="BJ251" i="18"/>
  <c r="BJ263" i="18"/>
  <c r="BJ203" i="18"/>
  <c r="BJ209" i="18"/>
  <c r="BJ236" i="18"/>
  <c r="BJ210" i="18"/>
  <c r="BJ201" i="18"/>
  <c r="BJ190" i="18"/>
  <c r="BJ195" i="18"/>
  <c r="BJ172" i="18"/>
  <c r="BJ153" i="18"/>
  <c r="BJ168" i="18"/>
  <c r="BJ161" i="18"/>
  <c r="BJ145" i="18"/>
  <c r="BJ140" i="18"/>
  <c r="BJ110" i="18"/>
  <c r="BJ135" i="18"/>
  <c r="BJ119" i="18"/>
  <c r="BJ102" i="18"/>
  <c r="BJ86" i="18"/>
  <c r="BJ58" i="18"/>
  <c r="BJ56" i="18"/>
  <c r="BJ91" i="18"/>
  <c r="BJ78" i="18"/>
  <c r="BJ93" i="18"/>
  <c r="BJ33" i="18"/>
  <c r="BJ35" i="18"/>
  <c r="BJ44" i="18"/>
  <c r="BJ45" i="18"/>
  <c r="BJ24" i="18"/>
  <c r="BJ11" i="18"/>
  <c r="BJ347" i="18"/>
  <c r="BJ348" i="18"/>
  <c r="BJ337" i="18"/>
  <c r="BJ311" i="18"/>
  <c r="BJ328" i="18"/>
  <c r="BJ313" i="18"/>
  <c r="BJ309" i="18"/>
  <c r="BJ307" i="18"/>
  <c r="BJ286" i="18"/>
  <c r="BJ287" i="18"/>
  <c r="BJ278" i="18"/>
  <c r="BJ257" i="18"/>
  <c r="BJ241" i="18"/>
  <c r="BJ250" i="18"/>
  <c r="BJ262" i="18"/>
  <c r="BJ227" i="18"/>
  <c r="BJ199" i="18"/>
  <c r="BJ222" i="18"/>
  <c r="BJ208" i="18"/>
  <c r="BJ191" i="18"/>
  <c r="BJ188" i="18"/>
  <c r="BJ175" i="18"/>
  <c r="BJ160" i="18"/>
  <c r="BJ184" i="18"/>
  <c r="BJ155" i="18"/>
  <c r="BJ154" i="18"/>
  <c r="BJ143" i="18"/>
  <c r="BJ126" i="18"/>
  <c r="BJ108" i="18"/>
  <c r="BJ129" i="18"/>
  <c r="BJ113" i="18"/>
  <c r="BJ144" i="18"/>
  <c r="BJ81" i="18"/>
  <c r="BJ53" i="18"/>
  <c r="BJ92" i="18"/>
  <c r="BJ79" i="18"/>
  <c r="BJ76" i="18"/>
  <c r="BJ87" i="18"/>
  <c r="BJ27" i="18"/>
  <c r="BJ23" i="18"/>
  <c r="BJ32" i="18"/>
  <c r="BJ42" i="18"/>
  <c r="BJ19" i="18"/>
  <c r="BJ8" i="18"/>
  <c r="BJ343" i="18"/>
  <c r="BJ351" i="18"/>
  <c r="BJ344" i="18"/>
  <c r="BJ310" i="18"/>
  <c r="BJ334" i="18"/>
  <c r="BJ305" i="18"/>
  <c r="BJ308" i="18"/>
  <c r="BJ293" i="18"/>
  <c r="BJ283" i="18"/>
  <c r="BJ274" i="18"/>
  <c r="BJ271" i="18"/>
  <c r="BJ249" i="18"/>
  <c r="BJ261" i="18"/>
  <c r="BJ243" i="18"/>
  <c r="BJ248" i="18"/>
  <c r="BJ226" i="18"/>
  <c r="BJ193" i="18"/>
  <c r="BJ217" i="18"/>
  <c r="BJ194" i="18"/>
  <c r="BJ238" i="18"/>
  <c r="BJ185" i="18"/>
  <c r="BJ169" i="18"/>
  <c r="BJ146" i="18"/>
  <c r="BJ170" i="18"/>
  <c r="BJ149" i="18"/>
  <c r="BJ152" i="18"/>
  <c r="BJ137" i="18"/>
  <c r="BJ121" i="18"/>
  <c r="BJ138" i="18"/>
  <c r="BJ122" i="18"/>
  <c r="BJ103" i="18"/>
  <c r="BJ130" i="18"/>
  <c r="BJ72" i="18"/>
  <c r="BJ94" i="18"/>
  <c r="BJ82" i="18"/>
  <c r="BJ73" i="18"/>
  <c r="BJ63" i="18"/>
  <c r="BJ74" i="18"/>
  <c r="BJ21" i="18"/>
  <c r="BJ14" i="18"/>
  <c r="BJ10" i="18"/>
  <c r="BJ37" i="18"/>
  <c r="BJ15" i="18"/>
  <c r="BJ13" i="18"/>
  <c r="BJ352" i="18"/>
  <c r="BJ339" i="18"/>
  <c r="BJ335" i="18"/>
  <c r="BJ333" i="18"/>
  <c r="BJ331" i="18"/>
  <c r="BJ301" i="18"/>
  <c r="BJ304" i="18"/>
  <c r="BJ292" i="18"/>
  <c r="BJ282" i="18"/>
  <c r="BJ299" i="18"/>
  <c r="BJ280" i="18"/>
  <c r="BJ247" i="18"/>
  <c r="BJ244" i="18"/>
  <c r="BJ242" i="18"/>
  <c r="BJ235" i="18"/>
  <c r="BJ215" i="18"/>
  <c r="BJ231" i="18"/>
  <c r="BJ211" i="18"/>
  <c r="BJ228" i="18"/>
  <c r="BJ237" i="18"/>
  <c r="BJ178" i="18"/>
  <c r="BJ162" i="18"/>
  <c r="BJ192" i="18"/>
  <c r="BJ165" i="18"/>
  <c r="BJ197" i="18"/>
  <c r="BJ179" i="18"/>
  <c r="BJ127" i="18"/>
  <c r="BJ111" i="18"/>
  <c r="BJ136" i="18"/>
  <c r="BJ120" i="18"/>
  <c r="BJ141" i="18"/>
  <c r="BJ128" i="18"/>
  <c r="BJ59" i="18"/>
  <c r="BJ89" i="18"/>
  <c r="BJ80" i="18"/>
  <c r="BJ66" i="18"/>
  <c r="BJ88" i="18"/>
  <c r="BJ69" i="18"/>
  <c r="BJ18" i="18"/>
  <c r="BJ12" i="18"/>
  <c r="BJ51" i="18"/>
  <c r="BJ30" i="18"/>
  <c r="BJ6" i="18"/>
  <c r="BJ29" i="18"/>
  <c r="BJ350" i="18"/>
  <c r="BJ336" i="18"/>
  <c r="BJ349" i="18"/>
  <c r="BJ327" i="18"/>
  <c r="BJ330" i="18"/>
  <c r="BJ317" i="18"/>
  <c r="BJ302" i="18"/>
  <c r="BJ288" i="18"/>
  <c r="BJ273" i="18"/>
  <c r="BJ298" i="18"/>
  <c r="BJ272" i="18"/>
  <c r="BJ246" i="18"/>
  <c r="BJ264" i="18"/>
  <c r="BJ255" i="18"/>
  <c r="BJ234" i="18"/>
  <c r="BJ202" i="18"/>
  <c r="BJ223" i="18"/>
  <c r="BJ205" i="18"/>
  <c r="BJ225" i="18"/>
  <c r="BJ218" i="18"/>
  <c r="BJ176" i="18"/>
  <c r="BJ157" i="18"/>
  <c r="BJ186" i="18"/>
  <c r="BJ158" i="18"/>
  <c r="BJ189" i="18"/>
  <c r="BJ173" i="18"/>
  <c r="BJ114" i="18"/>
  <c r="BJ105" i="18"/>
  <c r="BJ123" i="18"/>
  <c r="BJ106" i="18"/>
  <c r="BJ341" i="18"/>
  <c r="BJ325" i="18"/>
  <c r="BJ329" i="18"/>
  <c r="BJ323" i="18"/>
  <c r="BJ320" i="18"/>
  <c r="BJ303" i="18"/>
  <c r="BJ296" i="18"/>
  <c r="BJ285" i="18"/>
  <c r="BJ270" i="18"/>
  <c r="BJ291" i="18"/>
  <c r="BJ269" i="18"/>
  <c r="BJ239" i="18"/>
  <c r="BJ258" i="18"/>
  <c r="BJ245" i="18"/>
  <c r="BJ232" i="18"/>
  <c r="BJ200" i="18"/>
  <c r="BJ212" i="18"/>
  <c r="BJ233" i="18"/>
  <c r="BJ224" i="18"/>
  <c r="BJ213" i="18"/>
  <c r="BJ163" i="18"/>
  <c r="BJ147" i="18"/>
  <c r="BJ181" i="18"/>
  <c r="BJ156" i="18"/>
  <c r="BJ182" i="18"/>
  <c r="BJ166" i="18"/>
  <c r="BJ112" i="18"/>
  <c r="BJ139" i="18"/>
  <c r="BJ117" i="18"/>
  <c r="BJ104" i="18"/>
  <c r="BJ125" i="18"/>
  <c r="BJ109" i="18"/>
  <c r="BJ84" i="18"/>
  <c r="BJ77" i="18"/>
  <c r="BJ61" i="18"/>
  <c r="BJ54" i="18"/>
  <c r="BJ62" i="18"/>
  <c r="BJ48" i="18"/>
  <c r="BJ46" i="18"/>
  <c r="BJ41" i="18"/>
  <c r="BJ31" i="18"/>
  <c r="BJ20" i="18"/>
  <c r="BJ26" i="18"/>
  <c r="BJ340" i="18"/>
  <c r="BJ324" i="18"/>
  <c r="BJ319" i="18"/>
  <c r="BJ321" i="18"/>
  <c r="BJ318" i="18"/>
  <c r="BJ295" i="18"/>
  <c r="BJ297" i="18"/>
  <c r="BJ294" i="18"/>
  <c r="BJ284" i="18"/>
  <c r="BJ277" i="18"/>
  <c r="BJ268" i="18"/>
  <c r="BJ260" i="18"/>
  <c r="BJ256" i="18"/>
  <c r="BJ267" i="18"/>
  <c r="BJ229" i="18"/>
  <c r="BJ221" i="18"/>
  <c r="BJ198" i="18"/>
  <c r="BJ230" i="18"/>
  <c r="BJ219" i="18"/>
  <c r="BJ206" i="18"/>
  <c r="BJ150" i="18"/>
  <c r="BJ187" i="18"/>
  <c r="BJ171" i="18"/>
  <c r="BJ183" i="18"/>
  <c r="BJ180" i="18"/>
  <c r="BJ164" i="18"/>
  <c r="BJ99" i="18"/>
  <c r="BJ133" i="18"/>
  <c r="BJ107" i="18"/>
  <c r="BJ134" i="18"/>
  <c r="BJ118" i="18"/>
  <c r="BJ100" i="18"/>
  <c r="BJ71" i="18"/>
  <c r="BJ70" i="18"/>
  <c r="BJ55" i="18"/>
  <c r="BJ90" i="18"/>
  <c r="BJ57" i="18"/>
  <c r="BJ47" i="18"/>
  <c r="BJ38" i="18"/>
  <c r="BJ34" i="18"/>
  <c r="BJ17" i="18"/>
  <c r="BJ7" i="18"/>
  <c r="BJ22" i="18"/>
  <c r="BJ300" i="18"/>
  <c r="BJ216" i="18"/>
  <c r="BJ159" i="18"/>
  <c r="BJ131" i="18"/>
  <c r="BJ67" i="18"/>
  <c r="BJ16" i="18"/>
  <c r="BJ40" i="18"/>
  <c r="BJ281" i="18"/>
  <c r="BJ214" i="18"/>
  <c r="BJ177" i="18"/>
  <c r="BJ116" i="18"/>
  <c r="BJ97" i="18"/>
  <c r="BJ36" i="18"/>
  <c r="BJ9" i="18"/>
  <c r="BJ345" i="18"/>
  <c r="BJ252" i="18"/>
  <c r="BJ196" i="18"/>
  <c r="BJ167" i="18"/>
  <c r="BJ115" i="18"/>
  <c r="BJ64" i="18"/>
  <c r="BJ49" i="18"/>
  <c r="BJ346" i="18"/>
  <c r="BJ276" i="18"/>
  <c r="BJ220" i="18"/>
  <c r="BJ151" i="18"/>
  <c r="BJ96" i="18"/>
  <c r="BJ85" i="18"/>
  <c r="BJ52" i="18"/>
  <c r="BJ315" i="18"/>
  <c r="BJ265" i="18"/>
  <c r="BJ207" i="18"/>
  <c r="BJ142" i="18"/>
  <c r="BJ95" i="18"/>
  <c r="BJ75" i="18"/>
  <c r="BJ43" i="18"/>
  <c r="BJ316" i="18"/>
  <c r="BJ259" i="18"/>
  <c r="BJ204" i="18"/>
  <c r="BJ124" i="18"/>
  <c r="BJ65" i="18"/>
  <c r="BJ98" i="18"/>
  <c r="BJ50" i="18"/>
  <c r="BJ326" i="18"/>
  <c r="BJ253" i="18"/>
  <c r="BJ148" i="18"/>
  <c r="BJ101" i="18"/>
  <c r="BJ83" i="18"/>
  <c r="BJ60" i="18"/>
  <c r="BJ25" i="18"/>
  <c r="AE352" i="18"/>
  <c r="AE349" i="18"/>
  <c r="AE313" i="18"/>
  <c r="AE310" i="18"/>
  <c r="AE281" i="18"/>
  <c r="AE272" i="18"/>
  <c r="AE250" i="18"/>
  <c r="AE246" i="18"/>
  <c r="AE197" i="18"/>
  <c r="AE200" i="18"/>
  <c r="AE201" i="18"/>
  <c r="AE164" i="18"/>
  <c r="AE165" i="18"/>
  <c r="AE109" i="18"/>
  <c r="AE133" i="18"/>
  <c r="AE108" i="18"/>
  <c r="AE76" i="18"/>
  <c r="AE89" i="18"/>
  <c r="AE56" i="18"/>
  <c r="AE13" i="18"/>
  <c r="AE41" i="18"/>
  <c r="AE20" i="18"/>
  <c r="AE46" i="18"/>
  <c r="AE174" i="18"/>
  <c r="AE131" i="18"/>
  <c r="AE315" i="18"/>
  <c r="AE27" i="18"/>
  <c r="AE231" i="18"/>
  <c r="AE90" i="18"/>
  <c r="AE218" i="18"/>
  <c r="AE219" i="18"/>
  <c r="AE243" i="18"/>
  <c r="AE6" i="18"/>
  <c r="AE134" i="18"/>
  <c r="AE340" i="18"/>
  <c r="AE135" i="18"/>
  <c r="AE341" i="18"/>
  <c r="AE55" i="18"/>
  <c r="AE311" i="18"/>
  <c r="AE82" i="18"/>
  <c r="AE210" i="18"/>
  <c r="AE261" i="18"/>
  <c r="AE35" i="18"/>
  <c r="AE247" i="18"/>
  <c r="AE350" i="18"/>
  <c r="AE348" i="18"/>
  <c r="AE332" i="18"/>
  <c r="AE301" i="18"/>
  <c r="AE298" i="18"/>
  <c r="AE270" i="18"/>
  <c r="AE249" i="18"/>
  <c r="AE254" i="18"/>
  <c r="AE204" i="18"/>
  <c r="AE238" i="18"/>
  <c r="AE192" i="18"/>
  <c r="AE157" i="18"/>
  <c r="AE160" i="18"/>
  <c r="AE137" i="18"/>
  <c r="AE112" i="18"/>
  <c r="AE136" i="18"/>
  <c r="AE69" i="18"/>
  <c r="AE77" i="18"/>
  <c r="AE92" i="18"/>
  <c r="AE33" i="18"/>
  <c r="AE36" i="18"/>
  <c r="AE16" i="18"/>
  <c r="AE62" i="18"/>
  <c r="AE190" i="18"/>
  <c r="AE139" i="18"/>
  <c r="AE331" i="18"/>
  <c r="AE87" i="18"/>
  <c r="AE347" i="18"/>
  <c r="AE106" i="18"/>
  <c r="AE241" i="18"/>
  <c r="AE229" i="18"/>
  <c r="AE39" i="18"/>
  <c r="AE22" i="18"/>
  <c r="AE150" i="18"/>
  <c r="AE259" i="18"/>
  <c r="AE143" i="18"/>
  <c r="AE251" i="18"/>
  <c r="AE103" i="18"/>
  <c r="AE235" i="18"/>
  <c r="AE98" i="18"/>
  <c r="AE244" i="18"/>
  <c r="AE309" i="18"/>
  <c r="AE47" i="18"/>
  <c r="AE279" i="18"/>
  <c r="AE346" i="18"/>
  <c r="AE336" i="18"/>
  <c r="AE320" i="18"/>
  <c r="AE297" i="18"/>
  <c r="AE284" i="18"/>
  <c r="AE269" i="18"/>
  <c r="AE237" i="18"/>
  <c r="AE240" i="18"/>
  <c r="AE188" i="18"/>
  <c r="AE226" i="18"/>
  <c r="AE173" i="18"/>
  <c r="AE189" i="18"/>
  <c r="AE177" i="18"/>
  <c r="AE116" i="18"/>
  <c r="AE145" i="18"/>
  <c r="AE113" i="18"/>
  <c r="AE88" i="18"/>
  <c r="AE72" i="18"/>
  <c r="AE85" i="18"/>
  <c r="AE48" i="18"/>
  <c r="AE29" i="18"/>
  <c r="AE12" i="18"/>
  <c r="AE78" i="18"/>
  <c r="AE206" i="18"/>
  <c r="AE191" i="18"/>
  <c r="AE319" i="18"/>
  <c r="AE107" i="18"/>
  <c r="AE239" i="18"/>
  <c r="AE122" i="18"/>
  <c r="AE353" i="18"/>
  <c r="AE264" i="18"/>
  <c r="AE63" i="18"/>
  <c r="AE38" i="18"/>
  <c r="AE166" i="18"/>
  <c r="AE339" i="18"/>
  <c r="AE187" i="18"/>
  <c r="AE255" i="18"/>
  <c r="AE111" i="18"/>
  <c r="AE299" i="18"/>
  <c r="AE114" i="18"/>
  <c r="AE43" i="18"/>
  <c r="AE327" i="18"/>
  <c r="AE67" i="18"/>
  <c r="AE343" i="18"/>
  <c r="AE345" i="18"/>
  <c r="AE333" i="18"/>
  <c r="AE318" i="18"/>
  <c r="AE306" i="18"/>
  <c r="AE274" i="18"/>
  <c r="AE286" i="18"/>
  <c r="AE234" i="18"/>
  <c r="AE236" i="18"/>
  <c r="AE230" i="18"/>
  <c r="AE224" i="18"/>
  <c r="AE168" i="18"/>
  <c r="AE176" i="18"/>
  <c r="AE149" i="18"/>
  <c r="AE144" i="18"/>
  <c r="AE140" i="18"/>
  <c r="AE141" i="18"/>
  <c r="AE81" i="18"/>
  <c r="AE84" i="18"/>
  <c r="AE80" i="18"/>
  <c r="AE40" i="18"/>
  <c r="AE24" i="18"/>
  <c r="AE8" i="18"/>
  <c r="AE94" i="18"/>
  <c r="AE260" i="18"/>
  <c r="AE199" i="18"/>
  <c r="AE225" i="18"/>
  <c r="AE115" i="18"/>
  <c r="AE10" i="18"/>
  <c r="AE138" i="18"/>
  <c r="AE323" i="18"/>
  <c r="AE312" i="18"/>
  <c r="AE71" i="18"/>
  <c r="AE54" i="18"/>
  <c r="AE182" i="18"/>
  <c r="AE11" i="18"/>
  <c r="AE195" i="18"/>
  <c r="AE335" i="18"/>
  <c r="AE119" i="18"/>
  <c r="AE303" i="18"/>
  <c r="AE130" i="18"/>
  <c r="AE75" i="18"/>
  <c r="AE222" i="18"/>
  <c r="AE95" i="18"/>
  <c r="AE267" i="18"/>
  <c r="AE342" i="18"/>
  <c r="AE329" i="18"/>
  <c r="AE304" i="18"/>
  <c r="AE285" i="18"/>
  <c r="AE290" i="18"/>
  <c r="AE282" i="18"/>
  <c r="AE265" i="18"/>
  <c r="AE220" i="18"/>
  <c r="AE221" i="18"/>
  <c r="AE217" i="18"/>
  <c r="AE185" i="18"/>
  <c r="AE148" i="18"/>
  <c r="AE184" i="18"/>
  <c r="AE128" i="18"/>
  <c r="AE117" i="18"/>
  <c r="AE125" i="18"/>
  <c r="AE65" i="18"/>
  <c r="AE61" i="18"/>
  <c r="AE64" i="18"/>
  <c r="AE28" i="18"/>
  <c r="AE17" i="18"/>
  <c r="AE44" i="18"/>
  <c r="AE110" i="18"/>
  <c r="AE289" i="18"/>
  <c r="AE207" i="18"/>
  <c r="AE324" i="18"/>
  <c r="AE123" i="18"/>
  <c r="AE26" i="18"/>
  <c r="AE154" i="18"/>
  <c r="AE51" i="18"/>
  <c r="AE283" i="18"/>
  <c r="AE151" i="18"/>
  <c r="AE70" i="18"/>
  <c r="AE198" i="18"/>
  <c r="AE19" i="18"/>
  <c r="AE203" i="18"/>
  <c r="AE351" i="18"/>
  <c r="AE171" i="18"/>
  <c r="AE18" i="18"/>
  <c r="AE146" i="18"/>
  <c r="AE83" i="18"/>
  <c r="AE273" i="18"/>
  <c r="AE147" i="18"/>
  <c r="AE338" i="18"/>
  <c r="AE326" i="18"/>
  <c r="AE302" i="18"/>
  <c r="AE294" i="18"/>
  <c r="AE278" i="18"/>
  <c r="AE268" i="18"/>
  <c r="AE262" i="18"/>
  <c r="AE213" i="18"/>
  <c r="AE216" i="18"/>
  <c r="AE205" i="18"/>
  <c r="AE180" i="18"/>
  <c r="AE181" i="18"/>
  <c r="AE161" i="18"/>
  <c r="AE121" i="18"/>
  <c r="AE101" i="18"/>
  <c r="AE120" i="18"/>
  <c r="AE60" i="18"/>
  <c r="AE97" i="18"/>
  <c r="AE57" i="18"/>
  <c r="AE21" i="18"/>
  <c r="AE25" i="18"/>
  <c r="AE271" i="18"/>
  <c r="AE126" i="18"/>
  <c r="AE337" i="18"/>
  <c r="AE248" i="18"/>
  <c r="AE227" i="18"/>
  <c r="AE175" i="18"/>
  <c r="AE42" i="18"/>
  <c r="AE170" i="18"/>
  <c r="AE79" i="18"/>
  <c r="AE287" i="18"/>
  <c r="AE159" i="18"/>
  <c r="AE86" i="18"/>
  <c r="AE214" i="18"/>
  <c r="AE31" i="18"/>
  <c r="AE211" i="18"/>
  <c r="AE228" i="18"/>
  <c r="AE179" i="18"/>
  <c r="AE34" i="18"/>
  <c r="AE162" i="18"/>
  <c r="AE163" i="18"/>
  <c r="AE308" i="18"/>
  <c r="AE155" i="18"/>
  <c r="AE334" i="18"/>
  <c r="AE322" i="18"/>
  <c r="AE316" i="18"/>
  <c r="AE288" i="18"/>
  <c r="AE253" i="18"/>
  <c r="AE242" i="18"/>
  <c r="AE266" i="18"/>
  <c r="AE208" i="18"/>
  <c r="AE209" i="18"/>
  <c r="AE212" i="18"/>
  <c r="AE152" i="18"/>
  <c r="AE153" i="18"/>
  <c r="AE156" i="18"/>
  <c r="AE105" i="18"/>
  <c r="AE129" i="18"/>
  <c r="AE104" i="18"/>
  <c r="AE53" i="18"/>
  <c r="AE73" i="18"/>
  <c r="AE52" i="18"/>
  <c r="AE9" i="18"/>
  <c r="AE37" i="18"/>
  <c r="AE14" i="18"/>
  <c r="AE142" i="18"/>
  <c r="AE15" i="18"/>
  <c r="AE277" i="18"/>
  <c r="AE307" i="18"/>
  <c r="AE183" i="18"/>
  <c r="AE58" i="18"/>
  <c r="AE186" i="18"/>
  <c r="AE99" i="18"/>
  <c r="AE276" i="18"/>
  <c r="AE293" i="18"/>
  <c r="AE102" i="18"/>
  <c r="AE257" i="18"/>
  <c r="AE91" i="18"/>
  <c r="AE245" i="18"/>
  <c r="AE321" i="18"/>
  <c r="AE328" i="18"/>
  <c r="AE50" i="18"/>
  <c r="AE178" i="18"/>
  <c r="AE223" i="18"/>
  <c r="AE275" i="18"/>
  <c r="AE215" i="18"/>
  <c r="AE314" i="18"/>
  <c r="AE169" i="18"/>
  <c r="AE45" i="18"/>
  <c r="AE325" i="18"/>
  <c r="AE127" i="18"/>
  <c r="AE296" i="18"/>
  <c r="AE300" i="18"/>
  <c r="AE172" i="18"/>
  <c r="AE49" i="18"/>
  <c r="AE74" i="18"/>
  <c r="AE280" i="18"/>
  <c r="AE252" i="18"/>
  <c r="AE132" i="18"/>
  <c r="AE32" i="18"/>
  <c r="AE202" i="18"/>
  <c r="AE23" i="18"/>
  <c r="AE258" i="18"/>
  <c r="AE100" i="18"/>
  <c r="AE30" i="18"/>
  <c r="AE167" i="18"/>
  <c r="AE295" i="18"/>
  <c r="AE256" i="18"/>
  <c r="AE124" i="18"/>
  <c r="AE158" i="18"/>
  <c r="AE305" i="18"/>
  <c r="AE66" i="18"/>
  <c r="AE233" i="18"/>
  <c r="AE93" i="18"/>
  <c r="AE59" i="18"/>
  <c r="AE263" i="18"/>
  <c r="AE194" i="18"/>
  <c r="AE330" i="18"/>
  <c r="AE193" i="18"/>
  <c r="AE96" i="18"/>
  <c r="AE344" i="18"/>
  <c r="AE118" i="18"/>
  <c r="AE232" i="18"/>
  <c r="BP15" i="18"/>
  <c r="BP8" i="18"/>
  <c r="BP52" i="18"/>
  <c r="BP23" i="18"/>
  <c r="BP27" i="18"/>
  <c r="BP30" i="18"/>
  <c r="BP78" i="18"/>
  <c r="BP91" i="18"/>
  <c r="BP56" i="18"/>
  <c r="BP58" i="18"/>
  <c r="BP86" i="18"/>
  <c r="BP57" i="18"/>
  <c r="BP134" i="18"/>
  <c r="BP101" i="18"/>
  <c r="BP124" i="18"/>
  <c r="BP142" i="18"/>
  <c r="BP109" i="18"/>
  <c r="BP125" i="18"/>
  <c r="BP156" i="18"/>
  <c r="BP171" i="18"/>
  <c r="BP187" i="18"/>
  <c r="BP150" i="18"/>
  <c r="BP166" i="18"/>
  <c r="BP182" i="18"/>
  <c r="BP205" i="18"/>
  <c r="BP199" i="18"/>
  <c r="BP227" i="18"/>
  <c r="BP206" i="18"/>
  <c r="BP228" i="18"/>
  <c r="BP252" i="18"/>
  <c r="BP240" i="18"/>
  <c r="BP250" i="18"/>
  <c r="BP281" i="18"/>
  <c r="BP257" i="18"/>
  <c r="BP268" i="18"/>
  <c r="BP280" i="18"/>
  <c r="BP305" i="18"/>
  <c r="BP300" i="18"/>
  <c r="BP308" i="18"/>
  <c r="BP310" i="18"/>
  <c r="BP317" i="18"/>
  <c r="BP350" i="18"/>
  <c r="BP331" i="18"/>
  <c r="BP344" i="18"/>
  <c r="BS16" i="18"/>
  <c r="BS13" i="18"/>
  <c r="BS37" i="18"/>
  <c r="BS51" i="18"/>
  <c r="BS49" i="18"/>
  <c r="BS46" i="18"/>
  <c r="BS69" i="18"/>
  <c r="BS88" i="18"/>
  <c r="BS66" i="18"/>
  <c r="BS80" i="18"/>
  <c r="BS89" i="18"/>
  <c r="BS99" i="18"/>
  <c r="BS115" i="18"/>
  <c r="BS131" i="18"/>
  <c r="BS106" i="18"/>
  <c r="BS123" i="18"/>
  <c r="BS147" i="18"/>
  <c r="BS150" i="18"/>
  <c r="BS166" i="18"/>
  <c r="BS180" i="18"/>
  <c r="BS156" i="18"/>
  <c r="BS159" i="18"/>
  <c r="BS187" i="18"/>
  <c r="BS236" i="18"/>
  <c r="BS201" i="18"/>
  <c r="BS220" i="18"/>
  <c r="BS198" i="18"/>
  <c r="BS202" i="18"/>
  <c r="BS232" i="18"/>
  <c r="BS242" i="18"/>
  <c r="BS265" i="18"/>
  <c r="BS263" i="18"/>
  <c r="BS269" i="18"/>
  <c r="BS285" i="18"/>
  <c r="BS267" i="18"/>
  <c r="BS294" i="18"/>
  <c r="BS305" i="18"/>
  <c r="BS308" i="18"/>
  <c r="BS303" i="18"/>
  <c r="BS320" i="18"/>
  <c r="BS340" i="18"/>
  <c r="BS326" i="18"/>
  <c r="BS346" i="18"/>
  <c r="BG7" i="18"/>
  <c r="BG33" i="18"/>
  <c r="BG34" i="18"/>
  <c r="BG24" i="18"/>
  <c r="BG13" i="18"/>
  <c r="BG50" i="18"/>
  <c r="BG66" i="18"/>
  <c r="BG80" i="18"/>
  <c r="BG89" i="18"/>
  <c r="BG59" i="18"/>
  <c r="BG87" i="18"/>
  <c r="BG76" i="18"/>
  <c r="BG129" i="18"/>
  <c r="BG145" i="18"/>
  <c r="BG121" i="18"/>
  <c r="BG127" i="18"/>
  <c r="BG144" i="18"/>
  <c r="BG113" i="18"/>
  <c r="BG184" i="18"/>
  <c r="BG160" i="18"/>
  <c r="BG192" i="18"/>
  <c r="BG151" i="18"/>
  <c r="BG167" i="18"/>
  <c r="BG183" i="18"/>
  <c r="BG196" i="18"/>
  <c r="BG236" i="18"/>
  <c r="BG216" i="18"/>
  <c r="BG207" i="18"/>
  <c r="BG231" i="18"/>
  <c r="BG241" i="18"/>
  <c r="BG246" i="18"/>
  <c r="BG263" i="18"/>
  <c r="BG274" i="18"/>
  <c r="BG270" i="18"/>
  <c r="BG268" i="18"/>
  <c r="BG277" i="18"/>
  <c r="BG307" i="18"/>
  <c r="BG300" i="18"/>
  <c r="BG316" i="18"/>
  <c r="BG318" i="18"/>
  <c r="BG319" i="18"/>
  <c r="BG326" i="18"/>
  <c r="BG339" i="18"/>
  <c r="BG348" i="18"/>
  <c r="CB11" i="18"/>
  <c r="CB31" i="18"/>
  <c r="CB47" i="18"/>
  <c r="CB37" i="18"/>
  <c r="CB44" i="18"/>
  <c r="CB35" i="18"/>
  <c r="CB59" i="18"/>
  <c r="CB87" i="18"/>
  <c r="CB76" i="18"/>
  <c r="CB79" i="18"/>
  <c r="CB92" i="18"/>
  <c r="CB105" i="18"/>
  <c r="CB114" i="18"/>
  <c r="CB130" i="18"/>
  <c r="CB103" i="18"/>
  <c r="CB120" i="18"/>
  <c r="CB136" i="18"/>
  <c r="CB157" i="18"/>
  <c r="CB163" i="18"/>
  <c r="CB166" i="18"/>
  <c r="CB182" i="18"/>
  <c r="CB165" i="18"/>
  <c r="CB160" i="18"/>
  <c r="CB227" i="18"/>
  <c r="CB218" i="18"/>
  <c r="CB234" i="18"/>
  <c r="CB195" i="18"/>
  <c r="CB223" i="18"/>
  <c r="CB250" i="18"/>
  <c r="CB242" i="18"/>
  <c r="CB262" i="18"/>
  <c r="CB256" i="18"/>
  <c r="CB275" i="18"/>
  <c r="CB254" i="18"/>
  <c r="CB281" i="18"/>
  <c r="CB283" i="18"/>
  <c r="CB287" i="18"/>
  <c r="CB314" i="18"/>
  <c r="CB306" i="18"/>
  <c r="CB330" i="18"/>
  <c r="CB333" i="18"/>
  <c r="CB332" i="18"/>
  <c r="CB353" i="18"/>
  <c r="CQ289" i="18"/>
  <c r="CQ195" i="18"/>
  <c r="CQ11" i="18"/>
  <c r="CQ150" i="18"/>
  <c r="CQ22" i="18"/>
  <c r="CQ244" i="18"/>
  <c r="CQ300" i="18"/>
  <c r="CQ352" i="18"/>
  <c r="CQ233" i="18"/>
  <c r="CQ58" i="18"/>
  <c r="CQ247" i="18"/>
  <c r="CQ7" i="18"/>
  <c r="CQ207" i="18"/>
  <c r="CQ142" i="18"/>
  <c r="CQ317" i="18"/>
  <c r="CQ269" i="18"/>
  <c r="CQ324" i="18"/>
  <c r="CQ25" i="18"/>
  <c r="CQ56" i="18"/>
  <c r="CQ125" i="18"/>
  <c r="CQ173" i="18"/>
  <c r="CQ184" i="18"/>
  <c r="CQ238" i="18"/>
  <c r="CQ334" i="18"/>
  <c r="AL140" i="18"/>
  <c r="AL131" i="18"/>
  <c r="AL331" i="18"/>
  <c r="AL324" i="18"/>
  <c r="AL100" i="18"/>
  <c r="AL111" i="18"/>
  <c r="AL312" i="18"/>
  <c r="AL308" i="18"/>
  <c r="AL37" i="18"/>
  <c r="AL97" i="18"/>
  <c r="AL194" i="18"/>
  <c r="AL217" i="18"/>
  <c r="AL282" i="18"/>
  <c r="BU40" i="18"/>
  <c r="BU95" i="18"/>
  <c r="BU82" i="18"/>
  <c r="BU113" i="18"/>
  <c r="BU185" i="18"/>
  <c r="BU199" i="18"/>
  <c r="BU220" i="18"/>
  <c r="BU246" i="18"/>
  <c r="BU284" i="18"/>
  <c r="BU317" i="18"/>
  <c r="BU349" i="18"/>
  <c r="CL7" i="18"/>
  <c r="CL52" i="18"/>
  <c r="CL61" i="18"/>
  <c r="CL149" i="18"/>
  <c r="CL298" i="18"/>
  <c r="BN33" i="18"/>
  <c r="BN91" i="18"/>
  <c r="BN148" i="18"/>
  <c r="BN194" i="18"/>
  <c r="BN289" i="18"/>
  <c r="BN352" i="18"/>
  <c r="BY55" i="18"/>
  <c r="BY142" i="18"/>
  <c r="BY225" i="18"/>
  <c r="BY250" i="18"/>
  <c r="BM31" i="18"/>
  <c r="BM111" i="18"/>
  <c r="BM173" i="18"/>
  <c r="BM217" i="18"/>
  <c r="BM303" i="18"/>
  <c r="BZ15" i="18"/>
  <c r="BZ67" i="18"/>
  <c r="BZ114" i="18"/>
  <c r="BZ194" i="18"/>
  <c r="BZ272" i="18"/>
  <c r="BZ329" i="18"/>
  <c r="AJ151" i="18"/>
  <c r="AJ124" i="18"/>
  <c r="AJ83" i="18"/>
  <c r="AJ146" i="18"/>
  <c r="AJ258" i="18"/>
  <c r="BB25" i="18"/>
  <c r="BB77" i="18"/>
  <c r="BB173" i="18"/>
  <c r="BB222" i="18"/>
  <c r="BB283" i="18"/>
  <c r="BB335" i="18"/>
  <c r="AT123" i="18"/>
  <c r="AX59" i="18"/>
  <c r="AT216" i="18"/>
  <c r="AX188" i="18"/>
  <c r="AX257" i="18"/>
  <c r="AT196" i="18"/>
  <c r="AR175" i="18"/>
  <c r="AZ211" i="18"/>
  <c r="AZ160" i="18"/>
  <c r="AX175" i="18"/>
  <c r="AZ119" i="18"/>
  <c r="AT45" i="18"/>
  <c r="AX77" i="18"/>
  <c r="AX85" i="18"/>
  <c r="AT106" i="18"/>
  <c r="AT173" i="18"/>
  <c r="AX198" i="18"/>
  <c r="AZ206" i="18"/>
  <c r="AZ252" i="18"/>
  <c r="AR310" i="18"/>
  <c r="BQ84" i="18"/>
  <c r="BQ283" i="18"/>
  <c r="BJ266" i="18"/>
  <c r="CT117" i="18"/>
  <c r="AH111" i="18"/>
  <c r="AE291" i="18"/>
  <c r="AP29" i="18"/>
  <c r="BC161" i="18"/>
  <c r="AK181" i="18"/>
  <c r="BO352" i="18"/>
  <c r="BO337" i="18"/>
  <c r="BO345" i="18"/>
  <c r="BO330" i="18"/>
  <c r="BO321" i="18"/>
  <c r="BO298" i="18"/>
  <c r="BO322" i="18"/>
  <c r="BO282" i="18"/>
  <c r="BO280" i="18"/>
  <c r="BO288" i="18"/>
  <c r="BO244" i="18"/>
  <c r="BO293" i="18"/>
  <c r="BO242" i="18"/>
  <c r="BO232" i="18"/>
  <c r="BO257" i="18"/>
  <c r="BO238" i="18"/>
  <c r="BO228" i="18"/>
  <c r="BO206" i="18"/>
  <c r="BO226" i="18"/>
  <c r="BO223" i="18"/>
  <c r="BO195" i="18"/>
  <c r="BO182" i="18"/>
  <c r="BO166" i="18"/>
  <c r="BO150" i="18"/>
  <c r="BO187" i="18"/>
  <c r="BO159" i="18"/>
  <c r="BO134" i="18"/>
  <c r="BO118" i="18"/>
  <c r="BO109" i="18"/>
  <c r="BO142" i="18"/>
  <c r="BO124" i="18"/>
  <c r="BO101" i="18"/>
  <c r="BO85" i="18"/>
  <c r="BO98" i="18"/>
  <c r="BO81" i="18"/>
  <c r="BO53" i="18"/>
  <c r="BO92" i="18"/>
  <c r="BO79" i="18"/>
  <c r="BO43" i="18"/>
  <c r="BO48" i="18"/>
  <c r="BO46" i="18"/>
  <c r="BO23" i="18"/>
  <c r="BO33" i="18"/>
  <c r="BO12" i="18"/>
  <c r="BO350" i="18"/>
  <c r="BO349" i="18"/>
  <c r="BO336" i="18"/>
  <c r="BO317" i="18"/>
  <c r="BO320" i="18"/>
  <c r="BO318" i="18"/>
  <c r="BO307" i="18"/>
  <c r="BO305" i="18"/>
  <c r="BO277" i="18"/>
  <c r="BO272" i="18"/>
  <c r="BO291" i="18"/>
  <c r="BO284" i="18"/>
  <c r="BO264" i="18"/>
  <c r="BO263" i="18"/>
  <c r="BO249" i="18"/>
  <c r="BO237" i="18"/>
  <c r="BO225" i="18"/>
  <c r="BO204" i="18"/>
  <c r="BO215" i="18"/>
  <c r="BO212" i="18"/>
  <c r="BO189" i="18"/>
  <c r="BO180" i="18"/>
  <c r="BO164" i="18"/>
  <c r="BO148" i="18"/>
  <c r="BO174" i="18"/>
  <c r="BO153" i="18"/>
  <c r="BO132" i="18"/>
  <c r="BO116" i="18"/>
  <c r="BO100" i="18"/>
  <c r="BO140" i="18"/>
  <c r="BO110" i="18"/>
  <c r="BO135" i="18"/>
  <c r="BO78" i="18"/>
  <c r="BO93" i="18"/>
  <c r="BO72" i="18"/>
  <c r="BO94" i="18"/>
  <c r="BO82" i="18"/>
  <c r="BO73" i="18"/>
  <c r="BO31" i="18"/>
  <c r="BO40" i="18"/>
  <c r="BO38" i="18"/>
  <c r="BO14" i="18"/>
  <c r="BO30" i="18"/>
  <c r="BO27" i="18"/>
  <c r="BO348" i="18"/>
  <c r="BO340" i="18"/>
  <c r="BO344" i="18"/>
  <c r="BO326" i="18"/>
  <c r="BO306" i="18"/>
  <c r="BO315" i="18"/>
  <c r="BO304" i="18"/>
  <c r="BO301" i="18"/>
  <c r="BO276" i="18"/>
  <c r="BO269" i="18"/>
  <c r="BO289" i="18"/>
  <c r="BO274" i="18"/>
  <c r="BO256" i="18"/>
  <c r="BO262" i="18"/>
  <c r="BO247" i="18"/>
  <c r="BO231" i="18"/>
  <c r="BO224" i="18"/>
  <c r="BO190" i="18"/>
  <c r="BO202" i="18"/>
  <c r="BO198" i="18"/>
  <c r="BO192" i="18"/>
  <c r="BO167" i="18"/>
  <c r="BO151" i="18"/>
  <c r="BO194" i="18"/>
  <c r="BO172" i="18"/>
  <c r="BO193" i="18"/>
  <c r="BO119" i="18"/>
  <c r="BO102" i="18"/>
  <c r="BO143" i="18"/>
  <c r="BO126" i="18"/>
  <c r="BO108" i="18"/>
  <c r="BO129" i="18"/>
  <c r="BO76" i="18"/>
  <c r="BO87" i="18"/>
  <c r="BO59" i="18"/>
  <c r="BO89" i="18"/>
  <c r="BO80" i="18"/>
  <c r="BO66" i="18"/>
  <c r="BO17" i="18"/>
  <c r="BO28" i="18"/>
  <c r="BO36" i="18"/>
  <c r="BO49" i="18"/>
  <c r="BO7" i="18"/>
  <c r="BO20" i="18"/>
  <c r="BO346" i="18"/>
  <c r="BO339" i="18"/>
  <c r="BO332" i="18"/>
  <c r="BO313" i="18"/>
  <c r="BO327" i="18"/>
  <c r="BO314" i="18"/>
  <c r="BO294" i="18"/>
  <c r="BO309" i="18"/>
  <c r="BO292" i="18"/>
  <c r="BO268" i="18"/>
  <c r="BO273" i="18"/>
  <c r="BO258" i="18"/>
  <c r="BO251" i="18"/>
  <c r="BO240" i="18"/>
  <c r="BO246" i="18"/>
  <c r="BO220" i="18"/>
  <c r="BO219" i="18"/>
  <c r="BO188" i="18"/>
  <c r="BO200" i="18"/>
  <c r="BO196" i="18"/>
  <c r="BO183" i="18"/>
  <c r="BO161" i="18"/>
  <c r="BO145" i="18"/>
  <c r="BO175" i="18"/>
  <c r="BO160" i="18"/>
  <c r="BO184" i="18"/>
  <c r="BO113" i="18"/>
  <c r="BO147" i="18"/>
  <c r="BO137" i="18"/>
  <c r="BO121" i="18"/>
  <c r="BO138" i="18"/>
  <c r="BO122" i="18"/>
  <c r="BO63" i="18"/>
  <c r="BO74" i="18"/>
  <c r="BO95" i="18"/>
  <c r="BO83" i="18"/>
  <c r="BO67" i="18"/>
  <c r="BO64" i="18"/>
  <c r="BO8" i="18"/>
  <c r="BO19" i="18"/>
  <c r="BO26" i="18"/>
  <c r="BO41" i="18"/>
  <c r="BO32" i="18"/>
  <c r="BO16" i="18"/>
  <c r="BO342" i="18"/>
  <c r="BO329" i="18"/>
  <c r="BO328" i="18"/>
  <c r="BO319" i="18"/>
  <c r="BO316" i="18"/>
  <c r="BO310" i="18"/>
  <c r="BO281" i="18"/>
  <c r="BO300" i="18"/>
  <c r="BO290" i="18"/>
  <c r="BO279" i="18"/>
  <c r="BO270" i="18"/>
  <c r="BO253" i="18"/>
  <c r="BO250" i="18"/>
  <c r="BO233" i="18"/>
  <c r="BO241" i="18"/>
  <c r="BO210" i="18"/>
  <c r="BO207" i="18"/>
  <c r="BO216" i="18"/>
  <c r="BO221" i="18"/>
  <c r="BO222" i="18"/>
  <c r="BO177" i="18"/>
  <c r="BO154" i="18"/>
  <c r="BO185" i="18"/>
  <c r="BO169" i="18"/>
  <c r="BO146" i="18"/>
  <c r="BO170" i="18"/>
  <c r="BO103" i="18"/>
  <c r="BO144" i="18"/>
  <c r="BO127" i="18"/>
  <c r="BO111" i="18"/>
  <c r="BO136" i="18"/>
  <c r="BO120" i="18"/>
  <c r="BO88" i="18"/>
  <c r="BO69" i="18"/>
  <c r="BO84" i="18"/>
  <c r="BO77" i="18"/>
  <c r="BO61" i="18"/>
  <c r="BO54" i="18"/>
  <c r="BO50" i="18"/>
  <c r="BO13" i="18"/>
  <c r="BO24" i="18"/>
  <c r="BO34" i="18"/>
  <c r="BO18" i="18"/>
  <c r="BO351" i="18"/>
  <c r="BO341" i="18"/>
  <c r="BO335" i="18"/>
  <c r="BO324" i="18"/>
  <c r="BO297" i="18"/>
  <c r="BO325" i="18"/>
  <c r="BO311" i="18"/>
  <c r="BO302" i="18"/>
  <c r="BO287" i="18"/>
  <c r="BO275" i="18"/>
  <c r="BO267" i="18"/>
  <c r="BO248" i="18"/>
  <c r="BO255" i="18"/>
  <c r="BO230" i="18"/>
  <c r="BO260" i="18"/>
  <c r="BO208" i="18"/>
  <c r="BO201" i="18"/>
  <c r="BO203" i="18"/>
  <c r="BO214" i="18"/>
  <c r="BO217" i="18"/>
  <c r="BO168" i="18"/>
  <c r="BO152" i="18"/>
  <c r="BO178" i="18"/>
  <c r="BO162" i="18"/>
  <c r="BO186" i="18"/>
  <c r="BO165" i="18"/>
  <c r="BO141" i="18"/>
  <c r="BO130" i="18"/>
  <c r="BO114" i="18"/>
  <c r="BO105" i="18"/>
  <c r="BO123" i="18"/>
  <c r="BO106" i="18"/>
  <c r="BO75" i="18"/>
  <c r="BO60" i="18"/>
  <c r="BO71" i="18"/>
  <c r="BO70" i="18"/>
  <c r="BO55" i="18"/>
  <c r="BO52" i="18"/>
  <c r="BO45" i="18"/>
  <c r="BO6" i="18"/>
  <c r="BO15" i="18"/>
  <c r="BO29" i="18"/>
  <c r="BO10" i="18"/>
  <c r="BO347" i="18"/>
  <c r="BO338" i="18"/>
  <c r="BO334" i="18"/>
  <c r="BO323" i="18"/>
  <c r="BO312" i="18"/>
  <c r="BO303" i="18"/>
  <c r="BO286" i="18"/>
  <c r="BO296" i="18"/>
  <c r="BO278" i="18"/>
  <c r="BO259" i="18"/>
  <c r="BO266" i="18"/>
  <c r="BO261" i="18"/>
  <c r="BO235" i="18"/>
  <c r="BO239" i="18"/>
  <c r="BO254" i="18"/>
  <c r="BO236" i="18"/>
  <c r="BO218" i="18"/>
  <c r="BO197" i="18"/>
  <c r="BO209" i="18"/>
  <c r="BO211" i="18"/>
  <c r="BO155" i="18"/>
  <c r="BO179" i="18"/>
  <c r="BO176" i="18"/>
  <c r="BO157" i="18"/>
  <c r="BO181" i="18"/>
  <c r="BO158" i="18"/>
  <c r="BO131" i="18"/>
  <c r="BO128" i="18"/>
  <c r="BO112" i="18"/>
  <c r="BO139" i="18"/>
  <c r="BO117" i="18"/>
  <c r="BO104" i="18"/>
  <c r="BO62" i="18"/>
  <c r="BO96" i="18"/>
  <c r="BO65" i="18"/>
  <c r="BO68" i="18"/>
  <c r="BO97" i="18"/>
  <c r="BO44" i="18"/>
  <c r="BO42" i="18"/>
  <c r="BO47" i="18"/>
  <c r="BO9" i="18"/>
  <c r="BO22" i="18"/>
  <c r="BO25" i="18"/>
  <c r="BO353" i="18"/>
  <c r="BO245" i="18"/>
  <c r="BO227" i="18"/>
  <c r="BO156" i="18"/>
  <c r="BO86" i="18"/>
  <c r="BO11" i="18"/>
  <c r="BO331" i="18"/>
  <c r="BO285" i="18"/>
  <c r="BO199" i="18"/>
  <c r="BO125" i="18"/>
  <c r="BO58" i="18"/>
  <c r="BO21" i="18"/>
  <c r="BO333" i="18"/>
  <c r="BO243" i="18"/>
  <c r="BO205" i="18"/>
  <c r="BO115" i="18"/>
  <c r="BO56" i="18"/>
  <c r="BO299" i="18"/>
  <c r="BO234" i="18"/>
  <c r="BO149" i="18"/>
  <c r="BO99" i="18"/>
  <c r="BO91" i="18"/>
  <c r="BO295" i="18"/>
  <c r="BO265" i="18"/>
  <c r="BO173" i="18"/>
  <c r="BO133" i="18"/>
  <c r="BO51" i="18"/>
  <c r="BO283" i="18"/>
  <c r="BO252" i="18"/>
  <c r="BO163" i="18"/>
  <c r="BO107" i="18"/>
  <c r="BO37" i="18"/>
  <c r="BO308" i="18"/>
  <c r="BO229" i="18"/>
  <c r="BO191" i="18"/>
  <c r="BO90" i="18"/>
  <c r="BO39" i="18"/>
  <c r="CP343" i="18"/>
  <c r="CP313" i="18"/>
  <c r="CP331" i="18"/>
  <c r="CP295" i="18"/>
  <c r="CP282" i="18"/>
  <c r="CP267" i="18"/>
  <c r="CP252" i="18"/>
  <c r="CP262" i="18"/>
  <c r="CP197" i="18"/>
  <c r="CP230" i="18"/>
  <c r="CP201" i="18"/>
  <c r="CP169" i="18"/>
  <c r="CP165" i="18"/>
  <c r="CP114" i="18"/>
  <c r="CP145" i="18"/>
  <c r="CP129" i="18"/>
  <c r="CP86" i="18"/>
  <c r="CP89" i="18"/>
  <c r="CP78" i="18"/>
  <c r="CP18" i="18"/>
  <c r="CP49" i="18"/>
  <c r="CP6" i="18"/>
  <c r="CP27" i="18"/>
  <c r="CP91" i="18"/>
  <c r="CP155" i="18"/>
  <c r="CP219" i="18"/>
  <c r="CP60" i="18"/>
  <c r="CP188" i="18"/>
  <c r="CP227" i="18"/>
  <c r="CP351" i="18"/>
  <c r="CP80" i="18"/>
  <c r="CP208" i="18"/>
  <c r="CP317" i="18"/>
  <c r="CP280" i="18"/>
  <c r="CP55" i="18"/>
  <c r="CP119" i="18"/>
  <c r="CP183" i="18"/>
  <c r="CP68" i="18"/>
  <c r="CP196" i="18"/>
  <c r="CP307" i="18"/>
  <c r="CP8" i="18"/>
  <c r="CP136" i="18"/>
  <c r="CP232" i="18"/>
  <c r="CP277" i="18"/>
  <c r="CP348" i="18"/>
  <c r="CP310" i="18"/>
  <c r="CP315" i="18"/>
  <c r="CP284" i="18"/>
  <c r="CP281" i="18"/>
  <c r="CP249" i="18"/>
  <c r="CP247" i="18"/>
  <c r="CP253" i="18"/>
  <c r="CP214" i="18"/>
  <c r="CP217" i="18"/>
  <c r="CP190" i="18"/>
  <c r="CP157" i="18"/>
  <c r="CP182" i="18"/>
  <c r="CP109" i="18"/>
  <c r="CP138" i="18"/>
  <c r="CP118" i="18"/>
  <c r="CP69" i="18"/>
  <c r="CP82" i="18"/>
  <c r="CP73" i="18"/>
  <c r="CP13" i="18"/>
  <c r="CP41" i="18"/>
  <c r="CP37" i="18"/>
  <c r="CP35" i="18"/>
  <c r="CP99" i="18"/>
  <c r="CP163" i="18"/>
  <c r="CP285" i="18"/>
  <c r="CP76" i="18"/>
  <c r="CP204" i="18"/>
  <c r="CP292" i="18"/>
  <c r="CP269" i="18"/>
  <c r="CP96" i="18"/>
  <c r="CP225" i="18"/>
  <c r="CP352" i="18"/>
  <c r="CP255" i="18"/>
  <c r="CP63" i="18"/>
  <c r="CP127" i="18"/>
  <c r="CP191" i="18"/>
  <c r="CP84" i="18"/>
  <c r="CP212" i="18"/>
  <c r="CP228" i="18"/>
  <c r="CP24" i="18"/>
  <c r="CP152" i="18"/>
  <c r="CP296" i="18"/>
  <c r="CP346" i="18"/>
  <c r="CP326" i="18"/>
  <c r="CP299" i="18"/>
  <c r="CP283" i="18"/>
  <c r="CP270" i="18"/>
  <c r="CP266" i="18"/>
  <c r="CP238" i="18"/>
  <c r="CP251" i="18"/>
  <c r="CP221" i="18"/>
  <c r="CP210" i="18"/>
  <c r="CP178" i="18"/>
  <c r="CP146" i="18"/>
  <c r="CP177" i="18"/>
  <c r="CP142" i="18"/>
  <c r="CP133" i="18"/>
  <c r="CP113" i="18"/>
  <c r="CP81" i="18"/>
  <c r="CP77" i="18"/>
  <c r="CP85" i="18"/>
  <c r="CP46" i="18"/>
  <c r="CP29" i="18"/>
  <c r="CP25" i="18"/>
  <c r="CP43" i="18"/>
  <c r="CP107" i="18"/>
  <c r="CP171" i="18"/>
  <c r="CP336" i="18"/>
  <c r="CP92" i="18"/>
  <c r="CP220" i="18"/>
  <c r="CP308" i="18"/>
  <c r="CP301" i="18"/>
  <c r="CP112" i="18"/>
  <c r="CP324" i="18"/>
  <c r="CP243" i="18"/>
  <c r="CP7" i="18"/>
  <c r="CP71" i="18"/>
  <c r="CP135" i="18"/>
  <c r="CP199" i="18"/>
  <c r="CP100" i="18"/>
  <c r="CP257" i="18"/>
  <c r="CP248" i="18"/>
  <c r="CP40" i="18"/>
  <c r="CP168" i="18"/>
  <c r="CP341" i="18"/>
  <c r="CP342" i="18"/>
  <c r="CP316" i="18"/>
  <c r="CP294" i="18"/>
  <c r="CP290" i="18"/>
  <c r="CP278" i="18"/>
  <c r="CP246" i="18"/>
  <c r="CP258" i="18"/>
  <c r="CP234" i="18"/>
  <c r="CP209" i="18"/>
  <c r="CP205" i="18"/>
  <c r="CP173" i="18"/>
  <c r="CP186" i="18"/>
  <c r="CP154" i="18"/>
  <c r="CP137" i="18"/>
  <c r="CP122" i="18"/>
  <c r="CP102" i="18"/>
  <c r="CP58" i="18"/>
  <c r="CP66" i="18"/>
  <c r="CP62" i="18"/>
  <c r="CP38" i="18"/>
  <c r="CP10" i="18"/>
  <c r="CP21" i="18"/>
  <c r="CP51" i="18"/>
  <c r="CP115" i="18"/>
  <c r="CP179" i="18"/>
  <c r="CP349" i="18"/>
  <c r="CP108" i="18"/>
  <c r="CP241" i="18"/>
  <c r="CP245" i="18"/>
  <c r="CP291" i="18"/>
  <c r="CP128" i="18"/>
  <c r="CP229" i="18"/>
  <c r="CP339" i="18"/>
  <c r="CP15" i="18"/>
  <c r="CP79" i="18"/>
  <c r="CP143" i="18"/>
  <c r="CP207" i="18"/>
  <c r="CP116" i="18"/>
  <c r="CP261" i="18"/>
  <c r="CP309" i="18"/>
  <c r="CP56" i="18"/>
  <c r="CP184" i="18"/>
  <c r="CP335" i="18"/>
  <c r="CP332" i="18"/>
  <c r="CP330" i="18"/>
  <c r="CP306" i="18"/>
  <c r="CP279" i="18"/>
  <c r="CP297" i="18"/>
  <c r="CP263" i="18"/>
  <c r="CP250" i="18"/>
  <c r="CP224" i="18"/>
  <c r="CP198" i="18"/>
  <c r="CP194" i="18"/>
  <c r="CP150" i="18"/>
  <c r="CP181" i="18"/>
  <c r="CP149" i="18"/>
  <c r="CP126" i="18"/>
  <c r="CP117" i="18"/>
  <c r="CP141" i="18"/>
  <c r="CP94" i="18"/>
  <c r="CP61" i="18"/>
  <c r="CP98" i="18"/>
  <c r="CP33" i="18"/>
  <c r="CP50" i="18"/>
  <c r="CP26" i="18"/>
  <c r="CP59" i="18"/>
  <c r="CP123" i="18"/>
  <c r="CP187" i="18"/>
  <c r="CP323" i="18"/>
  <c r="CP124" i="18"/>
  <c r="CP273" i="18"/>
  <c r="CP312" i="18"/>
  <c r="CP16" i="18"/>
  <c r="CP144" i="18"/>
  <c r="CP293" i="18"/>
  <c r="CP244" i="18"/>
  <c r="CP23" i="18"/>
  <c r="CP87" i="18"/>
  <c r="CP151" i="18"/>
  <c r="CP215" i="18"/>
  <c r="CP132" i="18"/>
  <c r="CP319" i="18"/>
  <c r="CP325" i="18"/>
  <c r="CP72" i="18"/>
  <c r="CP200" i="18"/>
  <c r="CP275" i="18"/>
  <c r="CP350" i="18"/>
  <c r="CP327" i="18"/>
  <c r="CP329" i="18"/>
  <c r="CP311" i="18"/>
  <c r="CP268" i="18"/>
  <c r="CP265" i="18"/>
  <c r="CP254" i="18"/>
  <c r="CP242" i="18"/>
  <c r="CP213" i="18"/>
  <c r="CP193" i="18"/>
  <c r="CP233" i="18"/>
  <c r="CP185" i="18"/>
  <c r="CP170" i="18"/>
  <c r="CP189" i="18"/>
  <c r="CP121" i="18"/>
  <c r="CP106" i="18"/>
  <c r="CP130" i="18"/>
  <c r="CP70" i="18"/>
  <c r="CP54" i="18"/>
  <c r="CP74" i="18"/>
  <c r="CP14" i="18"/>
  <c r="CP42" i="18"/>
  <c r="CP22" i="18"/>
  <c r="CP67" i="18"/>
  <c r="CP131" i="18"/>
  <c r="CP195" i="18"/>
  <c r="CP12" i="18"/>
  <c r="CP140" i="18"/>
  <c r="CP264" i="18"/>
  <c r="CP328" i="18"/>
  <c r="CP32" i="18"/>
  <c r="CP160" i="18"/>
  <c r="CP344" i="18"/>
  <c r="CP276" i="18"/>
  <c r="CP31" i="18"/>
  <c r="CP95" i="18"/>
  <c r="CP159" i="18"/>
  <c r="CP20" i="18"/>
  <c r="CP148" i="18"/>
  <c r="CP304" i="18"/>
  <c r="CP347" i="18"/>
  <c r="CP88" i="18"/>
  <c r="CP216" i="18"/>
  <c r="CP260" i="18"/>
  <c r="CP345" i="18"/>
  <c r="CP322" i="18"/>
  <c r="CP318" i="18"/>
  <c r="CP302" i="18"/>
  <c r="CP298" i="18"/>
  <c r="CP256" i="18"/>
  <c r="CP240" i="18"/>
  <c r="CP237" i="18"/>
  <c r="CP226" i="18"/>
  <c r="CP222" i="18"/>
  <c r="CP218" i="18"/>
  <c r="CP162" i="18"/>
  <c r="CP158" i="18"/>
  <c r="CP166" i="18"/>
  <c r="CP110" i="18"/>
  <c r="CP101" i="18"/>
  <c r="CP125" i="18"/>
  <c r="CP65" i="18"/>
  <c r="CP97" i="18"/>
  <c r="CP57" i="18"/>
  <c r="CP9" i="18"/>
  <c r="CP30" i="18"/>
  <c r="CP11" i="18"/>
  <c r="CP75" i="18"/>
  <c r="CP139" i="18"/>
  <c r="CP203" i="18"/>
  <c r="CP28" i="18"/>
  <c r="CP156" i="18"/>
  <c r="CP223" i="18"/>
  <c r="CP239" i="18"/>
  <c r="CP48" i="18"/>
  <c r="CP176" i="18"/>
  <c r="CP272" i="18"/>
  <c r="CP337" i="18"/>
  <c r="CP39" i="18"/>
  <c r="CP103" i="18"/>
  <c r="CP167" i="18"/>
  <c r="CP36" i="18"/>
  <c r="CP164" i="18"/>
  <c r="CP333" i="18"/>
  <c r="CP271" i="18"/>
  <c r="CP104" i="18"/>
  <c r="CP289" i="18"/>
  <c r="CP321" i="18"/>
  <c r="CP338" i="18"/>
  <c r="CP202" i="18"/>
  <c r="CP93" i="18"/>
  <c r="CP147" i="18"/>
  <c r="CP288" i="18"/>
  <c r="CP320" i="18"/>
  <c r="CP314" i="18"/>
  <c r="CP231" i="18"/>
  <c r="CP53" i="18"/>
  <c r="CP211" i="18"/>
  <c r="CP340" i="18"/>
  <c r="CP120" i="18"/>
  <c r="CP334" i="18"/>
  <c r="CP206" i="18"/>
  <c r="CP90" i="18"/>
  <c r="CP44" i="18"/>
  <c r="CP47" i="18"/>
  <c r="CP305" i="18"/>
  <c r="CP300" i="18"/>
  <c r="CP174" i="18"/>
  <c r="CP45" i="18"/>
  <c r="CP172" i="18"/>
  <c r="CP111" i="18"/>
  <c r="CP353" i="18"/>
  <c r="CP286" i="18"/>
  <c r="CP153" i="18"/>
  <c r="CP34" i="18"/>
  <c r="CP287" i="18"/>
  <c r="CP175" i="18"/>
  <c r="CP274" i="18"/>
  <c r="CP161" i="18"/>
  <c r="CP17" i="18"/>
  <c r="CP303" i="18"/>
  <c r="CP52" i="18"/>
  <c r="CP235" i="18"/>
  <c r="CP105" i="18"/>
  <c r="CP19" i="18"/>
  <c r="CP64" i="18"/>
  <c r="CP180" i="18"/>
  <c r="CP236" i="18"/>
  <c r="CP134" i="18"/>
  <c r="CP83" i="18"/>
  <c r="CP192" i="18"/>
  <c r="CP259" i="18"/>
  <c r="BS52" i="18"/>
  <c r="BS76" i="18"/>
  <c r="BS130" i="18"/>
  <c r="BS111" i="18"/>
  <c r="BS181" i="18"/>
  <c r="BS223" i="18"/>
  <c r="BS245" i="18"/>
  <c r="BS322" i="18"/>
  <c r="BS333" i="18"/>
  <c r="AI342" i="18"/>
  <c r="AI302" i="18"/>
  <c r="AI282" i="18"/>
  <c r="AI242" i="18"/>
  <c r="AI238" i="18"/>
  <c r="AI186" i="18"/>
  <c r="AI150" i="18"/>
  <c r="AI118" i="18"/>
  <c r="AI66" i="18"/>
  <c r="AI46" i="18"/>
  <c r="AI30" i="18"/>
  <c r="AI95" i="18"/>
  <c r="AI341" i="18"/>
  <c r="AI80" i="18"/>
  <c r="AI208" i="18"/>
  <c r="AI133" i="18"/>
  <c r="AI276" i="18"/>
  <c r="AI123" i="18"/>
  <c r="AI313" i="18"/>
  <c r="AI253" i="18"/>
  <c r="AI87" i="18"/>
  <c r="AI44" i="18"/>
  <c r="AI172" i="18"/>
  <c r="AI73" i="18"/>
  <c r="AI228" i="18"/>
  <c r="AI179" i="18"/>
  <c r="AI145" i="18"/>
  <c r="AI315" i="18"/>
  <c r="AI207" i="18"/>
  <c r="AI40" i="18"/>
  <c r="AI168" i="18"/>
  <c r="AI13" i="18"/>
  <c r="AI317" i="18"/>
  <c r="AI107" i="18"/>
  <c r="AI239" i="18"/>
  <c r="AI121" i="18"/>
  <c r="AI283" i="18"/>
  <c r="AI287" i="18"/>
  <c r="AI132" i="18"/>
  <c r="AI345" i="18"/>
  <c r="AI263" i="18"/>
  <c r="AI195" i="18"/>
  <c r="AI149" i="18"/>
  <c r="AI251" i="18"/>
  <c r="AI334" i="18"/>
  <c r="AI294" i="18"/>
  <c r="AI278" i="18"/>
  <c r="AI202" i="18"/>
  <c r="AI210" i="18"/>
  <c r="AI170" i="18"/>
  <c r="AI142" i="18"/>
  <c r="AI102" i="18"/>
  <c r="AI54" i="18"/>
  <c r="AI38" i="18"/>
  <c r="AI6" i="18"/>
  <c r="AI127" i="18"/>
  <c r="AI255" i="18"/>
  <c r="AI96" i="18"/>
  <c r="AI249" i="18"/>
  <c r="AI141" i="18"/>
  <c r="AI340" i="18"/>
  <c r="AI155" i="18"/>
  <c r="AI332" i="18"/>
  <c r="AI272" i="18"/>
  <c r="AI119" i="18"/>
  <c r="AI60" i="18"/>
  <c r="AI188" i="18"/>
  <c r="AI81" i="18"/>
  <c r="AI292" i="18"/>
  <c r="AI211" i="18"/>
  <c r="AI153" i="18"/>
  <c r="AI331" i="18"/>
  <c r="AI229" i="18"/>
  <c r="AI56" i="18"/>
  <c r="AI184" i="18"/>
  <c r="AI57" i="18"/>
  <c r="AI231" i="18"/>
  <c r="AI139" i="18"/>
  <c r="AI236" i="18"/>
  <c r="AI173" i="18"/>
  <c r="AI7" i="18"/>
  <c r="AI20" i="18"/>
  <c r="AI148" i="18"/>
  <c r="AI243" i="18"/>
  <c r="AI260" i="18"/>
  <c r="AI233" i="18"/>
  <c r="AI157" i="18"/>
  <c r="AI330" i="18"/>
  <c r="AI310" i="18"/>
  <c r="AI262" i="18"/>
  <c r="AI234" i="18"/>
  <c r="AI218" i="18"/>
  <c r="AI158" i="18"/>
  <c r="AI126" i="18"/>
  <c r="AI130" i="18"/>
  <c r="AI90" i="18"/>
  <c r="AI26" i="18"/>
  <c r="AI10" i="18"/>
  <c r="AI159" i="18"/>
  <c r="AI335" i="18"/>
  <c r="AI112" i="18"/>
  <c r="AI268" i="18"/>
  <c r="AI185" i="18"/>
  <c r="AI353" i="18"/>
  <c r="AI187" i="18"/>
  <c r="AI53" i="18"/>
  <c r="AI301" i="18"/>
  <c r="AI151" i="18"/>
  <c r="AI76" i="18"/>
  <c r="AI204" i="18"/>
  <c r="AI161" i="18"/>
  <c r="AI267" i="18"/>
  <c r="AI271" i="18"/>
  <c r="AI213" i="18"/>
  <c r="AI15" i="18"/>
  <c r="AI261" i="18"/>
  <c r="AI72" i="18"/>
  <c r="AI200" i="18"/>
  <c r="AI129" i="18"/>
  <c r="AI244" i="18"/>
  <c r="AI171" i="18"/>
  <c r="AI281" i="18"/>
  <c r="AI181" i="18"/>
  <c r="AI39" i="18"/>
  <c r="AI36" i="18"/>
  <c r="AI164" i="18"/>
  <c r="AI49" i="18"/>
  <c r="AI324" i="18"/>
  <c r="AI316" i="18"/>
  <c r="AI237" i="18"/>
  <c r="AI326" i="18"/>
  <c r="AI298" i="18"/>
  <c r="AI250" i="18"/>
  <c r="AI214" i="18"/>
  <c r="AI206" i="18"/>
  <c r="AI182" i="18"/>
  <c r="AI110" i="18"/>
  <c r="AI114" i="18"/>
  <c r="AI78" i="18"/>
  <c r="AI34" i="18"/>
  <c r="AI18" i="18"/>
  <c r="AI191" i="18"/>
  <c r="AI351" i="18"/>
  <c r="AI128" i="18"/>
  <c r="AI9" i="18"/>
  <c r="AI193" i="18"/>
  <c r="AI235" i="18"/>
  <c r="AI219" i="18"/>
  <c r="AI101" i="18"/>
  <c r="AI327" i="18"/>
  <c r="AI183" i="18"/>
  <c r="AI92" i="18"/>
  <c r="AI220" i="18"/>
  <c r="AI221" i="18"/>
  <c r="AI19" i="18"/>
  <c r="AI284" i="18"/>
  <c r="AI224" i="18"/>
  <c r="AI47" i="18"/>
  <c r="AI293" i="18"/>
  <c r="AI88" i="18"/>
  <c r="AI216" i="18"/>
  <c r="AI137" i="18"/>
  <c r="AI308" i="18"/>
  <c r="AI203" i="18"/>
  <c r="AI323" i="18"/>
  <c r="AI240" i="18"/>
  <c r="AI71" i="18"/>
  <c r="AI52" i="18"/>
  <c r="AI180" i="18"/>
  <c r="AI77" i="18"/>
  <c r="AI35" i="18"/>
  <c r="AI259" i="18"/>
  <c r="AI256" i="18"/>
  <c r="AI314" i="18"/>
  <c r="AI290" i="18"/>
  <c r="AI258" i="18"/>
  <c r="AI230" i="18"/>
  <c r="AI190" i="18"/>
  <c r="AI154" i="18"/>
  <c r="AI138" i="18"/>
  <c r="AI58" i="18"/>
  <c r="AI62" i="18"/>
  <c r="AI22" i="18"/>
  <c r="AI14" i="18"/>
  <c r="AI223" i="18"/>
  <c r="AI16" i="18"/>
  <c r="AI144" i="18"/>
  <c r="AI17" i="18"/>
  <c r="AI201" i="18"/>
  <c r="AI299" i="18"/>
  <c r="AI248" i="18"/>
  <c r="AI109" i="18"/>
  <c r="AI225" i="18"/>
  <c r="AI215" i="18"/>
  <c r="AI108" i="18"/>
  <c r="AI265" i="18"/>
  <c r="AI320" i="18"/>
  <c r="AI51" i="18"/>
  <c r="AI329" i="18"/>
  <c r="AI269" i="18"/>
  <c r="AI79" i="18"/>
  <c r="AI325" i="18"/>
  <c r="AI104" i="18"/>
  <c r="AI300" i="18"/>
  <c r="AI189" i="18"/>
  <c r="AI347" i="18"/>
  <c r="AI232" i="18"/>
  <c r="AI25" i="18"/>
  <c r="AI336" i="18"/>
  <c r="AI103" i="18"/>
  <c r="AI68" i="18"/>
  <c r="AI196" i="18"/>
  <c r="AI97" i="18"/>
  <c r="AI67" i="18"/>
  <c r="AI339" i="18"/>
  <c r="AI304" i="18"/>
  <c r="AI338" i="18"/>
  <c r="AI322" i="18"/>
  <c r="AI270" i="18"/>
  <c r="AI266" i="18"/>
  <c r="AI226" i="18"/>
  <c r="AI162" i="18"/>
  <c r="AI194" i="18"/>
  <c r="AI122" i="18"/>
  <c r="AI94" i="18"/>
  <c r="AI98" i="18"/>
  <c r="AI50" i="18"/>
  <c r="AI21" i="18"/>
  <c r="AI245" i="18"/>
  <c r="AI32" i="18"/>
  <c r="AI160" i="18"/>
  <c r="AI29" i="18"/>
  <c r="AI209" i="18"/>
  <c r="AI27" i="18"/>
  <c r="AI280" i="18"/>
  <c r="AI117" i="18"/>
  <c r="AI289" i="18"/>
  <c r="AI344" i="18"/>
  <c r="AI124" i="18"/>
  <c r="AI275" i="18"/>
  <c r="AI247" i="18"/>
  <c r="AI83" i="18"/>
  <c r="AI33" i="18"/>
  <c r="AI352" i="18"/>
  <c r="AI111" i="18"/>
  <c r="AI319" i="18"/>
  <c r="AI120" i="18"/>
  <c r="AI348" i="18"/>
  <c r="AI197" i="18"/>
  <c r="AI11" i="18"/>
  <c r="AI264" i="18"/>
  <c r="AI85" i="18"/>
  <c r="AI349" i="18"/>
  <c r="AI135" i="18"/>
  <c r="AI84" i="18"/>
  <c r="AI212" i="18"/>
  <c r="AI165" i="18"/>
  <c r="AI99" i="18"/>
  <c r="AI37" i="18"/>
  <c r="AI333" i="18"/>
  <c r="AI350" i="18"/>
  <c r="AI318" i="18"/>
  <c r="AI274" i="18"/>
  <c r="AI246" i="18"/>
  <c r="AI198" i="18"/>
  <c r="AI174" i="18"/>
  <c r="AI166" i="18"/>
  <c r="AI106" i="18"/>
  <c r="AI70" i="18"/>
  <c r="AI74" i="18"/>
  <c r="AI45" i="18"/>
  <c r="AI31" i="18"/>
  <c r="AI277" i="18"/>
  <c r="AI48" i="18"/>
  <c r="AI176" i="18"/>
  <c r="AI89" i="18"/>
  <c r="AI295" i="18"/>
  <c r="AI59" i="18"/>
  <c r="AI312" i="18"/>
  <c r="AI169" i="18"/>
  <c r="AI23" i="18"/>
  <c r="AI12" i="18"/>
  <c r="AI140" i="18"/>
  <c r="AI291" i="18"/>
  <c r="AI279" i="18"/>
  <c r="AI115" i="18"/>
  <c r="AI65" i="18"/>
  <c r="AI241" i="18"/>
  <c r="AI143" i="18"/>
  <c r="AI8" i="18"/>
  <c r="AI136" i="18"/>
  <c r="AI227" i="18"/>
  <c r="AI205" i="18"/>
  <c r="AI43" i="18"/>
  <c r="AI296" i="18"/>
  <c r="AI105" i="18"/>
  <c r="AI257" i="18"/>
  <c r="AI167" i="18"/>
  <c r="AI100" i="18"/>
  <c r="AI252" i="18"/>
  <c r="AI217" i="18"/>
  <c r="AI131" i="18"/>
  <c r="AI61" i="18"/>
  <c r="AI273" i="18"/>
  <c r="AI134" i="18"/>
  <c r="AI125" i="18"/>
  <c r="AI41" i="18"/>
  <c r="AI307" i="18"/>
  <c r="AI297" i="18"/>
  <c r="AI346" i="18"/>
  <c r="AI82" i="18"/>
  <c r="AI311" i="18"/>
  <c r="AI343" i="18"/>
  <c r="AI288" i="18"/>
  <c r="AI285" i="18"/>
  <c r="AI306" i="18"/>
  <c r="AI86" i="18"/>
  <c r="AI91" i="18"/>
  <c r="AI147" i="18"/>
  <c r="AI75" i="18"/>
  <c r="AI163" i="18"/>
  <c r="AI286" i="18"/>
  <c r="AI42" i="18"/>
  <c r="AI303" i="18"/>
  <c r="AI93" i="18"/>
  <c r="AI328" i="18"/>
  <c r="AI69" i="18"/>
  <c r="AI254" i="18"/>
  <c r="AI63" i="18"/>
  <c r="AI177" i="18"/>
  <c r="AI305" i="18"/>
  <c r="AI113" i="18"/>
  <c r="AI337" i="18"/>
  <c r="AI222" i="18"/>
  <c r="AI309" i="18"/>
  <c r="AI55" i="18"/>
  <c r="AI175" i="18"/>
  <c r="AI321" i="18"/>
  <c r="AI146" i="18"/>
  <c r="AI64" i="18"/>
  <c r="AI28" i="18"/>
  <c r="AI24" i="18"/>
  <c r="AI199" i="18"/>
  <c r="AI192" i="18"/>
  <c r="AI156" i="18"/>
  <c r="AI152" i="18"/>
  <c r="AI116" i="18"/>
  <c r="AI178" i="18"/>
  <c r="BY347" i="18"/>
  <c r="BY338" i="18"/>
  <c r="BY337" i="18"/>
  <c r="BY321" i="18"/>
  <c r="BY323" i="18"/>
  <c r="BY312" i="18"/>
  <c r="BY296" i="18"/>
  <c r="BY289" i="18"/>
  <c r="BY280" i="18"/>
  <c r="BY282" i="18"/>
  <c r="BY277" i="18"/>
  <c r="BY249" i="18"/>
  <c r="BY253" i="18"/>
  <c r="BY246" i="18"/>
  <c r="BY237" i="18"/>
  <c r="BY197" i="18"/>
  <c r="BY209" i="18"/>
  <c r="BY234" i="18"/>
  <c r="BY230" i="18"/>
  <c r="BY224" i="18"/>
  <c r="BY173" i="18"/>
  <c r="BY150" i="18"/>
  <c r="BY174" i="18"/>
  <c r="BY153" i="18"/>
  <c r="BY177" i="18"/>
  <c r="BY161" i="18"/>
  <c r="BY100" i="18"/>
  <c r="BY140" i="18"/>
  <c r="BY110" i="18"/>
  <c r="BY135" i="18"/>
  <c r="BY119" i="18"/>
  <c r="BY116" i="18"/>
  <c r="BY96" i="18"/>
  <c r="BY65" i="18"/>
  <c r="BY68" i="18"/>
  <c r="BY97" i="18"/>
  <c r="BY85" i="18"/>
  <c r="BY50" i="18"/>
  <c r="BY39" i="18"/>
  <c r="BY9" i="18"/>
  <c r="BY52" i="18"/>
  <c r="BY12" i="18"/>
  <c r="BY30" i="18"/>
  <c r="BY341" i="18"/>
  <c r="BY333" i="18"/>
  <c r="BY313" i="18"/>
  <c r="BY316" i="18"/>
  <c r="BY318" i="18"/>
  <c r="BY310" i="18"/>
  <c r="BY294" i="18"/>
  <c r="BY290" i="18"/>
  <c r="BY272" i="18"/>
  <c r="BY273" i="18"/>
  <c r="BY276" i="18"/>
  <c r="BY266" i="18"/>
  <c r="BY239" i="18"/>
  <c r="BY243" i="18"/>
  <c r="BY218" i="18"/>
  <c r="BY227" i="18"/>
  <c r="BY199" i="18"/>
  <c r="BY232" i="18"/>
  <c r="BY220" i="18"/>
  <c r="BY219" i="18"/>
  <c r="BY166" i="18"/>
  <c r="BY148" i="18"/>
  <c r="BY172" i="18"/>
  <c r="BY187" i="18"/>
  <c r="BY168" i="18"/>
  <c r="BY154" i="18"/>
  <c r="BY143" i="18"/>
  <c r="BY126" i="18"/>
  <c r="BY108" i="18"/>
  <c r="BY129" i="18"/>
  <c r="BY113" i="18"/>
  <c r="BY102" i="18"/>
  <c r="BY86" i="18"/>
  <c r="BY58" i="18"/>
  <c r="BY56" i="18"/>
  <c r="BY91" i="18"/>
  <c r="BY78" i="18"/>
  <c r="BY45" i="18"/>
  <c r="BY33" i="18"/>
  <c r="BY35" i="18"/>
  <c r="BY44" i="18"/>
  <c r="BY7" i="18"/>
  <c r="BY37" i="18"/>
  <c r="BY342" i="18"/>
  <c r="BY327" i="18"/>
  <c r="BY319" i="18"/>
  <c r="BY329" i="18"/>
  <c r="BY307" i="18"/>
  <c r="BY306" i="18"/>
  <c r="BY299" i="18"/>
  <c r="BY287" i="18"/>
  <c r="BY269" i="18"/>
  <c r="BY270" i="18"/>
  <c r="BY278" i="18"/>
  <c r="BY261" i="18"/>
  <c r="BY245" i="18"/>
  <c r="BY242" i="18"/>
  <c r="BY213" i="18"/>
  <c r="BY226" i="18"/>
  <c r="BY193" i="18"/>
  <c r="BY222" i="18"/>
  <c r="BY210" i="18"/>
  <c r="BY207" i="18"/>
  <c r="BY164" i="18"/>
  <c r="BY175" i="18"/>
  <c r="BY160" i="18"/>
  <c r="BY184" i="18"/>
  <c r="BY155" i="18"/>
  <c r="BY152" i="18"/>
  <c r="BY137" i="18"/>
  <c r="BY121" i="18"/>
  <c r="BY138" i="18"/>
  <c r="BY122" i="18"/>
  <c r="BY103" i="18"/>
  <c r="BY98" i="18"/>
  <c r="BY81" i="18"/>
  <c r="BY53" i="18"/>
  <c r="BY92" i="18"/>
  <c r="BY79" i="18"/>
  <c r="BY76" i="18"/>
  <c r="BY48" i="18"/>
  <c r="BY46" i="18"/>
  <c r="BY49" i="18"/>
  <c r="BY32" i="18"/>
  <c r="BY25" i="18"/>
  <c r="BY18" i="18"/>
  <c r="BY351" i="18"/>
  <c r="BY340" i="18"/>
  <c r="BY339" i="18"/>
  <c r="BY315" i="18"/>
  <c r="BY334" i="18"/>
  <c r="BY305" i="18"/>
  <c r="BY300" i="18"/>
  <c r="BY298" i="18"/>
  <c r="BY295" i="18"/>
  <c r="BY268" i="18"/>
  <c r="BY267" i="18"/>
  <c r="BY271" i="18"/>
  <c r="BY244" i="18"/>
  <c r="BY241" i="18"/>
  <c r="BY236" i="18"/>
  <c r="BY206" i="18"/>
  <c r="BY215" i="18"/>
  <c r="BY231" i="18"/>
  <c r="BY217" i="18"/>
  <c r="BY208" i="18"/>
  <c r="BY201" i="18"/>
  <c r="BY151" i="18"/>
  <c r="BY169" i="18"/>
  <c r="BY146" i="18"/>
  <c r="BY170" i="18"/>
  <c r="BY149" i="18"/>
  <c r="BY144" i="18"/>
  <c r="BY127" i="18"/>
  <c r="BY111" i="18"/>
  <c r="BY136" i="18"/>
  <c r="BY120" i="18"/>
  <c r="BY145" i="18"/>
  <c r="BY93" i="18"/>
  <c r="BY72" i="18"/>
  <c r="BY94" i="18"/>
  <c r="BY82" i="18"/>
  <c r="BY73" i="18"/>
  <c r="BY63" i="18"/>
  <c r="BY40" i="18"/>
  <c r="BY38" i="18"/>
  <c r="BY41" i="18"/>
  <c r="BY51" i="18"/>
  <c r="BY21" i="18"/>
  <c r="BY14" i="18"/>
  <c r="BY353" i="18"/>
  <c r="BY352" i="18"/>
  <c r="BY336" i="18"/>
  <c r="BY314" i="18"/>
  <c r="BY331" i="18"/>
  <c r="BY301" i="18"/>
  <c r="BY309" i="18"/>
  <c r="BY291" i="18"/>
  <c r="BY293" i="18"/>
  <c r="BY281" i="18"/>
  <c r="BY265" i="18"/>
  <c r="BY263" i="18"/>
  <c r="BY240" i="18"/>
  <c r="BY248" i="18"/>
  <c r="BY260" i="18"/>
  <c r="BY204" i="18"/>
  <c r="BY202" i="18"/>
  <c r="BY223" i="18"/>
  <c r="BY211" i="18"/>
  <c r="BY194" i="18"/>
  <c r="BY191" i="18"/>
  <c r="BY185" i="18"/>
  <c r="BY162" i="18"/>
  <c r="BY186" i="18"/>
  <c r="BY165" i="18"/>
  <c r="BY189" i="18"/>
  <c r="BY130" i="18"/>
  <c r="BY114" i="18"/>
  <c r="BY105" i="18"/>
  <c r="BY123" i="18"/>
  <c r="BY106" i="18"/>
  <c r="BY141" i="18"/>
  <c r="BY87" i="18"/>
  <c r="BY59" i="18"/>
  <c r="BY89" i="18"/>
  <c r="BY80" i="18"/>
  <c r="BY66" i="18"/>
  <c r="BY88" i="18"/>
  <c r="BY28" i="18"/>
  <c r="BY36" i="18"/>
  <c r="BY34" i="18"/>
  <c r="BY43" i="18"/>
  <c r="BY27" i="18"/>
  <c r="BY10" i="18"/>
  <c r="BY344" i="18"/>
  <c r="BY350" i="18"/>
  <c r="BY332" i="18"/>
  <c r="BY311" i="18"/>
  <c r="BY330" i="18"/>
  <c r="BY322" i="18"/>
  <c r="BY308" i="18"/>
  <c r="BY284" i="18"/>
  <c r="BY292" i="18"/>
  <c r="BY275" i="18"/>
  <c r="BY255" i="18"/>
  <c r="BY262" i="18"/>
  <c r="BY264" i="18"/>
  <c r="BY238" i="18"/>
  <c r="BY259" i="18"/>
  <c r="BY229" i="18"/>
  <c r="BY200" i="18"/>
  <c r="BY212" i="18"/>
  <c r="BY205" i="18"/>
  <c r="BY192" i="18"/>
  <c r="BY190" i="18"/>
  <c r="BY178" i="18"/>
  <c r="BY157" i="18"/>
  <c r="BY181" i="18"/>
  <c r="BY158" i="18"/>
  <c r="BY182" i="18"/>
  <c r="BY128" i="18"/>
  <c r="BY112" i="18"/>
  <c r="BY139" i="18"/>
  <c r="BY117" i="18"/>
  <c r="BY104" i="18"/>
  <c r="BY131" i="18"/>
  <c r="BY74" i="18"/>
  <c r="BY95" i="18"/>
  <c r="BY83" i="18"/>
  <c r="BY67" i="18"/>
  <c r="BY64" i="18"/>
  <c r="BY75" i="18"/>
  <c r="BY19" i="18"/>
  <c r="BY26" i="18"/>
  <c r="BY29" i="18"/>
  <c r="BY31" i="18"/>
  <c r="BY23" i="18"/>
  <c r="BY6" i="18"/>
  <c r="BY349" i="18"/>
  <c r="BY348" i="18"/>
  <c r="BY328" i="18"/>
  <c r="BY343" i="18"/>
  <c r="BY335" i="18"/>
  <c r="BY320" i="18"/>
  <c r="BY304" i="18"/>
  <c r="BY279" i="18"/>
  <c r="BY288" i="18"/>
  <c r="BY286" i="18"/>
  <c r="BY297" i="18"/>
  <c r="BY251" i="18"/>
  <c r="BY258" i="18"/>
  <c r="BY257" i="18"/>
  <c r="BY254" i="18"/>
  <c r="BY216" i="18"/>
  <c r="BY221" i="18"/>
  <c r="BY198" i="18"/>
  <c r="BY195" i="18"/>
  <c r="BY228" i="18"/>
  <c r="BY188" i="18"/>
  <c r="BY176" i="18"/>
  <c r="BY147" i="18"/>
  <c r="BY171" i="18"/>
  <c r="BY156" i="18"/>
  <c r="BY180" i="18"/>
  <c r="BY115" i="18"/>
  <c r="BY99" i="18"/>
  <c r="BY133" i="18"/>
  <c r="BY107" i="18"/>
  <c r="BY134" i="18"/>
  <c r="BY125" i="18"/>
  <c r="BY69" i="18"/>
  <c r="BY84" i="18"/>
  <c r="BY77" i="18"/>
  <c r="BY61" i="18"/>
  <c r="BY54" i="18"/>
  <c r="BY62" i="18"/>
  <c r="BY13" i="18"/>
  <c r="BY24" i="18"/>
  <c r="BY22" i="18"/>
  <c r="BY17" i="18"/>
  <c r="BY20" i="18"/>
  <c r="BY42" i="18"/>
  <c r="AM348" i="18"/>
  <c r="AM330" i="18"/>
  <c r="AM316" i="18"/>
  <c r="AM302" i="18"/>
  <c r="AM298" i="18"/>
  <c r="AM250" i="18"/>
  <c r="AM246" i="18"/>
  <c r="AM237" i="18"/>
  <c r="AM213" i="18"/>
  <c r="AM226" i="18"/>
  <c r="AM180" i="18"/>
  <c r="AM148" i="18"/>
  <c r="AM184" i="18"/>
  <c r="AM144" i="18"/>
  <c r="AM137" i="18"/>
  <c r="AM120" i="18"/>
  <c r="AM60" i="18"/>
  <c r="AM68" i="18"/>
  <c r="AM64" i="18"/>
  <c r="AM45" i="18"/>
  <c r="AM52" i="18"/>
  <c r="AM8" i="18"/>
  <c r="AM222" i="18"/>
  <c r="AM67" i="18"/>
  <c r="AM239" i="18"/>
  <c r="AM94" i="18"/>
  <c r="AM323" i="18"/>
  <c r="AM207" i="18"/>
  <c r="AM7" i="18"/>
  <c r="AM263" i="18"/>
  <c r="AM90" i="18"/>
  <c r="AM218" i="18"/>
  <c r="AM167" i="18"/>
  <c r="AM351" i="18"/>
  <c r="AM311" i="18"/>
  <c r="AM54" i="18"/>
  <c r="AM182" i="18"/>
  <c r="AM127" i="18"/>
  <c r="AM257" i="18"/>
  <c r="AM55" i="18"/>
  <c r="AM343" i="18"/>
  <c r="AM50" i="18"/>
  <c r="AM178" i="18"/>
  <c r="AM163" i="18"/>
  <c r="AM350" i="18"/>
  <c r="AM338" i="18"/>
  <c r="AM332" i="18"/>
  <c r="AM304" i="18"/>
  <c r="AM274" i="18"/>
  <c r="AM294" i="18"/>
  <c r="AM266" i="18"/>
  <c r="AM249" i="18"/>
  <c r="AM200" i="18"/>
  <c r="AM234" i="18"/>
  <c r="AM177" i="18"/>
  <c r="AM193" i="18"/>
  <c r="AM181" i="18"/>
  <c r="AM141" i="18"/>
  <c r="AM124" i="18"/>
  <c r="AM117" i="18"/>
  <c r="AM57" i="18"/>
  <c r="AM65" i="18"/>
  <c r="AM61" i="18"/>
  <c r="AM40" i="18"/>
  <c r="AM49" i="18"/>
  <c r="AM33" i="18"/>
  <c r="AM227" i="18"/>
  <c r="AM95" i="18"/>
  <c r="AM273" i="18"/>
  <c r="AM110" i="18"/>
  <c r="AM325" i="18"/>
  <c r="AM283" i="18"/>
  <c r="AM27" i="18"/>
  <c r="AM241" i="18"/>
  <c r="AM106" i="18"/>
  <c r="AM259" i="18"/>
  <c r="AM219" i="18"/>
  <c r="AM312" i="18"/>
  <c r="AM235" i="18"/>
  <c r="AM70" i="18"/>
  <c r="AM198" i="18"/>
  <c r="AM135" i="18"/>
  <c r="AM276" i="18"/>
  <c r="AM103" i="18"/>
  <c r="AM267" i="18"/>
  <c r="AM66" i="18"/>
  <c r="AM194" i="18"/>
  <c r="AM223" i="18"/>
  <c r="AM352" i="18"/>
  <c r="AM318" i="18"/>
  <c r="AM326" i="18"/>
  <c r="AM300" i="18"/>
  <c r="AM269" i="18"/>
  <c r="AM286" i="18"/>
  <c r="AM254" i="18"/>
  <c r="AM230" i="18"/>
  <c r="AM197" i="18"/>
  <c r="AM220" i="18"/>
  <c r="AM152" i="18"/>
  <c r="AM185" i="18"/>
  <c r="AM156" i="18"/>
  <c r="AM128" i="18"/>
  <c r="AM121" i="18"/>
  <c r="AM104" i="18"/>
  <c r="AM96" i="18"/>
  <c r="AM56" i="18"/>
  <c r="AM97" i="18"/>
  <c r="AM37" i="18"/>
  <c r="AM44" i="18"/>
  <c r="AM25" i="18"/>
  <c r="AM229" i="18"/>
  <c r="AM147" i="18"/>
  <c r="AM292" i="18"/>
  <c r="AM126" i="18"/>
  <c r="AM15" i="18"/>
  <c r="AM287" i="18"/>
  <c r="AM87" i="18"/>
  <c r="AM260" i="18"/>
  <c r="AM122" i="18"/>
  <c r="AM261" i="18"/>
  <c r="AM251" i="18"/>
  <c r="AM39" i="18"/>
  <c r="AM299" i="18"/>
  <c r="AM86" i="18"/>
  <c r="AM214" i="18"/>
  <c r="AM143" i="18"/>
  <c r="AM248" i="18"/>
  <c r="AM111" i="18"/>
  <c r="AM271" i="18"/>
  <c r="AM82" i="18"/>
  <c r="AM210" i="18"/>
  <c r="AM315" i="18"/>
  <c r="AM349" i="18"/>
  <c r="AM333" i="18"/>
  <c r="AM314" i="18"/>
  <c r="AM290" i="18"/>
  <c r="AM281" i="18"/>
  <c r="AM282" i="18"/>
  <c r="AM242" i="18"/>
  <c r="AM224" i="18"/>
  <c r="AM236" i="18"/>
  <c r="AM217" i="18"/>
  <c r="AM149" i="18"/>
  <c r="AM172" i="18"/>
  <c r="AM153" i="18"/>
  <c r="AM125" i="18"/>
  <c r="AM108" i="18"/>
  <c r="AM101" i="18"/>
  <c r="AM93" i="18"/>
  <c r="AM53" i="18"/>
  <c r="AM76" i="18"/>
  <c r="AM16" i="18"/>
  <c r="AM41" i="18"/>
  <c r="AM21" i="18"/>
  <c r="AM232" i="18"/>
  <c r="AM155" i="18"/>
  <c r="AM14" i="18"/>
  <c r="AM142" i="18"/>
  <c r="AM59" i="18"/>
  <c r="AM321" i="18"/>
  <c r="AM107" i="18"/>
  <c r="AM10" i="18"/>
  <c r="AM138" i="18"/>
  <c r="AM339" i="18"/>
  <c r="AM255" i="18"/>
  <c r="AM63" i="18"/>
  <c r="AM228" i="18"/>
  <c r="AM102" i="18"/>
  <c r="AM328" i="18"/>
  <c r="AM187" i="18"/>
  <c r="AM275" i="18"/>
  <c r="AM119" i="18"/>
  <c r="AM305" i="18"/>
  <c r="AM98" i="18"/>
  <c r="AM264" i="18"/>
  <c r="AM331" i="18"/>
  <c r="AM346" i="18"/>
  <c r="AM322" i="18"/>
  <c r="AM317" i="18"/>
  <c r="AM310" i="18"/>
  <c r="AM268" i="18"/>
  <c r="AM270" i="18"/>
  <c r="AM240" i="18"/>
  <c r="AM204" i="18"/>
  <c r="AM221" i="18"/>
  <c r="AM208" i="18"/>
  <c r="AM164" i="18"/>
  <c r="AM169" i="18"/>
  <c r="AM168" i="18"/>
  <c r="AM100" i="18"/>
  <c r="AM105" i="18"/>
  <c r="AM132" i="18"/>
  <c r="AM72" i="18"/>
  <c r="AM92" i="18"/>
  <c r="AM73" i="18"/>
  <c r="AM13" i="18"/>
  <c r="AM32" i="18"/>
  <c r="AM225" i="18"/>
  <c r="AM307" i="18"/>
  <c r="AM215" i="18"/>
  <c r="AM30" i="18"/>
  <c r="AM158" i="18"/>
  <c r="AM131" i="18"/>
  <c r="AM243" i="18"/>
  <c r="AM115" i="18"/>
  <c r="AM26" i="18"/>
  <c r="AM154" i="18"/>
  <c r="AM341" i="18"/>
  <c r="AM289" i="18"/>
  <c r="AM71" i="18"/>
  <c r="AM303" i="18"/>
  <c r="AM118" i="18"/>
  <c r="AM11" i="18"/>
  <c r="AM195" i="18"/>
  <c r="AM277" i="18"/>
  <c r="AM171" i="18"/>
  <c r="AM324" i="18"/>
  <c r="AM114" i="18"/>
  <c r="AM344" i="18"/>
  <c r="AM329" i="18"/>
  <c r="AM313" i="18"/>
  <c r="AM306" i="18"/>
  <c r="AM284" i="18"/>
  <c r="AM278" i="18"/>
  <c r="AM272" i="18"/>
  <c r="AM253" i="18"/>
  <c r="AM201" i="18"/>
  <c r="AM212" i="18"/>
  <c r="AM205" i="18"/>
  <c r="AM161" i="18"/>
  <c r="AM160" i="18"/>
  <c r="AM165" i="18"/>
  <c r="AM112" i="18"/>
  <c r="AM136" i="18"/>
  <c r="AM129" i="18"/>
  <c r="AM69" i="18"/>
  <c r="AM89" i="18"/>
  <c r="AM20" i="18"/>
  <c r="AM36" i="18"/>
  <c r="AM29" i="18"/>
  <c r="AM244" i="18"/>
  <c r="AM309" i="18"/>
  <c r="AM231" i="18"/>
  <c r="AM46" i="18"/>
  <c r="AM174" i="18"/>
  <c r="AM139" i="18"/>
  <c r="AM245" i="18"/>
  <c r="AM123" i="18"/>
  <c r="AM42" i="18"/>
  <c r="AM170" i="18"/>
  <c r="AM51" i="18"/>
  <c r="AM308" i="18"/>
  <c r="AM151" i="18"/>
  <c r="AM6" i="18"/>
  <c r="AM134" i="18"/>
  <c r="AM19" i="18"/>
  <c r="AM203" i="18"/>
  <c r="AM291" i="18"/>
  <c r="AM179" i="18"/>
  <c r="AM337" i="18"/>
  <c r="AM130" i="18"/>
  <c r="AM43" i="18"/>
  <c r="AM342" i="18"/>
  <c r="AM345" i="18"/>
  <c r="AM301" i="18"/>
  <c r="AM288" i="18"/>
  <c r="AM262" i="18"/>
  <c r="AM265" i="18"/>
  <c r="AM233" i="18"/>
  <c r="AM238" i="18"/>
  <c r="AM209" i="18"/>
  <c r="AM192" i="18"/>
  <c r="AM176" i="18"/>
  <c r="AM157" i="18"/>
  <c r="AM116" i="18"/>
  <c r="AM109" i="18"/>
  <c r="AM133" i="18"/>
  <c r="AM88" i="18"/>
  <c r="AM84" i="18"/>
  <c r="AM80" i="18"/>
  <c r="AM17" i="18"/>
  <c r="AM12" i="18"/>
  <c r="AM28" i="18"/>
  <c r="AM319" i="18"/>
  <c r="AM35" i="18"/>
  <c r="AM336" i="18"/>
  <c r="AM62" i="18"/>
  <c r="AM190" i="18"/>
  <c r="AM191" i="18"/>
  <c r="AM280" i="18"/>
  <c r="AM175" i="18"/>
  <c r="AM58" i="18"/>
  <c r="AM186" i="18"/>
  <c r="AM79" i="18"/>
  <c r="AM335" i="18"/>
  <c r="AM159" i="18"/>
  <c r="AM22" i="18"/>
  <c r="AM150" i="18"/>
  <c r="AM31" i="18"/>
  <c r="AM211" i="18"/>
  <c r="AM293" i="18"/>
  <c r="AM247" i="18"/>
  <c r="AM18" i="18"/>
  <c r="AM146" i="18"/>
  <c r="AM75" i="18"/>
  <c r="AM285" i="18"/>
  <c r="AM188" i="18"/>
  <c r="AM9" i="18"/>
  <c r="AM296" i="18"/>
  <c r="AM166" i="18"/>
  <c r="AM256" i="18"/>
  <c r="AM113" i="18"/>
  <c r="AM24" i="18"/>
  <c r="AM183" i="18"/>
  <c r="AM91" i="18"/>
  <c r="AM252" i="18"/>
  <c r="AM140" i="18"/>
  <c r="AM353" i="18"/>
  <c r="AM74" i="18"/>
  <c r="AM327" i="18"/>
  <c r="AM258" i="18"/>
  <c r="AM145" i="18"/>
  <c r="AM47" i="18"/>
  <c r="AM202" i="18"/>
  <c r="AM23" i="18"/>
  <c r="AM216" i="18"/>
  <c r="AM85" i="18"/>
  <c r="AM347" i="18"/>
  <c r="AM99" i="18"/>
  <c r="AM279" i="18"/>
  <c r="AM334" i="18"/>
  <c r="AM196" i="18"/>
  <c r="AM81" i="18"/>
  <c r="AM78" i="18"/>
  <c r="AM340" i="18"/>
  <c r="AM34" i="18"/>
  <c r="AM320" i="18"/>
  <c r="AM189" i="18"/>
  <c r="AM77" i="18"/>
  <c r="AM206" i="18"/>
  <c r="AM295" i="18"/>
  <c r="AM162" i="18"/>
  <c r="CO341" i="18"/>
  <c r="CO322" i="18"/>
  <c r="CO318" i="18"/>
  <c r="CO277" i="18"/>
  <c r="CO262" i="18"/>
  <c r="CO229" i="18"/>
  <c r="CO213" i="18"/>
  <c r="CO234" i="18"/>
  <c r="CO190" i="18"/>
  <c r="CO185" i="18"/>
  <c r="CO170" i="18"/>
  <c r="CO141" i="18"/>
  <c r="CO121" i="18"/>
  <c r="CO101" i="18"/>
  <c r="CO57" i="18"/>
  <c r="CO65" i="18"/>
  <c r="CO97" i="18"/>
  <c r="CO37" i="18"/>
  <c r="CO22" i="18"/>
  <c r="CO10" i="18"/>
  <c r="CO323" i="18"/>
  <c r="CO256" i="18"/>
  <c r="CO83" i="18"/>
  <c r="CO211" i="18"/>
  <c r="CO273" i="18"/>
  <c r="CO259" i="18"/>
  <c r="CO216" i="18"/>
  <c r="CO15" i="18"/>
  <c r="CO143" i="18"/>
  <c r="CO132" i="18"/>
  <c r="CO295" i="18"/>
  <c r="CO301" i="18"/>
  <c r="CO176" i="18"/>
  <c r="CO27" i="18"/>
  <c r="CO155" i="18"/>
  <c r="CO275" i="18"/>
  <c r="CO288" i="18"/>
  <c r="CO232" i="18"/>
  <c r="CO64" i="18"/>
  <c r="CO319" i="18"/>
  <c r="CO119" i="18"/>
  <c r="CO317" i="18"/>
  <c r="CO136" i="18"/>
  <c r="CO231" i="18"/>
  <c r="CO346" i="18"/>
  <c r="CO330" i="18"/>
  <c r="CO306" i="18"/>
  <c r="CO286" i="18"/>
  <c r="CO250" i="18"/>
  <c r="CO238" i="18"/>
  <c r="CO226" i="18"/>
  <c r="CO222" i="18"/>
  <c r="CO166" i="18"/>
  <c r="CO162" i="18"/>
  <c r="CO158" i="18"/>
  <c r="CO130" i="18"/>
  <c r="CO110" i="18"/>
  <c r="CO134" i="18"/>
  <c r="CO93" i="18"/>
  <c r="CO53" i="18"/>
  <c r="CO90" i="18"/>
  <c r="CO25" i="18"/>
  <c r="CO49" i="18"/>
  <c r="CO30" i="18"/>
  <c r="CO24" i="18"/>
  <c r="CO304" i="18"/>
  <c r="CO99" i="18"/>
  <c r="CO268" i="18"/>
  <c r="CO263" i="18"/>
  <c r="CO339" i="18"/>
  <c r="CO272" i="18"/>
  <c r="CO31" i="18"/>
  <c r="CO159" i="18"/>
  <c r="CO140" i="18"/>
  <c r="CO311" i="18"/>
  <c r="CO349" i="18"/>
  <c r="CO184" i="18"/>
  <c r="CO43" i="18"/>
  <c r="CO171" i="18"/>
  <c r="CO291" i="18"/>
  <c r="CO337" i="18"/>
  <c r="CO264" i="18"/>
  <c r="CO72" i="18"/>
  <c r="CO7" i="18"/>
  <c r="CO135" i="18"/>
  <c r="CO227" i="18"/>
  <c r="CO144" i="18"/>
  <c r="CO260" i="18"/>
  <c r="CO326" i="18"/>
  <c r="CO329" i="18"/>
  <c r="CO302" i="18"/>
  <c r="CO282" i="18"/>
  <c r="CO245" i="18"/>
  <c r="CO258" i="18"/>
  <c r="CO202" i="18"/>
  <c r="CO230" i="18"/>
  <c r="CO161" i="18"/>
  <c r="CO174" i="18"/>
  <c r="CO153" i="18"/>
  <c r="CO125" i="18"/>
  <c r="CO105" i="18"/>
  <c r="CO129" i="18"/>
  <c r="CO86" i="18"/>
  <c r="CO89" i="18"/>
  <c r="CO78" i="18"/>
  <c r="CO46" i="18"/>
  <c r="CO41" i="18"/>
  <c r="CO18" i="18"/>
  <c r="CO56" i="18"/>
  <c r="CO283" i="18"/>
  <c r="CO115" i="18"/>
  <c r="CO333" i="18"/>
  <c r="CO276" i="18"/>
  <c r="CO36" i="18"/>
  <c r="CO321" i="18"/>
  <c r="CO47" i="18"/>
  <c r="CO175" i="18"/>
  <c r="CO192" i="18"/>
  <c r="CO228" i="18"/>
  <c r="CO8" i="18"/>
  <c r="CO224" i="18"/>
  <c r="CO59" i="18"/>
  <c r="CO187" i="18"/>
  <c r="CO52" i="18"/>
  <c r="CO247" i="18"/>
  <c r="CO296" i="18"/>
  <c r="CO152" i="18"/>
  <c r="CO23" i="18"/>
  <c r="CO151" i="18"/>
  <c r="CO307" i="18"/>
  <c r="CO188" i="18"/>
  <c r="CO324" i="18"/>
  <c r="CO342" i="18"/>
  <c r="CO345" i="18"/>
  <c r="CO298" i="18"/>
  <c r="CO281" i="18"/>
  <c r="CO266" i="18"/>
  <c r="CO242" i="18"/>
  <c r="CO197" i="18"/>
  <c r="CO217" i="18"/>
  <c r="CO178" i="18"/>
  <c r="CO169" i="18"/>
  <c r="CO165" i="18"/>
  <c r="CO114" i="18"/>
  <c r="CO138" i="18"/>
  <c r="CO118" i="18"/>
  <c r="CO69" i="18"/>
  <c r="CO82" i="18"/>
  <c r="CO73" i="18"/>
  <c r="CO38" i="18"/>
  <c r="CO29" i="18"/>
  <c r="CO14" i="18"/>
  <c r="CO104" i="18"/>
  <c r="CO287" i="18"/>
  <c r="CO131" i="18"/>
  <c r="CO243" i="18"/>
  <c r="CO340" i="18"/>
  <c r="CO48" i="18"/>
  <c r="CO251" i="18"/>
  <c r="CO63" i="18"/>
  <c r="CO191" i="18"/>
  <c r="CO200" i="18"/>
  <c r="CO292" i="18"/>
  <c r="CO28" i="18"/>
  <c r="CO289" i="18"/>
  <c r="CO75" i="18"/>
  <c r="CO203" i="18"/>
  <c r="CO80" i="18"/>
  <c r="CO279" i="18"/>
  <c r="CO328" i="18"/>
  <c r="CO160" i="18"/>
  <c r="CO39" i="18"/>
  <c r="CO167" i="18"/>
  <c r="CO12" i="18"/>
  <c r="CO196" i="18"/>
  <c r="CO347" i="18"/>
  <c r="CO350" i="18"/>
  <c r="CO334" i="18"/>
  <c r="CO297" i="18"/>
  <c r="CO270" i="18"/>
  <c r="CO249" i="18"/>
  <c r="CO261" i="18"/>
  <c r="CO214" i="18"/>
  <c r="CO210" i="18"/>
  <c r="CO173" i="18"/>
  <c r="CO157" i="18"/>
  <c r="CO182" i="18"/>
  <c r="CO109" i="18"/>
  <c r="CO133" i="18"/>
  <c r="CO113" i="18"/>
  <c r="CO81" i="18"/>
  <c r="CO77" i="18"/>
  <c r="CO85" i="18"/>
  <c r="CO33" i="18"/>
  <c r="CO6" i="18"/>
  <c r="CO13" i="18"/>
  <c r="CO112" i="18"/>
  <c r="CO19" i="18"/>
  <c r="CO147" i="18"/>
  <c r="CO44" i="18"/>
  <c r="CO248" i="18"/>
  <c r="CO68" i="18"/>
  <c r="CO344" i="18"/>
  <c r="CO79" i="18"/>
  <c r="CO207" i="18"/>
  <c r="CO208" i="18"/>
  <c r="CO235" i="18"/>
  <c r="CO88" i="18"/>
  <c r="CO352" i="18"/>
  <c r="CO91" i="18"/>
  <c r="CO219" i="18"/>
  <c r="CO100" i="18"/>
  <c r="CO343" i="18"/>
  <c r="CO271" i="18"/>
  <c r="CO240" i="18"/>
  <c r="CO55" i="18"/>
  <c r="CO183" i="18"/>
  <c r="CO20" i="18"/>
  <c r="CO204" i="18"/>
  <c r="CO338" i="18"/>
  <c r="CO310" i="18"/>
  <c r="CO293" i="18"/>
  <c r="CO278" i="18"/>
  <c r="CO246" i="18"/>
  <c r="CO218" i="18"/>
  <c r="CO221" i="18"/>
  <c r="CO205" i="18"/>
  <c r="CO150" i="18"/>
  <c r="CO146" i="18"/>
  <c r="CO177" i="18"/>
  <c r="CO142" i="18"/>
  <c r="CO122" i="18"/>
  <c r="CO102" i="18"/>
  <c r="CO58" i="18"/>
  <c r="CO66" i="18"/>
  <c r="CO62" i="18"/>
  <c r="CO26" i="18"/>
  <c r="CO42" i="18"/>
  <c r="CO239" i="18"/>
  <c r="CO120" i="18"/>
  <c r="CO35" i="18"/>
  <c r="CO163" i="18"/>
  <c r="CO76" i="18"/>
  <c r="CO280" i="18"/>
  <c r="CO96" i="18"/>
  <c r="CO255" i="18"/>
  <c r="CO95" i="18"/>
  <c r="CO285" i="18"/>
  <c r="CO225" i="18"/>
  <c r="CO299" i="18"/>
  <c r="CO108" i="18"/>
  <c r="CO327" i="18"/>
  <c r="CO107" i="18"/>
  <c r="CO237" i="18"/>
  <c r="CO168" i="18"/>
  <c r="CO244" i="18"/>
  <c r="CO236" i="18"/>
  <c r="CO336" i="18"/>
  <c r="CO71" i="18"/>
  <c r="CO199" i="18"/>
  <c r="CO32" i="18"/>
  <c r="CO212" i="18"/>
  <c r="CO314" i="18"/>
  <c r="CO309" i="18"/>
  <c r="CO290" i="18"/>
  <c r="CO265" i="18"/>
  <c r="CO233" i="18"/>
  <c r="CO206" i="18"/>
  <c r="CO209" i="18"/>
  <c r="CO194" i="18"/>
  <c r="CO145" i="18"/>
  <c r="CO186" i="18"/>
  <c r="CO154" i="18"/>
  <c r="CO137" i="18"/>
  <c r="CO117" i="18"/>
  <c r="CO98" i="18"/>
  <c r="CO94" i="18"/>
  <c r="CO61" i="18"/>
  <c r="CO50" i="18"/>
  <c r="CO21" i="18"/>
  <c r="CO17" i="18"/>
  <c r="CO269" i="18"/>
  <c r="CO172" i="18"/>
  <c r="CO51" i="18"/>
  <c r="CO179" i="18"/>
  <c r="CO84" i="18"/>
  <c r="CO312" i="18"/>
  <c r="CO148" i="18"/>
  <c r="CO335" i="18"/>
  <c r="CO111" i="18"/>
  <c r="CO16" i="18"/>
  <c r="CO320" i="18"/>
  <c r="CO303" i="18"/>
  <c r="CO116" i="18"/>
  <c r="CO223" i="18"/>
  <c r="CO123" i="18"/>
  <c r="CO300" i="18"/>
  <c r="CO220" i="18"/>
  <c r="CO308" i="18"/>
  <c r="CO253" i="18"/>
  <c r="CO315" i="18"/>
  <c r="CO87" i="18"/>
  <c r="CO215" i="18"/>
  <c r="CO92" i="18"/>
  <c r="CO257" i="18"/>
  <c r="CO254" i="18"/>
  <c r="CO106" i="18"/>
  <c r="CO180" i="18"/>
  <c r="CO60" i="18"/>
  <c r="CO267" i="18"/>
  <c r="CO201" i="18"/>
  <c r="CO74" i="18"/>
  <c r="CO67" i="18"/>
  <c r="CO353" i="18"/>
  <c r="CO40" i="18"/>
  <c r="CO198" i="18"/>
  <c r="CO70" i="18"/>
  <c r="CO195" i="18"/>
  <c r="CO284" i="18"/>
  <c r="CO331" i="18"/>
  <c r="CO189" i="18"/>
  <c r="CO54" i="18"/>
  <c r="CO164" i="18"/>
  <c r="CO124" i="18"/>
  <c r="CO103" i="18"/>
  <c r="CO313" i="18"/>
  <c r="CO193" i="18"/>
  <c r="CO45" i="18"/>
  <c r="CO332" i="18"/>
  <c r="CO11" i="18"/>
  <c r="CO252" i="18"/>
  <c r="CO325" i="18"/>
  <c r="CO181" i="18"/>
  <c r="CO34" i="18"/>
  <c r="CO156" i="18"/>
  <c r="CO139" i="18"/>
  <c r="CO128" i="18"/>
  <c r="CO294" i="18"/>
  <c r="CO149" i="18"/>
  <c r="CO9" i="18"/>
  <c r="CO351" i="18"/>
  <c r="CO348" i="18"/>
  <c r="CO305" i="18"/>
  <c r="BH352" i="18"/>
  <c r="BH340" i="18"/>
  <c r="BH323" i="18"/>
  <c r="BH315" i="18"/>
  <c r="BH343" i="18"/>
  <c r="BH308" i="18"/>
  <c r="BH293" i="18"/>
  <c r="BH284" i="18"/>
  <c r="BH287" i="18"/>
  <c r="BH275" i="18"/>
  <c r="BH247" i="18"/>
  <c r="BH277" i="18"/>
  <c r="BH248" i="18"/>
  <c r="BH241" i="18"/>
  <c r="BH255" i="18"/>
  <c r="BH219" i="18"/>
  <c r="BH203" i="18"/>
  <c r="BH214" i="18"/>
  <c r="BH234" i="18"/>
  <c r="BH189" i="18"/>
  <c r="BH180" i="18"/>
  <c r="BH173" i="18"/>
  <c r="BH163" i="18"/>
  <c r="BH187" i="18"/>
  <c r="BH153" i="18"/>
  <c r="BH168" i="18"/>
  <c r="BH116" i="18"/>
  <c r="BH143" i="18"/>
  <c r="BH126" i="18"/>
  <c r="BH108" i="18"/>
  <c r="BH135" i="18"/>
  <c r="BH119" i="18"/>
  <c r="BH93" i="18"/>
  <c r="BH72" i="18"/>
  <c r="BH94" i="18"/>
  <c r="BH82" i="18"/>
  <c r="BH73" i="18"/>
  <c r="BH63" i="18"/>
  <c r="BH20" i="18"/>
  <c r="BH18" i="18"/>
  <c r="BH12" i="18"/>
  <c r="BH32" i="18"/>
  <c r="BH43" i="18"/>
  <c r="BH336" i="18"/>
  <c r="BH339" i="18"/>
  <c r="BH338" i="18"/>
  <c r="BH314" i="18"/>
  <c r="BH329" i="18"/>
  <c r="BH322" i="18"/>
  <c r="BH292" i="18"/>
  <c r="BH279" i="18"/>
  <c r="BH278" i="18"/>
  <c r="BH273" i="18"/>
  <c r="BH246" i="18"/>
  <c r="BH276" i="18"/>
  <c r="BH249" i="18"/>
  <c r="BH251" i="18"/>
  <c r="BH253" i="18"/>
  <c r="BH207" i="18"/>
  <c r="BH197" i="18"/>
  <c r="BH209" i="18"/>
  <c r="BH232" i="18"/>
  <c r="BH220" i="18"/>
  <c r="BH167" i="18"/>
  <c r="BH166" i="18"/>
  <c r="BH150" i="18"/>
  <c r="BH174" i="18"/>
  <c r="BH184" i="18"/>
  <c r="BH155" i="18"/>
  <c r="BH102" i="18"/>
  <c r="BH137" i="18"/>
  <c r="BH121" i="18"/>
  <c r="BH145" i="18"/>
  <c r="BH129" i="18"/>
  <c r="BH113" i="18"/>
  <c r="BH87" i="18"/>
  <c r="BH59" i="18"/>
  <c r="BH89" i="18"/>
  <c r="BH80" i="18"/>
  <c r="BH66" i="18"/>
  <c r="BH51" i="18"/>
  <c r="BH48" i="18"/>
  <c r="BH16" i="18"/>
  <c r="BH49" i="18"/>
  <c r="BH10" i="18"/>
  <c r="BH6" i="18"/>
  <c r="BH350" i="18"/>
  <c r="BH342" i="18"/>
  <c r="BH326" i="18"/>
  <c r="BH311" i="18"/>
  <c r="BH325" i="18"/>
  <c r="BH299" i="18"/>
  <c r="BH302" i="18"/>
  <c r="BH303" i="18"/>
  <c r="BH271" i="18"/>
  <c r="BH270" i="18"/>
  <c r="BH265" i="18"/>
  <c r="BH261" i="18"/>
  <c r="BH240" i="18"/>
  <c r="BH250" i="18"/>
  <c r="BH243" i="18"/>
  <c r="BH201" i="18"/>
  <c r="BH227" i="18"/>
  <c r="BH199" i="18"/>
  <c r="BH229" i="18"/>
  <c r="BH210" i="18"/>
  <c r="BH161" i="18"/>
  <c r="BH164" i="18"/>
  <c r="BH148" i="18"/>
  <c r="BH172" i="18"/>
  <c r="BH170" i="18"/>
  <c r="BH149" i="18"/>
  <c r="BH144" i="18"/>
  <c r="BH127" i="18"/>
  <c r="BH111" i="18"/>
  <c r="BH138" i="18"/>
  <c r="BH122" i="18"/>
  <c r="BH103" i="18"/>
  <c r="BH74" i="18"/>
  <c r="BH95" i="18"/>
  <c r="BH83" i="18"/>
  <c r="BH67" i="18"/>
  <c r="BH64" i="18"/>
  <c r="BH50" i="18"/>
  <c r="BH40" i="18"/>
  <c r="BH46" i="18"/>
  <c r="BH41" i="18"/>
  <c r="BH31" i="18"/>
  <c r="BH26" i="18"/>
  <c r="BH334" i="18"/>
  <c r="BH337" i="18"/>
  <c r="BH345" i="18"/>
  <c r="BH310" i="18"/>
  <c r="BH320" i="18"/>
  <c r="BH298" i="18"/>
  <c r="BH297" i="18"/>
  <c r="BH304" i="18"/>
  <c r="BH285" i="18"/>
  <c r="BH267" i="18"/>
  <c r="BH288" i="18"/>
  <c r="BH260" i="18"/>
  <c r="BH233" i="18"/>
  <c r="BH244" i="18"/>
  <c r="BH242" i="18"/>
  <c r="BH218" i="18"/>
  <c r="BH226" i="18"/>
  <c r="BH223" i="18"/>
  <c r="BH222" i="18"/>
  <c r="BH208" i="18"/>
  <c r="BH154" i="18"/>
  <c r="BH151" i="18"/>
  <c r="BH175" i="18"/>
  <c r="BH160" i="18"/>
  <c r="BH165" i="18"/>
  <c r="BH146" i="18"/>
  <c r="BH130" i="18"/>
  <c r="BH114" i="18"/>
  <c r="BH105" i="18"/>
  <c r="BH136" i="18"/>
  <c r="BH120" i="18"/>
  <c r="BH88" i="18"/>
  <c r="BH69" i="18"/>
  <c r="BH84" i="18"/>
  <c r="BH77" i="18"/>
  <c r="BH61" i="18"/>
  <c r="BH54" i="18"/>
  <c r="BH45" i="18"/>
  <c r="BH47" i="18"/>
  <c r="BH38" i="18"/>
  <c r="BH34" i="18"/>
  <c r="BH17" i="18"/>
  <c r="BH9" i="18"/>
  <c r="BH351" i="18"/>
  <c r="BH331" i="18"/>
  <c r="BH333" i="18"/>
  <c r="BH317" i="18"/>
  <c r="BH332" i="18"/>
  <c r="BH318" i="18"/>
  <c r="BH307" i="18"/>
  <c r="BH286" i="18"/>
  <c r="BH280" i="18"/>
  <c r="BH272" i="18"/>
  <c r="BH266" i="18"/>
  <c r="BH274" i="18"/>
  <c r="BH254" i="18"/>
  <c r="BH230" i="18"/>
  <c r="BH238" i="18"/>
  <c r="BH236" i="18"/>
  <c r="BH213" i="18"/>
  <c r="BH215" i="18"/>
  <c r="BH212" i="18"/>
  <c r="BH217" i="18"/>
  <c r="BH194" i="18"/>
  <c r="BH152" i="18"/>
  <c r="BH193" i="18"/>
  <c r="BH169" i="18"/>
  <c r="BH186" i="18"/>
  <c r="BH158" i="18"/>
  <c r="BH141" i="18"/>
  <c r="BH128" i="18"/>
  <c r="BH112" i="18"/>
  <c r="BH139" i="18"/>
  <c r="BH123" i="18"/>
  <c r="BH106" i="18"/>
  <c r="BH75" i="18"/>
  <c r="BH60" i="18"/>
  <c r="BH71" i="18"/>
  <c r="BH70" i="18"/>
  <c r="BH55" i="18"/>
  <c r="BH90" i="18"/>
  <c r="BH42" i="18"/>
  <c r="BH39" i="18"/>
  <c r="BH36" i="18"/>
  <c r="BH29" i="18"/>
  <c r="BH28" i="18"/>
  <c r="BH11" i="18"/>
  <c r="BH353" i="18"/>
  <c r="BH330" i="18"/>
  <c r="BH327" i="18"/>
  <c r="BH313" i="18"/>
  <c r="BH328" i="18"/>
  <c r="BH312" i="18"/>
  <c r="BH306" i="18"/>
  <c r="BH283" i="18"/>
  <c r="BH305" i="18"/>
  <c r="BH269" i="18"/>
  <c r="BH264" i="18"/>
  <c r="BH296" i="18"/>
  <c r="BH263" i="18"/>
  <c r="BH239" i="18"/>
  <c r="BH237" i="18"/>
  <c r="BH228" i="18"/>
  <c r="BH206" i="18"/>
  <c r="BH202" i="18"/>
  <c r="BH198" i="18"/>
  <c r="BH211" i="18"/>
  <c r="BH192" i="18"/>
  <c r="BH190" i="18"/>
  <c r="BH185" i="18"/>
  <c r="BH162" i="18"/>
  <c r="BH181" i="18"/>
  <c r="BH156" i="18"/>
  <c r="BH131" i="18"/>
  <c r="BH115" i="18"/>
  <c r="BH99" i="18"/>
  <c r="BH133" i="18"/>
  <c r="BH117" i="18"/>
  <c r="BH104" i="18"/>
  <c r="BH62" i="18"/>
  <c r="BH96" i="18"/>
  <c r="BH65" i="18"/>
  <c r="BH68" i="18"/>
  <c r="BH97" i="18"/>
  <c r="BH85" i="18"/>
  <c r="BH37" i="18"/>
  <c r="BH33" i="18"/>
  <c r="BH35" i="18"/>
  <c r="BH22" i="18"/>
  <c r="BH24" i="18"/>
  <c r="BH7" i="18"/>
  <c r="BH344" i="18"/>
  <c r="BH348" i="18"/>
  <c r="BH341" i="18"/>
  <c r="BH324" i="18"/>
  <c r="BH321" i="18"/>
  <c r="BH347" i="18"/>
  <c r="BH300" i="18"/>
  <c r="BH282" i="18"/>
  <c r="BH301" i="18"/>
  <c r="BH268" i="18"/>
  <c r="BH257" i="18"/>
  <c r="BH294" i="18"/>
  <c r="BH262" i="18"/>
  <c r="BH259" i="18"/>
  <c r="BH231" i="18"/>
  <c r="BH225" i="18"/>
  <c r="BH204" i="18"/>
  <c r="BH200" i="18"/>
  <c r="BH196" i="18"/>
  <c r="BH205" i="18"/>
  <c r="BH191" i="18"/>
  <c r="BH188" i="18"/>
  <c r="BH178" i="18"/>
  <c r="BH157" i="18"/>
  <c r="BH171" i="18"/>
  <c r="BH183" i="18"/>
  <c r="BH125" i="18"/>
  <c r="BH109" i="18"/>
  <c r="BH142" i="18"/>
  <c r="BH124" i="18"/>
  <c r="BH107" i="18"/>
  <c r="BH134" i="18"/>
  <c r="BH57" i="18"/>
  <c r="BH86" i="18"/>
  <c r="BH58" i="18"/>
  <c r="BH56" i="18"/>
  <c r="BH91" i="18"/>
  <c r="BH78" i="18"/>
  <c r="BH30" i="18"/>
  <c r="BH27" i="18"/>
  <c r="BH23" i="18"/>
  <c r="BH52" i="18"/>
  <c r="BH19" i="18"/>
  <c r="BH8" i="18"/>
  <c r="BH309" i="18"/>
  <c r="BH252" i="18"/>
  <c r="BH179" i="18"/>
  <c r="BH110" i="18"/>
  <c r="BH76" i="18"/>
  <c r="BH295" i="18"/>
  <c r="BH258" i="18"/>
  <c r="BH176" i="18"/>
  <c r="BH101" i="18"/>
  <c r="BH25" i="18"/>
  <c r="BH291" i="18"/>
  <c r="BH224" i="18"/>
  <c r="BH147" i="18"/>
  <c r="BH132" i="18"/>
  <c r="BH21" i="18"/>
  <c r="BH349" i="18"/>
  <c r="BH290" i="18"/>
  <c r="BH216" i="18"/>
  <c r="BH159" i="18"/>
  <c r="BH98" i="18"/>
  <c r="BH14" i="18"/>
  <c r="BH346" i="18"/>
  <c r="BH281" i="18"/>
  <c r="BH221" i="18"/>
  <c r="BH177" i="18"/>
  <c r="BH81" i="18"/>
  <c r="BH44" i="18"/>
  <c r="BH335" i="18"/>
  <c r="BH256" i="18"/>
  <c r="BH235" i="18"/>
  <c r="BH118" i="18"/>
  <c r="BH53" i="18"/>
  <c r="BH15" i="18"/>
  <c r="BH319" i="18"/>
  <c r="BH289" i="18"/>
  <c r="BH195" i="18"/>
  <c r="BH100" i="18"/>
  <c r="BH92" i="18"/>
  <c r="BH13" i="18"/>
  <c r="BV348" i="18"/>
  <c r="BV345" i="18"/>
  <c r="BV344" i="18"/>
  <c r="BV336" i="18"/>
  <c r="BV310" i="18"/>
  <c r="BV318" i="18"/>
  <c r="BV303" i="18"/>
  <c r="BV299" i="18"/>
  <c r="BV274" i="18"/>
  <c r="BV282" i="18"/>
  <c r="BV290" i="18"/>
  <c r="BV266" i="18"/>
  <c r="BV244" i="18"/>
  <c r="BV256" i="18"/>
  <c r="BV263" i="18"/>
  <c r="BV237" i="18"/>
  <c r="BV219" i="18"/>
  <c r="BV190" i="18"/>
  <c r="BV202" i="18"/>
  <c r="BV233" i="18"/>
  <c r="BV170" i="18"/>
  <c r="BV149" i="18"/>
  <c r="BV179" i="18"/>
  <c r="BV346" i="18"/>
  <c r="BV337" i="18"/>
  <c r="BV333" i="18"/>
  <c r="BV322" i="18"/>
  <c r="BV315" i="18"/>
  <c r="BV297" i="18"/>
  <c r="BV295" i="18"/>
  <c r="BV298" i="18"/>
  <c r="BV280" i="18"/>
  <c r="BV272" i="18"/>
  <c r="BV287" i="18"/>
  <c r="BV260" i="18"/>
  <c r="BV235" i="18"/>
  <c r="BV253" i="18"/>
  <c r="BV262" i="18"/>
  <c r="BV220" i="18"/>
  <c r="BV207" i="18"/>
  <c r="BV188" i="18"/>
  <c r="BV200" i="18"/>
  <c r="BV230" i="18"/>
  <c r="BV165" i="18"/>
  <c r="BV182" i="18"/>
  <c r="BV173" i="18"/>
  <c r="BV352" i="18"/>
  <c r="BV351" i="18"/>
  <c r="BV349" i="18"/>
  <c r="BV339" i="18"/>
  <c r="BV329" i="18"/>
  <c r="BV308" i="18"/>
  <c r="BV320" i="18"/>
  <c r="BV293" i="18"/>
  <c r="BV313" i="18"/>
  <c r="BV278" i="18"/>
  <c r="BV284" i="18"/>
  <c r="BV249" i="18"/>
  <c r="BV243" i="18"/>
  <c r="BV229" i="18"/>
  <c r="BV240" i="18"/>
  <c r="BV222" i="18"/>
  <c r="BV194" i="18"/>
  <c r="BV218" i="18"/>
  <c r="BV231" i="18"/>
  <c r="BV214" i="18"/>
  <c r="BV198" i="18"/>
  <c r="BV183" i="18"/>
  <c r="BV161" i="18"/>
  <c r="BV350" i="18"/>
  <c r="BV343" i="18"/>
  <c r="BV334" i="18"/>
  <c r="BV335" i="18"/>
  <c r="BV321" i="18"/>
  <c r="BV304" i="18"/>
  <c r="BV311" i="18"/>
  <c r="BV292" i="18"/>
  <c r="BV291" i="18"/>
  <c r="BV271" i="18"/>
  <c r="BV275" i="18"/>
  <c r="BV247" i="18"/>
  <c r="BV242" i="18"/>
  <c r="BV267" i="18"/>
  <c r="BV255" i="18"/>
  <c r="BV217" i="18"/>
  <c r="BV228" i="18"/>
  <c r="BV213" i="18"/>
  <c r="BV227" i="18"/>
  <c r="BV209" i="18"/>
  <c r="BV196" i="18"/>
  <c r="BV177" i="18"/>
  <c r="BV154" i="18"/>
  <c r="BV342" i="18"/>
  <c r="BV327" i="18"/>
  <c r="BV314" i="18"/>
  <c r="BV306" i="18"/>
  <c r="BV277" i="18"/>
  <c r="BV252" i="18"/>
  <c r="BV234" i="18"/>
  <c r="BV248" i="18"/>
  <c r="BV201" i="18"/>
  <c r="BV236" i="18"/>
  <c r="BV158" i="18"/>
  <c r="BV166" i="18"/>
  <c r="BV150" i="18"/>
  <c r="BV195" i="18"/>
  <c r="BV171" i="18"/>
  <c r="BV104" i="18"/>
  <c r="BV125" i="18"/>
  <c r="BV109" i="18"/>
  <c r="BV142" i="18"/>
  <c r="BV124" i="18"/>
  <c r="BV101" i="18"/>
  <c r="BV90" i="18"/>
  <c r="BV57" i="18"/>
  <c r="BV86" i="18"/>
  <c r="BV58" i="18"/>
  <c r="BV56" i="18"/>
  <c r="BV52" i="18"/>
  <c r="BV42" i="18"/>
  <c r="BV47" i="18"/>
  <c r="BV38" i="18"/>
  <c r="BV12" i="18"/>
  <c r="BV19" i="18"/>
  <c r="BV353" i="18"/>
  <c r="BV326" i="18"/>
  <c r="BV309" i="18"/>
  <c r="BV300" i="18"/>
  <c r="BV276" i="18"/>
  <c r="BV257" i="18"/>
  <c r="BV232" i="18"/>
  <c r="BV241" i="18"/>
  <c r="BV191" i="18"/>
  <c r="BV221" i="18"/>
  <c r="BV156" i="18"/>
  <c r="BV164" i="18"/>
  <c r="BV148" i="18"/>
  <c r="BV187" i="18"/>
  <c r="BV159" i="18"/>
  <c r="BV134" i="18"/>
  <c r="BV118" i="18"/>
  <c r="BV100" i="18"/>
  <c r="BV140" i="18"/>
  <c r="BV110" i="18"/>
  <c r="BV97" i="18"/>
  <c r="BV85" i="18"/>
  <c r="BV98" i="18"/>
  <c r="BV81" i="18"/>
  <c r="BV53" i="18"/>
  <c r="BV92" i="18"/>
  <c r="BV44" i="18"/>
  <c r="BV37" i="18"/>
  <c r="BV39" i="18"/>
  <c r="BV36" i="18"/>
  <c r="BV41" i="18"/>
  <c r="BV22" i="18"/>
  <c r="BV338" i="18"/>
  <c r="BV324" i="18"/>
  <c r="BV302" i="18"/>
  <c r="BV288" i="18"/>
  <c r="BV286" i="18"/>
  <c r="BV246" i="18"/>
  <c r="BV264" i="18"/>
  <c r="BV211" i="18"/>
  <c r="BV206" i="18"/>
  <c r="BV199" i="18"/>
  <c r="BV168" i="18"/>
  <c r="BV151" i="18"/>
  <c r="BV192" i="18"/>
  <c r="BV174" i="18"/>
  <c r="BV153" i="18"/>
  <c r="BV132" i="18"/>
  <c r="BV116" i="18"/>
  <c r="BV143" i="18"/>
  <c r="BV126" i="18"/>
  <c r="BV108" i="18"/>
  <c r="BV91" i="18"/>
  <c r="BV78" i="18"/>
  <c r="BV93" i="18"/>
  <c r="BV72" i="18"/>
  <c r="BV94" i="18"/>
  <c r="BV82" i="18"/>
  <c r="BV32" i="18"/>
  <c r="BV30" i="18"/>
  <c r="BV33" i="18"/>
  <c r="BV26" i="18"/>
  <c r="BV13" i="18"/>
  <c r="BV9" i="18"/>
  <c r="BV347" i="18"/>
  <c r="BV323" i="18"/>
  <c r="BV296" i="18"/>
  <c r="BV285" i="18"/>
  <c r="BV283" i="18"/>
  <c r="BV238" i="18"/>
  <c r="BV258" i="18"/>
  <c r="BV205" i="18"/>
  <c r="BV204" i="18"/>
  <c r="BV193" i="18"/>
  <c r="BV155" i="18"/>
  <c r="BV145" i="18"/>
  <c r="BV175" i="18"/>
  <c r="BV172" i="18"/>
  <c r="BV135" i="18"/>
  <c r="BV119" i="18"/>
  <c r="BV102" i="18"/>
  <c r="BV137" i="18"/>
  <c r="BV121" i="18"/>
  <c r="BV138" i="18"/>
  <c r="BV79" i="18"/>
  <c r="BV76" i="18"/>
  <c r="BV87" i="18"/>
  <c r="BV59" i="18"/>
  <c r="BV89" i="18"/>
  <c r="BV80" i="18"/>
  <c r="BV10" i="18"/>
  <c r="BV25" i="18"/>
  <c r="BV27" i="18"/>
  <c r="BV24" i="18"/>
  <c r="BV34" i="18"/>
  <c r="BV11" i="18"/>
  <c r="BV332" i="18"/>
  <c r="BV325" i="18"/>
  <c r="BV319" i="18"/>
  <c r="BV294" i="18"/>
  <c r="BV269" i="18"/>
  <c r="BV259" i="18"/>
  <c r="BV251" i="18"/>
  <c r="BV210" i="18"/>
  <c r="BV216" i="18"/>
  <c r="BV223" i="18"/>
  <c r="BV180" i="18"/>
  <c r="BV185" i="18"/>
  <c r="BV169" i="18"/>
  <c r="BV160" i="18"/>
  <c r="BV129" i="18"/>
  <c r="BV113" i="18"/>
  <c r="BV144" i="18"/>
  <c r="BV127" i="18"/>
  <c r="BV111" i="18"/>
  <c r="BV136" i="18"/>
  <c r="BV73" i="18"/>
  <c r="BV63" i="18"/>
  <c r="BV74" i="18"/>
  <c r="BV95" i="18"/>
  <c r="BV83" i="18"/>
  <c r="BV67" i="18"/>
  <c r="BV51" i="18"/>
  <c r="BV20" i="18"/>
  <c r="BV21" i="18"/>
  <c r="BV15" i="18"/>
  <c r="BV29" i="18"/>
  <c r="BV8" i="18"/>
  <c r="BV328" i="18"/>
  <c r="BV317" i="18"/>
  <c r="BV307" i="18"/>
  <c r="BV281" i="18"/>
  <c r="BV268" i="18"/>
  <c r="BV254" i="18"/>
  <c r="BV250" i="18"/>
  <c r="BV208" i="18"/>
  <c r="BV203" i="18"/>
  <c r="BV212" i="18"/>
  <c r="BV167" i="18"/>
  <c r="BV178" i="18"/>
  <c r="BV162" i="18"/>
  <c r="BV146" i="18"/>
  <c r="BV122" i="18"/>
  <c r="BV103" i="18"/>
  <c r="BV130" i="18"/>
  <c r="BV114" i="18"/>
  <c r="BV105" i="18"/>
  <c r="BV123" i="18"/>
  <c r="BV66" i="18"/>
  <c r="BV88" i="18"/>
  <c r="BV69" i="18"/>
  <c r="BV84" i="18"/>
  <c r="BV77" i="18"/>
  <c r="BV61" i="18"/>
  <c r="BV43" i="18"/>
  <c r="BV7" i="18"/>
  <c r="BV18" i="18"/>
  <c r="BV35" i="18"/>
  <c r="BV31" i="18"/>
  <c r="BV6" i="18"/>
  <c r="BV341" i="18"/>
  <c r="BV331" i="18"/>
  <c r="BV316" i="18"/>
  <c r="BV305" i="18"/>
  <c r="BV289" i="18"/>
  <c r="BV273" i="18"/>
  <c r="BV265" i="18"/>
  <c r="BV245" i="18"/>
  <c r="BV225" i="18"/>
  <c r="BV226" i="18"/>
  <c r="BV189" i="18"/>
  <c r="BV152" i="18"/>
  <c r="BV176" i="18"/>
  <c r="BV157" i="18"/>
  <c r="BV186" i="18"/>
  <c r="BV120" i="18"/>
  <c r="BV141" i="18"/>
  <c r="BV128" i="18"/>
  <c r="BV112" i="18"/>
  <c r="BV139" i="18"/>
  <c r="BV117" i="18"/>
  <c r="BV64" i="18"/>
  <c r="BV75" i="18"/>
  <c r="BV60" i="18"/>
  <c r="BV71" i="18"/>
  <c r="BV70" i="18"/>
  <c r="BV55" i="18"/>
  <c r="BV50" i="18"/>
  <c r="BV48" i="18"/>
  <c r="BV16" i="18"/>
  <c r="BV23" i="18"/>
  <c r="BV17" i="18"/>
  <c r="BV270" i="18"/>
  <c r="BV147" i="18"/>
  <c r="BV54" i="18"/>
  <c r="BV46" i="18"/>
  <c r="BV261" i="18"/>
  <c r="BV181" i="18"/>
  <c r="BV62" i="18"/>
  <c r="BV14" i="18"/>
  <c r="BV239" i="18"/>
  <c r="BV106" i="18"/>
  <c r="BV96" i="18"/>
  <c r="BV28" i="18"/>
  <c r="BV340" i="18"/>
  <c r="BV224" i="18"/>
  <c r="BV131" i="18"/>
  <c r="BV65" i="18"/>
  <c r="BV330" i="18"/>
  <c r="BV215" i="18"/>
  <c r="BV115" i="18"/>
  <c r="BV68" i="18"/>
  <c r="BV312" i="18"/>
  <c r="BV184" i="18"/>
  <c r="BV99" i="18"/>
  <c r="BV49" i="18"/>
  <c r="BV301" i="18"/>
  <c r="BV197" i="18"/>
  <c r="BV133" i="18"/>
  <c r="BV45" i="18"/>
  <c r="BV40" i="18"/>
  <c r="BV279" i="18"/>
  <c r="BV163" i="18"/>
  <c r="BD336" i="18"/>
  <c r="BD329" i="18"/>
  <c r="BD312" i="18"/>
  <c r="BD323" i="18"/>
  <c r="BD306" i="18"/>
  <c r="BD316" i="18"/>
  <c r="BD280" i="18"/>
  <c r="BD283" i="18"/>
  <c r="BD289" i="18"/>
  <c r="BD254" i="18"/>
  <c r="BD275" i="18"/>
  <c r="BD256" i="18"/>
  <c r="BD255" i="18"/>
  <c r="BD243" i="18"/>
  <c r="BD259" i="18"/>
  <c r="BD209" i="18"/>
  <c r="BD217" i="18"/>
  <c r="BD194" i="18"/>
  <c r="BD218" i="18"/>
  <c r="BD226" i="18"/>
  <c r="BD186" i="18"/>
  <c r="BD165" i="18"/>
  <c r="BD155" i="18"/>
  <c r="BD152" i="18"/>
  <c r="BD176" i="18"/>
  <c r="BD147" i="18"/>
  <c r="BD138" i="18"/>
  <c r="BD122" i="18"/>
  <c r="BD103" i="18"/>
  <c r="BD130" i="18"/>
  <c r="BD114" i="18"/>
  <c r="BD105" i="18"/>
  <c r="BD92" i="18"/>
  <c r="BD79" i="18"/>
  <c r="BD76" i="18"/>
  <c r="BD87" i="18"/>
  <c r="BD59" i="18"/>
  <c r="BD35" i="18"/>
  <c r="BD44" i="18"/>
  <c r="BD37" i="18"/>
  <c r="BD47" i="18"/>
  <c r="BD7" i="18"/>
  <c r="BD26" i="18"/>
  <c r="BD352" i="18"/>
  <c r="BD346" i="18"/>
  <c r="BD326" i="18"/>
  <c r="BD313" i="18"/>
  <c r="BD300" i="18"/>
  <c r="BD311" i="18"/>
  <c r="BD302" i="18"/>
  <c r="BD282" i="18"/>
  <c r="BD293" i="18"/>
  <c r="BD292" i="18"/>
  <c r="BD288" i="18"/>
  <c r="BD247" i="18"/>
  <c r="BD253" i="18"/>
  <c r="BD242" i="18"/>
  <c r="BD252" i="18"/>
  <c r="BD199" i="18"/>
  <c r="BD211" i="18"/>
  <c r="BD192" i="18"/>
  <c r="BD213" i="18"/>
  <c r="BD215" i="18"/>
  <c r="BD181" i="18"/>
  <c r="BD158" i="18"/>
  <c r="BD149" i="18"/>
  <c r="BD179" i="18"/>
  <c r="BD163" i="18"/>
  <c r="BD139" i="18"/>
  <c r="BD136" i="18"/>
  <c r="BD120" i="18"/>
  <c r="BD141" i="18"/>
  <c r="BD128" i="18"/>
  <c r="BD112" i="18"/>
  <c r="BD94" i="18"/>
  <c r="BD82" i="18"/>
  <c r="BD73" i="18"/>
  <c r="BD63" i="18"/>
  <c r="BD74" i="18"/>
  <c r="BD95" i="18"/>
  <c r="BD23" i="18"/>
  <c r="BD32" i="18"/>
  <c r="BD30" i="18"/>
  <c r="BD39" i="18"/>
  <c r="BD29" i="18"/>
  <c r="BD22" i="18"/>
  <c r="BD349" i="18"/>
  <c r="BD350" i="18"/>
  <c r="BD344" i="18"/>
  <c r="BD322" i="18"/>
  <c r="BD334" i="18"/>
  <c r="BD321" i="18"/>
  <c r="BD307" i="18"/>
  <c r="BD296" i="18"/>
  <c r="BD304" i="18"/>
  <c r="BD274" i="18"/>
  <c r="BD281" i="18"/>
  <c r="BD273" i="18"/>
  <c r="BD246" i="18"/>
  <c r="BD238" i="18"/>
  <c r="BD236" i="18"/>
  <c r="BD239" i="18"/>
  <c r="BD229" i="18"/>
  <c r="BD205" i="18"/>
  <c r="BD228" i="18"/>
  <c r="BD206" i="18"/>
  <c r="BD202" i="18"/>
  <c r="BD171" i="18"/>
  <c r="BD156" i="18"/>
  <c r="BD193" i="18"/>
  <c r="BD173" i="18"/>
  <c r="BD150" i="18"/>
  <c r="BD133" i="18"/>
  <c r="BD123" i="18"/>
  <c r="BD106" i="18"/>
  <c r="BD131" i="18"/>
  <c r="BD115" i="18"/>
  <c r="BD99" i="18"/>
  <c r="BD89" i="18"/>
  <c r="BD80" i="18"/>
  <c r="BD66" i="18"/>
  <c r="BD88" i="18"/>
  <c r="BD69" i="18"/>
  <c r="BD84" i="18"/>
  <c r="BD14" i="18"/>
  <c r="BD10" i="18"/>
  <c r="BD25" i="18"/>
  <c r="BD33" i="18"/>
  <c r="BD13" i="18"/>
  <c r="BD6" i="18"/>
  <c r="BD345" i="18"/>
  <c r="BD347" i="18"/>
  <c r="BD342" i="18"/>
  <c r="BD341" i="18"/>
  <c r="BD331" i="18"/>
  <c r="BD317" i="18"/>
  <c r="BD309" i="18"/>
  <c r="BD290" i="18"/>
  <c r="BD291" i="18"/>
  <c r="BD285" i="18"/>
  <c r="BD278" i="18"/>
  <c r="BD270" i="18"/>
  <c r="BD241" i="18"/>
  <c r="BD237" i="18"/>
  <c r="BD248" i="18"/>
  <c r="BD235" i="18"/>
  <c r="BD223" i="18"/>
  <c r="BD195" i="18"/>
  <c r="BD225" i="18"/>
  <c r="BD204" i="18"/>
  <c r="BD200" i="18"/>
  <c r="BD159" i="18"/>
  <c r="BD190" i="18"/>
  <c r="BD182" i="18"/>
  <c r="BD166" i="18"/>
  <c r="BD148" i="18"/>
  <c r="BD124" i="18"/>
  <c r="BD117" i="18"/>
  <c r="BD104" i="18"/>
  <c r="BD125" i="18"/>
  <c r="BD109" i="18"/>
  <c r="BD142" i="18"/>
  <c r="BD83" i="18"/>
  <c r="BD67" i="18"/>
  <c r="BD64" i="18"/>
  <c r="BD75" i="18"/>
  <c r="BD60" i="18"/>
  <c r="BD71" i="18"/>
  <c r="BD12" i="18"/>
  <c r="BD51" i="18"/>
  <c r="BD20" i="18"/>
  <c r="BD27" i="18"/>
  <c r="BD8" i="18"/>
  <c r="BD38" i="18"/>
  <c r="BD351" i="18"/>
  <c r="BD335" i="18"/>
  <c r="BD339" i="18"/>
  <c r="BD337" i="18"/>
  <c r="BD325" i="18"/>
  <c r="BD310" i="18"/>
  <c r="BD305" i="18"/>
  <c r="BD287" i="18"/>
  <c r="BD284" i="18"/>
  <c r="BD277" i="18"/>
  <c r="BD271" i="18"/>
  <c r="BD267" i="18"/>
  <c r="BD251" i="18"/>
  <c r="BD231" i="18"/>
  <c r="BD249" i="18"/>
  <c r="BD234" i="18"/>
  <c r="BD212" i="18"/>
  <c r="BD189" i="18"/>
  <c r="BD224" i="18"/>
  <c r="BD216" i="18"/>
  <c r="BD187" i="18"/>
  <c r="BD153" i="18"/>
  <c r="BD188" i="18"/>
  <c r="BD180" i="18"/>
  <c r="BD164" i="18"/>
  <c r="BD175" i="18"/>
  <c r="BD110" i="18"/>
  <c r="BD107" i="18"/>
  <c r="BD134" i="18"/>
  <c r="BD118" i="18"/>
  <c r="BD100" i="18"/>
  <c r="BD140" i="18"/>
  <c r="BD77" i="18"/>
  <c r="BD61" i="18"/>
  <c r="BD54" i="18"/>
  <c r="BD62" i="18"/>
  <c r="BD96" i="18"/>
  <c r="BD65" i="18"/>
  <c r="BD49" i="18"/>
  <c r="BD43" i="18"/>
  <c r="BD48" i="18"/>
  <c r="BD21" i="18"/>
  <c r="BD31" i="18"/>
  <c r="BD9" i="18"/>
  <c r="BD348" i="18"/>
  <c r="BD338" i="18"/>
  <c r="BD353" i="18"/>
  <c r="BD333" i="18"/>
  <c r="BD319" i="18"/>
  <c r="BD299" i="18"/>
  <c r="BD301" i="18"/>
  <c r="BD294" i="18"/>
  <c r="BD279" i="18"/>
  <c r="BD276" i="18"/>
  <c r="BD272" i="18"/>
  <c r="BD266" i="18"/>
  <c r="BD250" i="18"/>
  <c r="BD263" i="18"/>
  <c r="BD240" i="18"/>
  <c r="BD232" i="18"/>
  <c r="BD198" i="18"/>
  <c r="BD220" i="18"/>
  <c r="BD219" i="18"/>
  <c r="BD203" i="18"/>
  <c r="BD174" i="18"/>
  <c r="BD191" i="18"/>
  <c r="BD183" i="18"/>
  <c r="BD167" i="18"/>
  <c r="BD151" i="18"/>
  <c r="BD169" i="18"/>
  <c r="BD108" i="18"/>
  <c r="BD101" i="18"/>
  <c r="BD132" i="18"/>
  <c r="BD116" i="18"/>
  <c r="BD143" i="18"/>
  <c r="BD126" i="18"/>
  <c r="BD70" i="18"/>
  <c r="BD55" i="18"/>
  <c r="BD90" i="18"/>
  <c r="BD57" i="18"/>
  <c r="BD86" i="18"/>
  <c r="BD58" i="18"/>
  <c r="BD41" i="18"/>
  <c r="BD50" i="18"/>
  <c r="BD40" i="18"/>
  <c r="BD18" i="18"/>
  <c r="BD24" i="18"/>
  <c r="BD11" i="18"/>
  <c r="BD343" i="18"/>
  <c r="BD332" i="18"/>
  <c r="BD320" i="18"/>
  <c r="BD327" i="18"/>
  <c r="BD315" i="18"/>
  <c r="BD298" i="18"/>
  <c r="BD308" i="18"/>
  <c r="BD303" i="18"/>
  <c r="BD297" i="18"/>
  <c r="BD261" i="18"/>
  <c r="BD269" i="18"/>
  <c r="BD264" i="18"/>
  <c r="BD244" i="18"/>
  <c r="BD262" i="18"/>
  <c r="BD233" i="18"/>
  <c r="BD221" i="18"/>
  <c r="BD196" i="18"/>
  <c r="BD210" i="18"/>
  <c r="BD207" i="18"/>
  <c r="BD197" i="18"/>
  <c r="BD172" i="18"/>
  <c r="BD184" i="18"/>
  <c r="BD177" i="18"/>
  <c r="BD161" i="18"/>
  <c r="BD185" i="18"/>
  <c r="BD162" i="18"/>
  <c r="BD146" i="18"/>
  <c r="BD135" i="18"/>
  <c r="BD119" i="18"/>
  <c r="BD102" i="18"/>
  <c r="BD137" i="18"/>
  <c r="BD121" i="18"/>
  <c r="BD68" i="18"/>
  <c r="BD97" i="18"/>
  <c r="BD85" i="18"/>
  <c r="BD98" i="18"/>
  <c r="BD81" i="18"/>
  <c r="BD53" i="18"/>
  <c r="BD34" i="18"/>
  <c r="BD45" i="18"/>
  <c r="BD28" i="18"/>
  <c r="BD16" i="18"/>
  <c r="BD17" i="18"/>
  <c r="BD318" i="18"/>
  <c r="BD268" i="18"/>
  <c r="BD201" i="18"/>
  <c r="BD145" i="18"/>
  <c r="BD78" i="18"/>
  <c r="BD15" i="18"/>
  <c r="BD324" i="18"/>
  <c r="BD257" i="18"/>
  <c r="BD227" i="18"/>
  <c r="BD129" i="18"/>
  <c r="BD93" i="18"/>
  <c r="BD314" i="18"/>
  <c r="BD258" i="18"/>
  <c r="BD160" i="18"/>
  <c r="BD113" i="18"/>
  <c r="BD72" i="18"/>
  <c r="BD330" i="18"/>
  <c r="BD245" i="18"/>
  <c r="BD170" i="18"/>
  <c r="BD144" i="18"/>
  <c r="BD46" i="18"/>
  <c r="BD295" i="18"/>
  <c r="BD230" i="18"/>
  <c r="BD168" i="18"/>
  <c r="BD127" i="18"/>
  <c r="BD52" i="18"/>
  <c r="BD286" i="18"/>
  <c r="BD214" i="18"/>
  <c r="BD154" i="18"/>
  <c r="BD111" i="18"/>
  <c r="BD42" i="18"/>
  <c r="BD340" i="18"/>
  <c r="BD265" i="18"/>
  <c r="BD222" i="18"/>
  <c r="BD178" i="18"/>
  <c r="BD56" i="18"/>
  <c r="BD19" i="18"/>
  <c r="BD328" i="18"/>
  <c r="BD260" i="18"/>
  <c r="BD208" i="18"/>
  <c r="BD157" i="18"/>
  <c r="BD91" i="18"/>
  <c r="BD36" i="18"/>
  <c r="BX348" i="18"/>
  <c r="BX338" i="18"/>
  <c r="BX322" i="18"/>
  <c r="BX310" i="18"/>
  <c r="BX347" i="18"/>
  <c r="BX298" i="18"/>
  <c r="BX302" i="18"/>
  <c r="BX303" i="18"/>
  <c r="BX271" i="18"/>
  <c r="BX273" i="18"/>
  <c r="BX246" i="18"/>
  <c r="BX261" i="18"/>
  <c r="BX240" i="18"/>
  <c r="BX262" i="18"/>
  <c r="BX243" i="18"/>
  <c r="BX201" i="18"/>
  <c r="BX197" i="18"/>
  <c r="BX214" i="18"/>
  <c r="BX234" i="18"/>
  <c r="BX220" i="18"/>
  <c r="BX167" i="18"/>
  <c r="BX166" i="18"/>
  <c r="BX163" i="18"/>
  <c r="BX174" i="18"/>
  <c r="BX184" i="18"/>
  <c r="BX155" i="18"/>
  <c r="BX144" i="18"/>
  <c r="BX127" i="18"/>
  <c r="BX111" i="18"/>
  <c r="BX138" i="18"/>
  <c r="BX122" i="18"/>
  <c r="BX103" i="18"/>
  <c r="BX74" i="18"/>
  <c r="BX95" i="18"/>
  <c r="BX83" i="18"/>
  <c r="BX67" i="18"/>
  <c r="BX64" i="18"/>
  <c r="BX50" i="18"/>
  <c r="BX40" i="18"/>
  <c r="BX46" i="18"/>
  <c r="BX41" i="18"/>
  <c r="BX43" i="18"/>
  <c r="BX9" i="18"/>
  <c r="BX334" i="18"/>
  <c r="BX333" i="18"/>
  <c r="BX317" i="18"/>
  <c r="BX343" i="18"/>
  <c r="BX320" i="18"/>
  <c r="BX307" i="18"/>
  <c r="BX297" i="18"/>
  <c r="BX304" i="18"/>
  <c r="BX285" i="18"/>
  <c r="BX270" i="18"/>
  <c r="BX265" i="18"/>
  <c r="BX260" i="18"/>
  <c r="BX233" i="18"/>
  <c r="BX245" i="18"/>
  <c r="BX242" i="18"/>
  <c r="BX218" i="18"/>
  <c r="BX187" i="18"/>
  <c r="BX209" i="18"/>
  <c r="BX232" i="18"/>
  <c r="BX210" i="18"/>
  <c r="BX161" i="18"/>
  <c r="BX164" i="18"/>
  <c r="BX150" i="18"/>
  <c r="BX172" i="18"/>
  <c r="BX170" i="18"/>
  <c r="BX149" i="18"/>
  <c r="BX130" i="18"/>
  <c r="BX114" i="18"/>
  <c r="BX105" i="18"/>
  <c r="BX136" i="18"/>
  <c r="BX120" i="18"/>
  <c r="BX88" i="18"/>
  <c r="BX69" i="18"/>
  <c r="BX84" i="18"/>
  <c r="BX77" i="18"/>
  <c r="BX61" i="18"/>
  <c r="BX54" i="18"/>
  <c r="BX45" i="18"/>
  <c r="BX47" i="18"/>
  <c r="BX38" i="18"/>
  <c r="BX34" i="18"/>
  <c r="BX7" i="18"/>
  <c r="BX26" i="18"/>
  <c r="BX351" i="18"/>
  <c r="BX331" i="18"/>
  <c r="BX327" i="18"/>
  <c r="BX337" i="18"/>
  <c r="BX332" i="18"/>
  <c r="BX318" i="18"/>
  <c r="BX324" i="18"/>
  <c r="BX286" i="18"/>
  <c r="BX280" i="18"/>
  <c r="BX272" i="18"/>
  <c r="BX267" i="18"/>
  <c r="BX296" i="18"/>
  <c r="BX254" i="18"/>
  <c r="BX230" i="18"/>
  <c r="BX241" i="18"/>
  <c r="BX236" i="18"/>
  <c r="BX213" i="18"/>
  <c r="BX227" i="18"/>
  <c r="BX199" i="18"/>
  <c r="BX222" i="18"/>
  <c r="BX208" i="18"/>
  <c r="BX154" i="18"/>
  <c r="BX151" i="18"/>
  <c r="BX148" i="18"/>
  <c r="BX160" i="18"/>
  <c r="BX165" i="18"/>
  <c r="BX141" i="18"/>
  <c r="BX128" i="18"/>
  <c r="BX112" i="18"/>
  <c r="BX146" i="18"/>
  <c r="BX123" i="18"/>
  <c r="BX106" i="18"/>
  <c r="BX75" i="18"/>
  <c r="BX60" i="18"/>
  <c r="BX71" i="18"/>
  <c r="BX70" i="18"/>
  <c r="BX55" i="18"/>
  <c r="BX90" i="18"/>
  <c r="BX42" i="18"/>
  <c r="BX39" i="18"/>
  <c r="BX36" i="18"/>
  <c r="BX29" i="18"/>
  <c r="BX31" i="18"/>
  <c r="BX11" i="18"/>
  <c r="BX353" i="18"/>
  <c r="BX330" i="18"/>
  <c r="BX341" i="18"/>
  <c r="BX313" i="18"/>
  <c r="BX328" i="18"/>
  <c r="BX312" i="18"/>
  <c r="BX306" i="18"/>
  <c r="BX283" i="18"/>
  <c r="BX305" i="18"/>
  <c r="BX269" i="18"/>
  <c r="BX266" i="18"/>
  <c r="BX288" i="18"/>
  <c r="BX259" i="18"/>
  <c r="BX258" i="18"/>
  <c r="BX248" i="18"/>
  <c r="BX228" i="18"/>
  <c r="BX206" i="18"/>
  <c r="BX226" i="18"/>
  <c r="BX223" i="18"/>
  <c r="BX217" i="18"/>
  <c r="BX194" i="18"/>
  <c r="BX152" i="18"/>
  <c r="BX145" i="18"/>
  <c r="BX175" i="18"/>
  <c r="BX186" i="18"/>
  <c r="BX158" i="18"/>
  <c r="BX131" i="18"/>
  <c r="BX115" i="18"/>
  <c r="BX99" i="18"/>
  <c r="BX139" i="18"/>
  <c r="BX117" i="18"/>
  <c r="BX104" i="18"/>
  <c r="BX62" i="18"/>
  <c r="BX96" i="18"/>
  <c r="BX65" i="18"/>
  <c r="BX68" i="18"/>
  <c r="BX97" i="18"/>
  <c r="BX85" i="18"/>
  <c r="BX37" i="18"/>
  <c r="BX33" i="18"/>
  <c r="BX35" i="18"/>
  <c r="BX22" i="18"/>
  <c r="BX17" i="18"/>
  <c r="BX8" i="18"/>
  <c r="BX344" i="18"/>
  <c r="BX340" i="18"/>
  <c r="BX335" i="18"/>
  <c r="BX319" i="18"/>
  <c r="BX326" i="18"/>
  <c r="BX339" i="18"/>
  <c r="BX300" i="18"/>
  <c r="BX282" i="18"/>
  <c r="BX301" i="18"/>
  <c r="BX268" i="18"/>
  <c r="BX264" i="18"/>
  <c r="BX274" i="18"/>
  <c r="BX252" i="18"/>
  <c r="BX255" i="18"/>
  <c r="BX249" i="18"/>
  <c r="BX225" i="18"/>
  <c r="BX204" i="18"/>
  <c r="BX215" i="18"/>
  <c r="BX212" i="18"/>
  <c r="BX211" i="18"/>
  <c r="BX192" i="18"/>
  <c r="BX190" i="18"/>
  <c r="BX193" i="18"/>
  <c r="BX169" i="18"/>
  <c r="BX181" i="18"/>
  <c r="BX156" i="18"/>
  <c r="BX125" i="18"/>
  <c r="BX109" i="18"/>
  <c r="BX142" i="18"/>
  <c r="BX133" i="18"/>
  <c r="BX107" i="18"/>
  <c r="BX134" i="18"/>
  <c r="BX57" i="18"/>
  <c r="BX86" i="18"/>
  <c r="BX58" i="18"/>
  <c r="BX56" i="18"/>
  <c r="BX91" i="18"/>
  <c r="BX78" i="18"/>
  <c r="BX30" i="18"/>
  <c r="BX27" i="18"/>
  <c r="BX23" i="18"/>
  <c r="BX52" i="18"/>
  <c r="BX28" i="18"/>
  <c r="BX6" i="18"/>
  <c r="BX349" i="18"/>
  <c r="BX352" i="18"/>
  <c r="BX323" i="18"/>
  <c r="BX315" i="18"/>
  <c r="BX321" i="18"/>
  <c r="BX309" i="18"/>
  <c r="BX295" i="18"/>
  <c r="BX291" i="18"/>
  <c r="BX290" i="18"/>
  <c r="BX281" i="18"/>
  <c r="BX257" i="18"/>
  <c r="BX289" i="18"/>
  <c r="BX251" i="18"/>
  <c r="BX253" i="18"/>
  <c r="BX238" i="18"/>
  <c r="BX224" i="18"/>
  <c r="BX229" i="18"/>
  <c r="BX202" i="18"/>
  <c r="BX198" i="18"/>
  <c r="BX205" i="18"/>
  <c r="BX191" i="18"/>
  <c r="BX188" i="18"/>
  <c r="BX185" i="18"/>
  <c r="BX162" i="18"/>
  <c r="BX171" i="18"/>
  <c r="BX183" i="18"/>
  <c r="BX118" i="18"/>
  <c r="BX100" i="18"/>
  <c r="BX140" i="18"/>
  <c r="BX124" i="18"/>
  <c r="BX101" i="18"/>
  <c r="BX132" i="18"/>
  <c r="BX98" i="18"/>
  <c r="BX81" i="18"/>
  <c r="BX53" i="18"/>
  <c r="BX92" i="18"/>
  <c r="BX79" i="18"/>
  <c r="BX76" i="18"/>
  <c r="BX25" i="18"/>
  <c r="BX21" i="18"/>
  <c r="BX14" i="18"/>
  <c r="BX44" i="18"/>
  <c r="BX24" i="18"/>
  <c r="BX13" i="18"/>
  <c r="BX336" i="18"/>
  <c r="BX346" i="18"/>
  <c r="BX345" i="18"/>
  <c r="BX314" i="18"/>
  <c r="BX316" i="18"/>
  <c r="BX308" i="18"/>
  <c r="BX293" i="18"/>
  <c r="BX284" i="18"/>
  <c r="BX287" i="18"/>
  <c r="BX275" i="18"/>
  <c r="BX256" i="18"/>
  <c r="BX277" i="18"/>
  <c r="BX250" i="18"/>
  <c r="BX239" i="18"/>
  <c r="BX237" i="18"/>
  <c r="BX219" i="18"/>
  <c r="BX216" i="18"/>
  <c r="BX200" i="18"/>
  <c r="BX196" i="18"/>
  <c r="BX195" i="18"/>
  <c r="BX182" i="18"/>
  <c r="BX179" i="18"/>
  <c r="BX178" i="18"/>
  <c r="BX157" i="18"/>
  <c r="BX159" i="18"/>
  <c r="BX177" i="18"/>
  <c r="BX116" i="18"/>
  <c r="BX143" i="18"/>
  <c r="BX126" i="18"/>
  <c r="BX110" i="18"/>
  <c r="BX135" i="18"/>
  <c r="BX119" i="18"/>
  <c r="BX93" i="18"/>
  <c r="BX72" i="18"/>
  <c r="BX94" i="18"/>
  <c r="BX82" i="18"/>
  <c r="BX73" i="18"/>
  <c r="BX63" i="18"/>
  <c r="BX20" i="18"/>
  <c r="BX18" i="18"/>
  <c r="BX12" i="18"/>
  <c r="BX32" i="18"/>
  <c r="BX19" i="18"/>
  <c r="BX342" i="18"/>
  <c r="BX294" i="18"/>
  <c r="BX221" i="18"/>
  <c r="BX168" i="18"/>
  <c r="BX59" i="18"/>
  <c r="BX10" i="18"/>
  <c r="BX325" i="18"/>
  <c r="BX247" i="18"/>
  <c r="BX235" i="18"/>
  <c r="BX102" i="18"/>
  <c r="BX89" i="18"/>
  <c r="BX15" i="18"/>
  <c r="BX311" i="18"/>
  <c r="BX276" i="18"/>
  <c r="BX189" i="18"/>
  <c r="BX137" i="18"/>
  <c r="BX80" i="18"/>
  <c r="BX329" i="18"/>
  <c r="BX244" i="18"/>
  <c r="BX180" i="18"/>
  <c r="BX121" i="18"/>
  <c r="BX66" i="18"/>
  <c r="BX299" i="18"/>
  <c r="BX263" i="18"/>
  <c r="BX173" i="18"/>
  <c r="BX108" i="18"/>
  <c r="BX51" i="18"/>
  <c r="BX292" i="18"/>
  <c r="BX231" i="18"/>
  <c r="BX176" i="18"/>
  <c r="BX129" i="18"/>
  <c r="BX48" i="18"/>
  <c r="BX279" i="18"/>
  <c r="BX207" i="18"/>
  <c r="BX147" i="18"/>
  <c r="BX113" i="18"/>
  <c r="BX16" i="18"/>
  <c r="BX49" i="18"/>
  <c r="BX350" i="18"/>
  <c r="BX278" i="18"/>
  <c r="BX203" i="18"/>
  <c r="BX153" i="18"/>
  <c r="BX87" i="18"/>
  <c r="AV343" i="18"/>
  <c r="AV338" i="18"/>
  <c r="AV333" i="18"/>
  <c r="AV313" i="18"/>
  <c r="AV297" i="18"/>
  <c r="AV269" i="18"/>
  <c r="AV285" i="18"/>
  <c r="AV246" i="18"/>
  <c r="AV258" i="18"/>
  <c r="AV201" i="18"/>
  <c r="AV206" i="18"/>
  <c r="AV214" i="18"/>
  <c r="AV161" i="18"/>
  <c r="AV169" i="18"/>
  <c r="AV146" i="18"/>
  <c r="AV125" i="18"/>
  <c r="AV105" i="18"/>
  <c r="AV97" i="18"/>
  <c r="AV57" i="18"/>
  <c r="AV65" i="18"/>
  <c r="AV49" i="18"/>
  <c r="AV33" i="18"/>
  <c r="AV41" i="18"/>
  <c r="AV324" i="18"/>
  <c r="AV23" i="18"/>
  <c r="AV151" i="18"/>
  <c r="AV299" i="18"/>
  <c r="AV40" i="18"/>
  <c r="AV168" i="18"/>
  <c r="AV325" i="18"/>
  <c r="AV91" i="18"/>
  <c r="AV219" i="18"/>
  <c r="AV44" i="18"/>
  <c r="AV172" i="18"/>
  <c r="AV341" i="18"/>
  <c r="AV95" i="18"/>
  <c r="AV289" i="18"/>
  <c r="AV64" i="18"/>
  <c r="AV192" i="18"/>
  <c r="AV51" i="18"/>
  <c r="AV179" i="18"/>
  <c r="AV319" i="18"/>
  <c r="AV132" i="18"/>
  <c r="AV339" i="18"/>
  <c r="AV332" i="18"/>
  <c r="AV316" i="18"/>
  <c r="AV298" i="18"/>
  <c r="AV286" i="18"/>
  <c r="AV262" i="18"/>
  <c r="AV270" i="18"/>
  <c r="AV254" i="18"/>
  <c r="AV231" i="18"/>
  <c r="AV194" i="18"/>
  <c r="AV237" i="18"/>
  <c r="AV186" i="18"/>
  <c r="AV182" i="18"/>
  <c r="AV157" i="18"/>
  <c r="AV138" i="18"/>
  <c r="AV118" i="18"/>
  <c r="AV142" i="18"/>
  <c r="AV82" i="18"/>
  <c r="AV93" i="18"/>
  <c r="AV53" i="18"/>
  <c r="AV34" i="18"/>
  <c r="AV21" i="18"/>
  <c r="AV29" i="18"/>
  <c r="AV337" i="18"/>
  <c r="AV39" i="18"/>
  <c r="AV167" i="18"/>
  <c r="AV347" i="18"/>
  <c r="AV56" i="18"/>
  <c r="AV184" i="18"/>
  <c r="AV239" i="18"/>
  <c r="AV107" i="18"/>
  <c r="AV321" i="18"/>
  <c r="AV60" i="18"/>
  <c r="AV188" i="18"/>
  <c r="AV255" i="18"/>
  <c r="AV111" i="18"/>
  <c r="AV308" i="18"/>
  <c r="AV80" i="18"/>
  <c r="AV208" i="18"/>
  <c r="AV67" i="18"/>
  <c r="AV195" i="18"/>
  <c r="AV20" i="18"/>
  <c r="AV148" i="18"/>
  <c r="AV352" i="18"/>
  <c r="AV329" i="18"/>
  <c r="AV323" i="18"/>
  <c r="AV306" i="18"/>
  <c r="AV304" i="18"/>
  <c r="AV282" i="18"/>
  <c r="AV250" i="18"/>
  <c r="AV281" i="18"/>
  <c r="AV252" i="18"/>
  <c r="AV217" i="18"/>
  <c r="AV234" i="18"/>
  <c r="AV238" i="18"/>
  <c r="AV165" i="18"/>
  <c r="AV173" i="18"/>
  <c r="AV150" i="18"/>
  <c r="AV129" i="18"/>
  <c r="AV109" i="18"/>
  <c r="AV133" i="18"/>
  <c r="AV73" i="18"/>
  <c r="AV69" i="18"/>
  <c r="AV89" i="18"/>
  <c r="AV22" i="18"/>
  <c r="AV18" i="18"/>
  <c r="AV10" i="18"/>
  <c r="AV283" i="18"/>
  <c r="AV55" i="18"/>
  <c r="AV183" i="18"/>
  <c r="AV229" i="18"/>
  <c r="AV72" i="18"/>
  <c r="AV200" i="18"/>
  <c r="AV335" i="18"/>
  <c r="AV123" i="18"/>
  <c r="AV251" i="18"/>
  <c r="AV76" i="18"/>
  <c r="AV204" i="18"/>
  <c r="AV303" i="18"/>
  <c r="AV127" i="18"/>
  <c r="AV340" i="18"/>
  <c r="AV96" i="18"/>
  <c r="AV228" i="18"/>
  <c r="AV83" i="18"/>
  <c r="AV211" i="18"/>
  <c r="AV36" i="18"/>
  <c r="AV164" i="18"/>
  <c r="AV345" i="18"/>
  <c r="AV334" i="18"/>
  <c r="AV322" i="18"/>
  <c r="AV300" i="18"/>
  <c r="AV290" i="18"/>
  <c r="AV274" i="18"/>
  <c r="AV249" i="18"/>
  <c r="AV265" i="18"/>
  <c r="AV240" i="18"/>
  <c r="AV205" i="18"/>
  <c r="AV213" i="18"/>
  <c r="AV226" i="18"/>
  <c r="AV197" i="18"/>
  <c r="AV154" i="18"/>
  <c r="AV190" i="18"/>
  <c r="AV122" i="18"/>
  <c r="AV102" i="18"/>
  <c r="AV126" i="18"/>
  <c r="AV85" i="18"/>
  <c r="AV62" i="18"/>
  <c r="AV77" i="18"/>
  <c r="AV45" i="18"/>
  <c r="AV46" i="18"/>
  <c r="AV17" i="18"/>
  <c r="AV264" i="18"/>
  <c r="AV71" i="18"/>
  <c r="AV199" i="18"/>
  <c r="AV232" i="18"/>
  <c r="AV88" i="18"/>
  <c r="AV216" i="18"/>
  <c r="AV11" i="18"/>
  <c r="AV139" i="18"/>
  <c r="AV245" i="18"/>
  <c r="AV92" i="18"/>
  <c r="AV220" i="18"/>
  <c r="AV15" i="18"/>
  <c r="AV143" i="18"/>
  <c r="AV267" i="18"/>
  <c r="AV112" i="18"/>
  <c r="AV331" i="18"/>
  <c r="AV99" i="18"/>
  <c r="AV257" i="18"/>
  <c r="AV52" i="18"/>
  <c r="AV180" i="18"/>
  <c r="AV350" i="18"/>
  <c r="AV330" i="18"/>
  <c r="AV317" i="18"/>
  <c r="AV310" i="18"/>
  <c r="AV279" i="18"/>
  <c r="AV294" i="18"/>
  <c r="AV247" i="18"/>
  <c r="AV243" i="18"/>
  <c r="AV266" i="18"/>
  <c r="AV198" i="18"/>
  <c r="AV233" i="18"/>
  <c r="AV221" i="18"/>
  <c r="AV177" i="18"/>
  <c r="AV189" i="18"/>
  <c r="AV162" i="18"/>
  <c r="AV113" i="18"/>
  <c r="AV137" i="18"/>
  <c r="AV145" i="18"/>
  <c r="AV66" i="18"/>
  <c r="AV98" i="18"/>
  <c r="AV58" i="18"/>
  <c r="AV37" i="18"/>
  <c r="AV38" i="18"/>
  <c r="AV13" i="18"/>
  <c r="AV344" i="18"/>
  <c r="AV87" i="18"/>
  <c r="AV215" i="18"/>
  <c r="AV309" i="18"/>
  <c r="AV104" i="18"/>
  <c r="AV336" i="18"/>
  <c r="AV27" i="18"/>
  <c r="AV155" i="18"/>
  <c r="AV280" i="18"/>
  <c r="AV108" i="18"/>
  <c r="AV241" i="18"/>
  <c r="AV31" i="18"/>
  <c r="AV159" i="18"/>
  <c r="AV312" i="18"/>
  <c r="AV128" i="18"/>
  <c r="AV328" i="18"/>
  <c r="AV115" i="18"/>
  <c r="AV276" i="18"/>
  <c r="AV68" i="18"/>
  <c r="AV196" i="18"/>
  <c r="AV348" i="18"/>
  <c r="AV327" i="18"/>
  <c r="AV311" i="18"/>
  <c r="AV302" i="18"/>
  <c r="AV301" i="18"/>
  <c r="AV288" i="18"/>
  <c r="AV275" i="18"/>
  <c r="AV242" i="18"/>
  <c r="AV263" i="18"/>
  <c r="AV222" i="18"/>
  <c r="AV230" i="18"/>
  <c r="AV209" i="18"/>
  <c r="AV170" i="18"/>
  <c r="AV185" i="18"/>
  <c r="AV181" i="18"/>
  <c r="AV106" i="18"/>
  <c r="AV130" i="18"/>
  <c r="AV117" i="18"/>
  <c r="AV54" i="18"/>
  <c r="AV81" i="18"/>
  <c r="AV94" i="18"/>
  <c r="AV25" i="18"/>
  <c r="AV26" i="18"/>
  <c r="AV30" i="18"/>
  <c r="AV223" i="18"/>
  <c r="AV103" i="18"/>
  <c r="AV225" i="18"/>
  <c r="AV287" i="18"/>
  <c r="AV120" i="18"/>
  <c r="AV273" i="18"/>
  <c r="AV43" i="18"/>
  <c r="AV171" i="18"/>
  <c r="AV296" i="18"/>
  <c r="AV124" i="18"/>
  <c r="AV260" i="18"/>
  <c r="AV47" i="18"/>
  <c r="AV175" i="18"/>
  <c r="AV16" i="18"/>
  <c r="AV144" i="18"/>
  <c r="AV271" i="18"/>
  <c r="AV131" i="18"/>
  <c r="AV248" i="18"/>
  <c r="AV84" i="18"/>
  <c r="AV212" i="18"/>
  <c r="AV349" i="18"/>
  <c r="AV326" i="18"/>
  <c r="AV342" i="18"/>
  <c r="AV307" i="18"/>
  <c r="AV291" i="18"/>
  <c r="AV272" i="18"/>
  <c r="AV268" i="18"/>
  <c r="AV236" i="18"/>
  <c r="AV256" i="18"/>
  <c r="AV224" i="18"/>
  <c r="AV227" i="18"/>
  <c r="AV202" i="18"/>
  <c r="AV158" i="18"/>
  <c r="AV166" i="18"/>
  <c r="AV174" i="18"/>
  <c r="AV141" i="18"/>
  <c r="AV121" i="18"/>
  <c r="AV110" i="18"/>
  <c r="AV90" i="18"/>
  <c r="AV74" i="18"/>
  <c r="AV70" i="18"/>
  <c r="AV50" i="18"/>
  <c r="AV9" i="18"/>
  <c r="AV14" i="18"/>
  <c r="AV351" i="18"/>
  <c r="AV119" i="18"/>
  <c r="AV244" i="18"/>
  <c r="AV8" i="18"/>
  <c r="AV136" i="18"/>
  <c r="AV292" i="18"/>
  <c r="AV59" i="18"/>
  <c r="AV187" i="18"/>
  <c r="AV12" i="18"/>
  <c r="AV140" i="18"/>
  <c r="AV315" i="18"/>
  <c r="AV63" i="18"/>
  <c r="AV191" i="18"/>
  <c r="AV32" i="18"/>
  <c r="AV160" i="18"/>
  <c r="AV19" i="18"/>
  <c r="AV147" i="18"/>
  <c r="AV277" i="18"/>
  <c r="AV100" i="18"/>
  <c r="AV346" i="18"/>
  <c r="AV253" i="18"/>
  <c r="AV114" i="18"/>
  <c r="AV7" i="18"/>
  <c r="AV28" i="18"/>
  <c r="AV163" i="18"/>
  <c r="AV318" i="18"/>
  <c r="AV210" i="18"/>
  <c r="AV101" i="18"/>
  <c r="AV135" i="18"/>
  <c r="AV156" i="18"/>
  <c r="AV293" i="18"/>
  <c r="AV314" i="18"/>
  <c r="AV218" i="18"/>
  <c r="AV78" i="18"/>
  <c r="AV353" i="18"/>
  <c r="AV261" i="18"/>
  <c r="AV116" i="18"/>
  <c r="AV320" i="18"/>
  <c r="AV193" i="18"/>
  <c r="AV86" i="18"/>
  <c r="AV24" i="18"/>
  <c r="AV79" i="18"/>
  <c r="AV284" i="18"/>
  <c r="AV149" i="18"/>
  <c r="AV61" i="18"/>
  <c r="AV152" i="18"/>
  <c r="AV207" i="18"/>
  <c r="AV278" i="18"/>
  <c r="AV178" i="18"/>
  <c r="AV42" i="18"/>
  <c r="AV235" i="18"/>
  <c r="AV48" i="18"/>
  <c r="AV295" i="18"/>
  <c r="AV153" i="18"/>
  <c r="AV6" i="18"/>
  <c r="AV75" i="18"/>
  <c r="AV176" i="18"/>
  <c r="AV134" i="18"/>
  <c r="AV305" i="18"/>
  <c r="AV203" i="18"/>
  <c r="AV35" i="18"/>
  <c r="AV259" i="18"/>
  <c r="AL352" i="18"/>
  <c r="AL338" i="18"/>
  <c r="AL326" i="18"/>
  <c r="AL304" i="18"/>
  <c r="AL279" i="18"/>
  <c r="AL269" i="18"/>
  <c r="AL238" i="18"/>
  <c r="AL259" i="18"/>
  <c r="AL205" i="18"/>
  <c r="AL202" i="18"/>
  <c r="AL189" i="18"/>
  <c r="AL154" i="18"/>
  <c r="AL169" i="18"/>
  <c r="AL129" i="18"/>
  <c r="AL102" i="18"/>
  <c r="AL105" i="18"/>
  <c r="AL73" i="18"/>
  <c r="AL98" i="18"/>
  <c r="AL53" i="18"/>
  <c r="AL346" i="18"/>
  <c r="AL322" i="18"/>
  <c r="AL317" i="18"/>
  <c r="AL300" i="18"/>
  <c r="AL307" i="18"/>
  <c r="AL263" i="18"/>
  <c r="AL256" i="18"/>
  <c r="AL258" i="18"/>
  <c r="AL224" i="18"/>
  <c r="AL221" i="18"/>
  <c r="AL170" i="18"/>
  <c r="AL197" i="18"/>
  <c r="AL162" i="18"/>
  <c r="AL122" i="18"/>
  <c r="AL130" i="18"/>
  <c r="AL133" i="18"/>
  <c r="AL66" i="18"/>
  <c r="AL93" i="18"/>
  <c r="AL94" i="18"/>
  <c r="AL50" i="18"/>
  <c r="AL18" i="18"/>
  <c r="AL41" i="18"/>
  <c r="AL340" i="18"/>
  <c r="AL32" i="18"/>
  <c r="AL160" i="18"/>
  <c r="AL252" i="18"/>
  <c r="AL23" i="18"/>
  <c r="AL87" i="18"/>
  <c r="AL151" i="18"/>
  <c r="AL215" i="18"/>
  <c r="AL116" i="18"/>
  <c r="AL273" i="18"/>
  <c r="AL268" i="18"/>
  <c r="AL267" i="18"/>
  <c r="AL88" i="18"/>
  <c r="AL216" i="18"/>
  <c r="AL11" i="18"/>
  <c r="AL75" i="18"/>
  <c r="AL139" i="18"/>
  <c r="AL203" i="18"/>
  <c r="AL44" i="18"/>
  <c r="AL172" i="18"/>
  <c r="AL232" i="18"/>
  <c r="AL336" i="18"/>
  <c r="AL323" i="18"/>
  <c r="AL310" i="18"/>
  <c r="AL302" i="18"/>
  <c r="AL288" i="18"/>
  <c r="AL254" i="18"/>
  <c r="AL247" i="18"/>
  <c r="AL230" i="18"/>
  <c r="AL210" i="18"/>
  <c r="AL214" i="18"/>
  <c r="AL165" i="18"/>
  <c r="AL173" i="18"/>
  <c r="AL157" i="18"/>
  <c r="AL106" i="18"/>
  <c r="AL109" i="18"/>
  <c r="AL110" i="18"/>
  <c r="AL54" i="18"/>
  <c r="AL74" i="18"/>
  <c r="AL89" i="18"/>
  <c r="AL45" i="18"/>
  <c r="AL46" i="18"/>
  <c r="AL34" i="18"/>
  <c r="AL248" i="18"/>
  <c r="AL48" i="18"/>
  <c r="AL176" i="18"/>
  <c r="AL313" i="18"/>
  <c r="AL31" i="18"/>
  <c r="AL95" i="18"/>
  <c r="AL159" i="18"/>
  <c r="AL223" i="18"/>
  <c r="AL132" i="18"/>
  <c r="AL305" i="18"/>
  <c r="AL281" i="18"/>
  <c r="AL233" i="18"/>
  <c r="AL104" i="18"/>
  <c r="AL245" i="18"/>
  <c r="AL19" i="18"/>
  <c r="AL83" i="18"/>
  <c r="AL147" i="18"/>
  <c r="AL211" i="18"/>
  <c r="AL60" i="18"/>
  <c r="AL188" i="18"/>
  <c r="AL261" i="18"/>
  <c r="AL348" i="18"/>
  <c r="AL350" i="18"/>
  <c r="AL320" i="18"/>
  <c r="AL314" i="18"/>
  <c r="AL290" i="18"/>
  <c r="AL285" i="18"/>
  <c r="AL278" i="18"/>
  <c r="AL243" i="18"/>
  <c r="AL262" i="18"/>
  <c r="AL201" i="18"/>
  <c r="AL209" i="18"/>
  <c r="AL158" i="18"/>
  <c r="AL166" i="18"/>
  <c r="AL174" i="18"/>
  <c r="AL134" i="18"/>
  <c r="AL137" i="18"/>
  <c r="AL145" i="18"/>
  <c r="AL90" i="18"/>
  <c r="AL69" i="18"/>
  <c r="AL77" i="18"/>
  <c r="AL42" i="18"/>
  <c r="AL38" i="18"/>
  <c r="AL9" i="18"/>
  <c r="AL299" i="18"/>
  <c r="AL64" i="18"/>
  <c r="AL192" i="18"/>
  <c r="AL335" i="18"/>
  <c r="AL39" i="18"/>
  <c r="AL103" i="18"/>
  <c r="AL167" i="18"/>
  <c r="AL20" i="18"/>
  <c r="AL148" i="18"/>
  <c r="AL337" i="18"/>
  <c r="AL303" i="18"/>
  <c r="AL316" i="18"/>
  <c r="AL120" i="18"/>
  <c r="AL280" i="18"/>
  <c r="AL27" i="18"/>
  <c r="AL91" i="18"/>
  <c r="AL155" i="18"/>
  <c r="AL219" i="18"/>
  <c r="AL76" i="18"/>
  <c r="AL204" i="18"/>
  <c r="AL283" i="18"/>
  <c r="AL332" i="18"/>
  <c r="AL339" i="18"/>
  <c r="AL311" i="18"/>
  <c r="AL301" i="18"/>
  <c r="AL294" i="18"/>
  <c r="AL272" i="18"/>
  <c r="AL266" i="18"/>
  <c r="AL240" i="18"/>
  <c r="AL234" i="18"/>
  <c r="AL213" i="18"/>
  <c r="AL227" i="18"/>
  <c r="AL149" i="18"/>
  <c r="AL178" i="18"/>
  <c r="AL186" i="18"/>
  <c r="AL141" i="18"/>
  <c r="AL142" i="18"/>
  <c r="AL117" i="18"/>
  <c r="AL78" i="18"/>
  <c r="AL81" i="18"/>
  <c r="AL82" i="18"/>
  <c r="AL30" i="18"/>
  <c r="AL14" i="18"/>
  <c r="AL17" i="18"/>
  <c r="AL347" i="18"/>
  <c r="AL96" i="18"/>
  <c r="AL353" i="18"/>
  <c r="AL264" i="18"/>
  <c r="AL55" i="18"/>
  <c r="AL119" i="18"/>
  <c r="AL183" i="18"/>
  <c r="AL52" i="18"/>
  <c r="AL180" i="18"/>
  <c r="AL315" i="18"/>
  <c r="AL260" i="18"/>
  <c r="AL24" i="18"/>
  <c r="AL152" i="18"/>
  <c r="AL271" i="18"/>
  <c r="AL43" i="18"/>
  <c r="AL107" i="18"/>
  <c r="AL171" i="18"/>
  <c r="AL319" i="18"/>
  <c r="AL108" i="18"/>
  <c r="AL225" i="18"/>
  <c r="AL249" i="18"/>
  <c r="AL349" i="18"/>
  <c r="AL327" i="18"/>
  <c r="AL334" i="18"/>
  <c r="AL297" i="18"/>
  <c r="AL286" i="18"/>
  <c r="AL291" i="18"/>
  <c r="AL253" i="18"/>
  <c r="AL231" i="18"/>
  <c r="AL222" i="18"/>
  <c r="AL206" i="18"/>
  <c r="AL226" i="18"/>
  <c r="AL182" i="18"/>
  <c r="AL150" i="18"/>
  <c r="AL181" i="18"/>
  <c r="AL125" i="18"/>
  <c r="AL126" i="18"/>
  <c r="AL101" i="18"/>
  <c r="AL62" i="18"/>
  <c r="AL65" i="18"/>
  <c r="AL61" i="18"/>
  <c r="AL25" i="18"/>
  <c r="AL13" i="18"/>
  <c r="AL244" i="18"/>
  <c r="AL265" i="18"/>
  <c r="AL112" i="18"/>
  <c r="AL235" i="18"/>
  <c r="AL277" i="18"/>
  <c r="AL63" i="18"/>
  <c r="AL127" i="18"/>
  <c r="AL191" i="18"/>
  <c r="AL68" i="18"/>
  <c r="AL196" i="18"/>
  <c r="AL328" i="18"/>
  <c r="AL292" i="18"/>
  <c r="AL40" i="18"/>
  <c r="AL168" i="18"/>
  <c r="AL296" i="18"/>
  <c r="AL51" i="18"/>
  <c r="AL115" i="18"/>
  <c r="AL179" i="18"/>
  <c r="AL345" i="18"/>
  <c r="AL124" i="18"/>
  <c r="AL257" i="18"/>
  <c r="AL351" i="18"/>
  <c r="BI344" i="18"/>
  <c r="BI339" i="18"/>
  <c r="BI332" i="18"/>
  <c r="BI323" i="18"/>
  <c r="BI331" i="18"/>
  <c r="BI301" i="18"/>
  <c r="BI308" i="18"/>
  <c r="BI284" i="18"/>
  <c r="BI292" i="18"/>
  <c r="BI275" i="18"/>
  <c r="BI255" i="18"/>
  <c r="BI262" i="18"/>
  <c r="BI247" i="18"/>
  <c r="BI261" i="18"/>
  <c r="BI236" i="18"/>
  <c r="BI216" i="18"/>
  <c r="BI221" i="18"/>
  <c r="BI198" i="18"/>
  <c r="BI205" i="18"/>
  <c r="BI192" i="18"/>
  <c r="BI190" i="18"/>
  <c r="BI178" i="18"/>
  <c r="BI157" i="18"/>
  <c r="BI181" i="18"/>
  <c r="BI156" i="18"/>
  <c r="BI182" i="18"/>
  <c r="BI128" i="18"/>
  <c r="BI112" i="18"/>
  <c r="BI139" i="18"/>
  <c r="BI123" i="18"/>
  <c r="BI106" i="18"/>
  <c r="BI131" i="18"/>
  <c r="BI74" i="18"/>
  <c r="BI95" i="18"/>
  <c r="BI83" i="18"/>
  <c r="BI67" i="18"/>
  <c r="BI64" i="18"/>
  <c r="BI75" i="18"/>
  <c r="BI19" i="18"/>
  <c r="BI26" i="18"/>
  <c r="BI29" i="18"/>
  <c r="BI31" i="18"/>
  <c r="BI16" i="18"/>
  <c r="BI25" i="18"/>
  <c r="BI349" i="18"/>
  <c r="BI336" i="18"/>
  <c r="BI328" i="18"/>
  <c r="BI321" i="18"/>
  <c r="BI330" i="18"/>
  <c r="BI317" i="18"/>
  <c r="BI304" i="18"/>
  <c r="BI279" i="18"/>
  <c r="BI288" i="18"/>
  <c r="BI286" i="18"/>
  <c r="BI274" i="18"/>
  <c r="BI251" i="18"/>
  <c r="BI246" i="18"/>
  <c r="BI244" i="18"/>
  <c r="BI245" i="18"/>
  <c r="BI203" i="18"/>
  <c r="BI214" i="18"/>
  <c r="BI235" i="18"/>
  <c r="BI195" i="18"/>
  <c r="BI228" i="18"/>
  <c r="BI188" i="18"/>
  <c r="BI176" i="18"/>
  <c r="BI147" i="18"/>
  <c r="BI171" i="18"/>
  <c r="BI183" i="18"/>
  <c r="BI180" i="18"/>
  <c r="BI115" i="18"/>
  <c r="BI99" i="18"/>
  <c r="BI133" i="18"/>
  <c r="BI117" i="18"/>
  <c r="BI104" i="18"/>
  <c r="BI125" i="18"/>
  <c r="BI69" i="18"/>
  <c r="BI84" i="18"/>
  <c r="BI77" i="18"/>
  <c r="BI61" i="18"/>
  <c r="BI54" i="18"/>
  <c r="BI62" i="18"/>
  <c r="BI13" i="18"/>
  <c r="BI24" i="18"/>
  <c r="BI22" i="18"/>
  <c r="BI17" i="18"/>
  <c r="BI6" i="18"/>
  <c r="BI21" i="18"/>
  <c r="BI345" i="18"/>
  <c r="BI342" i="18"/>
  <c r="BI313" i="18"/>
  <c r="BI316" i="18"/>
  <c r="BI322" i="18"/>
  <c r="BI312" i="18"/>
  <c r="BI302" i="18"/>
  <c r="BI303" i="18"/>
  <c r="BI285" i="18"/>
  <c r="BI283" i="18"/>
  <c r="BI277" i="18"/>
  <c r="BI250" i="18"/>
  <c r="BI239" i="18"/>
  <c r="BI264" i="18"/>
  <c r="BI238" i="18"/>
  <c r="BI197" i="18"/>
  <c r="BI209" i="18"/>
  <c r="BI234" i="18"/>
  <c r="BI233" i="18"/>
  <c r="BI225" i="18"/>
  <c r="BI179" i="18"/>
  <c r="BI163" i="18"/>
  <c r="BI187" i="18"/>
  <c r="BI159" i="18"/>
  <c r="BI177" i="18"/>
  <c r="BI167" i="18"/>
  <c r="BI109" i="18"/>
  <c r="BI142" i="18"/>
  <c r="BI124" i="18"/>
  <c r="BI107" i="18"/>
  <c r="BI134" i="18"/>
  <c r="BI118" i="18"/>
  <c r="BI60" i="18"/>
  <c r="BI71" i="18"/>
  <c r="BI70" i="18"/>
  <c r="BI55" i="18"/>
  <c r="BI90" i="18"/>
  <c r="BI57" i="18"/>
  <c r="BI47" i="18"/>
  <c r="BI15" i="18"/>
  <c r="BI11" i="18"/>
  <c r="BI8" i="18"/>
  <c r="BI30" i="18"/>
  <c r="BI346" i="18"/>
  <c r="BI337" i="18"/>
  <c r="BI324" i="18"/>
  <c r="BI335" i="18"/>
  <c r="BI338" i="18"/>
  <c r="BI306" i="18"/>
  <c r="BI296" i="18"/>
  <c r="BI289" i="18"/>
  <c r="BI280" i="18"/>
  <c r="BI282" i="18"/>
  <c r="BI276" i="18"/>
  <c r="BI249" i="18"/>
  <c r="BI260" i="18"/>
  <c r="BI258" i="18"/>
  <c r="BI237" i="18"/>
  <c r="BI227" i="18"/>
  <c r="BI199" i="18"/>
  <c r="BI232" i="18"/>
  <c r="BI230" i="18"/>
  <c r="BI224" i="18"/>
  <c r="BI173" i="18"/>
  <c r="BI150" i="18"/>
  <c r="BI174" i="18"/>
  <c r="BI153" i="18"/>
  <c r="BI168" i="18"/>
  <c r="BI161" i="18"/>
  <c r="BI100" i="18"/>
  <c r="BI140" i="18"/>
  <c r="BI110" i="18"/>
  <c r="BI101" i="18"/>
  <c r="BI132" i="18"/>
  <c r="BI116" i="18"/>
  <c r="BI96" i="18"/>
  <c r="BI65" i="18"/>
  <c r="BI68" i="18"/>
  <c r="BI97" i="18"/>
  <c r="BI85" i="18"/>
  <c r="BI50" i="18"/>
  <c r="BI39" i="18"/>
  <c r="BI9" i="18"/>
  <c r="BI52" i="18"/>
  <c r="BI42" i="18"/>
  <c r="BI18" i="18"/>
  <c r="BI343" i="18"/>
  <c r="BI333" i="18"/>
  <c r="BI319" i="18"/>
  <c r="BI329" i="18"/>
  <c r="BI320" i="18"/>
  <c r="BI300" i="18"/>
  <c r="BI294" i="18"/>
  <c r="BI290" i="18"/>
  <c r="BI272" i="18"/>
  <c r="BI273" i="18"/>
  <c r="BI297" i="18"/>
  <c r="BI266" i="18"/>
  <c r="BI259" i="18"/>
  <c r="BI256" i="18"/>
  <c r="BI218" i="18"/>
  <c r="BI226" i="18"/>
  <c r="BI193" i="18"/>
  <c r="BI229" i="18"/>
  <c r="BI220" i="18"/>
  <c r="BI219" i="18"/>
  <c r="BI166" i="18"/>
  <c r="BI148" i="18"/>
  <c r="BI172" i="18"/>
  <c r="BI184" i="18"/>
  <c r="BI155" i="18"/>
  <c r="BI154" i="18"/>
  <c r="BI143" i="18"/>
  <c r="BI126" i="18"/>
  <c r="BI108" i="18"/>
  <c r="BI135" i="18"/>
  <c r="BI119" i="18"/>
  <c r="BI102" i="18"/>
  <c r="BI86" i="18"/>
  <c r="BI58" i="18"/>
  <c r="BI56" i="18"/>
  <c r="BI91" i="18"/>
  <c r="BI78" i="18"/>
  <c r="BI45" i="18"/>
  <c r="BI33" i="18"/>
  <c r="BI35" i="18"/>
  <c r="BI44" i="18"/>
  <c r="BI27" i="18"/>
  <c r="BI14" i="18"/>
  <c r="BI340" i="18"/>
  <c r="BI327" i="18"/>
  <c r="BI315" i="18"/>
  <c r="BI325" i="18"/>
  <c r="BI310" i="18"/>
  <c r="BI326" i="18"/>
  <c r="BI299" i="18"/>
  <c r="BI287" i="18"/>
  <c r="BI269" i="18"/>
  <c r="BI270" i="18"/>
  <c r="BI278" i="18"/>
  <c r="BI248" i="18"/>
  <c r="BI254" i="18"/>
  <c r="BI253" i="18"/>
  <c r="BI213" i="18"/>
  <c r="BI215" i="18"/>
  <c r="BI231" i="18"/>
  <c r="BI222" i="18"/>
  <c r="BI210" i="18"/>
  <c r="BI207" i="18"/>
  <c r="BI164" i="18"/>
  <c r="BI175" i="18"/>
  <c r="BI160" i="18"/>
  <c r="BI170" i="18"/>
  <c r="BI149" i="18"/>
  <c r="BI152" i="18"/>
  <c r="BI137" i="18"/>
  <c r="BI121" i="18"/>
  <c r="BI145" i="18"/>
  <c r="BI129" i="18"/>
  <c r="BI113" i="18"/>
  <c r="BI98" i="18"/>
  <c r="BI81" i="18"/>
  <c r="BI53" i="18"/>
  <c r="BI92" i="18"/>
  <c r="BI79" i="18"/>
  <c r="BI76" i="18"/>
  <c r="BI48" i="18"/>
  <c r="BI46" i="18"/>
  <c r="BI49" i="18"/>
  <c r="BI32" i="18"/>
  <c r="BI23" i="18"/>
  <c r="BI7" i="18"/>
  <c r="BI351" i="18"/>
  <c r="BI352" i="18"/>
  <c r="BI341" i="18"/>
  <c r="BI314" i="18"/>
  <c r="BI350" i="18"/>
  <c r="BI307" i="18"/>
  <c r="BI318" i="18"/>
  <c r="BI298" i="18"/>
  <c r="BI295" i="18"/>
  <c r="BI268" i="18"/>
  <c r="BI267" i="18"/>
  <c r="BI271" i="18"/>
  <c r="BI240" i="18"/>
  <c r="BI252" i="18"/>
  <c r="BI243" i="18"/>
  <c r="BI206" i="18"/>
  <c r="BI202" i="18"/>
  <c r="BI223" i="18"/>
  <c r="BI217" i="18"/>
  <c r="BI208" i="18"/>
  <c r="BI201" i="18"/>
  <c r="BI151" i="18"/>
  <c r="BI169" i="18"/>
  <c r="BI146" i="18"/>
  <c r="BI165" i="18"/>
  <c r="BI196" i="18"/>
  <c r="BI144" i="18"/>
  <c r="BI127" i="18"/>
  <c r="BI111" i="18"/>
  <c r="BI138" i="18"/>
  <c r="BI122" i="18"/>
  <c r="BI103" i="18"/>
  <c r="BI93" i="18"/>
  <c r="BI72" i="18"/>
  <c r="BI94" i="18"/>
  <c r="BI82" i="18"/>
  <c r="BI73" i="18"/>
  <c r="BI63" i="18"/>
  <c r="BI40" i="18"/>
  <c r="BI38" i="18"/>
  <c r="BI41" i="18"/>
  <c r="BI51" i="18"/>
  <c r="BI12" i="18"/>
  <c r="BI10" i="18"/>
  <c r="BI334" i="18"/>
  <c r="BI257" i="18"/>
  <c r="BI191" i="18"/>
  <c r="BI105" i="18"/>
  <c r="BI66" i="18"/>
  <c r="BI305" i="18"/>
  <c r="BI241" i="18"/>
  <c r="BI185" i="18"/>
  <c r="BI136" i="18"/>
  <c r="BI88" i="18"/>
  <c r="BI309" i="18"/>
  <c r="BI242" i="18"/>
  <c r="BI162" i="18"/>
  <c r="BI120" i="18"/>
  <c r="BI28" i="18"/>
  <c r="BI291" i="18"/>
  <c r="BI204" i="18"/>
  <c r="BI186" i="18"/>
  <c r="BI141" i="18"/>
  <c r="BI36" i="18"/>
  <c r="BI353" i="18"/>
  <c r="BI293" i="18"/>
  <c r="BI200" i="18"/>
  <c r="BI158" i="18"/>
  <c r="BI87" i="18"/>
  <c r="BI34" i="18"/>
  <c r="BI348" i="18"/>
  <c r="BI281" i="18"/>
  <c r="BI212" i="18"/>
  <c r="BI189" i="18"/>
  <c r="BI59" i="18"/>
  <c r="BI43" i="18"/>
  <c r="BI347" i="18"/>
  <c r="BI265" i="18"/>
  <c r="BI211" i="18"/>
  <c r="BI130" i="18"/>
  <c r="BI89" i="18"/>
  <c r="BI20" i="18"/>
  <c r="BI311" i="18"/>
  <c r="BI263" i="18"/>
  <c r="BI194" i="18"/>
  <c r="BI114" i="18"/>
  <c r="BI80" i="18"/>
  <c r="BI37" i="18"/>
  <c r="CI353" i="18"/>
  <c r="CI342" i="18"/>
  <c r="CI335" i="18"/>
  <c r="CI330" i="18"/>
  <c r="CI312" i="18"/>
  <c r="CI303" i="18"/>
  <c r="CI297" i="18"/>
  <c r="CI301" i="18"/>
  <c r="CI286" i="18"/>
  <c r="CI266" i="18"/>
  <c r="CI296" i="18"/>
  <c r="CI268" i="18"/>
  <c r="CI239" i="18"/>
  <c r="CI238" i="18"/>
  <c r="CI249" i="18"/>
  <c r="CI254" i="18"/>
  <c r="CI202" i="18"/>
  <c r="CI198" i="18"/>
  <c r="CI220" i="18"/>
  <c r="CI218" i="18"/>
  <c r="CI203" i="18"/>
  <c r="CI172" i="18"/>
  <c r="CI191" i="18"/>
  <c r="CI168" i="18"/>
  <c r="CI154" i="18"/>
  <c r="CI145" i="18"/>
  <c r="CI142" i="18"/>
  <c r="CI124" i="18"/>
  <c r="CI101" i="18"/>
  <c r="CI132" i="18"/>
  <c r="CI118" i="18"/>
  <c r="CI100" i="18"/>
  <c r="CI84" i="18"/>
  <c r="CI77" i="18"/>
  <c r="CI61" i="18"/>
  <c r="CI54" i="18"/>
  <c r="CI62" i="18"/>
  <c r="CI96" i="18"/>
  <c r="CI36" i="18"/>
  <c r="CI34" i="18"/>
  <c r="CI31" i="18"/>
  <c r="CI25" i="18"/>
  <c r="CI10" i="18"/>
  <c r="CI21" i="18"/>
  <c r="CI347" i="18"/>
  <c r="CI345" i="18"/>
  <c r="CI340" i="18"/>
  <c r="CI325" i="18"/>
  <c r="CI344" i="18"/>
  <c r="CI295" i="18"/>
  <c r="CI310" i="18"/>
  <c r="CI300" i="18"/>
  <c r="CI283" i="18"/>
  <c r="CI264" i="18"/>
  <c r="CI285" i="18"/>
  <c r="CI287" i="18"/>
  <c r="CI261" i="18"/>
  <c r="CI237" i="18"/>
  <c r="CI247" i="18"/>
  <c r="CI240" i="18"/>
  <c r="CI200" i="18"/>
  <c r="CI196" i="18"/>
  <c r="CI210" i="18"/>
  <c r="CI213" i="18"/>
  <c r="CI197" i="18"/>
  <c r="CI160" i="18"/>
  <c r="CI184" i="18"/>
  <c r="CI155" i="18"/>
  <c r="CI152" i="18"/>
  <c r="CI194" i="18"/>
  <c r="CI140" i="18"/>
  <c r="CI110" i="18"/>
  <c r="CI135" i="18"/>
  <c r="CI119" i="18"/>
  <c r="CI116" i="18"/>
  <c r="CI143" i="18"/>
  <c r="CI71" i="18"/>
  <c r="CI70" i="18"/>
  <c r="CI55" i="18"/>
  <c r="CI90" i="18"/>
  <c r="CI57" i="18"/>
  <c r="CI86" i="18"/>
  <c r="CI26" i="18"/>
  <c r="CI29" i="18"/>
  <c r="CI17" i="18"/>
  <c r="CI20" i="18"/>
  <c r="CI18" i="18"/>
  <c r="CI27" i="18"/>
  <c r="CI343" i="18"/>
  <c r="CI339" i="18"/>
  <c r="CI338" i="18"/>
  <c r="CI322" i="18"/>
  <c r="CI317" i="18"/>
  <c r="CI294" i="18"/>
  <c r="CI299" i="18"/>
  <c r="CI280" i="18"/>
  <c r="CI282" i="18"/>
  <c r="CI279" i="18"/>
  <c r="CI277" i="18"/>
  <c r="CI278" i="18"/>
  <c r="CI241" i="18"/>
  <c r="CI231" i="18"/>
  <c r="CI246" i="18"/>
  <c r="CI233" i="18"/>
  <c r="CI221" i="18"/>
  <c r="CI222" i="18"/>
  <c r="CI208" i="18"/>
  <c r="CI206" i="18"/>
  <c r="CI187" i="18"/>
  <c r="CI146" i="18"/>
  <c r="CI170" i="18"/>
  <c r="CI149" i="18"/>
  <c r="CI192" i="18"/>
  <c r="CI185" i="18"/>
  <c r="CI126" i="18"/>
  <c r="CI108" i="18"/>
  <c r="CI129" i="18"/>
  <c r="CI113" i="18"/>
  <c r="CI102" i="18"/>
  <c r="CI137" i="18"/>
  <c r="CI65" i="18"/>
  <c r="CI68" i="18"/>
  <c r="CI97" i="18"/>
  <c r="CI85" i="18"/>
  <c r="CI98" i="18"/>
  <c r="CI81" i="18"/>
  <c r="CI24" i="18"/>
  <c r="CI22" i="18"/>
  <c r="CI8" i="18"/>
  <c r="CI48" i="18"/>
  <c r="CI14" i="18"/>
  <c r="CI23" i="18"/>
  <c r="CI349" i="18"/>
  <c r="CI337" i="18"/>
  <c r="CI332" i="18"/>
  <c r="CI321" i="18"/>
  <c r="CI319" i="18"/>
  <c r="CI313" i="18"/>
  <c r="CI298" i="18"/>
  <c r="CI302" i="18"/>
  <c r="CI290" i="18"/>
  <c r="CI289" i="18"/>
  <c r="CI276" i="18"/>
  <c r="CI275" i="18"/>
  <c r="CI256" i="18"/>
  <c r="CI263" i="18"/>
  <c r="CI235" i="18"/>
  <c r="CI230" i="18"/>
  <c r="CI214" i="18"/>
  <c r="CI217" i="18"/>
  <c r="CI225" i="18"/>
  <c r="CI204" i="18"/>
  <c r="CI175" i="18"/>
  <c r="CI186" i="18"/>
  <c r="CI165" i="18"/>
  <c r="CI193" i="18"/>
  <c r="CI179" i="18"/>
  <c r="CI178" i="18"/>
  <c r="CI121" i="18"/>
  <c r="CI138" i="18"/>
  <c r="CI122" i="18"/>
  <c r="CI103" i="18"/>
  <c r="CI144" i="18"/>
  <c r="CI127" i="18"/>
  <c r="CI58" i="18"/>
  <c r="CI56" i="18"/>
  <c r="CI91" i="18"/>
  <c r="CI78" i="18"/>
  <c r="CI93" i="18"/>
  <c r="CI72" i="18"/>
  <c r="CI15" i="18"/>
  <c r="CI11" i="18"/>
  <c r="CI50" i="18"/>
  <c r="CI40" i="18"/>
  <c r="CI7" i="18"/>
  <c r="CI16" i="18"/>
  <c r="CI352" i="18"/>
  <c r="CI351" i="18"/>
  <c r="CI328" i="18"/>
  <c r="CI316" i="18"/>
  <c r="CI311" i="18"/>
  <c r="CI315" i="18"/>
  <c r="CI304" i="18"/>
  <c r="CI293" i="18"/>
  <c r="CI288" i="18"/>
  <c r="CI274" i="18"/>
  <c r="CI284" i="18"/>
  <c r="CI259" i="18"/>
  <c r="CI251" i="18"/>
  <c r="CI262" i="18"/>
  <c r="CI234" i="18"/>
  <c r="CI228" i="18"/>
  <c r="CI209" i="18"/>
  <c r="CI211" i="18"/>
  <c r="CI224" i="18"/>
  <c r="CI190" i="18"/>
  <c r="CI169" i="18"/>
  <c r="CI181" i="18"/>
  <c r="CI158" i="18"/>
  <c r="CI182" i="18"/>
  <c r="CI173" i="18"/>
  <c r="CI176" i="18"/>
  <c r="CI111" i="18"/>
  <c r="CI136" i="18"/>
  <c r="CI120" i="18"/>
  <c r="CI147" i="18"/>
  <c r="CI130" i="18"/>
  <c r="CI114" i="18"/>
  <c r="CI53" i="18"/>
  <c r="CI92" i="18"/>
  <c r="CI79" i="18"/>
  <c r="CI76" i="18"/>
  <c r="CI87" i="18"/>
  <c r="CI59" i="18"/>
  <c r="CI9" i="18"/>
  <c r="CI52" i="18"/>
  <c r="CI45" i="18"/>
  <c r="CI28" i="18"/>
  <c r="CI33" i="18"/>
  <c r="CI350" i="18"/>
  <c r="CI333" i="18"/>
  <c r="CI336" i="18"/>
  <c r="CI341" i="18"/>
  <c r="CI307" i="18"/>
  <c r="CI309" i="18"/>
  <c r="CI291" i="18"/>
  <c r="CI292" i="18"/>
  <c r="CI273" i="18"/>
  <c r="CI258" i="18"/>
  <c r="CI271" i="18"/>
  <c r="CI245" i="18"/>
  <c r="CI250" i="18"/>
  <c r="CI243" i="18"/>
  <c r="CI232" i="18"/>
  <c r="CI227" i="18"/>
  <c r="CI199" i="18"/>
  <c r="CI205" i="18"/>
  <c r="CI219" i="18"/>
  <c r="CI188" i="18"/>
  <c r="CI162" i="18"/>
  <c r="CI171" i="18"/>
  <c r="CI156" i="18"/>
  <c r="CI180" i="18"/>
  <c r="CI166" i="18"/>
  <c r="CI163" i="18"/>
  <c r="CI105" i="18"/>
  <c r="CI123" i="18"/>
  <c r="CI106" i="18"/>
  <c r="CI141" i="18"/>
  <c r="CI128" i="18"/>
  <c r="CI112" i="18"/>
  <c r="CI94" i="18"/>
  <c r="CI82" i="18"/>
  <c r="CI73" i="18"/>
  <c r="CI63" i="18"/>
  <c r="CI74" i="18"/>
  <c r="CI47" i="18"/>
  <c r="CI35" i="18"/>
  <c r="CI44" i="18"/>
  <c r="CI42" i="18"/>
  <c r="CI19" i="18"/>
  <c r="CI12" i="18"/>
  <c r="CI348" i="18"/>
  <c r="CI327" i="18"/>
  <c r="CI334" i="18"/>
  <c r="CI320" i="18"/>
  <c r="CI329" i="18"/>
  <c r="CI308" i="18"/>
  <c r="CI314" i="18"/>
  <c r="CI306" i="18"/>
  <c r="CI270" i="18"/>
  <c r="CI253" i="18"/>
  <c r="CI272" i="18"/>
  <c r="CI244" i="18"/>
  <c r="CI265" i="18"/>
  <c r="CI242" i="18"/>
  <c r="CI229" i="18"/>
  <c r="CI226" i="18"/>
  <c r="CI223" i="18"/>
  <c r="CI195" i="18"/>
  <c r="CI207" i="18"/>
  <c r="CI236" i="18"/>
  <c r="CI157" i="18"/>
  <c r="CI159" i="18"/>
  <c r="CI183" i="18"/>
  <c r="CI167" i="18"/>
  <c r="CI164" i="18"/>
  <c r="CI150" i="18"/>
  <c r="CI139" i="18"/>
  <c r="CI117" i="18"/>
  <c r="CI104" i="18"/>
  <c r="CI131" i="18"/>
  <c r="CI115" i="18"/>
  <c r="CI99" i="18"/>
  <c r="CI89" i="18"/>
  <c r="CI80" i="18"/>
  <c r="CI66" i="18"/>
  <c r="CI88" i="18"/>
  <c r="CI69" i="18"/>
  <c r="CI46" i="18"/>
  <c r="CI49" i="18"/>
  <c r="CI51" i="18"/>
  <c r="CI37" i="18"/>
  <c r="CI13" i="18"/>
  <c r="CI39" i="18"/>
  <c r="CI323" i="18"/>
  <c r="CI257" i="18"/>
  <c r="CI153" i="18"/>
  <c r="CI125" i="18"/>
  <c r="CI38" i="18"/>
  <c r="CI305" i="18"/>
  <c r="CI260" i="18"/>
  <c r="CI177" i="18"/>
  <c r="CI109" i="18"/>
  <c r="CI41" i="18"/>
  <c r="CI281" i="18"/>
  <c r="CI215" i="18"/>
  <c r="CI161" i="18"/>
  <c r="CI95" i="18"/>
  <c r="CI43" i="18"/>
  <c r="CI346" i="18"/>
  <c r="CI267" i="18"/>
  <c r="CI212" i="18"/>
  <c r="CI151" i="18"/>
  <c r="CI83" i="18"/>
  <c r="CI30" i="18"/>
  <c r="CI326" i="18"/>
  <c r="CI248" i="18"/>
  <c r="CI189" i="18"/>
  <c r="CI148" i="18"/>
  <c r="CI67" i="18"/>
  <c r="CI6" i="18"/>
  <c r="CI331" i="18"/>
  <c r="CI269" i="18"/>
  <c r="CI201" i="18"/>
  <c r="CI133" i="18"/>
  <c r="CI64" i="18"/>
  <c r="CI32" i="18"/>
  <c r="CI318" i="18"/>
  <c r="CI252" i="18"/>
  <c r="CI216" i="18"/>
  <c r="CI107" i="18"/>
  <c r="CI75" i="18"/>
  <c r="CW14" i="18"/>
  <c r="CW22" i="18"/>
  <c r="CW30" i="18"/>
  <c r="CW38" i="18"/>
  <c r="CW46" i="18"/>
  <c r="CW54" i="18"/>
  <c r="CW62" i="18"/>
  <c r="CW70" i="18"/>
  <c r="CW78" i="18"/>
  <c r="CW86" i="18"/>
  <c r="CW94" i="18"/>
  <c r="CW102" i="18"/>
  <c r="CW110" i="18"/>
  <c r="CW118" i="18"/>
  <c r="CW126" i="18"/>
  <c r="CW134" i="18"/>
  <c r="CW142" i="18"/>
  <c r="CW150" i="18"/>
  <c r="CW158" i="18"/>
  <c r="CW166" i="18"/>
  <c r="CW174" i="18"/>
  <c r="CW182" i="18"/>
  <c r="CW190" i="18"/>
  <c r="CW198" i="18"/>
  <c r="CW206" i="18"/>
  <c r="CW214" i="18"/>
  <c r="CW222" i="18"/>
  <c r="CW230" i="18"/>
  <c r="CW238" i="18"/>
  <c r="CW246" i="18"/>
  <c r="CW254" i="18"/>
  <c r="CW262" i="18"/>
  <c r="CW270" i="18"/>
  <c r="CW278" i="18"/>
  <c r="CW286" i="18"/>
  <c r="CW294" i="18"/>
  <c r="CW302" i="18"/>
  <c r="CW310" i="18"/>
  <c r="CW318" i="18"/>
  <c r="CW326" i="18"/>
  <c r="CW334" i="18"/>
  <c r="CW342" i="18"/>
  <c r="CW350" i="18"/>
  <c r="CW7" i="18"/>
  <c r="CW15" i="18"/>
  <c r="CW23" i="18"/>
  <c r="CW31" i="18"/>
  <c r="CW39" i="18"/>
  <c r="CW47" i="18"/>
  <c r="CW55" i="18"/>
  <c r="CW63" i="18"/>
  <c r="CW71" i="18"/>
  <c r="CW79" i="18"/>
  <c r="CW87" i="18"/>
  <c r="CW95" i="18"/>
  <c r="CW103" i="18"/>
  <c r="CW111" i="18"/>
  <c r="CW119" i="18"/>
  <c r="CW127" i="18"/>
  <c r="CW135" i="18"/>
  <c r="CW143" i="18"/>
  <c r="CW151" i="18"/>
  <c r="CW159" i="18"/>
  <c r="CW167" i="18"/>
  <c r="CW175" i="18"/>
  <c r="CW183" i="18"/>
  <c r="CW191" i="18"/>
  <c r="CW199" i="18"/>
  <c r="CW207" i="18"/>
  <c r="CW215" i="18"/>
  <c r="CW223" i="18"/>
  <c r="CW231" i="18"/>
  <c r="CW239" i="18"/>
  <c r="CW247" i="18"/>
  <c r="CW255" i="18"/>
  <c r="CW263" i="18"/>
  <c r="CW271" i="18"/>
  <c r="CW279" i="18"/>
  <c r="CW287" i="18"/>
  <c r="CW295" i="18"/>
  <c r="CW303" i="18"/>
  <c r="CW311" i="18"/>
  <c r="CW319" i="18"/>
  <c r="CW327" i="18"/>
  <c r="CW335" i="18"/>
  <c r="CW343" i="18"/>
  <c r="CW351" i="18"/>
  <c r="CW8" i="18"/>
  <c r="CW16" i="18"/>
  <c r="CW24" i="18"/>
  <c r="CW32" i="18"/>
  <c r="CW40" i="18"/>
  <c r="CW48" i="18"/>
  <c r="CW56" i="18"/>
  <c r="CW64" i="18"/>
  <c r="CW72" i="18"/>
  <c r="CW80" i="18"/>
  <c r="CW88" i="18"/>
  <c r="CW96" i="18"/>
  <c r="CW104" i="18"/>
  <c r="CW112" i="18"/>
  <c r="CW120" i="18"/>
  <c r="CW128" i="18"/>
  <c r="CW136" i="18"/>
  <c r="CW144" i="18"/>
  <c r="CW152" i="18"/>
  <c r="CW160" i="18"/>
  <c r="CW168" i="18"/>
  <c r="CW176" i="18"/>
  <c r="CW184" i="18"/>
  <c r="CW192" i="18"/>
  <c r="CW200" i="18"/>
  <c r="CW208" i="18"/>
  <c r="CW216" i="18"/>
  <c r="CW224" i="18"/>
  <c r="CW232" i="18"/>
  <c r="CW240" i="18"/>
  <c r="CW248" i="18"/>
  <c r="CW256" i="18"/>
  <c r="CW264" i="18"/>
  <c r="CW272" i="18"/>
  <c r="CW280" i="18"/>
  <c r="CW288" i="18"/>
  <c r="CW296" i="18"/>
  <c r="CW304" i="18"/>
  <c r="CW312" i="18"/>
  <c r="CW320" i="18"/>
  <c r="CW328" i="18"/>
  <c r="CW336" i="18"/>
  <c r="CW344" i="18"/>
  <c r="CW352" i="18"/>
  <c r="CW9" i="18"/>
  <c r="CW17" i="18"/>
  <c r="CW25" i="18"/>
  <c r="CW33" i="18"/>
  <c r="CW41" i="18"/>
  <c r="CW49" i="18"/>
  <c r="CW57" i="18"/>
  <c r="CW65" i="18"/>
  <c r="CW73" i="18"/>
  <c r="CW81" i="18"/>
  <c r="CW89" i="18"/>
  <c r="CW97" i="18"/>
  <c r="CW105" i="18"/>
  <c r="CW113" i="18"/>
  <c r="CW121" i="18"/>
  <c r="CW129" i="18"/>
  <c r="CW137" i="18"/>
  <c r="CW145" i="18"/>
  <c r="CW153" i="18"/>
  <c r="CW161" i="18"/>
  <c r="CW169" i="18"/>
  <c r="CW177" i="18"/>
  <c r="CW185" i="18"/>
  <c r="CW193" i="18"/>
  <c r="CW201" i="18"/>
  <c r="CW209" i="18"/>
  <c r="CW217" i="18"/>
  <c r="CW225" i="18"/>
  <c r="CW233" i="18"/>
  <c r="CW241" i="18"/>
  <c r="CW249" i="18"/>
  <c r="CW257" i="18"/>
  <c r="CW265" i="18"/>
  <c r="CW273" i="18"/>
  <c r="CW281" i="18"/>
  <c r="CW289" i="18"/>
  <c r="CW297" i="18"/>
  <c r="CW305" i="18"/>
  <c r="CW313" i="18"/>
  <c r="CW321" i="18"/>
  <c r="CW329" i="18"/>
  <c r="CW337" i="18"/>
  <c r="CW345" i="18"/>
  <c r="CW353" i="18"/>
  <c r="CW10" i="18"/>
  <c r="CW18" i="18"/>
  <c r="CW26" i="18"/>
  <c r="CW34" i="18"/>
  <c r="CW42" i="18"/>
  <c r="CW50" i="18"/>
  <c r="CW58" i="18"/>
  <c r="CW66" i="18"/>
  <c r="CW74" i="18"/>
  <c r="CW82" i="18"/>
  <c r="CW90" i="18"/>
  <c r="CW98" i="18"/>
  <c r="CW106" i="18"/>
  <c r="CW114" i="18"/>
  <c r="CW122" i="18"/>
  <c r="CW130" i="18"/>
  <c r="CW138" i="18"/>
  <c r="CW146" i="18"/>
  <c r="CW154" i="18"/>
  <c r="CW162" i="18"/>
  <c r="CW170" i="18"/>
  <c r="CW178" i="18"/>
  <c r="CW186" i="18"/>
  <c r="CW194" i="18"/>
  <c r="CW202" i="18"/>
  <c r="CW210" i="18"/>
  <c r="CW218" i="18"/>
  <c r="CW226" i="18"/>
  <c r="CW234" i="18"/>
  <c r="CW242" i="18"/>
  <c r="CW250" i="18"/>
  <c r="CW258" i="18"/>
  <c r="CW266" i="18"/>
  <c r="CW274" i="18"/>
  <c r="CW282" i="18"/>
  <c r="CW290" i="18"/>
  <c r="CW298" i="18"/>
  <c r="CW306" i="18"/>
  <c r="CW314" i="18"/>
  <c r="CW322" i="18"/>
  <c r="CW330" i="18"/>
  <c r="CW338" i="18"/>
  <c r="CW346" i="18"/>
  <c r="CW6" i="18"/>
  <c r="CW11" i="18"/>
  <c r="CW19" i="18"/>
  <c r="CW27" i="18"/>
  <c r="CW35" i="18"/>
  <c r="CW43" i="18"/>
  <c r="CW51" i="18"/>
  <c r="CW59" i="18"/>
  <c r="CW67" i="18"/>
  <c r="CW75" i="18"/>
  <c r="CW83" i="18"/>
  <c r="CW91" i="18"/>
  <c r="CW99" i="18"/>
  <c r="CW107" i="18"/>
  <c r="CW115" i="18"/>
  <c r="CW123" i="18"/>
  <c r="CW131" i="18"/>
  <c r="CW139" i="18"/>
  <c r="CW147" i="18"/>
  <c r="CW155" i="18"/>
  <c r="CW163" i="18"/>
  <c r="CW171" i="18"/>
  <c r="CW179" i="18"/>
  <c r="CW187" i="18"/>
  <c r="CW195" i="18"/>
  <c r="CW203" i="18"/>
  <c r="CW211" i="18"/>
  <c r="CW219" i="18"/>
  <c r="CW227" i="18"/>
  <c r="CW235" i="18"/>
  <c r="CW243" i="18"/>
  <c r="CW251" i="18"/>
  <c r="CW259" i="18"/>
  <c r="CW267" i="18"/>
  <c r="CW275" i="18"/>
  <c r="CW283" i="18"/>
  <c r="CW291" i="18"/>
  <c r="CW299" i="18"/>
  <c r="CW307" i="18"/>
  <c r="CW315" i="18"/>
  <c r="CW323" i="18"/>
  <c r="CW331" i="18"/>
  <c r="CW339" i="18"/>
  <c r="CW347" i="18"/>
  <c r="CW21" i="18"/>
  <c r="CW53" i="18"/>
  <c r="CW85" i="18"/>
  <c r="CW117" i="18"/>
  <c r="CW149" i="18"/>
  <c r="CW181" i="18"/>
  <c r="CW213" i="18"/>
  <c r="CW245" i="18"/>
  <c r="CW277" i="18"/>
  <c r="CW309" i="18"/>
  <c r="CW341" i="18"/>
  <c r="CW28" i="18"/>
  <c r="CW60" i="18"/>
  <c r="CW92" i="18"/>
  <c r="CW124" i="18"/>
  <c r="CW156" i="18"/>
  <c r="CW188" i="18"/>
  <c r="CW220" i="18"/>
  <c r="CW252" i="18"/>
  <c r="CW284" i="18"/>
  <c r="CW316" i="18"/>
  <c r="CW348" i="18"/>
  <c r="CW29" i="18"/>
  <c r="CW61" i="18"/>
  <c r="CW93" i="18"/>
  <c r="CW125" i="18"/>
  <c r="CW157" i="18"/>
  <c r="CW189" i="18"/>
  <c r="CW221" i="18"/>
  <c r="CW253" i="18"/>
  <c r="CW285" i="18"/>
  <c r="CW317" i="18"/>
  <c r="CW349" i="18"/>
  <c r="CW36" i="18"/>
  <c r="CW68" i="18"/>
  <c r="CW100" i="18"/>
  <c r="CW132" i="18"/>
  <c r="CW164" i="18"/>
  <c r="CW196" i="18"/>
  <c r="CW228" i="18"/>
  <c r="CW260" i="18"/>
  <c r="CW292" i="18"/>
  <c r="CW324" i="18"/>
  <c r="CW37" i="18"/>
  <c r="CW69" i="18"/>
  <c r="CW101" i="18"/>
  <c r="CW133" i="18"/>
  <c r="CW165" i="18"/>
  <c r="CW197" i="18"/>
  <c r="CW229" i="18"/>
  <c r="CW261" i="18"/>
  <c r="CW293" i="18"/>
  <c r="CW325" i="18"/>
  <c r="CW12" i="18"/>
  <c r="CW44" i="18"/>
  <c r="CW76" i="18"/>
  <c r="CW108" i="18"/>
  <c r="CW140" i="18"/>
  <c r="CW172" i="18"/>
  <c r="CW204" i="18"/>
  <c r="CW236" i="18"/>
  <c r="CW268" i="18"/>
  <c r="CW300" i="18"/>
  <c r="CW332" i="18"/>
  <c r="CW109" i="18"/>
  <c r="CW237" i="18"/>
  <c r="CW116" i="18"/>
  <c r="CW244" i="18"/>
  <c r="CW13" i="18"/>
  <c r="CW141" i="18"/>
  <c r="CW269" i="18"/>
  <c r="CW20" i="18"/>
  <c r="CW148" i="18"/>
  <c r="CW276" i="18"/>
  <c r="CW45" i="18"/>
  <c r="CW173" i="18"/>
  <c r="CW301" i="18"/>
  <c r="CW52" i="18"/>
  <c r="CW180" i="18"/>
  <c r="CW308" i="18"/>
  <c r="CW77" i="18"/>
  <c r="CW205" i="18"/>
  <c r="CW333" i="18"/>
  <c r="CW84" i="18"/>
  <c r="CW212" i="18"/>
  <c r="CW340" i="18"/>
  <c r="BL342" i="18"/>
  <c r="BL328" i="18"/>
  <c r="BL339" i="18"/>
  <c r="BL322" i="18"/>
  <c r="BL311" i="18"/>
  <c r="BL314" i="18"/>
  <c r="BL287" i="18"/>
  <c r="BL282" i="18"/>
  <c r="BL265" i="18"/>
  <c r="BL254" i="18"/>
  <c r="BL285" i="18"/>
  <c r="BL247" i="18"/>
  <c r="BL251" i="18"/>
  <c r="BL253" i="18"/>
  <c r="BL249" i="18"/>
  <c r="BL198" i="18"/>
  <c r="BL229" i="18"/>
  <c r="BL232" i="18"/>
  <c r="BL213" i="18"/>
  <c r="BL215" i="18"/>
  <c r="BL186" i="18"/>
  <c r="BL158" i="18"/>
  <c r="BL180" i="18"/>
  <c r="BL164" i="18"/>
  <c r="BL148" i="18"/>
  <c r="BL139" i="18"/>
  <c r="BL117" i="18"/>
  <c r="BL104" i="18"/>
  <c r="BL131" i="18"/>
  <c r="BL115" i="18"/>
  <c r="BL99" i="18"/>
  <c r="BL94" i="18"/>
  <c r="BL82" i="18"/>
  <c r="BL73" i="18"/>
  <c r="BL74" i="18"/>
  <c r="BL95" i="18"/>
  <c r="BL349" i="18"/>
  <c r="BL336" i="18"/>
  <c r="BL329" i="18"/>
  <c r="BL325" i="18"/>
  <c r="BL326" i="18"/>
  <c r="BL306" i="18"/>
  <c r="BL307" i="18"/>
  <c r="BL305" i="18"/>
  <c r="BL302" i="18"/>
  <c r="BL292" i="18"/>
  <c r="BL278" i="18"/>
  <c r="BL273" i="18"/>
  <c r="BL246" i="18"/>
  <c r="BL250" i="18"/>
  <c r="BL263" i="18"/>
  <c r="BL239" i="18"/>
  <c r="BL196" i="18"/>
  <c r="BL220" i="18"/>
  <c r="BL228" i="18"/>
  <c r="BL206" i="18"/>
  <c r="BL202" i="18"/>
  <c r="BL181" i="18"/>
  <c r="BL156" i="18"/>
  <c r="BL167" i="18"/>
  <c r="BL151" i="18"/>
  <c r="BL190" i="18"/>
  <c r="BL133" i="18"/>
  <c r="BL107" i="18"/>
  <c r="BL145" i="18"/>
  <c r="BL125" i="18"/>
  <c r="BL109" i="18"/>
  <c r="BL146" i="18"/>
  <c r="BL89" i="18"/>
  <c r="BL80" i="18"/>
  <c r="BL66" i="18"/>
  <c r="BL88" i="18"/>
  <c r="BL69" i="18"/>
  <c r="BL84" i="18"/>
  <c r="BL345" i="18"/>
  <c r="BL348" i="18"/>
  <c r="BL347" i="18"/>
  <c r="BL320" i="18"/>
  <c r="BL313" i="18"/>
  <c r="BL300" i="18"/>
  <c r="BL308" i="18"/>
  <c r="BL301" i="18"/>
  <c r="BL296" i="18"/>
  <c r="BL274" i="18"/>
  <c r="BL271" i="18"/>
  <c r="BL270" i="18"/>
  <c r="BL241" i="18"/>
  <c r="BL244" i="18"/>
  <c r="BL262" i="18"/>
  <c r="BL221" i="18"/>
  <c r="BL222" i="18"/>
  <c r="BL210" i="18"/>
  <c r="BL225" i="18"/>
  <c r="BL204" i="18"/>
  <c r="BL200" i="18"/>
  <c r="BL171" i="18"/>
  <c r="BL183" i="18"/>
  <c r="BL161" i="18"/>
  <c r="BL191" i="18"/>
  <c r="BL188" i="18"/>
  <c r="BL124" i="18"/>
  <c r="BL101" i="18"/>
  <c r="BL134" i="18"/>
  <c r="BL118" i="18"/>
  <c r="BL100" i="18"/>
  <c r="BL142" i="18"/>
  <c r="BL83" i="18"/>
  <c r="BL67" i="18"/>
  <c r="BL75" i="18"/>
  <c r="BL71" i="18"/>
  <c r="BL351" i="18"/>
  <c r="BL346" i="18"/>
  <c r="BL338" i="18"/>
  <c r="BL318" i="18"/>
  <c r="BL319" i="18"/>
  <c r="BL316" i="18"/>
  <c r="BL297" i="18"/>
  <c r="BL294" i="18"/>
  <c r="BL291" i="18"/>
  <c r="BL288" i="18"/>
  <c r="BL289" i="18"/>
  <c r="BL267" i="18"/>
  <c r="BL259" i="18"/>
  <c r="BL243" i="18"/>
  <c r="BL245" i="18"/>
  <c r="BL214" i="18"/>
  <c r="BL217" i="18"/>
  <c r="BL208" i="18"/>
  <c r="BL224" i="18"/>
  <c r="BL216" i="18"/>
  <c r="BL193" i="18"/>
  <c r="BL159" i="18"/>
  <c r="BL177" i="18"/>
  <c r="BL154" i="18"/>
  <c r="BL185" i="18"/>
  <c r="BL175" i="18"/>
  <c r="BL110" i="18"/>
  <c r="BL135" i="18"/>
  <c r="BL132" i="18"/>
  <c r="BL116" i="18"/>
  <c r="BL143" i="18"/>
  <c r="BL140" i="18"/>
  <c r="BL77" i="18"/>
  <c r="BL96" i="18"/>
  <c r="BL353" i="18"/>
  <c r="BL340" i="18"/>
  <c r="BL343" i="18"/>
  <c r="BL312" i="18"/>
  <c r="BL310" i="18"/>
  <c r="BL323" i="18"/>
  <c r="BL303" i="18"/>
  <c r="BL309" i="18"/>
  <c r="BL284" i="18"/>
  <c r="BL277" i="18"/>
  <c r="BL272" i="18"/>
  <c r="BL266" i="18"/>
  <c r="BL252" i="18"/>
  <c r="BL242" i="18"/>
  <c r="BL248" i="18"/>
  <c r="BL209" i="18"/>
  <c r="BL211" i="18"/>
  <c r="BL194" i="18"/>
  <c r="BL219" i="18"/>
  <c r="BL203" i="18"/>
  <c r="BL187" i="18"/>
  <c r="BL153" i="18"/>
  <c r="BL168" i="18"/>
  <c r="BL152" i="18"/>
  <c r="BL178" i="18"/>
  <c r="BL169" i="18"/>
  <c r="BL108" i="18"/>
  <c r="BL129" i="18"/>
  <c r="BL119" i="18"/>
  <c r="BL102" i="18"/>
  <c r="BL137" i="18"/>
  <c r="BL126" i="18"/>
  <c r="BL70" i="18"/>
  <c r="BL90" i="18"/>
  <c r="BL86" i="18"/>
  <c r="BL350" i="18"/>
  <c r="BL337" i="18"/>
  <c r="BL352" i="18"/>
  <c r="BL334" i="18"/>
  <c r="BL324" i="18"/>
  <c r="BL299" i="18"/>
  <c r="BL280" i="18"/>
  <c r="BL295" i="18"/>
  <c r="BL279" i="18"/>
  <c r="BL276" i="18"/>
  <c r="BL269" i="18"/>
  <c r="BL264" i="18"/>
  <c r="BL238" i="18"/>
  <c r="BL236" i="18"/>
  <c r="BL240" i="18"/>
  <c r="BL199" i="18"/>
  <c r="BL205" i="18"/>
  <c r="BL192" i="18"/>
  <c r="BL207" i="18"/>
  <c r="BL197" i="18"/>
  <c r="BL174" i="18"/>
  <c r="BL184" i="18"/>
  <c r="BL155" i="18"/>
  <c r="BL179" i="18"/>
  <c r="BL176" i="18"/>
  <c r="BL162" i="18"/>
  <c r="BL138" i="18"/>
  <c r="BL122" i="18"/>
  <c r="BL113" i="18"/>
  <c r="BL144" i="18"/>
  <c r="BL127" i="18"/>
  <c r="BL121" i="18"/>
  <c r="BL68" i="18"/>
  <c r="BL97" i="18"/>
  <c r="BL85" i="18"/>
  <c r="BL98" i="18"/>
  <c r="BL81" i="18"/>
  <c r="BL341" i="18"/>
  <c r="BL335" i="18"/>
  <c r="BL333" i="18"/>
  <c r="BL331" i="18"/>
  <c r="BL321" i="18"/>
  <c r="BL298" i="18"/>
  <c r="BL304" i="18"/>
  <c r="BL286" i="18"/>
  <c r="BL293" i="18"/>
  <c r="BL261" i="18"/>
  <c r="BL268" i="18"/>
  <c r="BL257" i="18"/>
  <c r="BL237" i="18"/>
  <c r="BL258" i="18"/>
  <c r="BL233" i="18"/>
  <c r="BL223" i="18"/>
  <c r="BL195" i="18"/>
  <c r="BL235" i="18"/>
  <c r="BL201" i="18"/>
  <c r="BL227" i="18"/>
  <c r="BL172" i="18"/>
  <c r="BL170" i="18"/>
  <c r="BL149" i="18"/>
  <c r="BL173" i="18"/>
  <c r="BL163" i="18"/>
  <c r="BL157" i="18"/>
  <c r="BL136" i="18"/>
  <c r="BL120" i="18"/>
  <c r="BL103" i="18"/>
  <c r="BL130" i="18"/>
  <c r="BL114" i="18"/>
  <c r="BL111" i="18"/>
  <c r="BL91" i="18"/>
  <c r="BL78" i="18"/>
  <c r="BL93" i="18"/>
  <c r="BL72" i="18"/>
  <c r="BL344" i="18"/>
  <c r="BL281" i="18"/>
  <c r="BL189" i="18"/>
  <c r="BL150" i="18"/>
  <c r="BL332" i="18"/>
  <c r="BL260" i="18"/>
  <c r="BL234" i="18"/>
  <c r="BL147" i="18"/>
  <c r="BL92" i="18"/>
  <c r="BL327" i="18"/>
  <c r="BL275" i="18"/>
  <c r="BL218" i="18"/>
  <c r="BL123" i="18"/>
  <c r="BL330" i="18"/>
  <c r="BL256" i="18"/>
  <c r="BL226" i="18"/>
  <c r="BL106" i="18"/>
  <c r="BL87" i="18"/>
  <c r="BL317" i="18"/>
  <c r="BL231" i="18"/>
  <c r="BL160" i="18"/>
  <c r="BL141" i="18"/>
  <c r="BL79" i="18"/>
  <c r="BL315" i="18"/>
  <c r="BL255" i="18"/>
  <c r="BL165" i="18"/>
  <c r="BL128" i="18"/>
  <c r="BL290" i="18"/>
  <c r="BL230" i="18"/>
  <c r="BL182" i="18"/>
  <c r="BL112" i="18"/>
  <c r="BL283" i="18"/>
  <c r="BL212" i="18"/>
  <c r="BL76" i="18"/>
  <c r="BL166" i="18"/>
  <c r="BL105" i="18"/>
  <c r="BP19" i="18"/>
  <c r="BP11" i="18"/>
  <c r="BP22" i="18"/>
  <c r="BP35" i="18"/>
  <c r="BP33" i="18"/>
  <c r="BP37" i="18"/>
  <c r="BP85" i="18"/>
  <c r="BP97" i="18"/>
  <c r="BP68" i="18"/>
  <c r="BP65" i="18"/>
  <c r="BP96" i="18"/>
  <c r="BP62" i="18"/>
  <c r="BP104" i="18"/>
  <c r="BP107" i="18"/>
  <c r="BP133" i="18"/>
  <c r="BP99" i="18"/>
  <c r="BP115" i="18"/>
  <c r="BP131" i="18"/>
  <c r="BP158" i="18"/>
  <c r="BP181" i="18"/>
  <c r="BP191" i="18"/>
  <c r="BP163" i="18"/>
  <c r="BP173" i="18"/>
  <c r="BP192" i="18"/>
  <c r="BP211" i="18"/>
  <c r="BP209" i="18"/>
  <c r="BP197" i="18"/>
  <c r="BP213" i="18"/>
  <c r="BP229" i="18"/>
  <c r="BP259" i="18"/>
  <c r="BP245" i="18"/>
  <c r="BP251" i="18"/>
  <c r="BP285" i="18"/>
  <c r="BP264" i="18"/>
  <c r="BP269" i="18"/>
  <c r="BP297" i="18"/>
  <c r="BP282" i="18"/>
  <c r="BP306" i="18"/>
  <c r="BP309" i="18"/>
  <c r="BP311" i="18"/>
  <c r="BP329" i="18"/>
  <c r="BP352" i="18"/>
  <c r="BP334" i="18"/>
  <c r="BS23" i="18"/>
  <c r="BS19" i="18"/>
  <c r="BS42" i="18"/>
  <c r="BS44" i="18"/>
  <c r="BS35" i="18"/>
  <c r="BS47" i="18"/>
  <c r="BS74" i="18"/>
  <c r="BS63" i="18"/>
  <c r="BS73" i="18"/>
  <c r="BS82" i="18"/>
  <c r="BS94" i="18"/>
  <c r="BS112" i="18"/>
  <c r="BS128" i="18"/>
  <c r="BS141" i="18"/>
  <c r="BS120" i="18"/>
  <c r="BS136" i="18"/>
  <c r="BS105" i="18"/>
  <c r="BS163" i="18"/>
  <c r="BS173" i="18"/>
  <c r="BS182" i="18"/>
  <c r="BS158" i="18"/>
  <c r="BS171" i="18"/>
  <c r="BS157" i="18"/>
  <c r="BS188" i="18"/>
  <c r="BS207" i="18"/>
  <c r="BS189" i="18"/>
  <c r="BS212" i="18"/>
  <c r="BS215" i="18"/>
  <c r="BS234" i="18"/>
  <c r="BS243" i="18"/>
  <c r="BS246" i="18"/>
  <c r="BS244" i="18"/>
  <c r="BS272" i="18"/>
  <c r="BS248" i="18"/>
  <c r="BS270" i="18"/>
  <c r="BS292" i="18"/>
  <c r="BS306" i="18"/>
  <c r="BS309" i="18"/>
  <c r="BS307" i="18"/>
  <c r="BS323" i="18"/>
  <c r="BS351" i="18"/>
  <c r="BS327" i="18"/>
  <c r="BG10" i="18"/>
  <c r="BG12" i="18"/>
  <c r="BG41" i="18"/>
  <c r="BG26" i="18"/>
  <c r="BG19" i="18"/>
  <c r="BG17" i="18"/>
  <c r="BG73" i="18"/>
  <c r="BG82" i="18"/>
  <c r="BG94" i="18"/>
  <c r="BG72" i="18"/>
  <c r="BG93" i="18"/>
  <c r="BG78" i="18"/>
  <c r="BG135" i="18"/>
  <c r="BG108" i="18"/>
  <c r="BG126" i="18"/>
  <c r="BG137" i="18"/>
  <c r="BG102" i="18"/>
  <c r="BG119" i="18"/>
  <c r="BG153" i="18"/>
  <c r="BG172" i="18"/>
  <c r="BG148" i="18"/>
  <c r="BG164" i="18"/>
  <c r="BG180" i="18"/>
  <c r="BG189" i="18"/>
  <c r="BG198" i="18"/>
  <c r="BG200" i="18"/>
  <c r="BG188" i="18"/>
  <c r="BG219" i="18"/>
  <c r="BG237" i="18"/>
  <c r="BG252" i="18"/>
  <c r="BG247" i="18"/>
  <c r="BG265" i="18"/>
  <c r="BG279" i="18"/>
  <c r="BG273" i="18"/>
  <c r="BG269" i="18"/>
  <c r="BG289" i="18"/>
  <c r="BG282" i="18"/>
  <c r="BG308" i="18"/>
  <c r="BG298" i="18"/>
  <c r="BG325" i="18"/>
  <c r="BG323" i="18"/>
  <c r="BG349" i="18"/>
  <c r="BG341" i="18"/>
  <c r="CB22" i="18"/>
  <c r="CB29" i="18"/>
  <c r="CB19" i="18"/>
  <c r="CB42" i="18"/>
  <c r="CB52" i="18"/>
  <c r="CB46" i="18"/>
  <c r="CB72" i="18"/>
  <c r="CB93" i="18"/>
  <c r="CB78" i="18"/>
  <c r="CB91" i="18"/>
  <c r="CB56" i="18"/>
  <c r="CB111" i="18"/>
  <c r="CB127" i="18"/>
  <c r="CB144" i="18"/>
  <c r="CB113" i="18"/>
  <c r="CB122" i="18"/>
  <c r="CB138" i="18"/>
  <c r="CB162" i="18"/>
  <c r="CB176" i="18"/>
  <c r="CB173" i="18"/>
  <c r="CB149" i="18"/>
  <c r="CB170" i="18"/>
  <c r="CB172" i="18"/>
  <c r="CB187" i="18"/>
  <c r="CB228" i="18"/>
  <c r="CB235" i="18"/>
  <c r="CB205" i="18"/>
  <c r="CB199" i="18"/>
  <c r="CB251" i="18"/>
  <c r="CB243" i="18"/>
  <c r="CB263" i="18"/>
  <c r="CB257" i="18"/>
  <c r="CB292" i="18"/>
  <c r="CB260" i="18"/>
  <c r="CB278" i="18"/>
  <c r="CB286" i="18"/>
  <c r="CB290" i="18"/>
  <c r="CB315" i="18"/>
  <c r="CB311" i="18"/>
  <c r="CB331" i="18"/>
  <c r="CB340" i="18"/>
  <c r="CB341" i="18"/>
  <c r="CQ225" i="18"/>
  <c r="CQ187" i="18"/>
  <c r="CQ323" i="18"/>
  <c r="CQ134" i="18"/>
  <c r="CQ6" i="18"/>
  <c r="CQ288" i="18"/>
  <c r="CQ249" i="18"/>
  <c r="CQ333" i="18"/>
  <c r="CQ202" i="18"/>
  <c r="CQ42" i="18"/>
  <c r="CQ320" i="18"/>
  <c r="CQ275" i="18"/>
  <c r="CQ199" i="18"/>
  <c r="CQ110" i="18"/>
  <c r="CQ95" i="18"/>
  <c r="CQ83" i="18"/>
  <c r="CQ260" i="18"/>
  <c r="CQ24" i="18"/>
  <c r="CQ84" i="18"/>
  <c r="CQ141" i="18"/>
  <c r="CQ189" i="18"/>
  <c r="CQ212" i="18"/>
  <c r="CQ254" i="18"/>
  <c r="CQ346" i="18"/>
  <c r="AL92" i="18"/>
  <c r="AL123" i="18"/>
  <c r="AL200" i="18"/>
  <c r="AL228" i="18"/>
  <c r="AL84" i="18"/>
  <c r="AL79" i="18"/>
  <c r="AL208" i="18"/>
  <c r="AL276" i="18"/>
  <c r="AL10" i="18"/>
  <c r="AL138" i="18"/>
  <c r="AL185" i="18"/>
  <c r="AL237" i="18"/>
  <c r="AL295" i="18"/>
  <c r="AL343" i="18"/>
  <c r="BU42" i="18"/>
  <c r="BU81" i="18"/>
  <c r="BU110" i="18"/>
  <c r="BU134" i="18"/>
  <c r="BU166" i="18"/>
  <c r="BU221" i="18"/>
  <c r="BU205" i="18"/>
  <c r="BU255" i="18"/>
  <c r="BU310" i="18"/>
  <c r="BU322" i="18"/>
  <c r="CL187" i="18"/>
  <c r="CL352" i="18"/>
  <c r="CL127" i="18"/>
  <c r="CL65" i="18"/>
  <c r="CL233" i="18"/>
  <c r="CL301" i="18"/>
  <c r="BN30" i="18"/>
  <c r="BN108" i="18"/>
  <c r="BN151" i="18"/>
  <c r="BN222" i="18"/>
  <c r="BN288" i="18"/>
  <c r="BY16" i="18"/>
  <c r="BY70" i="18"/>
  <c r="BY109" i="18"/>
  <c r="BY233" i="18"/>
  <c r="BY274" i="18"/>
  <c r="BY325" i="18"/>
  <c r="BM29" i="18"/>
  <c r="BM127" i="18"/>
  <c r="BM149" i="18"/>
  <c r="BM257" i="18"/>
  <c r="BM296" i="18"/>
  <c r="BZ25" i="18"/>
  <c r="BZ83" i="18"/>
  <c r="BZ173" i="18"/>
  <c r="BZ217" i="18"/>
  <c r="BZ287" i="18"/>
  <c r="BZ348" i="18"/>
  <c r="AJ23" i="18"/>
  <c r="AJ60" i="18"/>
  <c r="AJ229" i="18"/>
  <c r="AJ122" i="18"/>
  <c r="AJ263" i="18"/>
  <c r="BB43" i="18"/>
  <c r="BB84" i="18"/>
  <c r="BB182" i="18"/>
  <c r="BB199" i="18"/>
  <c r="BB275" i="18"/>
  <c r="BB350" i="18"/>
  <c r="AT59" i="18"/>
  <c r="AT227" i="18"/>
  <c r="AT88" i="18"/>
  <c r="AX124" i="18"/>
  <c r="AR164" i="18"/>
  <c r="AT68" i="18"/>
  <c r="AR111" i="18"/>
  <c r="AZ83" i="18"/>
  <c r="AZ96" i="18"/>
  <c r="AX47" i="18"/>
  <c r="AT22" i="18"/>
  <c r="AX13" i="18"/>
  <c r="AX53" i="18"/>
  <c r="AT126" i="18"/>
  <c r="AZ137" i="18"/>
  <c r="AR158" i="18"/>
  <c r="AZ224" i="18"/>
  <c r="AT214" i="18"/>
  <c r="AR262" i="18"/>
  <c r="AX316" i="18"/>
  <c r="BQ302" i="18"/>
  <c r="BJ312" i="18"/>
  <c r="CI134" i="18"/>
  <c r="CT222" i="18"/>
  <c r="AH156" i="18"/>
  <c r="AM173" i="18"/>
  <c r="AE292" i="18"/>
  <c r="AP158" i="18"/>
  <c r="BH79" i="18"/>
  <c r="BC200" i="18"/>
  <c r="BV107" i="18"/>
  <c r="AO274" i="10"/>
  <c r="AM13" i="10"/>
  <c r="AA13" i="10"/>
  <c r="AM276" i="10"/>
  <c r="AC320" i="10"/>
  <c r="X5" i="10"/>
  <c r="Y5" i="10" s="1"/>
  <c r="O5" i="10"/>
  <c r="P5" i="10" s="1"/>
  <c r="I5" i="10"/>
  <c r="J5" i="10" s="1"/>
  <c r="X296" i="10"/>
  <c r="Y296" i="10" s="1"/>
  <c r="O296" i="10"/>
  <c r="P296" i="10" s="1"/>
  <c r="I296" i="10"/>
  <c r="J296" i="10" s="1"/>
  <c r="X232" i="10"/>
  <c r="Y232" i="10" s="1"/>
  <c r="O232" i="10"/>
  <c r="P232" i="10" s="1"/>
  <c r="I232" i="10"/>
  <c r="J232" i="10" s="1"/>
  <c r="X168" i="10"/>
  <c r="Y168" i="10" s="1"/>
  <c r="O168" i="10"/>
  <c r="P168" i="10" s="1"/>
  <c r="I168" i="10"/>
  <c r="J168" i="10" s="1"/>
  <c r="X104" i="10"/>
  <c r="Y104" i="10" s="1"/>
  <c r="O104" i="10"/>
  <c r="P104" i="10" s="1"/>
  <c r="I104" i="10"/>
  <c r="J104" i="10" s="1"/>
  <c r="X40" i="10"/>
  <c r="Y40" i="10" s="1"/>
  <c r="O40" i="10"/>
  <c r="P40" i="10" s="1"/>
  <c r="I40" i="10"/>
  <c r="J40" i="10" s="1"/>
  <c r="X327" i="10"/>
  <c r="Y327" i="10" s="1"/>
  <c r="O327" i="10"/>
  <c r="P327" i="10" s="1"/>
  <c r="I327" i="10"/>
  <c r="J327" i="10" s="1"/>
  <c r="X263" i="10"/>
  <c r="Y263" i="10" s="1"/>
  <c r="O263" i="10"/>
  <c r="P263" i="10" s="1"/>
  <c r="I263" i="10"/>
  <c r="J263" i="10" s="1"/>
  <c r="X199" i="10"/>
  <c r="Y199" i="10" s="1"/>
  <c r="O199" i="10"/>
  <c r="P199" i="10" s="1"/>
  <c r="I199" i="10"/>
  <c r="J199" i="10" s="1"/>
  <c r="X135" i="10"/>
  <c r="Y135" i="10" s="1"/>
  <c r="O135" i="10"/>
  <c r="P135" i="10" s="1"/>
  <c r="I135" i="10"/>
  <c r="J135" i="10" s="1"/>
  <c r="X71" i="10"/>
  <c r="Y71" i="10" s="1"/>
  <c r="O71" i="10"/>
  <c r="P71" i="10" s="1"/>
  <c r="I71" i="10"/>
  <c r="J71" i="10" s="1"/>
  <c r="X7" i="10"/>
  <c r="Y7" i="10" s="1"/>
  <c r="O7" i="10"/>
  <c r="P7" i="10" s="1"/>
  <c r="I7" i="10"/>
  <c r="J7" i="10" s="1"/>
  <c r="X294" i="10"/>
  <c r="Y294" i="10" s="1"/>
  <c r="O294" i="10"/>
  <c r="P294" i="10" s="1"/>
  <c r="I294" i="10"/>
  <c r="J294" i="10" s="1"/>
  <c r="X230" i="10"/>
  <c r="Y230" i="10" s="1"/>
  <c r="O230" i="10"/>
  <c r="P230" i="10" s="1"/>
  <c r="I230" i="10"/>
  <c r="J230" i="10" s="1"/>
  <c r="X166" i="10"/>
  <c r="Y166" i="10" s="1"/>
  <c r="O166" i="10"/>
  <c r="P166" i="10" s="1"/>
  <c r="I166" i="10"/>
  <c r="J166" i="10" s="1"/>
  <c r="X102" i="10"/>
  <c r="Y102" i="10" s="1"/>
  <c r="O102" i="10"/>
  <c r="P102" i="10" s="1"/>
  <c r="I102" i="10"/>
  <c r="J102" i="10" s="1"/>
  <c r="X38" i="10"/>
  <c r="Y38" i="10" s="1"/>
  <c r="O38" i="10"/>
  <c r="P38" i="10" s="1"/>
  <c r="I38" i="10"/>
  <c r="J38" i="10" s="1"/>
  <c r="X325" i="10"/>
  <c r="Y325" i="10" s="1"/>
  <c r="O325" i="10"/>
  <c r="P325" i="10" s="1"/>
  <c r="I325" i="10"/>
  <c r="J325" i="10" s="1"/>
  <c r="X261" i="10"/>
  <c r="Y261" i="10" s="1"/>
  <c r="O261" i="10"/>
  <c r="P261" i="10" s="1"/>
  <c r="I261" i="10"/>
  <c r="J261" i="10" s="1"/>
  <c r="X197" i="10"/>
  <c r="Y197" i="10" s="1"/>
  <c r="O197" i="10"/>
  <c r="P197" i="10" s="1"/>
  <c r="I197" i="10"/>
  <c r="J197" i="10" s="1"/>
  <c r="X133" i="10"/>
  <c r="Y133" i="10" s="1"/>
  <c r="O133" i="10"/>
  <c r="P133" i="10" s="1"/>
  <c r="I133" i="10"/>
  <c r="J133" i="10" s="1"/>
  <c r="X69" i="10"/>
  <c r="Y69" i="10" s="1"/>
  <c r="O69" i="10"/>
  <c r="P69" i="10" s="1"/>
  <c r="I69" i="10"/>
  <c r="J69" i="10" s="1"/>
  <c r="X348" i="10"/>
  <c r="Y348" i="10" s="1"/>
  <c r="O348" i="10"/>
  <c r="P348" i="10" s="1"/>
  <c r="I348" i="10"/>
  <c r="J348" i="10" s="1"/>
  <c r="X284" i="10"/>
  <c r="Y284" i="10" s="1"/>
  <c r="O284" i="10"/>
  <c r="P284" i="10" s="1"/>
  <c r="I284" i="10"/>
  <c r="J284" i="10" s="1"/>
  <c r="X220" i="10"/>
  <c r="Y220" i="10" s="1"/>
  <c r="O220" i="10"/>
  <c r="P220" i="10" s="1"/>
  <c r="I220" i="10"/>
  <c r="J220" i="10" s="1"/>
  <c r="X156" i="10"/>
  <c r="Y156" i="10" s="1"/>
  <c r="O156" i="10"/>
  <c r="P156" i="10" s="1"/>
  <c r="I156" i="10"/>
  <c r="J156" i="10" s="1"/>
  <c r="X92" i="10"/>
  <c r="Y92" i="10" s="1"/>
  <c r="O92" i="10"/>
  <c r="P92" i="10" s="1"/>
  <c r="I92" i="10"/>
  <c r="J92" i="10" s="1"/>
  <c r="X28" i="10"/>
  <c r="Y28" i="10" s="1"/>
  <c r="O28" i="10"/>
  <c r="P28" i="10" s="1"/>
  <c r="I28" i="10"/>
  <c r="J28" i="10" s="1"/>
  <c r="X307" i="10"/>
  <c r="Y307" i="10" s="1"/>
  <c r="O307" i="10"/>
  <c r="P307" i="10" s="1"/>
  <c r="I307" i="10"/>
  <c r="J307" i="10" s="1"/>
  <c r="X243" i="10"/>
  <c r="Y243" i="10" s="1"/>
  <c r="O243" i="10"/>
  <c r="P243" i="10" s="1"/>
  <c r="I243" i="10"/>
  <c r="J243" i="10" s="1"/>
  <c r="X179" i="10"/>
  <c r="Y179" i="10" s="1"/>
  <c r="O179" i="10"/>
  <c r="P179" i="10" s="1"/>
  <c r="I179" i="10"/>
  <c r="J179" i="10" s="1"/>
  <c r="X115" i="10"/>
  <c r="Y115" i="10" s="1"/>
  <c r="O115" i="10"/>
  <c r="P115" i="10" s="1"/>
  <c r="I115" i="10"/>
  <c r="J115" i="10" s="1"/>
  <c r="O51" i="10"/>
  <c r="P51" i="10" s="1"/>
  <c r="X51" i="10"/>
  <c r="Y51" i="10" s="1"/>
  <c r="I51" i="10"/>
  <c r="J51" i="10" s="1"/>
  <c r="X330" i="10"/>
  <c r="Y330" i="10" s="1"/>
  <c r="I330" i="10"/>
  <c r="J330" i="10" s="1"/>
  <c r="O330" i="10"/>
  <c r="P330" i="10" s="1"/>
  <c r="X266" i="10"/>
  <c r="Y266" i="10" s="1"/>
  <c r="I266" i="10"/>
  <c r="J266" i="10" s="1"/>
  <c r="O266" i="10"/>
  <c r="P266" i="10" s="1"/>
  <c r="X202" i="10"/>
  <c r="Y202" i="10" s="1"/>
  <c r="I202" i="10"/>
  <c r="J202" i="10" s="1"/>
  <c r="O202" i="10"/>
  <c r="P202" i="10" s="1"/>
  <c r="AM52" i="10"/>
  <c r="AM212" i="10"/>
  <c r="AA212" i="10"/>
  <c r="AO30" i="10"/>
  <c r="AC30" i="10"/>
  <c r="X352" i="10"/>
  <c r="Y352" i="10" s="1"/>
  <c r="O352" i="10"/>
  <c r="P352" i="10" s="1"/>
  <c r="I352" i="10"/>
  <c r="J352" i="10" s="1"/>
  <c r="X288" i="10"/>
  <c r="Y288" i="10" s="1"/>
  <c r="O288" i="10"/>
  <c r="P288" i="10" s="1"/>
  <c r="I288" i="10"/>
  <c r="J288" i="10" s="1"/>
  <c r="X224" i="10"/>
  <c r="Y224" i="10" s="1"/>
  <c r="O224" i="10"/>
  <c r="P224" i="10" s="1"/>
  <c r="I224" i="10"/>
  <c r="J224" i="10" s="1"/>
  <c r="X160" i="10"/>
  <c r="Y160" i="10" s="1"/>
  <c r="O160" i="10"/>
  <c r="P160" i="10" s="1"/>
  <c r="I160" i="10"/>
  <c r="J160" i="10" s="1"/>
  <c r="X96" i="10"/>
  <c r="Y96" i="10" s="1"/>
  <c r="O96" i="10"/>
  <c r="P96" i="10" s="1"/>
  <c r="I96" i="10"/>
  <c r="J96" i="10" s="1"/>
  <c r="X32" i="10"/>
  <c r="Y32" i="10" s="1"/>
  <c r="O32" i="10"/>
  <c r="P32" i="10" s="1"/>
  <c r="I32" i="10"/>
  <c r="J32" i="10" s="1"/>
  <c r="X319" i="10"/>
  <c r="Y319" i="10" s="1"/>
  <c r="O319" i="10"/>
  <c r="P319" i="10" s="1"/>
  <c r="I319" i="10"/>
  <c r="J319" i="10" s="1"/>
  <c r="X255" i="10"/>
  <c r="Y255" i="10" s="1"/>
  <c r="O255" i="10"/>
  <c r="P255" i="10" s="1"/>
  <c r="I255" i="10"/>
  <c r="J255" i="10" s="1"/>
  <c r="X191" i="10"/>
  <c r="Y191" i="10" s="1"/>
  <c r="O191" i="10"/>
  <c r="P191" i="10" s="1"/>
  <c r="I191" i="10"/>
  <c r="J191" i="10" s="1"/>
  <c r="X127" i="10"/>
  <c r="Y127" i="10" s="1"/>
  <c r="O127" i="10"/>
  <c r="P127" i="10" s="1"/>
  <c r="I127" i="10"/>
  <c r="J127" i="10" s="1"/>
  <c r="X63" i="10"/>
  <c r="Y63" i="10" s="1"/>
  <c r="O63" i="10"/>
  <c r="P63" i="10" s="1"/>
  <c r="I63" i="10"/>
  <c r="J63" i="10" s="1"/>
  <c r="X350" i="10"/>
  <c r="Y350" i="10" s="1"/>
  <c r="O350" i="10"/>
  <c r="P350" i="10" s="1"/>
  <c r="I350" i="10"/>
  <c r="J350" i="10" s="1"/>
  <c r="X286" i="10"/>
  <c r="Y286" i="10" s="1"/>
  <c r="O286" i="10"/>
  <c r="P286" i="10" s="1"/>
  <c r="I286" i="10"/>
  <c r="J286" i="10" s="1"/>
  <c r="X222" i="10"/>
  <c r="Y222" i="10" s="1"/>
  <c r="O222" i="10"/>
  <c r="P222" i="10" s="1"/>
  <c r="I222" i="10"/>
  <c r="J222" i="10" s="1"/>
  <c r="X158" i="10"/>
  <c r="Y158" i="10" s="1"/>
  <c r="O158" i="10"/>
  <c r="P158" i="10" s="1"/>
  <c r="I158" i="10"/>
  <c r="J158" i="10" s="1"/>
  <c r="X94" i="10"/>
  <c r="Y94" i="10" s="1"/>
  <c r="O94" i="10"/>
  <c r="P94" i="10" s="1"/>
  <c r="I94" i="10"/>
  <c r="J94" i="10" s="1"/>
  <c r="X30" i="10"/>
  <c r="Y30" i="10" s="1"/>
  <c r="O30" i="10"/>
  <c r="P30" i="10" s="1"/>
  <c r="I30" i="10"/>
  <c r="J30" i="10" s="1"/>
  <c r="X317" i="10"/>
  <c r="Y317" i="10" s="1"/>
  <c r="O317" i="10"/>
  <c r="P317" i="10" s="1"/>
  <c r="I317" i="10"/>
  <c r="J317" i="10" s="1"/>
  <c r="X253" i="10"/>
  <c r="Y253" i="10" s="1"/>
  <c r="O253" i="10"/>
  <c r="P253" i="10" s="1"/>
  <c r="I253" i="10"/>
  <c r="J253" i="10" s="1"/>
  <c r="X189" i="10"/>
  <c r="Y189" i="10" s="1"/>
  <c r="O189" i="10"/>
  <c r="P189" i="10" s="1"/>
  <c r="I189" i="10"/>
  <c r="J189" i="10" s="1"/>
  <c r="X125" i="10"/>
  <c r="Y125" i="10" s="1"/>
  <c r="O125" i="10"/>
  <c r="P125" i="10" s="1"/>
  <c r="I125" i="10"/>
  <c r="J125" i="10" s="1"/>
  <c r="X61" i="10"/>
  <c r="Y61" i="10" s="1"/>
  <c r="O61" i="10"/>
  <c r="P61" i="10" s="1"/>
  <c r="I61" i="10"/>
  <c r="J61" i="10" s="1"/>
  <c r="X340" i="10"/>
  <c r="Y340" i="10" s="1"/>
  <c r="O340" i="10"/>
  <c r="P340" i="10" s="1"/>
  <c r="I340" i="10"/>
  <c r="J340" i="10" s="1"/>
  <c r="X276" i="10"/>
  <c r="Y276" i="10" s="1"/>
  <c r="O276" i="10"/>
  <c r="P276" i="10" s="1"/>
  <c r="I276" i="10"/>
  <c r="J276" i="10" s="1"/>
  <c r="X212" i="10"/>
  <c r="Y212" i="10" s="1"/>
  <c r="O212" i="10"/>
  <c r="P212" i="10" s="1"/>
  <c r="I212" i="10"/>
  <c r="J212" i="10" s="1"/>
  <c r="X148" i="10"/>
  <c r="Y148" i="10" s="1"/>
  <c r="O148" i="10"/>
  <c r="P148" i="10" s="1"/>
  <c r="I148" i="10"/>
  <c r="J148" i="10" s="1"/>
  <c r="X84" i="10"/>
  <c r="Y84" i="10" s="1"/>
  <c r="O84" i="10"/>
  <c r="P84" i="10" s="1"/>
  <c r="I84" i="10"/>
  <c r="J84" i="10" s="1"/>
  <c r="X20" i="10"/>
  <c r="Y20" i="10" s="1"/>
  <c r="O20" i="10"/>
  <c r="P20" i="10" s="1"/>
  <c r="I20" i="10"/>
  <c r="J20" i="10" s="1"/>
  <c r="X299" i="10"/>
  <c r="Y299" i="10" s="1"/>
  <c r="O299" i="10"/>
  <c r="P299" i="10" s="1"/>
  <c r="I299" i="10"/>
  <c r="J299" i="10" s="1"/>
  <c r="X235" i="10"/>
  <c r="Y235" i="10" s="1"/>
  <c r="O235" i="10"/>
  <c r="P235" i="10" s="1"/>
  <c r="I235" i="10"/>
  <c r="J235" i="10" s="1"/>
  <c r="X171" i="10"/>
  <c r="Y171" i="10" s="1"/>
  <c r="O171" i="10"/>
  <c r="P171" i="10" s="1"/>
  <c r="I171" i="10"/>
  <c r="J171" i="10" s="1"/>
  <c r="X107" i="10"/>
  <c r="Y107" i="10" s="1"/>
  <c r="O107" i="10"/>
  <c r="P107" i="10" s="1"/>
  <c r="I107" i="10"/>
  <c r="J107" i="10" s="1"/>
  <c r="O43" i="10"/>
  <c r="P43" i="10" s="1"/>
  <c r="X43" i="10"/>
  <c r="Y43" i="10" s="1"/>
  <c r="I43" i="10"/>
  <c r="J43" i="10" s="1"/>
  <c r="X322" i="10"/>
  <c r="Y322" i="10" s="1"/>
  <c r="I322" i="10"/>
  <c r="J322" i="10" s="1"/>
  <c r="O322" i="10"/>
  <c r="P322" i="10" s="1"/>
  <c r="X258" i="10"/>
  <c r="Y258" i="10" s="1"/>
  <c r="I258" i="10"/>
  <c r="J258" i="10" s="1"/>
  <c r="O258" i="10"/>
  <c r="P258" i="10" s="1"/>
  <c r="X194" i="10"/>
  <c r="Y194" i="10" s="1"/>
  <c r="I194" i="10"/>
  <c r="J194" i="10" s="1"/>
  <c r="O194" i="10"/>
  <c r="P194" i="10" s="1"/>
  <c r="X130" i="10"/>
  <c r="Y130" i="10" s="1"/>
  <c r="I130" i="10"/>
  <c r="J130" i="10" s="1"/>
  <c r="O130" i="10"/>
  <c r="P130" i="10" s="1"/>
  <c r="X66" i="10"/>
  <c r="Y66" i="10" s="1"/>
  <c r="I66" i="10"/>
  <c r="J66" i="10" s="1"/>
  <c r="O66" i="10"/>
  <c r="P66" i="10" s="1"/>
  <c r="X345" i="10"/>
  <c r="Y345" i="10" s="1"/>
  <c r="I345" i="10"/>
  <c r="J345" i="10" s="1"/>
  <c r="O345" i="10"/>
  <c r="P345" i="10" s="1"/>
  <c r="X281" i="10"/>
  <c r="Y281" i="10" s="1"/>
  <c r="I281" i="10"/>
  <c r="J281" i="10" s="1"/>
  <c r="O281" i="10"/>
  <c r="P281" i="10" s="1"/>
  <c r="X217" i="10"/>
  <c r="Y217" i="10" s="1"/>
  <c r="I217" i="10"/>
  <c r="J217" i="10" s="1"/>
  <c r="O217" i="10"/>
  <c r="P217" i="10" s="1"/>
  <c r="X153" i="10"/>
  <c r="Y153" i="10" s="1"/>
  <c r="I153" i="10"/>
  <c r="J153" i="10" s="1"/>
  <c r="O153" i="10"/>
  <c r="P153" i="10" s="1"/>
  <c r="X89" i="10"/>
  <c r="Y89" i="10" s="1"/>
  <c r="I89" i="10"/>
  <c r="J89" i="10" s="1"/>
  <c r="O89" i="10"/>
  <c r="P89" i="10" s="1"/>
  <c r="X25" i="10"/>
  <c r="Y25" i="10" s="1"/>
  <c r="I25" i="10"/>
  <c r="J25" i="10" s="1"/>
  <c r="O25" i="10"/>
  <c r="P25" i="10" s="1"/>
  <c r="P350" i="18"/>
  <c r="P340" i="18"/>
  <c r="P330" i="18"/>
  <c r="P318" i="18"/>
  <c r="P308" i="18"/>
  <c r="P298" i="18"/>
  <c r="P286" i="18"/>
  <c r="P276" i="18"/>
  <c r="P266" i="18"/>
  <c r="P254" i="18"/>
  <c r="P244" i="18"/>
  <c r="P234" i="18"/>
  <c r="P222" i="18"/>
  <c r="P212" i="18"/>
  <c r="P202" i="18"/>
  <c r="P190" i="18"/>
  <c r="P180" i="18"/>
  <c r="P170" i="18"/>
  <c r="P158" i="18"/>
  <c r="P148" i="18"/>
  <c r="P138" i="18"/>
  <c r="P126" i="18"/>
  <c r="P116" i="18"/>
  <c r="P106" i="18"/>
  <c r="P94" i="18"/>
  <c r="P84" i="18"/>
  <c r="P74" i="18"/>
  <c r="P62" i="18"/>
  <c r="P52" i="18"/>
  <c r="P42" i="18"/>
  <c r="P30" i="18"/>
  <c r="P20" i="18"/>
  <c r="P10" i="18"/>
  <c r="J302" i="18"/>
  <c r="U301" i="10" s="1"/>
  <c r="J222" i="18"/>
  <c r="U221" i="10" s="1"/>
  <c r="J142" i="18"/>
  <c r="U141" i="10" s="1"/>
  <c r="J46" i="18"/>
  <c r="U45" i="10" s="1"/>
  <c r="J319" i="18"/>
  <c r="U318" i="10" s="1"/>
  <c r="J239" i="18"/>
  <c r="U238" i="10" s="1"/>
  <c r="J143" i="18"/>
  <c r="U142" i="10" s="1"/>
  <c r="J63" i="18"/>
  <c r="U62" i="10" s="1"/>
  <c r="J336" i="18"/>
  <c r="U335" i="10" s="1"/>
  <c r="J240" i="18"/>
  <c r="U239" i="10" s="1"/>
  <c r="J160" i="18"/>
  <c r="U159" i="10" s="1"/>
  <c r="J80" i="18"/>
  <c r="U79" i="10" s="1"/>
  <c r="J337" i="18"/>
  <c r="U336" i="10" s="1"/>
  <c r="J257" i="18"/>
  <c r="U256" i="10" s="1"/>
  <c r="J177" i="18"/>
  <c r="U176" i="10" s="1"/>
  <c r="J81" i="18"/>
  <c r="U80" i="10" s="1"/>
  <c r="J346" i="18"/>
  <c r="U345" i="10" s="1"/>
  <c r="J266" i="18"/>
  <c r="U265" i="10" s="1"/>
  <c r="J170" i="18"/>
  <c r="U169" i="10" s="1"/>
  <c r="J90" i="18"/>
  <c r="U89" i="10" s="1"/>
  <c r="J10" i="18"/>
  <c r="U9" i="10" s="1"/>
  <c r="J259" i="18"/>
  <c r="U258" i="10" s="1"/>
  <c r="J179" i="18"/>
  <c r="U178" i="10" s="1"/>
  <c r="J99" i="18"/>
  <c r="U98" i="10" s="1"/>
  <c r="J348" i="18"/>
  <c r="U347" i="10" s="1"/>
  <c r="J268" i="18"/>
  <c r="U267" i="10" s="1"/>
  <c r="J188" i="18"/>
  <c r="U187" i="10" s="1"/>
  <c r="J92" i="18"/>
  <c r="U91" i="10" s="1"/>
  <c r="J12" i="18"/>
  <c r="U11" i="10" s="1"/>
  <c r="J277" i="18"/>
  <c r="U276" i="10" s="1"/>
  <c r="J181" i="18"/>
  <c r="U180" i="10" s="1"/>
  <c r="J101" i="18"/>
  <c r="U100" i="10" s="1"/>
  <c r="J21" i="18"/>
  <c r="U20" i="10" s="1"/>
  <c r="AC204" i="10"/>
  <c r="O221" i="18"/>
  <c r="AL220" i="10" s="1"/>
  <c r="AK220" i="10" s="1"/>
  <c r="O241" i="18"/>
  <c r="AL240" i="10" s="1"/>
  <c r="AK240" i="10" s="1"/>
  <c r="O197" i="18"/>
  <c r="AL196" i="10" s="1"/>
  <c r="AK196" i="10" s="1"/>
  <c r="O169" i="18"/>
  <c r="AL168" i="10" s="1"/>
  <c r="AK168" i="10" s="1"/>
  <c r="O226" i="18"/>
  <c r="AL225" i="10" s="1"/>
  <c r="AK225" i="10" s="1"/>
  <c r="O98" i="18"/>
  <c r="AL97" i="10" s="1"/>
  <c r="AK97" i="10" s="1"/>
  <c r="O89" i="18"/>
  <c r="AL88" i="10" s="1"/>
  <c r="AK88" i="10" s="1"/>
  <c r="O300" i="18"/>
  <c r="AL299" i="10" s="1"/>
  <c r="AK299" i="10" s="1"/>
  <c r="O172" i="18"/>
  <c r="AL171" i="10" s="1"/>
  <c r="AK171" i="10" s="1"/>
  <c r="O44" i="18"/>
  <c r="AL43" i="10" s="1"/>
  <c r="AK43" i="10" s="1"/>
  <c r="O35" i="18"/>
  <c r="AL34" i="10" s="1"/>
  <c r="AK34" i="10" s="1"/>
  <c r="X344" i="10"/>
  <c r="Y344" i="10" s="1"/>
  <c r="O344" i="10"/>
  <c r="P344" i="10" s="1"/>
  <c r="I344" i="10"/>
  <c r="J344" i="10" s="1"/>
  <c r="X280" i="10"/>
  <c r="Y280" i="10" s="1"/>
  <c r="O280" i="10"/>
  <c r="P280" i="10" s="1"/>
  <c r="I280" i="10"/>
  <c r="J280" i="10" s="1"/>
  <c r="X216" i="10"/>
  <c r="Y216" i="10" s="1"/>
  <c r="O216" i="10"/>
  <c r="P216" i="10" s="1"/>
  <c r="I216" i="10"/>
  <c r="J216" i="10" s="1"/>
  <c r="X152" i="10"/>
  <c r="Y152" i="10" s="1"/>
  <c r="O152" i="10"/>
  <c r="P152" i="10" s="1"/>
  <c r="I152" i="10"/>
  <c r="J152" i="10" s="1"/>
  <c r="X88" i="10"/>
  <c r="Y88" i="10" s="1"/>
  <c r="O88" i="10"/>
  <c r="P88" i="10" s="1"/>
  <c r="I88" i="10"/>
  <c r="J88" i="10" s="1"/>
  <c r="X24" i="10"/>
  <c r="Y24" i="10" s="1"/>
  <c r="O24" i="10"/>
  <c r="P24" i="10" s="1"/>
  <c r="I24" i="10"/>
  <c r="J24" i="10" s="1"/>
  <c r="X311" i="10"/>
  <c r="Y311" i="10" s="1"/>
  <c r="O311" i="10"/>
  <c r="P311" i="10" s="1"/>
  <c r="I311" i="10"/>
  <c r="J311" i="10" s="1"/>
  <c r="X247" i="10"/>
  <c r="Y247" i="10" s="1"/>
  <c r="O247" i="10"/>
  <c r="P247" i="10" s="1"/>
  <c r="I247" i="10"/>
  <c r="J247" i="10" s="1"/>
  <c r="X183" i="10"/>
  <c r="Y183" i="10" s="1"/>
  <c r="O183" i="10"/>
  <c r="P183" i="10" s="1"/>
  <c r="I183" i="10"/>
  <c r="J183" i="10" s="1"/>
  <c r="X119" i="10"/>
  <c r="Y119" i="10" s="1"/>
  <c r="O119" i="10"/>
  <c r="P119" i="10" s="1"/>
  <c r="I119" i="10"/>
  <c r="J119" i="10" s="1"/>
  <c r="X55" i="10"/>
  <c r="Y55" i="10" s="1"/>
  <c r="O55" i="10"/>
  <c r="P55" i="10" s="1"/>
  <c r="I55" i="10"/>
  <c r="J55" i="10" s="1"/>
  <c r="X342" i="10"/>
  <c r="Y342" i="10" s="1"/>
  <c r="O342" i="10"/>
  <c r="P342" i="10" s="1"/>
  <c r="I342" i="10"/>
  <c r="J342" i="10" s="1"/>
  <c r="X278" i="10"/>
  <c r="Y278" i="10" s="1"/>
  <c r="O278" i="10"/>
  <c r="P278" i="10" s="1"/>
  <c r="I278" i="10"/>
  <c r="J278" i="10" s="1"/>
  <c r="X214" i="10"/>
  <c r="Y214" i="10" s="1"/>
  <c r="O214" i="10"/>
  <c r="P214" i="10" s="1"/>
  <c r="I214" i="10"/>
  <c r="J214" i="10" s="1"/>
  <c r="X150" i="10"/>
  <c r="Y150" i="10" s="1"/>
  <c r="O150" i="10"/>
  <c r="P150" i="10" s="1"/>
  <c r="I150" i="10"/>
  <c r="J150" i="10" s="1"/>
  <c r="X86" i="10"/>
  <c r="Y86" i="10" s="1"/>
  <c r="O86" i="10"/>
  <c r="P86" i="10" s="1"/>
  <c r="I86" i="10"/>
  <c r="J86" i="10" s="1"/>
  <c r="X22" i="10"/>
  <c r="Y22" i="10" s="1"/>
  <c r="O22" i="10"/>
  <c r="P22" i="10" s="1"/>
  <c r="I22" i="10"/>
  <c r="J22" i="10" s="1"/>
  <c r="X309" i="10"/>
  <c r="Y309" i="10" s="1"/>
  <c r="O309" i="10"/>
  <c r="P309" i="10" s="1"/>
  <c r="I309" i="10"/>
  <c r="J309" i="10" s="1"/>
  <c r="X245" i="10"/>
  <c r="Y245" i="10" s="1"/>
  <c r="O245" i="10"/>
  <c r="P245" i="10" s="1"/>
  <c r="I245" i="10"/>
  <c r="J245" i="10" s="1"/>
  <c r="X181" i="10"/>
  <c r="Y181" i="10" s="1"/>
  <c r="O181" i="10"/>
  <c r="P181" i="10" s="1"/>
  <c r="I181" i="10"/>
  <c r="J181" i="10" s="1"/>
  <c r="X117" i="10"/>
  <c r="Y117" i="10" s="1"/>
  <c r="O117" i="10"/>
  <c r="P117" i="10" s="1"/>
  <c r="I117" i="10"/>
  <c r="J117" i="10" s="1"/>
  <c r="X53" i="10"/>
  <c r="Y53" i="10" s="1"/>
  <c r="O53" i="10"/>
  <c r="P53" i="10" s="1"/>
  <c r="I53" i="10"/>
  <c r="J53" i="10" s="1"/>
  <c r="X332" i="10"/>
  <c r="Y332" i="10" s="1"/>
  <c r="O332" i="10"/>
  <c r="P332" i="10" s="1"/>
  <c r="I332" i="10"/>
  <c r="J332" i="10" s="1"/>
  <c r="X268" i="10"/>
  <c r="Y268" i="10" s="1"/>
  <c r="O268" i="10"/>
  <c r="P268" i="10" s="1"/>
  <c r="I268" i="10"/>
  <c r="J268" i="10" s="1"/>
  <c r="X204" i="10"/>
  <c r="Y204" i="10" s="1"/>
  <c r="O204" i="10"/>
  <c r="P204" i="10" s="1"/>
  <c r="I204" i="10"/>
  <c r="J204" i="10" s="1"/>
  <c r="X140" i="10"/>
  <c r="Y140" i="10" s="1"/>
  <c r="O140" i="10"/>
  <c r="P140" i="10" s="1"/>
  <c r="I140" i="10"/>
  <c r="J140" i="10" s="1"/>
  <c r="X76" i="10"/>
  <c r="Y76" i="10" s="1"/>
  <c r="O76" i="10"/>
  <c r="P76" i="10" s="1"/>
  <c r="I76" i="10"/>
  <c r="J76" i="10" s="1"/>
  <c r="X12" i="10"/>
  <c r="Y12" i="10" s="1"/>
  <c r="O12" i="10"/>
  <c r="P12" i="10" s="1"/>
  <c r="I12" i="10"/>
  <c r="J12" i="10" s="1"/>
  <c r="X291" i="10"/>
  <c r="Y291" i="10" s="1"/>
  <c r="O291" i="10"/>
  <c r="P291" i="10" s="1"/>
  <c r="I291" i="10"/>
  <c r="J291" i="10" s="1"/>
  <c r="X227" i="10"/>
  <c r="Y227" i="10" s="1"/>
  <c r="O227" i="10"/>
  <c r="P227" i="10" s="1"/>
  <c r="I227" i="10"/>
  <c r="J227" i="10" s="1"/>
  <c r="X163" i="10"/>
  <c r="Y163" i="10" s="1"/>
  <c r="O163" i="10"/>
  <c r="P163" i="10" s="1"/>
  <c r="I163" i="10"/>
  <c r="J163" i="10" s="1"/>
  <c r="X99" i="10"/>
  <c r="Y99" i="10" s="1"/>
  <c r="O99" i="10"/>
  <c r="P99" i="10" s="1"/>
  <c r="I99" i="10"/>
  <c r="J99" i="10" s="1"/>
  <c r="O35" i="10"/>
  <c r="P35" i="10" s="1"/>
  <c r="X35" i="10"/>
  <c r="Y35" i="10" s="1"/>
  <c r="I35" i="10"/>
  <c r="J35" i="10" s="1"/>
  <c r="X314" i="10"/>
  <c r="Y314" i="10" s="1"/>
  <c r="I314" i="10"/>
  <c r="J314" i="10" s="1"/>
  <c r="O314" i="10"/>
  <c r="P314" i="10" s="1"/>
  <c r="X250" i="10"/>
  <c r="Y250" i="10" s="1"/>
  <c r="I250" i="10"/>
  <c r="J250" i="10" s="1"/>
  <c r="O250" i="10"/>
  <c r="P250" i="10" s="1"/>
  <c r="P349" i="18"/>
  <c r="P339" i="18"/>
  <c r="P328" i="18"/>
  <c r="P317" i="18"/>
  <c r="P307" i="18"/>
  <c r="P296" i="18"/>
  <c r="P285" i="18"/>
  <c r="P275" i="18"/>
  <c r="P264" i="18"/>
  <c r="P253" i="18"/>
  <c r="P243" i="18"/>
  <c r="P232" i="18"/>
  <c r="P221" i="18"/>
  <c r="P211" i="18"/>
  <c r="P200" i="18"/>
  <c r="P189" i="18"/>
  <c r="P179" i="18"/>
  <c r="P168" i="18"/>
  <c r="P157" i="18"/>
  <c r="P147" i="18"/>
  <c r="P136" i="18"/>
  <c r="P125" i="18"/>
  <c r="P115" i="18"/>
  <c r="P104" i="18"/>
  <c r="P93" i="18"/>
  <c r="P83" i="18"/>
  <c r="P72" i="18"/>
  <c r="P61" i="18"/>
  <c r="P51" i="18"/>
  <c r="P40" i="18"/>
  <c r="P29" i="18"/>
  <c r="P19" i="18"/>
  <c r="P8" i="18"/>
  <c r="J126" i="18"/>
  <c r="U125" i="10" s="1"/>
  <c r="J38" i="18"/>
  <c r="U37" i="10" s="1"/>
  <c r="J311" i="18"/>
  <c r="U310" i="10" s="1"/>
  <c r="J223" i="18"/>
  <c r="U222" i="10" s="1"/>
  <c r="J135" i="18"/>
  <c r="U134" i="10" s="1"/>
  <c r="J55" i="18"/>
  <c r="U54" i="10" s="1"/>
  <c r="J320" i="18"/>
  <c r="U319" i="10" s="1"/>
  <c r="J232" i="18"/>
  <c r="U231" i="10" s="1"/>
  <c r="J152" i="18"/>
  <c r="U151" i="10" s="1"/>
  <c r="J64" i="18"/>
  <c r="U63" i="10" s="1"/>
  <c r="J329" i="18"/>
  <c r="U328" i="10" s="1"/>
  <c r="J249" i="18"/>
  <c r="U248" i="10" s="1"/>
  <c r="J161" i="18"/>
  <c r="U160" i="10" s="1"/>
  <c r="J73" i="18"/>
  <c r="U72" i="10" s="1"/>
  <c r="J338" i="18"/>
  <c r="U337" i="10" s="1"/>
  <c r="J250" i="18"/>
  <c r="U249" i="10" s="1"/>
  <c r="J162" i="18"/>
  <c r="U161" i="10" s="1"/>
  <c r="J82" i="18"/>
  <c r="U81" i="10" s="1"/>
  <c r="J339" i="18"/>
  <c r="U338" i="10" s="1"/>
  <c r="J251" i="18"/>
  <c r="U250" i="10" s="1"/>
  <c r="J171" i="18"/>
  <c r="U170" i="10" s="1"/>
  <c r="J83" i="18"/>
  <c r="U82" i="10" s="1"/>
  <c r="J340" i="18"/>
  <c r="U339" i="10" s="1"/>
  <c r="J260" i="18"/>
  <c r="U259" i="10" s="1"/>
  <c r="J172" i="18"/>
  <c r="U171" i="10" s="1"/>
  <c r="J84" i="18"/>
  <c r="U83" i="10" s="1"/>
  <c r="J349" i="18"/>
  <c r="U348" i="10" s="1"/>
  <c r="J261" i="18"/>
  <c r="U260" i="10" s="1"/>
  <c r="J173" i="18"/>
  <c r="U172" i="10" s="1"/>
  <c r="J93" i="18"/>
  <c r="U92" i="10" s="1"/>
  <c r="AC210" i="10"/>
  <c r="O157" i="18"/>
  <c r="AL156" i="10" s="1"/>
  <c r="AK156" i="10" s="1"/>
  <c r="O225" i="18"/>
  <c r="AL224" i="10" s="1"/>
  <c r="AK224" i="10" s="1"/>
  <c r="O181" i="18"/>
  <c r="AL180" i="10" s="1"/>
  <c r="AK180" i="10" s="1"/>
  <c r="O153" i="18"/>
  <c r="AL152" i="10" s="1"/>
  <c r="AK152" i="10" s="1"/>
  <c r="O222" i="18"/>
  <c r="AL221" i="10" s="1"/>
  <c r="AK221" i="10" s="1"/>
  <c r="O94" i="18"/>
  <c r="AL93" i="10" s="1"/>
  <c r="AK93" i="10" s="1"/>
  <c r="O85" i="18"/>
  <c r="AL84" i="10" s="1"/>
  <c r="AK84" i="10" s="1"/>
  <c r="O296" i="18"/>
  <c r="AL295" i="10" s="1"/>
  <c r="AK295" i="10" s="1"/>
  <c r="O168" i="18"/>
  <c r="AL167" i="10" s="1"/>
  <c r="AK167" i="10" s="1"/>
  <c r="O40" i="18"/>
  <c r="AL39" i="10" s="1"/>
  <c r="AK39" i="10" s="1"/>
  <c r="O31" i="18"/>
  <c r="AL30" i="10" s="1"/>
  <c r="AK30" i="10" s="1"/>
  <c r="X336" i="10"/>
  <c r="Y336" i="10" s="1"/>
  <c r="O336" i="10"/>
  <c r="P336" i="10" s="1"/>
  <c r="I336" i="10"/>
  <c r="J336" i="10" s="1"/>
  <c r="X272" i="10"/>
  <c r="Y272" i="10" s="1"/>
  <c r="O272" i="10"/>
  <c r="P272" i="10" s="1"/>
  <c r="I272" i="10"/>
  <c r="J272" i="10" s="1"/>
  <c r="X208" i="10"/>
  <c r="Y208" i="10" s="1"/>
  <c r="O208" i="10"/>
  <c r="P208" i="10" s="1"/>
  <c r="I208" i="10"/>
  <c r="J208" i="10" s="1"/>
  <c r="X144" i="10"/>
  <c r="Y144" i="10" s="1"/>
  <c r="O144" i="10"/>
  <c r="P144" i="10" s="1"/>
  <c r="I144" i="10"/>
  <c r="J144" i="10" s="1"/>
  <c r="X80" i="10"/>
  <c r="Y80" i="10" s="1"/>
  <c r="O80" i="10"/>
  <c r="P80" i="10" s="1"/>
  <c r="I80" i="10"/>
  <c r="J80" i="10" s="1"/>
  <c r="X16" i="10"/>
  <c r="Y16" i="10" s="1"/>
  <c r="O16" i="10"/>
  <c r="P16" i="10" s="1"/>
  <c r="I16" i="10"/>
  <c r="J16" i="10" s="1"/>
  <c r="X303" i="10"/>
  <c r="Y303" i="10" s="1"/>
  <c r="O303" i="10"/>
  <c r="P303" i="10" s="1"/>
  <c r="I303" i="10"/>
  <c r="J303" i="10" s="1"/>
  <c r="X239" i="10"/>
  <c r="Y239" i="10" s="1"/>
  <c r="O239" i="10"/>
  <c r="P239" i="10" s="1"/>
  <c r="I239" i="10"/>
  <c r="J239" i="10" s="1"/>
  <c r="X175" i="10"/>
  <c r="Y175" i="10" s="1"/>
  <c r="O175" i="10"/>
  <c r="P175" i="10" s="1"/>
  <c r="I175" i="10"/>
  <c r="J175" i="10" s="1"/>
  <c r="X111" i="10"/>
  <c r="Y111" i="10" s="1"/>
  <c r="O111" i="10"/>
  <c r="P111" i="10" s="1"/>
  <c r="I111" i="10"/>
  <c r="J111" i="10" s="1"/>
  <c r="X47" i="10"/>
  <c r="Y47" i="10" s="1"/>
  <c r="O47" i="10"/>
  <c r="P47" i="10" s="1"/>
  <c r="I47" i="10"/>
  <c r="J47" i="10" s="1"/>
  <c r="X334" i="10"/>
  <c r="Y334" i="10" s="1"/>
  <c r="O334" i="10"/>
  <c r="P334" i="10" s="1"/>
  <c r="I334" i="10"/>
  <c r="J334" i="10" s="1"/>
  <c r="X270" i="10"/>
  <c r="Y270" i="10" s="1"/>
  <c r="O270" i="10"/>
  <c r="P270" i="10" s="1"/>
  <c r="I270" i="10"/>
  <c r="J270" i="10" s="1"/>
  <c r="X206" i="10"/>
  <c r="Y206" i="10" s="1"/>
  <c r="O206" i="10"/>
  <c r="P206" i="10" s="1"/>
  <c r="I206" i="10"/>
  <c r="J206" i="10" s="1"/>
  <c r="X142" i="10"/>
  <c r="Y142" i="10" s="1"/>
  <c r="O142" i="10"/>
  <c r="P142" i="10" s="1"/>
  <c r="I142" i="10"/>
  <c r="J142" i="10" s="1"/>
  <c r="X78" i="10"/>
  <c r="Y78" i="10" s="1"/>
  <c r="O78" i="10"/>
  <c r="P78" i="10" s="1"/>
  <c r="I78" i="10"/>
  <c r="J78" i="10" s="1"/>
  <c r="X14" i="10"/>
  <c r="Y14" i="10" s="1"/>
  <c r="O14" i="10"/>
  <c r="P14" i="10" s="1"/>
  <c r="I14" i="10"/>
  <c r="J14" i="10" s="1"/>
  <c r="X301" i="10"/>
  <c r="Y301" i="10" s="1"/>
  <c r="O301" i="10"/>
  <c r="P301" i="10" s="1"/>
  <c r="I301" i="10"/>
  <c r="J301" i="10" s="1"/>
  <c r="X237" i="10"/>
  <c r="Y237" i="10" s="1"/>
  <c r="O237" i="10"/>
  <c r="P237" i="10" s="1"/>
  <c r="I237" i="10"/>
  <c r="J237" i="10" s="1"/>
  <c r="X173" i="10"/>
  <c r="Y173" i="10" s="1"/>
  <c r="O173" i="10"/>
  <c r="P173" i="10" s="1"/>
  <c r="I173" i="10"/>
  <c r="J173" i="10" s="1"/>
  <c r="X109" i="10"/>
  <c r="Y109" i="10" s="1"/>
  <c r="O109" i="10"/>
  <c r="P109" i="10" s="1"/>
  <c r="I109" i="10"/>
  <c r="J109" i="10" s="1"/>
  <c r="X45" i="10"/>
  <c r="Y45" i="10" s="1"/>
  <c r="O45" i="10"/>
  <c r="P45" i="10" s="1"/>
  <c r="I45" i="10"/>
  <c r="J45" i="10" s="1"/>
  <c r="X324" i="10"/>
  <c r="Y324" i="10" s="1"/>
  <c r="O324" i="10"/>
  <c r="P324" i="10" s="1"/>
  <c r="I324" i="10"/>
  <c r="J324" i="10" s="1"/>
  <c r="X260" i="10"/>
  <c r="Y260" i="10" s="1"/>
  <c r="O260" i="10"/>
  <c r="P260" i="10" s="1"/>
  <c r="I260" i="10"/>
  <c r="J260" i="10" s="1"/>
  <c r="X196" i="10"/>
  <c r="Y196" i="10" s="1"/>
  <c r="O196" i="10"/>
  <c r="P196" i="10" s="1"/>
  <c r="I196" i="10"/>
  <c r="J196" i="10" s="1"/>
  <c r="X132" i="10"/>
  <c r="Y132" i="10" s="1"/>
  <c r="O132" i="10"/>
  <c r="P132" i="10" s="1"/>
  <c r="I132" i="10"/>
  <c r="J132" i="10" s="1"/>
  <c r="X68" i="10"/>
  <c r="Y68" i="10" s="1"/>
  <c r="O68" i="10"/>
  <c r="P68" i="10" s="1"/>
  <c r="I68" i="10"/>
  <c r="J68" i="10" s="1"/>
  <c r="O347" i="10"/>
  <c r="P347" i="10" s="1"/>
  <c r="I347" i="10"/>
  <c r="J347" i="10" s="1"/>
  <c r="X347" i="10"/>
  <c r="Y347" i="10" s="1"/>
  <c r="X283" i="10"/>
  <c r="Y283" i="10" s="1"/>
  <c r="O283" i="10"/>
  <c r="P283" i="10" s="1"/>
  <c r="I283" i="10"/>
  <c r="J283" i="10" s="1"/>
  <c r="X219" i="10"/>
  <c r="Y219" i="10" s="1"/>
  <c r="O219" i="10"/>
  <c r="P219" i="10" s="1"/>
  <c r="I219" i="10"/>
  <c r="J219" i="10" s="1"/>
  <c r="X155" i="10"/>
  <c r="Y155" i="10" s="1"/>
  <c r="O155" i="10"/>
  <c r="P155" i="10" s="1"/>
  <c r="I155" i="10"/>
  <c r="J155" i="10" s="1"/>
  <c r="X91" i="10"/>
  <c r="Y91" i="10" s="1"/>
  <c r="O91" i="10"/>
  <c r="P91" i="10" s="1"/>
  <c r="I91" i="10"/>
  <c r="J91" i="10" s="1"/>
  <c r="X27" i="10"/>
  <c r="Y27" i="10" s="1"/>
  <c r="O27" i="10"/>
  <c r="P27" i="10" s="1"/>
  <c r="I27" i="10"/>
  <c r="J27" i="10" s="1"/>
  <c r="X306" i="10"/>
  <c r="Y306" i="10" s="1"/>
  <c r="I306" i="10"/>
  <c r="J306" i="10" s="1"/>
  <c r="O306" i="10"/>
  <c r="P306" i="10" s="1"/>
  <c r="X242" i="10"/>
  <c r="Y242" i="10" s="1"/>
  <c r="I242" i="10"/>
  <c r="J242" i="10" s="1"/>
  <c r="O242" i="10"/>
  <c r="P242" i="10" s="1"/>
  <c r="X178" i="10"/>
  <c r="Y178" i="10" s="1"/>
  <c r="I178" i="10"/>
  <c r="J178" i="10" s="1"/>
  <c r="O178" i="10"/>
  <c r="P178" i="10" s="1"/>
  <c r="X114" i="10"/>
  <c r="Y114" i="10" s="1"/>
  <c r="I114" i="10"/>
  <c r="J114" i="10" s="1"/>
  <c r="O114" i="10"/>
  <c r="P114" i="10" s="1"/>
  <c r="X50" i="10"/>
  <c r="Y50" i="10" s="1"/>
  <c r="I50" i="10"/>
  <c r="J50" i="10" s="1"/>
  <c r="O50" i="10"/>
  <c r="P50" i="10" s="1"/>
  <c r="X329" i="10"/>
  <c r="Y329" i="10" s="1"/>
  <c r="I329" i="10"/>
  <c r="J329" i="10" s="1"/>
  <c r="O329" i="10"/>
  <c r="P329" i="10" s="1"/>
  <c r="X265" i="10"/>
  <c r="Y265" i="10" s="1"/>
  <c r="I265" i="10"/>
  <c r="J265" i="10" s="1"/>
  <c r="O265" i="10"/>
  <c r="P265" i="10" s="1"/>
  <c r="X201" i="10"/>
  <c r="Y201" i="10" s="1"/>
  <c r="I201" i="10"/>
  <c r="J201" i="10" s="1"/>
  <c r="O201" i="10"/>
  <c r="P201" i="10" s="1"/>
  <c r="X137" i="10"/>
  <c r="Y137" i="10" s="1"/>
  <c r="I137" i="10"/>
  <c r="J137" i="10" s="1"/>
  <c r="O137" i="10"/>
  <c r="P137" i="10" s="1"/>
  <c r="X73" i="10"/>
  <c r="Y73" i="10" s="1"/>
  <c r="I73" i="10"/>
  <c r="J73" i="10" s="1"/>
  <c r="O73" i="10"/>
  <c r="P73" i="10" s="1"/>
  <c r="X9" i="10"/>
  <c r="Y9" i="10" s="1"/>
  <c r="I9" i="10"/>
  <c r="J9" i="10" s="1"/>
  <c r="O9" i="10"/>
  <c r="P9" i="10" s="1"/>
  <c r="P348" i="18"/>
  <c r="P338" i="18"/>
  <c r="P326" i="18"/>
  <c r="P316" i="18"/>
  <c r="P306" i="18"/>
  <c r="P294" i="18"/>
  <c r="P284" i="18"/>
  <c r="P274" i="18"/>
  <c r="P262" i="18"/>
  <c r="P252" i="18"/>
  <c r="P242" i="18"/>
  <c r="P230" i="18"/>
  <c r="P220" i="18"/>
  <c r="P210" i="18"/>
  <c r="P198" i="18"/>
  <c r="P188" i="18"/>
  <c r="P178" i="18"/>
  <c r="P166" i="18"/>
  <c r="P156" i="18"/>
  <c r="P146" i="18"/>
  <c r="P134" i="18"/>
  <c r="P124" i="18"/>
  <c r="P114" i="18"/>
  <c r="P102" i="18"/>
  <c r="P92" i="18"/>
  <c r="P82" i="18"/>
  <c r="P70" i="18"/>
  <c r="P60" i="18"/>
  <c r="P50" i="18"/>
  <c r="P38" i="18"/>
  <c r="P28" i="18"/>
  <c r="P18" i="18"/>
  <c r="J286" i="18"/>
  <c r="U285" i="10" s="1"/>
  <c r="J206" i="18"/>
  <c r="U205" i="10" s="1"/>
  <c r="J110" i="18"/>
  <c r="U109" i="10" s="1"/>
  <c r="J30" i="18"/>
  <c r="U29" i="10" s="1"/>
  <c r="J303" i="18"/>
  <c r="U302" i="10" s="1"/>
  <c r="J207" i="18"/>
  <c r="U206" i="10" s="1"/>
  <c r="J127" i="18"/>
  <c r="U126" i="10" s="1"/>
  <c r="J47" i="18"/>
  <c r="U46" i="10" s="1"/>
  <c r="J304" i="18"/>
  <c r="U303" i="10" s="1"/>
  <c r="J224" i="18"/>
  <c r="U223" i="10" s="1"/>
  <c r="J144" i="18"/>
  <c r="U143" i="10" s="1"/>
  <c r="J48" i="18"/>
  <c r="U47" i="10" s="1"/>
  <c r="J321" i="18"/>
  <c r="U320" i="10" s="1"/>
  <c r="J241" i="18"/>
  <c r="U240" i="10" s="1"/>
  <c r="J145" i="18"/>
  <c r="U144" i="10" s="1"/>
  <c r="J65" i="18"/>
  <c r="U64" i="10" s="1"/>
  <c r="J330" i="18"/>
  <c r="U329" i="10" s="1"/>
  <c r="J234" i="18"/>
  <c r="U233" i="10" s="1"/>
  <c r="J154" i="18"/>
  <c r="U153" i="10" s="1"/>
  <c r="J74" i="18"/>
  <c r="U73" i="10" s="1"/>
  <c r="J323" i="18"/>
  <c r="U322" i="10" s="1"/>
  <c r="J243" i="18"/>
  <c r="U242" i="10" s="1"/>
  <c r="J163" i="18"/>
  <c r="U162" i="10" s="1"/>
  <c r="J67" i="18"/>
  <c r="U66" i="10" s="1"/>
  <c r="J332" i="18"/>
  <c r="U331" i="10" s="1"/>
  <c r="J252" i="18"/>
  <c r="U251" i="10" s="1"/>
  <c r="J156" i="18"/>
  <c r="U155" i="10" s="1"/>
  <c r="J76" i="18"/>
  <c r="U75" i="10" s="1"/>
  <c r="J341" i="18"/>
  <c r="U340" i="10" s="1"/>
  <c r="J245" i="18"/>
  <c r="U244" i="10" s="1"/>
  <c r="J165" i="18"/>
  <c r="U164" i="10" s="1"/>
  <c r="Q181" i="18"/>
  <c r="Q77" i="18"/>
  <c r="Q158" i="18"/>
  <c r="Q203" i="18"/>
  <c r="Q298" i="18"/>
  <c r="Q42" i="18"/>
  <c r="Q95" i="18"/>
  <c r="O205" i="18"/>
  <c r="AL204" i="10" s="1"/>
  <c r="AK204" i="10" s="1"/>
  <c r="O331" i="18"/>
  <c r="AL330" i="10" s="1"/>
  <c r="AK330" i="10" s="1"/>
  <c r="O287" i="18"/>
  <c r="AL286" i="10" s="1"/>
  <c r="AK286" i="10" s="1"/>
  <c r="O322" i="18"/>
  <c r="AL321" i="10" s="1"/>
  <c r="AK321" i="10" s="1"/>
  <c r="O194" i="18"/>
  <c r="AL193" i="10" s="1"/>
  <c r="AK193" i="10" s="1"/>
  <c r="O66" i="18"/>
  <c r="AL65" i="10" s="1"/>
  <c r="AK65" i="10" s="1"/>
  <c r="O57" i="18"/>
  <c r="AL56" i="10" s="1"/>
  <c r="AK56" i="10" s="1"/>
  <c r="O268" i="18"/>
  <c r="AL267" i="10" s="1"/>
  <c r="AK267" i="10" s="1"/>
  <c r="O140" i="18"/>
  <c r="AL139" i="10" s="1"/>
  <c r="AK139" i="10" s="1"/>
  <c r="X328" i="10"/>
  <c r="Y328" i="10" s="1"/>
  <c r="O328" i="10"/>
  <c r="P328" i="10" s="1"/>
  <c r="I328" i="10"/>
  <c r="J328" i="10" s="1"/>
  <c r="X264" i="10"/>
  <c r="Y264" i="10" s="1"/>
  <c r="O264" i="10"/>
  <c r="P264" i="10" s="1"/>
  <c r="I264" i="10"/>
  <c r="J264" i="10" s="1"/>
  <c r="X200" i="10"/>
  <c r="Y200" i="10" s="1"/>
  <c r="O200" i="10"/>
  <c r="P200" i="10" s="1"/>
  <c r="I200" i="10"/>
  <c r="J200" i="10" s="1"/>
  <c r="X136" i="10"/>
  <c r="Y136" i="10" s="1"/>
  <c r="O136" i="10"/>
  <c r="P136" i="10" s="1"/>
  <c r="I136" i="10"/>
  <c r="J136" i="10" s="1"/>
  <c r="X72" i="10"/>
  <c r="Y72" i="10" s="1"/>
  <c r="O72" i="10"/>
  <c r="P72" i="10" s="1"/>
  <c r="I72" i="10"/>
  <c r="J72" i="10" s="1"/>
  <c r="X8" i="10"/>
  <c r="Y8" i="10" s="1"/>
  <c r="O8" i="10"/>
  <c r="P8" i="10" s="1"/>
  <c r="I8" i="10"/>
  <c r="J8" i="10" s="1"/>
  <c r="X295" i="10"/>
  <c r="Y295" i="10" s="1"/>
  <c r="O295" i="10"/>
  <c r="P295" i="10" s="1"/>
  <c r="I295" i="10"/>
  <c r="J295" i="10" s="1"/>
  <c r="X231" i="10"/>
  <c r="Y231" i="10" s="1"/>
  <c r="O231" i="10"/>
  <c r="P231" i="10" s="1"/>
  <c r="I231" i="10"/>
  <c r="J231" i="10" s="1"/>
  <c r="X167" i="10"/>
  <c r="Y167" i="10" s="1"/>
  <c r="O167" i="10"/>
  <c r="P167" i="10" s="1"/>
  <c r="I167" i="10"/>
  <c r="J167" i="10" s="1"/>
  <c r="X103" i="10"/>
  <c r="Y103" i="10" s="1"/>
  <c r="O103" i="10"/>
  <c r="P103" i="10" s="1"/>
  <c r="I103" i="10"/>
  <c r="J103" i="10" s="1"/>
  <c r="X39" i="10"/>
  <c r="Y39" i="10" s="1"/>
  <c r="O39" i="10"/>
  <c r="P39" i="10" s="1"/>
  <c r="I39" i="10"/>
  <c r="J39" i="10" s="1"/>
  <c r="X326" i="10"/>
  <c r="Y326" i="10" s="1"/>
  <c r="O326" i="10"/>
  <c r="P326" i="10" s="1"/>
  <c r="I326" i="10"/>
  <c r="J326" i="10" s="1"/>
  <c r="X262" i="10"/>
  <c r="Y262" i="10" s="1"/>
  <c r="O262" i="10"/>
  <c r="P262" i="10" s="1"/>
  <c r="I262" i="10"/>
  <c r="J262" i="10" s="1"/>
  <c r="X198" i="10"/>
  <c r="Y198" i="10" s="1"/>
  <c r="O198" i="10"/>
  <c r="P198" i="10" s="1"/>
  <c r="I198" i="10"/>
  <c r="J198" i="10" s="1"/>
  <c r="X134" i="10"/>
  <c r="Y134" i="10" s="1"/>
  <c r="O134" i="10"/>
  <c r="P134" i="10" s="1"/>
  <c r="I134" i="10"/>
  <c r="J134" i="10" s="1"/>
  <c r="X70" i="10"/>
  <c r="Y70" i="10" s="1"/>
  <c r="O70" i="10"/>
  <c r="P70" i="10" s="1"/>
  <c r="I70" i="10"/>
  <c r="J70" i="10" s="1"/>
  <c r="X6" i="10"/>
  <c r="Y6" i="10" s="1"/>
  <c r="O6" i="10"/>
  <c r="P6" i="10" s="1"/>
  <c r="I6" i="10"/>
  <c r="J6" i="10" s="1"/>
  <c r="X293" i="10"/>
  <c r="Y293" i="10" s="1"/>
  <c r="O293" i="10"/>
  <c r="P293" i="10" s="1"/>
  <c r="I293" i="10"/>
  <c r="J293" i="10" s="1"/>
  <c r="X229" i="10"/>
  <c r="Y229" i="10" s="1"/>
  <c r="O229" i="10"/>
  <c r="P229" i="10" s="1"/>
  <c r="I229" i="10"/>
  <c r="J229" i="10" s="1"/>
  <c r="X165" i="10"/>
  <c r="Y165" i="10" s="1"/>
  <c r="O165" i="10"/>
  <c r="P165" i="10" s="1"/>
  <c r="I165" i="10"/>
  <c r="J165" i="10" s="1"/>
  <c r="X101" i="10"/>
  <c r="Y101" i="10" s="1"/>
  <c r="O101" i="10"/>
  <c r="P101" i="10" s="1"/>
  <c r="I101" i="10"/>
  <c r="J101" i="10" s="1"/>
  <c r="X37" i="10"/>
  <c r="Y37" i="10" s="1"/>
  <c r="O37" i="10"/>
  <c r="P37" i="10" s="1"/>
  <c r="I37" i="10"/>
  <c r="J37" i="10" s="1"/>
  <c r="X316" i="10"/>
  <c r="Y316" i="10" s="1"/>
  <c r="O316" i="10"/>
  <c r="P316" i="10" s="1"/>
  <c r="I316" i="10"/>
  <c r="J316" i="10" s="1"/>
  <c r="X252" i="10"/>
  <c r="Y252" i="10" s="1"/>
  <c r="O252" i="10"/>
  <c r="P252" i="10" s="1"/>
  <c r="I252" i="10"/>
  <c r="J252" i="10" s="1"/>
  <c r="X188" i="10"/>
  <c r="Y188" i="10" s="1"/>
  <c r="O188" i="10"/>
  <c r="P188" i="10" s="1"/>
  <c r="I188" i="10"/>
  <c r="J188" i="10" s="1"/>
  <c r="X124" i="10"/>
  <c r="Y124" i="10" s="1"/>
  <c r="O124" i="10"/>
  <c r="P124" i="10" s="1"/>
  <c r="I124" i="10"/>
  <c r="J124" i="10" s="1"/>
  <c r="X60" i="10"/>
  <c r="Y60" i="10" s="1"/>
  <c r="O60" i="10"/>
  <c r="P60" i="10" s="1"/>
  <c r="I60" i="10"/>
  <c r="J60" i="10" s="1"/>
  <c r="X339" i="10"/>
  <c r="Y339" i="10" s="1"/>
  <c r="O339" i="10"/>
  <c r="P339" i="10" s="1"/>
  <c r="I339" i="10"/>
  <c r="J339" i="10" s="1"/>
  <c r="O275" i="10"/>
  <c r="P275" i="10" s="1"/>
  <c r="X275" i="10"/>
  <c r="Y275" i="10" s="1"/>
  <c r="I275" i="10"/>
  <c r="J275" i="10" s="1"/>
  <c r="O211" i="10"/>
  <c r="P211" i="10" s="1"/>
  <c r="I211" i="10"/>
  <c r="J211" i="10" s="1"/>
  <c r="X211" i="10"/>
  <c r="Y211" i="10" s="1"/>
  <c r="O147" i="10"/>
  <c r="P147" i="10" s="1"/>
  <c r="I147" i="10"/>
  <c r="J147" i="10" s="1"/>
  <c r="X147" i="10"/>
  <c r="Y147" i="10" s="1"/>
  <c r="O83" i="10"/>
  <c r="P83" i="10" s="1"/>
  <c r="I83" i="10"/>
  <c r="J83" i="10" s="1"/>
  <c r="X83" i="10"/>
  <c r="Y83" i="10" s="1"/>
  <c r="O19" i="10"/>
  <c r="P19" i="10" s="1"/>
  <c r="X19" i="10"/>
  <c r="Y19" i="10" s="1"/>
  <c r="I19" i="10"/>
  <c r="J19" i="10" s="1"/>
  <c r="X298" i="10"/>
  <c r="Y298" i="10" s="1"/>
  <c r="I298" i="10"/>
  <c r="J298" i="10" s="1"/>
  <c r="O298" i="10"/>
  <c r="P298" i="10" s="1"/>
  <c r="X234" i="10"/>
  <c r="Y234" i="10" s="1"/>
  <c r="I234" i="10"/>
  <c r="J234" i="10" s="1"/>
  <c r="O234" i="10"/>
  <c r="P234" i="10" s="1"/>
  <c r="X170" i="10"/>
  <c r="Y170" i="10" s="1"/>
  <c r="I170" i="10"/>
  <c r="J170" i="10" s="1"/>
  <c r="O170" i="10"/>
  <c r="P170" i="10" s="1"/>
  <c r="X106" i="10"/>
  <c r="Y106" i="10" s="1"/>
  <c r="I106" i="10"/>
  <c r="J106" i="10" s="1"/>
  <c r="O106" i="10"/>
  <c r="P106" i="10" s="1"/>
  <c r="X42" i="10"/>
  <c r="Y42" i="10" s="1"/>
  <c r="I42" i="10"/>
  <c r="J42" i="10" s="1"/>
  <c r="O42" i="10"/>
  <c r="P42" i="10" s="1"/>
  <c r="I321" i="10"/>
  <c r="J321" i="10" s="1"/>
  <c r="X321" i="10"/>
  <c r="Y321" i="10" s="1"/>
  <c r="O321" i="10"/>
  <c r="P321" i="10" s="1"/>
  <c r="X257" i="10"/>
  <c r="Y257" i="10" s="1"/>
  <c r="I257" i="10"/>
  <c r="J257" i="10" s="1"/>
  <c r="O257" i="10"/>
  <c r="P257" i="10" s="1"/>
  <c r="X193" i="10"/>
  <c r="Y193" i="10" s="1"/>
  <c r="I193" i="10"/>
  <c r="J193" i="10" s="1"/>
  <c r="O193" i="10"/>
  <c r="P193" i="10" s="1"/>
  <c r="X129" i="10"/>
  <c r="Y129" i="10" s="1"/>
  <c r="I129" i="10"/>
  <c r="J129" i="10" s="1"/>
  <c r="O129" i="10"/>
  <c r="P129" i="10" s="1"/>
  <c r="X65" i="10"/>
  <c r="Y65" i="10" s="1"/>
  <c r="I65" i="10"/>
  <c r="J65" i="10" s="1"/>
  <c r="O65" i="10"/>
  <c r="P65" i="10" s="1"/>
  <c r="P347" i="18"/>
  <c r="P336" i="18"/>
  <c r="P325" i="18"/>
  <c r="P315" i="18"/>
  <c r="P304" i="18"/>
  <c r="P293" i="18"/>
  <c r="P283" i="18"/>
  <c r="P272" i="18"/>
  <c r="P261" i="18"/>
  <c r="P251" i="18"/>
  <c r="P240" i="18"/>
  <c r="P229" i="18"/>
  <c r="P219" i="18"/>
  <c r="P208" i="18"/>
  <c r="P197" i="18"/>
  <c r="P187" i="18"/>
  <c r="P176" i="18"/>
  <c r="P165" i="18"/>
  <c r="P155" i="18"/>
  <c r="P144" i="18"/>
  <c r="P133" i="18"/>
  <c r="P123" i="18"/>
  <c r="P112" i="18"/>
  <c r="P101" i="18"/>
  <c r="P91" i="18"/>
  <c r="P80" i="18"/>
  <c r="P69" i="18"/>
  <c r="P59" i="18"/>
  <c r="P48" i="18"/>
  <c r="P37" i="18"/>
  <c r="P27" i="18"/>
  <c r="P16" i="18"/>
  <c r="J61" i="18"/>
  <c r="U60" i="10" s="1"/>
  <c r="J125" i="18"/>
  <c r="U124" i="10" s="1"/>
  <c r="J189" i="18"/>
  <c r="U188" i="10" s="1"/>
  <c r="J253" i="18"/>
  <c r="U252" i="10" s="1"/>
  <c r="J317" i="18"/>
  <c r="U316" i="10" s="1"/>
  <c r="J36" i="18"/>
  <c r="U35" i="10" s="1"/>
  <c r="J100" i="18"/>
  <c r="U99" i="10" s="1"/>
  <c r="J164" i="18"/>
  <c r="U163" i="10" s="1"/>
  <c r="J228" i="18"/>
  <c r="U227" i="10" s="1"/>
  <c r="J292" i="18"/>
  <c r="U291" i="10" s="1"/>
  <c r="J11" i="18"/>
  <c r="U10" i="10" s="1"/>
  <c r="J75" i="18"/>
  <c r="U74" i="10" s="1"/>
  <c r="J139" i="18"/>
  <c r="U138" i="10" s="1"/>
  <c r="J203" i="18"/>
  <c r="U202" i="10" s="1"/>
  <c r="J267" i="18"/>
  <c r="U266" i="10" s="1"/>
  <c r="J331" i="18"/>
  <c r="U330" i="10" s="1"/>
  <c r="J50" i="18"/>
  <c r="U49" i="10" s="1"/>
  <c r="J114" i="18"/>
  <c r="U113" i="10" s="1"/>
  <c r="J178" i="18"/>
  <c r="U177" i="10" s="1"/>
  <c r="J242" i="18"/>
  <c r="U241" i="10" s="1"/>
  <c r="J306" i="18"/>
  <c r="U305" i="10" s="1"/>
  <c r="J25" i="18"/>
  <c r="U24" i="10" s="1"/>
  <c r="J89" i="18"/>
  <c r="U88" i="10" s="1"/>
  <c r="J153" i="18"/>
  <c r="U152" i="10" s="1"/>
  <c r="J217" i="18"/>
  <c r="U216" i="10" s="1"/>
  <c r="J281" i="18"/>
  <c r="U280" i="10" s="1"/>
  <c r="J345" i="18"/>
  <c r="U344" i="10" s="1"/>
  <c r="J56" i="18"/>
  <c r="U55" i="10" s="1"/>
  <c r="J120" i="18"/>
  <c r="U119" i="10" s="1"/>
  <c r="J184" i="18"/>
  <c r="U183" i="10" s="1"/>
  <c r="J248" i="18"/>
  <c r="U247" i="10" s="1"/>
  <c r="J312" i="18"/>
  <c r="U311" i="10" s="1"/>
  <c r="J23" i="18"/>
  <c r="U22" i="10" s="1"/>
  <c r="J87" i="18"/>
  <c r="U86" i="10" s="1"/>
  <c r="J151" i="18"/>
  <c r="U150" i="10" s="1"/>
  <c r="J215" i="18"/>
  <c r="U214" i="10" s="1"/>
  <c r="J279" i="18"/>
  <c r="U278" i="10" s="1"/>
  <c r="J343" i="18"/>
  <c r="U342" i="10" s="1"/>
  <c r="J54" i="18"/>
  <c r="U53" i="10" s="1"/>
  <c r="J118" i="18"/>
  <c r="U117" i="10" s="1"/>
  <c r="J182" i="18"/>
  <c r="U181" i="10" s="1"/>
  <c r="J246" i="18"/>
  <c r="U245" i="10" s="1"/>
  <c r="J310" i="18"/>
  <c r="U309" i="10" s="1"/>
  <c r="J13" i="18"/>
  <c r="U12" i="10" s="1"/>
  <c r="J77" i="18"/>
  <c r="U76" i="10" s="1"/>
  <c r="J141" i="18"/>
  <c r="U140" i="10" s="1"/>
  <c r="J205" i="18"/>
  <c r="U204" i="10" s="1"/>
  <c r="J269" i="18"/>
  <c r="U268" i="10" s="1"/>
  <c r="J333" i="18"/>
  <c r="U332" i="10" s="1"/>
  <c r="J52" i="18"/>
  <c r="U51" i="10" s="1"/>
  <c r="J116" i="18"/>
  <c r="U115" i="10" s="1"/>
  <c r="J180" i="18"/>
  <c r="U179" i="10" s="1"/>
  <c r="J244" i="18"/>
  <c r="U243" i="10" s="1"/>
  <c r="J308" i="18"/>
  <c r="U307" i="10" s="1"/>
  <c r="J27" i="18"/>
  <c r="U26" i="10" s="1"/>
  <c r="J91" i="18"/>
  <c r="U90" i="10" s="1"/>
  <c r="J155" i="18"/>
  <c r="U154" i="10" s="1"/>
  <c r="J219" i="18"/>
  <c r="U218" i="10" s="1"/>
  <c r="J283" i="18"/>
  <c r="U282" i="10" s="1"/>
  <c r="J347" i="18"/>
  <c r="U346" i="10" s="1"/>
  <c r="J66" i="18"/>
  <c r="U65" i="10" s="1"/>
  <c r="J130" i="18"/>
  <c r="U129" i="10" s="1"/>
  <c r="J194" i="18"/>
  <c r="U193" i="10" s="1"/>
  <c r="J258" i="18"/>
  <c r="U257" i="10" s="1"/>
  <c r="J322" i="18"/>
  <c r="U321" i="10" s="1"/>
  <c r="J41" i="18"/>
  <c r="U40" i="10" s="1"/>
  <c r="J105" i="18"/>
  <c r="U104" i="10" s="1"/>
  <c r="J169" i="18"/>
  <c r="U168" i="10" s="1"/>
  <c r="J233" i="18"/>
  <c r="U232" i="10" s="1"/>
  <c r="J297" i="18"/>
  <c r="U296" i="10" s="1"/>
  <c r="J8" i="18"/>
  <c r="U7" i="10" s="1"/>
  <c r="J72" i="18"/>
  <c r="U71" i="10" s="1"/>
  <c r="J136" i="18"/>
  <c r="U135" i="10" s="1"/>
  <c r="J200" i="18"/>
  <c r="U199" i="10" s="1"/>
  <c r="J264" i="18"/>
  <c r="U263" i="10" s="1"/>
  <c r="J328" i="18"/>
  <c r="U327" i="10" s="1"/>
  <c r="J39" i="18"/>
  <c r="U38" i="10" s="1"/>
  <c r="J103" i="18"/>
  <c r="U102" i="10" s="1"/>
  <c r="J167" i="18"/>
  <c r="U166" i="10" s="1"/>
  <c r="J231" i="18"/>
  <c r="U230" i="10" s="1"/>
  <c r="J295" i="18"/>
  <c r="U294" i="10" s="1"/>
  <c r="J6" i="18"/>
  <c r="U5" i="10" s="1"/>
  <c r="J70" i="18"/>
  <c r="U69" i="10" s="1"/>
  <c r="J134" i="18"/>
  <c r="U133" i="10" s="1"/>
  <c r="J198" i="18"/>
  <c r="U197" i="10" s="1"/>
  <c r="J262" i="18"/>
  <c r="U261" i="10" s="1"/>
  <c r="J326" i="18"/>
  <c r="U325" i="10" s="1"/>
  <c r="J278" i="18"/>
  <c r="U277" i="10" s="1"/>
  <c r="J190" i="18"/>
  <c r="U189" i="10" s="1"/>
  <c r="J102" i="18"/>
  <c r="U101" i="10" s="1"/>
  <c r="J22" i="18"/>
  <c r="U21" i="10" s="1"/>
  <c r="J287" i="18"/>
  <c r="U286" i="10" s="1"/>
  <c r="J199" i="18"/>
  <c r="U198" i="10" s="1"/>
  <c r="J119" i="18"/>
  <c r="U118" i="10" s="1"/>
  <c r="J31" i="18"/>
  <c r="U30" i="10" s="1"/>
  <c r="J296" i="18"/>
  <c r="U295" i="10" s="1"/>
  <c r="J216" i="18"/>
  <c r="U215" i="10" s="1"/>
  <c r="J128" i="18"/>
  <c r="U127" i="10" s="1"/>
  <c r="J40" i="18"/>
  <c r="U39" i="10" s="1"/>
  <c r="J313" i="18"/>
  <c r="U312" i="10" s="1"/>
  <c r="J225" i="18"/>
  <c r="U224" i="10" s="1"/>
  <c r="J137" i="18"/>
  <c r="U136" i="10" s="1"/>
  <c r="J57" i="18"/>
  <c r="U56" i="10" s="1"/>
  <c r="J314" i="18"/>
  <c r="U313" i="10" s="1"/>
  <c r="J226" i="18"/>
  <c r="U225" i="10" s="1"/>
  <c r="J146" i="18"/>
  <c r="U145" i="10" s="1"/>
  <c r="J58" i="18"/>
  <c r="U57" i="10" s="1"/>
  <c r="J315" i="18"/>
  <c r="U314" i="10" s="1"/>
  <c r="J235" i="18"/>
  <c r="U234" i="10" s="1"/>
  <c r="J147" i="18"/>
  <c r="U146" i="10" s="1"/>
  <c r="J59" i="18"/>
  <c r="U58" i="10" s="1"/>
  <c r="J324" i="18"/>
  <c r="U323" i="10" s="1"/>
  <c r="J236" i="18"/>
  <c r="U235" i="10" s="1"/>
  <c r="J148" i="18"/>
  <c r="U147" i="10" s="1"/>
  <c r="J68" i="18"/>
  <c r="U67" i="10" s="1"/>
  <c r="J325" i="18"/>
  <c r="U324" i="10" s="1"/>
  <c r="J237" i="18"/>
  <c r="U236" i="10" s="1"/>
  <c r="J157" i="18"/>
  <c r="U156" i="10" s="1"/>
  <c r="J69" i="18"/>
  <c r="U68" i="10" s="1"/>
  <c r="AO71" i="10"/>
  <c r="AC71" i="10"/>
  <c r="AC241" i="10"/>
  <c r="O7" i="18"/>
  <c r="AL6" i="10" s="1"/>
  <c r="AK6" i="10" s="1"/>
  <c r="O39" i="18"/>
  <c r="AL38" i="10" s="1"/>
  <c r="AK38" i="10" s="1"/>
  <c r="O71" i="18"/>
  <c r="AL70" i="10" s="1"/>
  <c r="AK70" i="10" s="1"/>
  <c r="O103" i="18"/>
  <c r="AL102" i="10" s="1"/>
  <c r="AK102" i="10" s="1"/>
  <c r="O16" i="18"/>
  <c r="AL15" i="10" s="1"/>
  <c r="AK15" i="10" s="1"/>
  <c r="O48" i="18"/>
  <c r="AL47" i="10" s="1"/>
  <c r="AK47" i="10" s="1"/>
  <c r="O80" i="18"/>
  <c r="AL79" i="10" s="1"/>
  <c r="AK79" i="10" s="1"/>
  <c r="O112" i="18"/>
  <c r="AL111" i="10" s="1"/>
  <c r="AK111" i="10" s="1"/>
  <c r="O144" i="18"/>
  <c r="AL143" i="10" s="1"/>
  <c r="AK143" i="10" s="1"/>
  <c r="O176" i="18"/>
  <c r="AL175" i="10" s="1"/>
  <c r="AK175" i="10" s="1"/>
  <c r="O208" i="18"/>
  <c r="AL207" i="10" s="1"/>
  <c r="AK207" i="10" s="1"/>
  <c r="O240" i="18"/>
  <c r="AL239" i="10" s="1"/>
  <c r="AK239" i="10" s="1"/>
  <c r="O272" i="18"/>
  <c r="AL271" i="10" s="1"/>
  <c r="AK271" i="10" s="1"/>
  <c r="O304" i="18"/>
  <c r="AL303" i="10" s="1"/>
  <c r="AK303" i="10" s="1"/>
  <c r="O336" i="18"/>
  <c r="AL335" i="10" s="1"/>
  <c r="AK335" i="10" s="1"/>
  <c r="O29" i="18"/>
  <c r="AL28" i="10" s="1"/>
  <c r="AK28" i="10" s="1"/>
  <c r="O61" i="18"/>
  <c r="AL60" i="10" s="1"/>
  <c r="AK60" i="10" s="1"/>
  <c r="O93" i="18"/>
  <c r="AL92" i="10" s="1"/>
  <c r="AK92" i="10" s="1"/>
  <c r="O125" i="18"/>
  <c r="AL124" i="10" s="1"/>
  <c r="AK124" i="10" s="1"/>
  <c r="O38" i="18"/>
  <c r="AL37" i="10" s="1"/>
  <c r="AK37" i="10" s="1"/>
  <c r="O70" i="18"/>
  <c r="AL69" i="10" s="1"/>
  <c r="AK69" i="10" s="1"/>
  <c r="O102" i="18"/>
  <c r="AL101" i="10" s="1"/>
  <c r="AK101" i="10" s="1"/>
  <c r="O134" i="18"/>
  <c r="AL133" i="10" s="1"/>
  <c r="AK133" i="10" s="1"/>
  <c r="O166" i="18"/>
  <c r="AL165" i="10" s="1"/>
  <c r="AK165" i="10" s="1"/>
  <c r="O198" i="18"/>
  <c r="AL197" i="10" s="1"/>
  <c r="AK197" i="10" s="1"/>
  <c r="O230" i="18"/>
  <c r="AL229" i="10" s="1"/>
  <c r="AK229" i="10" s="1"/>
  <c r="O262" i="18"/>
  <c r="AL261" i="10" s="1"/>
  <c r="AK261" i="10" s="1"/>
  <c r="O294" i="18"/>
  <c r="AL293" i="10" s="1"/>
  <c r="AK293" i="10" s="1"/>
  <c r="O326" i="18"/>
  <c r="AL325" i="10" s="1"/>
  <c r="AK325" i="10" s="1"/>
  <c r="O185" i="18"/>
  <c r="AL184" i="10" s="1"/>
  <c r="AK184" i="10" s="1"/>
  <c r="O313" i="18"/>
  <c r="AL312" i="10" s="1"/>
  <c r="AK312" i="10" s="1"/>
  <c r="O175" i="18"/>
  <c r="AL174" i="10" s="1"/>
  <c r="AK174" i="10" s="1"/>
  <c r="O303" i="18"/>
  <c r="AL302" i="10" s="1"/>
  <c r="AK302" i="10" s="1"/>
  <c r="O213" i="18"/>
  <c r="AL212" i="10" s="1"/>
  <c r="AK212" i="10" s="1"/>
  <c r="O341" i="18"/>
  <c r="AL340" i="10" s="1"/>
  <c r="AK340" i="10" s="1"/>
  <c r="O219" i="18"/>
  <c r="AL218" i="10" s="1"/>
  <c r="AK218" i="10" s="1"/>
  <c r="O129" i="18"/>
  <c r="AL128" i="10" s="1"/>
  <c r="AK128" i="10" s="1"/>
  <c r="O257" i="18"/>
  <c r="AL256" i="10" s="1"/>
  <c r="AK256" i="10" s="1"/>
  <c r="O135" i="18"/>
  <c r="AL134" i="10" s="1"/>
  <c r="AK134" i="10" s="1"/>
  <c r="O263" i="18"/>
  <c r="AL262" i="10" s="1"/>
  <c r="AK262" i="10" s="1"/>
  <c r="O269" i="18"/>
  <c r="AL268" i="10" s="1"/>
  <c r="AK268" i="10" s="1"/>
  <c r="O285" i="18"/>
  <c r="AL284" i="10" s="1"/>
  <c r="AK284" i="10" s="1"/>
  <c r="O131" i="18"/>
  <c r="AL130" i="10" s="1"/>
  <c r="AK130" i="10" s="1"/>
  <c r="O339" i="18"/>
  <c r="AL338" i="10" s="1"/>
  <c r="AK338" i="10" s="1"/>
  <c r="O11" i="18"/>
  <c r="AL10" i="10" s="1"/>
  <c r="AK10" i="10" s="1"/>
  <c r="O43" i="18"/>
  <c r="AL42" i="10" s="1"/>
  <c r="AK42" i="10" s="1"/>
  <c r="O75" i="18"/>
  <c r="AL74" i="10" s="1"/>
  <c r="AK74" i="10" s="1"/>
  <c r="O107" i="18"/>
  <c r="AL106" i="10" s="1"/>
  <c r="AK106" i="10" s="1"/>
  <c r="O20" i="18"/>
  <c r="AL19" i="10" s="1"/>
  <c r="AK19" i="10" s="1"/>
  <c r="O52" i="18"/>
  <c r="AL51" i="10" s="1"/>
  <c r="AK51" i="10" s="1"/>
  <c r="O84" i="18"/>
  <c r="AL83" i="10" s="1"/>
  <c r="AK83" i="10" s="1"/>
  <c r="O116" i="18"/>
  <c r="AL115" i="10" s="1"/>
  <c r="AK115" i="10" s="1"/>
  <c r="O148" i="18"/>
  <c r="AL147" i="10" s="1"/>
  <c r="AK147" i="10" s="1"/>
  <c r="O180" i="18"/>
  <c r="AL179" i="10" s="1"/>
  <c r="AK179" i="10" s="1"/>
  <c r="O212" i="18"/>
  <c r="AL211" i="10" s="1"/>
  <c r="AK211" i="10" s="1"/>
  <c r="O244" i="18"/>
  <c r="AL243" i="10" s="1"/>
  <c r="AK243" i="10" s="1"/>
  <c r="O276" i="18"/>
  <c r="AL275" i="10" s="1"/>
  <c r="AK275" i="10" s="1"/>
  <c r="O308" i="18"/>
  <c r="AL307" i="10" s="1"/>
  <c r="AK307" i="10" s="1"/>
  <c r="O340" i="18"/>
  <c r="AL339" i="10" s="1"/>
  <c r="AK339" i="10" s="1"/>
  <c r="O33" i="18"/>
  <c r="AL32" i="10" s="1"/>
  <c r="AK32" i="10" s="1"/>
  <c r="O65" i="18"/>
  <c r="AL64" i="10" s="1"/>
  <c r="AK64" i="10" s="1"/>
  <c r="O97" i="18"/>
  <c r="AL96" i="10" s="1"/>
  <c r="AK96" i="10" s="1"/>
  <c r="O10" i="18"/>
  <c r="AL9" i="10" s="1"/>
  <c r="AK9" i="10" s="1"/>
  <c r="O42" i="18"/>
  <c r="AL41" i="10" s="1"/>
  <c r="AK41" i="10" s="1"/>
  <c r="O74" i="18"/>
  <c r="AL73" i="10" s="1"/>
  <c r="AK73" i="10" s="1"/>
  <c r="O106" i="18"/>
  <c r="AL105" i="10" s="1"/>
  <c r="AK105" i="10" s="1"/>
  <c r="O138" i="18"/>
  <c r="AL137" i="10" s="1"/>
  <c r="AK137" i="10" s="1"/>
  <c r="O170" i="18"/>
  <c r="AL169" i="10" s="1"/>
  <c r="AK169" i="10" s="1"/>
  <c r="O202" i="18"/>
  <c r="AL201" i="10" s="1"/>
  <c r="AK201" i="10" s="1"/>
  <c r="O234" i="18"/>
  <c r="AL233" i="10" s="1"/>
  <c r="AK233" i="10" s="1"/>
  <c r="O266" i="18"/>
  <c r="AL265" i="10" s="1"/>
  <c r="AK265" i="10" s="1"/>
  <c r="O298" i="18"/>
  <c r="AL297" i="10" s="1"/>
  <c r="AK297" i="10" s="1"/>
  <c r="O330" i="18"/>
  <c r="AL329" i="10" s="1"/>
  <c r="AK329" i="10" s="1"/>
  <c r="O201" i="18"/>
  <c r="AL200" i="10" s="1"/>
  <c r="AK200" i="10" s="1"/>
  <c r="O329" i="18"/>
  <c r="AL328" i="10" s="1"/>
  <c r="AK328" i="10" s="1"/>
  <c r="O191" i="18"/>
  <c r="AL190" i="10" s="1"/>
  <c r="AK190" i="10" s="1"/>
  <c r="O319" i="18"/>
  <c r="AL318" i="10" s="1"/>
  <c r="AK318" i="10" s="1"/>
  <c r="O229" i="18"/>
  <c r="AL228" i="10" s="1"/>
  <c r="AK228" i="10" s="1"/>
  <c r="O346" i="18"/>
  <c r="AL345" i="10" s="1"/>
  <c r="AK345" i="10" s="1"/>
  <c r="O235" i="18"/>
  <c r="AL234" i="10" s="1"/>
  <c r="AK234" i="10" s="1"/>
  <c r="O145" i="18"/>
  <c r="AL144" i="10" s="1"/>
  <c r="AK144" i="10" s="1"/>
  <c r="O273" i="18"/>
  <c r="AL272" i="10" s="1"/>
  <c r="AK272" i="10" s="1"/>
  <c r="O151" i="18"/>
  <c r="AL150" i="10" s="1"/>
  <c r="AK150" i="10" s="1"/>
  <c r="O279" i="18"/>
  <c r="AL278" i="10" s="1"/>
  <c r="AK278" i="10" s="1"/>
  <c r="O333" i="18"/>
  <c r="AL332" i="10" s="1"/>
  <c r="AK332" i="10" s="1"/>
  <c r="O179" i="18"/>
  <c r="AL178" i="10" s="1"/>
  <c r="AK178" i="10" s="1"/>
  <c r="O195" i="18"/>
  <c r="AL194" i="10" s="1"/>
  <c r="AK194" i="10" s="1"/>
  <c r="O317" i="18"/>
  <c r="AL316" i="10" s="1"/>
  <c r="AK316" i="10" s="1"/>
  <c r="O15" i="18"/>
  <c r="AL14" i="10" s="1"/>
  <c r="AK14" i="10" s="1"/>
  <c r="O47" i="18"/>
  <c r="AL46" i="10" s="1"/>
  <c r="AK46" i="10" s="1"/>
  <c r="O79" i="18"/>
  <c r="AL78" i="10" s="1"/>
  <c r="AK78" i="10" s="1"/>
  <c r="O111" i="18"/>
  <c r="AL110" i="10" s="1"/>
  <c r="AK110" i="10" s="1"/>
  <c r="O24" i="18"/>
  <c r="AL23" i="10" s="1"/>
  <c r="AK23" i="10" s="1"/>
  <c r="O56" i="18"/>
  <c r="AL55" i="10" s="1"/>
  <c r="AK55" i="10" s="1"/>
  <c r="O88" i="18"/>
  <c r="AL87" i="10" s="1"/>
  <c r="AK87" i="10" s="1"/>
  <c r="O120" i="18"/>
  <c r="AL119" i="10" s="1"/>
  <c r="AK119" i="10" s="1"/>
  <c r="O152" i="18"/>
  <c r="AL151" i="10" s="1"/>
  <c r="AK151" i="10" s="1"/>
  <c r="O184" i="18"/>
  <c r="AL183" i="10" s="1"/>
  <c r="AK183" i="10" s="1"/>
  <c r="O216" i="18"/>
  <c r="AL215" i="10" s="1"/>
  <c r="AK215" i="10" s="1"/>
  <c r="O248" i="18"/>
  <c r="AL247" i="10" s="1"/>
  <c r="AK247" i="10" s="1"/>
  <c r="O280" i="18"/>
  <c r="AL279" i="10" s="1"/>
  <c r="AK279" i="10" s="1"/>
  <c r="O312" i="18"/>
  <c r="AL311" i="10" s="1"/>
  <c r="AK311" i="10" s="1"/>
  <c r="O344" i="18"/>
  <c r="AL343" i="10" s="1"/>
  <c r="AK343" i="10" s="1"/>
  <c r="O37" i="18"/>
  <c r="AL36" i="10" s="1"/>
  <c r="AK36" i="10" s="1"/>
  <c r="O69" i="18"/>
  <c r="AL68" i="10" s="1"/>
  <c r="AK68" i="10" s="1"/>
  <c r="O101" i="18"/>
  <c r="AL100" i="10" s="1"/>
  <c r="AK100" i="10" s="1"/>
  <c r="O14" i="18"/>
  <c r="AL13" i="10" s="1"/>
  <c r="AK13" i="10" s="1"/>
  <c r="O46" i="18"/>
  <c r="AL45" i="10" s="1"/>
  <c r="AK45" i="10" s="1"/>
  <c r="O78" i="18"/>
  <c r="AL77" i="10" s="1"/>
  <c r="AK77" i="10" s="1"/>
  <c r="O110" i="18"/>
  <c r="AL109" i="10" s="1"/>
  <c r="AK109" i="10" s="1"/>
  <c r="O142" i="18"/>
  <c r="AL141" i="10" s="1"/>
  <c r="AK141" i="10" s="1"/>
  <c r="O174" i="18"/>
  <c r="AL173" i="10" s="1"/>
  <c r="AK173" i="10" s="1"/>
  <c r="O206" i="18"/>
  <c r="AL205" i="10" s="1"/>
  <c r="AK205" i="10" s="1"/>
  <c r="O238" i="18"/>
  <c r="AL237" i="10" s="1"/>
  <c r="AK237" i="10" s="1"/>
  <c r="O270" i="18"/>
  <c r="AL269" i="10" s="1"/>
  <c r="AK269" i="10" s="1"/>
  <c r="O302" i="18"/>
  <c r="AL301" i="10" s="1"/>
  <c r="AK301" i="10" s="1"/>
  <c r="O334" i="18"/>
  <c r="AL333" i="10" s="1"/>
  <c r="AK333" i="10" s="1"/>
  <c r="O217" i="18"/>
  <c r="AL216" i="10" s="1"/>
  <c r="AK216" i="10" s="1"/>
  <c r="O345" i="18"/>
  <c r="AL344" i="10" s="1"/>
  <c r="AK344" i="10" s="1"/>
  <c r="O207" i="18"/>
  <c r="AL206" i="10" s="1"/>
  <c r="AK206" i="10" s="1"/>
  <c r="O335" i="18"/>
  <c r="AL334" i="10" s="1"/>
  <c r="AK334" i="10" s="1"/>
  <c r="O245" i="18"/>
  <c r="AL244" i="10" s="1"/>
  <c r="AK244" i="10" s="1"/>
  <c r="O350" i="18"/>
  <c r="AL349" i="10" s="1"/>
  <c r="AK349" i="10" s="1"/>
  <c r="O251" i="18"/>
  <c r="AL250" i="10" s="1"/>
  <c r="AK250" i="10" s="1"/>
  <c r="O161" i="18"/>
  <c r="AL160" i="10" s="1"/>
  <c r="AK160" i="10" s="1"/>
  <c r="O289" i="18"/>
  <c r="AL288" i="10" s="1"/>
  <c r="AK288" i="10" s="1"/>
  <c r="O167" i="18"/>
  <c r="AL166" i="10" s="1"/>
  <c r="AK166" i="10" s="1"/>
  <c r="O295" i="18"/>
  <c r="AL294" i="10" s="1"/>
  <c r="AK294" i="10" s="1"/>
  <c r="O163" i="18"/>
  <c r="AL162" i="10" s="1"/>
  <c r="AK162" i="10" s="1"/>
  <c r="O243" i="18"/>
  <c r="AL242" i="10" s="1"/>
  <c r="AK242" i="10" s="1"/>
  <c r="O259" i="18"/>
  <c r="AL258" i="10" s="1"/>
  <c r="AK258" i="10" s="1"/>
  <c r="O147" i="18"/>
  <c r="AL146" i="10" s="1"/>
  <c r="AK146" i="10" s="1"/>
  <c r="O19" i="18"/>
  <c r="AL18" i="10" s="1"/>
  <c r="AK18" i="10" s="1"/>
  <c r="O51" i="18"/>
  <c r="AL50" i="10" s="1"/>
  <c r="AK50" i="10" s="1"/>
  <c r="O83" i="18"/>
  <c r="AL82" i="10" s="1"/>
  <c r="AK82" i="10" s="1"/>
  <c r="O115" i="18"/>
  <c r="AL114" i="10" s="1"/>
  <c r="AK114" i="10" s="1"/>
  <c r="O28" i="18"/>
  <c r="AL27" i="10" s="1"/>
  <c r="AK27" i="10" s="1"/>
  <c r="O60" i="18"/>
  <c r="AL59" i="10" s="1"/>
  <c r="AK59" i="10" s="1"/>
  <c r="O92" i="18"/>
  <c r="AL91" i="10" s="1"/>
  <c r="AK91" i="10" s="1"/>
  <c r="O124" i="18"/>
  <c r="AL123" i="10" s="1"/>
  <c r="AK123" i="10" s="1"/>
  <c r="O156" i="18"/>
  <c r="AL155" i="10" s="1"/>
  <c r="AK155" i="10" s="1"/>
  <c r="O188" i="18"/>
  <c r="AL187" i="10" s="1"/>
  <c r="AK187" i="10" s="1"/>
  <c r="O220" i="18"/>
  <c r="AL219" i="10" s="1"/>
  <c r="AK219" i="10" s="1"/>
  <c r="O252" i="18"/>
  <c r="AL251" i="10" s="1"/>
  <c r="AK251" i="10" s="1"/>
  <c r="O284" i="18"/>
  <c r="AL283" i="10" s="1"/>
  <c r="AK283" i="10" s="1"/>
  <c r="O316" i="18"/>
  <c r="AL315" i="10" s="1"/>
  <c r="AK315" i="10" s="1"/>
  <c r="O9" i="18"/>
  <c r="AL8" i="10" s="1"/>
  <c r="AK8" i="10" s="1"/>
  <c r="O41" i="18"/>
  <c r="AL40" i="10" s="1"/>
  <c r="AK40" i="10" s="1"/>
  <c r="O73" i="18"/>
  <c r="AL72" i="10" s="1"/>
  <c r="AK72" i="10" s="1"/>
  <c r="O105" i="18"/>
  <c r="AL104" i="10" s="1"/>
  <c r="AK104" i="10" s="1"/>
  <c r="O18" i="18"/>
  <c r="AL17" i="10" s="1"/>
  <c r="AK17" i="10" s="1"/>
  <c r="O50" i="18"/>
  <c r="AL49" i="10" s="1"/>
  <c r="AK49" i="10" s="1"/>
  <c r="O82" i="18"/>
  <c r="AL81" i="10" s="1"/>
  <c r="AK81" i="10" s="1"/>
  <c r="O114" i="18"/>
  <c r="AL113" i="10" s="1"/>
  <c r="AK113" i="10" s="1"/>
  <c r="O146" i="18"/>
  <c r="AL145" i="10" s="1"/>
  <c r="AK145" i="10" s="1"/>
  <c r="O178" i="18"/>
  <c r="AL177" i="10" s="1"/>
  <c r="AK177" i="10" s="1"/>
  <c r="O210" i="18"/>
  <c r="AL209" i="10" s="1"/>
  <c r="AK209" i="10" s="1"/>
  <c r="O242" i="18"/>
  <c r="AL241" i="10" s="1"/>
  <c r="AK241" i="10" s="1"/>
  <c r="O274" i="18"/>
  <c r="AL273" i="10" s="1"/>
  <c r="AK273" i="10" s="1"/>
  <c r="O306" i="18"/>
  <c r="AL305" i="10" s="1"/>
  <c r="AK305" i="10" s="1"/>
  <c r="O338" i="18"/>
  <c r="AL337" i="10" s="1"/>
  <c r="AK337" i="10" s="1"/>
  <c r="O233" i="18"/>
  <c r="AL232" i="10" s="1"/>
  <c r="AK232" i="10" s="1"/>
  <c r="O349" i="18"/>
  <c r="AL348" i="10" s="1"/>
  <c r="AK348" i="10" s="1"/>
  <c r="O223" i="18"/>
  <c r="AL222" i="10" s="1"/>
  <c r="AK222" i="10" s="1"/>
  <c r="O133" i="18"/>
  <c r="AL132" i="10" s="1"/>
  <c r="AK132" i="10" s="1"/>
  <c r="O261" i="18"/>
  <c r="AL260" i="10" s="1"/>
  <c r="AK260" i="10" s="1"/>
  <c r="O139" i="18"/>
  <c r="AL138" i="10" s="1"/>
  <c r="AK138" i="10" s="1"/>
  <c r="O267" i="18"/>
  <c r="AL266" i="10" s="1"/>
  <c r="AK266" i="10" s="1"/>
  <c r="O177" i="18"/>
  <c r="AL176" i="10" s="1"/>
  <c r="AK176" i="10" s="1"/>
  <c r="O305" i="18"/>
  <c r="AL304" i="10" s="1"/>
  <c r="AK304" i="10" s="1"/>
  <c r="O183" i="18"/>
  <c r="AL182" i="10" s="1"/>
  <c r="AK182" i="10" s="1"/>
  <c r="O311" i="18"/>
  <c r="AL310" i="10" s="1"/>
  <c r="AK310" i="10" s="1"/>
  <c r="O227" i="18"/>
  <c r="AL226" i="10" s="1"/>
  <c r="AK226" i="10" s="1"/>
  <c r="O307" i="18"/>
  <c r="AL306" i="10" s="1"/>
  <c r="AK306" i="10" s="1"/>
  <c r="O323" i="18"/>
  <c r="AL322" i="10" s="1"/>
  <c r="AK322" i="10" s="1"/>
  <c r="O211" i="18"/>
  <c r="AL210" i="10" s="1"/>
  <c r="AK210" i="10" s="1"/>
  <c r="O23" i="18"/>
  <c r="AL22" i="10" s="1"/>
  <c r="AK22" i="10" s="1"/>
  <c r="O55" i="18"/>
  <c r="AL54" i="10" s="1"/>
  <c r="AK54" i="10" s="1"/>
  <c r="O87" i="18"/>
  <c r="AL86" i="10" s="1"/>
  <c r="AK86" i="10" s="1"/>
  <c r="O119" i="18"/>
  <c r="AL118" i="10" s="1"/>
  <c r="AK118" i="10" s="1"/>
  <c r="O32" i="18"/>
  <c r="AL31" i="10" s="1"/>
  <c r="AK31" i="10" s="1"/>
  <c r="O64" i="18"/>
  <c r="AL63" i="10" s="1"/>
  <c r="AK63" i="10" s="1"/>
  <c r="O96" i="18"/>
  <c r="AL95" i="10" s="1"/>
  <c r="AK95" i="10" s="1"/>
  <c r="O128" i="18"/>
  <c r="AL127" i="10" s="1"/>
  <c r="AK127" i="10" s="1"/>
  <c r="O160" i="18"/>
  <c r="AL159" i="10" s="1"/>
  <c r="AK159" i="10" s="1"/>
  <c r="O192" i="18"/>
  <c r="AL191" i="10" s="1"/>
  <c r="AK191" i="10" s="1"/>
  <c r="O224" i="18"/>
  <c r="AL223" i="10" s="1"/>
  <c r="AK223" i="10" s="1"/>
  <c r="O256" i="18"/>
  <c r="AL255" i="10" s="1"/>
  <c r="AK255" i="10" s="1"/>
  <c r="O288" i="18"/>
  <c r="AL287" i="10" s="1"/>
  <c r="AK287" i="10" s="1"/>
  <c r="O320" i="18"/>
  <c r="AL319" i="10" s="1"/>
  <c r="AK319" i="10" s="1"/>
  <c r="O13" i="18"/>
  <c r="AL12" i="10" s="1"/>
  <c r="AK12" i="10" s="1"/>
  <c r="O45" i="18"/>
  <c r="AL44" i="10" s="1"/>
  <c r="AK44" i="10" s="1"/>
  <c r="O77" i="18"/>
  <c r="AL76" i="10" s="1"/>
  <c r="AK76" i="10" s="1"/>
  <c r="O109" i="18"/>
  <c r="AL108" i="10" s="1"/>
  <c r="AK108" i="10" s="1"/>
  <c r="O22" i="18"/>
  <c r="AL21" i="10" s="1"/>
  <c r="AK21" i="10" s="1"/>
  <c r="O54" i="18"/>
  <c r="AL53" i="10" s="1"/>
  <c r="AK53" i="10" s="1"/>
  <c r="O86" i="18"/>
  <c r="AL85" i="10" s="1"/>
  <c r="AK85" i="10" s="1"/>
  <c r="O118" i="18"/>
  <c r="AL117" i="10" s="1"/>
  <c r="AK117" i="10" s="1"/>
  <c r="O150" i="18"/>
  <c r="AL149" i="10" s="1"/>
  <c r="AK149" i="10" s="1"/>
  <c r="O182" i="18"/>
  <c r="AL181" i="10" s="1"/>
  <c r="AK181" i="10" s="1"/>
  <c r="O214" i="18"/>
  <c r="AL213" i="10" s="1"/>
  <c r="AK213" i="10" s="1"/>
  <c r="O246" i="18"/>
  <c r="AL245" i="10" s="1"/>
  <c r="AK245" i="10" s="1"/>
  <c r="O278" i="18"/>
  <c r="AL277" i="10" s="1"/>
  <c r="AK277" i="10" s="1"/>
  <c r="O310" i="18"/>
  <c r="AL309" i="10" s="1"/>
  <c r="AK309" i="10" s="1"/>
  <c r="O342" i="18"/>
  <c r="AL341" i="10" s="1"/>
  <c r="AK341" i="10" s="1"/>
  <c r="O249" i="18"/>
  <c r="AL248" i="10" s="1"/>
  <c r="AK248" i="10" s="1"/>
  <c r="O353" i="18"/>
  <c r="AL352" i="10" s="1"/>
  <c r="AK352" i="10" s="1"/>
  <c r="O239" i="18"/>
  <c r="AL238" i="10" s="1"/>
  <c r="AK238" i="10" s="1"/>
  <c r="O149" i="18"/>
  <c r="AL148" i="10" s="1"/>
  <c r="AK148" i="10" s="1"/>
  <c r="O277" i="18"/>
  <c r="AL276" i="10" s="1"/>
  <c r="AK276" i="10" s="1"/>
  <c r="O155" i="18"/>
  <c r="AL154" i="10" s="1"/>
  <c r="AK154" i="10" s="1"/>
  <c r="O283" i="18"/>
  <c r="AL282" i="10" s="1"/>
  <c r="AK282" i="10" s="1"/>
  <c r="O193" i="18"/>
  <c r="AL192" i="10" s="1"/>
  <c r="AK192" i="10" s="1"/>
  <c r="O321" i="18"/>
  <c r="AL320" i="10" s="1"/>
  <c r="AK320" i="10" s="1"/>
  <c r="O199" i="18"/>
  <c r="AL198" i="10" s="1"/>
  <c r="AK198" i="10" s="1"/>
  <c r="O327" i="18"/>
  <c r="AL326" i="10" s="1"/>
  <c r="AK326" i="10" s="1"/>
  <c r="O291" i="18"/>
  <c r="AL290" i="10" s="1"/>
  <c r="AK290" i="10" s="1"/>
  <c r="O173" i="18"/>
  <c r="AL172" i="10" s="1"/>
  <c r="AK172" i="10" s="1"/>
  <c r="O189" i="18"/>
  <c r="AL188" i="10" s="1"/>
  <c r="AK188" i="10" s="1"/>
  <c r="O27" i="18"/>
  <c r="AL26" i="10" s="1"/>
  <c r="AK26" i="10" s="1"/>
  <c r="O59" i="18"/>
  <c r="AL58" i="10" s="1"/>
  <c r="AK58" i="10" s="1"/>
  <c r="O91" i="18"/>
  <c r="AL90" i="10" s="1"/>
  <c r="AK90" i="10" s="1"/>
  <c r="O123" i="18"/>
  <c r="AL122" i="10" s="1"/>
  <c r="AK122" i="10" s="1"/>
  <c r="O36" i="18"/>
  <c r="AL35" i="10" s="1"/>
  <c r="AK35" i="10" s="1"/>
  <c r="O68" i="18"/>
  <c r="AL67" i="10" s="1"/>
  <c r="AK67" i="10" s="1"/>
  <c r="O100" i="18"/>
  <c r="AL99" i="10" s="1"/>
  <c r="AK99" i="10" s="1"/>
  <c r="O132" i="18"/>
  <c r="AL131" i="10" s="1"/>
  <c r="AK131" i="10" s="1"/>
  <c r="O164" i="18"/>
  <c r="AL163" i="10" s="1"/>
  <c r="AK163" i="10" s="1"/>
  <c r="O196" i="18"/>
  <c r="AL195" i="10" s="1"/>
  <c r="AK195" i="10" s="1"/>
  <c r="O228" i="18"/>
  <c r="AL227" i="10" s="1"/>
  <c r="AK227" i="10" s="1"/>
  <c r="O260" i="18"/>
  <c r="AL259" i="10" s="1"/>
  <c r="AK259" i="10" s="1"/>
  <c r="O292" i="18"/>
  <c r="AL291" i="10" s="1"/>
  <c r="AK291" i="10" s="1"/>
  <c r="O324" i="18"/>
  <c r="AL323" i="10" s="1"/>
  <c r="AK323" i="10" s="1"/>
  <c r="O17" i="18"/>
  <c r="AL16" i="10" s="1"/>
  <c r="AK16" i="10" s="1"/>
  <c r="O49" i="18"/>
  <c r="AL48" i="10" s="1"/>
  <c r="AK48" i="10" s="1"/>
  <c r="O81" i="18"/>
  <c r="AL80" i="10" s="1"/>
  <c r="AK80" i="10" s="1"/>
  <c r="O113" i="18"/>
  <c r="AL112" i="10" s="1"/>
  <c r="AK112" i="10" s="1"/>
  <c r="O26" i="18"/>
  <c r="AL25" i="10" s="1"/>
  <c r="AK25" i="10" s="1"/>
  <c r="O58" i="18"/>
  <c r="AL57" i="10" s="1"/>
  <c r="AK57" i="10" s="1"/>
  <c r="O90" i="18"/>
  <c r="AL89" i="10" s="1"/>
  <c r="AK89" i="10" s="1"/>
  <c r="O122" i="18"/>
  <c r="AL121" i="10" s="1"/>
  <c r="AK121" i="10" s="1"/>
  <c r="O154" i="18"/>
  <c r="AL153" i="10" s="1"/>
  <c r="AK153" i="10" s="1"/>
  <c r="O186" i="18"/>
  <c r="AL185" i="10" s="1"/>
  <c r="AK185" i="10" s="1"/>
  <c r="O218" i="18"/>
  <c r="AL217" i="10" s="1"/>
  <c r="AK217" i="10" s="1"/>
  <c r="O250" i="18"/>
  <c r="AL249" i="10" s="1"/>
  <c r="AK249" i="10" s="1"/>
  <c r="O282" i="18"/>
  <c r="AL281" i="10" s="1"/>
  <c r="AK281" i="10" s="1"/>
  <c r="O314" i="18"/>
  <c r="AL313" i="10" s="1"/>
  <c r="AK313" i="10" s="1"/>
  <c r="O137" i="18"/>
  <c r="AL136" i="10" s="1"/>
  <c r="AK136" i="10" s="1"/>
  <c r="O265" i="18"/>
  <c r="AL264" i="10" s="1"/>
  <c r="AK264" i="10" s="1"/>
  <c r="O127" i="18"/>
  <c r="AL126" i="10" s="1"/>
  <c r="AK126" i="10" s="1"/>
  <c r="O255" i="18"/>
  <c r="AL254" i="10" s="1"/>
  <c r="AK254" i="10" s="1"/>
  <c r="O165" i="18"/>
  <c r="AL164" i="10" s="1"/>
  <c r="AK164" i="10" s="1"/>
  <c r="O293" i="18"/>
  <c r="AL292" i="10" s="1"/>
  <c r="AK292" i="10" s="1"/>
  <c r="O171" i="18"/>
  <c r="AL170" i="10" s="1"/>
  <c r="AK170" i="10" s="1"/>
  <c r="O299" i="18"/>
  <c r="AL298" i="10" s="1"/>
  <c r="AK298" i="10" s="1"/>
  <c r="O209" i="18"/>
  <c r="AL208" i="10" s="1"/>
  <c r="AK208" i="10" s="1"/>
  <c r="O337" i="18"/>
  <c r="AL336" i="10" s="1"/>
  <c r="AK336" i="10" s="1"/>
  <c r="O215" i="18"/>
  <c r="AL214" i="10" s="1"/>
  <c r="AK214" i="10" s="1"/>
  <c r="O343" i="18"/>
  <c r="AL342" i="10" s="1"/>
  <c r="AK342" i="10" s="1"/>
  <c r="O348" i="18"/>
  <c r="AL347" i="10" s="1"/>
  <c r="AK347" i="10" s="1"/>
  <c r="O237" i="18"/>
  <c r="AL236" i="10" s="1"/>
  <c r="AK236" i="10" s="1"/>
  <c r="O275" i="18"/>
  <c r="AL274" i="10" s="1"/>
  <c r="AK274" i="10" s="1"/>
  <c r="X320" i="10"/>
  <c r="Y320" i="10" s="1"/>
  <c r="O320" i="10"/>
  <c r="P320" i="10" s="1"/>
  <c r="I320" i="10"/>
  <c r="J320" i="10" s="1"/>
  <c r="X256" i="10"/>
  <c r="Y256" i="10" s="1"/>
  <c r="O256" i="10"/>
  <c r="P256" i="10" s="1"/>
  <c r="I256" i="10"/>
  <c r="J256" i="10" s="1"/>
  <c r="X192" i="10"/>
  <c r="Y192" i="10" s="1"/>
  <c r="O192" i="10"/>
  <c r="P192" i="10" s="1"/>
  <c r="I192" i="10"/>
  <c r="J192" i="10" s="1"/>
  <c r="X128" i="10"/>
  <c r="Y128" i="10" s="1"/>
  <c r="O128" i="10"/>
  <c r="P128" i="10" s="1"/>
  <c r="I128" i="10"/>
  <c r="J128" i="10" s="1"/>
  <c r="X64" i="10"/>
  <c r="Y64" i="10" s="1"/>
  <c r="O64" i="10"/>
  <c r="P64" i="10" s="1"/>
  <c r="I64" i="10"/>
  <c r="J64" i="10" s="1"/>
  <c r="X351" i="10"/>
  <c r="Y351" i="10" s="1"/>
  <c r="O351" i="10"/>
  <c r="P351" i="10" s="1"/>
  <c r="I351" i="10"/>
  <c r="J351" i="10" s="1"/>
  <c r="X287" i="10"/>
  <c r="Y287" i="10" s="1"/>
  <c r="O287" i="10"/>
  <c r="P287" i="10" s="1"/>
  <c r="I287" i="10"/>
  <c r="J287" i="10" s="1"/>
  <c r="X223" i="10"/>
  <c r="Y223" i="10" s="1"/>
  <c r="O223" i="10"/>
  <c r="P223" i="10" s="1"/>
  <c r="I223" i="10"/>
  <c r="J223" i="10" s="1"/>
  <c r="X159" i="10"/>
  <c r="Y159" i="10" s="1"/>
  <c r="O159" i="10"/>
  <c r="P159" i="10" s="1"/>
  <c r="I159" i="10"/>
  <c r="J159" i="10" s="1"/>
  <c r="X95" i="10"/>
  <c r="Y95" i="10" s="1"/>
  <c r="O95" i="10"/>
  <c r="P95" i="10" s="1"/>
  <c r="I95" i="10"/>
  <c r="J95" i="10" s="1"/>
  <c r="X31" i="10"/>
  <c r="Y31" i="10" s="1"/>
  <c r="O31" i="10"/>
  <c r="P31" i="10" s="1"/>
  <c r="I31" i="10"/>
  <c r="J31" i="10" s="1"/>
  <c r="X318" i="10"/>
  <c r="Y318" i="10" s="1"/>
  <c r="O318" i="10"/>
  <c r="P318" i="10" s="1"/>
  <c r="I318" i="10"/>
  <c r="J318" i="10" s="1"/>
  <c r="X254" i="10"/>
  <c r="Y254" i="10" s="1"/>
  <c r="O254" i="10"/>
  <c r="P254" i="10" s="1"/>
  <c r="I254" i="10"/>
  <c r="J254" i="10" s="1"/>
  <c r="X190" i="10"/>
  <c r="Y190" i="10" s="1"/>
  <c r="O190" i="10"/>
  <c r="P190" i="10" s="1"/>
  <c r="I190" i="10"/>
  <c r="J190" i="10" s="1"/>
  <c r="X126" i="10"/>
  <c r="Y126" i="10" s="1"/>
  <c r="O126" i="10"/>
  <c r="P126" i="10" s="1"/>
  <c r="I126" i="10"/>
  <c r="J126" i="10" s="1"/>
  <c r="X62" i="10"/>
  <c r="Y62" i="10" s="1"/>
  <c r="O62" i="10"/>
  <c r="P62" i="10" s="1"/>
  <c r="I62" i="10"/>
  <c r="J62" i="10" s="1"/>
  <c r="X349" i="10"/>
  <c r="Y349" i="10" s="1"/>
  <c r="O349" i="10"/>
  <c r="P349" i="10" s="1"/>
  <c r="I349" i="10"/>
  <c r="J349" i="10" s="1"/>
  <c r="X285" i="10"/>
  <c r="Y285" i="10" s="1"/>
  <c r="O285" i="10"/>
  <c r="P285" i="10" s="1"/>
  <c r="I285" i="10"/>
  <c r="J285" i="10" s="1"/>
  <c r="X221" i="10"/>
  <c r="Y221" i="10" s="1"/>
  <c r="O221" i="10"/>
  <c r="P221" i="10" s="1"/>
  <c r="I221" i="10"/>
  <c r="J221" i="10" s="1"/>
  <c r="X157" i="10"/>
  <c r="Y157" i="10" s="1"/>
  <c r="O157" i="10"/>
  <c r="P157" i="10" s="1"/>
  <c r="I157" i="10"/>
  <c r="J157" i="10" s="1"/>
  <c r="X93" i="10"/>
  <c r="Y93" i="10" s="1"/>
  <c r="O93" i="10"/>
  <c r="P93" i="10" s="1"/>
  <c r="I93" i="10"/>
  <c r="J93" i="10" s="1"/>
  <c r="X29" i="10"/>
  <c r="Y29" i="10" s="1"/>
  <c r="O29" i="10"/>
  <c r="P29" i="10" s="1"/>
  <c r="I29" i="10"/>
  <c r="J29" i="10" s="1"/>
  <c r="X308" i="10"/>
  <c r="Y308" i="10" s="1"/>
  <c r="O308" i="10"/>
  <c r="P308" i="10" s="1"/>
  <c r="I308" i="10"/>
  <c r="J308" i="10" s="1"/>
  <c r="X244" i="10"/>
  <c r="Y244" i="10" s="1"/>
  <c r="O244" i="10"/>
  <c r="P244" i="10" s="1"/>
  <c r="I244" i="10"/>
  <c r="J244" i="10" s="1"/>
  <c r="X180" i="10"/>
  <c r="Y180" i="10" s="1"/>
  <c r="O180" i="10"/>
  <c r="P180" i="10" s="1"/>
  <c r="I180" i="10"/>
  <c r="J180" i="10" s="1"/>
  <c r="X116" i="10"/>
  <c r="Y116" i="10" s="1"/>
  <c r="O116" i="10"/>
  <c r="P116" i="10" s="1"/>
  <c r="I116" i="10"/>
  <c r="J116" i="10" s="1"/>
  <c r="X52" i="10"/>
  <c r="Y52" i="10" s="1"/>
  <c r="O52" i="10"/>
  <c r="P52" i="10" s="1"/>
  <c r="I52" i="10"/>
  <c r="J52" i="10" s="1"/>
  <c r="X331" i="10"/>
  <c r="Y331" i="10" s="1"/>
  <c r="O331" i="10"/>
  <c r="P331" i="10" s="1"/>
  <c r="I331" i="10"/>
  <c r="J331" i="10" s="1"/>
  <c r="X267" i="10"/>
  <c r="Y267" i="10" s="1"/>
  <c r="O267" i="10"/>
  <c r="P267" i="10" s="1"/>
  <c r="I267" i="10"/>
  <c r="J267" i="10" s="1"/>
  <c r="O203" i="10"/>
  <c r="P203" i="10" s="1"/>
  <c r="I203" i="10"/>
  <c r="J203" i="10" s="1"/>
  <c r="X203" i="10"/>
  <c r="Y203" i="10" s="1"/>
  <c r="O139" i="10"/>
  <c r="P139" i="10" s="1"/>
  <c r="I139" i="10"/>
  <c r="J139" i="10" s="1"/>
  <c r="X139" i="10"/>
  <c r="Y139" i="10" s="1"/>
  <c r="O75" i="10"/>
  <c r="P75" i="10" s="1"/>
  <c r="X75" i="10"/>
  <c r="Y75" i="10" s="1"/>
  <c r="I75" i="10"/>
  <c r="J75" i="10" s="1"/>
  <c r="O11" i="10"/>
  <c r="P11" i="10" s="1"/>
  <c r="X11" i="10"/>
  <c r="Y11" i="10" s="1"/>
  <c r="I11" i="10"/>
  <c r="J11" i="10" s="1"/>
  <c r="X290" i="10"/>
  <c r="Y290" i="10" s="1"/>
  <c r="I290" i="10"/>
  <c r="J290" i="10" s="1"/>
  <c r="O290" i="10"/>
  <c r="P290" i="10" s="1"/>
  <c r="X226" i="10"/>
  <c r="Y226" i="10" s="1"/>
  <c r="I226" i="10"/>
  <c r="J226" i="10" s="1"/>
  <c r="O226" i="10"/>
  <c r="P226" i="10" s="1"/>
  <c r="X162" i="10"/>
  <c r="Y162" i="10" s="1"/>
  <c r="I162" i="10"/>
  <c r="J162" i="10" s="1"/>
  <c r="O162" i="10"/>
  <c r="P162" i="10" s="1"/>
  <c r="X98" i="10"/>
  <c r="Y98" i="10" s="1"/>
  <c r="I98" i="10"/>
  <c r="J98" i="10" s="1"/>
  <c r="O98" i="10"/>
  <c r="P98" i="10" s="1"/>
  <c r="X34" i="10"/>
  <c r="Y34" i="10" s="1"/>
  <c r="I34" i="10"/>
  <c r="J34" i="10" s="1"/>
  <c r="O34" i="10"/>
  <c r="P34" i="10" s="1"/>
  <c r="X313" i="10"/>
  <c r="Y313" i="10" s="1"/>
  <c r="I313" i="10"/>
  <c r="J313" i="10" s="1"/>
  <c r="O313" i="10"/>
  <c r="P313" i="10" s="1"/>
  <c r="X249" i="10"/>
  <c r="Y249" i="10" s="1"/>
  <c r="I249" i="10"/>
  <c r="J249" i="10" s="1"/>
  <c r="O249" i="10"/>
  <c r="P249" i="10" s="1"/>
  <c r="X185" i="10"/>
  <c r="Y185" i="10" s="1"/>
  <c r="I185" i="10"/>
  <c r="J185" i="10" s="1"/>
  <c r="O185" i="10"/>
  <c r="P185" i="10" s="1"/>
  <c r="X121" i="10"/>
  <c r="Y121" i="10" s="1"/>
  <c r="I121" i="10"/>
  <c r="J121" i="10" s="1"/>
  <c r="O121" i="10"/>
  <c r="P121" i="10" s="1"/>
  <c r="X57" i="10"/>
  <c r="Y57" i="10" s="1"/>
  <c r="I57" i="10"/>
  <c r="J57" i="10" s="1"/>
  <c r="O57" i="10"/>
  <c r="P57" i="10" s="1"/>
  <c r="P346" i="18"/>
  <c r="P334" i="18"/>
  <c r="P324" i="18"/>
  <c r="P314" i="18"/>
  <c r="P302" i="18"/>
  <c r="P292" i="18"/>
  <c r="P282" i="18"/>
  <c r="P270" i="18"/>
  <c r="P260" i="18"/>
  <c r="P250" i="18"/>
  <c r="P238" i="18"/>
  <c r="P228" i="18"/>
  <c r="P218" i="18"/>
  <c r="P206" i="18"/>
  <c r="P196" i="18"/>
  <c r="P186" i="18"/>
  <c r="P174" i="18"/>
  <c r="P164" i="18"/>
  <c r="P154" i="18"/>
  <c r="P142" i="18"/>
  <c r="P132" i="18"/>
  <c r="P122" i="18"/>
  <c r="P110" i="18"/>
  <c r="P100" i="18"/>
  <c r="P90" i="18"/>
  <c r="P78" i="18"/>
  <c r="P68" i="18"/>
  <c r="P58" i="18"/>
  <c r="P46" i="18"/>
  <c r="P36" i="18"/>
  <c r="P26" i="18"/>
  <c r="J350" i="18"/>
  <c r="U349" i="10" s="1"/>
  <c r="J270" i="18"/>
  <c r="U269" i="10" s="1"/>
  <c r="J174" i="18"/>
  <c r="U173" i="10" s="1"/>
  <c r="J94" i="18"/>
  <c r="U93" i="10" s="1"/>
  <c r="J14" i="18"/>
  <c r="U13" i="10" s="1"/>
  <c r="J271" i="18"/>
  <c r="U270" i="10" s="1"/>
  <c r="J191" i="18"/>
  <c r="U190" i="10" s="1"/>
  <c r="J111" i="18"/>
  <c r="U110" i="10" s="1"/>
  <c r="J15" i="18"/>
  <c r="U14" i="10" s="1"/>
  <c r="J288" i="18"/>
  <c r="U287" i="10" s="1"/>
  <c r="J208" i="18"/>
  <c r="U207" i="10" s="1"/>
  <c r="J112" i="18"/>
  <c r="U111" i="10" s="1"/>
  <c r="J32" i="18"/>
  <c r="U31" i="10" s="1"/>
  <c r="J305" i="18"/>
  <c r="U304" i="10" s="1"/>
  <c r="J209" i="18"/>
  <c r="U208" i="10" s="1"/>
  <c r="J129" i="18"/>
  <c r="U128" i="10" s="1"/>
  <c r="J49" i="18"/>
  <c r="U48" i="10" s="1"/>
  <c r="J298" i="18"/>
  <c r="U297" i="10" s="1"/>
  <c r="J218" i="18"/>
  <c r="U217" i="10" s="1"/>
  <c r="J138" i="18"/>
  <c r="U137" i="10" s="1"/>
  <c r="J42" i="18"/>
  <c r="U41" i="10" s="1"/>
  <c r="J307" i="18"/>
  <c r="U306" i="10" s="1"/>
  <c r="J227" i="18"/>
  <c r="U226" i="10" s="1"/>
  <c r="J131" i="18"/>
  <c r="U130" i="10" s="1"/>
  <c r="J51" i="18"/>
  <c r="U50" i="10" s="1"/>
  <c r="J316" i="18"/>
  <c r="U315" i="10" s="1"/>
  <c r="J220" i="18"/>
  <c r="U219" i="10" s="1"/>
  <c r="J140" i="18"/>
  <c r="U139" i="10" s="1"/>
  <c r="J60" i="18"/>
  <c r="U59" i="10" s="1"/>
  <c r="J309" i="18"/>
  <c r="U308" i="10" s="1"/>
  <c r="J229" i="18"/>
  <c r="U228" i="10" s="1"/>
  <c r="J149" i="18"/>
  <c r="U148" i="10" s="1"/>
  <c r="J53" i="18"/>
  <c r="U52" i="10" s="1"/>
  <c r="Q335" i="18"/>
  <c r="Q17" i="18"/>
  <c r="Q225" i="18"/>
  <c r="Q257" i="18"/>
  <c r="Q53" i="18"/>
  <c r="Q350" i="18"/>
  <c r="Q94" i="18"/>
  <c r="Q139" i="18"/>
  <c r="Q234" i="18"/>
  <c r="Q287" i="18"/>
  <c r="O253" i="18"/>
  <c r="AL252" i="10" s="1"/>
  <c r="AK252" i="10" s="1"/>
  <c r="O247" i="18"/>
  <c r="AL246" i="10" s="1"/>
  <c r="AK246" i="10" s="1"/>
  <c r="O203" i="18"/>
  <c r="AL202" i="10" s="1"/>
  <c r="AK202" i="10" s="1"/>
  <c r="O159" i="18"/>
  <c r="AL158" i="10" s="1"/>
  <c r="AK158" i="10" s="1"/>
  <c r="O290" i="18"/>
  <c r="AL289" i="10" s="1"/>
  <c r="AK289" i="10" s="1"/>
  <c r="O162" i="18"/>
  <c r="AL161" i="10" s="1"/>
  <c r="AK161" i="10" s="1"/>
  <c r="O34" i="18"/>
  <c r="AL33" i="10" s="1"/>
  <c r="AK33" i="10" s="1"/>
  <c r="O25" i="18"/>
  <c r="AL24" i="10" s="1"/>
  <c r="AK24" i="10" s="1"/>
  <c r="O236" i="18"/>
  <c r="AL235" i="10" s="1"/>
  <c r="AK235" i="10" s="1"/>
  <c r="O108" i="18"/>
  <c r="AL107" i="10" s="1"/>
  <c r="AK107" i="10" s="1"/>
  <c r="O99" i="18"/>
  <c r="AL98" i="10" s="1"/>
  <c r="AK98" i="10" s="1"/>
  <c r="X312" i="10"/>
  <c r="Y312" i="10" s="1"/>
  <c r="O312" i="10"/>
  <c r="P312" i="10" s="1"/>
  <c r="I312" i="10"/>
  <c r="J312" i="10" s="1"/>
  <c r="X248" i="10"/>
  <c r="Y248" i="10" s="1"/>
  <c r="O248" i="10"/>
  <c r="P248" i="10" s="1"/>
  <c r="I248" i="10"/>
  <c r="J248" i="10" s="1"/>
  <c r="X184" i="10"/>
  <c r="Y184" i="10" s="1"/>
  <c r="O184" i="10"/>
  <c r="P184" i="10" s="1"/>
  <c r="I184" i="10"/>
  <c r="J184" i="10" s="1"/>
  <c r="X120" i="10"/>
  <c r="Y120" i="10" s="1"/>
  <c r="O120" i="10"/>
  <c r="P120" i="10" s="1"/>
  <c r="I120" i="10"/>
  <c r="J120" i="10" s="1"/>
  <c r="X56" i="10"/>
  <c r="Y56" i="10" s="1"/>
  <c r="O56" i="10"/>
  <c r="P56" i="10" s="1"/>
  <c r="I56" i="10"/>
  <c r="J56" i="10" s="1"/>
  <c r="X343" i="10"/>
  <c r="Y343" i="10" s="1"/>
  <c r="O343" i="10"/>
  <c r="P343" i="10" s="1"/>
  <c r="I343" i="10"/>
  <c r="J343" i="10" s="1"/>
  <c r="X279" i="10"/>
  <c r="Y279" i="10" s="1"/>
  <c r="O279" i="10"/>
  <c r="P279" i="10" s="1"/>
  <c r="I279" i="10"/>
  <c r="J279" i="10" s="1"/>
  <c r="X215" i="10"/>
  <c r="Y215" i="10" s="1"/>
  <c r="O215" i="10"/>
  <c r="P215" i="10" s="1"/>
  <c r="I215" i="10"/>
  <c r="J215" i="10" s="1"/>
  <c r="X151" i="10"/>
  <c r="Y151" i="10" s="1"/>
  <c r="O151" i="10"/>
  <c r="P151" i="10" s="1"/>
  <c r="I151" i="10"/>
  <c r="J151" i="10" s="1"/>
  <c r="X87" i="10"/>
  <c r="Y87" i="10" s="1"/>
  <c r="O87" i="10"/>
  <c r="P87" i="10" s="1"/>
  <c r="I87" i="10"/>
  <c r="J87" i="10" s="1"/>
  <c r="X23" i="10"/>
  <c r="Y23" i="10" s="1"/>
  <c r="O23" i="10"/>
  <c r="P23" i="10" s="1"/>
  <c r="I23" i="10"/>
  <c r="J23" i="10" s="1"/>
  <c r="X310" i="10"/>
  <c r="Y310" i="10" s="1"/>
  <c r="O310" i="10"/>
  <c r="P310" i="10" s="1"/>
  <c r="I310" i="10"/>
  <c r="J310" i="10" s="1"/>
  <c r="X246" i="10"/>
  <c r="Y246" i="10" s="1"/>
  <c r="O246" i="10"/>
  <c r="P246" i="10" s="1"/>
  <c r="I246" i="10"/>
  <c r="J246" i="10" s="1"/>
  <c r="X182" i="10"/>
  <c r="Y182" i="10" s="1"/>
  <c r="O182" i="10"/>
  <c r="P182" i="10" s="1"/>
  <c r="I182" i="10"/>
  <c r="J182" i="10" s="1"/>
  <c r="X118" i="10"/>
  <c r="Y118" i="10" s="1"/>
  <c r="O118" i="10"/>
  <c r="P118" i="10" s="1"/>
  <c r="I118" i="10"/>
  <c r="J118" i="10" s="1"/>
  <c r="X54" i="10"/>
  <c r="Y54" i="10" s="1"/>
  <c r="O54" i="10"/>
  <c r="P54" i="10" s="1"/>
  <c r="I54" i="10"/>
  <c r="J54" i="10" s="1"/>
  <c r="X341" i="10"/>
  <c r="Y341" i="10" s="1"/>
  <c r="O341" i="10"/>
  <c r="P341" i="10" s="1"/>
  <c r="I341" i="10"/>
  <c r="J341" i="10" s="1"/>
  <c r="X277" i="10"/>
  <c r="Y277" i="10" s="1"/>
  <c r="O277" i="10"/>
  <c r="P277" i="10" s="1"/>
  <c r="I277" i="10"/>
  <c r="J277" i="10" s="1"/>
  <c r="X213" i="10"/>
  <c r="Y213" i="10" s="1"/>
  <c r="O213" i="10"/>
  <c r="P213" i="10" s="1"/>
  <c r="I213" i="10"/>
  <c r="J213" i="10" s="1"/>
  <c r="X149" i="10"/>
  <c r="Y149" i="10" s="1"/>
  <c r="O149" i="10"/>
  <c r="P149" i="10" s="1"/>
  <c r="I149" i="10"/>
  <c r="J149" i="10" s="1"/>
  <c r="X85" i="10"/>
  <c r="Y85" i="10" s="1"/>
  <c r="O85" i="10"/>
  <c r="P85" i="10" s="1"/>
  <c r="I85" i="10"/>
  <c r="J85" i="10" s="1"/>
  <c r="X21" i="10"/>
  <c r="Y21" i="10" s="1"/>
  <c r="O21" i="10"/>
  <c r="P21" i="10" s="1"/>
  <c r="I21" i="10"/>
  <c r="J21" i="10" s="1"/>
  <c r="X300" i="10"/>
  <c r="Y300" i="10" s="1"/>
  <c r="O300" i="10"/>
  <c r="P300" i="10" s="1"/>
  <c r="I300" i="10"/>
  <c r="J300" i="10" s="1"/>
  <c r="X236" i="10"/>
  <c r="Y236" i="10" s="1"/>
  <c r="O236" i="10"/>
  <c r="P236" i="10" s="1"/>
  <c r="I236" i="10"/>
  <c r="J236" i="10" s="1"/>
  <c r="X172" i="10"/>
  <c r="Y172" i="10" s="1"/>
  <c r="O172" i="10"/>
  <c r="P172" i="10" s="1"/>
  <c r="I172" i="10"/>
  <c r="J172" i="10" s="1"/>
  <c r="X108" i="10"/>
  <c r="Y108" i="10" s="1"/>
  <c r="O108" i="10"/>
  <c r="P108" i="10" s="1"/>
  <c r="I108" i="10"/>
  <c r="J108" i="10" s="1"/>
  <c r="X44" i="10"/>
  <c r="Y44" i="10" s="1"/>
  <c r="O44" i="10"/>
  <c r="P44" i="10" s="1"/>
  <c r="I44" i="10"/>
  <c r="J44" i="10" s="1"/>
  <c r="X323" i="10"/>
  <c r="Y323" i="10" s="1"/>
  <c r="O323" i="10"/>
  <c r="P323" i="10" s="1"/>
  <c r="I323" i="10"/>
  <c r="J323" i="10" s="1"/>
  <c r="X259" i="10"/>
  <c r="Y259" i="10" s="1"/>
  <c r="O259" i="10"/>
  <c r="P259" i="10" s="1"/>
  <c r="I259" i="10"/>
  <c r="J259" i="10" s="1"/>
  <c r="X195" i="10"/>
  <c r="Y195" i="10" s="1"/>
  <c r="O195" i="10"/>
  <c r="P195" i="10" s="1"/>
  <c r="I195" i="10"/>
  <c r="J195" i="10" s="1"/>
  <c r="X131" i="10"/>
  <c r="Y131" i="10" s="1"/>
  <c r="O131" i="10"/>
  <c r="P131" i="10" s="1"/>
  <c r="I131" i="10"/>
  <c r="J131" i="10" s="1"/>
  <c r="O67" i="10"/>
  <c r="P67" i="10" s="1"/>
  <c r="X67" i="10"/>
  <c r="Y67" i="10" s="1"/>
  <c r="I67" i="10"/>
  <c r="J67" i="10" s="1"/>
  <c r="X346" i="10"/>
  <c r="Y346" i="10" s="1"/>
  <c r="I346" i="10"/>
  <c r="J346" i="10" s="1"/>
  <c r="O346" i="10"/>
  <c r="P346" i="10" s="1"/>
  <c r="X282" i="10"/>
  <c r="Y282" i="10" s="1"/>
  <c r="I282" i="10"/>
  <c r="J282" i="10" s="1"/>
  <c r="O282" i="10"/>
  <c r="P282" i="10" s="1"/>
  <c r="X218" i="10"/>
  <c r="Y218" i="10" s="1"/>
  <c r="I218" i="10"/>
  <c r="J218" i="10" s="1"/>
  <c r="O218" i="10"/>
  <c r="P218" i="10" s="1"/>
  <c r="X154" i="10"/>
  <c r="Y154" i="10" s="1"/>
  <c r="I154" i="10"/>
  <c r="J154" i="10" s="1"/>
  <c r="O154" i="10"/>
  <c r="P154" i="10" s="1"/>
  <c r="X90" i="10"/>
  <c r="Y90" i="10" s="1"/>
  <c r="I90" i="10"/>
  <c r="J90" i="10" s="1"/>
  <c r="O90" i="10"/>
  <c r="P90" i="10" s="1"/>
  <c r="X26" i="10"/>
  <c r="Y26" i="10" s="1"/>
  <c r="O26" i="10"/>
  <c r="P26" i="10" s="1"/>
  <c r="I26" i="10"/>
  <c r="J26" i="10" s="1"/>
  <c r="X305" i="10"/>
  <c r="Y305" i="10" s="1"/>
  <c r="I305" i="10"/>
  <c r="J305" i="10" s="1"/>
  <c r="O305" i="10"/>
  <c r="P305" i="10" s="1"/>
  <c r="X241" i="10"/>
  <c r="Y241" i="10" s="1"/>
  <c r="I241" i="10"/>
  <c r="J241" i="10" s="1"/>
  <c r="O241" i="10"/>
  <c r="P241" i="10" s="1"/>
  <c r="X177" i="10"/>
  <c r="Y177" i="10" s="1"/>
  <c r="I177" i="10"/>
  <c r="J177" i="10" s="1"/>
  <c r="O177" i="10"/>
  <c r="P177" i="10" s="1"/>
  <c r="X113" i="10"/>
  <c r="Y113" i="10" s="1"/>
  <c r="I113" i="10"/>
  <c r="J113" i="10" s="1"/>
  <c r="O113" i="10"/>
  <c r="P113" i="10" s="1"/>
  <c r="X49" i="10"/>
  <c r="Y49" i="10" s="1"/>
  <c r="I49" i="10"/>
  <c r="J49" i="10" s="1"/>
  <c r="O49" i="10"/>
  <c r="P49" i="10" s="1"/>
  <c r="P7" i="18"/>
  <c r="P15" i="18"/>
  <c r="P23" i="18"/>
  <c r="P31" i="18"/>
  <c r="P39" i="18"/>
  <c r="P47" i="18"/>
  <c r="P55" i="18"/>
  <c r="P63" i="18"/>
  <c r="P71" i="18"/>
  <c r="P79" i="18"/>
  <c r="P87" i="18"/>
  <c r="P95" i="18"/>
  <c r="P103" i="18"/>
  <c r="P111" i="18"/>
  <c r="P119" i="18"/>
  <c r="P127" i="18"/>
  <c r="P135" i="18"/>
  <c r="P143" i="18"/>
  <c r="P151" i="18"/>
  <c r="P159" i="18"/>
  <c r="P167" i="18"/>
  <c r="P175" i="18"/>
  <c r="P183" i="18"/>
  <c r="P191" i="18"/>
  <c r="P199" i="18"/>
  <c r="P207" i="18"/>
  <c r="P215" i="18"/>
  <c r="P223" i="18"/>
  <c r="P231" i="18"/>
  <c r="P239" i="18"/>
  <c r="P247" i="18"/>
  <c r="P255" i="18"/>
  <c r="P263" i="18"/>
  <c r="P271" i="18"/>
  <c r="P279" i="18"/>
  <c r="P287" i="18"/>
  <c r="P295" i="18"/>
  <c r="P303" i="18"/>
  <c r="P311" i="18"/>
  <c r="P319" i="18"/>
  <c r="P327" i="18"/>
  <c r="P335" i="18"/>
  <c r="P343" i="18"/>
  <c r="P351" i="18"/>
  <c r="P9" i="18"/>
  <c r="P17" i="18"/>
  <c r="P25" i="18"/>
  <c r="P33" i="18"/>
  <c r="P41" i="18"/>
  <c r="P49" i="18"/>
  <c r="P57" i="18"/>
  <c r="P65" i="18"/>
  <c r="P73" i="18"/>
  <c r="P81" i="18"/>
  <c r="P89" i="18"/>
  <c r="P97" i="18"/>
  <c r="P105" i="18"/>
  <c r="P113" i="18"/>
  <c r="P121" i="18"/>
  <c r="P129" i="18"/>
  <c r="P137" i="18"/>
  <c r="P145" i="18"/>
  <c r="P153" i="18"/>
  <c r="P161" i="18"/>
  <c r="P169" i="18"/>
  <c r="P177" i="18"/>
  <c r="P185" i="18"/>
  <c r="P193" i="18"/>
  <c r="P201" i="18"/>
  <c r="P209" i="18"/>
  <c r="P217" i="18"/>
  <c r="P225" i="18"/>
  <c r="P233" i="18"/>
  <c r="P241" i="18"/>
  <c r="P249" i="18"/>
  <c r="P257" i="18"/>
  <c r="P265" i="18"/>
  <c r="P273" i="18"/>
  <c r="P281" i="18"/>
  <c r="P289" i="18"/>
  <c r="P297" i="18"/>
  <c r="P305" i="18"/>
  <c r="P313" i="18"/>
  <c r="P321" i="18"/>
  <c r="P329" i="18"/>
  <c r="P337" i="18"/>
  <c r="P345" i="18"/>
  <c r="P353" i="18"/>
  <c r="P344" i="18"/>
  <c r="P333" i="18"/>
  <c r="P323" i="18"/>
  <c r="P312" i="18"/>
  <c r="P301" i="18"/>
  <c r="P291" i="18"/>
  <c r="P280" i="18"/>
  <c r="P269" i="18"/>
  <c r="P259" i="18"/>
  <c r="P248" i="18"/>
  <c r="P237" i="18"/>
  <c r="P227" i="18"/>
  <c r="P216" i="18"/>
  <c r="P205" i="18"/>
  <c r="P195" i="18"/>
  <c r="P184" i="18"/>
  <c r="P173" i="18"/>
  <c r="P163" i="18"/>
  <c r="P152" i="18"/>
  <c r="P141" i="18"/>
  <c r="P131" i="18"/>
  <c r="P120" i="18"/>
  <c r="P109" i="18"/>
  <c r="P99" i="18"/>
  <c r="P88" i="18"/>
  <c r="P77" i="18"/>
  <c r="P67" i="18"/>
  <c r="P56" i="18"/>
  <c r="P45" i="18"/>
  <c r="P35" i="18"/>
  <c r="P24" i="18"/>
  <c r="P13" i="18"/>
  <c r="Q47" i="18"/>
  <c r="Q111" i="18"/>
  <c r="Q175" i="18"/>
  <c r="Q239" i="18"/>
  <c r="Q303" i="18"/>
  <c r="Q58" i="18"/>
  <c r="Q122" i="18"/>
  <c r="Q186" i="18"/>
  <c r="Q250" i="18"/>
  <c r="Q314" i="18"/>
  <c r="Q27" i="18"/>
  <c r="Q91" i="18"/>
  <c r="Q155" i="18"/>
  <c r="Q219" i="18"/>
  <c r="Q283" i="18"/>
  <c r="Q46" i="18"/>
  <c r="Q110" i="18"/>
  <c r="Q174" i="18"/>
  <c r="Q238" i="18"/>
  <c r="Q302" i="18"/>
  <c r="Q24" i="18"/>
  <c r="Q109" i="18"/>
  <c r="Q237" i="18"/>
  <c r="Q348" i="18"/>
  <c r="Q85" i="18"/>
  <c r="Q213" i="18"/>
  <c r="Q332" i="18"/>
  <c r="Q129" i="18"/>
  <c r="Q300" i="18"/>
  <c r="Q116" i="18"/>
  <c r="Q288" i="18"/>
  <c r="Q97" i="18"/>
  <c r="Q268" i="18"/>
  <c r="Q105" i="18"/>
  <c r="Q276" i="18"/>
  <c r="Q153" i="18"/>
  <c r="Q113" i="18"/>
  <c r="Q80" i="18"/>
  <c r="Q81" i="18"/>
  <c r="Q89" i="18"/>
  <c r="Q92" i="18"/>
  <c r="Q100" i="18"/>
  <c r="Q104" i="18"/>
  <c r="Q55" i="18"/>
  <c r="Q119" i="18"/>
  <c r="Q183" i="18"/>
  <c r="Q247" i="18"/>
  <c r="Q311" i="18"/>
  <c r="Q66" i="18"/>
  <c r="Q130" i="18"/>
  <c r="Q194" i="18"/>
  <c r="Q258" i="18"/>
  <c r="Q322" i="18"/>
  <c r="Q35" i="18"/>
  <c r="Q99" i="18"/>
  <c r="Q163" i="18"/>
  <c r="Q227" i="18"/>
  <c r="Q291" i="18"/>
  <c r="Q54" i="18"/>
  <c r="Q118" i="18"/>
  <c r="Q182" i="18"/>
  <c r="Q246" i="18"/>
  <c r="Q310" i="18"/>
  <c r="Q40" i="18"/>
  <c r="Q125" i="18"/>
  <c r="Q253" i="18"/>
  <c r="Q16" i="18"/>
  <c r="Q101" i="18"/>
  <c r="Q229" i="18"/>
  <c r="Q343" i="18"/>
  <c r="Q152" i="18"/>
  <c r="Q319" i="18"/>
  <c r="Q137" i="18"/>
  <c r="Q308" i="18"/>
  <c r="Q120" i="18"/>
  <c r="Q289" i="18"/>
  <c r="Q128" i="18"/>
  <c r="Q297" i="18"/>
  <c r="Q196" i="18"/>
  <c r="Q156" i="18"/>
  <c r="Q121" i="18"/>
  <c r="Q124" i="18"/>
  <c r="Q132" i="18"/>
  <c r="Q136" i="18"/>
  <c r="Q144" i="18"/>
  <c r="Q145" i="18"/>
  <c r="Q63" i="18"/>
  <c r="Q127" i="18"/>
  <c r="Q191" i="18"/>
  <c r="Q255" i="18"/>
  <c r="Q10" i="18"/>
  <c r="Q74" i="18"/>
  <c r="Q138" i="18"/>
  <c r="Q202" i="18"/>
  <c r="Q266" i="18"/>
  <c r="Q330" i="18"/>
  <c r="Q43" i="18"/>
  <c r="Q107" i="18"/>
  <c r="Q171" i="18"/>
  <c r="Q235" i="18"/>
  <c r="Q299" i="18"/>
  <c r="Q62" i="18"/>
  <c r="Q126" i="18"/>
  <c r="Q190" i="18"/>
  <c r="Q254" i="18"/>
  <c r="Q318" i="18"/>
  <c r="Q13" i="18"/>
  <c r="Q141" i="18"/>
  <c r="Q269" i="18"/>
  <c r="Q32" i="18"/>
  <c r="Q117" i="18"/>
  <c r="Q245" i="18"/>
  <c r="Q353" i="18"/>
  <c r="Q172" i="18"/>
  <c r="Q333" i="18"/>
  <c r="Q160" i="18"/>
  <c r="Q324" i="18"/>
  <c r="Q140" i="18"/>
  <c r="Q312" i="18"/>
  <c r="Q148" i="18"/>
  <c r="Q317" i="18"/>
  <c r="Q240" i="18"/>
  <c r="Q200" i="18"/>
  <c r="Q164" i="18"/>
  <c r="Q168" i="18"/>
  <c r="Q176" i="18"/>
  <c r="Q177" i="18"/>
  <c r="Q185" i="18"/>
  <c r="Q188" i="18"/>
  <c r="Q7" i="18"/>
  <c r="Q71" i="18"/>
  <c r="Q135" i="18"/>
  <c r="Q199" i="18"/>
  <c r="Q263" i="18"/>
  <c r="Q18" i="18"/>
  <c r="Q82" i="18"/>
  <c r="Q146" i="18"/>
  <c r="Q210" i="18"/>
  <c r="Q274" i="18"/>
  <c r="Q338" i="18"/>
  <c r="Q51" i="18"/>
  <c r="Q115" i="18"/>
  <c r="Q179" i="18"/>
  <c r="Q243" i="18"/>
  <c r="Q307" i="18"/>
  <c r="Q70" i="18"/>
  <c r="Q134" i="18"/>
  <c r="Q198" i="18"/>
  <c r="Q262" i="18"/>
  <c r="Q326" i="18"/>
  <c r="Q29" i="18"/>
  <c r="Q157" i="18"/>
  <c r="Q285" i="18"/>
  <c r="Q48" i="18"/>
  <c r="Q133" i="18"/>
  <c r="Q261" i="18"/>
  <c r="Q9" i="18"/>
  <c r="Q193" i="18"/>
  <c r="Q347" i="18"/>
  <c r="Q180" i="18"/>
  <c r="Q339" i="18"/>
  <c r="Q161" i="18"/>
  <c r="Q325" i="18"/>
  <c r="Q169" i="18"/>
  <c r="Q331" i="18"/>
  <c r="Q281" i="18"/>
  <c r="Q241" i="18"/>
  <c r="Q208" i="18"/>
  <c r="Q209" i="18"/>
  <c r="Q217" i="18"/>
  <c r="Q220" i="18"/>
  <c r="Q228" i="18"/>
  <c r="Q232" i="18"/>
  <c r="Q15" i="18"/>
  <c r="Q79" i="18"/>
  <c r="Q143" i="18"/>
  <c r="Q207" i="18"/>
  <c r="Q271" i="18"/>
  <c r="Q26" i="18"/>
  <c r="Q90" i="18"/>
  <c r="Q154" i="18"/>
  <c r="Q218" i="18"/>
  <c r="Q282" i="18"/>
  <c r="Q346" i="18"/>
  <c r="Q59" i="18"/>
  <c r="Q123" i="18"/>
  <c r="Q187" i="18"/>
  <c r="Q251" i="18"/>
  <c r="Q14" i="18"/>
  <c r="Q78" i="18"/>
  <c r="Q142" i="18"/>
  <c r="Q206" i="18"/>
  <c r="Q270" i="18"/>
  <c r="Q334" i="18"/>
  <c r="Q45" i="18"/>
  <c r="Q173" i="18"/>
  <c r="Q301" i="18"/>
  <c r="Q21" i="18"/>
  <c r="Q149" i="18"/>
  <c r="Q277" i="18"/>
  <c r="Q41" i="18"/>
  <c r="Q216" i="18"/>
  <c r="Q20" i="18"/>
  <c r="Q201" i="18"/>
  <c r="Q352" i="18"/>
  <c r="Q184" i="18"/>
  <c r="Q340" i="18"/>
  <c r="Q192" i="18"/>
  <c r="Q345" i="18"/>
  <c r="Q320" i="18"/>
  <c r="Q284" i="18"/>
  <c r="Q249" i="18"/>
  <c r="Q252" i="18"/>
  <c r="Q260" i="18"/>
  <c r="Q264" i="18"/>
  <c r="Q272" i="18"/>
  <c r="Q273" i="18"/>
  <c r="Q23" i="18"/>
  <c r="Q87" i="18"/>
  <c r="Q151" i="18"/>
  <c r="Q215" i="18"/>
  <c r="Q279" i="18"/>
  <c r="Q34" i="18"/>
  <c r="Q98" i="18"/>
  <c r="Q162" i="18"/>
  <c r="Q226" i="18"/>
  <c r="Q290" i="18"/>
  <c r="Q6" i="18"/>
  <c r="Q67" i="18"/>
  <c r="Q131" i="18"/>
  <c r="Q195" i="18"/>
  <c r="Q259" i="18"/>
  <c r="Q22" i="18"/>
  <c r="Q86" i="18"/>
  <c r="Q150" i="18"/>
  <c r="Q214" i="18"/>
  <c r="Q278" i="18"/>
  <c r="Q342" i="18"/>
  <c r="Q61" i="18"/>
  <c r="Q189" i="18"/>
  <c r="Q316" i="18"/>
  <c r="Q37" i="18"/>
  <c r="Q165" i="18"/>
  <c r="Q293" i="18"/>
  <c r="Q65" i="18"/>
  <c r="Q236" i="18"/>
  <c r="Q52" i="18"/>
  <c r="Q224" i="18"/>
  <c r="Q25" i="18"/>
  <c r="Q204" i="18"/>
  <c r="Q36" i="18"/>
  <c r="Q212" i="18"/>
  <c r="Q12" i="18"/>
  <c r="Q349" i="18"/>
  <c r="Q323" i="18"/>
  <c r="Q292" i="18"/>
  <c r="Q296" i="18"/>
  <c r="Q304" i="18"/>
  <c r="Q305" i="18"/>
  <c r="Q313" i="18"/>
  <c r="Q315" i="18"/>
  <c r="Q44" i="18"/>
  <c r="Q112" i="18"/>
  <c r="Q76" i="18"/>
  <c r="Q108" i="18"/>
  <c r="Q337" i="18"/>
  <c r="Q294" i="18"/>
  <c r="Q38" i="18"/>
  <c r="Q83" i="18"/>
  <c r="Q178" i="18"/>
  <c r="Q231" i="18"/>
  <c r="O352" i="18"/>
  <c r="AL351" i="10" s="1"/>
  <c r="AK351" i="10" s="1"/>
  <c r="O231" i="18"/>
  <c r="AL230" i="10" s="1"/>
  <c r="AK230" i="10" s="1"/>
  <c r="O187" i="18"/>
  <c r="AL186" i="10" s="1"/>
  <c r="AK186" i="10" s="1"/>
  <c r="O143" i="18"/>
  <c r="AL142" i="10" s="1"/>
  <c r="AK142" i="10" s="1"/>
  <c r="O286" i="18"/>
  <c r="AL285" i="10" s="1"/>
  <c r="AK285" i="10" s="1"/>
  <c r="O158" i="18"/>
  <c r="AL157" i="10" s="1"/>
  <c r="AK157" i="10" s="1"/>
  <c r="O30" i="18"/>
  <c r="AL29" i="10" s="1"/>
  <c r="AK29" i="10" s="1"/>
  <c r="O21" i="18"/>
  <c r="AL20" i="10" s="1"/>
  <c r="AK20" i="10" s="1"/>
  <c r="O232" i="18"/>
  <c r="AL231" i="10" s="1"/>
  <c r="AK231" i="10" s="1"/>
  <c r="O104" i="18"/>
  <c r="AL103" i="10" s="1"/>
  <c r="AK103" i="10" s="1"/>
  <c r="O95" i="18"/>
  <c r="AL94" i="10" s="1"/>
  <c r="AK94" i="10" s="1"/>
  <c r="X304" i="10"/>
  <c r="Y304" i="10" s="1"/>
  <c r="O304" i="10"/>
  <c r="P304" i="10" s="1"/>
  <c r="I304" i="10"/>
  <c r="J304" i="10" s="1"/>
  <c r="X240" i="10"/>
  <c r="Y240" i="10" s="1"/>
  <c r="O240" i="10"/>
  <c r="P240" i="10" s="1"/>
  <c r="I240" i="10"/>
  <c r="J240" i="10" s="1"/>
  <c r="X176" i="10"/>
  <c r="Y176" i="10" s="1"/>
  <c r="O176" i="10"/>
  <c r="P176" i="10" s="1"/>
  <c r="I176" i="10"/>
  <c r="J176" i="10" s="1"/>
  <c r="X112" i="10"/>
  <c r="Y112" i="10" s="1"/>
  <c r="O112" i="10"/>
  <c r="P112" i="10" s="1"/>
  <c r="I112" i="10"/>
  <c r="J112" i="10" s="1"/>
  <c r="X48" i="10"/>
  <c r="Y48" i="10" s="1"/>
  <c r="O48" i="10"/>
  <c r="P48" i="10" s="1"/>
  <c r="I48" i="10"/>
  <c r="J48" i="10" s="1"/>
  <c r="X335" i="10"/>
  <c r="Y335" i="10" s="1"/>
  <c r="O335" i="10"/>
  <c r="P335" i="10" s="1"/>
  <c r="I335" i="10"/>
  <c r="J335" i="10" s="1"/>
  <c r="X271" i="10"/>
  <c r="Y271" i="10" s="1"/>
  <c r="O271" i="10"/>
  <c r="P271" i="10" s="1"/>
  <c r="I271" i="10"/>
  <c r="J271" i="10" s="1"/>
  <c r="X207" i="10"/>
  <c r="Y207" i="10" s="1"/>
  <c r="O207" i="10"/>
  <c r="P207" i="10" s="1"/>
  <c r="I207" i="10"/>
  <c r="J207" i="10" s="1"/>
  <c r="X143" i="10"/>
  <c r="Y143" i="10" s="1"/>
  <c r="O143" i="10"/>
  <c r="P143" i="10" s="1"/>
  <c r="I143" i="10"/>
  <c r="J143" i="10" s="1"/>
  <c r="X79" i="10"/>
  <c r="Y79" i="10" s="1"/>
  <c r="O79" i="10"/>
  <c r="P79" i="10" s="1"/>
  <c r="I79" i="10"/>
  <c r="J79" i="10" s="1"/>
  <c r="X15" i="10"/>
  <c r="Y15" i="10" s="1"/>
  <c r="O15" i="10"/>
  <c r="P15" i="10" s="1"/>
  <c r="I15" i="10"/>
  <c r="J15" i="10" s="1"/>
  <c r="X302" i="10"/>
  <c r="Y302" i="10" s="1"/>
  <c r="O302" i="10"/>
  <c r="P302" i="10" s="1"/>
  <c r="I302" i="10"/>
  <c r="J302" i="10" s="1"/>
  <c r="X238" i="10"/>
  <c r="Y238" i="10" s="1"/>
  <c r="O238" i="10"/>
  <c r="P238" i="10" s="1"/>
  <c r="I238" i="10"/>
  <c r="J238" i="10" s="1"/>
  <c r="X174" i="10"/>
  <c r="Y174" i="10" s="1"/>
  <c r="O174" i="10"/>
  <c r="P174" i="10" s="1"/>
  <c r="I174" i="10"/>
  <c r="J174" i="10" s="1"/>
  <c r="X110" i="10"/>
  <c r="Y110" i="10" s="1"/>
  <c r="O110" i="10"/>
  <c r="P110" i="10" s="1"/>
  <c r="I110" i="10"/>
  <c r="J110" i="10" s="1"/>
  <c r="X46" i="10"/>
  <c r="Y46" i="10" s="1"/>
  <c r="O46" i="10"/>
  <c r="P46" i="10" s="1"/>
  <c r="I46" i="10"/>
  <c r="J46" i="10" s="1"/>
  <c r="X333" i="10"/>
  <c r="Y333" i="10" s="1"/>
  <c r="O333" i="10"/>
  <c r="P333" i="10" s="1"/>
  <c r="I333" i="10"/>
  <c r="J333" i="10" s="1"/>
  <c r="X269" i="10"/>
  <c r="Y269" i="10" s="1"/>
  <c r="O269" i="10"/>
  <c r="P269" i="10" s="1"/>
  <c r="I269" i="10"/>
  <c r="J269" i="10" s="1"/>
  <c r="X205" i="10"/>
  <c r="Y205" i="10" s="1"/>
  <c r="O205" i="10"/>
  <c r="P205" i="10" s="1"/>
  <c r="I205" i="10"/>
  <c r="J205" i="10" s="1"/>
  <c r="X141" i="10"/>
  <c r="Y141" i="10" s="1"/>
  <c r="O141" i="10"/>
  <c r="P141" i="10" s="1"/>
  <c r="I141" i="10"/>
  <c r="J141" i="10" s="1"/>
  <c r="X77" i="10"/>
  <c r="Y77" i="10" s="1"/>
  <c r="O77" i="10"/>
  <c r="P77" i="10" s="1"/>
  <c r="I77" i="10"/>
  <c r="J77" i="10" s="1"/>
  <c r="X13" i="10"/>
  <c r="Y13" i="10" s="1"/>
  <c r="O13" i="10"/>
  <c r="P13" i="10" s="1"/>
  <c r="I13" i="10"/>
  <c r="J13" i="10" s="1"/>
  <c r="X292" i="10"/>
  <c r="Y292" i="10" s="1"/>
  <c r="O292" i="10"/>
  <c r="P292" i="10" s="1"/>
  <c r="I292" i="10"/>
  <c r="J292" i="10" s="1"/>
  <c r="X228" i="10"/>
  <c r="Y228" i="10" s="1"/>
  <c r="O228" i="10"/>
  <c r="P228" i="10" s="1"/>
  <c r="I228" i="10"/>
  <c r="J228" i="10" s="1"/>
  <c r="X164" i="10"/>
  <c r="Y164" i="10" s="1"/>
  <c r="O164" i="10"/>
  <c r="P164" i="10" s="1"/>
  <c r="I164" i="10"/>
  <c r="J164" i="10" s="1"/>
  <c r="X100" i="10"/>
  <c r="Y100" i="10" s="1"/>
  <c r="O100" i="10"/>
  <c r="P100" i="10" s="1"/>
  <c r="I100" i="10"/>
  <c r="J100" i="10" s="1"/>
  <c r="X36" i="10"/>
  <c r="Y36" i="10" s="1"/>
  <c r="O36" i="10"/>
  <c r="P36" i="10" s="1"/>
  <c r="I36" i="10"/>
  <c r="J36" i="10" s="1"/>
  <c r="O315" i="10"/>
  <c r="P315" i="10" s="1"/>
  <c r="X315" i="10"/>
  <c r="Y315" i="10" s="1"/>
  <c r="I315" i="10"/>
  <c r="J315" i="10" s="1"/>
  <c r="X251" i="10"/>
  <c r="Y251" i="10" s="1"/>
  <c r="O251" i="10"/>
  <c r="P251" i="10" s="1"/>
  <c r="I251" i="10"/>
  <c r="J251" i="10" s="1"/>
  <c r="X187" i="10"/>
  <c r="Y187" i="10" s="1"/>
  <c r="O187" i="10"/>
  <c r="P187" i="10" s="1"/>
  <c r="I187" i="10"/>
  <c r="J187" i="10" s="1"/>
  <c r="X123" i="10"/>
  <c r="Y123" i="10" s="1"/>
  <c r="O123" i="10"/>
  <c r="P123" i="10" s="1"/>
  <c r="I123" i="10"/>
  <c r="J123" i="10" s="1"/>
  <c r="O59" i="10"/>
  <c r="P59" i="10" s="1"/>
  <c r="X59" i="10"/>
  <c r="Y59" i="10" s="1"/>
  <c r="I59" i="10"/>
  <c r="J59" i="10" s="1"/>
  <c r="X338" i="10"/>
  <c r="Y338" i="10" s="1"/>
  <c r="I338" i="10"/>
  <c r="J338" i="10" s="1"/>
  <c r="O338" i="10"/>
  <c r="P338" i="10" s="1"/>
  <c r="X274" i="10"/>
  <c r="Y274" i="10" s="1"/>
  <c r="I274" i="10"/>
  <c r="J274" i="10" s="1"/>
  <c r="O274" i="10"/>
  <c r="P274" i="10" s="1"/>
  <c r="X210" i="10"/>
  <c r="Y210" i="10" s="1"/>
  <c r="I210" i="10"/>
  <c r="J210" i="10" s="1"/>
  <c r="O210" i="10"/>
  <c r="P210" i="10" s="1"/>
  <c r="X146" i="10"/>
  <c r="Y146" i="10" s="1"/>
  <c r="I146" i="10"/>
  <c r="J146" i="10" s="1"/>
  <c r="O146" i="10"/>
  <c r="P146" i="10" s="1"/>
  <c r="X82" i="10"/>
  <c r="Y82" i="10" s="1"/>
  <c r="I82" i="10"/>
  <c r="J82" i="10" s="1"/>
  <c r="O82" i="10"/>
  <c r="P82" i="10" s="1"/>
  <c r="X18" i="10"/>
  <c r="Y18" i="10" s="1"/>
  <c r="I18" i="10"/>
  <c r="J18" i="10" s="1"/>
  <c r="O18" i="10"/>
  <c r="P18" i="10" s="1"/>
  <c r="X297" i="10"/>
  <c r="Y297" i="10" s="1"/>
  <c r="I297" i="10"/>
  <c r="J297" i="10" s="1"/>
  <c r="O297" i="10"/>
  <c r="P297" i="10" s="1"/>
  <c r="X233" i="10"/>
  <c r="Y233" i="10" s="1"/>
  <c r="I233" i="10"/>
  <c r="J233" i="10" s="1"/>
  <c r="O233" i="10"/>
  <c r="P233" i="10" s="1"/>
  <c r="X169" i="10"/>
  <c r="Y169" i="10" s="1"/>
  <c r="I169" i="10"/>
  <c r="J169" i="10" s="1"/>
  <c r="O169" i="10"/>
  <c r="P169" i="10" s="1"/>
  <c r="X105" i="10"/>
  <c r="Y105" i="10" s="1"/>
  <c r="I105" i="10"/>
  <c r="J105" i="10" s="1"/>
  <c r="O105" i="10"/>
  <c r="P105" i="10" s="1"/>
  <c r="X41" i="10"/>
  <c r="Y41" i="10" s="1"/>
  <c r="I41" i="10"/>
  <c r="J41" i="10" s="1"/>
  <c r="O41" i="10"/>
  <c r="P41" i="10" s="1"/>
  <c r="AA203" i="10"/>
  <c r="AM181" i="10"/>
  <c r="AM139" i="10"/>
  <c r="AM97" i="10"/>
  <c r="AA97" i="10"/>
  <c r="AM65" i="10"/>
  <c r="AA65" i="10"/>
  <c r="AC74" i="10"/>
  <c r="AO222" i="10"/>
  <c r="O130" i="18"/>
  <c r="AL129" i="10" s="1"/>
  <c r="AK129" i="10" s="1"/>
  <c r="O121" i="18"/>
  <c r="AL120" i="10" s="1"/>
  <c r="AK120" i="10" s="1"/>
  <c r="O332" i="18"/>
  <c r="AL331" i="10" s="1"/>
  <c r="AK331" i="10" s="1"/>
  <c r="O204" i="18"/>
  <c r="AL203" i="10" s="1"/>
  <c r="AK203" i="10" s="1"/>
  <c r="O76" i="18"/>
  <c r="AL75" i="10" s="1"/>
  <c r="AK75" i="10" s="1"/>
  <c r="O67" i="18"/>
  <c r="AL66" i="10" s="1"/>
  <c r="AK66" i="10" s="1"/>
  <c r="AK11" i="10"/>
  <c r="AK116" i="10"/>
  <c r="X138" i="10"/>
  <c r="Y138" i="10" s="1"/>
  <c r="I138" i="10"/>
  <c r="J138" i="10" s="1"/>
  <c r="O138" i="10"/>
  <c r="P138" i="10" s="1"/>
  <c r="X74" i="10"/>
  <c r="Y74" i="10" s="1"/>
  <c r="I74" i="10"/>
  <c r="J74" i="10" s="1"/>
  <c r="O74" i="10"/>
  <c r="P74" i="10" s="1"/>
  <c r="X10" i="10"/>
  <c r="Y10" i="10" s="1"/>
  <c r="I10" i="10"/>
  <c r="J10" i="10" s="1"/>
  <c r="O10" i="10"/>
  <c r="P10" i="10" s="1"/>
  <c r="X289" i="10"/>
  <c r="Y289" i="10" s="1"/>
  <c r="I289" i="10"/>
  <c r="J289" i="10" s="1"/>
  <c r="O289" i="10"/>
  <c r="P289" i="10" s="1"/>
  <c r="X225" i="10"/>
  <c r="Y225" i="10" s="1"/>
  <c r="I225" i="10"/>
  <c r="J225" i="10" s="1"/>
  <c r="O225" i="10"/>
  <c r="P225" i="10" s="1"/>
  <c r="X161" i="10"/>
  <c r="Y161" i="10" s="1"/>
  <c r="I161" i="10"/>
  <c r="J161" i="10" s="1"/>
  <c r="O161" i="10"/>
  <c r="P161" i="10" s="1"/>
  <c r="X97" i="10"/>
  <c r="Y97" i="10" s="1"/>
  <c r="I97" i="10"/>
  <c r="J97" i="10" s="1"/>
  <c r="O97" i="10"/>
  <c r="P97" i="10" s="1"/>
  <c r="X33" i="10"/>
  <c r="Y33" i="10" s="1"/>
  <c r="I33" i="10"/>
  <c r="J33" i="10" s="1"/>
  <c r="O33" i="10"/>
  <c r="P33" i="10" s="1"/>
  <c r="L352" i="18"/>
  <c r="AD351" i="10" s="1"/>
  <c r="AE351" i="10" s="1"/>
  <c r="L331" i="18"/>
  <c r="AD330" i="10" s="1"/>
  <c r="AE330" i="10" s="1"/>
  <c r="L299" i="18"/>
  <c r="AD298" i="10" s="1"/>
  <c r="AE298" i="10" s="1"/>
  <c r="L267" i="18"/>
  <c r="AD266" i="10" s="1"/>
  <c r="AE266" i="10" s="1"/>
  <c r="L235" i="18"/>
  <c r="AD234" i="10" s="1"/>
  <c r="AE234" i="10" s="1"/>
  <c r="L203" i="18"/>
  <c r="AD202" i="10" s="1"/>
  <c r="AE202" i="10" s="1"/>
  <c r="L171" i="18"/>
  <c r="AD170" i="10" s="1"/>
  <c r="AE170" i="10" s="1"/>
  <c r="L139" i="18"/>
  <c r="AD138" i="10" s="1"/>
  <c r="AE138" i="10" s="1"/>
  <c r="L107" i="18"/>
  <c r="AD106" i="10" s="1"/>
  <c r="AE106" i="10" s="1"/>
  <c r="L75" i="18"/>
  <c r="AD74" i="10" s="1"/>
  <c r="AE74" i="10" s="1"/>
  <c r="L43" i="18"/>
  <c r="AD42" i="10" s="1"/>
  <c r="AE42" i="10" s="1"/>
  <c r="L11" i="18"/>
  <c r="AD10" i="10" s="1"/>
  <c r="AE10" i="10" s="1"/>
  <c r="L320" i="18"/>
  <c r="AD319" i="10" s="1"/>
  <c r="AE319" i="10" s="1"/>
  <c r="L288" i="18"/>
  <c r="AD287" i="10" s="1"/>
  <c r="AE287" i="10" s="1"/>
  <c r="L256" i="18"/>
  <c r="AD255" i="10" s="1"/>
  <c r="AE255" i="10" s="1"/>
  <c r="L224" i="18"/>
  <c r="AD223" i="10" s="1"/>
  <c r="AE223" i="10" s="1"/>
  <c r="L192" i="18"/>
  <c r="AD191" i="10" s="1"/>
  <c r="AE191" i="10" s="1"/>
  <c r="L160" i="18"/>
  <c r="AD159" i="10" s="1"/>
  <c r="AE159" i="10" s="1"/>
  <c r="L128" i="18"/>
  <c r="AD127" i="10" s="1"/>
  <c r="AE127" i="10" s="1"/>
  <c r="L96" i="18"/>
  <c r="AD95" i="10" s="1"/>
  <c r="AE95" i="10" s="1"/>
  <c r="L64" i="18"/>
  <c r="AD63" i="10" s="1"/>
  <c r="AE63" i="10" s="1"/>
  <c r="L32" i="18"/>
  <c r="AD31" i="10" s="1"/>
  <c r="AE31" i="10" s="1"/>
  <c r="L337" i="18"/>
  <c r="AD336" i="10" s="1"/>
  <c r="AE336" i="10" s="1"/>
  <c r="L305" i="18"/>
  <c r="AD304" i="10" s="1"/>
  <c r="AE304" i="10" s="1"/>
  <c r="L273" i="18"/>
  <c r="AD272" i="10" s="1"/>
  <c r="AE272" i="10" s="1"/>
  <c r="L241" i="18"/>
  <c r="AD240" i="10" s="1"/>
  <c r="AE240" i="10" s="1"/>
  <c r="L209" i="18"/>
  <c r="AD208" i="10" s="1"/>
  <c r="AE208" i="10" s="1"/>
  <c r="L177" i="18"/>
  <c r="AD176" i="10" s="1"/>
  <c r="AE176" i="10" s="1"/>
  <c r="L145" i="18"/>
  <c r="AD144" i="10" s="1"/>
  <c r="AE144" i="10" s="1"/>
  <c r="L113" i="18"/>
  <c r="AD112" i="10" s="1"/>
  <c r="AE112" i="10" s="1"/>
  <c r="L81" i="18"/>
  <c r="AD80" i="10" s="1"/>
  <c r="AE80" i="10" s="1"/>
  <c r="L49" i="18"/>
  <c r="AD48" i="10" s="1"/>
  <c r="AE48" i="10" s="1"/>
  <c r="L17" i="18"/>
  <c r="AD16" i="10" s="1"/>
  <c r="AE16" i="10" s="1"/>
  <c r="L322" i="18"/>
  <c r="AD321" i="10" s="1"/>
  <c r="AE321" i="10" s="1"/>
  <c r="L290" i="18"/>
  <c r="AD289" i="10" s="1"/>
  <c r="AE289" i="10" s="1"/>
  <c r="L258" i="18"/>
  <c r="AD257" i="10" s="1"/>
  <c r="AE257" i="10" s="1"/>
  <c r="L226" i="18"/>
  <c r="AD225" i="10" s="1"/>
  <c r="AE225" i="10" s="1"/>
  <c r="L194" i="18"/>
  <c r="AD193" i="10" s="1"/>
  <c r="AE193" i="10" s="1"/>
  <c r="L162" i="18"/>
  <c r="AD161" i="10" s="1"/>
  <c r="AE161" i="10" s="1"/>
  <c r="L130" i="18"/>
  <c r="AD129" i="10" s="1"/>
  <c r="AE129" i="10" s="1"/>
  <c r="L98" i="18"/>
  <c r="AD97" i="10" s="1"/>
  <c r="AE97" i="10" s="1"/>
  <c r="L66" i="18"/>
  <c r="AD65" i="10" s="1"/>
  <c r="AE65" i="10" s="1"/>
  <c r="L34" i="18"/>
  <c r="AD33" i="10" s="1"/>
  <c r="AE33" i="10" s="1"/>
  <c r="AK189" i="10"/>
  <c r="X186" i="10"/>
  <c r="Y186" i="10" s="1"/>
  <c r="I186" i="10"/>
  <c r="J186" i="10" s="1"/>
  <c r="O186" i="10"/>
  <c r="P186" i="10" s="1"/>
  <c r="X122" i="10"/>
  <c r="Y122" i="10" s="1"/>
  <c r="I122" i="10"/>
  <c r="J122" i="10" s="1"/>
  <c r="O122" i="10"/>
  <c r="P122" i="10" s="1"/>
  <c r="X58" i="10"/>
  <c r="Y58" i="10" s="1"/>
  <c r="O58" i="10"/>
  <c r="P58" i="10" s="1"/>
  <c r="I58" i="10"/>
  <c r="J58" i="10" s="1"/>
  <c r="X337" i="10"/>
  <c r="Y337" i="10" s="1"/>
  <c r="I337" i="10"/>
  <c r="J337" i="10" s="1"/>
  <c r="O337" i="10"/>
  <c r="P337" i="10" s="1"/>
  <c r="X273" i="10"/>
  <c r="Y273" i="10" s="1"/>
  <c r="I273" i="10"/>
  <c r="J273" i="10" s="1"/>
  <c r="O273" i="10"/>
  <c r="P273" i="10" s="1"/>
  <c r="X209" i="10"/>
  <c r="Y209" i="10" s="1"/>
  <c r="I209" i="10"/>
  <c r="J209" i="10" s="1"/>
  <c r="O209" i="10"/>
  <c r="P209" i="10" s="1"/>
  <c r="X145" i="10"/>
  <c r="Y145" i="10" s="1"/>
  <c r="I145" i="10"/>
  <c r="J145" i="10" s="1"/>
  <c r="O145" i="10"/>
  <c r="P145" i="10" s="1"/>
  <c r="X81" i="10"/>
  <c r="Y81" i="10" s="1"/>
  <c r="I81" i="10"/>
  <c r="J81" i="10" s="1"/>
  <c r="O81" i="10"/>
  <c r="P81" i="10" s="1"/>
  <c r="X17" i="10"/>
  <c r="Y17" i="10" s="1"/>
  <c r="I17" i="10"/>
  <c r="J17" i="10" s="1"/>
  <c r="O17" i="10"/>
  <c r="P17" i="10" s="1"/>
  <c r="L353" i="18"/>
  <c r="AD352" i="10" s="1"/>
  <c r="AE352" i="10" s="1"/>
  <c r="L323" i="18"/>
  <c r="AD322" i="10" s="1"/>
  <c r="AE322" i="10" s="1"/>
  <c r="L291" i="18"/>
  <c r="AD290" i="10" s="1"/>
  <c r="AE290" i="10" s="1"/>
  <c r="L259" i="18"/>
  <c r="AD258" i="10" s="1"/>
  <c r="AE258" i="10" s="1"/>
  <c r="L227" i="18"/>
  <c r="AD226" i="10" s="1"/>
  <c r="AE226" i="10" s="1"/>
  <c r="L195" i="18"/>
  <c r="AD194" i="10" s="1"/>
  <c r="AE194" i="10" s="1"/>
  <c r="L163" i="18"/>
  <c r="AD162" i="10" s="1"/>
  <c r="AE162" i="10" s="1"/>
  <c r="L131" i="18"/>
  <c r="AD130" i="10" s="1"/>
  <c r="AE130" i="10" s="1"/>
  <c r="L99" i="18"/>
  <c r="AD98" i="10" s="1"/>
  <c r="AE98" i="10" s="1"/>
  <c r="L67" i="18"/>
  <c r="AD66" i="10" s="1"/>
  <c r="AE66" i="10" s="1"/>
  <c r="L35" i="18"/>
  <c r="AD34" i="10" s="1"/>
  <c r="AE34" i="10" s="1"/>
  <c r="L344" i="18"/>
  <c r="AD343" i="10" s="1"/>
  <c r="AE343" i="10" s="1"/>
  <c r="L312" i="18"/>
  <c r="AD311" i="10" s="1"/>
  <c r="AE311" i="10" s="1"/>
  <c r="L280" i="18"/>
  <c r="AD279" i="10" s="1"/>
  <c r="AE279" i="10" s="1"/>
  <c r="L248" i="18"/>
  <c r="AD247" i="10" s="1"/>
  <c r="AE247" i="10" s="1"/>
  <c r="L216" i="18"/>
  <c r="AD215" i="10" s="1"/>
  <c r="AE215" i="10" s="1"/>
  <c r="L184" i="18"/>
  <c r="AD183" i="10" s="1"/>
  <c r="AE183" i="10" s="1"/>
  <c r="L152" i="18"/>
  <c r="AD151" i="10" s="1"/>
  <c r="AE151" i="10" s="1"/>
  <c r="L120" i="18"/>
  <c r="AD119" i="10" s="1"/>
  <c r="AE119" i="10" s="1"/>
  <c r="L88" i="18"/>
  <c r="AD87" i="10" s="1"/>
  <c r="AE87" i="10" s="1"/>
  <c r="L56" i="18"/>
  <c r="AD55" i="10" s="1"/>
  <c r="AE55" i="10" s="1"/>
  <c r="L24" i="18"/>
  <c r="AD23" i="10" s="1"/>
  <c r="AE23" i="10" s="1"/>
  <c r="L329" i="18"/>
  <c r="AD328" i="10" s="1"/>
  <c r="AE328" i="10" s="1"/>
  <c r="L297" i="18"/>
  <c r="AD296" i="10" s="1"/>
  <c r="AE296" i="10" s="1"/>
  <c r="L265" i="18"/>
  <c r="AD264" i="10" s="1"/>
  <c r="AE264" i="10" s="1"/>
  <c r="L233" i="18"/>
  <c r="AD232" i="10" s="1"/>
  <c r="AE232" i="10" s="1"/>
  <c r="L201" i="18"/>
  <c r="AD200" i="10" s="1"/>
  <c r="AE200" i="10" s="1"/>
  <c r="L169" i="18"/>
  <c r="AD168" i="10" s="1"/>
  <c r="AE168" i="10" s="1"/>
  <c r="L137" i="18"/>
  <c r="AD136" i="10" s="1"/>
  <c r="AE136" i="10" s="1"/>
  <c r="L105" i="18"/>
  <c r="AD104" i="10" s="1"/>
  <c r="AE104" i="10" s="1"/>
  <c r="L73" i="18"/>
  <c r="AD72" i="10" s="1"/>
  <c r="AE72" i="10" s="1"/>
  <c r="L41" i="18"/>
  <c r="AD40" i="10" s="1"/>
  <c r="AE40" i="10" s="1"/>
  <c r="L9" i="18"/>
  <c r="AD8" i="10" s="1"/>
  <c r="AE8" i="10" s="1"/>
  <c r="L314" i="18"/>
  <c r="AD313" i="10" s="1"/>
  <c r="AE313" i="10" s="1"/>
  <c r="L282" i="18"/>
  <c r="AD281" i="10" s="1"/>
  <c r="AE281" i="10" s="1"/>
  <c r="L250" i="18"/>
  <c r="AD249" i="10" s="1"/>
  <c r="AE249" i="10" s="1"/>
  <c r="L218" i="18"/>
  <c r="AD217" i="10" s="1"/>
  <c r="AE217" i="10" s="1"/>
  <c r="L186" i="18"/>
  <c r="AD185" i="10" s="1"/>
  <c r="AE185" i="10" s="1"/>
  <c r="L154" i="18"/>
  <c r="AD153" i="10" s="1"/>
  <c r="AE153" i="10" s="1"/>
  <c r="L122" i="18"/>
  <c r="AD121" i="10" s="1"/>
  <c r="AE121" i="10" s="1"/>
  <c r="L90" i="18"/>
  <c r="AD89" i="10" s="1"/>
  <c r="AE89" i="10" s="1"/>
  <c r="L58" i="18"/>
  <c r="AD57" i="10" s="1"/>
  <c r="AE57" i="10" s="1"/>
  <c r="K9" i="18"/>
  <c r="W8" i="10" s="1"/>
  <c r="K25" i="18"/>
  <c r="W24" i="10" s="1"/>
  <c r="K41" i="18"/>
  <c r="W40" i="10" s="1"/>
  <c r="K57" i="18"/>
  <c r="W56" i="10" s="1"/>
  <c r="K73" i="18"/>
  <c r="W72" i="10" s="1"/>
  <c r="K89" i="18"/>
  <c r="W88" i="10" s="1"/>
  <c r="K105" i="18"/>
  <c r="W104" i="10" s="1"/>
  <c r="K121" i="18"/>
  <c r="W120" i="10" s="1"/>
  <c r="K137" i="18"/>
  <c r="W136" i="10" s="1"/>
  <c r="K153" i="18"/>
  <c r="W152" i="10" s="1"/>
  <c r="K169" i="18"/>
  <c r="W168" i="10" s="1"/>
  <c r="K14" i="18"/>
  <c r="W13" i="10" s="1"/>
  <c r="K30" i="18"/>
  <c r="W29" i="10" s="1"/>
  <c r="K46" i="18"/>
  <c r="W45" i="10" s="1"/>
  <c r="K62" i="18"/>
  <c r="W61" i="10" s="1"/>
  <c r="K78" i="18"/>
  <c r="W77" i="10" s="1"/>
  <c r="K94" i="18"/>
  <c r="W93" i="10" s="1"/>
  <c r="K110" i="18"/>
  <c r="W109" i="10" s="1"/>
  <c r="K126" i="18"/>
  <c r="W125" i="10" s="1"/>
  <c r="K142" i="18"/>
  <c r="W141" i="10" s="1"/>
  <c r="K158" i="18"/>
  <c r="W157" i="10" s="1"/>
  <c r="K174" i="18"/>
  <c r="W173" i="10" s="1"/>
  <c r="K190" i="18"/>
  <c r="W189" i="10" s="1"/>
  <c r="K206" i="18"/>
  <c r="W205" i="10" s="1"/>
  <c r="K222" i="18"/>
  <c r="W221" i="10" s="1"/>
  <c r="K238" i="18"/>
  <c r="W237" i="10" s="1"/>
  <c r="K254" i="18"/>
  <c r="W253" i="10" s="1"/>
  <c r="K270" i="18"/>
  <c r="W269" i="10" s="1"/>
  <c r="K286" i="18"/>
  <c r="W285" i="10" s="1"/>
  <c r="K302" i="18"/>
  <c r="W301" i="10" s="1"/>
  <c r="K318" i="18"/>
  <c r="W317" i="10" s="1"/>
  <c r="K334" i="18"/>
  <c r="W333" i="10" s="1"/>
  <c r="K179" i="18"/>
  <c r="W178" i="10" s="1"/>
  <c r="K195" i="18"/>
  <c r="W194" i="10" s="1"/>
  <c r="K211" i="18"/>
  <c r="W210" i="10" s="1"/>
  <c r="K227" i="18"/>
  <c r="W226" i="10" s="1"/>
  <c r="K243" i="18"/>
  <c r="W242" i="10" s="1"/>
  <c r="K259" i="18"/>
  <c r="W258" i="10" s="1"/>
  <c r="K275" i="18"/>
  <c r="W274" i="10" s="1"/>
  <c r="K291" i="18"/>
  <c r="W290" i="10" s="1"/>
  <c r="K307" i="18"/>
  <c r="W306" i="10" s="1"/>
  <c r="K323" i="18"/>
  <c r="W322" i="10" s="1"/>
  <c r="K339" i="18"/>
  <c r="W338" i="10" s="1"/>
  <c r="K349" i="18"/>
  <c r="W348" i="10" s="1"/>
  <c r="K11" i="18"/>
  <c r="W10" i="10" s="1"/>
  <c r="K27" i="18"/>
  <c r="W26" i="10" s="1"/>
  <c r="K43" i="18"/>
  <c r="W42" i="10" s="1"/>
  <c r="K59" i="18"/>
  <c r="W58" i="10" s="1"/>
  <c r="K75" i="18"/>
  <c r="W74" i="10" s="1"/>
  <c r="K91" i="18"/>
  <c r="W90" i="10" s="1"/>
  <c r="K107" i="18"/>
  <c r="W106" i="10" s="1"/>
  <c r="V106" i="10" s="1"/>
  <c r="K123" i="18"/>
  <c r="W122" i="10" s="1"/>
  <c r="K139" i="18"/>
  <c r="W138" i="10" s="1"/>
  <c r="K155" i="18"/>
  <c r="W154" i="10" s="1"/>
  <c r="K171" i="18"/>
  <c r="W170" i="10" s="1"/>
  <c r="K16" i="18"/>
  <c r="W15" i="10" s="1"/>
  <c r="K32" i="18"/>
  <c r="W31" i="10" s="1"/>
  <c r="K48" i="18"/>
  <c r="W47" i="10" s="1"/>
  <c r="K64" i="18"/>
  <c r="W63" i="10" s="1"/>
  <c r="K80" i="18"/>
  <c r="W79" i="10" s="1"/>
  <c r="K96" i="18"/>
  <c r="W95" i="10" s="1"/>
  <c r="K112" i="18"/>
  <c r="W111" i="10" s="1"/>
  <c r="K128" i="18"/>
  <c r="W127" i="10" s="1"/>
  <c r="K144" i="18"/>
  <c r="W143" i="10" s="1"/>
  <c r="K160" i="18"/>
  <c r="W159" i="10" s="1"/>
  <c r="K176" i="18"/>
  <c r="W175" i="10" s="1"/>
  <c r="K192" i="18"/>
  <c r="W191" i="10" s="1"/>
  <c r="V191" i="10" s="1"/>
  <c r="K208" i="18"/>
  <c r="W207" i="10" s="1"/>
  <c r="K224" i="18"/>
  <c r="W223" i="10" s="1"/>
  <c r="K240" i="18"/>
  <c r="W239" i="10" s="1"/>
  <c r="K256" i="18"/>
  <c r="W255" i="10" s="1"/>
  <c r="K272" i="18"/>
  <c r="W271" i="10" s="1"/>
  <c r="K288" i="18"/>
  <c r="W287" i="10" s="1"/>
  <c r="K304" i="18"/>
  <c r="W303" i="10" s="1"/>
  <c r="K320" i="18"/>
  <c r="W319" i="10" s="1"/>
  <c r="K336" i="18"/>
  <c r="W335" i="10" s="1"/>
  <c r="K181" i="18"/>
  <c r="W180" i="10" s="1"/>
  <c r="K197" i="18"/>
  <c r="W196" i="10" s="1"/>
  <c r="K213" i="18"/>
  <c r="W212" i="10" s="1"/>
  <c r="K229" i="18"/>
  <c r="W228" i="10" s="1"/>
  <c r="K245" i="18"/>
  <c r="W244" i="10" s="1"/>
  <c r="K261" i="18"/>
  <c r="W260" i="10" s="1"/>
  <c r="K277" i="18"/>
  <c r="W276" i="10" s="1"/>
  <c r="K293" i="18"/>
  <c r="W292" i="10" s="1"/>
  <c r="K309" i="18"/>
  <c r="W308" i="10" s="1"/>
  <c r="K325" i="18"/>
  <c r="W324" i="10" s="1"/>
  <c r="K341" i="18"/>
  <c r="W340" i="10" s="1"/>
  <c r="K351" i="18"/>
  <c r="W350" i="10" s="1"/>
  <c r="K13" i="18"/>
  <c r="W12" i="10" s="1"/>
  <c r="K29" i="18"/>
  <c r="W28" i="10" s="1"/>
  <c r="K45" i="18"/>
  <c r="W44" i="10" s="1"/>
  <c r="V44" i="10" s="1"/>
  <c r="K61" i="18"/>
  <c r="W60" i="10" s="1"/>
  <c r="K77" i="18"/>
  <c r="W76" i="10" s="1"/>
  <c r="K93" i="18"/>
  <c r="W92" i="10" s="1"/>
  <c r="K109" i="18"/>
  <c r="W108" i="10" s="1"/>
  <c r="K125" i="18"/>
  <c r="W124" i="10" s="1"/>
  <c r="K141" i="18"/>
  <c r="W140" i="10" s="1"/>
  <c r="K157" i="18"/>
  <c r="W156" i="10" s="1"/>
  <c r="K173" i="18"/>
  <c r="W172" i="10" s="1"/>
  <c r="K18" i="18"/>
  <c r="W17" i="10" s="1"/>
  <c r="K34" i="18"/>
  <c r="W33" i="10" s="1"/>
  <c r="K50" i="18"/>
  <c r="W49" i="10" s="1"/>
  <c r="K66" i="18"/>
  <c r="W65" i="10" s="1"/>
  <c r="K82" i="18"/>
  <c r="W81" i="10" s="1"/>
  <c r="K98" i="18"/>
  <c r="W97" i="10" s="1"/>
  <c r="K114" i="18"/>
  <c r="W113" i="10" s="1"/>
  <c r="K130" i="18"/>
  <c r="W129" i="10" s="1"/>
  <c r="K146" i="18"/>
  <c r="W145" i="10" s="1"/>
  <c r="K162" i="18"/>
  <c r="W161" i="10" s="1"/>
  <c r="K178" i="18"/>
  <c r="W177" i="10" s="1"/>
  <c r="K194" i="18"/>
  <c r="W193" i="10" s="1"/>
  <c r="K210" i="18"/>
  <c r="W209" i="10" s="1"/>
  <c r="K226" i="18"/>
  <c r="W225" i="10" s="1"/>
  <c r="K242" i="18"/>
  <c r="W241" i="10" s="1"/>
  <c r="K258" i="18"/>
  <c r="W257" i="10" s="1"/>
  <c r="K274" i="18"/>
  <c r="W273" i="10" s="1"/>
  <c r="K290" i="18"/>
  <c r="W289" i="10" s="1"/>
  <c r="K306" i="18"/>
  <c r="W305" i="10" s="1"/>
  <c r="K322" i="18"/>
  <c r="W321" i="10" s="1"/>
  <c r="K338" i="18"/>
  <c r="W337" i="10" s="1"/>
  <c r="K183" i="18"/>
  <c r="W182" i="10" s="1"/>
  <c r="K199" i="18"/>
  <c r="W198" i="10" s="1"/>
  <c r="K215" i="18"/>
  <c r="W214" i="10" s="1"/>
  <c r="K231" i="18"/>
  <c r="W230" i="10" s="1"/>
  <c r="K247" i="18"/>
  <c r="W246" i="10" s="1"/>
  <c r="K263" i="18"/>
  <c r="W262" i="10" s="1"/>
  <c r="K279" i="18"/>
  <c r="W278" i="10" s="1"/>
  <c r="K295" i="18"/>
  <c r="W294" i="10" s="1"/>
  <c r="K311" i="18"/>
  <c r="W310" i="10" s="1"/>
  <c r="K327" i="18"/>
  <c r="W326" i="10" s="1"/>
  <c r="K343" i="18"/>
  <c r="W342" i="10" s="1"/>
  <c r="K353" i="18"/>
  <c r="W352" i="10" s="1"/>
  <c r="K260" i="18"/>
  <c r="W259" i="10" s="1"/>
  <c r="K297" i="18"/>
  <c r="W296" i="10" s="1"/>
  <c r="K345" i="18"/>
  <c r="W344" i="10" s="1"/>
  <c r="K15" i="18"/>
  <c r="W14" i="10" s="1"/>
  <c r="K31" i="18"/>
  <c r="W30" i="10" s="1"/>
  <c r="K47" i="18"/>
  <c r="W46" i="10" s="1"/>
  <c r="K63" i="18"/>
  <c r="W62" i="10" s="1"/>
  <c r="K79" i="18"/>
  <c r="W78" i="10" s="1"/>
  <c r="K95" i="18"/>
  <c r="W94" i="10" s="1"/>
  <c r="K111" i="18"/>
  <c r="W110" i="10" s="1"/>
  <c r="K127" i="18"/>
  <c r="W126" i="10" s="1"/>
  <c r="K143" i="18"/>
  <c r="W142" i="10" s="1"/>
  <c r="K159" i="18"/>
  <c r="W158" i="10" s="1"/>
  <c r="K175" i="18"/>
  <c r="W174" i="10" s="1"/>
  <c r="K20" i="18"/>
  <c r="W19" i="10" s="1"/>
  <c r="K36" i="18"/>
  <c r="W35" i="10" s="1"/>
  <c r="K52" i="18"/>
  <c r="W51" i="10" s="1"/>
  <c r="K68" i="18"/>
  <c r="W67" i="10" s="1"/>
  <c r="K84" i="18"/>
  <c r="W83" i="10" s="1"/>
  <c r="K100" i="18"/>
  <c r="W99" i="10" s="1"/>
  <c r="K116" i="18"/>
  <c r="W115" i="10" s="1"/>
  <c r="K132" i="18"/>
  <c r="W131" i="10" s="1"/>
  <c r="K148" i="18"/>
  <c r="W147" i="10" s="1"/>
  <c r="K164" i="18"/>
  <c r="W163" i="10" s="1"/>
  <c r="K180" i="18"/>
  <c r="W179" i="10" s="1"/>
  <c r="K196" i="18"/>
  <c r="W195" i="10" s="1"/>
  <c r="K212" i="18"/>
  <c r="W211" i="10" s="1"/>
  <c r="K228" i="18"/>
  <c r="W227" i="10" s="1"/>
  <c r="K244" i="18"/>
  <c r="W243" i="10" s="1"/>
  <c r="K276" i="18"/>
  <c r="W275" i="10" s="1"/>
  <c r="K292" i="18"/>
  <c r="W291" i="10" s="1"/>
  <c r="K308" i="18"/>
  <c r="W307" i="10" s="1"/>
  <c r="K324" i="18"/>
  <c r="W323" i="10" s="1"/>
  <c r="K340" i="18"/>
  <c r="W339" i="10" s="1"/>
  <c r="K185" i="18"/>
  <c r="W184" i="10" s="1"/>
  <c r="K201" i="18"/>
  <c r="W200" i="10" s="1"/>
  <c r="K217" i="18"/>
  <c r="W216" i="10" s="1"/>
  <c r="K233" i="18"/>
  <c r="W232" i="10" s="1"/>
  <c r="K249" i="18"/>
  <c r="W248" i="10" s="1"/>
  <c r="K265" i="18"/>
  <c r="W264" i="10" s="1"/>
  <c r="K281" i="18"/>
  <c r="W280" i="10" s="1"/>
  <c r="K313" i="18"/>
  <c r="W312" i="10" s="1"/>
  <c r="K329" i="18"/>
  <c r="W328" i="10" s="1"/>
  <c r="K17" i="18"/>
  <c r="W16" i="10" s="1"/>
  <c r="K33" i="18"/>
  <c r="W32" i="10" s="1"/>
  <c r="K49" i="18"/>
  <c r="W48" i="10" s="1"/>
  <c r="K65" i="18"/>
  <c r="W64" i="10" s="1"/>
  <c r="K81" i="18"/>
  <c r="W80" i="10" s="1"/>
  <c r="K97" i="18"/>
  <c r="W96" i="10" s="1"/>
  <c r="V96" i="10" s="1"/>
  <c r="K113" i="18"/>
  <c r="W112" i="10" s="1"/>
  <c r="K129" i="18"/>
  <c r="W128" i="10" s="1"/>
  <c r="K145" i="18"/>
  <c r="W144" i="10" s="1"/>
  <c r="K161" i="18"/>
  <c r="W160" i="10" s="1"/>
  <c r="K6" i="18"/>
  <c r="W5" i="10" s="1"/>
  <c r="K22" i="18"/>
  <c r="W21" i="10" s="1"/>
  <c r="K38" i="18"/>
  <c r="W37" i="10" s="1"/>
  <c r="K54" i="18"/>
  <c r="W53" i="10" s="1"/>
  <c r="K70" i="18"/>
  <c r="W69" i="10" s="1"/>
  <c r="K86" i="18"/>
  <c r="W85" i="10" s="1"/>
  <c r="K102" i="18"/>
  <c r="W101" i="10" s="1"/>
  <c r="K118" i="18"/>
  <c r="W117" i="10" s="1"/>
  <c r="K134" i="18"/>
  <c r="W133" i="10" s="1"/>
  <c r="K150" i="18"/>
  <c r="W149" i="10" s="1"/>
  <c r="K166" i="18"/>
  <c r="W165" i="10" s="1"/>
  <c r="K182" i="18"/>
  <c r="W181" i="10" s="1"/>
  <c r="K198" i="18"/>
  <c r="W197" i="10" s="1"/>
  <c r="K214" i="18"/>
  <c r="W213" i="10" s="1"/>
  <c r="K230" i="18"/>
  <c r="W229" i="10" s="1"/>
  <c r="V229" i="10" s="1"/>
  <c r="K246" i="18"/>
  <c r="W245" i="10" s="1"/>
  <c r="K262" i="18"/>
  <c r="W261" i="10" s="1"/>
  <c r="K278" i="18"/>
  <c r="W277" i="10" s="1"/>
  <c r="K294" i="18"/>
  <c r="W293" i="10" s="1"/>
  <c r="K310" i="18"/>
  <c r="W309" i="10" s="1"/>
  <c r="K326" i="18"/>
  <c r="W325" i="10" s="1"/>
  <c r="K342" i="18"/>
  <c r="W341" i="10" s="1"/>
  <c r="K187" i="18"/>
  <c r="W186" i="10" s="1"/>
  <c r="K203" i="18"/>
  <c r="W202" i="10" s="1"/>
  <c r="K219" i="18"/>
  <c r="W218" i="10" s="1"/>
  <c r="K235" i="18"/>
  <c r="W234" i="10" s="1"/>
  <c r="K251" i="18"/>
  <c r="W250" i="10" s="1"/>
  <c r="K267" i="18"/>
  <c r="W266" i="10" s="1"/>
  <c r="K283" i="18"/>
  <c r="W282" i="10" s="1"/>
  <c r="K299" i="18"/>
  <c r="W298" i="10" s="1"/>
  <c r="K315" i="18"/>
  <c r="W314" i="10" s="1"/>
  <c r="K331" i="18"/>
  <c r="W330" i="10" s="1"/>
  <c r="K348" i="18"/>
  <c r="W347" i="10" s="1"/>
  <c r="K19" i="18"/>
  <c r="W18" i="10" s="1"/>
  <c r="K35" i="18"/>
  <c r="W34" i="10" s="1"/>
  <c r="K51" i="18"/>
  <c r="W50" i="10" s="1"/>
  <c r="K67" i="18"/>
  <c r="W66" i="10" s="1"/>
  <c r="K83" i="18"/>
  <c r="W82" i="10" s="1"/>
  <c r="K99" i="18"/>
  <c r="W98" i="10" s="1"/>
  <c r="K115" i="18"/>
  <c r="W114" i="10" s="1"/>
  <c r="K131" i="18"/>
  <c r="W130" i="10" s="1"/>
  <c r="K147" i="18"/>
  <c r="W146" i="10" s="1"/>
  <c r="K163" i="18"/>
  <c r="W162" i="10" s="1"/>
  <c r="K8" i="18"/>
  <c r="W7" i="10" s="1"/>
  <c r="K24" i="18"/>
  <c r="W23" i="10" s="1"/>
  <c r="K40" i="18"/>
  <c r="W39" i="10" s="1"/>
  <c r="K56" i="18"/>
  <c r="W55" i="10" s="1"/>
  <c r="K72" i="18"/>
  <c r="W71" i="10" s="1"/>
  <c r="K88" i="18"/>
  <c r="W87" i="10" s="1"/>
  <c r="K104" i="18"/>
  <c r="W103" i="10" s="1"/>
  <c r="K120" i="18"/>
  <c r="W119" i="10" s="1"/>
  <c r="K136" i="18"/>
  <c r="W135" i="10" s="1"/>
  <c r="K152" i="18"/>
  <c r="W151" i="10" s="1"/>
  <c r="K168" i="18"/>
  <c r="W167" i="10" s="1"/>
  <c r="K184" i="18"/>
  <c r="W183" i="10" s="1"/>
  <c r="K200" i="18"/>
  <c r="W199" i="10" s="1"/>
  <c r="K216" i="18"/>
  <c r="W215" i="10" s="1"/>
  <c r="K232" i="18"/>
  <c r="W231" i="10" s="1"/>
  <c r="K248" i="18"/>
  <c r="W247" i="10" s="1"/>
  <c r="K264" i="18"/>
  <c r="W263" i="10" s="1"/>
  <c r="K280" i="18"/>
  <c r="W279" i="10" s="1"/>
  <c r="K296" i="18"/>
  <c r="W295" i="10" s="1"/>
  <c r="K312" i="18"/>
  <c r="W311" i="10" s="1"/>
  <c r="K328" i="18"/>
  <c r="W327" i="10" s="1"/>
  <c r="K344" i="18"/>
  <c r="W343" i="10" s="1"/>
  <c r="K189" i="18"/>
  <c r="W188" i="10" s="1"/>
  <c r="K205" i="18"/>
  <c r="W204" i="10" s="1"/>
  <c r="K221" i="18"/>
  <c r="W220" i="10" s="1"/>
  <c r="V220" i="10" s="1"/>
  <c r="K237" i="18"/>
  <c r="W236" i="10" s="1"/>
  <c r="K253" i="18"/>
  <c r="W252" i="10" s="1"/>
  <c r="K269" i="18"/>
  <c r="W268" i="10" s="1"/>
  <c r="K285" i="18"/>
  <c r="W284" i="10" s="1"/>
  <c r="K301" i="18"/>
  <c r="W300" i="10" s="1"/>
  <c r="K317" i="18"/>
  <c r="W316" i="10" s="1"/>
  <c r="K333" i="18"/>
  <c r="W332" i="10" s="1"/>
  <c r="K350" i="18"/>
  <c r="W349" i="10" s="1"/>
  <c r="K69" i="18"/>
  <c r="W68" i="10" s="1"/>
  <c r="K133" i="18"/>
  <c r="W132" i="10" s="1"/>
  <c r="K26" i="18"/>
  <c r="W25" i="10" s="1"/>
  <c r="K90" i="18"/>
  <c r="W89" i="10" s="1"/>
  <c r="K154" i="18"/>
  <c r="W153" i="10" s="1"/>
  <c r="K218" i="18"/>
  <c r="W217" i="10" s="1"/>
  <c r="K282" i="18"/>
  <c r="W281" i="10" s="1"/>
  <c r="K346" i="18"/>
  <c r="W345" i="10" s="1"/>
  <c r="K239" i="18"/>
  <c r="W238" i="10" s="1"/>
  <c r="K303" i="18"/>
  <c r="W302" i="10" s="1"/>
  <c r="K167" i="18"/>
  <c r="W166" i="10" s="1"/>
  <c r="K252" i="18"/>
  <c r="W251" i="10" s="1"/>
  <c r="K337" i="18"/>
  <c r="W336" i="10" s="1"/>
  <c r="K138" i="18"/>
  <c r="W137" i="10" s="1"/>
  <c r="K204" i="18"/>
  <c r="W203" i="10" s="1"/>
  <c r="K7" i="18"/>
  <c r="W6" i="10" s="1"/>
  <c r="K71" i="18"/>
  <c r="W70" i="10" s="1"/>
  <c r="K135" i="18"/>
  <c r="W134" i="10" s="1"/>
  <c r="K28" i="18"/>
  <c r="W27" i="10" s="1"/>
  <c r="K92" i="18"/>
  <c r="W91" i="10" s="1"/>
  <c r="K156" i="18"/>
  <c r="W155" i="10" s="1"/>
  <c r="K220" i="18"/>
  <c r="W219" i="10" s="1"/>
  <c r="K284" i="18"/>
  <c r="W283" i="10" s="1"/>
  <c r="K177" i="18"/>
  <c r="W176" i="10" s="1"/>
  <c r="K241" i="18"/>
  <c r="W240" i="10" s="1"/>
  <c r="K305" i="18"/>
  <c r="W304" i="10" s="1"/>
  <c r="K188" i="18"/>
  <c r="W187" i="10" s="1"/>
  <c r="K74" i="18"/>
  <c r="W73" i="10" s="1"/>
  <c r="K287" i="18"/>
  <c r="W286" i="10" s="1"/>
  <c r="K119" i="18"/>
  <c r="W118" i="10" s="1"/>
  <c r="K332" i="18"/>
  <c r="W331" i="10" s="1"/>
  <c r="K21" i="18"/>
  <c r="W20" i="10" s="1"/>
  <c r="K85" i="18"/>
  <c r="W84" i="10" s="1"/>
  <c r="V84" i="10" s="1"/>
  <c r="K149" i="18"/>
  <c r="W148" i="10" s="1"/>
  <c r="K42" i="18"/>
  <c r="W41" i="10" s="1"/>
  <c r="K106" i="18"/>
  <c r="W105" i="10" s="1"/>
  <c r="V105" i="10" s="1"/>
  <c r="K170" i="18"/>
  <c r="W169" i="10" s="1"/>
  <c r="K234" i="18"/>
  <c r="W233" i="10" s="1"/>
  <c r="K298" i="18"/>
  <c r="W297" i="10" s="1"/>
  <c r="K191" i="18"/>
  <c r="W190" i="10" s="1"/>
  <c r="K255" i="18"/>
  <c r="W254" i="10" s="1"/>
  <c r="K319" i="18"/>
  <c r="W318" i="10" s="1"/>
  <c r="K202" i="18"/>
  <c r="W201" i="10" s="1"/>
  <c r="K268" i="18"/>
  <c r="W267" i="10" s="1"/>
  <c r="K23" i="18"/>
  <c r="W22" i="10" s="1"/>
  <c r="K87" i="18"/>
  <c r="W86" i="10" s="1"/>
  <c r="K151" i="18"/>
  <c r="W150" i="10" s="1"/>
  <c r="K44" i="18"/>
  <c r="W43" i="10" s="1"/>
  <c r="V43" i="10" s="1"/>
  <c r="K108" i="18"/>
  <c r="W107" i="10" s="1"/>
  <c r="V107" i="10" s="1"/>
  <c r="K172" i="18"/>
  <c r="W171" i="10" s="1"/>
  <c r="K236" i="18"/>
  <c r="W235" i="10" s="1"/>
  <c r="K300" i="18"/>
  <c r="W299" i="10" s="1"/>
  <c r="V299" i="10" s="1"/>
  <c r="K193" i="18"/>
  <c r="W192" i="10" s="1"/>
  <c r="K257" i="18"/>
  <c r="W256" i="10" s="1"/>
  <c r="K321" i="18"/>
  <c r="W320" i="10" s="1"/>
  <c r="K124" i="18"/>
  <c r="W123" i="10" s="1"/>
  <c r="K273" i="18"/>
  <c r="W272" i="10" s="1"/>
  <c r="K266" i="18"/>
  <c r="W265" i="10" s="1"/>
  <c r="K140" i="18"/>
  <c r="W139" i="10" s="1"/>
  <c r="K347" i="18"/>
  <c r="W346" i="10" s="1"/>
  <c r="K37" i="18"/>
  <c r="W36" i="10" s="1"/>
  <c r="K101" i="18"/>
  <c r="W100" i="10" s="1"/>
  <c r="K165" i="18"/>
  <c r="W164" i="10" s="1"/>
  <c r="K58" i="18"/>
  <c r="W57" i="10" s="1"/>
  <c r="K122" i="18"/>
  <c r="W121" i="10" s="1"/>
  <c r="K186" i="18"/>
  <c r="W185" i="10" s="1"/>
  <c r="K250" i="18"/>
  <c r="W249" i="10" s="1"/>
  <c r="K314" i="18"/>
  <c r="W313" i="10" s="1"/>
  <c r="K207" i="18"/>
  <c r="W206" i="10" s="1"/>
  <c r="K271" i="18"/>
  <c r="W270" i="10" s="1"/>
  <c r="K335" i="18"/>
  <c r="W334" i="10" s="1"/>
  <c r="K39" i="18"/>
  <c r="W38" i="10" s="1"/>
  <c r="K60" i="18"/>
  <c r="W59" i="10" s="1"/>
  <c r="K316" i="18"/>
  <c r="W315" i="10" s="1"/>
  <c r="K117" i="18"/>
  <c r="W116" i="10" s="1"/>
  <c r="V116" i="10" s="1"/>
  <c r="K330" i="18"/>
  <c r="W329" i="10" s="1"/>
  <c r="K12" i="18"/>
  <c r="W11" i="10" s="1"/>
  <c r="K103" i="18"/>
  <c r="W102" i="10" s="1"/>
  <c r="K209" i="18"/>
  <c r="W208" i="10" s="1"/>
  <c r="K10" i="18"/>
  <c r="W9" i="10" s="1"/>
  <c r="K223" i="18"/>
  <c r="W222" i="10" s="1"/>
  <c r="K76" i="18"/>
  <c r="W75" i="10" s="1"/>
  <c r="K289" i="18"/>
  <c r="W288" i="10" s="1"/>
  <c r="K53" i="18"/>
  <c r="W52" i="10" s="1"/>
  <c r="K352" i="18"/>
  <c r="W351" i="10" s="1"/>
  <c r="K55" i="18"/>
  <c r="W54" i="10" s="1"/>
  <c r="K225" i="18"/>
  <c r="W224" i="10" s="1"/>
  <c r="F24" i="8"/>
  <c r="D24" i="8" s="1"/>
  <c r="G61" i="8"/>
  <c r="K61" i="8" s="1"/>
  <c r="L61" i="8" s="1"/>
  <c r="F61" i="8" s="1"/>
  <c r="D61" i="8" s="1"/>
  <c r="G345" i="8"/>
  <c r="K345" i="8" s="1"/>
  <c r="L345" i="8" s="1"/>
  <c r="F345" i="8" s="1"/>
  <c r="D345" i="8" s="1"/>
  <c r="G335" i="8"/>
  <c r="K335" i="8" s="1"/>
  <c r="L335" i="8" s="1"/>
  <c r="F335" i="8" s="1"/>
  <c r="D335" i="8" s="1"/>
  <c r="G336" i="8"/>
  <c r="K336" i="8" s="1"/>
  <c r="L336" i="8" s="1"/>
  <c r="F336" i="8" s="1"/>
  <c r="D336" i="8" s="1"/>
  <c r="G339" i="8"/>
  <c r="K339" i="8" s="1"/>
  <c r="G63" i="8"/>
  <c r="K63" i="8" s="1"/>
  <c r="L63" i="8" s="1"/>
  <c r="F63" i="8" s="1"/>
  <c r="D63" i="8" s="1"/>
  <c r="F336" i="9"/>
  <c r="I333" i="8" s="1"/>
  <c r="I334" i="8"/>
  <c r="G334" i="8" s="1"/>
  <c r="K334" i="8" s="1"/>
  <c r="L334" i="8" s="1"/>
  <c r="F334" i="8" s="1"/>
  <c r="D334" i="8" s="1"/>
  <c r="G64" i="8"/>
  <c r="K64" i="8" s="1"/>
  <c r="L64" i="8" s="1"/>
  <c r="F64" i="8" s="1"/>
  <c r="D64" i="8" s="1"/>
  <c r="E336" i="9"/>
  <c r="H333" i="8" s="1"/>
  <c r="L57" i="8"/>
  <c r="F57" i="8" s="1"/>
  <c r="D57" i="8" s="1"/>
  <c r="G67" i="8"/>
  <c r="L67" i="8" s="1"/>
  <c r="G62" i="8"/>
  <c r="K62" i="8" s="1"/>
  <c r="L62" i="8" s="1"/>
  <c r="F62" i="8" s="1"/>
  <c r="D62" i="8" s="1"/>
  <c r="D68" i="8"/>
  <c r="G68" i="8"/>
  <c r="G69" i="8"/>
  <c r="L69" i="8" s="1"/>
  <c r="G71" i="8"/>
  <c r="L71" i="8" s="1"/>
  <c r="G70" i="8"/>
  <c r="L70" i="8" s="1"/>
  <c r="K67" i="8"/>
  <c r="F67" i="8" s="1"/>
  <c r="D67" i="8" s="1"/>
  <c r="G66" i="8"/>
  <c r="L66" i="8" s="1"/>
  <c r="C61" i="9"/>
  <c r="E58" i="8" s="1"/>
  <c r="C56" i="9"/>
  <c r="E53" i="8" s="1"/>
  <c r="F56" i="9"/>
  <c r="I53" i="8" s="1"/>
  <c r="E56" i="9"/>
  <c r="H53" i="8" s="1"/>
  <c r="C53" i="9"/>
  <c r="E50" i="8" s="1"/>
  <c r="C54" i="9"/>
  <c r="E51" i="8" s="1"/>
  <c r="C52" i="9"/>
  <c r="E49" i="8" s="1"/>
  <c r="C50" i="9"/>
  <c r="E47" i="8" s="1"/>
  <c r="C51" i="9"/>
  <c r="E48" i="8" s="1"/>
  <c r="E53" i="9"/>
  <c r="H50" i="8" s="1"/>
  <c r="F53" i="9"/>
  <c r="I50" i="8" s="1"/>
  <c r="E54" i="9"/>
  <c r="H51" i="8" s="1"/>
  <c r="F54" i="9"/>
  <c r="I51" i="8" s="1"/>
  <c r="F52" i="9"/>
  <c r="I49" i="8" s="1"/>
  <c r="E52" i="9"/>
  <c r="H49" i="8" s="1"/>
  <c r="F50" i="9"/>
  <c r="I47" i="8" s="1"/>
  <c r="E50" i="9"/>
  <c r="H47" i="8" s="1"/>
  <c r="F51" i="9"/>
  <c r="I48" i="8" s="1"/>
  <c r="E51" i="9"/>
  <c r="H48" i="8" s="1"/>
  <c r="C44" i="9"/>
  <c r="E41" i="8" s="1"/>
  <c r="C47" i="9"/>
  <c r="E44" i="8" s="1"/>
  <c r="C45" i="9"/>
  <c r="E42" i="8" s="1"/>
  <c r="C48" i="9"/>
  <c r="E45" i="8" s="1"/>
  <c r="C46" i="9"/>
  <c r="E43" i="8" s="1"/>
  <c r="C43" i="9"/>
  <c r="E40" i="8" s="1"/>
  <c r="E44" i="9"/>
  <c r="H41" i="8" s="1"/>
  <c r="F44" i="9"/>
  <c r="I41" i="8" s="1"/>
  <c r="E47" i="9"/>
  <c r="H44" i="8" s="1"/>
  <c r="F47" i="9"/>
  <c r="I44" i="8" s="1"/>
  <c r="E45" i="9"/>
  <c r="H42" i="8" s="1"/>
  <c r="F45" i="9"/>
  <c r="I42" i="8" s="1"/>
  <c r="E48" i="9"/>
  <c r="H45" i="8" s="1"/>
  <c r="F48" i="9"/>
  <c r="I45" i="8" s="1"/>
  <c r="F46" i="9"/>
  <c r="I43" i="8" s="1"/>
  <c r="E46" i="9"/>
  <c r="H43" i="8" s="1"/>
  <c r="F43" i="9"/>
  <c r="I40" i="8" s="1"/>
  <c r="E43" i="9"/>
  <c r="H40" i="8" s="1"/>
  <c r="C41" i="9"/>
  <c r="E38" i="8" s="1"/>
  <c r="C40" i="9"/>
  <c r="E37" i="8" s="1"/>
  <c r="C39" i="9"/>
  <c r="E36" i="8" s="1"/>
  <c r="E41" i="9"/>
  <c r="H38" i="8" s="1"/>
  <c r="F41" i="9"/>
  <c r="I38" i="8" s="1"/>
  <c r="F40" i="9"/>
  <c r="I37" i="8" s="1"/>
  <c r="E40" i="9"/>
  <c r="H37" i="8" s="1"/>
  <c r="F39" i="9"/>
  <c r="I36" i="8" s="1"/>
  <c r="E39" i="9"/>
  <c r="H36" i="8" s="1"/>
  <c r="C36" i="9"/>
  <c r="E33" i="8" s="1"/>
  <c r="C37" i="9"/>
  <c r="E34" i="8" s="1"/>
  <c r="C35" i="9"/>
  <c r="E32" i="8" s="1"/>
  <c r="C34" i="9"/>
  <c r="E31" i="8" s="1"/>
  <c r="E36" i="9"/>
  <c r="H33" i="8" s="1"/>
  <c r="F36" i="9"/>
  <c r="I33" i="8" s="1"/>
  <c r="E37" i="9"/>
  <c r="H34" i="8" s="1"/>
  <c r="F37" i="9"/>
  <c r="I34" i="8" s="1"/>
  <c r="F35" i="9"/>
  <c r="I32" i="8" s="1"/>
  <c r="E35" i="9"/>
  <c r="H32" i="8" s="1"/>
  <c r="F34" i="9"/>
  <c r="I31" i="8" s="1"/>
  <c r="E34" i="9"/>
  <c r="H31" i="8" s="1"/>
  <c r="C31" i="9"/>
  <c r="E28" i="8" s="1"/>
  <c r="C32" i="9"/>
  <c r="E29" i="8" s="1"/>
  <c r="E31" i="9"/>
  <c r="H28" i="8" s="1"/>
  <c r="F31" i="9"/>
  <c r="I28" i="8" s="1"/>
  <c r="F32" i="9"/>
  <c r="I29" i="8" s="1"/>
  <c r="E32" i="9"/>
  <c r="H29" i="8" s="1"/>
  <c r="E25" i="9"/>
  <c r="H22" i="8" s="1"/>
  <c r="F20" i="9"/>
  <c r="I17" i="8" s="1"/>
  <c r="E20" i="9"/>
  <c r="H17" i="8" s="1"/>
  <c r="D20" i="9"/>
  <c r="C20" i="9" s="1"/>
  <c r="E17" i="8" s="1"/>
  <c r="D19" i="9"/>
  <c r="E19" i="9" s="1"/>
  <c r="H16" i="8" s="1"/>
  <c r="D24" i="9"/>
  <c r="E24" i="9" s="1"/>
  <c r="H21" i="8" s="1"/>
  <c r="D23" i="9"/>
  <c r="F23" i="9" s="1"/>
  <c r="I20" i="8" s="1"/>
  <c r="D21" i="9"/>
  <c r="F21" i="9" s="1"/>
  <c r="I18" i="8" s="1"/>
  <c r="D18" i="9"/>
  <c r="E18" i="9" s="1"/>
  <c r="H15" i="8" s="1"/>
  <c r="D17" i="9"/>
  <c r="E17" i="9" s="1"/>
  <c r="H14" i="8" s="1"/>
  <c r="D16" i="9"/>
  <c r="D15" i="9"/>
  <c r="E15" i="9" s="1"/>
  <c r="H12" i="8" s="1"/>
  <c r="D13" i="9"/>
  <c r="C13" i="9" s="1"/>
  <c r="E10" i="8" s="1"/>
  <c r="D14" i="9"/>
  <c r="E14" i="9" s="1"/>
  <c r="H11" i="8" s="1"/>
  <c r="D12" i="9"/>
  <c r="F12" i="9" s="1"/>
  <c r="I9" i="8" s="1"/>
  <c r="D11" i="9"/>
  <c r="F11" i="9" s="1"/>
  <c r="I8" i="8" s="1"/>
  <c r="D10" i="9"/>
  <c r="E10" i="9" s="1"/>
  <c r="H7" i="8" s="1"/>
  <c r="D9" i="9"/>
  <c r="F9" i="9" s="1"/>
  <c r="I6" i="8" s="1"/>
  <c r="D8" i="9"/>
  <c r="F8" i="9" s="1"/>
  <c r="D99" i="8"/>
  <c r="D101" i="8"/>
  <c r="D98" i="8"/>
  <c r="AC327" i="10" l="1"/>
  <c r="AA202" i="10"/>
  <c r="AC72" i="10"/>
  <c r="AO95" i="10"/>
  <c r="AN95" i="10" s="1"/>
  <c r="AC220" i="10"/>
  <c r="V213" i="10"/>
  <c r="V42" i="10"/>
  <c r="AM149" i="10"/>
  <c r="AO326" i="10"/>
  <c r="AC105" i="10"/>
  <c r="AA63" i="10"/>
  <c r="AB63" i="10" s="1"/>
  <c r="AA138" i="10"/>
  <c r="AA31" i="10"/>
  <c r="V25" i="10"/>
  <c r="AA213" i="10"/>
  <c r="V254" i="10"/>
  <c r="V70" i="10"/>
  <c r="AM235" i="10"/>
  <c r="AC146" i="10"/>
  <c r="AA95" i="10"/>
  <c r="AB95" i="10" s="1"/>
  <c r="V326" i="10"/>
  <c r="V185" i="10"/>
  <c r="V167" i="10"/>
  <c r="V341" i="10"/>
  <c r="AC67" i="10"/>
  <c r="AA277" i="10"/>
  <c r="AA42" i="10"/>
  <c r="AA351" i="10"/>
  <c r="AA106" i="10"/>
  <c r="V17" i="10"/>
  <c r="AC350" i="10"/>
  <c r="AC102" i="10"/>
  <c r="V264" i="10"/>
  <c r="V78" i="10"/>
  <c r="AA193" i="10"/>
  <c r="V201" i="10"/>
  <c r="V27" i="10"/>
  <c r="V271" i="10"/>
  <c r="AM33" i="10"/>
  <c r="V274" i="10"/>
  <c r="AC285" i="10"/>
  <c r="AA255" i="10"/>
  <c r="AM257" i="10"/>
  <c r="AM287" i="10"/>
  <c r="V132" i="10"/>
  <c r="V85" i="10"/>
  <c r="V184" i="10"/>
  <c r="V255" i="10"/>
  <c r="AA11" i="10"/>
  <c r="AC294" i="10"/>
  <c r="V34" i="10"/>
  <c r="AO68" i="10"/>
  <c r="V19" i="10"/>
  <c r="AO279" i="10"/>
  <c r="AO63" i="10"/>
  <c r="AN63" i="10" s="1"/>
  <c r="AO56" i="10"/>
  <c r="AO221" i="10"/>
  <c r="V175" i="10"/>
  <c r="V194" i="10"/>
  <c r="AA107" i="10"/>
  <c r="AC247" i="10"/>
  <c r="AA244" i="10"/>
  <c r="V97" i="10"/>
  <c r="AA319" i="10"/>
  <c r="V195" i="10"/>
  <c r="AC10" i="10"/>
  <c r="AA159" i="10"/>
  <c r="V123" i="10"/>
  <c r="V94" i="10"/>
  <c r="AA225" i="10"/>
  <c r="AA289" i="10"/>
  <c r="AC18" i="10"/>
  <c r="AA10" i="10"/>
  <c r="V293" i="10"/>
  <c r="AA299" i="10"/>
  <c r="V192" i="10"/>
  <c r="V174" i="10"/>
  <c r="AC83" i="10"/>
  <c r="V275" i="10"/>
  <c r="AO49" i="10"/>
  <c r="AC266" i="10"/>
  <c r="AB266" i="10" s="1"/>
  <c r="AA74" i="10"/>
  <c r="AB74" i="10" s="1"/>
  <c r="AA308" i="10"/>
  <c r="AB308" i="10" s="1"/>
  <c r="V317" i="10"/>
  <c r="V350" i="10"/>
  <c r="V77" i="10"/>
  <c r="AO328" i="10"/>
  <c r="AM266" i="10"/>
  <c r="AN266" i="10" s="1"/>
  <c r="AC305" i="10"/>
  <c r="AA21" i="10"/>
  <c r="AA341" i="10"/>
  <c r="AA116" i="10"/>
  <c r="V283" i="10"/>
  <c r="V203" i="10"/>
  <c r="V112" i="10"/>
  <c r="AA180" i="10"/>
  <c r="V343" i="10"/>
  <c r="AA191" i="10"/>
  <c r="AC38" i="10"/>
  <c r="V351" i="10"/>
  <c r="V284" i="10"/>
  <c r="V211" i="10"/>
  <c r="AA75" i="10"/>
  <c r="AM321" i="10"/>
  <c r="AO165" i="10"/>
  <c r="AO27" i="10"/>
  <c r="AO308" i="10"/>
  <c r="AN308" i="10" s="1"/>
  <c r="AM330" i="10"/>
  <c r="V121" i="10"/>
  <c r="AA161" i="10"/>
  <c r="AC92" i="10"/>
  <c r="AA20" i="10"/>
  <c r="AC101" i="10"/>
  <c r="AA298" i="10"/>
  <c r="V289" i="10"/>
  <c r="V334" i="10"/>
  <c r="V292" i="10"/>
  <c r="V18" i="10"/>
  <c r="V182" i="10"/>
  <c r="V288" i="10"/>
  <c r="V186" i="10"/>
  <c r="V290" i="10"/>
  <c r="AA117" i="10"/>
  <c r="AO7" i="10"/>
  <c r="V253" i="10"/>
  <c r="V103" i="10"/>
  <c r="V262" i="10"/>
  <c r="AM85" i="10"/>
  <c r="AM43" i="10"/>
  <c r="AO29" i="10"/>
  <c r="V15" i="10"/>
  <c r="AM129" i="10"/>
  <c r="V246" i="10"/>
  <c r="V95" i="10"/>
  <c r="V281" i="10"/>
  <c r="V352" i="10"/>
  <c r="AM234" i="10"/>
  <c r="V300" i="10"/>
  <c r="V131" i="10"/>
  <c r="V28" i="10"/>
  <c r="V333" i="10"/>
  <c r="AA171" i="10"/>
  <c r="AA267" i="10"/>
  <c r="AC113" i="10"/>
  <c r="V298" i="10"/>
  <c r="V212" i="10"/>
  <c r="V33" i="10"/>
  <c r="AA170" i="10"/>
  <c r="AC264" i="10"/>
  <c r="AA309" i="10"/>
  <c r="AO196" i="10"/>
  <c r="V120" i="10"/>
  <c r="AA127" i="10"/>
  <c r="V200" i="10"/>
  <c r="AC48" i="10"/>
  <c r="V36" i="10"/>
  <c r="V237" i="10"/>
  <c r="AA53" i="10"/>
  <c r="AC232" i="10"/>
  <c r="V158" i="10"/>
  <c r="V8" i="10"/>
  <c r="AC169" i="10"/>
  <c r="AC255" i="10"/>
  <c r="AC229" i="10"/>
  <c r="AA148" i="10"/>
  <c r="V209" i="10"/>
  <c r="AC87" i="10"/>
  <c r="AA245" i="10"/>
  <c r="AC340" i="10"/>
  <c r="AC166" i="10"/>
  <c r="V108" i="10"/>
  <c r="V272" i="10"/>
  <c r="V196" i="10"/>
  <c r="AM331" i="10"/>
  <c r="AC335" i="10"/>
  <c r="V61" i="10"/>
  <c r="AA84" i="10"/>
  <c r="V165" i="10"/>
  <c r="V273" i="10"/>
  <c r="V279" i="10"/>
  <c r="V23" i="10"/>
  <c r="AC343" i="10"/>
  <c r="V122" i="10"/>
  <c r="AC55" i="10"/>
  <c r="V157" i="10"/>
  <c r="AC243" i="10"/>
  <c r="AA340" i="10"/>
  <c r="AA223" i="10"/>
  <c r="AC59" i="10"/>
  <c r="V210" i="10"/>
  <c r="AC32" i="10"/>
  <c r="V87" i="10"/>
  <c r="AA5" i="10"/>
  <c r="V6" i="10"/>
  <c r="V149" i="10"/>
  <c r="V114" i="10"/>
  <c r="V32" i="10"/>
  <c r="AC158" i="10"/>
  <c r="V16" i="10"/>
  <c r="V226" i="10"/>
  <c r="V208" i="10"/>
  <c r="AN340" i="10"/>
  <c r="V56" i="10"/>
  <c r="V7" i="10"/>
  <c r="V204" i="10"/>
  <c r="V53" i="10"/>
  <c r="V247" i="10"/>
  <c r="V266" i="10"/>
  <c r="V46" i="10"/>
  <c r="V190" i="10"/>
  <c r="V166" i="10"/>
  <c r="V57" i="10"/>
  <c r="V39" i="10"/>
  <c r="V263" i="10"/>
  <c r="V104" i="10"/>
  <c r="V115" i="10"/>
  <c r="V309" i="10"/>
  <c r="V150" i="10"/>
  <c r="V344" i="10"/>
  <c r="V10" i="10"/>
  <c r="V75" i="10"/>
  <c r="V73" i="10"/>
  <c r="V47" i="10"/>
  <c r="V29" i="10"/>
  <c r="V259" i="10"/>
  <c r="V249" i="10"/>
  <c r="V91" i="10"/>
  <c r="V89" i="10"/>
  <c r="V79" i="10"/>
  <c r="V228" i="10"/>
  <c r="V235" i="10"/>
  <c r="V215" i="10"/>
  <c r="V294" i="10"/>
  <c r="V135" i="10"/>
  <c r="V332" i="10"/>
  <c r="V181" i="10"/>
  <c r="V22" i="10"/>
  <c r="V227" i="10"/>
  <c r="V60" i="10"/>
  <c r="V223" i="10"/>
  <c r="V205" i="10"/>
  <c r="V72" i="10"/>
  <c r="V41" i="10"/>
  <c r="V13" i="10"/>
  <c r="V172" i="10"/>
  <c r="V170" i="10"/>
  <c r="V160" i="10"/>
  <c r="V134" i="10"/>
  <c r="V20" i="10"/>
  <c r="V347" i="10"/>
  <c r="V345" i="10"/>
  <c r="V335" i="10"/>
  <c r="V99" i="10"/>
  <c r="V207" i="10"/>
  <c r="V156" i="10"/>
  <c r="V146" i="10"/>
  <c r="V136" i="10"/>
  <c r="V118" i="10"/>
  <c r="V261" i="10"/>
  <c r="V102" i="10"/>
  <c r="V129" i="10"/>
  <c r="V307" i="10"/>
  <c r="V140" i="10"/>
  <c r="V342" i="10"/>
  <c r="V183" i="10"/>
  <c r="V24" i="10"/>
  <c r="V202" i="10"/>
  <c r="V35" i="10"/>
  <c r="V164" i="10"/>
  <c r="V162" i="10"/>
  <c r="V144" i="10"/>
  <c r="V126" i="10"/>
  <c r="V180" i="10"/>
  <c r="V176" i="10"/>
  <c r="V142" i="10"/>
  <c r="V58" i="10"/>
  <c r="V315" i="10"/>
  <c r="V297" i="10"/>
  <c r="V287" i="10"/>
  <c r="V269" i="10"/>
  <c r="V83" i="10"/>
  <c r="V81" i="10"/>
  <c r="V37" i="10"/>
  <c r="V11" i="10"/>
  <c r="V9" i="10"/>
  <c r="V336" i="10"/>
  <c r="AO130" i="10"/>
  <c r="AC130" i="10"/>
  <c r="AO280" i="10"/>
  <c r="AC280" i="10"/>
  <c r="AO61" i="10"/>
  <c r="AC61" i="10"/>
  <c r="AO115" i="10"/>
  <c r="AC115" i="10"/>
  <c r="AM176" i="10"/>
  <c r="AA176" i="10"/>
  <c r="AO233" i="10"/>
  <c r="AC233" i="10"/>
  <c r="AM345" i="10"/>
  <c r="AA345" i="10"/>
  <c r="AM36" i="10"/>
  <c r="AA36" i="10"/>
  <c r="AO259" i="10"/>
  <c r="AC259" i="10"/>
  <c r="AO192" i="10"/>
  <c r="AC192" i="10"/>
  <c r="AO201" i="10"/>
  <c r="AC201" i="10"/>
  <c r="AO79" i="10"/>
  <c r="AC79" i="10"/>
  <c r="AM76" i="10"/>
  <c r="AA76" i="10"/>
  <c r="AM240" i="10"/>
  <c r="AA240" i="10"/>
  <c r="AM78" i="10"/>
  <c r="AA78" i="10"/>
  <c r="AM292" i="10"/>
  <c r="AA292" i="10"/>
  <c r="AM197" i="10"/>
  <c r="AA197" i="10"/>
  <c r="AM188" i="10"/>
  <c r="AA188" i="10"/>
  <c r="AO82" i="10"/>
  <c r="AC82" i="10"/>
  <c r="AO314" i="10"/>
  <c r="AC314" i="10"/>
  <c r="AO11" i="10"/>
  <c r="AN11" i="10" s="1"/>
  <c r="AC11" i="10"/>
  <c r="AO64" i="10"/>
  <c r="AC64" i="10"/>
  <c r="AO277" i="10"/>
  <c r="AN277" i="10" s="1"/>
  <c r="AC277" i="10"/>
  <c r="AO66" i="10"/>
  <c r="AC66" i="10"/>
  <c r="AO214" i="10"/>
  <c r="AC214" i="10"/>
  <c r="AO251" i="10"/>
  <c r="AC251" i="10"/>
  <c r="AO351" i="10"/>
  <c r="AN351" i="10" s="1"/>
  <c r="AC351" i="10"/>
  <c r="AO300" i="10"/>
  <c r="AC300" i="10"/>
  <c r="AO13" i="10"/>
  <c r="AN13" i="10" s="1"/>
  <c r="AC13" i="10"/>
  <c r="AB13" i="10" s="1"/>
  <c r="AO153" i="10"/>
  <c r="AC153" i="10"/>
  <c r="AO231" i="10"/>
  <c r="AC231" i="10"/>
  <c r="AO330" i="10"/>
  <c r="AC330" i="10"/>
  <c r="AB330" i="10" s="1"/>
  <c r="AO8" i="10"/>
  <c r="AC8" i="10"/>
  <c r="AO261" i="10"/>
  <c r="AC261" i="10"/>
  <c r="AO50" i="10"/>
  <c r="AC50" i="10"/>
  <c r="AO198" i="10"/>
  <c r="AC198" i="10"/>
  <c r="AO167" i="10"/>
  <c r="AC167" i="10"/>
  <c r="AO323" i="10"/>
  <c r="AC323" i="10"/>
  <c r="AO268" i="10"/>
  <c r="AC268" i="10"/>
  <c r="AO298" i="10"/>
  <c r="AN298" i="10" s="1"/>
  <c r="AC298" i="10"/>
  <c r="AO137" i="10"/>
  <c r="AC137" i="10"/>
  <c r="AO143" i="10"/>
  <c r="AC143" i="10"/>
  <c r="AO127" i="10"/>
  <c r="AN127" i="10" s="1"/>
  <c r="AC127" i="10"/>
  <c r="AO228" i="10"/>
  <c r="AC228" i="10"/>
  <c r="AO181" i="10"/>
  <c r="AN181" i="10" s="1"/>
  <c r="AC181" i="10"/>
  <c r="AB181" i="10" s="1"/>
  <c r="AO321" i="10"/>
  <c r="AC321" i="10"/>
  <c r="AB321" i="10" s="1"/>
  <c r="AO118" i="10"/>
  <c r="AC118" i="10"/>
  <c r="AO112" i="10"/>
  <c r="AC112" i="10"/>
  <c r="AO299" i="10"/>
  <c r="AN299" i="10" s="1"/>
  <c r="AC299" i="10"/>
  <c r="AO23" i="10"/>
  <c r="AC23" i="10"/>
  <c r="AO154" i="10"/>
  <c r="AC154" i="10"/>
  <c r="AO302" i="10"/>
  <c r="AC302" i="10"/>
  <c r="AM87" i="10"/>
  <c r="AN87" i="10" s="1"/>
  <c r="AA87" i="10"/>
  <c r="AM172" i="10"/>
  <c r="AA172" i="10"/>
  <c r="AM258" i="10"/>
  <c r="AA258" i="10"/>
  <c r="AM343" i="10"/>
  <c r="AN343" i="10" s="1"/>
  <c r="AA343" i="10"/>
  <c r="AM296" i="10"/>
  <c r="AA296" i="10"/>
  <c r="AM232" i="10"/>
  <c r="AN232" i="10" s="1"/>
  <c r="AA232" i="10"/>
  <c r="AM168" i="10"/>
  <c r="AA168" i="10"/>
  <c r="AM104" i="10"/>
  <c r="AA104" i="10"/>
  <c r="AM40" i="10"/>
  <c r="AA40" i="10"/>
  <c r="AM326" i="10"/>
  <c r="AA326" i="10"/>
  <c r="AB326" i="10" s="1"/>
  <c r="AM262" i="10"/>
  <c r="AA262" i="10"/>
  <c r="AM198" i="10"/>
  <c r="AA198" i="10"/>
  <c r="AM134" i="10"/>
  <c r="AA134" i="10"/>
  <c r="AM70" i="10"/>
  <c r="AA70" i="10"/>
  <c r="AM6" i="10"/>
  <c r="AA6" i="10"/>
  <c r="AO138" i="10"/>
  <c r="AN138" i="10" s="1"/>
  <c r="AC138" i="10"/>
  <c r="V52" i="10"/>
  <c r="V50" i="10"/>
  <c r="V48" i="10"/>
  <c r="V14" i="10"/>
  <c r="V349" i="10"/>
  <c r="AM99" i="10"/>
  <c r="AA99" i="10"/>
  <c r="AM185" i="10"/>
  <c r="AA185" i="10"/>
  <c r="AM269" i="10"/>
  <c r="AA269" i="10"/>
  <c r="V236" i="10"/>
  <c r="V234" i="10"/>
  <c r="V224" i="10"/>
  <c r="V198" i="10"/>
  <c r="V197" i="10"/>
  <c r="V38" i="10"/>
  <c r="V232" i="10"/>
  <c r="V65" i="10"/>
  <c r="V243" i="10"/>
  <c r="V76" i="10"/>
  <c r="V278" i="10"/>
  <c r="V119" i="10"/>
  <c r="V305" i="10"/>
  <c r="V138" i="10"/>
  <c r="V316" i="10"/>
  <c r="AM47" i="10"/>
  <c r="AA47" i="10"/>
  <c r="AM132" i="10"/>
  <c r="AA132" i="10"/>
  <c r="AM218" i="10"/>
  <c r="AA218" i="10"/>
  <c r="AM303" i="10"/>
  <c r="AA303" i="10"/>
  <c r="AO94" i="10"/>
  <c r="AC94" i="10"/>
  <c r="V244" i="10"/>
  <c r="V242" i="10"/>
  <c r="V240" i="10"/>
  <c r="V206" i="10"/>
  <c r="AM37" i="10"/>
  <c r="AA37" i="10"/>
  <c r="AM123" i="10"/>
  <c r="AA123" i="10"/>
  <c r="AM209" i="10"/>
  <c r="AA209" i="10"/>
  <c r="AM293" i="10"/>
  <c r="AA293" i="10"/>
  <c r="V260" i="10"/>
  <c r="V250" i="10"/>
  <c r="V248" i="10"/>
  <c r="V222" i="10"/>
  <c r="AM28" i="10"/>
  <c r="AA28" i="10"/>
  <c r="AM114" i="10"/>
  <c r="AA114" i="10"/>
  <c r="AM199" i="10"/>
  <c r="AA199" i="10"/>
  <c r="AM284" i="10"/>
  <c r="AA284" i="10"/>
  <c r="V187" i="10"/>
  <c r="V169" i="10"/>
  <c r="V159" i="10"/>
  <c r="V141" i="10"/>
  <c r="AM61" i="10"/>
  <c r="AA61" i="10"/>
  <c r="AM147" i="10"/>
  <c r="AA147" i="10"/>
  <c r="AM233" i="10"/>
  <c r="AA233" i="10"/>
  <c r="AM317" i="10"/>
  <c r="AA317" i="10"/>
  <c r="AN10" i="10"/>
  <c r="AO43" i="10"/>
  <c r="AC43" i="10"/>
  <c r="AB43" i="10" s="1"/>
  <c r="AO20" i="10"/>
  <c r="AN20" i="10" s="1"/>
  <c r="AC20" i="10"/>
  <c r="AO139" i="10"/>
  <c r="AN139" i="10" s="1"/>
  <c r="AC139" i="10"/>
  <c r="AB139" i="10" s="1"/>
  <c r="AO34" i="10"/>
  <c r="AC34" i="10"/>
  <c r="AM112" i="10"/>
  <c r="AA112" i="10"/>
  <c r="AM103" i="10"/>
  <c r="AA103" i="10"/>
  <c r="AM137" i="10"/>
  <c r="AA137" i="10"/>
  <c r="AO37" i="10"/>
  <c r="AC37" i="10"/>
  <c r="AO312" i="10"/>
  <c r="AC312" i="10"/>
  <c r="AO211" i="10"/>
  <c r="AC211" i="10"/>
  <c r="AO292" i="10"/>
  <c r="AC292" i="10"/>
  <c r="AO213" i="10"/>
  <c r="AN213" i="10" s="1"/>
  <c r="AC213" i="10"/>
  <c r="AO5" i="10"/>
  <c r="AN5" i="10" s="1"/>
  <c r="AC5" i="10"/>
  <c r="AO150" i="10"/>
  <c r="AC150" i="10"/>
  <c r="AO248" i="10"/>
  <c r="AC248" i="10"/>
  <c r="AO200" i="10"/>
  <c r="AC200" i="10"/>
  <c r="AO172" i="10"/>
  <c r="AC172" i="10"/>
  <c r="AO250" i="10"/>
  <c r="AC250" i="10"/>
  <c r="AO89" i="10"/>
  <c r="AC89" i="10"/>
  <c r="AO227" i="10"/>
  <c r="AC227" i="10"/>
  <c r="AO168" i="10"/>
  <c r="AC168" i="10"/>
  <c r="AO260" i="10"/>
  <c r="AC260" i="10"/>
  <c r="AO197" i="10"/>
  <c r="AC197" i="10"/>
  <c r="AO337" i="10"/>
  <c r="AC337" i="10"/>
  <c r="AO134" i="10"/>
  <c r="AC134" i="10"/>
  <c r="AO163" i="10"/>
  <c r="AC163" i="10"/>
  <c r="AO159" i="10"/>
  <c r="AN159" i="10" s="1"/>
  <c r="AC159" i="10"/>
  <c r="AO140" i="10"/>
  <c r="AC140" i="10"/>
  <c r="AO234" i="10"/>
  <c r="AC234" i="10"/>
  <c r="AB234" i="10" s="1"/>
  <c r="AO73" i="10"/>
  <c r="AC73" i="10"/>
  <c r="AO135" i="10"/>
  <c r="AC135" i="10"/>
  <c r="AO288" i="10"/>
  <c r="AC288" i="10"/>
  <c r="AO100" i="10"/>
  <c r="AC100" i="10"/>
  <c r="AO117" i="10"/>
  <c r="AN117" i="10" s="1"/>
  <c r="AC117" i="10"/>
  <c r="AO257" i="10"/>
  <c r="AC257" i="10"/>
  <c r="AB257" i="10" s="1"/>
  <c r="AO54" i="10"/>
  <c r="AC54" i="10"/>
  <c r="AO152" i="10"/>
  <c r="AC152" i="10"/>
  <c r="AO128" i="10"/>
  <c r="AC128" i="10"/>
  <c r="AO301" i="10"/>
  <c r="AC301" i="10"/>
  <c r="AO90" i="10"/>
  <c r="AC90" i="10"/>
  <c r="AO238" i="10"/>
  <c r="AC238" i="10"/>
  <c r="AM12" i="10"/>
  <c r="AA12" i="10"/>
  <c r="AM98" i="10"/>
  <c r="AA98" i="10"/>
  <c r="AM183" i="10"/>
  <c r="AA183" i="10"/>
  <c r="AM268" i="10"/>
  <c r="AA268" i="10"/>
  <c r="AM352" i="10"/>
  <c r="AA352" i="10"/>
  <c r="AM288" i="10"/>
  <c r="AA288" i="10"/>
  <c r="AM224" i="10"/>
  <c r="AA224" i="10"/>
  <c r="AM160" i="10"/>
  <c r="AA160" i="10"/>
  <c r="AM96" i="10"/>
  <c r="AA96" i="10"/>
  <c r="AM32" i="10"/>
  <c r="AN32" i="10" s="1"/>
  <c r="AA32" i="10"/>
  <c r="AM318" i="10"/>
  <c r="AA318" i="10"/>
  <c r="AM254" i="10"/>
  <c r="AA254" i="10"/>
  <c r="AM190" i="10"/>
  <c r="AA190" i="10"/>
  <c r="AM126" i="10"/>
  <c r="AA126" i="10"/>
  <c r="AM62" i="10"/>
  <c r="AA62" i="10"/>
  <c r="AO93" i="10"/>
  <c r="AC93" i="10"/>
  <c r="V148" i="10"/>
  <c r="V130" i="10"/>
  <c r="V128" i="10"/>
  <c r="V110" i="10"/>
  <c r="AM25" i="10"/>
  <c r="AA25" i="10"/>
  <c r="AM109" i="10"/>
  <c r="AA109" i="10"/>
  <c r="AM195" i="10"/>
  <c r="AA195" i="10"/>
  <c r="AM281" i="10"/>
  <c r="AA281" i="10"/>
  <c r="V324" i="10"/>
  <c r="V314" i="10"/>
  <c r="V312" i="10"/>
  <c r="V286" i="10"/>
  <c r="V133" i="10"/>
  <c r="V327" i="10"/>
  <c r="V168" i="10"/>
  <c r="V346" i="10"/>
  <c r="V179" i="10"/>
  <c r="V12" i="10"/>
  <c r="V214" i="10"/>
  <c r="V55" i="10"/>
  <c r="V241" i="10"/>
  <c r="V74" i="10"/>
  <c r="V252" i="10"/>
  <c r="AM58" i="10"/>
  <c r="AA58" i="10"/>
  <c r="AM143" i="10"/>
  <c r="AA143" i="10"/>
  <c r="AM228" i="10"/>
  <c r="AA228" i="10"/>
  <c r="AM314" i="10"/>
  <c r="AA314" i="10"/>
  <c r="AO41" i="10"/>
  <c r="AC41" i="10"/>
  <c r="V340" i="10"/>
  <c r="V322" i="10"/>
  <c r="V320" i="10"/>
  <c r="V302" i="10"/>
  <c r="AM49" i="10"/>
  <c r="AA49" i="10"/>
  <c r="AB49" i="10" s="1"/>
  <c r="AM133" i="10"/>
  <c r="AA133" i="10"/>
  <c r="AM219" i="10"/>
  <c r="AA219" i="10"/>
  <c r="AM305" i="10"/>
  <c r="AN305" i="10" s="1"/>
  <c r="AA305" i="10"/>
  <c r="V348" i="10"/>
  <c r="V338" i="10"/>
  <c r="V328" i="10"/>
  <c r="V310" i="10"/>
  <c r="AM39" i="10"/>
  <c r="AA39" i="10"/>
  <c r="AM124" i="10"/>
  <c r="AA124" i="10"/>
  <c r="AM210" i="10"/>
  <c r="AN210" i="10" s="1"/>
  <c r="AA210" i="10"/>
  <c r="AB210" i="10" s="1"/>
  <c r="AM295" i="10"/>
  <c r="AA295" i="10"/>
  <c r="V267" i="10"/>
  <c r="V265" i="10"/>
  <c r="V239" i="10"/>
  <c r="V221" i="10"/>
  <c r="AM73" i="10"/>
  <c r="AA73" i="10"/>
  <c r="AM157" i="10"/>
  <c r="AA157" i="10"/>
  <c r="AM243" i="10"/>
  <c r="AN243" i="10" s="1"/>
  <c r="AA243" i="10"/>
  <c r="AM329" i="10"/>
  <c r="AA329" i="10"/>
  <c r="AO278" i="10"/>
  <c r="AC278" i="10"/>
  <c r="AO325" i="10"/>
  <c r="AC325" i="10"/>
  <c r="AO296" i="10"/>
  <c r="AC296" i="10"/>
  <c r="AO57" i="10"/>
  <c r="AC57" i="10"/>
  <c r="AM334" i="10"/>
  <c r="AA334" i="10"/>
  <c r="AO334" i="10"/>
  <c r="AC334" i="10"/>
  <c r="AM259" i="10"/>
  <c r="AA259" i="10"/>
  <c r="AO35" i="10"/>
  <c r="AC35" i="10"/>
  <c r="AO19" i="10"/>
  <c r="AC19" i="10"/>
  <c r="AO133" i="10"/>
  <c r="AC133" i="10"/>
  <c r="AO9" i="10"/>
  <c r="AC9" i="10"/>
  <c r="AO331" i="10"/>
  <c r="AC331" i="10"/>
  <c r="AB331" i="10" s="1"/>
  <c r="AM23" i="10"/>
  <c r="AA23" i="10"/>
  <c r="AM152" i="10"/>
  <c r="AA152" i="10"/>
  <c r="AM182" i="10"/>
  <c r="AA182" i="10"/>
  <c r="V282" i="10"/>
  <c r="AM154" i="10"/>
  <c r="AA154" i="10"/>
  <c r="AM135" i="10"/>
  <c r="AA135" i="10"/>
  <c r="V301" i="10"/>
  <c r="AM339" i="10"/>
  <c r="AA339" i="10"/>
  <c r="AO177" i="10"/>
  <c r="AC177" i="10"/>
  <c r="AO183" i="10"/>
  <c r="AC183" i="10"/>
  <c r="AO114" i="10"/>
  <c r="AC114" i="10"/>
  <c r="AO144" i="10"/>
  <c r="AC144" i="10"/>
  <c r="AO108" i="10"/>
  <c r="AC108" i="10"/>
  <c r="AM247" i="10"/>
  <c r="AN247" i="10" s="1"/>
  <c r="AA247" i="10"/>
  <c r="AM48" i="10"/>
  <c r="AN48" i="10" s="1"/>
  <c r="AA48" i="10"/>
  <c r="AM14" i="10"/>
  <c r="AA14" i="10"/>
  <c r="AM122" i="10"/>
  <c r="AA122" i="10"/>
  <c r="AM27" i="10"/>
  <c r="AA27" i="10"/>
  <c r="AB27" i="10" s="1"/>
  <c r="AM221" i="10"/>
  <c r="AA221" i="10"/>
  <c r="AB221" i="10" s="1"/>
  <c r="AO149" i="10"/>
  <c r="AC149" i="10"/>
  <c r="AB149" i="10" s="1"/>
  <c r="AO25" i="10"/>
  <c r="AC25" i="10"/>
  <c r="AO199" i="10"/>
  <c r="AC199" i="10"/>
  <c r="AO15" i="10"/>
  <c r="AC15" i="10"/>
  <c r="AO26" i="10"/>
  <c r="AC26" i="10"/>
  <c r="AM194" i="10"/>
  <c r="AA194" i="10"/>
  <c r="AM88" i="10"/>
  <c r="AA88" i="10"/>
  <c r="AM205" i="10"/>
  <c r="AA205" i="10"/>
  <c r="V21" i="10"/>
  <c r="V177" i="10"/>
  <c r="AM68" i="10"/>
  <c r="AA68" i="10"/>
  <c r="AB68" i="10" s="1"/>
  <c r="AM324" i="10"/>
  <c r="AA324" i="10"/>
  <c r="AM59" i="10"/>
  <c r="AN59" i="10" s="1"/>
  <c r="AA59" i="10"/>
  <c r="AM315" i="10"/>
  <c r="AA315" i="10"/>
  <c r="AM50" i="10"/>
  <c r="AA50" i="10"/>
  <c r="AM253" i="10"/>
  <c r="AA253" i="10"/>
  <c r="AO336" i="10"/>
  <c r="AC336" i="10"/>
  <c r="AO303" i="10"/>
  <c r="AC303" i="10"/>
  <c r="AO203" i="10"/>
  <c r="AN203" i="10" s="1"/>
  <c r="AC203" i="10"/>
  <c r="AB203" i="10" s="1"/>
  <c r="AO36" i="10"/>
  <c r="AC36" i="10"/>
  <c r="AO85" i="10"/>
  <c r="AC85" i="10"/>
  <c r="AB85" i="10" s="1"/>
  <c r="AO225" i="10"/>
  <c r="AN225" i="10" s="1"/>
  <c r="AC225" i="10"/>
  <c r="AO22" i="10"/>
  <c r="AC22" i="10"/>
  <c r="AO319" i="10"/>
  <c r="AN319" i="10" s="1"/>
  <c r="AC319" i="10"/>
  <c r="AO215" i="10"/>
  <c r="AC215" i="10"/>
  <c r="AO333" i="10"/>
  <c r="AC333" i="10"/>
  <c r="AO122" i="10"/>
  <c r="AC122" i="10"/>
  <c r="AO270" i="10"/>
  <c r="AC270" i="10"/>
  <c r="AO216" i="10"/>
  <c r="AC216" i="10"/>
  <c r="AO160" i="10"/>
  <c r="AC160" i="10"/>
  <c r="AO47" i="10"/>
  <c r="AC47" i="10"/>
  <c r="AO69" i="10"/>
  <c r="AC69" i="10"/>
  <c r="AO209" i="10"/>
  <c r="AC209" i="10"/>
  <c r="AO6" i="10"/>
  <c r="AC6" i="10"/>
  <c r="AO239" i="10"/>
  <c r="AC239" i="10"/>
  <c r="AO171" i="10"/>
  <c r="AN171" i="10" s="1"/>
  <c r="AC171" i="10"/>
  <c r="AO317" i="10"/>
  <c r="AC317" i="10"/>
  <c r="AO106" i="10"/>
  <c r="AN106" i="10" s="1"/>
  <c r="AC106" i="10"/>
  <c r="AO254" i="10"/>
  <c r="AC254" i="10"/>
  <c r="AO123" i="10"/>
  <c r="AC123" i="10"/>
  <c r="AO307" i="10"/>
  <c r="AC307" i="10"/>
  <c r="AO252" i="10"/>
  <c r="AC252" i="10"/>
  <c r="AO290" i="10"/>
  <c r="AC290" i="10"/>
  <c r="AO129" i="10"/>
  <c r="AC129" i="10"/>
  <c r="AB129" i="10" s="1"/>
  <c r="AO99" i="10"/>
  <c r="AC99" i="10"/>
  <c r="AO104" i="10"/>
  <c r="AC104" i="10"/>
  <c r="AO212" i="10"/>
  <c r="AN212" i="10" s="1"/>
  <c r="AC212" i="10"/>
  <c r="AB212" i="10" s="1"/>
  <c r="AO173" i="10"/>
  <c r="AC173" i="10"/>
  <c r="AO313" i="10"/>
  <c r="AC313" i="10"/>
  <c r="AO110" i="10"/>
  <c r="AC110" i="10"/>
  <c r="AM34" i="10"/>
  <c r="AA34" i="10"/>
  <c r="AM119" i="10"/>
  <c r="AA119" i="10"/>
  <c r="AM204" i="10"/>
  <c r="AN204" i="10" s="1"/>
  <c r="AA204" i="10"/>
  <c r="AB204" i="10" s="1"/>
  <c r="AM290" i="10"/>
  <c r="AA290" i="10"/>
  <c r="AM336" i="10"/>
  <c r="AA336" i="10"/>
  <c r="AM272" i="10"/>
  <c r="AA272" i="10"/>
  <c r="AM208" i="10"/>
  <c r="AA208" i="10"/>
  <c r="AM144" i="10"/>
  <c r="AA144" i="10"/>
  <c r="AM80" i="10"/>
  <c r="AA80" i="10"/>
  <c r="AM16" i="10"/>
  <c r="AA16" i="10"/>
  <c r="AM302" i="10"/>
  <c r="AA302" i="10"/>
  <c r="AM238" i="10"/>
  <c r="AA238" i="10"/>
  <c r="AM174" i="10"/>
  <c r="AA174" i="10"/>
  <c r="AM110" i="10"/>
  <c r="AA110" i="10"/>
  <c r="AM46" i="10"/>
  <c r="AA46" i="10"/>
  <c r="AO52" i="10"/>
  <c r="AN52" i="10" s="1"/>
  <c r="AC52" i="10"/>
  <c r="AB52" i="10" s="1"/>
  <c r="V308" i="10"/>
  <c r="V306" i="10"/>
  <c r="V304" i="10"/>
  <c r="V270" i="10"/>
  <c r="AM45" i="10"/>
  <c r="AA45" i="10"/>
  <c r="AM131" i="10"/>
  <c r="AA131" i="10"/>
  <c r="AM217" i="10"/>
  <c r="AA217" i="10"/>
  <c r="AM301" i="10"/>
  <c r="AA301" i="10"/>
  <c r="V147" i="10"/>
  <c r="V145" i="10"/>
  <c r="V127" i="10"/>
  <c r="V101" i="10"/>
  <c r="V5" i="10"/>
  <c r="V199" i="10"/>
  <c r="V40" i="10"/>
  <c r="V218" i="10"/>
  <c r="V51" i="10"/>
  <c r="V245" i="10"/>
  <c r="V86" i="10"/>
  <c r="V280" i="10"/>
  <c r="V113" i="10"/>
  <c r="V291" i="10"/>
  <c r="V124" i="10"/>
  <c r="AM79" i="10"/>
  <c r="AA79" i="10"/>
  <c r="AM164" i="10"/>
  <c r="AA164" i="10"/>
  <c r="AM250" i="10"/>
  <c r="AA250" i="10"/>
  <c r="AM335" i="10"/>
  <c r="AN335" i="10" s="1"/>
  <c r="AA335" i="10"/>
  <c r="AO202" i="10"/>
  <c r="AN202" i="10" s="1"/>
  <c r="AC202" i="10"/>
  <c r="V155" i="10"/>
  <c r="V153" i="10"/>
  <c r="V143" i="10"/>
  <c r="V109" i="10"/>
  <c r="AM69" i="10"/>
  <c r="AA69" i="10"/>
  <c r="AM155" i="10"/>
  <c r="AA155" i="10"/>
  <c r="AM241" i="10"/>
  <c r="AN241" i="10" s="1"/>
  <c r="AA241" i="10"/>
  <c r="AB241" i="10" s="1"/>
  <c r="AM325" i="10"/>
  <c r="AA325" i="10"/>
  <c r="V171" i="10"/>
  <c r="V161" i="10"/>
  <c r="V151" i="10"/>
  <c r="V125" i="10"/>
  <c r="AM60" i="10"/>
  <c r="AA60" i="10"/>
  <c r="AM146" i="10"/>
  <c r="AN146" i="10" s="1"/>
  <c r="AA146" i="10"/>
  <c r="AM231" i="10"/>
  <c r="AA231" i="10"/>
  <c r="AM316" i="10"/>
  <c r="AA316" i="10"/>
  <c r="V100" i="10"/>
  <c r="V98" i="10"/>
  <c r="V80" i="10"/>
  <c r="V62" i="10"/>
  <c r="AM9" i="10"/>
  <c r="AA9" i="10"/>
  <c r="AM93" i="10"/>
  <c r="AA93" i="10"/>
  <c r="AM179" i="10"/>
  <c r="AA179" i="10"/>
  <c r="AM265" i="10"/>
  <c r="AA265" i="10"/>
  <c r="AM349" i="10"/>
  <c r="AA349" i="10"/>
  <c r="AN255" i="10"/>
  <c r="AO235" i="10"/>
  <c r="AC235" i="10"/>
  <c r="AB235" i="10" s="1"/>
  <c r="AO77" i="10"/>
  <c r="AC77" i="10"/>
  <c r="AO262" i="10"/>
  <c r="AC262" i="10"/>
  <c r="AO342" i="10"/>
  <c r="AC342" i="10"/>
  <c r="AO218" i="10"/>
  <c r="AC218" i="10"/>
  <c r="AM332" i="10"/>
  <c r="AA332" i="10"/>
  <c r="AM206" i="10"/>
  <c r="AA206" i="10"/>
  <c r="AM89" i="10"/>
  <c r="AA89" i="10"/>
  <c r="V296" i="10"/>
  <c r="AM283" i="10"/>
  <c r="AA283" i="10"/>
  <c r="V45" i="10"/>
  <c r="AO304" i="10"/>
  <c r="AC304" i="10"/>
  <c r="AO289" i="10"/>
  <c r="AN289" i="10" s="1"/>
  <c r="AC289" i="10"/>
  <c r="AO44" i="10"/>
  <c r="AC44" i="10"/>
  <c r="AO219" i="10"/>
  <c r="AC219" i="10"/>
  <c r="AO273" i="10"/>
  <c r="AC273" i="10"/>
  <c r="AO332" i="10"/>
  <c r="AC332" i="10"/>
  <c r="AO131" i="10"/>
  <c r="AC131" i="10"/>
  <c r="AO53" i="10"/>
  <c r="AN53" i="10" s="1"/>
  <c r="AC53" i="10"/>
  <c r="AO275" i="10"/>
  <c r="AC275" i="10"/>
  <c r="AO174" i="10"/>
  <c r="AC174" i="10"/>
  <c r="AM108" i="10"/>
  <c r="AA108" i="10"/>
  <c r="AM280" i="10"/>
  <c r="AA280" i="10"/>
  <c r="AM310" i="10"/>
  <c r="AA310" i="10"/>
  <c r="AM54" i="10"/>
  <c r="AA54" i="10"/>
  <c r="AM35" i="10"/>
  <c r="AA35" i="10"/>
  <c r="AM291" i="10"/>
  <c r="AA291" i="10"/>
  <c r="AM239" i="10"/>
  <c r="AA239" i="10"/>
  <c r="AM145" i="10"/>
  <c r="AA145" i="10"/>
  <c r="AM306" i="10"/>
  <c r="AA306" i="10"/>
  <c r="AM169" i="10"/>
  <c r="AN169" i="10" s="1"/>
  <c r="AA169" i="10"/>
  <c r="AO295" i="10"/>
  <c r="AC295" i="10"/>
  <c r="AO315" i="10"/>
  <c r="AC315" i="10"/>
  <c r="AO21" i="10"/>
  <c r="AN21" i="10" s="1"/>
  <c r="AC21" i="10"/>
  <c r="AO272" i="10"/>
  <c r="AC272" i="10"/>
  <c r="AO40" i="10"/>
  <c r="AC40" i="10"/>
  <c r="AO58" i="10"/>
  <c r="AC58" i="10"/>
  <c r="AO206" i="10"/>
  <c r="AC206" i="10"/>
  <c r="AO338" i="10"/>
  <c r="AC338" i="10"/>
  <c r="AO306" i="10"/>
  <c r="AC306" i="10"/>
  <c r="AO187" i="10"/>
  <c r="AC187" i="10"/>
  <c r="AO352" i="10"/>
  <c r="AC352" i="10"/>
  <c r="AO42" i="10"/>
  <c r="AN42" i="10" s="1"/>
  <c r="AC42" i="10"/>
  <c r="AO120" i="10"/>
  <c r="AC120" i="10"/>
  <c r="AO124" i="10"/>
  <c r="AC124" i="10"/>
  <c r="AO65" i="10"/>
  <c r="AN65" i="10" s="1"/>
  <c r="AC65" i="10"/>
  <c r="AB65" i="10" s="1"/>
  <c r="AO91" i="10"/>
  <c r="AC91" i="10"/>
  <c r="AO84" i="10"/>
  <c r="AN84" i="10" s="1"/>
  <c r="AC84" i="10"/>
  <c r="AO249" i="10"/>
  <c r="AC249" i="10"/>
  <c r="AM44" i="10"/>
  <c r="AA44" i="10"/>
  <c r="AM215" i="10"/>
  <c r="AA215" i="10"/>
  <c r="AM328" i="10"/>
  <c r="AA328" i="10"/>
  <c r="AB328" i="10" s="1"/>
  <c r="AM200" i="10"/>
  <c r="AA200" i="10"/>
  <c r="AM136" i="10"/>
  <c r="AA136" i="10"/>
  <c r="AM8" i="10"/>
  <c r="AA8" i="10"/>
  <c r="AM230" i="10"/>
  <c r="AA230" i="10"/>
  <c r="AM102" i="10"/>
  <c r="AN102" i="10" s="1"/>
  <c r="AA102" i="10"/>
  <c r="AM38" i="10"/>
  <c r="AN38" i="10" s="1"/>
  <c r="AA38" i="10"/>
  <c r="AO256" i="10"/>
  <c r="AC256" i="10"/>
  <c r="V31" i="10"/>
  <c r="AM57" i="10"/>
  <c r="AA57" i="10"/>
  <c r="AM227" i="10"/>
  <c r="AA227" i="10"/>
  <c r="V321" i="10"/>
  <c r="V216" i="10"/>
  <c r="AM90" i="10"/>
  <c r="AA90" i="10"/>
  <c r="AM260" i="10"/>
  <c r="AA260" i="10"/>
  <c r="V233" i="10"/>
  <c r="AM165" i="10"/>
  <c r="AA165" i="10"/>
  <c r="AB165" i="10" s="1"/>
  <c r="AM71" i="10"/>
  <c r="AN71" i="10" s="1"/>
  <c r="AA71" i="10"/>
  <c r="AB71" i="10" s="1"/>
  <c r="AM242" i="10"/>
  <c r="AA242" i="10"/>
  <c r="AM19" i="10"/>
  <c r="AA19" i="10"/>
  <c r="AM189" i="10"/>
  <c r="AA189" i="10"/>
  <c r="AM275" i="10"/>
  <c r="AA275" i="10"/>
  <c r="AO348" i="10"/>
  <c r="AC348" i="10"/>
  <c r="AO217" i="10"/>
  <c r="AC217" i="10"/>
  <c r="AO31" i="10"/>
  <c r="AN31" i="10" s="1"/>
  <c r="AC31" i="10"/>
  <c r="AO182" i="10"/>
  <c r="AC182" i="10"/>
  <c r="AM162" i="10"/>
  <c r="AA162" i="10"/>
  <c r="AM270" i="10"/>
  <c r="AA270" i="10"/>
  <c r="AM274" i="10"/>
  <c r="AN274" i="10" s="1"/>
  <c r="AA274" i="10"/>
  <c r="AB274" i="10" s="1"/>
  <c r="AM307" i="10"/>
  <c r="AA307" i="10"/>
  <c r="AO293" i="10"/>
  <c r="AC293" i="10"/>
  <c r="AO283" i="10"/>
  <c r="AC283" i="10"/>
  <c r="AO132" i="10"/>
  <c r="AC132" i="10"/>
  <c r="AO170" i="10"/>
  <c r="AN170" i="10" s="1"/>
  <c r="AC170" i="10"/>
  <c r="AO103" i="10"/>
  <c r="AC103" i="10"/>
  <c r="AM344" i="10"/>
  <c r="AA344" i="10"/>
  <c r="AM246" i="10"/>
  <c r="AA246" i="10"/>
  <c r="AO349" i="10"/>
  <c r="AC349" i="10"/>
  <c r="AM121" i="10"/>
  <c r="AA121" i="10"/>
  <c r="V67" i="10"/>
  <c r="V188" i="10"/>
  <c r="AO297" i="10"/>
  <c r="AC297" i="10"/>
  <c r="AM229" i="10"/>
  <c r="AN229" i="10" s="1"/>
  <c r="AA229" i="10"/>
  <c r="V63" i="10"/>
  <c r="AM220" i="10"/>
  <c r="AN220" i="10" s="1"/>
  <c r="AA220" i="10"/>
  <c r="AM83" i="10"/>
  <c r="AN83" i="10" s="1"/>
  <c r="AA83" i="10"/>
  <c r="AO107" i="10"/>
  <c r="AN107" i="10" s="1"/>
  <c r="AC107" i="10"/>
  <c r="AO24" i="10"/>
  <c r="AC24" i="10"/>
  <c r="AO161" i="10"/>
  <c r="AN161" i="10" s="1"/>
  <c r="AC161" i="10"/>
  <c r="AO344" i="10"/>
  <c r="AC344" i="10"/>
  <c r="AO269" i="10"/>
  <c r="AC269" i="10"/>
  <c r="AO208" i="10"/>
  <c r="AC208" i="10"/>
  <c r="AO284" i="10"/>
  <c r="AC284" i="10"/>
  <c r="AO145" i="10"/>
  <c r="AC145" i="10"/>
  <c r="AO316" i="10"/>
  <c r="AC316" i="10"/>
  <c r="AO253" i="10"/>
  <c r="AC253" i="10"/>
  <c r="AO190" i="10"/>
  <c r="AC190" i="10"/>
  <c r="AO136" i="10"/>
  <c r="AC136" i="10"/>
  <c r="AO226" i="10"/>
  <c r="AC226" i="10"/>
  <c r="AO267" i="10"/>
  <c r="AN267" i="10" s="1"/>
  <c r="AC267" i="10"/>
  <c r="AO109" i="10"/>
  <c r="AC109" i="10"/>
  <c r="AO46" i="10"/>
  <c r="AC46" i="10"/>
  <c r="AM130" i="10"/>
  <c r="AA130" i="10"/>
  <c r="AM300" i="10"/>
  <c r="AA300" i="10"/>
  <c r="AM264" i="10"/>
  <c r="AN264" i="10" s="1"/>
  <c r="AA264" i="10"/>
  <c r="AM72" i="10"/>
  <c r="AN72" i="10" s="1"/>
  <c r="AA72" i="10"/>
  <c r="AM294" i="10"/>
  <c r="AN294" i="10" s="1"/>
  <c r="AA294" i="10"/>
  <c r="AM166" i="10"/>
  <c r="AN166" i="10" s="1"/>
  <c r="AA166" i="10"/>
  <c r="V59" i="10"/>
  <c r="AM141" i="10"/>
  <c r="AA141" i="10"/>
  <c r="AM313" i="10"/>
  <c r="AA313" i="10"/>
  <c r="V225" i="10"/>
  <c r="V189" i="10"/>
  <c r="V154" i="10"/>
  <c r="V49" i="10"/>
  <c r="AM175" i="10"/>
  <c r="AA175" i="10"/>
  <c r="AM346" i="10"/>
  <c r="AA346" i="10"/>
  <c r="AO157" i="10"/>
  <c r="AC157" i="10"/>
  <c r="V251" i="10"/>
  <c r="AM81" i="10"/>
  <c r="AA81" i="10"/>
  <c r="AM251" i="10"/>
  <c r="AA251" i="10"/>
  <c r="AM337" i="10"/>
  <c r="AA337" i="10"/>
  <c r="V231" i="10"/>
  <c r="AM156" i="10"/>
  <c r="AA156" i="10"/>
  <c r="AM327" i="10"/>
  <c r="AN327" i="10" s="1"/>
  <c r="AA327" i="10"/>
  <c r="AB327" i="10" s="1"/>
  <c r="V178" i="10"/>
  <c r="AM105" i="10"/>
  <c r="AN105" i="10" s="1"/>
  <c r="AA105" i="10"/>
  <c r="AO75" i="10"/>
  <c r="AN75" i="10" s="1"/>
  <c r="AC75" i="10"/>
  <c r="AO291" i="10"/>
  <c r="AC291" i="10"/>
  <c r="AO223" i="10"/>
  <c r="AN223" i="10" s="1"/>
  <c r="AC223" i="10"/>
  <c r="AO188" i="10"/>
  <c r="AC188" i="10"/>
  <c r="AO258" i="10"/>
  <c r="AC258" i="10"/>
  <c r="AO97" i="10"/>
  <c r="AN97" i="10" s="1"/>
  <c r="AC97" i="10"/>
  <c r="AB97" i="10" s="1"/>
  <c r="AO271" i="10"/>
  <c r="AC271" i="10"/>
  <c r="AO191" i="10"/>
  <c r="AN191" i="10" s="1"/>
  <c r="AC191" i="10"/>
  <c r="AO276" i="10"/>
  <c r="AN276" i="10" s="1"/>
  <c r="AC276" i="10"/>
  <c r="AB276" i="10" s="1"/>
  <c r="AO205" i="10"/>
  <c r="AC205" i="10"/>
  <c r="AO345" i="10"/>
  <c r="AC345" i="10"/>
  <c r="AO142" i="10"/>
  <c r="AC142" i="10"/>
  <c r="AO207" i="10"/>
  <c r="AC207" i="10"/>
  <c r="AO179" i="10"/>
  <c r="AC179" i="10"/>
  <c r="AO156" i="10"/>
  <c r="AC156" i="10"/>
  <c r="AO242" i="10"/>
  <c r="AC242" i="10"/>
  <c r="AO81" i="10"/>
  <c r="AC81" i="10"/>
  <c r="AO184" i="10"/>
  <c r="AC184" i="10"/>
  <c r="AO147" i="10"/>
  <c r="AC147" i="10"/>
  <c r="AO244" i="10"/>
  <c r="AN244" i="10" s="1"/>
  <c r="AC244" i="10"/>
  <c r="AO189" i="10"/>
  <c r="AC189" i="10"/>
  <c r="AO329" i="10"/>
  <c r="AC329" i="10"/>
  <c r="AO126" i="10"/>
  <c r="AC126" i="10"/>
  <c r="AO155" i="10"/>
  <c r="AC155" i="10"/>
  <c r="AO318" i="10"/>
  <c r="AC318" i="10"/>
  <c r="AO39" i="10"/>
  <c r="AC39" i="10"/>
  <c r="AO162" i="10"/>
  <c r="AC162" i="10"/>
  <c r="AO310" i="10"/>
  <c r="AC310" i="10"/>
  <c r="AO88" i="10"/>
  <c r="AC88" i="10"/>
  <c r="AO96" i="10"/>
  <c r="AC96" i="10"/>
  <c r="AO347" i="10"/>
  <c r="AC347" i="10"/>
  <c r="AO45" i="10"/>
  <c r="AC45" i="10"/>
  <c r="AO185" i="10"/>
  <c r="AC185" i="10"/>
  <c r="AM55" i="10"/>
  <c r="AN55" i="10" s="1"/>
  <c r="AA55" i="10"/>
  <c r="AM140" i="10"/>
  <c r="AA140" i="10"/>
  <c r="AM226" i="10"/>
  <c r="AA226" i="10"/>
  <c r="AM311" i="10"/>
  <c r="AA311" i="10"/>
  <c r="AM320" i="10"/>
  <c r="AN320" i="10" s="1"/>
  <c r="AA320" i="10"/>
  <c r="AB320" i="10" s="1"/>
  <c r="AM256" i="10"/>
  <c r="AA256" i="10"/>
  <c r="AM192" i="10"/>
  <c r="AA192" i="10"/>
  <c r="AM128" i="10"/>
  <c r="AA128" i="10"/>
  <c r="AM64" i="10"/>
  <c r="AA64" i="10"/>
  <c r="AM350" i="10"/>
  <c r="AN350" i="10" s="1"/>
  <c r="AA350" i="10"/>
  <c r="AM286" i="10"/>
  <c r="AA286" i="10"/>
  <c r="AM222" i="10"/>
  <c r="AN222" i="10" s="1"/>
  <c r="AA222" i="10"/>
  <c r="AB222" i="10" s="1"/>
  <c r="AM158" i="10"/>
  <c r="AN158" i="10" s="1"/>
  <c r="AA158" i="10"/>
  <c r="AM94" i="10"/>
  <c r="AA94" i="10"/>
  <c r="AM30" i="10"/>
  <c r="AN30" i="10" s="1"/>
  <c r="AA30" i="10"/>
  <c r="AB30" i="10" s="1"/>
  <c r="AO224" i="10"/>
  <c r="AC224" i="10"/>
  <c r="V139" i="10"/>
  <c r="V137" i="10"/>
  <c r="V111" i="10"/>
  <c r="V93" i="10"/>
  <c r="AM67" i="10"/>
  <c r="AN67" i="10" s="1"/>
  <c r="AA67" i="10"/>
  <c r="AM153" i="10"/>
  <c r="AA153" i="10"/>
  <c r="AM237" i="10"/>
  <c r="AA237" i="10"/>
  <c r="AM323" i="10"/>
  <c r="AA323" i="10"/>
  <c r="V323" i="10"/>
  <c r="V313" i="10"/>
  <c r="V295" i="10"/>
  <c r="V277" i="10"/>
  <c r="V230" i="10"/>
  <c r="V71" i="10"/>
  <c r="V257" i="10"/>
  <c r="V90" i="10"/>
  <c r="V268" i="10"/>
  <c r="V117" i="10"/>
  <c r="V311" i="10"/>
  <c r="V152" i="10"/>
  <c r="V330" i="10"/>
  <c r="V163" i="10"/>
  <c r="AM15" i="10"/>
  <c r="AA15" i="10"/>
  <c r="AM100" i="10"/>
  <c r="AA100" i="10"/>
  <c r="AM186" i="10"/>
  <c r="AA186" i="10"/>
  <c r="AM271" i="10"/>
  <c r="AA271" i="10"/>
  <c r="AO76" i="10"/>
  <c r="AC76" i="10"/>
  <c r="V331" i="10"/>
  <c r="V329" i="10"/>
  <c r="V303" i="10"/>
  <c r="V285" i="10"/>
  <c r="AM91" i="10"/>
  <c r="AA91" i="10"/>
  <c r="AM177" i="10"/>
  <c r="AA177" i="10"/>
  <c r="AM261" i="10"/>
  <c r="AA261" i="10"/>
  <c r="AM347" i="10"/>
  <c r="AA347" i="10"/>
  <c r="V339" i="10"/>
  <c r="V337" i="10"/>
  <c r="V319" i="10"/>
  <c r="AM82" i="10"/>
  <c r="AA82" i="10"/>
  <c r="AM167" i="10"/>
  <c r="AA167" i="10"/>
  <c r="AM252" i="10"/>
  <c r="AA252" i="10"/>
  <c r="AM338" i="10"/>
  <c r="AA338" i="10"/>
  <c r="V276" i="10"/>
  <c r="V258" i="10"/>
  <c r="V256" i="10"/>
  <c r="V238" i="10"/>
  <c r="AM29" i="10"/>
  <c r="AA29" i="10"/>
  <c r="AB29" i="10" s="1"/>
  <c r="AM115" i="10"/>
  <c r="AA115" i="10"/>
  <c r="AM201" i="10"/>
  <c r="AA201" i="10"/>
  <c r="AM285" i="10"/>
  <c r="AN285" i="10" s="1"/>
  <c r="AA285" i="10"/>
  <c r="AN74" i="10"/>
  <c r="AO341" i="10"/>
  <c r="AN341" i="10" s="1"/>
  <c r="AC341" i="10"/>
  <c r="AO14" i="10"/>
  <c r="AC14" i="10"/>
  <c r="AO175" i="10"/>
  <c r="AC175" i="10"/>
  <c r="AO245" i="10"/>
  <c r="AN245" i="10" s="1"/>
  <c r="AC245" i="10"/>
  <c r="AM304" i="10"/>
  <c r="AA304" i="10"/>
  <c r="AM142" i="10"/>
  <c r="AA142" i="10"/>
  <c r="AM173" i="10"/>
  <c r="AA173" i="10"/>
  <c r="AM207" i="10"/>
  <c r="AA207" i="10"/>
  <c r="AM113" i="10"/>
  <c r="AN113" i="10" s="1"/>
  <c r="AA113" i="10"/>
  <c r="AM18" i="10"/>
  <c r="AN18" i="10" s="1"/>
  <c r="AA18" i="10"/>
  <c r="AM51" i="10"/>
  <c r="AA51" i="10"/>
  <c r="AO164" i="10"/>
  <c r="AC164" i="10"/>
  <c r="AO86" i="10"/>
  <c r="AC86" i="10"/>
  <c r="AO186" i="10"/>
  <c r="AC186" i="10"/>
  <c r="AO324" i="10"/>
  <c r="AC324" i="10"/>
  <c r="AO70" i="10"/>
  <c r="AC70" i="10"/>
  <c r="AO12" i="10"/>
  <c r="AC12" i="10"/>
  <c r="AO119" i="10"/>
  <c r="AC119" i="10"/>
  <c r="AO193" i="10"/>
  <c r="AN193" i="10" s="1"/>
  <c r="AC193" i="10"/>
  <c r="AO237" i="10"/>
  <c r="AC237" i="10"/>
  <c r="AM279" i="10"/>
  <c r="AA279" i="10"/>
  <c r="AB279" i="10" s="1"/>
  <c r="AM216" i="10"/>
  <c r="AA216" i="10"/>
  <c r="AM24" i="10"/>
  <c r="AA24" i="10"/>
  <c r="AM118" i="10"/>
  <c r="AA118" i="10"/>
  <c r="V69" i="10"/>
  <c r="AO230" i="10"/>
  <c r="AC230" i="10"/>
  <c r="AO111" i="10"/>
  <c r="AC111" i="10"/>
  <c r="AO322" i="10"/>
  <c r="AC322" i="10"/>
  <c r="AO51" i="10"/>
  <c r="AC51" i="10"/>
  <c r="AO60" i="10"/>
  <c r="AC60" i="10"/>
  <c r="AO194" i="10"/>
  <c r="AC194" i="10"/>
  <c r="AO33" i="10"/>
  <c r="AC33" i="10"/>
  <c r="AB33" i="10" s="1"/>
  <c r="AO263" i="10"/>
  <c r="AC263" i="10"/>
  <c r="AO339" i="10"/>
  <c r="AC339" i="10"/>
  <c r="AO148" i="10"/>
  <c r="AN148" i="10" s="1"/>
  <c r="AC148" i="10"/>
  <c r="AO141" i="10"/>
  <c r="AC141" i="10"/>
  <c r="AO281" i="10"/>
  <c r="AC281" i="10"/>
  <c r="AO78" i="10"/>
  <c r="AC78" i="10"/>
  <c r="AO240" i="10"/>
  <c r="AC240" i="10"/>
  <c r="AO346" i="10"/>
  <c r="AC346" i="10"/>
  <c r="AO28" i="10"/>
  <c r="AC28" i="10"/>
  <c r="AO178" i="10"/>
  <c r="AC178" i="10"/>
  <c r="AO17" i="10"/>
  <c r="AC17" i="10"/>
  <c r="AO176" i="10"/>
  <c r="AC176" i="10"/>
  <c r="AO311" i="10"/>
  <c r="AC311" i="10"/>
  <c r="AO116" i="10"/>
  <c r="AN116" i="10" s="1"/>
  <c r="AC116" i="10"/>
  <c r="AO125" i="10"/>
  <c r="AC125" i="10"/>
  <c r="AO265" i="10"/>
  <c r="AC265" i="10"/>
  <c r="AO62" i="10"/>
  <c r="AC62" i="10"/>
  <c r="AO195" i="10"/>
  <c r="AC195" i="10"/>
  <c r="AO151" i="10"/>
  <c r="AC151" i="10"/>
  <c r="AO309" i="10"/>
  <c r="AN309" i="10" s="1"/>
  <c r="AC309" i="10"/>
  <c r="AO98" i="10"/>
  <c r="AC98" i="10"/>
  <c r="AO246" i="10"/>
  <c r="AC246" i="10"/>
  <c r="AO80" i="10"/>
  <c r="AC80" i="10"/>
  <c r="AO287" i="10"/>
  <c r="AC287" i="10"/>
  <c r="AB287" i="10" s="1"/>
  <c r="AO236" i="10"/>
  <c r="AC236" i="10"/>
  <c r="AO282" i="10"/>
  <c r="AC282" i="10"/>
  <c r="AO121" i="10"/>
  <c r="AC121" i="10"/>
  <c r="AM66" i="10"/>
  <c r="AA66" i="10"/>
  <c r="AM151" i="10"/>
  <c r="AA151" i="10"/>
  <c r="AM236" i="10"/>
  <c r="AA236" i="10"/>
  <c r="AM322" i="10"/>
  <c r="AA322" i="10"/>
  <c r="AM312" i="10"/>
  <c r="AA312" i="10"/>
  <c r="AM248" i="10"/>
  <c r="AA248" i="10"/>
  <c r="AM184" i="10"/>
  <c r="AA184" i="10"/>
  <c r="AM120" i="10"/>
  <c r="AA120" i="10"/>
  <c r="AM56" i="10"/>
  <c r="AA56" i="10"/>
  <c r="AB56" i="10" s="1"/>
  <c r="AM342" i="10"/>
  <c r="AA342" i="10"/>
  <c r="AM278" i="10"/>
  <c r="AA278" i="10"/>
  <c r="AM214" i="10"/>
  <c r="AA214" i="10"/>
  <c r="AM150" i="10"/>
  <c r="AA150" i="10"/>
  <c r="AM86" i="10"/>
  <c r="AA86" i="10"/>
  <c r="AM22" i="10"/>
  <c r="AA22" i="10"/>
  <c r="AO286" i="10"/>
  <c r="AC286" i="10"/>
  <c r="AO16" i="10"/>
  <c r="AC16" i="10"/>
  <c r="V219" i="10"/>
  <c r="V217" i="10"/>
  <c r="V173" i="10"/>
  <c r="AM77" i="10"/>
  <c r="AA77" i="10"/>
  <c r="AM163" i="10"/>
  <c r="AA163" i="10"/>
  <c r="AM249" i="10"/>
  <c r="AA249" i="10"/>
  <c r="AM333" i="10"/>
  <c r="AA333" i="10"/>
  <c r="V68" i="10"/>
  <c r="V30" i="10"/>
  <c r="V325" i="10"/>
  <c r="V193" i="10"/>
  <c r="V26" i="10"/>
  <c r="V88" i="10"/>
  <c r="AM26" i="10"/>
  <c r="AA26" i="10"/>
  <c r="AM111" i="10"/>
  <c r="AA111" i="10"/>
  <c r="AM196" i="10"/>
  <c r="AA196" i="10"/>
  <c r="AB196" i="10" s="1"/>
  <c r="AM282" i="10"/>
  <c r="AA282" i="10"/>
  <c r="AO180" i="10"/>
  <c r="AN180" i="10" s="1"/>
  <c r="AC180" i="10"/>
  <c r="V66" i="10"/>
  <c r="V64" i="10"/>
  <c r="AM17" i="10"/>
  <c r="AA17" i="10"/>
  <c r="AM101" i="10"/>
  <c r="AN101" i="10" s="1"/>
  <c r="AA101" i="10"/>
  <c r="AM187" i="10"/>
  <c r="AA187" i="10"/>
  <c r="AM273" i="10"/>
  <c r="AA273" i="10"/>
  <c r="V92" i="10"/>
  <c r="V82" i="10"/>
  <c r="V54" i="10"/>
  <c r="AM7" i="10"/>
  <c r="AA7" i="10"/>
  <c r="AB7" i="10" s="1"/>
  <c r="AM92" i="10"/>
  <c r="AN92" i="10" s="1"/>
  <c r="AA92" i="10"/>
  <c r="AM178" i="10"/>
  <c r="AA178" i="10"/>
  <c r="AM263" i="10"/>
  <c r="AA263" i="10"/>
  <c r="AM348" i="10"/>
  <c r="AA348" i="10"/>
  <c r="V318" i="10"/>
  <c r="AM41" i="10"/>
  <c r="AA41" i="10"/>
  <c r="AM125" i="10"/>
  <c r="AA125" i="10"/>
  <c r="AM211" i="10"/>
  <c r="AA211" i="10"/>
  <c r="AM297" i="10"/>
  <c r="AA297" i="10"/>
  <c r="V351" i="18"/>
  <c r="DB351" i="18" s="1"/>
  <c r="V350" i="18"/>
  <c r="DB350" i="18" s="1"/>
  <c r="V346" i="18"/>
  <c r="DB346" i="18" s="1"/>
  <c r="V342" i="18"/>
  <c r="DB342" i="18" s="1"/>
  <c r="V338" i="18"/>
  <c r="DB338" i="18" s="1"/>
  <c r="V348" i="18"/>
  <c r="DB348" i="18" s="1"/>
  <c r="V336" i="18"/>
  <c r="DB336" i="18" s="1"/>
  <c r="V345" i="18"/>
  <c r="DB345" i="18" s="1"/>
  <c r="V339" i="18"/>
  <c r="DB339" i="18" s="1"/>
  <c r="V334" i="18"/>
  <c r="DB334" i="18" s="1"/>
  <c r="V333" i="18"/>
  <c r="DB333" i="18" s="1"/>
  <c r="V332" i="18"/>
  <c r="DB332" i="18" s="1"/>
  <c r="V330" i="18"/>
  <c r="DB330" i="18" s="1"/>
  <c r="V335" i="18"/>
  <c r="DB335" i="18" s="1"/>
  <c r="V329" i="18"/>
  <c r="DB329" i="18" s="1"/>
  <c r="V349" i="18"/>
  <c r="DB349" i="18" s="1"/>
  <c r="V326" i="18"/>
  <c r="DB326" i="18" s="1"/>
  <c r="V323" i="18"/>
  <c r="DB323" i="18" s="1"/>
  <c r="V322" i="18"/>
  <c r="DB322" i="18" s="1"/>
  <c r="V319" i="18"/>
  <c r="DB319" i="18" s="1"/>
  <c r="V352" i="18"/>
  <c r="DB352" i="18" s="1"/>
  <c r="V314" i="18"/>
  <c r="DB314" i="18" s="1"/>
  <c r="V302" i="18"/>
  <c r="DB302" i="18" s="1"/>
  <c r="V320" i="18"/>
  <c r="DB320" i="18" s="1"/>
  <c r="V303" i="18"/>
  <c r="DB303" i="18" s="1"/>
  <c r="V301" i="18"/>
  <c r="DB301" i="18" s="1"/>
  <c r="V300" i="18"/>
  <c r="DB300" i="18" s="1"/>
  <c r="V318" i="18"/>
  <c r="DB318" i="18" s="1"/>
  <c r="V317" i="18"/>
  <c r="DB317" i="18" s="1"/>
  <c r="V313" i="18"/>
  <c r="DB313" i="18" s="1"/>
  <c r="V316" i="18"/>
  <c r="DB316" i="18" s="1"/>
  <c r="V307" i="18"/>
  <c r="DB307" i="18" s="1"/>
  <c r="V304" i="18"/>
  <c r="DB304" i="18" s="1"/>
  <c r="V297" i="18"/>
  <c r="DB297" i="18" s="1"/>
  <c r="V298" i="18"/>
  <c r="DB298" i="18" s="1"/>
  <c r="V294" i="18"/>
  <c r="DB294" i="18" s="1"/>
  <c r="V310" i="18"/>
  <c r="DB310" i="18" s="1"/>
  <c r="V306" i="18"/>
  <c r="DB306" i="18" s="1"/>
  <c r="V291" i="18"/>
  <c r="DB291" i="18" s="1"/>
  <c r="V285" i="18"/>
  <c r="DB285" i="18" s="1"/>
  <c r="V274" i="18"/>
  <c r="DB274" i="18" s="1"/>
  <c r="V265" i="18"/>
  <c r="DB265" i="18" s="1"/>
  <c r="V288" i="18"/>
  <c r="DB288" i="18" s="1"/>
  <c r="V278" i="18"/>
  <c r="DB278" i="18" s="1"/>
  <c r="V272" i="18"/>
  <c r="DB272" i="18" s="1"/>
  <c r="V286" i="18"/>
  <c r="DB286" i="18" s="1"/>
  <c r="V282" i="18"/>
  <c r="DB282" i="18" s="1"/>
  <c r="V287" i="18"/>
  <c r="DB287" i="18" s="1"/>
  <c r="V269" i="18"/>
  <c r="DB269" i="18" s="1"/>
  <c r="V270" i="18"/>
  <c r="DB270" i="18" s="1"/>
  <c r="V290" i="18"/>
  <c r="DB290" i="18" s="1"/>
  <c r="V275" i="18"/>
  <c r="DB275" i="18" s="1"/>
  <c r="V271" i="18"/>
  <c r="DB271" i="18" s="1"/>
  <c r="V284" i="18"/>
  <c r="DB284" i="18" s="1"/>
  <c r="V281" i="18"/>
  <c r="DB281" i="18" s="1"/>
  <c r="V258" i="18"/>
  <c r="DB258" i="18" s="1"/>
  <c r="V250" i="18"/>
  <c r="DB250" i="18" s="1"/>
  <c r="V243" i="18"/>
  <c r="DB243" i="18" s="1"/>
  <c r="V266" i="18"/>
  <c r="DB266" i="18" s="1"/>
  <c r="V252" i="18"/>
  <c r="DB252" i="18" s="1"/>
  <c r="V242" i="18"/>
  <c r="DB242" i="18" s="1"/>
  <c r="V239" i="18"/>
  <c r="DB239" i="18" s="1"/>
  <c r="V262" i="18"/>
  <c r="DB262" i="18" s="1"/>
  <c r="V255" i="18"/>
  <c r="DB255" i="18" s="1"/>
  <c r="V259" i="18"/>
  <c r="DB259" i="18" s="1"/>
  <c r="V256" i="18"/>
  <c r="DB256" i="18" s="1"/>
  <c r="V253" i="18"/>
  <c r="DB253" i="18" s="1"/>
  <c r="V236" i="18"/>
  <c r="DB236" i="18" s="1"/>
  <c r="V234" i="18"/>
  <c r="DB234" i="18" s="1"/>
  <c r="V246" i="18"/>
  <c r="DB246" i="18" s="1"/>
  <c r="V254" i="18"/>
  <c r="DB254" i="18" s="1"/>
  <c r="V240" i="18"/>
  <c r="DB240" i="18" s="1"/>
  <c r="V268" i="18"/>
  <c r="DB268" i="18" s="1"/>
  <c r="V233" i="18"/>
  <c r="DB233" i="18" s="1"/>
  <c r="V249" i="18"/>
  <c r="DB249" i="18" s="1"/>
  <c r="V238" i="18"/>
  <c r="DB238" i="18" s="1"/>
  <c r="V202" i="18"/>
  <c r="DB202" i="18" s="1"/>
  <c r="V221" i="18"/>
  <c r="DB221" i="18" s="1"/>
  <c r="V214" i="18"/>
  <c r="DB214" i="18" s="1"/>
  <c r="V209" i="18"/>
  <c r="DB209" i="18" s="1"/>
  <c r="V193" i="18"/>
  <c r="DB193" i="18" s="1"/>
  <c r="V224" i="18"/>
  <c r="DB224" i="18" s="1"/>
  <c r="V198" i="18"/>
  <c r="DB198" i="18" s="1"/>
  <c r="V227" i="18"/>
  <c r="DB227" i="18" s="1"/>
  <c r="V217" i="18"/>
  <c r="DB217" i="18" s="1"/>
  <c r="V205" i="18"/>
  <c r="DB205" i="18" s="1"/>
  <c r="V226" i="18"/>
  <c r="DB226" i="18" s="1"/>
  <c r="V222" i="18"/>
  <c r="DB222" i="18" s="1"/>
  <c r="V210" i="18"/>
  <c r="DB210" i="18" s="1"/>
  <c r="V237" i="18"/>
  <c r="DB237" i="18" s="1"/>
  <c r="V201" i="18"/>
  <c r="DB201" i="18" s="1"/>
  <c r="V230" i="18"/>
  <c r="DB230" i="18" s="1"/>
  <c r="V218" i="18"/>
  <c r="DB218" i="18" s="1"/>
  <c r="V213" i="18"/>
  <c r="DB213" i="18" s="1"/>
  <c r="V206" i="18"/>
  <c r="DB206" i="18" s="1"/>
  <c r="V190" i="18"/>
  <c r="DB190" i="18" s="1"/>
  <c r="V185" i="18"/>
  <c r="DB185" i="18" s="1"/>
  <c r="V178" i="18"/>
  <c r="DB178" i="18" s="1"/>
  <c r="V150" i="18"/>
  <c r="DB150" i="18" s="1"/>
  <c r="V169" i="18"/>
  <c r="DB169" i="18" s="1"/>
  <c r="V162" i="18"/>
  <c r="DB162" i="18" s="1"/>
  <c r="V157" i="18"/>
  <c r="DB157" i="18" s="1"/>
  <c r="V174" i="18"/>
  <c r="DB174" i="18" s="1"/>
  <c r="V146" i="18"/>
  <c r="DB146" i="18" s="1"/>
  <c r="V194" i="18"/>
  <c r="DB194" i="18" s="1"/>
  <c r="V186" i="18"/>
  <c r="DB186" i="18" s="1"/>
  <c r="V181" i="18"/>
  <c r="DB181" i="18" s="1"/>
  <c r="V153" i="18"/>
  <c r="DB153" i="18" s="1"/>
  <c r="V170" i="18"/>
  <c r="DB170" i="18" s="1"/>
  <c r="V165" i="18"/>
  <c r="DB165" i="18" s="1"/>
  <c r="V158" i="18"/>
  <c r="DB158" i="18" s="1"/>
  <c r="V177" i="18"/>
  <c r="DB177" i="18" s="1"/>
  <c r="V149" i="18"/>
  <c r="DB149" i="18" s="1"/>
  <c r="V197" i="18"/>
  <c r="DB197" i="18" s="1"/>
  <c r="V189" i="18"/>
  <c r="DB189" i="18" s="1"/>
  <c r="V182" i="18"/>
  <c r="DB182" i="18" s="1"/>
  <c r="V161" i="18"/>
  <c r="DB161" i="18" s="1"/>
  <c r="V154" i="18"/>
  <c r="DB154" i="18" s="1"/>
  <c r="V173" i="18"/>
  <c r="DB173" i="18" s="1"/>
  <c r="V166" i="18"/>
  <c r="DB166" i="18" s="1"/>
  <c r="V137" i="18"/>
  <c r="DB137" i="18" s="1"/>
  <c r="V114" i="18"/>
  <c r="DB114" i="18" s="1"/>
  <c r="V142" i="18"/>
  <c r="DB142" i="18" s="1"/>
  <c r="V126" i="18"/>
  <c r="DB126" i="18" s="1"/>
  <c r="V121" i="18"/>
  <c r="DB121" i="18" s="1"/>
  <c r="V105" i="18"/>
  <c r="DB105" i="18" s="1"/>
  <c r="V133" i="18"/>
  <c r="DB133" i="18" s="1"/>
  <c r="V110" i="18"/>
  <c r="DB110" i="18" s="1"/>
  <c r="V145" i="18"/>
  <c r="DB145" i="18" s="1"/>
  <c r="V138" i="18"/>
  <c r="DB138" i="18" s="1"/>
  <c r="V117" i="18"/>
  <c r="DB117" i="18" s="1"/>
  <c r="V101" i="18"/>
  <c r="DB101" i="18" s="1"/>
  <c r="V129" i="18"/>
  <c r="DB129" i="18" s="1"/>
  <c r="V122" i="18"/>
  <c r="DB122" i="18" s="1"/>
  <c r="V106" i="18"/>
  <c r="DB106" i="18" s="1"/>
  <c r="V134" i="18"/>
  <c r="DB134" i="18" s="1"/>
  <c r="V113" i="18"/>
  <c r="DB113" i="18" s="1"/>
  <c r="V141" i="18"/>
  <c r="DB141" i="18" s="1"/>
  <c r="V125" i="18"/>
  <c r="DB125" i="18" s="1"/>
  <c r="V118" i="18"/>
  <c r="DB118" i="18" s="1"/>
  <c r="V102" i="18"/>
  <c r="DB102" i="18" s="1"/>
  <c r="V130" i="18"/>
  <c r="DB130" i="18" s="1"/>
  <c r="V109" i="18"/>
  <c r="DB109" i="18" s="1"/>
  <c r="V86" i="18"/>
  <c r="DB86" i="18" s="1"/>
  <c r="V81" i="18"/>
  <c r="DB81" i="18" s="1"/>
  <c r="V65" i="18"/>
  <c r="DB65" i="18" s="1"/>
  <c r="V58" i="18"/>
  <c r="DB58" i="18" s="1"/>
  <c r="V94" i="18"/>
  <c r="DB94" i="18" s="1"/>
  <c r="V89" i="18"/>
  <c r="DB89" i="18" s="1"/>
  <c r="V77" i="18"/>
  <c r="DB77" i="18" s="1"/>
  <c r="V70" i="18"/>
  <c r="DB70" i="18" s="1"/>
  <c r="V82" i="18"/>
  <c r="DB82" i="18" s="1"/>
  <c r="V61" i="18"/>
  <c r="DB61" i="18" s="1"/>
  <c r="V97" i="18"/>
  <c r="DB97" i="18" s="1"/>
  <c r="V73" i="18"/>
  <c r="DB73" i="18" s="1"/>
  <c r="V66" i="18"/>
  <c r="DB66" i="18" s="1"/>
  <c r="V54" i="18"/>
  <c r="DB54" i="18" s="1"/>
  <c r="V90" i="18"/>
  <c r="DB90" i="18" s="1"/>
  <c r="V85" i="18"/>
  <c r="DB85" i="18" s="1"/>
  <c r="V78" i="18"/>
  <c r="DB78" i="18" s="1"/>
  <c r="V62" i="18"/>
  <c r="DB62" i="18" s="1"/>
  <c r="V57" i="18"/>
  <c r="DB57" i="18" s="1"/>
  <c r="V98" i="18"/>
  <c r="DB98" i="18" s="1"/>
  <c r="V93" i="18"/>
  <c r="DB93" i="18" s="1"/>
  <c r="V74" i="18"/>
  <c r="DB74" i="18" s="1"/>
  <c r="V69" i="18"/>
  <c r="DB69" i="18" s="1"/>
  <c r="V53" i="18"/>
  <c r="DB53" i="18" s="1"/>
  <c r="V45" i="18"/>
  <c r="DB45" i="18" s="1"/>
  <c r="V33" i="18"/>
  <c r="DB33" i="18" s="1"/>
  <c r="V18" i="18"/>
  <c r="DB18" i="18" s="1"/>
  <c r="V46" i="18"/>
  <c r="DB46" i="18" s="1"/>
  <c r="V38" i="18"/>
  <c r="DB38" i="18" s="1"/>
  <c r="V21" i="18"/>
  <c r="DB21" i="18" s="1"/>
  <c r="V14" i="18"/>
  <c r="DB14" i="18" s="1"/>
  <c r="V49" i="18"/>
  <c r="DB49" i="18" s="1"/>
  <c r="V41" i="18"/>
  <c r="DB41" i="18" s="1"/>
  <c r="V34" i="18"/>
  <c r="DB34" i="18" s="1"/>
  <c r="V10" i="18"/>
  <c r="DB10" i="18" s="1"/>
  <c r="V17" i="18"/>
  <c r="DB17" i="18" s="1"/>
  <c r="V50" i="18"/>
  <c r="DB50" i="18" s="1"/>
  <c r="V42" i="18"/>
  <c r="DB42" i="18" s="1"/>
  <c r="V37" i="18"/>
  <c r="DB37" i="18" s="1"/>
  <c r="V30" i="18"/>
  <c r="DB30" i="18" s="1"/>
  <c r="V25" i="18"/>
  <c r="DB25" i="18" s="1"/>
  <c r="V29" i="18"/>
  <c r="DB29" i="18" s="1"/>
  <c r="V9" i="18"/>
  <c r="DB9" i="18" s="1"/>
  <c r="V6" i="18"/>
  <c r="DB6" i="18" s="1"/>
  <c r="V26" i="18"/>
  <c r="DB26" i="18" s="1"/>
  <c r="V22" i="18"/>
  <c r="DB22" i="18" s="1"/>
  <c r="V13" i="18"/>
  <c r="DB13" i="18" s="1"/>
  <c r="V225" i="18"/>
  <c r="DB225" i="18" s="1"/>
  <c r="V247" i="18"/>
  <c r="DB247" i="18" s="1"/>
  <c r="V324" i="18"/>
  <c r="DB324" i="18" s="1"/>
  <c r="V7" i="18"/>
  <c r="DB7" i="18" s="1"/>
  <c r="V15" i="18"/>
  <c r="DB15" i="18" s="1"/>
  <c r="V23" i="18"/>
  <c r="DB23" i="18" s="1"/>
  <c r="V31" i="18"/>
  <c r="DB31" i="18" s="1"/>
  <c r="V39" i="18"/>
  <c r="DB39" i="18" s="1"/>
  <c r="V47" i="18"/>
  <c r="DB47" i="18" s="1"/>
  <c r="V55" i="18"/>
  <c r="DB55" i="18" s="1"/>
  <c r="V63" i="18"/>
  <c r="DB63" i="18" s="1"/>
  <c r="V71" i="18"/>
  <c r="DB71" i="18" s="1"/>
  <c r="V79" i="18"/>
  <c r="DB79" i="18" s="1"/>
  <c r="V87" i="18"/>
  <c r="DB87" i="18" s="1"/>
  <c r="V95" i="18"/>
  <c r="DB95" i="18" s="1"/>
  <c r="V103" i="18"/>
  <c r="DB103" i="18" s="1"/>
  <c r="V111" i="18"/>
  <c r="DB111" i="18" s="1"/>
  <c r="V119" i="18"/>
  <c r="DB119" i="18" s="1"/>
  <c r="V127" i="18"/>
  <c r="DB127" i="18" s="1"/>
  <c r="V135" i="18"/>
  <c r="DB135" i="18" s="1"/>
  <c r="V143" i="18"/>
  <c r="DB143" i="18" s="1"/>
  <c r="V151" i="18"/>
  <c r="DB151" i="18" s="1"/>
  <c r="V159" i="18"/>
  <c r="DB159" i="18" s="1"/>
  <c r="V167" i="18"/>
  <c r="DB167" i="18" s="1"/>
  <c r="V175" i="18"/>
  <c r="DB175" i="18" s="1"/>
  <c r="V183" i="18"/>
  <c r="DB183" i="18" s="1"/>
  <c r="V191" i="18"/>
  <c r="DB191" i="18" s="1"/>
  <c r="V199" i="18"/>
  <c r="DB199" i="18" s="1"/>
  <c r="V207" i="18"/>
  <c r="DB207" i="18" s="1"/>
  <c r="V215" i="18"/>
  <c r="DB215" i="18" s="1"/>
  <c r="V223" i="18"/>
  <c r="DB223" i="18" s="1"/>
  <c r="V325" i="18"/>
  <c r="DB325" i="18" s="1"/>
  <c r="V20" i="18"/>
  <c r="DB20" i="18" s="1"/>
  <c r="V36" i="18"/>
  <c r="DB36" i="18" s="1"/>
  <c r="V52" i="18"/>
  <c r="DB52" i="18" s="1"/>
  <c r="V68" i="18"/>
  <c r="DB68" i="18" s="1"/>
  <c r="V84" i="18"/>
  <c r="DB84" i="18" s="1"/>
  <c r="V100" i="18"/>
  <c r="DB100" i="18" s="1"/>
  <c r="V116" i="18"/>
  <c r="DB116" i="18" s="1"/>
  <c r="V132" i="18"/>
  <c r="DB132" i="18" s="1"/>
  <c r="V148" i="18"/>
  <c r="DB148" i="18" s="1"/>
  <c r="V164" i="18"/>
  <c r="DB164" i="18" s="1"/>
  <c r="V180" i="18"/>
  <c r="DB180" i="18" s="1"/>
  <c r="V196" i="18"/>
  <c r="DB196" i="18" s="1"/>
  <c r="V212" i="18"/>
  <c r="DB212" i="18" s="1"/>
  <c r="V241" i="18"/>
  <c r="DB241" i="18" s="1"/>
  <c r="V311" i="18"/>
  <c r="DB311" i="18" s="1"/>
  <c r="V353" i="18"/>
  <c r="DB353" i="18" s="1"/>
  <c r="V229" i="18"/>
  <c r="DB229" i="18" s="1"/>
  <c r="V264" i="18"/>
  <c r="DB264" i="18" s="1"/>
  <c r="V312" i="18"/>
  <c r="DB312" i="18" s="1"/>
  <c r="V347" i="18"/>
  <c r="DB347" i="18" s="1"/>
  <c r="V263" i="18"/>
  <c r="DB263" i="18" s="1"/>
  <c r="V276" i="18"/>
  <c r="DB276" i="18" s="1"/>
  <c r="V305" i="18"/>
  <c r="DB305" i="18" s="1"/>
  <c r="V251" i="18"/>
  <c r="DB251" i="18" s="1"/>
  <c r="V293" i="18"/>
  <c r="DB293" i="18" s="1"/>
  <c r="V8" i="18"/>
  <c r="DB8" i="18" s="1"/>
  <c r="V24" i="18"/>
  <c r="DB24" i="18" s="1"/>
  <c r="V40" i="18"/>
  <c r="DB40" i="18" s="1"/>
  <c r="V56" i="18"/>
  <c r="DB56" i="18" s="1"/>
  <c r="V72" i="18"/>
  <c r="DB72" i="18" s="1"/>
  <c r="V88" i="18"/>
  <c r="DB88" i="18" s="1"/>
  <c r="V104" i="18"/>
  <c r="DB104" i="18" s="1"/>
  <c r="V120" i="18"/>
  <c r="DB120" i="18" s="1"/>
  <c r="V136" i="18"/>
  <c r="DB136" i="18" s="1"/>
  <c r="V152" i="18"/>
  <c r="DB152" i="18" s="1"/>
  <c r="V168" i="18"/>
  <c r="DB168" i="18" s="1"/>
  <c r="V184" i="18"/>
  <c r="DB184" i="18" s="1"/>
  <c r="V200" i="18"/>
  <c r="DB200" i="18" s="1"/>
  <c r="V216" i="18"/>
  <c r="DB216" i="18" s="1"/>
  <c r="V257" i="18"/>
  <c r="DB257" i="18" s="1"/>
  <c r="V292" i="18"/>
  <c r="DB292" i="18" s="1"/>
  <c r="V327" i="18"/>
  <c r="DB327" i="18" s="1"/>
  <c r="V340" i="18"/>
  <c r="DB340" i="18" s="1"/>
  <c r="V245" i="18"/>
  <c r="DB245" i="18" s="1"/>
  <c r="V267" i="18"/>
  <c r="DB267" i="18" s="1"/>
  <c r="V280" i="18"/>
  <c r="DB280" i="18" s="1"/>
  <c r="V331" i="18"/>
  <c r="DB331" i="18" s="1"/>
  <c r="V341" i="18"/>
  <c r="DB341" i="18" s="1"/>
  <c r="V228" i="18"/>
  <c r="DB228" i="18" s="1"/>
  <c r="V321" i="18"/>
  <c r="DB321" i="18" s="1"/>
  <c r="V11" i="18"/>
  <c r="DB11" i="18" s="1"/>
  <c r="V19" i="18"/>
  <c r="DB19" i="18" s="1"/>
  <c r="V27" i="18"/>
  <c r="DB27" i="18" s="1"/>
  <c r="V35" i="18"/>
  <c r="DB35" i="18" s="1"/>
  <c r="V43" i="18"/>
  <c r="DB43" i="18" s="1"/>
  <c r="V51" i="18"/>
  <c r="DB51" i="18" s="1"/>
  <c r="V59" i="18"/>
  <c r="DB59" i="18" s="1"/>
  <c r="V67" i="18"/>
  <c r="DB67" i="18" s="1"/>
  <c r="V75" i="18"/>
  <c r="DB75" i="18" s="1"/>
  <c r="V83" i="18"/>
  <c r="DB83" i="18" s="1"/>
  <c r="V91" i="18"/>
  <c r="DB91" i="18" s="1"/>
  <c r="V99" i="18"/>
  <c r="DB99" i="18" s="1"/>
  <c r="V107" i="18"/>
  <c r="DB107" i="18" s="1"/>
  <c r="V115" i="18"/>
  <c r="DB115" i="18" s="1"/>
  <c r="V123" i="18"/>
  <c r="DB123" i="18" s="1"/>
  <c r="V131" i="18"/>
  <c r="DB131" i="18" s="1"/>
  <c r="V139" i="18"/>
  <c r="DB139" i="18" s="1"/>
  <c r="V147" i="18"/>
  <c r="DB147" i="18" s="1"/>
  <c r="V155" i="18"/>
  <c r="DB155" i="18" s="1"/>
  <c r="V163" i="18"/>
  <c r="DB163" i="18" s="1"/>
  <c r="V171" i="18"/>
  <c r="DB171" i="18" s="1"/>
  <c r="V179" i="18"/>
  <c r="DB179" i="18" s="1"/>
  <c r="V187" i="18"/>
  <c r="DB187" i="18" s="1"/>
  <c r="V195" i="18"/>
  <c r="DB195" i="18" s="1"/>
  <c r="V203" i="18"/>
  <c r="DB203" i="18" s="1"/>
  <c r="V211" i="18"/>
  <c r="DB211" i="18" s="1"/>
  <c r="V219" i="18"/>
  <c r="DB219" i="18" s="1"/>
  <c r="V315" i="18"/>
  <c r="DB315" i="18" s="1"/>
  <c r="V328" i="18"/>
  <c r="DB328" i="18" s="1"/>
  <c r="V12" i="18"/>
  <c r="DB12" i="18" s="1"/>
  <c r="V28" i="18"/>
  <c r="DB28" i="18" s="1"/>
  <c r="V44" i="18"/>
  <c r="DB44" i="18" s="1"/>
  <c r="V60" i="18"/>
  <c r="DB60" i="18" s="1"/>
  <c r="V76" i="18"/>
  <c r="DB76" i="18" s="1"/>
  <c r="V92" i="18"/>
  <c r="DB92" i="18" s="1"/>
  <c r="V108" i="18"/>
  <c r="DB108" i="18" s="1"/>
  <c r="V124" i="18"/>
  <c r="DB124" i="18" s="1"/>
  <c r="V140" i="18"/>
  <c r="DB140" i="18" s="1"/>
  <c r="V156" i="18"/>
  <c r="DB156" i="18" s="1"/>
  <c r="V172" i="18"/>
  <c r="DB172" i="18" s="1"/>
  <c r="V188" i="18"/>
  <c r="DB188" i="18" s="1"/>
  <c r="V204" i="18"/>
  <c r="DB204" i="18" s="1"/>
  <c r="V220" i="18"/>
  <c r="DB220" i="18" s="1"/>
  <c r="V244" i="18"/>
  <c r="DB244" i="18" s="1"/>
  <c r="V279" i="18"/>
  <c r="DB279" i="18" s="1"/>
  <c r="V232" i="18"/>
  <c r="DB232" i="18" s="1"/>
  <c r="V261" i="18"/>
  <c r="DB261" i="18" s="1"/>
  <c r="V299" i="18"/>
  <c r="DB299" i="18" s="1"/>
  <c r="V309" i="18"/>
  <c r="DB309" i="18" s="1"/>
  <c r="V273" i="18"/>
  <c r="DB273" i="18" s="1"/>
  <c r="V295" i="18"/>
  <c r="DB295" i="18" s="1"/>
  <c r="V308" i="18"/>
  <c r="DB308" i="18" s="1"/>
  <c r="V343" i="18"/>
  <c r="DB343" i="18" s="1"/>
  <c r="V283" i="18"/>
  <c r="DB283" i="18" s="1"/>
  <c r="V296" i="18"/>
  <c r="DB296" i="18" s="1"/>
  <c r="V16" i="18"/>
  <c r="DB16" i="18" s="1"/>
  <c r="V32" i="18"/>
  <c r="DB32" i="18" s="1"/>
  <c r="V48" i="18"/>
  <c r="DB48" i="18" s="1"/>
  <c r="V64" i="18"/>
  <c r="DB64" i="18" s="1"/>
  <c r="V80" i="18"/>
  <c r="DB80" i="18" s="1"/>
  <c r="V96" i="18"/>
  <c r="DB96" i="18" s="1"/>
  <c r="V112" i="18"/>
  <c r="DB112" i="18" s="1"/>
  <c r="V128" i="18"/>
  <c r="DB128" i="18" s="1"/>
  <c r="V144" i="18"/>
  <c r="DB144" i="18" s="1"/>
  <c r="V160" i="18"/>
  <c r="DB160" i="18" s="1"/>
  <c r="V176" i="18"/>
  <c r="DB176" i="18" s="1"/>
  <c r="V192" i="18"/>
  <c r="DB192" i="18" s="1"/>
  <c r="V208" i="18"/>
  <c r="DB208" i="18" s="1"/>
  <c r="V231" i="18"/>
  <c r="DB231" i="18" s="1"/>
  <c r="V260" i="18"/>
  <c r="DB260" i="18" s="1"/>
  <c r="V289" i="18"/>
  <c r="DB289" i="18" s="1"/>
  <c r="V337" i="18"/>
  <c r="DB337" i="18" s="1"/>
  <c r="V235" i="18"/>
  <c r="DB235" i="18" s="1"/>
  <c r="V248" i="18"/>
  <c r="DB248" i="18" s="1"/>
  <c r="V277" i="18"/>
  <c r="DB277" i="18" s="1"/>
  <c r="V344" i="18"/>
  <c r="DB344" i="18" s="1"/>
  <c r="AB349" i="18"/>
  <c r="DH349" i="18" s="1"/>
  <c r="AB350" i="18"/>
  <c r="DH350" i="18" s="1"/>
  <c r="AB346" i="18"/>
  <c r="DH346" i="18" s="1"/>
  <c r="AB342" i="18"/>
  <c r="DH342" i="18" s="1"/>
  <c r="AB333" i="18"/>
  <c r="DH333" i="18" s="1"/>
  <c r="AB326" i="18"/>
  <c r="DH326" i="18" s="1"/>
  <c r="AB339" i="18"/>
  <c r="DH339" i="18" s="1"/>
  <c r="AB352" i="18"/>
  <c r="DH352" i="18" s="1"/>
  <c r="AB348" i="18"/>
  <c r="DH348" i="18" s="1"/>
  <c r="AB338" i="18"/>
  <c r="DH338" i="18" s="1"/>
  <c r="AB334" i="18"/>
  <c r="DH334" i="18" s="1"/>
  <c r="AB330" i="18"/>
  <c r="DH330" i="18" s="1"/>
  <c r="AB332" i="18"/>
  <c r="DH332" i="18" s="1"/>
  <c r="AB320" i="18"/>
  <c r="DH320" i="18" s="1"/>
  <c r="AB315" i="18"/>
  <c r="DH315" i="18" s="1"/>
  <c r="AB318" i="18"/>
  <c r="DH318" i="18" s="1"/>
  <c r="AB331" i="18"/>
  <c r="DH331" i="18" s="1"/>
  <c r="AB322" i="18"/>
  <c r="DH322" i="18" s="1"/>
  <c r="AB317" i="18"/>
  <c r="DH317" i="18" s="1"/>
  <c r="AB336" i="18"/>
  <c r="DH336" i="18" s="1"/>
  <c r="AB314" i="18"/>
  <c r="DH314" i="18" s="1"/>
  <c r="AB300" i="18"/>
  <c r="DH300" i="18" s="1"/>
  <c r="AB298" i="18"/>
  <c r="DH298" i="18" s="1"/>
  <c r="AB302" i="18"/>
  <c r="DH302" i="18" s="1"/>
  <c r="AB313" i="18"/>
  <c r="DH313" i="18" s="1"/>
  <c r="AB301" i="18"/>
  <c r="DH301" i="18" s="1"/>
  <c r="AB306" i="18"/>
  <c r="DH306" i="18" s="1"/>
  <c r="AB310" i="18"/>
  <c r="DH310" i="18" s="1"/>
  <c r="AB294" i="18"/>
  <c r="DH294" i="18" s="1"/>
  <c r="AB304" i="18"/>
  <c r="DH304" i="18" s="1"/>
  <c r="AB286" i="18"/>
  <c r="DH286" i="18" s="1"/>
  <c r="AB282" i="18"/>
  <c r="DH282" i="18" s="1"/>
  <c r="AB288" i="18"/>
  <c r="DH288" i="18" s="1"/>
  <c r="AB270" i="18"/>
  <c r="DH270" i="18" s="1"/>
  <c r="AB266" i="18"/>
  <c r="DH266" i="18" s="1"/>
  <c r="AB283" i="18"/>
  <c r="DH283" i="18" s="1"/>
  <c r="AB269" i="18"/>
  <c r="DH269" i="18" s="1"/>
  <c r="AB290" i="18"/>
  <c r="DH290" i="18" s="1"/>
  <c r="AB274" i="18"/>
  <c r="DH274" i="18" s="1"/>
  <c r="AB258" i="18"/>
  <c r="DH258" i="18" s="1"/>
  <c r="AB285" i="18"/>
  <c r="DH285" i="18" s="1"/>
  <c r="AB265" i="18"/>
  <c r="DH265" i="18" s="1"/>
  <c r="AB281" i="18"/>
  <c r="DH281" i="18" s="1"/>
  <c r="AB278" i="18"/>
  <c r="DH278" i="18" s="1"/>
  <c r="AB272" i="18"/>
  <c r="DH272" i="18" s="1"/>
  <c r="AB299" i="18"/>
  <c r="DH299" i="18" s="1"/>
  <c r="AB256" i="18"/>
  <c r="DH256" i="18" s="1"/>
  <c r="AB246" i="18"/>
  <c r="DH246" i="18" s="1"/>
  <c r="AB254" i="18"/>
  <c r="DH254" i="18" s="1"/>
  <c r="AB253" i="18"/>
  <c r="DH253" i="18" s="1"/>
  <c r="AB251" i="18"/>
  <c r="DH251" i="18" s="1"/>
  <c r="AB240" i="18"/>
  <c r="DH240" i="18" s="1"/>
  <c r="AB233" i="18"/>
  <c r="DH233" i="18" s="1"/>
  <c r="AB267" i="18"/>
  <c r="DH267" i="18" s="1"/>
  <c r="AB238" i="18"/>
  <c r="DH238" i="18" s="1"/>
  <c r="AB250" i="18"/>
  <c r="DH250" i="18" s="1"/>
  <c r="AB249" i="18"/>
  <c r="DH249" i="18" s="1"/>
  <c r="AB242" i="18"/>
  <c r="DH242" i="18" s="1"/>
  <c r="AB262" i="18"/>
  <c r="DH262" i="18" s="1"/>
  <c r="AB237" i="18"/>
  <c r="DH237" i="18" s="1"/>
  <c r="AB234" i="18"/>
  <c r="DH234" i="18" s="1"/>
  <c r="AB235" i="18"/>
  <c r="DH235" i="18" s="1"/>
  <c r="AB230" i="18"/>
  <c r="DH230" i="18" s="1"/>
  <c r="AB226" i="18"/>
  <c r="DH226" i="18" s="1"/>
  <c r="AB222" i="18"/>
  <c r="DH222" i="18" s="1"/>
  <c r="AB217" i="18"/>
  <c r="DH217" i="18" s="1"/>
  <c r="AB205" i="18"/>
  <c r="DH205" i="18" s="1"/>
  <c r="AB210" i="18"/>
  <c r="DH210" i="18" s="1"/>
  <c r="AB201" i="18"/>
  <c r="DH201" i="18" s="1"/>
  <c r="AB218" i="18"/>
  <c r="DH218" i="18" s="1"/>
  <c r="AB213" i="18"/>
  <c r="DH213" i="18" s="1"/>
  <c r="AB206" i="18"/>
  <c r="DH206" i="18" s="1"/>
  <c r="AB190" i="18"/>
  <c r="DH190" i="18" s="1"/>
  <c r="AB202" i="18"/>
  <c r="DH202" i="18" s="1"/>
  <c r="AB221" i="18"/>
  <c r="DH221" i="18" s="1"/>
  <c r="AB214" i="18"/>
  <c r="DH214" i="18" s="1"/>
  <c r="AB209" i="18"/>
  <c r="DH209" i="18" s="1"/>
  <c r="AB193" i="18"/>
  <c r="DH193" i="18" s="1"/>
  <c r="AB224" i="18"/>
  <c r="DH224" i="18" s="1"/>
  <c r="AB198" i="18"/>
  <c r="DH198" i="18" s="1"/>
  <c r="AB170" i="18"/>
  <c r="DH170" i="18" s="1"/>
  <c r="AB165" i="18"/>
  <c r="DH165" i="18" s="1"/>
  <c r="AB158" i="18"/>
  <c r="DH158" i="18" s="1"/>
  <c r="AB194" i="18"/>
  <c r="DH194" i="18" s="1"/>
  <c r="AB177" i="18"/>
  <c r="DH177" i="18" s="1"/>
  <c r="AB149" i="18"/>
  <c r="DH149" i="18" s="1"/>
  <c r="AB182" i="18"/>
  <c r="DH182" i="18" s="1"/>
  <c r="AB161" i="18"/>
  <c r="DH161" i="18" s="1"/>
  <c r="AB154" i="18"/>
  <c r="DH154" i="18" s="1"/>
  <c r="AB173" i="18"/>
  <c r="DH173" i="18" s="1"/>
  <c r="AB166" i="18"/>
  <c r="DH166" i="18" s="1"/>
  <c r="AB189" i="18"/>
  <c r="DH189" i="18" s="1"/>
  <c r="AB185" i="18"/>
  <c r="DH185" i="18" s="1"/>
  <c r="AB178" i="18"/>
  <c r="DH178" i="18" s="1"/>
  <c r="AB150" i="18"/>
  <c r="DH150" i="18" s="1"/>
  <c r="AB197" i="18"/>
  <c r="DH197" i="18" s="1"/>
  <c r="AB169" i="18"/>
  <c r="DH169" i="18" s="1"/>
  <c r="AB162" i="18"/>
  <c r="DH162" i="18" s="1"/>
  <c r="AB157" i="18"/>
  <c r="DH157" i="18" s="1"/>
  <c r="AB174" i="18"/>
  <c r="DH174" i="18" s="1"/>
  <c r="AB146" i="18"/>
  <c r="DH146" i="18" s="1"/>
  <c r="AB186" i="18"/>
  <c r="DH186" i="18" s="1"/>
  <c r="AB181" i="18"/>
  <c r="DH181" i="18" s="1"/>
  <c r="AB153" i="18"/>
  <c r="DH153" i="18" s="1"/>
  <c r="AB129" i="18"/>
  <c r="DH129" i="18" s="1"/>
  <c r="AB122" i="18"/>
  <c r="DH122" i="18" s="1"/>
  <c r="AB106" i="18"/>
  <c r="DH106" i="18" s="1"/>
  <c r="AB134" i="18"/>
  <c r="DH134" i="18" s="1"/>
  <c r="AB113" i="18"/>
  <c r="DH113" i="18" s="1"/>
  <c r="AB141" i="18"/>
  <c r="DH141" i="18" s="1"/>
  <c r="AB125" i="18"/>
  <c r="DH125" i="18" s="1"/>
  <c r="AB118" i="18"/>
  <c r="DH118" i="18" s="1"/>
  <c r="AB102" i="18"/>
  <c r="DH102" i="18" s="1"/>
  <c r="AB130" i="18"/>
  <c r="DH130" i="18" s="1"/>
  <c r="AB109" i="18"/>
  <c r="DH109" i="18" s="1"/>
  <c r="AB137" i="18"/>
  <c r="DH137" i="18" s="1"/>
  <c r="AB114" i="18"/>
  <c r="DH114" i="18" s="1"/>
  <c r="AB142" i="18"/>
  <c r="DH142" i="18" s="1"/>
  <c r="AB126" i="18"/>
  <c r="DH126" i="18" s="1"/>
  <c r="AB121" i="18"/>
  <c r="DH121" i="18" s="1"/>
  <c r="AB105" i="18"/>
  <c r="DH105" i="18" s="1"/>
  <c r="AB133" i="18"/>
  <c r="DH133" i="18" s="1"/>
  <c r="AB110" i="18"/>
  <c r="DH110" i="18" s="1"/>
  <c r="AB145" i="18"/>
  <c r="DH145" i="18" s="1"/>
  <c r="AB138" i="18"/>
  <c r="DH138" i="18" s="1"/>
  <c r="AB117" i="18"/>
  <c r="DH117" i="18" s="1"/>
  <c r="AB101" i="18"/>
  <c r="DH101" i="18" s="1"/>
  <c r="AB97" i="18"/>
  <c r="DH97" i="18" s="1"/>
  <c r="AB73" i="18"/>
  <c r="DH73" i="18" s="1"/>
  <c r="AB66" i="18"/>
  <c r="DH66" i="18" s="1"/>
  <c r="AB54" i="18"/>
  <c r="DH54" i="18" s="1"/>
  <c r="AB90" i="18"/>
  <c r="DH90" i="18" s="1"/>
  <c r="AB85" i="18"/>
  <c r="DH85" i="18" s="1"/>
  <c r="AB78" i="18"/>
  <c r="DH78" i="18" s="1"/>
  <c r="AB62" i="18"/>
  <c r="DH62" i="18" s="1"/>
  <c r="AB57" i="18"/>
  <c r="DH57" i="18" s="1"/>
  <c r="AB98" i="18"/>
  <c r="DH98" i="18" s="1"/>
  <c r="AB93" i="18"/>
  <c r="DH93" i="18" s="1"/>
  <c r="AB74" i="18"/>
  <c r="DH74" i="18" s="1"/>
  <c r="AB69" i="18"/>
  <c r="DH69" i="18" s="1"/>
  <c r="AB86" i="18"/>
  <c r="DH86" i="18" s="1"/>
  <c r="AB81" i="18"/>
  <c r="DH81" i="18" s="1"/>
  <c r="AB65" i="18"/>
  <c r="DH65" i="18" s="1"/>
  <c r="AB58" i="18"/>
  <c r="DH58" i="18" s="1"/>
  <c r="AB53" i="18"/>
  <c r="DH53" i="18" s="1"/>
  <c r="AB94" i="18"/>
  <c r="DH94" i="18" s="1"/>
  <c r="AB89" i="18"/>
  <c r="DH89" i="18" s="1"/>
  <c r="AB77" i="18"/>
  <c r="DH77" i="18" s="1"/>
  <c r="AB70" i="18"/>
  <c r="DH70" i="18" s="1"/>
  <c r="AB82" i="18"/>
  <c r="DH82" i="18" s="1"/>
  <c r="AB61" i="18"/>
  <c r="DH61" i="18" s="1"/>
  <c r="AB49" i="18"/>
  <c r="DH49" i="18" s="1"/>
  <c r="AB10" i="18"/>
  <c r="DH10" i="18" s="1"/>
  <c r="AB50" i="18"/>
  <c r="DH50" i="18" s="1"/>
  <c r="AB42" i="18"/>
  <c r="DH42" i="18" s="1"/>
  <c r="AB37" i="18"/>
  <c r="DH37" i="18" s="1"/>
  <c r="AB30" i="18"/>
  <c r="DH30" i="18" s="1"/>
  <c r="AB25" i="18"/>
  <c r="DH25" i="18" s="1"/>
  <c r="AB45" i="18"/>
  <c r="DH45" i="18" s="1"/>
  <c r="AB33" i="18"/>
  <c r="DH33" i="18" s="1"/>
  <c r="AB18" i="18"/>
  <c r="DH18" i="18" s="1"/>
  <c r="AB46" i="18"/>
  <c r="DH46" i="18" s="1"/>
  <c r="AB38" i="18"/>
  <c r="DH38" i="18" s="1"/>
  <c r="AB26" i="18"/>
  <c r="DH26" i="18" s="1"/>
  <c r="AB21" i="18"/>
  <c r="DH21" i="18" s="1"/>
  <c r="AB14" i="18"/>
  <c r="DH14" i="18" s="1"/>
  <c r="AB29" i="18"/>
  <c r="DH29" i="18" s="1"/>
  <c r="AB9" i="18"/>
  <c r="DH9" i="18" s="1"/>
  <c r="AB17" i="18"/>
  <c r="DH17" i="18" s="1"/>
  <c r="AB22" i="18"/>
  <c r="DH22" i="18" s="1"/>
  <c r="AB13" i="18"/>
  <c r="DH13" i="18" s="1"/>
  <c r="AB41" i="18"/>
  <c r="DH41" i="18" s="1"/>
  <c r="AB34" i="18"/>
  <c r="DH34" i="18" s="1"/>
  <c r="AB6" i="18"/>
  <c r="DH6" i="18" s="1"/>
  <c r="AB261" i="18"/>
  <c r="DH261" i="18" s="1"/>
  <c r="AB312" i="18"/>
  <c r="DH312" i="18" s="1"/>
  <c r="AB252" i="18"/>
  <c r="DH252" i="18" s="1"/>
  <c r="AB291" i="18"/>
  <c r="DH291" i="18" s="1"/>
  <c r="AB307" i="18"/>
  <c r="DH307" i="18" s="1"/>
  <c r="AB311" i="18"/>
  <c r="DH311" i="18" s="1"/>
  <c r="AB327" i="18"/>
  <c r="DH327" i="18" s="1"/>
  <c r="AB15" i="18"/>
  <c r="DH15" i="18" s="1"/>
  <c r="AB31" i="18"/>
  <c r="DH31" i="18" s="1"/>
  <c r="AB47" i="18"/>
  <c r="DH47" i="18" s="1"/>
  <c r="AB63" i="18"/>
  <c r="DH63" i="18" s="1"/>
  <c r="AB79" i="18"/>
  <c r="DH79" i="18" s="1"/>
  <c r="AB95" i="18"/>
  <c r="DH95" i="18" s="1"/>
  <c r="AB111" i="18"/>
  <c r="DH111" i="18" s="1"/>
  <c r="AB127" i="18"/>
  <c r="DH127" i="18" s="1"/>
  <c r="AB143" i="18"/>
  <c r="DH143" i="18" s="1"/>
  <c r="AB159" i="18"/>
  <c r="DH159" i="18" s="1"/>
  <c r="AB175" i="18"/>
  <c r="DH175" i="18" s="1"/>
  <c r="AB191" i="18"/>
  <c r="DH191" i="18" s="1"/>
  <c r="AB207" i="18"/>
  <c r="DH207" i="18" s="1"/>
  <c r="AB223" i="18"/>
  <c r="DH223" i="18" s="1"/>
  <c r="AB309" i="18"/>
  <c r="DH309" i="18" s="1"/>
  <c r="AB341" i="18"/>
  <c r="DH341" i="18" s="1"/>
  <c r="AB264" i="18"/>
  <c r="DH264" i="18" s="1"/>
  <c r="AB329" i="18"/>
  <c r="DH329" i="18" s="1"/>
  <c r="AB323" i="18"/>
  <c r="DH323" i="18" s="1"/>
  <c r="AB289" i="18"/>
  <c r="DH289" i="18" s="1"/>
  <c r="AB343" i="18"/>
  <c r="DH343" i="18" s="1"/>
  <c r="AB229" i="18"/>
  <c r="DH229" i="18" s="1"/>
  <c r="AB328" i="18"/>
  <c r="DH328" i="18" s="1"/>
  <c r="AB12" i="18"/>
  <c r="DH12" i="18" s="1"/>
  <c r="AB20" i="18"/>
  <c r="DH20" i="18" s="1"/>
  <c r="AB28" i="18"/>
  <c r="DH28" i="18" s="1"/>
  <c r="AB36" i="18"/>
  <c r="DH36" i="18" s="1"/>
  <c r="AB44" i="18"/>
  <c r="DH44" i="18" s="1"/>
  <c r="AB52" i="18"/>
  <c r="DH52" i="18" s="1"/>
  <c r="AB60" i="18"/>
  <c r="DH60" i="18" s="1"/>
  <c r="AB68" i="18"/>
  <c r="DH68" i="18" s="1"/>
  <c r="AB76" i="18"/>
  <c r="DH76" i="18" s="1"/>
  <c r="AB84" i="18"/>
  <c r="DH84" i="18" s="1"/>
  <c r="AB92" i="18"/>
  <c r="DH92" i="18" s="1"/>
  <c r="AB100" i="18"/>
  <c r="DH100" i="18" s="1"/>
  <c r="AB108" i="18"/>
  <c r="DH108" i="18" s="1"/>
  <c r="AB116" i="18"/>
  <c r="DH116" i="18" s="1"/>
  <c r="AB124" i="18"/>
  <c r="DH124" i="18" s="1"/>
  <c r="AB132" i="18"/>
  <c r="DH132" i="18" s="1"/>
  <c r="AB140" i="18"/>
  <c r="DH140" i="18" s="1"/>
  <c r="AB148" i="18"/>
  <c r="DH148" i="18" s="1"/>
  <c r="AB156" i="18"/>
  <c r="DH156" i="18" s="1"/>
  <c r="AB164" i="18"/>
  <c r="DH164" i="18" s="1"/>
  <c r="AB172" i="18"/>
  <c r="DH172" i="18" s="1"/>
  <c r="AB180" i="18"/>
  <c r="DH180" i="18" s="1"/>
  <c r="AB188" i="18"/>
  <c r="DH188" i="18" s="1"/>
  <c r="AB196" i="18"/>
  <c r="DH196" i="18" s="1"/>
  <c r="AB204" i="18"/>
  <c r="DH204" i="18" s="1"/>
  <c r="AB212" i="18"/>
  <c r="DH212" i="18" s="1"/>
  <c r="AB220" i="18"/>
  <c r="DH220" i="18" s="1"/>
  <c r="AB287" i="18"/>
  <c r="DH287" i="18" s="1"/>
  <c r="AB351" i="18"/>
  <c r="DH351" i="18" s="1"/>
  <c r="AB268" i="18"/>
  <c r="DH268" i="18" s="1"/>
  <c r="AB243" i="18"/>
  <c r="DH243" i="18" s="1"/>
  <c r="AB275" i="18"/>
  <c r="DH275" i="18" s="1"/>
  <c r="AB279" i="18"/>
  <c r="DH279" i="18" s="1"/>
  <c r="AB321" i="18"/>
  <c r="DH321" i="18" s="1"/>
  <c r="AB353" i="18"/>
  <c r="DH353" i="18" s="1"/>
  <c r="AB228" i="18"/>
  <c r="DH228" i="18" s="1"/>
  <c r="AB260" i="18"/>
  <c r="DH260" i="18" s="1"/>
  <c r="AB292" i="18"/>
  <c r="DH292" i="18" s="1"/>
  <c r="AB324" i="18"/>
  <c r="DH324" i="18" s="1"/>
  <c r="AB11" i="18"/>
  <c r="DH11" i="18" s="1"/>
  <c r="AB27" i="18"/>
  <c r="DH27" i="18" s="1"/>
  <c r="AB43" i="18"/>
  <c r="DH43" i="18" s="1"/>
  <c r="AB59" i="18"/>
  <c r="DH59" i="18" s="1"/>
  <c r="AB75" i="18"/>
  <c r="DH75" i="18" s="1"/>
  <c r="AB91" i="18"/>
  <c r="DH91" i="18" s="1"/>
  <c r="AB107" i="18"/>
  <c r="DH107" i="18" s="1"/>
  <c r="AB123" i="18"/>
  <c r="DH123" i="18" s="1"/>
  <c r="AB139" i="18"/>
  <c r="DH139" i="18" s="1"/>
  <c r="AB155" i="18"/>
  <c r="DH155" i="18" s="1"/>
  <c r="AB171" i="18"/>
  <c r="DH171" i="18" s="1"/>
  <c r="AB187" i="18"/>
  <c r="DH187" i="18" s="1"/>
  <c r="AB203" i="18"/>
  <c r="DH203" i="18" s="1"/>
  <c r="AB219" i="18"/>
  <c r="DH219" i="18" s="1"/>
  <c r="AB277" i="18"/>
  <c r="DH277" i="18" s="1"/>
  <c r="AB347" i="18"/>
  <c r="DH347" i="18" s="1"/>
  <c r="AB239" i="18"/>
  <c r="DH239" i="18" s="1"/>
  <c r="AB345" i="18"/>
  <c r="DH345" i="18" s="1"/>
  <c r="AB316" i="18"/>
  <c r="DH316" i="18" s="1"/>
  <c r="AB257" i="18"/>
  <c r="DH257" i="18" s="1"/>
  <c r="AB325" i="18"/>
  <c r="DH325" i="18" s="1"/>
  <c r="AB280" i="18"/>
  <c r="DH280" i="18" s="1"/>
  <c r="AB255" i="18"/>
  <c r="DH255" i="18" s="1"/>
  <c r="AB271" i="18"/>
  <c r="DH271" i="18" s="1"/>
  <c r="AB303" i="18"/>
  <c r="DH303" i="18" s="1"/>
  <c r="AB227" i="18"/>
  <c r="DH227" i="18" s="1"/>
  <c r="AB241" i="18"/>
  <c r="DH241" i="18" s="1"/>
  <c r="AB247" i="18"/>
  <c r="DH247" i="18" s="1"/>
  <c r="AB305" i="18"/>
  <c r="DH305" i="18" s="1"/>
  <c r="AB7" i="18"/>
  <c r="DH7" i="18" s="1"/>
  <c r="AB23" i="18"/>
  <c r="DH23" i="18" s="1"/>
  <c r="AB39" i="18"/>
  <c r="DH39" i="18" s="1"/>
  <c r="AB55" i="18"/>
  <c r="DH55" i="18" s="1"/>
  <c r="AB71" i="18"/>
  <c r="DH71" i="18" s="1"/>
  <c r="AB87" i="18"/>
  <c r="DH87" i="18" s="1"/>
  <c r="AB103" i="18"/>
  <c r="DH103" i="18" s="1"/>
  <c r="AB119" i="18"/>
  <c r="DH119" i="18" s="1"/>
  <c r="AB135" i="18"/>
  <c r="DH135" i="18" s="1"/>
  <c r="AB151" i="18"/>
  <c r="DH151" i="18" s="1"/>
  <c r="AB167" i="18"/>
  <c r="DH167" i="18" s="1"/>
  <c r="AB183" i="18"/>
  <c r="DH183" i="18" s="1"/>
  <c r="AB199" i="18"/>
  <c r="DH199" i="18" s="1"/>
  <c r="AB215" i="18"/>
  <c r="DH215" i="18" s="1"/>
  <c r="AB245" i="18"/>
  <c r="DH245" i="18" s="1"/>
  <c r="AB296" i="18"/>
  <c r="DH296" i="18" s="1"/>
  <c r="AB344" i="18"/>
  <c r="DH344" i="18" s="1"/>
  <c r="AB319" i="18"/>
  <c r="DH319" i="18" s="1"/>
  <c r="AB284" i="18"/>
  <c r="DH284" i="18" s="1"/>
  <c r="AB225" i="18"/>
  <c r="DH225" i="18" s="1"/>
  <c r="AB231" i="18"/>
  <c r="DH231" i="18" s="1"/>
  <c r="AB295" i="18"/>
  <c r="DH295" i="18" s="1"/>
  <c r="AB337" i="18"/>
  <c r="DH337" i="18" s="1"/>
  <c r="AB293" i="18"/>
  <c r="DH293" i="18" s="1"/>
  <c r="AB232" i="18"/>
  <c r="DH232" i="18" s="1"/>
  <c r="AB8" i="18"/>
  <c r="DH8" i="18" s="1"/>
  <c r="AB16" i="18"/>
  <c r="DH16" i="18" s="1"/>
  <c r="AB24" i="18"/>
  <c r="DH24" i="18" s="1"/>
  <c r="AB32" i="18"/>
  <c r="DH32" i="18" s="1"/>
  <c r="AB40" i="18"/>
  <c r="DH40" i="18" s="1"/>
  <c r="AB48" i="18"/>
  <c r="DH48" i="18" s="1"/>
  <c r="AB56" i="18"/>
  <c r="DH56" i="18" s="1"/>
  <c r="AB64" i="18"/>
  <c r="DH64" i="18" s="1"/>
  <c r="AB72" i="18"/>
  <c r="DH72" i="18" s="1"/>
  <c r="AB80" i="18"/>
  <c r="DH80" i="18" s="1"/>
  <c r="AB88" i="18"/>
  <c r="DH88" i="18" s="1"/>
  <c r="AB96" i="18"/>
  <c r="DH96" i="18" s="1"/>
  <c r="AB104" i="18"/>
  <c r="DH104" i="18" s="1"/>
  <c r="AB112" i="18"/>
  <c r="DH112" i="18" s="1"/>
  <c r="AB120" i="18"/>
  <c r="DH120" i="18" s="1"/>
  <c r="AB128" i="18"/>
  <c r="DH128" i="18" s="1"/>
  <c r="AB136" i="18"/>
  <c r="DH136" i="18" s="1"/>
  <c r="AB144" i="18"/>
  <c r="DH144" i="18" s="1"/>
  <c r="AB152" i="18"/>
  <c r="DH152" i="18" s="1"/>
  <c r="AB160" i="18"/>
  <c r="DH160" i="18" s="1"/>
  <c r="AB168" i="18"/>
  <c r="DH168" i="18" s="1"/>
  <c r="AB176" i="18"/>
  <c r="DH176" i="18" s="1"/>
  <c r="AB184" i="18"/>
  <c r="DH184" i="18" s="1"/>
  <c r="AB192" i="18"/>
  <c r="DH192" i="18" s="1"/>
  <c r="AB200" i="18"/>
  <c r="DH200" i="18" s="1"/>
  <c r="AB208" i="18"/>
  <c r="DH208" i="18" s="1"/>
  <c r="AB216" i="18"/>
  <c r="DH216" i="18" s="1"/>
  <c r="AB297" i="18"/>
  <c r="DH297" i="18" s="1"/>
  <c r="AB236" i="18"/>
  <c r="DH236" i="18" s="1"/>
  <c r="AB259" i="18"/>
  <c r="DH259" i="18" s="1"/>
  <c r="AB273" i="18"/>
  <c r="DH273" i="18" s="1"/>
  <c r="AB244" i="18"/>
  <c r="DH244" i="18" s="1"/>
  <c r="AB276" i="18"/>
  <c r="DH276" i="18" s="1"/>
  <c r="AB308" i="18"/>
  <c r="DH308" i="18" s="1"/>
  <c r="AB340" i="18"/>
  <c r="DH340" i="18" s="1"/>
  <c r="AB19" i="18"/>
  <c r="DH19" i="18" s="1"/>
  <c r="AB35" i="18"/>
  <c r="DH35" i="18" s="1"/>
  <c r="AB51" i="18"/>
  <c r="DH51" i="18" s="1"/>
  <c r="AB67" i="18"/>
  <c r="DH67" i="18" s="1"/>
  <c r="AB83" i="18"/>
  <c r="DH83" i="18" s="1"/>
  <c r="AB99" i="18"/>
  <c r="DH99" i="18" s="1"/>
  <c r="AB115" i="18"/>
  <c r="DH115" i="18" s="1"/>
  <c r="AB131" i="18"/>
  <c r="DH131" i="18" s="1"/>
  <c r="AB147" i="18"/>
  <c r="DH147" i="18" s="1"/>
  <c r="AB163" i="18"/>
  <c r="DH163" i="18" s="1"/>
  <c r="AB179" i="18"/>
  <c r="DH179" i="18" s="1"/>
  <c r="AB195" i="18"/>
  <c r="DH195" i="18" s="1"/>
  <c r="AB211" i="18"/>
  <c r="DH211" i="18" s="1"/>
  <c r="AB248" i="18"/>
  <c r="DH248" i="18" s="1"/>
  <c r="AB335" i="18"/>
  <c r="DH335" i="18" s="1"/>
  <c r="AB263" i="18"/>
  <c r="DH263" i="18" s="1"/>
  <c r="Z346" i="18"/>
  <c r="DF346" i="18" s="1"/>
  <c r="Z350" i="18"/>
  <c r="DF350" i="18" s="1"/>
  <c r="Z342" i="18"/>
  <c r="DF342" i="18" s="1"/>
  <c r="Z314" i="18"/>
  <c r="DF314" i="18" s="1"/>
  <c r="Z338" i="18"/>
  <c r="DF338" i="18" s="1"/>
  <c r="Z334" i="18"/>
  <c r="DF334" i="18" s="1"/>
  <c r="Z330" i="18"/>
  <c r="DF330" i="18" s="1"/>
  <c r="Z322" i="18"/>
  <c r="DF322" i="18" s="1"/>
  <c r="Z326" i="18"/>
  <c r="DF326" i="18" s="1"/>
  <c r="Z310" i="18"/>
  <c r="DF310" i="18" s="1"/>
  <c r="Z318" i="18"/>
  <c r="DF318" i="18" s="1"/>
  <c r="Z306" i="18"/>
  <c r="DF306" i="18" s="1"/>
  <c r="Z302" i="18"/>
  <c r="DF302" i="18" s="1"/>
  <c r="Z294" i="18"/>
  <c r="DF294" i="18" s="1"/>
  <c r="Z298" i="18"/>
  <c r="DF298" i="18" s="1"/>
  <c r="Z290" i="18"/>
  <c r="DF290" i="18" s="1"/>
  <c r="Z286" i="18"/>
  <c r="DF286" i="18" s="1"/>
  <c r="Z282" i="18"/>
  <c r="DF282" i="18" s="1"/>
  <c r="Z270" i="18"/>
  <c r="DF270" i="18" s="1"/>
  <c r="Z274" i="18"/>
  <c r="DF274" i="18" s="1"/>
  <c r="Z278" i="18"/>
  <c r="DF278" i="18" s="1"/>
  <c r="Z262" i="18"/>
  <c r="DF262" i="18" s="1"/>
  <c r="Z250" i="18"/>
  <c r="DF250" i="18" s="1"/>
  <c r="Z266" i="18"/>
  <c r="DF266" i="18" s="1"/>
  <c r="Z246" i="18"/>
  <c r="DF246" i="18" s="1"/>
  <c r="Z254" i="18"/>
  <c r="DF254" i="18" s="1"/>
  <c r="Z258" i="18"/>
  <c r="DF258" i="18" s="1"/>
  <c r="Z242" i="18"/>
  <c r="DF242" i="18" s="1"/>
  <c r="Z238" i="18"/>
  <c r="DF238" i="18" s="1"/>
  <c r="Z214" i="18"/>
  <c r="DF214" i="18" s="1"/>
  <c r="Z217" i="18"/>
  <c r="DF217" i="18" s="1"/>
  <c r="Z205" i="18"/>
  <c r="DF205" i="18" s="1"/>
  <c r="Z198" i="18"/>
  <c r="DF198" i="18" s="1"/>
  <c r="Z226" i="18"/>
  <c r="DF226" i="18" s="1"/>
  <c r="Z222" i="18"/>
  <c r="DF222" i="18" s="1"/>
  <c r="Z210" i="18"/>
  <c r="DF210" i="18" s="1"/>
  <c r="Z201" i="18"/>
  <c r="DF201" i="18" s="1"/>
  <c r="Z194" i="18"/>
  <c r="DF194" i="18" s="1"/>
  <c r="Z213" i="18"/>
  <c r="DF213" i="18" s="1"/>
  <c r="Z234" i="18"/>
  <c r="DF234" i="18" s="1"/>
  <c r="Z218" i="18"/>
  <c r="DF218" i="18" s="1"/>
  <c r="Z206" i="18"/>
  <c r="DF206" i="18" s="1"/>
  <c r="Z197" i="18"/>
  <c r="DF197" i="18" s="1"/>
  <c r="Z230" i="18"/>
  <c r="DF230" i="18" s="1"/>
  <c r="Z221" i="18"/>
  <c r="DF221" i="18" s="1"/>
  <c r="Z209" i="18"/>
  <c r="DF209" i="18" s="1"/>
  <c r="Z202" i="18"/>
  <c r="DF202" i="18" s="1"/>
  <c r="Z193" i="18"/>
  <c r="DF193" i="18" s="1"/>
  <c r="Z181" i="18"/>
  <c r="DF181" i="18" s="1"/>
  <c r="Z174" i="18"/>
  <c r="DF174" i="18" s="1"/>
  <c r="Z153" i="18"/>
  <c r="DF153" i="18" s="1"/>
  <c r="Z186" i="18"/>
  <c r="DF186" i="18" s="1"/>
  <c r="Z165" i="18"/>
  <c r="DF165" i="18" s="1"/>
  <c r="Z177" i="18"/>
  <c r="DF177" i="18" s="1"/>
  <c r="Z170" i="18"/>
  <c r="DF170" i="18" s="1"/>
  <c r="Z158" i="18"/>
  <c r="DF158" i="18" s="1"/>
  <c r="Z149" i="18"/>
  <c r="DF149" i="18" s="1"/>
  <c r="Z161" i="18"/>
  <c r="DF161" i="18" s="1"/>
  <c r="Z182" i="18"/>
  <c r="DF182" i="18" s="1"/>
  <c r="Z173" i="18"/>
  <c r="DF173" i="18" s="1"/>
  <c r="Z154" i="18"/>
  <c r="DF154" i="18" s="1"/>
  <c r="Z189" i="18"/>
  <c r="DF189" i="18" s="1"/>
  <c r="Z185" i="18"/>
  <c r="DF185" i="18" s="1"/>
  <c r="Z166" i="18"/>
  <c r="DF166" i="18" s="1"/>
  <c r="Z178" i="18"/>
  <c r="DF178" i="18" s="1"/>
  <c r="Z169" i="18"/>
  <c r="DF169" i="18" s="1"/>
  <c r="Z157" i="18"/>
  <c r="DF157" i="18" s="1"/>
  <c r="Z150" i="18"/>
  <c r="DF150" i="18" s="1"/>
  <c r="Z190" i="18"/>
  <c r="DF190" i="18" s="1"/>
  <c r="Z162" i="18"/>
  <c r="DF162" i="18" s="1"/>
  <c r="Z145" i="18"/>
  <c r="DF145" i="18" s="1"/>
  <c r="Z117" i="18"/>
  <c r="DF117" i="18" s="1"/>
  <c r="Z110" i="18"/>
  <c r="DF110" i="18" s="1"/>
  <c r="Z101" i="18"/>
  <c r="DF101" i="18" s="1"/>
  <c r="Z138" i="18"/>
  <c r="DF138" i="18" s="1"/>
  <c r="Z129" i="18"/>
  <c r="DF129" i="18" s="1"/>
  <c r="Z122" i="18"/>
  <c r="DF122" i="18" s="1"/>
  <c r="Z113" i="18"/>
  <c r="DF113" i="18" s="1"/>
  <c r="Z106" i="18"/>
  <c r="DF106" i="18" s="1"/>
  <c r="Z141" i="18"/>
  <c r="DF141" i="18" s="1"/>
  <c r="Z134" i="18"/>
  <c r="DF134" i="18" s="1"/>
  <c r="Z125" i="18"/>
  <c r="DF125" i="18" s="1"/>
  <c r="Z118" i="18"/>
  <c r="DF118" i="18" s="1"/>
  <c r="Z109" i="18"/>
  <c r="DF109" i="18" s="1"/>
  <c r="Z102" i="18"/>
  <c r="DF102" i="18" s="1"/>
  <c r="Z137" i="18"/>
  <c r="DF137" i="18" s="1"/>
  <c r="Z130" i="18"/>
  <c r="DF130" i="18" s="1"/>
  <c r="Z121" i="18"/>
  <c r="DF121" i="18" s="1"/>
  <c r="Z114" i="18"/>
  <c r="DF114" i="18" s="1"/>
  <c r="Z105" i="18"/>
  <c r="DF105" i="18" s="1"/>
  <c r="Z146" i="18"/>
  <c r="DF146" i="18" s="1"/>
  <c r="Z142" i="18"/>
  <c r="DF142" i="18" s="1"/>
  <c r="Z133" i="18"/>
  <c r="DF133" i="18" s="1"/>
  <c r="Z126" i="18"/>
  <c r="DF126" i="18" s="1"/>
  <c r="Z94" i="18"/>
  <c r="DF94" i="18" s="1"/>
  <c r="Z70" i="18"/>
  <c r="DF70" i="18" s="1"/>
  <c r="Z61" i="18"/>
  <c r="DF61" i="18" s="1"/>
  <c r="Z97" i="18"/>
  <c r="DF97" i="18" s="1"/>
  <c r="Z82" i="18"/>
  <c r="DF82" i="18" s="1"/>
  <c r="Z73" i="18"/>
  <c r="DF73" i="18" s="1"/>
  <c r="Z85" i="18"/>
  <c r="DF85" i="18" s="1"/>
  <c r="Z66" i="18"/>
  <c r="DF66" i="18" s="1"/>
  <c r="Z54" i="18"/>
  <c r="DF54" i="18" s="1"/>
  <c r="Z90" i="18"/>
  <c r="DF90" i="18" s="1"/>
  <c r="Z78" i="18"/>
  <c r="DF78" i="18" s="1"/>
  <c r="Z57" i="18"/>
  <c r="DF57" i="18" s="1"/>
  <c r="Z93" i="18"/>
  <c r="DF93" i="18" s="1"/>
  <c r="Z69" i="18"/>
  <c r="DF69" i="18" s="1"/>
  <c r="Z62" i="18"/>
  <c r="DF62" i="18" s="1"/>
  <c r="Z98" i="18"/>
  <c r="DF98" i="18" s="1"/>
  <c r="Z81" i="18"/>
  <c r="DF81" i="18" s="1"/>
  <c r="Z74" i="18"/>
  <c r="DF74" i="18" s="1"/>
  <c r="Z86" i="18"/>
  <c r="DF86" i="18" s="1"/>
  <c r="Z65" i="18"/>
  <c r="DF65" i="18" s="1"/>
  <c r="Z89" i="18"/>
  <c r="DF89" i="18" s="1"/>
  <c r="Z77" i="18"/>
  <c r="DF77" i="18" s="1"/>
  <c r="Z58" i="18"/>
  <c r="DF58" i="18" s="1"/>
  <c r="Z46" i="18"/>
  <c r="DF46" i="18" s="1"/>
  <c r="Z49" i="18"/>
  <c r="DF49" i="18" s="1"/>
  <c r="Z41" i="18"/>
  <c r="DF41" i="18" s="1"/>
  <c r="Z29" i="18"/>
  <c r="DF29" i="18" s="1"/>
  <c r="Z14" i="18"/>
  <c r="DF14" i="18" s="1"/>
  <c r="Z34" i="18"/>
  <c r="DF34" i="18" s="1"/>
  <c r="Z17" i="18"/>
  <c r="DF17" i="18" s="1"/>
  <c r="Z10" i="18"/>
  <c r="DF10" i="18" s="1"/>
  <c r="Z37" i="18"/>
  <c r="DF37" i="18" s="1"/>
  <c r="Z50" i="18"/>
  <c r="DF50" i="18" s="1"/>
  <c r="Z42" i="18"/>
  <c r="DF42" i="18" s="1"/>
  <c r="Z30" i="18"/>
  <c r="DF30" i="18" s="1"/>
  <c r="Z13" i="18"/>
  <c r="DF13" i="18" s="1"/>
  <c r="Z45" i="18"/>
  <c r="DF45" i="18" s="1"/>
  <c r="Z33" i="18"/>
  <c r="DF33" i="18" s="1"/>
  <c r="Z53" i="18"/>
  <c r="DF53" i="18" s="1"/>
  <c r="Z18" i="18"/>
  <c r="DF18" i="18" s="1"/>
  <c r="Z9" i="18"/>
  <c r="DF9" i="18" s="1"/>
  <c r="Z38" i="18"/>
  <c r="DF38" i="18" s="1"/>
  <c r="Z6" i="18"/>
  <c r="DF6" i="18" s="1"/>
  <c r="Z25" i="18"/>
  <c r="DF25" i="18" s="1"/>
  <c r="Z21" i="18"/>
  <c r="DF21" i="18" s="1"/>
  <c r="Z26" i="18"/>
  <c r="DF26" i="18" s="1"/>
  <c r="Z22" i="18"/>
  <c r="DF22" i="18" s="1"/>
  <c r="Z248" i="18"/>
  <c r="DF248" i="18" s="1"/>
  <c r="Z280" i="18"/>
  <c r="DF280" i="18" s="1"/>
  <c r="Z312" i="18"/>
  <c r="DF312" i="18" s="1"/>
  <c r="Z16" i="18"/>
  <c r="DF16" i="18" s="1"/>
  <c r="Z32" i="18"/>
  <c r="DF32" i="18" s="1"/>
  <c r="Z48" i="18"/>
  <c r="DF48" i="18" s="1"/>
  <c r="Z64" i="18"/>
  <c r="DF64" i="18" s="1"/>
  <c r="Z80" i="18"/>
  <c r="DF80" i="18" s="1"/>
  <c r="Z96" i="18"/>
  <c r="DF96" i="18" s="1"/>
  <c r="Z112" i="18"/>
  <c r="DF112" i="18" s="1"/>
  <c r="Z128" i="18"/>
  <c r="DF128" i="18" s="1"/>
  <c r="Z144" i="18"/>
  <c r="DF144" i="18" s="1"/>
  <c r="Z160" i="18"/>
  <c r="DF160" i="18" s="1"/>
  <c r="Z176" i="18"/>
  <c r="DF176" i="18" s="1"/>
  <c r="Z192" i="18"/>
  <c r="DF192" i="18" s="1"/>
  <c r="Z208" i="18"/>
  <c r="DF208" i="18" s="1"/>
  <c r="Z303" i="18"/>
  <c r="DF303" i="18" s="1"/>
  <c r="Z281" i="18"/>
  <c r="DF281" i="18" s="1"/>
  <c r="Z332" i="18"/>
  <c r="DF332" i="18" s="1"/>
  <c r="Z272" i="18"/>
  <c r="DF272" i="18" s="1"/>
  <c r="Z349" i="18"/>
  <c r="DF349" i="18" s="1"/>
  <c r="Z327" i="18"/>
  <c r="DF327" i="18" s="1"/>
  <c r="Z257" i="18"/>
  <c r="DF257" i="18" s="1"/>
  <c r="Z321" i="18"/>
  <c r="DF321" i="18" s="1"/>
  <c r="Z344" i="18"/>
  <c r="DF344" i="18" s="1"/>
  <c r="Z297" i="18"/>
  <c r="DF297" i="18" s="1"/>
  <c r="Z345" i="18"/>
  <c r="DF345" i="18" s="1"/>
  <c r="Z275" i="18"/>
  <c r="DF275" i="18" s="1"/>
  <c r="Z291" i="18"/>
  <c r="DF291" i="18" s="1"/>
  <c r="Z285" i="18"/>
  <c r="DF285" i="18" s="1"/>
  <c r="Z320" i="18"/>
  <c r="DF320" i="18" s="1"/>
  <c r="Z247" i="18"/>
  <c r="DF247" i="18" s="1"/>
  <c r="Z279" i="18"/>
  <c r="DF279" i="18" s="1"/>
  <c r="Z343" i="18"/>
  <c r="DF343" i="18" s="1"/>
  <c r="Z228" i="18"/>
  <c r="DF228" i="18" s="1"/>
  <c r="Z292" i="18"/>
  <c r="DF292" i="18" s="1"/>
  <c r="Z7" i="18"/>
  <c r="DF7" i="18" s="1"/>
  <c r="Z23" i="18"/>
  <c r="DF23" i="18" s="1"/>
  <c r="Z39" i="18"/>
  <c r="DF39" i="18" s="1"/>
  <c r="Z55" i="18"/>
  <c r="DF55" i="18" s="1"/>
  <c r="Z71" i="18"/>
  <c r="DF71" i="18" s="1"/>
  <c r="Z87" i="18"/>
  <c r="DF87" i="18" s="1"/>
  <c r="Z103" i="18"/>
  <c r="DF103" i="18" s="1"/>
  <c r="Z119" i="18"/>
  <c r="DF119" i="18" s="1"/>
  <c r="Z135" i="18"/>
  <c r="DF135" i="18" s="1"/>
  <c r="Z151" i="18"/>
  <c r="DF151" i="18" s="1"/>
  <c r="Z167" i="18"/>
  <c r="DF167" i="18" s="1"/>
  <c r="Z183" i="18"/>
  <c r="DF183" i="18" s="1"/>
  <c r="Z199" i="18"/>
  <c r="DF199" i="18" s="1"/>
  <c r="Z215" i="18"/>
  <c r="DF215" i="18" s="1"/>
  <c r="Z267" i="18"/>
  <c r="DF267" i="18" s="1"/>
  <c r="Z12" i="18"/>
  <c r="DF12" i="18" s="1"/>
  <c r="Z28" i="18"/>
  <c r="DF28" i="18" s="1"/>
  <c r="Z44" i="18"/>
  <c r="DF44" i="18" s="1"/>
  <c r="Z60" i="18"/>
  <c r="DF60" i="18" s="1"/>
  <c r="Z76" i="18"/>
  <c r="DF76" i="18" s="1"/>
  <c r="Z92" i="18"/>
  <c r="DF92" i="18" s="1"/>
  <c r="Z108" i="18"/>
  <c r="DF108" i="18" s="1"/>
  <c r="Z124" i="18"/>
  <c r="DF124" i="18" s="1"/>
  <c r="Z140" i="18"/>
  <c r="DF140" i="18" s="1"/>
  <c r="Z156" i="18"/>
  <c r="DF156" i="18" s="1"/>
  <c r="Z172" i="18"/>
  <c r="DF172" i="18" s="1"/>
  <c r="Z188" i="18"/>
  <c r="DF188" i="18" s="1"/>
  <c r="Z204" i="18"/>
  <c r="DF204" i="18" s="1"/>
  <c r="Z220" i="18"/>
  <c r="DF220" i="18" s="1"/>
  <c r="Z271" i="18"/>
  <c r="DF271" i="18" s="1"/>
  <c r="Z233" i="18"/>
  <c r="DF233" i="18" s="1"/>
  <c r="Z284" i="18"/>
  <c r="DF284" i="18" s="1"/>
  <c r="Z224" i="18"/>
  <c r="DF224" i="18" s="1"/>
  <c r="Z237" i="18"/>
  <c r="DF237" i="18" s="1"/>
  <c r="Z333" i="18"/>
  <c r="DF333" i="18" s="1"/>
  <c r="Z352" i="18"/>
  <c r="DF352" i="18" s="1"/>
  <c r="Z273" i="18"/>
  <c r="DF273" i="18" s="1"/>
  <c r="Z337" i="18"/>
  <c r="DF337" i="18" s="1"/>
  <c r="Z315" i="18"/>
  <c r="DF315" i="18" s="1"/>
  <c r="Z331" i="18"/>
  <c r="DF331" i="18" s="1"/>
  <c r="Z245" i="18"/>
  <c r="DF245" i="18" s="1"/>
  <c r="Z277" i="18"/>
  <c r="DF277" i="18" s="1"/>
  <c r="Z309" i="18"/>
  <c r="DF309" i="18" s="1"/>
  <c r="Z341" i="18"/>
  <c r="DF341" i="18" s="1"/>
  <c r="Z319" i="18"/>
  <c r="DF319" i="18" s="1"/>
  <c r="Z249" i="18"/>
  <c r="DF249" i="18" s="1"/>
  <c r="Z300" i="18"/>
  <c r="DF300" i="18" s="1"/>
  <c r="Z348" i="18"/>
  <c r="DF348" i="18" s="1"/>
  <c r="Z227" i="18"/>
  <c r="DF227" i="18" s="1"/>
  <c r="Z307" i="18"/>
  <c r="DF307" i="18" s="1"/>
  <c r="Z288" i="18"/>
  <c r="DF288" i="18" s="1"/>
  <c r="Z231" i="18"/>
  <c r="DF231" i="18" s="1"/>
  <c r="Z244" i="18"/>
  <c r="DF244" i="18" s="1"/>
  <c r="Z308" i="18"/>
  <c r="DF308" i="18" s="1"/>
  <c r="Z353" i="18"/>
  <c r="DF353" i="18" s="1"/>
  <c r="Z11" i="18"/>
  <c r="DF11" i="18" s="1"/>
  <c r="Z27" i="18"/>
  <c r="DF27" i="18" s="1"/>
  <c r="Z43" i="18"/>
  <c r="DF43" i="18" s="1"/>
  <c r="Z59" i="18"/>
  <c r="DF59" i="18" s="1"/>
  <c r="Z75" i="18"/>
  <c r="DF75" i="18" s="1"/>
  <c r="Z91" i="18"/>
  <c r="DF91" i="18" s="1"/>
  <c r="Z107" i="18"/>
  <c r="DF107" i="18" s="1"/>
  <c r="Z123" i="18"/>
  <c r="DF123" i="18" s="1"/>
  <c r="Z139" i="18"/>
  <c r="DF139" i="18" s="1"/>
  <c r="Z155" i="18"/>
  <c r="DF155" i="18" s="1"/>
  <c r="Z171" i="18"/>
  <c r="DF171" i="18" s="1"/>
  <c r="Z187" i="18"/>
  <c r="DF187" i="18" s="1"/>
  <c r="Z203" i="18"/>
  <c r="DF203" i="18" s="1"/>
  <c r="Z219" i="18"/>
  <c r="DF219" i="18" s="1"/>
  <c r="Z347" i="18"/>
  <c r="DF347" i="18" s="1"/>
  <c r="Z232" i="18"/>
  <c r="DF232" i="18" s="1"/>
  <c r="Z264" i="18"/>
  <c r="DF264" i="18" s="1"/>
  <c r="Z296" i="18"/>
  <c r="DF296" i="18" s="1"/>
  <c r="Z328" i="18"/>
  <c r="DF328" i="18" s="1"/>
  <c r="Z8" i="18"/>
  <c r="DF8" i="18" s="1"/>
  <c r="Z24" i="18"/>
  <c r="DF24" i="18" s="1"/>
  <c r="Z40" i="18"/>
  <c r="DF40" i="18" s="1"/>
  <c r="Z56" i="18"/>
  <c r="DF56" i="18" s="1"/>
  <c r="Z72" i="18"/>
  <c r="DF72" i="18" s="1"/>
  <c r="Z88" i="18"/>
  <c r="DF88" i="18" s="1"/>
  <c r="Z104" i="18"/>
  <c r="DF104" i="18" s="1"/>
  <c r="Z120" i="18"/>
  <c r="DF120" i="18" s="1"/>
  <c r="Z136" i="18"/>
  <c r="DF136" i="18" s="1"/>
  <c r="Z152" i="18"/>
  <c r="DF152" i="18" s="1"/>
  <c r="Z168" i="18"/>
  <c r="DF168" i="18" s="1"/>
  <c r="Z184" i="18"/>
  <c r="DF184" i="18" s="1"/>
  <c r="Z200" i="18"/>
  <c r="DF200" i="18" s="1"/>
  <c r="Z216" i="18"/>
  <c r="DF216" i="18" s="1"/>
  <c r="Z239" i="18"/>
  <c r="DF239" i="18" s="1"/>
  <c r="Z236" i="18"/>
  <c r="DF236" i="18" s="1"/>
  <c r="Z313" i="18"/>
  <c r="DF313" i="18" s="1"/>
  <c r="Z323" i="18"/>
  <c r="DF323" i="18" s="1"/>
  <c r="Z240" i="18"/>
  <c r="DF240" i="18" s="1"/>
  <c r="Z253" i="18"/>
  <c r="DF253" i="18" s="1"/>
  <c r="Z301" i="18"/>
  <c r="DF301" i="18" s="1"/>
  <c r="Z336" i="18"/>
  <c r="DF336" i="18" s="1"/>
  <c r="Z225" i="18"/>
  <c r="DF225" i="18" s="1"/>
  <c r="Z289" i="18"/>
  <c r="DF289" i="18" s="1"/>
  <c r="Z283" i="18"/>
  <c r="DF283" i="18" s="1"/>
  <c r="Z287" i="18"/>
  <c r="DF287" i="18" s="1"/>
  <c r="Z252" i="18"/>
  <c r="DF252" i="18" s="1"/>
  <c r="Z265" i="18"/>
  <c r="DF265" i="18" s="1"/>
  <c r="Z243" i="18"/>
  <c r="DF243" i="18" s="1"/>
  <c r="Z263" i="18"/>
  <c r="DF263" i="18" s="1"/>
  <c r="Z260" i="18"/>
  <c r="DF260" i="18" s="1"/>
  <c r="Z324" i="18"/>
  <c r="DF324" i="18" s="1"/>
  <c r="Z15" i="18"/>
  <c r="DF15" i="18" s="1"/>
  <c r="Z31" i="18"/>
  <c r="DF31" i="18" s="1"/>
  <c r="Z47" i="18"/>
  <c r="DF47" i="18" s="1"/>
  <c r="Z63" i="18"/>
  <c r="DF63" i="18" s="1"/>
  <c r="Z79" i="18"/>
  <c r="DF79" i="18" s="1"/>
  <c r="Z95" i="18"/>
  <c r="DF95" i="18" s="1"/>
  <c r="Z111" i="18"/>
  <c r="DF111" i="18" s="1"/>
  <c r="Z127" i="18"/>
  <c r="DF127" i="18" s="1"/>
  <c r="Z143" i="18"/>
  <c r="DF143" i="18" s="1"/>
  <c r="Z159" i="18"/>
  <c r="DF159" i="18" s="1"/>
  <c r="Z175" i="18"/>
  <c r="DF175" i="18" s="1"/>
  <c r="Z191" i="18"/>
  <c r="DF191" i="18" s="1"/>
  <c r="Z207" i="18"/>
  <c r="DF207" i="18" s="1"/>
  <c r="Z223" i="18"/>
  <c r="DF223" i="18" s="1"/>
  <c r="Z20" i="18"/>
  <c r="DF20" i="18" s="1"/>
  <c r="Z36" i="18"/>
  <c r="DF36" i="18" s="1"/>
  <c r="Z52" i="18"/>
  <c r="DF52" i="18" s="1"/>
  <c r="Z68" i="18"/>
  <c r="DF68" i="18" s="1"/>
  <c r="Z84" i="18"/>
  <c r="DF84" i="18" s="1"/>
  <c r="Z100" i="18"/>
  <c r="DF100" i="18" s="1"/>
  <c r="Z116" i="18"/>
  <c r="DF116" i="18" s="1"/>
  <c r="Z132" i="18"/>
  <c r="DF132" i="18" s="1"/>
  <c r="Z148" i="18"/>
  <c r="DF148" i="18" s="1"/>
  <c r="Z164" i="18"/>
  <c r="DF164" i="18" s="1"/>
  <c r="Z180" i="18"/>
  <c r="DF180" i="18" s="1"/>
  <c r="Z196" i="18"/>
  <c r="DF196" i="18" s="1"/>
  <c r="Z212" i="18"/>
  <c r="DF212" i="18" s="1"/>
  <c r="Z316" i="18"/>
  <c r="DF316" i="18" s="1"/>
  <c r="Z329" i="18"/>
  <c r="DF329" i="18" s="1"/>
  <c r="Z259" i="18"/>
  <c r="DF259" i="18" s="1"/>
  <c r="Z339" i="18"/>
  <c r="DF339" i="18" s="1"/>
  <c r="Z256" i="18"/>
  <c r="DF256" i="18" s="1"/>
  <c r="Z269" i="18"/>
  <c r="DF269" i="18" s="1"/>
  <c r="Z304" i="18"/>
  <c r="DF304" i="18" s="1"/>
  <c r="Z241" i="18"/>
  <c r="DF241" i="18" s="1"/>
  <c r="Z305" i="18"/>
  <c r="DF305" i="18" s="1"/>
  <c r="Z251" i="18"/>
  <c r="DF251" i="18" s="1"/>
  <c r="Z229" i="18"/>
  <c r="DF229" i="18" s="1"/>
  <c r="Z261" i="18"/>
  <c r="DF261" i="18" s="1"/>
  <c r="Z293" i="18"/>
  <c r="DF293" i="18" s="1"/>
  <c r="Z325" i="18"/>
  <c r="DF325" i="18" s="1"/>
  <c r="Z255" i="18"/>
  <c r="DF255" i="18" s="1"/>
  <c r="Z335" i="18"/>
  <c r="DF335" i="18" s="1"/>
  <c r="Z351" i="18"/>
  <c r="DF351" i="18" s="1"/>
  <c r="Z268" i="18"/>
  <c r="DF268" i="18" s="1"/>
  <c r="Z317" i="18"/>
  <c r="DF317" i="18" s="1"/>
  <c r="Z295" i="18"/>
  <c r="DF295" i="18" s="1"/>
  <c r="Z311" i="18"/>
  <c r="DF311" i="18" s="1"/>
  <c r="Z276" i="18"/>
  <c r="DF276" i="18" s="1"/>
  <c r="Z340" i="18"/>
  <c r="DF340" i="18" s="1"/>
  <c r="Z19" i="18"/>
  <c r="DF19" i="18" s="1"/>
  <c r="Z35" i="18"/>
  <c r="DF35" i="18" s="1"/>
  <c r="Z51" i="18"/>
  <c r="DF51" i="18" s="1"/>
  <c r="Z67" i="18"/>
  <c r="DF67" i="18" s="1"/>
  <c r="Z83" i="18"/>
  <c r="DF83" i="18" s="1"/>
  <c r="Z99" i="18"/>
  <c r="DF99" i="18" s="1"/>
  <c r="Z115" i="18"/>
  <c r="DF115" i="18" s="1"/>
  <c r="Z131" i="18"/>
  <c r="DF131" i="18" s="1"/>
  <c r="Z147" i="18"/>
  <c r="DF147" i="18" s="1"/>
  <c r="Z163" i="18"/>
  <c r="DF163" i="18" s="1"/>
  <c r="Z179" i="18"/>
  <c r="DF179" i="18" s="1"/>
  <c r="Z195" i="18"/>
  <c r="DF195" i="18" s="1"/>
  <c r="Z211" i="18"/>
  <c r="DF211" i="18" s="1"/>
  <c r="Z235" i="18"/>
  <c r="DF235" i="18" s="1"/>
  <c r="Z299" i="18"/>
  <c r="DF299" i="18" s="1"/>
  <c r="G333" i="8"/>
  <c r="K333" i="8" s="1"/>
  <c r="L333" i="8" s="1"/>
  <c r="F333" i="8" s="1"/>
  <c r="D333" i="8" s="1"/>
  <c r="L339" i="8"/>
  <c r="F339" i="8" s="1"/>
  <c r="D339" i="8" s="1"/>
  <c r="G31" i="8"/>
  <c r="F31" i="8" s="1"/>
  <c r="D31" i="8" s="1"/>
  <c r="K66" i="8"/>
  <c r="F66" i="8" s="1"/>
  <c r="D66" i="8" s="1"/>
  <c r="G34" i="8"/>
  <c r="K34" i="8" s="1"/>
  <c r="L34" i="8" s="1"/>
  <c r="G50" i="8"/>
  <c r="K50" i="8" s="1"/>
  <c r="K69" i="8"/>
  <c r="F69" i="8" s="1"/>
  <c r="D69" i="8" s="1"/>
  <c r="G17" i="8"/>
  <c r="L17" i="8" s="1"/>
  <c r="G28" i="8"/>
  <c r="K28" i="8" s="1"/>
  <c r="L28" i="8" s="1"/>
  <c r="K70" i="8"/>
  <c r="F70" i="8" s="1"/>
  <c r="D70" i="8" s="1"/>
  <c r="G32" i="8"/>
  <c r="K32" i="8" s="1"/>
  <c r="L32" i="8" s="1"/>
  <c r="G40" i="8"/>
  <c r="K40" i="8" s="1"/>
  <c r="G48" i="8"/>
  <c r="K48" i="8" s="1"/>
  <c r="L48" i="8" s="1"/>
  <c r="F48" i="8" s="1"/>
  <c r="D48" i="8" s="1"/>
  <c r="G58" i="8"/>
  <c r="K58" i="8" s="1"/>
  <c r="K71" i="8"/>
  <c r="F71" i="8" s="1"/>
  <c r="D71" i="8" s="1"/>
  <c r="G33" i="8"/>
  <c r="K33" i="8" s="1"/>
  <c r="L33" i="8" s="1"/>
  <c r="G45" i="8"/>
  <c r="K45" i="8" s="1"/>
  <c r="L45" i="8" s="1"/>
  <c r="F45" i="8" s="1"/>
  <c r="D45" i="8" s="1"/>
  <c r="G49" i="8"/>
  <c r="K49" i="8" s="1"/>
  <c r="G51" i="8"/>
  <c r="K51" i="8" s="1"/>
  <c r="L51" i="8" s="1"/>
  <c r="F51" i="8" s="1"/>
  <c r="D51" i="8" s="1"/>
  <c r="E12" i="9"/>
  <c r="H9" i="8" s="1"/>
  <c r="C12" i="9"/>
  <c r="E9" i="8" s="1"/>
  <c r="F19" i="9"/>
  <c r="I16" i="8" s="1"/>
  <c r="F18" i="9"/>
  <c r="I15" i="8" s="1"/>
  <c r="F15" i="9"/>
  <c r="I12" i="8" s="1"/>
  <c r="E21" i="9"/>
  <c r="H18" i="8" s="1"/>
  <c r="E23" i="9"/>
  <c r="H20" i="8" s="1"/>
  <c r="F25" i="9"/>
  <c r="I22" i="8" s="1"/>
  <c r="E9" i="9"/>
  <c r="H6" i="8" s="1"/>
  <c r="F17" i="9"/>
  <c r="I14" i="8" s="1"/>
  <c r="F16" i="9"/>
  <c r="I13" i="8" s="1"/>
  <c r="F24" i="9"/>
  <c r="I21" i="8" s="1"/>
  <c r="E16" i="9"/>
  <c r="H13" i="8" s="1"/>
  <c r="E8" i="9"/>
  <c r="H5" i="8" s="1"/>
  <c r="F14" i="9"/>
  <c r="I11" i="8" s="1"/>
  <c r="F10" i="9"/>
  <c r="I7" i="8" s="1"/>
  <c r="E11" i="9"/>
  <c r="H8" i="8" s="1"/>
  <c r="C17" i="9"/>
  <c r="E14" i="8" s="1"/>
  <c r="F13" i="9"/>
  <c r="I10" i="8" s="1"/>
  <c r="E13" i="9"/>
  <c r="H10" i="8" s="1"/>
  <c r="I5" i="8"/>
  <c r="D100" i="8"/>
  <c r="D97" i="8"/>
  <c r="C8" i="9"/>
  <c r="D88" i="8"/>
  <c r="D90" i="8"/>
  <c r="D92" i="8"/>
  <c r="D96" i="8"/>
  <c r="R6" i="18" s="1"/>
  <c r="C9" i="9"/>
  <c r="C10" i="9"/>
  <c r="E7" i="8" s="1"/>
  <c r="C11" i="9"/>
  <c r="E8" i="8" s="1"/>
  <c r="C14" i="9"/>
  <c r="E11" i="8" s="1"/>
  <c r="C15" i="9"/>
  <c r="E12" i="8" s="1"/>
  <c r="C16" i="9"/>
  <c r="E13" i="8" s="1"/>
  <c r="C18" i="9"/>
  <c r="E15" i="8" s="1"/>
  <c r="C19" i="9"/>
  <c r="E16" i="8" s="1"/>
  <c r="C21" i="9"/>
  <c r="D81" i="8"/>
  <c r="G47" i="8"/>
  <c r="K47" i="8" s="1"/>
  <c r="L47" i="8" s="1"/>
  <c r="F47" i="8" s="1"/>
  <c r="G44" i="8"/>
  <c r="G42" i="8"/>
  <c r="K42" i="8" s="1"/>
  <c r="L42" i="8" s="1"/>
  <c r="F42" i="8" s="1"/>
  <c r="G41" i="8"/>
  <c r="K41" i="8" s="1"/>
  <c r="L41" i="8" s="1"/>
  <c r="F41" i="8" s="1"/>
  <c r="G38" i="8"/>
  <c r="K38" i="8" s="1"/>
  <c r="G37" i="8"/>
  <c r="K37" i="8" s="1"/>
  <c r="L37" i="8" s="1"/>
  <c r="F37" i="8" s="1"/>
  <c r="G36" i="8"/>
  <c r="E22" i="8"/>
  <c r="C24" i="9"/>
  <c r="E21" i="8" s="1"/>
  <c r="C23" i="9"/>
  <c r="E20" i="8" s="1"/>
  <c r="AN259" i="10" l="1"/>
  <c r="AB144" i="10"/>
  <c r="AN326" i="10"/>
  <c r="AB202" i="10"/>
  <c r="AB72" i="10"/>
  <c r="AB213" i="10"/>
  <c r="AB105" i="10"/>
  <c r="AB220" i="10"/>
  <c r="AB31" i="10"/>
  <c r="AN149" i="10"/>
  <c r="AB138" i="10"/>
  <c r="AB351" i="10"/>
  <c r="AB67" i="10"/>
  <c r="AB350" i="10"/>
  <c r="AN235" i="10"/>
  <c r="AB146" i="10"/>
  <c r="AN44" i="10"/>
  <c r="AB198" i="10"/>
  <c r="AN198" i="10"/>
  <c r="AN287" i="10"/>
  <c r="AB102" i="10"/>
  <c r="AB277" i="10"/>
  <c r="AN33" i="10"/>
  <c r="AB193" i="10"/>
  <c r="AB42" i="10"/>
  <c r="AB106" i="10"/>
  <c r="AB255" i="10"/>
  <c r="AB18" i="10"/>
  <c r="AB285" i="10"/>
  <c r="AN257" i="10"/>
  <c r="AN68" i="10"/>
  <c r="AB294" i="10"/>
  <c r="AB11" i="10"/>
  <c r="AB319" i="10"/>
  <c r="AN56" i="10"/>
  <c r="AB247" i="10"/>
  <c r="AB244" i="10"/>
  <c r="AN279" i="10"/>
  <c r="AN221" i="10"/>
  <c r="AB225" i="10"/>
  <c r="AB10" i="10"/>
  <c r="AN144" i="10"/>
  <c r="AB289" i="10"/>
  <c r="AB107" i="10"/>
  <c r="AB299" i="10"/>
  <c r="AB159" i="10"/>
  <c r="AB83" i="10"/>
  <c r="AN165" i="10"/>
  <c r="AN49" i="10"/>
  <c r="AB21" i="10"/>
  <c r="AN196" i="10"/>
  <c r="AB161" i="10"/>
  <c r="AB180" i="10"/>
  <c r="AB171" i="10"/>
  <c r="AB101" i="10"/>
  <c r="AB341" i="10"/>
  <c r="AB92" i="10"/>
  <c r="AN328" i="10"/>
  <c r="AB75" i="10"/>
  <c r="AB191" i="10"/>
  <c r="AN27" i="10"/>
  <c r="AB305" i="10"/>
  <c r="AB116" i="10"/>
  <c r="AN7" i="10"/>
  <c r="AB38" i="10"/>
  <c r="AB243" i="10"/>
  <c r="AB20" i="10"/>
  <c r="AN330" i="10"/>
  <c r="AN321" i="10"/>
  <c r="AB298" i="10"/>
  <c r="AN214" i="10"/>
  <c r="AN167" i="10"/>
  <c r="AN248" i="10"/>
  <c r="AB158" i="10"/>
  <c r="AB117" i="10"/>
  <c r="AB113" i="10"/>
  <c r="AB264" i="10"/>
  <c r="AB267" i="10"/>
  <c r="AN234" i="10"/>
  <c r="AN43" i="10"/>
  <c r="AB245" i="10"/>
  <c r="AB55" i="10"/>
  <c r="AB335" i="10"/>
  <c r="AN85" i="10"/>
  <c r="AB169" i="10"/>
  <c r="AB127" i="10"/>
  <c r="AN8" i="10"/>
  <c r="AN29" i="10"/>
  <c r="AB166" i="10"/>
  <c r="AN130" i="10"/>
  <c r="AB84" i="10"/>
  <c r="AB309" i="10"/>
  <c r="AN129" i="10"/>
  <c r="AB170" i="10"/>
  <c r="AB261" i="10"/>
  <c r="AN227" i="10"/>
  <c r="AB15" i="10"/>
  <c r="AN86" i="10"/>
  <c r="AN90" i="10"/>
  <c r="AN231" i="10"/>
  <c r="AN154" i="10"/>
  <c r="AN300" i="10"/>
  <c r="AN112" i="10"/>
  <c r="AN66" i="10"/>
  <c r="AN79" i="10"/>
  <c r="AN34" i="10"/>
  <c r="AB340" i="10"/>
  <c r="AN270" i="10"/>
  <c r="AB66" i="10"/>
  <c r="AN137" i="10"/>
  <c r="AB229" i="10"/>
  <c r="AB64" i="10"/>
  <c r="AB251" i="10"/>
  <c r="AN22" i="10"/>
  <c r="AB238" i="10"/>
  <c r="AB312" i="10"/>
  <c r="AB323" i="10"/>
  <c r="AB94" i="10"/>
  <c r="AB223" i="10"/>
  <c r="AN177" i="10"/>
  <c r="AB153" i="10"/>
  <c r="AN24" i="10"/>
  <c r="AB232" i="10"/>
  <c r="AB87" i="10"/>
  <c r="AB32" i="10"/>
  <c r="AN50" i="10"/>
  <c r="AN150" i="10"/>
  <c r="AN118" i="10"/>
  <c r="AN201" i="10"/>
  <c r="AN82" i="10"/>
  <c r="AN268" i="10"/>
  <c r="AB148" i="10"/>
  <c r="AN61" i="10"/>
  <c r="AB348" i="10"/>
  <c r="AN331" i="10"/>
  <c r="AN19" i="10"/>
  <c r="AB343" i="10"/>
  <c r="AB53" i="10"/>
  <c r="AN261" i="10"/>
  <c r="AN100" i="10"/>
  <c r="AN192" i="10"/>
  <c r="AB48" i="10"/>
  <c r="AB26" i="10"/>
  <c r="AB333" i="10"/>
  <c r="AB342" i="10"/>
  <c r="AN26" i="10"/>
  <c r="AN333" i="10"/>
  <c r="AB5" i="10"/>
  <c r="AB214" i="10"/>
  <c r="AB248" i="10"/>
  <c r="AB207" i="10"/>
  <c r="AN41" i="10"/>
  <c r="AB130" i="10"/>
  <c r="AN15" i="10"/>
  <c r="AB259" i="10"/>
  <c r="AN91" i="10"/>
  <c r="AN302" i="10"/>
  <c r="AN314" i="10"/>
  <c r="AN256" i="10"/>
  <c r="AN228" i="10"/>
  <c r="AB59" i="10"/>
  <c r="AN250" i="10"/>
  <c r="AB150" i="10"/>
  <c r="AB347" i="10"/>
  <c r="AN57" i="10"/>
  <c r="AN239" i="10"/>
  <c r="AB163" i="10"/>
  <c r="AB260" i="10"/>
  <c r="AB57" i="10"/>
  <c r="AB250" i="10"/>
  <c r="AB128" i="10"/>
  <c r="AB22" i="10"/>
  <c r="AB184" i="10"/>
  <c r="AB201" i="10"/>
  <c r="AB211" i="10"/>
  <c r="AB89" i="10"/>
  <c r="AB100" i="10"/>
  <c r="AB300" i="10"/>
  <c r="AB275" i="10"/>
  <c r="AB143" i="10"/>
  <c r="AN207" i="10"/>
  <c r="AB280" i="10"/>
  <c r="AB135" i="10"/>
  <c r="AB19" i="10"/>
  <c r="AB314" i="10"/>
  <c r="AN120" i="10"/>
  <c r="AN304" i="10"/>
  <c r="AN252" i="10"/>
  <c r="AN251" i="10"/>
  <c r="AB233" i="10"/>
  <c r="AN273" i="10"/>
  <c r="AN153" i="10"/>
  <c r="AB24" i="10"/>
  <c r="AN275" i="10"/>
  <c r="AB152" i="10"/>
  <c r="AN143" i="10"/>
  <c r="AN323" i="10"/>
  <c r="AN94" i="10"/>
  <c r="AN280" i="10"/>
  <c r="AB93" i="10"/>
  <c r="AN152" i="10"/>
  <c r="AN312" i="10"/>
  <c r="AN93" i="10"/>
  <c r="AB23" i="10"/>
  <c r="AB120" i="10"/>
  <c r="AB252" i="10"/>
  <c r="AN64" i="10"/>
  <c r="AN35" i="10"/>
  <c r="AB178" i="10"/>
  <c r="AB271" i="10"/>
  <c r="AN271" i="10"/>
  <c r="AB73" i="10"/>
  <c r="AB177" i="10"/>
  <c r="AB239" i="10"/>
  <c r="AN89" i="10"/>
  <c r="AN325" i="10"/>
  <c r="AB290" i="10"/>
  <c r="AB228" i="10"/>
  <c r="AN233" i="10"/>
  <c r="AB302" i="10"/>
  <c r="AN111" i="10"/>
  <c r="AB35" i="10"/>
  <c r="AB108" i="10"/>
  <c r="AN135" i="10"/>
  <c r="AN184" i="10"/>
  <c r="AN301" i="10"/>
  <c r="AN23" i="10"/>
  <c r="AN151" i="10"/>
  <c r="AN297" i="10"/>
  <c r="AB186" i="10"/>
  <c r="AN337" i="10"/>
  <c r="AN128" i="10"/>
  <c r="AN211" i="10"/>
  <c r="AB173" i="10"/>
  <c r="AN163" i="10"/>
  <c r="AN200" i="10"/>
  <c r="AB41" i="10"/>
  <c r="AB273" i="10"/>
  <c r="AN142" i="10"/>
  <c r="AN140" i="10"/>
  <c r="AN260" i="10"/>
  <c r="AN77" i="10"/>
  <c r="AB278" i="10"/>
  <c r="AB304" i="10"/>
  <c r="AB270" i="10"/>
  <c r="AN54" i="10"/>
  <c r="AB263" i="10"/>
  <c r="AB332" i="10"/>
  <c r="AN226" i="10"/>
  <c r="AB61" i="10"/>
  <c r="AB256" i="10"/>
  <c r="AB9" i="10"/>
  <c r="AB154" i="10"/>
  <c r="AN178" i="10"/>
  <c r="AB338" i="10"/>
  <c r="AB50" i="10"/>
  <c r="AB91" i="10"/>
  <c r="AN122" i="10"/>
  <c r="AB311" i="10"/>
  <c r="AB51" i="10"/>
  <c r="AB46" i="10"/>
  <c r="AN39" i="10"/>
  <c r="AN219" i="10"/>
  <c r="AB62" i="10"/>
  <c r="AB183" i="10"/>
  <c r="AN110" i="10"/>
  <c r="AB236" i="10"/>
  <c r="AN156" i="10"/>
  <c r="AN334" i="10"/>
  <c r="AN133" i="10"/>
  <c r="AN249" i="10"/>
  <c r="AB313" i="10"/>
  <c r="AB316" i="10"/>
  <c r="AB155" i="10"/>
  <c r="AB79" i="10"/>
  <c r="AN45" i="10"/>
  <c r="AN46" i="10"/>
  <c r="AN208" i="10"/>
  <c r="AN194" i="10"/>
  <c r="AB133" i="10"/>
  <c r="AN292" i="10"/>
  <c r="AN36" i="10"/>
  <c r="AB25" i="10"/>
  <c r="AN263" i="10"/>
  <c r="AB216" i="10"/>
  <c r="AB226" i="10"/>
  <c r="AN295" i="10"/>
  <c r="AN58" i="10"/>
  <c r="AN125" i="10"/>
  <c r="AN17" i="10"/>
  <c r="AB322" i="10"/>
  <c r="AB82" i="10"/>
  <c r="AB141" i="10"/>
  <c r="AN162" i="10"/>
  <c r="AB231" i="10"/>
  <c r="AB69" i="10"/>
  <c r="AN272" i="10"/>
  <c r="AN119" i="10"/>
  <c r="AN315" i="10"/>
  <c r="AN288" i="10"/>
  <c r="AN47" i="10"/>
  <c r="AB77" i="10"/>
  <c r="AB307" i="10"/>
  <c r="AB199" i="10"/>
  <c r="AB303" i="10"/>
  <c r="AN269" i="10"/>
  <c r="AB134" i="10"/>
  <c r="AB40" i="10"/>
  <c r="AB296" i="10"/>
  <c r="AB188" i="10"/>
  <c r="AB115" i="10"/>
  <c r="AB156" i="10"/>
  <c r="AN81" i="10"/>
  <c r="AN278" i="10"/>
  <c r="AB118" i="10"/>
  <c r="AN189" i="10"/>
  <c r="AB291" i="10"/>
  <c r="AB206" i="10"/>
  <c r="AB268" i="10"/>
  <c r="AN187" i="10"/>
  <c r="AB86" i="10"/>
  <c r="AB200" i="10"/>
  <c r="AN206" i="10"/>
  <c r="AN290" i="10"/>
  <c r="AN254" i="10"/>
  <c r="AN160" i="10"/>
  <c r="AB318" i="10"/>
  <c r="AB224" i="10"/>
  <c r="AB37" i="10"/>
  <c r="AB240" i="10"/>
  <c r="AB111" i="10"/>
  <c r="AN322" i="10"/>
  <c r="AB167" i="10"/>
  <c r="AN347" i="10"/>
  <c r="AN186" i="10"/>
  <c r="AN311" i="10"/>
  <c r="AB162" i="10"/>
  <c r="AN291" i="10"/>
  <c r="AN316" i="10"/>
  <c r="AN155" i="10"/>
  <c r="AB301" i="10"/>
  <c r="AB110" i="10"/>
  <c r="AB16" i="10"/>
  <c r="AB272" i="10"/>
  <c r="AB119" i="10"/>
  <c r="AB315" i="10"/>
  <c r="AB122" i="10"/>
  <c r="AB157" i="10"/>
  <c r="AB295" i="10"/>
  <c r="AB58" i="10"/>
  <c r="AN25" i="10"/>
  <c r="AN62" i="10"/>
  <c r="AN318" i="10"/>
  <c r="AN224" i="10"/>
  <c r="AN183" i="10"/>
  <c r="AN199" i="10"/>
  <c r="AN37" i="10"/>
  <c r="AN303" i="10"/>
  <c r="AB185" i="10"/>
  <c r="AN134" i="10"/>
  <c r="AN40" i="10"/>
  <c r="AN296" i="10"/>
  <c r="AN188" i="10"/>
  <c r="AN240" i="10"/>
  <c r="AB345" i="10"/>
  <c r="AB286" i="10"/>
  <c r="AB192" i="10"/>
  <c r="AB337" i="10"/>
  <c r="AB246" i="10"/>
  <c r="AB242" i="10"/>
  <c r="AB230" i="10"/>
  <c r="AB306" i="10"/>
  <c r="AB349" i="10"/>
  <c r="AN16" i="10"/>
  <c r="AB334" i="10"/>
  <c r="AN157" i="10"/>
  <c r="AB281" i="10"/>
  <c r="AB126" i="10"/>
  <c r="AB288" i="10"/>
  <c r="AB98" i="10"/>
  <c r="AB137" i="10"/>
  <c r="AB317" i="10"/>
  <c r="AB114" i="10"/>
  <c r="AB293" i="10"/>
  <c r="AB218" i="10"/>
  <c r="AN185" i="10"/>
  <c r="AB104" i="10"/>
  <c r="AB197" i="10"/>
  <c r="AB76" i="10"/>
  <c r="AN345" i="10"/>
  <c r="AB297" i="10"/>
  <c r="AB187" i="10"/>
  <c r="AN236" i="10"/>
  <c r="AN216" i="10"/>
  <c r="AN51" i="10"/>
  <c r="AN173" i="10"/>
  <c r="AN286" i="10"/>
  <c r="AB346" i="10"/>
  <c r="AN246" i="10"/>
  <c r="AN242" i="10"/>
  <c r="AB90" i="10"/>
  <c r="AN230" i="10"/>
  <c r="AN306" i="10"/>
  <c r="AN108" i="10"/>
  <c r="AN349" i="10"/>
  <c r="AN9" i="10"/>
  <c r="AN69" i="10"/>
  <c r="AB217" i="10"/>
  <c r="AB174" i="10"/>
  <c r="AB80" i="10"/>
  <c r="AB336" i="10"/>
  <c r="AB34" i="10"/>
  <c r="AB205" i="10"/>
  <c r="AB14" i="10"/>
  <c r="AN281" i="10"/>
  <c r="AN126" i="10"/>
  <c r="AN98" i="10"/>
  <c r="AN317" i="10"/>
  <c r="AN114" i="10"/>
  <c r="AN293" i="10"/>
  <c r="AN218" i="10"/>
  <c r="AB99" i="10"/>
  <c r="AN104" i="10"/>
  <c r="AN197" i="10"/>
  <c r="AN76" i="10"/>
  <c r="AB151" i="10"/>
  <c r="AB142" i="10"/>
  <c r="AB140" i="10"/>
  <c r="AN346" i="10"/>
  <c r="AN313" i="10"/>
  <c r="AB344" i="10"/>
  <c r="AN307" i="10"/>
  <c r="AB8" i="10"/>
  <c r="AB215" i="10"/>
  <c r="AB145" i="10"/>
  <c r="AB54" i="10"/>
  <c r="AB283" i="10"/>
  <c r="AN332" i="10"/>
  <c r="AB265" i="10"/>
  <c r="AB325" i="10"/>
  <c r="AN217" i="10"/>
  <c r="AN174" i="10"/>
  <c r="AN80" i="10"/>
  <c r="AN336" i="10"/>
  <c r="AN205" i="10"/>
  <c r="AN14" i="10"/>
  <c r="AB339" i="10"/>
  <c r="AB182" i="10"/>
  <c r="AN73" i="10"/>
  <c r="AB195" i="10"/>
  <c r="AB190" i="10"/>
  <c r="AB96" i="10"/>
  <c r="AB352" i="10"/>
  <c r="AB12" i="10"/>
  <c r="AB103" i="10"/>
  <c r="AB28" i="10"/>
  <c r="AB209" i="10"/>
  <c r="AB132" i="10"/>
  <c r="AN99" i="10"/>
  <c r="AB6" i="10"/>
  <c r="AB262" i="10"/>
  <c r="AB168" i="10"/>
  <c r="AB258" i="10"/>
  <c r="AB292" i="10"/>
  <c r="AN348" i="10"/>
  <c r="AB282" i="10"/>
  <c r="AB249" i="10"/>
  <c r="AN342" i="10"/>
  <c r="AB175" i="10"/>
  <c r="AN344" i="10"/>
  <c r="AN215" i="10"/>
  <c r="AN145" i="10"/>
  <c r="AN283" i="10"/>
  <c r="AN265" i="10"/>
  <c r="AB131" i="10"/>
  <c r="AB253" i="10"/>
  <c r="AB324" i="10"/>
  <c r="AB88" i="10"/>
  <c r="AN339" i="10"/>
  <c r="AN182" i="10"/>
  <c r="AB329" i="10"/>
  <c r="AB124" i="10"/>
  <c r="AN195" i="10"/>
  <c r="AN190" i="10"/>
  <c r="AN96" i="10"/>
  <c r="AN352" i="10"/>
  <c r="AN12" i="10"/>
  <c r="AN103" i="10"/>
  <c r="AN28" i="10"/>
  <c r="AN209" i="10"/>
  <c r="AN132" i="10"/>
  <c r="AN6" i="10"/>
  <c r="AN262" i="10"/>
  <c r="AN168" i="10"/>
  <c r="AN258" i="10"/>
  <c r="AB176" i="10"/>
  <c r="AN282" i="10"/>
  <c r="AN115" i="10"/>
  <c r="AN338" i="10"/>
  <c r="AB237" i="10"/>
  <c r="AB81" i="10"/>
  <c r="AN175" i="10"/>
  <c r="AN141" i="10"/>
  <c r="AB121" i="10"/>
  <c r="AB189" i="10"/>
  <c r="AB136" i="10"/>
  <c r="AB44" i="10"/>
  <c r="AB310" i="10"/>
  <c r="AB179" i="10"/>
  <c r="AB60" i="10"/>
  <c r="AB164" i="10"/>
  <c r="AN131" i="10"/>
  <c r="AN238" i="10"/>
  <c r="AN253" i="10"/>
  <c r="AN324" i="10"/>
  <c r="AN88" i="10"/>
  <c r="AN329" i="10"/>
  <c r="AN124" i="10"/>
  <c r="AB109" i="10"/>
  <c r="AB254" i="10"/>
  <c r="AB160" i="10"/>
  <c r="AB112" i="10"/>
  <c r="AB147" i="10"/>
  <c r="AB284" i="10"/>
  <c r="AB123" i="10"/>
  <c r="AB47" i="10"/>
  <c r="AB70" i="10"/>
  <c r="AB172" i="10"/>
  <c r="AB78" i="10"/>
  <c r="AN176" i="10"/>
  <c r="AB125" i="10"/>
  <c r="AB17" i="10"/>
  <c r="AN237" i="10"/>
  <c r="AN121" i="10"/>
  <c r="AB227" i="10"/>
  <c r="AN136" i="10"/>
  <c r="AN310" i="10"/>
  <c r="AN179" i="10"/>
  <c r="AN60" i="10"/>
  <c r="AN164" i="10"/>
  <c r="AB45" i="10"/>
  <c r="AB208" i="10"/>
  <c r="AB194" i="10"/>
  <c r="AB39" i="10"/>
  <c r="AB219" i="10"/>
  <c r="AN109" i="10"/>
  <c r="AN147" i="10"/>
  <c r="AN284" i="10"/>
  <c r="AN123" i="10"/>
  <c r="AB269" i="10"/>
  <c r="AN70" i="10"/>
  <c r="AN172" i="10"/>
  <c r="AN78" i="10"/>
  <c r="AB36" i="10"/>
  <c r="G10" i="8"/>
  <c r="AC339" i="18"/>
  <c r="AC327" i="18"/>
  <c r="AC317" i="18"/>
  <c r="AC294" i="18"/>
  <c r="AC285" i="18"/>
  <c r="AC253" i="18"/>
  <c r="AC247" i="18"/>
  <c r="AC213" i="18"/>
  <c r="AC214" i="18"/>
  <c r="AC194" i="18"/>
  <c r="AC185" i="18"/>
  <c r="AC186" i="18"/>
  <c r="AC113" i="18"/>
  <c r="AC114" i="18"/>
  <c r="AC138" i="18"/>
  <c r="AC78" i="18"/>
  <c r="AC81" i="18"/>
  <c r="AC61" i="18"/>
  <c r="AC37" i="18"/>
  <c r="AC53" i="18"/>
  <c r="AC10" i="18"/>
  <c r="AC8" i="18"/>
  <c r="AC224" i="18"/>
  <c r="AC107" i="18"/>
  <c r="AC251" i="18"/>
  <c r="AC220" i="18"/>
  <c r="AC337" i="18"/>
  <c r="AC152" i="18"/>
  <c r="AC23" i="18"/>
  <c r="AC151" i="18"/>
  <c r="AC12" i="18"/>
  <c r="AC196" i="18"/>
  <c r="AC24" i="18"/>
  <c r="AC271" i="18"/>
  <c r="AC51" i="18"/>
  <c r="AC179" i="18"/>
  <c r="AC164" i="18"/>
  <c r="AC225" i="18"/>
  <c r="AC261" i="18"/>
  <c r="AC156" i="18"/>
  <c r="AC15" i="18"/>
  <c r="AC143" i="18"/>
  <c r="AC16" i="18"/>
  <c r="AC287" i="18"/>
  <c r="AC349" i="18"/>
  <c r="AC318" i="18"/>
  <c r="AC306" i="18"/>
  <c r="AC291" i="18"/>
  <c r="AC254" i="18"/>
  <c r="AC259" i="18"/>
  <c r="AC243" i="18"/>
  <c r="AC206" i="18"/>
  <c r="AC209" i="18"/>
  <c r="AC177" i="18"/>
  <c r="AC178" i="18"/>
  <c r="AC181" i="18"/>
  <c r="AC141" i="18"/>
  <c r="AC142" i="18"/>
  <c r="AC117" i="18"/>
  <c r="AC62" i="18"/>
  <c r="AC65" i="18"/>
  <c r="AC97" i="18"/>
  <c r="AC45" i="18"/>
  <c r="AC49" i="18"/>
  <c r="AC30" i="18"/>
  <c r="AC28" i="18"/>
  <c r="AC239" i="18"/>
  <c r="AC123" i="18"/>
  <c r="AC277" i="18"/>
  <c r="AC288" i="18"/>
  <c r="AC232" i="18"/>
  <c r="AC236" i="18"/>
  <c r="AC160" i="18"/>
  <c r="AC39" i="18"/>
  <c r="AC167" i="18"/>
  <c r="AC20" i="18"/>
  <c r="AC204" i="18"/>
  <c r="AC56" i="18"/>
  <c r="AC304" i="18"/>
  <c r="AC67" i="18"/>
  <c r="AC195" i="18"/>
  <c r="AC319" i="18"/>
  <c r="AC248" i="18"/>
  <c r="AC283" i="18"/>
  <c r="AC216" i="18"/>
  <c r="AC31" i="18"/>
  <c r="AC159" i="18"/>
  <c r="AC60" i="18"/>
  <c r="AC320" i="18"/>
  <c r="AC334" i="18"/>
  <c r="AC295" i="18"/>
  <c r="AC297" i="18"/>
  <c r="AC278" i="18"/>
  <c r="AC238" i="18"/>
  <c r="AC230" i="18"/>
  <c r="AC190" i="18"/>
  <c r="AC198" i="18"/>
  <c r="AC149" i="18"/>
  <c r="AC150" i="18"/>
  <c r="AC153" i="18"/>
  <c r="AC125" i="18"/>
  <c r="AC126" i="18"/>
  <c r="AC101" i="18"/>
  <c r="AC57" i="18"/>
  <c r="AC58" i="18"/>
  <c r="AC73" i="18"/>
  <c r="AC13" i="18"/>
  <c r="AC41" i="18"/>
  <c r="AC18" i="18"/>
  <c r="AC88" i="18"/>
  <c r="AC313" i="18"/>
  <c r="AC11" i="18"/>
  <c r="AC139" i="18"/>
  <c r="AC300" i="18"/>
  <c r="AC244" i="18"/>
  <c r="AC241" i="18"/>
  <c r="AC293" i="18"/>
  <c r="AC240" i="18"/>
  <c r="AC55" i="18"/>
  <c r="AC183" i="18"/>
  <c r="AC32" i="18"/>
  <c r="AC212" i="18"/>
  <c r="AC104" i="18"/>
  <c r="AC83" i="18"/>
  <c r="AC211" i="18"/>
  <c r="AC345" i="18"/>
  <c r="AC257" i="18"/>
  <c r="AC332" i="18"/>
  <c r="AC249" i="18"/>
  <c r="AC47" i="18"/>
  <c r="AC175" i="18"/>
  <c r="AC132" i="18"/>
  <c r="AC228" i="18"/>
  <c r="AC338" i="18"/>
  <c r="AC330" i="18"/>
  <c r="AC307" i="18"/>
  <c r="AC286" i="18"/>
  <c r="AC275" i="18"/>
  <c r="AC263" i="18"/>
  <c r="AC231" i="18"/>
  <c r="AC197" i="18"/>
  <c r="AC226" i="18"/>
  <c r="AC182" i="18"/>
  <c r="AC169" i="18"/>
  <c r="AC193" i="18"/>
  <c r="AC118" i="18"/>
  <c r="AC121" i="18"/>
  <c r="AC129" i="18"/>
  <c r="AC98" i="18"/>
  <c r="AC94" i="18"/>
  <c r="AC66" i="18"/>
  <c r="AC46" i="18"/>
  <c r="AC34" i="18"/>
  <c r="AC14" i="18"/>
  <c r="AC108" i="18"/>
  <c r="AC335" i="18"/>
  <c r="AC27" i="18"/>
  <c r="AC155" i="18"/>
  <c r="AC348" i="18"/>
  <c r="AC308" i="18"/>
  <c r="AC264" i="18"/>
  <c r="AC315" i="18"/>
  <c r="AC255" i="18"/>
  <c r="AC71" i="18"/>
  <c r="AC199" i="18"/>
  <c r="AC92" i="18"/>
  <c r="AC233" i="18"/>
  <c r="AC112" i="18"/>
  <c r="AC99" i="18"/>
  <c r="AC268" i="18"/>
  <c r="AC276" i="18"/>
  <c r="AC280" i="18"/>
  <c r="AC36" i="18"/>
  <c r="AC272" i="18"/>
  <c r="AC63" i="18"/>
  <c r="AC191" i="18"/>
  <c r="AC140" i="18"/>
  <c r="AC292" i="18"/>
  <c r="AC343" i="18"/>
  <c r="AC322" i="18"/>
  <c r="AC298" i="18"/>
  <c r="AC282" i="18"/>
  <c r="AC279" i="18"/>
  <c r="AC250" i="18"/>
  <c r="AC210" i="18"/>
  <c r="AC237" i="18"/>
  <c r="AC222" i="18"/>
  <c r="AC161" i="18"/>
  <c r="AC162" i="18"/>
  <c r="AC170" i="18"/>
  <c r="AC102" i="18"/>
  <c r="AC105" i="18"/>
  <c r="AC122" i="18"/>
  <c r="AC93" i="18"/>
  <c r="AC89" i="18"/>
  <c r="AC54" i="18"/>
  <c r="AC38" i="18"/>
  <c r="AC29" i="18"/>
  <c r="AC6" i="18"/>
  <c r="AC116" i="18"/>
  <c r="AC352" i="18"/>
  <c r="AC43" i="18"/>
  <c r="AC171" i="18"/>
  <c r="AC52" i="18"/>
  <c r="AC273" i="18"/>
  <c r="AC341" i="18"/>
  <c r="AC281" i="18"/>
  <c r="AC87" i="18"/>
  <c r="AC215" i="18"/>
  <c r="AC128" i="18"/>
  <c r="AC260" i="18"/>
  <c r="AC120" i="18"/>
  <c r="AC115" i="18"/>
  <c r="AC309" i="18"/>
  <c r="AC340" i="18"/>
  <c r="AC289" i="18"/>
  <c r="AC48" i="18"/>
  <c r="AC351" i="18"/>
  <c r="AC79" i="18"/>
  <c r="AC207" i="18"/>
  <c r="AC192" i="18"/>
  <c r="AC342" i="18"/>
  <c r="AC323" i="18"/>
  <c r="AC333" i="18"/>
  <c r="AC314" i="18"/>
  <c r="AC302" i="18"/>
  <c r="AC270" i="18"/>
  <c r="AC242" i="18"/>
  <c r="AC201" i="18"/>
  <c r="AC234" i="18"/>
  <c r="AC217" i="18"/>
  <c r="AC154" i="18"/>
  <c r="AC157" i="18"/>
  <c r="AC165" i="18"/>
  <c r="AC130" i="18"/>
  <c r="AC133" i="18"/>
  <c r="AC106" i="18"/>
  <c r="AC74" i="18"/>
  <c r="AC77" i="18"/>
  <c r="AC17" i="18"/>
  <c r="AC26" i="18"/>
  <c r="AC22" i="18"/>
  <c r="AC353" i="18"/>
  <c r="AC124" i="18"/>
  <c r="AC59" i="18"/>
  <c r="AC187" i="18"/>
  <c r="AC80" i="18"/>
  <c r="AC296" i="18"/>
  <c r="AC40" i="18"/>
  <c r="AC303" i="18"/>
  <c r="AC103" i="18"/>
  <c r="AC229" i="18"/>
  <c r="AC136" i="18"/>
  <c r="AC324" i="18"/>
  <c r="AC245" i="18"/>
  <c r="AC172" i="18"/>
  <c r="AC131" i="18"/>
  <c r="AC44" i="18"/>
  <c r="AC312" i="18"/>
  <c r="AC68" i="18"/>
  <c r="AC95" i="18"/>
  <c r="AC299" i="18"/>
  <c r="AC200" i="18"/>
  <c r="AC350" i="18"/>
  <c r="AC329" i="18"/>
  <c r="AC326" i="18"/>
  <c r="AC301" i="18"/>
  <c r="AC269" i="18"/>
  <c r="AC266" i="18"/>
  <c r="AC258" i="18"/>
  <c r="AC227" i="18"/>
  <c r="AC202" i="18"/>
  <c r="AC205" i="18"/>
  <c r="AC173" i="18"/>
  <c r="AC174" i="18"/>
  <c r="AC158" i="18"/>
  <c r="AC109" i="18"/>
  <c r="AC110" i="18"/>
  <c r="AC90" i="18"/>
  <c r="AC69" i="18"/>
  <c r="AC70" i="18"/>
  <c r="AC50" i="18"/>
  <c r="AC21" i="18"/>
  <c r="AC33" i="18"/>
  <c r="AC235" i="18"/>
  <c r="AC176" i="18"/>
  <c r="AC75" i="18"/>
  <c r="AC203" i="18"/>
  <c r="AC100" i="18"/>
  <c r="AC305" i="18"/>
  <c r="AC64" i="18"/>
  <c r="AC336" i="18"/>
  <c r="AC119" i="18"/>
  <c r="AC252" i="18"/>
  <c r="AC144" i="18"/>
  <c r="AC316" i="18"/>
  <c r="AC180" i="18"/>
  <c r="AC19" i="18"/>
  <c r="AC147" i="18"/>
  <c r="AC76" i="18"/>
  <c r="AC321" i="18"/>
  <c r="AC96" i="18"/>
  <c r="AC111" i="18"/>
  <c r="AC325" i="18"/>
  <c r="AC208" i="18"/>
  <c r="AC346" i="18"/>
  <c r="AC311" i="18"/>
  <c r="AC310" i="18"/>
  <c r="AC290" i="18"/>
  <c r="AC274" i="18"/>
  <c r="AC246" i="18"/>
  <c r="AC262" i="18"/>
  <c r="AC218" i="18"/>
  <c r="AC221" i="18"/>
  <c r="AC189" i="18"/>
  <c r="AC166" i="18"/>
  <c r="AC146" i="18"/>
  <c r="AC134" i="18"/>
  <c r="AC137" i="18"/>
  <c r="AC145" i="18"/>
  <c r="AC85" i="18"/>
  <c r="AC86" i="18"/>
  <c r="AC82" i="18"/>
  <c r="AC42" i="18"/>
  <c r="AC9" i="18"/>
  <c r="AC25" i="18"/>
  <c r="AC284" i="18"/>
  <c r="AC184" i="18"/>
  <c r="AC91" i="18"/>
  <c r="AC219" i="18"/>
  <c r="AC168" i="18"/>
  <c r="AC328" i="18"/>
  <c r="AC72" i="18"/>
  <c r="AC7" i="18"/>
  <c r="AC135" i="18"/>
  <c r="AC267" i="18"/>
  <c r="AC188" i="18"/>
  <c r="AC331" i="18"/>
  <c r="AC256" i="18"/>
  <c r="AC35" i="18"/>
  <c r="AC163" i="18"/>
  <c r="AC84" i="18"/>
  <c r="AC223" i="18"/>
  <c r="AC148" i="18"/>
  <c r="AC344" i="18"/>
  <c r="AC127" i="18"/>
  <c r="AC347" i="18"/>
  <c r="AC265" i="18"/>
  <c r="S352" i="18"/>
  <c r="S350" i="18"/>
  <c r="S346" i="18"/>
  <c r="S342" i="18"/>
  <c r="S348" i="18"/>
  <c r="S339" i="18"/>
  <c r="S326" i="18"/>
  <c r="S336" i="18"/>
  <c r="S338" i="18"/>
  <c r="S334" i="18"/>
  <c r="S330" i="18"/>
  <c r="S332" i="18"/>
  <c r="S318" i="18"/>
  <c r="S322" i="18"/>
  <c r="S331" i="18"/>
  <c r="S299" i="18"/>
  <c r="S320" i="18"/>
  <c r="S310" i="18"/>
  <c r="S298" i="18"/>
  <c r="S300" i="18"/>
  <c r="S314" i="18"/>
  <c r="S304" i="18"/>
  <c r="S288" i="18"/>
  <c r="S283" i="18"/>
  <c r="S302" i="18"/>
  <c r="S294" i="18"/>
  <c r="S315" i="18"/>
  <c r="S306" i="18"/>
  <c r="S286" i="18"/>
  <c r="S282" i="18"/>
  <c r="S270" i="18"/>
  <c r="S266" i="18"/>
  <c r="S274" i="18"/>
  <c r="S258" i="18"/>
  <c r="S252" i="18"/>
  <c r="S272" i="18"/>
  <c r="S267" i="18"/>
  <c r="S278" i="18"/>
  <c r="S290" i="18"/>
  <c r="S250" i="18"/>
  <c r="S235" i="18"/>
  <c r="S251" i="18"/>
  <c r="S238" i="18"/>
  <c r="S262" i="18"/>
  <c r="S256" i="18"/>
  <c r="S242" i="18"/>
  <c r="S246" i="18"/>
  <c r="S234" i="18"/>
  <c r="S254" i="18"/>
  <c r="S240" i="18"/>
  <c r="S230" i="18"/>
  <c r="S226" i="18"/>
  <c r="S222" i="18"/>
  <c r="S210" i="18"/>
  <c r="S218" i="18"/>
  <c r="S213" i="18"/>
  <c r="S206" i="18"/>
  <c r="S190" i="18"/>
  <c r="S202" i="18"/>
  <c r="S224" i="18"/>
  <c r="S214" i="18"/>
  <c r="S198" i="18"/>
  <c r="S217" i="18"/>
  <c r="S182" i="18"/>
  <c r="S161" i="18"/>
  <c r="S154" i="18"/>
  <c r="S166" i="18"/>
  <c r="S185" i="18"/>
  <c r="S178" i="18"/>
  <c r="S150" i="18"/>
  <c r="S194" i="18"/>
  <c r="S169" i="18"/>
  <c r="S162" i="18"/>
  <c r="S174" i="18"/>
  <c r="S146" i="18"/>
  <c r="S186" i="18"/>
  <c r="S170" i="18"/>
  <c r="S158" i="18"/>
  <c r="S134" i="18"/>
  <c r="S125" i="18"/>
  <c r="S118" i="18"/>
  <c r="S102" i="18"/>
  <c r="S130" i="18"/>
  <c r="S114" i="18"/>
  <c r="S142" i="18"/>
  <c r="S126" i="18"/>
  <c r="S110" i="18"/>
  <c r="S145" i="18"/>
  <c r="S138" i="18"/>
  <c r="S101" i="18"/>
  <c r="S122" i="18"/>
  <c r="S106" i="18"/>
  <c r="S90" i="18"/>
  <c r="S85" i="18"/>
  <c r="S78" i="18"/>
  <c r="S62" i="18"/>
  <c r="S57" i="18"/>
  <c r="S98" i="18"/>
  <c r="S93" i="18"/>
  <c r="S74" i="18"/>
  <c r="S86" i="18"/>
  <c r="S58" i="18"/>
  <c r="S94" i="18"/>
  <c r="S89" i="18"/>
  <c r="S70" i="18"/>
  <c r="S82" i="18"/>
  <c r="S61" i="18"/>
  <c r="S97" i="18"/>
  <c r="S73" i="18"/>
  <c r="S66" i="18"/>
  <c r="S54" i="18"/>
  <c r="S50" i="18"/>
  <c r="S42" i="18"/>
  <c r="S53" i="18"/>
  <c r="S45" i="18"/>
  <c r="S46" i="18"/>
  <c r="S38" i="18"/>
  <c r="S26" i="18"/>
  <c r="S9" i="18"/>
  <c r="S21" i="18"/>
  <c r="S49" i="18"/>
  <c r="S41" i="18"/>
  <c r="S34" i="18"/>
  <c r="S29" i="18"/>
  <c r="S22" i="18"/>
  <c r="S18" i="18"/>
  <c r="S14" i="18"/>
  <c r="S33" i="18"/>
  <c r="S10" i="18"/>
  <c r="S6" i="18"/>
  <c r="S30" i="18"/>
  <c r="S23" i="18"/>
  <c r="S55" i="18"/>
  <c r="S87" i="18"/>
  <c r="S119" i="18"/>
  <c r="S151" i="18"/>
  <c r="S183" i="18"/>
  <c r="S215" i="18"/>
  <c r="S12" i="18"/>
  <c r="S28" i="18"/>
  <c r="S44" i="18"/>
  <c r="S60" i="18"/>
  <c r="S76" i="18"/>
  <c r="S92" i="18"/>
  <c r="S108" i="18"/>
  <c r="S124" i="18"/>
  <c r="S140" i="18"/>
  <c r="S156" i="18"/>
  <c r="S172" i="18"/>
  <c r="S188" i="18"/>
  <c r="S204" i="18"/>
  <c r="S220" i="18"/>
  <c r="S264" i="18"/>
  <c r="S297" i="18"/>
  <c r="S345" i="18"/>
  <c r="S81" i="18"/>
  <c r="S221" i="18"/>
  <c r="S285" i="18"/>
  <c r="S323" i="18"/>
  <c r="S343" i="18"/>
  <c r="S19" i="18"/>
  <c r="S51" i="18"/>
  <c r="S83" i="18"/>
  <c r="S115" i="18"/>
  <c r="S147" i="18"/>
  <c r="S179" i="18"/>
  <c r="S211" i="18"/>
  <c r="S233" i="18"/>
  <c r="S328" i="18"/>
  <c r="S287" i="18"/>
  <c r="S351" i="18"/>
  <c r="S65" i="18"/>
  <c r="S153" i="18"/>
  <c r="S237" i="18"/>
  <c r="S268" i="18"/>
  <c r="S333" i="18"/>
  <c r="S243" i="18"/>
  <c r="S275" i="18"/>
  <c r="S273" i="18"/>
  <c r="S337" i="18"/>
  <c r="S279" i="18"/>
  <c r="S15" i="18"/>
  <c r="S47" i="18"/>
  <c r="S79" i="18"/>
  <c r="S111" i="18"/>
  <c r="S143" i="18"/>
  <c r="S175" i="18"/>
  <c r="S207" i="18"/>
  <c r="S228" i="18"/>
  <c r="S245" i="18"/>
  <c r="S260" i="18"/>
  <c r="S277" i="18"/>
  <c r="S292" i="18"/>
  <c r="S309" i="18"/>
  <c r="S324" i="18"/>
  <c r="S341" i="18"/>
  <c r="S347" i="18"/>
  <c r="S8" i="18"/>
  <c r="S24" i="18"/>
  <c r="S40" i="18"/>
  <c r="S56" i="18"/>
  <c r="S72" i="18"/>
  <c r="S88" i="18"/>
  <c r="S104" i="18"/>
  <c r="S120" i="18"/>
  <c r="S136" i="18"/>
  <c r="S152" i="18"/>
  <c r="S168" i="18"/>
  <c r="S184" i="18"/>
  <c r="S200" i="18"/>
  <c r="S216" i="18"/>
  <c r="S249" i="18"/>
  <c r="S239" i="18"/>
  <c r="S13" i="18"/>
  <c r="S129" i="18"/>
  <c r="S137" i="18"/>
  <c r="S189" i="18"/>
  <c r="S197" i="18"/>
  <c r="S205" i="18"/>
  <c r="S316" i="18"/>
  <c r="S353" i="18"/>
  <c r="S11" i="18"/>
  <c r="S43" i="18"/>
  <c r="S75" i="18"/>
  <c r="S107" i="18"/>
  <c r="S139" i="18"/>
  <c r="S171" i="18"/>
  <c r="S203" i="18"/>
  <c r="S280" i="18"/>
  <c r="S313" i="18"/>
  <c r="S255" i="18"/>
  <c r="S271" i="18"/>
  <c r="S303" i="18"/>
  <c r="S25" i="18"/>
  <c r="S105" i="18"/>
  <c r="S113" i="18"/>
  <c r="S121" i="18"/>
  <c r="S173" i="18"/>
  <c r="S181" i="18"/>
  <c r="S253" i="18"/>
  <c r="S301" i="18"/>
  <c r="S227" i="18"/>
  <c r="S225" i="18"/>
  <c r="S289" i="18"/>
  <c r="S247" i="18"/>
  <c r="S7" i="18"/>
  <c r="S39" i="18"/>
  <c r="S71" i="18"/>
  <c r="S103" i="18"/>
  <c r="S135" i="18"/>
  <c r="S167" i="18"/>
  <c r="S199" i="18"/>
  <c r="S20" i="18"/>
  <c r="S36" i="18"/>
  <c r="S52" i="18"/>
  <c r="S68" i="18"/>
  <c r="S84" i="18"/>
  <c r="S100" i="18"/>
  <c r="S116" i="18"/>
  <c r="S132" i="18"/>
  <c r="S148" i="18"/>
  <c r="S164" i="18"/>
  <c r="S180" i="18"/>
  <c r="S196" i="18"/>
  <c r="S212" i="18"/>
  <c r="S265" i="18"/>
  <c r="S296" i="18"/>
  <c r="S344" i="18"/>
  <c r="S319" i="18"/>
  <c r="S77" i="18"/>
  <c r="S165" i="18"/>
  <c r="S284" i="18"/>
  <c r="S231" i="18"/>
  <c r="S295" i="18"/>
  <c r="S35" i="18"/>
  <c r="S67" i="18"/>
  <c r="S99" i="18"/>
  <c r="S131" i="18"/>
  <c r="S163" i="18"/>
  <c r="S195" i="18"/>
  <c r="S232" i="18"/>
  <c r="S329" i="18"/>
  <c r="S37" i="18"/>
  <c r="S69" i="18"/>
  <c r="S149" i="18"/>
  <c r="S157" i="18"/>
  <c r="S236" i="18"/>
  <c r="S269" i="18"/>
  <c r="S259" i="18"/>
  <c r="S241" i="18"/>
  <c r="S305" i="18"/>
  <c r="S31" i="18"/>
  <c r="S63" i="18"/>
  <c r="S95" i="18"/>
  <c r="S127" i="18"/>
  <c r="S159" i="18"/>
  <c r="S191" i="18"/>
  <c r="S223" i="18"/>
  <c r="S229" i="18"/>
  <c r="S244" i="18"/>
  <c r="S261" i="18"/>
  <c r="S276" i="18"/>
  <c r="S293" i="18"/>
  <c r="S308" i="18"/>
  <c r="S325" i="18"/>
  <c r="S340" i="18"/>
  <c r="S16" i="18"/>
  <c r="S32" i="18"/>
  <c r="S48" i="18"/>
  <c r="S64" i="18"/>
  <c r="S80" i="18"/>
  <c r="S96" i="18"/>
  <c r="S112" i="18"/>
  <c r="S128" i="18"/>
  <c r="S144" i="18"/>
  <c r="S160" i="18"/>
  <c r="S176" i="18"/>
  <c r="S192" i="18"/>
  <c r="S208" i="18"/>
  <c r="S248" i="18"/>
  <c r="S335" i="18"/>
  <c r="S17" i="18"/>
  <c r="S133" i="18"/>
  <c r="S141" i="18"/>
  <c r="S193" i="18"/>
  <c r="S201" i="18"/>
  <c r="S209" i="18"/>
  <c r="S317" i="18"/>
  <c r="S263" i="18"/>
  <c r="S27" i="18"/>
  <c r="S59" i="18"/>
  <c r="S91" i="18"/>
  <c r="S123" i="18"/>
  <c r="S155" i="18"/>
  <c r="S187" i="18"/>
  <c r="S219" i="18"/>
  <c r="S281" i="18"/>
  <c r="S312" i="18"/>
  <c r="S109" i="18"/>
  <c r="S117" i="18"/>
  <c r="S177" i="18"/>
  <c r="S349" i="18"/>
  <c r="S291" i="18"/>
  <c r="S307" i="18"/>
  <c r="S257" i="18"/>
  <c r="S321" i="18"/>
  <c r="S311" i="18"/>
  <c r="S327" i="18"/>
  <c r="T352" i="18"/>
  <c r="CZ352" i="18" s="1"/>
  <c r="T345" i="18"/>
  <c r="CZ345" i="18" s="1"/>
  <c r="T343" i="18"/>
  <c r="CZ343" i="18" s="1"/>
  <c r="T348" i="18"/>
  <c r="CZ348" i="18" s="1"/>
  <c r="T350" i="18"/>
  <c r="CZ350" i="18" s="1"/>
  <c r="T336" i="18"/>
  <c r="CZ336" i="18" s="1"/>
  <c r="T338" i="18"/>
  <c r="CZ338" i="18" s="1"/>
  <c r="T346" i="18"/>
  <c r="CZ346" i="18" s="1"/>
  <c r="T342" i="18"/>
  <c r="CZ342" i="18" s="1"/>
  <c r="T332" i="18"/>
  <c r="CZ332" i="18" s="1"/>
  <c r="T339" i="18"/>
  <c r="CZ339" i="18" s="1"/>
  <c r="T329" i="18"/>
  <c r="CZ329" i="18" s="1"/>
  <c r="T349" i="18"/>
  <c r="CZ349" i="18" s="1"/>
  <c r="T323" i="18"/>
  <c r="CZ323" i="18" s="1"/>
  <c r="T318" i="18"/>
  <c r="CZ318" i="18" s="1"/>
  <c r="T317" i="18"/>
  <c r="CZ317" i="18" s="1"/>
  <c r="T327" i="18"/>
  <c r="CZ327" i="18" s="1"/>
  <c r="T326" i="18"/>
  <c r="CZ326" i="18" s="1"/>
  <c r="T322" i="18"/>
  <c r="CZ322" i="18" s="1"/>
  <c r="T320" i="18"/>
  <c r="CZ320" i="18" s="1"/>
  <c r="T316" i="18"/>
  <c r="CZ316" i="18" s="1"/>
  <c r="T334" i="18"/>
  <c r="CZ334" i="18" s="1"/>
  <c r="T333" i="18"/>
  <c r="CZ333" i="18" s="1"/>
  <c r="T330" i="18"/>
  <c r="CZ330" i="18" s="1"/>
  <c r="T314" i="18"/>
  <c r="CZ314" i="18" s="1"/>
  <c r="T306" i="18"/>
  <c r="CZ306" i="18" s="1"/>
  <c r="T310" i="18"/>
  <c r="CZ310" i="18" s="1"/>
  <c r="T298" i="18"/>
  <c r="CZ298" i="18" s="1"/>
  <c r="T295" i="18"/>
  <c r="CZ295" i="18" s="1"/>
  <c r="T311" i="18"/>
  <c r="CZ311" i="18" s="1"/>
  <c r="T297" i="18"/>
  <c r="CZ297" i="18" s="1"/>
  <c r="T307" i="18"/>
  <c r="CZ307" i="18" s="1"/>
  <c r="T304" i="18"/>
  <c r="CZ304" i="18" s="1"/>
  <c r="T288" i="18"/>
  <c r="CZ288" i="18" s="1"/>
  <c r="T302" i="18"/>
  <c r="CZ302" i="18" s="1"/>
  <c r="T290" i="18"/>
  <c r="CZ290" i="18" s="1"/>
  <c r="T301" i="18"/>
  <c r="CZ301" i="18" s="1"/>
  <c r="T294" i="18"/>
  <c r="CZ294" i="18" s="1"/>
  <c r="T286" i="18"/>
  <c r="CZ286" i="18" s="1"/>
  <c r="T282" i="18"/>
  <c r="CZ282" i="18" s="1"/>
  <c r="T300" i="18"/>
  <c r="CZ300" i="18" s="1"/>
  <c r="T284" i="18"/>
  <c r="CZ284" i="18" s="1"/>
  <c r="T275" i="18"/>
  <c r="CZ275" i="18" s="1"/>
  <c r="T279" i="18"/>
  <c r="CZ279" i="18" s="1"/>
  <c r="T274" i="18"/>
  <c r="CZ274" i="18" s="1"/>
  <c r="T291" i="18"/>
  <c r="CZ291" i="18" s="1"/>
  <c r="T272" i="18"/>
  <c r="CZ272" i="18" s="1"/>
  <c r="T254" i="18"/>
  <c r="CZ254" i="18" s="1"/>
  <c r="T253" i="18"/>
  <c r="CZ253" i="18" s="1"/>
  <c r="T278" i="18"/>
  <c r="CZ278" i="18" s="1"/>
  <c r="T285" i="18"/>
  <c r="CZ285" i="18" s="1"/>
  <c r="T269" i="18"/>
  <c r="CZ269" i="18" s="1"/>
  <c r="T268" i="18"/>
  <c r="CZ268" i="18" s="1"/>
  <c r="T270" i="18"/>
  <c r="CZ270" i="18" s="1"/>
  <c r="T266" i="18"/>
  <c r="CZ266" i="18" s="1"/>
  <c r="T256" i="18"/>
  <c r="CZ256" i="18" s="1"/>
  <c r="T246" i="18"/>
  <c r="CZ246" i="18" s="1"/>
  <c r="T265" i="18"/>
  <c r="CZ265" i="18" s="1"/>
  <c r="T250" i="18"/>
  <c r="CZ250" i="18" s="1"/>
  <c r="T243" i="18"/>
  <c r="CZ243" i="18" s="1"/>
  <c r="T258" i="18"/>
  <c r="CZ258" i="18" s="1"/>
  <c r="T252" i="18"/>
  <c r="CZ252" i="18" s="1"/>
  <c r="T238" i="18"/>
  <c r="CZ238" i="18" s="1"/>
  <c r="T262" i="18"/>
  <c r="CZ262" i="18" s="1"/>
  <c r="T242" i="18"/>
  <c r="CZ242" i="18" s="1"/>
  <c r="T237" i="18"/>
  <c r="CZ237" i="18" s="1"/>
  <c r="T231" i="18"/>
  <c r="CZ231" i="18" s="1"/>
  <c r="T259" i="18"/>
  <c r="CZ259" i="18" s="1"/>
  <c r="T263" i="18"/>
  <c r="CZ263" i="18" s="1"/>
  <c r="T240" i="18"/>
  <c r="CZ240" i="18" s="1"/>
  <c r="T230" i="18"/>
  <c r="CZ230" i="18" s="1"/>
  <c r="T247" i="18"/>
  <c r="CZ247" i="18" s="1"/>
  <c r="T234" i="18"/>
  <c r="CZ234" i="18" s="1"/>
  <c r="T201" i="18"/>
  <c r="CZ201" i="18" s="1"/>
  <c r="T218" i="18"/>
  <c r="CZ218" i="18" s="1"/>
  <c r="T213" i="18"/>
  <c r="CZ213" i="18" s="1"/>
  <c r="T206" i="18"/>
  <c r="CZ206" i="18" s="1"/>
  <c r="T197" i="18"/>
  <c r="CZ197" i="18" s="1"/>
  <c r="T236" i="18"/>
  <c r="CZ236" i="18" s="1"/>
  <c r="T202" i="18"/>
  <c r="CZ202" i="18" s="1"/>
  <c r="T224" i="18"/>
  <c r="CZ224" i="18" s="1"/>
  <c r="T221" i="18"/>
  <c r="CZ221" i="18" s="1"/>
  <c r="T214" i="18"/>
  <c r="CZ214" i="18" s="1"/>
  <c r="T209" i="18"/>
  <c r="CZ209" i="18" s="1"/>
  <c r="T233" i="18"/>
  <c r="CZ233" i="18" s="1"/>
  <c r="T227" i="18"/>
  <c r="CZ227" i="18" s="1"/>
  <c r="T198" i="18"/>
  <c r="CZ198" i="18" s="1"/>
  <c r="T217" i="18"/>
  <c r="CZ217" i="18" s="1"/>
  <c r="T205" i="18"/>
  <c r="CZ205" i="18" s="1"/>
  <c r="T189" i="18"/>
  <c r="CZ189" i="18" s="1"/>
  <c r="T226" i="18"/>
  <c r="CZ226" i="18" s="1"/>
  <c r="T222" i="18"/>
  <c r="CZ222" i="18" s="1"/>
  <c r="T210" i="18"/>
  <c r="CZ210" i="18" s="1"/>
  <c r="T194" i="18"/>
  <c r="CZ194" i="18" s="1"/>
  <c r="T182" i="18"/>
  <c r="CZ182" i="18" s="1"/>
  <c r="T161" i="18"/>
  <c r="CZ161" i="18" s="1"/>
  <c r="T154" i="18"/>
  <c r="CZ154" i="18" s="1"/>
  <c r="T190" i="18"/>
  <c r="CZ190" i="18" s="1"/>
  <c r="T173" i="18"/>
  <c r="CZ173" i="18" s="1"/>
  <c r="T166" i="18"/>
  <c r="CZ166" i="18" s="1"/>
  <c r="T193" i="18"/>
  <c r="CZ193" i="18" s="1"/>
  <c r="T185" i="18"/>
  <c r="CZ185" i="18" s="1"/>
  <c r="T178" i="18"/>
  <c r="CZ178" i="18" s="1"/>
  <c r="T150" i="18"/>
  <c r="CZ150" i="18" s="1"/>
  <c r="T169" i="18"/>
  <c r="CZ169" i="18" s="1"/>
  <c r="T162" i="18"/>
  <c r="CZ162" i="18" s="1"/>
  <c r="T157" i="18"/>
  <c r="CZ157" i="18" s="1"/>
  <c r="T174" i="18"/>
  <c r="CZ174" i="18" s="1"/>
  <c r="T186" i="18"/>
  <c r="CZ186" i="18" s="1"/>
  <c r="T181" i="18"/>
  <c r="CZ181" i="18" s="1"/>
  <c r="T153" i="18"/>
  <c r="CZ153" i="18" s="1"/>
  <c r="T170" i="18"/>
  <c r="CZ170" i="18" s="1"/>
  <c r="T165" i="18"/>
  <c r="CZ165" i="18" s="1"/>
  <c r="T158" i="18"/>
  <c r="CZ158" i="18" s="1"/>
  <c r="T177" i="18"/>
  <c r="CZ177" i="18" s="1"/>
  <c r="T149" i="18"/>
  <c r="CZ149" i="18" s="1"/>
  <c r="T146" i="18"/>
  <c r="CZ146" i="18" s="1"/>
  <c r="T141" i="18"/>
  <c r="CZ141" i="18" s="1"/>
  <c r="T125" i="18"/>
  <c r="CZ125" i="18" s="1"/>
  <c r="T118" i="18"/>
  <c r="CZ118" i="18" s="1"/>
  <c r="T102" i="18"/>
  <c r="CZ102" i="18" s="1"/>
  <c r="T130" i="18"/>
  <c r="CZ130" i="18" s="1"/>
  <c r="T109" i="18"/>
  <c r="CZ109" i="18" s="1"/>
  <c r="T137" i="18"/>
  <c r="CZ137" i="18" s="1"/>
  <c r="T114" i="18"/>
  <c r="CZ114" i="18" s="1"/>
  <c r="T142" i="18"/>
  <c r="CZ142" i="18" s="1"/>
  <c r="T126" i="18"/>
  <c r="CZ126" i="18" s="1"/>
  <c r="T121" i="18"/>
  <c r="CZ121" i="18" s="1"/>
  <c r="T105" i="18"/>
  <c r="CZ105" i="18" s="1"/>
  <c r="T133" i="18"/>
  <c r="CZ133" i="18" s="1"/>
  <c r="T110" i="18"/>
  <c r="CZ110" i="18" s="1"/>
  <c r="T145" i="18"/>
  <c r="CZ145" i="18" s="1"/>
  <c r="T138" i="18"/>
  <c r="CZ138" i="18" s="1"/>
  <c r="T117" i="18"/>
  <c r="CZ117" i="18" s="1"/>
  <c r="T101" i="18"/>
  <c r="CZ101" i="18" s="1"/>
  <c r="T129" i="18"/>
  <c r="CZ129" i="18" s="1"/>
  <c r="T122" i="18"/>
  <c r="CZ122" i="18" s="1"/>
  <c r="T106" i="18"/>
  <c r="CZ106" i="18" s="1"/>
  <c r="T134" i="18"/>
  <c r="CZ134" i="18" s="1"/>
  <c r="T113" i="18"/>
  <c r="CZ113" i="18" s="1"/>
  <c r="T62" i="18"/>
  <c r="CZ62" i="18" s="1"/>
  <c r="T57" i="18"/>
  <c r="CZ57" i="18" s="1"/>
  <c r="T98" i="18"/>
  <c r="CZ98" i="18" s="1"/>
  <c r="T93" i="18"/>
  <c r="CZ93" i="18" s="1"/>
  <c r="T74" i="18"/>
  <c r="CZ74" i="18" s="1"/>
  <c r="T69" i="18"/>
  <c r="CZ69" i="18" s="1"/>
  <c r="T86" i="18"/>
  <c r="CZ86" i="18" s="1"/>
  <c r="T81" i="18"/>
  <c r="CZ81" i="18" s="1"/>
  <c r="T65" i="18"/>
  <c r="CZ65" i="18" s="1"/>
  <c r="T58" i="18"/>
  <c r="CZ58" i="18" s="1"/>
  <c r="T94" i="18"/>
  <c r="CZ94" i="18" s="1"/>
  <c r="T89" i="18"/>
  <c r="CZ89" i="18" s="1"/>
  <c r="T77" i="18"/>
  <c r="CZ77" i="18" s="1"/>
  <c r="T70" i="18"/>
  <c r="CZ70" i="18" s="1"/>
  <c r="T82" i="18"/>
  <c r="CZ82" i="18" s="1"/>
  <c r="T61" i="18"/>
  <c r="CZ61" i="18" s="1"/>
  <c r="T97" i="18"/>
  <c r="CZ97" i="18" s="1"/>
  <c r="T73" i="18"/>
  <c r="CZ73" i="18" s="1"/>
  <c r="T66" i="18"/>
  <c r="CZ66" i="18" s="1"/>
  <c r="T54" i="18"/>
  <c r="CZ54" i="18" s="1"/>
  <c r="T90" i="18"/>
  <c r="CZ90" i="18" s="1"/>
  <c r="T85" i="18"/>
  <c r="CZ85" i="18" s="1"/>
  <c r="T78" i="18"/>
  <c r="CZ78" i="18" s="1"/>
  <c r="T50" i="18"/>
  <c r="CZ50" i="18" s="1"/>
  <c r="T42" i="18"/>
  <c r="CZ42" i="18" s="1"/>
  <c r="T37" i="18"/>
  <c r="CZ37" i="18" s="1"/>
  <c r="T30" i="18"/>
  <c r="CZ30" i="18" s="1"/>
  <c r="T25" i="18"/>
  <c r="CZ25" i="18" s="1"/>
  <c r="T53" i="18"/>
  <c r="CZ53" i="18" s="1"/>
  <c r="T45" i="18"/>
  <c r="CZ45" i="18" s="1"/>
  <c r="T33" i="18"/>
  <c r="CZ33" i="18" s="1"/>
  <c r="T18" i="18"/>
  <c r="CZ18" i="18" s="1"/>
  <c r="T46" i="18"/>
  <c r="CZ46" i="18" s="1"/>
  <c r="T38" i="18"/>
  <c r="CZ38" i="18" s="1"/>
  <c r="T21" i="18"/>
  <c r="CZ21" i="18" s="1"/>
  <c r="T14" i="18"/>
  <c r="CZ14" i="18" s="1"/>
  <c r="T49" i="18"/>
  <c r="CZ49" i="18" s="1"/>
  <c r="T41" i="18"/>
  <c r="CZ41" i="18" s="1"/>
  <c r="T34" i="18"/>
  <c r="CZ34" i="18" s="1"/>
  <c r="T29" i="18"/>
  <c r="CZ29" i="18" s="1"/>
  <c r="T22" i="18"/>
  <c r="CZ22" i="18" s="1"/>
  <c r="T10" i="18"/>
  <c r="CZ10" i="18" s="1"/>
  <c r="T17" i="18"/>
  <c r="CZ17" i="18" s="1"/>
  <c r="T9" i="18"/>
  <c r="CZ9" i="18" s="1"/>
  <c r="T6" i="18"/>
  <c r="CZ6" i="18" s="1"/>
  <c r="T26" i="18"/>
  <c r="CZ26" i="18" s="1"/>
  <c r="T13" i="18"/>
  <c r="CZ13" i="18" s="1"/>
  <c r="T15" i="18"/>
  <c r="CZ15" i="18" s="1"/>
  <c r="T31" i="18"/>
  <c r="CZ31" i="18" s="1"/>
  <c r="T47" i="18"/>
  <c r="CZ47" i="18" s="1"/>
  <c r="T63" i="18"/>
  <c r="CZ63" i="18" s="1"/>
  <c r="T79" i="18"/>
  <c r="CZ79" i="18" s="1"/>
  <c r="T95" i="18"/>
  <c r="CZ95" i="18" s="1"/>
  <c r="T111" i="18"/>
  <c r="CZ111" i="18" s="1"/>
  <c r="T127" i="18"/>
  <c r="CZ127" i="18" s="1"/>
  <c r="T143" i="18"/>
  <c r="CZ143" i="18" s="1"/>
  <c r="T159" i="18"/>
  <c r="CZ159" i="18" s="1"/>
  <c r="T175" i="18"/>
  <c r="CZ175" i="18" s="1"/>
  <c r="T191" i="18"/>
  <c r="CZ191" i="18" s="1"/>
  <c r="T207" i="18"/>
  <c r="CZ207" i="18" s="1"/>
  <c r="T223" i="18"/>
  <c r="CZ223" i="18" s="1"/>
  <c r="T251" i="18"/>
  <c r="CZ251" i="18" s="1"/>
  <c r="T277" i="18"/>
  <c r="CZ277" i="18" s="1"/>
  <c r="T280" i="18"/>
  <c r="CZ280" i="18" s="1"/>
  <c r="T296" i="18"/>
  <c r="CZ296" i="18" s="1"/>
  <c r="T241" i="18"/>
  <c r="CZ241" i="18" s="1"/>
  <c r="T273" i="18"/>
  <c r="CZ273" i="18" s="1"/>
  <c r="T305" i="18"/>
  <c r="CZ305" i="18" s="1"/>
  <c r="T337" i="18"/>
  <c r="CZ337" i="18" s="1"/>
  <c r="T260" i="18"/>
  <c r="CZ260" i="18" s="1"/>
  <c r="T293" i="18"/>
  <c r="CZ293" i="18" s="1"/>
  <c r="T315" i="18"/>
  <c r="CZ315" i="18" s="1"/>
  <c r="T341" i="18"/>
  <c r="CZ341" i="18" s="1"/>
  <c r="T12" i="18"/>
  <c r="CZ12" i="18" s="1"/>
  <c r="T20" i="18"/>
  <c r="CZ20" i="18" s="1"/>
  <c r="T28" i="18"/>
  <c r="CZ28" i="18" s="1"/>
  <c r="T36" i="18"/>
  <c r="CZ36" i="18" s="1"/>
  <c r="T44" i="18"/>
  <c r="CZ44" i="18" s="1"/>
  <c r="T52" i="18"/>
  <c r="CZ52" i="18" s="1"/>
  <c r="T60" i="18"/>
  <c r="CZ60" i="18" s="1"/>
  <c r="T68" i="18"/>
  <c r="CZ68" i="18" s="1"/>
  <c r="T76" i="18"/>
  <c r="CZ76" i="18" s="1"/>
  <c r="T84" i="18"/>
  <c r="CZ84" i="18" s="1"/>
  <c r="T92" i="18"/>
  <c r="CZ92" i="18" s="1"/>
  <c r="T100" i="18"/>
  <c r="CZ100" i="18" s="1"/>
  <c r="T108" i="18"/>
  <c r="CZ108" i="18" s="1"/>
  <c r="T116" i="18"/>
  <c r="CZ116" i="18" s="1"/>
  <c r="T124" i="18"/>
  <c r="CZ124" i="18" s="1"/>
  <c r="T132" i="18"/>
  <c r="CZ132" i="18" s="1"/>
  <c r="T140" i="18"/>
  <c r="CZ140" i="18" s="1"/>
  <c r="T148" i="18"/>
  <c r="CZ148" i="18" s="1"/>
  <c r="T156" i="18"/>
  <c r="CZ156" i="18" s="1"/>
  <c r="T164" i="18"/>
  <c r="CZ164" i="18" s="1"/>
  <c r="T172" i="18"/>
  <c r="CZ172" i="18" s="1"/>
  <c r="T180" i="18"/>
  <c r="CZ180" i="18" s="1"/>
  <c r="T188" i="18"/>
  <c r="CZ188" i="18" s="1"/>
  <c r="T196" i="18"/>
  <c r="CZ196" i="18" s="1"/>
  <c r="T204" i="18"/>
  <c r="CZ204" i="18" s="1"/>
  <c r="T212" i="18"/>
  <c r="CZ212" i="18" s="1"/>
  <c r="T220" i="18"/>
  <c r="CZ220" i="18" s="1"/>
  <c r="T255" i="18"/>
  <c r="CZ255" i="18" s="1"/>
  <c r="T281" i="18"/>
  <c r="CZ281" i="18" s="1"/>
  <c r="T303" i="18"/>
  <c r="CZ303" i="18" s="1"/>
  <c r="T11" i="18"/>
  <c r="CZ11" i="18" s="1"/>
  <c r="T27" i="18"/>
  <c r="CZ27" i="18" s="1"/>
  <c r="T43" i="18"/>
  <c r="CZ43" i="18" s="1"/>
  <c r="T59" i="18"/>
  <c r="CZ59" i="18" s="1"/>
  <c r="T75" i="18"/>
  <c r="CZ75" i="18" s="1"/>
  <c r="T91" i="18"/>
  <c r="CZ91" i="18" s="1"/>
  <c r="T107" i="18"/>
  <c r="CZ107" i="18" s="1"/>
  <c r="T123" i="18"/>
  <c r="CZ123" i="18" s="1"/>
  <c r="T139" i="18"/>
  <c r="CZ139" i="18" s="1"/>
  <c r="T155" i="18"/>
  <c r="CZ155" i="18" s="1"/>
  <c r="T171" i="18"/>
  <c r="CZ171" i="18" s="1"/>
  <c r="T187" i="18"/>
  <c r="CZ187" i="18" s="1"/>
  <c r="T203" i="18"/>
  <c r="CZ203" i="18" s="1"/>
  <c r="T219" i="18"/>
  <c r="CZ219" i="18" s="1"/>
  <c r="T308" i="18"/>
  <c r="CZ308" i="18" s="1"/>
  <c r="T340" i="18"/>
  <c r="CZ340" i="18" s="1"/>
  <c r="T229" i="18"/>
  <c r="CZ229" i="18" s="1"/>
  <c r="T267" i="18"/>
  <c r="CZ267" i="18" s="1"/>
  <c r="T312" i="18"/>
  <c r="CZ312" i="18" s="1"/>
  <c r="T228" i="18"/>
  <c r="CZ228" i="18" s="1"/>
  <c r="T245" i="18"/>
  <c r="CZ245" i="18" s="1"/>
  <c r="T331" i="18"/>
  <c r="CZ331" i="18" s="1"/>
  <c r="T328" i="18"/>
  <c r="CZ328" i="18" s="1"/>
  <c r="T271" i="18"/>
  <c r="CZ271" i="18" s="1"/>
  <c r="T7" i="18"/>
  <c r="CZ7" i="18" s="1"/>
  <c r="T23" i="18"/>
  <c r="CZ23" i="18" s="1"/>
  <c r="T39" i="18"/>
  <c r="CZ39" i="18" s="1"/>
  <c r="T55" i="18"/>
  <c r="CZ55" i="18" s="1"/>
  <c r="T71" i="18"/>
  <c r="CZ71" i="18" s="1"/>
  <c r="T87" i="18"/>
  <c r="CZ87" i="18" s="1"/>
  <c r="T103" i="18"/>
  <c r="CZ103" i="18" s="1"/>
  <c r="T119" i="18"/>
  <c r="CZ119" i="18" s="1"/>
  <c r="T135" i="18"/>
  <c r="CZ135" i="18" s="1"/>
  <c r="T151" i="18"/>
  <c r="CZ151" i="18" s="1"/>
  <c r="T167" i="18"/>
  <c r="CZ167" i="18" s="1"/>
  <c r="T183" i="18"/>
  <c r="CZ183" i="18" s="1"/>
  <c r="T199" i="18"/>
  <c r="CZ199" i="18" s="1"/>
  <c r="T215" i="18"/>
  <c r="CZ215" i="18" s="1"/>
  <c r="T276" i="18"/>
  <c r="CZ276" i="18" s="1"/>
  <c r="T309" i="18"/>
  <c r="CZ309" i="18" s="1"/>
  <c r="T248" i="18"/>
  <c r="CZ248" i="18" s="1"/>
  <c r="T319" i="18"/>
  <c r="CZ319" i="18" s="1"/>
  <c r="T225" i="18"/>
  <c r="CZ225" i="18" s="1"/>
  <c r="T257" i="18"/>
  <c r="CZ257" i="18" s="1"/>
  <c r="T289" i="18"/>
  <c r="CZ289" i="18" s="1"/>
  <c r="T321" i="18"/>
  <c r="CZ321" i="18" s="1"/>
  <c r="T324" i="18"/>
  <c r="CZ324" i="18" s="1"/>
  <c r="T261" i="18"/>
  <c r="CZ261" i="18" s="1"/>
  <c r="T283" i="18"/>
  <c r="CZ283" i="18" s="1"/>
  <c r="T8" i="18"/>
  <c r="CZ8" i="18" s="1"/>
  <c r="T16" i="18"/>
  <c r="CZ16" i="18" s="1"/>
  <c r="T24" i="18"/>
  <c r="CZ24" i="18" s="1"/>
  <c r="T32" i="18"/>
  <c r="CZ32" i="18" s="1"/>
  <c r="T40" i="18"/>
  <c r="CZ40" i="18" s="1"/>
  <c r="T48" i="18"/>
  <c r="CZ48" i="18" s="1"/>
  <c r="T56" i="18"/>
  <c r="CZ56" i="18" s="1"/>
  <c r="T64" i="18"/>
  <c r="CZ64" i="18" s="1"/>
  <c r="T72" i="18"/>
  <c r="CZ72" i="18" s="1"/>
  <c r="T80" i="18"/>
  <c r="CZ80" i="18" s="1"/>
  <c r="T88" i="18"/>
  <c r="CZ88" i="18" s="1"/>
  <c r="T96" i="18"/>
  <c r="CZ96" i="18" s="1"/>
  <c r="T104" i="18"/>
  <c r="CZ104" i="18" s="1"/>
  <c r="T112" i="18"/>
  <c r="CZ112" i="18" s="1"/>
  <c r="T120" i="18"/>
  <c r="CZ120" i="18" s="1"/>
  <c r="T128" i="18"/>
  <c r="CZ128" i="18" s="1"/>
  <c r="T136" i="18"/>
  <c r="CZ136" i="18" s="1"/>
  <c r="T144" i="18"/>
  <c r="CZ144" i="18" s="1"/>
  <c r="T152" i="18"/>
  <c r="CZ152" i="18" s="1"/>
  <c r="T160" i="18"/>
  <c r="CZ160" i="18" s="1"/>
  <c r="T168" i="18"/>
  <c r="CZ168" i="18" s="1"/>
  <c r="T176" i="18"/>
  <c r="CZ176" i="18" s="1"/>
  <c r="T184" i="18"/>
  <c r="CZ184" i="18" s="1"/>
  <c r="T192" i="18"/>
  <c r="CZ192" i="18" s="1"/>
  <c r="T200" i="18"/>
  <c r="CZ200" i="18" s="1"/>
  <c r="T208" i="18"/>
  <c r="CZ208" i="18" s="1"/>
  <c r="T216" i="18"/>
  <c r="CZ216" i="18" s="1"/>
  <c r="T264" i="18"/>
  <c r="CZ264" i="18" s="1"/>
  <c r="T344" i="18"/>
  <c r="CZ344" i="18" s="1"/>
  <c r="T249" i="18"/>
  <c r="CZ249" i="18" s="1"/>
  <c r="T351" i="18"/>
  <c r="CZ351" i="18" s="1"/>
  <c r="T19" i="18"/>
  <c r="CZ19" i="18" s="1"/>
  <c r="T35" i="18"/>
  <c r="CZ35" i="18" s="1"/>
  <c r="T51" i="18"/>
  <c r="CZ51" i="18" s="1"/>
  <c r="T67" i="18"/>
  <c r="CZ67" i="18" s="1"/>
  <c r="T83" i="18"/>
  <c r="CZ83" i="18" s="1"/>
  <c r="T99" i="18"/>
  <c r="CZ99" i="18" s="1"/>
  <c r="T115" i="18"/>
  <c r="CZ115" i="18" s="1"/>
  <c r="T131" i="18"/>
  <c r="CZ131" i="18" s="1"/>
  <c r="T147" i="18"/>
  <c r="CZ147" i="18" s="1"/>
  <c r="T163" i="18"/>
  <c r="CZ163" i="18" s="1"/>
  <c r="T179" i="18"/>
  <c r="CZ179" i="18" s="1"/>
  <c r="T195" i="18"/>
  <c r="CZ195" i="18" s="1"/>
  <c r="T211" i="18"/>
  <c r="CZ211" i="18" s="1"/>
  <c r="T244" i="18"/>
  <c r="CZ244" i="18" s="1"/>
  <c r="T299" i="18"/>
  <c r="CZ299" i="18" s="1"/>
  <c r="T325" i="18"/>
  <c r="CZ325" i="18" s="1"/>
  <c r="T347" i="18"/>
  <c r="CZ347" i="18" s="1"/>
  <c r="T232" i="18"/>
  <c r="CZ232" i="18" s="1"/>
  <c r="T287" i="18"/>
  <c r="CZ287" i="18" s="1"/>
  <c r="T353" i="18"/>
  <c r="CZ353" i="18" s="1"/>
  <c r="T292" i="18"/>
  <c r="CZ292" i="18" s="1"/>
  <c r="T235" i="18"/>
  <c r="CZ235" i="18" s="1"/>
  <c r="T239" i="18"/>
  <c r="CZ239" i="18" s="1"/>
  <c r="T313" i="18"/>
  <c r="CZ313" i="18" s="1"/>
  <c r="T335" i="18"/>
  <c r="CZ335" i="18" s="1"/>
  <c r="R352" i="18"/>
  <c r="CX352" i="18" s="1"/>
  <c r="R347" i="18"/>
  <c r="CX347" i="18" s="1"/>
  <c r="R345" i="18"/>
  <c r="CX345" i="18" s="1"/>
  <c r="R343" i="18"/>
  <c r="CX343" i="18" s="1"/>
  <c r="R350" i="18"/>
  <c r="CX350" i="18" s="1"/>
  <c r="R346" i="18"/>
  <c r="CX346" i="18" s="1"/>
  <c r="R338" i="18"/>
  <c r="CX338" i="18" s="1"/>
  <c r="R349" i="18"/>
  <c r="CX349" i="18" s="1"/>
  <c r="R331" i="18"/>
  <c r="CX331" i="18" s="1"/>
  <c r="R342" i="18"/>
  <c r="CX342" i="18" s="1"/>
  <c r="R333" i="18"/>
  <c r="CX333" i="18" s="1"/>
  <c r="R332" i="18"/>
  <c r="CX332" i="18" s="1"/>
  <c r="R327" i="18"/>
  <c r="CX327" i="18" s="1"/>
  <c r="R334" i="18"/>
  <c r="CX334" i="18" s="1"/>
  <c r="R330" i="18"/>
  <c r="CX330" i="18" s="1"/>
  <c r="R314" i="18"/>
  <c r="CX314" i="18" s="1"/>
  <c r="R310" i="18"/>
  <c r="CX310" i="18" s="1"/>
  <c r="R317" i="18"/>
  <c r="CX317" i="18" s="1"/>
  <c r="R329" i="18"/>
  <c r="CX329" i="18" s="1"/>
  <c r="R326" i="18"/>
  <c r="CX326" i="18" s="1"/>
  <c r="R318" i="18"/>
  <c r="CX318" i="18" s="1"/>
  <c r="R313" i="18"/>
  <c r="CX313" i="18" s="1"/>
  <c r="R311" i="18"/>
  <c r="CX311" i="18" s="1"/>
  <c r="R315" i="18"/>
  <c r="CX315" i="18" s="1"/>
  <c r="R304" i="18"/>
  <c r="CX304" i="18" s="1"/>
  <c r="R320" i="18"/>
  <c r="CX320" i="18" s="1"/>
  <c r="R302" i="18"/>
  <c r="CX302" i="18" s="1"/>
  <c r="R301" i="18"/>
  <c r="CX301" i="18" s="1"/>
  <c r="R300" i="18"/>
  <c r="CX300" i="18" s="1"/>
  <c r="R322" i="18"/>
  <c r="CX322" i="18" s="1"/>
  <c r="R316" i="18"/>
  <c r="CX316" i="18" s="1"/>
  <c r="R295" i="18"/>
  <c r="CX295" i="18" s="1"/>
  <c r="R306" i="18"/>
  <c r="CX306" i="18" s="1"/>
  <c r="R285" i="18"/>
  <c r="CX285" i="18" s="1"/>
  <c r="R299" i="18"/>
  <c r="CX299" i="18" s="1"/>
  <c r="R298" i="18"/>
  <c r="CX298" i="18" s="1"/>
  <c r="R284" i="18"/>
  <c r="CX284" i="18" s="1"/>
  <c r="R281" i="18"/>
  <c r="CX281" i="18" s="1"/>
  <c r="R294" i="18"/>
  <c r="CX294" i="18" s="1"/>
  <c r="R290" i="18"/>
  <c r="CX290" i="18" s="1"/>
  <c r="R270" i="18"/>
  <c r="CX270" i="18" s="1"/>
  <c r="R279" i="18"/>
  <c r="CX279" i="18" s="1"/>
  <c r="R297" i="18"/>
  <c r="CX297" i="18" s="1"/>
  <c r="R288" i="18"/>
  <c r="CX288" i="18" s="1"/>
  <c r="R283" i="18"/>
  <c r="CX283" i="18" s="1"/>
  <c r="R265" i="18"/>
  <c r="CX265" i="18" s="1"/>
  <c r="R274" i="18"/>
  <c r="CX274" i="18" s="1"/>
  <c r="R286" i="18"/>
  <c r="CX286" i="18" s="1"/>
  <c r="R282" i="18"/>
  <c r="CX282" i="18" s="1"/>
  <c r="R272" i="18"/>
  <c r="CX272" i="18" s="1"/>
  <c r="R278" i="18"/>
  <c r="CX278" i="18" s="1"/>
  <c r="R269" i="18"/>
  <c r="CX269" i="18" s="1"/>
  <c r="R268" i="18"/>
  <c r="CX268" i="18" s="1"/>
  <c r="R254" i="18"/>
  <c r="CX254" i="18" s="1"/>
  <c r="R247" i="18"/>
  <c r="CX247" i="18" s="1"/>
  <c r="R240" i="18"/>
  <c r="CX240" i="18" s="1"/>
  <c r="R249" i="18"/>
  <c r="CX249" i="18" s="1"/>
  <c r="R266" i="18"/>
  <c r="CX266" i="18" s="1"/>
  <c r="R258" i="18"/>
  <c r="CX258" i="18" s="1"/>
  <c r="R252" i="18"/>
  <c r="CX252" i="18" s="1"/>
  <c r="R250" i="18"/>
  <c r="CX250" i="18" s="1"/>
  <c r="R235" i="18"/>
  <c r="CX235" i="18" s="1"/>
  <c r="R251" i="18"/>
  <c r="CX251" i="18" s="1"/>
  <c r="R267" i="18"/>
  <c r="CX267" i="18" s="1"/>
  <c r="R262" i="18"/>
  <c r="CX262" i="18" s="1"/>
  <c r="R256" i="18"/>
  <c r="CX256" i="18" s="1"/>
  <c r="R253" i="18"/>
  <c r="CX253" i="18" s="1"/>
  <c r="R242" i="18"/>
  <c r="CX242" i="18" s="1"/>
  <c r="R263" i="18"/>
  <c r="CX263" i="18" s="1"/>
  <c r="R246" i="18"/>
  <c r="CX246" i="18" s="1"/>
  <c r="R234" i="18"/>
  <c r="CX234" i="18" s="1"/>
  <c r="R217" i="18"/>
  <c r="CX217" i="18" s="1"/>
  <c r="R230" i="18"/>
  <c r="CX230" i="18" s="1"/>
  <c r="R226" i="18"/>
  <c r="CX226" i="18" s="1"/>
  <c r="R222" i="18"/>
  <c r="CX222" i="18" s="1"/>
  <c r="R210" i="18"/>
  <c r="CX210" i="18" s="1"/>
  <c r="R201" i="18"/>
  <c r="CX201" i="18" s="1"/>
  <c r="R238" i="18"/>
  <c r="CX238" i="18" s="1"/>
  <c r="R218" i="18"/>
  <c r="CX218" i="18" s="1"/>
  <c r="R213" i="18"/>
  <c r="CX213" i="18" s="1"/>
  <c r="R206" i="18"/>
  <c r="CX206" i="18" s="1"/>
  <c r="R197" i="18"/>
  <c r="CX197" i="18" s="1"/>
  <c r="R190" i="18"/>
  <c r="CX190" i="18" s="1"/>
  <c r="R236" i="18"/>
  <c r="CX236" i="18" s="1"/>
  <c r="R221" i="18"/>
  <c r="CX221" i="18" s="1"/>
  <c r="R209" i="18"/>
  <c r="CX209" i="18" s="1"/>
  <c r="R202" i="18"/>
  <c r="CX202" i="18" s="1"/>
  <c r="R233" i="18"/>
  <c r="CX233" i="18" s="1"/>
  <c r="R224" i="18"/>
  <c r="CX224" i="18" s="1"/>
  <c r="R214" i="18"/>
  <c r="CX214" i="18" s="1"/>
  <c r="R237" i="18"/>
  <c r="CX237" i="18" s="1"/>
  <c r="R231" i="18"/>
  <c r="CX231" i="18" s="1"/>
  <c r="R205" i="18"/>
  <c r="CX205" i="18" s="1"/>
  <c r="R198" i="18"/>
  <c r="CX198" i="18" s="1"/>
  <c r="R189" i="18"/>
  <c r="CX189" i="18" s="1"/>
  <c r="R177" i="18"/>
  <c r="CX177" i="18" s="1"/>
  <c r="R170" i="18"/>
  <c r="CX170" i="18" s="1"/>
  <c r="R158" i="18"/>
  <c r="CX158" i="18" s="1"/>
  <c r="R149" i="18"/>
  <c r="CX149" i="18" s="1"/>
  <c r="R182" i="18"/>
  <c r="CX182" i="18" s="1"/>
  <c r="R173" i="18"/>
  <c r="CX173" i="18" s="1"/>
  <c r="R161" i="18"/>
  <c r="CX161" i="18" s="1"/>
  <c r="R154" i="18"/>
  <c r="CX154" i="18" s="1"/>
  <c r="R193" i="18"/>
  <c r="CX193" i="18" s="1"/>
  <c r="R166" i="18"/>
  <c r="CX166" i="18" s="1"/>
  <c r="R185" i="18"/>
  <c r="CX185" i="18" s="1"/>
  <c r="R178" i="18"/>
  <c r="CX178" i="18" s="1"/>
  <c r="R157" i="18"/>
  <c r="CX157" i="18" s="1"/>
  <c r="R150" i="18"/>
  <c r="CX150" i="18" s="1"/>
  <c r="R194" i="18"/>
  <c r="CX194" i="18" s="1"/>
  <c r="R169" i="18"/>
  <c r="CX169" i="18" s="1"/>
  <c r="R162" i="18"/>
  <c r="CX162" i="18" s="1"/>
  <c r="R181" i="18"/>
  <c r="CX181" i="18" s="1"/>
  <c r="R174" i="18"/>
  <c r="CX174" i="18" s="1"/>
  <c r="R153" i="18"/>
  <c r="CX153" i="18" s="1"/>
  <c r="R146" i="18"/>
  <c r="CX146" i="18" s="1"/>
  <c r="R186" i="18"/>
  <c r="CX186" i="18" s="1"/>
  <c r="R165" i="18"/>
  <c r="CX165" i="18" s="1"/>
  <c r="R122" i="18"/>
  <c r="CX122" i="18" s="1"/>
  <c r="R113" i="18"/>
  <c r="CX113" i="18" s="1"/>
  <c r="R106" i="18"/>
  <c r="CX106" i="18" s="1"/>
  <c r="R141" i="18"/>
  <c r="CX141" i="18" s="1"/>
  <c r="R134" i="18"/>
  <c r="CX134" i="18" s="1"/>
  <c r="R125" i="18"/>
  <c r="CX125" i="18" s="1"/>
  <c r="R118" i="18"/>
  <c r="CX118" i="18" s="1"/>
  <c r="R109" i="18"/>
  <c r="CX109" i="18" s="1"/>
  <c r="R102" i="18"/>
  <c r="CX102" i="18" s="1"/>
  <c r="R137" i="18"/>
  <c r="CX137" i="18" s="1"/>
  <c r="R130" i="18"/>
  <c r="CX130" i="18" s="1"/>
  <c r="R121" i="18"/>
  <c r="CX121" i="18" s="1"/>
  <c r="R114" i="18"/>
  <c r="CX114" i="18" s="1"/>
  <c r="R105" i="18"/>
  <c r="CX105" i="18" s="1"/>
  <c r="R142" i="18"/>
  <c r="CX142" i="18" s="1"/>
  <c r="R133" i="18"/>
  <c r="CX133" i="18" s="1"/>
  <c r="R126" i="18"/>
  <c r="CX126" i="18" s="1"/>
  <c r="R117" i="18"/>
  <c r="CX117" i="18" s="1"/>
  <c r="R110" i="18"/>
  <c r="CX110" i="18" s="1"/>
  <c r="R145" i="18"/>
  <c r="CX145" i="18" s="1"/>
  <c r="R138" i="18"/>
  <c r="CX138" i="18" s="1"/>
  <c r="R129" i="18"/>
  <c r="CX129" i="18" s="1"/>
  <c r="R101" i="18"/>
  <c r="CX101" i="18" s="1"/>
  <c r="R97" i="18"/>
  <c r="CX97" i="18" s="1"/>
  <c r="R73" i="18"/>
  <c r="CX73" i="18" s="1"/>
  <c r="R66" i="18"/>
  <c r="CX66" i="18" s="1"/>
  <c r="R54" i="18"/>
  <c r="CX54" i="18" s="1"/>
  <c r="R90" i="18"/>
  <c r="CX90" i="18" s="1"/>
  <c r="R85" i="18"/>
  <c r="CX85" i="18" s="1"/>
  <c r="R78" i="18"/>
  <c r="CX78" i="18" s="1"/>
  <c r="R69" i="18"/>
  <c r="CX69" i="18" s="1"/>
  <c r="R62" i="18"/>
  <c r="CX62" i="18" s="1"/>
  <c r="R57" i="18"/>
  <c r="CX57" i="18" s="1"/>
  <c r="R98" i="18"/>
  <c r="CX98" i="18" s="1"/>
  <c r="R93" i="18"/>
  <c r="CX93" i="18" s="1"/>
  <c r="R81" i="18"/>
  <c r="CX81" i="18" s="1"/>
  <c r="R74" i="18"/>
  <c r="CX74" i="18" s="1"/>
  <c r="R86" i="18"/>
  <c r="CX86" i="18" s="1"/>
  <c r="R65" i="18"/>
  <c r="CX65" i="18" s="1"/>
  <c r="R77" i="18"/>
  <c r="CX77" i="18" s="1"/>
  <c r="R58" i="18"/>
  <c r="CX58" i="18" s="1"/>
  <c r="R94" i="18"/>
  <c r="CX94" i="18" s="1"/>
  <c r="R89" i="18"/>
  <c r="CX89" i="18" s="1"/>
  <c r="R70" i="18"/>
  <c r="CX70" i="18" s="1"/>
  <c r="R82" i="18"/>
  <c r="CX82" i="18" s="1"/>
  <c r="R61" i="18"/>
  <c r="CX61" i="18" s="1"/>
  <c r="R49" i="18"/>
  <c r="CX49" i="18" s="1"/>
  <c r="R17" i="18"/>
  <c r="CX17" i="18" s="1"/>
  <c r="R10" i="18"/>
  <c r="CX10" i="18" s="1"/>
  <c r="R37" i="18"/>
  <c r="CX37" i="18" s="1"/>
  <c r="R50" i="18"/>
  <c r="CX50" i="18" s="1"/>
  <c r="R42" i="18"/>
  <c r="CX42" i="18" s="1"/>
  <c r="R30" i="18"/>
  <c r="CX30" i="18" s="1"/>
  <c r="R13" i="18"/>
  <c r="CX13" i="18" s="1"/>
  <c r="R53" i="18"/>
  <c r="CX53" i="18" s="1"/>
  <c r="R45" i="18"/>
  <c r="CX45" i="18" s="1"/>
  <c r="R33" i="18"/>
  <c r="CX33" i="18" s="1"/>
  <c r="R18" i="18"/>
  <c r="CX18" i="18" s="1"/>
  <c r="R46" i="18"/>
  <c r="CX46" i="18" s="1"/>
  <c r="R38" i="18"/>
  <c r="CX38" i="18" s="1"/>
  <c r="R26" i="18"/>
  <c r="CX26" i="18" s="1"/>
  <c r="R21" i="18"/>
  <c r="CX21" i="18" s="1"/>
  <c r="R14" i="18"/>
  <c r="CX14" i="18" s="1"/>
  <c r="R29" i="18"/>
  <c r="CX29" i="18" s="1"/>
  <c r="R25" i="18"/>
  <c r="CX25" i="18" s="1"/>
  <c r="R9" i="18"/>
  <c r="CX9" i="18" s="1"/>
  <c r="R41" i="18"/>
  <c r="CX41" i="18" s="1"/>
  <c r="R34" i="18"/>
  <c r="CX34" i="18" s="1"/>
  <c r="R22" i="18"/>
  <c r="CX22" i="18" s="1"/>
  <c r="CX6" i="18"/>
  <c r="R280" i="18"/>
  <c r="CX280" i="18" s="1"/>
  <c r="R309" i="18"/>
  <c r="CX309" i="18" s="1"/>
  <c r="R341" i="18"/>
  <c r="CX341" i="18" s="1"/>
  <c r="R255" i="18"/>
  <c r="CX255" i="18" s="1"/>
  <c r="R7" i="18"/>
  <c r="CX7" i="18" s="1"/>
  <c r="R23" i="18"/>
  <c r="CX23" i="18" s="1"/>
  <c r="R39" i="18"/>
  <c r="CX39" i="18" s="1"/>
  <c r="R55" i="18"/>
  <c r="CX55" i="18" s="1"/>
  <c r="R71" i="18"/>
  <c r="CX71" i="18" s="1"/>
  <c r="R87" i="18"/>
  <c r="CX87" i="18" s="1"/>
  <c r="R103" i="18"/>
  <c r="CX103" i="18" s="1"/>
  <c r="R119" i="18"/>
  <c r="CX119" i="18" s="1"/>
  <c r="R135" i="18"/>
  <c r="CX135" i="18" s="1"/>
  <c r="R151" i="18"/>
  <c r="CX151" i="18" s="1"/>
  <c r="R167" i="18"/>
  <c r="CX167" i="18" s="1"/>
  <c r="R183" i="18"/>
  <c r="CX183" i="18" s="1"/>
  <c r="R199" i="18"/>
  <c r="CX199" i="18" s="1"/>
  <c r="R215" i="18"/>
  <c r="CX215" i="18" s="1"/>
  <c r="R228" i="18"/>
  <c r="CX228" i="18" s="1"/>
  <c r="R289" i="18"/>
  <c r="CX289" i="18" s="1"/>
  <c r="R292" i="18"/>
  <c r="CX292" i="18" s="1"/>
  <c r="R12" i="18"/>
  <c r="CX12" i="18" s="1"/>
  <c r="R28" i="18"/>
  <c r="CX28" i="18" s="1"/>
  <c r="R44" i="18"/>
  <c r="CX44" i="18" s="1"/>
  <c r="R60" i="18"/>
  <c r="CX60" i="18" s="1"/>
  <c r="R76" i="18"/>
  <c r="CX76" i="18" s="1"/>
  <c r="R92" i="18"/>
  <c r="CX92" i="18" s="1"/>
  <c r="R108" i="18"/>
  <c r="CX108" i="18" s="1"/>
  <c r="R124" i="18"/>
  <c r="CX124" i="18" s="1"/>
  <c r="R140" i="18"/>
  <c r="CX140" i="18" s="1"/>
  <c r="R156" i="18"/>
  <c r="CX156" i="18" s="1"/>
  <c r="R172" i="18"/>
  <c r="CX172" i="18" s="1"/>
  <c r="R188" i="18"/>
  <c r="CX188" i="18" s="1"/>
  <c r="R204" i="18"/>
  <c r="CX204" i="18" s="1"/>
  <c r="R220" i="18"/>
  <c r="CX220" i="18" s="1"/>
  <c r="R229" i="18"/>
  <c r="CX229" i="18" s="1"/>
  <c r="R328" i="18"/>
  <c r="CX328" i="18" s="1"/>
  <c r="R319" i="18"/>
  <c r="CX319" i="18" s="1"/>
  <c r="R259" i="18"/>
  <c r="CX259" i="18" s="1"/>
  <c r="R307" i="18"/>
  <c r="CX307" i="18" s="1"/>
  <c r="R336" i="18"/>
  <c r="CX336" i="18" s="1"/>
  <c r="R321" i="18"/>
  <c r="CX321" i="18" s="1"/>
  <c r="R353" i="18"/>
  <c r="CX353" i="18" s="1"/>
  <c r="R248" i="18"/>
  <c r="CX248" i="18" s="1"/>
  <c r="R277" i="18"/>
  <c r="CX277" i="18" s="1"/>
  <c r="R271" i="18"/>
  <c r="CX271" i="18" s="1"/>
  <c r="R11" i="18"/>
  <c r="CX11" i="18" s="1"/>
  <c r="R27" i="18"/>
  <c r="CX27" i="18" s="1"/>
  <c r="R43" i="18"/>
  <c r="CX43" i="18" s="1"/>
  <c r="R59" i="18"/>
  <c r="CX59" i="18" s="1"/>
  <c r="R75" i="18"/>
  <c r="CX75" i="18" s="1"/>
  <c r="R91" i="18"/>
  <c r="CX91" i="18" s="1"/>
  <c r="R107" i="18"/>
  <c r="CX107" i="18" s="1"/>
  <c r="R123" i="18"/>
  <c r="CX123" i="18" s="1"/>
  <c r="R139" i="18"/>
  <c r="CX139" i="18" s="1"/>
  <c r="R155" i="18"/>
  <c r="CX155" i="18" s="1"/>
  <c r="R171" i="18"/>
  <c r="CX171" i="18" s="1"/>
  <c r="R187" i="18"/>
  <c r="CX187" i="18" s="1"/>
  <c r="R203" i="18"/>
  <c r="CX203" i="18" s="1"/>
  <c r="R219" i="18"/>
  <c r="CX219" i="18" s="1"/>
  <c r="R257" i="18"/>
  <c r="CX257" i="18" s="1"/>
  <c r="R260" i="18"/>
  <c r="CX260" i="18" s="1"/>
  <c r="R8" i="18"/>
  <c r="CX8" i="18" s="1"/>
  <c r="R24" i="18"/>
  <c r="CX24" i="18" s="1"/>
  <c r="R40" i="18"/>
  <c r="CX40" i="18" s="1"/>
  <c r="R56" i="18"/>
  <c r="CX56" i="18" s="1"/>
  <c r="R72" i="18"/>
  <c r="CX72" i="18" s="1"/>
  <c r="R88" i="18"/>
  <c r="CX88" i="18" s="1"/>
  <c r="R104" i="18"/>
  <c r="CX104" i="18" s="1"/>
  <c r="R120" i="18"/>
  <c r="CX120" i="18" s="1"/>
  <c r="R136" i="18"/>
  <c r="CX136" i="18" s="1"/>
  <c r="R152" i="18"/>
  <c r="CX152" i="18" s="1"/>
  <c r="R168" i="18"/>
  <c r="CX168" i="18" s="1"/>
  <c r="R184" i="18"/>
  <c r="CX184" i="18" s="1"/>
  <c r="R200" i="18"/>
  <c r="CX200" i="18" s="1"/>
  <c r="R216" i="18"/>
  <c r="CX216" i="18" s="1"/>
  <c r="R296" i="18"/>
  <c r="CX296" i="18" s="1"/>
  <c r="R325" i="18"/>
  <c r="CX325" i="18" s="1"/>
  <c r="R335" i="18"/>
  <c r="CX335" i="18" s="1"/>
  <c r="R275" i="18"/>
  <c r="CX275" i="18" s="1"/>
  <c r="R241" i="18"/>
  <c r="CX241" i="18" s="1"/>
  <c r="R305" i="18"/>
  <c r="CX305" i="18" s="1"/>
  <c r="R308" i="18"/>
  <c r="CX308" i="18" s="1"/>
  <c r="R324" i="18"/>
  <c r="CX324" i="18" s="1"/>
  <c r="R245" i="18"/>
  <c r="CX245" i="18" s="1"/>
  <c r="R344" i="18"/>
  <c r="CX344" i="18" s="1"/>
  <c r="R323" i="18"/>
  <c r="CX323" i="18" s="1"/>
  <c r="R15" i="18"/>
  <c r="CX15" i="18" s="1"/>
  <c r="R31" i="18"/>
  <c r="CX31" i="18" s="1"/>
  <c r="R47" i="18"/>
  <c r="CX47" i="18" s="1"/>
  <c r="R63" i="18"/>
  <c r="CX63" i="18" s="1"/>
  <c r="R79" i="18"/>
  <c r="CX79" i="18" s="1"/>
  <c r="R95" i="18"/>
  <c r="CX95" i="18" s="1"/>
  <c r="R111" i="18"/>
  <c r="CX111" i="18" s="1"/>
  <c r="R127" i="18"/>
  <c r="CX127" i="18" s="1"/>
  <c r="R143" i="18"/>
  <c r="CX143" i="18" s="1"/>
  <c r="R159" i="18"/>
  <c r="CX159" i="18" s="1"/>
  <c r="R175" i="18"/>
  <c r="CX175" i="18" s="1"/>
  <c r="R191" i="18"/>
  <c r="CX191" i="18" s="1"/>
  <c r="R207" i="18"/>
  <c r="CX207" i="18" s="1"/>
  <c r="R223" i="18"/>
  <c r="CX223" i="18" s="1"/>
  <c r="R225" i="18"/>
  <c r="CX225" i="18" s="1"/>
  <c r="R337" i="18"/>
  <c r="CX337" i="18" s="1"/>
  <c r="R340" i="18"/>
  <c r="CX340" i="18" s="1"/>
  <c r="R20" i="18"/>
  <c r="CX20" i="18" s="1"/>
  <c r="R36" i="18"/>
  <c r="CX36" i="18" s="1"/>
  <c r="R52" i="18"/>
  <c r="CX52" i="18" s="1"/>
  <c r="R68" i="18"/>
  <c r="CX68" i="18" s="1"/>
  <c r="R84" i="18"/>
  <c r="CX84" i="18" s="1"/>
  <c r="R100" i="18"/>
  <c r="CX100" i="18" s="1"/>
  <c r="R116" i="18"/>
  <c r="CX116" i="18" s="1"/>
  <c r="R132" i="18"/>
  <c r="CX132" i="18" s="1"/>
  <c r="R148" i="18"/>
  <c r="CX148" i="18" s="1"/>
  <c r="R164" i="18"/>
  <c r="CX164" i="18" s="1"/>
  <c r="R180" i="18"/>
  <c r="CX180" i="18" s="1"/>
  <c r="R196" i="18"/>
  <c r="CX196" i="18" s="1"/>
  <c r="R212" i="18"/>
  <c r="CX212" i="18" s="1"/>
  <c r="R264" i="18"/>
  <c r="CX264" i="18" s="1"/>
  <c r="R293" i="18"/>
  <c r="CX293" i="18" s="1"/>
  <c r="R287" i="18"/>
  <c r="CX287" i="18" s="1"/>
  <c r="R227" i="18"/>
  <c r="CX227" i="18" s="1"/>
  <c r="R273" i="18"/>
  <c r="CX273" i="18" s="1"/>
  <c r="R276" i="18"/>
  <c r="CX276" i="18" s="1"/>
  <c r="R312" i="18"/>
  <c r="CX312" i="18" s="1"/>
  <c r="R239" i="18"/>
  <c r="CX239" i="18" s="1"/>
  <c r="R303" i="18"/>
  <c r="CX303" i="18" s="1"/>
  <c r="R351" i="18"/>
  <c r="CX351" i="18" s="1"/>
  <c r="R348" i="18"/>
  <c r="CX348" i="18" s="1"/>
  <c r="R291" i="18"/>
  <c r="CX291" i="18" s="1"/>
  <c r="R19" i="18"/>
  <c r="CX19" i="18" s="1"/>
  <c r="R35" i="18"/>
  <c r="CX35" i="18" s="1"/>
  <c r="R51" i="18"/>
  <c r="CX51" i="18" s="1"/>
  <c r="R67" i="18"/>
  <c r="CX67" i="18" s="1"/>
  <c r="R83" i="18"/>
  <c r="CX83" i="18" s="1"/>
  <c r="R99" i="18"/>
  <c r="CX99" i="18" s="1"/>
  <c r="R115" i="18"/>
  <c r="CX115" i="18" s="1"/>
  <c r="R131" i="18"/>
  <c r="CX131" i="18" s="1"/>
  <c r="R147" i="18"/>
  <c r="CX147" i="18" s="1"/>
  <c r="R163" i="18"/>
  <c r="CX163" i="18" s="1"/>
  <c r="R179" i="18"/>
  <c r="CX179" i="18" s="1"/>
  <c r="R195" i="18"/>
  <c r="CX195" i="18" s="1"/>
  <c r="R211" i="18"/>
  <c r="CX211" i="18" s="1"/>
  <c r="R16" i="18"/>
  <c r="CX16" i="18" s="1"/>
  <c r="R32" i="18"/>
  <c r="CX32" i="18" s="1"/>
  <c r="R48" i="18"/>
  <c r="CX48" i="18" s="1"/>
  <c r="R64" i="18"/>
  <c r="CX64" i="18" s="1"/>
  <c r="R80" i="18"/>
  <c r="CX80" i="18" s="1"/>
  <c r="R96" i="18"/>
  <c r="CX96" i="18" s="1"/>
  <c r="R112" i="18"/>
  <c r="CX112" i="18" s="1"/>
  <c r="R128" i="18"/>
  <c r="CX128" i="18" s="1"/>
  <c r="R144" i="18"/>
  <c r="CX144" i="18" s="1"/>
  <c r="R160" i="18"/>
  <c r="CX160" i="18" s="1"/>
  <c r="R176" i="18"/>
  <c r="CX176" i="18" s="1"/>
  <c r="R192" i="18"/>
  <c r="CX192" i="18" s="1"/>
  <c r="R208" i="18"/>
  <c r="CX208" i="18" s="1"/>
  <c r="R232" i="18"/>
  <c r="CX232" i="18" s="1"/>
  <c r="R261" i="18"/>
  <c r="CX261" i="18" s="1"/>
  <c r="R243" i="18"/>
  <c r="CX243" i="18" s="1"/>
  <c r="R339" i="18"/>
  <c r="CX339" i="18" s="1"/>
  <c r="R244" i="18"/>
  <c r="CX244" i="18" s="1"/>
  <c r="X341" i="18"/>
  <c r="DD341" i="18" s="1"/>
  <c r="X348" i="18"/>
  <c r="DD348" i="18" s="1"/>
  <c r="X352" i="18"/>
  <c r="DD352" i="18" s="1"/>
  <c r="X345" i="18"/>
  <c r="DD345" i="18" s="1"/>
  <c r="X339" i="18"/>
  <c r="DD339" i="18" s="1"/>
  <c r="X350" i="18"/>
  <c r="DD350" i="18" s="1"/>
  <c r="X334" i="18"/>
  <c r="DD334" i="18" s="1"/>
  <c r="X332" i="18"/>
  <c r="DD332" i="18" s="1"/>
  <c r="X330" i="18"/>
  <c r="DD330" i="18" s="1"/>
  <c r="X328" i="18"/>
  <c r="DD328" i="18" s="1"/>
  <c r="X346" i="18"/>
  <c r="DD346" i="18" s="1"/>
  <c r="X342" i="18"/>
  <c r="DD342" i="18" s="1"/>
  <c r="X326" i="18"/>
  <c r="DD326" i="18" s="1"/>
  <c r="X344" i="18"/>
  <c r="DD344" i="18" s="1"/>
  <c r="X329" i="18"/>
  <c r="DD329" i="18" s="1"/>
  <c r="X313" i="18"/>
  <c r="DD313" i="18" s="1"/>
  <c r="X320" i="18"/>
  <c r="DD320" i="18" s="1"/>
  <c r="X316" i="18"/>
  <c r="DD316" i="18" s="1"/>
  <c r="X314" i="18"/>
  <c r="DD314" i="18" s="1"/>
  <c r="X310" i="18"/>
  <c r="DD310" i="18" s="1"/>
  <c r="X338" i="18"/>
  <c r="DD338" i="18" s="1"/>
  <c r="X318" i="18"/>
  <c r="DD318" i="18" s="1"/>
  <c r="X325" i="18"/>
  <c r="DD325" i="18" s="1"/>
  <c r="X309" i="18"/>
  <c r="DD309" i="18" s="1"/>
  <c r="X298" i="18"/>
  <c r="DD298" i="18" s="1"/>
  <c r="X296" i="18"/>
  <c r="DD296" i="18" s="1"/>
  <c r="X323" i="18"/>
  <c r="DD323" i="18" s="1"/>
  <c r="X297" i="18"/>
  <c r="DD297" i="18" s="1"/>
  <c r="X322" i="18"/>
  <c r="DD322" i="18" s="1"/>
  <c r="X307" i="18"/>
  <c r="DD307" i="18" s="1"/>
  <c r="X306" i="18"/>
  <c r="DD306" i="18" s="1"/>
  <c r="X312" i="18"/>
  <c r="DD312" i="18" s="1"/>
  <c r="X302" i="18"/>
  <c r="DD302" i="18" s="1"/>
  <c r="X293" i="18"/>
  <c r="DD293" i="18" s="1"/>
  <c r="X286" i="18"/>
  <c r="DD286" i="18" s="1"/>
  <c r="X284" i="18"/>
  <c r="DD284" i="18" s="1"/>
  <c r="X282" i="18"/>
  <c r="DD282" i="18" s="1"/>
  <c r="X281" i="18"/>
  <c r="DD281" i="18" s="1"/>
  <c r="X300" i="18"/>
  <c r="DD300" i="18" s="1"/>
  <c r="X291" i="18"/>
  <c r="DD291" i="18" s="1"/>
  <c r="X290" i="18"/>
  <c r="DD290" i="18" s="1"/>
  <c r="X288" i="18"/>
  <c r="DD288" i="18" s="1"/>
  <c r="X278" i="18"/>
  <c r="DD278" i="18" s="1"/>
  <c r="X277" i="18"/>
  <c r="DD277" i="18" s="1"/>
  <c r="X270" i="18"/>
  <c r="DD270" i="18" s="1"/>
  <c r="X268" i="18"/>
  <c r="DD268" i="18" s="1"/>
  <c r="X266" i="18"/>
  <c r="DD266" i="18" s="1"/>
  <c r="X246" i="18"/>
  <c r="DD246" i="18" s="1"/>
  <c r="X280" i="18"/>
  <c r="DD280" i="18" s="1"/>
  <c r="X275" i="18"/>
  <c r="DD275" i="18" s="1"/>
  <c r="X274" i="18"/>
  <c r="DD274" i="18" s="1"/>
  <c r="X294" i="18"/>
  <c r="DD294" i="18" s="1"/>
  <c r="X254" i="18"/>
  <c r="DD254" i="18" s="1"/>
  <c r="X252" i="18"/>
  <c r="DD252" i="18" s="1"/>
  <c r="X262" i="18"/>
  <c r="DD262" i="18" s="1"/>
  <c r="X248" i="18"/>
  <c r="DD248" i="18" s="1"/>
  <c r="X259" i="18"/>
  <c r="DD259" i="18" s="1"/>
  <c r="X230" i="18"/>
  <c r="DD230" i="18" s="1"/>
  <c r="X232" i="18"/>
  <c r="DD232" i="18" s="1"/>
  <c r="X229" i="18"/>
  <c r="DD229" i="18" s="1"/>
  <c r="X261" i="18"/>
  <c r="DD261" i="18" s="1"/>
  <c r="X265" i="18"/>
  <c r="DD265" i="18" s="1"/>
  <c r="X264" i="18"/>
  <c r="DD264" i="18" s="1"/>
  <c r="X250" i="18"/>
  <c r="DD250" i="18" s="1"/>
  <c r="X249" i="18"/>
  <c r="DD249" i="18" s="1"/>
  <c r="X238" i="18"/>
  <c r="DD238" i="18" s="1"/>
  <c r="X258" i="18"/>
  <c r="DD258" i="18" s="1"/>
  <c r="X245" i="18"/>
  <c r="DD245" i="18" s="1"/>
  <c r="X243" i="18"/>
  <c r="DD243" i="18" s="1"/>
  <c r="X242" i="18"/>
  <c r="DD242" i="18" s="1"/>
  <c r="X221" i="18"/>
  <c r="DD221" i="18" s="1"/>
  <c r="X209" i="18"/>
  <c r="DD209" i="18" s="1"/>
  <c r="X202" i="18"/>
  <c r="DD202" i="18" s="1"/>
  <c r="X214" i="18"/>
  <c r="DD214" i="18" s="1"/>
  <c r="X236" i="18"/>
  <c r="DD236" i="18" s="1"/>
  <c r="X217" i="18"/>
  <c r="DD217" i="18" s="1"/>
  <c r="X205" i="18"/>
  <c r="DD205" i="18" s="1"/>
  <c r="X198" i="18"/>
  <c r="DD198" i="18" s="1"/>
  <c r="X189" i="18"/>
  <c r="DD189" i="18" s="1"/>
  <c r="X233" i="18"/>
  <c r="DD233" i="18" s="1"/>
  <c r="X227" i="18"/>
  <c r="DD227" i="18" s="1"/>
  <c r="X226" i="18"/>
  <c r="DD226" i="18" s="1"/>
  <c r="X222" i="18"/>
  <c r="DD222" i="18" s="1"/>
  <c r="X210" i="18"/>
  <c r="DD210" i="18" s="1"/>
  <c r="X201" i="18"/>
  <c r="DD201" i="18" s="1"/>
  <c r="X213" i="18"/>
  <c r="DD213" i="18" s="1"/>
  <c r="X234" i="18"/>
  <c r="DD234" i="18" s="1"/>
  <c r="X231" i="18"/>
  <c r="DD231" i="18" s="1"/>
  <c r="X218" i="18"/>
  <c r="DD218" i="18" s="1"/>
  <c r="X206" i="18"/>
  <c r="DD206" i="18" s="1"/>
  <c r="X197" i="18"/>
  <c r="DD197" i="18" s="1"/>
  <c r="X190" i="18"/>
  <c r="DD190" i="18" s="1"/>
  <c r="X193" i="18"/>
  <c r="DD193" i="18" s="1"/>
  <c r="X162" i="18"/>
  <c r="DD162" i="18" s="1"/>
  <c r="X181" i="18"/>
  <c r="DD181" i="18" s="1"/>
  <c r="X174" i="18"/>
  <c r="DD174" i="18" s="1"/>
  <c r="X153" i="18"/>
  <c r="DD153" i="18" s="1"/>
  <c r="X146" i="18"/>
  <c r="DD146" i="18" s="1"/>
  <c r="X194" i="18"/>
  <c r="DD194" i="18" s="1"/>
  <c r="X186" i="18"/>
  <c r="DD186" i="18" s="1"/>
  <c r="X165" i="18"/>
  <c r="DD165" i="18" s="1"/>
  <c r="X177" i="18"/>
  <c r="DD177" i="18" s="1"/>
  <c r="X170" i="18"/>
  <c r="DD170" i="18" s="1"/>
  <c r="X158" i="18"/>
  <c r="DD158" i="18" s="1"/>
  <c r="X149" i="18"/>
  <c r="DD149" i="18" s="1"/>
  <c r="X161" i="18"/>
  <c r="DD161" i="18" s="1"/>
  <c r="X182" i="18"/>
  <c r="DD182" i="18" s="1"/>
  <c r="X173" i="18"/>
  <c r="DD173" i="18" s="1"/>
  <c r="X154" i="18"/>
  <c r="DD154" i="18" s="1"/>
  <c r="X185" i="18"/>
  <c r="DD185" i="18" s="1"/>
  <c r="X166" i="18"/>
  <c r="DD166" i="18" s="1"/>
  <c r="X178" i="18"/>
  <c r="DD178" i="18" s="1"/>
  <c r="X169" i="18"/>
  <c r="DD169" i="18" s="1"/>
  <c r="X157" i="18"/>
  <c r="DD157" i="18" s="1"/>
  <c r="X150" i="18"/>
  <c r="DD150" i="18" s="1"/>
  <c r="X142" i="18"/>
  <c r="DD142" i="18" s="1"/>
  <c r="X133" i="18"/>
  <c r="DD133" i="18" s="1"/>
  <c r="X126" i="18"/>
  <c r="DD126" i="18" s="1"/>
  <c r="X145" i="18"/>
  <c r="DD145" i="18" s="1"/>
  <c r="X117" i="18"/>
  <c r="DD117" i="18" s="1"/>
  <c r="X110" i="18"/>
  <c r="DD110" i="18" s="1"/>
  <c r="X101" i="18"/>
  <c r="DD101" i="18" s="1"/>
  <c r="X138" i="18"/>
  <c r="DD138" i="18" s="1"/>
  <c r="X129" i="18"/>
  <c r="DD129" i="18" s="1"/>
  <c r="X122" i="18"/>
  <c r="DD122" i="18" s="1"/>
  <c r="X113" i="18"/>
  <c r="DD113" i="18" s="1"/>
  <c r="X106" i="18"/>
  <c r="DD106" i="18" s="1"/>
  <c r="X141" i="18"/>
  <c r="DD141" i="18" s="1"/>
  <c r="X134" i="18"/>
  <c r="DD134" i="18" s="1"/>
  <c r="X125" i="18"/>
  <c r="DD125" i="18" s="1"/>
  <c r="X118" i="18"/>
  <c r="DD118" i="18" s="1"/>
  <c r="X109" i="18"/>
  <c r="DD109" i="18" s="1"/>
  <c r="X102" i="18"/>
  <c r="DD102" i="18" s="1"/>
  <c r="X137" i="18"/>
  <c r="DD137" i="18" s="1"/>
  <c r="X130" i="18"/>
  <c r="DD130" i="18" s="1"/>
  <c r="X121" i="18"/>
  <c r="DD121" i="18" s="1"/>
  <c r="X114" i="18"/>
  <c r="DD114" i="18" s="1"/>
  <c r="X105" i="18"/>
  <c r="DD105" i="18" s="1"/>
  <c r="X89" i="18"/>
  <c r="DD89" i="18" s="1"/>
  <c r="X77" i="18"/>
  <c r="DD77" i="18" s="1"/>
  <c r="X58" i="18"/>
  <c r="DD58" i="18" s="1"/>
  <c r="X94" i="18"/>
  <c r="DD94" i="18" s="1"/>
  <c r="X70" i="18"/>
  <c r="DD70" i="18" s="1"/>
  <c r="X61" i="18"/>
  <c r="DD61" i="18" s="1"/>
  <c r="X97" i="18"/>
  <c r="DD97" i="18" s="1"/>
  <c r="X82" i="18"/>
  <c r="DD82" i="18" s="1"/>
  <c r="X73" i="18"/>
  <c r="DD73" i="18" s="1"/>
  <c r="X85" i="18"/>
  <c r="DD85" i="18" s="1"/>
  <c r="X66" i="18"/>
  <c r="DD66" i="18" s="1"/>
  <c r="X54" i="18"/>
  <c r="DD54" i="18" s="1"/>
  <c r="X90" i="18"/>
  <c r="DD90" i="18" s="1"/>
  <c r="X78" i="18"/>
  <c r="DD78" i="18" s="1"/>
  <c r="X57" i="18"/>
  <c r="DD57" i="18" s="1"/>
  <c r="X93" i="18"/>
  <c r="DD93" i="18" s="1"/>
  <c r="X69" i="18"/>
  <c r="DD69" i="18" s="1"/>
  <c r="X62" i="18"/>
  <c r="DD62" i="18" s="1"/>
  <c r="X98" i="18"/>
  <c r="DD98" i="18" s="1"/>
  <c r="X81" i="18"/>
  <c r="DD81" i="18" s="1"/>
  <c r="X74" i="18"/>
  <c r="DD74" i="18" s="1"/>
  <c r="X86" i="18"/>
  <c r="DD86" i="18" s="1"/>
  <c r="X65" i="18"/>
  <c r="DD65" i="18" s="1"/>
  <c r="X53" i="18"/>
  <c r="DD53" i="18" s="1"/>
  <c r="X46" i="18"/>
  <c r="DD46" i="18" s="1"/>
  <c r="X38" i="18"/>
  <c r="DD38" i="18" s="1"/>
  <c r="X26" i="18"/>
  <c r="DD26" i="18" s="1"/>
  <c r="X21" i="18"/>
  <c r="DD21" i="18" s="1"/>
  <c r="X49" i="18"/>
  <c r="DD49" i="18" s="1"/>
  <c r="X41" i="18"/>
  <c r="DD41" i="18" s="1"/>
  <c r="X34" i="18"/>
  <c r="DD34" i="18" s="1"/>
  <c r="X22" i="18"/>
  <c r="DD22" i="18" s="1"/>
  <c r="X37" i="18"/>
  <c r="DD37" i="18" s="1"/>
  <c r="X25" i="18"/>
  <c r="DD25" i="18" s="1"/>
  <c r="X50" i="18"/>
  <c r="DD50" i="18" s="1"/>
  <c r="X42" i="18"/>
  <c r="DD42" i="18" s="1"/>
  <c r="X30" i="18"/>
  <c r="DD30" i="18" s="1"/>
  <c r="X45" i="18"/>
  <c r="DD45" i="18" s="1"/>
  <c r="X33" i="18"/>
  <c r="DD33" i="18" s="1"/>
  <c r="X29" i="18"/>
  <c r="DD29" i="18" s="1"/>
  <c r="X9" i="18"/>
  <c r="DD9" i="18" s="1"/>
  <c r="X6" i="18"/>
  <c r="DD6" i="18" s="1"/>
  <c r="X17" i="18"/>
  <c r="DD17" i="18" s="1"/>
  <c r="X10" i="18"/>
  <c r="DD10" i="18" s="1"/>
  <c r="X13" i="18"/>
  <c r="DD13" i="18" s="1"/>
  <c r="X18" i="18"/>
  <c r="DD18" i="18" s="1"/>
  <c r="X14" i="18"/>
  <c r="DD14" i="18" s="1"/>
  <c r="X272" i="18"/>
  <c r="DD272" i="18" s="1"/>
  <c r="X301" i="18"/>
  <c r="DD301" i="18" s="1"/>
  <c r="X349" i="18"/>
  <c r="DD349" i="18" s="1"/>
  <c r="X289" i="18"/>
  <c r="DD289" i="18" s="1"/>
  <c r="X267" i="18"/>
  <c r="DD267" i="18" s="1"/>
  <c r="X12" i="18"/>
  <c r="DD12" i="18" s="1"/>
  <c r="X28" i="18"/>
  <c r="DD28" i="18" s="1"/>
  <c r="X44" i="18"/>
  <c r="DD44" i="18" s="1"/>
  <c r="X60" i="18"/>
  <c r="DD60" i="18" s="1"/>
  <c r="X76" i="18"/>
  <c r="DD76" i="18" s="1"/>
  <c r="X92" i="18"/>
  <c r="DD92" i="18" s="1"/>
  <c r="X108" i="18"/>
  <c r="DD108" i="18" s="1"/>
  <c r="X124" i="18"/>
  <c r="DD124" i="18" s="1"/>
  <c r="X140" i="18"/>
  <c r="DD140" i="18" s="1"/>
  <c r="X156" i="18"/>
  <c r="DD156" i="18" s="1"/>
  <c r="X172" i="18"/>
  <c r="DD172" i="18" s="1"/>
  <c r="X188" i="18"/>
  <c r="DD188" i="18" s="1"/>
  <c r="X204" i="18"/>
  <c r="DD204" i="18" s="1"/>
  <c r="X220" i="18"/>
  <c r="DD220" i="18" s="1"/>
  <c r="X319" i="18"/>
  <c r="DD319" i="18" s="1"/>
  <c r="X335" i="18"/>
  <c r="DD335" i="18" s="1"/>
  <c r="X351" i="18"/>
  <c r="DD351" i="18" s="1"/>
  <c r="X237" i="18"/>
  <c r="DD237" i="18" s="1"/>
  <c r="X336" i="18"/>
  <c r="DD336" i="18" s="1"/>
  <c r="X279" i="18"/>
  <c r="DD279" i="18" s="1"/>
  <c r="X295" i="18"/>
  <c r="DD295" i="18" s="1"/>
  <c r="X241" i="18"/>
  <c r="DD241" i="18" s="1"/>
  <c r="X276" i="18"/>
  <c r="DD276" i="18" s="1"/>
  <c r="X337" i="18"/>
  <c r="DD337" i="18" s="1"/>
  <c r="X15" i="18"/>
  <c r="DD15" i="18" s="1"/>
  <c r="X31" i="18"/>
  <c r="DD31" i="18" s="1"/>
  <c r="X47" i="18"/>
  <c r="DD47" i="18" s="1"/>
  <c r="X63" i="18"/>
  <c r="DD63" i="18" s="1"/>
  <c r="X79" i="18"/>
  <c r="DD79" i="18" s="1"/>
  <c r="X95" i="18"/>
  <c r="DD95" i="18" s="1"/>
  <c r="X111" i="18"/>
  <c r="DD111" i="18" s="1"/>
  <c r="X127" i="18"/>
  <c r="DD127" i="18" s="1"/>
  <c r="X143" i="18"/>
  <c r="DD143" i="18" s="1"/>
  <c r="X159" i="18"/>
  <c r="DD159" i="18" s="1"/>
  <c r="X175" i="18"/>
  <c r="DD175" i="18" s="1"/>
  <c r="X191" i="18"/>
  <c r="DD191" i="18" s="1"/>
  <c r="X207" i="18"/>
  <c r="DD207" i="18" s="1"/>
  <c r="X223" i="18"/>
  <c r="DD223" i="18" s="1"/>
  <c r="X287" i="18"/>
  <c r="DD287" i="18" s="1"/>
  <c r="X253" i="18"/>
  <c r="DD253" i="18" s="1"/>
  <c r="X324" i="18"/>
  <c r="DD324" i="18" s="1"/>
  <c r="X299" i="18"/>
  <c r="DD299" i="18" s="1"/>
  <c r="X315" i="18"/>
  <c r="DD315" i="18" s="1"/>
  <c r="X16" i="18"/>
  <c r="DD16" i="18" s="1"/>
  <c r="X32" i="18"/>
  <c r="DD32" i="18" s="1"/>
  <c r="X48" i="18"/>
  <c r="DD48" i="18" s="1"/>
  <c r="X64" i="18"/>
  <c r="DD64" i="18" s="1"/>
  <c r="X80" i="18"/>
  <c r="DD80" i="18" s="1"/>
  <c r="X96" i="18"/>
  <c r="DD96" i="18" s="1"/>
  <c r="X112" i="18"/>
  <c r="DD112" i="18" s="1"/>
  <c r="X128" i="18"/>
  <c r="DD128" i="18" s="1"/>
  <c r="X144" i="18"/>
  <c r="DD144" i="18" s="1"/>
  <c r="X160" i="18"/>
  <c r="DD160" i="18" s="1"/>
  <c r="X176" i="18"/>
  <c r="DD176" i="18" s="1"/>
  <c r="X192" i="18"/>
  <c r="DD192" i="18" s="1"/>
  <c r="X208" i="18"/>
  <c r="DD208" i="18" s="1"/>
  <c r="X224" i="18"/>
  <c r="DD224" i="18" s="1"/>
  <c r="X317" i="18"/>
  <c r="DD317" i="18" s="1"/>
  <c r="X311" i="18"/>
  <c r="DD311" i="18" s="1"/>
  <c r="X228" i="18"/>
  <c r="DD228" i="18" s="1"/>
  <c r="X257" i="18"/>
  <c r="DD257" i="18" s="1"/>
  <c r="X305" i="18"/>
  <c r="DD305" i="18" s="1"/>
  <c r="X19" i="18"/>
  <c r="DD19" i="18" s="1"/>
  <c r="X35" i="18"/>
  <c r="DD35" i="18" s="1"/>
  <c r="X51" i="18"/>
  <c r="DD51" i="18" s="1"/>
  <c r="X67" i="18"/>
  <c r="DD67" i="18" s="1"/>
  <c r="X83" i="18"/>
  <c r="DD83" i="18" s="1"/>
  <c r="X99" i="18"/>
  <c r="DD99" i="18" s="1"/>
  <c r="X115" i="18"/>
  <c r="DD115" i="18" s="1"/>
  <c r="X131" i="18"/>
  <c r="DD131" i="18" s="1"/>
  <c r="X147" i="18"/>
  <c r="DD147" i="18" s="1"/>
  <c r="X163" i="18"/>
  <c r="DD163" i="18" s="1"/>
  <c r="X179" i="18"/>
  <c r="DD179" i="18" s="1"/>
  <c r="X195" i="18"/>
  <c r="DD195" i="18" s="1"/>
  <c r="X211" i="18"/>
  <c r="DD211" i="18" s="1"/>
  <c r="X331" i="18"/>
  <c r="DD331" i="18" s="1"/>
  <c r="X255" i="18"/>
  <c r="DD255" i="18" s="1"/>
  <c r="X240" i="18"/>
  <c r="DD240" i="18" s="1"/>
  <c r="X269" i="18"/>
  <c r="DD269" i="18" s="1"/>
  <c r="X304" i="18"/>
  <c r="DD304" i="18" s="1"/>
  <c r="X327" i="18"/>
  <c r="DD327" i="18" s="1"/>
  <c r="X292" i="18"/>
  <c r="DD292" i="18" s="1"/>
  <c r="X251" i="18"/>
  <c r="DD251" i="18" s="1"/>
  <c r="X283" i="18"/>
  <c r="DD283" i="18" s="1"/>
  <c r="X347" i="18"/>
  <c r="DD347" i="18" s="1"/>
  <c r="X20" i="18"/>
  <c r="DD20" i="18" s="1"/>
  <c r="X36" i="18"/>
  <c r="DD36" i="18" s="1"/>
  <c r="X52" i="18"/>
  <c r="DD52" i="18" s="1"/>
  <c r="X68" i="18"/>
  <c r="DD68" i="18" s="1"/>
  <c r="X84" i="18"/>
  <c r="DD84" i="18" s="1"/>
  <c r="X100" i="18"/>
  <c r="DD100" i="18" s="1"/>
  <c r="X116" i="18"/>
  <c r="DD116" i="18" s="1"/>
  <c r="X132" i="18"/>
  <c r="DD132" i="18" s="1"/>
  <c r="X148" i="18"/>
  <c r="DD148" i="18" s="1"/>
  <c r="X164" i="18"/>
  <c r="DD164" i="18" s="1"/>
  <c r="X180" i="18"/>
  <c r="DD180" i="18" s="1"/>
  <c r="X196" i="18"/>
  <c r="DD196" i="18" s="1"/>
  <c r="X212" i="18"/>
  <c r="DD212" i="18" s="1"/>
  <c r="X239" i="18"/>
  <c r="DD239" i="18" s="1"/>
  <c r="X303" i="18"/>
  <c r="DD303" i="18" s="1"/>
  <c r="X333" i="18"/>
  <c r="DD333" i="18" s="1"/>
  <c r="X247" i="18"/>
  <c r="DD247" i="18" s="1"/>
  <c r="X244" i="18"/>
  <c r="DD244" i="18" s="1"/>
  <c r="X273" i="18"/>
  <c r="DD273" i="18" s="1"/>
  <c r="X340" i="18"/>
  <c r="DD340" i="18" s="1"/>
  <c r="X7" i="18"/>
  <c r="DD7" i="18" s="1"/>
  <c r="X23" i="18"/>
  <c r="DD23" i="18" s="1"/>
  <c r="X39" i="18"/>
  <c r="DD39" i="18" s="1"/>
  <c r="X55" i="18"/>
  <c r="DD55" i="18" s="1"/>
  <c r="X71" i="18"/>
  <c r="DD71" i="18" s="1"/>
  <c r="X87" i="18"/>
  <c r="DD87" i="18" s="1"/>
  <c r="X103" i="18"/>
  <c r="DD103" i="18" s="1"/>
  <c r="X119" i="18"/>
  <c r="DD119" i="18" s="1"/>
  <c r="X135" i="18"/>
  <c r="DD135" i="18" s="1"/>
  <c r="X151" i="18"/>
  <c r="DD151" i="18" s="1"/>
  <c r="X167" i="18"/>
  <c r="DD167" i="18" s="1"/>
  <c r="X183" i="18"/>
  <c r="DD183" i="18" s="1"/>
  <c r="X199" i="18"/>
  <c r="DD199" i="18" s="1"/>
  <c r="X215" i="18"/>
  <c r="DD215" i="18" s="1"/>
  <c r="X256" i="18"/>
  <c r="DD256" i="18" s="1"/>
  <c r="X263" i="18"/>
  <c r="DD263" i="18" s="1"/>
  <c r="X343" i="18"/>
  <c r="DD343" i="18" s="1"/>
  <c r="X321" i="18"/>
  <c r="DD321" i="18" s="1"/>
  <c r="X235" i="18"/>
  <c r="DD235" i="18" s="1"/>
  <c r="X8" i="18"/>
  <c r="DD8" i="18" s="1"/>
  <c r="X24" i="18"/>
  <c r="DD24" i="18" s="1"/>
  <c r="X40" i="18"/>
  <c r="DD40" i="18" s="1"/>
  <c r="X56" i="18"/>
  <c r="DD56" i="18" s="1"/>
  <c r="X72" i="18"/>
  <c r="DD72" i="18" s="1"/>
  <c r="X88" i="18"/>
  <c r="DD88" i="18" s="1"/>
  <c r="X104" i="18"/>
  <c r="DD104" i="18" s="1"/>
  <c r="X120" i="18"/>
  <c r="DD120" i="18" s="1"/>
  <c r="X136" i="18"/>
  <c r="DD136" i="18" s="1"/>
  <c r="X152" i="18"/>
  <c r="DD152" i="18" s="1"/>
  <c r="X168" i="18"/>
  <c r="DD168" i="18" s="1"/>
  <c r="X184" i="18"/>
  <c r="DD184" i="18" s="1"/>
  <c r="X200" i="18"/>
  <c r="DD200" i="18" s="1"/>
  <c r="X216" i="18"/>
  <c r="DD216" i="18" s="1"/>
  <c r="X271" i="18"/>
  <c r="DD271" i="18" s="1"/>
  <c r="X285" i="18"/>
  <c r="DD285" i="18" s="1"/>
  <c r="X225" i="18"/>
  <c r="DD225" i="18" s="1"/>
  <c r="X260" i="18"/>
  <c r="DD260" i="18" s="1"/>
  <c r="X308" i="18"/>
  <c r="DD308" i="18" s="1"/>
  <c r="X353" i="18"/>
  <c r="DD353" i="18" s="1"/>
  <c r="X11" i="18"/>
  <c r="DD11" i="18" s="1"/>
  <c r="X27" i="18"/>
  <c r="DD27" i="18" s="1"/>
  <c r="X43" i="18"/>
  <c r="DD43" i="18" s="1"/>
  <c r="X59" i="18"/>
  <c r="DD59" i="18" s="1"/>
  <c r="X75" i="18"/>
  <c r="DD75" i="18" s="1"/>
  <c r="X91" i="18"/>
  <c r="DD91" i="18" s="1"/>
  <c r="X107" i="18"/>
  <c r="DD107" i="18" s="1"/>
  <c r="X123" i="18"/>
  <c r="DD123" i="18" s="1"/>
  <c r="X139" i="18"/>
  <c r="DD139" i="18" s="1"/>
  <c r="X155" i="18"/>
  <c r="DD155" i="18" s="1"/>
  <c r="X171" i="18"/>
  <c r="DD171" i="18" s="1"/>
  <c r="X187" i="18"/>
  <c r="DD187" i="18" s="1"/>
  <c r="X203" i="18"/>
  <c r="DD203" i="18" s="1"/>
  <c r="X219" i="18"/>
  <c r="DD219" i="18" s="1"/>
  <c r="Y329" i="18"/>
  <c r="Y303" i="18"/>
  <c r="Y268" i="18"/>
  <c r="Y256" i="18"/>
  <c r="Y237" i="18"/>
  <c r="Y152" i="18"/>
  <c r="Y77" i="18"/>
  <c r="Y205" i="18"/>
  <c r="Y154" i="18"/>
  <c r="Y135" i="18"/>
  <c r="Y20" i="18"/>
  <c r="Y304" i="18"/>
  <c r="Y206" i="18"/>
  <c r="Y195" i="18"/>
  <c r="Y302" i="18"/>
  <c r="Y16" i="18"/>
  <c r="Y25" i="18"/>
  <c r="Y153" i="18"/>
  <c r="Y26" i="18"/>
  <c r="Y343" i="18"/>
  <c r="Y191" i="18"/>
  <c r="Y76" i="18"/>
  <c r="Y98" i="18"/>
  <c r="Y91" i="18"/>
  <c r="Y266" i="18"/>
  <c r="Y40" i="18"/>
  <c r="Y53" i="18"/>
  <c r="Y181" i="18"/>
  <c r="Y70" i="18"/>
  <c r="Y55" i="18"/>
  <c r="Y10" i="18"/>
  <c r="Y194" i="18"/>
  <c r="Y115" i="18"/>
  <c r="Y246" i="18"/>
  <c r="Y192" i="18"/>
  <c r="Y129" i="18"/>
  <c r="Y301" i="18"/>
  <c r="Y279" i="18"/>
  <c r="Y175" i="18"/>
  <c r="Y60" i="18"/>
  <c r="Y317" i="18"/>
  <c r="Y244" i="18"/>
  <c r="Y139" i="18"/>
  <c r="Y290" i="18"/>
  <c r="Y345" i="18"/>
  <c r="Y299" i="18"/>
  <c r="Y287" i="18"/>
  <c r="Y255" i="18"/>
  <c r="Y236" i="18"/>
  <c r="Y184" i="18"/>
  <c r="Y93" i="18"/>
  <c r="Y221" i="18"/>
  <c r="Y214" i="18"/>
  <c r="Y167" i="18"/>
  <c r="Y52" i="18"/>
  <c r="Y333" i="18"/>
  <c r="Y295" i="18"/>
  <c r="Y248" i="18"/>
  <c r="Y318" i="18"/>
  <c r="Y48" i="18"/>
  <c r="Y41" i="18"/>
  <c r="Y169" i="18"/>
  <c r="Y86" i="18"/>
  <c r="Y289" i="18"/>
  <c r="Y232" i="18"/>
  <c r="Y108" i="18"/>
  <c r="Y166" i="18"/>
  <c r="Y123" i="18"/>
  <c r="Y282" i="18"/>
  <c r="Y72" i="18"/>
  <c r="Y69" i="18"/>
  <c r="Y197" i="18"/>
  <c r="Y150" i="18"/>
  <c r="Y87" i="18"/>
  <c r="Y36" i="18"/>
  <c r="Y18" i="18"/>
  <c r="Y202" i="18"/>
  <c r="Y147" i="18"/>
  <c r="Y262" i="18"/>
  <c r="Y17" i="18"/>
  <c r="Y145" i="18"/>
  <c r="Y22" i="18"/>
  <c r="Y225" i="18"/>
  <c r="Y207" i="18"/>
  <c r="Y92" i="18"/>
  <c r="Y352" i="18"/>
  <c r="Y276" i="18"/>
  <c r="Y171" i="18"/>
  <c r="Y306" i="18"/>
  <c r="Y335" i="18"/>
  <c r="Y297" i="18"/>
  <c r="Y267" i="18"/>
  <c r="Y251" i="18"/>
  <c r="Y224" i="18"/>
  <c r="Y216" i="18"/>
  <c r="Y109" i="18"/>
  <c r="Y243" i="18"/>
  <c r="Y231" i="18"/>
  <c r="Y199" i="18"/>
  <c r="Y84" i="18"/>
  <c r="Y14" i="18"/>
  <c r="Y228" i="18"/>
  <c r="Y309" i="18"/>
  <c r="Y334" i="18"/>
  <c r="Y80" i="18"/>
  <c r="Y57" i="18"/>
  <c r="Y185" i="18"/>
  <c r="Y106" i="18"/>
  <c r="Y305" i="18"/>
  <c r="Y296" i="18"/>
  <c r="Y140" i="18"/>
  <c r="Y218" i="18"/>
  <c r="Y155" i="18"/>
  <c r="Y298" i="18"/>
  <c r="Y104" i="18"/>
  <c r="Y85" i="18"/>
  <c r="Y213" i="18"/>
  <c r="Y158" i="18"/>
  <c r="Y119" i="18"/>
  <c r="Y68" i="18"/>
  <c r="Y30" i="18"/>
  <c r="Y210" i="18"/>
  <c r="Y179" i="18"/>
  <c r="Y278" i="18"/>
  <c r="Y33" i="18"/>
  <c r="Y161" i="18"/>
  <c r="Y54" i="18"/>
  <c r="Y324" i="18"/>
  <c r="Y223" i="18"/>
  <c r="Y124" i="18"/>
  <c r="Y42" i="18"/>
  <c r="Y337" i="18"/>
  <c r="Y203" i="18"/>
  <c r="Y322" i="18"/>
  <c r="Y319" i="18"/>
  <c r="Y271" i="18"/>
  <c r="Y240" i="18"/>
  <c r="Y235" i="18"/>
  <c r="Y351" i="18"/>
  <c r="Y125" i="18"/>
  <c r="Y34" i="18"/>
  <c r="Y257" i="18"/>
  <c r="Y261" i="18"/>
  <c r="Y116" i="18"/>
  <c r="Y58" i="18"/>
  <c r="Y35" i="18"/>
  <c r="Y325" i="18"/>
  <c r="Y350" i="18"/>
  <c r="Y112" i="18"/>
  <c r="Y73" i="18"/>
  <c r="Y201" i="18"/>
  <c r="Y114" i="18"/>
  <c r="Y31" i="18"/>
  <c r="Y341" i="18"/>
  <c r="Y172" i="18"/>
  <c r="Y260" i="18"/>
  <c r="Y187" i="18"/>
  <c r="Y314" i="18"/>
  <c r="Y136" i="18"/>
  <c r="Y101" i="18"/>
  <c r="Y285" i="18"/>
  <c r="Y263" i="18"/>
  <c r="Y151" i="18"/>
  <c r="Y100" i="18"/>
  <c r="Y90" i="18"/>
  <c r="Y292" i="18"/>
  <c r="Y211" i="18"/>
  <c r="Y294" i="18"/>
  <c r="Y32" i="18"/>
  <c r="Y49" i="18"/>
  <c r="Y177" i="18"/>
  <c r="Y102" i="18"/>
  <c r="Y15" i="18"/>
  <c r="Y229" i="18"/>
  <c r="Y156" i="18"/>
  <c r="Y74" i="18"/>
  <c r="Y340" i="18"/>
  <c r="Y280" i="18"/>
  <c r="Y338" i="18"/>
  <c r="Y332" i="18"/>
  <c r="Y283" i="18"/>
  <c r="Y284" i="18"/>
  <c r="Y233" i="18"/>
  <c r="Y24" i="18"/>
  <c r="Y13" i="18"/>
  <c r="Y141" i="18"/>
  <c r="Y46" i="18"/>
  <c r="Y7" i="18"/>
  <c r="Y148" i="18"/>
  <c r="Y130" i="18"/>
  <c r="Y67" i="18"/>
  <c r="Y238" i="18"/>
  <c r="Y144" i="18"/>
  <c r="Y89" i="18"/>
  <c r="Y217" i="18"/>
  <c r="Y122" i="18"/>
  <c r="Y63" i="18"/>
  <c r="Y204" i="18"/>
  <c r="Y321" i="18"/>
  <c r="Y219" i="18"/>
  <c r="Y330" i="18"/>
  <c r="Y168" i="18"/>
  <c r="Y117" i="18"/>
  <c r="Y336" i="18"/>
  <c r="Y311" i="18"/>
  <c r="Y183" i="18"/>
  <c r="Y132" i="18"/>
  <c r="Y126" i="18"/>
  <c r="Y308" i="18"/>
  <c r="Y245" i="18"/>
  <c r="Y310" i="18"/>
  <c r="Y64" i="18"/>
  <c r="Y65" i="18"/>
  <c r="Y193" i="18"/>
  <c r="Y110" i="18"/>
  <c r="Y47" i="18"/>
  <c r="Y293" i="18"/>
  <c r="Y188" i="18"/>
  <c r="Y82" i="18"/>
  <c r="Y11" i="18"/>
  <c r="Y226" i="18"/>
  <c r="Y348" i="18"/>
  <c r="Y313" i="18"/>
  <c r="Y300" i="18"/>
  <c r="Y281" i="18"/>
  <c r="Y265" i="18"/>
  <c r="Y56" i="18"/>
  <c r="Y29" i="18"/>
  <c r="Y157" i="18"/>
  <c r="Y66" i="18"/>
  <c r="Y39" i="18"/>
  <c r="Y180" i="18"/>
  <c r="Y138" i="18"/>
  <c r="Y99" i="18"/>
  <c r="Y254" i="18"/>
  <c r="Y176" i="18"/>
  <c r="Y105" i="18"/>
  <c r="Y259" i="18"/>
  <c r="Y174" i="18"/>
  <c r="Y95" i="18"/>
  <c r="Y323" i="18"/>
  <c r="Y353" i="18"/>
  <c r="Y277" i="18"/>
  <c r="Y346" i="18"/>
  <c r="Y200" i="18"/>
  <c r="Y133" i="18"/>
  <c r="Y349" i="18"/>
  <c r="Y241" i="18"/>
  <c r="Y215" i="18"/>
  <c r="Y164" i="18"/>
  <c r="Y134" i="18"/>
  <c r="Y19" i="18"/>
  <c r="Y312" i="18"/>
  <c r="Y326" i="18"/>
  <c r="Y96" i="18"/>
  <c r="Y81" i="18"/>
  <c r="Y209" i="18"/>
  <c r="Y118" i="18"/>
  <c r="Y79" i="18"/>
  <c r="Y344" i="18"/>
  <c r="Y220" i="18"/>
  <c r="Y162" i="18"/>
  <c r="Y43" i="18"/>
  <c r="Y242" i="18"/>
  <c r="Y347" i="18"/>
  <c r="Y316" i="18"/>
  <c r="Y272" i="18"/>
  <c r="Y253" i="18"/>
  <c r="Y249" i="18"/>
  <c r="Y88" i="18"/>
  <c r="Y45" i="18"/>
  <c r="Y173" i="18"/>
  <c r="Y94" i="18"/>
  <c r="Y71" i="18"/>
  <c r="Y212" i="18"/>
  <c r="Y190" i="18"/>
  <c r="Y131" i="18"/>
  <c r="Y270" i="18"/>
  <c r="Y208" i="18"/>
  <c r="Y121" i="18"/>
  <c r="Y320" i="18"/>
  <c r="Y182" i="18"/>
  <c r="Y127" i="18"/>
  <c r="Y12" i="18"/>
  <c r="Y50" i="18"/>
  <c r="Y27" i="18"/>
  <c r="Y234" i="18"/>
  <c r="Y21" i="18"/>
  <c r="Y149" i="18"/>
  <c r="Y38" i="18"/>
  <c r="Y273" i="18"/>
  <c r="Y264" i="18"/>
  <c r="Y196" i="18"/>
  <c r="Y142" i="18"/>
  <c r="Y51" i="18"/>
  <c r="Y328" i="18"/>
  <c r="Y342" i="18"/>
  <c r="Y128" i="18"/>
  <c r="Y97" i="18"/>
  <c r="Y291" i="18"/>
  <c r="Y170" i="18"/>
  <c r="Y111" i="18"/>
  <c r="Y227" i="18"/>
  <c r="Y222" i="18"/>
  <c r="Y75" i="18"/>
  <c r="Y258" i="18"/>
  <c r="Y331" i="18"/>
  <c r="Y315" i="18"/>
  <c r="Y269" i="18"/>
  <c r="Y239" i="18"/>
  <c r="Y252" i="18"/>
  <c r="Y120" i="18"/>
  <c r="Y61" i="18"/>
  <c r="Y189" i="18"/>
  <c r="Y146" i="18"/>
  <c r="Y103" i="18"/>
  <c r="Y307" i="18"/>
  <c r="Y198" i="18"/>
  <c r="Y163" i="18"/>
  <c r="Y286" i="18"/>
  <c r="Y9" i="18"/>
  <c r="Y137" i="18"/>
  <c r="Y6" i="18"/>
  <c r="Y247" i="18"/>
  <c r="Y159" i="18"/>
  <c r="Y44" i="18"/>
  <c r="Y78" i="18"/>
  <c r="Y59" i="18"/>
  <c r="Y250" i="18"/>
  <c r="Y8" i="18"/>
  <c r="Y37" i="18"/>
  <c r="Y165" i="18"/>
  <c r="Y62" i="18"/>
  <c r="Y23" i="18"/>
  <c r="Y275" i="18"/>
  <c r="Y186" i="18"/>
  <c r="Y83" i="18"/>
  <c r="Y230" i="18"/>
  <c r="Y160" i="18"/>
  <c r="Y113" i="18"/>
  <c r="Y339" i="18"/>
  <c r="Y178" i="18"/>
  <c r="Y143" i="18"/>
  <c r="Y28" i="18"/>
  <c r="Y288" i="18"/>
  <c r="Y327" i="18"/>
  <c r="Y107" i="18"/>
  <c r="Y274" i="18"/>
  <c r="F34" i="8"/>
  <c r="D34" i="8" s="1"/>
  <c r="K31" i="8"/>
  <c r="L31" i="8" s="1"/>
  <c r="K17" i="8"/>
  <c r="F17" i="8" s="1"/>
  <c r="D17" i="8" s="1"/>
  <c r="L10" i="8"/>
  <c r="K10" i="8"/>
  <c r="L58" i="8"/>
  <c r="F58" i="8" s="1"/>
  <c r="D58" i="8" s="1"/>
  <c r="K122" i="15" s="1"/>
  <c r="L122" i="15" s="1"/>
  <c r="L40" i="8"/>
  <c r="F40" i="8" s="1"/>
  <c r="D40" i="8" s="1"/>
  <c r="G16" i="8"/>
  <c r="L16" i="8" s="1"/>
  <c r="E6" i="8"/>
  <c r="G6" i="8" s="1"/>
  <c r="L49" i="8"/>
  <c r="F49" i="8" s="1"/>
  <c r="D49" i="8" s="1"/>
  <c r="L50" i="8"/>
  <c r="F50" i="8" s="1"/>
  <c r="D50" i="8" s="1"/>
  <c r="E18" i="8"/>
  <c r="G8" i="8"/>
  <c r="L8" i="8" s="1"/>
  <c r="G15" i="8"/>
  <c r="L15" i="8" s="1"/>
  <c r="G20" i="8"/>
  <c r="L20" i="8" s="1"/>
  <c r="G13" i="8"/>
  <c r="L13" i="8" s="1"/>
  <c r="G21" i="8"/>
  <c r="L21" i="8" s="1"/>
  <c r="G12" i="8"/>
  <c r="L12" i="8" s="1"/>
  <c r="F32" i="8"/>
  <c r="D32" i="8" s="1"/>
  <c r="G22" i="8"/>
  <c r="L22" i="8" s="1"/>
  <c r="G11" i="8"/>
  <c r="L11" i="8" s="1"/>
  <c r="G14" i="8"/>
  <c r="L14" i="8" s="1"/>
  <c r="G9" i="8"/>
  <c r="L9" i="8" s="1"/>
  <c r="F33" i="8"/>
  <c r="D33" i="8" s="1"/>
  <c r="G7" i="8"/>
  <c r="L7" i="8" s="1"/>
  <c r="E5" i="8"/>
  <c r="F28" i="8"/>
  <c r="D28" i="8" s="1"/>
  <c r="D47" i="8"/>
  <c r="D37" i="8"/>
  <c r="D42" i="8"/>
  <c r="D89" i="8"/>
  <c r="G59" i="8"/>
  <c r="K59" i="8" s="1"/>
  <c r="L59" i="8" s="1"/>
  <c r="F59" i="8" s="1"/>
  <c r="D59" i="8" s="1"/>
  <c r="K36" i="8"/>
  <c r="L36" i="8" s="1"/>
  <c r="F36" i="8" s="1"/>
  <c r="D36" i="8" s="1"/>
  <c r="D91" i="8"/>
  <c r="K44" i="8"/>
  <c r="L44" i="8" s="1"/>
  <c r="F44" i="8" s="1"/>
  <c r="D44" i="8" s="1"/>
  <c r="G43" i="8"/>
  <c r="K43" i="8" s="1"/>
  <c r="L43" i="8" s="1"/>
  <c r="F43" i="8" s="1"/>
  <c r="D43" i="8" s="1"/>
  <c r="D41" i="8"/>
  <c r="D93" i="8"/>
  <c r="G60" i="8"/>
  <c r="K60" i="8" s="1"/>
  <c r="L60" i="8" s="1"/>
  <c r="F60" i="8" s="1"/>
  <c r="D60" i="8" s="1"/>
  <c r="L38" i="8"/>
  <c r="F38" i="8" s="1"/>
  <c r="D38" i="8" s="1"/>
  <c r="G29" i="8"/>
  <c r="K29" i="8" s="1"/>
  <c r="L29" i="8" s="1"/>
  <c r="D38" i="14" l="1"/>
  <c r="AM6" i="15" s="1"/>
  <c r="AO6" i="15" s="1"/>
  <c r="AP6" i="15" s="1"/>
  <c r="B39" i="14"/>
  <c r="B35" i="14" s="1"/>
  <c r="D34" i="14"/>
  <c r="AY6" i="15" s="1"/>
  <c r="AZ6" i="15" s="1"/>
  <c r="C62" i="15"/>
  <c r="D62" i="15" s="1"/>
  <c r="AU153" i="15"/>
  <c r="AV153" i="15" s="1"/>
  <c r="AQ319" i="15"/>
  <c r="AR319" i="15" s="1"/>
  <c r="AI139" i="15"/>
  <c r="AK139" i="15" s="1"/>
  <c r="AL139" i="15" s="1"/>
  <c r="AE296" i="15"/>
  <c r="W116" i="15"/>
  <c r="Y116" i="15" s="1"/>
  <c r="Z116" i="15" s="1"/>
  <c r="S282" i="15"/>
  <c r="U282" i="15" s="1"/>
  <c r="V282" i="15" s="1"/>
  <c r="AY92" i="15"/>
  <c r="BA92" i="15" s="1"/>
  <c r="BB92" i="15" s="1"/>
  <c r="AU250" i="15"/>
  <c r="AW250" i="15" s="1"/>
  <c r="AX250" i="15" s="1"/>
  <c r="AM62" i="15"/>
  <c r="AO62" i="15" s="1"/>
  <c r="AP62" i="15" s="1"/>
  <c r="AI228" i="15"/>
  <c r="AK228" i="15" s="1"/>
  <c r="AL228" i="15" s="1"/>
  <c r="AA95" i="15"/>
  <c r="AC95" i="15" s="1"/>
  <c r="AD95" i="15" s="1"/>
  <c r="W261" i="15"/>
  <c r="O73" i="15"/>
  <c r="Q73" i="15" s="1"/>
  <c r="R73" i="15" s="1"/>
  <c r="AY237" i="15"/>
  <c r="BA237" i="15" s="1"/>
  <c r="BB237" i="15" s="1"/>
  <c r="AQ49" i="15"/>
  <c r="AM215" i="15"/>
  <c r="AO215" i="15" s="1"/>
  <c r="AP215" i="15" s="1"/>
  <c r="AE34" i="15"/>
  <c r="AG34" i="15" s="1"/>
  <c r="AH34" i="15" s="1"/>
  <c r="AA192" i="15"/>
  <c r="S12" i="15"/>
  <c r="U12" i="15" s="1"/>
  <c r="V12" i="15" s="1"/>
  <c r="O178" i="15"/>
  <c r="AY342" i="15"/>
  <c r="AZ342" i="15" s="1"/>
  <c r="AQ154" i="15"/>
  <c r="AS154" i="15" s="1"/>
  <c r="AT154" i="15" s="1"/>
  <c r="AM312" i="15"/>
  <c r="AO312" i="15" s="1"/>
  <c r="AP312" i="15" s="1"/>
  <c r="AE131" i="15"/>
  <c r="AF131" i="15" s="1"/>
  <c r="AA289" i="15"/>
  <c r="AC289" i="15" s="1"/>
  <c r="AD289" i="15" s="1"/>
  <c r="S101" i="15"/>
  <c r="O267" i="15"/>
  <c r="P267" i="15" s="1"/>
  <c r="AU93" i="15"/>
  <c r="AQ259" i="15"/>
  <c r="AS259" i="15" s="1"/>
  <c r="AT259" i="15" s="1"/>
  <c r="AI71" i="15"/>
  <c r="AJ71" i="15" s="1"/>
  <c r="AE236" i="15"/>
  <c r="W48" i="15"/>
  <c r="Y48" i="15" s="1"/>
  <c r="Z48" i="15" s="1"/>
  <c r="S214" i="15"/>
  <c r="U214" i="15" s="1"/>
  <c r="V214" i="15" s="1"/>
  <c r="AY32" i="15"/>
  <c r="AZ32" i="15" s="1"/>
  <c r="AU198" i="15"/>
  <c r="AW198" i="15" s="1"/>
  <c r="AX198" i="15" s="1"/>
  <c r="AM10" i="15"/>
  <c r="AI168" i="15"/>
  <c r="AK168" i="15" s="1"/>
  <c r="AL168" i="15" s="1"/>
  <c r="AE333" i="15"/>
  <c r="AF333" i="15" s="1"/>
  <c r="W145" i="15"/>
  <c r="S303" i="15"/>
  <c r="U303" i="15" s="1"/>
  <c r="V303" i="15" s="1"/>
  <c r="AY121" i="15"/>
  <c r="BA121" i="15" s="1"/>
  <c r="BB121" i="15" s="1"/>
  <c r="AU287" i="15"/>
  <c r="AW287" i="15" s="1"/>
  <c r="AX287" i="15" s="1"/>
  <c r="AM107" i="15"/>
  <c r="AO107" i="15" s="1"/>
  <c r="AP107" i="15" s="1"/>
  <c r="AI265" i="15"/>
  <c r="AA76" i="15"/>
  <c r="AC76" i="15" s="1"/>
  <c r="AD76" i="15" s="1"/>
  <c r="W242" i="15"/>
  <c r="Y242" i="15" s="1"/>
  <c r="Z242" i="15" s="1"/>
  <c r="O54" i="15"/>
  <c r="AY218" i="15"/>
  <c r="BA218" i="15" s="1"/>
  <c r="BB218" i="15" s="1"/>
  <c r="AQ30" i="15"/>
  <c r="AS30" i="15" s="1"/>
  <c r="AT30" i="15" s="1"/>
  <c r="AM196" i="15"/>
  <c r="AI354" i="15"/>
  <c r="AK354" i="15" s="1"/>
  <c r="AL354" i="15" s="1"/>
  <c r="AA173" i="15"/>
  <c r="W339" i="15"/>
  <c r="O143" i="15"/>
  <c r="P143" i="15" s="1"/>
  <c r="AY323" i="15"/>
  <c r="AQ135" i="15"/>
  <c r="AS135" i="15" s="1"/>
  <c r="AT135" i="15" s="1"/>
  <c r="AM301" i="15"/>
  <c r="AO301" i="15" s="1"/>
  <c r="AP301" i="15" s="1"/>
  <c r="AE112" i="15"/>
  <c r="AA278" i="15"/>
  <c r="AC278" i="15" s="1"/>
  <c r="AD278" i="15" s="1"/>
  <c r="S98" i="15"/>
  <c r="O256" i="15"/>
  <c r="AU130" i="15"/>
  <c r="AV130" i="15" s="1"/>
  <c r="AQ288" i="15"/>
  <c r="AR288" i="15" s="1"/>
  <c r="AI108" i="15"/>
  <c r="AJ108" i="15" s="1"/>
  <c r="AE265" i="15"/>
  <c r="AG265" i="15" s="1"/>
  <c r="AH265" i="15" s="1"/>
  <c r="W77" i="15"/>
  <c r="X77" i="15" s="1"/>
  <c r="S243" i="15"/>
  <c r="U243" i="15" s="1"/>
  <c r="V243" i="15" s="1"/>
  <c r="AY53" i="15"/>
  <c r="AU219" i="15"/>
  <c r="AM31" i="15"/>
  <c r="AO31" i="15" s="1"/>
  <c r="AP31" i="15" s="1"/>
  <c r="AI197" i="15"/>
  <c r="AA8" i="15"/>
  <c r="AC8" i="15" s="1"/>
  <c r="AD8" i="15" s="1"/>
  <c r="W174" i="15"/>
  <c r="Y174" i="15" s="1"/>
  <c r="Z174" i="15" s="1"/>
  <c r="S340" i="15"/>
  <c r="U340" i="15" s="1"/>
  <c r="V340" i="15" s="1"/>
  <c r="AY158" i="15"/>
  <c r="BA158" i="15" s="1"/>
  <c r="BB158" i="15" s="1"/>
  <c r="AU324" i="15"/>
  <c r="AM128" i="15"/>
  <c r="AI294" i="15"/>
  <c r="AJ294" i="15" s="1"/>
  <c r="AA105" i="15"/>
  <c r="W327" i="15"/>
  <c r="Y327" i="15" s="1"/>
  <c r="Z327" i="15" s="1"/>
  <c r="O147" i="15"/>
  <c r="P147" i="15" s="1"/>
  <c r="AY319" i="15"/>
  <c r="AQ139" i="15"/>
  <c r="AS139" i="15" s="1"/>
  <c r="AT139" i="15" s="1"/>
  <c r="AM297" i="15"/>
  <c r="AE116" i="15"/>
  <c r="AY59" i="15"/>
  <c r="BA59" i="15" s="1"/>
  <c r="BB59" i="15" s="1"/>
  <c r="AU217" i="15"/>
  <c r="AV217" i="15" s="1"/>
  <c r="AM37" i="15"/>
  <c r="AO37" i="15" s="1"/>
  <c r="AP37" i="15" s="1"/>
  <c r="AI203" i="15"/>
  <c r="AK203" i="15" s="1"/>
  <c r="AL203" i="15" s="1"/>
  <c r="AA14" i="15"/>
  <c r="AB14" i="15" s="1"/>
  <c r="W180" i="15"/>
  <c r="Y180" i="15" s="1"/>
  <c r="Z180" i="15" s="1"/>
  <c r="S346" i="15"/>
  <c r="T346" i="15" s="1"/>
  <c r="AY156" i="15"/>
  <c r="BA156" i="15" s="1"/>
  <c r="BB156" i="15" s="1"/>
  <c r="AU314" i="15"/>
  <c r="AW314" i="15" s="1"/>
  <c r="AX314" i="15" s="1"/>
  <c r="AM126" i="15"/>
  <c r="AO126" i="15" s="1"/>
  <c r="AP126" i="15" s="1"/>
  <c r="AI292" i="15"/>
  <c r="AK292" i="15" s="1"/>
  <c r="AL292" i="15" s="1"/>
  <c r="AA159" i="15"/>
  <c r="AC159" i="15" s="1"/>
  <c r="AD159" i="15" s="1"/>
  <c r="W325" i="15"/>
  <c r="Y325" i="15" s="1"/>
  <c r="Z325" i="15" s="1"/>
  <c r="O137" i="15"/>
  <c r="P137" i="15" s="1"/>
  <c r="AY301" i="15"/>
  <c r="AZ301" i="15" s="1"/>
  <c r="AQ113" i="15"/>
  <c r="AR113" i="15" s="1"/>
  <c r="AM279" i="15"/>
  <c r="AO279" i="15" s="1"/>
  <c r="AP279" i="15" s="1"/>
  <c r="AE98" i="15"/>
  <c r="AF98" i="15" s="1"/>
  <c r="AA256" i="15"/>
  <c r="AB256" i="15" s="1"/>
  <c r="S76" i="15"/>
  <c r="U76" i="15" s="1"/>
  <c r="V76" i="15" s="1"/>
  <c r="O242" i="15"/>
  <c r="P242" i="15" s="1"/>
  <c r="AU60" i="15"/>
  <c r="AW60" i="15" s="1"/>
  <c r="AX60" i="15" s="1"/>
  <c r="AQ218" i="15"/>
  <c r="AR218" i="15" s="1"/>
  <c r="AI30" i="15"/>
  <c r="AK30" i="15" s="1"/>
  <c r="AL30" i="15" s="1"/>
  <c r="AE195" i="15"/>
  <c r="AF195" i="15" s="1"/>
  <c r="AA353" i="15"/>
  <c r="AC353" i="15" s="1"/>
  <c r="AD353" i="15" s="1"/>
  <c r="S165" i="15"/>
  <c r="T165" i="15" s="1"/>
  <c r="O331" i="15"/>
  <c r="Q331" i="15" s="1"/>
  <c r="R331" i="15" s="1"/>
  <c r="AU157" i="15"/>
  <c r="AV157" i="15" s="1"/>
  <c r="AQ323" i="15"/>
  <c r="AS323" i="15" s="1"/>
  <c r="AT323" i="15" s="1"/>
  <c r="AI135" i="15"/>
  <c r="AJ135" i="15" s="1"/>
  <c r="AE300" i="15"/>
  <c r="AF300" i="15" s="1"/>
  <c r="W112" i="15"/>
  <c r="Y112" i="15" s="1"/>
  <c r="Z112" i="15" s="1"/>
  <c r="S278" i="15"/>
  <c r="T278" i="15" s="1"/>
  <c r="AY123" i="15"/>
  <c r="BA123" i="15" s="1"/>
  <c r="BB123" i="15" s="1"/>
  <c r="AU281" i="15"/>
  <c r="AW281" i="15" s="1"/>
  <c r="AX281" i="15" s="1"/>
  <c r="AM101" i="15"/>
  <c r="AI267" i="15"/>
  <c r="AK267" i="15" s="1"/>
  <c r="AL267" i="15" s="1"/>
  <c r="AA78" i="15"/>
  <c r="W244" i="15"/>
  <c r="Y244" i="15" s="1"/>
  <c r="Z244" i="15" s="1"/>
  <c r="O56" i="15"/>
  <c r="Q56" i="15" s="1"/>
  <c r="R56" i="15" s="1"/>
  <c r="AY220" i="15"/>
  <c r="AZ220" i="15" s="1"/>
  <c r="AQ24" i="15"/>
  <c r="AS24" i="15" s="1"/>
  <c r="AT24" i="15" s="1"/>
  <c r="AM190" i="15"/>
  <c r="AO190" i="15" s="1"/>
  <c r="AP190" i="15" s="1"/>
  <c r="AE65" i="15"/>
  <c r="AA223" i="15"/>
  <c r="AC223" i="15" s="1"/>
  <c r="AD223" i="15" s="1"/>
  <c r="S43" i="15"/>
  <c r="T43" i="15" s="1"/>
  <c r="O201" i="15"/>
  <c r="P201" i="15" s="1"/>
  <c r="AU19" i="15"/>
  <c r="AV19" i="15" s="1"/>
  <c r="AQ177" i="15"/>
  <c r="AS177" i="15" s="1"/>
  <c r="AT177" i="15" s="1"/>
  <c r="AM343" i="15"/>
  <c r="AO343" i="15" s="1"/>
  <c r="AP343" i="15" s="1"/>
  <c r="AE162" i="15"/>
  <c r="AF162" i="15" s="1"/>
  <c r="AA320" i="15"/>
  <c r="S140" i="15"/>
  <c r="U140" i="15" s="1"/>
  <c r="V140" i="15" s="1"/>
  <c r="O306" i="15"/>
  <c r="AU124" i="15"/>
  <c r="AW124" i="15" s="1"/>
  <c r="AX124" i="15" s="1"/>
  <c r="AQ282" i="15"/>
  <c r="AR282" i="15" s="1"/>
  <c r="AI94" i="15"/>
  <c r="AJ94" i="15" s="1"/>
  <c r="AE259" i="15"/>
  <c r="AG259" i="15" s="1"/>
  <c r="AH259" i="15" s="1"/>
  <c r="W63" i="15"/>
  <c r="X63" i="15" s="1"/>
  <c r="S229" i="15"/>
  <c r="AY55" i="15"/>
  <c r="BA55" i="15" s="1"/>
  <c r="BB55" i="15" s="1"/>
  <c r="AU221" i="15"/>
  <c r="AM33" i="15"/>
  <c r="AN33" i="15" s="1"/>
  <c r="AI199" i="15"/>
  <c r="AJ199" i="15" s="1"/>
  <c r="AA18" i="15"/>
  <c r="AC18" i="15" s="1"/>
  <c r="AD18" i="15" s="1"/>
  <c r="W176" i="15"/>
  <c r="Y176" i="15" s="1"/>
  <c r="Z176" i="15" s="1"/>
  <c r="S342" i="15"/>
  <c r="T342" i="15" s="1"/>
  <c r="AY160" i="15"/>
  <c r="AU326" i="15"/>
  <c r="AW326" i="15" s="1"/>
  <c r="AX326" i="15" s="1"/>
  <c r="AM138" i="15"/>
  <c r="AI296" i="15"/>
  <c r="AK296" i="15" s="1"/>
  <c r="AL296" i="15" s="1"/>
  <c r="AA115" i="15"/>
  <c r="AB115" i="15" s="1"/>
  <c r="W273" i="15"/>
  <c r="Y273" i="15" s="1"/>
  <c r="Z273" i="15" s="1"/>
  <c r="O85" i="15"/>
  <c r="Q85" i="15" s="1"/>
  <c r="R85" i="15" s="1"/>
  <c r="AY249" i="15"/>
  <c r="AZ249" i="15" s="1"/>
  <c r="AQ69" i="15"/>
  <c r="AM235" i="15"/>
  <c r="AO235" i="15" s="1"/>
  <c r="AP235" i="15" s="1"/>
  <c r="AE38" i="15"/>
  <c r="AF38" i="15" s="1"/>
  <c r="AA204" i="15"/>
  <c r="AB204" i="15" s="1"/>
  <c r="S16" i="15"/>
  <c r="U16" i="15" s="1"/>
  <c r="V16" i="15" s="1"/>
  <c r="O182" i="15"/>
  <c r="P182" i="15" s="1"/>
  <c r="AY346" i="15"/>
  <c r="BA346" i="15" s="1"/>
  <c r="BB346" i="15" s="1"/>
  <c r="AQ158" i="15"/>
  <c r="AS158" i="15" s="1"/>
  <c r="AT158" i="15" s="1"/>
  <c r="AM324" i="15"/>
  <c r="AE135" i="15"/>
  <c r="AG135" i="15" s="1"/>
  <c r="AH135" i="15" s="1"/>
  <c r="AA301" i="15"/>
  <c r="S113" i="15"/>
  <c r="U113" i="15" s="1"/>
  <c r="V113" i="15" s="1"/>
  <c r="O271" i="15"/>
  <c r="Q271" i="15" s="1"/>
  <c r="R271" i="15" s="1"/>
  <c r="AU97" i="15"/>
  <c r="AW97" i="15" s="1"/>
  <c r="AX97" i="15" s="1"/>
  <c r="AQ263" i="15"/>
  <c r="AS263" i="15" s="1"/>
  <c r="AT263" i="15" s="1"/>
  <c r="AI83" i="15"/>
  <c r="AK83" i="15" s="1"/>
  <c r="AL83" i="15" s="1"/>
  <c r="AE240" i="15"/>
  <c r="W60" i="15"/>
  <c r="Y60" i="15" s="1"/>
  <c r="Z60" i="15" s="1"/>
  <c r="S226" i="15"/>
  <c r="AY36" i="15"/>
  <c r="AZ36" i="15" s="1"/>
  <c r="AU258" i="15"/>
  <c r="AV258" i="15" s="1"/>
  <c r="AM70" i="15"/>
  <c r="AN70" i="15" s="1"/>
  <c r="AI236" i="15"/>
  <c r="AJ236" i="15" s="1"/>
  <c r="AA39" i="15"/>
  <c r="AC39" i="15" s="1"/>
  <c r="AD39" i="15" s="1"/>
  <c r="W205" i="15"/>
  <c r="O17" i="15"/>
  <c r="Q17" i="15" s="1"/>
  <c r="R17" i="15" s="1"/>
  <c r="AY181" i="15"/>
  <c r="AU347" i="15"/>
  <c r="AW347" i="15" s="1"/>
  <c r="AX347" i="15" s="1"/>
  <c r="AM159" i="15"/>
  <c r="AN159" i="15" s="1"/>
  <c r="AI325" i="15"/>
  <c r="AK325" i="15" s="1"/>
  <c r="AL325" i="15" s="1"/>
  <c r="AA136" i="15"/>
  <c r="AC136" i="15" s="1"/>
  <c r="AD136" i="15" s="1"/>
  <c r="W302" i="15"/>
  <c r="Y302" i="15" s="1"/>
  <c r="Z302" i="15" s="1"/>
  <c r="O122" i="15"/>
  <c r="AY286" i="15"/>
  <c r="AZ286" i="15" s="1"/>
  <c r="AQ98" i="15"/>
  <c r="AR98" i="15" s="1"/>
  <c r="AM256" i="15"/>
  <c r="AN256" i="15" s="1"/>
  <c r="AE75" i="15"/>
  <c r="AG75" i="15" s="1"/>
  <c r="AH75" i="15" s="1"/>
  <c r="AA233" i="15"/>
  <c r="AC233" i="15" s="1"/>
  <c r="AD233" i="15" s="1"/>
  <c r="S109" i="15"/>
  <c r="U109" i="15" s="1"/>
  <c r="V109" i="15" s="1"/>
  <c r="O275" i="15"/>
  <c r="P275" i="15" s="1"/>
  <c r="AU101" i="15"/>
  <c r="AQ267" i="15"/>
  <c r="AS267" i="15" s="1"/>
  <c r="AT267" i="15" s="1"/>
  <c r="AI79" i="15"/>
  <c r="AE244" i="15"/>
  <c r="AG244" i="15" s="1"/>
  <c r="AH244" i="15" s="1"/>
  <c r="AY187" i="15"/>
  <c r="BA187" i="15" s="1"/>
  <c r="BB187" i="15" s="1"/>
  <c r="AU345" i="15"/>
  <c r="AW345" i="15" s="1"/>
  <c r="AX345" i="15" s="1"/>
  <c r="AM165" i="15"/>
  <c r="AN165" i="15" s="1"/>
  <c r="AI331" i="15"/>
  <c r="AK331" i="15" s="1"/>
  <c r="AL331" i="15" s="1"/>
  <c r="AA142" i="15"/>
  <c r="W308" i="15"/>
  <c r="Y308" i="15" s="1"/>
  <c r="Z308" i="15" s="1"/>
  <c r="O120" i="15"/>
  <c r="Q120" i="15" s="1"/>
  <c r="R120" i="15" s="1"/>
  <c r="AY284" i="15"/>
  <c r="BA284" i="15" s="1"/>
  <c r="BB284" i="15" s="1"/>
  <c r="AQ88" i="15"/>
  <c r="AS88" i="15" s="1"/>
  <c r="AT88" i="15" s="1"/>
  <c r="AM254" i="15"/>
  <c r="AE129" i="15"/>
  <c r="AG129" i="15" s="1"/>
  <c r="AH129" i="15" s="1"/>
  <c r="AA287" i="15"/>
  <c r="AB287" i="15" s="1"/>
  <c r="S107" i="15"/>
  <c r="O265" i="15"/>
  <c r="Q265" i="15" s="1"/>
  <c r="R265" i="15" s="1"/>
  <c r="AU83" i="15"/>
  <c r="AQ241" i="15"/>
  <c r="AR241" i="15" s="1"/>
  <c r="AI61" i="15"/>
  <c r="AJ61" i="15" s="1"/>
  <c r="AE226" i="15"/>
  <c r="AG226" i="15" s="1"/>
  <c r="AH226" i="15" s="1"/>
  <c r="W38" i="15"/>
  <c r="X38" i="15" s="1"/>
  <c r="S204" i="15"/>
  <c r="T204" i="15" s="1"/>
  <c r="AY22" i="15"/>
  <c r="AU188" i="15"/>
  <c r="AW188" i="15" s="1"/>
  <c r="AX188" i="15" s="1"/>
  <c r="AQ346" i="15"/>
  <c r="AI158" i="15"/>
  <c r="AK158" i="15" s="1"/>
  <c r="AL158" i="15" s="1"/>
  <c r="AE323" i="15"/>
  <c r="AG323" i="15" s="1"/>
  <c r="AH323" i="15" s="1"/>
  <c r="W127" i="15"/>
  <c r="S293" i="15"/>
  <c r="U293" i="15" s="1"/>
  <c r="V293" i="15" s="1"/>
  <c r="AY119" i="15"/>
  <c r="AZ119" i="15" s="1"/>
  <c r="AU285" i="15"/>
  <c r="AM97" i="15"/>
  <c r="AO97" i="15" s="1"/>
  <c r="AP97" i="15" s="1"/>
  <c r="AI263" i="15"/>
  <c r="AA82" i="15"/>
  <c r="AB82" i="15" s="1"/>
  <c r="W240" i="15"/>
  <c r="X240" i="15" s="1"/>
  <c r="O60" i="15"/>
  <c r="Q60" i="15" s="1"/>
  <c r="R60" i="15" s="1"/>
  <c r="AY224" i="15"/>
  <c r="BA224" i="15" s="1"/>
  <c r="BB224" i="15" s="1"/>
  <c r="AQ44" i="15"/>
  <c r="AS44" i="15" s="1"/>
  <c r="AT44" i="15" s="1"/>
  <c r="AM202" i="15"/>
  <c r="AE13" i="15"/>
  <c r="AG13" i="15" s="1"/>
  <c r="AH13" i="15" s="1"/>
  <c r="AA179" i="15"/>
  <c r="AC179" i="15" s="1"/>
  <c r="AD179" i="15" s="1"/>
  <c r="W337" i="15"/>
  <c r="X337" i="15" s="1"/>
  <c r="O149" i="15"/>
  <c r="P149" i="15" s="1"/>
  <c r="AY313" i="15"/>
  <c r="AQ133" i="15"/>
  <c r="AS133" i="15" s="1"/>
  <c r="AT133" i="15" s="1"/>
  <c r="AM299" i="15"/>
  <c r="AO299" i="15" s="1"/>
  <c r="AP299" i="15" s="1"/>
  <c r="AE102" i="15"/>
  <c r="AA268" i="15"/>
  <c r="AC268" i="15" s="1"/>
  <c r="AD268" i="15" s="1"/>
  <c r="S80" i="15"/>
  <c r="O246" i="15"/>
  <c r="Q246" i="15" s="1"/>
  <c r="R246" i="15" s="1"/>
  <c r="AU56" i="15"/>
  <c r="AW56" i="15" s="1"/>
  <c r="AX56" i="15" s="1"/>
  <c r="AQ222" i="15"/>
  <c r="AS222" i="15" s="1"/>
  <c r="AT222" i="15" s="1"/>
  <c r="AI34" i="15"/>
  <c r="AJ34" i="15" s="1"/>
  <c r="AE199" i="15"/>
  <c r="AF199" i="15" s="1"/>
  <c r="W19" i="15"/>
  <c r="S177" i="15"/>
  <c r="U177" i="15" s="1"/>
  <c r="V177" i="15" s="1"/>
  <c r="O335" i="15"/>
  <c r="AU161" i="15"/>
  <c r="AV161" i="15" s="1"/>
  <c r="AQ327" i="15"/>
  <c r="AR327" i="15" s="1"/>
  <c r="AI147" i="15"/>
  <c r="AE304" i="15"/>
  <c r="AF304" i="15" s="1"/>
  <c r="W124" i="15"/>
  <c r="Y124" i="15" s="1"/>
  <c r="Z124" i="15" s="1"/>
  <c r="S290" i="15"/>
  <c r="AY100" i="15"/>
  <c r="AZ100" i="15" s="1"/>
  <c r="AU322" i="15"/>
  <c r="AM134" i="15"/>
  <c r="AO134" i="15" s="1"/>
  <c r="AP134" i="15" s="1"/>
  <c r="AI300" i="15"/>
  <c r="AJ300" i="15" s="1"/>
  <c r="AA103" i="15"/>
  <c r="AC103" i="15" s="1"/>
  <c r="AD103" i="15" s="1"/>
  <c r="W269" i="15"/>
  <c r="Y269" i="15" s="1"/>
  <c r="Z269" i="15" s="1"/>
  <c r="O81" i="15"/>
  <c r="P81" i="15" s="1"/>
  <c r="AY245" i="15"/>
  <c r="AQ57" i="15"/>
  <c r="AR57" i="15" s="1"/>
  <c r="AM223" i="15"/>
  <c r="AO223" i="15" s="1"/>
  <c r="AP223" i="15" s="1"/>
  <c r="AE42" i="15"/>
  <c r="AG42" i="15" s="1"/>
  <c r="AH42" i="15" s="1"/>
  <c r="AA200" i="15"/>
  <c r="AB200" i="15" s="1"/>
  <c r="S20" i="15"/>
  <c r="O186" i="15"/>
  <c r="P186" i="15" s="1"/>
  <c r="AY350" i="15"/>
  <c r="BA350" i="15" s="1"/>
  <c r="BB350" i="15" s="1"/>
  <c r="AQ162" i="15"/>
  <c r="AM320" i="15"/>
  <c r="AN320" i="15" s="1"/>
  <c r="AE139" i="15"/>
  <c r="AA297" i="15"/>
  <c r="AC297" i="15" s="1"/>
  <c r="AD297" i="15" s="1"/>
  <c r="S173" i="15"/>
  <c r="U173" i="15" s="1"/>
  <c r="V173" i="15" s="1"/>
  <c r="O339" i="15"/>
  <c r="Q339" i="15" s="1"/>
  <c r="R339" i="15" s="1"/>
  <c r="AU165" i="15"/>
  <c r="AW165" i="15" s="1"/>
  <c r="AX165" i="15" s="1"/>
  <c r="AQ331" i="15"/>
  <c r="AS331" i="15" s="1"/>
  <c r="AT331" i="15" s="1"/>
  <c r="AI143" i="15"/>
  <c r="AE308" i="15"/>
  <c r="AF308" i="15" s="1"/>
  <c r="AY251" i="15"/>
  <c r="AQ63" i="15"/>
  <c r="AS63" i="15" s="1"/>
  <c r="AT63" i="15" s="1"/>
  <c r="AM229" i="15"/>
  <c r="AO229" i="15" s="1"/>
  <c r="AP229" i="15" s="1"/>
  <c r="AE40" i="15"/>
  <c r="AF40" i="15" s="1"/>
  <c r="AA206" i="15"/>
  <c r="AC206" i="15" s="1"/>
  <c r="AD206" i="15" s="1"/>
  <c r="S26" i="15"/>
  <c r="U26" i="15" s="1"/>
  <c r="V26" i="15" s="1"/>
  <c r="O184" i="15"/>
  <c r="AY348" i="15"/>
  <c r="BA348" i="15" s="1"/>
  <c r="BB348" i="15" s="1"/>
  <c r="AQ152" i="15"/>
  <c r="AM318" i="15"/>
  <c r="AN318" i="15" s="1"/>
  <c r="AE193" i="15"/>
  <c r="AF193" i="15" s="1"/>
  <c r="AA351" i="15"/>
  <c r="S171" i="15"/>
  <c r="U171" i="15" s="1"/>
  <c r="V171" i="15" s="1"/>
  <c r="O329" i="15"/>
  <c r="Q329" i="15" s="1"/>
  <c r="R329" i="15" s="1"/>
  <c r="AU147" i="15"/>
  <c r="AQ305" i="15"/>
  <c r="AS305" i="15" s="1"/>
  <c r="AT305" i="15" s="1"/>
  <c r="AI125" i="15"/>
  <c r="AE290" i="15"/>
  <c r="AG290" i="15" s="1"/>
  <c r="AH290" i="15" s="1"/>
  <c r="W102" i="15"/>
  <c r="Y102" i="15" s="1"/>
  <c r="Z102" i="15" s="1"/>
  <c r="S268" i="15"/>
  <c r="AY86" i="15"/>
  <c r="BA86" i="15" s="1"/>
  <c r="BB86" i="15" s="1"/>
  <c r="AU252" i="15"/>
  <c r="AW252" i="15" s="1"/>
  <c r="AX252" i="15" s="1"/>
  <c r="AM56" i="15"/>
  <c r="AI222" i="15"/>
  <c r="AK222" i="15" s="1"/>
  <c r="AL222" i="15" s="1"/>
  <c r="AA33" i="15"/>
  <c r="W191" i="15"/>
  <c r="Y191" i="15" s="1"/>
  <c r="Z191" i="15" s="1"/>
  <c r="O11" i="15"/>
  <c r="Q11" i="15" s="1"/>
  <c r="R11" i="15" s="1"/>
  <c r="AY183" i="15"/>
  <c r="AU349" i="15"/>
  <c r="AW349" i="15" s="1"/>
  <c r="AX349" i="15" s="1"/>
  <c r="AM161" i="15"/>
  <c r="AO161" i="15" s="1"/>
  <c r="AP161" i="15" s="1"/>
  <c r="AI327" i="15"/>
  <c r="AA146" i="15"/>
  <c r="AC146" i="15" s="1"/>
  <c r="AD146" i="15" s="1"/>
  <c r="W304" i="15"/>
  <c r="O124" i="15"/>
  <c r="Q124" i="15" s="1"/>
  <c r="R124" i="15" s="1"/>
  <c r="AY288" i="15"/>
  <c r="BA288" i="15" s="1"/>
  <c r="BB288" i="15" s="1"/>
  <c r="AQ108" i="15"/>
  <c r="AM266" i="15"/>
  <c r="AO266" i="15" s="1"/>
  <c r="AP266" i="15" s="1"/>
  <c r="AE77" i="15"/>
  <c r="AG77" i="15" s="1"/>
  <c r="AH77" i="15" s="1"/>
  <c r="AA243" i="15"/>
  <c r="S47" i="15"/>
  <c r="U47" i="15" s="1"/>
  <c r="V47" i="15" s="1"/>
  <c r="O213" i="15"/>
  <c r="P213" i="15" s="1"/>
  <c r="AU31" i="15"/>
  <c r="AV31" i="15" s="1"/>
  <c r="AQ197" i="15"/>
  <c r="AS197" i="15" s="1"/>
  <c r="AT197" i="15" s="1"/>
  <c r="AI9" i="15"/>
  <c r="AJ9" i="15" s="1"/>
  <c r="AE166" i="15"/>
  <c r="AG166" i="15" s="1"/>
  <c r="AH166" i="15" s="1"/>
  <c r="AA332" i="15"/>
  <c r="AB332" i="15" s="1"/>
  <c r="S144" i="15"/>
  <c r="O310" i="15"/>
  <c r="P310" i="15" s="1"/>
  <c r="AU120" i="15"/>
  <c r="AQ286" i="15"/>
  <c r="AS286" i="15" s="1"/>
  <c r="AT286" i="15" s="1"/>
  <c r="AI98" i="15"/>
  <c r="AK98" i="15" s="1"/>
  <c r="AL98" i="15" s="1"/>
  <c r="AE263" i="15"/>
  <c r="AG263" i="15" s="1"/>
  <c r="AH263" i="15" s="1"/>
  <c r="W83" i="15"/>
  <c r="X83" i="15" s="1"/>
  <c r="S241" i="15"/>
  <c r="U241" i="15" s="1"/>
  <c r="V241" i="15" s="1"/>
  <c r="AY67" i="15"/>
  <c r="AZ67" i="15" s="1"/>
  <c r="AU225" i="15"/>
  <c r="AV225" i="15" s="1"/>
  <c r="AM45" i="15"/>
  <c r="AI211" i="15"/>
  <c r="AK211" i="15" s="1"/>
  <c r="AL211" i="15" s="1"/>
  <c r="AA22" i="15"/>
  <c r="AC22" i="15" s="1"/>
  <c r="AD22" i="15" s="1"/>
  <c r="W188" i="15"/>
  <c r="Y188" i="15" s="1"/>
  <c r="Z188" i="15" s="1"/>
  <c r="S354" i="15"/>
  <c r="U354" i="15" s="1"/>
  <c r="V354" i="15" s="1"/>
  <c r="AY164" i="15"/>
  <c r="BA164" i="15" s="1"/>
  <c r="BB164" i="15" s="1"/>
  <c r="AQ32" i="15"/>
  <c r="AR32" i="15" s="1"/>
  <c r="AM198" i="15"/>
  <c r="AO198" i="15" s="1"/>
  <c r="AP198" i="15" s="1"/>
  <c r="AE9" i="15"/>
  <c r="AA167" i="15"/>
  <c r="AC167" i="15" s="1"/>
  <c r="AD167" i="15" s="1"/>
  <c r="W333" i="15"/>
  <c r="X333" i="15" s="1"/>
  <c r="O145" i="15"/>
  <c r="AY309" i="15"/>
  <c r="AZ309" i="15" s="1"/>
  <c r="AQ121" i="15"/>
  <c r="AS121" i="15" s="1"/>
  <c r="AT121" i="15" s="1"/>
  <c r="AM287" i="15"/>
  <c r="AN287" i="15" s="1"/>
  <c r="AE106" i="15"/>
  <c r="AG106" i="15" s="1"/>
  <c r="AH106" i="15" s="1"/>
  <c r="AA264" i="15"/>
  <c r="S84" i="15"/>
  <c r="T84" i="15" s="1"/>
  <c r="O250" i="15"/>
  <c r="Q250" i="15" s="1"/>
  <c r="R250" i="15" s="1"/>
  <c r="AU68" i="15"/>
  <c r="AQ226" i="15"/>
  <c r="AS226" i="15" s="1"/>
  <c r="AT226" i="15" s="1"/>
  <c r="AI38" i="15"/>
  <c r="AJ38" i="15" s="1"/>
  <c r="AE203" i="15"/>
  <c r="W71" i="15"/>
  <c r="Y71" i="15" s="1"/>
  <c r="Z71" i="15" s="1"/>
  <c r="S237" i="15"/>
  <c r="AY63" i="15"/>
  <c r="BA63" i="15" s="1"/>
  <c r="BB63" i="15" s="1"/>
  <c r="AU229" i="15"/>
  <c r="AV229" i="15" s="1"/>
  <c r="AM41" i="15"/>
  <c r="AI207" i="15"/>
  <c r="AK207" i="15" s="1"/>
  <c r="AL207" i="15" s="1"/>
  <c r="AA26" i="15"/>
  <c r="AC26" i="15" s="1"/>
  <c r="AD26" i="15" s="1"/>
  <c r="AY315" i="15"/>
  <c r="AZ315" i="15" s="1"/>
  <c r="AQ127" i="15"/>
  <c r="AS127" i="15" s="1"/>
  <c r="AT127" i="15" s="1"/>
  <c r="AM293" i="15"/>
  <c r="AO293" i="15" s="1"/>
  <c r="AP293" i="15" s="1"/>
  <c r="AE104" i="15"/>
  <c r="AG104" i="15" s="1"/>
  <c r="AH104" i="15" s="1"/>
  <c r="AA270" i="15"/>
  <c r="AC270" i="15" s="1"/>
  <c r="AD270" i="15" s="1"/>
  <c r="S90" i="15"/>
  <c r="O248" i="15"/>
  <c r="P248" i="15" s="1"/>
  <c r="AU58" i="15"/>
  <c r="AW58" i="15" s="1"/>
  <c r="AX58" i="15" s="1"/>
  <c r="AQ216" i="15"/>
  <c r="AI36" i="15"/>
  <c r="AK36" i="15" s="1"/>
  <c r="AL36" i="15" s="1"/>
  <c r="AE257" i="15"/>
  <c r="W69" i="15"/>
  <c r="S235" i="15"/>
  <c r="U235" i="15" s="1"/>
  <c r="V235" i="15" s="1"/>
  <c r="AY45" i="15"/>
  <c r="AZ45" i="15" s="1"/>
  <c r="AU211" i="15"/>
  <c r="AW211" i="15" s="1"/>
  <c r="AX211" i="15" s="1"/>
  <c r="AM23" i="15"/>
  <c r="AO23" i="15" s="1"/>
  <c r="AP23" i="15" s="1"/>
  <c r="AI189" i="15"/>
  <c r="AE354" i="15"/>
  <c r="AG354" i="15" s="1"/>
  <c r="AH354" i="15" s="1"/>
  <c r="W166" i="15"/>
  <c r="S332" i="15"/>
  <c r="U332" i="15" s="1"/>
  <c r="V332" i="15" s="1"/>
  <c r="AY150" i="15"/>
  <c r="AZ150" i="15" s="1"/>
  <c r="AU316" i="15"/>
  <c r="AM120" i="15"/>
  <c r="AN120" i="15" s="1"/>
  <c r="AI286" i="15"/>
  <c r="AK286" i="15" s="1"/>
  <c r="AL286" i="15" s="1"/>
  <c r="AA97" i="15"/>
  <c r="W255" i="15"/>
  <c r="X255" i="15" s="1"/>
  <c r="O75" i="15"/>
  <c r="P75" i="15" s="1"/>
  <c r="AY247" i="15"/>
  <c r="AZ247" i="15" s="1"/>
  <c r="AQ67" i="15"/>
  <c r="AS67" i="15" s="1"/>
  <c r="AT67" i="15" s="1"/>
  <c r="AM225" i="15"/>
  <c r="AE44" i="15"/>
  <c r="AF44" i="15" s="1"/>
  <c r="AA210" i="15"/>
  <c r="AB210" i="15" s="1"/>
  <c r="S22" i="15"/>
  <c r="AU25" i="15"/>
  <c r="AW25" i="15" s="1"/>
  <c r="AX25" i="15" s="1"/>
  <c r="AQ191" i="15"/>
  <c r="AI11" i="15"/>
  <c r="AE168" i="15"/>
  <c r="AF168" i="15" s="1"/>
  <c r="AA334" i="15"/>
  <c r="AC334" i="15" s="1"/>
  <c r="AD334" i="15" s="1"/>
  <c r="S154" i="15"/>
  <c r="U154" i="15" s="1"/>
  <c r="V154" i="15" s="1"/>
  <c r="O312" i="15"/>
  <c r="P312" i="15" s="1"/>
  <c r="AU122" i="15"/>
  <c r="AQ280" i="15"/>
  <c r="AS280" i="15" s="1"/>
  <c r="AT280" i="15" s="1"/>
  <c r="AI100" i="15"/>
  <c r="AJ100" i="15" s="1"/>
  <c r="AE321" i="15"/>
  <c r="W133" i="15"/>
  <c r="Y133" i="15" s="1"/>
  <c r="Z133" i="15" s="1"/>
  <c r="S299" i="15"/>
  <c r="AY109" i="15"/>
  <c r="AZ109" i="15" s="1"/>
  <c r="AU275" i="15"/>
  <c r="AW275" i="15" s="1"/>
  <c r="AX275" i="15" s="1"/>
  <c r="AM87" i="15"/>
  <c r="AO87" i="15" s="1"/>
  <c r="AP87" i="15" s="1"/>
  <c r="AI253" i="15"/>
  <c r="AK253" i="15" s="1"/>
  <c r="AL253" i="15" s="1"/>
  <c r="AA64" i="15"/>
  <c r="W230" i="15"/>
  <c r="X230" i="15" s="1"/>
  <c r="O50" i="15"/>
  <c r="P50" i="15" s="1"/>
  <c r="AY214" i="15"/>
  <c r="AZ214" i="15" s="1"/>
  <c r="AQ26" i="15"/>
  <c r="AS26" i="15" s="1"/>
  <c r="AT26" i="15" s="1"/>
  <c r="AM184" i="15"/>
  <c r="AO184" i="15" s="1"/>
  <c r="AP184" i="15" s="1"/>
  <c r="AI350" i="15"/>
  <c r="AA161" i="15"/>
  <c r="AC161" i="15" s="1"/>
  <c r="AD161" i="15" s="1"/>
  <c r="W319" i="15"/>
  <c r="O139" i="15"/>
  <c r="AY311" i="15"/>
  <c r="BA311" i="15" s="1"/>
  <c r="BB311" i="15" s="1"/>
  <c r="AQ131" i="15"/>
  <c r="AM289" i="15"/>
  <c r="AO289" i="15" s="1"/>
  <c r="AP289" i="15" s="1"/>
  <c r="AE108" i="15"/>
  <c r="AG108" i="15" s="1"/>
  <c r="AH108" i="15" s="1"/>
  <c r="AA274" i="15"/>
  <c r="S86" i="15"/>
  <c r="U86" i="15" s="1"/>
  <c r="V86" i="15" s="1"/>
  <c r="O252" i="15"/>
  <c r="AU70" i="15"/>
  <c r="AQ236" i="15"/>
  <c r="AS236" i="15" s="1"/>
  <c r="AT236" i="15" s="1"/>
  <c r="AI40" i="15"/>
  <c r="AE205" i="15"/>
  <c r="AG205" i="15" s="1"/>
  <c r="AH205" i="15" s="1"/>
  <c r="W17" i="15"/>
  <c r="X17" i="15" s="1"/>
  <c r="S175" i="15"/>
  <c r="O341" i="15"/>
  <c r="Q341" i="15" s="1"/>
  <c r="R341" i="15" s="1"/>
  <c r="AU159" i="15"/>
  <c r="AQ325" i="15"/>
  <c r="AR325" i="15" s="1"/>
  <c r="AI137" i="15"/>
  <c r="AJ137" i="15" s="1"/>
  <c r="AE294" i="15"/>
  <c r="W114" i="15"/>
  <c r="X114" i="15" s="1"/>
  <c r="S272" i="15"/>
  <c r="T272" i="15" s="1"/>
  <c r="AY90" i="15"/>
  <c r="BA90" i="15" s="1"/>
  <c r="BB90" i="15" s="1"/>
  <c r="AU248" i="15"/>
  <c r="AV248" i="15" s="1"/>
  <c r="AM68" i="15"/>
  <c r="AI226" i="15"/>
  <c r="AA45" i="15"/>
  <c r="AB45" i="15" s="1"/>
  <c r="W211" i="15"/>
  <c r="O15" i="15"/>
  <c r="Q15" i="15" s="1"/>
  <c r="R15" i="15" s="1"/>
  <c r="AY195" i="15"/>
  <c r="BA195" i="15" s="1"/>
  <c r="BB195" i="15" s="1"/>
  <c r="AU353" i="15"/>
  <c r="AM173" i="15"/>
  <c r="AO173" i="15" s="1"/>
  <c r="AP173" i="15" s="1"/>
  <c r="AI339" i="15"/>
  <c r="AA150" i="15"/>
  <c r="W316" i="15"/>
  <c r="X316" i="15" s="1"/>
  <c r="O128" i="15"/>
  <c r="AY292" i="15"/>
  <c r="BA292" i="15" s="1"/>
  <c r="BB292" i="15" s="1"/>
  <c r="AQ160" i="15"/>
  <c r="AS160" i="15" s="1"/>
  <c r="AT160" i="15" s="1"/>
  <c r="AM326" i="15"/>
  <c r="AE137" i="15"/>
  <c r="AG137" i="15" s="1"/>
  <c r="AH137" i="15" s="1"/>
  <c r="AA295" i="15"/>
  <c r="S115" i="15"/>
  <c r="T115" i="15" s="1"/>
  <c r="O273" i="15"/>
  <c r="P273" i="15" s="1"/>
  <c r="AU91" i="15"/>
  <c r="AQ249" i="15"/>
  <c r="AS249" i="15" s="1"/>
  <c r="AT249" i="15" s="1"/>
  <c r="AI69" i="15"/>
  <c r="AJ69" i="15" s="1"/>
  <c r="AE234" i="15"/>
  <c r="W46" i="15"/>
  <c r="Y46" i="15" s="1"/>
  <c r="Z46" i="15" s="1"/>
  <c r="S212" i="15"/>
  <c r="AY30" i="15"/>
  <c r="BA30" i="15" s="1"/>
  <c r="BB30" i="15" s="1"/>
  <c r="AU196" i="15"/>
  <c r="AW196" i="15" s="1"/>
  <c r="AX196" i="15" s="1"/>
  <c r="AQ354" i="15"/>
  <c r="AI166" i="15"/>
  <c r="AJ166" i="15" s="1"/>
  <c r="AE331" i="15"/>
  <c r="AG331" i="15" s="1"/>
  <c r="AH331" i="15" s="1"/>
  <c r="W199" i="15"/>
  <c r="O19" i="15"/>
  <c r="Q19" i="15" s="1"/>
  <c r="R19" i="15" s="1"/>
  <c r="AY191" i="15"/>
  <c r="AQ11" i="15"/>
  <c r="AS11" i="15" s="1"/>
  <c r="AT11" i="15" s="1"/>
  <c r="AM169" i="15"/>
  <c r="AN169" i="15" s="1"/>
  <c r="AI335" i="15"/>
  <c r="AA154" i="15"/>
  <c r="AC154" i="15" s="1"/>
  <c r="AD154" i="15" s="1"/>
  <c r="AU89" i="15"/>
  <c r="AW89" i="15" s="1"/>
  <c r="AX89" i="15" s="1"/>
  <c r="AQ255" i="15"/>
  <c r="AI75" i="15"/>
  <c r="AK75" i="15" s="1"/>
  <c r="AL75" i="15" s="1"/>
  <c r="AE232" i="15"/>
  <c r="W52" i="15"/>
  <c r="S218" i="15"/>
  <c r="U218" i="15" s="1"/>
  <c r="V218" i="15" s="1"/>
  <c r="AY28" i="15"/>
  <c r="AU186" i="15"/>
  <c r="AW186" i="15" s="1"/>
  <c r="AX186" i="15" s="1"/>
  <c r="AQ344" i="15"/>
  <c r="AS344" i="15" s="1"/>
  <c r="AT344" i="15" s="1"/>
  <c r="AI164" i="15"/>
  <c r="AA31" i="15"/>
  <c r="AC31" i="15" s="1"/>
  <c r="AD31" i="15" s="1"/>
  <c r="W197" i="15"/>
  <c r="O9" i="15"/>
  <c r="AY173" i="15"/>
  <c r="BA173" i="15" s="1"/>
  <c r="BB173" i="15" s="1"/>
  <c r="AU339" i="15"/>
  <c r="AM151" i="15"/>
  <c r="AN151" i="15" s="1"/>
  <c r="AI317" i="15"/>
  <c r="AK317" i="15" s="1"/>
  <c r="AL317" i="15" s="1"/>
  <c r="AA128" i="15"/>
  <c r="W294" i="15"/>
  <c r="Y294" i="15" s="1"/>
  <c r="Z294" i="15" s="1"/>
  <c r="O114" i="15"/>
  <c r="AY278" i="15"/>
  <c r="AZ278" i="15" s="1"/>
  <c r="AQ90" i="15"/>
  <c r="AR90" i="15" s="1"/>
  <c r="AM248" i="15"/>
  <c r="AE67" i="15"/>
  <c r="AG67" i="15" s="1"/>
  <c r="AH67" i="15" s="1"/>
  <c r="AA225" i="15"/>
  <c r="AC225" i="15" s="1"/>
  <c r="AD225" i="15" s="1"/>
  <c r="S37" i="15"/>
  <c r="O203" i="15"/>
  <c r="Q203" i="15" s="1"/>
  <c r="R203" i="15" s="1"/>
  <c r="AU29" i="15"/>
  <c r="AV29" i="15" s="1"/>
  <c r="AQ195" i="15"/>
  <c r="AS195" i="15" s="1"/>
  <c r="AT195" i="15" s="1"/>
  <c r="AM353" i="15"/>
  <c r="AO353" i="15" s="1"/>
  <c r="AP353" i="15" s="1"/>
  <c r="AE172" i="15"/>
  <c r="AA338" i="15"/>
  <c r="AB338" i="15" s="1"/>
  <c r="S150" i="15"/>
  <c r="U150" i="15" s="1"/>
  <c r="V150" i="15" s="1"/>
  <c r="O316" i="15"/>
  <c r="AU134" i="15"/>
  <c r="AW134" i="15" s="1"/>
  <c r="AX134" i="15" s="1"/>
  <c r="AQ300" i="15"/>
  <c r="AI104" i="15"/>
  <c r="AE269" i="15"/>
  <c r="AF269" i="15" s="1"/>
  <c r="W81" i="15"/>
  <c r="S239" i="15"/>
  <c r="U239" i="15" s="1"/>
  <c r="V239" i="15" s="1"/>
  <c r="AY57" i="15"/>
  <c r="BA57" i="15" s="1"/>
  <c r="BB57" i="15" s="1"/>
  <c r="AU223" i="15"/>
  <c r="AV223" i="15" s="1"/>
  <c r="AM43" i="15"/>
  <c r="AN43" i="15" s="1"/>
  <c r="AI201" i="15"/>
  <c r="AJ201" i="15" s="1"/>
  <c r="AA12" i="15"/>
  <c r="AB12" i="15" s="1"/>
  <c r="W178" i="15"/>
  <c r="X178" i="15" s="1"/>
  <c r="S336" i="15"/>
  <c r="AY154" i="15"/>
  <c r="AZ154" i="15" s="1"/>
  <c r="AU312" i="15"/>
  <c r="AW312" i="15" s="1"/>
  <c r="AX312" i="15" s="1"/>
  <c r="AM132" i="15"/>
  <c r="AI290" i="15"/>
  <c r="AJ290" i="15" s="1"/>
  <c r="AA109" i="15"/>
  <c r="W275" i="15"/>
  <c r="Y275" i="15" s="1"/>
  <c r="Z275" i="15" s="1"/>
  <c r="O79" i="15"/>
  <c r="Q79" i="15" s="1"/>
  <c r="R79" i="15" s="1"/>
  <c r="AY259" i="15"/>
  <c r="AQ71" i="15"/>
  <c r="AS71" i="15" s="1"/>
  <c r="AT71" i="15" s="1"/>
  <c r="AM237" i="15"/>
  <c r="AO237" i="15" s="1"/>
  <c r="AP237" i="15" s="1"/>
  <c r="AE48" i="15"/>
  <c r="AA214" i="15"/>
  <c r="AC214" i="15" s="1"/>
  <c r="AD214" i="15" s="1"/>
  <c r="S34" i="15"/>
  <c r="T34" i="15" s="1"/>
  <c r="O192" i="15"/>
  <c r="AU66" i="15"/>
  <c r="AW66" i="15" s="1"/>
  <c r="AX66" i="15" s="1"/>
  <c r="AQ224" i="15"/>
  <c r="AI44" i="15"/>
  <c r="AK44" i="15" s="1"/>
  <c r="AL44" i="15" s="1"/>
  <c r="AE201" i="15"/>
  <c r="AG201" i="15" s="1"/>
  <c r="AH201" i="15" s="1"/>
  <c r="W13" i="15"/>
  <c r="S179" i="15"/>
  <c r="U179" i="15" s="1"/>
  <c r="V179" i="15" s="1"/>
  <c r="O337" i="15"/>
  <c r="AU155" i="15"/>
  <c r="AQ313" i="15"/>
  <c r="AS313" i="15" s="1"/>
  <c r="AT313" i="15" s="1"/>
  <c r="AI133" i="15"/>
  <c r="AE298" i="15"/>
  <c r="AF298" i="15" s="1"/>
  <c r="W110" i="15"/>
  <c r="X110" i="15" s="1"/>
  <c r="S276" i="15"/>
  <c r="AY94" i="15"/>
  <c r="BA94" i="15" s="1"/>
  <c r="BB94" i="15" s="1"/>
  <c r="AU260" i="15"/>
  <c r="AM64" i="15"/>
  <c r="AN64" i="15" s="1"/>
  <c r="AI230" i="15"/>
  <c r="AK230" i="15" s="1"/>
  <c r="AL230" i="15" s="1"/>
  <c r="AA41" i="15"/>
  <c r="AC41" i="15" s="1"/>
  <c r="AD41" i="15" s="1"/>
  <c r="W263" i="15"/>
  <c r="Y263" i="15" s="1"/>
  <c r="Z263" i="15" s="1"/>
  <c r="O83" i="15"/>
  <c r="Q83" i="15" s="1"/>
  <c r="R83" i="15" s="1"/>
  <c r="AY255" i="15"/>
  <c r="AQ75" i="15"/>
  <c r="AS75" i="15" s="1"/>
  <c r="AT75" i="15" s="1"/>
  <c r="AM233" i="15"/>
  <c r="AE52" i="15"/>
  <c r="AG52" i="15" s="1"/>
  <c r="AH52" i="15" s="1"/>
  <c r="AI232" i="15"/>
  <c r="AK232" i="15" s="1"/>
  <c r="AL232" i="15" s="1"/>
  <c r="AY185" i="15"/>
  <c r="BA185" i="15" s="1"/>
  <c r="BB185" i="15" s="1"/>
  <c r="AA140" i="15"/>
  <c r="AB140" i="15" s="1"/>
  <c r="AQ94" i="15"/>
  <c r="AR94" i="15" s="1"/>
  <c r="S49" i="15"/>
  <c r="U49" i="15" s="1"/>
  <c r="V49" i="15" s="1"/>
  <c r="AI19" i="15"/>
  <c r="AK19" i="15" s="1"/>
  <c r="AL19" i="15" s="1"/>
  <c r="O320" i="15"/>
  <c r="AE329" i="15"/>
  <c r="AF329" i="15" s="1"/>
  <c r="AU283" i="15"/>
  <c r="AV283" i="15" s="1"/>
  <c r="W238" i="15"/>
  <c r="Y238" i="15" s="1"/>
  <c r="Z238" i="15" s="1"/>
  <c r="AM192" i="15"/>
  <c r="AN192" i="15" s="1"/>
  <c r="O211" i="15"/>
  <c r="Q211" i="15" s="1"/>
  <c r="R211" i="15" s="1"/>
  <c r="AE180" i="15"/>
  <c r="AF180" i="15" s="1"/>
  <c r="W248" i="15"/>
  <c r="Y248" i="15" s="1"/>
  <c r="Z248" i="15" s="1"/>
  <c r="O68" i="15"/>
  <c r="AY232" i="15"/>
  <c r="AQ52" i="15"/>
  <c r="AS52" i="15" s="1"/>
  <c r="AT52" i="15" s="1"/>
  <c r="AM210" i="15"/>
  <c r="AO210" i="15" s="1"/>
  <c r="AP210" i="15" s="1"/>
  <c r="AE21" i="15"/>
  <c r="AG21" i="15" s="1"/>
  <c r="AH21" i="15" s="1"/>
  <c r="AA187" i="15"/>
  <c r="AB187" i="15" s="1"/>
  <c r="W345" i="15"/>
  <c r="Y345" i="15" s="1"/>
  <c r="Z345" i="15" s="1"/>
  <c r="O157" i="15"/>
  <c r="P157" i="15" s="1"/>
  <c r="AY321" i="15"/>
  <c r="BA321" i="15" s="1"/>
  <c r="BB321" i="15" s="1"/>
  <c r="AQ141" i="15"/>
  <c r="AS141" i="15" s="1"/>
  <c r="AT141" i="15" s="1"/>
  <c r="AM307" i="15"/>
  <c r="AO307" i="15" s="1"/>
  <c r="AP307" i="15" s="1"/>
  <c r="AE110" i="15"/>
  <c r="AG110" i="15" s="1"/>
  <c r="AH110" i="15" s="1"/>
  <c r="AA276" i="15"/>
  <c r="AC276" i="15" s="1"/>
  <c r="AD276" i="15" s="1"/>
  <c r="S88" i="15"/>
  <c r="T88" i="15" s="1"/>
  <c r="O254" i="15"/>
  <c r="AU64" i="15"/>
  <c r="AV64" i="15" s="1"/>
  <c r="AQ230" i="15"/>
  <c r="AI42" i="15"/>
  <c r="AE207" i="15"/>
  <c r="AF207" i="15" s="1"/>
  <c r="W27" i="15"/>
  <c r="S185" i="15"/>
  <c r="U185" i="15" s="1"/>
  <c r="V185" i="15" s="1"/>
  <c r="O343" i="15"/>
  <c r="Q343" i="15" s="1"/>
  <c r="R343" i="15" s="1"/>
  <c r="AU105" i="15"/>
  <c r="AQ271" i="15"/>
  <c r="AS271" i="15" s="1"/>
  <c r="AT271" i="15" s="1"/>
  <c r="AI91" i="15"/>
  <c r="AE248" i="15"/>
  <c r="AF248" i="15" s="1"/>
  <c r="W68" i="15"/>
  <c r="X68" i="15" s="1"/>
  <c r="S234" i="15"/>
  <c r="AY44" i="15"/>
  <c r="BA44" i="15" s="1"/>
  <c r="BB44" i="15" s="1"/>
  <c r="AU202" i="15"/>
  <c r="AV202" i="15" s="1"/>
  <c r="AM14" i="15"/>
  <c r="AI180" i="15"/>
  <c r="AK180" i="15" s="1"/>
  <c r="AL180" i="15" s="1"/>
  <c r="AE337" i="15"/>
  <c r="AF337" i="15" s="1"/>
  <c r="W149" i="15"/>
  <c r="S315" i="15"/>
  <c r="T315" i="15" s="1"/>
  <c r="AY125" i="15"/>
  <c r="AZ125" i="15" s="1"/>
  <c r="AU291" i="15"/>
  <c r="AV291" i="15" s="1"/>
  <c r="AM103" i="15"/>
  <c r="AO103" i="15" s="1"/>
  <c r="AP103" i="15" s="1"/>
  <c r="AI269" i="15"/>
  <c r="AA80" i="15"/>
  <c r="AC80" i="15" s="1"/>
  <c r="AD80" i="15" s="1"/>
  <c r="W246" i="15"/>
  <c r="O66" i="15"/>
  <c r="Q66" i="15" s="1"/>
  <c r="R66" i="15" s="1"/>
  <c r="AY230" i="15"/>
  <c r="BA230" i="15" s="1"/>
  <c r="BB230" i="15" s="1"/>
  <c r="AQ42" i="15"/>
  <c r="AR42" i="15" s="1"/>
  <c r="AM200" i="15"/>
  <c r="AO200" i="15" s="1"/>
  <c r="AP200" i="15" s="1"/>
  <c r="AE19" i="15"/>
  <c r="AG19" i="15" s="1"/>
  <c r="AH19" i="15" s="1"/>
  <c r="AA177" i="15"/>
  <c r="W335" i="15"/>
  <c r="Y335" i="15" s="1"/>
  <c r="Z335" i="15" s="1"/>
  <c r="O155" i="15"/>
  <c r="Q155" i="15" s="1"/>
  <c r="R155" i="15" s="1"/>
  <c r="AY327" i="15"/>
  <c r="AQ147" i="15"/>
  <c r="AS147" i="15" s="1"/>
  <c r="AT147" i="15" s="1"/>
  <c r="AM305" i="15"/>
  <c r="AE124" i="15"/>
  <c r="AG124" i="15" s="1"/>
  <c r="AH124" i="15" s="1"/>
  <c r="AA290" i="15"/>
  <c r="AB290" i="15" s="1"/>
  <c r="S102" i="15"/>
  <c r="O268" i="15"/>
  <c r="Q268" i="15" s="1"/>
  <c r="R268" i="15" s="1"/>
  <c r="AU86" i="15"/>
  <c r="AQ252" i="15"/>
  <c r="AS252" i="15" s="1"/>
  <c r="AT252" i="15" s="1"/>
  <c r="AI56" i="15"/>
  <c r="AJ56" i="15" s="1"/>
  <c r="AE221" i="15"/>
  <c r="W33" i="15"/>
  <c r="X33" i="15" s="1"/>
  <c r="S191" i="15"/>
  <c r="T191" i="15" s="1"/>
  <c r="AY9" i="15"/>
  <c r="AU175" i="15"/>
  <c r="AW175" i="15" s="1"/>
  <c r="AX175" i="15" s="1"/>
  <c r="AQ341" i="15"/>
  <c r="AI153" i="15"/>
  <c r="AE310" i="15"/>
  <c r="AF310" i="15" s="1"/>
  <c r="W130" i="15"/>
  <c r="S288" i="15"/>
  <c r="U288" i="15" s="1"/>
  <c r="V288" i="15" s="1"/>
  <c r="AY106" i="15"/>
  <c r="BA106" i="15" s="1"/>
  <c r="BB106" i="15" s="1"/>
  <c r="AU264" i="15"/>
  <c r="AW264" i="15" s="1"/>
  <c r="AX264" i="15" s="1"/>
  <c r="AM84" i="15"/>
  <c r="AO84" i="15" s="1"/>
  <c r="AP84" i="15" s="1"/>
  <c r="AI242" i="15"/>
  <c r="AJ242" i="15" s="1"/>
  <c r="AA61" i="15"/>
  <c r="W227" i="15"/>
  <c r="X227" i="15" s="1"/>
  <c r="O31" i="15"/>
  <c r="AY147" i="15"/>
  <c r="BA147" i="15" s="1"/>
  <c r="BB147" i="15" s="1"/>
  <c r="AU305" i="15"/>
  <c r="AV305" i="15" s="1"/>
  <c r="AM125" i="15"/>
  <c r="AI291" i="15"/>
  <c r="AK291" i="15" s="1"/>
  <c r="AL291" i="15" s="1"/>
  <c r="AA102" i="15"/>
  <c r="W268" i="15"/>
  <c r="X268" i="15" s="1"/>
  <c r="O80" i="15"/>
  <c r="Q80" i="15" s="1"/>
  <c r="R80" i="15" s="1"/>
  <c r="AY244" i="15"/>
  <c r="AQ48" i="15"/>
  <c r="AS48" i="15" s="1"/>
  <c r="AT48" i="15" s="1"/>
  <c r="AM214" i="15"/>
  <c r="AN214" i="15" s="1"/>
  <c r="AE25" i="15"/>
  <c r="AA183" i="15"/>
  <c r="AC183" i="15" s="1"/>
  <c r="AD183" i="15" s="1"/>
  <c r="W349" i="15"/>
  <c r="X349" i="15" s="1"/>
  <c r="O161" i="15"/>
  <c r="Q161" i="15" s="1"/>
  <c r="R161" i="15" s="1"/>
  <c r="AY325" i="15"/>
  <c r="AZ325" i="15" s="1"/>
  <c r="AQ137" i="15"/>
  <c r="AM303" i="15"/>
  <c r="AO303" i="15" s="1"/>
  <c r="AP303" i="15" s="1"/>
  <c r="AE122" i="15"/>
  <c r="AF122" i="15" s="1"/>
  <c r="AA280" i="15"/>
  <c r="S100" i="15"/>
  <c r="U100" i="15" s="1"/>
  <c r="V100" i="15" s="1"/>
  <c r="O266" i="15"/>
  <c r="AU84" i="15"/>
  <c r="AQ242" i="15"/>
  <c r="AR242" i="15" s="1"/>
  <c r="AI54" i="15"/>
  <c r="AJ54" i="15" s="1"/>
  <c r="AE219" i="15"/>
  <c r="AG219" i="15" s="1"/>
  <c r="AH219" i="15" s="1"/>
  <c r="W23" i="15"/>
  <c r="Y23" i="15" s="1"/>
  <c r="Z23" i="15" s="1"/>
  <c r="S189" i="15"/>
  <c r="AY15" i="15"/>
  <c r="BA15" i="15" s="1"/>
  <c r="BB15" i="15" s="1"/>
  <c r="AU181" i="15"/>
  <c r="AV181" i="15" s="1"/>
  <c r="AQ347" i="15"/>
  <c r="AI159" i="15"/>
  <c r="AK159" i="15" s="1"/>
  <c r="AL159" i="15" s="1"/>
  <c r="AE324" i="15"/>
  <c r="W136" i="15"/>
  <c r="Y136" i="15" s="1"/>
  <c r="Z136" i="15" s="1"/>
  <c r="S302" i="15"/>
  <c r="T302" i="15" s="1"/>
  <c r="AY120" i="15"/>
  <c r="AU286" i="15"/>
  <c r="AW286" i="15" s="1"/>
  <c r="AX286" i="15" s="1"/>
  <c r="AM98" i="15"/>
  <c r="AI256" i="15"/>
  <c r="AJ256" i="15" s="1"/>
  <c r="AA75" i="15"/>
  <c r="AC75" i="15" s="1"/>
  <c r="AD75" i="15" s="1"/>
  <c r="W233" i="15"/>
  <c r="O109" i="15"/>
  <c r="P109" i="15" s="1"/>
  <c r="AY273" i="15"/>
  <c r="BA273" i="15" s="1"/>
  <c r="BB273" i="15" s="1"/>
  <c r="AQ93" i="15"/>
  <c r="AR93" i="15" s="1"/>
  <c r="AM259" i="15"/>
  <c r="AO259" i="15" s="1"/>
  <c r="AP259" i="15" s="1"/>
  <c r="AE62" i="15"/>
  <c r="AF62" i="15" s="1"/>
  <c r="AA228" i="15"/>
  <c r="S40" i="15"/>
  <c r="U40" i="15" s="1"/>
  <c r="V40" i="15" s="1"/>
  <c r="O206" i="15"/>
  <c r="AU16" i="15"/>
  <c r="AW16" i="15" s="1"/>
  <c r="AX16" i="15" s="1"/>
  <c r="AQ182" i="15"/>
  <c r="AS182" i="15" s="1"/>
  <c r="AT182" i="15" s="1"/>
  <c r="AM348" i="15"/>
  <c r="AE159" i="15"/>
  <c r="AG159" i="15" s="1"/>
  <c r="AH159" i="15" s="1"/>
  <c r="AA325" i="15"/>
  <c r="S137" i="15"/>
  <c r="O295" i="15"/>
  <c r="Q295" i="15" s="1"/>
  <c r="R295" i="15" s="1"/>
  <c r="AU121" i="15"/>
  <c r="AW121" i="15" s="1"/>
  <c r="AX121" i="15" s="1"/>
  <c r="AQ287" i="15"/>
  <c r="AS287" i="15" s="1"/>
  <c r="AT287" i="15" s="1"/>
  <c r="AI107" i="15"/>
  <c r="AK107" i="15" s="1"/>
  <c r="AL107" i="15" s="1"/>
  <c r="AE264" i="15"/>
  <c r="W84" i="15"/>
  <c r="Y84" i="15" s="1"/>
  <c r="Z84" i="15" s="1"/>
  <c r="S250" i="15"/>
  <c r="AY60" i="15"/>
  <c r="AZ60" i="15" s="1"/>
  <c r="AU218" i="15"/>
  <c r="AW218" i="15" s="1"/>
  <c r="AX218" i="15" s="1"/>
  <c r="AM30" i="15"/>
  <c r="AI196" i="15"/>
  <c r="AK196" i="15" s="1"/>
  <c r="AL196" i="15" s="1"/>
  <c r="AE353" i="15"/>
  <c r="AF353" i="15" s="1"/>
  <c r="W165" i="15"/>
  <c r="S331" i="15"/>
  <c r="U331" i="15" s="1"/>
  <c r="V331" i="15" s="1"/>
  <c r="AY141" i="15"/>
  <c r="AU307" i="15"/>
  <c r="AW307" i="15" s="1"/>
  <c r="AX307" i="15" s="1"/>
  <c r="O188" i="15"/>
  <c r="Q188" i="15" s="1"/>
  <c r="R188" i="15" s="1"/>
  <c r="AE141" i="15"/>
  <c r="AF141" i="15" s="1"/>
  <c r="AU95" i="15"/>
  <c r="AW95" i="15" s="1"/>
  <c r="AX95" i="15" s="1"/>
  <c r="W50" i="15"/>
  <c r="X50" i="15" s="1"/>
  <c r="AQ350" i="15"/>
  <c r="S305" i="15"/>
  <c r="U305" i="15" s="1"/>
  <c r="V305" i="15" s="1"/>
  <c r="AI275" i="15"/>
  <c r="AY228" i="15"/>
  <c r="AZ228" i="15" s="1"/>
  <c r="AA231" i="15"/>
  <c r="AC231" i="15" s="1"/>
  <c r="AD231" i="15" s="1"/>
  <c r="AQ185" i="15"/>
  <c r="AR185" i="15" s="1"/>
  <c r="S148" i="15"/>
  <c r="U148" i="15" s="1"/>
  <c r="V148" i="15" s="1"/>
  <c r="AI102" i="15"/>
  <c r="AJ102" i="15" s="1"/>
  <c r="AY127" i="15"/>
  <c r="AA90" i="15"/>
  <c r="AC90" i="15" s="1"/>
  <c r="AD90" i="15" s="1"/>
  <c r="W312" i="15"/>
  <c r="O132" i="15"/>
  <c r="AY296" i="15"/>
  <c r="BA296" i="15" s="1"/>
  <c r="BB296" i="15" s="1"/>
  <c r="AQ116" i="15"/>
  <c r="AM274" i="15"/>
  <c r="AO274" i="15" s="1"/>
  <c r="AP274" i="15" s="1"/>
  <c r="AE85" i="15"/>
  <c r="AG85" i="15" s="1"/>
  <c r="AH85" i="15" s="1"/>
  <c r="AA251" i="15"/>
  <c r="S55" i="15"/>
  <c r="U55" i="15" s="1"/>
  <c r="V55" i="15" s="1"/>
  <c r="O221" i="15"/>
  <c r="AU39" i="15"/>
  <c r="AV39" i="15" s="1"/>
  <c r="AQ205" i="15"/>
  <c r="AS205" i="15" s="1"/>
  <c r="AT205" i="15" s="1"/>
  <c r="AI17" i="15"/>
  <c r="AE174" i="15"/>
  <c r="AG174" i="15" s="1"/>
  <c r="AH174" i="15" s="1"/>
  <c r="AA340" i="15"/>
  <c r="AC340" i="15" s="1"/>
  <c r="AD340" i="15" s="1"/>
  <c r="S152" i="15"/>
  <c r="O318" i="15"/>
  <c r="P318" i="15" s="1"/>
  <c r="AU128" i="15"/>
  <c r="AQ294" i="15"/>
  <c r="AS294" i="15" s="1"/>
  <c r="AT294" i="15" s="1"/>
  <c r="AI106" i="15"/>
  <c r="AK106" i="15" s="1"/>
  <c r="AL106" i="15" s="1"/>
  <c r="AE271" i="15"/>
  <c r="AG271" i="15" s="1"/>
  <c r="AH271" i="15" s="1"/>
  <c r="W91" i="15"/>
  <c r="Y91" i="15" s="1"/>
  <c r="Z91" i="15" s="1"/>
  <c r="S249" i="15"/>
  <c r="U249" i="15" s="1"/>
  <c r="V249" i="15" s="1"/>
  <c r="AY11" i="15"/>
  <c r="AU169" i="15"/>
  <c r="AW169" i="15" s="1"/>
  <c r="AX169" i="15" s="1"/>
  <c r="AQ335" i="15"/>
  <c r="AI155" i="15"/>
  <c r="AK155" i="15" s="1"/>
  <c r="AL155" i="15" s="1"/>
  <c r="AE312" i="15"/>
  <c r="AF312" i="15" s="1"/>
  <c r="W132" i="15"/>
  <c r="S298" i="15"/>
  <c r="U298" i="15" s="1"/>
  <c r="V298" i="15" s="1"/>
  <c r="AY108" i="15"/>
  <c r="BA108" i="15" s="1"/>
  <c r="BB108" i="15" s="1"/>
  <c r="AU266" i="15"/>
  <c r="AM78" i="15"/>
  <c r="AO78" i="15" s="1"/>
  <c r="AP78" i="15" s="1"/>
  <c r="AI244" i="15"/>
  <c r="AA47" i="15"/>
  <c r="W213" i="15"/>
  <c r="X213" i="15" s="1"/>
  <c r="O25" i="15"/>
  <c r="AY189" i="15"/>
  <c r="BA189" i="15" s="1"/>
  <c r="BB189" i="15" s="1"/>
  <c r="AU7" i="15"/>
  <c r="AV7" i="15" s="1"/>
  <c r="AM167" i="15"/>
  <c r="AI333" i="15"/>
  <c r="AK333" i="15" s="1"/>
  <c r="AL333" i="15" s="1"/>
  <c r="AA144" i="15"/>
  <c r="W310" i="15"/>
  <c r="X310" i="15" s="1"/>
  <c r="O130" i="15"/>
  <c r="Q130" i="15" s="1"/>
  <c r="R130" i="15" s="1"/>
  <c r="AY294" i="15"/>
  <c r="BA294" i="15" s="1"/>
  <c r="BB294" i="15" s="1"/>
  <c r="AQ106" i="15"/>
  <c r="AS106" i="15" s="1"/>
  <c r="AT106" i="15" s="1"/>
  <c r="AM264" i="15"/>
  <c r="AO264" i="15" s="1"/>
  <c r="AP264" i="15" s="1"/>
  <c r="AE83" i="15"/>
  <c r="AA241" i="15"/>
  <c r="AC241" i="15" s="1"/>
  <c r="AD241" i="15" s="1"/>
  <c r="S53" i="15"/>
  <c r="T53" i="15" s="1"/>
  <c r="O219" i="15"/>
  <c r="P219" i="15" s="1"/>
  <c r="AU45" i="15"/>
  <c r="AW45" i="15" s="1"/>
  <c r="AX45" i="15" s="1"/>
  <c r="AQ211" i="15"/>
  <c r="AI23" i="15"/>
  <c r="AJ23" i="15" s="1"/>
  <c r="AE188" i="15"/>
  <c r="AG188" i="15" s="1"/>
  <c r="AH188" i="15" s="1"/>
  <c r="AA354" i="15"/>
  <c r="S166" i="15"/>
  <c r="U166" i="15" s="1"/>
  <c r="V166" i="15" s="1"/>
  <c r="O332" i="15"/>
  <c r="AU150" i="15"/>
  <c r="AQ316" i="15"/>
  <c r="AS316" i="15" s="1"/>
  <c r="AT316" i="15" s="1"/>
  <c r="AI120" i="15"/>
  <c r="AE285" i="15"/>
  <c r="AG285" i="15" s="1"/>
  <c r="AH285" i="15" s="1"/>
  <c r="W97" i="15"/>
  <c r="Y97" i="15" s="1"/>
  <c r="Z97" i="15" s="1"/>
  <c r="S255" i="15"/>
  <c r="AY73" i="15"/>
  <c r="BA73" i="15" s="1"/>
  <c r="BB73" i="15" s="1"/>
  <c r="AU239" i="15"/>
  <c r="AV239" i="15" s="1"/>
  <c r="AM59" i="15"/>
  <c r="AI217" i="15"/>
  <c r="AK217" i="15" s="1"/>
  <c r="AL217" i="15" s="1"/>
  <c r="AA28" i="15"/>
  <c r="AC28" i="15" s="1"/>
  <c r="AD28" i="15" s="1"/>
  <c r="W194" i="15"/>
  <c r="X194" i="15" s="1"/>
  <c r="S352" i="15"/>
  <c r="T352" i="15" s="1"/>
  <c r="AY170" i="15"/>
  <c r="AU328" i="15"/>
  <c r="AV328" i="15" s="1"/>
  <c r="AM148" i="15"/>
  <c r="AI306" i="15"/>
  <c r="AJ306" i="15" s="1"/>
  <c r="AA125" i="15"/>
  <c r="AC125" i="15" s="1"/>
  <c r="AD125" i="15" s="1"/>
  <c r="W291" i="15"/>
  <c r="O95" i="15"/>
  <c r="Q95" i="15" s="1"/>
  <c r="R95" i="15" s="1"/>
  <c r="AY211" i="15"/>
  <c r="BA211" i="15" s="1"/>
  <c r="BB211" i="15" s="1"/>
  <c r="AQ23" i="15"/>
  <c r="AM189" i="15"/>
  <c r="AO189" i="15" s="1"/>
  <c r="AP189" i="15" s="1"/>
  <c r="AI7" i="15"/>
  <c r="AA166" i="15"/>
  <c r="AC166" i="15" s="1"/>
  <c r="AD166" i="15" s="1"/>
  <c r="W332" i="15"/>
  <c r="Y332" i="15" s="1"/>
  <c r="Z332" i="15" s="1"/>
  <c r="O144" i="15"/>
  <c r="AY308" i="15"/>
  <c r="BA308" i="15" s="1"/>
  <c r="BB308" i="15" s="1"/>
  <c r="AQ112" i="15"/>
  <c r="AS112" i="15" s="1"/>
  <c r="AT112" i="15" s="1"/>
  <c r="AM278" i="15"/>
  <c r="AE89" i="15"/>
  <c r="AG89" i="15" s="1"/>
  <c r="AH89" i="15" s="1"/>
  <c r="AA247" i="15"/>
  <c r="S67" i="15"/>
  <c r="U67" i="15" s="1"/>
  <c r="V67" i="15" s="1"/>
  <c r="O225" i="15"/>
  <c r="P225" i="15" s="1"/>
  <c r="AU43" i="15"/>
  <c r="AQ201" i="15"/>
  <c r="AS201" i="15" s="1"/>
  <c r="AT201" i="15" s="1"/>
  <c r="AI21" i="15"/>
  <c r="AK21" i="15" s="1"/>
  <c r="AL21" i="15" s="1"/>
  <c r="AE186" i="15"/>
  <c r="AA344" i="15"/>
  <c r="AC344" i="15" s="1"/>
  <c r="AD344" i="15" s="1"/>
  <c r="S164" i="15"/>
  <c r="O330" i="15"/>
  <c r="AU148" i="15"/>
  <c r="AV148" i="15" s="1"/>
  <c r="AQ306" i="15"/>
  <c r="AI118" i="15"/>
  <c r="AJ118" i="15" s="1"/>
  <c r="AE283" i="15"/>
  <c r="AF283" i="15" s="1"/>
  <c r="W87" i="15"/>
  <c r="S253" i="15"/>
  <c r="U253" i="15" s="1"/>
  <c r="V253" i="15" s="1"/>
  <c r="AY79" i="15"/>
  <c r="AU245" i="15"/>
  <c r="AV245" i="15" s="1"/>
  <c r="AM57" i="15"/>
  <c r="AO57" i="15" s="1"/>
  <c r="AP57" i="15" s="1"/>
  <c r="AI223" i="15"/>
  <c r="AA42" i="15"/>
  <c r="AB42" i="15" s="1"/>
  <c r="W200" i="15"/>
  <c r="Y200" i="15" s="1"/>
  <c r="Z200" i="15" s="1"/>
  <c r="O20" i="15"/>
  <c r="AY184" i="15"/>
  <c r="BA184" i="15" s="1"/>
  <c r="BB184" i="15" s="1"/>
  <c r="AU350" i="15"/>
  <c r="AM162" i="15"/>
  <c r="AN162" i="15" s="1"/>
  <c r="AI320" i="15"/>
  <c r="AJ320" i="15" s="1"/>
  <c r="AA139" i="15"/>
  <c r="W297" i="15"/>
  <c r="Y297" i="15" s="1"/>
  <c r="Z297" i="15" s="1"/>
  <c r="O173" i="15"/>
  <c r="Q173" i="15" s="1"/>
  <c r="R173" i="15" s="1"/>
  <c r="AY337" i="15"/>
  <c r="AQ157" i="15"/>
  <c r="AR157" i="15" s="1"/>
  <c r="AM323" i="15"/>
  <c r="AY96" i="15"/>
  <c r="BA96" i="15" s="1"/>
  <c r="BB96" i="15" s="1"/>
  <c r="AA51" i="15"/>
  <c r="AC51" i="15" s="1"/>
  <c r="AD51" i="15" s="1"/>
  <c r="AU351" i="15"/>
  <c r="AW351" i="15" s="1"/>
  <c r="AX351" i="15" s="1"/>
  <c r="W306" i="15"/>
  <c r="Y306" i="15" s="1"/>
  <c r="Z306" i="15" s="1"/>
  <c r="AM260" i="15"/>
  <c r="AO260" i="15" s="1"/>
  <c r="AP260" i="15" s="1"/>
  <c r="O207" i="15"/>
  <c r="P207" i="15" s="1"/>
  <c r="AE176" i="15"/>
  <c r="AG176" i="15" s="1"/>
  <c r="AH176" i="15" s="1"/>
  <c r="AU194" i="15"/>
  <c r="AV194" i="15" s="1"/>
  <c r="W141" i="15"/>
  <c r="Y141" i="15" s="1"/>
  <c r="Z141" i="15" s="1"/>
  <c r="AM95" i="15"/>
  <c r="AO95" i="15" s="1"/>
  <c r="AP95" i="15" s="1"/>
  <c r="O58" i="15"/>
  <c r="P58" i="15" s="1"/>
  <c r="AE11" i="15"/>
  <c r="AG11" i="15" s="1"/>
  <c r="AH11" i="15" s="1"/>
  <c r="AU37" i="15"/>
  <c r="AW37" i="15" s="1"/>
  <c r="AX37" i="15" s="1"/>
  <c r="AA218" i="15"/>
  <c r="S30" i="15"/>
  <c r="U30" i="15" s="1"/>
  <c r="V30" i="15" s="1"/>
  <c r="O196" i="15"/>
  <c r="AU14" i="15"/>
  <c r="AQ180" i="15"/>
  <c r="AR180" i="15" s="1"/>
  <c r="AM338" i="15"/>
  <c r="AE149" i="15"/>
  <c r="AF149" i="15" s="1"/>
  <c r="AA315" i="15"/>
  <c r="AC315" i="15" s="1"/>
  <c r="AD315" i="15" s="1"/>
  <c r="S119" i="15"/>
  <c r="O285" i="15"/>
  <c r="P285" i="15" s="1"/>
  <c r="AU103" i="15"/>
  <c r="AQ269" i="15"/>
  <c r="AI81" i="15"/>
  <c r="AK81" i="15" s="1"/>
  <c r="AL81" i="15" s="1"/>
  <c r="AE238" i="15"/>
  <c r="W58" i="15"/>
  <c r="Y58" i="15" s="1"/>
  <c r="Z58" i="15" s="1"/>
  <c r="S216" i="15"/>
  <c r="T216" i="15" s="1"/>
  <c r="AY34" i="15"/>
  <c r="AU192" i="15"/>
  <c r="AW192" i="15" s="1"/>
  <c r="AX192" i="15" s="1"/>
  <c r="AM12" i="15"/>
  <c r="AI170" i="15"/>
  <c r="AJ170" i="15" s="1"/>
  <c r="AE335" i="15"/>
  <c r="AG335" i="15" s="1"/>
  <c r="AH335" i="15" s="1"/>
  <c r="W155" i="15"/>
  <c r="S313" i="15"/>
  <c r="T313" i="15" s="1"/>
  <c r="AY75" i="15"/>
  <c r="BA75" i="15" s="1"/>
  <c r="BB75" i="15" s="1"/>
  <c r="AU233" i="15"/>
  <c r="AM53" i="15"/>
  <c r="AO53" i="15" s="1"/>
  <c r="AP53" i="15" s="1"/>
  <c r="AI219" i="15"/>
  <c r="AJ219" i="15" s="1"/>
  <c r="AA30" i="15"/>
  <c r="AC30" i="15" s="1"/>
  <c r="AD30" i="15" s="1"/>
  <c r="W196" i="15"/>
  <c r="X196" i="15" s="1"/>
  <c r="O8" i="15"/>
  <c r="AY172" i="15"/>
  <c r="BA172" i="15" s="1"/>
  <c r="BB172" i="15" s="1"/>
  <c r="AU330" i="15"/>
  <c r="AW330" i="15" s="1"/>
  <c r="AX330" i="15" s="1"/>
  <c r="AM142" i="15"/>
  <c r="AI308" i="15"/>
  <c r="AK308" i="15" s="1"/>
  <c r="AL308" i="15" s="1"/>
  <c r="AA111" i="15"/>
  <c r="W277" i="15"/>
  <c r="O89" i="15"/>
  <c r="Q89" i="15" s="1"/>
  <c r="R89" i="15" s="1"/>
  <c r="AY253" i="15"/>
  <c r="AQ65" i="15"/>
  <c r="AS65" i="15" s="1"/>
  <c r="AT65" i="15" s="1"/>
  <c r="AM231" i="15"/>
  <c r="AO231" i="15" s="1"/>
  <c r="AP231" i="15" s="1"/>
  <c r="AE50" i="15"/>
  <c r="AA208" i="15"/>
  <c r="AC208" i="15" s="1"/>
  <c r="AD208" i="15" s="1"/>
  <c r="S28" i="15"/>
  <c r="O194" i="15"/>
  <c r="AU12" i="15"/>
  <c r="AW12" i="15" s="1"/>
  <c r="AX12" i="15" s="1"/>
  <c r="AQ170" i="15"/>
  <c r="AM328" i="15"/>
  <c r="AN328" i="15" s="1"/>
  <c r="AE147" i="15"/>
  <c r="AF147" i="15" s="1"/>
  <c r="AA305" i="15"/>
  <c r="S117" i="15"/>
  <c r="U117" i="15" s="1"/>
  <c r="V117" i="15" s="1"/>
  <c r="O283" i="15"/>
  <c r="AU109" i="15"/>
  <c r="AV109" i="15" s="1"/>
  <c r="AQ275" i="15"/>
  <c r="AS275" i="15" s="1"/>
  <c r="AT275" i="15" s="1"/>
  <c r="AI87" i="15"/>
  <c r="AJ87" i="15" s="1"/>
  <c r="AE252" i="15"/>
  <c r="AG252" i="15" s="1"/>
  <c r="AH252" i="15" s="1"/>
  <c r="W64" i="15"/>
  <c r="X64" i="15" s="1"/>
  <c r="S230" i="15"/>
  <c r="AY48" i="15"/>
  <c r="BA48" i="15" s="1"/>
  <c r="BB48" i="15" s="1"/>
  <c r="AU214" i="15"/>
  <c r="AM26" i="15"/>
  <c r="AO26" i="15" s="1"/>
  <c r="AP26" i="15" s="1"/>
  <c r="AI184" i="15"/>
  <c r="AK184" i="15" s="1"/>
  <c r="AL184" i="15" s="1"/>
  <c r="AE349" i="15"/>
  <c r="AG349" i="15" s="1"/>
  <c r="AH349" i="15" s="1"/>
  <c r="W161" i="15"/>
  <c r="Y161" i="15" s="1"/>
  <c r="Z161" i="15" s="1"/>
  <c r="S319" i="15"/>
  <c r="T319" i="15" s="1"/>
  <c r="AY137" i="15"/>
  <c r="AU303" i="15"/>
  <c r="AW303" i="15" s="1"/>
  <c r="AX303" i="15" s="1"/>
  <c r="AM123" i="15"/>
  <c r="AN123" i="15" s="1"/>
  <c r="AI281" i="15"/>
  <c r="AK281" i="15" s="1"/>
  <c r="AL281" i="15" s="1"/>
  <c r="AA92" i="15"/>
  <c r="AC92" i="15" s="1"/>
  <c r="AD92" i="15" s="1"/>
  <c r="W258" i="15"/>
  <c r="O70" i="15"/>
  <c r="P70" i="15" s="1"/>
  <c r="AY234" i="15"/>
  <c r="BA234" i="15" s="1"/>
  <c r="BB234" i="15" s="1"/>
  <c r="AQ46" i="15"/>
  <c r="AM212" i="15"/>
  <c r="AO212" i="15" s="1"/>
  <c r="AP212" i="15" s="1"/>
  <c r="AE23" i="15"/>
  <c r="AA189" i="15"/>
  <c r="W7" i="15"/>
  <c r="Y7" i="15" s="1"/>
  <c r="Z7" i="15" s="1"/>
  <c r="O159" i="15"/>
  <c r="AY275" i="15"/>
  <c r="BA275" i="15" s="1"/>
  <c r="BB275" i="15" s="1"/>
  <c r="AQ87" i="15"/>
  <c r="AR87" i="15" s="1"/>
  <c r="AM253" i="15"/>
  <c r="AE64" i="15"/>
  <c r="AG64" i="15" s="1"/>
  <c r="AH64" i="15" s="1"/>
  <c r="AA230" i="15"/>
  <c r="AB230" i="15" s="1"/>
  <c r="S50" i="15"/>
  <c r="O208" i="15"/>
  <c r="Q208" i="15" s="1"/>
  <c r="R208" i="15" s="1"/>
  <c r="AU18" i="15"/>
  <c r="AQ176" i="15"/>
  <c r="AS176" i="15" s="1"/>
  <c r="AT176" i="15" s="1"/>
  <c r="AM342" i="15"/>
  <c r="AN342" i="15" s="1"/>
  <c r="AE153" i="15"/>
  <c r="AA311" i="15"/>
  <c r="AB311" i="15" s="1"/>
  <c r="S131" i="15"/>
  <c r="O289" i="15"/>
  <c r="AU107" i="15"/>
  <c r="AW107" i="15" s="1"/>
  <c r="AX107" i="15" s="1"/>
  <c r="AQ265" i="15"/>
  <c r="AI85" i="15"/>
  <c r="AK85" i="15" s="1"/>
  <c r="AL85" i="15" s="1"/>
  <c r="AE250" i="15"/>
  <c r="AG250" i="15" s="1"/>
  <c r="AH250" i="15" s="1"/>
  <c r="W62" i="15"/>
  <c r="S228" i="15"/>
  <c r="U228" i="15" s="1"/>
  <c r="V228" i="15" s="1"/>
  <c r="AY46" i="15"/>
  <c r="AZ46" i="15" s="1"/>
  <c r="AU212" i="15"/>
  <c r="AM16" i="15"/>
  <c r="AO16" i="15" s="1"/>
  <c r="AP16" i="15" s="1"/>
  <c r="AI182" i="15"/>
  <c r="AE347" i="15"/>
  <c r="AG347" i="15" s="1"/>
  <c r="AH347" i="15" s="1"/>
  <c r="W151" i="15"/>
  <c r="Y151" i="15" s="1"/>
  <c r="Z151" i="15" s="1"/>
  <c r="S317" i="15"/>
  <c r="AY143" i="15"/>
  <c r="AZ143" i="15" s="1"/>
  <c r="AU309" i="15"/>
  <c r="AM121" i="15"/>
  <c r="AN121" i="15" s="1"/>
  <c r="AI287" i="15"/>
  <c r="AJ287" i="15" s="1"/>
  <c r="AA106" i="15"/>
  <c r="W264" i="15"/>
  <c r="Y264" i="15" s="1"/>
  <c r="Z264" i="15" s="1"/>
  <c r="O84" i="15"/>
  <c r="Q84" i="15" s="1"/>
  <c r="R84" i="15" s="1"/>
  <c r="AY248" i="15"/>
  <c r="AQ68" i="15"/>
  <c r="AS68" i="15" s="1"/>
  <c r="AT68" i="15" s="1"/>
  <c r="AM226" i="15"/>
  <c r="AN226" i="15" s="1"/>
  <c r="AE37" i="15"/>
  <c r="AF37" i="15" s="1"/>
  <c r="AA203" i="15"/>
  <c r="AC203" i="15" s="1"/>
  <c r="AD203" i="15" s="1"/>
  <c r="S71" i="15"/>
  <c r="O237" i="15"/>
  <c r="P237" i="15" s="1"/>
  <c r="AU55" i="15"/>
  <c r="AV55" i="15" s="1"/>
  <c r="AQ221" i="15"/>
  <c r="AI33" i="15"/>
  <c r="AK33" i="15" s="1"/>
  <c r="AL33" i="15" s="1"/>
  <c r="AE190" i="15"/>
  <c r="W10" i="15"/>
  <c r="Y10" i="15" s="1"/>
  <c r="Z10" i="15" s="1"/>
  <c r="S168" i="15"/>
  <c r="T168" i="15" s="1"/>
  <c r="O334" i="15"/>
  <c r="AU144" i="15"/>
  <c r="AW144" i="15" s="1"/>
  <c r="AX144" i="15" s="1"/>
  <c r="AQ310" i="15"/>
  <c r="AS310" i="15" s="1"/>
  <c r="AT310" i="15" s="1"/>
  <c r="AI122" i="15"/>
  <c r="AY352" i="15"/>
  <c r="AZ352" i="15" s="1"/>
  <c r="AA307" i="15"/>
  <c r="AQ261" i="15"/>
  <c r="AS261" i="15" s="1"/>
  <c r="AT261" i="15" s="1"/>
  <c r="S208" i="15"/>
  <c r="U208" i="15" s="1"/>
  <c r="V208" i="15" s="1"/>
  <c r="AI162" i="15"/>
  <c r="AJ162" i="15" s="1"/>
  <c r="AY131" i="15"/>
  <c r="BA131" i="15" s="1"/>
  <c r="BB131" i="15" s="1"/>
  <c r="AA86" i="15"/>
  <c r="AC86" i="15" s="1"/>
  <c r="AD86" i="15" s="1"/>
  <c r="AQ96" i="15"/>
  <c r="S51" i="15"/>
  <c r="T51" i="15" s="1"/>
  <c r="AM351" i="15"/>
  <c r="AO351" i="15" s="1"/>
  <c r="AP351" i="15" s="1"/>
  <c r="O314" i="15"/>
  <c r="AE267" i="15"/>
  <c r="AF267" i="15" s="1"/>
  <c r="AU293" i="15"/>
  <c r="AW293" i="15" s="1"/>
  <c r="AX293" i="15" s="1"/>
  <c r="AA282" i="15"/>
  <c r="AC282" i="15" s="1"/>
  <c r="AD282" i="15" s="1"/>
  <c r="S94" i="15"/>
  <c r="T94" i="15" s="1"/>
  <c r="O260" i="15"/>
  <c r="AU78" i="15"/>
  <c r="AW78" i="15" s="1"/>
  <c r="AX78" i="15" s="1"/>
  <c r="AQ244" i="15"/>
  <c r="AI48" i="15"/>
  <c r="AE213" i="15"/>
  <c r="AG213" i="15" s="1"/>
  <c r="AH213" i="15" s="1"/>
  <c r="W25" i="15"/>
  <c r="S183" i="15"/>
  <c r="T183" i="15" s="1"/>
  <c r="O349" i="15"/>
  <c r="Q349" i="15" s="1"/>
  <c r="R349" i="15" s="1"/>
  <c r="AU167" i="15"/>
  <c r="AQ333" i="15"/>
  <c r="AR333" i="15" s="1"/>
  <c r="AI145" i="15"/>
  <c r="AE302" i="15"/>
  <c r="W122" i="15"/>
  <c r="X122" i="15" s="1"/>
  <c r="S280" i="15"/>
  <c r="AY98" i="15"/>
  <c r="BA98" i="15" s="1"/>
  <c r="BB98" i="15" s="1"/>
  <c r="AU256" i="15"/>
  <c r="AW256" i="15" s="1"/>
  <c r="AX256" i="15" s="1"/>
  <c r="AM76" i="15"/>
  <c r="AI234" i="15"/>
  <c r="AK234" i="15" s="1"/>
  <c r="AL234" i="15" s="1"/>
  <c r="AA53" i="15"/>
  <c r="W219" i="15"/>
  <c r="O23" i="15"/>
  <c r="P23" i="15" s="1"/>
  <c r="AY139" i="15"/>
  <c r="AU297" i="15"/>
  <c r="AV297" i="15" s="1"/>
  <c r="AM117" i="15"/>
  <c r="AN117" i="15" s="1"/>
  <c r="AI283" i="15"/>
  <c r="AA94" i="15"/>
  <c r="AC94" i="15" s="1"/>
  <c r="AD94" i="15" s="1"/>
  <c r="W260" i="15"/>
  <c r="O72" i="15"/>
  <c r="AY236" i="15"/>
  <c r="BA236" i="15" s="1"/>
  <c r="BB236" i="15" s="1"/>
  <c r="AQ40" i="15"/>
  <c r="AM206" i="15"/>
  <c r="AO206" i="15" s="1"/>
  <c r="AP206" i="15" s="1"/>
  <c r="AE17" i="15"/>
  <c r="AF17" i="15" s="1"/>
  <c r="AA175" i="15"/>
  <c r="W341" i="15"/>
  <c r="Y341" i="15" s="1"/>
  <c r="Z341" i="15" s="1"/>
  <c r="O153" i="15"/>
  <c r="AY317" i="15"/>
  <c r="AQ129" i="15"/>
  <c r="AS129" i="15" s="1"/>
  <c r="AT129" i="15" s="1"/>
  <c r="AM295" i="15"/>
  <c r="AE114" i="15"/>
  <c r="AG114" i="15" s="1"/>
  <c r="AH114" i="15" s="1"/>
  <c r="AA272" i="15"/>
  <c r="AB272" i="15" s="1"/>
  <c r="S92" i="15"/>
  <c r="O258" i="15"/>
  <c r="Q258" i="15" s="1"/>
  <c r="R258" i="15" s="1"/>
  <c r="AU76" i="15"/>
  <c r="AQ234" i="15"/>
  <c r="AI46" i="15"/>
  <c r="AJ46" i="15" s="1"/>
  <c r="AE211" i="15"/>
  <c r="W15" i="15"/>
  <c r="Y15" i="15" s="1"/>
  <c r="Z15" i="15" s="1"/>
  <c r="S181" i="15"/>
  <c r="U181" i="15" s="1"/>
  <c r="V181" i="15" s="1"/>
  <c r="O347" i="15"/>
  <c r="AU173" i="15"/>
  <c r="AW173" i="15" s="1"/>
  <c r="AX173" i="15" s="1"/>
  <c r="AQ339" i="15"/>
  <c r="AI151" i="15"/>
  <c r="AE316" i="15"/>
  <c r="AF316" i="15" s="1"/>
  <c r="W128" i="15"/>
  <c r="S294" i="15"/>
  <c r="U294" i="15" s="1"/>
  <c r="V294" i="15" s="1"/>
  <c r="AY112" i="15"/>
  <c r="BA112" i="15" s="1"/>
  <c r="BB112" i="15" s="1"/>
  <c r="AU278" i="15"/>
  <c r="AM90" i="15"/>
  <c r="AO90" i="15" s="1"/>
  <c r="AP90" i="15" s="1"/>
  <c r="AI248" i="15"/>
  <c r="AA67" i="15"/>
  <c r="W225" i="15"/>
  <c r="Y225" i="15" s="1"/>
  <c r="Z225" i="15" s="1"/>
  <c r="O37" i="15"/>
  <c r="AY201" i="15"/>
  <c r="BA201" i="15" s="1"/>
  <c r="BB201" i="15" s="1"/>
  <c r="AQ21" i="15"/>
  <c r="AR21" i="15" s="1"/>
  <c r="AM187" i="15"/>
  <c r="AI345" i="15"/>
  <c r="AK345" i="15" s="1"/>
  <c r="AL345" i="15" s="1"/>
  <c r="AA156" i="15"/>
  <c r="W322" i="15"/>
  <c r="O134" i="15"/>
  <c r="Q134" i="15" s="1"/>
  <c r="R134" i="15" s="1"/>
  <c r="AY298" i="15"/>
  <c r="AQ110" i="15"/>
  <c r="AS110" i="15" s="1"/>
  <c r="AT110" i="15" s="1"/>
  <c r="AM276" i="15"/>
  <c r="AN276" i="15" s="1"/>
  <c r="AE87" i="15"/>
  <c r="AA253" i="15"/>
  <c r="AB253" i="15" s="1"/>
  <c r="S65" i="15"/>
  <c r="O223" i="15"/>
  <c r="AY339" i="15"/>
  <c r="AZ339" i="15" s="1"/>
  <c r="AQ151" i="15"/>
  <c r="AM317" i="15"/>
  <c r="AN317" i="15" s="1"/>
  <c r="AE128" i="15"/>
  <c r="AF128" i="15" s="1"/>
  <c r="AA294" i="15"/>
  <c r="S114" i="15"/>
  <c r="U114" i="15" s="1"/>
  <c r="V114" i="15" s="1"/>
  <c r="O272" i="15"/>
  <c r="AU82" i="15"/>
  <c r="AQ240" i="15"/>
  <c r="AR240" i="15" s="1"/>
  <c r="AI60" i="15"/>
  <c r="AE217" i="15"/>
  <c r="AG217" i="15" s="1"/>
  <c r="AH217" i="15" s="1"/>
  <c r="W29" i="15"/>
  <c r="Y29" i="15" s="1"/>
  <c r="Z29" i="15" s="1"/>
  <c r="S195" i="15"/>
  <c r="O353" i="15"/>
  <c r="Q353" i="15" s="1"/>
  <c r="R353" i="15" s="1"/>
  <c r="AU171" i="15"/>
  <c r="AQ329" i="15"/>
  <c r="AI149" i="15"/>
  <c r="AK149" i="15" s="1"/>
  <c r="AL149" i="15" s="1"/>
  <c r="AE314" i="15"/>
  <c r="W126" i="15"/>
  <c r="X126" i="15" s="1"/>
  <c r="S292" i="15"/>
  <c r="T292" i="15" s="1"/>
  <c r="AY110" i="15"/>
  <c r="AU276" i="15"/>
  <c r="AV276" i="15" s="1"/>
  <c r="AM80" i="15"/>
  <c r="AI246" i="15"/>
  <c r="AA57" i="15"/>
  <c r="AC57" i="15" s="1"/>
  <c r="AD57" i="15" s="1"/>
  <c r="W215" i="15"/>
  <c r="O35" i="15"/>
  <c r="Q35" i="15" s="1"/>
  <c r="R35" i="15" s="1"/>
  <c r="AY207" i="15"/>
  <c r="BA207" i="15" s="1"/>
  <c r="BB207" i="15" s="1"/>
  <c r="AQ27" i="15"/>
  <c r="AM185" i="15"/>
  <c r="AO185" i="15" s="1"/>
  <c r="AP185" i="15" s="1"/>
  <c r="AI351" i="15"/>
  <c r="AA170" i="15"/>
  <c r="W328" i="15"/>
  <c r="X328" i="15" s="1"/>
  <c r="O148" i="15"/>
  <c r="AY312" i="15"/>
  <c r="BA312" i="15" s="1"/>
  <c r="BB312" i="15" s="1"/>
  <c r="AQ132" i="15"/>
  <c r="AR132" i="15" s="1"/>
  <c r="AM290" i="15"/>
  <c r="AE101" i="15"/>
  <c r="AG101" i="15" s="1"/>
  <c r="AH101" i="15" s="1"/>
  <c r="AA267" i="15"/>
  <c r="S135" i="15"/>
  <c r="O301" i="15"/>
  <c r="P301" i="15" s="1"/>
  <c r="AU119" i="15"/>
  <c r="AQ285" i="15"/>
  <c r="AR285" i="15" s="1"/>
  <c r="AI97" i="15"/>
  <c r="AK97" i="15" s="1"/>
  <c r="AL97" i="15" s="1"/>
  <c r="AE254" i="15"/>
  <c r="W74" i="15"/>
  <c r="Y74" i="15" s="1"/>
  <c r="Z74" i="15" s="1"/>
  <c r="S232" i="15"/>
  <c r="AY50" i="15"/>
  <c r="AU208" i="15"/>
  <c r="AW208" i="15" s="1"/>
  <c r="AX208" i="15" s="1"/>
  <c r="AM28" i="15"/>
  <c r="AI186" i="15"/>
  <c r="AJ186" i="15" s="1"/>
  <c r="AE351" i="15"/>
  <c r="AG351" i="15" s="1"/>
  <c r="AH351" i="15" s="1"/>
  <c r="W171" i="15"/>
  <c r="Y171" i="15" s="1"/>
  <c r="Z171" i="15" s="1"/>
  <c r="S329" i="15"/>
  <c r="T329" i="15" s="1"/>
  <c r="AY155" i="15"/>
  <c r="AU313" i="15"/>
  <c r="AM133" i="15"/>
  <c r="AO133" i="15" s="1"/>
  <c r="AP133" i="15" s="1"/>
  <c r="AI299" i="15"/>
  <c r="AA110" i="15"/>
  <c r="AC110" i="15" s="1"/>
  <c r="AD110" i="15" s="1"/>
  <c r="W276" i="15"/>
  <c r="Y276" i="15" s="1"/>
  <c r="Z276" i="15" s="1"/>
  <c r="O88" i="15"/>
  <c r="AY252" i="15"/>
  <c r="BA252" i="15" s="1"/>
  <c r="BB252" i="15" s="1"/>
  <c r="AQ56" i="15"/>
  <c r="AM222" i="15"/>
  <c r="AE33" i="15"/>
  <c r="AG33" i="15" s="1"/>
  <c r="AH33" i="15" s="1"/>
  <c r="AA191" i="15"/>
  <c r="S11" i="15"/>
  <c r="U11" i="15" s="1"/>
  <c r="V11" i="15" s="1"/>
  <c r="O169" i="15"/>
  <c r="P169" i="15" s="1"/>
  <c r="AY333" i="15"/>
  <c r="AQ145" i="15"/>
  <c r="AS145" i="15" s="1"/>
  <c r="AT145" i="15" s="1"/>
  <c r="AM311" i="15"/>
  <c r="AE130" i="15"/>
  <c r="AA288" i="15"/>
  <c r="AC288" i="15" s="1"/>
  <c r="AD288" i="15" s="1"/>
  <c r="S108" i="15"/>
  <c r="O274" i="15"/>
  <c r="P274" i="15" s="1"/>
  <c r="AU92" i="15"/>
  <c r="AW92" i="15" s="1"/>
  <c r="AX92" i="15" s="1"/>
  <c r="AQ250" i="15"/>
  <c r="AI62" i="15"/>
  <c r="AJ62" i="15" s="1"/>
  <c r="AE227" i="15"/>
  <c r="W95" i="15"/>
  <c r="AU262" i="15"/>
  <c r="AV262" i="15" s="1"/>
  <c r="W209" i="15"/>
  <c r="X209" i="15" s="1"/>
  <c r="AM171" i="15"/>
  <c r="AO171" i="15" s="1"/>
  <c r="AP171" i="15" s="1"/>
  <c r="O118" i="15"/>
  <c r="P118" i="15" s="1"/>
  <c r="AE71" i="15"/>
  <c r="AF71" i="15" s="1"/>
  <c r="AU33" i="15"/>
  <c r="AW33" i="15" s="1"/>
  <c r="AX33" i="15" s="1"/>
  <c r="AA342" i="15"/>
  <c r="AQ352" i="15"/>
  <c r="AR352" i="15" s="1"/>
  <c r="S307" i="15"/>
  <c r="T307" i="15" s="1"/>
  <c r="AI261" i="15"/>
  <c r="AK261" i="15" s="1"/>
  <c r="AL261" i="15" s="1"/>
  <c r="AY222" i="15"/>
  <c r="AZ222" i="15" s="1"/>
  <c r="AA169" i="15"/>
  <c r="AC169" i="15" s="1"/>
  <c r="AD169" i="15" s="1"/>
  <c r="AQ203" i="15"/>
  <c r="AS203" i="15" s="1"/>
  <c r="AT203" i="15" s="1"/>
  <c r="AA346" i="15"/>
  <c r="AC346" i="15" s="1"/>
  <c r="AD346" i="15" s="1"/>
  <c r="S158" i="15"/>
  <c r="O324" i="15"/>
  <c r="P324" i="15" s="1"/>
  <c r="AU142" i="15"/>
  <c r="AW142" i="15" s="1"/>
  <c r="AX142" i="15" s="1"/>
  <c r="AQ308" i="15"/>
  <c r="AR308" i="15" s="1"/>
  <c r="AI112" i="15"/>
  <c r="AK112" i="15" s="1"/>
  <c r="AL112" i="15" s="1"/>
  <c r="AE277" i="15"/>
  <c r="AF277" i="15" s="1"/>
  <c r="W89" i="15"/>
  <c r="Y89" i="15" s="1"/>
  <c r="Z89" i="15" s="1"/>
  <c r="S247" i="15"/>
  <c r="T247" i="15" s="1"/>
  <c r="AY65" i="15"/>
  <c r="AU231" i="15"/>
  <c r="AW231" i="15" s="1"/>
  <c r="AX231" i="15" s="1"/>
  <c r="AM51" i="15"/>
  <c r="AN51" i="15" s="1"/>
  <c r="AI209" i="15"/>
  <c r="AK209" i="15" s="1"/>
  <c r="AL209" i="15" s="1"/>
  <c r="AA20" i="15"/>
  <c r="AC20" i="15" s="1"/>
  <c r="AD20" i="15" s="1"/>
  <c r="W186" i="15"/>
  <c r="Y186" i="15" s="1"/>
  <c r="Z186" i="15" s="1"/>
  <c r="S344" i="15"/>
  <c r="T344" i="15" s="1"/>
  <c r="AY162" i="15"/>
  <c r="AZ162" i="15" s="1"/>
  <c r="AU320" i="15"/>
  <c r="AM140" i="15"/>
  <c r="AN140" i="15" s="1"/>
  <c r="AI298" i="15"/>
  <c r="AJ298" i="15" s="1"/>
  <c r="AA117" i="15"/>
  <c r="AC117" i="15" s="1"/>
  <c r="AD117" i="15" s="1"/>
  <c r="W283" i="15"/>
  <c r="Y283" i="15" s="1"/>
  <c r="Z283" i="15" s="1"/>
  <c r="O87" i="15"/>
  <c r="Q87" i="15" s="1"/>
  <c r="R87" i="15" s="1"/>
  <c r="AY203" i="15"/>
  <c r="BA203" i="15" s="1"/>
  <c r="BB203" i="15" s="1"/>
  <c r="AQ15" i="15"/>
  <c r="AS15" i="15" s="1"/>
  <c r="AT15" i="15" s="1"/>
  <c r="AM181" i="15"/>
  <c r="AI347" i="15"/>
  <c r="AJ347" i="15" s="1"/>
  <c r="AA158" i="15"/>
  <c r="AC158" i="15" s="1"/>
  <c r="AD158" i="15" s="1"/>
  <c r="W324" i="15"/>
  <c r="Y324" i="15" s="1"/>
  <c r="Z324" i="15" s="1"/>
  <c r="O136" i="15"/>
  <c r="P136" i="15" s="1"/>
  <c r="AY300" i="15"/>
  <c r="BA300" i="15" s="1"/>
  <c r="BB300" i="15" s="1"/>
  <c r="AQ104" i="15"/>
  <c r="AS104" i="15" s="1"/>
  <c r="AT104" i="15" s="1"/>
  <c r="AM270" i="15"/>
  <c r="AO270" i="15" s="1"/>
  <c r="AP270" i="15" s="1"/>
  <c r="AE81" i="15"/>
  <c r="AA239" i="15"/>
  <c r="AB239" i="15" s="1"/>
  <c r="S59" i="15"/>
  <c r="U59" i="15" s="1"/>
  <c r="V59" i="15" s="1"/>
  <c r="O217" i="15"/>
  <c r="Q217" i="15" s="1"/>
  <c r="R217" i="15" s="1"/>
  <c r="AU35" i="15"/>
  <c r="AW35" i="15" s="1"/>
  <c r="AX35" i="15" s="1"/>
  <c r="AQ193" i="15"/>
  <c r="AR193" i="15" s="1"/>
  <c r="AI13" i="15"/>
  <c r="AK13" i="15" s="1"/>
  <c r="AL13" i="15" s="1"/>
  <c r="AE178" i="15"/>
  <c r="AG178" i="15" s="1"/>
  <c r="AH178" i="15" s="1"/>
  <c r="AA336" i="15"/>
  <c r="S156" i="15"/>
  <c r="U156" i="15" s="1"/>
  <c r="V156" i="15" s="1"/>
  <c r="O322" i="15"/>
  <c r="P322" i="15" s="1"/>
  <c r="AU140" i="15"/>
  <c r="AV140" i="15" s="1"/>
  <c r="AQ298" i="15"/>
  <c r="AS298" i="15" s="1"/>
  <c r="AT298" i="15" s="1"/>
  <c r="AI110" i="15"/>
  <c r="AK110" i="15" s="1"/>
  <c r="AL110" i="15" s="1"/>
  <c r="AE275" i="15"/>
  <c r="W79" i="15"/>
  <c r="Y79" i="15" s="1"/>
  <c r="Z79" i="15" s="1"/>
  <c r="S245" i="15"/>
  <c r="T245" i="15" s="1"/>
  <c r="AY71" i="15"/>
  <c r="BA71" i="15" s="1"/>
  <c r="BB71" i="15" s="1"/>
  <c r="AU237" i="15"/>
  <c r="AW237" i="15" s="1"/>
  <c r="AX237" i="15" s="1"/>
  <c r="AM49" i="15"/>
  <c r="AN49" i="15" s="1"/>
  <c r="AI215" i="15"/>
  <c r="AK215" i="15" s="1"/>
  <c r="AL215" i="15" s="1"/>
  <c r="AA34" i="15"/>
  <c r="AB34" i="15" s="1"/>
  <c r="W192" i="15"/>
  <c r="O12" i="15"/>
  <c r="P12" i="15" s="1"/>
  <c r="AY176" i="15"/>
  <c r="AU342" i="15"/>
  <c r="AV342" i="15" s="1"/>
  <c r="AM154" i="15"/>
  <c r="AN154" i="15" s="1"/>
  <c r="AI312" i="15"/>
  <c r="AK312" i="15" s="1"/>
  <c r="AL312" i="15" s="1"/>
  <c r="AA131" i="15"/>
  <c r="AB131" i="15" s="1"/>
  <c r="W289" i="15"/>
  <c r="X289" i="15" s="1"/>
  <c r="O101" i="15"/>
  <c r="AY265" i="15"/>
  <c r="BA265" i="15" s="1"/>
  <c r="BB265" i="15" s="1"/>
  <c r="AQ85" i="15"/>
  <c r="AM251" i="15"/>
  <c r="AO251" i="15" s="1"/>
  <c r="AP251" i="15" s="1"/>
  <c r="AE54" i="15"/>
  <c r="AG54" i="15" s="1"/>
  <c r="AH54" i="15" s="1"/>
  <c r="AA220" i="15"/>
  <c r="AB220" i="15" s="1"/>
  <c r="S32" i="15"/>
  <c r="U32" i="15" s="1"/>
  <c r="V32" i="15" s="1"/>
  <c r="O198" i="15"/>
  <c r="Q198" i="15" s="1"/>
  <c r="R198" i="15" s="1"/>
  <c r="AU8" i="15"/>
  <c r="AQ174" i="15"/>
  <c r="AS174" i="15" s="1"/>
  <c r="AT174" i="15" s="1"/>
  <c r="AM340" i="15"/>
  <c r="AE151" i="15"/>
  <c r="AF151" i="15" s="1"/>
  <c r="AA317" i="15"/>
  <c r="AB317" i="15" s="1"/>
  <c r="S129" i="15"/>
  <c r="T129" i="15" s="1"/>
  <c r="O287" i="15"/>
  <c r="Q287" i="15" s="1"/>
  <c r="R287" i="15" s="1"/>
  <c r="AU49" i="15"/>
  <c r="AW49" i="15" s="1"/>
  <c r="AX49" i="15" s="1"/>
  <c r="AQ215" i="15"/>
  <c r="AI35" i="15"/>
  <c r="AJ35" i="15" s="1"/>
  <c r="AE192" i="15"/>
  <c r="AF192" i="15" s="1"/>
  <c r="W12" i="15"/>
  <c r="X12" i="15" s="1"/>
  <c r="S178" i="15"/>
  <c r="U178" i="15" s="1"/>
  <c r="V178" i="15" s="1"/>
  <c r="O336" i="15"/>
  <c r="P336" i="15" s="1"/>
  <c r="AU146" i="15"/>
  <c r="AW146" i="15" s="1"/>
  <c r="AX146" i="15" s="1"/>
  <c r="AQ304" i="15"/>
  <c r="AS304" i="15" s="1"/>
  <c r="AT304" i="15" s="1"/>
  <c r="AI124" i="15"/>
  <c r="AE281" i="15"/>
  <c r="AF281" i="15" s="1"/>
  <c r="W93" i="15"/>
  <c r="S259" i="15"/>
  <c r="U259" i="15" s="1"/>
  <c r="V259" i="15" s="1"/>
  <c r="AY69" i="15"/>
  <c r="AZ69" i="15" s="1"/>
  <c r="AU235" i="15"/>
  <c r="AW235" i="15" s="1"/>
  <c r="AX235" i="15" s="1"/>
  <c r="AM47" i="15"/>
  <c r="AN47" i="15" s="1"/>
  <c r="AI213" i="15"/>
  <c r="AJ213" i="15" s="1"/>
  <c r="AA24" i="15"/>
  <c r="W190" i="15"/>
  <c r="X190" i="15" s="1"/>
  <c r="O10" i="15"/>
  <c r="AY174" i="15"/>
  <c r="BA174" i="15" s="1"/>
  <c r="BB174" i="15" s="1"/>
  <c r="AU340" i="15"/>
  <c r="AW340" i="15" s="1"/>
  <c r="AX340" i="15" s="1"/>
  <c r="AM144" i="15"/>
  <c r="AN144" i="15" s="1"/>
  <c r="AI310" i="15"/>
  <c r="AK310" i="15" s="1"/>
  <c r="AL310" i="15" s="1"/>
  <c r="AA121" i="15"/>
  <c r="AC121" i="15" s="1"/>
  <c r="AD121" i="15" s="1"/>
  <c r="W279" i="15"/>
  <c r="O99" i="15"/>
  <c r="P99" i="15" s="1"/>
  <c r="AY271" i="15"/>
  <c r="AQ91" i="15"/>
  <c r="AR91" i="15" s="1"/>
  <c r="AM249" i="15"/>
  <c r="AN249" i="15" s="1"/>
  <c r="AE68" i="15"/>
  <c r="AF68" i="15" s="1"/>
  <c r="AA234" i="15"/>
  <c r="AC234" i="15" s="1"/>
  <c r="AD234" i="15" s="1"/>
  <c r="S46" i="15"/>
  <c r="U46" i="15" s="1"/>
  <c r="V46" i="15" s="1"/>
  <c r="O212" i="15"/>
  <c r="AU30" i="15"/>
  <c r="AW30" i="15" s="1"/>
  <c r="AX30" i="15" s="1"/>
  <c r="AQ196" i="15"/>
  <c r="AR196" i="15" s="1"/>
  <c r="AM354" i="15"/>
  <c r="AN354" i="15" s="1"/>
  <c r="AE165" i="15"/>
  <c r="AG165" i="15" s="1"/>
  <c r="AH165" i="15" s="1"/>
  <c r="AA331" i="15"/>
  <c r="AB331" i="15" s="1"/>
  <c r="S199" i="15"/>
  <c r="U199" i="15" s="1"/>
  <c r="V199" i="15" s="1"/>
  <c r="AY17" i="15"/>
  <c r="BA17" i="15" s="1"/>
  <c r="BB17" i="15" s="1"/>
  <c r="AU183" i="15"/>
  <c r="AQ349" i="15"/>
  <c r="AS349" i="15" s="1"/>
  <c r="AT349" i="15" s="1"/>
  <c r="AI161" i="15"/>
  <c r="AE318" i="15"/>
  <c r="AG318" i="15" s="1"/>
  <c r="AH318" i="15" s="1"/>
  <c r="W138" i="15"/>
  <c r="X138" i="15" s="1"/>
  <c r="S296" i="15"/>
  <c r="T296" i="15" s="1"/>
  <c r="AY114" i="15"/>
  <c r="BA114" i="15" s="1"/>
  <c r="BB114" i="15" s="1"/>
  <c r="AU272" i="15"/>
  <c r="AV272" i="15" s="1"/>
  <c r="AM92" i="15"/>
  <c r="AI250" i="15"/>
  <c r="AK250" i="15" s="1"/>
  <c r="AL250" i="15" s="1"/>
  <c r="AA69" i="15"/>
  <c r="W235" i="15"/>
  <c r="Y235" i="15" s="1"/>
  <c r="Z235" i="15" s="1"/>
  <c r="O39" i="15"/>
  <c r="Q39" i="15" s="1"/>
  <c r="R39" i="15" s="1"/>
  <c r="AY219" i="15"/>
  <c r="AZ219" i="15" s="1"/>
  <c r="AQ31" i="15"/>
  <c r="AR31" i="15" s="1"/>
  <c r="AM197" i="15"/>
  <c r="AN197" i="15" s="1"/>
  <c r="AE8" i="15"/>
  <c r="AA174" i="15"/>
  <c r="AC174" i="15" s="1"/>
  <c r="AD174" i="15" s="1"/>
  <c r="W340" i="15"/>
  <c r="O152" i="15"/>
  <c r="P152" i="15" s="1"/>
  <c r="AY316" i="15"/>
  <c r="AZ316" i="15" s="1"/>
  <c r="AQ120" i="15"/>
  <c r="AS120" i="15" s="1"/>
  <c r="AT120" i="15" s="1"/>
  <c r="AM286" i="15"/>
  <c r="AO286" i="15" s="1"/>
  <c r="AP286" i="15" s="1"/>
  <c r="AE97" i="15"/>
  <c r="AG97" i="15" s="1"/>
  <c r="AH97" i="15" s="1"/>
  <c r="AA255" i="15"/>
  <c r="S75" i="15"/>
  <c r="U75" i="15" s="1"/>
  <c r="V75" i="15" s="1"/>
  <c r="O233" i="15"/>
  <c r="P233" i="15" s="1"/>
  <c r="AU51" i="15"/>
  <c r="AV51" i="15" s="1"/>
  <c r="AQ172" i="15"/>
  <c r="AS172" i="15" s="1"/>
  <c r="AT172" i="15" s="1"/>
  <c r="S111" i="15"/>
  <c r="AI73" i="15"/>
  <c r="AJ73" i="15" s="1"/>
  <c r="AY26" i="15"/>
  <c r="AZ26" i="15" s="1"/>
  <c r="AE327" i="15"/>
  <c r="AF327" i="15" s="1"/>
  <c r="AU289" i="15"/>
  <c r="AV289" i="15" s="1"/>
  <c r="W252" i="15"/>
  <c r="Y252" i="15" s="1"/>
  <c r="Z252" i="15" s="1"/>
  <c r="AM262" i="15"/>
  <c r="AO262" i="15" s="1"/>
  <c r="AP262" i="15" s="1"/>
  <c r="O209" i="15"/>
  <c r="Q209" i="15" s="1"/>
  <c r="R209" i="15" s="1"/>
  <c r="AE170" i="15"/>
  <c r="AU132" i="15"/>
  <c r="AV132" i="15" s="1"/>
  <c r="W135" i="15"/>
  <c r="Y135" i="15" s="1"/>
  <c r="Z135" i="15" s="1"/>
  <c r="AM105" i="15"/>
  <c r="W56" i="15"/>
  <c r="Y56" i="15" s="1"/>
  <c r="Z56" i="15" s="1"/>
  <c r="S222" i="15"/>
  <c r="AY40" i="15"/>
  <c r="BA40" i="15" s="1"/>
  <c r="BB40" i="15" s="1"/>
  <c r="AU206" i="15"/>
  <c r="AW206" i="15" s="1"/>
  <c r="AX206" i="15" s="1"/>
  <c r="AM18" i="15"/>
  <c r="AI176" i="15"/>
  <c r="AJ176" i="15" s="1"/>
  <c r="AE341" i="15"/>
  <c r="AF341" i="15" s="1"/>
  <c r="W153" i="15"/>
  <c r="Y153" i="15" s="1"/>
  <c r="Z153" i="15" s="1"/>
  <c r="S311" i="15"/>
  <c r="U311" i="15" s="1"/>
  <c r="V311" i="15" s="1"/>
  <c r="AY129" i="15"/>
  <c r="AU295" i="15"/>
  <c r="AW295" i="15" s="1"/>
  <c r="AX295" i="15" s="1"/>
  <c r="AM115" i="15"/>
  <c r="AO115" i="15" s="1"/>
  <c r="AP115" i="15" s="1"/>
  <c r="AI273" i="15"/>
  <c r="AK273" i="15" s="1"/>
  <c r="AL273" i="15" s="1"/>
  <c r="AA84" i="15"/>
  <c r="AC84" i="15" s="1"/>
  <c r="AD84" i="15" s="1"/>
  <c r="W250" i="15"/>
  <c r="Y250" i="15" s="1"/>
  <c r="Z250" i="15" s="1"/>
  <c r="O62" i="15"/>
  <c r="AY226" i="15"/>
  <c r="BA226" i="15" s="1"/>
  <c r="BB226" i="15" s="1"/>
  <c r="AQ38" i="15"/>
  <c r="AM204" i="15"/>
  <c r="AO204" i="15" s="1"/>
  <c r="AP204" i="15" s="1"/>
  <c r="AE15" i="15"/>
  <c r="AF15" i="15" s="1"/>
  <c r="AA181" i="15"/>
  <c r="AB181" i="15" s="1"/>
  <c r="W347" i="15"/>
  <c r="Y347" i="15" s="1"/>
  <c r="Z347" i="15" s="1"/>
  <c r="O151" i="15"/>
  <c r="P151" i="15" s="1"/>
  <c r="AY267" i="15"/>
  <c r="AZ267" i="15" s="1"/>
  <c r="AQ79" i="15"/>
  <c r="AS79" i="15" s="1"/>
  <c r="AT79" i="15" s="1"/>
  <c r="AM245" i="15"/>
  <c r="AE56" i="15"/>
  <c r="AF56" i="15" s="1"/>
  <c r="AA222" i="15"/>
  <c r="AB222" i="15" s="1"/>
  <c r="S42" i="15"/>
  <c r="U42" i="15" s="1"/>
  <c r="V42" i="15" s="1"/>
  <c r="O200" i="15"/>
  <c r="Q200" i="15" s="1"/>
  <c r="R200" i="15" s="1"/>
  <c r="AU10" i="15"/>
  <c r="AW10" i="15" s="1"/>
  <c r="AX10" i="15" s="1"/>
  <c r="AQ168" i="15"/>
  <c r="AS168" i="15" s="1"/>
  <c r="AT168" i="15" s="1"/>
  <c r="AM334" i="15"/>
  <c r="AO334" i="15" s="1"/>
  <c r="AP334" i="15" s="1"/>
  <c r="AE145" i="15"/>
  <c r="AA303" i="15"/>
  <c r="AB303" i="15" s="1"/>
  <c r="S123" i="15"/>
  <c r="U123" i="15" s="1"/>
  <c r="V123" i="15" s="1"/>
  <c r="O281" i="15"/>
  <c r="Q281" i="15" s="1"/>
  <c r="R281" i="15" s="1"/>
  <c r="AU99" i="15"/>
  <c r="AV99" i="15" s="1"/>
  <c r="AQ257" i="15"/>
  <c r="AS257" i="15" s="1"/>
  <c r="AT257" i="15" s="1"/>
  <c r="AI77" i="15"/>
  <c r="AK77" i="15" s="1"/>
  <c r="AL77" i="15" s="1"/>
  <c r="AE242" i="15"/>
  <c r="AG242" i="15" s="1"/>
  <c r="AH242" i="15" s="1"/>
  <c r="W54" i="15"/>
  <c r="S220" i="15"/>
  <c r="U220" i="15" s="1"/>
  <c r="V220" i="15" s="1"/>
  <c r="AY38" i="15"/>
  <c r="BA38" i="15" s="1"/>
  <c r="BB38" i="15" s="1"/>
  <c r="AU204" i="15"/>
  <c r="AW204" i="15" s="1"/>
  <c r="AX204" i="15" s="1"/>
  <c r="AM8" i="15"/>
  <c r="AO8" i="15" s="1"/>
  <c r="AP8" i="15" s="1"/>
  <c r="AI174" i="15"/>
  <c r="AK174" i="15" s="1"/>
  <c r="AL174" i="15" s="1"/>
  <c r="AE339" i="15"/>
  <c r="AG339" i="15" s="1"/>
  <c r="AH339" i="15" s="1"/>
  <c r="W143" i="15"/>
  <c r="Y143" i="15" s="1"/>
  <c r="Z143" i="15" s="1"/>
  <c r="S309" i="15"/>
  <c r="AY135" i="15"/>
  <c r="BA135" i="15" s="1"/>
  <c r="BB135" i="15" s="1"/>
  <c r="AU301" i="15"/>
  <c r="AV301" i="15" s="1"/>
  <c r="AM113" i="15"/>
  <c r="AO113" i="15" s="1"/>
  <c r="AP113" i="15" s="1"/>
  <c r="AI279" i="15"/>
  <c r="AJ279" i="15" s="1"/>
  <c r="AA98" i="15"/>
  <c r="AB98" i="15" s="1"/>
  <c r="W256" i="15"/>
  <c r="Y256" i="15" s="1"/>
  <c r="Z256" i="15" s="1"/>
  <c r="O76" i="15"/>
  <c r="Q76" i="15" s="1"/>
  <c r="R76" i="15" s="1"/>
  <c r="AY240" i="15"/>
  <c r="AQ60" i="15"/>
  <c r="AR60" i="15" s="1"/>
  <c r="AM218" i="15"/>
  <c r="AN218" i="15" s="1"/>
  <c r="AE29" i="15"/>
  <c r="AG29" i="15" s="1"/>
  <c r="AH29" i="15" s="1"/>
  <c r="AA195" i="15"/>
  <c r="AC195" i="15" s="1"/>
  <c r="AD195" i="15" s="1"/>
  <c r="W353" i="15"/>
  <c r="Y353" i="15" s="1"/>
  <c r="Z353" i="15" s="1"/>
  <c r="O165" i="15"/>
  <c r="Q165" i="15" s="1"/>
  <c r="R165" i="15" s="1"/>
  <c r="AY329" i="15"/>
  <c r="BA329" i="15" s="1"/>
  <c r="BB329" i="15" s="1"/>
  <c r="AQ149" i="15"/>
  <c r="AM315" i="15"/>
  <c r="AO315" i="15" s="1"/>
  <c r="AP315" i="15" s="1"/>
  <c r="AE118" i="15"/>
  <c r="AG118" i="15" s="1"/>
  <c r="AH118" i="15" s="1"/>
  <c r="AA284" i="15"/>
  <c r="AB284" i="15" s="1"/>
  <c r="S96" i="15"/>
  <c r="U96" i="15" s="1"/>
  <c r="V96" i="15" s="1"/>
  <c r="O262" i="15"/>
  <c r="P262" i="15" s="1"/>
  <c r="AU72" i="15"/>
  <c r="AQ238" i="15"/>
  <c r="AS238" i="15" s="1"/>
  <c r="AT238" i="15" s="1"/>
  <c r="AI50" i="15"/>
  <c r="AE215" i="15"/>
  <c r="AG215" i="15" s="1"/>
  <c r="AH215" i="15" s="1"/>
  <c r="W35" i="15"/>
  <c r="Y35" i="15" s="1"/>
  <c r="Z35" i="15" s="1"/>
  <c r="S193" i="15"/>
  <c r="O351" i="15"/>
  <c r="Q351" i="15" s="1"/>
  <c r="R351" i="15" s="1"/>
  <c r="AU113" i="15"/>
  <c r="AV113" i="15" s="1"/>
  <c r="AQ279" i="15"/>
  <c r="AS279" i="15" s="1"/>
  <c r="AT279" i="15" s="1"/>
  <c r="AI99" i="15"/>
  <c r="AK99" i="15" s="1"/>
  <c r="AL99" i="15" s="1"/>
  <c r="AE256" i="15"/>
  <c r="W76" i="15"/>
  <c r="Y76" i="15" s="1"/>
  <c r="Z76" i="15" s="1"/>
  <c r="S242" i="15"/>
  <c r="T242" i="15" s="1"/>
  <c r="AY52" i="15"/>
  <c r="AU210" i="15"/>
  <c r="AV210" i="15" s="1"/>
  <c r="AM22" i="15"/>
  <c r="AN22" i="15" s="1"/>
  <c r="AI188" i="15"/>
  <c r="AJ188" i="15" s="1"/>
  <c r="AE345" i="15"/>
  <c r="AF345" i="15" s="1"/>
  <c r="W157" i="15"/>
  <c r="S323" i="15"/>
  <c r="U323" i="15" s="1"/>
  <c r="V323" i="15" s="1"/>
  <c r="AY133" i="15"/>
  <c r="AZ133" i="15" s="1"/>
  <c r="AU299" i="15"/>
  <c r="AM111" i="15"/>
  <c r="AO111" i="15" s="1"/>
  <c r="AP111" i="15" s="1"/>
  <c r="AI277" i="15"/>
  <c r="AK277" i="15" s="1"/>
  <c r="AL277" i="15" s="1"/>
  <c r="AA88" i="15"/>
  <c r="AC88" i="15" s="1"/>
  <c r="AD88" i="15" s="1"/>
  <c r="W254" i="15"/>
  <c r="X254" i="15" s="1"/>
  <c r="O74" i="15"/>
  <c r="AY238" i="15"/>
  <c r="BA238" i="15" s="1"/>
  <c r="BB238" i="15" s="1"/>
  <c r="AQ50" i="15"/>
  <c r="AS50" i="15" s="1"/>
  <c r="AT50" i="15" s="1"/>
  <c r="AM208" i="15"/>
  <c r="AE27" i="15"/>
  <c r="AG27" i="15" s="1"/>
  <c r="AH27" i="15" s="1"/>
  <c r="AA185" i="15"/>
  <c r="AC185" i="15" s="1"/>
  <c r="AD185" i="15" s="1"/>
  <c r="W343" i="15"/>
  <c r="Y343" i="15" s="1"/>
  <c r="Z343" i="15" s="1"/>
  <c r="O163" i="15"/>
  <c r="Q163" i="15" s="1"/>
  <c r="R163" i="15" s="1"/>
  <c r="AY335" i="15"/>
  <c r="AQ155" i="15"/>
  <c r="AS155" i="15" s="1"/>
  <c r="AT155" i="15" s="1"/>
  <c r="AM313" i="15"/>
  <c r="AO313" i="15" s="1"/>
  <c r="AP313" i="15" s="1"/>
  <c r="AE132" i="15"/>
  <c r="AA298" i="15"/>
  <c r="AC298" i="15" s="1"/>
  <c r="AD298" i="15" s="1"/>
  <c r="S110" i="15"/>
  <c r="U110" i="15" s="1"/>
  <c r="V110" i="15" s="1"/>
  <c r="O276" i="15"/>
  <c r="Q276" i="15" s="1"/>
  <c r="R276" i="15" s="1"/>
  <c r="AU94" i="15"/>
  <c r="AW94" i="15" s="1"/>
  <c r="AX94" i="15" s="1"/>
  <c r="AQ260" i="15"/>
  <c r="AI64" i="15"/>
  <c r="AK64" i="15" s="1"/>
  <c r="AL64" i="15" s="1"/>
  <c r="AE229" i="15"/>
  <c r="AF229" i="15" s="1"/>
  <c r="W41" i="15"/>
  <c r="X41" i="15" s="1"/>
  <c r="S263" i="15"/>
  <c r="T263" i="15" s="1"/>
  <c r="AY81" i="15"/>
  <c r="BA81" i="15" s="1"/>
  <c r="BB81" i="15" s="1"/>
  <c r="AU247" i="15"/>
  <c r="AW247" i="15" s="1"/>
  <c r="AX247" i="15" s="1"/>
  <c r="AM67" i="15"/>
  <c r="AO67" i="15" s="1"/>
  <c r="AP67" i="15" s="1"/>
  <c r="AI225" i="15"/>
  <c r="AM74" i="15"/>
  <c r="AN74" i="15" s="1"/>
  <c r="O21" i="15"/>
  <c r="Q21" i="15" s="1"/>
  <c r="R21" i="15" s="1"/>
  <c r="AI329" i="15"/>
  <c r="AJ329" i="15" s="1"/>
  <c r="AY282" i="15"/>
  <c r="BA282" i="15" s="1"/>
  <c r="BB282" i="15" s="1"/>
  <c r="AA237" i="15"/>
  <c r="AC237" i="15" s="1"/>
  <c r="AD237" i="15" s="1"/>
  <c r="AQ199" i="15"/>
  <c r="AR199" i="15" s="1"/>
  <c r="S162" i="15"/>
  <c r="U162" i="15" s="1"/>
  <c r="V162" i="15" s="1"/>
  <c r="AI172" i="15"/>
  <c r="AY117" i="15"/>
  <c r="BA117" i="15" s="1"/>
  <c r="BB117" i="15" s="1"/>
  <c r="AA72" i="15"/>
  <c r="AC72" i="15" s="1"/>
  <c r="AD72" i="15" s="1"/>
  <c r="AQ34" i="15"/>
  <c r="AS34" i="15" s="1"/>
  <c r="AT34" i="15" s="1"/>
  <c r="S45" i="15"/>
  <c r="U45" i="15" s="1"/>
  <c r="V45" i="15" s="1"/>
  <c r="AI15" i="15"/>
  <c r="AJ15" i="15" s="1"/>
  <c r="W120" i="15"/>
  <c r="X120" i="15" s="1"/>
  <c r="S286" i="15"/>
  <c r="T286" i="15" s="1"/>
  <c r="AY104" i="15"/>
  <c r="BA104" i="15" s="1"/>
  <c r="BB104" i="15" s="1"/>
  <c r="AU270" i="15"/>
  <c r="AV270" i="15" s="1"/>
  <c r="AM82" i="15"/>
  <c r="AO82" i="15" s="1"/>
  <c r="AP82" i="15" s="1"/>
  <c r="AI240" i="15"/>
  <c r="AA59" i="15"/>
  <c r="AB59" i="15" s="1"/>
  <c r="W217" i="15"/>
  <c r="Y217" i="15" s="1"/>
  <c r="Z217" i="15" s="1"/>
  <c r="O29" i="15"/>
  <c r="P29" i="15" s="1"/>
  <c r="AY193" i="15"/>
  <c r="BA193" i="15" s="1"/>
  <c r="BB193" i="15" s="1"/>
  <c r="AQ13" i="15"/>
  <c r="AS13" i="15" s="1"/>
  <c r="AT13" i="15" s="1"/>
  <c r="AM179" i="15"/>
  <c r="AO179" i="15" s="1"/>
  <c r="AP179" i="15" s="1"/>
  <c r="AI337" i="15"/>
  <c r="AK337" i="15" s="1"/>
  <c r="AL337" i="15" s="1"/>
  <c r="AA148" i="15"/>
  <c r="W314" i="15"/>
  <c r="X314" i="15" s="1"/>
  <c r="O126" i="15"/>
  <c r="P126" i="15" s="1"/>
  <c r="AY290" i="15"/>
  <c r="AZ290" i="15" s="1"/>
  <c r="AQ102" i="15"/>
  <c r="AS102" i="15" s="1"/>
  <c r="AT102" i="15" s="1"/>
  <c r="AM268" i="15"/>
  <c r="AO268" i="15" s="1"/>
  <c r="AP268" i="15" s="1"/>
  <c r="AE79" i="15"/>
  <c r="AG79" i="15" s="1"/>
  <c r="AH79" i="15" s="1"/>
  <c r="AA245" i="15"/>
  <c r="AC245" i="15" s="1"/>
  <c r="AD245" i="15" s="1"/>
  <c r="S57" i="15"/>
  <c r="O215" i="15"/>
  <c r="P215" i="15" s="1"/>
  <c r="AY331" i="15"/>
  <c r="BA331" i="15" s="1"/>
  <c r="BB331" i="15" s="1"/>
  <c r="AQ143" i="15"/>
  <c r="AR143" i="15" s="1"/>
  <c r="AM309" i="15"/>
  <c r="AN309" i="15" s="1"/>
  <c r="AE120" i="15"/>
  <c r="AG120" i="15" s="1"/>
  <c r="AH120" i="15" s="1"/>
  <c r="AA286" i="15"/>
  <c r="AC286" i="15" s="1"/>
  <c r="AD286" i="15" s="1"/>
  <c r="S106" i="15"/>
  <c r="U106" i="15" s="1"/>
  <c r="V106" i="15" s="1"/>
  <c r="O264" i="15"/>
  <c r="P264" i="15" s="1"/>
  <c r="AU74" i="15"/>
  <c r="AW74" i="15" s="1"/>
  <c r="AX74" i="15" s="1"/>
  <c r="AQ232" i="15"/>
  <c r="AS232" i="15" s="1"/>
  <c r="AT232" i="15" s="1"/>
  <c r="AI52" i="15"/>
  <c r="AJ52" i="15" s="1"/>
  <c r="AE209" i="15"/>
  <c r="AG209" i="15" s="1"/>
  <c r="AH209" i="15" s="1"/>
  <c r="W21" i="15"/>
  <c r="Y21" i="15" s="1"/>
  <c r="Z21" i="15" s="1"/>
  <c r="S187" i="15"/>
  <c r="U187" i="15" s="1"/>
  <c r="V187" i="15" s="1"/>
  <c r="O345" i="15"/>
  <c r="P345" i="15" s="1"/>
  <c r="AU163" i="15"/>
  <c r="AQ321" i="15"/>
  <c r="AS321" i="15" s="1"/>
  <c r="AT321" i="15" s="1"/>
  <c r="AI141" i="15"/>
  <c r="AK141" i="15" s="1"/>
  <c r="AL141" i="15" s="1"/>
  <c r="AE306" i="15"/>
  <c r="AG306" i="15" s="1"/>
  <c r="AH306" i="15" s="1"/>
  <c r="W118" i="15"/>
  <c r="Y118" i="15" s="1"/>
  <c r="Z118" i="15" s="1"/>
  <c r="S284" i="15"/>
  <c r="U284" i="15" s="1"/>
  <c r="V284" i="15" s="1"/>
  <c r="AY102" i="15"/>
  <c r="BA102" i="15" s="1"/>
  <c r="BB102" i="15" s="1"/>
  <c r="AU268" i="15"/>
  <c r="AW268" i="15" s="1"/>
  <c r="AX268" i="15" s="1"/>
  <c r="AM72" i="15"/>
  <c r="AI238" i="15"/>
  <c r="AK238" i="15" s="1"/>
  <c r="AL238" i="15" s="1"/>
  <c r="AA49" i="15"/>
  <c r="AC49" i="15" s="1"/>
  <c r="AD49" i="15" s="1"/>
  <c r="W207" i="15"/>
  <c r="Y207" i="15" s="1"/>
  <c r="Z207" i="15" s="1"/>
  <c r="O27" i="15"/>
  <c r="Q27" i="15" s="1"/>
  <c r="R27" i="15" s="1"/>
  <c r="AY199" i="15"/>
  <c r="BA199" i="15" s="1"/>
  <c r="BB199" i="15" s="1"/>
  <c r="AQ19" i="15"/>
  <c r="AS19" i="15" s="1"/>
  <c r="AT19" i="15" s="1"/>
  <c r="AM177" i="15"/>
  <c r="AO177" i="15" s="1"/>
  <c r="AP177" i="15" s="1"/>
  <c r="AI343" i="15"/>
  <c r="AK343" i="15" s="1"/>
  <c r="AL343" i="15" s="1"/>
  <c r="AA162" i="15"/>
  <c r="AB162" i="15" s="1"/>
  <c r="W320" i="15"/>
  <c r="Y320" i="15" s="1"/>
  <c r="Z320" i="15" s="1"/>
  <c r="O140" i="15"/>
  <c r="Q140" i="15" s="1"/>
  <c r="R140" i="15" s="1"/>
  <c r="AY304" i="15"/>
  <c r="AZ304" i="15" s="1"/>
  <c r="AQ124" i="15"/>
  <c r="AS124" i="15" s="1"/>
  <c r="AT124" i="15" s="1"/>
  <c r="AM282" i="15"/>
  <c r="AO282" i="15" s="1"/>
  <c r="AP282" i="15" s="1"/>
  <c r="AE93" i="15"/>
  <c r="AG93" i="15" s="1"/>
  <c r="AH93" i="15" s="1"/>
  <c r="AA259" i="15"/>
  <c r="AB259" i="15" s="1"/>
  <c r="S63" i="15"/>
  <c r="T63" i="15" s="1"/>
  <c r="O229" i="15"/>
  <c r="P229" i="15" s="1"/>
  <c r="AU47" i="15"/>
  <c r="AW47" i="15" s="1"/>
  <c r="AX47" i="15" s="1"/>
  <c r="AQ213" i="15"/>
  <c r="AS213" i="15" s="1"/>
  <c r="AT213" i="15" s="1"/>
  <c r="AI25" i="15"/>
  <c r="AK25" i="15" s="1"/>
  <c r="AL25" i="15" s="1"/>
  <c r="AE182" i="15"/>
  <c r="AF182" i="15" s="1"/>
  <c r="AA348" i="15"/>
  <c r="AC348" i="15" s="1"/>
  <c r="AD348" i="15" s="1"/>
  <c r="S160" i="15"/>
  <c r="O326" i="15"/>
  <c r="P326" i="15" s="1"/>
  <c r="AU136" i="15"/>
  <c r="AV136" i="15" s="1"/>
  <c r="AQ302" i="15"/>
  <c r="AS302" i="15" s="1"/>
  <c r="AT302" i="15" s="1"/>
  <c r="AI114" i="15"/>
  <c r="AK114" i="15" s="1"/>
  <c r="AL114" i="15" s="1"/>
  <c r="AE279" i="15"/>
  <c r="AG279" i="15" s="1"/>
  <c r="AH279" i="15" s="1"/>
  <c r="W99" i="15"/>
  <c r="Y99" i="15" s="1"/>
  <c r="Z99" i="15" s="1"/>
  <c r="S257" i="15"/>
  <c r="U257" i="15" s="1"/>
  <c r="V257" i="15" s="1"/>
  <c r="AY19" i="15"/>
  <c r="BA19" i="15" s="1"/>
  <c r="BB19" i="15" s="1"/>
  <c r="AU177" i="15"/>
  <c r="AW177" i="15" s="1"/>
  <c r="AX177" i="15" s="1"/>
  <c r="AQ343" i="15"/>
  <c r="AS343" i="15" s="1"/>
  <c r="AT343" i="15" s="1"/>
  <c r="AI163" i="15"/>
  <c r="AE320" i="15"/>
  <c r="AF320" i="15" s="1"/>
  <c r="W140" i="15"/>
  <c r="Y140" i="15" s="1"/>
  <c r="Z140" i="15" s="1"/>
  <c r="S306" i="15"/>
  <c r="U306" i="15" s="1"/>
  <c r="V306" i="15" s="1"/>
  <c r="AY116" i="15"/>
  <c r="BA116" i="15" s="1"/>
  <c r="BB116" i="15" s="1"/>
  <c r="AU274" i="15"/>
  <c r="AM86" i="15"/>
  <c r="AO86" i="15" s="1"/>
  <c r="AP86" i="15" s="1"/>
  <c r="AI252" i="15"/>
  <c r="AJ252" i="15" s="1"/>
  <c r="AA55" i="15"/>
  <c r="AC55" i="15" s="1"/>
  <c r="AD55" i="15" s="1"/>
  <c r="W221" i="15"/>
  <c r="Y221" i="15" s="1"/>
  <c r="Z221" i="15" s="1"/>
  <c r="O33" i="15"/>
  <c r="Q33" i="15" s="1"/>
  <c r="R33" i="15" s="1"/>
  <c r="AY197" i="15"/>
  <c r="BA197" i="15" s="1"/>
  <c r="BB197" i="15" s="1"/>
  <c r="AQ9" i="15"/>
  <c r="AS9" i="15" s="1"/>
  <c r="AT9" i="15" s="1"/>
  <c r="AM175" i="15"/>
  <c r="AI341" i="15"/>
  <c r="AJ341" i="15" s="1"/>
  <c r="AA152" i="15"/>
  <c r="AC152" i="15" s="1"/>
  <c r="AD152" i="15" s="1"/>
  <c r="W318" i="15"/>
  <c r="O138" i="15"/>
  <c r="P138" i="15" s="1"/>
  <c r="AY302" i="15"/>
  <c r="BA302" i="15" s="1"/>
  <c r="BB302" i="15" s="1"/>
  <c r="AQ114" i="15"/>
  <c r="AS114" i="15" s="1"/>
  <c r="AT114" i="15" s="1"/>
  <c r="AM272" i="15"/>
  <c r="AO272" i="15" s="1"/>
  <c r="AP272" i="15" s="1"/>
  <c r="AE91" i="15"/>
  <c r="AF91" i="15" s="1"/>
  <c r="AA249" i="15"/>
  <c r="AB249" i="15" s="1"/>
  <c r="S61" i="15"/>
  <c r="U61" i="15" s="1"/>
  <c r="V61" i="15" s="1"/>
  <c r="O227" i="15"/>
  <c r="Q227" i="15" s="1"/>
  <c r="R227" i="15" s="1"/>
  <c r="AU53" i="15"/>
  <c r="AW53" i="15" s="1"/>
  <c r="AX53" i="15" s="1"/>
  <c r="AQ219" i="15"/>
  <c r="AS219" i="15" s="1"/>
  <c r="AT219" i="15" s="1"/>
  <c r="AI31" i="15"/>
  <c r="AK31" i="15" s="1"/>
  <c r="AL31" i="15" s="1"/>
  <c r="AE196" i="15"/>
  <c r="AG196" i="15" s="1"/>
  <c r="AH196" i="15" s="1"/>
  <c r="W8" i="15"/>
  <c r="S174" i="15"/>
  <c r="U174" i="15" s="1"/>
  <c r="V174" i="15" s="1"/>
  <c r="O340" i="15"/>
  <c r="Q340" i="15" s="1"/>
  <c r="R340" i="15" s="1"/>
  <c r="AU158" i="15"/>
  <c r="AV158" i="15" s="1"/>
  <c r="AQ324" i="15"/>
  <c r="AS324" i="15" s="1"/>
  <c r="AT324" i="15" s="1"/>
  <c r="AI128" i="15"/>
  <c r="AK128" i="15" s="1"/>
  <c r="AL128" i="15" s="1"/>
  <c r="AE293" i="15"/>
  <c r="AG293" i="15" s="1"/>
  <c r="AH293" i="15" s="1"/>
  <c r="W105" i="15"/>
  <c r="Y105" i="15" s="1"/>
  <c r="Z105" i="15" s="1"/>
  <c r="S327" i="15"/>
  <c r="U327" i="15" s="1"/>
  <c r="V327" i="15" s="1"/>
  <c r="AY145" i="15"/>
  <c r="AZ145" i="15" s="1"/>
  <c r="AU311" i="15"/>
  <c r="AW311" i="15" s="1"/>
  <c r="AX311" i="15" s="1"/>
  <c r="AM131" i="15"/>
  <c r="AN131" i="15" s="1"/>
  <c r="AI289" i="15"/>
  <c r="AK289" i="15" s="1"/>
  <c r="AL289" i="15" s="1"/>
  <c r="AA100" i="15"/>
  <c r="AC100" i="15" s="1"/>
  <c r="AD100" i="15" s="1"/>
  <c r="W266" i="15"/>
  <c r="Y266" i="15" s="1"/>
  <c r="Z266" i="15" s="1"/>
  <c r="O78" i="15"/>
  <c r="Q78" i="15" s="1"/>
  <c r="R78" i="15" s="1"/>
  <c r="AY242" i="15"/>
  <c r="AZ242" i="15" s="1"/>
  <c r="AQ54" i="15"/>
  <c r="AS54" i="15" s="1"/>
  <c r="AT54" i="15" s="1"/>
  <c r="AM220" i="15"/>
  <c r="AO220" i="15" s="1"/>
  <c r="AP220" i="15" s="1"/>
  <c r="AM330" i="15"/>
  <c r="O277" i="15"/>
  <c r="Q277" i="15" s="1"/>
  <c r="R277" i="15" s="1"/>
  <c r="AE230" i="15"/>
  <c r="AU184" i="15"/>
  <c r="AW184" i="15" s="1"/>
  <c r="AX184" i="15" s="1"/>
  <c r="W147" i="15"/>
  <c r="Y147" i="15" s="1"/>
  <c r="Z147" i="15" s="1"/>
  <c r="AM109" i="15"/>
  <c r="O64" i="15"/>
  <c r="P64" i="15" s="1"/>
  <c r="AE73" i="15"/>
  <c r="AG73" i="15" s="1"/>
  <c r="AH73" i="15" s="1"/>
  <c r="AU27" i="15"/>
  <c r="AV27" i="15" s="1"/>
  <c r="AA328" i="15"/>
  <c r="AC328" i="15" s="1"/>
  <c r="AD328" i="15" s="1"/>
  <c r="AQ290" i="15"/>
  <c r="S301" i="15"/>
  <c r="U301" i="15" s="1"/>
  <c r="V301" i="15" s="1"/>
  <c r="AI271" i="15"/>
  <c r="AK271" i="15" s="1"/>
  <c r="AL271" i="15" s="1"/>
  <c r="W184" i="15"/>
  <c r="Y184" i="15" s="1"/>
  <c r="Z184" i="15" s="1"/>
  <c r="S350" i="15"/>
  <c r="T350" i="15" s="1"/>
  <c r="AY168" i="15"/>
  <c r="BA168" i="15" s="1"/>
  <c r="BB168" i="15" s="1"/>
  <c r="AU334" i="15"/>
  <c r="AM146" i="15"/>
  <c r="AO146" i="15" s="1"/>
  <c r="AP146" i="15" s="1"/>
  <c r="AI304" i="15"/>
  <c r="AA123" i="15"/>
  <c r="AC123" i="15" s="1"/>
  <c r="AD123" i="15" s="1"/>
  <c r="W281" i="15"/>
  <c r="Y281" i="15" s="1"/>
  <c r="Z281" i="15" s="1"/>
  <c r="O93" i="15"/>
  <c r="AY257" i="15"/>
  <c r="BA257" i="15" s="1"/>
  <c r="BB257" i="15" s="1"/>
  <c r="AQ77" i="15"/>
  <c r="AR77" i="15" s="1"/>
  <c r="AM243" i="15"/>
  <c r="AE46" i="15"/>
  <c r="AF46" i="15" s="1"/>
  <c r="AA212" i="15"/>
  <c r="AC212" i="15" s="1"/>
  <c r="AD212" i="15" s="1"/>
  <c r="S24" i="15"/>
  <c r="T24" i="15" s="1"/>
  <c r="O190" i="15"/>
  <c r="Q190" i="15" s="1"/>
  <c r="R190" i="15" s="1"/>
  <c r="AY354" i="15"/>
  <c r="BA354" i="15" s="1"/>
  <c r="BB354" i="15" s="1"/>
  <c r="AQ166" i="15"/>
  <c r="AR166" i="15" s="1"/>
  <c r="AM332" i="15"/>
  <c r="AO332" i="15" s="1"/>
  <c r="AP332" i="15" s="1"/>
  <c r="AE143" i="15"/>
  <c r="AA309" i="15"/>
  <c r="AC309" i="15" s="1"/>
  <c r="AD309" i="15" s="1"/>
  <c r="S121" i="15"/>
  <c r="O279" i="15"/>
  <c r="Q279" i="15" s="1"/>
  <c r="R279" i="15" s="1"/>
  <c r="AU41" i="15"/>
  <c r="AW41" i="15" s="1"/>
  <c r="AX41" i="15" s="1"/>
  <c r="AQ207" i="15"/>
  <c r="AI27" i="15"/>
  <c r="AJ27" i="15" s="1"/>
  <c r="AE184" i="15"/>
  <c r="AG184" i="15" s="1"/>
  <c r="AH184" i="15" s="1"/>
  <c r="AA350" i="15"/>
  <c r="S170" i="15"/>
  <c r="U170" i="15" s="1"/>
  <c r="V170" i="15" s="1"/>
  <c r="O328" i="15"/>
  <c r="AU138" i="15"/>
  <c r="AW138" i="15" s="1"/>
  <c r="AX138" i="15" s="1"/>
  <c r="AQ296" i="15"/>
  <c r="AR296" i="15" s="1"/>
  <c r="AI116" i="15"/>
  <c r="AK116" i="15" s="1"/>
  <c r="AL116" i="15" s="1"/>
  <c r="AE273" i="15"/>
  <c r="AG273" i="15" s="1"/>
  <c r="AH273" i="15" s="1"/>
  <c r="W85" i="15"/>
  <c r="Y85" i="15" s="1"/>
  <c r="Z85" i="15" s="1"/>
  <c r="S251" i="15"/>
  <c r="AY61" i="15"/>
  <c r="BA61" i="15" s="1"/>
  <c r="BB61" i="15" s="1"/>
  <c r="AU227" i="15"/>
  <c r="AW227" i="15" s="1"/>
  <c r="AX227" i="15" s="1"/>
  <c r="AM39" i="15"/>
  <c r="AO39" i="15" s="1"/>
  <c r="AP39" i="15" s="1"/>
  <c r="AI205" i="15"/>
  <c r="AK205" i="15" s="1"/>
  <c r="AL205" i="15" s="1"/>
  <c r="AA16" i="15"/>
  <c r="W182" i="15"/>
  <c r="X182" i="15" s="1"/>
  <c r="S348" i="15"/>
  <c r="U348" i="15" s="1"/>
  <c r="V348" i="15" s="1"/>
  <c r="AY166" i="15"/>
  <c r="AU332" i="15"/>
  <c r="AV332" i="15" s="1"/>
  <c r="AM136" i="15"/>
  <c r="AI302" i="15"/>
  <c r="AJ302" i="15" s="1"/>
  <c r="AA113" i="15"/>
  <c r="AC113" i="15" s="1"/>
  <c r="AD113" i="15" s="1"/>
  <c r="W271" i="15"/>
  <c r="X271" i="15" s="1"/>
  <c r="O91" i="15"/>
  <c r="P91" i="15" s="1"/>
  <c r="AY263" i="15"/>
  <c r="BA263" i="15" s="1"/>
  <c r="BB263" i="15" s="1"/>
  <c r="AQ83" i="15"/>
  <c r="AM241" i="15"/>
  <c r="AO241" i="15" s="1"/>
  <c r="AP241" i="15" s="1"/>
  <c r="AE60" i="15"/>
  <c r="AA226" i="15"/>
  <c r="AC226" i="15" s="1"/>
  <c r="AD226" i="15" s="1"/>
  <c r="S38" i="15"/>
  <c r="T38" i="15" s="1"/>
  <c r="O204" i="15"/>
  <c r="Q204" i="15" s="1"/>
  <c r="R204" i="15" s="1"/>
  <c r="AU22" i="15"/>
  <c r="AV22" i="15" s="1"/>
  <c r="AQ188" i="15"/>
  <c r="AR188" i="15" s="1"/>
  <c r="AM346" i="15"/>
  <c r="AE157" i="15"/>
  <c r="AF157" i="15" s="1"/>
  <c r="AA323" i="15"/>
  <c r="S127" i="15"/>
  <c r="U127" i="15" s="1"/>
  <c r="V127" i="15" s="1"/>
  <c r="O293" i="15"/>
  <c r="Q293" i="15" s="1"/>
  <c r="R293" i="15" s="1"/>
  <c r="AU111" i="15"/>
  <c r="AQ277" i="15"/>
  <c r="AR277" i="15" s="1"/>
  <c r="AI89" i="15"/>
  <c r="AK89" i="15" s="1"/>
  <c r="AL89" i="15" s="1"/>
  <c r="AE246" i="15"/>
  <c r="W66" i="15"/>
  <c r="Y66" i="15" s="1"/>
  <c r="Z66" i="15" s="1"/>
  <c r="S224" i="15"/>
  <c r="AY42" i="15"/>
  <c r="BA42" i="15" s="1"/>
  <c r="BB42" i="15" s="1"/>
  <c r="AU200" i="15"/>
  <c r="AV200" i="15" s="1"/>
  <c r="AM20" i="15"/>
  <c r="AO20" i="15" s="1"/>
  <c r="AP20" i="15" s="1"/>
  <c r="AI178" i="15"/>
  <c r="AJ178" i="15" s="1"/>
  <c r="AE343" i="15"/>
  <c r="AF343" i="15" s="1"/>
  <c r="W163" i="15"/>
  <c r="S321" i="15"/>
  <c r="U321" i="15" s="1"/>
  <c r="V321" i="15" s="1"/>
  <c r="AY83" i="15"/>
  <c r="AU241" i="15"/>
  <c r="AV241" i="15" s="1"/>
  <c r="AM61" i="15"/>
  <c r="AO61" i="15" s="1"/>
  <c r="AP61" i="15" s="1"/>
  <c r="AI227" i="15"/>
  <c r="AA38" i="15"/>
  <c r="AB38" i="15" s="1"/>
  <c r="W204" i="15"/>
  <c r="X204" i="15" s="1"/>
  <c r="O16" i="15"/>
  <c r="AY180" i="15"/>
  <c r="BA180" i="15" s="1"/>
  <c r="BB180" i="15" s="1"/>
  <c r="AU338" i="15"/>
  <c r="AM150" i="15"/>
  <c r="AN150" i="15" s="1"/>
  <c r="AI316" i="15"/>
  <c r="AK316" i="15" s="1"/>
  <c r="AL316" i="15" s="1"/>
  <c r="AA119" i="15"/>
  <c r="AB119" i="15" s="1"/>
  <c r="W285" i="15"/>
  <c r="X285" i="15" s="1"/>
  <c r="O97" i="15"/>
  <c r="Q97" i="15" s="1"/>
  <c r="R97" i="15" s="1"/>
  <c r="AY261" i="15"/>
  <c r="AQ73" i="15"/>
  <c r="AR73" i="15" s="1"/>
  <c r="AM239" i="15"/>
  <c r="AN239" i="15" s="1"/>
  <c r="AE58" i="15"/>
  <c r="AG58" i="15" s="1"/>
  <c r="AH58" i="15" s="1"/>
  <c r="AA216" i="15"/>
  <c r="AC216" i="15" s="1"/>
  <c r="AD216" i="15" s="1"/>
  <c r="S36" i="15"/>
  <c r="U36" i="15" s="1"/>
  <c r="V36" i="15" s="1"/>
  <c r="O202" i="15"/>
  <c r="P202" i="15" s="1"/>
  <c r="AU20" i="15"/>
  <c r="AW20" i="15" s="1"/>
  <c r="AX20" i="15" s="1"/>
  <c r="AQ178" i="15"/>
  <c r="AM336" i="15"/>
  <c r="AO336" i="15" s="1"/>
  <c r="AP336" i="15" s="1"/>
  <c r="AE155" i="15"/>
  <c r="AA313" i="15"/>
  <c r="AB313" i="15" s="1"/>
  <c r="S125" i="15"/>
  <c r="U125" i="15" s="1"/>
  <c r="V125" i="15" s="1"/>
  <c r="O291" i="15"/>
  <c r="AU117" i="15"/>
  <c r="AW117" i="15" s="1"/>
  <c r="AX117" i="15" s="1"/>
  <c r="AQ283" i="15"/>
  <c r="AR283" i="15" s="1"/>
  <c r="AI95" i="15"/>
  <c r="AE260" i="15"/>
  <c r="AF260" i="15" s="1"/>
  <c r="W72" i="15"/>
  <c r="S238" i="15"/>
  <c r="AY56" i="15"/>
  <c r="BA56" i="15" s="1"/>
  <c r="BB56" i="15" s="1"/>
  <c r="AU222" i="15"/>
  <c r="AV222" i="15" s="1"/>
  <c r="AM34" i="15"/>
  <c r="AN34" i="15" s="1"/>
  <c r="AI192" i="15"/>
  <c r="AJ192" i="15" s="1"/>
  <c r="AA11" i="15"/>
  <c r="W169" i="15"/>
  <c r="Y169" i="15" s="1"/>
  <c r="Z169" i="15" s="1"/>
  <c r="O45" i="15"/>
  <c r="AY209" i="15"/>
  <c r="BA209" i="15" s="1"/>
  <c r="BB209" i="15" s="1"/>
  <c r="AQ29" i="15"/>
  <c r="AS29" i="15" s="1"/>
  <c r="AT29" i="15" s="1"/>
  <c r="AM195" i="15"/>
  <c r="AI353" i="15"/>
  <c r="AK353" i="15" s="1"/>
  <c r="AL353" i="15" s="1"/>
  <c r="AA164" i="15"/>
  <c r="AB164" i="15" s="1"/>
  <c r="W330" i="15"/>
  <c r="O142" i="15"/>
  <c r="P142" i="15" s="1"/>
  <c r="AY306" i="15"/>
  <c r="AQ118" i="15"/>
  <c r="AS118" i="15" s="1"/>
  <c r="AT118" i="15" s="1"/>
  <c r="AM284" i="15"/>
  <c r="AN284" i="15" s="1"/>
  <c r="AE95" i="15"/>
  <c r="AF95" i="15" s="1"/>
  <c r="AA261" i="15"/>
  <c r="AB261" i="15" s="1"/>
  <c r="S73" i="15"/>
  <c r="T73" i="15" s="1"/>
  <c r="O231" i="15"/>
  <c r="AU57" i="15"/>
  <c r="AW57" i="15" s="1"/>
  <c r="AX57" i="15" s="1"/>
  <c r="AQ223" i="15"/>
  <c r="AS223" i="15" s="1"/>
  <c r="AT223" i="15" s="1"/>
  <c r="AI43" i="15"/>
  <c r="AJ43" i="15" s="1"/>
  <c r="AE200" i="15"/>
  <c r="AG200" i="15" s="1"/>
  <c r="AH200" i="15" s="1"/>
  <c r="W20" i="15"/>
  <c r="Y20" i="15" s="1"/>
  <c r="Z20" i="15" s="1"/>
  <c r="S186" i="15"/>
  <c r="T186" i="15" s="1"/>
  <c r="O344" i="15"/>
  <c r="Q344" i="15" s="1"/>
  <c r="R344" i="15" s="1"/>
  <c r="AU154" i="15"/>
  <c r="AQ312" i="15"/>
  <c r="AS312" i="15" s="1"/>
  <c r="AT312" i="15" s="1"/>
  <c r="AI132" i="15"/>
  <c r="AE289" i="15"/>
  <c r="W101" i="15"/>
  <c r="Y101" i="15" s="1"/>
  <c r="Z101" i="15" s="1"/>
  <c r="S267" i="15"/>
  <c r="U267" i="15" s="1"/>
  <c r="V267" i="15" s="1"/>
  <c r="AY77" i="15"/>
  <c r="BA77" i="15" s="1"/>
  <c r="BB77" i="15" s="1"/>
  <c r="AU243" i="15"/>
  <c r="AV243" i="15" s="1"/>
  <c r="AM55" i="15"/>
  <c r="AI221" i="15"/>
  <c r="AJ221" i="15" s="1"/>
  <c r="AA32" i="15"/>
  <c r="W198" i="15"/>
  <c r="Y198" i="15" s="1"/>
  <c r="Z198" i="15" s="1"/>
  <c r="O18" i="15"/>
  <c r="Q18" i="15" s="1"/>
  <c r="R18" i="15" s="1"/>
  <c r="AY182" i="15"/>
  <c r="AZ182" i="15" s="1"/>
  <c r="AU348" i="15"/>
  <c r="AV348" i="15" s="1"/>
  <c r="AM152" i="15"/>
  <c r="AN152" i="15" s="1"/>
  <c r="AI318" i="15"/>
  <c r="AA193" i="15"/>
  <c r="AC193" i="15" s="1"/>
  <c r="AD193" i="15" s="1"/>
  <c r="AY178" i="15"/>
  <c r="AE223" i="15"/>
  <c r="AG223" i="15" s="1"/>
  <c r="AH223" i="15" s="1"/>
  <c r="S201" i="15"/>
  <c r="T201" i="15" s="1"/>
  <c r="AU185" i="15"/>
  <c r="AW185" i="15" s="1"/>
  <c r="AX185" i="15" s="1"/>
  <c r="AI171" i="15"/>
  <c r="AK171" i="15" s="1"/>
  <c r="AL171" i="15" s="1"/>
  <c r="W148" i="15"/>
  <c r="X148" i="15" s="1"/>
  <c r="AY124" i="15"/>
  <c r="AM94" i="15"/>
  <c r="AO94" i="15" s="1"/>
  <c r="AP94" i="15" s="1"/>
  <c r="AA63" i="15"/>
  <c r="O41" i="15"/>
  <c r="AQ17" i="15"/>
  <c r="AS17" i="15" s="1"/>
  <c r="AT17" i="15" s="1"/>
  <c r="AI29" i="15"/>
  <c r="AK29" i="15" s="1"/>
  <c r="AL29" i="15" s="1"/>
  <c r="AE322" i="15"/>
  <c r="AF322" i="15" s="1"/>
  <c r="W326" i="15"/>
  <c r="X326" i="15" s="1"/>
  <c r="O338" i="15"/>
  <c r="AU284" i="15"/>
  <c r="AW284" i="15" s="1"/>
  <c r="AX284" i="15" s="1"/>
  <c r="AM280" i="15"/>
  <c r="AN280" i="15" s="1"/>
  <c r="AE291" i="15"/>
  <c r="AG291" i="15" s="1"/>
  <c r="AH291" i="15" s="1"/>
  <c r="W287" i="15"/>
  <c r="Y287" i="15" s="1"/>
  <c r="Z287" i="15" s="1"/>
  <c r="O107" i="15"/>
  <c r="P107" i="15" s="1"/>
  <c r="AY279" i="15"/>
  <c r="AZ279" i="15" s="1"/>
  <c r="AQ99" i="15"/>
  <c r="AR99" i="15" s="1"/>
  <c r="AM257" i="15"/>
  <c r="AE76" i="15"/>
  <c r="AG76" i="15" s="1"/>
  <c r="AH76" i="15" s="1"/>
  <c r="AA242" i="15"/>
  <c r="S54" i="15"/>
  <c r="U54" i="15" s="1"/>
  <c r="V54" i="15" s="1"/>
  <c r="O220" i="15"/>
  <c r="P220" i="15" s="1"/>
  <c r="AU38" i="15"/>
  <c r="AW38" i="15" s="1"/>
  <c r="AX38" i="15" s="1"/>
  <c r="AQ204" i="15"/>
  <c r="AS204" i="15" s="1"/>
  <c r="AT204" i="15" s="1"/>
  <c r="AI8" i="15"/>
  <c r="AK8" i="15" s="1"/>
  <c r="AL8" i="15" s="1"/>
  <c r="AE173" i="15"/>
  <c r="AA339" i="15"/>
  <c r="AB339" i="15" s="1"/>
  <c r="S143" i="15"/>
  <c r="U143" i="15" s="1"/>
  <c r="V143" i="15" s="1"/>
  <c r="O309" i="15"/>
  <c r="Q309" i="15" s="1"/>
  <c r="R309" i="15" s="1"/>
  <c r="AU127" i="15"/>
  <c r="AV127" i="15" s="1"/>
  <c r="AQ293" i="15"/>
  <c r="AS293" i="15" s="1"/>
  <c r="AT293" i="15" s="1"/>
  <c r="AI105" i="15"/>
  <c r="AK105" i="15" s="1"/>
  <c r="AL105" i="15" s="1"/>
  <c r="AE262" i="15"/>
  <c r="AG262" i="15" s="1"/>
  <c r="AH262" i="15" s="1"/>
  <c r="W82" i="15"/>
  <c r="Y82" i="15" s="1"/>
  <c r="Z82" i="15" s="1"/>
  <c r="S240" i="15"/>
  <c r="U240" i="15" s="1"/>
  <c r="V240" i="15" s="1"/>
  <c r="AY58" i="15"/>
  <c r="AZ58" i="15" s="1"/>
  <c r="AU216" i="15"/>
  <c r="AW216" i="15" s="1"/>
  <c r="AX216" i="15" s="1"/>
  <c r="AM36" i="15"/>
  <c r="AO36" i="15" s="1"/>
  <c r="AP36" i="15" s="1"/>
  <c r="AI258" i="15"/>
  <c r="AA77" i="15"/>
  <c r="AB77" i="15" s="1"/>
  <c r="W243" i="15"/>
  <c r="Y243" i="15" s="1"/>
  <c r="Z243" i="15" s="1"/>
  <c r="O47" i="15"/>
  <c r="Q47" i="15" s="1"/>
  <c r="R47" i="15" s="1"/>
  <c r="AY227" i="15"/>
  <c r="AZ227" i="15" s="1"/>
  <c r="AQ39" i="15"/>
  <c r="AM205" i="15"/>
  <c r="AO205" i="15" s="1"/>
  <c r="AP205" i="15" s="1"/>
  <c r="AE16" i="15"/>
  <c r="AF16" i="15" s="1"/>
  <c r="AA182" i="15"/>
  <c r="AC182" i="15" s="1"/>
  <c r="AD182" i="15" s="1"/>
  <c r="W348" i="15"/>
  <c r="Y348" i="15" s="1"/>
  <c r="Z348" i="15" s="1"/>
  <c r="O160" i="15"/>
  <c r="Q160" i="15" s="1"/>
  <c r="R160" i="15" s="1"/>
  <c r="AY324" i="15"/>
  <c r="BA324" i="15" s="1"/>
  <c r="BB324" i="15" s="1"/>
  <c r="AQ128" i="15"/>
  <c r="AS128" i="15" s="1"/>
  <c r="AT128" i="15" s="1"/>
  <c r="AM294" i="15"/>
  <c r="AE105" i="15"/>
  <c r="AG105" i="15" s="1"/>
  <c r="AH105" i="15" s="1"/>
  <c r="AA327" i="15"/>
  <c r="AC327" i="15" s="1"/>
  <c r="AD327" i="15" s="1"/>
  <c r="S147" i="15"/>
  <c r="O305" i="15"/>
  <c r="Q305" i="15" s="1"/>
  <c r="R305" i="15" s="1"/>
  <c r="AU123" i="15"/>
  <c r="AV123" i="15" s="1"/>
  <c r="AQ281" i="15"/>
  <c r="AI101" i="15"/>
  <c r="AK101" i="15" s="1"/>
  <c r="AL101" i="15" s="1"/>
  <c r="AE266" i="15"/>
  <c r="W78" i="15"/>
  <c r="Y78" i="15" s="1"/>
  <c r="Z78" i="15" s="1"/>
  <c r="S244" i="15"/>
  <c r="U244" i="15" s="1"/>
  <c r="V244" i="15" s="1"/>
  <c r="AY62" i="15"/>
  <c r="BA62" i="15" s="1"/>
  <c r="BB62" i="15" s="1"/>
  <c r="AU228" i="15"/>
  <c r="AW228" i="15" s="1"/>
  <c r="AX228" i="15" s="1"/>
  <c r="AM96" i="15"/>
  <c r="AO96" i="15" s="1"/>
  <c r="AP96" i="15" s="1"/>
  <c r="AI262" i="15"/>
  <c r="AA73" i="15"/>
  <c r="AC73" i="15" s="1"/>
  <c r="AD73" i="15" s="1"/>
  <c r="W231" i="15"/>
  <c r="O51" i="15"/>
  <c r="Q51" i="15" s="1"/>
  <c r="R51" i="15" s="1"/>
  <c r="AY223" i="15"/>
  <c r="BA223" i="15" s="1"/>
  <c r="BB223" i="15" s="1"/>
  <c r="AQ43" i="15"/>
  <c r="AR43" i="15" s="1"/>
  <c r="AM201" i="15"/>
  <c r="AO201" i="15" s="1"/>
  <c r="AP201" i="15" s="1"/>
  <c r="AE20" i="15"/>
  <c r="AG20" i="15" s="1"/>
  <c r="AH20" i="15" s="1"/>
  <c r="AA186" i="15"/>
  <c r="AC186" i="15" s="1"/>
  <c r="AD186" i="15" s="1"/>
  <c r="W344" i="15"/>
  <c r="Y344" i="15" s="1"/>
  <c r="Z344" i="15" s="1"/>
  <c r="O164" i="15"/>
  <c r="AY328" i="15"/>
  <c r="BA328" i="15" s="1"/>
  <c r="BB328" i="15" s="1"/>
  <c r="AQ148" i="15"/>
  <c r="AS148" i="15" s="1"/>
  <c r="AT148" i="15" s="1"/>
  <c r="AM306" i="15"/>
  <c r="AO306" i="15" s="1"/>
  <c r="AP306" i="15" s="1"/>
  <c r="AE117" i="15"/>
  <c r="AF117" i="15" s="1"/>
  <c r="AA283" i="15"/>
  <c r="AC283" i="15" s="1"/>
  <c r="AD283" i="15" s="1"/>
  <c r="S87" i="15"/>
  <c r="U87" i="15" s="1"/>
  <c r="V87" i="15" s="1"/>
  <c r="O253" i="15"/>
  <c r="P253" i="15" s="1"/>
  <c r="AU71" i="15"/>
  <c r="AQ237" i="15"/>
  <c r="AS237" i="15" s="1"/>
  <c r="AT237" i="15" s="1"/>
  <c r="AI49" i="15"/>
  <c r="AK49" i="15" s="1"/>
  <c r="AL49" i="15" s="1"/>
  <c r="AE206" i="15"/>
  <c r="AF206" i="15" s="1"/>
  <c r="W26" i="15"/>
  <c r="X26" i="15" s="1"/>
  <c r="S184" i="15"/>
  <c r="U184" i="15" s="1"/>
  <c r="V184" i="15" s="1"/>
  <c r="O350" i="15"/>
  <c r="Q350" i="15" s="1"/>
  <c r="R350" i="15" s="1"/>
  <c r="AU160" i="15"/>
  <c r="AV160" i="15" s="1"/>
  <c r="AQ326" i="15"/>
  <c r="AS326" i="15" s="1"/>
  <c r="AT326" i="15" s="1"/>
  <c r="AI138" i="15"/>
  <c r="AK138" i="15" s="1"/>
  <c r="AL138" i="15" s="1"/>
  <c r="AE303" i="15"/>
  <c r="AF303" i="15" s="1"/>
  <c r="W123" i="15"/>
  <c r="X123" i="15" s="1"/>
  <c r="S281" i="15"/>
  <c r="T281" i="15" s="1"/>
  <c r="AY107" i="15"/>
  <c r="BA107" i="15" s="1"/>
  <c r="BB107" i="15" s="1"/>
  <c r="AU265" i="15"/>
  <c r="AW265" i="15" s="1"/>
  <c r="AX265" i="15" s="1"/>
  <c r="AM85" i="15"/>
  <c r="AO85" i="15" s="1"/>
  <c r="AP85" i="15" s="1"/>
  <c r="AI251" i="15"/>
  <c r="AJ251" i="15" s="1"/>
  <c r="AA62" i="15"/>
  <c r="AC62" i="15" s="1"/>
  <c r="AD62" i="15" s="1"/>
  <c r="W228" i="15"/>
  <c r="Y228" i="15" s="1"/>
  <c r="Z228" i="15" s="1"/>
  <c r="O40" i="15"/>
  <c r="Q40" i="15" s="1"/>
  <c r="R40" i="15" s="1"/>
  <c r="AY204" i="15"/>
  <c r="AZ204" i="15" s="1"/>
  <c r="AQ8" i="15"/>
  <c r="AS8" i="15" s="1"/>
  <c r="AT8" i="15" s="1"/>
  <c r="AM174" i="15"/>
  <c r="AI340" i="15"/>
  <c r="AK340" i="15" s="1"/>
  <c r="AL340" i="15" s="1"/>
  <c r="AA143" i="15"/>
  <c r="W309" i="15"/>
  <c r="Y309" i="15" s="1"/>
  <c r="Z309" i="15" s="1"/>
  <c r="O121" i="15"/>
  <c r="P121" i="15" s="1"/>
  <c r="AY285" i="15"/>
  <c r="AZ285" i="15" s="1"/>
  <c r="AQ97" i="15"/>
  <c r="AR97" i="15" s="1"/>
  <c r="AM263" i="15"/>
  <c r="AO263" i="15" s="1"/>
  <c r="AP263" i="15" s="1"/>
  <c r="AE82" i="15"/>
  <c r="AG82" i="15" s="1"/>
  <c r="AH82" i="15" s="1"/>
  <c r="AA240" i="15"/>
  <c r="AB240" i="15" s="1"/>
  <c r="S60" i="15"/>
  <c r="O226" i="15"/>
  <c r="P226" i="15" s="1"/>
  <c r="AU44" i="15"/>
  <c r="AW44" i="15" s="1"/>
  <c r="AX44" i="15" s="1"/>
  <c r="AQ202" i="15"/>
  <c r="AI14" i="15"/>
  <c r="AJ14" i="15" s="1"/>
  <c r="AE179" i="15"/>
  <c r="AG179" i="15" s="1"/>
  <c r="AH179" i="15" s="1"/>
  <c r="AA337" i="15"/>
  <c r="AC337" i="15" s="1"/>
  <c r="AD337" i="15" s="1"/>
  <c r="S149" i="15"/>
  <c r="U149" i="15" s="1"/>
  <c r="V149" i="15" s="1"/>
  <c r="O315" i="15"/>
  <c r="AU141" i="15"/>
  <c r="AW141" i="15" s="1"/>
  <c r="AX141" i="15" s="1"/>
  <c r="AQ307" i="15"/>
  <c r="AS307" i="15" s="1"/>
  <c r="AT307" i="15" s="1"/>
  <c r="AI119" i="15"/>
  <c r="AK119" i="15" s="1"/>
  <c r="AL119" i="15" s="1"/>
  <c r="AE284" i="15"/>
  <c r="AG284" i="15" s="1"/>
  <c r="AH284" i="15" s="1"/>
  <c r="W96" i="15"/>
  <c r="Y96" i="15" s="1"/>
  <c r="Z96" i="15" s="1"/>
  <c r="S262" i="15"/>
  <c r="U262" i="15" s="1"/>
  <c r="V262" i="15" s="1"/>
  <c r="AY80" i="15"/>
  <c r="BA80" i="15" s="1"/>
  <c r="BB80" i="15" s="1"/>
  <c r="AU246" i="15"/>
  <c r="AM58" i="15"/>
  <c r="AN58" i="15" s="1"/>
  <c r="AI216" i="15"/>
  <c r="AK216" i="15" s="1"/>
  <c r="AL216" i="15" s="1"/>
  <c r="AA35" i="15"/>
  <c r="AB35" i="15" s="1"/>
  <c r="W193" i="15"/>
  <c r="X193" i="15" s="1"/>
  <c r="S351" i="15"/>
  <c r="T351" i="15" s="1"/>
  <c r="AY169" i="15"/>
  <c r="BA169" i="15" s="1"/>
  <c r="BB169" i="15" s="1"/>
  <c r="AU335" i="15"/>
  <c r="AW335" i="15" s="1"/>
  <c r="AX335" i="15" s="1"/>
  <c r="AM155" i="15"/>
  <c r="AI313" i="15"/>
  <c r="AK313" i="15" s="1"/>
  <c r="AL313" i="15" s="1"/>
  <c r="AA124" i="15"/>
  <c r="AC124" i="15" s="1"/>
  <c r="AD124" i="15" s="1"/>
  <c r="W290" i="15"/>
  <c r="O102" i="15"/>
  <c r="Q102" i="15" s="1"/>
  <c r="R102" i="15" s="1"/>
  <c r="AY266" i="15"/>
  <c r="AZ266" i="15" s="1"/>
  <c r="AQ78" i="15"/>
  <c r="AM244" i="15"/>
  <c r="AO244" i="15" s="1"/>
  <c r="AP244" i="15" s="1"/>
  <c r="AE55" i="15"/>
  <c r="AA221" i="15"/>
  <c r="AB221" i="15" s="1"/>
  <c r="S33" i="15"/>
  <c r="U33" i="15" s="1"/>
  <c r="V33" i="15" s="1"/>
  <c r="O191" i="15"/>
  <c r="P191" i="15" s="1"/>
  <c r="AU17" i="15"/>
  <c r="AW17" i="15" s="1"/>
  <c r="AX17" i="15" s="1"/>
  <c r="AQ183" i="15"/>
  <c r="AR183" i="15" s="1"/>
  <c r="AM349" i="15"/>
  <c r="AO349" i="15" s="1"/>
  <c r="AP349" i="15" s="1"/>
  <c r="AE160" i="15"/>
  <c r="AF160" i="15" s="1"/>
  <c r="AA326" i="15"/>
  <c r="AC326" i="15" s="1"/>
  <c r="AD326" i="15" s="1"/>
  <c r="S146" i="15"/>
  <c r="U146" i="15" s="1"/>
  <c r="V146" i="15" s="1"/>
  <c r="O304" i="15"/>
  <c r="P304" i="15" s="1"/>
  <c r="AU114" i="15"/>
  <c r="AQ272" i="15"/>
  <c r="AS272" i="15" s="1"/>
  <c r="AT272" i="15" s="1"/>
  <c r="AI92" i="15"/>
  <c r="AJ92" i="15" s="1"/>
  <c r="AE249" i="15"/>
  <c r="W61" i="15"/>
  <c r="X61" i="15" s="1"/>
  <c r="S227" i="15"/>
  <c r="T227" i="15" s="1"/>
  <c r="AY37" i="15"/>
  <c r="BA37" i="15" s="1"/>
  <c r="BB37" i="15" s="1"/>
  <c r="AU203" i="15"/>
  <c r="AW203" i="15" s="1"/>
  <c r="AX203" i="15" s="1"/>
  <c r="AM15" i="15"/>
  <c r="AO15" i="15" s="1"/>
  <c r="AP15" i="15" s="1"/>
  <c r="AI181" i="15"/>
  <c r="AK181" i="15" s="1"/>
  <c r="AL181" i="15" s="1"/>
  <c r="AE346" i="15"/>
  <c r="AF346" i="15" s="1"/>
  <c r="W158" i="15"/>
  <c r="Y158" i="15" s="1"/>
  <c r="Z158" i="15" s="1"/>
  <c r="S324" i="15"/>
  <c r="U324" i="15" s="1"/>
  <c r="V324" i="15" s="1"/>
  <c r="AY142" i="15"/>
  <c r="AU308" i="15"/>
  <c r="AW308" i="15" s="1"/>
  <c r="AX308" i="15" s="1"/>
  <c r="AM112" i="15"/>
  <c r="AN112" i="15" s="1"/>
  <c r="AI278" i="15"/>
  <c r="AA89" i="15"/>
  <c r="AC89" i="15" s="1"/>
  <c r="AD89" i="15" s="1"/>
  <c r="W247" i="15"/>
  <c r="X247" i="15" s="1"/>
  <c r="O67" i="15"/>
  <c r="Q67" i="15" s="1"/>
  <c r="R67" i="15" s="1"/>
  <c r="AY239" i="15"/>
  <c r="BA239" i="15" s="1"/>
  <c r="BB239" i="15" s="1"/>
  <c r="AQ59" i="15"/>
  <c r="AM217" i="15"/>
  <c r="AO217" i="15" s="1"/>
  <c r="AP217" i="15" s="1"/>
  <c r="AE36" i="15"/>
  <c r="AG36" i="15" s="1"/>
  <c r="AH36" i="15" s="1"/>
  <c r="AA202" i="15"/>
  <c r="AB202" i="15" s="1"/>
  <c r="S14" i="15"/>
  <c r="U14" i="15" s="1"/>
  <c r="V14" i="15" s="1"/>
  <c r="O180" i="15"/>
  <c r="P180" i="15" s="1"/>
  <c r="AY344" i="15"/>
  <c r="AQ164" i="15"/>
  <c r="AR164" i="15" s="1"/>
  <c r="AI32" i="15"/>
  <c r="AE197" i="15"/>
  <c r="AF197" i="15" s="1"/>
  <c r="W9" i="15"/>
  <c r="X9" i="15" s="1"/>
  <c r="S167" i="15"/>
  <c r="U167" i="15" s="1"/>
  <c r="V167" i="15" s="1"/>
  <c r="O333" i="15"/>
  <c r="Q333" i="15" s="1"/>
  <c r="R333" i="15" s="1"/>
  <c r="AU151" i="15"/>
  <c r="AW151" i="15" s="1"/>
  <c r="AX151" i="15" s="1"/>
  <c r="AQ317" i="15"/>
  <c r="AS317" i="15" s="1"/>
  <c r="AT317" i="15" s="1"/>
  <c r="AI129" i="15"/>
  <c r="AJ129" i="15" s="1"/>
  <c r="AE286" i="15"/>
  <c r="W106" i="15"/>
  <c r="Y106" i="15" s="1"/>
  <c r="Z106" i="15" s="1"/>
  <c r="S264" i="15"/>
  <c r="U264" i="15" s="1"/>
  <c r="V264" i="15" s="1"/>
  <c r="AY82" i="15"/>
  <c r="AU240" i="15"/>
  <c r="AV240" i="15" s="1"/>
  <c r="AM60" i="15"/>
  <c r="AN60" i="15" s="1"/>
  <c r="AI218" i="15"/>
  <c r="AA37" i="15"/>
  <c r="AC37" i="15" s="1"/>
  <c r="AD37" i="15" s="1"/>
  <c r="W203" i="15"/>
  <c r="Y203" i="15" s="1"/>
  <c r="Z203" i="15" s="1"/>
  <c r="O71" i="15"/>
  <c r="Q71" i="15" s="1"/>
  <c r="R71" i="15" s="1"/>
  <c r="K116" i="15"/>
  <c r="L116" i="15" s="1"/>
  <c r="K285" i="15"/>
  <c r="L285" i="15" s="1"/>
  <c r="K103" i="15"/>
  <c r="L103" i="15" s="1"/>
  <c r="K273" i="15"/>
  <c r="L273" i="15" s="1"/>
  <c r="G53" i="15"/>
  <c r="G63" i="15"/>
  <c r="H63" i="15" s="1"/>
  <c r="G200" i="15"/>
  <c r="H200" i="15" s="1"/>
  <c r="G7" i="15"/>
  <c r="H7" i="15" s="1"/>
  <c r="C226" i="15"/>
  <c r="D226" i="15" s="1"/>
  <c r="C99" i="15"/>
  <c r="D99" i="15" s="1"/>
  <c r="C52" i="15"/>
  <c r="D52" i="15" s="1"/>
  <c r="G212" i="15"/>
  <c r="H212" i="15" s="1"/>
  <c r="G279" i="15"/>
  <c r="H279" i="15" s="1"/>
  <c r="G120" i="15"/>
  <c r="H120" i="15" s="1"/>
  <c r="C327" i="15"/>
  <c r="C318" i="15"/>
  <c r="D318" i="15" s="1"/>
  <c r="C161" i="15"/>
  <c r="D161" i="15" s="1"/>
  <c r="G236" i="15"/>
  <c r="H236" i="15" s="1"/>
  <c r="K219" i="15"/>
  <c r="L219" i="15" s="1"/>
  <c r="K37" i="15"/>
  <c r="L37" i="15" s="1"/>
  <c r="K206" i="15"/>
  <c r="L206" i="15" s="1"/>
  <c r="K25" i="15"/>
  <c r="L25" i="15" s="1"/>
  <c r="G124" i="15"/>
  <c r="H124" i="15" s="1"/>
  <c r="G86" i="15"/>
  <c r="H86" i="15" s="1"/>
  <c r="K352" i="15"/>
  <c r="L352" i="15" s="1"/>
  <c r="C113" i="15"/>
  <c r="D113" i="15" s="1"/>
  <c r="C42" i="15"/>
  <c r="D42" i="15" s="1"/>
  <c r="G330" i="15"/>
  <c r="H330" i="15" s="1"/>
  <c r="G211" i="15"/>
  <c r="H211" i="15" s="1"/>
  <c r="K130" i="15"/>
  <c r="L130" i="15" s="1"/>
  <c r="G48" i="15"/>
  <c r="H48" i="15" s="1"/>
  <c r="C309" i="15"/>
  <c r="D309" i="15" s="1"/>
  <c r="C215" i="15"/>
  <c r="D215" i="15" s="1"/>
  <c r="C30" i="15"/>
  <c r="D30" i="15" s="1"/>
  <c r="K298" i="15"/>
  <c r="L298" i="15" s="1"/>
  <c r="C219" i="15"/>
  <c r="D219" i="15" s="1"/>
  <c r="C159" i="15"/>
  <c r="K132" i="15"/>
  <c r="L132" i="15" s="1"/>
  <c r="K301" i="15"/>
  <c r="L301" i="15" s="1"/>
  <c r="K119" i="15"/>
  <c r="L119" i="15" s="1"/>
  <c r="K136" i="15"/>
  <c r="L136" i="15" s="1"/>
  <c r="G133" i="15"/>
  <c r="H133" i="15" s="1"/>
  <c r="K160" i="15"/>
  <c r="L160" i="15" s="1"/>
  <c r="G344" i="15"/>
  <c r="H344" i="15" s="1"/>
  <c r="G273" i="15"/>
  <c r="H273" i="15" s="1"/>
  <c r="G210" i="15"/>
  <c r="H210" i="15" s="1"/>
  <c r="K98" i="15"/>
  <c r="C260" i="15"/>
  <c r="D260" i="15" s="1"/>
  <c r="C285" i="15"/>
  <c r="D285" i="15" s="1"/>
  <c r="G56" i="15"/>
  <c r="H56" i="15" s="1"/>
  <c r="C246" i="15"/>
  <c r="D246" i="15" s="1"/>
  <c r="C136" i="15"/>
  <c r="D136" i="15" s="1"/>
  <c r="C190" i="15"/>
  <c r="D190" i="15" s="1"/>
  <c r="C289" i="15"/>
  <c r="D289" i="15" s="1"/>
  <c r="C176" i="15"/>
  <c r="D176" i="15" s="1"/>
  <c r="K235" i="15"/>
  <c r="L235" i="15" s="1"/>
  <c r="K53" i="15"/>
  <c r="L53" i="15" s="1"/>
  <c r="K222" i="15"/>
  <c r="L222" i="15" s="1"/>
  <c r="K41" i="15"/>
  <c r="L41" i="15" s="1"/>
  <c r="K138" i="15"/>
  <c r="L138" i="15" s="1"/>
  <c r="G23" i="15"/>
  <c r="H23" i="15" s="1"/>
  <c r="G121" i="15"/>
  <c r="H121" i="15" s="1"/>
  <c r="C321" i="15"/>
  <c r="D321" i="15" s="1"/>
  <c r="C186" i="15"/>
  <c r="D186" i="15" s="1"/>
  <c r="C59" i="15"/>
  <c r="D59" i="15" s="1"/>
  <c r="G291" i="15"/>
  <c r="H291" i="15" s="1"/>
  <c r="G137" i="15"/>
  <c r="H137" i="15" s="1"/>
  <c r="G155" i="15"/>
  <c r="H155" i="15" s="1"/>
  <c r="C213" i="15"/>
  <c r="D213" i="15" s="1"/>
  <c r="C119" i="15"/>
  <c r="D119" i="15" s="1"/>
  <c r="C238" i="15"/>
  <c r="D238" i="15" s="1"/>
  <c r="K179" i="15"/>
  <c r="L179" i="15" s="1"/>
  <c r="K340" i="15"/>
  <c r="L340" i="15" s="1"/>
  <c r="K166" i="15"/>
  <c r="L166" i="15" s="1"/>
  <c r="K49" i="15"/>
  <c r="L49" i="15" s="1"/>
  <c r="K170" i="15"/>
  <c r="L170" i="15" s="1"/>
  <c r="K210" i="15"/>
  <c r="K248" i="15"/>
  <c r="L248" i="15" s="1"/>
  <c r="C265" i="15"/>
  <c r="D265" i="15" s="1"/>
  <c r="C130" i="15"/>
  <c r="D130" i="15" s="1"/>
  <c r="G354" i="15"/>
  <c r="H354" i="15" s="1"/>
  <c r="G235" i="15"/>
  <c r="H235" i="15" s="1"/>
  <c r="K353" i="15"/>
  <c r="L353" i="15" s="1"/>
  <c r="G309" i="15"/>
  <c r="H309" i="15" s="1"/>
  <c r="C101" i="15"/>
  <c r="D101" i="15" s="1"/>
  <c r="G350" i="15"/>
  <c r="H350" i="15" s="1"/>
  <c r="G246" i="15"/>
  <c r="H246" i="15" s="1"/>
  <c r="G55" i="15"/>
  <c r="H55" i="15" s="1"/>
  <c r="C300" i="15"/>
  <c r="D300" i="15" s="1"/>
  <c r="O7" i="15"/>
  <c r="K156" i="15"/>
  <c r="L156" i="15" s="1"/>
  <c r="K325" i="15"/>
  <c r="L325" i="15" s="1"/>
  <c r="K143" i="15"/>
  <c r="K232" i="15"/>
  <c r="L232" i="15" s="1"/>
  <c r="K48" i="15"/>
  <c r="L48" i="15" s="1"/>
  <c r="K256" i="15"/>
  <c r="L256" i="15" s="1"/>
  <c r="C17" i="15"/>
  <c r="D17" i="15" s="1"/>
  <c r="G233" i="15"/>
  <c r="H233" i="15" s="1"/>
  <c r="K258" i="15"/>
  <c r="L258" i="15" s="1"/>
  <c r="C267" i="15"/>
  <c r="D267" i="15" s="1"/>
  <c r="C156" i="15"/>
  <c r="D156" i="15" s="1"/>
  <c r="C77" i="15"/>
  <c r="D77" i="15" s="1"/>
  <c r="C144" i="15"/>
  <c r="D144" i="15" s="1"/>
  <c r="C38" i="15"/>
  <c r="D38" i="15" s="1"/>
  <c r="C174" i="15"/>
  <c r="D174" i="15" s="1"/>
  <c r="G239" i="15"/>
  <c r="H239" i="15" s="1"/>
  <c r="C277" i="15"/>
  <c r="D277" i="15" s="1"/>
  <c r="K36" i="15"/>
  <c r="L36" i="15" s="1"/>
  <c r="K205" i="15"/>
  <c r="L205" i="15" s="1"/>
  <c r="K23" i="15"/>
  <c r="L23" i="15" s="1"/>
  <c r="K193" i="15"/>
  <c r="L193" i="15" s="1"/>
  <c r="G37" i="15"/>
  <c r="H37" i="15" s="1"/>
  <c r="K274" i="15"/>
  <c r="L274" i="15" s="1"/>
  <c r="G170" i="15"/>
  <c r="H170" i="15" s="1"/>
  <c r="C217" i="15"/>
  <c r="D217" i="15" s="1"/>
  <c r="C82" i="15"/>
  <c r="D82" i="15" s="1"/>
  <c r="G306" i="15"/>
  <c r="H306" i="15" s="1"/>
  <c r="G182" i="15"/>
  <c r="H182" i="15" s="1"/>
  <c r="G32" i="15"/>
  <c r="H32" i="15" s="1"/>
  <c r="G341" i="15"/>
  <c r="H341" i="15" s="1"/>
  <c r="C133" i="15"/>
  <c r="D133" i="15" s="1"/>
  <c r="C39" i="15"/>
  <c r="D39" i="15" s="1"/>
  <c r="C24" i="15"/>
  <c r="D24" i="15" s="1"/>
  <c r="K75" i="15"/>
  <c r="L75" i="15" s="1"/>
  <c r="K236" i="15"/>
  <c r="L236" i="15" s="1"/>
  <c r="K62" i="15"/>
  <c r="L62" i="15" s="1"/>
  <c r="K223" i="15"/>
  <c r="L223" i="15" s="1"/>
  <c r="K40" i="15"/>
  <c r="L40" i="15" s="1"/>
  <c r="G114" i="15"/>
  <c r="H114" i="15" s="1"/>
  <c r="K58" i="15"/>
  <c r="L58" i="15" s="1"/>
  <c r="AE126" i="15"/>
  <c r="AG126" i="15" s="1"/>
  <c r="AH126" i="15" s="1"/>
  <c r="AU80" i="15"/>
  <c r="AW80" i="15" s="1"/>
  <c r="AX80" i="15" s="1"/>
  <c r="AE287" i="15"/>
  <c r="S265" i="15"/>
  <c r="U265" i="15" s="1"/>
  <c r="V265" i="15" s="1"/>
  <c r="AU249" i="15"/>
  <c r="AV249" i="15" s="1"/>
  <c r="AI235" i="15"/>
  <c r="AK235" i="15" s="1"/>
  <c r="AL235" i="15" s="1"/>
  <c r="W212" i="15"/>
  <c r="Y212" i="15" s="1"/>
  <c r="Z212" i="15" s="1"/>
  <c r="AY188" i="15"/>
  <c r="AM158" i="15"/>
  <c r="AN158" i="15" s="1"/>
  <c r="AA127" i="15"/>
  <c r="AC127" i="15" s="1"/>
  <c r="AD127" i="15" s="1"/>
  <c r="O105" i="15"/>
  <c r="AQ81" i="15"/>
  <c r="AR81" i="15" s="1"/>
  <c r="AI93" i="15"/>
  <c r="AA96" i="15"/>
  <c r="AC96" i="15" s="1"/>
  <c r="AD96" i="15" s="1"/>
  <c r="S44" i="15"/>
  <c r="T44" i="15" s="1"/>
  <c r="AY54" i="15"/>
  <c r="AQ58" i="15"/>
  <c r="AS58" i="15" s="1"/>
  <c r="AT58" i="15" s="1"/>
  <c r="AM344" i="15"/>
  <c r="AO344" i="15" s="1"/>
  <c r="AP344" i="15" s="1"/>
  <c r="AA65" i="15"/>
  <c r="AC65" i="15" s="1"/>
  <c r="AD65" i="15" s="1"/>
  <c r="W351" i="15"/>
  <c r="Y351" i="15" s="1"/>
  <c r="Z351" i="15" s="1"/>
  <c r="O171" i="15"/>
  <c r="AY343" i="15"/>
  <c r="BA343" i="15" s="1"/>
  <c r="BB343" i="15" s="1"/>
  <c r="AQ163" i="15"/>
  <c r="AS163" i="15" s="1"/>
  <c r="AT163" i="15" s="1"/>
  <c r="AM321" i="15"/>
  <c r="AN321" i="15" s="1"/>
  <c r="AE140" i="15"/>
  <c r="AG140" i="15" s="1"/>
  <c r="AH140" i="15" s="1"/>
  <c r="AA306" i="15"/>
  <c r="AC306" i="15" s="1"/>
  <c r="AD306" i="15" s="1"/>
  <c r="S118" i="15"/>
  <c r="O284" i="15"/>
  <c r="P284" i="15" s="1"/>
  <c r="AU102" i="15"/>
  <c r="AV102" i="15" s="1"/>
  <c r="AQ268" i="15"/>
  <c r="AS268" i="15" s="1"/>
  <c r="AT268" i="15" s="1"/>
  <c r="AI72" i="15"/>
  <c r="AK72" i="15" s="1"/>
  <c r="AL72" i="15" s="1"/>
  <c r="AE237" i="15"/>
  <c r="AG237" i="15" s="1"/>
  <c r="AH237" i="15" s="1"/>
  <c r="W49" i="15"/>
  <c r="Y49" i="15" s="1"/>
  <c r="Z49" i="15" s="1"/>
  <c r="S207" i="15"/>
  <c r="U207" i="15" s="1"/>
  <c r="V207" i="15" s="1"/>
  <c r="AY25" i="15"/>
  <c r="AU191" i="15"/>
  <c r="AV191" i="15" s="1"/>
  <c r="AM11" i="15"/>
  <c r="AI169" i="15"/>
  <c r="AJ169" i="15" s="1"/>
  <c r="AE326" i="15"/>
  <c r="AG326" i="15" s="1"/>
  <c r="AH326" i="15" s="1"/>
  <c r="W146" i="15"/>
  <c r="Y146" i="15" s="1"/>
  <c r="Z146" i="15" s="1"/>
  <c r="S304" i="15"/>
  <c r="U304" i="15" s="1"/>
  <c r="V304" i="15" s="1"/>
  <c r="AY122" i="15"/>
  <c r="AZ122" i="15" s="1"/>
  <c r="AU280" i="15"/>
  <c r="AM100" i="15"/>
  <c r="AN100" i="15" s="1"/>
  <c r="AI322" i="15"/>
  <c r="AA141" i="15"/>
  <c r="W307" i="15"/>
  <c r="Y307" i="15" s="1"/>
  <c r="Z307" i="15" s="1"/>
  <c r="O111" i="15"/>
  <c r="Q111" i="15" s="1"/>
  <c r="R111" i="15" s="1"/>
  <c r="AY291" i="15"/>
  <c r="AZ291" i="15" s="1"/>
  <c r="AQ103" i="15"/>
  <c r="AS103" i="15" s="1"/>
  <c r="AT103" i="15" s="1"/>
  <c r="AM269" i="15"/>
  <c r="AE80" i="15"/>
  <c r="AG80" i="15" s="1"/>
  <c r="AH80" i="15" s="1"/>
  <c r="AA246" i="15"/>
  <c r="S66" i="15"/>
  <c r="U66" i="15" s="1"/>
  <c r="V66" i="15" s="1"/>
  <c r="O224" i="15"/>
  <c r="Q224" i="15" s="1"/>
  <c r="R224" i="15" s="1"/>
  <c r="AU34" i="15"/>
  <c r="AV34" i="15" s="1"/>
  <c r="AQ192" i="15"/>
  <c r="AR192" i="15" s="1"/>
  <c r="AI12" i="15"/>
  <c r="AK12" i="15" s="1"/>
  <c r="AL12" i="15" s="1"/>
  <c r="AE169" i="15"/>
  <c r="W45" i="15"/>
  <c r="Y45" i="15" s="1"/>
  <c r="Z45" i="15" s="1"/>
  <c r="S211" i="15"/>
  <c r="AY21" i="15"/>
  <c r="AZ21" i="15" s="1"/>
  <c r="AU187" i="15"/>
  <c r="AW187" i="15" s="1"/>
  <c r="AX187" i="15" s="1"/>
  <c r="AQ345" i="15"/>
  <c r="AS345" i="15" s="1"/>
  <c r="AT345" i="15" s="1"/>
  <c r="AI165" i="15"/>
  <c r="AJ165" i="15" s="1"/>
  <c r="AE330" i="15"/>
  <c r="AF330" i="15" s="1"/>
  <c r="W142" i="15"/>
  <c r="S308" i="15"/>
  <c r="T308" i="15" s="1"/>
  <c r="AY126" i="15"/>
  <c r="AU292" i="15"/>
  <c r="AW292" i="15" s="1"/>
  <c r="AX292" i="15" s="1"/>
  <c r="AM160" i="15"/>
  <c r="AO160" i="15" s="1"/>
  <c r="AP160" i="15" s="1"/>
  <c r="AI326" i="15"/>
  <c r="AA137" i="15"/>
  <c r="AB137" i="15" s="1"/>
  <c r="W295" i="15"/>
  <c r="X295" i="15" s="1"/>
  <c r="O115" i="15"/>
  <c r="P115" i="15" s="1"/>
  <c r="AY287" i="15"/>
  <c r="BA287" i="15" s="1"/>
  <c r="BB287" i="15" s="1"/>
  <c r="AQ107" i="15"/>
  <c r="AR107" i="15" s="1"/>
  <c r="AM265" i="15"/>
  <c r="AE84" i="15"/>
  <c r="AG84" i="15" s="1"/>
  <c r="AH84" i="15" s="1"/>
  <c r="AA250" i="15"/>
  <c r="S62" i="15"/>
  <c r="T62" i="15" s="1"/>
  <c r="O228" i="15"/>
  <c r="P228" i="15" s="1"/>
  <c r="AU46" i="15"/>
  <c r="AQ212" i="15"/>
  <c r="AR212" i="15" s="1"/>
  <c r="AI16" i="15"/>
  <c r="AE181" i="15"/>
  <c r="AG181" i="15" s="1"/>
  <c r="AH181" i="15" s="1"/>
  <c r="AA347" i="15"/>
  <c r="AB347" i="15" s="1"/>
  <c r="S151" i="15"/>
  <c r="O317" i="15"/>
  <c r="P317" i="15" s="1"/>
  <c r="AU135" i="15"/>
  <c r="AW135" i="15" s="1"/>
  <c r="AX135" i="15" s="1"/>
  <c r="AQ301" i="15"/>
  <c r="AI113" i="15"/>
  <c r="AK113" i="15" s="1"/>
  <c r="AL113" i="15" s="1"/>
  <c r="AE270" i="15"/>
  <c r="AG270" i="15" s="1"/>
  <c r="AH270" i="15" s="1"/>
  <c r="W90" i="15"/>
  <c r="X90" i="15" s="1"/>
  <c r="S248" i="15"/>
  <c r="U248" i="15" s="1"/>
  <c r="V248" i="15" s="1"/>
  <c r="AY66" i="15"/>
  <c r="AU224" i="15"/>
  <c r="AV224" i="15" s="1"/>
  <c r="AM44" i="15"/>
  <c r="AN44" i="15" s="1"/>
  <c r="AI202" i="15"/>
  <c r="AA21" i="15"/>
  <c r="AC21" i="15" s="1"/>
  <c r="AD21" i="15" s="1"/>
  <c r="W187" i="15"/>
  <c r="S345" i="15"/>
  <c r="T345" i="15" s="1"/>
  <c r="AY171" i="15"/>
  <c r="BA171" i="15" s="1"/>
  <c r="BB171" i="15" s="1"/>
  <c r="AU329" i="15"/>
  <c r="AV329" i="15" s="1"/>
  <c r="AM149" i="15"/>
  <c r="AO149" i="15" s="1"/>
  <c r="AP149" i="15" s="1"/>
  <c r="AI315" i="15"/>
  <c r="AJ315" i="15" s="1"/>
  <c r="AA126" i="15"/>
  <c r="W292" i="15"/>
  <c r="X292" i="15" s="1"/>
  <c r="O104" i="15"/>
  <c r="AY268" i="15"/>
  <c r="AQ72" i="15"/>
  <c r="AS72" i="15" s="1"/>
  <c r="AT72" i="15" s="1"/>
  <c r="AM238" i="15"/>
  <c r="AN238" i="15" s="1"/>
  <c r="AE49" i="15"/>
  <c r="AG49" i="15" s="1"/>
  <c r="AH49" i="15" s="1"/>
  <c r="AA207" i="15"/>
  <c r="AB207" i="15" s="1"/>
  <c r="S27" i="15"/>
  <c r="O185" i="15"/>
  <c r="P185" i="15" s="1"/>
  <c r="AY349" i="15"/>
  <c r="AZ349" i="15" s="1"/>
  <c r="AQ161" i="15"/>
  <c r="AS161" i="15" s="1"/>
  <c r="AT161" i="15" s="1"/>
  <c r="AM327" i="15"/>
  <c r="AO327" i="15" s="1"/>
  <c r="AP327" i="15" s="1"/>
  <c r="AE146" i="15"/>
  <c r="AF146" i="15" s="1"/>
  <c r="AA304" i="15"/>
  <c r="AC304" i="15" s="1"/>
  <c r="AD304" i="15" s="1"/>
  <c r="S124" i="15"/>
  <c r="U124" i="15" s="1"/>
  <c r="V124" i="15" s="1"/>
  <c r="O290" i="15"/>
  <c r="AU108" i="15"/>
  <c r="AV108" i="15" s="1"/>
  <c r="AQ266" i="15"/>
  <c r="AI78" i="15"/>
  <c r="AK78" i="15" s="1"/>
  <c r="AL78" i="15" s="1"/>
  <c r="AE243" i="15"/>
  <c r="AG243" i="15" s="1"/>
  <c r="AH243" i="15" s="1"/>
  <c r="W47" i="15"/>
  <c r="S213" i="15"/>
  <c r="T213" i="15" s="1"/>
  <c r="AY39" i="15"/>
  <c r="BA39" i="15" s="1"/>
  <c r="BB39" i="15" s="1"/>
  <c r="AU205" i="15"/>
  <c r="AM17" i="15"/>
  <c r="AN17" i="15" s="1"/>
  <c r="AI183" i="15"/>
  <c r="AE348" i="15"/>
  <c r="AG348" i="15" s="1"/>
  <c r="AH348" i="15" s="1"/>
  <c r="W160" i="15"/>
  <c r="Y160" i="15" s="1"/>
  <c r="Z160" i="15" s="1"/>
  <c r="S326" i="15"/>
  <c r="T326" i="15" s="1"/>
  <c r="AY144" i="15"/>
  <c r="BA144" i="15" s="1"/>
  <c r="BB144" i="15" s="1"/>
  <c r="AU310" i="15"/>
  <c r="AW310" i="15" s="1"/>
  <c r="AX310" i="15" s="1"/>
  <c r="AM122" i="15"/>
  <c r="AN122" i="15" s="1"/>
  <c r="AI280" i="15"/>
  <c r="AK280" i="15" s="1"/>
  <c r="AL280" i="15" s="1"/>
  <c r="AA99" i="15"/>
  <c r="AC99" i="15" s="1"/>
  <c r="AD99" i="15" s="1"/>
  <c r="W257" i="15"/>
  <c r="X257" i="15" s="1"/>
  <c r="O69" i="15"/>
  <c r="Q69" i="15" s="1"/>
  <c r="R69" i="15" s="1"/>
  <c r="AY233" i="15"/>
  <c r="AZ233" i="15" s="1"/>
  <c r="AQ53" i="15"/>
  <c r="AS53" i="15" s="1"/>
  <c r="AT53" i="15" s="1"/>
  <c r="AM219" i="15"/>
  <c r="AN219" i="15" s="1"/>
  <c r="AE22" i="15"/>
  <c r="AA188" i="15"/>
  <c r="AC188" i="15" s="1"/>
  <c r="AD188" i="15" s="1"/>
  <c r="W354" i="15"/>
  <c r="O166" i="15"/>
  <c r="AY330" i="15"/>
  <c r="BA330" i="15" s="1"/>
  <c r="BB330" i="15" s="1"/>
  <c r="AQ142" i="15"/>
  <c r="AR142" i="15" s="1"/>
  <c r="AM308" i="15"/>
  <c r="AO308" i="15" s="1"/>
  <c r="AP308" i="15" s="1"/>
  <c r="AE119" i="15"/>
  <c r="AG119" i="15" s="1"/>
  <c r="AH119" i="15" s="1"/>
  <c r="AA285" i="15"/>
  <c r="S97" i="15"/>
  <c r="U97" i="15" s="1"/>
  <c r="V97" i="15" s="1"/>
  <c r="O255" i="15"/>
  <c r="AU81" i="15"/>
  <c r="AW81" i="15" s="1"/>
  <c r="AX81" i="15" s="1"/>
  <c r="AQ247" i="15"/>
  <c r="AS247" i="15" s="1"/>
  <c r="AT247" i="15" s="1"/>
  <c r="AI67" i="15"/>
  <c r="AJ67" i="15" s="1"/>
  <c r="AE224" i="15"/>
  <c r="AG224" i="15" s="1"/>
  <c r="AH224" i="15" s="1"/>
  <c r="W44" i="15"/>
  <c r="Y44" i="15" s="1"/>
  <c r="Z44" i="15" s="1"/>
  <c r="S210" i="15"/>
  <c r="AY20" i="15"/>
  <c r="BA20" i="15" s="1"/>
  <c r="BB20" i="15" s="1"/>
  <c r="AU178" i="15"/>
  <c r="AV178" i="15" s="1"/>
  <c r="AQ336" i="15"/>
  <c r="AS336" i="15" s="1"/>
  <c r="AT336" i="15" s="1"/>
  <c r="AI156" i="15"/>
  <c r="AJ156" i="15" s="1"/>
  <c r="AE313" i="15"/>
  <c r="AG313" i="15" s="1"/>
  <c r="AH313" i="15" s="1"/>
  <c r="W125" i="15"/>
  <c r="Y125" i="15" s="1"/>
  <c r="Z125" i="15" s="1"/>
  <c r="S291" i="15"/>
  <c r="U291" i="15" s="1"/>
  <c r="V291" i="15" s="1"/>
  <c r="AY101" i="15"/>
  <c r="AU267" i="15"/>
  <c r="AW267" i="15" s="1"/>
  <c r="AX267" i="15" s="1"/>
  <c r="AM79" i="15"/>
  <c r="AI245" i="15"/>
  <c r="AJ245" i="15" s="1"/>
  <c r="AA56" i="15"/>
  <c r="AC56" i="15" s="1"/>
  <c r="AD56" i="15" s="1"/>
  <c r="W222" i="15"/>
  <c r="O42" i="15"/>
  <c r="Q42" i="15" s="1"/>
  <c r="R42" i="15" s="1"/>
  <c r="AY206" i="15"/>
  <c r="BA206" i="15" s="1"/>
  <c r="BB206" i="15" s="1"/>
  <c r="AQ18" i="15"/>
  <c r="AM176" i="15"/>
  <c r="AN176" i="15" s="1"/>
  <c r="AI342" i="15"/>
  <c r="AA153" i="15"/>
  <c r="W311" i="15"/>
  <c r="Y311" i="15" s="1"/>
  <c r="Z311" i="15" s="1"/>
  <c r="O131" i="15"/>
  <c r="AY303" i="15"/>
  <c r="BA303" i="15" s="1"/>
  <c r="BB303" i="15" s="1"/>
  <c r="AQ123" i="15"/>
  <c r="AR123" i="15" s="1"/>
  <c r="AM281" i="15"/>
  <c r="AN281" i="15" s="1"/>
  <c r="AE100" i="15"/>
  <c r="AG100" i="15" s="1"/>
  <c r="AH100" i="15" s="1"/>
  <c r="AA266" i="15"/>
  <c r="S78" i="15"/>
  <c r="U78" i="15" s="1"/>
  <c r="V78" i="15" s="1"/>
  <c r="O244" i="15"/>
  <c r="Q244" i="15" s="1"/>
  <c r="R244" i="15" s="1"/>
  <c r="AU62" i="15"/>
  <c r="AV62" i="15" s="1"/>
  <c r="AQ228" i="15"/>
  <c r="AS228" i="15" s="1"/>
  <c r="AT228" i="15" s="1"/>
  <c r="AI96" i="15"/>
  <c r="AJ96" i="15" s="1"/>
  <c r="AE261" i="15"/>
  <c r="W73" i="15"/>
  <c r="Y73" i="15" s="1"/>
  <c r="Z73" i="15" s="1"/>
  <c r="S231" i="15"/>
  <c r="AY49" i="15"/>
  <c r="BA49" i="15" s="1"/>
  <c r="BB49" i="15" s="1"/>
  <c r="AU215" i="15"/>
  <c r="AW215" i="15" s="1"/>
  <c r="AX215" i="15" s="1"/>
  <c r="AM35" i="15"/>
  <c r="AO35" i="15" s="1"/>
  <c r="AP35" i="15" s="1"/>
  <c r="AI193" i="15"/>
  <c r="AK193" i="15" s="1"/>
  <c r="AL193" i="15" s="1"/>
  <c r="AE350" i="15"/>
  <c r="AG350" i="15" s="1"/>
  <c r="AH350" i="15" s="1"/>
  <c r="W170" i="15"/>
  <c r="S328" i="15"/>
  <c r="U328" i="15" s="1"/>
  <c r="V328" i="15" s="1"/>
  <c r="AY146" i="15"/>
  <c r="BA146" i="15" s="1"/>
  <c r="BB146" i="15" s="1"/>
  <c r="AU304" i="15"/>
  <c r="AV304" i="15" s="1"/>
  <c r="AM124" i="15"/>
  <c r="AO124" i="15" s="1"/>
  <c r="AP124" i="15" s="1"/>
  <c r="AI282" i="15"/>
  <c r="AK282" i="15" s="1"/>
  <c r="AL282" i="15" s="1"/>
  <c r="AA101" i="15"/>
  <c r="AC101" i="15" s="1"/>
  <c r="AD101" i="15" s="1"/>
  <c r="W267" i="15"/>
  <c r="Y267" i="15" s="1"/>
  <c r="Z267" i="15" s="1"/>
  <c r="O135" i="15"/>
  <c r="K19" i="15"/>
  <c r="L19" i="15" s="1"/>
  <c r="K180" i="15"/>
  <c r="L180" i="15" s="1"/>
  <c r="K349" i="15"/>
  <c r="L349" i="15" s="1"/>
  <c r="K167" i="15"/>
  <c r="L167" i="15" s="1"/>
  <c r="K72" i="15"/>
  <c r="L72" i="15" s="1"/>
  <c r="G117" i="15"/>
  <c r="H117" i="15" s="1"/>
  <c r="G127" i="15"/>
  <c r="H127" i="15" s="1"/>
  <c r="G264" i="15"/>
  <c r="H264" i="15" s="1"/>
  <c r="G40" i="15"/>
  <c r="H40" i="15" s="1"/>
  <c r="C290" i="15"/>
  <c r="D290" i="15" s="1"/>
  <c r="C163" i="15"/>
  <c r="D163" i="15" s="1"/>
  <c r="C116" i="15"/>
  <c r="D116" i="15" s="1"/>
  <c r="G340" i="15"/>
  <c r="H340" i="15" s="1"/>
  <c r="C64" i="15"/>
  <c r="D64" i="15" s="1"/>
  <c r="G301" i="15"/>
  <c r="H301" i="15" s="1"/>
  <c r="G278" i="15"/>
  <c r="H278" i="15" s="1"/>
  <c r="C206" i="15"/>
  <c r="D206" i="15" s="1"/>
  <c r="G179" i="15"/>
  <c r="H179" i="15" s="1"/>
  <c r="C70" i="15"/>
  <c r="D70" i="15" s="1"/>
  <c r="K283" i="15"/>
  <c r="L283" i="15" s="1"/>
  <c r="K101" i="15"/>
  <c r="L101" i="15" s="1"/>
  <c r="K270" i="15"/>
  <c r="L270" i="15" s="1"/>
  <c r="K89" i="15"/>
  <c r="L89" i="15" s="1"/>
  <c r="G188" i="15"/>
  <c r="H188" i="15" s="1"/>
  <c r="G150" i="15"/>
  <c r="H150" i="15" s="1"/>
  <c r="G66" i="15"/>
  <c r="C177" i="15"/>
  <c r="D177" i="15" s="1"/>
  <c r="C106" i="15"/>
  <c r="D106" i="15" s="1"/>
  <c r="C43" i="15"/>
  <c r="D43" i="15" s="1"/>
  <c r="G275" i="15"/>
  <c r="H275" i="15" s="1"/>
  <c r="G96" i="15"/>
  <c r="H96" i="15" s="1"/>
  <c r="G112" i="15"/>
  <c r="H112" i="15" s="1"/>
  <c r="G171" i="15"/>
  <c r="H171" i="15" s="1"/>
  <c r="C343" i="15"/>
  <c r="D343" i="15" s="1"/>
  <c r="C342" i="15"/>
  <c r="D342" i="15" s="1"/>
  <c r="K64" i="15"/>
  <c r="L64" i="15" s="1"/>
  <c r="G259" i="15"/>
  <c r="H259" i="15" s="1"/>
  <c r="K35" i="15"/>
  <c r="L35" i="15" s="1"/>
  <c r="K196" i="15"/>
  <c r="L196" i="15" s="1"/>
  <c r="K22" i="15"/>
  <c r="L22" i="15" s="1"/>
  <c r="K183" i="15"/>
  <c r="L183" i="15" s="1"/>
  <c r="K354" i="15"/>
  <c r="L354" i="15" s="1"/>
  <c r="K208" i="15"/>
  <c r="L208" i="15" s="1"/>
  <c r="G10" i="15"/>
  <c r="H10" i="15" s="1"/>
  <c r="C57" i="15"/>
  <c r="D57" i="15" s="1"/>
  <c r="G337" i="15"/>
  <c r="H337" i="15" s="1"/>
  <c r="G274" i="15"/>
  <c r="H274" i="15" s="1"/>
  <c r="G107" i="15"/>
  <c r="C324" i="15"/>
  <c r="D324" i="15" s="1"/>
  <c r="G33" i="15"/>
  <c r="H33" i="15" s="1"/>
  <c r="G284" i="15"/>
  <c r="H284" i="15" s="1"/>
  <c r="G176" i="15"/>
  <c r="H176" i="15" s="1"/>
  <c r="G294" i="15"/>
  <c r="H294" i="15" s="1"/>
  <c r="C254" i="15"/>
  <c r="D254" i="15" s="1"/>
  <c r="G313" i="15"/>
  <c r="H313" i="15" s="1"/>
  <c r="C149" i="15"/>
  <c r="D149" i="15" s="1"/>
  <c r="K299" i="15"/>
  <c r="L299" i="15" s="1"/>
  <c r="K117" i="15"/>
  <c r="L117" i="15" s="1"/>
  <c r="K286" i="15"/>
  <c r="L286" i="15" s="1"/>
  <c r="K105" i="15"/>
  <c r="L105" i="15" s="1"/>
  <c r="G13" i="15"/>
  <c r="H13" i="15" s="1"/>
  <c r="G87" i="15"/>
  <c r="H87" i="15" s="1"/>
  <c r="G224" i="15"/>
  <c r="H224" i="15" s="1"/>
  <c r="K88" i="15"/>
  <c r="L88" i="15" s="1"/>
  <c r="C250" i="15"/>
  <c r="D250" i="15" s="1"/>
  <c r="C123" i="15"/>
  <c r="C12" i="15"/>
  <c r="D12" i="15" s="1"/>
  <c r="K226" i="15"/>
  <c r="L226" i="15" s="1"/>
  <c r="G195" i="15"/>
  <c r="H195" i="15" s="1"/>
  <c r="C341" i="15"/>
  <c r="D341" i="15" s="1"/>
  <c r="C247" i="15"/>
  <c r="D247" i="15" s="1"/>
  <c r="C111" i="15"/>
  <c r="K243" i="15"/>
  <c r="L243" i="15" s="1"/>
  <c r="K61" i="15"/>
  <c r="L61" i="15" s="1"/>
  <c r="K230" i="15"/>
  <c r="L230" i="15" s="1"/>
  <c r="K113" i="15"/>
  <c r="L113" i="15" s="1"/>
  <c r="G21" i="15"/>
  <c r="H21" i="15" s="1"/>
  <c r="G31" i="15"/>
  <c r="H31" i="15" s="1"/>
  <c r="G144" i="15"/>
  <c r="H144" i="15" s="1"/>
  <c r="C329" i="15"/>
  <c r="D329" i="15" s="1"/>
  <c r="C194" i="15"/>
  <c r="D194" i="15" s="1"/>
  <c r="C67" i="15"/>
  <c r="D67" i="15" s="1"/>
  <c r="G299" i="15"/>
  <c r="H299" i="15" s="1"/>
  <c r="G158" i="15"/>
  <c r="H158" i="15" s="1"/>
  <c r="G194" i="15"/>
  <c r="H194" i="15" s="1"/>
  <c r="C229" i="15"/>
  <c r="D229" i="15" s="1"/>
  <c r="C135" i="15"/>
  <c r="D135" i="15" s="1"/>
  <c r="C280" i="15"/>
  <c r="G178" i="15"/>
  <c r="H178" i="15" s="1"/>
  <c r="C109" i="15"/>
  <c r="K59" i="15"/>
  <c r="L59" i="15" s="1"/>
  <c r="K220" i="15"/>
  <c r="L220" i="15" s="1"/>
  <c r="K46" i="15"/>
  <c r="L46" i="15" s="1"/>
  <c r="K207" i="15"/>
  <c r="L207" i="15" s="1"/>
  <c r="G28" i="15"/>
  <c r="H28" i="15" s="1"/>
  <c r="K297" i="15"/>
  <c r="L297" i="15" s="1"/>
  <c r="G34" i="15"/>
  <c r="H34" i="15" s="1"/>
  <c r="C81" i="15"/>
  <c r="G297" i="15"/>
  <c r="H297" i="15" s="1"/>
  <c r="G147" i="15"/>
  <c r="H147" i="15" s="1"/>
  <c r="C331" i="15"/>
  <c r="D331" i="15" s="1"/>
  <c r="C220" i="15"/>
  <c r="D220" i="15" s="1"/>
  <c r="C205" i="15"/>
  <c r="D205" i="15" s="1"/>
  <c r="C272" i="15"/>
  <c r="C166" i="15"/>
  <c r="D166" i="15" s="1"/>
  <c r="G287" i="15"/>
  <c r="C310" i="15"/>
  <c r="D310" i="15" s="1"/>
  <c r="C55" i="15"/>
  <c r="D55" i="15" s="1"/>
  <c r="K100" i="15"/>
  <c r="L100" i="15" s="1"/>
  <c r="K269" i="15"/>
  <c r="L269" i="15" s="1"/>
  <c r="K87" i="15"/>
  <c r="L87" i="15" s="1"/>
  <c r="K257" i="15"/>
  <c r="L257" i="15" s="1"/>
  <c r="G101" i="15"/>
  <c r="H101" i="15" s="1"/>
  <c r="G47" i="15"/>
  <c r="H47" i="15" s="1"/>
  <c r="G16" i="15"/>
  <c r="H16" i="15" s="1"/>
  <c r="C281" i="15"/>
  <c r="D281" i="15" s="1"/>
  <c r="C146" i="15"/>
  <c r="D146" i="15" s="1"/>
  <c r="C19" i="15"/>
  <c r="D19" i="15" s="1"/>
  <c r="G251" i="15"/>
  <c r="H251" i="15" s="1"/>
  <c r="G186" i="15"/>
  <c r="H186" i="15" s="1"/>
  <c r="K120" i="15"/>
  <c r="L120" i="15" s="1"/>
  <c r="C261" i="15"/>
  <c r="C167" i="15"/>
  <c r="D167" i="15" s="1"/>
  <c r="C336" i="15"/>
  <c r="D336" i="15" s="1"/>
  <c r="K139" i="15"/>
  <c r="L139" i="15" s="1"/>
  <c r="K300" i="15"/>
  <c r="L300" i="15" s="1"/>
  <c r="K126" i="15"/>
  <c r="L126" i="15" s="1"/>
  <c r="K287" i="15"/>
  <c r="L287" i="15" s="1"/>
  <c r="K290" i="15"/>
  <c r="L290" i="15" s="1"/>
  <c r="G320" i="15"/>
  <c r="H320" i="15" s="1"/>
  <c r="AA36" i="15"/>
  <c r="AC36" i="15" s="1"/>
  <c r="AD36" i="15" s="1"/>
  <c r="AU336" i="15"/>
  <c r="AW336" i="15" s="1"/>
  <c r="AX336" i="15" s="1"/>
  <c r="AA133" i="15"/>
  <c r="AC133" i="15" s="1"/>
  <c r="AD133" i="15" s="1"/>
  <c r="O103" i="15"/>
  <c r="Q103" i="15" s="1"/>
  <c r="R103" i="15" s="1"/>
  <c r="AQ95" i="15"/>
  <c r="AR95" i="15" s="1"/>
  <c r="AE72" i="15"/>
  <c r="AF72" i="15" s="1"/>
  <c r="S58" i="15"/>
  <c r="U58" i="15" s="1"/>
  <c r="V58" i="15" s="1"/>
  <c r="AU26" i="15"/>
  <c r="AM350" i="15"/>
  <c r="AN350" i="15" s="1"/>
  <c r="AA319" i="15"/>
  <c r="AC319" i="15" s="1"/>
  <c r="AD319" i="15" s="1"/>
  <c r="O297" i="15"/>
  <c r="AQ209" i="15"/>
  <c r="AS209" i="15" s="1"/>
  <c r="AT209" i="15" s="1"/>
  <c r="AI157" i="15"/>
  <c r="AJ157" i="15" s="1"/>
  <c r="AA160" i="15"/>
  <c r="S172" i="15"/>
  <c r="U172" i="15" s="1"/>
  <c r="V172" i="15" s="1"/>
  <c r="AY118" i="15"/>
  <c r="AQ122" i="15"/>
  <c r="AI126" i="15"/>
  <c r="AJ126" i="15" s="1"/>
  <c r="AA129" i="15"/>
  <c r="S69" i="15"/>
  <c r="U69" i="15" s="1"/>
  <c r="V69" i="15" s="1"/>
  <c r="O235" i="15"/>
  <c r="Q235" i="15" s="1"/>
  <c r="R235" i="15" s="1"/>
  <c r="AU61" i="15"/>
  <c r="AQ227" i="15"/>
  <c r="AS227" i="15" s="1"/>
  <c r="AT227" i="15" s="1"/>
  <c r="AI39" i="15"/>
  <c r="AJ39" i="15" s="1"/>
  <c r="AE204" i="15"/>
  <c r="W16" i="15"/>
  <c r="X16" i="15" s="1"/>
  <c r="S182" i="15"/>
  <c r="O348" i="15"/>
  <c r="Q348" i="15" s="1"/>
  <c r="R348" i="15" s="1"/>
  <c r="AU166" i="15"/>
  <c r="AW166" i="15" s="1"/>
  <c r="AX166" i="15" s="1"/>
  <c r="AQ332" i="15"/>
  <c r="AI136" i="15"/>
  <c r="AK136" i="15" s="1"/>
  <c r="AL136" i="15" s="1"/>
  <c r="AE301" i="15"/>
  <c r="W113" i="15"/>
  <c r="X113" i="15" s="1"/>
  <c r="S271" i="15"/>
  <c r="U271" i="15" s="1"/>
  <c r="V271" i="15" s="1"/>
  <c r="AY89" i="15"/>
  <c r="AU255" i="15"/>
  <c r="AW255" i="15" s="1"/>
  <c r="AX255" i="15" s="1"/>
  <c r="AM75" i="15"/>
  <c r="AO75" i="15" s="1"/>
  <c r="AP75" i="15" s="1"/>
  <c r="AI233" i="15"/>
  <c r="AK233" i="15" s="1"/>
  <c r="AL233" i="15" s="1"/>
  <c r="AA44" i="15"/>
  <c r="AC44" i="15" s="1"/>
  <c r="AD44" i="15" s="1"/>
  <c r="W210" i="15"/>
  <c r="X210" i="15" s="1"/>
  <c r="O22" i="15"/>
  <c r="P22" i="15" s="1"/>
  <c r="AY186" i="15"/>
  <c r="BA186" i="15" s="1"/>
  <c r="BB186" i="15" s="1"/>
  <c r="AU344" i="15"/>
  <c r="AM164" i="15"/>
  <c r="AO164" i="15" s="1"/>
  <c r="AP164" i="15" s="1"/>
  <c r="AE39" i="15"/>
  <c r="AF39" i="15" s="1"/>
  <c r="AA205" i="15"/>
  <c r="S17" i="15"/>
  <c r="T17" i="15" s="1"/>
  <c r="O175" i="15"/>
  <c r="P175" i="15" s="1"/>
  <c r="AY7" i="15"/>
  <c r="AZ7" i="15" s="1"/>
  <c r="AQ167" i="15"/>
  <c r="AS167" i="15" s="1"/>
  <c r="AT167" i="15" s="1"/>
  <c r="AM333" i="15"/>
  <c r="AE144" i="15"/>
  <c r="AG144" i="15" s="1"/>
  <c r="AH144" i="15" s="1"/>
  <c r="AA310" i="15"/>
  <c r="AB310" i="15" s="1"/>
  <c r="S130" i="15"/>
  <c r="O288" i="15"/>
  <c r="Q288" i="15" s="1"/>
  <c r="R288" i="15" s="1"/>
  <c r="AU98" i="15"/>
  <c r="AV98" i="15" s="1"/>
  <c r="AQ256" i="15"/>
  <c r="AR256" i="15" s="1"/>
  <c r="AI76" i="15"/>
  <c r="AK76" i="15" s="1"/>
  <c r="AL76" i="15" s="1"/>
  <c r="AE233" i="15"/>
  <c r="AG233" i="15" s="1"/>
  <c r="AH233" i="15" s="1"/>
  <c r="W109" i="15"/>
  <c r="Y109" i="15" s="1"/>
  <c r="Z109" i="15" s="1"/>
  <c r="S275" i="15"/>
  <c r="U275" i="15" s="1"/>
  <c r="V275" i="15" s="1"/>
  <c r="AY85" i="15"/>
  <c r="BA85" i="15" s="1"/>
  <c r="BB85" i="15" s="1"/>
  <c r="AU251" i="15"/>
  <c r="AW251" i="15" s="1"/>
  <c r="AX251" i="15" s="1"/>
  <c r="AM63" i="15"/>
  <c r="AN63" i="15" s="1"/>
  <c r="AI229" i="15"/>
  <c r="AJ229" i="15" s="1"/>
  <c r="AA40" i="15"/>
  <c r="AC40" i="15" s="1"/>
  <c r="AD40" i="15" s="1"/>
  <c r="W206" i="15"/>
  <c r="O26" i="15"/>
  <c r="Q26" i="15" s="1"/>
  <c r="R26" i="15" s="1"/>
  <c r="AY190" i="15"/>
  <c r="AZ190" i="15" s="1"/>
  <c r="AQ66" i="15"/>
  <c r="AM224" i="15"/>
  <c r="AO224" i="15" s="1"/>
  <c r="AP224" i="15" s="1"/>
  <c r="AE43" i="15"/>
  <c r="AF43" i="15" s="1"/>
  <c r="AA201" i="15"/>
  <c r="AB201" i="15" s="1"/>
  <c r="S13" i="15"/>
  <c r="T13" i="15" s="1"/>
  <c r="O179" i="15"/>
  <c r="AY351" i="15"/>
  <c r="BA351" i="15" s="1"/>
  <c r="BB351" i="15" s="1"/>
  <c r="AQ171" i="15"/>
  <c r="AS171" i="15" s="1"/>
  <c r="AT171" i="15" s="1"/>
  <c r="AM329" i="15"/>
  <c r="AE148" i="15"/>
  <c r="AF148" i="15" s="1"/>
  <c r="AA314" i="15"/>
  <c r="AB314" i="15" s="1"/>
  <c r="S126" i="15"/>
  <c r="T126" i="15" s="1"/>
  <c r="O292" i="15"/>
  <c r="Q292" i="15" s="1"/>
  <c r="R292" i="15" s="1"/>
  <c r="AU110" i="15"/>
  <c r="AW110" i="15" s="1"/>
  <c r="AX110" i="15" s="1"/>
  <c r="AQ276" i="15"/>
  <c r="AS276" i="15" s="1"/>
  <c r="AT276" i="15" s="1"/>
  <c r="AI80" i="15"/>
  <c r="AK80" i="15" s="1"/>
  <c r="AL80" i="15" s="1"/>
  <c r="AE245" i="15"/>
  <c r="AF245" i="15" s="1"/>
  <c r="W57" i="15"/>
  <c r="Y57" i="15" s="1"/>
  <c r="Z57" i="15" s="1"/>
  <c r="S215" i="15"/>
  <c r="T215" i="15" s="1"/>
  <c r="AY33" i="15"/>
  <c r="AZ33" i="15" s="1"/>
  <c r="AU199" i="15"/>
  <c r="AW199" i="15" s="1"/>
  <c r="AX199" i="15" s="1"/>
  <c r="AM19" i="15"/>
  <c r="AI177" i="15"/>
  <c r="AK177" i="15" s="1"/>
  <c r="AL177" i="15" s="1"/>
  <c r="AE334" i="15"/>
  <c r="AG334" i="15" s="1"/>
  <c r="AH334" i="15" s="1"/>
  <c r="W154" i="15"/>
  <c r="S312" i="15"/>
  <c r="U312" i="15" s="1"/>
  <c r="V312" i="15" s="1"/>
  <c r="AY130" i="15"/>
  <c r="AU288" i="15"/>
  <c r="AV288" i="15" s="1"/>
  <c r="AM108" i="15"/>
  <c r="AN108" i="15" s="1"/>
  <c r="AI266" i="15"/>
  <c r="AA85" i="15"/>
  <c r="AB85" i="15" s="1"/>
  <c r="W251" i="15"/>
  <c r="Y251" i="15" s="1"/>
  <c r="Z251" i="15" s="1"/>
  <c r="O55" i="15"/>
  <c r="AY235" i="15"/>
  <c r="BA235" i="15" s="1"/>
  <c r="BB235" i="15" s="1"/>
  <c r="AQ47" i="15"/>
  <c r="AR47" i="15" s="1"/>
  <c r="AM213" i="15"/>
  <c r="AO213" i="15" s="1"/>
  <c r="AP213" i="15" s="1"/>
  <c r="AE24" i="15"/>
  <c r="AG24" i="15" s="1"/>
  <c r="AH24" i="15" s="1"/>
  <c r="AA190" i="15"/>
  <c r="S10" i="15"/>
  <c r="U10" i="15" s="1"/>
  <c r="V10" i="15" s="1"/>
  <c r="O168" i="15"/>
  <c r="Q168" i="15" s="1"/>
  <c r="R168" i="15" s="1"/>
  <c r="AY332" i="15"/>
  <c r="AQ136" i="15"/>
  <c r="AS136" i="15" s="1"/>
  <c r="AT136" i="15" s="1"/>
  <c r="AM302" i="15"/>
  <c r="AN302" i="15" s="1"/>
  <c r="AE113" i="15"/>
  <c r="AG113" i="15" s="1"/>
  <c r="AH113" i="15" s="1"/>
  <c r="AA271" i="15"/>
  <c r="AC271" i="15" s="1"/>
  <c r="AD271" i="15" s="1"/>
  <c r="S91" i="15"/>
  <c r="O249" i="15"/>
  <c r="Q249" i="15" s="1"/>
  <c r="R249" i="15" s="1"/>
  <c r="AU67" i="15"/>
  <c r="AW67" i="15" s="1"/>
  <c r="AX67" i="15" s="1"/>
  <c r="AQ225" i="15"/>
  <c r="AI45" i="15"/>
  <c r="AK45" i="15" s="1"/>
  <c r="AL45" i="15" s="1"/>
  <c r="AE210" i="15"/>
  <c r="AF210" i="15" s="1"/>
  <c r="W22" i="15"/>
  <c r="Y22" i="15" s="1"/>
  <c r="Z22" i="15" s="1"/>
  <c r="S188" i="15"/>
  <c r="T188" i="15" s="1"/>
  <c r="O354" i="15"/>
  <c r="P354" i="15" s="1"/>
  <c r="AU172" i="15"/>
  <c r="AV172" i="15" s="1"/>
  <c r="AQ330" i="15"/>
  <c r="AS330" i="15" s="1"/>
  <c r="AT330" i="15" s="1"/>
  <c r="AI142" i="15"/>
  <c r="AE307" i="15"/>
  <c r="AG307" i="15" s="1"/>
  <c r="AH307" i="15" s="1"/>
  <c r="W111" i="15"/>
  <c r="X111" i="15" s="1"/>
  <c r="S277" i="15"/>
  <c r="T277" i="15" s="1"/>
  <c r="AY103" i="15"/>
  <c r="BA103" i="15" s="1"/>
  <c r="BB103" i="15" s="1"/>
  <c r="AU269" i="15"/>
  <c r="AM81" i="15"/>
  <c r="AO81" i="15" s="1"/>
  <c r="AP81" i="15" s="1"/>
  <c r="AI247" i="15"/>
  <c r="AJ247" i="15" s="1"/>
  <c r="AA66" i="15"/>
  <c r="AC66" i="15" s="1"/>
  <c r="AD66" i="15" s="1"/>
  <c r="W224" i="15"/>
  <c r="X224" i="15" s="1"/>
  <c r="O44" i="15"/>
  <c r="P44" i="15" s="1"/>
  <c r="AY208" i="15"/>
  <c r="BA208" i="15" s="1"/>
  <c r="BB208" i="15" s="1"/>
  <c r="AQ28" i="15"/>
  <c r="AS28" i="15" s="1"/>
  <c r="AT28" i="15" s="1"/>
  <c r="AM186" i="15"/>
  <c r="AI344" i="15"/>
  <c r="AJ344" i="15" s="1"/>
  <c r="AA163" i="15"/>
  <c r="AB163" i="15" s="1"/>
  <c r="W321" i="15"/>
  <c r="O133" i="15"/>
  <c r="Q133" i="15" s="1"/>
  <c r="R133" i="15" s="1"/>
  <c r="AY297" i="15"/>
  <c r="AZ297" i="15" s="1"/>
  <c r="AQ117" i="15"/>
  <c r="AR117" i="15" s="1"/>
  <c r="AM283" i="15"/>
  <c r="AO283" i="15" s="1"/>
  <c r="AP283" i="15" s="1"/>
  <c r="AE86" i="15"/>
  <c r="AG86" i="15" s="1"/>
  <c r="AH86" i="15" s="1"/>
  <c r="AA252" i="15"/>
  <c r="AB252" i="15" s="1"/>
  <c r="S64" i="15"/>
  <c r="U64" i="15" s="1"/>
  <c r="V64" i="15" s="1"/>
  <c r="O230" i="15"/>
  <c r="AU40" i="15"/>
  <c r="AW40" i="15" s="1"/>
  <c r="AX40" i="15" s="1"/>
  <c r="AQ206" i="15"/>
  <c r="AR206" i="15" s="1"/>
  <c r="AI18" i="15"/>
  <c r="AK18" i="15" s="1"/>
  <c r="AL18" i="15" s="1"/>
  <c r="AE183" i="15"/>
  <c r="AG183" i="15" s="1"/>
  <c r="AH183" i="15" s="1"/>
  <c r="AA349" i="15"/>
  <c r="S161" i="15"/>
  <c r="U161" i="15" s="1"/>
  <c r="V161" i="15" s="1"/>
  <c r="O319" i="15"/>
  <c r="Q319" i="15" s="1"/>
  <c r="R319" i="15" s="1"/>
  <c r="AU145" i="15"/>
  <c r="AQ311" i="15"/>
  <c r="AR311" i="15" s="1"/>
  <c r="AI131" i="15"/>
  <c r="AJ131" i="15" s="1"/>
  <c r="AE288" i="15"/>
  <c r="W108" i="15"/>
  <c r="X108" i="15" s="1"/>
  <c r="S274" i="15"/>
  <c r="AY84" i="15"/>
  <c r="BA84" i="15" s="1"/>
  <c r="BB84" i="15" s="1"/>
  <c r="AU242" i="15"/>
  <c r="AV242" i="15" s="1"/>
  <c r="AM54" i="15"/>
  <c r="AI220" i="15"/>
  <c r="AK220" i="15" s="1"/>
  <c r="AL220" i="15" s="1"/>
  <c r="AA23" i="15"/>
  <c r="AB23" i="15" s="1"/>
  <c r="W189" i="15"/>
  <c r="S7" i="15"/>
  <c r="U7" i="15" s="1"/>
  <c r="V7" i="15" s="1"/>
  <c r="AY165" i="15"/>
  <c r="AU331" i="15"/>
  <c r="AW331" i="15" s="1"/>
  <c r="AX331" i="15" s="1"/>
  <c r="AM143" i="15"/>
  <c r="AO143" i="15" s="1"/>
  <c r="AP143" i="15" s="1"/>
  <c r="AI309" i="15"/>
  <c r="AA120" i="15"/>
  <c r="AC120" i="15" s="1"/>
  <c r="AD120" i="15" s="1"/>
  <c r="W286" i="15"/>
  <c r="X286" i="15" s="1"/>
  <c r="O106" i="15"/>
  <c r="AY270" i="15"/>
  <c r="BA270" i="15" s="1"/>
  <c r="BB270" i="15" s="1"/>
  <c r="AQ82" i="15"/>
  <c r="AM240" i="15"/>
  <c r="AO240" i="15" s="1"/>
  <c r="AP240" i="15" s="1"/>
  <c r="AE59" i="15"/>
  <c r="AG59" i="15" s="1"/>
  <c r="AH59" i="15" s="1"/>
  <c r="AA217" i="15"/>
  <c r="S29" i="15"/>
  <c r="T29" i="15" s="1"/>
  <c r="O195" i="15"/>
  <c r="P195" i="15" s="1"/>
  <c r="AU21" i="15"/>
  <c r="AQ187" i="15"/>
  <c r="AR187" i="15" s="1"/>
  <c r="AM345" i="15"/>
  <c r="AE164" i="15"/>
  <c r="AG164" i="15" s="1"/>
  <c r="AH164" i="15" s="1"/>
  <c r="AA330" i="15"/>
  <c r="AC330" i="15" s="1"/>
  <c r="AD330" i="15" s="1"/>
  <c r="S142" i="15"/>
  <c r="O308" i="15"/>
  <c r="P308" i="15" s="1"/>
  <c r="AU126" i="15"/>
  <c r="AV126" i="15" s="1"/>
  <c r="AQ292" i="15"/>
  <c r="AI160" i="15"/>
  <c r="AJ160" i="15" s="1"/>
  <c r="AE325" i="15"/>
  <c r="W137" i="15"/>
  <c r="Y137" i="15" s="1"/>
  <c r="Z137" i="15" s="1"/>
  <c r="S295" i="15"/>
  <c r="U295" i="15" s="1"/>
  <c r="V295" i="15" s="1"/>
  <c r="AY113" i="15"/>
  <c r="AU279" i="15"/>
  <c r="AW279" i="15" s="1"/>
  <c r="AX279" i="15" s="1"/>
  <c r="AM99" i="15"/>
  <c r="AN99" i="15" s="1"/>
  <c r="AI257" i="15"/>
  <c r="AA68" i="15"/>
  <c r="AC68" i="15" s="1"/>
  <c r="AD68" i="15" s="1"/>
  <c r="W234" i="15"/>
  <c r="Y234" i="15" s="1"/>
  <c r="Z234" i="15" s="1"/>
  <c r="O46" i="15"/>
  <c r="Q46" i="15" s="1"/>
  <c r="R46" i="15" s="1"/>
  <c r="AY210" i="15"/>
  <c r="AZ210" i="15" s="1"/>
  <c r="AQ22" i="15"/>
  <c r="AS22" i="15" s="1"/>
  <c r="AT22" i="15" s="1"/>
  <c r="AM188" i="15"/>
  <c r="AO188" i="15" s="1"/>
  <c r="AP188" i="15" s="1"/>
  <c r="AI346" i="15"/>
  <c r="AJ346" i="15" s="1"/>
  <c r="AA165" i="15"/>
  <c r="W331" i="15"/>
  <c r="Y331" i="15" s="1"/>
  <c r="Z331" i="15" s="1"/>
  <c r="O199" i="15"/>
  <c r="Q199" i="15" s="1"/>
  <c r="R199" i="15" s="1"/>
  <c r="K83" i="15"/>
  <c r="L83" i="15" s="1"/>
  <c r="K244" i="15"/>
  <c r="L244" i="15" s="1"/>
  <c r="K70" i="15"/>
  <c r="L70" i="15" s="1"/>
  <c r="K231" i="15"/>
  <c r="L231" i="15" s="1"/>
  <c r="K313" i="15"/>
  <c r="L313" i="15" s="1"/>
  <c r="K144" i="15"/>
  <c r="L144" i="15" s="1"/>
  <c r="G191" i="15"/>
  <c r="H191" i="15" s="1"/>
  <c r="G328" i="15"/>
  <c r="H328" i="15" s="1"/>
  <c r="G190" i="15"/>
  <c r="H190" i="15" s="1"/>
  <c r="C354" i="15"/>
  <c r="D354" i="15" s="1"/>
  <c r="C227" i="15"/>
  <c r="D227" i="15" s="1"/>
  <c r="C180" i="15"/>
  <c r="D180" i="15" s="1"/>
  <c r="C125" i="15"/>
  <c r="D125" i="15" s="1"/>
  <c r="C192" i="15"/>
  <c r="D192" i="15" s="1"/>
  <c r="C86" i="15"/>
  <c r="D86" i="15" s="1"/>
  <c r="C302" i="15"/>
  <c r="D302" i="15" s="1"/>
  <c r="G271" i="15"/>
  <c r="H271" i="15" s="1"/>
  <c r="C90" i="15"/>
  <c r="D90" i="15" s="1"/>
  <c r="C311" i="15"/>
  <c r="D311" i="15" s="1"/>
  <c r="K347" i="15"/>
  <c r="L347" i="15" s="1"/>
  <c r="K165" i="15"/>
  <c r="K334" i="15"/>
  <c r="L334" i="15" s="1"/>
  <c r="K153" i="15"/>
  <c r="L153" i="15" s="1"/>
  <c r="K74" i="15"/>
  <c r="L74" i="15" s="1"/>
  <c r="K114" i="15"/>
  <c r="L114" i="15" s="1"/>
  <c r="G130" i="15"/>
  <c r="H130" i="15" s="1"/>
  <c r="C241" i="15"/>
  <c r="C170" i="15"/>
  <c r="D170" i="15" s="1"/>
  <c r="C107" i="15"/>
  <c r="G339" i="15"/>
  <c r="H339" i="15" s="1"/>
  <c r="G228" i="15"/>
  <c r="H228" i="15" s="1"/>
  <c r="G295" i="15"/>
  <c r="H295" i="15" s="1"/>
  <c r="G317" i="15"/>
  <c r="H317" i="15" s="1"/>
  <c r="G342" i="15"/>
  <c r="H342" i="15" s="1"/>
  <c r="C248" i="15"/>
  <c r="D248" i="15" s="1"/>
  <c r="G50" i="15"/>
  <c r="H50" i="15" s="1"/>
  <c r="C172" i="15"/>
  <c r="D172" i="15" s="1"/>
  <c r="K99" i="15"/>
  <c r="L99" i="15" s="1"/>
  <c r="K260" i="15"/>
  <c r="L260" i="15" s="1"/>
  <c r="K86" i="15"/>
  <c r="L86" i="15" s="1"/>
  <c r="K247" i="15"/>
  <c r="L247" i="15" s="1"/>
  <c r="G68" i="15"/>
  <c r="H68" i="15" s="1"/>
  <c r="G30" i="15"/>
  <c r="G74" i="15"/>
  <c r="H74" i="15" s="1"/>
  <c r="C121" i="15"/>
  <c r="D121" i="15" s="1"/>
  <c r="C50" i="15"/>
  <c r="D50" i="15" s="1"/>
  <c r="G338" i="15"/>
  <c r="H338" i="15" s="1"/>
  <c r="G219" i="15"/>
  <c r="H219" i="15" s="1"/>
  <c r="K218" i="15"/>
  <c r="L218" i="15" s="1"/>
  <c r="G277" i="15"/>
  <c r="H277" i="15" s="1"/>
  <c r="C69" i="15"/>
  <c r="D69" i="15" s="1"/>
  <c r="G318" i="15"/>
  <c r="H318" i="15" s="1"/>
  <c r="C304" i="15"/>
  <c r="D304" i="15" s="1"/>
  <c r="G108" i="15"/>
  <c r="H108" i="15" s="1"/>
  <c r="C282" i="15"/>
  <c r="D282" i="15" s="1"/>
  <c r="G11" i="15"/>
  <c r="H11" i="15" s="1"/>
  <c r="K12" i="15"/>
  <c r="L12" i="15" s="1"/>
  <c r="K181" i="15"/>
  <c r="L181" i="15" s="1"/>
  <c r="K350" i="15"/>
  <c r="L350" i="15" s="1"/>
  <c r="K169" i="15"/>
  <c r="L169" i="15" s="1"/>
  <c r="G77" i="15"/>
  <c r="H77" i="15" s="1"/>
  <c r="G151" i="15"/>
  <c r="H151" i="15" s="1"/>
  <c r="G288" i="15"/>
  <c r="H288" i="15" s="1"/>
  <c r="G104" i="15"/>
  <c r="H104" i="15" s="1"/>
  <c r="C314" i="15"/>
  <c r="D314" i="15" s="1"/>
  <c r="C187" i="15"/>
  <c r="D187" i="15" s="1"/>
  <c r="C76" i="15"/>
  <c r="D76" i="15" s="1"/>
  <c r="G260" i="15"/>
  <c r="H260" i="15" s="1"/>
  <c r="G327" i="15"/>
  <c r="H327" i="15" s="1"/>
  <c r="G221" i="15"/>
  <c r="H221" i="15" s="1"/>
  <c r="G25" i="15"/>
  <c r="H25" i="15" s="1"/>
  <c r="G326" i="15"/>
  <c r="H326" i="15" s="1"/>
  <c r="K307" i="15"/>
  <c r="L307" i="15" s="1"/>
  <c r="K125" i="15"/>
  <c r="L125" i="15" s="1"/>
  <c r="K294" i="15"/>
  <c r="L294" i="15" s="1"/>
  <c r="K177" i="15"/>
  <c r="L177" i="15" s="1"/>
  <c r="G85" i="15"/>
  <c r="G95" i="15"/>
  <c r="H95" i="15" s="1"/>
  <c r="G232" i="15"/>
  <c r="H232" i="15" s="1"/>
  <c r="K162" i="15"/>
  <c r="L162" i="15" s="1"/>
  <c r="C258" i="15"/>
  <c r="D258" i="15" s="1"/>
  <c r="C131" i="15"/>
  <c r="D131" i="15" s="1"/>
  <c r="C20" i="15"/>
  <c r="D20" i="15" s="1"/>
  <c r="G27" i="15"/>
  <c r="H27" i="15" s="1"/>
  <c r="G215" i="15"/>
  <c r="H215" i="15" s="1"/>
  <c r="K152" i="15"/>
  <c r="L152" i="15" s="1"/>
  <c r="C263" i="15"/>
  <c r="D263" i="15" s="1"/>
  <c r="C158" i="15"/>
  <c r="D158" i="15" s="1"/>
  <c r="C97" i="15"/>
  <c r="D97" i="15" s="1"/>
  <c r="G263" i="15"/>
  <c r="H263" i="15" s="1"/>
  <c r="K123" i="15"/>
  <c r="L123" i="15" s="1"/>
  <c r="K284" i="15"/>
  <c r="L284" i="15" s="1"/>
  <c r="K110" i="15"/>
  <c r="L110" i="15" s="1"/>
  <c r="K271" i="15"/>
  <c r="L271" i="15" s="1"/>
  <c r="G92" i="15"/>
  <c r="H92" i="15" s="1"/>
  <c r="G54" i="15"/>
  <c r="H54" i="15" s="1"/>
  <c r="G98" i="15"/>
  <c r="H98" i="15" s="1"/>
  <c r="C145" i="15"/>
  <c r="D145" i="15" s="1"/>
  <c r="C10" i="15"/>
  <c r="D10" i="15" s="1"/>
  <c r="G234" i="15"/>
  <c r="H234" i="15" s="1"/>
  <c r="K330" i="15"/>
  <c r="L330" i="15" s="1"/>
  <c r="C284" i="15"/>
  <c r="D284" i="15" s="1"/>
  <c r="C333" i="15"/>
  <c r="D333" i="15" s="1"/>
  <c r="G198" i="15"/>
  <c r="H198" i="15" s="1"/>
  <c r="C294" i="15"/>
  <c r="D294" i="15" s="1"/>
  <c r="C264" i="15"/>
  <c r="D264" i="15" s="1"/>
  <c r="C207" i="15"/>
  <c r="D207" i="15" s="1"/>
  <c r="C63" i="15"/>
  <c r="D63" i="15" s="1"/>
  <c r="K164" i="15"/>
  <c r="L164" i="15" s="1"/>
  <c r="K333" i="15"/>
  <c r="L333" i="15" s="1"/>
  <c r="K151" i="15"/>
  <c r="L151" i="15" s="1"/>
  <c r="K8" i="15"/>
  <c r="L8" i="15" s="1"/>
  <c r="G165" i="15"/>
  <c r="H165" i="15" s="1"/>
  <c r="G111" i="15"/>
  <c r="H111" i="15" s="1"/>
  <c r="G177" i="15"/>
  <c r="H177" i="15" s="1"/>
  <c r="C345" i="15"/>
  <c r="D345" i="15" s="1"/>
  <c r="C210" i="15"/>
  <c r="D210" i="15" s="1"/>
  <c r="C83" i="15"/>
  <c r="D83" i="15" s="1"/>
  <c r="G315" i="15"/>
  <c r="H315" i="15" s="1"/>
  <c r="G139" i="15"/>
  <c r="H139" i="15" s="1"/>
  <c r="G247" i="15"/>
  <c r="H247" i="15" s="1"/>
  <c r="G8" i="15"/>
  <c r="H8" i="15" s="1"/>
  <c r="C295" i="15"/>
  <c r="D295" i="15" s="1"/>
  <c r="C239" i="15"/>
  <c r="D239" i="15" s="1"/>
  <c r="K203" i="15"/>
  <c r="L203" i="15" s="1"/>
  <c r="K21" i="15"/>
  <c r="L21" i="15" s="1"/>
  <c r="K190" i="15"/>
  <c r="L190" i="15" s="1"/>
  <c r="K351" i="15"/>
  <c r="L351" i="15" s="1"/>
  <c r="G172" i="15"/>
  <c r="H172" i="15" s="1"/>
  <c r="C353" i="15"/>
  <c r="D353" i="15" s="1"/>
  <c r="G285" i="15"/>
  <c r="H285" i="15" s="1"/>
  <c r="AA292" i="15"/>
  <c r="AB292" i="15" s="1"/>
  <c r="AQ246" i="15"/>
  <c r="AA197" i="15"/>
  <c r="AB197" i="15" s="1"/>
  <c r="O167" i="15"/>
  <c r="P167" i="15" s="1"/>
  <c r="AQ159" i="15"/>
  <c r="AE136" i="15"/>
  <c r="AG136" i="15" s="1"/>
  <c r="AH136" i="15" s="1"/>
  <c r="S122" i="15"/>
  <c r="U122" i="15" s="1"/>
  <c r="V122" i="15" s="1"/>
  <c r="AU90" i="15"/>
  <c r="AI68" i="15"/>
  <c r="AJ68" i="15" s="1"/>
  <c r="W37" i="15"/>
  <c r="AY13" i="15"/>
  <c r="AZ13" i="15" s="1"/>
  <c r="AQ273" i="15"/>
  <c r="AR273" i="15" s="1"/>
  <c r="AI285" i="15"/>
  <c r="AA224" i="15"/>
  <c r="AC224" i="15" s="1"/>
  <c r="AD224" i="15" s="1"/>
  <c r="S236" i="15"/>
  <c r="T236" i="15" s="1"/>
  <c r="AY246" i="15"/>
  <c r="AQ186" i="15"/>
  <c r="AS186" i="15" s="1"/>
  <c r="AT186" i="15" s="1"/>
  <c r="AI190" i="15"/>
  <c r="AA257" i="15"/>
  <c r="S133" i="15"/>
  <c r="U133" i="15" s="1"/>
  <c r="V133" i="15" s="1"/>
  <c r="O299" i="15"/>
  <c r="AU125" i="15"/>
  <c r="AW125" i="15" s="1"/>
  <c r="AX125" i="15" s="1"/>
  <c r="AQ291" i="15"/>
  <c r="AS291" i="15" s="1"/>
  <c r="AT291" i="15" s="1"/>
  <c r="AI103" i="15"/>
  <c r="AE268" i="15"/>
  <c r="AG268" i="15" s="1"/>
  <c r="AH268" i="15" s="1"/>
  <c r="W80" i="15"/>
  <c r="S246" i="15"/>
  <c r="AY64" i="15"/>
  <c r="AZ64" i="15" s="1"/>
  <c r="AU230" i="15"/>
  <c r="AM42" i="15"/>
  <c r="AO42" i="15" s="1"/>
  <c r="AP42" i="15" s="1"/>
  <c r="AI200" i="15"/>
  <c r="AK200" i="15" s="1"/>
  <c r="AL200" i="15" s="1"/>
  <c r="AA19" i="15"/>
  <c r="W177" i="15"/>
  <c r="X177" i="15" s="1"/>
  <c r="S335" i="15"/>
  <c r="T335" i="15" s="1"/>
  <c r="AY153" i="15"/>
  <c r="AU319" i="15"/>
  <c r="AV319" i="15" s="1"/>
  <c r="AM139" i="15"/>
  <c r="AO139" i="15" s="1"/>
  <c r="AP139" i="15" s="1"/>
  <c r="AI297" i="15"/>
  <c r="AK297" i="15" s="1"/>
  <c r="AL297" i="15" s="1"/>
  <c r="AA108" i="15"/>
  <c r="AB108" i="15" s="1"/>
  <c r="W274" i="15"/>
  <c r="O86" i="15"/>
  <c r="P86" i="15" s="1"/>
  <c r="AY250" i="15"/>
  <c r="AZ250" i="15" s="1"/>
  <c r="AQ62" i="15"/>
  <c r="AM228" i="15"/>
  <c r="AO228" i="15" s="1"/>
  <c r="AP228" i="15" s="1"/>
  <c r="AE103" i="15"/>
  <c r="AA269" i="15"/>
  <c r="AC269" i="15" s="1"/>
  <c r="AD269" i="15" s="1"/>
  <c r="S81" i="15"/>
  <c r="U81" i="15" s="1"/>
  <c r="V81" i="15" s="1"/>
  <c r="O239" i="15"/>
  <c r="AU65" i="15"/>
  <c r="AV65" i="15" s="1"/>
  <c r="AQ231" i="15"/>
  <c r="AR231" i="15" s="1"/>
  <c r="AI51" i="15"/>
  <c r="AE208" i="15"/>
  <c r="AG208" i="15" s="1"/>
  <c r="AH208" i="15" s="1"/>
  <c r="W28" i="15"/>
  <c r="S194" i="15"/>
  <c r="U194" i="15" s="1"/>
  <c r="V194" i="15" s="1"/>
  <c r="O352" i="15"/>
  <c r="Q352" i="15" s="1"/>
  <c r="R352" i="15" s="1"/>
  <c r="AU162" i="15"/>
  <c r="AQ320" i="15"/>
  <c r="AR320" i="15" s="1"/>
  <c r="AI140" i="15"/>
  <c r="AJ140" i="15" s="1"/>
  <c r="AE297" i="15"/>
  <c r="W173" i="15"/>
  <c r="X173" i="15" s="1"/>
  <c r="S339" i="15"/>
  <c r="AY149" i="15"/>
  <c r="BA149" i="15" s="1"/>
  <c r="BB149" i="15" s="1"/>
  <c r="AU315" i="15"/>
  <c r="AW315" i="15" s="1"/>
  <c r="AX315" i="15" s="1"/>
  <c r="AM127" i="15"/>
  <c r="AI293" i="15"/>
  <c r="AJ293" i="15" s="1"/>
  <c r="AA104" i="15"/>
  <c r="AB104" i="15" s="1"/>
  <c r="W270" i="15"/>
  <c r="O90" i="15"/>
  <c r="P90" i="15" s="1"/>
  <c r="AY254" i="15"/>
  <c r="AQ130" i="15"/>
  <c r="AS130" i="15" s="1"/>
  <c r="AT130" i="15" s="1"/>
  <c r="AM288" i="15"/>
  <c r="AO288" i="15" s="1"/>
  <c r="AP288" i="15" s="1"/>
  <c r="AE107" i="15"/>
  <c r="AA265" i="15"/>
  <c r="AC265" i="15" s="1"/>
  <c r="AD265" i="15" s="1"/>
  <c r="S77" i="15"/>
  <c r="T77" i="15" s="1"/>
  <c r="O243" i="15"/>
  <c r="AU69" i="15"/>
  <c r="AW69" i="15" s="1"/>
  <c r="AX69" i="15" s="1"/>
  <c r="AQ235" i="15"/>
  <c r="AI47" i="15"/>
  <c r="AK47" i="15" s="1"/>
  <c r="AL47" i="15" s="1"/>
  <c r="AE212" i="15"/>
  <c r="AG212" i="15" s="1"/>
  <c r="AH212" i="15" s="1"/>
  <c r="W24" i="15"/>
  <c r="S190" i="15"/>
  <c r="U190" i="15" s="1"/>
  <c r="V190" i="15" s="1"/>
  <c r="AY8" i="15"/>
  <c r="AZ8" i="15" s="1"/>
  <c r="AU174" i="15"/>
  <c r="AQ340" i="15"/>
  <c r="AS340" i="15" s="1"/>
  <c r="AT340" i="15" s="1"/>
  <c r="AI144" i="15"/>
  <c r="AJ144" i="15" s="1"/>
  <c r="AE309" i="15"/>
  <c r="AG309" i="15" s="1"/>
  <c r="AH309" i="15" s="1"/>
  <c r="W121" i="15"/>
  <c r="X121" i="15" s="1"/>
  <c r="S279" i="15"/>
  <c r="T279" i="15" s="1"/>
  <c r="AY97" i="15"/>
  <c r="AZ97" i="15" s="1"/>
  <c r="AU263" i="15"/>
  <c r="AM83" i="15"/>
  <c r="AN83" i="15" s="1"/>
  <c r="AI241" i="15"/>
  <c r="AK241" i="15" s="1"/>
  <c r="AL241" i="15" s="1"/>
  <c r="AA52" i="15"/>
  <c r="W218" i="15"/>
  <c r="Y218" i="15" s="1"/>
  <c r="Z218" i="15" s="1"/>
  <c r="O30" i="15"/>
  <c r="Q30" i="15" s="1"/>
  <c r="R30" i="15" s="1"/>
  <c r="AY194" i="15"/>
  <c r="AU352" i="15"/>
  <c r="AW352" i="15" s="1"/>
  <c r="AX352" i="15" s="1"/>
  <c r="AM172" i="15"/>
  <c r="AN172" i="15" s="1"/>
  <c r="AI330" i="15"/>
  <c r="AJ330" i="15" s="1"/>
  <c r="AA149" i="15"/>
  <c r="AB149" i="15" s="1"/>
  <c r="W315" i="15"/>
  <c r="O119" i="15"/>
  <c r="Q119" i="15" s="1"/>
  <c r="R119" i="15" s="1"/>
  <c r="AY299" i="15"/>
  <c r="BA299" i="15" s="1"/>
  <c r="BB299" i="15" s="1"/>
  <c r="AQ111" i="15"/>
  <c r="AM277" i="15"/>
  <c r="AN277" i="15" s="1"/>
  <c r="AE88" i="15"/>
  <c r="AF88" i="15" s="1"/>
  <c r="AA254" i="15"/>
  <c r="AB254" i="15" s="1"/>
  <c r="S74" i="15"/>
  <c r="U74" i="15" s="1"/>
  <c r="V74" i="15" s="1"/>
  <c r="O232" i="15"/>
  <c r="P232" i="15" s="1"/>
  <c r="AU42" i="15"/>
  <c r="AW42" i="15" s="1"/>
  <c r="AX42" i="15" s="1"/>
  <c r="AQ200" i="15"/>
  <c r="AR200" i="15" s="1"/>
  <c r="AI20" i="15"/>
  <c r="AE177" i="15"/>
  <c r="AG177" i="15" s="1"/>
  <c r="AH177" i="15" s="1"/>
  <c r="AA335" i="15"/>
  <c r="AB335" i="15" s="1"/>
  <c r="S155" i="15"/>
  <c r="T155" i="15" s="1"/>
  <c r="O313" i="15"/>
  <c r="Q313" i="15" s="1"/>
  <c r="R313" i="15" s="1"/>
  <c r="AU131" i="15"/>
  <c r="AW131" i="15" s="1"/>
  <c r="AX131" i="15" s="1"/>
  <c r="AQ289" i="15"/>
  <c r="AS289" i="15" s="1"/>
  <c r="AT289" i="15" s="1"/>
  <c r="AI109" i="15"/>
  <c r="AK109" i="15" s="1"/>
  <c r="AL109" i="15" s="1"/>
  <c r="AE274" i="15"/>
  <c r="W86" i="15"/>
  <c r="X86" i="15" s="1"/>
  <c r="S252" i="15"/>
  <c r="T252" i="15" s="1"/>
  <c r="AY70" i="15"/>
  <c r="AZ70" i="15" s="1"/>
  <c r="AU236" i="15"/>
  <c r="AW236" i="15" s="1"/>
  <c r="AX236" i="15" s="1"/>
  <c r="AM40" i="15"/>
  <c r="AI206" i="15"/>
  <c r="AK206" i="15" s="1"/>
  <c r="AL206" i="15" s="1"/>
  <c r="AA17" i="15"/>
  <c r="AC17" i="15" s="1"/>
  <c r="AD17" i="15" s="1"/>
  <c r="W175" i="15"/>
  <c r="S341" i="15"/>
  <c r="U341" i="15" s="1"/>
  <c r="V341" i="15" s="1"/>
  <c r="AY167" i="15"/>
  <c r="AZ167" i="15" s="1"/>
  <c r="AU333" i="15"/>
  <c r="AV333" i="15" s="1"/>
  <c r="AM145" i="15"/>
  <c r="AO145" i="15" s="1"/>
  <c r="AP145" i="15" s="1"/>
  <c r="AI311" i="15"/>
  <c r="AA130" i="15"/>
  <c r="AB130" i="15" s="1"/>
  <c r="W288" i="15"/>
  <c r="X288" i="15" s="1"/>
  <c r="O108" i="15"/>
  <c r="AY272" i="15"/>
  <c r="AZ272" i="15" s="1"/>
  <c r="AQ92" i="15"/>
  <c r="AR92" i="15" s="1"/>
  <c r="AM250" i="15"/>
  <c r="AN250" i="15" s="1"/>
  <c r="AE61" i="15"/>
  <c r="AG61" i="15" s="1"/>
  <c r="AH61" i="15" s="1"/>
  <c r="AA227" i="15"/>
  <c r="AC227" i="15" s="1"/>
  <c r="AD227" i="15" s="1"/>
  <c r="S31" i="15"/>
  <c r="T31" i="15" s="1"/>
  <c r="O197" i="15"/>
  <c r="Q197" i="15" s="1"/>
  <c r="R197" i="15" s="1"/>
  <c r="AU15" i="15"/>
  <c r="AQ181" i="15"/>
  <c r="AS181" i="15" s="1"/>
  <c r="AT181" i="15" s="1"/>
  <c r="AM347" i="15"/>
  <c r="AN347" i="15" s="1"/>
  <c r="AE150" i="15"/>
  <c r="AF150" i="15" s="1"/>
  <c r="AA316" i="15"/>
  <c r="AC316" i="15" s="1"/>
  <c r="AD316" i="15" s="1"/>
  <c r="S128" i="15"/>
  <c r="O294" i="15"/>
  <c r="P294" i="15" s="1"/>
  <c r="AU104" i="15"/>
  <c r="AV104" i="15" s="1"/>
  <c r="AQ270" i="15"/>
  <c r="AI82" i="15"/>
  <c r="AK82" i="15" s="1"/>
  <c r="AL82" i="15" s="1"/>
  <c r="AE247" i="15"/>
  <c r="W67" i="15"/>
  <c r="Y67" i="15" s="1"/>
  <c r="Z67" i="15" s="1"/>
  <c r="S225" i="15"/>
  <c r="T225" i="15" s="1"/>
  <c r="AY51" i="15"/>
  <c r="AU209" i="15"/>
  <c r="AW209" i="15" s="1"/>
  <c r="AX209" i="15" s="1"/>
  <c r="AM29" i="15"/>
  <c r="AO29" i="15" s="1"/>
  <c r="AP29" i="15" s="1"/>
  <c r="AI195" i="15"/>
  <c r="AE352" i="15"/>
  <c r="AG352" i="15" s="1"/>
  <c r="AH352" i="15" s="1"/>
  <c r="W172" i="15"/>
  <c r="X172" i="15" s="1"/>
  <c r="S338" i="15"/>
  <c r="U338" i="15" s="1"/>
  <c r="V338" i="15" s="1"/>
  <c r="AY148" i="15"/>
  <c r="BA148" i="15" s="1"/>
  <c r="BB148" i="15" s="1"/>
  <c r="AU306" i="15"/>
  <c r="AW306" i="15" s="1"/>
  <c r="AX306" i="15" s="1"/>
  <c r="AM118" i="15"/>
  <c r="AO118" i="15" s="1"/>
  <c r="AP118" i="15" s="1"/>
  <c r="AI284" i="15"/>
  <c r="AJ284" i="15" s="1"/>
  <c r="AA87" i="15"/>
  <c r="W253" i="15"/>
  <c r="Y253" i="15" s="1"/>
  <c r="Z253" i="15" s="1"/>
  <c r="O65" i="15"/>
  <c r="P65" i="15" s="1"/>
  <c r="AY229" i="15"/>
  <c r="BA229" i="15" s="1"/>
  <c r="BB229" i="15" s="1"/>
  <c r="AQ41" i="15"/>
  <c r="AS41" i="15" s="1"/>
  <c r="AT41" i="15" s="1"/>
  <c r="AM207" i="15"/>
  <c r="AN207" i="15" s="1"/>
  <c r="AE26" i="15"/>
  <c r="AG26" i="15" s="1"/>
  <c r="AH26" i="15" s="1"/>
  <c r="AA184" i="15"/>
  <c r="AB184" i="15" s="1"/>
  <c r="W350" i="15"/>
  <c r="O170" i="15"/>
  <c r="Q170" i="15" s="1"/>
  <c r="R170" i="15" s="1"/>
  <c r="AY334" i="15"/>
  <c r="AZ334" i="15" s="1"/>
  <c r="AQ146" i="15"/>
  <c r="AS146" i="15" s="1"/>
  <c r="AT146" i="15" s="1"/>
  <c r="AM304" i="15"/>
  <c r="AO304" i="15" s="1"/>
  <c r="AP304" i="15" s="1"/>
  <c r="AE123" i="15"/>
  <c r="AG123" i="15" s="1"/>
  <c r="AH123" i="15" s="1"/>
  <c r="AA281" i="15"/>
  <c r="AC281" i="15" s="1"/>
  <c r="AD281" i="15" s="1"/>
  <c r="S93" i="15"/>
  <c r="U93" i="15" s="1"/>
  <c r="V93" i="15" s="1"/>
  <c r="O259" i="15"/>
  <c r="AU85" i="15"/>
  <c r="AW85" i="15" s="1"/>
  <c r="AX85" i="15" s="1"/>
  <c r="AQ251" i="15"/>
  <c r="AR251" i="15" s="1"/>
  <c r="AI63" i="15"/>
  <c r="AK63" i="15" s="1"/>
  <c r="AL63" i="15" s="1"/>
  <c r="AE228" i="15"/>
  <c r="AF228" i="15" s="1"/>
  <c r="W40" i="15"/>
  <c r="S206" i="15"/>
  <c r="T206" i="15" s="1"/>
  <c r="AY24" i="15"/>
  <c r="AZ24" i="15" s="1"/>
  <c r="AU190" i="15"/>
  <c r="AW190" i="15" s="1"/>
  <c r="AX190" i="15" s="1"/>
  <c r="AM66" i="15"/>
  <c r="AN66" i="15" s="1"/>
  <c r="AI224" i="15"/>
  <c r="AJ224" i="15" s="1"/>
  <c r="AA43" i="15"/>
  <c r="AC43" i="15" s="1"/>
  <c r="AD43" i="15" s="1"/>
  <c r="W201" i="15"/>
  <c r="Y201" i="15" s="1"/>
  <c r="Z201" i="15" s="1"/>
  <c r="O13" i="15"/>
  <c r="AY177" i="15"/>
  <c r="BA177" i="15" s="1"/>
  <c r="BB177" i="15" s="1"/>
  <c r="AU343" i="15"/>
  <c r="AW343" i="15" s="1"/>
  <c r="AX343" i="15" s="1"/>
  <c r="AM163" i="15"/>
  <c r="AI321" i="15"/>
  <c r="AJ321" i="15" s="1"/>
  <c r="AA132" i="15"/>
  <c r="AB132" i="15" s="1"/>
  <c r="W298" i="15"/>
  <c r="Y298" i="15" s="1"/>
  <c r="Z298" i="15" s="1"/>
  <c r="O110" i="15"/>
  <c r="Q110" i="15" s="1"/>
  <c r="R110" i="15" s="1"/>
  <c r="AY274" i="15"/>
  <c r="BA274" i="15" s="1"/>
  <c r="BB274" i="15" s="1"/>
  <c r="AQ86" i="15"/>
  <c r="AS86" i="15" s="1"/>
  <c r="AT86" i="15" s="1"/>
  <c r="AM252" i="15"/>
  <c r="AN252" i="15" s="1"/>
  <c r="AE63" i="15"/>
  <c r="AA229" i="15"/>
  <c r="AB229" i="15" s="1"/>
  <c r="S41" i="15"/>
  <c r="T41" i="15" s="1"/>
  <c r="O263" i="15"/>
  <c r="Q263" i="15" s="1"/>
  <c r="R263" i="15" s="1"/>
  <c r="K147" i="15"/>
  <c r="L147" i="15" s="1"/>
  <c r="K308" i="15"/>
  <c r="L308" i="15" s="1"/>
  <c r="K134" i="15"/>
  <c r="L134" i="15" s="1"/>
  <c r="K295" i="15"/>
  <c r="L295" i="15" s="1"/>
  <c r="G52" i="15"/>
  <c r="H52" i="15" s="1"/>
  <c r="G14" i="15"/>
  <c r="H14" i="15" s="1"/>
  <c r="K96" i="15"/>
  <c r="L96" i="15" s="1"/>
  <c r="C41" i="15"/>
  <c r="D41" i="15" s="1"/>
  <c r="G257" i="15"/>
  <c r="H257" i="15" s="1"/>
  <c r="G41" i="15"/>
  <c r="H41" i="15" s="1"/>
  <c r="C291" i="15"/>
  <c r="D291" i="15" s="1"/>
  <c r="C244" i="15"/>
  <c r="D244" i="15" s="1"/>
  <c r="C253" i="15"/>
  <c r="D253" i="15" s="1"/>
  <c r="K345" i="15"/>
  <c r="L345" i="15" s="1"/>
  <c r="C214" i="15"/>
  <c r="D214" i="15" s="1"/>
  <c r="C47" i="15"/>
  <c r="D47" i="15" s="1"/>
  <c r="C320" i="15"/>
  <c r="D320" i="15" s="1"/>
  <c r="G181" i="15"/>
  <c r="H181" i="15" s="1"/>
  <c r="C184" i="15"/>
  <c r="D184" i="15" s="1"/>
  <c r="K60" i="15"/>
  <c r="L60" i="15" s="1"/>
  <c r="K229" i="15"/>
  <c r="L229" i="15" s="1"/>
  <c r="K47" i="15"/>
  <c r="L47" i="15" s="1"/>
  <c r="K217" i="15"/>
  <c r="K314" i="15"/>
  <c r="L314" i="15" s="1"/>
  <c r="K344" i="15"/>
  <c r="L344" i="15" s="1"/>
  <c r="G80" i="15"/>
  <c r="H80" i="15" s="1"/>
  <c r="C305" i="15"/>
  <c r="D305" i="15" s="1"/>
  <c r="C234" i="15"/>
  <c r="D234" i="15" s="1"/>
  <c r="C171" i="15"/>
  <c r="D171" i="15" s="1"/>
  <c r="C60" i="15"/>
  <c r="D60" i="15" s="1"/>
  <c r="C13" i="15"/>
  <c r="D13" i="15" s="1"/>
  <c r="C80" i="15"/>
  <c r="D80" i="15" s="1"/>
  <c r="C102" i="15"/>
  <c r="D102" i="15" s="1"/>
  <c r="C326" i="15"/>
  <c r="D326" i="15" s="1"/>
  <c r="C126" i="15"/>
  <c r="D126" i="15" s="1"/>
  <c r="G256" i="15"/>
  <c r="H256" i="15" s="1"/>
  <c r="G185" i="15"/>
  <c r="H185" i="15" s="1"/>
  <c r="K163" i="15"/>
  <c r="L163" i="15" s="1"/>
  <c r="K324" i="15"/>
  <c r="L324" i="15" s="1"/>
  <c r="K150" i="15"/>
  <c r="L150" i="15" s="1"/>
  <c r="K311" i="15"/>
  <c r="L311" i="15" s="1"/>
  <c r="G132" i="15"/>
  <c r="H132" i="15" s="1"/>
  <c r="G94" i="15"/>
  <c r="H94" i="15" s="1"/>
  <c r="G138" i="15"/>
  <c r="H138" i="15" s="1"/>
  <c r="C185" i="15"/>
  <c r="D185" i="15" s="1"/>
  <c r="C114" i="15"/>
  <c r="D114" i="15" s="1"/>
  <c r="C51" i="15"/>
  <c r="D51" i="15" s="1"/>
  <c r="G283" i="15"/>
  <c r="H283" i="15" s="1"/>
  <c r="G115" i="15"/>
  <c r="H115" i="15" s="1"/>
  <c r="G97" i="15"/>
  <c r="H97" i="15" s="1"/>
  <c r="C197" i="15"/>
  <c r="D197" i="15" s="1"/>
  <c r="C103" i="15"/>
  <c r="D103" i="15" s="1"/>
  <c r="C191" i="15"/>
  <c r="D191" i="15" s="1"/>
  <c r="K338" i="15"/>
  <c r="L338" i="15" s="1"/>
  <c r="G250" i="15"/>
  <c r="H250" i="15" s="1"/>
  <c r="C255" i="15"/>
  <c r="D255" i="15" s="1"/>
  <c r="K76" i="15"/>
  <c r="L76" i="15" s="1"/>
  <c r="K245" i="15"/>
  <c r="L245" i="15" s="1"/>
  <c r="K63" i="15"/>
  <c r="L63" i="15" s="1"/>
  <c r="K233" i="15"/>
  <c r="L233" i="15" s="1"/>
  <c r="G141" i="15"/>
  <c r="H141" i="15" s="1"/>
  <c r="K192" i="15"/>
  <c r="L192" i="15" s="1"/>
  <c r="G352" i="15"/>
  <c r="G217" i="15"/>
  <c r="H217" i="15" s="1"/>
  <c r="K90" i="15"/>
  <c r="L90" i="15" s="1"/>
  <c r="C251" i="15"/>
  <c r="D251" i="15" s="1"/>
  <c r="C140" i="15"/>
  <c r="D140" i="15" s="1"/>
  <c r="C45" i="15"/>
  <c r="D45" i="15" s="1"/>
  <c r="C112" i="15"/>
  <c r="D112" i="15" s="1"/>
  <c r="G349" i="15"/>
  <c r="H349" i="15" s="1"/>
  <c r="C88" i="15"/>
  <c r="C319" i="15"/>
  <c r="D319" i="15" s="1"/>
  <c r="K20" i="15"/>
  <c r="L20" i="15" s="1"/>
  <c r="K189" i="15"/>
  <c r="L189" i="15" s="1"/>
  <c r="K71" i="15"/>
  <c r="L71" i="15" s="1"/>
  <c r="K241" i="15"/>
  <c r="L241" i="15" s="1"/>
  <c r="G149" i="15"/>
  <c r="H149" i="15" s="1"/>
  <c r="G159" i="15"/>
  <c r="H159" i="15" s="1"/>
  <c r="G296" i="15"/>
  <c r="H296" i="15" s="1"/>
  <c r="G123" i="15"/>
  <c r="H123" i="15" s="1"/>
  <c r="C322" i="15"/>
  <c r="D322" i="15" s="1"/>
  <c r="C195" i="15"/>
  <c r="D195" i="15" s="1"/>
  <c r="C84" i="15"/>
  <c r="D84" i="15" s="1"/>
  <c r="G276" i="15"/>
  <c r="H276" i="15" s="1"/>
  <c r="G343" i="15"/>
  <c r="H343" i="15" s="1"/>
  <c r="G237" i="15"/>
  <c r="H237" i="15" s="1"/>
  <c r="G75" i="15"/>
  <c r="H75" i="15" s="1"/>
  <c r="C31" i="15"/>
  <c r="D31" i="15" s="1"/>
  <c r="G17" i="15"/>
  <c r="H17" i="15" s="1"/>
  <c r="C21" i="15"/>
  <c r="D21" i="15" s="1"/>
  <c r="K187" i="15"/>
  <c r="L187" i="15" s="1"/>
  <c r="K348" i="15"/>
  <c r="L348" i="15" s="1"/>
  <c r="K174" i="15"/>
  <c r="K335" i="15"/>
  <c r="L335" i="15" s="1"/>
  <c r="G156" i="15"/>
  <c r="H156" i="15" s="1"/>
  <c r="G118" i="15"/>
  <c r="H118" i="15" s="1"/>
  <c r="G162" i="15"/>
  <c r="H162" i="15" s="1"/>
  <c r="C209" i="15"/>
  <c r="D209" i="15" s="1"/>
  <c r="C74" i="15"/>
  <c r="D74" i="15" s="1"/>
  <c r="G298" i="15"/>
  <c r="H298" i="15" s="1"/>
  <c r="G168" i="15"/>
  <c r="H168" i="15" s="1"/>
  <c r="C348" i="15"/>
  <c r="D348" i="15" s="1"/>
  <c r="G187" i="15"/>
  <c r="H187" i="15" s="1"/>
  <c r="G332" i="15"/>
  <c r="H332" i="15" s="1"/>
  <c r="G238" i="15"/>
  <c r="H238" i="15" s="1"/>
  <c r="C95" i="15"/>
  <c r="D95" i="15" s="1"/>
  <c r="G134" i="15"/>
  <c r="H134" i="15" s="1"/>
  <c r="K67" i="15"/>
  <c r="L67" i="15" s="1"/>
  <c r="K228" i="15"/>
  <c r="L228" i="15" s="1"/>
  <c r="K54" i="15"/>
  <c r="L54" i="15" s="1"/>
  <c r="K215" i="15"/>
  <c r="L215" i="15" s="1"/>
  <c r="K264" i="15"/>
  <c r="L264" i="15" s="1"/>
  <c r="K80" i="15"/>
  <c r="L80" i="15" s="1"/>
  <c r="G175" i="15"/>
  <c r="H175" i="15" s="1"/>
  <c r="G248" i="15"/>
  <c r="H248" i="15" s="1"/>
  <c r="K322" i="15"/>
  <c r="L322" i="15" s="1"/>
  <c r="C274" i="15"/>
  <c r="D274" i="15" s="1"/>
  <c r="C147" i="15"/>
  <c r="D147" i="15" s="1"/>
  <c r="C36" i="15"/>
  <c r="D36" i="15" s="1"/>
  <c r="G308" i="15"/>
  <c r="H308" i="15" s="1"/>
  <c r="C32" i="15"/>
  <c r="D32" i="15" s="1"/>
  <c r="G269" i="15"/>
  <c r="H269" i="15" s="1"/>
  <c r="G184" i="15"/>
  <c r="H184" i="15" s="1"/>
  <c r="C120" i="15"/>
  <c r="D120" i="15" s="1"/>
  <c r="K267" i="15"/>
  <c r="L267" i="15" s="1"/>
  <c r="K85" i="15"/>
  <c r="L85" i="15" s="1"/>
  <c r="K254" i="15"/>
  <c r="L254" i="15" s="1"/>
  <c r="K9" i="15"/>
  <c r="L9" i="15" s="1"/>
  <c r="K10" i="15"/>
  <c r="L10" i="15" s="1"/>
  <c r="C218" i="15"/>
  <c r="D218" i="15" s="1"/>
  <c r="C183" i="15"/>
  <c r="D183" i="15" s="1"/>
  <c r="W202" i="15"/>
  <c r="Y202" i="15" s="1"/>
  <c r="Z202" i="15" s="1"/>
  <c r="AM156" i="15"/>
  <c r="AO156" i="15" s="1"/>
  <c r="AP156" i="15" s="1"/>
  <c r="W43" i="15"/>
  <c r="X43" i="15" s="1"/>
  <c r="AY27" i="15"/>
  <c r="AZ27" i="15" s="1"/>
  <c r="AQ351" i="15"/>
  <c r="AS351" i="15" s="1"/>
  <c r="AT351" i="15" s="1"/>
  <c r="AE328" i="15"/>
  <c r="AG328" i="15" s="1"/>
  <c r="AH328" i="15" s="1"/>
  <c r="S314" i="15"/>
  <c r="AU282" i="15"/>
  <c r="AW282" i="15" s="1"/>
  <c r="AX282" i="15" s="1"/>
  <c r="AI260" i="15"/>
  <c r="AK260" i="15" s="1"/>
  <c r="AL260" i="15" s="1"/>
  <c r="W229" i="15"/>
  <c r="AY205" i="15"/>
  <c r="AZ205" i="15" s="1"/>
  <c r="AQ337" i="15"/>
  <c r="AI349" i="15"/>
  <c r="AA352" i="15"/>
  <c r="AC352" i="15" s="1"/>
  <c r="AD352" i="15" s="1"/>
  <c r="S300" i="15"/>
  <c r="U300" i="15" s="1"/>
  <c r="V300" i="15" s="1"/>
  <c r="AY310" i="15"/>
  <c r="BA310" i="15" s="1"/>
  <c r="BB310" i="15" s="1"/>
  <c r="AQ314" i="15"/>
  <c r="AS314" i="15" s="1"/>
  <c r="AT314" i="15" s="1"/>
  <c r="AI254" i="15"/>
  <c r="AA321" i="15"/>
  <c r="AB321" i="15" s="1"/>
  <c r="S197" i="15"/>
  <c r="T197" i="15" s="1"/>
  <c r="AY23" i="15"/>
  <c r="AZ23" i="15" s="1"/>
  <c r="AU189" i="15"/>
  <c r="AW189" i="15" s="1"/>
  <c r="AX189" i="15" s="1"/>
  <c r="AQ7" i="15"/>
  <c r="AR7" i="15" s="1"/>
  <c r="AI167" i="15"/>
  <c r="AK167" i="15" s="1"/>
  <c r="AL167" i="15" s="1"/>
  <c r="AE332" i="15"/>
  <c r="AG332" i="15" s="1"/>
  <c r="AH332" i="15" s="1"/>
  <c r="W144" i="15"/>
  <c r="Y144" i="15" s="1"/>
  <c r="Z144" i="15" s="1"/>
  <c r="S310" i="15"/>
  <c r="U310" i="15" s="1"/>
  <c r="V310" i="15" s="1"/>
  <c r="AY128" i="15"/>
  <c r="AZ128" i="15" s="1"/>
  <c r="AU294" i="15"/>
  <c r="AM106" i="15"/>
  <c r="AO106" i="15" s="1"/>
  <c r="AP106" i="15" s="1"/>
  <c r="AI264" i="15"/>
  <c r="AA83" i="15"/>
  <c r="AC83" i="15" s="1"/>
  <c r="AD83" i="15" s="1"/>
  <c r="W241" i="15"/>
  <c r="Y241" i="15" s="1"/>
  <c r="Z241" i="15" s="1"/>
  <c r="O53" i="15"/>
  <c r="Q53" i="15" s="1"/>
  <c r="R53" i="15" s="1"/>
  <c r="AY217" i="15"/>
  <c r="AZ217" i="15" s="1"/>
  <c r="AQ37" i="15"/>
  <c r="AR37" i="15" s="1"/>
  <c r="AM203" i="15"/>
  <c r="AE7" i="15"/>
  <c r="AF7" i="15" s="1"/>
  <c r="AA172" i="15"/>
  <c r="AB172" i="15" s="1"/>
  <c r="W338" i="15"/>
  <c r="X338" i="15" s="1"/>
  <c r="O150" i="15"/>
  <c r="Q150" i="15" s="1"/>
  <c r="R150" i="15" s="1"/>
  <c r="AY314" i="15"/>
  <c r="AQ126" i="15"/>
  <c r="AS126" i="15" s="1"/>
  <c r="AT126" i="15" s="1"/>
  <c r="AM292" i="15"/>
  <c r="AN292" i="15" s="1"/>
  <c r="AE167" i="15"/>
  <c r="AG167" i="15" s="1"/>
  <c r="AH167" i="15" s="1"/>
  <c r="AA333" i="15"/>
  <c r="AC333" i="15" s="1"/>
  <c r="AD333" i="15" s="1"/>
  <c r="S145" i="15"/>
  <c r="U145" i="15" s="1"/>
  <c r="V145" i="15" s="1"/>
  <c r="O303" i="15"/>
  <c r="Q303" i="15" s="1"/>
  <c r="R303" i="15" s="1"/>
  <c r="AU129" i="15"/>
  <c r="AW129" i="15" s="1"/>
  <c r="AX129" i="15" s="1"/>
  <c r="AQ295" i="15"/>
  <c r="AR295" i="15" s="1"/>
  <c r="AI115" i="15"/>
  <c r="AK115" i="15" s="1"/>
  <c r="AL115" i="15" s="1"/>
  <c r="AE272" i="15"/>
  <c r="W92" i="15"/>
  <c r="Y92" i="15" s="1"/>
  <c r="Z92" i="15" s="1"/>
  <c r="S258" i="15"/>
  <c r="U258" i="15" s="1"/>
  <c r="V258" i="15" s="1"/>
  <c r="AY68" i="15"/>
  <c r="BA68" i="15" s="1"/>
  <c r="BB68" i="15" s="1"/>
  <c r="AU226" i="15"/>
  <c r="AW226" i="15" s="1"/>
  <c r="AX226" i="15" s="1"/>
  <c r="AM38" i="15"/>
  <c r="AO38" i="15" s="1"/>
  <c r="AP38" i="15" s="1"/>
  <c r="AI204" i="15"/>
  <c r="AK204" i="15" s="1"/>
  <c r="AL204" i="15" s="1"/>
  <c r="AA71" i="15"/>
  <c r="AB71" i="15" s="1"/>
  <c r="W237" i="15"/>
  <c r="O49" i="15"/>
  <c r="Q49" i="15" s="1"/>
  <c r="R49" i="15" s="1"/>
  <c r="AY213" i="15"/>
  <c r="BA213" i="15" s="1"/>
  <c r="BB213" i="15" s="1"/>
  <c r="AQ25" i="15"/>
  <c r="AR25" i="15" s="1"/>
  <c r="AM191" i="15"/>
  <c r="AN191" i="15" s="1"/>
  <c r="AE10" i="15"/>
  <c r="AF10" i="15" s="1"/>
  <c r="AA168" i="15"/>
  <c r="AC168" i="15" s="1"/>
  <c r="AD168" i="15" s="1"/>
  <c r="W334" i="15"/>
  <c r="Y334" i="15" s="1"/>
  <c r="Z334" i="15" s="1"/>
  <c r="O154" i="15"/>
  <c r="AY318" i="15"/>
  <c r="BA318" i="15" s="1"/>
  <c r="BB318" i="15" s="1"/>
  <c r="AQ194" i="15"/>
  <c r="AS194" i="15" s="1"/>
  <c r="AT194" i="15" s="1"/>
  <c r="AM352" i="15"/>
  <c r="AE171" i="15"/>
  <c r="AG171" i="15" s="1"/>
  <c r="AH171" i="15" s="1"/>
  <c r="AA329" i="15"/>
  <c r="AC329" i="15" s="1"/>
  <c r="AD329" i="15" s="1"/>
  <c r="S141" i="15"/>
  <c r="O307" i="15"/>
  <c r="Q307" i="15" s="1"/>
  <c r="R307" i="15" s="1"/>
  <c r="AU133" i="15"/>
  <c r="AQ299" i="15"/>
  <c r="AS299" i="15" s="1"/>
  <c r="AT299" i="15" s="1"/>
  <c r="AI111" i="15"/>
  <c r="AK111" i="15" s="1"/>
  <c r="AL111" i="15" s="1"/>
  <c r="AE276" i="15"/>
  <c r="AG276" i="15" s="1"/>
  <c r="AH276" i="15" s="1"/>
  <c r="W88" i="15"/>
  <c r="X88" i="15" s="1"/>
  <c r="S254" i="15"/>
  <c r="T254" i="15" s="1"/>
  <c r="AY72" i="15"/>
  <c r="AZ72" i="15" s="1"/>
  <c r="AU238" i="15"/>
  <c r="AW238" i="15" s="1"/>
  <c r="AX238" i="15" s="1"/>
  <c r="AM50" i="15"/>
  <c r="AI208" i="15"/>
  <c r="AJ208" i="15" s="1"/>
  <c r="AA27" i="15"/>
  <c r="AC27" i="15" s="1"/>
  <c r="AD27" i="15" s="1"/>
  <c r="W185" i="15"/>
  <c r="X185" i="15" s="1"/>
  <c r="S343" i="15"/>
  <c r="U343" i="15" s="1"/>
  <c r="V343" i="15" s="1"/>
  <c r="AY161" i="15"/>
  <c r="AZ161" i="15" s="1"/>
  <c r="AU327" i="15"/>
  <c r="AW327" i="15" s="1"/>
  <c r="AX327" i="15" s="1"/>
  <c r="AM147" i="15"/>
  <c r="AO147" i="15" s="1"/>
  <c r="AP147" i="15" s="1"/>
  <c r="AI305" i="15"/>
  <c r="AA116" i="15"/>
  <c r="AB116" i="15" s="1"/>
  <c r="W282" i="15"/>
  <c r="X282" i="15" s="1"/>
  <c r="O94" i="15"/>
  <c r="Q94" i="15" s="1"/>
  <c r="R94" i="15" s="1"/>
  <c r="AY258" i="15"/>
  <c r="BA258" i="15" s="1"/>
  <c r="BB258" i="15" s="1"/>
  <c r="AQ70" i="15"/>
  <c r="AS70" i="15" s="1"/>
  <c r="AT70" i="15" s="1"/>
  <c r="AM236" i="15"/>
  <c r="AO236" i="15" s="1"/>
  <c r="AP236" i="15" s="1"/>
  <c r="AE47" i="15"/>
  <c r="AF47" i="15" s="1"/>
  <c r="AA213" i="15"/>
  <c r="S25" i="15"/>
  <c r="O183" i="15"/>
  <c r="Q183" i="15" s="1"/>
  <c r="R183" i="15" s="1"/>
  <c r="AU9" i="15"/>
  <c r="AV9" i="15" s="1"/>
  <c r="AQ175" i="15"/>
  <c r="AS175" i="15" s="1"/>
  <c r="AT175" i="15" s="1"/>
  <c r="AM341" i="15"/>
  <c r="AO341" i="15" s="1"/>
  <c r="AP341" i="15" s="1"/>
  <c r="AE152" i="15"/>
  <c r="AA318" i="15"/>
  <c r="AC318" i="15" s="1"/>
  <c r="AD318" i="15" s="1"/>
  <c r="S138" i="15"/>
  <c r="O296" i="15"/>
  <c r="AU106" i="15"/>
  <c r="AV106" i="15" s="1"/>
  <c r="AQ264" i="15"/>
  <c r="AR264" i="15" s="1"/>
  <c r="AI84" i="15"/>
  <c r="AK84" i="15" s="1"/>
  <c r="AL84" i="15" s="1"/>
  <c r="AE241" i="15"/>
  <c r="AG241" i="15" s="1"/>
  <c r="AH241" i="15" s="1"/>
  <c r="W53" i="15"/>
  <c r="X53" i="15" s="1"/>
  <c r="S219" i="15"/>
  <c r="U219" i="15" s="1"/>
  <c r="V219" i="15" s="1"/>
  <c r="AY29" i="15"/>
  <c r="AU195" i="15"/>
  <c r="AW195" i="15" s="1"/>
  <c r="AX195" i="15" s="1"/>
  <c r="AQ353" i="15"/>
  <c r="AS353" i="15" s="1"/>
  <c r="AT353" i="15" s="1"/>
  <c r="AI173" i="15"/>
  <c r="AK173" i="15" s="1"/>
  <c r="AL173" i="15" s="1"/>
  <c r="AE338" i="15"/>
  <c r="AG338" i="15" s="1"/>
  <c r="AH338" i="15" s="1"/>
  <c r="W150" i="15"/>
  <c r="X150" i="15" s="1"/>
  <c r="S316" i="15"/>
  <c r="U316" i="15" s="1"/>
  <c r="V316" i="15" s="1"/>
  <c r="AY134" i="15"/>
  <c r="AZ134" i="15" s="1"/>
  <c r="AU300" i="15"/>
  <c r="AM104" i="15"/>
  <c r="AN104" i="15" s="1"/>
  <c r="AI270" i="15"/>
  <c r="AK270" i="15" s="1"/>
  <c r="AL270" i="15" s="1"/>
  <c r="AA81" i="15"/>
  <c r="AB81" i="15" s="1"/>
  <c r="W239" i="15"/>
  <c r="Y239" i="15" s="1"/>
  <c r="Z239" i="15" s="1"/>
  <c r="O59" i="15"/>
  <c r="Q59" i="15" s="1"/>
  <c r="R59" i="15" s="1"/>
  <c r="AY231" i="15"/>
  <c r="BA231" i="15" s="1"/>
  <c r="BB231" i="15" s="1"/>
  <c r="AQ51" i="15"/>
  <c r="AS51" i="15" s="1"/>
  <c r="AT51" i="15" s="1"/>
  <c r="AM209" i="15"/>
  <c r="AE28" i="15"/>
  <c r="AA194" i="15"/>
  <c r="AC194" i="15" s="1"/>
  <c r="AD194" i="15" s="1"/>
  <c r="W352" i="15"/>
  <c r="Y352" i="15" s="1"/>
  <c r="Z352" i="15" s="1"/>
  <c r="O172" i="15"/>
  <c r="Q172" i="15" s="1"/>
  <c r="R172" i="15" s="1"/>
  <c r="AY336" i="15"/>
  <c r="BA336" i="15" s="1"/>
  <c r="BB336" i="15" s="1"/>
  <c r="AQ156" i="15"/>
  <c r="AM314" i="15"/>
  <c r="AO314" i="15" s="1"/>
  <c r="AP314" i="15" s="1"/>
  <c r="AE125" i="15"/>
  <c r="AA291" i="15"/>
  <c r="AC291" i="15" s="1"/>
  <c r="AD291" i="15" s="1"/>
  <c r="S95" i="15"/>
  <c r="U95" i="15" s="1"/>
  <c r="V95" i="15" s="1"/>
  <c r="O261" i="15"/>
  <c r="P261" i="15" s="1"/>
  <c r="AU79" i="15"/>
  <c r="AW79" i="15" s="1"/>
  <c r="AX79" i="15" s="1"/>
  <c r="AQ245" i="15"/>
  <c r="AR245" i="15" s="1"/>
  <c r="AI57" i="15"/>
  <c r="AJ57" i="15" s="1"/>
  <c r="AE214" i="15"/>
  <c r="AG214" i="15" s="1"/>
  <c r="AH214" i="15" s="1"/>
  <c r="W34" i="15"/>
  <c r="S192" i="15"/>
  <c r="T192" i="15" s="1"/>
  <c r="AY10" i="15"/>
  <c r="BA10" i="15" s="1"/>
  <c r="BB10" i="15" s="1"/>
  <c r="AU168" i="15"/>
  <c r="AQ334" i="15"/>
  <c r="AS334" i="15" s="1"/>
  <c r="AT334" i="15" s="1"/>
  <c r="AI146" i="15"/>
  <c r="AK146" i="15" s="1"/>
  <c r="AL146" i="15" s="1"/>
  <c r="AE311" i="15"/>
  <c r="AG311" i="15" s="1"/>
  <c r="AH311" i="15" s="1"/>
  <c r="W131" i="15"/>
  <c r="Y131" i="15" s="1"/>
  <c r="Z131" i="15" s="1"/>
  <c r="S289" i="15"/>
  <c r="AY115" i="15"/>
  <c r="AU273" i="15"/>
  <c r="AW273" i="15" s="1"/>
  <c r="AX273" i="15" s="1"/>
  <c r="AM93" i="15"/>
  <c r="AN93" i="15" s="1"/>
  <c r="AI259" i="15"/>
  <c r="AK259" i="15" s="1"/>
  <c r="AL259" i="15" s="1"/>
  <c r="AA70" i="15"/>
  <c r="AC70" i="15" s="1"/>
  <c r="AD70" i="15" s="1"/>
  <c r="W236" i="15"/>
  <c r="Y236" i="15" s="1"/>
  <c r="Z236" i="15" s="1"/>
  <c r="O48" i="15"/>
  <c r="Q48" i="15" s="1"/>
  <c r="R48" i="15" s="1"/>
  <c r="AY212" i="15"/>
  <c r="AQ16" i="15"/>
  <c r="AM182" i="15"/>
  <c r="AO182" i="15" s="1"/>
  <c r="AP182" i="15" s="1"/>
  <c r="AI348" i="15"/>
  <c r="AJ348" i="15" s="1"/>
  <c r="AA151" i="15"/>
  <c r="AB151" i="15" s="1"/>
  <c r="W317" i="15"/>
  <c r="X317" i="15" s="1"/>
  <c r="O129" i="15"/>
  <c r="AY293" i="15"/>
  <c r="AZ293" i="15" s="1"/>
  <c r="AQ105" i="15"/>
  <c r="AM271" i="15"/>
  <c r="AO271" i="15" s="1"/>
  <c r="AP271" i="15" s="1"/>
  <c r="AE90" i="15"/>
  <c r="AG90" i="15" s="1"/>
  <c r="AH90" i="15" s="1"/>
  <c r="AA248" i="15"/>
  <c r="S68" i="15"/>
  <c r="U68" i="15" s="1"/>
  <c r="V68" i="15" s="1"/>
  <c r="O234" i="15"/>
  <c r="Q234" i="15" s="1"/>
  <c r="R234" i="15" s="1"/>
  <c r="AU52" i="15"/>
  <c r="AV52" i="15" s="1"/>
  <c r="AQ210" i="15"/>
  <c r="AS210" i="15" s="1"/>
  <c r="AT210" i="15" s="1"/>
  <c r="AI22" i="15"/>
  <c r="AE187" i="15"/>
  <c r="AG187" i="15" s="1"/>
  <c r="AH187" i="15" s="1"/>
  <c r="AA345" i="15"/>
  <c r="AC345" i="15" s="1"/>
  <c r="AD345" i="15" s="1"/>
  <c r="S157" i="15"/>
  <c r="T157" i="15" s="1"/>
  <c r="O323" i="15"/>
  <c r="Q323" i="15" s="1"/>
  <c r="R323" i="15" s="1"/>
  <c r="AU149" i="15"/>
  <c r="AW149" i="15" s="1"/>
  <c r="AX149" i="15" s="1"/>
  <c r="AQ315" i="15"/>
  <c r="AS315" i="15" s="1"/>
  <c r="AT315" i="15" s="1"/>
  <c r="AI127" i="15"/>
  <c r="AJ127" i="15" s="1"/>
  <c r="AE292" i="15"/>
  <c r="W104" i="15"/>
  <c r="Y104" i="15" s="1"/>
  <c r="Z104" i="15" s="1"/>
  <c r="S270" i="15"/>
  <c r="U270" i="15" s="1"/>
  <c r="V270" i="15" s="1"/>
  <c r="AY88" i="15"/>
  <c r="BA88" i="15" s="1"/>
  <c r="BB88" i="15" s="1"/>
  <c r="AU254" i="15"/>
  <c r="AW254" i="15" s="1"/>
  <c r="AX254" i="15" s="1"/>
  <c r="AM130" i="15"/>
  <c r="AO130" i="15" s="1"/>
  <c r="AP130" i="15" s="1"/>
  <c r="AI288" i="15"/>
  <c r="AK288" i="15" s="1"/>
  <c r="AL288" i="15" s="1"/>
  <c r="AA107" i="15"/>
  <c r="AC107" i="15" s="1"/>
  <c r="AD107" i="15" s="1"/>
  <c r="W265" i="15"/>
  <c r="O77" i="15"/>
  <c r="Q77" i="15" s="1"/>
  <c r="R77" i="15" s="1"/>
  <c r="AY241" i="15"/>
  <c r="BA241" i="15" s="1"/>
  <c r="BB241" i="15" s="1"/>
  <c r="AQ61" i="15"/>
  <c r="AS61" i="15" s="1"/>
  <c r="AT61" i="15" s="1"/>
  <c r="AM227" i="15"/>
  <c r="AO227" i="15" s="1"/>
  <c r="AP227" i="15" s="1"/>
  <c r="AE30" i="15"/>
  <c r="AG30" i="15" s="1"/>
  <c r="AH30" i="15" s="1"/>
  <c r="AA196" i="15"/>
  <c r="S8" i="15"/>
  <c r="T8" i="15" s="1"/>
  <c r="O174" i="15"/>
  <c r="AY338" i="15"/>
  <c r="BA338" i="15" s="1"/>
  <c r="BB338" i="15" s="1"/>
  <c r="AQ150" i="15"/>
  <c r="AS150" i="15" s="1"/>
  <c r="AT150" i="15" s="1"/>
  <c r="AM316" i="15"/>
  <c r="AO316" i="15" s="1"/>
  <c r="AP316" i="15" s="1"/>
  <c r="AE127" i="15"/>
  <c r="AF127" i="15" s="1"/>
  <c r="AA293" i="15"/>
  <c r="AC293" i="15" s="1"/>
  <c r="AD293" i="15" s="1"/>
  <c r="S105" i="15"/>
  <c r="T105" i="15" s="1"/>
  <c r="O327" i="15"/>
  <c r="P327" i="15" s="1"/>
  <c r="K211" i="15"/>
  <c r="L211" i="15" s="1"/>
  <c r="K29" i="15"/>
  <c r="L29" i="15" s="1"/>
  <c r="K198" i="15"/>
  <c r="L198" i="15" s="1"/>
  <c r="K17" i="15"/>
  <c r="L17" i="15" s="1"/>
  <c r="G116" i="15"/>
  <c r="H116" i="15" s="1"/>
  <c r="G78" i="15"/>
  <c r="H78" i="15" s="1"/>
  <c r="K329" i="15"/>
  <c r="L329" i="15" s="1"/>
  <c r="C105" i="15"/>
  <c r="D105" i="15" s="1"/>
  <c r="G321" i="15"/>
  <c r="H321" i="15" s="1"/>
  <c r="G192" i="15"/>
  <c r="H192" i="15" s="1"/>
  <c r="G65" i="15"/>
  <c r="H65" i="15" s="1"/>
  <c r="C308" i="15"/>
  <c r="D308" i="15" s="1"/>
  <c r="K34" i="15"/>
  <c r="L34" i="15" s="1"/>
  <c r="G252" i="15"/>
  <c r="H252" i="15" s="1"/>
  <c r="G72" i="15"/>
  <c r="C352" i="15"/>
  <c r="D352" i="15" s="1"/>
  <c r="C232" i="15"/>
  <c r="D232" i="15" s="1"/>
  <c r="C283" i="15"/>
  <c r="D283" i="15" s="1"/>
  <c r="C271" i="15"/>
  <c r="D271" i="15" s="1"/>
  <c r="K124" i="15"/>
  <c r="L124" i="15" s="1"/>
  <c r="K293" i="15"/>
  <c r="L293" i="15" s="1"/>
  <c r="K111" i="15"/>
  <c r="L111" i="15" s="1"/>
  <c r="K281" i="15"/>
  <c r="L281" i="15" s="1"/>
  <c r="G61" i="15"/>
  <c r="H61" i="15" s="1"/>
  <c r="G71" i="15"/>
  <c r="G208" i="15"/>
  <c r="H208" i="15" s="1"/>
  <c r="G59" i="15"/>
  <c r="H59" i="15" s="1"/>
  <c r="C298" i="15"/>
  <c r="D298" i="15" s="1"/>
  <c r="C235" i="15"/>
  <c r="D235" i="15" s="1"/>
  <c r="C124" i="15"/>
  <c r="D124" i="15" s="1"/>
  <c r="C141" i="15"/>
  <c r="D141" i="15" s="1"/>
  <c r="C208" i="15"/>
  <c r="D208" i="15" s="1"/>
  <c r="C230" i="15"/>
  <c r="D230" i="15" s="1"/>
  <c r="C94" i="15"/>
  <c r="D94" i="15" s="1"/>
  <c r="C15" i="15"/>
  <c r="D15" i="15" s="1"/>
  <c r="C225" i="15"/>
  <c r="D225" i="15" s="1"/>
  <c r="C48" i="15"/>
  <c r="D48" i="15" s="1"/>
  <c r="K227" i="15"/>
  <c r="L227" i="15" s="1"/>
  <c r="K45" i="15"/>
  <c r="L45" i="15" s="1"/>
  <c r="K214" i="15"/>
  <c r="L214" i="15" s="1"/>
  <c r="K33" i="15"/>
  <c r="G196" i="15"/>
  <c r="H196" i="15" s="1"/>
  <c r="K146" i="15"/>
  <c r="L146" i="15" s="1"/>
  <c r="K66" i="15"/>
  <c r="L66" i="15" s="1"/>
  <c r="C249" i="15"/>
  <c r="D249" i="15" s="1"/>
  <c r="C178" i="15"/>
  <c r="D178" i="15" s="1"/>
  <c r="C115" i="15"/>
  <c r="D115" i="15" s="1"/>
  <c r="G347" i="15"/>
  <c r="H347" i="15" s="1"/>
  <c r="K26" i="15"/>
  <c r="L26" i="15" s="1"/>
  <c r="G160" i="15"/>
  <c r="H160" i="15" s="1"/>
  <c r="C325" i="15"/>
  <c r="D325" i="15" s="1"/>
  <c r="C231" i="15"/>
  <c r="D231" i="15" s="1"/>
  <c r="C72" i="15"/>
  <c r="D72" i="15" s="1"/>
  <c r="K50" i="15"/>
  <c r="L50" i="15" s="1"/>
  <c r="C155" i="15"/>
  <c r="D155" i="15" s="1"/>
  <c r="C286" i="15"/>
  <c r="D286" i="15" s="1"/>
  <c r="K140" i="15"/>
  <c r="L140" i="15" s="1"/>
  <c r="K309" i="15"/>
  <c r="L309" i="15" s="1"/>
  <c r="K127" i="15"/>
  <c r="L127" i="15" s="1"/>
  <c r="K168" i="15"/>
  <c r="L168" i="15" s="1"/>
  <c r="K240" i="15"/>
  <c r="L240" i="15" s="1"/>
  <c r="G18" i="15"/>
  <c r="H18" i="15" s="1"/>
  <c r="C65" i="15"/>
  <c r="D65" i="15" s="1"/>
  <c r="G281" i="15"/>
  <c r="H281" i="15" s="1"/>
  <c r="G105" i="15"/>
  <c r="H105" i="15" s="1"/>
  <c r="C315" i="15"/>
  <c r="D315" i="15" s="1"/>
  <c r="C204" i="15"/>
  <c r="D204" i="15" s="1"/>
  <c r="C173" i="15"/>
  <c r="D173" i="15" s="1"/>
  <c r="C240" i="15"/>
  <c r="D240" i="15" s="1"/>
  <c r="C134" i="15"/>
  <c r="D134" i="15" s="1"/>
  <c r="C7" i="15"/>
  <c r="D7" i="15" s="1"/>
  <c r="G303" i="15"/>
  <c r="H303" i="15" s="1"/>
  <c r="K84" i="15"/>
  <c r="L84" i="15" s="1"/>
  <c r="K253" i="15"/>
  <c r="L253" i="15" s="1"/>
  <c r="K135" i="15"/>
  <c r="L135" i="15" s="1"/>
  <c r="K200" i="15"/>
  <c r="L200" i="15" s="1"/>
  <c r="K16" i="15"/>
  <c r="L16" i="15" s="1"/>
  <c r="K224" i="15"/>
  <c r="L224" i="15" s="1"/>
  <c r="C9" i="15"/>
  <c r="G225" i="15"/>
  <c r="H225" i="15" s="1"/>
  <c r="K184" i="15"/>
  <c r="C259" i="15"/>
  <c r="D259" i="15" s="1"/>
  <c r="C148" i="15"/>
  <c r="D148" i="15" s="1"/>
  <c r="C61" i="15"/>
  <c r="D61" i="15" s="1"/>
  <c r="C128" i="15"/>
  <c r="D128" i="15" s="1"/>
  <c r="C22" i="15"/>
  <c r="D22" i="15" s="1"/>
  <c r="C127" i="15"/>
  <c r="D127" i="15" s="1"/>
  <c r="C344" i="15"/>
  <c r="D344" i="15" s="1"/>
  <c r="C26" i="15"/>
  <c r="D26" i="15" s="1"/>
  <c r="C198" i="15"/>
  <c r="D198" i="15" s="1"/>
  <c r="K251" i="15"/>
  <c r="L251" i="15" s="1"/>
  <c r="K69" i="15"/>
  <c r="L69" i="15" s="1"/>
  <c r="K238" i="15"/>
  <c r="L238" i="15" s="1"/>
  <c r="K57" i="15"/>
  <c r="L57" i="15" s="1"/>
  <c r="K202" i="15"/>
  <c r="L202" i="15" s="1"/>
  <c r="K242" i="15"/>
  <c r="L242" i="15" s="1"/>
  <c r="K312" i="15"/>
  <c r="L312" i="15" s="1"/>
  <c r="C273" i="15"/>
  <c r="D273" i="15" s="1"/>
  <c r="C138" i="15"/>
  <c r="D138" i="15" s="1"/>
  <c r="C11" i="15"/>
  <c r="D11" i="15" s="1"/>
  <c r="G243" i="15"/>
  <c r="H243" i="15" s="1"/>
  <c r="G9" i="15"/>
  <c r="H9" i="15" s="1"/>
  <c r="G325" i="15"/>
  <c r="H325" i="15" s="1"/>
  <c r="C117" i="15"/>
  <c r="D117" i="15" s="1"/>
  <c r="C23" i="15"/>
  <c r="D23" i="15" s="1"/>
  <c r="G310" i="15"/>
  <c r="H310" i="15" s="1"/>
  <c r="C154" i="15"/>
  <c r="D154" i="15" s="1"/>
  <c r="K131" i="15"/>
  <c r="L131" i="15" s="1"/>
  <c r="K292" i="15"/>
  <c r="L292" i="15" s="1"/>
  <c r="K118" i="15"/>
  <c r="L118" i="15" s="1"/>
  <c r="K279" i="15"/>
  <c r="L279" i="15" s="1"/>
  <c r="G36" i="15"/>
  <c r="H36" i="15" s="1"/>
  <c r="K320" i="15"/>
  <c r="K32" i="15"/>
  <c r="L32" i="15" s="1"/>
  <c r="G312" i="15"/>
  <c r="H312" i="15" s="1"/>
  <c r="G163" i="15"/>
  <c r="H163" i="15" s="1"/>
  <c r="C338" i="15"/>
  <c r="D338" i="15" s="1"/>
  <c r="C211" i="15"/>
  <c r="D211" i="15" s="1"/>
  <c r="C100" i="15"/>
  <c r="D100" i="15" s="1"/>
  <c r="C93" i="15"/>
  <c r="D93" i="15" s="1"/>
  <c r="C160" i="15"/>
  <c r="C54" i="15"/>
  <c r="D54" i="15" s="1"/>
  <c r="C216" i="15"/>
  <c r="D216" i="15" s="1"/>
  <c r="C104" i="15"/>
  <c r="D104" i="15" s="1"/>
  <c r="K331" i="15"/>
  <c r="L331" i="15" s="1"/>
  <c r="K149" i="15"/>
  <c r="L149" i="15" s="1"/>
  <c r="K318" i="15"/>
  <c r="L318" i="15" s="1"/>
  <c r="K73" i="15"/>
  <c r="L73" i="15" s="1"/>
  <c r="G109" i="15"/>
  <c r="C27" i="15"/>
  <c r="D27" i="15" s="1"/>
  <c r="C328" i="15"/>
  <c r="D328" i="15" s="1"/>
  <c r="S104" i="15"/>
  <c r="AI58" i="15"/>
  <c r="AK58" i="15" s="1"/>
  <c r="AL58" i="15" s="1"/>
  <c r="W107" i="15"/>
  <c r="Y107" i="15" s="1"/>
  <c r="Z107" i="15" s="1"/>
  <c r="AY91" i="15"/>
  <c r="BA91" i="15" s="1"/>
  <c r="BB91" i="15" s="1"/>
  <c r="AM69" i="15"/>
  <c r="AN69" i="15" s="1"/>
  <c r="AA46" i="15"/>
  <c r="AB46" i="15" s="1"/>
  <c r="O24" i="15"/>
  <c r="Q24" i="15" s="1"/>
  <c r="R24" i="15" s="1"/>
  <c r="AU346" i="15"/>
  <c r="AV346" i="15" s="1"/>
  <c r="AI324" i="15"/>
  <c r="W293" i="15"/>
  <c r="Y293" i="15" s="1"/>
  <c r="Z293" i="15" s="1"/>
  <c r="AY269" i="15"/>
  <c r="BA269" i="15" s="1"/>
  <c r="BB269" i="15" s="1"/>
  <c r="AM119" i="15"/>
  <c r="AO119" i="15" s="1"/>
  <c r="AP119" i="15" s="1"/>
  <c r="AE66" i="15"/>
  <c r="AF66" i="15" s="1"/>
  <c r="W70" i="15"/>
  <c r="Y70" i="15" s="1"/>
  <c r="Z70" i="15" s="1"/>
  <c r="O82" i="15"/>
  <c r="AU28" i="15"/>
  <c r="AW28" i="15" s="1"/>
  <c r="AX28" i="15" s="1"/>
  <c r="AM24" i="15"/>
  <c r="AN24" i="15" s="1"/>
  <c r="AE35" i="15"/>
  <c r="AF35" i="15" s="1"/>
  <c r="W31" i="15"/>
  <c r="Y31" i="15" s="1"/>
  <c r="Z31" i="15" s="1"/>
  <c r="S261" i="15"/>
  <c r="U261" i="15" s="1"/>
  <c r="V261" i="15" s="1"/>
  <c r="AY87" i="15"/>
  <c r="AZ87" i="15" s="1"/>
  <c r="AU253" i="15"/>
  <c r="AM65" i="15"/>
  <c r="AI231" i="15"/>
  <c r="AK231" i="15" s="1"/>
  <c r="AL231" i="15" s="1"/>
  <c r="AA50" i="15"/>
  <c r="AC50" i="15" s="1"/>
  <c r="AD50" i="15" s="1"/>
  <c r="W208" i="15"/>
  <c r="Y208" i="15" s="1"/>
  <c r="Z208" i="15" s="1"/>
  <c r="O28" i="15"/>
  <c r="P28" i="15" s="1"/>
  <c r="AY192" i="15"/>
  <c r="AZ192" i="15" s="1"/>
  <c r="AQ12" i="15"/>
  <c r="AS12" i="15" s="1"/>
  <c r="AT12" i="15" s="1"/>
  <c r="AM170" i="15"/>
  <c r="AI328" i="15"/>
  <c r="AJ328" i="15" s="1"/>
  <c r="AA147" i="15"/>
  <c r="AC147" i="15" s="1"/>
  <c r="AD147" i="15" s="1"/>
  <c r="W305" i="15"/>
  <c r="X305" i="15" s="1"/>
  <c r="O117" i="15"/>
  <c r="P117" i="15" s="1"/>
  <c r="AY281" i="15"/>
  <c r="BA281" i="15" s="1"/>
  <c r="BB281" i="15" s="1"/>
  <c r="AQ101" i="15"/>
  <c r="AR101" i="15" s="1"/>
  <c r="AM267" i="15"/>
  <c r="AO267" i="15" s="1"/>
  <c r="AP267" i="15" s="1"/>
  <c r="AE70" i="15"/>
  <c r="AA236" i="15"/>
  <c r="S48" i="15"/>
  <c r="U48" i="15" s="1"/>
  <c r="V48" i="15" s="1"/>
  <c r="O214" i="15"/>
  <c r="Q214" i="15" s="1"/>
  <c r="R214" i="15" s="1"/>
  <c r="AU24" i="15"/>
  <c r="AV24" i="15" s="1"/>
  <c r="AQ190" i="15"/>
  <c r="AR190" i="15" s="1"/>
  <c r="AI66" i="15"/>
  <c r="AK66" i="15" s="1"/>
  <c r="AL66" i="15" s="1"/>
  <c r="AE231" i="15"/>
  <c r="AF231" i="15" s="1"/>
  <c r="W51" i="15"/>
  <c r="S209" i="15"/>
  <c r="T209" i="15" s="1"/>
  <c r="AY35" i="15"/>
  <c r="BA35" i="15" s="1"/>
  <c r="BB35" i="15" s="1"/>
  <c r="AU193" i="15"/>
  <c r="AV193" i="15" s="1"/>
  <c r="AM13" i="15"/>
  <c r="AO13" i="15" s="1"/>
  <c r="AP13" i="15" s="1"/>
  <c r="AI179" i="15"/>
  <c r="AK179" i="15" s="1"/>
  <c r="AL179" i="15" s="1"/>
  <c r="AE336" i="15"/>
  <c r="AG336" i="15" s="1"/>
  <c r="AH336" i="15" s="1"/>
  <c r="W156" i="15"/>
  <c r="Y156" i="15" s="1"/>
  <c r="Z156" i="15" s="1"/>
  <c r="S322" i="15"/>
  <c r="AY132" i="15"/>
  <c r="AU290" i="15"/>
  <c r="AW290" i="15" s="1"/>
  <c r="AX290" i="15" s="1"/>
  <c r="AM102" i="15"/>
  <c r="AO102" i="15" s="1"/>
  <c r="AP102" i="15" s="1"/>
  <c r="AI268" i="15"/>
  <c r="AJ268" i="15" s="1"/>
  <c r="AA135" i="15"/>
  <c r="AB135" i="15" s="1"/>
  <c r="W301" i="15"/>
  <c r="O113" i="15"/>
  <c r="Q113" i="15" s="1"/>
  <c r="R113" i="15" s="1"/>
  <c r="AY277" i="15"/>
  <c r="AQ89" i="15"/>
  <c r="AR89" i="15" s="1"/>
  <c r="AM255" i="15"/>
  <c r="AO255" i="15" s="1"/>
  <c r="AP255" i="15" s="1"/>
  <c r="AE74" i="15"/>
  <c r="AG74" i="15" s="1"/>
  <c r="AH74" i="15" s="1"/>
  <c r="AA232" i="15"/>
  <c r="AC232" i="15" s="1"/>
  <c r="AD232" i="15" s="1"/>
  <c r="S52" i="15"/>
  <c r="U52" i="15" s="1"/>
  <c r="V52" i="15" s="1"/>
  <c r="O218" i="15"/>
  <c r="P218" i="15" s="1"/>
  <c r="AU36" i="15"/>
  <c r="AW36" i="15" s="1"/>
  <c r="AX36" i="15" s="1"/>
  <c r="AQ258" i="15"/>
  <c r="AI70" i="15"/>
  <c r="AE235" i="15"/>
  <c r="AF235" i="15" s="1"/>
  <c r="W39" i="15"/>
  <c r="X39" i="15" s="1"/>
  <c r="S205" i="15"/>
  <c r="U205" i="15" s="1"/>
  <c r="V205" i="15" s="1"/>
  <c r="AY31" i="15"/>
  <c r="AZ31" i="15" s="1"/>
  <c r="AU197" i="15"/>
  <c r="AW197" i="15" s="1"/>
  <c r="AX197" i="15" s="1"/>
  <c r="AM9" i="15"/>
  <c r="AO9" i="15" s="1"/>
  <c r="AP9" i="15" s="1"/>
  <c r="AI175" i="15"/>
  <c r="AE340" i="15"/>
  <c r="AF340" i="15" s="1"/>
  <c r="W152" i="15"/>
  <c r="Y152" i="15" s="1"/>
  <c r="Z152" i="15" s="1"/>
  <c r="S318" i="15"/>
  <c r="U318" i="15" s="1"/>
  <c r="V318" i="15" s="1"/>
  <c r="AY136" i="15"/>
  <c r="BA136" i="15" s="1"/>
  <c r="BB136" i="15" s="1"/>
  <c r="AU302" i="15"/>
  <c r="AW302" i="15" s="1"/>
  <c r="AX302" i="15" s="1"/>
  <c r="AM114" i="15"/>
  <c r="AO114" i="15" s="1"/>
  <c r="AP114" i="15" s="1"/>
  <c r="AI272" i="15"/>
  <c r="AJ272" i="15" s="1"/>
  <c r="AA91" i="15"/>
  <c r="W249" i="15"/>
  <c r="O61" i="15"/>
  <c r="P61" i="15" s="1"/>
  <c r="AY225" i="15"/>
  <c r="AZ225" i="15" s="1"/>
  <c r="AQ45" i="15"/>
  <c r="AS45" i="15" s="1"/>
  <c r="AT45" i="15" s="1"/>
  <c r="AM211" i="15"/>
  <c r="AN211" i="15" s="1"/>
  <c r="AE14" i="15"/>
  <c r="AF14" i="15" s="1"/>
  <c r="AA180" i="15"/>
  <c r="AB180" i="15" s="1"/>
  <c r="W346" i="15"/>
  <c r="O158" i="15"/>
  <c r="P158" i="15" s="1"/>
  <c r="AY322" i="15"/>
  <c r="BA322" i="15" s="1"/>
  <c r="BB322" i="15" s="1"/>
  <c r="AQ134" i="15"/>
  <c r="AS134" i="15" s="1"/>
  <c r="AT134" i="15" s="1"/>
  <c r="AM300" i="15"/>
  <c r="AO300" i="15" s="1"/>
  <c r="AP300" i="15" s="1"/>
  <c r="AE111" i="15"/>
  <c r="AG111" i="15" s="1"/>
  <c r="AH111" i="15" s="1"/>
  <c r="AA277" i="15"/>
  <c r="AB277" i="15" s="1"/>
  <c r="S89" i="15"/>
  <c r="T89" i="15" s="1"/>
  <c r="O247" i="15"/>
  <c r="AU73" i="15"/>
  <c r="AQ239" i="15"/>
  <c r="AR239" i="15" s="1"/>
  <c r="AI59" i="15"/>
  <c r="AJ59" i="15" s="1"/>
  <c r="AE216" i="15"/>
  <c r="AG216" i="15" s="1"/>
  <c r="AH216" i="15" s="1"/>
  <c r="W36" i="15"/>
  <c r="X36" i="15" s="1"/>
  <c r="S202" i="15"/>
  <c r="U202" i="15" s="1"/>
  <c r="V202" i="15" s="1"/>
  <c r="AY12" i="15"/>
  <c r="AZ12" i="15" s="1"/>
  <c r="AU170" i="15"/>
  <c r="AQ328" i="15"/>
  <c r="AR328" i="15" s="1"/>
  <c r="AI148" i="15"/>
  <c r="AK148" i="15" s="1"/>
  <c r="AL148" i="15" s="1"/>
  <c r="AE305" i="15"/>
  <c r="AG305" i="15" s="1"/>
  <c r="AH305" i="15" s="1"/>
  <c r="W117" i="15"/>
  <c r="Y117" i="15" s="1"/>
  <c r="Z117" i="15" s="1"/>
  <c r="S283" i="15"/>
  <c r="U283" i="15" s="1"/>
  <c r="V283" i="15" s="1"/>
  <c r="AY93" i="15"/>
  <c r="BA93" i="15" s="1"/>
  <c r="BB93" i="15" s="1"/>
  <c r="AU259" i="15"/>
  <c r="AV259" i="15" s="1"/>
  <c r="AM71" i="15"/>
  <c r="AI237" i="15"/>
  <c r="AA48" i="15"/>
  <c r="AB48" i="15" s="1"/>
  <c r="W214" i="15"/>
  <c r="X214" i="15" s="1"/>
  <c r="O34" i="15"/>
  <c r="P34" i="15" s="1"/>
  <c r="AY198" i="15"/>
  <c r="AZ198" i="15" s="1"/>
  <c r="AQ10" i="15"/>
  <c r="AR10" i="15" s="1"/>
  <c r="AM168" i="15"/>
  <c r="AO168" i="15" s="1"/>
  <c r="AP168" i="15" s="1"/>
  <c r="AI334" i="15"/>
  <c r="AA145" i="15"/>
  <c r="AB145" i="15" s="1"/>
  <c r="W303" i="15"/>
  <c r="Y303" i="15" s="1"/>
  <c r="Z303" i="15" s="1"/>
  <c r="O123" i="15"/>
  <c r="Q123" i="15" s="1"/>
  <c r="R123" i="15" s="1"/>
  <c r="AY295" i="15"/>
  <c r="AZ295" i="15" s="1"/>
  <c r="AQ115" i="15"/>
  <c r="AS115" i="15" s="1"/>
  <c r="AT115" i="15" s="1"/>
  <c r="AM273" i="15"/>
  <c r="AN273" i="15" s="1"/>
  <c r="AE92" i="15"/>
  <c r="AG92" i="15" s="1"/>
  <c r="AH92" i="15" s="1"/>
  <c r="AA258" i="15"/>
  <c r="S70" i="15"/>
  <c r="O236" i="15"/>
  <c r="P236" i="15" s="1"/>
  <c r="AU54" i="15"/>
  <c r="AV54" i="15" s="1"/>
  <c r="AQ220" i="15"/>
  <c r="AS220" i="15" s="1"/>
  <c r="AT220" i="15" s="1"/>
  <c r="AI24" i="15"/>
  <c r="AJ24" i="15" s="1"/>
  <c r="AE189" i="15"/>
  <c r="AG189" i="15" s="1"/>
  <c r="AH189" i="15" s="1"/>
  <c r="AA7" i="15"/>
  <c r="AC7" i="15" s="1"/>
  <c r="AD7" i="15" s="1"/>
  <c r="S159" i="15"/>
  <c r="O325" i="15"/>
  <c r="P325" i="15" s="1"/>
  <c r="AU143" i="15"/>
  <c r="AW143" i="15" s="1"/>
  <c r="AX143" i="15" s="1"/>
  <c r="AQ309" i="15"/>
  <c r="AS309" i="15" s="1"/>
  <c r="AT309" i="15" s="1"/>
  <c r="AI121" i="15"/>
  <c r="AK121" i="15" s="1"/>
  <c r="AL121" i="15" s="1"/>
  <c r="AE278" i="15"/>
  <c r="AG278" i="15" s="1"/>
  <c r="AH278" i="15" s="1"/>
  <c r="W98" i="15"/>
  <c r="Y98" i="15" s="1"/>
  <c r="Z98" i="15" s="1"/>
  <c r="S256" i="15"/>
  <c r="T256" i="15" s="1"/>
  <c r="AY74" i="15"/>
  <c r="AU232" i="15"/>
  <c r="AM52" i="15"/>
  <c r="AN52" i="15" s="1"/>
  <c r="AI210" i="15"/>
  <c r="AJ210" i="15" s="1"/>
  <c r="AA29" i="15"/>
  <c r="AC29" i="15" s="1"/>
  <c r="AD29" i="15" s="1"/>
  <c r="W195" i="15"/>
  <c r="X195" i="15" s="1"/>
  <c r="S353" i="15"/>
  <c r="T353" i="15" s="1"/>
  <c r="AY179" i="15"/>
  <c r="BA179" i="15" s="1"/>
  <c r="BB179" i="15" s="1"/>
  <c r="AU337" i="15"/>
  <c r="AM157" i="15"/>
  <c r="AN157" i="15" s="1"/>
  <c r="AI323" i="15"/>
  <c r="AK323" i="15" s="1"/>
  <c r="AL323" i="15" s="1"/>
  <c r="AA134" i="15"/>
  <c r="AB134" i="15" s="1"/>
  <c r="W300" i="15"/>
  <c r="Y300" i="15" s="1"/>
  <c r="Z300" i="15" s="1"/>
  <c r="O112" i="15"/>
  <c r="Q112" i="15" s="1"/>
  <c r="R112" i="15" s="1"/>
  <c r="AY276" i="15"/>
  <c r="AZ276" i="15" s="1"/>
  <c r="AQ80" i="15"/>
  <c r="AS80" i="15" s="1"/>
  <c r="AT80" i="15" s="1"/>
  <c r="AM246" i="15"/>
  <c r="AE57" i="15"/>
  <c r="AA215" i="15"/>
  <c r="AB215" i="15" s="1"/>
  <c r="S35" i="15"/>
  <c r="T35" i="15" s="1"/>
  <c r="O193" i="15"/>
  <c r="Q193" i="15" s="1"/>
  <c r="R193" i="15" s="1"/>
  <c r="AU11" i="15"/>
  <c r="AV11" i="15" s="1"/>
  <c r="AQ169" i="15"/>
  <c r="AS169" i="15" s="1"/>
  <c r="AT169" i="15" s="1"/>
  <c r="AM335" i="15"/>
  <c r="AN335" i="15" s="1"/>
  <c r="AE154" i="15"/>
  <c r="AA312" i="15"/>
  <c r="AB312" i="15" s="1"/>
  <c r="S132" i="15"/>
  <c r="U132" i="15" s="1"/>
  <c r="V132" i="15" s="1"/>
  <c r="O298" i="15"/>
  <c r="Q298" i="15" s="1"/>
  <c r="R298" i="15" s="1"/>
  <c r="AU116" i="15"/>
  <c r="AW116" i="15" s="1"/>
  <c r="AX116" i="15" s="1"/>
  <c r="AQ274" i="15"/>
  <c r="AS274" i="15" s="1"/>
  <c r="AT274" i="15" s="1"/>
  <c r="AI86" i="15"/>
  <c r="AK86" i="15" s="1"/>
  <c r="AL86" i="15" s="1"/>
  <c r="AE251" i="15"/>
  <c r="AG251" i="15" s="1"/>
  <c r="AH251" i="15" s="1"/>
  <c r="W55" i="15"/>
  <c r="S221" i="15"/>
  <c r="AY47" i="15"/>
  <c r="AZ47" i="15" s="1"/>
  <c r="AU213" i="15"/>
  <c r="AV213" i="15" s="1"/>
  <c r="AM25" i="15"/>
  <c r="AO25" i="15" s="1"/>
  <c r="AP25" i="15" s="1"/>
  <c r="AI191" i="15"/>
  <c r="AJ191" i="15" s="1"/>
  <c r="AA10" i="15"/>
  <c r="AB10" i="15" s="1"/>
  <c r="W168" i="15"/>
  <c r="X168" i="15" s="1"/>
  <c r="S334" i="15"/>
  <c r="AY152" i="15"/>
  <c r="AZ152" i="15" s="1"/>
  <c r="AU318" i="15"/>
  <c r="AW318" i="15" s="1"/>
  <c r="AX318" i="15" s="1"/>
  <c r="AM194" i="15"/>
  <c r="AO194" i="15" s="1"/>
  <c r="AP194" i="15" s="1"/>
  <c r="AI352" i="15"/>
  <c r="AK352" i="15" s="1"/>
  <c r="AL352" i="15" s="1"/>
  <c r="AA171" i="15"/>
  <c r="AC171" i="15" s="1"/>
  <c r="AD171" i="15" s="1"/>
  <c r="W329" i="15"/>
  <c r="X329" i="15" s="1"/>
  <c r="O141" i="15"/>
  <c r="Q141" i="15" s="1"/>
  <c r="R141" i="15" s="1"/>
  <c r="AY305" i="15"/>
  <c r="AQ125" i="15"/>
  <c r="AM291" i="15"/>
  <c r="AN291" i="15" s="1"/>
  <c r="AE94" i="15"/>
  <c r="AF94" i="15" s="1"/>
  <c r="AA260" i="15"/>
  <c r="AC260" i="15" s="1"/>
  <c r="AD260" i="15" s="1"/>
  <c r="S72" i="15"/>
  <c r="U72" i="15" s="1"/>
  <c r="V72" i="15" s="1"/>
  <c r="O238" i="15"/>
  <c r="Q238" i="15" s="1"/>
  <c r="R238" i="15" s="1"/>
  <c r="AU48" i="15"/>
  <c r="AV48" i="15" s="1"/>
  <c r="AQ214" i="15"/>
  <c r="AI26" i="15"/>
  <c r="AE191" i="15"/>
  <c r="AG191" i="15" s="1"/>
  <c r="AH191" i="15" s="1"/>
  <c r="W11" i="15"/>
  <c r="X11" i="15" s="1"/>
  <c r="S169" i="15"/>
  <c r="U169" i="15" s="1"/>
  <c r="V169" i="15" s="1"/>
  <c r="K275" i="15"/>
  <c r="L275" i="15" s="1"/>
  <c r="K93" i="15"/>
  <c r="L93" i="15" s="1"/>
  <c r="K262" i="15"/>
  <c r="L262" i="15" s="1"/>
  <c r="K81" i="15"/>
  <c r="L81" i="15" s="1"/>
  <c r="G180" i="15"/>
  <c r="H180" i="15" s="1"/>
  <c r="G142" i="15"/>
  <c r="H142" i="15" s="1"/>
  <c r="G58" i="15"/>
  <c r="H58" i="15" s="1"/>
  <c r="C169" i="15"/>
  <c r="D169" i="15" s="1"/>
  <c r="C34" i="15"/>
  <c r="D34" i="15" s="1"/>
  <c r="G258" i="15"/>
  <c r="H258" i="15" s="1"/>
  <c r="G203" i="15"/>
  <c r="H203" i="15" s="1"/>
  <c r="K56" i="15"/>
  <c r="G245" i="15"/>
  <c r="H245" i="15" s="1"/>
  <c r="C37" i="15"/>
  <c r="D37" i="15" s="1"/>
  <c r="G286" i="15"/>
  <c r="H286" i="15" s="1"/>
  <c r="C223" i="15"/>
  <c r="D223" i="15" s="1"/>
  <c r="G45" i="15"/>
  <c r="H45" i="15" s="1"/>
  <c r="C44" i="15"/>
  <c r="D44" i="15" s="1"/>
  <c r="K27" i="15"/>
  <c r="L27" i="15" s="1"/>
  <c r="K188" i="15"/>
  <c r="L188" i="15" s="1"/>
  <c r="K14" i="15"/>
  <c r="L14" i="15" s="1"/>
  <c r="K175" i="15"/>
  <c r="L175" i="15" s="1"/>
  <c r="K104" i="15"/>
  <c r="L104" i="15" s="1"/>
  <c r="G125" i="15"/>
  <c r="H125" i="15" s="1"/>
  <c r="G135" i="15"/>
  <c r="H135" i="15" s="1"/>
  <c r="G272" i="15"/>
  <c r="H272" i="15" s="1"/>
  <c r="G201" i="15"/>
  <c r="H201" i="15" s="1"/>
  <c r="G64" i="15"/>
  <c r="H64" i="15" s="1"/>
  <c r="C299" i="15"/>
  <c r="D299" i="15" s="1"/>
  <c r="C188" i="15"/>
  <c r="D188" i="15" s="1"/>
  <c r="C269" i="15"/>
  <c r="D269" i="15" s="1"/>
  <c r="G268" i="15"/>
  <c r="H268" i="15" s="1"/>
  <c r="G131" i="15"/>
  <c r="H131" i="15" s="1"/>
  <c r="G230" i="15"/>
  <c r="H230" i="15" s="1"/>
  <c r="C79" i="15"/>
  <c r="D79" i="15" s="1"/>
  <c r="G249" i="15"/>
  <c r="H249" i="15" s="1"/>
  <c r="G67" i="15"/>
  <c r="H67" i="15" s="1"/>
  <c r="K291" i="15"/>
  <c r="L291" i="15" s="1"/>
  <c r="K109" i="15"/>
  <c r="L109" i="15" s="1"/>
  <c r="K278" i="15"/>
  <c r="L278" i="15" s="1"/>
  <c r="K97" i="15"/>
  <c r="L97" i="15" s="1"/>
  <c r="K106" i="15"/>
  <c r="L106" i="15" s="1"/>
  <c r="G15" i="15"/>
  <c r="H15" i="15" s="1"/>
  <c r="G99" i="15"/>
  <c r="H99" i="15" s="1"/>
  <c r="C313" i="15"/>
  <c r="D313" i="15" s="1"/>
  <c r="C242" i="15"/>
  <c r="D242" i="15" s="1"/>
  <c r="C179" i="15"/>
  <c r="D179" i="15" s="1"/>
  <c r="C68" i="15"/>
  <c r="D68" i="15" s="1"/>
  <c r="G244" i="15"/>
  <c r="H244" i="15" s="1"/>
  <c r="G311" i="15"/>
  <c r="H311" i="15" s="1"/>
  <c r="G204" i="15"/>
  <c r="H204" i="15" s="1"/>
  <c r="K216" i="15"/>
  <c r="G262" i="15"/>
  <c r="H262" i="15" s="1"/>
  <c r="K306" i="15"/>
  <c r="L306" i="15" s="1"/>
  <c r="G193" i="15"/>
  <c r="H193" i="15" s="1"/>
  <c r="K43" i="15"/>
  <c r="L43" i="15" s="1"/>
  <c r="K204" i="15"/>
  <c r="L204" i="15" s="1"/>
  <c r="K30" i="15"/>
  <c r="L30" i="15" s="1"/>
  <c r="K191" i="15"/>
  <c r="L191" i="15" s="1"/>
  <c r="G12" i="15"/>
  <c r="H12" i="15" s="1"/>
  <c r="G38" i="15"/>
  <c r="H38" i="15" s="1"/>
  <c r="G82" i="15"/>
  <c r="H82" i="15" s="1"/>
  <c r="C129" i="15"/>
  <c r="D129" i="15" s="1"/>
  <c r="G345" i="15"/>
  <c r="H345" i="15" s="1"/>
  <c r="G218" i="15"/>
  <c r="H218" i="15" s="1"/>
  <c r="K186" i="15"/>
  <c r="L186" i="15" s="1"/>
  <c r="C268" i="15"/>
  <c r="D268" i="15" s="1"/>
  <c r="C301" i="15"/>
  <c r="D301" i="15" s="1"/>
  <c r="G113" i="15"/>
  <c r="H113" i="15" s="1"/>
  <c r="C262" i="15"/>
  <c r="D262" i="15" s="1"/>
  <c r="C175" i="15"/>
  <c r="D175" i="15" s="1"/>
  <c r="C335" i="15"/>
  <c r="D335" i="15" s="1"/>
  <c r="K148" i="15"/>
  <c r="L148" i="15" s="1"/>
  <c r="K317" i="15"/>
  <c r="L317" i="15" s="1"/>
  <c r="K199" i="15"/>
  <c r="L199" i="15" s="1"/>
  <c r="G20" i="15"/>
  <c r="K272" i="15"/>
  <c r="L272" i="15" s="1"/>
  <c r="G26" i="15"/>
  <c r="H26" i="15" s="1"/>
  <c r="C73" i="15"/>
  <c r="D73" i="15" s="1"/>
  <c r="G289" i="15"/>
  <c r="H289" i="15" s="1"/>
  <c r="G128" i="15"/>
  <c r="H128" i="15" s="1"/>
  <c r="C323" i="15"/>
  <c r="D323" i="15" s="1"/>
  <c r="C212" i="15"/>
  <c r="D212" i="15" s="1"/>
  <c r="C189" i="15"/>
  <c r="D189" i="15" s="1"/>
  <c r="C256" i="15"/>
  <c r="D256" i="15" s="1"/>
  <c r="C150" i="15"/>
  <c r="D150" i="15" s="1"/>
  <c r="G223" i="15"/>
  <c r="H223" i="15" s="1"/>
  <c r="C143" i="15"/>
  <c r="D143" i="15" s="1"/>
  <c r="G19" i="15"/>
  <c r="H19" i="15" s="1"/>
  <c r="G207" i="15"/>
  <c r="H207" i="15" s="1"/>
  <c r="K315" i="15"/>
  <c r="L315" i="15" s="1"/>
  <c r="K133" i="15"/>
  <c r="L133" i="15" s="1"/>
  <c r="K302" i="15"/>
  <c r="L302" i="15" s="1"/>
  <c r="K121" i="15"/>
  <c r="L121" i="15" s="1"/>
  <c r="G29" i="15"/>
  <c r="H29" i="15" s="1"/>
  <c r="G39" i="15"/>
  <c r="H39" i="15" s="1"/>
  <c r="G161" i="15"/>
  <c r="H161" i="15" s="1"/>
  <c r="C337" i="15"/>
  <c r="D337" i="15" s="1"/>
  <c r="C202" i="15"/>
  <c r="D202" i="15" s="1"/>
  <c r="C75" i="15"/>
  <c r="D75" i="15" s="1"/>
  <c r="G307" i="15"/>
  <c r="H307" i="15" s="1"/>
  <c r="G174" i="15"/>
  <c r="H174" i="15" s="1"/>
  <c r="G214" i="15"/>
  <c r="H214" i="15" s="1"/>
  <c r="C245" i="15"/>
  <c r="D245" i="15" s="1"/>
  <c r="C151" i="15"/>
  <c r="D151" i="15" s="1"/>
  <c r="C312" i="15"/>
  <c r="D312" i="15" s="1"/>
  <c r="C347" i="15"/>
  <c r="D347" i="15" s="1"/>
  <c r="K195" i="15"/>
  <c r="L195" i="15" s="1"/>
  <c r="K13" i="15"/>
  <c r="L13" i="15" s="1"/>
  <c r="K182" i="15"/>
  <c r="L182" i="15" s="1"/>
  <c r="K343" i="15"/>
  <c r="L343" i="15" s="1"/>
  <c r="G100" i="15"/>
  <c r="H100" i="15" s="1"/>
  <c r="G62" i="15"/>
  <c r="H62" i="15" s="1"/>
  <c r="K288" i="15"/>
  <c r="C25" i="15"/>
  <c r="D25" i="15" s="1"/>
  <c r="G241" i="15"/>
  <c r="K328" i="15"/>
  <c r="L328" i="15" s="1"/>
  <c r="C275" i="15"/>
  <c r="D275" i="15" s="1"/>
  <c r="C164" i="15"/>
  <c r="D164" i="15" s="1"/>
  <c r="C221" i="15"/>
  <c r="D221" i="15" s="1"/>
  <c r="C288" i="15"/>
  <c r="D288" i="15" s="1"/>
  <c r="C182" i="15"/>
  <c r="D182" i="15" s="1"/>
  <c r="G351" i="15"/>
  <c r="H351" i="15" s="1"/>
  <c r="G335" i="15"/>
  <c r="K44" i="15"/>
  <c r="L44" i="15" s="1"/>
  <c r="K213" i="15"/>
  <c r="L213" i="15" s="1"/>
  <c r="K31" i="15"/>
  <c r="L31" i="15" s="1"/>
  <c r="K137" i="15"/>
  <c r="L137" i="15" s="1"/>
  <c r="G173" i="15"/>
  <c r="H173" i="15" s="1"/>
  <c r="G43" i="15"/>
  <c r="H43" i="15" s="1"/>
  <c r="O14" i="15"/>
  <c r="P14" i="15" s="1"/>
  <c r="AI314" i="15"/>
  <c r="AJ314" i="15" s="1"/>
  <c r="W299" i="15"/>
  <c r="X299" i="15" s="1"/>
  <c r="AY283" i="15"/>
  <c r="BA283" i="15" s="1"/>
  <c r="BB283" i="15" s="1"/>
  <c r="AM261" i="15"/>
  <c r="AO261" i="15" s="1"/>
  <c r="AP261" i="15" s="1"/>
  <c r="AA238" i="15"/>
  <c r="AC238" i="15" s="1"/>
  <c r="AD238" i="15" s="1"/>
  <c r="O216" i="15"/>
  <c r="Q216" i="15" s="1"/>
  <c r="R216" i="15" s="1"/>
  <c r="AQ184" i="15"/>
  <c r="AS184" i="15" s="1"/>
  <c r="AT184" i="15" s="1"/>
  <c r="AE161" i="15"/>
  <c r="AF161" i="15" s="1"/>
  <c r="S139" i="15"/>
  <c r="AU115" i="15"/>
  <c r="AW115" i="15" s="1"/>
  <c r="AX115" i="15" s="1"/>
  <c r="AM183" i="15"/>
  <c r="AO183" i="15" s="1"/>
  <c r="AP183" i="15" s="1"/>
  <c r="AE194" i="15"/>
  <c r="AF194" i="15" s="1"/>
  <c r="W134" i="15"/>
  <c r="Y134" i="15" s="1"/>
  <c r="Z134" i="15" s="1"/>
  <c r="O146" i="15"/>
  <c r="AU156" i="15"/>
  <c r="AW156" i="15" s="1"/>
  <c r="AX156" i="15" s="1"/>
  <c r="AM88" i="15"/>
  <c r="AN88" i="15" s="1"/>
  <c r="AE99" i="15"/>
  <c r="AF99" i="15" s="1"/>
  <c r="W159" i="15"/>
  <c r="Y159" i="15" s="1"/>
  <c r="Z159" i="15" s="1"/>
  <c r="S325" i="15"/>
  <c r="T325" i="15" s="1"/>
  <c r="AY151" i="15"/>
  <c r="BA151" i="15" s="1"/>
  <c r="BB151" i="15" s="1"/>
  <c r="AU317" i="15"/>
  <c r="AW317" i="15" s="1"/>
  <c r="AX317" i="15" s="1"/>
  <c r="AM129" i="15"/>
  <c r="AO129" i="15" s="1"/>
  <c r="AP129" i="15" s="1"/>
  <c r="AI295" i="15"/>
  <c r="AA114" i="15"/>
  <c r="AB114" i="15" s="1"/>
  <c r="W272" i="15"/>
  <c r="O92" i="15"/>
  <c r="P92" i="15" s="1"/>
  <c r="AY256" i="15"/>
  <c r="AZ256" i="15" s="1"/>
  <c r="AQ76" i="15"/>
  <c r="AS76" i="15" s="1"/>
  <c r="AT76" i="15" s="1"/>
  <c r="AM234" i="15"/>
  <c r="AO234" i="15" s="1"/>
  <c r="AP234" i="15" s="1"/>
  <c r="AE45" i="15"/>
  <c r="AF45" i="15" s="1"/>
  <c r="AA211" i="15"/>
  <c r="S15" i="15"/>
  <c r="U15" i="15" s="1"/>
  <c r="V15" i="15" s="1"/>
  <c r="O181" i="15"/>
  <c r="Q181" i="15" s="1"/>
  <c r="R181" i="15" s="1"/>
  <c r="AY345" i="15"/>
  <c r="BA345" i="15" s="1"/>
  <c r="BB345" i="15" s="1"/>
  <c r="AQ165" i="15"/>
  <c r="AS165" i="15" s="1"/>
  <c r="AT165" i="15" s="1"/>
  <c r="AM331" i="15"/>
  <c r="AN331" i="15" s="1"/>
  <c r="AE134" i="15"/>
  <c r="AF134" i="15" s="1"/>
  <c r="AA300" i="15"/>
  <c r="AC300" i="15" s="1"/>
  <c r="AD300" i="15" s="1"/>
  <c r="S112" i="15"/>
  <c r="O278" i="15"/>
  <c r="Q278" i="15" s="1"/>
  <c r="R278" i="15" s="1"/>
  <c r="AU88" i="15"/>
  <c r="AV88" i="15" s="1"/>
  <c r="AQ254" i="15"/>
  <c r="AS254" i="15" s="1"/>
  <c r="AT254" i="15" s="1"/>
  <c r="AI130" i="15"/>
  <c r="AK130" i="15" s="1"/>
  <c r="AL130" i="15" s="1"/>
  <c r="AE295" i="15"/>
  <c r="AG295" i="15" s="1"/>
  <c r="AH295" i="15" s="1"/>
  <c r="W115" i="15"/>
  <c r="Y115" i="15" s="1"/>
  <c r="Z115" i="15" s="1"/>
  <c r="S273" i="15"/>
  <c r="U273" i="15" s="1"/>
  <c r="V273" i="15" s="1"/>
  <c r="AY99" i="15"/>
  <c r="BA99" i="15" s="1"/>
  <c r="BB99" i="15" s="1"/>
  <c r="AU257" i="15"/>
  <c r="AW257" i="15" s="1"/>
  <c r="AX257" i="15" s="1"/>
  <c r="AM77" i="15"/>
  <c r="AI243" i="15"/>
  <c r="AK243" i="15" s="1"/>
  <c r="AL243" i="15" s="1"/>
  <c r="AA54" i="15"/>
  <c r="AB54" i="15" s="1"/>
  <c r="W220" i="15"/>
  <c r="X220" i="15" s="1"/>
  <c r="O32" i="15"/>
  <c r="P32" i="15" s="1"/>
  <c r="AY196" i="15"/>
  <c r="AZ196" i="15" s="1"/>
  <c r="AU354" i="15"/>
  <c r="AW354" i="15" s="1"/>
  <c r="AX354" i="15" s="1"/>
  <c r="AM166" i="15"/>
  <c r="AO166" i="15" s="1"/>
  <c r="AP166" i="15" s="1"/>
  <c r="AI332" i="15"/>
  <c r="AA199" i="15"/>
  <c r="AC199" i="15" s="1"/>
  <c r="AD199" i="15" s="1"/>
  <c r="S19" i="15"/>
  <c r="U19" i="15" s="1"/>
  <c r="V19" i="15" s="1"/>
  <c r="O177" i="15"/>
  <c r="AY341" i="15"/>
  <c r="AZ341" i="15" s="1"/>
  <c r="AQ153" i="15"/>
  <c r="AS153" i="15" s="1"/>
  <c r="AT153" i="15" s="1"/>
  <c r="AM319" i="15"/>
  <c r="AO319" i="15" s="1"/>
  <c r="AP319" i="15" s="1"/>
  <c r="AE138" i="15"/>
  <c r="AG138" i="15" s="1"/>
  <c r="AH138" i="15" s="1"/>
  <c r="AA296" i="15"/>
  <c r="S116" i="15"/>
  <c r="T116" i="15" s="1"/>
  <c r="O282" i="15"/>
  <c r="P282" i="15" s="1"/>
  <c r="AU100" i="15"/>
  <c r="AW100" i="15" s="1"/>
  <c r="AX100" i="15" s="1"/>
  <c r="AQ322" i="15"/>
  <c r="AS322" i="15" s="1"/>
  <c r="AT322" i="15" s="1"/>
  <c r="AI134" i="15"/>
  <c r="AK134" i="15" s="1"/>
  <c r="AL134" i="15" s="1"/>
  <c r="AE299" i="15"/>
  <c r="W103" i="15"/>
  <c r="Y103" i="15" s="1"/>
  <c r="Z103" i="15" s="1"/>
  <c r="S269" i="15"/>
  <c r="AY95" i="15"/>
  <c r="BA95" i="15" s="1"/>
  <c r="BB95" i="15" s="1"/>
  <c r="AU261" i="15"/>
  <c r="AW261" i="15" s="1"/>
  <c r="AX261" i="15" s="1"/>
  <c r="AM73" i="15"/>
  <c r="AO73" i="15" s="1"/>
  <c r="AP73" i="15" s="1"/>
  <c r="AI239" i="15"/>
  <c r="AK239" i="15" s="1"/>
  <c r="AL239" i="15" s="1"/>
  <c r="AA58" i="15"/>
  <c r="AB58" i="15" s="1"/>
  <c r="W216" i="15"/>
  <c r="O36" i="15"/>
  <c r="Q36" i="15" s="1"/>
  <c r="R36" i="15" s="1"/>
  <c r="AY200" i="15"/>
  <c r="AQ20" i="15"/>
  <c r="AR20" i="15" s="1"/>
  <c r="AM178" i="15"/>
  <c r="AO178" i="15" s="1"/>
  <c r="AP178" i="15" s="1"/>
  <c r="AI336" i="15"/>
  <c r="AK336" i="15" s="1"/>
  <c r="AL336" i="15" s="1"/>
  <c r="AA155" i="15"/>
  <c r="AC155" i="15" s="1"/>
  <c r="AD155" i="15" s="1"/>
  <c r="W313" i="15"/>
  <c r="Y313" i="15" s="1"/>
  <c r="Z313" i="15" s="1"/>
  <c r="O125" i="15"/>
  <c r="AY289" i="15"/>
  <c r="AZ289" i="15" s="1"/>
  <c r="AQ109" i="15"/>
  <c r="AM275" i="15"/>
  <c r="AO275" i="15" s="1"/>
  <c r="AP275" i="15" s="1"/>
  <c r="AE78" i="15"/>
  <c r="AG78" i="15" s="1"/>
  <c r="AH78" i="15" s="1"/>
  <c r="AA244" i="15"/>
  <c r="AC244" i="15" s="1"/>
  <c r="AD244" i="15" s="1"/>
  <c r="S56" i="15"/>
  <c r="U56" i="15" s="1"/>
  <c r="V56" i="15" s="1"/>
  <c r="O222" i="15"/>
  <c r="Q222" i="15" s="1"/>
  <c r="R222" i="15" s="1"/>
  <c r="AU32" i="15"/>
  <c r="AW32" i="15" s="1"/>
  <c r="AX32" i="15" s="1"/>
  <c r="AQ198" i="15"/>
  <c r="AR198" i="15" s="1"/>
  <c r="AI10" i="15"/>
  <c r="AK10" i="15" s="1"/>
  <c r="AL10" i="15" s="1"/>
  <c r="AE175" i="15"/>
  <c r="AG175" i="15" s="1"/>
  <c r="AH175" i="15" s="1"/>
  <c r="AA341" i="15"/>
  <c r="AB341" i="15" s="1"/>
  <c r="S153" i="15"/>
  <c r="T153" i="15" s="1"/>
  <c r="O311" i="15"/>
  <c r="Q311" i="15" s="1"/>
  <c r="R311" i="15" s="1"/>
  <c r="AU137" i="15"/>
  <c r="AW137" i="15" s="1"/>
  <c r="AX137" i="15" s="1"/>
  <c r="AQ303" i="15"/>
  <c r="AS303" i="15" s="1"/>
  <c r="AT303" i="15" s="1"/>
  <c r="AI123" i="15"/>
  <c r="AK123" i="15" s="1"/>
  <c r="AL123" i="15" s="1"/>
  <c r="AE280" i="15"/>
  <c r="AF280" i="15" s="1"/>
  <c r="W100" i="15"/>
  <c r="X100" i="15" s="1"/>
  <c r="S266" i="15"/>
  <c r="U266" i="15" s="1"/>
  <c r="V266" i="15" s="1"/>
  <c r="AY76" i="15"/>
  <c r="BA76" i="15" s="1"/>
  <c r="BB76" i="15" s="1"/>
  <c r="AU234" i="15"/>
  <c r="AV234" i="15" s="1"/>
  <c r="AM46" i="15"/>
  <c r="AO46" i="15" s="1"/>
  <c r="AP46" i="15" s="1"/>
  <c r="AI212" i="15"/>
  <c r="AK212" i="15" s="1"/>
  <c r="AL212" i="15" s="1"/>
  <c r="AA15" i="15"/>
  <c r="AC15" i="15" s="1"/>
  <c r="AD15" i="15" s="1"/>
  <c r="W181" i="15"/>
  <c r="S347" i="15"/>
  <c r="U347" i="15" s="1"/>
  <c r="V347" i="15" s="1"/>
  <c r="AY157" i="15"/>
  <c r="AZ157" i="15" s="1"/>
  <c r="AU323" i="15"/>
  <c r="AV323" i="15" s="1"/>
  <c r="AM135" i="15"/>
  <c r="AN135" i="15" s="1"/>
  <c r="AI301" i="15"/>
  <c r="AJ301" i="15" s="1"/>
  <c r="AA112" i="15"/>
  <c r="W278" i="15"/>
  <c r="Y278" i="15" s="1"/>
  <c r="Z278" i="15" s="1"/>
  <c r="O98" i="15"/>
  <c r="AY262" i="15"/>
  <c r="AZ262" i="15" s="1"/>
  <c r="AQ74" i="15"/>
  <c r="AS74" i="15" s="1"/>
  <c r="AT74" i="15" s="1"/>
  <c r="AM232" i="15"/>
  <c r="AO232" i="15" s="1"/>
  <c r="AP232" i="15" s="1"/>
  <c r="AE51" i="15"/>
  <c r="AG51" i="15" s="1"/>
  <c r="AH51" i="15" s="1"/>
  <c r="AA209" i="15"/>
  <c r="AC209" i="15" s="1"/>
  <c r="AD209" i="15" s="1"/>
  <c r="S21" i="15"/>
  <c r="U21" i="15" s="1"/>
  <c r="V21" i="15" s="1"/>
  <c r="O187" i="15"/>
  <c r="P187" i="15" s="1"/>
  <c r="AU13" i="15"/>
  <c r="AQ179" i="15"/>
  <c r="AR179" i="15" s="1"/>
  <c r="AM337" i="15"/>
  <c r="AN337" i="15" s="1"/>
  <c r="AE156" i="15"/>
  <c r="AA322" i="15"/>
  <c r="AC322" i="15" s="1"/>
  <c r="AD322" i="15" s="1"/>
  <c r="S134" i="15"/>
  <c r="U134" i="15" s="1"/>
  <c r="V134" i="15" s="1"/>
  <c r="O300" i="15"/>
  <c r="Q300" i="15" s="1"/>
  <c r="R300" i="15" s="1"/>
  <c r="AU118" i="15"/>
  <c r="AW118" i="15" s="1"/>
  <c r="AX118" i="15" s="1"/>
  <c r="AQ284" i="15"/>
  <c r="AI88" i="15"/>
  <c r="AK88" i="15" s="1"/>
  <c r="AL88" i="15" s="1"/>
  <c r="AE253" i="15"/>
  <c r="AG253" i="15" s="1"/>
  <c r="AH253" i="15" s="1"/>
  <c r="W65" i="15"/>
  <c r="Y65" i="15" s="1"/>
  <c r="Z65" i="15" s="1"/>
  <c r="S223" i="15"/>
  <c r="U223" i="15" s="1"/>
  <c r="V223" i="15" s="1"/>
  <c r="AY41" i="15"/>
  <c r="AZ41" i="15" s="1"/>
  <c r="AU207" i="15"/>
  <c r="AW207" i="15" s="1"/>
  <c r="AX207" i="15" s="1"/>
  <c r="AM27" i="15"/>
  <c r="AO27" i="15" s="1"/>
  <c r="AP27" i="15" s="1"/>
  <c r="AI185" i="15"/>
  <c r="AE342" i="15"/>
  <c r="AG342" i="15" s="1"/>
  <c r="AH342" i="15" s="1"/>
  <c r="W162" i="15"/>
  <c r="Y162" i="15" s="1"/>
  <c r="Z162" i="15" s="1"/>
  <c r="S320" i="15"/>
  <c r="AY138" i="15"/>
  <c r="BA138" i="15" s="1"/>
  <c r="BB138" i="15" s="1"/>
  <c r="AU296" i="15"/>
  <c r="AW296" i="15" s="1"/>
  <c r="AX296" i="15" s="1"/>
  <c r="AM116" i="15"/>
  <c r="AO116" i="15" s="1"/>
  <c r="AP116" i="15" s="1"/>
  <c r="AI274" i="15"/>
  <c r="AK274" i="15" s="1"/>
  <c r="AL274" i="15" s="1"/>
  <c r="AA93" i="15"/>
  <c r="W259" i="15"/>
  <c r="Y259" i="15" s="1"/>
  <c r="Z259" i="15" s="1"/>
  <c r="O63" i="15"/>
  <c r="Q63" i="15" s="1"/>
  <c r="R63" i="15" s="1"/>
  <c r="AY243" i="15"/>
  <c r="BA243" i="15" s="1"/>
  <c r="BB243" i="15" s="1"/>
  <c r="AQ55" i="15"/>
  <c r="AS55" i="15" s="1"/>
  <c r="AT55" i="15" s="1"/>
  <c r="AM221" i="15"/>
  <c r="AO221" i="15" s="1"/>
  <c r="AP221" i="15" s="1"/>
  <c r="AE32" i="15"/>
  <c r="AG32" i="15" s="1"/>
  <c r="AH32" i="15" s="1"/>
  <c r="AA198" i="15"/>
  <c r="AC198" i="15" s="1"/>
  <c r="AD198" i="15" s="1"/>
  <c r="S18" i="15"/>
  <c r="T18" i="15" s="1"/>
  <c r="O176" i="15"/>
  <c r="Q176" i="15" s="1"/>
  <c r="R176" i="15" s="1"/>
  <c r="AY340" i="15"/>
  <c r="BA340" i="15" s="1"/>
  <c r="BB340" i="15" s="1"/>
  <c r="AQ144" i="15"/>
  <c r="AR144" i="15" s="1"/>
  <c r="AM310" i="15"/>
  <c r="AO310" i="15" s="1"/>
  <c r="AP310" i="15" s="1"/>
  <c r="AE121" i="15"/>
  <c r="AG121" i="15" s="1"/>
  <c r="AH121" i="15" s="1"/>
  <c r="AA279" i="15"/>
  <c r="AC279" i="15" s="1"/>
  <c r="AD279" i="15" s="1"/>
  <c r="S99" i="15"/>
  <c r="T99" i="15" s="1"/>
  <c r="O257" i="15"/>
  <c r="AU75" i="15"/>
  <c r="AV75" i="15" s="1"/>
  <c r="AQ233" i="15"/>
  <c r="AR233" i="15" s="1"/>
  <c r="AI53" i="15"/>
  <c r="AJ53" i="15" s="1"/>
  <c r="AE218" i="15"/>
  <c r="AG218" i="15" s="1"/>
  <c r="AH218" i="15" s="1"/>
  <c r="W30" i="15"/>
  <c r="Y30" i="15" s="1"/>
  <c r="Z30" i="15" s="1"/>
  <c r="S196" i="15"/>
  <c r="U196" i="15" s="1"/>
  <c r="V196" i="15" s="1"/>
  <c r="AY14" i="15"/>
  <c r="BA14" i="15" s="1"/>
  <c r="BB14" i="15" s="1"/>
  <c r="AU180" i="15"/>
  <c r="AQ338" i="15"/>
  <c r="AS338" i="15" s="1"/>
  <c r="AT338" i="15" s="1"/>
  <c r="AI150" i="15"/>
  <c r="AK150" i="15" s="1"/>
  <c r="AL150" i="15" s="1"/>
  <c r="AE315" i="15"/>
  <c r="W119" i="15"/>
  <c r="Y119" i="15" s="1"/>
  <c r="Z119" i="15" s="1"/>
  <c r="S285" i="15"/>
  <c r="U285" i="15" s="1"/>
  <c r="V285" i="15" s="1"/>
  <c r="AY111" i="15"/>
  <c r="BA111" i="15" s="1"/>
  <c r="BB111" i="15" s="1"/>
  <c r="AU277" i="15"/>
  <c r="AW277" i="15" s="1"/>
  <c r="AX277" i="15" s="1"/>
  <c r="AM89" i="15"/>
  <c r="AI255" i="15"/>
  <c r="AJ255" i="15" s="1"/>
  <c r="AA74" i="15"/>
  <c r="AC74" i="15" s="1"/>
  <c r="AD74" i="15" s="1"/>
  <c r="W232" i="15"/>
  <c r="X232" i="15" s="1"/>
  <c r="O52" i="15"/>
  <c r="Q52" i="15" s="1"/>
  <c r="R52" i="15" s="1"/>
  <c r="AY216" i="15"/>
  <c r="AZ216" i="15" s="1"/>
  <c r="AQ36" i="15"/>
  <c r="AM258" i="15"/>
  <c r="AO258" i="15" s="1"/>
  <c r="AP258" i="15" s="1"/>
  <c r="AE69" i="15"/>
  <c r="AA235" i="15"/>
  <c r="AC235" i="15" s="1"/>
  <c r="AD235" i="15" s="1"/>
  <c r="S39" i="15"/>
  <c r="U39" i="15" s="1"/>
  <c r="V39" i="15" s="1"/>
  <c r="O205" i="15"/>
  <c r="Q205" i="15" s="1"/>
  <c r="R205" i="15" s="1"/>
  <c r="AU23" i="15"/>
  <c r="AW23" i="15" s="1"/>
  <c r="AX23" i="15" s="1"/>
  <c r="AQ189" i="15"/>
  <c r="AS189" i="15" s="1"/>
  <c r="AT189" i="15" s="1"/>
  <c r="AM7" i="15"/>
  <c r="AO7" i="15" s="1"/>
  <c r="AP7" i="15" s="1"/>
  <c r="AE158" i="15"/>
  <c r="AF158" i="15" s="1"/>
  <c r="AA324" i="15"/>
  <c r="S136" i="15"/>
  <c r="U136" i="15" s="1"/>
  <c r="V136" i="15" s="1"/>
  <c r="O302" i="15"/>
  <c r="P302" i="15" s="1"/>
  <c r="AU112" i="15"/>
  <c r="AV112" i="15" s="1"/>
  <c r="AQ278" i="15"/>
  <c r="AS278" i="15" s="1"/>
  <c r="AT278" i="15" s="1"/>
  <c r="AI90" i="15"/>
  <c r="AK90" i="15" s="1"/>
  <c r="AL90" i="15" s="1"/>
  <c r="AE255" i="15"/>
  <c r="AG255" i="15" s="1"/>
  <c r="AH255" i="15" s="1"/>
  <c r="W75" i="15"/>
  <c r="Y75" i="15" s="1"/>
  <c r="Z75" i="15" s="1"/>
  <c r="S233" i="15"/>
  <c r="K339" i="15"/>
  <c r="L339" i="15" s="1"/>
  <c r="K157" i="15"/>
  <c r="L157" i="15" s="1"/>
  <c r="K326" i="15"/>
  <c r="L326" i="15" s="1"/>
  <c r="K145" i="15"/>
  <c r="L145" i="15" s="1"/>
  <c r="K42" i="15"/>
  <c r="L42" i="15" s="1"/>
  <c r="K82" i="15"/>
  <c r="L82" i="15" s="1"/>
  <c r="G122" i="15"/>
  <c r="H122" i="15" s="1"/>
  <c r="C233" i="15"/>
  <c r="C98" i="15"/>
  <c r="D98" i="15" s="1"/>
  <c r="G322" i="15"/>
  <c r="H322" i="15" s="1"/>
  <c r="G267" i="15"/>
  <c r="H267" i="15" s="1"/>
  <c r="G73" i="15"/>
  <c r="H73" i="15" s="1"/>
  <c r="K289" i="15"/>
  <c r="L289" i="15" s="1"/>
  <c r="C165" i="15"/>
  <c r="D165" i="15" s="1"/>
  <c r="C71" i="15"/>
  <c r="D71" i="15" s="1"/>
  <c r="C110" i="15"/>
  <c r="D110" i="15" s="1"/>
  <c r="G183" i="15"/>
  <c r="H183" i="15" s="1"/>
  <c r="C237" i="15"/>
  <c r="D237" i="15" s="1"/>
  <c r="K91" i="15"/>
  <c r="L91" i="15" s="1"/>
  <c r="K252" i="15"/>
  <c r="L252" i="15" s="1"/>
  <c r="K78" i="15"/>
  <c r="L78" i="15" s="1"/>
  <c r="K239" i="15"/>
  <c r="L239" i="15" s="1"/>
  <c r="K336" i="15"/>
  <c r="L336" i="15" s="1"/>
  <c r="K176" i="15"/>
  <c r="L176" i="15" s="1"/>
  <c r="G199" i="15"/>
  <c r="H199" i="15" s="1"/>
  <c r="G336" i="15"/>
  <c r="H336" i="15" s="1"/>
  <c r="G265" i="15"/>
  <c r="H265" i="15" s="1"/>
  <c r="G202" i="15"/>
  <c r="H202" i="15" s="1"/>
  <c r="K24" i="15"/>
  <c r="L24" i="15" s="1"/>
  <c r="C252" i="15"/>
  <c r="D252" i="15" s="1"/>
  <c r="K282" i="15"/>
  <c r="L282" i="15" s="1"/>
  <c r="C53" i="15"/>
  <c r="G302" i="15"/>
  <c r="H302" i="15" s="1"/>
  <c r="C270" i="15"/>
  <c r="D270" i="15" s="1"/>
  <c r="G44" i="15"/>
  <c r="H44" i="15" s="1"/>
  <c r="C346" i="15"/>
  <c r="D346" i="15" s="1"/>
  <c r="G270" i="15"/>
  <c r="H270" i="15" s="1"/>
  <c r="K7" i="15"/>
  <c r="L7" i="15" s="1"/>
  <c r="K173" i="15"/>
  <c r="L173" i="15" s="1"/>
  <c r="K342" i="15"/>
  <c r="L342" i="15" s="1"/>
  <c r="K161" i="15"/>
  <c r="L161" i="15" s="1"/>
  <c r="K337" i="15"/>
  <c r="L337" i="15" s="1"/>
  <c r="G79" i="15"/>
  <c r="H79" i="15" s="1"/>
  <c r="G216" i="15"/>
  <c r="H216" i="15" s="1"/>
  <c r="G81" i="15"/>
  <c r="H81" i="15" s="1"/>
  <c r="C306" i="15"/>
  <c r="D306" i="15" s="1"/>
  <c r="C243" i="15"/>
  <c r="D243" i="15" s="1"/>
  <c r="C132" i="15"/>
  <c r="D132" i="15" s="1"/>
  <c r="C29" i="15"/>
  <c r="D29" i="15" s="1"/>
  <c r="C96" i="15"/>
  <c r="D96" i="15" s="1"/>
  <c r="G333" i="15"/>
  <c r="H333" i="15" s="1"/>
  <c r="C46" i="15"/>
  <c r="D46" i="15" s="1"/>
  <c r="C287" i="15"/>
  <c r="D287" i="15" s="1"/>
  <c r="G35" i="15"/>
  <c r="H35" i="15" s="1"/>
  <c r="C108" i="15"/>
  <c r="D108" i="15" s="1"/>
  <c r="K107" i="15"/>
  <c r="K268" i="15"/>
  <c r="L268" i="15" s="1"/>
  <c r="K94" i="15"/>
  <c r="L94" i="15" s="1"/>
  <c r="K255" i="15"/>
  <c r="L255" i="15" s="1"/>
  <c r="G76" i="15"/>
  <c r="H76" i="15" s="1"/>
  <c r="G102" i="15"/>
  <c r="H102" i="15" s="1"/>
  <c r="G146" i="15"/>
  <c r="H146" i="15" s="1"/>
  <c r="C193" i="15"/>
  <c r="D193" i="15" s="1"/>
  <c r="C58" i="15"/>
  <c r="D58" i="15" s="1"/>
  <c r="G282" i="15"/>
  <c r="H282" i="15" s="1"/>
  <c r="G129" i="15"/>
  <c r="H129" i="15" s="1"/>
  <c r="C332" i="15"/>
  <c r="D332" i="15" s="1"/>
  <c r="G91" i="15"/>
  <c r="H91" i="15" s="1"/>
  <c r="G300" i="15"/>
  <c r="H300" i="15" s="1"/>
  <c r="G205" i="15"/>
  <c r="H205" i="15" s="1"/>
  <c r="C14" i="15"/>
  <c r="D14" i="15" s="1"/>
  <c r="K51" i="15"/>
  <c r="L51" i="15" s="1"/>
  <c r="K212" i="15"/>
  <c r="L212" i="15" s="1"/>
  <c r="K38" i="15"/>
  <c r="L38" i="15" s="1"/>
  <c r="K263" i="15"/>
  <c r="L263" i="15" s="1"/>
  <c r="G84" i="15"/>
  <c r="H84" i="15" s="1"/>
  <c r="G46" i="15"/>
  <c r="H46" i="15" s="1"/>
  <c r="G90" i="15"/>
  <c r="C137" i="15"/>
  <c r="D137" i="15" s="1"/>
  <c r="G353" i="15"/>
  <c r="H353" i="15" s="1"/>
  <c r="G226" i="15"/>
  <c r="H226" i="15" s="1"/>
  <c r="K280" i="15"/>
  <c r="L280" i="15" s="1"/>
  <c r="C276" i="15"/>
  <c r="D276" i="15" s="1"/>
  <c r="C317" i="15"/>
  <c r="D317" i="15" s="1"/>
  <c r="G169" i="15"/>
  <c r="H169" i="15" s="1"/>
  <c r="C278" i="15"/>
  <c r="D278" i="15" s="1"/>
  <c r="C222" i="15"/>
  <c r="D222" i="15" s="1"/>
  <c r="C40" i="15"/>
  <c r="D40" i="15" s="1"/>
  <c r="C91" i="15"/>
  <c r="D91" i="15" s="1"/>
  <c r="G255" i="15"/>
  <c r="H255" i="15" s="1"/>
  <c r="K28" i="15"/>
  <c r="L28" i="15" s="1"/>
  <c r="K197" i="15"/>
  <c r="L197" i="15" s="1"/>
  <c r="K15" i="15"/>
  <c r="L15" i="15" s="1"/>
  <c r="K185" i="15"/>
  <c r="L185" i="15" s="1"/>
  <c r="G93" i="15"/>
  <c r="H93" i="15" s="1"/>
  <c r="G103" i="15"/>
  <c r="H103" i="15" s="1"/>
  <c r="G240" i="15"/>
  <c r="H240" i="15" s="1"/>
  <c r="K250" i="15"/>
  <c r="L250" i="15" s="1"/>
  <c r="C266" i="15"/>
  <c r="D266" i="15" s="1"/>
  <c r="C139" i="15"/>
  <c r="D139" i="15" s="1"/>
  <c r="C28" i="15"/>
  <c r="D28" i="15" s="1"/>
  <c r="G89" i="15"/>
  <c r="H89" i="15" s="1"/>
  <c r="G231" i="15"/>
  <c r="H231" i="15" s="1"/>
  <c r="K346" i="15"/>
  <c r="L346" i="15" s="1"/>
  <c r="C279" i="15"/>
  <c r="D279" i="15" s="1"/>
  <c r="C200" i="15"/>
  <c r="D200" i="15" s="1"/>
  <c r="G51" i="15"/>
  <c r="H51" i="15" s="1"/>
  <c r="K259" i="15"/>
  <c r="L259" i="15" s="1"/>
  <c r="K77" i="15"/>
  <c r="L77" i="15" s="1"/>
  <c r="K246" i="15"/>
  <c r="L246" i="15" s="1"/>
  <c r="K65" i="15"/>
  <c r="L65" i="15" s="1"/>
  <c r="G164" i="15"/>
  <c r="H164" i="15" s="1"/>
  <c r="G126" i="15"/>
  <c r="H126" i="15" s="1"/>
  <c r="G42" i="15"/>
  <c r="H42" i="15" s="1"/>
  <c r="C89" i="15"/>
  <c r="D89" i="15" s="1"/>
  <c r="G305" i="15"/>
  <c r="H305" i="15" s="1"/>
  <c r="G166" i="15"/>
  <c r="H166" i="15" s="1"/>
  <c r="C339" i="15"/>
  <c r="D339" i="15" s="1"/>
  <c r="C228" i="15"/>
  <c r="D228" i="15" s="1"/>
  <c r="C349" i="15"/>
  <c r="G220" i="15"/>
  <c r="H220" i="15" s="1"/>
  <c r="K194" i="15"/>
  <c r="L194" i="15" s="1"/>
  <c r="C303" i="15"/>
  <c r="D303" i="15" s="1"/>
  <c r="C350" i="15"/>
  <c r="D350" i="15" s="1"/>
  <c r="K108" i="15"/>
  <c r="L108" i="15" s="1"/>
  <c r="K277" i="15"/>
  <c r="L277" i="15" s="1"/>
  <c r="K95" i="15"/>
  <c r="L95" i="15" s="1"/>
  <c r="K201" i="15"/>
  <c r="G70" i="15"/>
  <c r="H70" i="15" s="1"/>
  <c r="C236" i="15"/>
  <c r="D236" i="15" s="1"/>
  <c r="O270" i="15"/>
  <c r="Q270" i="15" s="1"/>
  <c r="R270" i="15" s="1"/>
  <c r="AE31" i="15"/>
  <c r="AG31" i="15" s="1"/>
  <c r="AH31" i="15" s="1"/>
  <c r="S9" i="15"/>
  <c r="U9" i="15" s="1"/>
  <c r="V9" i="15" s="1"/>
  <c r="AY347" i="15"/>
  <c r="AZ347" i="15" s="1"/>
  <c r="AM325" i="15"/>
  <c r="AO325" i="15" s="1"/>
  <c r="AP325" i="15" s="1"/>
  <c r="AA302" i="15"/>
  <c r="O280" i="15"/>
  <c r="P280" i="15" s="1"/>
  <c r="AQ248" i="15"/>
  <c r="AS248" i="15" s="1"/>
  <c r="AT248" i="15" s="1"/>
  <c r="AE225" i="15"/>
  <c r="AG225" i="15" s="1"/>
  <c r="AH225" i="15" s="1"/>
  <c r="S203" i="15"/>
  <c r="U203" i="15" s="1"/>
  <c r="V203" i="15" s="1"/>
  <c r="AU179" i="15"/>
  <c r="AV179" i="15" s="1"/>
  <c r="AM247" i="15"/>
  <c r="AN247" i="15" s="1"/>
  <c r="AE258" i="15"/>
  <c r="AG258" i="15" s="1"/>
  <c r="AH258" i="15" s="1"/>
  <c r="W262" i="15"/>
  <c r="Y262" i="15" s="1"/>
  <c r="Z262" i="15" s="1"/>
  <c r="O210" i="15"/>
  <c r="P210" i="15" s="1"/>
  <c r="AU220" i="15"/>
  <c r="AW220" i="15" s="1"/>
  <c r="AX220" i="15" s="1"/>
  <c r="AM216" i="15"/>
  <c r="AN216" i="15" s="1"/>
  <c r="AE163" i="15"/>
  <c r="AG163" i="15" s="1"/>
  <c r="AH163" i="15" s="1"/>
  <c r="W223" i="15"/>
  <c r="Y223" i="15" s="1"/>
  <c r="Z223" i="15" s="1"/>
  <c r="O43" i="15"/>
  <c r="AY215" i="15"/>
  <c r="AZ215" i="15" s="1"/>
  <c r="AQ35" i="15"/>
  <c r="AM193" i="15"/>
  <c r="AO193" i="15" s="1"/>
  <c r="AP193" i="15" s="1"/>
  <c r="AE12" i="15"/>
  <c r="AF12" i="15" s="1"/>
  <c r="AA178" i="15"/>
  <c r="W336" i="15"/>
  <c r="Y336" i="15" s="1"/>
  <c r="Z336" i="15" s="1"/>
  <c r="O156" i="15"/>
  <c r="Q156" i="15" s="1"/>
  <c r="R156" i="15" s="1"/>
  <c r="AY320" i="15"/>
  <c r="AQ140" i="15"/>
  <c r="AR140" i="15" s="1"/>
  <c r="AM298" i="15"/>
  <c r="AE109" i="15"/>
  <c r="AG109" i="15" s="1"/>
  <c r="AH109" i="15" s="1"/>
  <c r="AA275" i="15"/>
  <c r="AC275" i="15" s="1"/>
  <c r="AD275" i="15" s="1"/>
  <c r="S79" i="15"/>
  <c r="O245" i="15"/>
  <c r="P245" i="15" s="1"/>
  <c r="AU63" i="15"/>
  <c r="AW63" i="15" s="1"/>
  <c r="AX63" i="15" s="1"/>
  <c r="AQ229" i="15"/>
  <c r="AI41" i="15"/>
  <c r="AK41" i="15" s="1"/>
  <c r="AL41" i="15" s="1"/>
  <c r="AE198" i="15"/>
  <c r="W18" i="15"/>
  <c r="Y18" i="15" s="1"/>
  <c r="Z18" i="15" s="1"/>
  <c r="S176" i="15"/>
  <c r="U176" i="15" s="1"/>
  <c r="V176" i="15" s="1"/>
  <c r="O342" i="15"/>
  <c r="P342" i="15" s="1"/>
  <c r="AU152" i="15"/>
  <c r="AW152" i="15" s="1"/>
  <c r="AX152" i="15" s="1"/>
  <c r="AQ318" i="15"/>
  <c r="AS318" i="15" s="1"/>
  <c r="AT318" i="15" s="1"/>
  <c r="AI194" i="15"/>
  <c r="AK194" i="15" s="1"/>
  <c r="AL194" i="15" s="1"/>
  <c r="AA13" i="15"/>
  <c r="AC13" i="15" s="1"/>
  <c r="AD13" i="15" s="1"/>
  <c r="W179" i="15"/>
  <c r="X179" i="15" s="1"/>
  <c r="S337" i="15"/>
  <c r="T337" i="15" s="1"/>
  <c r="AY163" i="15"/>
  <c r="AZ163" i="15" s="1"/>
  <c r="AU321" i="15"/>
  <c r="AW321" i="15" s="1"/>
  <c r="AX321" i="15" s="1"/>
  <c r="AM141" i="15"/>
  <c r="AO141" i="15" s="1"/>
  <c r="AP141" i="15" s="1"/>
  <c r="AI307" i="15"/>
  <c r="AK307" i="15" s="1"/>
  <c r="AL307" i="15" s="1"/>
  <c r="AA118" i="15"/>
  <c r="W284" i="15"/>
  <c r="Y284" i="15" s="1"/>
  <c r="Z284" i="15" s="1"/>
  <c r="O96" i="15"/>
  <c r="AY260" i="15"/>
  <c r="BA260" i="15" s="1"/>
  <c r="BB260" i="15" s="1"/>
  <c r="AQ64" i="15"/>
  <c r="AS64" i="15" s="1"/>
  <c r="AT64" i="15" s="1"/>
  <c r="AM230" i="15"/>
  <c r="AO230" i="15" s="1"/>
  <c r="AP230" i="15" s="1"/>
  <c r="AE41" i="15"/>
  <c r="AG41" i="15" s="1"/>
  <c r="AH41" i="15" s="1"/>
  <c r="AA263" i="15"/>
  <c r="AC263" i="15" s="1"/>
  <c r="AD263" i="15" s="1"/>
  <c r="S83" i="15"/>
  <c r="T83" i="15" s="1"/>
  <c r="O241" i="15"/>
  <c r="P241" i="15" s="1"/>
  <c r="AU59" i="15"/>
  <c r="AQ217" i="15"/>
  <c r="AS217" i="15" s="1"/>
  <c r="AT217" i="15" s="1"/>
  <c r="AI37" i="15"/>
  <c r="AJ37" i="15" s="1"/>
  <c r="AE202" i="15"/>
  <c r="AF202" i="15" s="1"/>
  <c r="W14" i="15"/>
  <c r="Y14" i="15" s="1"/>
  <c r="Z14" i="15" s="1"/>
  <c r="S180" i="15"/>
  <c r="U180" i="15" s="1"/>
  <c r="V180" i="15" s="1"/>
  <c r="O346" i="15"/>
  <c r="AU164" i="15"/>
  <c r="AW164" i="15" s="1"/>
  <c r="AX164" i="15" s="1"/>
  <c r="AM32" i="15"/>
  <c r="AI198" i="15"/>
  <c r="AK198" i="15" s="1"/>
  <c r="AL198" i="15" s="1"/>
  <c r="AA9" i="15"/>
  <c r="AC9" i="15" s="1"/>
  <c r="AD9" i="15" s="1"/>
  <c r="W167" i="15"/>
  <c r="S333" i="15"/>
  <c r="U333" i="15" s="1"/>
  <c r="V333" i="15" s="1"/>
  <c r="AY159" i="15"/>
  <c r="BA159" i="15" s="1"/>
  <c r="BB159" i="15" s="1"/>
  <c r="AU325" i="15"/>
  <c r="AV325" i="15" s="1"/>
  <c r="AM137" i="15"/>
  <c r="AO137" i="15" s="1"/>
  <c r="AP137" i="15" s="1"/>
  <c r="AI303" i="15"/>
  <c r="AA122" i="15"/>
  <c r="AC122" i="15" s="1"/>
  <c r="AD122" i="15" s="1"/>
  <c r="W280" i="15"/>
  <c r="X280" i="15" s="1"/>
  <c r="O100" i="15"/>
  <c r="AY264" i="15"/>
  <c r="BA264" i="15" s="1"/>
  <c r="BB264" i="15" s="1"/>
  <c r="AQ84" i="15"/>
  <c r="AS84" i="15" s="1"/>
  <c r="AT84" i="15" s="1"/>
  <c r="AM242" i="15"/>
  <c r="AE53" i="15"/>
  <c r="AF53" i="15" s="1"/>
  <c r="AA219" i="15"/>
  <c r="AB219" i="15" s="1"/>
  <c r="S23" i="15"/>
  <c r="U23" i="15" s="1"/>
  <c r="V23" i="15" s="1"/>
  <c r="O189" i="15"/>
  <c r="Q189" i="15" s="1"/>
  <c r="R189" i="15" s="1"/>
  <c r="AY353" i="15"/>
  <c r="BA353" i="15" s="1"/>
  <c r="BB353" i="15" s="1"/>
  <c r="AQ173" i="15"/>
  <c r="AS173" i="15" s="1"/>
  <c r="AT173" i="15" s="1"/>
  <c r="AM339" i="15"/>
  <c r="AO339" i="15" s="1"/>
  <c r="AP339" i="15" s="1"/>
  <c r="AE142" i="15"/>
  <c r="AA308" i="15"/>
  <c r="AC308" i="15" s="1"/>
  <c r="AD308" i="15" s="1"/>
  <c r="S120" i="15"/>
  <c r="O286" i="15"/>
  <c r="P286" i="15" s="1"/>
  <c r="AU96" i="15"/>
  <c r="AV96" i="15" s="1"/>
  <c r="AQ262" i="15"/>
  <c r="AS262" i="15" s="1"/>
  <c r="AT262" i="15" s="1"/>
  <c r="AI74" i="15"/>
  <c r="AK74" i="15" s="1"/>
  <c r="AL74" i="15" s="1"/>
  <c r="AE239" i="15"/>
  <c r="AG239" i="15" s="1"/>
  <c r="AH239" i="15" s="1"/>
  <c r="W59" i="15"/>
  <c r="S217" i="15"/>
  <c r="T217" i="15" s="1"/>
  <c r="AY43" i="15"/>
  <c r="AZ43" i="15" s="1"/>
  <c r="AU201" i="15"/>
  <c r="AW201" i="15" s="1"/>
  <c r="AX201" i="15" s="1"/>
  <c r="AM21" i="15"/>
  <c r="AO21" i="15" s="1"/>
  <c r="AP21" i="15" s="1"/>
  <c r="AI187" i="15"/>
  <c r="AE344" i="15"/>
  <c r="AG344" i="15" s="1"/>
  <c r="AH344" i="15" s="1"/>
  <c r="W164" i="15"/>
  <c r="Y164" i="15" s="1"/>
  <c r="Z164" i="15" s="1"/>
  <c r="S330" i="15"/>
  <c r="U330" i="15" s="1"/>
  <c r="V330" i="15" s="1"/>
  <c r="AY140" i="15"/>
  <c r="BA140" i="15" s="1"/>
  <c r="BB140" i="15" s="1"/>
  <c r="AU298" i="15"/>
  <c r="AM110" i="15"/>
  <c r="AO110" i="15" s="1"/>
  <c r="AP110" i="15" s="1"/>
  <c r="AI276" i="15"/>
  <c r="AK276" i="15" s="1"/>
  <c r="AL276" i="15" s="1"/>
  <c r="AA79" i="15"/>
  <c r="AC79" i="15" s="1"/>
  <c r="AD79" i="15" s="1"/>
  <c r="W245" i="15"/>
  <c r="X245" i="15" s="1"/>
  <c r="O57" i="15"/>
  <c r="P57" i="15" s="1"/>
  <c r="AY221" i="15"/>
  <c r="BA221" i="15" s="1"/>
  <c r="BB221" i="15" s="1"/>
  <c r="AQ33" i="15"/>
  <c r="AS33" i="15" s="1"/>
  <c r="AT33" i="15" s="1"/>
  <c r="AM199" i="15"/>
  <c r="AE18" i="15"/>
  <c r="AG18" i="15" s="1"/>
  <c r="AH18" i="15" s="1"/>
  <c r="AA176" i="15"/>
  <c r="AC176" i="15" s="1"/>
  <c r="AD176" i="15" s="1"/>
  <c r="W342" i="15"/>
  <c r="O162" i="15"/>
  <c r="Q162" i="15" s="1"/>
  <c r="R162" i="15" s="1"/>
  <c r="AY326" i="15"/>
  <c r="BA326" i="15" s="1"/>
  <c r="BB326" i="15" s="1"/>
  <c r="AQ138" i="15"/>
  <c r="AR138" i="15" s="1"/>
  <c r="AM296" i="15"/>
  <c r="AO296" i="15" s="1"/>
  <c r="AP296" i="15" s="1"/>
  <c r="AE115" i="15"/>
  <c r="AF115" i="15" s="1"/>
  <c r="AA273" i="15"/>
  <c r="AC273" i="15" s="1"/>
  <c r="AD273" i="15" s="1"/>
  <c r="S85" i="15"/>
  <c r="T85" i="15" s="1"/>
  <c r="O251" i="15"/>
  <c r="AU77" i="15"/>
  <c r="AW77" i="15" s="1"/>
  <c r="AX77" i="15" s="1"/>
  <c r="AQ243" i="15"/>
  <c r="AS243" i="15" s="1"/>
  <c r="AT243" i="15" s="1"/>
  <c r="AI55" i="15"/>
  <c r="AE220" i="15"/>
  <c r="AG220" i="15" s="1"/>
  <c r="AH220" i="15" s="1"/>
  <c r="W32" i="15"/>
  <c r="S198" i="15"/>
  <c r="T198" i="15" s="1"/>
  <c r="AY16" i="15"/>
  <c r="BA16" i="15" s="1"/>
  <c r="BB16" i="15" s="1"/>
  <c r="AU182" i="15"/>
  <c r="AV182" i="15" s="1"/>
  <c r="AQ348" i="15"/>
  <c r="AR348" i="15" s="1"/>
  <c r="AI152" i="15"/>
  <c r="AK152" i="15" s="1"/>
  <c r="AL152" i="15" s="1"/>
  <c r="AE317" i="15"/>
  <c r="AF317" i="15" s="1"/>
  <c r="W129" i="15"/>
  <c r="Y129" i="15" s="1"/>
  <c r="Z129" i="15" s="1"/>
  <c r="S287" i="15"/>
  <c r="AY105" i="15"/>
  <c r="BA105" i="15" s="1"/>
  <c r="BB105" i="15" s="1"/>
  <c r="AU271" i="15"/>
  <c r="AV271" i="15" s="1"/>
  <c r="AM91" i="15"/>
  <c r="AO91" i="15" s="1"/>
  <c r="AP91" i="15" s="1"/>
  <c r="AI249" i="15"/>
  <c r="AJ249" i="15" s="1"/>
  <c r="AA60" i="15"/>
  <c r="AC60" i="15" s="1"/>
  <c r="AD60" i="15" s="1"/>
  <c r="W226" i="15"/>
  <c r="O38" i="15"/>
  <c r="Q38" i="15" s="1"/>
  <c r="R38" i="15" s="1"/>
  <c r="AY202" i="15"/>
  <c r="AQ14" i="15"/>
  <c r="AS14" i="15" s="1"/>
  <c r="AT14" i="15" s="1"/>
  <c r="AM180" i="15"/>
  <c r="AO180" i="15" s="1"/>
  <c r="AP180" i="15" s="1"/>
  <c r="AI338" i="15"/>
  <c r="AK338" i="15" s="1"/>
  <c r="AL338" i="15" s="1"/>
  <c r="AA157" i="15"/>
  <c r="AB157" i="15" s="1"/>
  <c r="W323" i="15"/>
  <c r="X323" i="15" s="1"/>
  <c r="O127" i="15"/>
  <c r="AY307" i="15"/>
  <c r="AZ307" i="15" s="1"/>
  <c r="AQ119" i="15"/>
  <c r="AM285" i="15"/>
  <c r="AO285" i="15" s="1"/>
  <c r="AP285" i="15" s="1"/>
  <c r="AE96" i="15"/>
  <c r="AG96" i="15" s="1"/>
  <c r="AH96" i="15" s="1"/>
  <c r="AA262" i="15"/>
  <c r="AC262" i="15" s="1"/>
  <c r="AD262" i="15" s="1"/>
  <c r="S82" i="15"/>
  <c r="U82" i="15" s="1"/>
  <c r="V82" i="15" s="1"/>
  <c r="O240" i="15"/>
  <c r="Q240" i="15" s="1"/>
  <c r="R240" i="15" s="1"/>
  <c r="AU50" i="15"/>
  <c r="AQ208" i="15"/>
  <c r="AR208" i="15" s="1"/>
  <c r="AI28" i="15"/>
  <c r="AE185" i="15"/>
  <c r="AG185" i="15" s="1"/>
  <c r="AH185" i="15" s="1"/>
  <c r="AA343" i="15"/>
  <c r="AC343" i="15" s="1"/>
  <c r="AD343" i="15" s="1"/>
  <c r="S163" i="15"/>
  <c r="O321" i="15"/>
  <c r="Q321" i="15" s="1"/>
  <c r="R321" i="15" s="1"/>
  <c r="AU139" i="15"/>
  <c r="AV139" i="15" s="1"/>
  <c r="AQ297" i="15"/>
  <c r="AS297" i="15" s="1"/>
  <c r="AT297" i="15" s="1"/>
  <c r="AI117" i="15"/>
  <c r="AK117" i="15" s="1"/>
  <c r="AL117" i="15" s="1"/>
  <c r="AE282" i="15"/>
  <c r="W94" i="15"/>
  <c r="Y94" i="15" s="1"/>
  <c r="Z94" i="15" s="1"/>
  <c r="S260" i="15"/>
  <c r="U260" i="15" s="1"/>
  <c r="V260" i="15" s="1"/>
  <c r="AY78" i="15"/>
  <c r="AZ78" i="15" s="1"/>
  <c r="AU244" i="15"/>
  <c r="AW244" i="15" s="1"/>
  <c r="AX244" i="15" s="1"/>
  <c r="AM48" i="15"/>
  <c r="AO48" i="15" s="1"/>
  <c r="AP48" i="15" s="1"/>
  <c r="AI214" i="15"/>
  <c r="AK214" i="15" s="1"/>
  <c r="AL214" i="15" s="1"/>
  <c r="AA25" i="15"/>
  <c r="AC25" i="15" s="1"/>
  <c r="AD25" i="15" s="1"/>
  <c r="W183" i="15"/>
  <c r="X183" i="15" s="1"/>
  <c r="S349" i="15"/>
  <c r="U349" i="15" s="1"/>
  <c r="V349" i="15" s="1"/>
  <c r="AY175" i="15"/>
  <c r="AZ175" i="15" s="1"/>
  <c r="AU341" i="15"/>
  <c r="AW341" i="15" s="1"/>
  <c r="AX341" i="15" s="1"/>
  <c r="AM153" i="15"/>
  <c r="AN153" i="15" s="1"/>
  <c r="AI319" i="15"/>
  <c r="AK319" i="15" s="1"/>
  <c r="AL319" i="15" s="1"/>
  <c r="AA138" i="15"/>
  <c r="AB138" i="15" s="1"/>
  <c r="W296" i="15"/>
  <c r="Y296" i="15" s="1"/>
  <c r="Z296" i="15" s="1"/>
  <c r="O116" i="15"/>
  <c r="AY280" i="15"/>
  <c r="BA280" i="15" s="1"/>
  <c r="BB280" i="15" s="1"/>
  <c r="AQ100" i="15"/>
  <c r="AS100" i="15" s="1"/>
  <c r="AT100" i="15" s="1"/>
  <c r="AM322" i="15"/>
  <c r="AO322" i="15" s="1"/>
  <c r="AP322" i="15" s="1"/>
  <c r="AE133" i="15"/>
  <c r="AG133" i="15" s="1"/>
  <c r="AH133" i="15" s="1"/>
  <c r="AA299" i="15"/>
  <c r="AC299" i="15" s="1"/>
  <c r="AD299" i="15" s="1"/>
  <c r="S103" i="15"/>
  <c r="O269" i="15"/>
  <c r="Q269" i="15" s="1"/>
  <c r="R269" i="15" s="1"/>
  <c r="AU87" i="15"/>
  <c r="AQ253" i="15"/>
  <c r="AR253" i="15" s="1"/>
  <c r="AI65" i="15"/>
  <c r="AK65" i="15" s="1"/>
  <c r="AL65" i="15" s="1"/>
  <c r="AE222" i="15"/>
  <c r="AG222" i="15" s="1"/>
  <c r="AH222" i="15" s="1"/>
  <c r="W42" i="15"/>
  <c r="Y42" i="15" s="1"/>
  <c r="Z42" i="15" s="1"/>
  <c r="S200" i="15"/>
  <c r="U200" i="15" s="1"/>
  <c r="V200" i="15" s="1"/>
  <c r="AY18" i="15"/>
  <c r="AZ18" i="15" s="1"/>
  <c r="AU176" i="15"/>
  <c r="AW176" i="15" s="1"/>
  <c r="AX176" i="15" s="1"/>
  <c r="AQ342" i="15"/>
  <c r="AI154" i="15"/>
  <c r="AJ154" i="15" s="1"/>
  <c r="AE319" i="15"/>
  <c r="AG319" i="15" s="1"/>
  <c r="AH319" i="15" s="1"/>
  <c r="W139" i="15"/>
  <c r="S297" i="15"/>
  <c r="U297" i="15" s="1"/>
  <c r="V297" i="15" s="1"/>
  <c r="K52" i="15"/>
  <c r="L52" i="15" s="1"/>
  <c r="K221" i="15"/>
  <c r="K39" i="15"/>
  <c r="L39" i="15" s="1"/>
  <c r="K209" i="15"/>
  <c r="L209" i="15" s="1"/>
  <c r="K296" i="15"/>
  <c r="L296" i="15" s="1"/>
  <c r="K321" i="15"/>
  <c r="L321" i="15" s="1"/>
  <c r="G57" i="15"/>
  <c r="H57" i="15" s="1"/>
  <c r="C297" i="15"/>
  <c r="D297" i="15" s="1"/>
  <c r="C162" i="15"/>
  <c r="D162" i="15" s="1"/>
  <c r="C35" i="15"/>
  <c r="D35" i="15" s="1"/>
  <c r="G331" i="15"/>
  <c r="H331" i="15" s="1"/>
  <c r="G206" i="15"/>
  <c r="H206" i="15" s="1"/>
  <c r="G49" i="15"/>
  <c r="H49" i="15" s="1"/>
  <c r="C293" i="15"/>
  <c r="D293" i="15" s="1"/>
  <c r="C199" i="15"/>
  <c r="D199" i="15" s="1"/>
  <c r="G319" i="15"/>
  <c r="H319" i="15" s="1"/>
  <c r="G189" i="15"/>
  <c r="H189" i="15" s="1"/>
  <c r="K305" i="15"/>
  <c r="L305" i="15" s="1"/>
  <c r="K155" i="15"/>
  <c r="L155" i="15" s="1"/>
  <c r="K316" i="15"/>
  <c r="L316" i="15" s="1"/>
  <c r="K142" i="15"/>
  <c r="L142" i="15" s="1"/>
  <c r="K303" i="15"/>
  <c r="L303" i="15" s="1"/>
  <c r="G60" i="15"/>
  <c r="H60" i="15" s="1"/>
  <c r="G22" i="15"/>
  <c r="H22" i="15" s="1"/>
  <c r="K128" i="15"/>
  <c r="L128" i="15" s="1"/>
  <c r="C49" i="15"/>
  <c r="D49" i="15" s="1"/>
  <c r="G329" i="15"/>
  <c r="H329" i="15" s="1"/>
  <c r="G266" i="15"/>
  <c r="H266" i="15" s="1"/>
  <c r="G88" i="15"/>
  <c r="H88" i="15" s="1"/>
  <c r="C316" i="15"/>
  <c r="D316" i="15" s="1"/>
  <c r="G261" i="15"/>
  <c r="H261" i="15" s="1"/>
  <c r="C181" i="15"/>
  <c r="D181" i="15" s="1"/>
  <c r="C87" i="15"/>
  <c r="D87" i="15" s="1"/>
  <c r="C152" i="15"/>
  <c r="D152" i="15" s="1"/>
  <c r="K112" i="15"/>
  <c r="L112" i="15" s="1"/>
  <c r="G314" i="15"/>
  <c r="H314" i="15" s="1"/>
  <c r="C8" i="15"/>
  <c r="D8" i="15" s="1"/>
  <c r="K68" i="15"/>
  <c r="L68" i="15" s="1"/>
  <c r="K237" i="15"/>
  <c r="L237" i="15" s="1"/>
  <c r="K55" i="15"/>
  <c r="L55" i="15" s="1"/>
  <c r="K225" i="15"/>
  <c r="L225" i="15" s="1"/>
  <c r="G69" i="15"/>
  <c r="H69" i="15" s="1"/>
  <c r="G143" i="15"/>
  <c r="H143" i="15" s="1"/>
  <c r="G280" i="15"/>
  <c r="G209" i="15"/>
  <c r="H209" i="15" s="1"/>
  <c r="G83" i="15"/>
  <c r="H83" i="15" s="1"/>
  <c r="C307" i="15"/>
  <c r="D307" i="15" s="1"/>
  <c r="C196" i="15"/>
  <c r="D196" i="15" s="1"/>
  <c r="C157" i="15"/>
  <c r="D157" i="15" s="1"/>
  <c r="C224" i="15"/>
  <c r="D224" i="15" s="1"/>
  <c r="C118" i="15"/>
  <c r="D118" i="15" s="1"/>
  <c r="C351" i="15"/>
  <c r="C296" i="15"/>
  <c r="D296" i="15" s="1"/>
  <c r="C33" i="15"/>
  <c r="D33" i="15" s="1"/>
  <c r="G197" i="15"/>
  <c r="H197" i="15" s="1"/>
  <c r="K171" i="15"/>
  <c r="L171" i="15" s="1"/>
  <c r="K332" i="15"/>
  <c r="L332" i="15" s="1"/>
  <c r="K158" i="15"/>
  <c r="L158" i="15" s="1"/>
  <c r="K319" i="15"/>
  <c r="L319" i="15" s="1"/>
  <c r="G140" i="15"/>
  <c r="H140" i="15" s="1"/>
  <c r="K178" i="15"/>
  <c r="L178" i="15" s="1"/>
  <c r="K154" i="15"/>
  <c r="L154" i="15" s="1"/>
  <c r="C257" i="15"/>
  <c r="D257" i="15" s="1"/>
  <c r="C122" i="15"/>
  <c r="D122" i="15" s="1"/>
  <c r="G346" i="15"/>
  <c r="H346" i="15" s="1"/>
  <c r="G227" i="15"/>
  <c r="H227" i="15" s="1"/>
  <c r="K304" i="15"/>
  <c r="L304" i="15" s="1"/>
  <c r="G293" i="15"/>
  <c r="C85" i="15"/>
  <c r="D85" i="15" s="1"/>
  <c r="G334" i="15"/>
  <c r="H334" i="15" s="1"/>
  <c r="C334" i="15"/>
  <c r="D334" i="15" s="1"/>
  <c r="K115" i="15"/>
  <c r="L115" i="15" s="1"/>
  <c r="K276" i="15"/>
  <c r="L276" i="15" s="1"/>
  <c r="K102" i="15"/>
  <c r="L102" i="15" s="1"/>
  <c r="K327" i="15"/>
  <c r="L327" i="15" s="1"/>
  <c r="G148" i="15"/>
  <c r="H148" i="15" s="1"/>
  <c r="G110" i="15"/>
  <c r="H110" i="15" s="1"/>
  <c r="G154" i="15"/>
  <c r="H154" i="15" s="1"/>
  <c r="C201" i="15"/>
  <c r="D201" i="15" s="1"/>
  <c r="C66" i="15"/>
  <c r="D66" i="15" s="1"/>
  <c r="G290" i="15"/>
  <c r="H290" i="15" s="1"/>
  <c r="G152" i="15"/>
  <c r="H152" i="15" s="1"/>
  <c r="C340" i="15"/>
  <c r="D340" i="15" s="1"/>
  <c r="G153" i="15"/>
  <c r="H153" i="15" s="1"/>
  <c r="G316" i="15"/>
  <c r="H316" i="15" s="1"/>
  <c r="G222" i="15"/>
  <c r="H222" i="15" s="1"/>
  <c r="C56" i="15"/>
  <c r="D56" i="15" s="1"/>
  <c r="K266" i="15"/>
  <c r="L266" i="15" s="1"/>
  <c r="G323" i="15"/>
  <c r="H323" i="15" s="1"/>
  <c r="C168" i="15"/>
  <c r="D168" i="15" s="1"/>
  <c r="K92" i="15"/>
  <c r="L92" i="15" s="1"/>
  <c r="K261" i="15"/>
  <c r="L261" i="15" s="1"/>
  <c r="K79" i="15"/>
  <c r="L79" i="15" s="1"/>
  <c r="K249" i="15"/>
  <c r="L249" i="15" s="1"/>
  <c r="G157" i="15"/>
  <c r="H157" i="15" s="1"/>
  <c r="G167" i="15"/>
  <c r="H167" i="15" s="1"/>
  <c r="G304" i="15"/>
  <c r="H304" i="15" s="1"/>
  <c r="G145" i="15"/>
  <c r="H145" i="15" s="1"/>
  <c r="C330" i="15"/>
  <c r="D330" i="15" s="1"/>
  <c r="C203" i="15"/>
  <c r="C92" i="15"/>
  <c r="D92" i="15" s="1"/>
  <c r="G292" i="15"/>
  <c r="H292" i="15" s="1"/>
  <c r="C16" i="15"/>
  <c r="D16" i="15" s="1"/>
  <c r="G253" i="15"/>
  <c r="H253" i="15" s="1"/>
  <c r="G136" i="15"/>
  <c r="H136" i="15" s="1"/>
  <c r="C78" i="15"/>
  <c r="D78" i="15" s="1"/>
  <c r="G229" i="15"/>
  <c r="H229" i="15" s="1"/>
  <c r="K323" i="15"/>
  <c r="K141" i="15"/>
  <c r="L141" i="15" s="1"/>
  <c r="K310" i="15"/>
  <c r="L310" i="15" s="1"/>
  <c r="K129" i="15"/>
  <c r="L129" i="15" s="1"/>
  <c r="K234" i="15"/>
  <c r="L234" i="15" s="1"/>
  <c r="K18" i="15"/>
  <c r="L18" i="15" s="1"/>
  <c r="G106" i="15"/>
  <c r="H106" i="15" s="1"/>
  <c r="C153" i="15"/>
  <c r="D153" i="15" s="1"/>
  <c r="C18" i="15"/>
  <c r="G242" i="15"/>
  <c r="H242" i="15" s="1"/>
  <c r="G24" i="15"/>
  <c r="H24" i="15" s="1"/>
  <c r="C292" i="15"/>
  <c r="D292" i="15" s="1"/>
  <c r="G213" i="15"/>
  <c r="H213" i="15" s="1"/>
  <c r="G348" i="15"/>
  <c r="H348" i="15" s="1"/>
  <c r="G254" i="15"/>
  <c r="H254" i="15" s="1"/>
  <c r="C142" i="15"/>
  <c r="D142" i="15" s="1"/>
  <c r="K11" i="15"/>
  <c r="L11" i="15" s="1"/>
  <c r="K172" i="15"/>
  <c r="L172" i="15" s="1"/>
  <c r="K341" i="15"/>
  <c r="L341" i="15" s="1"/>
  <c r="K159" i="15"/>
  <c r="L159" i="15" s="1"/>
  <c r="K265" i="15"/>
  <c r="L265" i="15" s="1"/>
  <c r="G119" i="15"/>
  <c r="H119" i="15" s="1"/>
  <c r="G324" i="15"/>
  <c r="H324" i="15" s="1"/>
  <c r="D39" i="14"/>
  <c r="D35" i="14" s="1"/>
  <c r="AA6" i="15" s="1"/>
  <c r="AC6" i="15" s="1"/>
  <c r="AD6" i="15" s="1"/>
  <c r="G5" i="8"/>
  <c r="L5" i="8" s="1"/>
  <c r="D37" i="14"/>
  <c r="AU6" i="15" s="1"/>
  <c r="W350" i="18"/>
  <c r="W349" i="18"/>
  <c r="W334" i="18"/>
  <c r="W317" i="18"/>
  <c r="W282" i="18"/>
  <c r="W269" i="18"/>
  <c r="W258" i="18"/>
  <c r="W246" i="18"/>
  <c r="W209" i="18"/>
  <c r="W233" i="18"/>
  <c r="W212" i="18"/>
  <c r="W192" i="18"/>
  <c r="W177" i="18"/>
  <c r="W185" i="18"/>
  <c r="W117" i="18"/>
  <c r="W112" i="18"/>
  <c r="W136" i="18"/>
  <c r="W97" i="18"/>
  <c r="W93" i="18"/>
  <c r="W45" i="18"/>
  <c r="W20" i="18"/>
  <c r="W24" i="18"/>
  <c r="W7" i="18"/>
  <c r="W232" i="18"/>
  <c r="W271" i="18"/>
  <c r="W122" i="18"/>
  <c r="W324" i="18"/>
  <c r="W331" i="18"/>
  <c r="W39" i="18"/>
  <c r="W309" i="18"/>
  <c r="W102" i="18"/>
  <c r="W260" i="18"/>
  <c r="W135" i="18"/>
  <c r="W289" i="18"/>
  <c r="W179" i="18"/>
  <c r="W34" i="18"/>
  <c r="W162" i="18"/>
  <c r="W83" i="18"/>
  <c r="W292" i="18"/>
  <c r="W215" i="18"/>
  <c r="W299" i="18"/>
  <c r="W303" i="18"/>
  <c r="W126" i="18"/>
  <c r="W59" i="18"/>
  <c r="W336" i="18"/>
  <c r="W333" i="18"/>
  <c r="W322" i="18"/>
  <c r="W281" i="18"/>
  <c r="W249" i="18"/>
  <c r="W252" i="18"/>
  <c r="W230" i="18"/>
  <c r="W208" i="18"/>
  <c r="W226" i="18"/>
  <c r="W197" i="18"/>
  <c r="W168" i="18"/>
  <c r="W176" i="18"/>
  <c r="W121" i="18"/>
  <c r="W116" i="18"/>
  <c r="W141" i="18"/>
  <c r="W65" i="18"/>
  <c r="W73" i="18"/>
  <c r="W69" i="18"/>
  <c r="W52" i="18"/>
  <c r="W48" i="18"/>
  <c r="W13" i="18"/>
  <c r="W27" i="18"/>
  <c r="W247" i="18"/>
  <c r="W10" i="18"/>
  <c r="W138" i="18"/>
  <c r="W337" i="18"/>
  <c r="W63" i="18"/>
  <c r="W347" i="18"/>
  <c r="W239" i="18"/>
  <c r="W118" i="18"/>
  <c r="W323" i="18"/>
  <c r="W143" i="18"/>
  <c r="W353" i="18"/>
  <c r="W245" i="18"/>
  <c r="W50" i="18"/>
  <c r="W178" i="18"/>
  <c r="W163" i="18"/>
  <c r="W305" i="18"/>
  <c r="W229" i="18"/>
  <c r="W14" i="18"/>
  <c r="W142" i="18"/>
  <c r="W131" i="18"/>
  <c r="W326" i="18"/>
  <c r="W330" i="18"/>
  <c r="W304" i="18"/>
  <c r="W306" i="18"/>
  <c r="W270" i="18"/>
  <c r="W242" i="18"/>
  <c r="W254" i="18"/>
  <c r="W224" i="18"/>
  <c r="W222" i="18"/>
  <c r="W196" i="18"/>
  <c r="W181" i="18"/>
  <c r="W149" i="18"/>
  <c r="W120" i="18"/>
  <c r="W101" i="18"/>
  <c r="W140" i="18"/>
  <c r="W64" i="18"/>
  <c r="W60" i="18"/>
  <c r="W68" i="18"/>
  <c r="W44" i="18"/>
  <c r="W40" i="18"/>
  <c r="W12" i="18"/>
  <c r="W87" i="18"/>
  <c r="W261" i="18"/>
  <c r="W26" i="18"/>
  <c r="W154" i="18"/>
  <c r="W51" i="18"/>
  <c r="W71" i="18"/>
  <c r="W6" i="18"/>
  <c r="W134" i="18"/>
  <c r="W340" i="18"/>
  <c r="W187" i="18"/>
  <c r="W23" i="18"/>
  <c r="W263" i="18"/>
  <c r="W66" i="18"/>
  <c r="W194" i="18"/>
  <c r="W223" i="18"/>
  <c r="W35" i="18"/>
  <c r="W248" i="18"/>
  <c r="W30" i="18"/>
  <c r="W158" i="18"/>
  <c r="W139" i="18"/>
  <c r="W332" i="18"/>
  <c r="W301" i="18"/>
  <c r="W314" i="18"/>
  <c r="W285" i="18"/>
  <c r="W268" i="18"/>
  <c r="W262" i="18"/>
  <c r="W240" i="18"/>
  <c r="W217" i="18"/>
  <c r="W216" i="18"/>
  <c r="W184" i="18"/>
  <c r="W180" i="18"/>
  <c r="W148" i="18"/>
  <c r="W105" i="18"/>
  <c r="W144" i="18"/>
  <c r="W125" i="18"/>
  <c r="W89" i="18"/>
  <c r="W96" i="18"/>
  <c r="W56" i="18"/>
  <c r="W32" i="18"/>
  <c r="W17" i="18"/>
  <c r="W33" i="18"/>
  <c r="W228" i="18"/>
  <c r="W107" i="18"/>
  <c r="W279" i="18"/>
  <c r="W42" i="18"/>
  <c r="W170" i="18"/>
  <c r="W79" i="18"/>
  <c r="W151" i="18"/>
  <c r="W22" i="18"/>
  <c r="W150" i="18"/>
  <c r="W11" i="18"/>
  <c r="W195" i="18"/>
  <c r="W55" i="18"/>
  <c r="W277" i="18"/>
  <c r="W82" i="18"/>
  <c r="W210" i="18"/>
  <c r="W328" i="18"/>
  <c r="W255" i="18"/>
  <c r="W47" i="18"/>
  <c r="W280" i="18"/>
  <c r="W46" i="18"/>
  <c r="W174" i="18"/>
  <c r="W191" i="18"/>
  <c r="W346" i="18"/>
  <c r="W352" i="18"/>
  <c r="W313" i="18"/>
  <c r="W300" i="18"/>
  <c r="W302" i="18"/>
  <c r="W297" i="18"/>
  <c r="W266" i="18"/>
  <c r="W256" i="18"/>
  <c r="W250" i="18"/>
  <c r="W205" i="18"/>
  <c r="W237" i="18"/>
  <c r="W169" i="18"/>
  <c r="W153" i="18"/>
  <c r="W161" i="18"/>
  <c r="W104" i="18"/>
  <c r="W129" i="18"/>
  <c r="W124" i="18"/>
  <c r="W77" i="18"/>
  <c r="W85" i="18"/>
  <c r="W92" i="18"/>
  <c r="W9" i="18"/>
  <c r="W16" i="18"/>
  <c r="W21" i="18"/>
  <c r="W241" i="18"/>
  <c r="W115" i="18"/>
  <c r="W343" i="18"/>
  <c r="W58" i="18"/>
  <c r="W186" i="18"/>
  <c r="W99" i="18"/>
  <c r="W319" i="18"/>
  <c r="W159" i="18"/>
  <c r="W38" i="18"/>
  <c r="W166" i="18"/>
  <c r="W19" i="18"/>
  <c r="W203" i="18"/>
  <c r="W103" i="18"/>
  <c r="W296" i="18"/>
  <c r="W98" i="18"/>
  <c r="W259" i="18"/>
  <c r="W251" i="18"/>
  <c r="W335" i="18"/>
  <c r="W67" i="18"/>
  <c r="W295" i="18"/>
  <c r="W62" i="18"/>
  <c r="W190" i="18"/>
  <c r="W199" i="18"/>
  <c r="W342" i="18"/>
  <c r="W345" i="18"/>
  <c r="W320" i="18"/>
  <c r="W310" i="18"/>
  <c r="W294" i="18"/>
  <c r="W288" i="18"/>
  <c r="W290" i="18"/>
  <c r="W253" i="18"/>
  <c r="W238" i="18"/>
  <c r="W204" i="18"/>
  <c r="W201" i="18"/>
  <c r="W157" i="18"/>
  <c r="W152" i="18"/>
  <c r="W173" i="18"/>
  <c r="W133" i="18"/>
  <c r="W128" i="18"/>
  <c r="W109" i="18"/>
  <c r="W76" i="18"/>
  <c r="W72" i="18"/>
  <c r="W81" i="18"/>
  <c r="W49" i="18"/>
  <c r="W37" i="18"/>
  <c r="W28" i="18"/>
  <c r="W275" i="18"/>
  <c r="W123" i="18"/>
  <c r="W267" i="18"/>
  <c r="W74" i="18"/>
  <c r="W202" i="18"/>
  <c r="W167" i="18"/>
  <c r="W227" i="18"/>
  <c r="W231" i="18"/>
  <c r="W54" i="18"/>
  <c r="W182" i="18"/>
  <c r="W31" i="18"/>
  <c r="W211" i="18"/>
  <c r="W287" i="18"/>
  <c r="W111" i="18"/>
  <c r="W312" i="18"/>
  <c r="W114" i="18"/>
  <c r="W339" i="18"/>
  <c r="W351" i="18"/>
  <c r="W95" i="18"/>
  <c r="W311" i="18"/>
  <c r="W78" i="18"/>
  <c r="W206" i="18"/>
  <c r="W207" i="18"/>
  <c r="W338" i="18"/>
  <c r="W316" i="18"/>
  <c r="W298" i="18"/>
  <c r="W286" i="18"/>
  <c r="W278" i="18"/>
  <c r="W274" i="18"/>
  <c r="W236" i="18"/>
  <c r="W221" i="18"/>
  <c r="W189" i="18"/>
  <c r="W200" i="18"/>
  <c r="W156" i="18"/>
  <c r="W165" i="18"/>
  <c r="W172" i="18"/>
  <c r="W132" i="18"/>
  <c r="W100" i="18"/>
  <c r="W108" i="18"/>
  <c r="W88" i="18"/>
  <c r="W84" i="18"/>
  <c r="W80" i="18"/>
  <c r="W41" i="18"/>
  <c r="W36" i="18"/>
  <c r="W8" i="18"/>
  <c r="W291" i="18"/>
  <c r="W175" i="18"/>
  <c r="W90" i="18"/>
  <c r="W218" i="18"/>
  <c r="W219" i="18"/>
  <c r="W244" i="18"/>
  <c r="W264" i="18"/>
  <c r="W70" i="18"/>
  <c r="W198" i="18"/>
  <c r="W91" i="18"/>
  <c r="W325" i="18"/>
  <c r="W243" i="18"/>
  <c r="W119" i="18"/>
  <c r="W341" i="18"/>
  <c r="W130" i="18"/>
  <c r="W43" i="18"/>
  <c r="W225" i="18"/>
  <c r="W147" i="18"/>
  <c r="W344" i="18"/>
  <c r="W94" i="18"/>
  <c r="W321" i="18"/>
  <c r="W327" i="18"/>
  <c r="W329" i="18"/>
  <c r="W348" i="18"/>
  <c r="W318" i="18"/>
  <c r="W284" i="18"/>
  <c r="W272" i="18"/>
  <c r="W265" i="18"/>
  <c r="W234" i="18"/>
  <c r="W220" i="18"/>
  <c r="W188" i="18"/>
  <c r="W213" i="18"/>
  <c r="W193" i="18"/>
  <c r="W164" i="18"/>
  <c r="W160" i="18"/>
  <c r="W145" i="18"/>
  <c r="W113" i="18"/>
  <c r="W137" i="18"/>
  <c r="W61" i="18"/>
  <c r="W57" i="18"/>
  <c r="W53" i="18"/>
  <c r="W29" i="18"/>
  <c r="W25" i="18"/>
  <c r="W308" i="18"/>
  <c r="W183" i="18"/>
  <c r="W106" i="18"/>
  <c r="W257" i="18"/>
  <c r="W315" i="18"/>
  <c r="W307" i="18"/>
  <c r="W293" i="18"/>
  <c r="W86" i="18"/>
  <c r="W214" i="18"/>
  <c r="W127" i="18"/>
  <c r="W283" i="18"/>
  <c r="W273" i="18"/>
  <c r="W171" i="18"/>
  <c r="W18" i="18"/>
  <c r="W146" i="18"/>
  <c r="W75" i="18"/>
  <c r="W276" i="18"/>
  <c r="W155" i="18"/>
  <c r="W235" i="18"/>
  <c r="W110" i="18"/>
  <c r="W15" i="18"/>
  <c r="AA347" i="18"/>
  <c r="AA318" i="18"/>
  <c r="AA306" i="18"/>
  <c r="AA270" i="18"/>
  <c r="AA251" i="18"/>
  <c r="AA242" i="18"/>
  <c r="AA198" i="18"/>
  <c r="AA231" i="18"/>
  <c r="AA182" i="18"/>
  <c r="AA146" i="18"/>
  <c r="AA114" i="18"/>
  <c r="AA78" i="18"/>
  <c r="AA34" i="18"/>
  <c r="AA26" i="18"/>
  <c r="AA123" i="18"/>
  <c r="AA109" i="18"/>
  <c r="AA273" i="18"/>
  <c r="AA87" i="18"/>
  <c r="AA341" i="18"/>
  <c r="AA108" i="18"/>
  <c r="AA249" i="18"/>
  <c r="AA353" i="18"/>
  <c r="AA211" i="18"/>
  <c r="AA145" i="18"/>
  <c r="AA225" i="18"/>
  <c r="AA111" i="18"/>
  <c r="AA56" i="18"/>
  <c r="AA184" i="18"/>
  <c r="AA137" i="18"/>
  <c r="AA203" i="18"/>
  <c r="AA113" i="18"/>
  <c r="AA308" i="18"/>
  <c r="AA103" i="18"/>
  <c r="AA344" i="18"/>
  <c r="AA132" i="18"/>
  <c r="AA97" i="18"/>
  <c r="AA281" i="18"/>
  <c r="AA349" i="18"/>
  <c r="AA63" i="18"/>
  <c r="AA32" i="18"/>
  <c r="AA160" i="18"/>
  <c r="AA351" i="18"/>
  <c r="AA133" i="18"/>
  <c r="AA343" i="18"/>
  <c r="AA331" i="18"/>
  <c r="AA288" i="18"/>
  <c r="AA283" i="18"/>
  <c r="AA246" i="18"/>
  <c r="AA252" i="18"/>
  <c r="AA226" i="18"/>
  <c r="AA230" i="18"/>
  <c r="AA154" i="18"/>
  <c r="AA138" i="18"/>
  <c r="AA142" i="18"/>
  <c r="AA62" i="18"/>
  <c r="AA22" i="18"/>
  <c r="AA21" i="18"/>
  <c r="AA155" i="18"/>
  <c r="AA117" i="18"/>
  <c r="AA337" i="18"/>
  <c r="AA119" i="18"/>
  <c r="AA280" i="18"/>
  <c r="AA124" i="18"/>
  <c r="AA255" i="18"/>
  <c r="AA228" i="18"/>
  <c r="AA328" i="18"/>
  <c r="AA153" i="18"/>
  <c r="AA289" i="18"/>
  <c r="AA143" i="18"/>
  <c r="AA72" i="18"/>
  <c r="AA200" i="18"/>
  <c r="AA189" i="18"/>
  <c r="AA296" i="18"/>
  <c r="AA121" i="18"/>
  <c r="AA324" i="18"/>
  <c r="AA135" i="18"/>
  <c r="AA20" i="18"/>
  <c r="AA148" i="18"/>
  <c r="AA165" i="18"/>
  <c r="AA35" i="18"/>
  <c r="AA287" i="18"/>
  <c r="AA257" i="18"/>
  <c r="AA95" i="18"/>
  <c r="AA48" i="18"/>
  <c r="AA176" i="18"/>
  <c r="AA284" i="18"/>
  <c r="AA141" i="18"/>
  <c r="AA314" i="18"/>
  <c r="AA326" i="18"/>
  <c r="AA295" i="18"/>
  <c r="AA256" i="18"/>
  <c r="AA254" i="18"/>
  <c r="AA247" i="18"/>
  <c r="AA222" i="18"/>
  <c r="AA202" i="18"/>
  <c r="AA166" i="18"/>
  <c r="AA122" i="18"/>
  <c r="AA126" i="18"/>
  <c r="AA98" i="18"/>
  <c r="AA50" i="18"/>
  <c r="AA6" i="18"/>
  <c r="AA187" i="18"/>
  <c r="AA169" i="18"/>
  <c r="AA244" i="18"/>
  <c r="AA151" i="18"/>
  <c r="AA12" i="18"/>
  <c r="AA140" i="18"/>
  <c r="AA300" i="18"/>
  <c r="AA292" i="18"/>
  <c r="AA19" i="18"/>
  <c r="AA313" i="18"/>
  <c r="AA213" i="18"/>
  <c r="AA175" i="18"/>
  <c r="AA88" i="18"/>
  <c r="AA216" i="18"/>
  <c r="AA197" i="18"/>
  <c r="AA11" i="18"/>
  <c r="AA329" i="18"/>
  <c r="AA173" i="18"/>
  <c r="AA167" i="18"/>
  <c r="AA36" i="18"/>
  <c r="AA164" i="18"/>
  <c r="AA217" i="18"/>
  <c r="AA67" i="18"/>
  <c r="AA37" i="18"/>
  <c r="AA321" i="18"/>
  <c r="AA127" i="18"/>
  <c r="AA64" i="18"/>
  <c r="AA192" i="18"/>
  <c r="AA348" i="18"/>
  <c r="AA185" i="18"/>
  <c r="AA310" i="18"/>
  <c r="AA322" i="18"/>
  <c r="AA294" i="18"/>
  <c r="AA290" i="18"/>
  <c r="AA240" i="18"/>
  <c r="AA266" i="18"/>
  <c r="AA210" i="18"/>
  <c r="AA238" i="18"/>
  <c r="AA178" i="18"/>
  <c r="AA106" i="18"/>
  <c r="AA110" i="18"/>
  <c r="AA74" i="18"/>
  <c r="AA42" i="18"/>
  <c r="AA10" i="18"/>
  <c r="AA219" i="18"/>
  <c r="AA177" i="18"/>
  <c r="AA183" i="18"/>
  <c r="AA28" i="18"/>
  <c r="AA156" i="18"/>
  <c r="AA41" i="18"/>
  <c r="AA51" i="18"/>
  <c r="AA319" i="18"/>
  <c r="AA253" i="18"/>
  <c r="AA207" i="18"/>
  <c r="AA104" i="18"/>
  <c r="AA265" i="18"/>
  <c r="AA205" i="18"/>
  <c r="AA43" i="18"/>
  <c r="AA335" i="18"/>
  <c r="AA181" i="18"/>
  <c r="AA199" i="18"/>
  <c r="AA52" i="18"/>
  <c r="AA180" i="18"/>
  <c r="AA317" i="18"/>
  <c r="AA99" i="18"/>
  <c r="AA61" i="18"/>
  <c r="AA276" i="18"/>
  <c r="AA159" i="18"/>
  <c r="AA80" i="18"/>
  <c r="AA208" i="18"/>
  <c r="AA9" i="18"/>
  <c r="AA193" i="18"/>
  <c r="AA338" i="18"/>
  <c r="AA320" i="18"/>
  <c r="AA311" i="18"/>
  <c r="AA279" i="18"/>
  <c r="AA274" i="18"/>
  <c r="AA267" i="18"/>
  <c r="AA262" i="18"/>
  <c r="AA194" i="18"/>
  <c r="AA214" i="18"/>
  <c r="AA150" i="18"/>
  <c r="AA134" i="18"/>
  <c r="AA82" i="18"/>
  <c r="AA86" i="18"/>
  <c r="AA45" i="18"/>
  <c r="AA30" i="18"/>
  <c r="AA232" i="18"/>
  <c r="AA237" i="18"/>
  <c r="AA215" i="18"/>
  <c r="AA44" i="18"/>
  <c r="AA172" i="18"/>
  <c r="AA73" i="18"/>
  <c r="AA83" i="18"/>
  <c r="AA316" i="18"/>
  <c r="AA259" i="18"/>
  <c r="AA248" i="18"/>
  <c r="AA120" i="18"/>
  <c r="AA271" i="18"/>
  <c r="AA260" i="18"/>
  <c r="AA75" i="18"/>
  <c r="AA332" i="18"/>
  <c r="AA269" i="18"/>
  <c r="AA229" i="18"/>
  <c r="AA68" i="18"/>
  <c r="AA196" i="18"/>
  <c r="AA323" i="18"/>
  <c r="AA131" i="18"/>
  <c r="AA69" i="18"/>
  <c r="AA191" i="18"/>
  <c r="AA96" i="18"/>
  <c r="AA239" i="18"/>
  <c r="AA17" i="18"/>
  <c r="AA201" i="18"/>
  <c r="AA352" i="18"/>
  <c r="AA346" i="18"/>
  <c r="AA315" i="18"/>
  <c r="AA302" i="18"/>
  <c r="AA298" i="18"/>
  <c r="AA278" i="18"/>
  <c r="AA268" i="18"/>
  <c r="AA236" i="18"/>
  <c r="AA218" i="18"/>
  <c r="AA186" i="18"/>
  <c r="AA190" i="18"/>
  <c r="AA118" i="18"/>
  <c r="AA66" i="18"/>
  <c r="AA58" i="18"/>
  <c r="AA18" i="18"/>
  <c r="AA14" i="18"/>
  <c r="AA27" i="18"/>
  <c r="AA233" i="18"/>
  <c r="AA243" i="18"/>
  <c r="AA245" i="18"/>
  <c r="AA60" i="18"/>
  <c r="AA188" i="18"/>
  <c r="AA81" i="18"/>
  <c r="AA115" i="18"/>
  <c r="AA33" i="18"/>
  <c r="AA301" i="18"/>
  <c r="AA15" i="18"/>
  <c r="AA8" i="18"/>
  <c r="AA136" i="18"/>
  <c r="AA13" i="18"/>
  <c r="AA107" i="18"/>
  <c r="AA25" i="18"/>
  <c r="AA275" i="18"/>
  <c r="AA7" i="18"/>
  <c r="AA261" i="18"/>
  <c r="AA84" i="18"/>
  <c r="AA212" i="18"/>
  <c r="AA340" i="18"/>
  <c r="AA163" i="18"/>
  <c r="AA149" i="18"/>
  <c r="AA223" i="18"/>
  <c r="AA112" i="18"/>
  <c r="AA297" i="18"/>
  <c r="AA29" i="18"/>
  <c r="AA209" i="18"/>
  <c r="AA342" i="18"/>
  <c r="AA334" i="18"/>
  <c r="AA304" i="18"/>
  <c r="AA286" i="18"/>
  <c r="AA272" i="18"/>
  <c r="AA258" i="18"/>
  <c r="AA234" i="18"/>
  <c r="AA206" i="18"/>
  <c r="AA170" i="18"/>
  <c r="AA162" i="18"/>
  <c r="AA102" i="18"/>
  <c r="AA54" i="18"/>
  <c r="AA94" i="18"/>
  <c r="AA46" i="18"/>
  <c r="AA59" i="18"/>
  <c r="AA53" i="18"/>
  <c r="AA333" i="18"/>
  <c r="AA23" i="18"/>
  <c r="AA277" i="18"/>
  <c r="AA76" i="18"/>
  <c r="AA204" i="18"/>
  <c r="AA161" i="18"/>
  <c r="AA147" i="18"/>
  <c r="AA65" i="18"/>
  <c r="AA307" i="18"/>
  <c r="AA47" i="18"/>
  <c r="AA24" i="18"/>
  <c r="AA152" i="18"/>
  <c r="AA57" i="18"/>
  <c r="AA139" i="18"/>
  <c r="AA85" i="18"/>
  <c r="AA241" i="18"/>
  <c r="AA39" i="18"/>
  <c r="AA293" i="18"/>
  <c r="AA100" i="18"/>
  <c r="AA49" i="18"/>
  <c r="AA195" i="18"/>
  <c r="AA157" i="18"/>
  <c r="AA312" i="18"/>
  <c r="AA128" i="18"/>
  <c r="AA303" i="18"/>
  <c r="AA89" i="18"/>
  <c r="AA285" i="18"/>
  <c r="AA350" i="18"/>
  <c r="AA327" i="18"/>
  <c r="AA330" i="18"/>
  <c r="AA299" i="18"/>
  <c r="AA282" i="18"/>
  <c r="AA263" i="18"/>
  <c r="AA250" i="18"/>
  <c r="AA224" i="18"/>
  <c r="AA235" i="18"/>
  <c r="AA158" i="18"/>
  <c r="AA174" i="18"/>
  <c r="AA130" i="18"/>
  <c r="AA90" i="18"/>
  <c r="AA70" i="18"/>
  <c r="AA38" i="18"/>
  <c r="AA91" i="18"/>
  <c r="AA101" i="18"/>
  <c r="AA339" i="18"/>
  <c r="AA55" i="18"/>
  <c r="AA309" i="18"/>
  <c r="AA92" i="18"/>
  <c r="AA220" i="18"/>
  <c r="AA221" i="18"/>
  <c r="AA179" i="18"/>
  <c r="AA93" i="18"/>
  <c r="AA336" i="18"/>
  <c r="AA79" i="18"/>
  <c r="AA40" i="18"/>
  <c r="AA168" i="18"/>
  <c r="AA129" i="18"/>
  <c r="AA171" i="18"/>
  <c r="AA105" i="18"/>
  <c r="AA305" i="18"/>
  <c r="AA71" i="18"/>
  <c r="AA325" i="18"/>
  <c r="AA116" i="18"/>
  <c r="AA77" i="18"/>
  <c r="AA264" i="18"/>
  <c r="AA227" i="18"/>
  <c r="AA31" i="18"/>
  <c r="AA16" i="18"/>
  <c r="AA144" i="18"/>
  <c r="AA345" i="18"/>
  <c r="AA125" i="18"/>
  <c r="AA291" i="18"/>
  <c r="U333" i="18"/>
  <c r="U311" i="18"/>
  <c r="U295" i="18"/>
  <c r="U298" i="18"/>
  <c r="U269" i="18"/>
  <c r="U237" i="18"/>
  <c r="U230" i="18"/>
  <c r="U214" i="18"/>
  <c r="U210" i="18"/>
  <c r="U178" i="18"/>
  <c r="U181" i="18"/>
  <c r="U182" i="18"/>
  <c r="U126" i="18"/>
  <c r="U101" i="18"/>
  <c r="U118" i="18"/>
  <c r="U65" i="18"/>
  <c r="U97" i="18"/>
  <c r="U57" i="18"/>
  <c r="U26" i="18"/>
  <c r="U14" i="18"/>
  <c r="U18" i="18"/>
  <c r="U43" i="18"/>
  <c r="U171" i="18"/>
  <c r="U100" i="18"/>
  <c r="U283" i="18"/>
  <c r="U352" i="18"/>
  <c r="U7" i="18"/>
  <c r="U135" i="18"/>
  <c r="U12" i="18"/>
  <c r="U196" i="18"/>
  <c r="U244" i="18"/>
  <c r="U232" i="18"/>
  <c r="U24" i="18"/>
  <c r="U336" i="18"/>
  <c r="U83" i="18"/>
  <c r="U211" i="18"/>
  <c r="U84" i="18"/>
  <c r="U36" i="18"/>
  <c r="U304" i="18"/>
  <c r="U15" i="18"/>
  <c r="U143" i="18"/>
  <c r="U331" i="18"/>
  <c r="U271" i="18"/>
  <c r="U312" i="18"/>
  <c r="U116" i="18"/>
  <c r="U323" i="18"/>
  <c r="U330" i="18"/>
  <c r="U314" i="18"/>
  <c r="U291" i="18"/>
  <c r="U278" i="18"/>
  <c r="U270" i="18"/>
  <c r="U231" i="18"/>
  <c r="U218" i="18"/>
  <c r="U209" i="18"/>
  <c r="U194" i="18"/>
  <c r="U150" i="18"/>
  <c r="U153" i="18"/>
  <c r="U161" i="18"/>
  <c r="U121" i="18"/>
  <c r="U129" i="18"/>
  <c r="U102" i="18"/>
  <c r="U58" i="18"/>
  <c r="U73" i="18"/>
  <c r="U50" i="18"/>
  <c r="U9" i="18"/>
  <c r="U37" i="18"/>
  <c r="U59" i="18"/>
  <c r="U187" i="18"/>
  <c r="U168" i="18"/>
  <c r="U341" i="18"/>
  <c r="U243" i="18"/>
  <c r="U23" i="18"/>
  <c r="U151" i="18"/>
  <c r="U20" i="18"/>
  <c r="U204" i="18"/>
  <c r="U308" i="18"/>
  <c r="U264" i="18"/>
  <c r="U56" i="18"/>
  <c r="U335" i="18"/>
  <c r="U99" i="18"/>
  <c r="U252" i="18"/>
  <c r="U164" i="18"/>
  <c r="U48" i="18"/>
  <c r="U31" i="18"/>
  <c r="U159" i="18"/>
  <c r="U16" i="18"/>
  <c r="U276" i="18"/>
  <c r="U273" i="18"/>
  <c r="U124" i="18"/>
  <c r="U349" i="18"/>
  <c r="U327" i="18"/>
  <c r="U307" i="18"/>
  <c r="U290" i="18"/>
  <c r="U262" i="18"/>
  <c r="U275" i="18"/>
  <c r="U263" i="18"/>
  <c r="U213" i="18"/>
  <c r="U193" i="18"/>
  <c r="U234" i="18"/>
  <c r="U169" i="18"/>
  <c r="U170" i="18"/>
  <c r="U154" i="18"/>
  <c r="U105" i="18"/>
  <c r="U122" i="18"/>
  <c r="U98" i="18"/>
  <c r="U94" i="18"/>
  <c r="U66" i="18"/>
  <c r="U13" i="18"/>
  <c r="U49" i="18"/>
  <c r="U25" i="18"/>
  <c r="U75" i="18"/>
  <c r="U203" i="18"/>
  <c r="U220" i="18"/>
  <c r="U40" i="18"/>
  <c r="U39" i="18"/>
  <c r="U167" i="18"/>
  <c r="U32" i="18"/>
  <c r="U212" i="18"/>
  <c r="U227" i="18"/>
  <c r="U296" i="18"/>
  <c r="U104" i="18"/>
  <c r="U351" i="18"/>
  <c r="U115" i="18"/>
  <c r="U235" i="18"/>
  <c r="U239" i="18"/>
  <c r="U68" i="18"/>
  <c r="U47" i="18"/>
  <c r="U175" i="18"/>
  <c r="U60" i="18"/>
  <c r="U340" i="18"/>
  <c r="U332" i="18"/>
  <c r="U176" i="18"/>
  <c r="U338" i="18"/>
  <c r="U318" i="18"/>
  <c r="U306" i="18"/>
  <c r="U301" i="18"/>
  <c r="U250" i="18"/>
  <c r="U259" i="18"/>
  <c r="U253" i="18"/>
  <c r="U206" i="18"/>
  <c r="U198" i="18"/>
  <c r="U201" i="18"/>
  <c r="U162" i="18"/>
  <c r="U165" i="18"/>
  <c r="U130" i="18"/>
  <c r="U133" i="18"/>
  <c r="U106" i="18"/>
  <c r="U93" i="18"/>
  <c r="U89" i="18"/>
  <c r="U54" i="18"/>
  <c r="U53" i="18"/>
  <c r="U41" i="18"/>
  <c r="U42" i="18"/>
  <c r="U91" i="18"/>
  <c r="U219" i="18"/>
  <c r="U320" i="18"/>
  <c r="U64" i="18"/>
  <c r="U55" i="18"/>
  <c r="U183" i="18"/>
  <c r="U92" i="18"/>
  <c r="U288" i="18"/>
  <c r="U328" i="18"/>
  <c r="U112" i="18"/>
  <c r="U257" i="18"/>
  <c r="U131" i="18"/>
  <c r="U277" i="18"/>
  <c r="U260" i="18"/>
  <c r="U96" i="18"/>
  <c r="U63" i="18"/>
  <c r="U191" i="18"/>
  <c r="U132" i="18"/>
  <c r="U325" i="18"/>
  <c r="U184" i="18"/>
  <c r="U346" i="18"/>
  <c r="U317" i="18"/>
  <c r="U302" i="18"/>
  <c r="U279" i="18"/>
  <c r="U247" i="18"/>
  <c r="U249" i="18"/>
  <c r="U246" i="18"/>
  <c r="U197" i="18"/>
  <c r="U217" i="18"/>
  <c r="U190" i="18"/>
  <c r="U157" i="18"/>
  <c r="U158" i="18"/>
  <c r="U109" i="18"/>
  <c r="U110" i="18"/>
  <c r="U134" i="18"/>
  <c r="U74" i="18"/>
  <c r="U77" i="18"/>
  <c r="U90" i="18"/>
  <c r="U45" i="18"/>
  <c r="U34" i="18"/>
  <c r="U21" i="18"/>
  <c r="U344" i="18"/>
  <c r="U107" i="18"/>
  <c r="U245" i="18"/>
  <c r="U228" i="18"/>
  <c r="U72" i="18"/>
  <c r="U71" i="18"/>
  <c r="U199" i="18"/>
  <c r="U128" i="18"/>
  <c r="U255" i="18"/>
  <c r="U236" i="18"/>
  <c r="U120" i="18"/>
  <c r="U19" i="18"/>
  <c r="U147" i="18"/>
  <c r="U293" i="18"/>
  <c r="U324" i="18"/>
  <c r="U305" i="18"/>
  <c r="U148" i="18"/>
  <c r="U79" i="18"/>
  <c r="U207" i="18"/>
  <c r="U140" i="18"/>
  <c r="U8" i="18"/>
  <c r="U272" i="18"/>
  <c r="U345" i="18"/>
  <c r="U326" i="18"/>
  <c r="U310" i="18"/>
  <c r="U294" i="18"/>
  <c r="U286" i="18"/>
  <c r="U258" i="18"/>
  <c r="U254" i="18"/>
  <c r="U238" i="18"/>
  <c r="U205" i="18"/>
  <c r="U173" i="18"/>
  <c r="U174" i="18"/>
  <c r="U177" i="18"/>
  <c r="U137" i="18"/>
  <c r="U145" i="18"/>
  <c r="U113" i="18"/>
  <c r="U69" i="18"/>
  <c r="U70" i="18"/>
  <c r="U85" i="18"/>
  <c r="U33" i="18"/>
  <c r="U29" i="18"/>
  <c r="U6" i="18"/>
  <c r="U321" i="18"/>
  <c r="U123" i="18"/>
  <c r="U347" i="18"/>
  <c r="U292" i="18"/>
  <c r="U241" i="18"/>
  <c r="U152" i="18"/>
  <c r="U87" i="18"/>
  <c r="U215" i="18"/>
  <c r="U136" i="18"/>
  <c r="U287" i="18"/>
  <c r="U251" i="18"/>
  <c r="U172" i="18"/>
  <c r="U35" i="18"/>
  <c r="U163" i="18"/>
  <c r="U315" i="18"/>
  <c r="U337" i="18"/>
  <c r="U156" i="18"/>
  <c r="U225" i="18"/>
  <c r="U95" i="18"/>
  <c r="U268" i="18"/>
  <c r="U192" i="18"/>
  <c r="U28" i="18"/>
  <c r="U350" i="18"/>
  <c r="U339" i="18"/>
  <c r="U322" i="18"/>
  <c r="U313" i="18"/>
  <c r="U281" i="18"/>
  <c r="U282" i="18"/>
  <c r="U266" i="18"/>
  <c r="U265" i="18"/>
  <c r="U202" i="18"/>
  <c r="U226" i="18"/>
  <c r="U166" i="18"/>
  <c r="U146" i="18"/>
  <c r="U149" i="18"/>
  <c r="U114" i="18"/>
  <c r="U138" i="18"/>
  <c r="U141" i="18"/>
  <c r="U86" i="18"/>
  <c r="U82" i="18"/>
  <c r="U78" i="18"/>
  <c r="U46" i="18"/>
  <c r="U22" i="18"/>
  <c r="U10" i="18"/>
  <c r="U11" i="18"/>
  <c r="U139" i="18"/>
  <c r="U52" i="18"/>
  <c r="U284" i="18"/>
  <c r="U160" i="18"/>
  <c r="U103" i="18"/>
  <c r="U300" i="18"/>
  <c r="U144" i="18"/>
  <c r="U303" i="18"/>
  <c r="U267" i="18"/>
  <c r="U180" i="18"/>
  <c r="U51" i="18"/>
  <c r="U179" i="18"/>
  <c r="U44" i="18"/>
  <c r="U223" i="18"/>
  <c r="U216" i="18"/>
  <c r="U343" i="18"/>
  <c r="U111" i="18"/>
  <c r="U229" i="18"/>
  <c r="U200" i="18"/>
  <c r="U248" i="18"/>
  <c r="U88" i="18"/>
  <c r="U342" i="18"/>
  <c r="U334" i="18"/>
  <c r="U329" i="18"/>
  <c r="U297" i="18"/>
  <c r="U274" i="18"/>
  <c r="U285" i="18"/>
  <c r="U242" i="18"/>
  <c r="U233" i="18"/>
  <c r="U221" i="18"/>
  <c r="U222" i="18"/>
  <c r="U185" i="18"/>
  <c r="U186" i="18"/>
  <c r="U189" i="18"/>
  <c r="U142" i="18"/>
  <c r="U117" i="18"/>
  <c r="U125" i="18"/>
  <c r="U81" i="18"/>
  <c r="U61" i="18"/>
  <c r="U62" i="18"/>
  <c r="U38" i="18"/>
  <c r="U17" i="18"/>
  <c r="U30" i="18"/>
  <c r="U27" i="18"/>
  <c r="U155" i="18"/>
  <c r="U80" i="18"/>
  <c r="U261" i="18"/>
  <c r="U224" i="18"/>
  <c r="U289" i="18"/>
  <c r="U119" i="18"/>
  <c r="U348" i="18"/>
  <c r="U188" i="18"/>
  <c r="U319" i="18"/>
  <c r="U299" i="18"/>
  <c r="U240" i="18"/>
  <c r="U67" i="18"/>
  <c r="U195" i="18"/>
  <c r="U76" i="18"/>
  <c r="U316" i="18"/>
  <c r="U256" i="18"/>
  <c r="U353" i="18"/>
  <c r="U127" i="18"/>
  <c r="U309" i="18"/>
  <c r="U208" i="18"/>
  <c r="U280" i="18"/>
  <c r="U108" i="18"/>
  <c r="M122" i="15"/>
  <c r="N122" i="15" s="1"/>
  <c r="G18" i="8"/>
  <c r="K18" i="8" s="1"/>
  <c r="K15" i="8"/>
  <c r="F15" i="8" s="1"/>
  <c r="D15" i="8" s="1"/>
  <c r="B37" i="14"/>
  <c r="B38" i="14"/>
  <c r="B34" i="14"/>
  <c r="K20" i="8"/>
  <c r="F20" i="8" s="1"/>
  <c r="D20" i="8" s="1"/>
  <c r="B29" i="14" s="1"/>
  <c r="K21" i="8"/>
  <c r="F21" i="8" s="1"/>
  <c r="D21" i="8" s="1"/>
  <c r="D26" i="14" s="1"/>
  <c r="K8" i="8"/>
  <c r="F8" i="8" s="1"/>
  <c r="D8" i="8" s="1"/>
  <c r="K11" i="8"/>
  <c r="F11" i="8" s="1"/>
  <c r="D11" i="8" s="1"/>
  <c r="K12" i="8"/>
  <c r="F12" i="8" s="1"/>
  <c r="D12" i="8" s="1"/>
  <c r="C3" i="14" s="1"/>
  <c r="K13" i="8"/>
  <c r="F13" i="8" s="1"/>
  <c r="D13" i="8" s="1"/>
  <c r="K14" i="8"/>
  <c r="F14" i="8" s="1"/>
  <c r="D14" i="8" s="1"/>
  <c r="K7" i="8"/>
  <c r="F7" i="8" s="1"/>
  <c r="D7" i="8" s="1"/>
  <c r="K6" i="8"/>
  <c r="L6" i="8"/>
  <c r="K9" i="8"/>
  <c r="F9" i="8" s="1"/>
  <c r="D9" i="8" s="1"/>
  <c r="C5" i="14" s="1"/>
  <c r="K22" i="8"/>
  <c r="F22" i="8" s="1"/>
  <c r="D22" i="8" s="1"/>
  <c r="G14" i="14" s="1"/>
  <c r="F10" i="8"/>
  <c r="D10" i="8" s="1"/>
  <c r="K16" i="8"/>
  <c r="F16" i="8" s="1"/>
  <c r="D16" i="8" s="1"/>
  <c r="F29" i="8"/>
  <c r="D29" i="8" s="1"/>
  <c r="D36" i="14" s="1"/>
  <c r="C6" i="15" s="1"/>
  <c r="D6" i="15" s="1"/>
  <c r="G53" i="8"/>
  <c r="K53" i="8" s="1"/>
  <c r="L53" i="8" s="1"/>
  <c r="F53" i="8" s="1"/>
  <c r="D53" i="8" s="1"/>
  <c r="D33" i="14" s="1"/>
  <c r="K5" i="8"/>
  <c r="F5" i="8" s="1"/>
  <c r="D5" i="8" s="1"/>
  <c r="Y17" i="15" l="1"/>
  <c r="Z17" i="15" s="1"/>
  <c r="AZ218" i="15"/>
  <c r="AC42" i="15"/>
  <c r="AD42" i="15" s="1"/>
  <c r="AC256" i="15"/>
  <c r="AD256" i="15" s="1"/>
  <c r="BA309" i="15"/>
  <c r="BB309" i="15" s="1"/>
  <c r="AK71" i="15"/>
  <c r="AL71" i="15" s="1"/>
  <c r="AK61" i="15"/>
  <c r="AL61" i="15" s="1"/>
  <c r="AK294" i="15"/>
  <c r="AL294" i="15" s="1"/>
  <c r="Q149" i="15"/>
  <c r="R149" i="15" s="1"/>
  <c r="AR154" i="15"/>
  <c r="AS282" i="15"/>
  <c r="AT282" i="15" s="1"/>
  <c r="Y38" i="15"/>
  <c r="Z38" i="15" s="1"/>
  <c r="U165" i="15"/>
  <c r="V165" i="15" s="1"/>
  <c r="P250" i="15"/>
  <c r="U278" i="15"/>
  <c r="V278" i="15" s="1"/>
  <c r="AV97" i="15"/>
  <c r="AF226" i="15"/>
  <c r="AG199" i="15"/>
  <c r="AH199" i="15" s="1"/>
  <c r="AR331" i="15"/>
  <c r="AB26" i="15"/>
  <c r="AV275" i="15"/>
  <c r="AC332" i="15"/>
  <c r="AD332" i="15" s="1"/>
  <c r="Q275" i="15"/>
  <c r="R275" i="15" s="1"/>
  <c r="AF265" i="15"/>
  <c r="Q310" i="15"/>
  <c r="R310" i="15" s="1"/>
  <c r="AJ354" i="15"/>
  <c r="T218" i="15"/>
  <c r="AC204" i="15"/>
  <c r="AD204" i="15" s="1"/>
  <c r="AG300" i="15"/>
  <c r="AH300" i="15" s="1"/>
  <c r="X273" i="15"/>
  <c r="AN126" i="15"/>
  <c r="AI6" i="15"/>
  <c r="AJ6" i="15" s="1"/>
  <c r="BA220" i="15"/>
  <c r="BB220" i="15" s="1"/>
  <c r="Y255" i="15"/>
  <c r="Z255" i="15" s="1"/>
  <c r="AR24" i="15"/>
  <c r="AO165" i="15"/>
  <c r="AP165" i="15" s="1"/>
  <c r="X48" i="15"/>
  <c r="E62" i="15"/>
  <c r="F62" i="15" s="1"/>
  <c r="AN274" i="15"/>
  <c r="T303" i="15"/>
  <c r="AV250" i="15"/>
  <c r="AR135" i="15"/>
  <c r="AK236" i="15"/>
  <c r="AL236" i="15" s="1"/>
  <c r="AK34" i="15"/>
  <c r="AL34" i="15" s="1"/>
  <c r="AK108" i="15"/>
  <c r="AL108" i="15" s="1"/>
  <c r="AZ123" i="15"/>
  <c r="AB136" i="15"/>
  <c r="AW291" i="15"/>
  <c r="AX291" i="15" s="1"/>
  <c r="AG131" i="15"/>
  <c r="AH131" i="15" s="1"/>
  <c r="AJ207" i="15"/>
  <c r="BA109" i="15"/>
  <c r="BB109" i="15" s="1"/>
  <c r="AO151" i="15"/>
  <c r="AP151" i="15" s="1"/>
  <c r="U183" i="15"/>
  <c r="V183" i="15" s="1"/>
  <c r="AG304" i="15"/>
  <c r="AH304" i="15" s="1"/>
  <c r="AF11" i="15"/>
  <c r="AZ86" i="15"/>
  <c r="BA154" i="15"/>
  <c r="BB154" i="15" s="1"/>
  <c r="AR298" i="15"/>
  <c r="AN266" i="15"/>
  <c r="Q248" i="15"/>
  <c r="R248" i="15" s="1"/>
  <c r="AN289" i="15"/>
  <c r="U313" i="15"/>
  <c r="V313" i="15" s="1"/>
  <c r="T96" i="15"/>
  <c r="Q186" i="15"/>
  <c r="R186" i="15" s="1"/>
  <c r="AO120" i="15"/>
  <c r="AP120" i="15" s="1"/>
  <c r="AZ275" i="15"/>
  <c r="AK176" i="15"/>
  <c r="AL176" i="15" s="1"/>
  <c r="Y83" i="15"/>
  <c r="Z83" i="15" s="1"/>
  <c r="AG44" i="15"/>
  <c r="AH44" i="15" s="1"/>
  <c r="T298" i="15"/>
  <c r="AV16" i="15"/>
  <c r="Q267" i="15"/>
  <c r="R267" i="15" s="1"/>
  <c r="AC59" i="15"/>
  <c r="AD59" i="15" s="1"/>
  <c r="AZ55" i="15"/>
  <c r="X248" i="15"/>
  <c r="AV198" i="15"/>
  <c r="Q318" i="15"/>
  <c r="R318" i="15" s="1"/>
  <c r="AB183" i="15"/>
  <c r="AN107" i="15"/>
  <c r="AR139" i="15"/>
  <c r="AG98" i="15"/>
  <c r="AH98" i="15" s="1"/>
  <c r="AB18" i="15"/>
  <c r="AO70" i="15"/>
  <c r="AP70" i="15" s="1"/>
  <c r="AB233" i="15"/>
  <c r="AS288" i="15"/>
  <c r="AT288" i="15" s="1"/>
  <c r="AW217" i="15"/>
  <c r="AX217" i="15" s="1"/>
  <c r="AR177" i="15"/>
  <c r="Q182" i="15"/>
  <c r="R182" i="15" s="1"/>
  <c r="P60" i="15"/>
  <c r="AN312" i="15"/>
  <c r="AK94" i="15"/>
  <c r="AL94" i="15" s="1"/>
  <c r="AB225" i="15"/>
  <c r="AN231" i="15"/>
  <c r="AV37" i="15"/>
  <c r="AG283" i="15"/>
  <c r="AH283" i="15" s="1"/>
  <c r="AC187" i="15"/>
  <c r="AD187" i="15" s="1"/>
  <c r="AS94" i="15"/>
  <c r="AT94" i="15" s="1"/>
  <c r="AW305" i="15"/>
  <c r="AX305" i="15" s="1"/>
  <c r="AB353" i="15"/>
  <c r="AJ325" i="15"/>
  <c r="AV345" i="15"/>
  <c r="AZ92" i="15"/>
  <c r="T26" i="15"/>
  <c r="P343" i="15"/>
  <c r="P173" i="15"/>
  <c r="AN103" i="15"/>
  <c r="AZ108" i="15"/>
  <c r="Y110" i="15"/>
  <c r="Z110" i="15" s="1"/>
  <c r="AS113" i="15"/>
  <c r="AT113" i="15" s="1"/>
  <c r="AC82" i="15"/>
  <c r="AD82" i="15" s="1"/>
  <c r="AN6" i="15"/>
  <c r="AR286" i="15"/>
  <c r="BA342" i="15"/>
  <c r="BB342" i="15" s="1"/>
  <c r="AO33" i="15"/>
  <c r="AP33" i="15" s="1"/>
  <c r="Y337" i="15"/>
  <c r="Z337" i="15" s="1"/>
  <c r="AZ284" i="15"/>
  <c r="Q201" i="15"/>
  <c r="R201" i="15" s="1"/>
  <c r="AO256" i="15"/>
  <c r="AP256" i="15" s="1"/>
  <c r="BA36" i="15"/>
  <c r="BB36" i="15" s="1"/>
  <c r="AS241" i="15"/>
  <c r="AT241" i="15" s="1"/>
  <c r="AF290" i="15"/>
  <c r="AR141" i="15"/>
  <c r="AS91" i="15"/>
  <c r="AT91" i="15" s="1"/>
  <c r="AW161" i="15"/>
  <c r="AX161" i="15" s="1"/>
  <c r="AR34" i="15"/>
  <c r="AF271" i="15"/>
  <c r="AK329" i="15"/>
  <c r="AL329" i="15" s="1"/>
  <c r="AN113" i="15"/>
  <c r="AW283" i="15"/>
  <c r="AX283" i="15" s="1"/>
  <c r="AO159" i="15"/>
  <c r="AP159" i="15" s="1"/>
  <c r="AR316" i="15"/>
  <c r="AV66" i="15"/>
  <c r="AK199" i="15"/>
  <c r="AL199" i="15" s="1"/>
  <c r="X112" i="15"/>
  <c r="AK137" i="15"/>
  <c r="AL137" i="15" s="1"/>
  <c r="AR67" i="15"/>
  <c r="AN171" i="15"/>
  <c r="AB234" i="15"/>
  <c r="X176" i="15"/>
  <c r="AB84" i="15"/>
  <c r="T293" i="15"/>
  <c r="AR133" i="15"/>
  <c r="X269" i="15"/>
  <c r="T174" i="15"/>
  <c r="AV211" i="15"/>
  <c r="T148" i="15"/>
  <c r="T154" i="15"/>
  <c r="AZ308" i="15"/>
  <c r="AF67" i="15"/>
  <c r="AZ172" i="15"/>
  <c r="X327" i="15"/>
  <c r="M156" i="15"/>
  <c r="N156" i="15" s="1"/>
  <c r="AJ292" i="15"/>
  <c r="AB20" i="15"/>
  <c r="AS31" i="15"/>
  <c r="AT31" i="15" s="1"/>
  <c r="AF259" i="15"/>
  <c r="AZ346" i="15"/>
  <c r="AW99" i="15"/>
  <c r="AX99" i="15" s="1"/>
  <c r="AF129" i="15"/>
  <c r="AB206" i="15"/>
  <c r="AV349" i="15"/>
  <c r="AR226" i="15"/>
  <c r="Y33" i="15"/>
  <c r="Z33" i="15" s="1"/>
  <c r="AF205" i="15"/>
  <c r="AN215" i="15"/>
  <c r="AZ282" i="15"/>
  <c r="AN286" i="15"/>
  <c r="T288" i="15"/>
  <c r="Q70" i="15"/>
  <c r="R70" i="15" s="1"/>
  <c r="AN343" i="15"/>
  <c r="P85" i="15"/>
  <c r="T109" i="15"/>
  <c r="AF27" i="15"/>
  <c r="AZ224" i="15"/>
  <c r="AV165" i="15"/>
  <c r="T171" i="15"/>
  <c r="T354" i="15"/>
  <c r="AB276" i="15"/>
  <c r="X297" i="15"/>
  <c r="Q237" i="15"/>
  <c r="R237" i="15" s="1"/>
  <c r="AZ98" i="15"/>
  <c r="AN37" i="15"/>
  <c r="P287" i="15"/>
  <c r="AR263" i="15"/>
  <c r="AF166" i="15"/>
  <c r="AN303" i="15"/>
  <c r="AR26" i="15"/>
  <c r="AZ292" i="15"/>
  <c r="AG298" i="15"/>
  <c r="AH298" i="15" s="1"/>
  <c r="AV144" i="15"/>
  <c r="AB8" i="15"/>
  <c r="Y126" i="15"/>
  <c r="Z126" i="15" s="1"/>
  <c r="AO192" i="15"/>
  <c r="AP192" i="15" s="1"/>
  <c r="Q109" i="15"/>
  <c r="R109" i="15" s="1"/>
  <c r="AK23" i="15"/>
  <c r="AL23" i="15" s="1"/>
  <c r="P35" i="15"/>
  <c r="Q64" i="15"/>
  <c r="R64" i="15" s="1"/>
  <c r="AN8" i="15"/>
  <c r="E52" i="15"/>
  <c r="F52" i="15" s="1"/>
  <c r="AC140" i="15"/>
  <c r="AD140" i="15" s="1"/>
  <c r="BA222" i="15"/>
  <c r="BB222" i="15" s="1"/>
  <c r="Q136" i="15"/>
  <c r="R136" i="15" s="1"/>
  <c r="AC131" i="15"/>
  <c r="AD131" i="15" s="1"/>
  <c r="AO47" i="15"/>
  <c r="AP47" i="15" s="1"/>
  <c r="AZ114" i="15"/>
  <c r="P200" i="15"/>
  <c r="AK279" i="15"/>
  <c r="AL279" i="15" s="1"/>
  <c r="AW210" i="15"/>
  <c r="AX210" i="15" s="1"/>
  <c r="U263" i="15"/>
  <c r="V263" i="15" s="1"/>
  <c r="U63" i="15"/>
  <c r="V63" i="15" s="1"/>
  <c r="AK73" i="15"/>
  <c r="AL73" i="15" s="1"/>
  <c r="AF21" i="15"/>
  <c r="AF124" i="15"/>
  <c r="X136" i="15"/>
  <c r="AJ196" i="15"/>
  <c r="Y114" i="15"/>
  <c r="Z114" i="15" s="1"/>
  <c r="AK166" i="15"/>
  <c r="AL166" i="15" s="1"/>
  <c r="AR106" i="15"/>
  <c r="Y194" i="15"/>
  <c r="Z194" i="15" s="1"/>
  <c r="AK118" i="15"/>
  <c r="AL118" i="15" s="1"/>
  <c r="AV186" i="15"/>
  <c r="AC338" i="15"/>
  <c r="AD338" i="15" s="1"/>
  <c r="AJ44" i="15"/>
  <c r="X58" i="15"/>
  <c r="AO328" i="15"/>
  <c r="AP328" i="15" s="1"/>
  <c r="AJ85" i="15"/>
  <c r="T294" i="15"/>
  <c r="X306" i="15"/>
  <c r="AJ112" i="15"/>
  <c r="AV35" i="15"/>
  <c r="T32" i="15"/>
  <c r="AJ310" i="15"/>
  <c r="AB195" i="15"/>
  <c r="AN111" i="15"/>
  <c r="AN86" i="15"/>
  <c r="AZ131" i="15"/>
  <c r="AZ44" i="15"/>
  <c r="AR48" i="15"/>
  <c r="P15" i="15"/>
  <c r="AB154" i="15"/>
  <c r="X91" i="15"/>
  <c r="P95" i="15"/>
  <c r="T239" i="15"/>
  <c r="X161" i="15"/>
  <c r="AF347" i="15"/>
  <c r="AZ201" i="15"/>
  <c r="AK341" i="15"/>
  <c r="AL341" i="15" s="1"/>
  <c r="AS277" i="15"/>
  <c r="AT277" i="15" s="1"/>
  <c r="AB282" i="15"/>
  <c r="AR110" i="15"/>
  <c r="X283" i="15"/>
  <c r="AJ215" i="15"/>
  <c r="AV146" i="15"/>
  <c r="P351" i="15"/>
  <c r="AB298" i="15"/>
  <c r="AV74" i="15"/>
  <c r="AV95" i="15"/>
  <c r="AR249" i="15"/>
  <c r="AF174" i="15"/>
  <c r="AF285" i="15"/>
  <c r="AR201" i="15"/>
  <c r="AR71" i="15"/>
  <c r="X263" i="15"/>
  <c r="AW297" i="15"/>
  <c r="AX297" i="15" s="1"/>
  <c r="AS285" i="15"/>
  <c r="AT285" i="15" s="1"/>
  <c r="T45" i="15"/>
  <c r="T199" i="15"/>
  <c r="X347" i="15"/>
  <c r="AJ238" i="15"/>
  <c r="AW132" i="15"/>
  <c r="AX132" i="15" s="1"/>
  <c r="T185" i="15"/>
  <c r="AN200" i="15"/>
  <c r="AZ147" i="15"/>
  <c r="AF219" i="15"/>
  <c r="AR287" i="15"/>
  <c r="AZ189" i="15"/>
  <c r="AR65" i="15"/>
  <c r="AR176" i="15"/>
  <c r="AN206" i="15"/>
  <c r="AK186" i="15"/>
  <c r="AL186" i="15" s="1"/>
  <c r="AC162" i="15"/>
  <c r="AD162" i="15" s="1"/>
  <c r="AG149" i="15"/>
  <c r="AH149" i="15" s="1"/>
  <c r="X15" i="15"/>
  <c r="Q274" i="15"/>
  <c r="R274" i="15" s="1"/>
  <c r="AG195" i="15"/>
  <c r="AH195" i="15" s="1"/>
  <c r="P56" i="15"/>
  <c r="AW19" i="15"/>
  <c r="AX19" i="15" s="1"/>
  <c r="P271" i="15"/>
  <c r="AW258" i="15"/>
  <c r="AX258" i="15" s="1"/>
  <c r="AR88" i="15"/>
  <c r="Y240" i="15"/>
  <c r="Z240" i="15" s="1"/>
  <c r="AS327" i="15"/>
  <c r="AT327" i="15" s="1"/>
  <c r="AC200" i="15"/>
  <c r="AD200" i="15" s="1"/>
  <c r="AG193" i="15"/>
  <c r="AH193" i="15" s="1"/>
  <c r="P11" i="15"/>
  <c r="AR197" i="15"/>
  <c r="AB231" i="15"/>
  <c r="Q273" i="15"/>
  <c r="R273" i="15" s="1"/>
  <c r="AZ296" i="15"/>
  <c r="AN353" i="15"/>
  <c r="Y178" i="15"/>
  <c r="Z178" i="15" s="1"/>
  <c r="Q143" i="15"/>
  <c r="R143" i="15" s="1"/>
  <c r="AN279" i="15"/>
  <c r="AV56" i="15"/>
  <c r="AC45" i="15"/>
  <c r="AD45" i="15" s="1"/>
  <c r="AZ173" i="15"/>
  <c r="AZ237" i="15"/>
  <c r="X242" i="15"/>
  <c r="AN31" i="15"/>
  <c r="AV314" i="15"/>
  <c r="AB51" i="15"/>
  <c r="T16" i="15"/>
  <c r="AZ187" i="15"/>
  <c r="AF323" i="15"/>
  <c r="AN229" i="15"/>
  <c r="BA150" i="15"/>
  <c r="BB150" i="15" s="1"/>
  <c r="AR236" i="15"/>
  <c r="AV45" i="15"/>
  <c r="AJ217" i="15"/>
  <c r="Q225" i="15"/>
  <c r="R225" i="15" s="1"/>
  <c r="AK320" i="15"/>
  <c r="AL320" i="15" s="1"/>
  <c r="T173" i="15"/>
  <c r="P79" i="15"/>
  <c r="AZ59" i="15"/>
  <c r="AC115" i="15"/>
  <c r="AD115" i="15" s="1"/>
  <c r="AF75" i="15"/>
  <c r="AK300" i="15"/>
  <c r="AL300" i="15" s="1"/>
  <c r="X102" i="15"/>
  <c r="AZ288" i="15"/>
  <c r="Q50" i="15"/>
  <c r="R50" i="15" s="1"/>
  <c r="Y316" i="15"/>
  <c r="Z316" i="15" s="1"/>
  <c r="Y213" i="15"/>
  <c r="Z213" i="15" s="1"/>
  <c r="AS90" i="15"/>
  <c r="AT90" i="15" s="1"/>
  <c r="AG269" i="15"/>
  <c r="AH269" i="15" s="1"/>
  <c r="T282" i="15"/>
  <c r="AG333" i="15"/>
  <c r="AH333" i="15" s="1"/>
  <c r="AW130" i="15"/>
  <c r="AX130" i="15" s="1"/>
  <c r="Y333" i="15"/>
  <c r="Z333" i="15" s="1"/>
  <c r="AV196" i="15"/>
  <c r="AZ311" i="15"/>
  <c r="P130" i="15"/>
  <c r="E43" i="15"/>
  <c r="F43" i="15" s="1"/>
  <c r="AG162" i="15"/>
  <c r="AH162" i="15" s="1"/>
  <c r="Y63" i="15"/>
  <c r="Z63" i="15" s="1"/>
  <c r="BA119" i="15"/>
  <c r="BB119" i="15" s="1"/>
  <c r="Y50" i="15"/>
  <c r="Z50" i="15" s="1"/>
  <c r="AK102" i="15"/>
  <c r="AL102" i="15" s="1"/>
  <c r="X200" i="15"/>
  <c r="P83" i="15"/>
  <c r="AN62" i="15"/>
  <c r="AJ203" i="15"/>
  <c r="AB159" i="15"/>
  <c r="U342" i="15"/>
  <c r="V342" i="15" s="1"/>
  <c r="BA249" i="15"/>
  <c r="BB249" i="15" s="1"/>
  <c r="AR158" i="15"/>
  <c r="AJ83" i="15"/>
  <c r="AJ331" i="15"/>
  <c r="AC287" i="15"/>
  <c r="AD287" i="15" s="1"/>
  <c r="U204" i="15"/>
  <c r="V204" i="15" s="1"/>
  <c r="Q81" i="15"/>
  <c r="R81" i="15" s="1"/>
  <c r="AV252" i="15"/>
  <c r="T241" i="15"/>
  <c r="AK38" i="15"/>
  <c r="AL38" i="15" s="1"/>
  <c r="AV58" i="15"/>
  <c r="AC210" i="15"/>
  <c r="AD210" i="15" s="1"/>
  <c r="U88" i="15"/>
  <c r="V88" i="15" s="1"/>
  <c r="AW202" i="15"/>
  <c r="AX202" i="15" s="1"/>
  <c r="AJ107" i="15"/>
  <c r="Q312" i="15"/>
  <c r="R312" i="15" s="1"/>
  <c r="AN184" i="15"/>
  <c r="U272" i="15"/>
  <c r="V272" i="15" s="1"/>
  <c r="AK69" i="15"/>
  <c r="AL69" i="15" s="1"/>
  <c r="AW7" i="15"/>
  <c r="AX7" i="15" s="1"/>
  <c r="X151" i="15"/>
  <c r="AW153" i="15"/>
  <c r="AX153" i="15" s="1"/>
  <c r="Q147" i="15"/>
  <c r="R147" i="15" s="1"/>
  <c r="T76" i="15"/>
  <c r="P331" i="15"/>
  <c r="P211" i="15"/>
  <c r="AB39" i="15"/>
  <c r="X302" i="15"/>
  <c r="X124" i="15"/>
  <c r="P329" i="15"/>
  <c r="AR121" i="15"/>
  <c r="AJ286" i="15"/>
  <c r="AC290" i="15"/>
  <c r="AD290" i="15" s="1"/>
  <c r="AR160" i="15"/>
  <c r="AR344" i="15"/>
  <c r="T150" i="15"/>
  <c r="AN237" i="15"/>
  <c r="AB315" i="15"/>
  <c r="AV330" i="15"/>
  <c r="P84" i="15"/>
  <c r="X174" i="15"/>
  <c r="AG122" i="15"/>
  <c r="AH122" i="15" s="1"/>
  <c r="AS87" i="15"/>
  <c r="AT87" i="15" s="1"/>
  <c r="AN260" i="15"/>
  <c r="AV281" i="15"/>
  <c r="AN190" i="15"/>
  <c r="AN299" i="15"/>
  <c r="AF77" i="15"/>
  <c r="AZ164" i="15"/>
  <c r="AN23" i="15"/>
  <c r="U191" i="15"/>
  <c r="V191" i="15" s="1"/>
  <c r="AR182" i="15"/>
  <c r="AG353" i="15"/>
  <c r="AH353" i="15" s="1"/>
  <c r="AZ195" i="15"/>
  <c r="AF331" i="15"/>
  <c r="AN264" i="15"/>
  <c r="AV89" i="15"/>
  <c r="AV312" i="15"/>
  <c r="AF34" i="15"/>
  <c r="AB289" i="15"/>
  <c r="T214" i="15"/>
  <c r="AZ121" i="15"/>
  <c r="AR30" i="15"/>
  <c r="AN301" i="15"/>
  <c r="AR44" i="15"/>
  <c r="AZ350" i="15"/>
  <c r="AF108" i="15"/>
  <c r="AO342" i="15"/>
  <c r="AP342" i="15" s="1"/>
  <c r="AW55" i="15"/>
  <c r="AX55" i="15" s="1"/>
  <c r="AJ317" i="15"/>
  <c r="AF201" i="15"/>
  <c r="AN161" i="15"/>
  <c r="AO214" i="15"/>
  <c r="AP214" i="15" s="1"/>
  <c r="AZ57" i="15"/>
  <c r="AZ106" i="15"/>
  <c r="U302" i="15"/>
  <c r="V302" i="15" s="1"/>
  <c r="I291" i="15"/>
  <c r="J291" i="15" s="1"/>
  <c r="U129" i="15"/>
  <c r="V129" i="15" s="1"/>
  <c r="I233" i="15"/>
  <c r="J233" i="15" s="1"/>
  <c r="AS308" i="15"/>
  <c r="AT308" i="15" s="1"/>
  <c r="Y209" i="15"/>
  <c r="Z209" i="15" s="1"/>
  <c r="Q336" i="15"/>
  <c r="R336" i="15" s="1"/>
  <c r="BA219" i="15"/>
  <c r="BB219" i="15" s="1"/>
  <c r="I236" i="15"/>
  <c r="J236" i="15" s="1"/>
  <c r="E331" i="15"/>
  <c r="F331" i="15" s="1"/>
  <c r="AV351" i="15"/>
  <c r="Q58" i="15"/>
  <c r="R58" i="15" s="1"/>
  <c r="AV204" i="15"/>
  <c r="AC284" i="15"/>
  <c r="AD284" i="15" s="1"/>
  <c r="AV293" i="15"/>
  <c r="AF110" i="15"/>
  <c r="AC220" i="15"/>
  <c r="AD220" i="15" s="1"/>
  <c r="AG141" i="15"/>
  <c r="AH141" i="15" s="1"/>
  <c r="AB334" i="15"/>
  <c r="AN210" i="15"/>
  <c r="AF349" i="15"/>
  <c r="AO49" i="15"/>
  <c r="AP49" i="15" s="1"/>
  <c r="U296" i="15"/>
  <c r="V296" i="15" s="1"/>
  <c r="AF263" i="15"/>
  <c r="AO144" i="15"/>
  <c r="AP144" i="15" s="1"/>
  <c r="X324" i="15"/>
  <c r="AG40" i="15"/>
  <c r="AH40" i="15" s="1"/>
  <c r="AK9" i="15"/>
  <c r="AL9" i="15" s="1"/>
  <c r="AG95" i="15"/>
  <c r="AH95" i="15" s="1"/>
  <c r="M270" i="15"/>
  <c r="N270" i="15" s="1"/>
  <c r="M298" i="15"/>
  <c r="N298" i="15" s="1"/>
  <c r="P102" i="15"/>
  <c r="I317" i="15"/>
  <c r="J317" i="15" s="1"/>
  <c r="M41" i="15"/>
  <c r="N41" i="15" s="1"/>
  <c r="E217" i="15"/>
  <c r="F217" i="15" s="1"/>
  <c r="AZ257" i="15"/>
  <c r="M103" i="15"/>
  <c r="N103" i="15" s="1"/>
  <c r="I137" i="15"/>
  <c r="J137" i="15" s="1"/>
  <c r="AS166" i="15"/>
  <c r="AT166" i="15" s="1"/>
  <c r="M269" i="15"/>
  <c r="N269" i="15" s="1"/>
  <c r="M49" i="15"/>
  <c r="N49" i="15" s="1"/>
  <c r="AR204" i="15"/>
  <c r="AK178" i="15"/>
  <c r="AL178" i="15" s="1"/>
  <c r="AJ105" i="15"/>
  <c r="E229" i="15"/>
  <c r="F229" i="15" s="1"/>
  <c r="AG117" i="15"/>
  <c r="AH117" i="15" s="1"/>
  <c r="AC261" i="15"/>
  <c r="AD261" i="15" s="1"/>
  <c r="AG151" i="15"/>
  <c r="AH151" i="15" s="1"/>
  <c r="T259" i="15"/>
  <c r="AG248" i="15"/>
  <c r="AH248" i="15" s="1"/>
  <c r="AG329" i="15"/>
  <c r="AH329" i="15" s="1"/>
  <c r="Y230" i="15"/>
  <c r="Z230" i="15" s="1"/>
  <c r="Y12" i="15"/>
  <c r="Z12" i="15" s="1"/>
  <c r="AC311" i="15"/>
  <c r="AD311" i="15" s="1"/>
  <c r="BA286" i="15"/>
  <c r="BB286" i="15" s="1"/>
  <c r="AW225" i="15"/>
  <c r="AX225" i="15" s="1"/>
  <c r="Q157" i="15"/>
  <c r="R157" i="15" s="1"/>
  <c r="AZ15" i="15"/>
  <c r="AN78" i="15"/>
  <c r="AW328" i="15"/>
  <c r="AX328" i="15" s="1"/>
  <c r="X294" i="15"/>
  <c r="Q137" i="15"/>
  <c r="R137" i="15" s="1"/>
  <c r="X308" i="15"/>
  <c r="AF354" i="15"/>
  <c r="AF159" i="15"/>
  <c r="AB278" i="15"/>
  <c r="AZ158" i="15"/>
  <c r="P265" i="15"/>
  <c r="AG308" i="15"/>
  <c r="AH308" i="15" s="1"/>
  <c r="Q285" i="15"/>
  <c r="R285" i="15" s="1"/>
  <c r="T243" i="15"/>
  <c r="AO320" i="15"/>
  <c r="AP320" i="15" s="1"/>
  <c r="AW248" i="15"/>
  <c r="AX248" i="15" s="1"/>
  <c r="AK290" i="15"/>
  <c r="AL290" i="15" s="1"/>
  <c r="AF135" i="15"/>
  <c r="AS57" i="15"/>
  <c r="AT57" i="15" s="1"/>
  <c r="AV175" i="15"/>
  <c r="P341" i="15"/>
  <c r="AO43" i="15"/>
  <c r="AP43" i="15" s="1"/>
  <c r="BA100" i="15"/>
  <c r="BB100" i="15" s="1"/>
  <c r="T305" i="15"/>
  <c r="AJ333" i="15"/>
  <c r="P203" i="15"/>
  <c r="AV134" i="15"/>
  <c r="AJ267" i="15"/>
  <c r="AW64" i="15"/>
  <c r="AX64" i="15" s="1"/>
  <c r="T86" i="15"/>
  <c r="AR75" i="15"/>
  <c r="U51" i="15"/>
  <c r="V51" i="15" s="1"/>
  <c r="AZ184" i="15"/>
  <c r="AB73" i="15"/>
  <c r="AJ33" i="15"/>
  <c r="X341" i="15"/>
  <c r="M232" i="15"/>
  <c r="N232" i="15" s="1"/>
  <c r="AZ265" i="15"/>
  <c r="Q142" i="15"/>
  <c r="R142" i="15" s="1"/>
  <c r="BA352" i="15"/>
  <c r="BB352" i="15" s="1"/>
  <c r="AB208" i="15"/>
  <c r="AF101" i="15"/>
  <c r="BA162" i="15"/>
  <c r="BB162" i="15" s="1"/>
  <c r="AN67" i="15"/>
  <c r="AF89" i="15"/>
  <c r="AN53" i="15"/>
  <c r="BA143" i="15"/>
  <c r="BB143" i="15" s="1"/>
  <c r="AZ226" i="15"/>
  <c r="Y254" i="15"/>
  <c r="Z254" i="15" s="1"/>
  <c r="AB346" i="15"/>
  <c r="AS157" i="15"/>
  <c r="AT157" i="15" s="1"/>
  <c r="AS333" i="15"/>
  <c r="AT333" i="15" s="1"/>
  <c r="AN90" i="15"/>
  <c r="AV60" i="15"/>
  <c r="X79" i="15"/>
  <c r="AK35" i="15"/>
  <c r="AL35" i="15" s="1"/>
  <c r="X60" i="15"/>
  <c r="AR267" i="15"/>
  <c r="AC240" i="15"/>
  <c r="AD240" i="15" s="1"/>
  <c r="AB80" i="15"/>
  <c r="AN259" i="15"/>
  <c r="AJ253" i="15"/>
  <c r="AB161" i="15"/>
  <c r="AZ73" i="15"/>
  <c r="AB31" i="15"/>
  <c r="AJ234" i="15"/>
  <c r="P258" i="15"/>
  <c r="AJ345" i="15"/>
  <c r="AV33" i="15"/>
  <c r="Y190" i="15"/>
  <c r="Z190" i="15" s="1"/>
  <c r="AB223" i="15"/>
  <c r="AV326" i="15"/>
  <c r="AV188" i="15"/>
  <c r="AN97" i="15"/>
  <c r="AO309" i="15"/>
  <c r="AP309" i="15" s="1"/>
  <c r="AG46" i="15"/>
  <c r="AH46" i="15" s="1"/>
  <c r="U308" i="15"/>
  <c r="V308" i="15" s="1"/>
  <c r="AJ36" i="15"/>
  <c r="P268" i="15"/>
  <c r="AJ291" i="15"/>
  <c r="T331" i="15"/>
  <c r="T55" i="15"/>
  <c r="T253" i="15"/>
  <c r="AJ75" i="15"/>
  <c r="AZ94" i="15"/>
  <c r="T30" i="15"/>
  <c r="AV303" i="15"/>
  <c r="AF64" i="15"/>
  <c r="T228" i="15"/>
  <c r="AR68" i="15"/>
  <c r="AR323" i="15"/>
  <c r="AJ19" i="15"/>
  <c r="T75" i="15"/>
  <c r="AR324" i="15"/>
  <c r="AS164" i="15"/>
  <c r="AT164" i="15" s="1"/>
  <c r="AF106" i="15"/>
  <c r="X71" i="15"/>
  <c r="AJ113" i="15"/>
  <c r="AW289" i="15"/>
  <c r="AX289" i="15" s="1"/>
  <c r="AJ180" i="15"/>
  <c r="AR280" i="15"/>
  <c r="P19" i="15"/>
  <c r="AV169" i="15"/>
  <c r="T166" i="15"/>
  <c r="AN189" i="15"/>
  <c r="AV192" i="15"/>
  <c r="T117" i="15"/>
  <c r="AV78" i="15"/>
  <c r="U329" i="15"/>
  <c r="V329" i="15" s="1"/>
  <c r="X180" i="15"/>
  <c r="U247" i="15"/>
  <c r="V247" i="15" s="1"/>
  <c r="AR174" i="15"/>
  <c r="AN235" i="15"/>
  <c r="P17" i="15"/>
  <c r="P76" i="15"/>
  <c r="AF13" i="15"/>
  <c r="AK129" i="15"/>
  <c r="AL129" i="15" s="1"/>
  <c r="AZ348" i="15"/>
  <c r="AR305" i="15"/>
  <c r="AN198" i="15"/>
  <c r="AG157" i="15"/>
  <c r="AH157" i="15" s="1"/>
  <c r="AR127" i="15"/>
  <c r="AR271" i="15"/>
  <c r="AN84" i="15"/>
  <c r="T100" i="15"/>
  <c r="AV25" i="15"/>
  <c r="AF137" i="15"/>
  <c r="X46" i="15"/>
  <c r="AB344" i="15"/>
  <c r="T179" i="15"/>
  <c r="AJ308" i="15"/>
  <c r="AJ139" i="15"/>
  <c r="AB94" i="15"/>
  <c r="AV173" i="15"/>
  <c r="AC253" i="15"/>
  <c r="AD253" i="15" s="1"/>
  <c r="AR145" i="15"/>
  <c r="E119" i="15"/>
  <c r="F119" i="15" s="1"/>
  <c r="AF176" i="15"/>
  <c r="Q12" i="15"/>
  <c r="R12" i="15" s="1"/>
  <c r="T140" i="15"/>
  <c r="AB268" i="15"/>
  <c r="T177" i="15"/>
  <c r="AC339" i="15"/>
  <c r="AD339" i="15" s="1"/>
  <c r="AJ222" i="15"/>
  <c r="AB146" i="15"/>
  <c r="T47" i="15"/>
  <c r="AB90" i="15"/>
  <c r="X335" i="15"/>
  <c r="AV286" i="15"/>
  <c r="X84" i="15"/>
  <c r="AN173" i="15"/>
  <c r="AB241" i="15"/>
  <c r="AB214" i="15"/>
  <c r="AZ48" i="15"/>
  <c r="AN212" i="15"/>
  <c r="AB95" i="15"/>
  <c r="T12" i="15"/>
  <c r="AG281" i="15"/>
  <c r="AH281" i="15" s="1"/>
  <c r="AW276" i="15"/>
  <c r="AX276" i="15" s="1"/>
  <c r="AK62" i="15"/>
  <c r="AL62" i="15" s="1"/>
  <c r="AC272" i="15"/>
  <c r="AD272" i="15" s="1"/>
  <c r="AB121" i="15"/>
  <c r="AG341" i="15"/>
  <c r="AH341" i="15" s="1"/>
  <c r="AO197" i="15"/>
  <c r="AP197" i="15" s="1"/>
  <c r="Q118" i="15"/>
  <c r="R118" i="15" s="1"/>
  <c r="AZ112" i="15"/>
  <c r="M12" i="15"/>
  <c r="N12" i="15" s="1"/>
  <c r="AC77" i="15"/>
  <c r="AD77" i="15" s="1"/>
  <c r="AS97" i="15"/>
  <c r="AT97" i="15" s="1"/>
  <c r="AF273" i="15"/>
  <c r="AJ353" i="15"/>
  <c r="AO317" i="15"/>
  <c r="AP317" i="15" s="1"/>
  <c r="AZ312" i="15"/>
  <c r="AB110" i="15"/>
  <c r="M207" i="15"/>
  <c r="N207" i="15" s="1"/>
  <c r="AR209" i="15"/>
  <c r="Y314" i="15"/>
  <c r="Z314" i="15" s="1"/>
  <c r="Q326" i="15"/>
  <c r="R326" i="15" s="1"/>
  <c r="BA145" i="15"/>
  <c r="BB145" i="15" s="1"/>
  <c r="X348" i="15"/>
  <c r="Y182" i="15"/>
  <c r="Z182" i="15" s="1"/>
  <c r="AN149" i="15"/>
  <c r="AF252" i="15"/>
  <c r="X264" i="15"/>
  <c r="AF217" i="15"/>
  <c r="I271" i="15"/>
  <c r="J271" i="15" s="1"/>
  <c r="E19" i="15"/>
  <c r="F19" i="15" s="1"/>
  <c r="I117" i="15"/>
  <c r="J117" i="15" s="1"/>
  <c r="Q215" i="15"/>
  <c r="R215" i="15" s="1"/>
  <c r="AV177" i="15"/>
  <c r="AR54" i="15"/>
  <c r="P305" i="15"/>
  <c r="AF284" i="15"/>
  <c r="AW22" i="15"/>
  <c r="AX22" i="15" s="1"/>
  <c r="AR53" i="15"/>
  <c r="AF114" i="15"/>
  <c r="T11" i="15"/>
  <c r="E97" i="15"/>
  <c r="F97" i="15" s="1"/>
  <c r="AG322" i="15"/>
  <c r="AH322" i="15" s="1"/>
  <c r="AV228" i="15"/>
  <c r="Y193" i="15"/>
  <c r="Z193" i="15" s="1"/>
  <c r="U350" i="15"/>
  <c r="V350" i="15" s="1"/>
  <c r="AR228" i="15"/>
  <c r="E294" i="15"/>
  <c r="F294" i="15" s="1"/>
  <c r="AR321" i="15"/>
  <c r="AC249" i="15"/>
  <c r="AD249" i="15" s="1"/>
  <c r="AN201" i="15"/>
  <c r="AW348" i="15"/>
  <c r="AX348" i="15" s="1"/>
  <c r="AS192" i="15"/>
  <c r="AT192" i="15" s="1"/>
  <c r="E254" i="15"/>
  <c r="F254" i="15" s="1"/>
  <c r="U281" i="15"/>
  <c r="V281" i="15" s="1"/>
  <c r="AK27" i="15"/>
  <c r="AL27" i="15" s="1"/>
  <c r="AO34" i="15"/>
  <c r="AP34" i="15" s="1"/>
  <c r="E308" i="15"/>
  <c r="F308" i="15" s="1"/>
  <c r="AF313" i="15"/>
  <c r="AJ216" i="15"/>
  <c r="Y289" i="15"/>
  <c r="Z289" i="15" s="1"/>
  <c r="X276" i="15"/>
  <c r="AW136" i="15"/>
  <c r="AX136" i="15" s="1"/>
  <c r="X186" i="15"/>
  <c r="AZ300" i="15"/>
  <c r="AR304" i="15"/>
  <c r="AB169" i="15"/>
  <c r="AZ17" i="15"/>
  <c r="AO22" i="15"/>
  <c r="AP22" i="15" s="1"/>
  <c r="AS193" i="15"/>
  <c r="AT193" i="15" s="1"/>
  <c r="AC34" i="15"/>
  <c r="AD34" i="15" s="1"/>
  <c r="AV10" i="15"/>
  <c r="Q262" i="15"/>
  <c r="R262" i="15" s="1"/>
  <c r="AS21" i="15"/>
  <c r="AT21" i="15" s="1"/>
  <c r="AF351" i="15"/>
  <c r="AG277" i="15"/>
  <c r="AH277" i="15" s="1"/>
  <c r="P198" i="15"/>
  <c r="AJ277" i="15"/>
  <c r="AK213" i="15"/>
  <c r="AL213" i="15" s="1"/>
  <c r="AW272" i="15"/>
  <c r="AX272" i="15" s="1"/>
  <c r="AF97" i="15"/>
  <c r="X250" i="15"/>
  <c r="X29" i="15"/>
  <c r="AS132" i="15"/>
  <c r="AT132" i="15" s="1"/>
  <c r="AV92" i="15"/>
  <c r="AJ110" i="15"/>
  <c r="AW113" i="15"/>
  <c r="AX113" i="15" s="1"/>
  <c r="I182" i="15"/>
  <c r="J182" i="15" s="1"/>
  <c r="M130" i="15"/>
  <c r="N130" i="15" s="1"/>
  <c r="Q99" i="15"/>
  <c r="R99" i="15" s="1"/>
  <c r="T311" i="15"/>
  <c r="AG345" i="15"/>
  <c r="AH345" i="15" s="1"/>
  <c r="Y61" i="15"/>
  <c r="Z61" i="15" s="1"/>
  <c r="AO100" i="15"/>
  <c r="AP100" i="15" s="1"/>
  <c r="AZ20" i="15"/>
  <c r="M25" i="15"/>
  <c r="N25" i="15" s="1"/>
  <c r="U286" i="15"/>
  <c r="V286" i="15" s="1"/>
  <c r="X118" i="15"/>
  <c r="AG320" i="15"/>
  <c r="AH320" i="15" s="1"/>
  <c r="T170" i="15"/>
  <c r="BA227" i="15"/>
  <c r="BB227" i="15" s="1"/>
  <c r="Q253" i="15"/>
  <c r="R253" i="15" s="1"/>
  <c r="AV335" i="15"/>
  <c r="AS73" i="15"/>
  <c r="AT73" i="15" s="1"/>
  <c r="AK221" i="15"/>
  <c r="AL221" i="15" s="1"/>
  <c r="Y292" i="15"/>
  <c r="Z292" i="15" s="1"/>
  <c r="AW160" i="15"/>
  <c r="AX160" i="15" s="1"/>
  <c r="AG260" i="15"/>
  <c r="AH260" i="15" s="1"/>
  <c r="Q185" i="15"/>
  <c r="R185" i="15" s="1"/>
  <c r="M23" i="15"/>
  <c r="N23" i="15" s="1"/>
  <c r="I120" i="15"/>
  <c r="J120" i="15" s="1"/>
  <c r="E324" i="15"/>
  <c r="F324" i="15" s="1"/>
  <c r="I63" i="15"/>
  <c r="J63" i="15" s="1"/>
  <c r="BA304" i="15"/>
  <c r="BB304" i="15" s="1"/>
  <c r="Q138" i="15"/>
  <c r="R138" i="15" s="1"/>
  <c r="AV284" i="15"/>
  <c r="AR128" i="15"/>
  <c r="AG160" i="15"/>
  <c r="AH160" i="15" s="1"/>
  <c r="AW332" i="15"/>
  <c r="AX332" i="15" s="1"/>
  <c r="AW191" i="15"/>
  <c r="AX191" i="15" s="1"/>
  <c r="AB328" i="15"/>
  <c r="E326" i="15"/>
  <c r="F326" i="15" s="1"/>
  <c r="M285" i="15"/>
  <c r="N285" i="15" s="1"/>
  <c r="X238" i="15"/>
  <c r="AJ209" i="15"/>
  <c r="P217" i="15"/>
  <c r="T36" i="15"/>
  <c r="X20" i="15"/>
  <c r="BA125" i="15"/>
  <c r="BB125" i="15" s="1"/>
  <c r="AZ294" i="15"/>
  <c r="I259" i="15"/>
  <c r="J259" i="15" s="1"/>
  <c r="I56" i="15"/>
  <c r="J56" i="15" s="1"/>
  <c r="M101" i="15"/>
  <c r="N101" i="15" s="1"/>
  <c r="E158" i="15"/>
  <c r="F158" i="15" s="1"/>
  <c r="I219" i="15"/>
  <c r="J219" i="15" s="1"/>
  <c r="AV235" i="15"/>
  <c r="AC331" i="15"/>
  <c r="AD331" i="15" s="1"/>
  <c r="Y41" i="15"/>
  <c r="Z41" i="15" s="1"/>
  <c r="P339" i="15"/>
  <c r="Y271" i="15"/>
  <c r="Z271" i="15" s="1"/>
  <c r="AK87" i="15"/>
  <c r="AL87" i="15" s="1"/>
  <c r="I133" i="15"/>
  <c r="J133" i="15" s="1"/>
  <c r="M166" i="15"/>
  <c r="N166" i="15" s="1"/>
  <c r="M222" i="15"/>
  <c r="N222" i="15" s="1"/>
  <c r="E99" i="15"/>
  <c r="F99" i="15" s="1"/>
  <c r="I54" i="15"/>
  <c r="J54" i="15" s="1"/>
  <c r="AJ273" i="15"/>
  <c r="T42" i="15"/>
  <c r="AF29" i="15"/>
  <c r="AJ343" i="15"/>
  <c r="AZ354" i="15"/>
  <c r="AK54" i="15"/>
  <c r="AL54" i="15" s="1"/>
  <c r="BA214" i="15"/>
  <c r="BB214" i="15" s="1"/>
  <c r="AZ185" i="15"/>
  <c r="AB41" i="15"/>
  <c r="E302" i="15"/>
  <c r="F302" i="15" s="1"/>
  <c r="I170" i="15"/>
  <c r="J170" i="15" s="1"/>
  <c r="E209" i="15"/>
  <c r="F209" i="15" s="1"/>
  <c r="E113" i="15"/>
  <c r="F113" i="15" s="1"/>
  <c r="E57" i="15"/>
  <c r="F57" i="15" s="1"/>
  <c r="I239" i="15"/>
  <c r="J239" i="15" s="1"/>
  <c r="AB28" i="15"/>
  <c r="E95" i="15"/>
  <c r="F95" i="15" s="1"/>
  <c r="I13" i="15"/>
  <c r="J13" i="15" s="1"/>
  <c r="M245" i="15"/>
  <c r="N245" i="15" s="1"/>
  <c r="E30" i="15"/>
  <c r="F30" i="15" s="1"/>
  <c r="AW140" i="15"/>
  <c r="AX140" i="15" s="1"/>
  <c r="AG68" i="15"/>
  <c r="AH68" i="15" s="1"/>
  <c r="X188" i="15"/>
  <c r="P111" i="15"/>
  <c r="AK162" i="15"/>
  <c r="AL162" i="15" s="1"/>
  <c r="AR222" i="15"/>
  <c r="E39" i="15"/>
  <c r="F39" i="15" s="1"/>
  <c r="M86" i="15"/>
  <c r="N86" i="15" s="1"/>
  <c r="I294" i="15"/>
  <c r="J294" i="15" s="1"/>
  <c r="I328" i="15"/>
  <c r="J328" i="15" s="1"/>
  <c r="AJ261" i="15"/>
  <c r="AB117" i="15"/>
  <c r="AC181" i="15"/>
  <c r="AD181" i="15" s="1"/>
  <c r="P281" i="15"/>
  <c r="AR293" i="15"/>
  <c r="AS185" i="15"/>
  <c r="AT185" i="15" s="1"/>
  <c r="M72" i="15"/>
  <c r="N72" i="15" s="1"/>
  <c r="AJ312" i="15"/>
  <c r="AR120" i="15"/>
  <c r="AB103" i="15"/>
  <c r="BA45" i="15"/>
  <c r="BB45" i="15" s="1"/>
  <c r="AR257" i="15"/>
  <c r="P340" i="15"/>
  <c r="AZ263" i="15"/>
  <c r="AB185" i="15"/>
  <c r="Q229" i="15"/>
  <c r="R229" i="15" s="1"/>
  <c r="AF184" i="15"/>
  <c r="AG343" i="15"/>
  <c r="AH343" i="15" s="1"/>
  <c r="AK192" i="15"/>
  <c r="AL192" i="15" s="1"/>
  <c r="AZ81" i="15"/>
  <c r="AB49" i="15"/>
  <c r="AZ168" i="15"/>
  <c r="P97" i="15"/>
  <c r="AF73" i="15"/>
  <c r="T110" i="15"/>
  <c r="X320" i="15"/>
  <c r="T61" i="15"/>
  <c r="AJ89" i="15"/>
  <c r="AV20" i="15"/>
  <c r="AR343" i="15"/>
  <c r="E146" i="15"/>
  <c r="F146" i="15" s="1"/>
  <c r="I181" i="15"/>
  <c r="J181" i="15" s="1"/>
  <c r="I132" i="15"/>
  <c r="J132" i="15" s="1"/>
  <c r="Q264" i="15"/>
  <c r="R264" i="15" s="1"/>
  <c r="AZ19" i="15"/>
  <c r="AG91" i="15"/>
  <c r="AH91" i="15" s="1"/>
  <c r="T327" i="15"/>
  <c r="T267" i="15"/>
  <c r="AW329" i="15"/>
  <c r="AX329" i="15" s="1"/>
  <c r="I11" i="15"/>
  <c r="J11" i="15" s="1"/>
  <c r="AN306" i="15"/>
  <c r="AC119" i="15"/>
  <c r="AD119" i="15" s="1"/>
  <c r="M124" i="15"/>
  <c r="N124" i="15" s="1"/>
  <c r="I269" i="15"/>
  <c r="J269" i="15" s="1"/>
  <c r="I295" i="15"/>
  <c r="J295" i="15" s="1"/>
  <c r="I41" i="15"/>
  <c r="J41" i="15" s="1"/>
  <c r="I198" i="15"/>
  <c r="J198" i="15" s="1"/>
  <c r="M58" i="15"/>
  <c r="N58" i="15" s="1"/>
  <c r="I235" i="15"/>
  <c r="J235" i="15" s="1"/>
  <c r="E218" i="15"/>
  <c r="F218" i="15" s="1"/>
  <c r="AJ116" i="15"/>
  <c r="AS42" i="15"/>
  <c r="AT42" i="15" s="1"/>
  <c r="AV121" i="15"/>
  <c r="M19" i="15"/>
  <c r="N19" i="15" s="1"/>
  <c r="I350" i="15"/>
  <c r="J350" i="15" s="1"/>
  <c r="I27" i="15"/>
  <c r="J27" i="15" s="1"/>
  <c r="E77" i="15"/>
  <c r="F77" i="15" s="1"/>
  <c r="M132" i="15"/>
  <c r="N132" i="15" s="1"/>
  <c r="AS212" i="15"/>
  <c r="AT212" i="15" s="1"/>
  <c r="M62" i="15"/>
  <c r="N62" i="15" s="1"/>
  <c r="AF178" i="15"/>
  <c r="X143" i="15"/>
  <c r="AJ99" i="15"/>
  <c r="AV94" i="15"/>
  <c r="AZ193" i="15"/>
  <c r="AJ114" i="15"/>
  <c r="X344" i="15"/>
  <c r="T149" i="15"/>
  <c r="T324" i="15"/>
  <c r="AB37" i="15"/>
  <c r="T321" i="15"/>
  <c r="X169" i="15"/>
  <c r="AV57" i="15"/>
  <c r="AW108" i="15"/>
  <c r="AX108" i="15" s="1"/>
  <c r="AO176" i="15"/>
  <c r="AP176" i="15" s="1"/>
  <c r="P353" i="15"/>
  <c r="AN185" i="15"/>
  <c r="AN270" i="15"/>
  <c r="AJ250" i="15"/>
  <c r="AB174" i="15"/>
  <c r="X56" i="15"/>
  <c r="P27" i="15"/>
  <c r="X221" i="15"/>
  <c r="AV53" i="15"/>
  <c r="AF76" i="15"/>
  <c r="T240" i="15"/>
  <c r="AN85" i="15"/>
  <c r="AB193" i="15"/>
  <c r="AB21" i="15"/>
  <c r="AO17" i="15"/>
  <c r="AP17" i="15" s="1"/>
  <c r="P277" i="15"/>
  <c r="X74" i="15"/>
  <c r="E180" i="15"/>
  <c r="F180" i="15" s="1"/>
  <c r="I150" i="15"/>
  <c r="J150" i="15" s="1"/>
  <c r="M290" i="15"/>
  <c r="N290" i="15" s="1"/>
  <c r="I121" i="15"/>
  <c r="J121" i="15" s="1"/>
  <c r="E289" i="15"/>
  <c r="F289" i="15" s="1"/>
  <c r="AR15" i="15"/>
  <c r="AR349" i="15"/>
  <c r="AF242" i="15"/>
  <c r="AZ329" i="15"/>
  <c r="AR238" i="15"/>
  <c r="P163" i="15"/>
  <c r="AF209" i="15"/>
  <c r="AJ101" i="15"/>
  <c r="AN244" i="15"/>
  <c r="AZ239" i="15"/>
  <c r="AB309" i="15"/>
  <c r="X66" i="15"/>
  <c r="AZ180" i="15"/>
  <c r="AN336" i="15"/>
  <c r="X45" i="15"/>
  <c r="I210" i="15"/>
  <c r="J210" i="15" s="1"/>
  <c r="E170" i="15"/>
  <c r="F170" i="15" s="1"/>
  <c r="T162" i="15"/>
  <c r="AV30" i="15"/>
  <c r="AR79" i="15"/>
  <c r="AN334" i="15"/>
  <c r="AR102" i="15"/>
  <c r="AR213" i="15"/>
  <c r="AJ289" i="15"/>
  <c r="AJ340" i="15"/>
  <c r="AZ80" i="15"/>
  <c r="AN146" i="15"/>
  <c r="AZ61" i="15"/>
  <c r="AN241" i="15"/>
  <c r="AR312" i="15"/>
  <c r="Q284" i="15"/>
  <c r="R284" i="15" s="1"/>
  <c r="T97" i="15"/>
  <c r="AN94" i="15"/>
  <c r="T114" i="15"/>
  <c r="AZ252" i="15"/>
  <c r="M248" i="15"/>
  <c r="N248" i="15" s="1"/>
  <c r="AS81" i="15"/>
  <c r="AT81" i="15" s="1"/>
  <c r="X10" i="15"/>
  <c r="AC239" i="15"/>
  <c r="AD239" i="15" s="1"/>
  <c r="AZ96" i="15"/>
  <c r="AO140" i="15"/>
  <c r="AP140" i="15" s="1"/>
  <c r="X351" i="15"/>
  <c r="AZ287" i="15"/>
  <c r="AV267" i="15"/>
  <c r="I299" i="15"/>
  <c r="J299" i="15" s="1"/>
  <c r="T156" i="15"/>
  <c r="AN26" i="15"/>
  <c r="AF80" i="15"/>
  <c r="AB188" i="15"/>
  <c r="T265" i="15"/>
  <c r="I37" i="15"/>
  <c r="J37" i="15" s="1"/>
  <c r="AS352" i="15"/>
  <c r="AT352" i="15" s="1"/>
  <c r="AR155" i="15"/>
  <c r="AN134" i="15"/>
  <c r="AJ211" i="15"/>
  <c r="P161" i="15"/>
  <c r="AO74" i="15"/>
  <c r="AP74" i="15" s="1"/>
  <c r="AZ40" i="15"/>
  <c r="X191" i="15"/>
  <c r="AB167" i="15"/>
  <c r="AR252" i="15"/>
  <c r="BA60" i="15"/>
  <c r="BB60" i="15" s="1"/>
  <c r="AO162" i="15"/>
  <c r="AP162" i="15" s="1"/>
  <c r="X116" i="15"/>
  <c r="AR259" i="15"/>
  <c r="U84" i="15"/>
  <c r="V84" i="15" s="1"/>
  <c r="Y268" i="15"/>
  <c r="Z268" i="15" s="1"/>
  <c r="Q219" i="15"/>
  <c r="R219" i="15" s="1"/>
  <c r="AW245" i="15"/>
  <c r="AX245" i="15" s="1"/>
  <c r="AO64" i="15"/>
  <c r="AP64" i="15" s="1"/>
  <c r="AF52" i="15"/>
  <c r="X141" i="15"/>
  <c r="P246" i="15"/>
  <c r="AF42" i="15"/>
  <c r="AW270" i="15"/>
  <c r="AX270" i="15" s="1"/>
  <c r="P124" i="15"/>
  <c r="AZ63" i="15"/>
  <c r="T332" i="15"/>
  <c r="BA247" i="15"/>
  <c r="BB247" i="15" s="1"/>
  <c r="AB30" i="15"/>
  <c r="AJ168" i="15"/>
  <c r="AR19" i="15"/>
  <c r="X99" i="15"/>
  <c r="E130" i="15"/>
  <c r="F130" i="15" s="1"/>
  <c r="AC303" i="15"/>
  <c r="AD303" i="15" s="1"/>
  <c r="AJ158" i="15"/>
  <c r="AR63" i="15"/>
  <c r="AW31" i="15"/>
  <c r="AX31" i="15" s="1"/>
  <c r="AF104" i="15"/>
  <c r="U115" i="15"/>
  <c r="V115" i="15" s="1"/>
  <c r="BA278" i="15"/>
  <c r="BB278" i="15" s="1"/>
  <c r="AR195" i="15"/>
  <c r="AC12" i="15"/>
  <c r="AD12" i="15" s="1"/>
  <c r="P73" i="15"/>
  <c r="E177" i="15"/>
  <c r="F177" i="15" s="1"/>
  <c r="T220" i="15"/>
  <c r="AZ156" i="15"/>
  <c r="AJ30" i="15"/>
  <c r="AW51" i="15"/>
  <c r="AX51" i="15" s="1"/>
  <c r="X244" i="15"/>
  <c r="AV124" i="15"/>
  <c r="AJ296" i="15"/>
  <c r="T113" i="15"/>
  <c r="AV347" i="15"/>
  <c r="AF244" i="15"/>
  <c r="AN315" i="15"/>
  <c r="X76" i="15"/>
  <c r="AB297" i="15"/>
  <c r="AZ102" i="15"/>
  <c r="AC221" i="15"/>
  <c r="AD221" i="15" s="1"/>
  <c r="AO150" i="15"/>
  <c r="AP150" i="15" s="1"/>
  <c r="BA228" i="15"/>
  <c r="BB228" i="15" s="1"/>
  <c r="AZ30" i="15"/>
  <c r="AR11" i="15"/>
  <c r="X275" i="15"/>
  <c r="I86" i="15"/>
  <c r="J86" i="15" s="1"/>
  <c r="Q324" i="15"/>
  <c r="R324" i="15" s="1"/>
  <c r="AV231" i="15"/>
  <c r="AK347" i="15"/>
  <c r="AL347" i="15" s="1"/>
  <c r="AW342" i="15"/>
  <c r="AX342" i="15" s="1"/>
  <c r="AO354" i="15"/>
  <c r="AP354" i="15" s="1"/>
  <c r="AF318" i="15"/>
  <c r="Q152" i="15"/>
  <c r="R152" i="15" s="1"/>
  <c r="AF215" i="15"/>
  <c r="AO318" i="15"/>
  <c r="AP318" i="15" s="1"/>
  <c r="P66" i="15"/>
  <c r="AS325" i="15"/>
  <c r="AT325" i="15" s="1"/>
  <c r="AJ155" i="15"/>
  <c r="T67" i="15"/>
  <c r="AC222" i="15"/>
  <c r="AD222" i="15" s="1"/>
  <c r="AG15" i="15"/>
  <c r="AH15" i="15" s="1"/>
  <c r="Q322" i="15"/>
  <c r="R322" i="15" s="1"/>
  <c r="AO154" i="15"/>
  <c r="AP154" i="15" s="1"/>
  <c r="E309" i="15"/>
  <c r="F309" i="15" s="1"/>
  <c r="AZ117" i="15"/>
  <c r="AZ174" i="15"/>
  <c r="AF291" i="15"/>
  <c r="AS60" i="15"/>
  <c r="AT60" i="15" s="1"/>
  <c r="AF79" i="15"/>
  <c r="AG182" i="15"/>
  <c r="AH182" i="15" s="1"/>
  <c r="AZ197" i="15"/>
  <c r="AF58" i="15"/>
  <c r="AZ71" i="15"/>
  <c r="AN204" i="15"/>
  <c r="AG56" i="15"/>
  <c r="AH56" i="15" s="1"/>
  <c r="AN282" i="15"/>
  <c r="AV295" i="15"/>
  <c r="AZ135" i="15"/>
  <c r="AJ64" i="15"/>
  <c r="T187" i="15"/>
  <c r="E186" i="15"/>
  <c r="F186" i="15" s="1"/>
  <c r="AN251" i="15"/>
  <c r="X235" i="15"/>
  <c r="AZ238" i="15"/>
  <c r="AN179" i="15"/>
  <c r="AB286" i="15"/>
  <c r="AR114" i="15"/>
  <c r="I341" i="15"/>
  <c r="J341" i="15" s="1"/>
  <c r="T323" i="15"/>
  <c r="P249" i="15"/>
  <c r="Q317" i="15"/>
  <c r="R317" i="15" s="1"/>
  <c r="P348" i="15"/>
  <c r="AZ351" i="15"/>
  <c r="AC137" i="15"/>
  <c r="AD137" i="15" s="1"/>
  <c r="AB304" i="15"/>
  <c r="X137" i="15"/>
  <c r="AS99" i="15"/>
  <c r="AT99" i="15" s="1"/>
  <c r="AC164" i="15"/>
  <c r="AD164" i="15" s="1"/>
  <c r="P344" i="15"/>
  <c r="E38" i="15"/>
  <c r="F38" i="15" s="1"/>
  <c r="AN262" i="15"/>
  <c r="AW39" i="15"/>
  <c r="AX39" i="15" s="1"/>
  <c r="Y310" i="15"/>
  <c r="Z310" i="15" s="1"/>
  <c r="AG37" i="15"/>
  <c r="AH37" i="15" s="1"/>
  <c r="AJ313" i="15"/>
  <c r="AK170" i="15"/>
  <c r="AL170" i="15" s="1"/>
  <c r="AJ281" i="15"/>
  <c r="AO121" i="15"/>
  <c r="AP121" i="15" s="1"/>
  <c r="AR261" i="15"/>
  <c r="AB166" i="15"/>
  <c r="AO58" i="15"/>
  <c r="AP58" i="15" s="1"/>
  <c r="E167" i="15"/>
  <c r="F167" i="15" s="1"/>
  <c r="AK256" i="15"/>
  <c r="AL256" i="15" s="1"/>
  <c r="AV307" i="15"/>
  <c r="AR294" i="15"/>
  <c r="AK306" i="15"/>
  <c r="AL306" i="15" s="1"/>
  <c r="AW109" i="15"/>
  <c r="AX109" i="15" s="1"/>
  <c r="I97" i="15"/>
  <c r="J97" i="15" s="1"/>
  <c r="M131" i="15"/>
  <c r="N131" i="15" s="1"/>
  <c r="M189" i="15"/>
  <c r="N189" i="15" s="1"/>
  <c r="M351" i="15"/>
  <c r="N351" i="15" s="1"/>
  <c r="I194" i="15"/>
  <c r="J194" i="15" s="1"/>
  <c r="I326" i="15"/>
  <c r="J326" i="15" s="1"/>
  <c r="E251" i="15"/>
  <c r="F251" i="15" s="1"/>
  <c r="AV185" i="15"/>
  <c r="AK144" i="15"/>
  <c r="AL144" i="15" s="1"/>
  <c r="AB238" i="15"/>
  <c r="AO207" i="15"/>
  <c r="AP207" i="15" s="1"/>
  <c r="AV100" i="15"/>
  <c r="AK67" i="15"/>
  <c r="AL67" i="15" s="1"/>
  <c r="AV141" i="15"/>
  <c r="X106" i="15"/>
  <c r="AC313" i="15"/>
  <c r="AD313" i="15" s="1"/>
  <c r="AK15" i="15"/>
  <c r="AL15" i="15" s="1"/>
  <c r="Q151" i="15"/>
  <c r="R151" i="15" s="1"/>
  <c r="AC98" i="15"/>
  <c r="AD98" i="15" s="1"/>
  <c r="X353" i="15"/>
  <c r="X217" i="15"/>
  <c r="Q126" i="15"/>
  <c r="R126" i="15" s="1"/>
  <c r="AK252" i="15"/>
  <c r="AL252" i="15" s="1"/>
  <c r="AV311" i="15"/>
  <c r="AS77" i="15"/>
  <c r="AT77" i="15" s="1"/>
  <c r="X85" i="15"/>
  <c r="AS188" i="15"/>
  <c r="AT188" i="15" s="1"/>
  <c r="U73" i="15"/>
  <c r="V73" i="15" s="1"/>
  <c r="X135" i="15"/>
  <c r="AF19" i="15"/>
  <c r="X23" i="15"/>
  <c r="U352" i="15"/>
  <c r="V352" i="15" s="1"/>
  <c r="Y148" i="15"/>
  <c r="Z148" i="15" s="1"/>
  <c r="U216" i="15"/>
  <c r="V216" i="15" s="1"/>
  <c r="AG147" i="15"/>
  <c r="AH147" i="15" s="1"/>
  <c r="Y64" i="15"/>
  <c r="Z64" i="15" s="1"/>
  <c r="U319" i="15"/>
  <c r="V319" i="15" s="1"/>
  <c r="AR310" i="15"/>
  <c r="U94" i="15"/>
  <c r="V94" i="15" s="1"/>
  <c r="AO117" i="15"/>
  <c r="AP117" i="15" s="1"/>
  <c r="AO276" i="15"/>
  <c r="AP276" i="15" s="1"/>
  <c r="U292" i="15"/>
  <c r="V292" i="15" s="1"/>
  <c r="AW243" i="15"/>
  <c r="AX243" i="15" s="1"/>
  <c r="AB237" i="15"/>
  <c r="P87" i="15"/>
  <c r="AV49" i="15"/>
  <c r="T46" i="15"/>
  <c r="AJ141" i="15"/>
  <c r="AB152" i="15"/>
  <c r="AN220" i="15"/>
  <c r="AN332" i="15"/>
  <c r="T348" i="15"/>
  <c r="AO152" i="15"/>
  <c r="AP152" i="15" s="1"/>
  <c r="BA26" i="15"/>
  <c r="BB26" i="15" s="1"/>
  <c r="AB86" i="15"/>
  <c r="AZ273" i="15"/>
  <c r="AB340" i="15"/>
  <c r="T249" i="15"/>
  <c r="AR112" i="15"/>
  <c r="AJ21" i="15"/>
  <c r="P349" i="15"/>
  <c r="AG17" i="15"/>
  <c r="AH17" i="15" s="1"/>
  <c r="AG128" i="15"/>
  <c r="AH128" i="15" s="1"/>
  <c r="AZ207" i="15"/>
  <c r="AJ174" i="15"/>
  <c r="AZ331" i="15"/>
  <c r="AR232" i="15"/>
  <c r="X243" i="15"/>
  <c r="Y204" i="15"/>
  <c r="Z204" i="15" s="1"/>
  <c r="AF85" i="15"/>
  <c r="AF188" i="15"/>
  <c r="X97" i="15"/>
  <c r="AZ211" i="15"/>
  <c r="AZ75" i="15"/>
  <c r="AZ234" i="15"/>
  <c r="AS283" i="15"/>
  <c r="AT283" i="15" s="1"/>
  <c r="AF250" i="15"/>
  <c r="AJ97" i="15"/>
  <c r="Q169" i="15"/>
  <c r="R169" i="15" s="1"/>
  <c r="E83" i="15"/>
  <c r="F83" i="15" s="1"/>
  <c r="I221" i="15"/>
  <c r="J221" i="15" s="1"/>
  <c r="E258" i="15"/>
  <c r="F258" i="15" s="1"/>
  <c r="I190" i="15"/>
  <c r="J190" i="15" s="1"/>
  <c r="I275" i="15"/>
  <c r="J275" i="15" s="1"/>
  <c r="M83" i="15"/>
  <c r="N83" i="15" s="1"/>
  <c r="E246" i="15"/>
  <c r="F246" i="15" s="1"/>
  <c r="I87" i="15"/>
  <c r="J87" i="15" s="1"/>
  <c r="M219" i="15"/>
  <c r="N219" i="15" s="1"/>
  <c r="E277" i="15"/>
  <c r="F277" i="15" s="1"/>
  <c r="BA279" i="15"/>
  <c r="BB279" i="15" s="1"/>
  <c r="Y26" i="15"/>
  <c r="Z26" i="15" s="1"/>
  <c r="BA204" i="15"/>
  <c r="BB204" i="15" s="1"/>
  <c r="AK14" i="15"/>
  <c r="AL14" i="15" s="1"/>
  <c r="AW240" i="15"/>
  <c r="AX240" i="15" s="1"/>
  <c r="Q91" i="15"/>
  <c r="R91" i="15" s="1"/>
  <c r="AC38" i="15"/>
  <c r="AD38" i="15" s="1"/>
  <c r="Y285" i="15"/>
  <c r="Z285" i="15" s="1"/>
  <c r="Q202" i="15"/>
  <c r="R202" i="15" s="1"/>
  <c r="U186" i="15"/>
  <c r="V186" i="15" s="1"/>
  <c r="BA291" i="15"/>
  <c r="BB291" i="15" s="1"/>
  <c r="AK165" i="15"/>
  <c r="AL165" i="15" s="1"/>
  <c r="U62" i="15"/>
  <c r="V62" i="15" s="1"/>
  <c r="AW224" i="15"/>
  <c r="AX224" i="15" s="1"/>
  <c r="AF49" i="15"/>
  <c r="U213" i="15"/>
  <c r="V213" i="15" s="1"/>
  <c r="AN308" i="15"/>
  <c r="AB101" i="15"/>
  <c r="AR58" i="15"/>
  <c r="AF144" i="15"/>
  <c r="AJ177" i="15"/>
  <c r="AC252" i="15"/>
  <c r="AD252" i="15" s="1"/>
  <c r="AC85" i="15"/>
  <c r="AD85" i="15" s="1"/>
  <c r="T161" i="15"/>
  <c r="P103" i="15"/>
  <c r="AB89" i="15"/>
  <c r="AF140" i="15"/>
  <c r="T304" i="15"/>
  <c r="AZ144" i="15"/>
  <c r="AZ303" i="15"/>
  <c r="T69" i="15"/>
  <c r="X109" i="15"/>
  <c r="T10" i="15"/>
  <c r="AF126" i="15"/>
  <c r="AF136" i="15"/>
  <c r="AR272" i="15"/>
  <c r="P333" i="15"/>
  <c r="X125" i="15"/>
  <c r="I31" i="15"/>
  <c r="J31" i="15" s="1"/>
  <c r="E42" i="15"/>
  <c r="F42" i="15" s="1"/>
  <c r="M300" i="15"/>
  <c r="N300" i="15" s="1"/>
  <c r="M35" i="15"/>
  <c r="N35" i="15" s="1"/>
  <c r="E341" i="15"/>
  <c r="F341" i="15" s="1"/>
  <c r="AF164" i="15"/>
  <c r="E24" i="15"/>
  <c r="F24" i="15" s="1"/>
  <c r="M160" i="15"/>
  <c r="N160" i="15" s="1"/>
  <c r="M307" i="15"/>
  <c r="N307" i="15" s="1"/>
  <c r="M258" i="15"/>
  <c r="N258" i="15" s="1"/>
  <c r="AF224" i="15"/>
  <c r="AW172" i="15"/>
  <c r="AX172" i="15" s="1"/>
  <c r="P46" i="15"/>
  <c r="AJ171" i="15"/>
  <c r="AV117" i="15"/>
  <c r="AZ77" i="15"/>
  <c r="X49" i="15"/>
  <c r="P42" i="15"/>
  <c r="AJ193" i="15"/>
  <c r="AV255" i="15"/>
  <c r="AR276" i="15"/>
  <c r="AK344" i="15"/>
  <c r="AL344" i="15" s="1"/>
  <c r="E74" i="15"/>
  <c r="F74" i="15" s="1"/>
  <c r="AV17" i="15"/>
  <c r="AJ181" i="15"/>
  <c r="T14" i="15"/>
  <c r="M353" i="15"/>
  <c r="N353" i="15" s="1"/>
  <c r="I337" i="15"/>
  <c r="J337" i="15" s="1"/>
  <c r="E64" i="15"/>
  <c r="F64" i="15" s="1"/>
  <c r="E220" i="15"/>
  <c r="F220" i="15" s="1"/>
  <c r="I125" i="15"/>
  <c r="J125" i="15" s="1"/>
  <c r="AJ8" i="15"/>
  <c r="AK92" i="15"/>
  <c r="AL92" i="15" s="1"/>
  <c r="Y326" i="15"/>
  <c r="Z326" i="15" s="1"/>
  <c r="AF20" i="15"/>
  <c r="E136" i="15"/>
  <c r="F136" i="15" s="1"/>
  <c r="AF179" i="15"/>
  <c r="T66" i="15"/>
  <c r="AR161" i="15"/>
  <c r="I155" i="15"/>
  <c r="J155" i="15" s="1"/>
  <c r="AW229" i="15"/>
  <c r="AX229" i="15" s="1"/>
  <c r="AZ206" i="15"/>
  <c r="AB270" i="15"/>
  <c r="T235" i="15"/>
  <c r="AR52" i="15"/>
  <c r="Y227" i="15"/>
  <c r="Z227" i="15" s="1"/>
  <c r="P80" i="15"/>
  <c r="AS242" i="15"/>
  <c r="AT242" i="15" s="1"/>
  <c r="AJ159" i="15"/>
  <c r="T40" i="15"/>
  <c r="AG168" i="15"/>
  <c r="AH168" i="15" s="1"/>
  <c r="X133" i="15"/>
  <c r="AO169" i="15"/>
  <c r="AP169" i="15" s="1"/>
  <c r="M138" i="15"/>
  <c r="N138" i="15" s="1"/>
  <c r="I309" i="15"/>
  <c r="J309" i="15" s="1"/>
  <c r="AN263" i="15"/>
  <c r="AO60" i="15"/>
  <c r="AP60" i="15" s="1"/>
  <c r="AJ98" i="15"/>
  <c r="M273" i="15"/>
  <c r="N273" i="15" s="1"/>
  <c r="I144" i="15"/>
  <c r="J144" i="15" s="1"/>
  <c r="E354" i="15"/>
  <c r="F354" i="15" s="1"/>
  <c r="AW123" i="15"/>
  <c r="AX123" i="15" s="1"/>
  <c r="BA266" i="15"/>
  <c r="BB266" i="15" s="1"/>
  <c r="AG346" i="15"/>
  <c r="AH346" i="15" s="1"/>
  <c r="M87" i="15"/>
  <c r="N87" i="15" s="1"/>
  <c r="AW262" i="15"/>
  <c r="AX262" i="15" s="1"/>
  <c r="AK157" i="15"/>
  <c r="AL157" i="15" s="1"/>
  <c r="P160" i="15"/>
  <c r="AR8" i="15"/>
  <c r="X96" i="15"/>
  <c r="U351" i="15"/>
  <c r="V351" i="15" s="1"/>
  <c r="AB22" i="15"/>
  <c r="BA122" i="15"/>
  <c r="BB122" i="15" s="1"/>
  <c r="AG310" i="15"/>
  <c r="AH310" i="15" s="1"/>
  <c r="BA325" i="15"/>
  <c r="BB325" i="15" s="1"/>
  <c r="AB75" i="15"/>
  <c r="AS183" i="15"/>
  <c r="AT183" i="15" s="1"/>
  <c r="M170" i="15"/>
  <c r="N170" i="15" s="1"/>
  <c r="I96" i="15"/>
  <c r="J96" i="15" s="1"/>
  <c r="AB283" i="15"/>
  <c r="Q180" i="15"/>
  <c r="R180" i="15" s="1"/>
  <c r="AG207" i="15"/>
  <c r="AH207" i="15" s="1"/>
  <c r="AZ230" i="15"/>
  <c r="AK56" i="15"/>
  <c r="AL56" i="15" s="1"/>
  <c r="AR275" i="15"/>
  <c r="BA339" i="15"/>
  <c r="BB339" i="15" s="1"/>
  <c r="I342" i="15"/>
  <c r="J342" i="15" s="1"/>
  <c r="M37" i="15"/>
  <c r="N37" i="15" s="1"/>
  <c r="E219" i="15"/>
  <c r="F219" i="15" s="1"/>
  <c r="Y138" i="15"/>
  <c r="Z138" i="15" s="1"/>
  <c r="AZ107" i="15"/>
  <c r="AR205" i="15"/>
  <c r="AG312" i="15"/>
  <c r="AH312" i="15" s="1"/>
  <c r="AW148" i="15"/>
  <c r="AX148" i="15" s="1"/>
  <c r="AN57" i="15"/>
  <c r="AR313" i="15"/>
  <c r="AF262" i="15"/>
  <c r="AN96" i="15"/>
  <c r="Y247" i="15"/>
  <c r="Z247" i="15" s="1"/>
  <c r="AS123" i="15"/>
  <c r="AT123" i="15" s="1"/>
  <c r="M325" i="15"/>
  <c r="N325" i="15" s="1"/>
  <c r="I344" i="15"/>
  <c r="J344" i="15" s="1"/>
  <c r="I212" i="15"/>
  <c r="J212" i="15" s="1"/>
  <c r="M75" i="15"/>
  <c r="N75" i="15" s="1"/>
  <c r="E201" i="15"/>
  <c r="F201" i="15" s="1"/>
  <c r="I330" i="15"/>
  <c r="J330" i="15" s="1"/>
  <c r="AK298" i="15"/>
  <c r="AL298" i="15" s="1"/>
  <c r="T184" i="15"/>
  <c r="AV151" i="15"/>
  <c r="P295" i="15"/>
  <c r="AF293" i="15"/>
  <c r="AG197" i="15"/>
  <c r="AH197" i="15" s="1"/>
  <c r="AZ42" i="15"/>
  <c r="T306" i="15"/>
  <c r="AJ31" i="15"/>
  <c r="AW241" i="15"/>
  <c r="AX241" i="15" s="1"/>
  <c r="AR268" i="15"/>
  <c r="M40" i="15"/>
  <c r="N40" i="15" s="1"/>
  <c r="M235" i="15"/>
  <c r="N235" i="15" s="1"/>
  <c r="M208" i="15"/>
  <c r="N208" i="15" s="1"/>
  <c r="I55" i="15"/>
  <c r="J55" i="15" s="1"/>
  <c r="E260" i="15"/>
  <c r="F260" i="15" s="1"/>
  <c r="E163" i="15"/>
  <c r="F163" i="15" s="1"/>
  <c r="X266" i="15"/>
  <c r="X309" i="15"/>
  <c r="Q226" i="15"/>
  <c r="R226" i="15" s="1"/>
  <c r="AN217" i="15"/>
  <c r="AB123" i="15"/>
  <c r="U24" i="15"/>
  <c r="V24" i="15" s="1"/>
  <c r="P279" i="15"/>
  <c r="AV138" i="15"/>
  <c r="AN39" i="15"/>
  <c r="AK302" i="15"/>
  <c r="AL302" i="15" s="1"/>
  <c r="AB226" i="15"/>
  <c r="T127" i="15"/>
  <c r="X198" i="15"/>
  <c r="T301" i="15"/>
  <c r="I297" i="15"/>
  <c r="J297" i="15" s="1"/>
  <c r="AB62" i="15"/>
  <c r="AV308" i="15"/>
  <c r="AZ343" i="15"/>
  <c r="AV292" i="15"/>
  <c r="AJ78" i="15"/>
  <c r="I16" i="15"/>
  <c r="J16" i="15" s="1"/>
  <c r="M333" i="15"/>
  <c r="N333" i="15" s="1"/>
  <c r="E12" i="15"/>
  <c r="F12" i="15" s="1"/>
  <c r="I284" i="15"/>
  <c r="J284" i="15" s="1"/>
  <c r="M256" i="15"/>
  <c r="N256" i="15" s="1"/>
  <c r="E342" i="15"/>
  <c r="F342" i="15" s="1"/>
  <c r="T54" i="15"/>
  <c r="P309" i="15"/>
  <c r="AJ138" i="15"/>
  <c r="AZ37" i="15"/>
  <c r="AZ209" i="15"/>
  <c r="AR118" i="15"/>
  <c r="AK43" i="15"/>
  <c r="AL43" i="15" s="1"/>
  <c r="AV184" i="15"/>
  <c r="M349" i="15"/>
  <c r="N349" i="15" s="1"/>
  <c r="I7" i="15"/>
  <c r="J7" i="15" s="1"/>
  <c r="M230" i="15"/>
  <c r="N230" i="15" s="1"/>
  <c r="M179" i="15"/>
  <c r="N179" i="15" s="1"/>
  <c r="M286" i="15"/>
  <c r="N286" i="15" s="1"/>
  <c r="AB36" i="15"/>
  <c r="AV216" i="15"/>
  <c r="AN205" i="15"/>
  <c r="AF105" i="15"/>
  <c r="X78" i="15"/>
  <c r="P51" i="15"/>
  <c r="AZ328" i="15"/>
  <c r="AR237" i="15"/>
  <c r="T146" i="15"/>
  <c r="U345" i="15"/>
  <c r="V345" i="15" s="1"/>
  <c r="AF223" i="15"/>
  <c r="E70" i="15"/>
  <c r="F70" i="15" s="1"/>
  <c r="M59" i="15"/>
  <c r="N59" i="15" s="1"/>
  <c r="M119" i="15"/>
  <c r="N119" i="15" s="1"/>
  <c r="E318" i="15"/>
  <c r="F318" i="15" s="1"/>
  <c r="E310" i="15"/>
  <c r="F310" i="15" s="1"/>
  <c r="P71" i="15"/>
  <c r="BA21" i="15"/>
  <c r="BB21" i="15" s="1"/>
  <c r="AV135" i="15"/>
  <c r="T207" i="15"/>
  <c r="AK315" i="15"/>
  <c r="AL315" i="15" s="1"/>
  <c r="AV256" i="15"/>
  <c r="T181" i="15"/>
  <c r="AO44" i="15"/>
  <c r="AP44" i="15" s="1"/>
  <c r="AV310" i="15"/>
  <c r="AV80" i="15"/>
  <c r="I39" i="15"/>
  <c r="J39" i="15" s="1"/>
  <c r="M278" i="15"/>
  <c r="N278" i="15" s="1"/>
  <c r="I268" i="15"/>
  <c r="J268" i="15" s="1"/>
  <c r="E169" i="15"/>
  <c r="F169" i="15" s="1"/>
  <c r="M238" i="15"/>
  <c r="N238" i="15" s="1"/>
  <c r="E183" i="15"/>
  <c r="F183" i="15" s="1"/>
  <c r="I305" i="15"/>
  <c r="J305" i="15" s="1"/>
  <c r="M338" i="15"/>
  <c r="N338" i="15" s="1"/>
  <c r="E117" i="15"/>
  <c r="F117" i="15" s="1"/>
  <c r="I36" i="15"/>
  <c r="J36" i="15" s="1"/>
  <c r="E212" i="15"/>
  <c r="F212" i="15" s="1"/>
  <c r="AZ49" i="15"/>
  <c r="AK245" i="15"/>
  <c r="AL245" i="15" s="1"/>
  <c r="U126" i="15"/>
  <c r="V126" i="15" s="1"/>
  <c r="AS20" i="15"/>
  <c r="AT20" i="15" s="1"/>
  <c r="AO350" i="15"/>
  <c r="AP350" i="15" s="1"/>
  <c r="AF348" i="15"/>
  <c r="T78" i="15"/>
  <c r="AR336" i="15"/>
  <c r="BA289" i="15"/>
  <c r="BB289" i="15" s="1"/>
  <c r="E247" i="15"/>
  <c r="F247" i="15" s="1"/>
  <c r="I263" i="15"/>
  <c r="J263" i="15" s="1"/>
  <c r="Q228" i="15"/>
  <c r="R228" i="15" s="1"/>
  <c r="M60" i="15"/>
  <c r="N60" i="15" s="1"/>
  <c r="E187" i="15"/>
  <c r="F187" i="15" s="1"/>
  <c r="M36" i="15"/>
  <c r="N36" i="15" s="1"/>
  <c r="E82" i="15"/>
  <c r="F82" i="15" s="1"/>
  <c r="E131" i="15"/>
  <c r="F131" i="15" s="1"/>
  <c r="M126" i="15"/>
  <c r="N126" i="15" s="1"/>
  <c r="U236" i="15"/>
  <c r="V236" i="15" s="1"/>
  <c r="AR103" i="15"/>
  <c r="AJ12" i="15"/>
  <c r="AG330" i="15"/>
  <c r="AH330" i="15" s="1"/>
  <c r="Y295" i="15"/>
  <c r="Z295" i="15" s="1"/>
  <c r="AC207" i="15"/>
  <c r="AD207" i="15" s="1"/>
  <c r="AO219" i="15"/>
  <c r="AP219" i="15" s="1"/>
  <c r="AK96" i="15"/>
  <c r="AL96" i="15" s="1"/>
  <c r="X267" i="15"/>
  <c r="M89" i="15"/>
  <c r="N89" i="15" s="1"/>
  <c r="I68" i="15"/>
  <c r="J68" i="15" s="1"/>
  <c r="E135" i="15"/>
  <c r="F135" i="15" s="1"/>
  <c r="E267" i="15"/>
  <c r="F267" i="15" s="1"/>
  <c r="E145" i="15"/>
  <c r="F145" i="15" s="1"/>
  <c r="I251" i="15"/>
  <c r="J251" i="15" s="1"/>
  <c r="I130" i="15"/>
  <c r="J130" i="15" s="1"/>
  <c r="I274" i="15"/>
  <c r="J274" i="15" s="1"/>
  <c r="T122" i="15"/>
  <c r="AB127" i="15"/>
  <c r="M196" i="15"/>
  <c r="N196" i="15" s="1"/>
  <c r="E264" i="15"/>
  <c r="F264" i="15" s="1"/>
  <c r="E90" i="15"/>
  <c r="F90" i="15" s="1"/>
  <c r="E353" i="15"/>
  <c r="F353" i="15" s="1"/>
  <c r="I224" i="15"/>
  <c r="J224" i="15" s="1"/>
  <c r="I28" i="15"/>
  <c r="J28" i="15" s="1"/>
  <c r="I277" i="15"/>
  <c r="J277" i="15" s="1"/>
  <c r="E205" i="15"/>
  <c r="F205" i="15" s="1"/>
  <c r="AS95" i="15"/>
  <c r="AT95" i="15" s="1"/>
  <c r="AB306" i="15"/>
  <c r="X44" i="15"/>
  <c r="T291" i="15"/>
  <c r="AF350" i="15"/>
  <c r="AC310" i="15"/>
  <c r="AD310" i="15" s="1"/>
  <c r="AN344" i="15"/>
  <c r="M125" i="15"/>
  <c r="N125" i="15" s="1"/>
  <c r="I127" i="15"/>
  <c r="J127" i="15" s="1"/>
  <c r="I301" i="15"/>
  <c r="J301" i="15" s="1"/>
  <c r="I313" i="15"/>
  <c r="J313" i="15" s="1"/>
  <c r="AZ39" i="15"/>
  <c r="AF119" i="15"/>
  <c r="T124" i="15"/>
  <c r="I111" i="15"/>
  <c r="J111" i="15" s="1"/>
  <c r="AR279" i="15"/>
  <c r="Q242" i="15"/>
  <c r="R242" i="15" s="1"/>
  <c r="U344" i="15"/>
  <c r="V344" i="15" s="1"/>
  <c r="P350" i="15"/>
  <c r="M263" i="15"/>
  <c r="N263" i="15" s="1"/>
  <c r="AF233" i="15"/>
  <c r="AZ151" i="15"/>
  <c r="AJ280" i="15"/>
  <c r="AF100" i="15"/>
  <c r="X73" i="15"/>
  <c r="Y86" i="15"/>
  <c r="Z86" i="15" s="1"/>
  <c r="AJ45" i="15"/>
  <c r="E31" i="15"/>
  <c r="F31" i="15" s="1"/>
  <c r="E255" i="15"/>
  <c r="F255" i="15" s="1"/>
  <c r="M334" i="15"/>
  <c r="N334" i="15" s="1"/>
  <c r="I217" i="15"/>
  <c r="J217" i="15" s="1"/>
  <c r="E240" i="15"/>
  <c r="F240" i="15" s="1"/>
  <c r="E291" i="15"/>
  <c r="F291" i="15" s="1"/>
  <c r="M187" i="15"/>
  <c r="N187" i="15" s="1"/>
  <c r="AN164" i="15"/>
  <c r="P26" i="15"/>
  <c r="AN81" i="15"/>
  <c r="AV331" i="15"/>
  <c r="AC108" i="15"/>
  <c r="AD108" i="15" s="1"/>
  <c r="AO158" i="15"/>
  <c r="AP158" i="15" s="1"/>
  <c r="E235" i="15"/>
  <c r="F235" i="15" s="1"/>
  <c r="E197" i="15"/>
  <c r="F197" i="15" s="1"/>
  <c r="I345" i="15"/>
  <c r="J345" i="15" s="1"/>
  <c r="E84" i="15"/>
  <c r="F84" i="15" s="1"/>
  <c r="M71" i="15"/>
  <c r="N71" i="15" s="1"/>
  <c r="E72" i="15"/>
  <c r="F72" i="15" s="1"/>
  <c r="I184" i="15"/>
  <c r="J184" i="15" s="1"/>
  <c r="AN240" i="15"/>
  <c r="AV315" i="15"/>
  <c r="M34" i="15"/>
  <c r="N34" i="15" s="1"/>
  <c r="E223" i="15"/>
  <c r="F223" i="15" s="1"/>
  <c r="I94" i="15"/>
  <c r="J94" i="15" s="1"/>
  <c r="I100" i="15"/>
  <c r="J100" i="15" s="1"/>
  <c r="E346" i="15"/>
  <c r="F346" i="15" s="1"/>
  <c r="E140" i="15"/>
  <c r="F140" i="15" s="1"/>
  <c r="AZ84" i="15"/>
  <c r="E282" i="15"/>
  <c r="F282" i="15" s="1"/>
  <c r="AC14" i="15"/>
  <c r="AD14" i="15" s="1"/>
  <c r="E149" i="15"/>
  <c r="F149" i="15" s="1"/>
  <c r="AG180" i="15"/>
  <c r="AH180" i="15" s="1"/>
  <c r="M135" i="15"/>
  <c r="N135" i="15" s="1"/>
  <c r="E190" i="15"/>
  <c r="F190" i="15" s="1"/>
  <c r="AG71" i="15"/>
  <c r="AH71" i="15" s="1"/>
  <c r="AR104" i="15"/>
  <c r="E185" i="15"/>
  <c r="F185" i="15" s="1"/>
  <c r="AS32" i="15"/>
  <c r="AT32" i="15" s="1"/>
  <c r="M294" i="15"/>
  <c r="N294" i="15" s="1"/>
  <c r="AW157" i="15"/>
  <c r="AX157" i="15" s="1"/>
  <c r="P276" i="15"/>
  <c r="AF306" i="15"/>
  <c r="E32" i="15"/>
  <c r="F32" i="15" s="1"/>
  <c r="I288" i="15"/>
  <c r="J288" i="15" s="1"/>
  <c r="BA69" i="15"/>
  <c r="BB69" i="15" s="1"/>
  <c r="AW301" i="15"/>
  <c r="AX301" i="15" s="1"/>
  <c r="BA133" i="15"/>
  <c r="BB133" i="15" s="1"/>
  <c r="AW127" i="15"/>
  <c r="AX127" i="15" s="1"/>
  <c r="AR172" i="15"/>
  <c r="AG267" i="15"/>
  <c r="AH267" i="15" s="1"/>
  <c r="Y68" i="15"/>
  <c r="Z68" i="15" s="1"/>
  <c r="U315" i="15"/>
  <c r="V315" i="15" s="1"/>
  <c r="AK46" i="15"/>
  <c r="AL46" i="15" s="1"/>
  <c r="AZ223" i="15"/>
  <c r="P190" i="15"/>
  <c r="Y328" i="15"/>
  <c r="Z328" i="15" s="1"/>
  <c r="AS296" i="15"/>
  <c r="AT296" i="15" s="1"/>
  <c r="AJ316" i="15"/>
  <c r="P18" i="15"/>
  <c r="X147" i="15"/>
  <c r="AN307" i="15"/>
  <c r="AR147" i="15"/>
  <c r="AJ106" i="15"/>
  <c r="AB125" i="15"/>
  <c r="AJ230" i="15"/>
  <c r="E285" i="15"/>
  <c r="F285" i="15" s="1"/>
  <c r="AO218" i="15"/>
  <c r="AP218" i="15" s="1"/>
  <c r="AG229" i="15"/>
  <c r="AH229" i="15" s="1"/>
  <c r="AJ337" i="15"/>
  <c r="AF196" i="15"/>
  <c r="AZ56" i="15"/>
  <c r="M198" i="15"/>
  <c r="N198" i="15" s="1"/>
  <c r="M340" i="15"/>
  <c r="N340" i="15" s="1"/>
  <c r="AC317" i="15"/>
  <c r="AD317" i="15" s="1"/>
  <c r="M260" i="15"/>
  <c r="N260" i="15" s="1"/>
  <c r="E193" i="15"/>
  <c r="F193" i="15" s="1"/>
  <c r="AJ232" i="15"/>
  <c r="AN95" i="15"/>
  <c r="P188" i="15"/>
  <c r="T208" i="15"/>
  <c r="AV218" i="15"/>
  <c r="AS311" i="15"/>
  <c r="AT311" i="15" s="1"/>
  <c r="X332" i="15"/>
  <c r="AO284" i="15"/>
  <c r="AP284" i="15" s="1"/>
  <c r="AN137" i="15"/>
  <c r="AO51" i="15"/>
  <c r="AP51" i="15" s="1"/>
  <c r="AO249" i="15"/>
  <c r="AP249" i="15" s="1"/>
  <c r="AV268" i="15"/>
  <c r="AG303" i="15"/>
  <c r="AH303" i="15" s="1"/>
  <c r="AJ72" i="15"/>
  <c r="AW65" i="15"/>
  <c r="AX65" i="15" s="1"/>
  <c r="X7" i="15"/>
  <c r="U168" i="15"/>
  <c r="V168" i="15" s="1"/>
  <c r="E55" i="15"/>
  <c r="F55" i="15" s="1"/>
  <c r="E17" i="15"/>
  <c r="F17" i="15" s="1"/>
  <c r="U307" i="15"/>
  <c r="V307" i="15" s="1"/>
  <c r="BA316" i="15"/>
  <c r="BB316" i="15" s="1"/>
  <c r="U242" i="15"/>
  <c r="V242" i="15" s="1"/>
  <c r="T257" i="15"/>
  <c r="Q304" i="15"/>
  <c r="R304" i="15" s="1"/>
  <c r="Y122" i="15"/>
  <c r="Z122" i="15" s="1"/>
  <c r="I108" i="15"/>
  <c r="J108" i="15" s="1"/>
  <c r="E284" i="15"/>
  <c r="F284" i="15" s="1"/>
  <c r="M161" i="15"/>
  <c r="N161" i="15" s="1"/>
  <c r="E94" i="15"/>
  <c r="F94" i="15" s="1"/>
  <c r="E283" i="15"/>
  <c r="F283" i="15" s="1"/>
  <c r="M144" i="15"/>
  <c r="N144" i="15" s="1"/>
  <c r="I339" i="15"/>
  <c r="J339" i="15" s="1"/>
  <c r="Q22" i="15"/>
  <c r="R22" i="15" s="1"/>
  <c r="E299" i="15"/>
  <c r="F299" i="15" s="1"/>
  <c r="AJ88" i="15"/>
  <c r="AC197" i="15"/>
  <c r="AD197" i="15" s="1"/>
  <c r="E192" i="15"/>
  <c r="F192" i="15" s="1"/>
  <c r="M271" i="15"/>
  <c r="N271" i="15" s="1"/>
  <c r="M152" i="15"/>
  <c r="N152" i="15" s="1"/>
  <c r="M9" i="15"/>
  <c r="N9" i="15" s="1"/>
  <c r="M13" i="15"/>
  <c r="N13" i="15" s="1"/>
  <c r="M272" i="15"/>
  <c r="N272" i="15" s="1"/>
  <c r="X22" i="15"/>
  <c r="BA7" i="15"/>
  <c r="BB7" i="15" s="1"/>
  <c r="I192" i="15"/>
  <c r="J192" i="15" s="1"/>
  <c r="I151" i="15"/>
  <c r="J151" i="15" s="1"/>
  <c r="BA13" i="15"/>
  <c r="BB13" i="15" s="1"/>
  <c r="AC201" i="15"/>
  <c r="AD201" i="15" s="1"/>
  <c r="U277" i="15"/>
  <c r="V277" i="15" s="1"/>
  <c r="I95" i="15"/>
  <c r="J95" i="15" s="1"/>
  <c r="M302" i="15"/>
  <c r="N302" i="15" s="1"/>
  <c r="M328" i="15"/>
  <c r="N328" i="15" s="1"/>
  <c r="E50" i="15"/>
  <c r="F50" i="15" s="1"/>
  <c r="M21" i="15"/>
  <c r="N21" i="15" s="1"/>
  <c r="M99" i="15"/>
  <c r="N99" i="15" s="1"/>
  <c r="I180" i="15"/>
  <c r="J180" i="15" s="1"/>
  <c r="I226" i="15"/>
  <c r="J226" i="15" s="1"/>
  <c r="E129" i="15"/>
  <c r="F129" i="15" s="1"/>
  <c r="E227" i="15"/>
  <c r="F227" i="15" s="1"/>
  <c r="AG194" i="15"/>
  <c r="AH194" i="15" s="1"/>
  <c r="M28" i="15"/>
  <c r="N28" i="15" s="1"/>
  <c r="M100" i="15"/>
  <c r="N100" i="15" s="1"/>
  <c r="I58" i="15"/>
  <c r="J58" i="15" s="1"/>
  <c r="M74" i="15"/>
  <c r="N74" i="15" s="1"/>
  <c r="M31" i="15"/>
  <c r="N31" i="15" s="1"/>
  <c r="E334" i="15"/>
  <c r="F334" i="15" s="1"/>
  <c r="I139" i="15"/>
  <c r="J139" i="15" s="1"/>
  <c r="M162" i="15"/>
  <c r="N162" i="15" s="1"/>
  <c r="I80" i="15"/>
  <c r="J80" i="15" s="1"/>
  <c r="I195" i="15"/>
  <c r="J195" i="15" s="1"/>
  <c r="E21" i="15"/>
  <c r="F21" i="15" s="1"/>
  <c r="I340" i="15"/>
  <c r="J340" i="15" s="1"/>
  <c r="AB133" i="15"/>
  <c r="Q342" i="15"/>
  <c r="R342" i="15" s="1"/>
  <c r="AV38" i="15"/>
  <c r="P40" i="15"/>
  <c r="Y113" i="15"/>
  <c r="Z113" i="15" s="1"/>
  <c r="P199" i="15"/>
  <c r="AJ63" i="15"/>
  <c r="M69" i="15"/>
  <c r="N69" i="15" s="1"/>
  <c r="E231" i="15"/>
  <c r="F231" i="15" s="1"/>
  <c r="E332" i="15"/>
  <c r="F332" i="15" s="1"/>
  <c r="M109" i="15"/>
  <c r="N109" i="15" s="1"/>
  <c r="AZ76" i="15"/>
  <c r="M237" i="15"/>
  <c r="N237" i="15" s="1"/>
  <c r="E173" i="15"/>
  <c r="F173" i="15" s="1"/>
  <c r="I21" i="15"/>
  <c r="J21" i="15" s="1"/>
  <c r="M8" i="15"/>
  <c r="N8" i="15" s="1"/>
  <c r="M139" i="15"/>
  <c r="N139" i="15" s="1"/>
  <c r="M200" i="15"/>
  <c r="N200" i="15" s="1"/>
  <c r="M308" i="15"/>
  <c r="N308" i="15" s="1"/>
  <c r="I104" i="15"/>
  <c r="J104" i="15" s="1"/>
  <c r="E298" i="15"/>
  <c r="F298" i="15" s="1"/>
  <c r="M46" i="15"/>
  <c r="N46" i="15" s="1"/>
  <c r="AO331" i="15"/>
  <c r="AP331" i="15" s="1"/>
  <c r="AS144" i="15"/>
  <c r="AT144" i="15" s="1"/>
  <c r="AZ62" i="15"/>
  <c r="AV110" i="15"/>
  <c r="AF295" i="15"/>
  <c r="Y232" i="15"/>
  <c r="Z232" i="15" s="1"/>
  <c r="AG146" i="15"/>
  <c r="AH146" i="15" s="1"/>
  <c r="U326" i="15"/>
  <c r="V326" i="15" s="1"/>
  <c r="AF113" i="15"/>
  <c r="T318" i="15"/>
  <c r="E307" i="15"/>
  <c r="F307" i="15" s="1"/>
  <c r="AJ336" i="15"/>
  <c r="M347" i="15"/>
  <c r="N347" i="15" s="1"/>
  <c r="I204" i="15"/>
  <c r="J204" i="15" s="1"/>
  <c r="M231" i="15"/>
  <c r="N231" i="15" s="1"/>
  <c r="M47" i="15"/>
  <c r="N47" i="15" s="1"/>
  <c r="E202" i="15"/>
  <c r="F202" i="15" s="1"/>
  <c r="M336" i="15"/>
  <c r="N336" i="15" s="1"/>
  <c r="I201" i="15"/>
  <c r="J201" i="15" s="1"/>
  <c r="E268" i="15"/>
  <c r="F268" i="15" s="1"/>
  <c r="M242" i="15"/>
  <c r="N242" i="15" s="1"/>
  <c r="I101" i="15"/>
  <c r="J101" i="15" s="1"/>
  <c r="I74" i="15"/>
  <c r="J74" i="15" s="1"/>
  <c r="E93" i="15"/>
  <c r="F93" i="15" s="1"/>
  <c r="I203" i="15"/>
  <c r="J203" i="15" s="1"/>
  <c r="I14" i="15"/>
  <c r="J14" i="15" s="1"/>
  <c r="E206" i="15"/>
  <c r="F206" i="15" s="1"/>
  <c r="I318" i="15"/>
  <c r="J318" i="15" s="1"/>
  <c r="E166" i="15"/>
  <c r="F166" i="15" s="1"/>
  <c r="AC114" i="15"/>
  <c r="AD114" i="15" s="1"/>
  <c r="AV277" i="15"/>
  <c r="AV251" i="15"/>
  <c r="Q86" i="15"/>
  <c r="R86" i="15" s="1"/>
  <c r="AF177" i="15"/>
  <c r="I303" i="15"/>
  <c r="J303" i="15" s="1"/>
  <c r="E105" i="15"/>
  <c r="F105" i="15" s="1"/>
  <c r="E79" i="15"/>
  <c r="F79" i="15" s="1"/>
  <c r="E147" i="15"/>
  <c r="F147" i="15" s="1"/>
  <c r="I260" i="15"/>
  <c r="J260" i="15" s="1"/>
  <c r="E250" i="15"/>
  <c r="F250" i="15" s="1"/>
  <c r="E60" i="15"/>
  <c r="F60" i="15" s="1"/>
  <c r="M173" i="15"/>
  <c r="N173" i="15" s="1"/>
  <c r="T172" i="15"/>
  <c r="P278" i="15"/>
  <c r="AS198" i="15"/>
  <c r="AT198" i="15" s="1"/>
  <c r="X129" i="15"/>
  <c r="AK68" i="15"/>
  <c r="AL68" i="15" s="1"/>
  <c r="T328" i="15"/>
  <c r="AR227" i="15"/>
  <c r="AB44" i="15"/>
  <c r="AZ235" i="15"/>
  <c r="P133" i="15"/>
  <c r="AV279" i="15"/>
  <c r="AS320" i="15"/>
  <c r="AT320" i="15" s="1"/>
  <c r="I234" i="15"/>
  <c r="J234" i="15" s="1"/>
  <c r="M199" i="15"/>
  <c r="N199" i="15" s="1"/>
  <c r="E348" i="15"/>
  <c r="F348" i="15" s="1"/>
  <c r="M27" i="15"/>
  <c r="N27" i="15" s="1"/>
  <c r="M73" i="15"/>
  <c r="N73" i="15" s="1"/>
  <c r="M54" i="15"/>
  <c r="N54" i="15" s="1"/>
  <c r="M214" i="15"/>
  <c r="N214" i="15" s="1"/>
  <c r="M192" i="15"/>
  <c r="N192" i="15" s="1"/>
  <c r="I34" i="15"/>
  <c r="J34" i="15" s="1"/>
  <c r="T58" i="15"/>
  <c r="X57" i="15"/>
  <c r="AJ220" i="15"/>
  <c r="P170" i="15"/>
  <c r="M177" i="15"/>
  <c r="N177" i="15" s="1"/>
  <c r="M345" i="15"/>
  <c r="N345" i="15" s="1"/>
  <c r="I50" i="15"/>
  <c r="J50" i="15" s="1"/>
  <c r="M169" i="15"/>
  <c r="N169" i="15" s="1"/>
  <c r="E345" i="15"/>
  <c r="F345" i="15" s="1"/>
  <c r="E239" i="15"/>
  <c r="F239" i="15" s="1"/>
  <c r="M243" i="15"/>
  <c r="N243" i="15" s="1"/>
  <c r="I178" i="15"/>
  <c r="J178" i="15" s="1"/>
  <c r="I171" i="15"/>
  <c r="J171" i="15" s="1"/>
  <c r="I15" i="15"/>
  <c r="J15" i="15" s="1"/>
  <c r="M85" i="15"/>
  <c r="N85" i="15" s="1"/>
  <c r="P288" i="15"/>
  <c r="AF307" i="15"/>
  <c r="AC292" i="15"/>
  <c r="AD292" i="15" s="1"/>
  <c r="M163" i="15"/>
  <c r="N163" i="15" s="1"/>
  <c r="E63" i="15"/>
  <c r="F63" i="15" s="1"/>
  <c r="E352" i="15"/>
  <c r="F352" i="15" s="1"/>
  <c r="E194" i="15"/>
  <c r="F194" i="15" s="1"/>
  <c r="M335" i="15"/>
  <c r="N335" i="15" s="1"/>
  <c r="I159" i="15"/>
  <c r="J159" i="15" s="1"/>
  <c r="M284" i="15"/>
  <c r="N284" i="15" s="1"/>
  <c r="M183" i="15"/>
  <c r="N183" i="15" s="1"/>
  <c r="E114" i="15"/>
  <c r="F114" i="15" s="1"/>
  <c r="AJ274" i="15"/>
  <c r="Q14" i="15"/>
  <c r="R14" i="15" s="1"/>
  <c r="AR136" i="15"/>
  <c r="AB120" i="15"/>
  <c r="BA97" i="15"/>
  <c r="BB97" i="15" s="1"/>
  <c r="AK321" i="15"/>
  <c r="AL321" i="15" s="1"/>
  <c r="E137" i="15"/>
  <c r="F137" i="15" s="1"/>
  <c r="M120" i="15"/>
  <c r="N120" i="15" s="1"/>
  <c r="M299" i="15"/>
  <c r="N299" i="15" s="1"/>
  <c r="I225" i="15"/>
  <c r="J225" i="15" s="1"/>
  <c r="I351" i="15"/>
  <c r="J351" i="15" s="1"/>
  <c r="I237" i="15"/>
  <c r="J237" i="15" s="1"/>
  <c r="P36" i="15"/>
  <c r="AJ136" i="15"/>
  <c r="AG148" i="15"/>
  <c r="AH148" i="15" s="1"/>
  <c r="T312" i="15"/>
  <c r="AV40" i="15"/>
  <c r="AV352" i="15"/>
  <c r="BA217" i="15"/>
  <c r="BB217" i="15" s="1"/>
  <c r="AK272" i="15"/>
  <c r="AL272" i="15" s="1"/>
  <c r="I347" i="15"/>
  <c r="J347" i="15" s="1"/>
  <c r="I281" i="15"/>
  <c r="J281" i="15" s="1"/>
  <c r="I40" i="15"/>
  <c r="J40" i="15" s="1"/>
  <c r="E344" i="15"/>
  <c r="F344" i="15" s="1"/>
  <c r="I349" i="15"/>
  <c r="J349" i="15" s="1"/>
  <c r="AZ14" i="15"/>
  <c r="U17" i="15"/>
  <c r="V17" i="15" s="1"/>
  <c r="U29" i="15"/>
  <c r="V29" i="15" s="1"/>
  <c r="Q327" i="15"/>
  <c r="R327" i="15" s="1"/>
  <c r="E7" i="15"/>
  <c r="F7" i="15" s="1"/>
  <c r="M236" i="15"/>
  <c r="N236" i="15" s="1"/>
  <c r="M329" i="15"/>
  <c r="N329" i="15" s="1"/>
  <c r="M297" i="15"/>
  <c r="N297" i="15" s="1"/>
  <c r="I273" i="15"/>
  <c r="J273" i="15" s="1"/>
  <c r="I264" i="15"/>
  <c r="J264" i="15" s="1"/>
  <c r="Q207" i="15"/>
  <c r="R207" i="15" s="1"/>
  <c r="AR168" i="15"/>
  <c r="AF339" i="15"/>
  <c r="X343" i="15"/>
  <c r="AS143" i="15"/>
  <c r="AT143" i="15" s="1"/>
  <c r="AB55" i="15"/>
  <c r="AV264" i="15"/>
  <c r="AZ90" i="15"/>
  <c r="E10" i="15"/>
  <c r="F10" i="15" s="1"/>
  <c r="M257" i="15"/>
  <c r="N257" i="15" s="1"/>
  <c r="M70" i="15"/>
  <c r="N70" i="15" s="1"/>
  <c r="E311" i="15"/>
  <c r="F311" i="15" s="1"/>
  <c r="M123" i="15"/>
  <c r="N123" i="15" s="1"/>
  <c r="I177" i="15"/>
  <c r="J177" i="15" s="1"/>
  <c r="I285" i="15"/>
  <c r="J285" i="15" s="1"/>
  <c r="M206" i="15"/>
  <c r="N206" i="15" s="1"/>
  <c r="E171" i="15"/>
  <c r="F171" i="15" s="1"/>
  <c r="BA315" i="15"/>
  <c r="BB315" i="15" s="1"/>
  <c r="I188" i="15"/>
  <c r="J188" i="15" s="1"/>
  <c r="M205" i="15"/>
  <c r="N205" i="15" s="1"/>
  <c r="I211" i="15"/>
  <c r="J211" i="15" s="1"/>
  <c r="AS199" i="15"/>
  <c r="AT199" i="15" s="1"/>
  <c r="AN87" i="15"/>
  <c r="BA32" i="15"/>
  <c r="BB32" i="15" s="1"/>
  <c r="E65" i="15"/>
  <c r="F65" i="15" s="1"/>
  <c r="M350" i="15"/>
  <c r="N350" i="15" s="1"/>
  <c r="I186" i="15"/>
  <c r="J186" i="15" s="1"/>
  <c r="I141" i="15"/>
  <c r="J141" i="15" s="1"/>
  <c r="I112" i="15"/>
  <c r="J112" i="15" s="1"/>
  <c r="E156" i="15"/>
  <c r="F156" i="15" s="1"/>
  <c r="X325" i="15"/>
  <c r="BA267" i="15"/>
  <c r="BB267" i="15" s="1"/>
  <c r="AJ77" i="15"/>
  <c r="X256" i="15"/>
  <c r="AK188" i="15"/>
  <c r="AL188" i="15" s="1"/>
  <c r="Y120" i="15"/>
  <c r="Z120" i="15" s="1"/>
  <c r="AO131" i="15"/>
  <c r="AP131" i="15" s="1"/>
  <c r="X345" i="15"/>
  <c r="M45" i="15"/>
  <c r="N45" i="15" s="1"/>
  <c r="M88" i="15"/>
  <c r="N88" i="15" s="1"/>
  <c r="M22" i="15"/>
  <c r="N22" i="15" s="1"/>
  <c r="T49" i="15"/>
  <c r="AR203" i="15"/>
  <c r="X89" i="15"/>
  <c r="Q29" i="15"/>
  <c r="R29" i="15" s="1"/>
  <c r="P140" i="15"/>
  <c r="AF82" i="15"/>
  <c r="AO287" i="15"/>
  <c r="AP287" i="15" s="1"/>
  <c r="E213" i="15"/>
  <c r="F213" i="15" s="1"/>
  <c r="I279" i="15"/>
  <c r="J279" i="15" s="1"/>
  <c r="E248" i="15"/>
  <c r="F248" i="15" s="1"/>
  <c r="I306" i="15"/>
  <c r="J306" i="15" s="1"/>
  <c r="I168" i="15"/>
  <c r="J168" i="15" s="1"/>
  <c r="M287" i="15"/>
  <c r="N287" i="15" s="1"/>
  <c r="E329" i="15"/>
  <c r="F329" i="15" s="1"/>
  <c r="E76" i="15"/>
  <c r="F76" i="15" s="1"/>
  <c r="I278" i="15"/>
  <c r="J278" i="15" s="1"/>
  <c r="AZ203" i="15"/>
  <c r="AJ13" i="15"/>
  <c r="AB88" i="15"/>
  <c r="AV247" i="15"/>
  <c r="BA67" i="15"/>
  <c r="BB67" i="15" s="1"/>
  <c r="AG327" i="15"/>
  <c r="AH327" i="15" s="1"/>
  <c r="E191" i="15"/>
  <c r="F191" i="15" s="1"/>
  <c r="E101" i="15"/>
  <c r="F101" i="15" s="1"/>
  <c r="I23" i="15"/>
  <c r="J23" i="15" s="1"/>
  <c r="E112" i="15"/>
  <c r="F112" i="15" s="1"/>
  <c r="X153" i="15"/>
  <c r="P165" i="15"/>
  <c r="BA290" i="15"/>
  <c r="BB290" i="15" s="1"/>
  <c r="AJ82" i="15"/>
  <c r="AJ115" i="15"/>
  <c r="AN166" i="15"/>
  <c r="AB13" i="15"/>
  <c r="AK293" i="15"/>
  <c r="AL293" i="15" s="1"/>
  <c r="AF352" i="15"/>
  <c r="AV164" i="15"/>
  <c r="BA205" i="15"/>
  <c r="BB205" i="15" s="1"/>
  <c r="X253" i="15"/>
  <c r="AN147" i="15"/>
  <c r="M175" i="15"/>
  <c r="N175" i="15" s="1"/>
  <c r="AB308" i="15"/>
  <c r="AO88" i="15"/>
  <c r="AP88" i="15" s="1"/>
  <c r="M296" i="15"/>
  <c r="N296" i="15" s="1"/>
  <c r="E37" i="15"/>
  <c r="F37" i="15" s="1"/>
  <c r="E243" i="15"/>
  <c r="F243" i="15" s="1"/>
  <c r="M315" i="15"/>
  <c r="N315" i="15" s="1"/>
  <c r="I61" i="15"/>
  <c r="J61" i="15" s="1"/>
  <c r="I231" i="15"/>
  <c r="J231" i="15" s="1"/>
  <c r="M95" i="15"/>
  <c r="N95" i="15" s="1"/>
  <c r="T15" i="15"/>
  <c r="AF138" i="15"/>
  <c r="AN325" i="15"/>
  <c r="Y224" i="15"/>
  <c r="Z224" i="15" s="1"/>
  <c r="AN188" i="15"/>
  <c r="AF268" i="15"/>
  <c r="AB265" i="15"/>
  <c r="T341" i="15"/>
  <c r="AV85" i="15"/>
  <c r="M39" i="15"/>
  <c r="N39" i="15" s="1"/>
  <c r="E208" i="15"/>
  <c r="F208" i="15" s="1"/>
  <c r="I122" i="15"/>
  <c r="J122" i="15" s="1"/>
  <c r="M191" i="15"/>
  <c r="N191" i="15" s="1"/>
  <c r="E286" i="15"/>
  <c r="F286" i="15" s="1"/>
  <c r="E347" i="15"/>
  <c r="F347" i="15" s="1"/>
  <c r="X278" i="15"/>
  <c r="X75" i="15"/>
  <c r="AR33" i="15"/>
  <c r="AR28" i="15"/>
  <c r="BA272" i="15"/>
  <c r="BB272" i="15" s="1"/>
  <c r="AG47" i="15"/>
  <c r="AH47" i="15" s="1"/>
  <c r="M282" i="15"/>
  <c r="N282" i="15" s="1"/>
  <c r="M262" i="15"/>
  <c r="N262" i="15" s="1"/>
  <c r="AS140" i="15"/>
  <c r="AT140" i="15" s="1"/>
  <c r="AR181" i="15"/>
  <c r="X131" i="15"/>
  <c r="I331" i="15"/>
  <c r="J331" i="15" s="1"/>
  <c r="E142" i="15"/>
  <c r="F142" i="15" s="1"/>
  <c r="P269" i="15"/>
  <c r="AG66" i="15"/>
  <c r="AH66" i="15" s="1"/>
  <c r="T219" i="15"/>
  <c r="I143" i="15"/>
  <c r="J143" i="15" s="1"/>
  <c r="M112" i="15"/>
  <c r="N112" i="15" s="1"/>
  <c r="AR12" i="15"/>
  <c r="E340" i="15"/>
  <c r="F340" i="15" s="1"/>
  <c r="M304" i="15"/>
  <c r="N304" i="15" s="1"/>
  <c r="M319" i="15"/>
  <c r="N319" i="15" s="1"/>
  <c r="P113" i="15"/>
  <c r="AJ117" i="15"/>
  <c r="E244" i="15"/>
  <c r="F244" i="15" s="1"/>
  <c r="I218" i="15"/>
  <c r="J218" i="15" s="1"/>
  <c r="M24" i="15"/>
  <c r="N24" i="15" s="1"/>
  <c r="BA41" i="15"/>
  <c r="BB41" i="15" s="1"/>
  <c r="M50" i="15"/>
  <c r="N50" i="15" s="1"/>
  <c r="E257" i="15"/>
  <c r="F257" i="15" s="1"/>
  <c r="E292" i="15"/>
  <c r="F292" i="15" s="1"/>
  <c r="AO24" i="15"/>
  <c r="AP24" i="15" s="1"/>
  <c r="AR262" i="15"/>
  <c r="AJ119" i="15"/>
  <c r="AC202" i="15"/>
  <c r="AD202" i="15" s="1"/>
  <c r="T167" i="15"/>
  <c r="BA182" i="15"/>
  <c r="BB182" i="15" s="1"/>
  <c r="AW62" i="15"/>
  <c r="AX62" i="15" s="1"/>
  <c r="AN35" i="15"/>
  <c r="AJ282" i="15"/>
  <c r="I267" i="15"/>
  <c r="J267" i="15" s="1"/>
  <c r="I261" i="15"/>
  <c r="J261" i="15" s="1"/>
  <c r="E276" i="15"/>
  <c r="F276" i="15" s="1"/>
  <c r="E104" i="15"/>
  <c r="F104" i="15" s="1"/>
  <c r="I286" i="15"/>
  <c r="J286" i="15" s="1"/>
  <c r="M91" i="15"/>
  <c r="N91" i="15" s="1"/>
  <c r="M168" i="15"/>
  <c r="N168" i="15" s="1"/>
  <c r="E61" i="15"/>
  <c r="F61" i="15" s="1"/>
  <c r="E89" i="15"/>
  <c r="F89" i="15" s="1"/>
  <c r="I60" i="15"/>
  <c r="J60" i="15" s="1"/>
  <c r="E303" i="15"/>
  <c r="F303" i="15" s="1"/>
  <c r="U153" i="15"/>
  <c r="V153" i="15" s="1"/>
  <c r="AN261" i="15"/>
  <c r="AG206" i="15"/>
  <c r="AH206" i="15" s="1"/>
  <c r="Q232" i="15"/>
  <c r="R232" i="15" s="1"/>
  <c r="AS7" i="15"/>
  <c r="AT7" i="15" s="1"/>
  <c r="I265" i="15"/>
  <c r="J265" i="15" s="1"/>
  <c r="E179" i="15"/>
  <c r="F179" i="15" s="1"/>
  <c r="E11" i="15"/>
  <c r="F11" i="15" s="1"/>
  <c r="I333" i="15"/>
  <c r="J333" i="15" s="1"/>
  <c r="I157" i="15"/>
  <c r="J157" i="15" s="1"/>
  <c r="I163" i="15"/>
  <c r="J163" i="15" s="1"/>
  <c r="M104" i="15"/>
  <c r="N104" i="15" s="1"/>
  <c r="I197" i="15"/>
  <c r="J197" i="15" s="1"/>
  <c r="AW323" i="15"/>
  <c r="AX323" i="15" s="1"/>
  <c r="AC259" i="15"/>
  <c r="AD259" i="15" s="1"/>
  <c r="T300" i="15"/>
  <c r="AB182" i="15"/>
  <c r="AC35" i="15"/>
  <c r="AD35" i="15" s="1"/>
  <c r="P204" i="15"/>
  <c r="AN20" i="15"/>
  <c r="AO321" i="15"/>
  <c r="AP321" i="15" s="1"/>
  <c r="X146" i="15"/>
  <c r="AW34" i="15"/>
  <c r="AX34" i="15" s="1"/>
  <c r="AR345" i="15"/>
  <c r="AS142" i="15"/>
  <c r="AT142" i="15" s="1"/>
  <c r="Q354" i="15"/>
  <c r="R354" i="15" s="1"/>
  <c r="I193" i="15"/>
  <c r="J193" i="15" s="1"/>
  <c r="E195" i="15"/>
  <c r="F195" i="15" s="1"/>
  <c r="AJ29" i="15"/>
  <c r="AW182" i="15"/>
  <c r="AX182" i="15" s="1"/>
  <c r="BA242" i="15"/>
  <c r="BB242" i="15" s="1"/>
  <c r="Y123" i="15"/>
  <c r="Z123" i="15" s="1"/>
  <c r="Q191" i="15"/>
  <c r="R191" i="15" s="1"/>
  <c r="AW222" i="15"/>
  <c r="AX222" i="15" s="1"/>
  <c r="AF237" i="15"/>
  <c r="AO238" i="15"/>
  <c r="AP238" i="15" s="1"/>
  <c r="BA233" i="15"/>
  <c r="BB233" i="15" s="1"/>
  <c r="Q251" i="15"/>
  <c r="R251" i="15" s="1"/>
  <c r="P251" i="15"/>
  <c r="X342" i="15"/>
  <c r="Y342" i="15"/>
  <c r="Z342" i="15" s="1"/>
  <c r="AJ187" i="15"/>
  <c r="AK187" i="15"/>
  <c r="AL187" i="15" s="1"/>
  <c r="Q100" i="15"/>
  <c r="R100" i="15" s="1"/>
  <c r="P100" i="15"/>
  <c r="U320" i="15"/>
  <c r="V320" i="15" s="1"/>
  <c r="T320" i="15"/>
  <c r="AF156" i="15"/>
  <c r="AG156" i="15"/>
  <c r="AH156" i="15" s="1"/>
  <c r="Q177" i="15"/>
  <c r="R177" i="15" s="1"/>
  <c r="P177" i="15"/>
  <c r="AK324" i="15"/>
  <c r="AL324" i="15" s="1"/>
  <c r="AJ324" i="15"/>
  <c r="T104" i="15"/>
  <c r="U104" i="15"/>
  <c r="V104" i="15" s="1"/>
  <c r="AC248" i="15"/>
  <c r="AD248" i="15" s="1"/>
  <c r="AB248" i="15"/>
  <c r="AV168" i="15"/>
  <c r="AW168" i="15"/>
  <c r="AX168" i="15" s="1"/>
  <c r="AO352" i="15"/>
  <c r="AP352" i="15" s="1"/>
  <c r="AN352" i="15"/>
  <c r="AJ264" i="15"/>
  <c r="AK264" i="15"/>
  <c r="AL264" i="15" s="1"/>
  <c r="T314" i="15"/>
  <c r="U314" i="15"/>
  <c r="V314" i="15" s="1"/>
  <c r="Q13" i="15"/>
  <c r="R13" i="15" s="1"/>
  <c r="P13" i="15"/>
  <c r="Y40" i="15"/>
  <c r="Z40" i="15" s="1"/>
  <c r="X40" i="15"/>
  <c r="BA51" i="15"/>
  <c r="BB51" i="15" s="1"/>
  <c r="AZ51" i="15"/>
  <c r="U128" i="15"/>
  <c r="V128" i="15" s="1"/>
  <c r="T128" i="15"/>
  <c r="AK311" i="15"/>
  <c r="AL311" i="15" s="1"/>
  <c r="AJ311" i="15"/>
  <c r="AN40" i="15"/>
  <c r="AO40" i="15"/>
  <c r="AP40" i="15" s="1"/>
  <c r="Y315" i="15"/>
  <c r="Z315" i="15" s="1"/>
  <c r="X315" i="15"/>
  <c r="AC52" i="15"/>
  <c r="AD52" i="15" s="1"/>
  <c r="AB52" i="15"/>
  <c r="AR235" i="15"/>
  <c r="AS235" i="15"/>
  <c r="AT235" i="15" s="1"/>
  <c r="AZ254" i="15"/>
  <c r="BA254" i="15"/>
  <c r="BB254" i="15" s="1"/>
  <c r="T339" i="15"/>
  <c r="U339" i="15"/>
  <c r="V339" i="15" s="1"/>
  <c r="Y28" i="15"/>
  <c r="Z28" i="15" s="1"/>
  <c r="X28" i="15"/>
  <c r="AF103" i="15"/>
  <c r="AG103" i="15"/>
  <c r="AH103" i="15" s="1"/>
  <c r="AW230" i="15"/>
  <c r="AX230" i="15" s="1"/>
  <c r="AV230" i="15"/>
  <c r="P299" i="15"/>
  <c r="Q299" i="15"/>
  <c r="R299" i="15" s="1"/>
  <c r="AK285" i="15"/>
  <c r="AL285" i="15" s="1"/>
  <c r="AJ285" i="15"/>
  <c r="AS159" i="15"/>
  <c r="AT159" i="15" s="1"/>
  <c r="AR159" i="15"/>
  <c r="AG325" i="15"/>
  <c r="AH325" i="15" s="1"/>
  <c r="AF325" i="15"/>
  <c r="AN345" i="15"/>
  <c r="AO345" i="15"/>
  <c r="AP345" i="15" s="1"/>
  <c r="AR82" i="15"/>
  <c r="AS82" i="15"/>
  <c r="AT82" i="15" s="1"/>
  <c r="BA165" i="15"/>
  <c r="BB165" i="15" s="1"/>
  <c r="AZ165" i="15"/>
  <c r="T274" i="15"/>
  <c r="U274" i="15"/>
  <c r="V274" i="15" s="1"/>
  <c r="AC349" i="15"/>
  <c r="AD349" i="15" s="1"/>
  <c r="AB349" i="15"/>
  <c r="AO186" i="15"/>
  <c r="AP186" i="15" s="1"/>
  <c r="AN186" i="15"/>
  <c r="AW269" i="15"/>
  <c r="AX269" i="15" s="1"/>
  <c r="AV269" i="15"/>
  <c r="U91" i="15"/>
  <c r="V91" i="15" s="1"/>
  <c r="T91" i="15"/>
  <c r="AB190" i="15"/>
  <c r="AC190" i="15"/>
  <c r="AD190" i="15" s="1"/>
  <c r="AK266" i="15"/>
  <c r="AL266" i="15" s="1"/>
  <c r="AJ266" i="15"/>
  <c r="AO19" i="15"/>
  <c r="AP19" i="15" s="1"/>
  <c r="AN19" i="15"/>
  <c r="P179" i="15"/>
  <c r="Q179" i="15"/>
  <c r="R179" i="15" s="1"/>
  <c r="Y206" i="15"/>
  <c r="Z206" i="15" s="1"/>
  <c r="X206" i="15"/>
  <c r="AO333" i="15"/>
  <c r="AP333" i="15" s="1"/>
  <c r="AN333" i="15"/>
  <c r="AV344" i="15"/>
  <c r="AW344" i="15"/>
  <c r="AX344" i="15" s="1"/>
  <c r="BA89" i="15"/>
  <c r="BB89" i="15" s="1"/>
  <c r="AZ89" i="15"/>
  <c r="U182" i="15"/>
  <c r="V182" i="15" s="1"/>
  <c r="T182" i="15"/>
  <c r="AC129" i="15"/>
  <c r="AD129" i="15" s="1"/>
  <c r="AB129" i="15"/>
  <c r="Q297" i="15"/>
  <c r="R297" i="15" s="1"/>
  <c r="P297" i="15"/>
  <c r="Q131" i="15"/>
  <c r="R131" i="15" s="1"/>
  <c r="P131" i="15"/>
  <c r="Y222" i="15"/>
  <c r="Z222" i="15" s="1"/>
  <c r="X222" i="15"/>
  <c r="X47" i="15"/>
  <c r="Y47" i="15"/>
  <c r="Z47" i="15" s="1"/>
  <c r="BA66" i="15"/>
  <c r="BB66" i="15" s="1"/>
  <c r="AZ66" i="15"/>
  <c r="U151" i="15"/>
  <c r="V151" i="15" s="1"/>
  <c r="T151" i="15"/>
  <c r="AC250" i="15"/>
  <c r="AD250" i="15" s="1"/>
  <c r="AB250" i="15"/>
  <c r="AK326" i="15"/>
  <c r="AL326" i="15" s="1"/>
  <c r="AJ326" i="15"/>
  <c r="AZ54" i="15"/>
  <c r="BA54" i="15"/>
  <c r="BB54" i="15" s="1"/>
  <c r="BA188" i="15"/>
  <c r="BB188" i="15" s="1"/>
  <c r="AZ188" i="15"/>
  <c r="Q7" i="15"/>
  <c r="R7" i="15" s="1"/>
  <c r="P7" i="15"/>
  <c r="AZ82" i="15"/>
  <c r="BA82" i="15"/>
  <c r="BB82" i="15" s="1"/>
  <c r="AK278" i="15"/>
  <c r="AL278" i="15" s="1"/>
  <c r="AJ278" i="15"/>
  <c r="AV114" i="15"/>
  <c r="AW114" i="15"/>
  <c r="AX114" i="15" s="1"/>
  <c r="Y290" i="15"/>
  <c r="Z290" i="15" s="1"/>
  <c r="X290" i="15"/>
  <c r="AS202" i="15"/>
  <c r="AT202" i="15" s="1"/>
  <c r="AR202" i="15"/>
  <c r="T147" i="15"/>
  <c r="U147" i="15"/>
  <c r="V147" i="15" s="1"/>
  <c r="AK258" i="15"/>
  <c r="AL258" i="15" s="1"/>
  <c r="AJ258" i="15"/>
  <c r="AO195" i="15"/>
  <c r="AP195" i="15" s="1"/>
  <c r="AN195" i="15"/>
  <c r="P291" i="15"/>
  <c r="Q291" i="15"/>
  <c r="R291" i="15" s="1"/>
  <c r="AK227" i="15"/>
  <c r="AL227" i="15" s="1"/>
  <c r="AJ227" i="15"/>
  <c r="AV111" i="15"/>
  <c r="AW111" i="15"/>
  <c r="AX111" i="15" s="1"/>
  <c r="AC16" i="15"/>
  <c r="AD16" i="15" s="1"/>
  <c r="AB16" i="15"/>
  <c r="AR207" i="15"/>
  <c r="AS207" i="15"/>
  <c r="AT207" i="15" s="1"/>
  <c r="Q93" i="15"/>
  <c r="R93" i="15" s="1"/>
  <c r="P93" i="15"/>
  <c r="AO109" i="15"/>
  <c r="AP109" i="15" s="1"/>
  <c r="AN109" i="15"/>
  <c r="X8" i="15"/>
  <c r="Y8" i="15"/>
  <c r="Z8" i="15" s="1"/>
  <c r="AO175" i="15"/>
  <c r="AP175" i="15" s="1"/>
  <c r="AN175" i="15"/>
  <c r="AV274" i="15"/>
  <c r="AW274" i="15"/>
  <c r="AX274" i="15" s="1"/>
  <c r="U160" i="15"/>
  <c r="V160" i="15" s="1"/>
  <c r="T160" i="15"/>
  <c r="AO72" i="15"/>
  <c r="AP72" i="15" s="1"/>
  <c r="AN72" i="15"/>
  <c r="AV163" i="15"/>
  <c r="AW163" i="15"/>
  <c r="AX163" i="15" s="1"/>
  <c r="U57" i="15"/>
  <c r="V57" i="15" s="1"/>
  <c r="T57" i="15"/>
  <c r="AB148" i="15"/>
  <c r="AC148" i="15"/>
  <c r="AD148" i="15" s="1"/>
  <c r="AK240" i="15"/>
  <c r="AL240" i="15" s="1"/>
  <c r="AJ240" i="15"/>
  <c r="AF132" i="15"/>
  <c r="AG132" i="15"/>
  <c r="AH132" i="15" s="1"/>
  <c r="AO208" i="15"/>
  <c r="AP208" i="15" s="1"/>
  <c r="AN208" i="15"/>
  <c r="AV299" i="15"/>
  <c r="AW299" i="15"/>
  <c r="AX299" i="15" s="1"/>
  <c r="BA52" i="15"/>
  <c r="BB52" i="15" s="1"/>
  <c r="AZ52" i="15"/>
  <c r="T193" i="15"/>
  <c r="U193" i="15"/>
  <c r="V193" i="15" s="1"/>
  <c r="AN18" i="15"/>
  <c r="AO18" i="15"/>
  <c r="AP18" i="15" s="1"/>
  <c r="AG170" i="15"/>
  <c r="AH170" i="15" s="1"/>
  <c r="AF170" i="15"/>
  <c r="T111" i="15"/>
  <c r="U111" i="15"/>
  <c r="V111" i="15" s="1"/>
  <c r="U108" i="15"/>
  <c r="V108" i="15" s="1"/>
  <c r="T108" i="15"/>
  <c r="AC191" i="15"/>
  <c r="AD191" i="15" s="1"/>
  <c r="AB191" i="15"/>
  <c r="AK299" i="15"/>
  <c r="AL299" i="15" s="1"/>
  <c r="AJ299" i="15"/>
  <c r="AO28" i="15"/>
  <c r="AP28" i="15" s="1"/>
  <c r="AN28" i="15"/>
  <c r="AW119" i="15"/>
  <c r="AX119" i="15" s="1"/>
  <c r="AV119" i="15"/>
  <c r="Q148" i="15"/>
  <c r="R148" i="15" s="1"/>
  <c r="P148" i="15"/>
  <c r="Y215" i="15"/>
  <c r="Z215" i="15" s="1"/>
  <c r="X215" i="15"/>
  <c r="AG314" i="15"/>
  <c r="AH314" i="15" s="1"/>
  <c r="AF314" i="15"/>
  <c r="AK60" i="15"/>
  <c r="AL60" i="15" s="1"/>
  <c r="AJ60" i="15"/>
  <c r="AS151" i="15"/>
  <c r="AT151" i="15" s="1"/>
  <c r="AR151" i="15"/>
  <c r="BA298" i="15"/>
  <c r="BB298" i="15" s="1"/>
  <c r="AZ298" i="15"/>
  <c r="Q37" i="15"/>
  <c r="R37" i="15" s="1"/>
  <c r="P37" i="15"/>
  <c r="Y128" i="15"/>
  <c r="Z128" i="15" s="1"/>
  <c r="X128" i="15"/>
  <c r="AG211" i="15"/>
  <c r="AH211" i="15" s="1"/>
  <c r="AF211" i="15"/>
  <c r="AN295" i="15"/>
  <c r="AO295" i="15"/>
  <c r="AP295" i="15" s="1"/>
  <c r="AR40" i="15"/>
  <c r="AS40" i="15"/>
  <c r="AT40" i="15" s="1"/>
  <c r="AZ139" i="15"/>
  <c r="BA139" i="15"/>
  <c r="BB139" i="15" s="1"/>
  <c r="T280" i="15"/>
  <c r="U280" i="15"/>
  <c r="V280" i="15" s="1"/>
  <c r="Y25" i="15"/>
  <c r="Z25" i="15" s="1"/>
  <c r="X25" i="15"/>
  <c r="Q334" i="15"/>
  <c r="R334" i="15" s="1"/>
  <c r="P334" i="15"/>
  <c r="U71" i="15"/>
  <c r="V71" i="15" s="1"/>
  <c r="T71" i="15"/>
  <c r="AC106" i="15"/>
  <c r="AD106" i="15" s="1"/>
  <c r="AB106" i="15"/>
  <c r="AJ182" i="15"/>
  <c r="AK182" i="15"/>
  <c r="AL182" i="15" s="1"/>
  <c r="AR265" i="15"/>
  <c r="AS265" i="15"/>
  <c r="AT265" i="15" s="1"/>
  <c r="AV18" i="15"/>
  <c r="AW18" i="15"/>
  <c r="AX18" i="15" s="1"/>
  <c r="P159" i="15"/>
  <c r="Q159" i="15"/>
  <c r="R159" i="15" s="1"/>
  <c r="Y258" i="15"/>
  <c r="Z258" i="15" s="1"/>
  <c r="X258" i="15"/>
  <c r="AS170" i="15"/>
  <c r="AT170" i="15" s="1"/>
  <c r="AR170" i="15"/>
  <c r="BA253" i="15"/>
  <c r="BB253" i="15" s="1"/>
  <c r="AZ253" i="15"/>
  <c r="Q8" i="15"/>
  <c r="R8" i="15" s="1"/>
  <c r="P8" i="15"/>
  <c r="Y155" i="15"/>
  <c r="Z155" i="15" s="1"/>
  <c r="X155" i="15"/>
  <c r="AG238" i="15"/>
  <c r="AH238" i="15" s="1"/>
  <c r="AF238" i="15"/>
  <c r="AO338" i="15"/>
  <c r="AP338" i="15" s="1"/>
  <c r="AN338" i="15"/>
  <c r="AB139" i="15"/>
  <c r="AC139" i="15"/>
  <c r="AD139" i="15" s="1"/>
  <c r="AK223" i="15"/>
  <c r="AL223" i="15" s="1"/>
  <c r="AJ223" i="15"/>
  <c r="AS306" i="15"/>
  <c r="AT306" i="15" s="1"/>
  <c r="AR306" i="15"/>
  <c r="AW43" i="15"/>
  <c r="AX43" i="15" s="1"/>
  <c r="AV43" i="15"/>
  <c r="Q144" i="15"/>
  <c r="R144" i="15" s="1"/>
  <c r="P144" i="15"/>
  <c r="Y291" i="15"/>
  <c r="Z291" i="15" s="1"/>
  <c r="X291" i="15"/>
  <c r="AK120" i="15"/>
  <c r="AL120" i="15" s="1"/>
  <c r="AJ120" i="15"/>
  <c r="AS211" i="15"/>
  <c r="AT211" i="15" s="1"/>
  <c r="AR211" i="15"/>
  <c r="Q25" i="15"/>
  <c r="R25" i="15" s="1"/>
  <c r="P25" i="15"/>
  <c r="Y132" i="15"/>
  <c r="Z132" i="15" s="1"/>
  <c r="X132" i="15"/>
  <c r="AK17" i="15"/>
  <c r="AL17" i="15" s="1"/>
  <c r="AJ17" i="15"/>
  <c r="AR116" i="15"/>
  <c r="AS116" i="15"/>
  <c r="AT116" i="15" s="1"/>
  <c r="AO30" i="15"/>
  <c r="AP30" i="15" s="1"/>
  <c r="AN30" i="15"/>
  <c r="Q206" i="15"/>
  <c r="R206" i="15" s="1"/>
  <c r="P206" i="15"/>
  <c r="Y233" i="15"/>
  <c r="Z233" i="15" s="1"/>
  <c r="X233" i="15"/>
  <c r="AG324" i="15"/>
  <c r="AH324" i="15" s="1"/>
  <c r="AF324" i="15"/>
  <c r="AS137" i="15"/>
  <c r="AT137" i="15" s="1"/>
  <c r="AR137" i="15"/>
  <c r="BA244" i="15"/>
  <c r="BB244" i="15" s="1"/>
  <c r="AZ244" i="15"/>
  <c r="Q31" i="15"/>
  <c r="R31" i="15" s="1"/>
  <c r="P31" i="15"/>
  <c r="Y130" i="15"/>
  <c r="Z130" i="15" s="1"/>
  <c r="X130" i="15"/>
  <c r="AG221" i="15"/>
  <c r="AH221" i="15" s="1"/>
  <c r="AF221" i="15"/>
  <c r="AO305" i="15"/>
  <c r="AP305" i="15" s="1"/>
  <c r="AN305" i="15"/>
  <c r="U234" i="15"/>
  <c r="V234" i="15" s="1"/>
  <c r="T234" i="15"/>
  <c r="X27" i="15"/>
  <c r="Y27" i="15"/>
  <c r="Z27" i="15" s="1"/>
  <c r="AK133" i="15"/>
  <c r="AL133" i="15" s="1"/>
  <c r="AJ133" i="15"/>
  <c r="AS224" i="15"/>
  <c r="AT224" i="15" s="1"/>
  <c r="AR224" i="15"/>
  <c r="BA259" i="15"/>
  <c r="BB259" i="15" s="1"/>
  <c r="AZ259" i="15"/>
  <c r="U336" i="15"/>
  <c r="V336" i="15" s="1"/>
  <c r="T336" i="15"/>
  <c r="Y81" i="15"/>
  <c r="Z81" i="15" s="1"/>
  <c r="X81" i="15"/>
  <c r="AG172" i="15"/>
  <c r="AH172" i="15" s="1"/>
  <c r="AF172" i="15"/>
  <c r="AO248" i="15"/>
  <c r="AP248" i="15" s="1"/>
  <c r="AN248" i="15"/>
  <c r="AW339" i="15"/>
  <c r="AX339" i="15" s="1"/>
  <c r="AV339" i="15"/>
  <c r="BA28" i="15"/>
  <c r="BB28" i="15" s="1"/>
  <c r="AZ28" i="15"/>
  <c r="AK335" i="15"/>
  <c r="AL335" i="15" s="1"/>
  <c r="AJ335" i="15"/>
  <c r="AS354" i="15"/>
  <c r="AT354" i="15" s="1"/>
  <c r="AR354" i="15"/>
  <c r="AW91" i="15"/>
  <c r="AX91" i="15" s="1"/>
  <c r="AV91" i="15"/>
  <c r="Q128" i="15"/>
  <c r="R128" i="15" s="1"/>
  <c r="P128" i="15"/>
  <c r="Y211" i="15"/>
  <c r="Z211" i="15" s="1"/>
  <c r="X211" i="15"/>
  <c r="AG294" i="15"/>
  <c r="AH294" i="15" s="1"/>
  <c r="AF294" i="15"/>
  <c r="AK40" i="15"/>
  <c r="AL40" i="15" s="1"/>
  <c r="AJ40" i="15"/>
  <c r="AS131" i="15"/>
  <c r="AT131" i="15" s="1"/>
  <c r="AR131" i="15"/>
  <c r="T299" i="15"/>
  <c r="U299" i="15"/>
  <c r="V299" i="15" s="1"/>
  <c r="AO225" i="15"/>
  <c r="AP225" i="15" s="1"/>
  <c r="AN225" i="15"/>
  <c r="AV316" i="15"/>
  <c r="AW316" i="15"/>
  <c r="AX316" i="15" s="1"/>
  <c r="U90" i="15"/>
  <c r="V90" i="15" s="1"/>
  <c r="T90" i="15"/>
  <c r="AO41" i="15"/>
  <c r="AP41" i="15" s="1"/>
  <c r="AN41" i="15"/>
  <c r="AV68" i="15"/>
  <c r="AW68" i="15"/>
  <c r="AX68" i="15" s="1"/>
  <c r="Q145" i="15"/>
  <c r="R145" i="15" s="1"/>
  <c r="P145" i="15"/>
  <c r="AS108" i="15"/>
  <c r="AT108" i="15" s="1"/>
  <c r="AR108" i="15"/>
  <c r="AZ183" i="15"/>
  <c r="BA183" i="15"/>
  <c r="BB183" i="15" s="1"/>
  <c r="U268" i="15"/>
  <c r="V268" i="15" s="1"/>
  <c r="T268" i="15"/>
  <c r="AB351" i="15"/>
  <c r="AC351" i="15"/>
  <c r="AD351" i="15" s="1"/>
  <c r="U20" i="15"/>
  <c r="V20" i="15" s="1"/>
  <c r="T20" i="15"/>
  <c r="AK147" i="15"/>
  <c r="AL147" i="15" s="1"/>
  <c r="AJ147" i="15"/>
  <c r="BA313" i="15"/>
  <c r="BB313" i="15" s="1"/>
  <c r="AZ313" i="15"/>
  <c r="Y127" i="15"/>
  <c r="Z127" i="15" s="1"/>
  <c r="X127" i="15"/>
  <c r="AO254" i="15"/>
  <c r="AP254" i="15" s="1"/>
  <c r="AN254" i="15"/>
  <c r="AC105" i="15"/>
  <c r="AD105" i="15" s="1"/>
  <c r="AB105" i="15"/>
  <c r="AK197" i="15"/>
  <c r="AL197" i="15" s="1"/>
  <c r="AJ197" i="15"/>
  <c r="BA323" i="15"/>
  <c r="BB323" i="15" s="1"/>
  <c r="AZ323" i="15"/>
  <c r="Q54" i="15"/>
  <c r="R54" i="15" s="1"/>
  <c r="P54" i="15"/>
  <c r="Y145" i="15"/>
  <c r="Z145" i="15" s="1"/>
  <c r="X145" i="15"/>
  <c r="AG236" i="15"/>
  <c r="AH236" i="15" s="1"/>
  <c r="AF236" i="15"/>
  <c r="AS49" i="15"/>
  <c r="AT49" i="15" s="1"/>
  <c r="AR49" i="15"/>
  <c r="X139" i="15"/>
  <c r="Y139" i="15"/>
  <c r="Z139" i="15" s="1"/>
  <c r="I29" i="15"/>
  <c r="J29" i="15" s="1"/>
  <c r="M326" i="15"/>
  <c r="N326" i="15" s="1"/>
  <c r="M343" i="15"/>
  <c r="N343" i="15" s="1"/>
  <c r="E225" i="15"/>
  <c r="F225" i="15" s="1"/>
  <c r="M17" i="15"/>
  <c r="N17" i="15" s="1"/>
  <c r="AR76" i="15"/>
  <c r="BA285" i="15"/>
  <c r="BB285" i="15" s="1"/>
  <c r="AN15" i="15"/>
  <c r="U163" i="15"/>
  <c r="V163" i="15" s="1"/>
  <c r="T163" i="15"/>
  <c r="Y167" i="15"/>
  <c r="Z167" i="15" s="1"/>
  <c r="X167" i="15"/>
  <c r="U79" i="15"/>
  <c r="V79" i="15" s="1"/>
  <c r="T79" i="15"/>
  <c r="AB178" i="15"/>
  <c r="AC178" i="15"/>
  <c r="AD178" i="15" s="1"/>
  <c r="AG315" i="15"/>
  <c r="AH315" i="15" s="1"/>
  <c r="AF315" i="15"/>
  <c r="I175" i="15"/>
  <c r="J175" i="15" s="1"/>
  <c r="E199" i="15"/>
  <c r="F199" i="15" s="1"/>
  <c r="I57" i="15"/>
  <c r="J57" i="15" s="1"/>
  <c r="E266" i="15"/>
  <c r="F266" i="15" s="1"/>
  <c r="M66" i="15"/>
  <c r="N66" i="15" s="1"/>
  <c r="X65" i="15"/>
  <c r="AV341" i="15"/>
  <c r="Q107" i="15"/>
  <c r="R107" i="15" s="1"/>
  <c r="AS43" i="15"/>
  <c r="AT43" i="15" s="1"/>
  <c r="X184" i="15"/>
  <c r="AF86" i="15"/>
  <c r="BA6" i="15"/>
  <c r="BB6" i="15" s="1"/>
  <c r="X207" i="15"/>
  <c r="AR302" i="15"/>
  <c r="AW158" i="15"/>
  <c r="AX158" i="15" s="1"/>
  <c r="AK52" i="15"/>
  <c r="AL52" i="15" s="1"/>
  <c r="M239" i="15"/>
  <c r="N239" i="15" s="1"/>
  <c r="P227" i="15"/>
  <c r="AS93" i="15"/>
  <c r="AT93" i="15" s="1"/>
  <c r="AW223" i="15"/>
  <c r="AX223" i="15" s="1"/>
  <c r="M317" i="15"/>
  <c r="N317" i="15" s="1"/>
  <c r="P67" i="15"/>
  <c r="X171" i="15"/>
  <c r="AB244" i="15"/>
  <c r="P205" i="15"/>
  <c r="AB79" i="15"/>
  <c r="AN322" i="15"/>
  <c r="AF181" i="15"/>
  <c r="Y257" i="15"/>
  <c r="Z257" i="15" s="1"/>
  <c r="AW304" i="15"/>
  <c r="AX304" i="15" s="1"/>
  <c r="AB96" i="15"/>
  <c r="AS117" i="15"/>
  <c r="AT117" i="15" s="1"/>
  <c r="AN139" i="15"/>
  <c r="AV131" i="15"/>
  <c r="AF123" i="15"/>
  <c r="T145" i="15"/>
  <c r="AN316" i="15"/>
  <c r="E269" i="15"/>
  <c r="F269" i="15" s="1"/>
  <c r="E73" i="15"/>
  <c r="F73" i="15" s="1"/>
  <c r="E16" i="15"/>
  <c r="F16" i="15" s="1"/>
  <c r="E56" i="15"/>
  <c r="F56" i="15" s="1"/>
  <c r="I245" i="15"/>
  <c r="J245" i="15" s="1"/>
  <c r="M142" i="15"/>
  <c r="N142" i="15" s="1"/>
  <c r="I214" i="15"/>
  <c r="J214" i="15" s="1"/>
  <c r="M159" i="15"/>
  <c r="N159" i="15" s="1"/>
  <c r="Y220" i="15"/>
  <c r="Z220" i="15" s="1"/>
  <c r="AN73" i="15"/>
  <c r="AN232" i="15"/>
  <c r="AZ243" i="15"/>
  <c r="AW112" i="15"/>
  <c r="AX112" i="15" s="1"/>
  <c r="AN230" i="15"/>
  <c r="AZ353" i="15"/>
  <c r="AN91" i="15"/>
  <c r="Y90" i="15"/>
  <c r="Z90" i="15" s="1"/>
  <c r="AV81" i="15"/>
  <c r="AK229" i="15"/>
  <c r="AL229" i="15" s="1"/>
  <c r="AW288" i="15"/>
  <c r="AX288" i="15" s="1"/>
  <c r="AZ208" i="15"/>
  <c r="X234" i="15"/>
  <c r="AB227" i="15"/>
  <c r="AW9" i="15"/>
  <c r="AX9" i="15" s="1"/>
  <c r="E279" i="15"/>
  <c r="F279" i="15" s="1"/>
  <c r="I51" i="15"/>
  <c r="J51" i="15" s="1"/>
  <c r="E164" i="15"/>
  <c r="F164" i="15" s="1"/>
  <c r="I79" i="15"/>
  <c r="J79" i="15" s="1"/>
  <c r="E175" i="15"/>
  <c r="F175" i="15" s="1"/>
  <c r="E91" i="15"/>
  <c r="F91" i="15" s="1"/>
  <c r="I44" i="15"/>
  <c r="J44" i="15" s="1"/>
  <c r="M255" i="15"/>
  <c r="N255" i="15" s="1"/>
  <c r="M129" i="15"/>
  <c r="N129" i="15" s="1"/>
  <c r="I223" i="15"/>
  <c r="J223" i="15" s="1"/>
  <c r="X159" i="15"/>
  <c r="AJ338" i="15"/>
  <c r="AK169" i="15"/>
  <c r="AL169" i="15" s="1"/>
  <c r="AV306" i="15"/>
  <c r="AZ274" i="15"/>
  <c r="AJ235" i="15"/>
  <c r="AG202" i="15"/>
  <c r="AH202" i="15" s="1"/>
  <c r="AF222" i="15"/>
  <c r="AZ68" i="15"/>
  <c r="AJ173" i="15"/>
  <c r="I348" i="15"/>
  <c r="J348" i="15" s="1"/>
  <c r="AR243" i="15"/>
  <c r="AB330" i="15"/>
  <c r="AJ200" i="15"/>
  <c r="Y121" i="15"/>
  <c r="Z121" i="15" s="1"/>
  <c r="AZ299" i="15"/>
  <c r="P234" i="15"/>
  <c r="BA190" i="15"/>
  <c r="BB190" i="15" s="1"/>
  <c r="AW242" i="15"/>
  <c r="AX242" i="15" s="1"/>
  <c r="BA210" i="15"/>
  <c r="BB210" i="15" s="1"/>
  <c r="AB17" i="15"/>
  <c r="AG39" i="15"/>
  <c r="AH39" i="15" s="1"/>
  <c r="T275" i="15"/>
  <c r="P352" i="15"/>
  <c r="AC163" i="15"/>
  <c r="AD163" i="15" s="1"/>
  <c r="T64" i="15"/>
  <c r="P319" i="15"/>
  <c r="T295" i="15"/>
  <c r="BA24" i="15"/>
  <c r="BB24" i="15" s="1"/>
  <c r="AV296" i="15"/>
  <c r="AK247" i="15"/>
  <c r="AL247" i="15" s="1"/>
  <c r="Q57" i="15"/>
  <c r="R57" i="15" s="1"/>
  <c r="AR171" i="15"/>
  <c r="E306" i="15"/>
  <c r="F306" i="15" s="1"/>
  <c r="E278" i="15"/>
  <c r="F278" i="15" s="1"/>
  <c r="AS200" i="15"/>
  <c r="AT200" i="15" s="1"/>
  <c r="AW104" i="15"/>
  <c r="AX104" i="15" s="1"/>
  <c r="AC184" i="15"/>
  <c r="AD184" i="15" s="1"/>
  <c r="AC321" i="15"/>
  <c r="AD321" i="15" s="1"/>
  <c r="P197" i="15"/>
  <c r="AK284" i="15"/>
  <c r="AL284" i="15" s="1"/>
  <c r="AC229" i="15"/>
  <c r="AD229" i="15" s="1"/>
  <c r="AC71" i="15"/>
  <c r="AD71" i="15" s="1"/>
  <c r="I298" i="15"/>
  <c r="J298" i="15" s="1"/>
  <c r="M155" i="15"/>
  <c r="N155" i="15" s="1"/>
  <c r="E330" i="15"/>
  <c r="F330" i="15" s="1"/>
  <c r="E34" i="15"/>
  <c r="F34" i="15" s="1"/>
  <c r="M181" i="15"/>
  <c r="N181" i="15" s="1"/>
  <c r="I8" i="15"/>
  <c r="J8" i="15" s="1"/>
  <c r="E118" i="15"/>
  <c r="F118" i="15" s="1"/>
  <c r="M244" i="15"/>
  <c r="N244" i="15" s="1"/>
  <c r="M65" i="15"/>
  <c r="N65" i="15" s="1"/>
  <c r="E234" i="15"/>
  <c r="F234" i="15" s="1"/>
  <c r="E228" i="15"/>
  <c r="F228" i="15" s="1"/>
  <c r="E25" i="15"/>
  <c r="F25" i="15" s="1"/>
  <c r="AG45" i="15"/>
  <c r="AH45" i="15" s="1"/>
  <c r="X313" i="15"/>
  <c r="AB15" i="15"/>
  <c r="AK255" i="15"/>
  <c r="AL255" i="15" s="1"/>
  <c r="X284" i="15"/>
  <c r="AF239" i="15"/>
  <c r="T200" i="15"/>
  <c r="AB6" i="15"/>
  <c r="AS256" i="15"/>
  <c r="AT256" i="15" s="1"/>
  <c r="AN224" i="15"/>
  <c r="AJ80" i="15"/>
  <c r="AF334" i="15"/>
  <c r="AJ18" i="15"/>
  <c r="AF59" i="15"/>
  <c r="AF212" i="15"/>
  <c r="T93" i="15"/>
  <c r="AO66" i="15"/>
  <c r="AP66" i="15" s="1"/>
  <c r="AR186" i="15"/>
  <c r="AR126" i="15"/>
  <c r="AR210" i="15"/>
  <c r="BA12" i="15"/>
  <c r="BB12" i="15" s="1"/>
  <c r="E222" i="15"/>
  <c r="F222" i="15" s="1"/>
  <c r="E14" i="15"/>
  <c r="F14" i="15" s="1"/>
  <c r="I93" i="15"/>
  <c r="J93" i="15" s="1"/>
  <c r="M327" i="15"/>
  <c r="N327" i="15" s="1"/>
  <c r="I270" i="15"/>
  <c r="J270" i="15" s="1"/>
  <c r="E71" i="15"/>
  <c r="F71" i="15" s="1"/>
  <c r="E108" i="15"/>
  <c r="F108" i="15" s="1"/>
  <c r="K6" i="15"/>
  <c r="L6" i="15" s="1"/>
  <c r="G14" i="26" s="1"/>
  <c r="I229" i="15"/>
  <c r="J229" i="15" s="1"/>
  <c r="E153" i="15"/>
  <c r="F153" i="15" s="1"/>
  <c r="AE6" i="15"/>
  <c r="AF6" i="15" s="1"/>
  <c r="AV118" i="15"/>
  <c r="AB198" i="15"/>
  <c r="AG161" i="15"/>
  <c r="AH161" i="15" s="1"/>
  <c r="U217" i="15"/>
  <c r="V217" i="15" s="1"/>
  <c r="AN296" i="15"/>
  <c r="AB60" i="15"/>
  <c r="AV176" i="15"/>
  <c r="P235" i="15"/>
  <c r="AV166" i="15"/>
  <c r="X251" i="15"/>
  <c r="P168" i="15"/>
  <c r="AV67" i="15"/>
  <c r="AR330" i="15"/>
  <c r="AN143" i="15"/>
  <c r="Q308" i="15"/>
  <c r="R308" i="15" s="1"/>
  <c r="Y43" i="15"/>
  <c r="Z43" i="15" s="1"/>
  <c r="AR291" i="15"/>
  <c r="Y177" i="15"/>
  <c r="Z177" i="15" s="1"/>
  <c r="T190" i="15"/>
  <c r="AO277" i="15"/>
  <c r="AP277" i="15" s="1"/>
  <c r="AJ109" i="15"/>
  <c r="AN29" i="15"/>
  <c r="P307" i="15"/>
  <c r="AW259" i="15"/>
  <c r="AX259" i="15" s="1"/>
  <c r="M92" i="15"/>
  <c r="N92" i="15" s="1"/>
  <c r="I329" i="15"/>
  <c r="J329" i="15" s="1"/>
  <c r="AN258" i="15"/>
  <c r="P38" i="15"/>
  <c r="AN75" i="15"/>
  <c r="T81" i="15"/>
  <c r="AN288" i="15"/>
  <c r="P30" i="15"/>
  <c r="Y288" i="15"/>
  <c r="Z288" i="15" s="1"/>
  <c r="AV238" i="15"/>
  <c r="AF214" i="15"/>
  <c r="AW48" i="15"/>
  <c r="AX48" i="15" s="1"/>
  <c r="AC58" i="15"/>
  <c r="AD58" i="15" s="1"/>
  <c r="Q241" i="15"/>
  <c r="R241" i="15" s="1"/>
  <c r="X296" i="15"/>
  <c r="U256" i="15"/>
  <c r="V256" i="15" s="1"/>
  <c r="E27" i="15"/>
  <c r="F27" i="15" s="1"/>
  <c r="I183" i="15"/>
  <c r="J183" i="15" s="1"/>
  <c r="I310" i="15"/>
  <c r="J310" i="15" s="1"/>
  <c r="M314" i="15"/>
  <c r="N314" i="15" s="1"/>
  <c r="M212" i="15"/>
  <c r="N212" i="15" s="1"/>
  <c r="E54" i="15"/>
  <c r="F54" i="15" s="1"/>
  <c r="AJ243" i="15"/>
  <c r="U116" i="15"/>
  <c r="V116" i="15" s="1"/>
  <c r="Q286" i="15"/>
  <c r="R286" i="15" s="1"/>
  <c r="AR146" i="15"/>
  <c r="E80" i="15"/>
  <c r="F80" i="15" s="1"/>
  <c r="M172" i="15"/>
  <c r="N172" i="15" s="1"/>
  <c r="M29" i="15"/>
  <c r="N29" i="15" s="1"/>
  <c r="E47" i="15"/>
  <c r="F47" i="15" s="1"/>
  <c r="I160" i="15"/>
  <c r="J160" i="15" s="1"/>
  <c r="I332" i="15"/>
  <c r="J332" i="15" s="1"/>
  <c r="M253" i="15"/>
  <c r="N253" i="15" s="1"/>
  <c r="M309" i="15"/>
  <c r="N309" i="15" s="1"/>
  <c r="I302" i="15"/>
  <c r="J302" i="15" s="1"/>
  <c r="M32" i="15"/>
  <c r="N32" i="15" s="1"/>
  <c r="E198" i="15"/>
  <c r="F198" i="15" s="1"/>
  <c r="Y100" i="15"/>
  <c r="Z100" i="15" s="1"/>
  <c r="U198" i="15"/>
  <c r="V198" i="15" s="1"/>
  <c r="BA70" i="15"/>
  <c r="BB70" i="15" s="1"/>
  <c r="AG150" i="15"/>
  <c r="AH150" i="15" s="1"/>
  <c r="AB235" i="15"/>
  <c r="E313" i="15"/>
  <c r="F313" i="15" s="1"/>
  <c r="M264" i="15"/>
  <c r="N264" i="15" s="1"/>
  <c r="I196" i="15"/>
  <c r="J196" i="15" s="1"/>
  <c r="I308" i="15"/>
  <c r="J308" i="15" s="1"/>
  <c r="I208" i="15"/>
  <c r="J208" i="15" s="1"/>
  <c r="I126" i="15"/>
  <c r="J126" i="15" s="1"/>
  <c r="M339" i="15"/>
  <c r="N339" i="15" s="1"/>
  <c r="E319" i="15"/>
  <c r="F319" i="15" s="1"/>
  <c r="M79" i="15"/>
  <c r="N79" i="15" s="1"/>
  <c r="Q92" i="15"/>
  <c r="R92" i="15" s="1"/>
  <c r="AR338" i="15"/>
  <c r="AO250" i="15"/>
  <c r="AP250" i="15" s="1"/>
  <c r="BA262" i="15"/>
  <c r="BB262" i="15" s="1"/>
  <c r="E41" i="15"/>
  <c r="F41" i="15" s="1"/>
  <c r="I283" i="15"/>
  <c r="J283" i="15" s="1"/>
  <c r="M14" i="15"/>
  <c r="N14" i="15" s="1"/>
  <c r="I262" i="15"/>
  <c r="J262" i="15" s="1"/>
  <c r="E98" i="15"/>
  <c r="F98" i="15" s="1"/>
  <c r="E29" i="15"/>
  <c r="F29" i="15" s="1"/>
  <c r="I307" i="15"/>
  <c r="J307" i="15" s="1"/>
  <c r="M150" i="15"/>
  <c r="N150" i="15" s="1"/>
  <c r="I38" i="15"/>
  <c r="J38" i="15" s="1"/>
  <c r="I118" i="15"/>
  <c r="J118" i="15" s="1"/>
  <c r="AV115" i="15"/>
  <c r="U155" i="15"/>
  <c r="V155" i="15" s="1"/>
  <c r="E315" i="15"/>
  <c r="F315" i="15" s="1"/>
  <c r="I113" i="15"/>
  <c r="J113" i="15" s="1"/>
  <c r="E273" i="15"/>
  <c r="F273" i="15" s="1"/>
  <c r="I123" i="15"/>
  <c r="J123" i="15" s="1"/>
  <c r="M268" i="15"/>
  <c r="N268" i="15" s="1"/>
  <c r="I110" i="15"/>
  <c r="J110" i="15" s="1"/>
  <c r="AR254" i="15"/>
  <c r="T347" i="15"/>
  <c r="T338" i="15"/>
  <c r="Y299" i="15"/>
  <c r="Z299" i="15" s="1"/>
  <c r="AF109" i="15"/>
  <c r="AC254" i="15"/>
  <c r="AD254" i="15" s="1"/>
  <c r="M178" i="15"/>
  <c r="N178" i="15" s="1"/>
  <c r="AN339" i="15"/>
  <c r="AZ326" i="15"/>
  <c r="AJ152" i="15"/>
  <c r="Y323" i="15"/>
  <c r="Z323" i="15" s="1"/>
  <c r="AW179" i="15"/>
  <c r="AX179" i="15" s="1"/>
  <c r="X164" i="15"/>
  <c r="I88" i="15"/>
  <c r="J88" i="15" s="1"/>
  <c r="I209" i="15"/>
  <c r="J209" i="15" s="1"/>
  <c r="E85" i="15"/>
  <c r="F85" i="15" s="1"/>
  <c r="I240" i="15"/>
  <c r="J240" i="15" s="1"/>
  <c r="E8" i="15"/>
  <c r="F8" i="15" s="1"/>
  <c r="E259" i="15"/>
  <c r="F259" i="15" s="1"/>
  <c r="AB199" i="15"/>
  <c r="AF175" i="15"/>
  <c r="AF342" i="15"/>
  <c r="AR14" i="15"/>
  <c r="X94" i="15"/>
  <c r="AN271" i="15"/>
  <c r="M141" i="15"/>
  <c r="N141" i="15" s="1"/>
  <c r="I282" i="15"/>
  <c r="J282" i="15" s="1"/>
  <c r="I49" i="15"/>
  <c r="J49" i="15" s="1"/>
  <c r="I199" i="15"/>
  <c r="J199" i="15" s="1"/>
  <c r="I70" i="15"/>
  <c r="J70" i="15" s="1"/>
  <c r="AZ345" i="15"/>
  <c r="AZ95" i="15"/>
  <c r="AS179" i="15"/>
  <c r="AT179" i="15" s="1"/>
  <c r="P176" i="15"/>
  <c r="T136" i="15"/>
  <c r="I316" i="15"/>
  <c r="J316" i="15" s="1"/>
  <c r="E92" i="15"/>
  <c r="F92" i="15" s="1"/>
  <c r="E256" i="15"/>
  <c r="F256" i="15" s="1"/>
  <c r="I242" i="15"/>
  <c r="J242" i="15" s="1"/>
  <c r="X18" i="15"/>
  <c r="Q280" i="15"/>
  <c r="R280" i="15" s="1"/>
  <c r="AB273" i="15"/>
  <c r="AZ105" i="15"/>
  <c r="AV201" i="15"/>
  <c r="AF18" i="15"/>
  <c r="AF185" i="15"/>
  <c r="AZ280" i="15"/>
  <c r="I67" i="15"/>
  <c r="J67" i="15" s="1"/>
  <c r="M44" i="15"/>
  <c r="N44" i="15" s="1"/>
  <c r="X259" i="15"/>
  <c r="AW75" i="15"/>
  <c r="AX75" i="15" s="1"/>
  <c r="U337" i="15"/>
  <c r="V337" i="15" s="1"/>
  <c r="AB122" i="15"/>
  <c r="AF258" i="15"/>
  <c r="BA215" i="15"/>
  <c r="BB215" i="15" s="1"/>
  <c r="AG53" i="15"/>
  <c r="AH53" i="15" s="1"/>
  <c r="AZ140" i="15"/>
  <c r="AB25" i="15"/>
  <c r="AR299" i="15"/>
  <c r="P48" i="15"/>
  <c r="AK127" i="15"/>
  <c r="AL127" i="15" s="1"/>
  <c r="AZ179" i="15"/>
  <c r="E296" i="15"/>
  <c r="F296" i="15" s="1"/>
  <c r="I220" i="15"/>
  <c r="J220" i="15" s="1"/>
  <c r="AV257" i="15"/>
  <c r="X103" i="15"/>
  <c r="AN275" i="15"/>
  <c r="AJ123" i="15"/>
  <c r="Q187" i="15"/>
  <c r="R187" i="15" s="1"/>
  <c r="U99" i="15"/>
  <c r="V99" i="15" s="1"/>
  <c r="AN193" i="15"/>
  <c r="AJ41" i="15"/>
  <c r="AZ260" i="15"/>
  <c r="AJ198" i="15"/>
  <c r="AN110" i="15"/>
  <c r="AF220" i="15"/>
  <c r="BA307" i="15"/>
  <c r="BB307" i="15" s="1"/>
  <c r="BA134" i="15"/>
  <c r="BB134" i="15" s="1"/>
  <c r="AB107" i="15"/>
  <c r="AF74" i="15"/>
  <c r="AO335" i="15"/>
  <c r="AP335" i="15" s="1"/>
  <c r="AN27" i="15"/>
  <c r="AG158" i="15"/>
  <c r="AH158" i="15" s="1"/>
  <c r="AS208" i="15"/>
  <c r="AT208" i="15" s="1"/>
  <c r="AO69" i="15"/>
  <c r="AP69" i="15" s="1"/>
  <c r="AN314" i="15"/>
  <c r="BA293" i="15"/>
  <c r="BB293" i="15" s="1"/>
  <c r="AN9" i="15"/>
  <c r="P298" i="15"/>
  <c r="U8" i="15"/>
  <c r="V8" i="15" s="1"/>
  <c r="Y168" i="15"/>
  <c r="Z168" i="15" s="1"/>
  <c r="E275" i="15"/>
  <c r="F275" i="15" s="1"/>
  <c r="I205" i="15"/>
  <c r="J205" i="15" s="1"/>
  <c r="AK53" i="15"/>
  <c r="AL53" i="15" s="1"/>
  <c r="AV321" i="15"/>
  <c r="AB262" i="15"/>
  <c r="BA78" i="15"/>
  <c r="BB78" i="15" s="1"/>
  <c r="AF225" i="15"/>
  <c r="AO216" i="15"/>
  <c r="AP216" i="15" s="1"/>
  <c r="X352" i="15"/>
  <c r="AZ88" i="15"/>
  <c r="Y214" i="15"/>
  <c r="Z214" i="15" s="1"/>
  <c r="M291" i="15"/>
  <c r="N291" i="15" s="1"/>
  <c r="E127" i="15"/>
  <c r="F127" i="15" s="1"/>
  <c r="I289" i="15"/>
  <c r="J289" i="15" s="1"/>
  <c r="Q245" i="15"/>
  <c r="R245" i="15" s="1"/>
  <c r="AS25" i="15"/>
  <c r="AT25" i="15" s="1"/>
  <c r="P94" i="15"/>
  <c r="AG134" i="15"/>
  <c r="AH134" i="15" s="1"/>
  <c r="AV152" i="15"/>
  <c r="AV317" i="15"/>
  <c r="AZ221" i="15"/>
  <c r="AS138" i="15"/>
  <c r="AT138" i="15" s="1"/>
  <c r="P300" i="15"/>
  <c r="I69" i="15"/>
  <c r="J69" i="15" s="1"/>
  <c r="AS245" i="15"/>
  <c r="AT245" i="15" s="1"/>
  <c r="AN130" i="15"/>
  <c r="P59" i="15"/>
  <c r="M158" i="15"/>
  <c r="N158" i="15" s="1"/>
  <c r="E141" i="15"/>
  <c r="F141" i="15" s="1"/>
  <c r="E252" i="15"/>
  <c r="F252" i="15" s="1"/>
  <c r="M228" i="15"/>
  <c r="N228" i="15" s="1"/>
  <c r="E274" i="15"/>
  <c r="F274" i="15" s="1"/>
  <c r="E35" i="15"/>
  <c r="F35" i="15" s="1"/>
  <c r="M281" i="15"/>
  <c r="N281" i="15" s="1"/>
  <c r="E69" i="15"/>
  <c r="F69" i="15" s="1"/>
  <c r="E323" i="15"/>
  <c r="F323" i="15" s="1"/>
  <c r="AJ212" i="15"/>
  <c r="AV207" i="15"/>
  <c r="AN7" i="15"/>
  <c r="AG72" i="15"/>
  <c r="AH72" i="15" s="1"/>
  <c r="P47" i="15"/>
  <c r="T262" i="15"/>
  <c r="E339" i="15"/>
  <c r="F339" i="15" s="1"/>
  <c r="M30" i="15"/>
  <c r="N30" i="15" s="1"/>
  <c r="I311" i="15"/>
  <c r="J311" i="15" s="1"/>
  <c r="I106" i="15"/>
  <c r="J106" i="15" s="1"/>
  <c r="AB279" i="15"/>
  <c r="AN349" i="15"/>
  <c r="D9" i="15"/>
  <c r="E9" i="15"/>
  <c r="F9" i="15" s="1"/>
  <c r="H72" i="15"/>
  <c r="I72" i="15"/>
  <c r="J72" i="15" s="1"/>
  <c r="L174" i="15"/>
  <c r="M174" i="15"/>
  <c r="N174" i="15" s="1"/>
  <c r="H30" i="15"/>
  <c r="I30" i="15"/>
  <c r="J30" i="15" s="1"/>
  <c r="D241" i="15"/>
  <c r="E241" i="15"/>
  <c r="F241" i="15" s="1"/>
  <c r="AV145" i="15"/>
  <c r="AW145" i="15"/>
  <c r="AX145" i="15" s="1"/>
  <c r="D272" i="15"/>
  <c r="E272" i="15"/>
  <c r="F272" i="15" s="1"/>
  <c r="D280" i="15"/>
  <c r="E280" i="15"/>
  <c r="F280" i="15" s="1"/>
  <c r="D111" i="15"/>
  <c r="E111" i="15"/>
  <c r="F111" i="15" s="1"/>
  <c r="H107" i="15"/>
  <c r="I107" i="15"/>
  <c r="J107" i="15" s="1"/>
  <c r="P290" i="15"/>
  <c r="Q290" i="15"/>
  <c r="R290" i="15" s="1"/>
  <c r="AF169" i="15"/>
  <c r="AG169" i="15"/>
  <c r="AH169" i="15" s="1"/>
  <c r="L143" i="15"/>
  <c r="M143" i="15"/>
  <c r="N143" i="15" s="1"/>
  <c r="L210" i="15"/>
  <c r="M210" i="15"/>
  <c r="N210" i="15" s="1"/>
  <c r="D159" i="15"/>
  <c r="E159" i="15"/>
  <c r="F159" i="15" s="1"/>
  <c r="H53" i="15"/>
  <c r="I53" i="15"/>
  <c r="J53" i="15" s="1"/>
  <c r="AK218" i="15"/>
  <c r="AL218" i="15" s="1"/>
  <c r="AJ218" i="15"/>
  <c r="BA344" i="15"/>
  <c r="BB344" i="15" s="1"/>
  <c r="AZ344" i="15"/>
  <c r="AG249" i="15"/>
  <c r="AH249" i="15" s="1"/>
  <c r="AF249" i="15"/>
  <c r="AS78" i="15"/>
  <c r="AT78" i="15" s="1"/>
  <c r="AR78" i="15"/>
  <c r="AO174" i="15"/>
  <c r="AP174" i="15" s="1"/>
  <c r="AN174" i="15"/>
  <c r="AK262" i="15"/>
  <c r="AL262" i="15" s="1"/>
  <c r="AJ262" i="15"/>
  <c r="AS281" i="15"/>
  <c r="AT281" i="15" s="1"/>
  <c r="AR281" i="15"/>
  <c r="AG173" i="15"/>
  <c r="AH173" i="15" s="1"/>
  <c r="AF173" i="15"/>
  <c r="AO257" i="15"/>
  <c r="AP257" i="15" s="1"/>
  <c r="AN257" i="15"/>
  <c r="P338" i="15"/>
  <c r="Q338" i="15"/>
  <c r="R338" i="15" s="1"/>
  <c r="Y318" i="15"/>
  <c r="Z318" i="15" s="1"/>
  <c r="X318" i="15"/>
  <c r="AK163" i="15"/>
  <c r="AL163" i="15" s="1"/>
  <c r="AJ163" i="15"/>
  <c r="AW72" i="15"/>
  <c r="AX72" i="15" s="1"/>
  <c r="AV72" i="15"/>
  <c r="Q62" i="15"/>
  <c r="R62" i="15" s="1"/>
  <c r="P62" i="15"/>
  <c r="AK55" i="15"/>
  <c r="AL55" i="15" s="1"/>
  <c r="AJ55" i="15"/>
  <c r="AS36" i="15"/>
  <c r="AT36" i="15" s="1"/>
  <c r="AR36" i="15"/>
  <c r="Y216" i="15"/>
  <c r="Z216" i="15" s="1"/>
  <c r="X216" i="15"/>
  <c r="U112" i="15"/>
  <c r="V112" i="15" s="1"/>
  <c r="T112" i="15"/>
  <c r="M185" i="15"/>
  <c r="N185" i="15" s="1"/>
  <c r="I146" i="15"/>
  <c r="J146" i="15" s="1"/>
  <c r="I149" i="15"/>
  <c r="J149" i="15" s="1"/>
  <c r="E44" i="15"/>
  <c r="F44" i="15" s="1"/>
  <c r="M305" i="15"/>
  <c r="N305" i="15" s="1"/>
  <c r="AN319" i="15"/>
  <c r="AR303" i="15"/>
  <c r="AZ111" i="15"/>
  <c r="AB65" i="15"/>
  <c r="AJ214" i="15"/>
  <c r="AV47" i="15"/>
  <c r="AZ324" i="15"/>
  <c r="AB186" i="15"/>
  <c r="L221" i="15"/>
  <c r="M221" i="15"/>
  <c r="N221" i="15" s="1"/>
  <c r="Q346" i="15"/>
  <c r="R346" i="15" s="1"/>
  <c r="P346" i="15"/>
  <c r="AC118" i="15"/>
  <c r="AD118" i="15" s="1"/>
  <c r="AB118" i="15"/>
  <c r="H90" i="15"/>
  <c r="I90" i="15"/>
  <c r="J90" i="15" s="1"/>
  <c r="AC112" i="15"/>
  <c r="AD112" i="15" s="1"/>
  <c r="AB112" i="15"/>
  <c r="Q125" i="15"/>
  <c r="R125" i="15" s="1"/>
  <c r="P125" i="15"/>
  <c r="AG299" i="15"/>
  <c r="AH299" i="15" s="1"/>
  <c r="AF299" i="15"/>
  <c r="AC211" i="15"/>
  <c r="AD211" i="15" s="1"/>
  <c r="AB211" i="15"/>
  <c r="AK295" i="15"/>
  <c r="AL295" i="15" s="1"/>
  <c r="AJ295" i="15"/>
  <c r="L288" i="15"/>
  <c r="M288" i="15"/>
  <c r="N288" i="15" s="1"/>
  <c r="M229" i="15"/>
  <c r="N229" i="15" s="1"/>
  <c r="I185" i="15"/>
  <c r="J185" i="15" s="1"/>
  <c r="M7" i="15"/>
  <c r="N7" i="15" s="1"/>
  <c r="M202" i="15"/>
  <c r="N202" i="15" s="1"/>
  <c r="E207" i="15"/>
  <c r="F207" i="15" s="1"/>
  <c r="E253" i="15"/>
  <c r="F253" i="15" s="1"/>
  <c r="I258" i="15"/>
  <c r="J258" i="15" s="1"/>
  <c r="E168" i="15"/>
  <c r="F168" i="15" s="1"/>
  <c r="M277" i="15"/>
  <c r="N277" i="15" s="1"/>
  <c r="E295" i="15"/>
  <c r="F295" i="15" s="1"/>
  <c r="E20" i="15"/>
  <c r="F20" i="15" s="1"/>
  <c r="I52" i="15"/>
  <c r="J52" i="15" s="1"/>
  <c r="I145" i="15"/>
  <c r="J145" i="15" s="1"/>
  <c r="AZ169" i="15"/>
  <c r="U103" i="15"/>
  <c r="V103" i="15" s="1"/>
  <c r="T103" i="15"/>
  <c r="E155" i="15"/>
  <c r="F155" i="15" s="1"/>
  <c r="I325" i="15"/>
  <c r="J325" i="15" s="1"/>
  <c r="M318" i="15"/>
  <c r="N318" i="15" s="1"/>
  <c r="E100" i="15"/>
  <c r="F100" i="15" s="1"/>
  <c r="I343" i="15"/>
  <c r="J343" i="15" s="1"/>
  <c r="AV354" i="15"/>
  <c r="T21" i="15"/>
  <c r="AF255" i="15"/>
  <c r="AN156" i="15"/>
  <c r="X82" i="15"/>
  <c r="AV265" i="15"/>
  <c r="AB337" i="15"/>
  <c r="E115" i="15"/>
  <c r="F115" i="15" s="1"/>
  <c r="M279" i="15"/>
  <c r="N279" i="15" s="1"/>
  <c r="M267" i="15"/>
  <c r="N267" i="15" s="1"/>
  <c r="I89" i="15"/>
  <c r="J89" i="15" s="1"/>
  <c r="AV32" i="15"/>
  <c r="AN116" i="15"/>
  <c r="T196" i="15"/>
  <c r="BA347" i="15"/>
  <c r="BB347" i="15" s="1"/>
  <c r="T87" i="15"/>
  <c r="AR317" i="15"/>
  <c r="AZ99" i="15"/>
  <c r="U83" i="15"/>
  <c r="V83" i="15" s="1"/>
  <c r="X158" i="15"/>
  <c r="S6" i="15"/>
  <c r="T6" i="15" s="1"/>
  <c r="P270" i="15"/>
  <c r="AC172" i="15"/>
  <c r="AD172" i="15" s="1"/>
  <c r="Q261" i="15"/>
  <c r="R261" i="15" s="1"/>
  <c r="AO93" i="15"/>
  <c r="AP93" i="15" s="1"/>
  <c r="BA87" i="15"/>
  <c r="BB87" i="15" s="1"/>
  <c r="Y39" i="15"/>
  <c r="Z39" i="15" s="1"/>
  <c r="AC134" i="15"/>
  <c r="AD134" i="15" s="1"/>
  <c r="T310" i="15"/>
  <c r="X334" i="15"/>
  <c r="AB318" i="15"/>
  <c r="AR51" i="15"/>
  <c r="AK348" i="15"/>
  <c r="AL348" i="15" s="1"/>
  <c r="U157" i="15"/>
  <c r="V157" i="15" s="1"/>
  <c r="AR61" i="15"/>
  <c r="Y305" i="15"/>
  <c r="Z305" i="15" s="1"/>
  <c r="P123" i="15"/>
  <c r="AF251" i="15"/>
  <c r="Y185" i="15"/>
  <c r="Z185" i="15" s="1"/>
  <c r="U192" i="15"/>
  <c r="V192" i="15" s="1"/>
  <c r="AG231" i="15"/>
  <c r="AH231" i="15" s="1"/>
  <c r="AB7" i="15"/>
  <c r="AF305" i="15"/>
  <c r="Q32" i="15"/>
  <c r="R32" i="15" s="1"/>
  <c r="AV36" i="15"/>
  <c r="AC180" i="15"/>
  <c r="AD180" i="15" s="1"/>
  <c r="AN168" i="15"/>
  <c r="P141" i="15"/>
  <c r="AN267" i="15"/>
  <c r="U89" i="15"/>
  <c r="V89" i="15" s="1"/>
  <c r="AR80" i="15"/>
  <c r="AF92" i="15"/>
  <c r="X156" i="15"/>
  <c r="I290" i="15"/>
  <c r="J290" i="15" s="1"/>
  <c r="E28" i="15"/>
  <c r="F28" i="15" s="1"/>
  <c r="M18" i="15"/>
  <c r="N18" i="15" s="1"/>
  <c r="I78" i="15"/>
  <c r="J78" i="15" s="1"/>
  <c r="E103" i="15"/>
  <c r="F103" i="15" s="1"/>
  <c r="I119" i="15"/>
  <c r="J119" i="15" s="1"/>
  <c r="M233" i="15"/>
  <c r="N233" i="15" s="1"/>
  <c r="I9" i="15"/>
  <c r="J9" i="15" s="1"/>
  <c r="E151" i="15"/>
  <c r="F151" i="15" s="1"/>
  <c r="M204" i="15"/>
  <c r="N204" i="15" s="1"/>
  <c r="E87" i="15"/>
  <c r="F87" i="15" s="1"/>
  <c r="M275" i="15"/>
  <c r="N275" i="15" s="1"/>
  <c r="AR314" i="15"/>
  <c r="BA196" i="15"/>
  <c r="BB196" i="15" s="1"/>
  <c r="AR153" i="15"/>
  <c r="AK301" i="15"/>
  <c r="AL301" i="15" s="1"/>
  <c r="AB209" i="15"/>
  <c r="BA216" i="15"/>
  <c r="BB216" i="15" s="1"/>
  <c r="AR189" i="15"/>
  <c r="P240" i="15"/>
  <c r="AW139" i="15"/>
  <c r="AX139" i="15" s="1"/>
  <c r="M108" i="15"/>
  <c r="N108" i="15" s="1"/>
  <c r="E124" i="15"/>
  <c r="F124" i="15" s="1"/>
  <c r="I18" i="15"/>
  <c r="J18" i="15" s="1"/>
  <c r="I169" i="15"/>
  <c r="J169" i="15" s="1"/>
  <c r="M52" i="15"/>
  <c r="N52" i="15" s="1"/>
  <c r="I256" i="15"/>
  <c r="J256" i="15" s="1"/>
  <c r="I300" i="15"/>
  <c r="J300" i="15" s="1"/>
  <c r="M67" i="15"/>
  <c r="N67" i="15" s="1"/>
  <c r="E162" i="15"/>
  <c r="F162" i="15" s="1"/>
  <c r="I135" i="15"/>
  <c r="J135" i="15" s="1"/>
  <c r="AN129" i="15"/>
  <c r="AJ134" i="15"/>
  <c r="T134" i="15"/>
  <c r="AJ90" i="15"/>
  <c r="P216" i="15"/>
  <c r="T9" i="15"/>
  <c r="AV129" i="15"/>
  <c r="I131" i="15"/>
  <c r="J131" i="15" s="1"/>
  <c r="M149" i="15"/>
  <c r="N149" i="15" s="1"/>
  <c r="M42" i="15"/>
  <c r="N42" i="15" s="1"/>
  <c r="I252" i="15"/>
  <c r="J252" i="15" s="1"/>
  <c r="I244" i="15"/>
  <c r="J244" i="15" s="1"/>
  <c r="M276" i="15"/>
  <c r="N276" i="15" s="1"/>
  <c r="M57" i="15"/>
  <c r="N57" i="15" s="1"/>
  <c r="I19" i="15"/>
  <c r="J19" i="15" s="1"/>
  <c r="M241" i="15"/>
  <c r="N241" i="15" s="1"/>
  <c r="I136" i="15"/>
  <c r="J136" i="15" s="1"/>
  <c r="M148" i="15"/>
  <c r="N148" i="15" s="1"/>
  <c r="E287" i="15"/>
  <c r="F287" i="15" s="1"/>
  <c r="I346" i="15"/>
  <c r="J346" i="15" s="1"/>
  <c r="M332" i="15"/>
  <c r="N332" i="15" s="1"/>
  <c r="E22" i="15"/>
  <c r="F22" i="15" s="1"/>
  <c r="I166" i="15"/>
  <c r="J166" i="15" s="1"/>
  <c r="I173" i="15"/>
  <c r="J173" i="15" s="1"/>
  <c r="M348" i="15"/>
  <c r="N348" i="15" s="1"/>
  <c r="E45" i="15"/>
  <c r="F45" i="15" s="1"/>
  <c r="I128" i="15"/>
  <c r="J128" i="15" s="1"/>
  <c r="AO252" i="15"/>
  <c r="AP252" i="15" s="1"/>
  <c r="AG10" i="15"/>
  <c r="AH10" i="15" s="1"/>
  <c r="U254" i="15"/>
  <c r="V254" i="15" s="1"/>
  <c r="M128" i="15"/>
  <c r="N128" i="15" s="1"/>
  <c r="E178" i="15"/>
  <c r="F178" i="15" s="1"/>
  <c r="M227" i="15"/>
  <c r="N227" i="15" s="1"/>
  <c r="I81" i="15"/>
  <c r="J81" i="15" s="1"/>
  <c r="I161" i="15"/>
  <c r="J161" i="15" s="1"/>
  <c r="M322" i="15"/>
  <c r="N322" i="15" s="1"/>
  <c r="M295" i="15"/>
  <c r="N295" i="15" s="1"/>
  <c r="M289" i="15"/>
  <c r="N289" i="15" s="1"/>
  <c r="E157" i="15"/>
  <c r="F157" i="15" s="1"/>
  <c r="I46" i="15"/>
  <c r="J46" i="15" s="1"/>
  <c r="AB300" i="15"/>
  <c r="P222" i="15"/>
  <c r="AN221" i="15"/>
  <c r="AF121" i="15"/>
  <c r="AB299" i="15"/>
  <c r="AV343" i="15"/>
  <c r="AB293" i="15"/>
  <c r="E134" i="15"/>
  <c r="F134" i="15" s="1"/>
  <c r="M78" i="15"/>
  <c r="N78" i="15" s="1"/>
  <c r="I276" i="15"/>
  <c r="J276" i="15" s="1"/>
  <c r="E120" i="15"/>
  <c r="F120" i="15" s="1"/>
  <c r="I189" i="15"/>
  <c r="J189" i="15" s="1"/>
  <c r="M224" i="15"/>
  <c r="N224" i="15" s="1"/>
  <c r="E288" i="15"/>
  <c r="F288" i="15" s="1"/>
  <c r="I62" i="15"/>
  <c r="J62" i="15" s="1"/>
  <c r="M77" i="15"/>
  <c r="N77" i="15" s="1"/>
  <c r="T273" i="15"/>
  <c r="AV137" i="15"/>
  <c r="X30" i="15"/>
  <c r="X202" i="15"/>
  <c r="X223" i="15"/>
  <c r="P156" i="15"/>
  <c r="AJ307" i="15"/>
  <c r="T180" i="15"/>
  <c r="AR84" i="15"/>
  <c r="AJ319" i="15"/>
  <c r="AZ269" i="15"/>
  <c r="AS190" i="15"/>
  <c r="AT190" i="15" s="1"/>
  <c r="I102" i="15"/>
  <c r="J102" i="15" s="1"/>
  <c r="M111" i="15"/>
  <c r="N111" i="15" s="1"/>
  <c r="I323" i="15"/>
  <c r="J323" i="15" s="1"/>
  <c r="I45" i="15"/>
  <c r="J45" i="15" s="1"/>
  <c r="M97" i="15"/>
  <c r="N97" i="15" s="1"/>
  <c r="M225" i="15"/>
  <c r="N225" i="15" s="1"/>
  <c r="M15" i="15"/>
  <c r="N15" i="15" s="1"/>
  <c r="M118" i="15"/>
  <c r="N118" i="15" s="1"/>
  <c r="AN46" i="15"/>
  <c r="T285" i="15"/>
  <c r="AV63" i="15"/>
  <c r="AR318" i="15"/>
  <c r="AB263" i="15"/>
  <c r="AZ159" i="15"/>
  <c r="AN48" i="15"/>
  <c r="AJ260" i="15"/>
  <c r="AN38" i="15"/>
  <c r="Y317" i="15"/>
  <c r="Z317" i="15" s="1"/>
  <c r="I304" i="15"/>
  <c r="J304" i="15" s="1"/>
  <c r="E211" i="15"/>
  <c r="F211" i="15" s="1"/>
  <c r="I138" i="15"/>
  <c r="J138" i="15" s="1"/>
  <c r="AZ336" i="15"/>
  <c r="AF30" i="15"/>
  <c r="Q28" i="15"/>
  <c r="R28" i="15" s="1"/>
  <c r="M252" i="15"/>
  <c r="N252" i="15" s="1"/>
  <c r="AC54" i="15"/>
  <c r="AD54" i="15" s="1"/>
  <c r="AV244" i="15"/>
  <c r="AV282" i="15"/>
  <c r="I213" i="15"/>
  <c r="J213" i="15" s="1"/>
  <c r="E297" i="15"/>
  <c r="F297" i="15" s="1"/>
  <c r="M234" i="15"/>
  <c r="N234" i="15" s="1"/>
  <c r="U325" i="15"/>
  <c r="V325" i="15" s="1"/>
  <c r="T56" i="15"/>
  <c r="AO211" i="15"/>
  <c r="AP211" i="15" s="1"/>
  <c r="Y245" i="15"/>
  <c r="Z245" i="15" s="1"/>
  <c r="AW234" i="15"/>
  <c r="AX234" i="15" s="1"/>
  <c r="AS348" i="15"/>
  <c r="AT348" i="15" s="1"/>
  <c r="AJ65" i="15"/>
  <c r="U206" i="15"/>
  <c r="V206" i="15" s="1"/>
  <c r="I91" i="15"/>
  <c r="J91" i="15" s="1"/>
  <c r="P52" i="15"/>
  <c r="AV125" i="15"/>
  <c r="P263" i="15"/>
  <c r="AB232" i="15"/>
  <c r="T333" i="15"/>
  <c r="P24" i="15"/>
  <c r="AZ138" i="15"/>
  <c r="AR278" i="15"/>
  <c r="AS253" i="15"/>
  <c r="AT253" i="15" s="1"/>
  <c r="AK154" i="15"/>
  <c r="AL154" i="15" s="1"/>
  <c r="X67" i="15"/>
  <c r="AC138" i="15"/>
  <c r="AD138" i="15" s="1"/>
  <c r="Q302" i="15"/>
  <c r="R302" i="15" s="1"/>
  <c r="AF78" i="15"/>
  <c r="I83" i="15"/>
  <c r="J83" i="15" s="1"/>
  <c r="I176" i="15"/>
  <c r="J176" i="15" s="1"/>
  <c r="AN82" i="15"/>
  <c r="M38" i="15"/>
  <c r="N38" i="15" s="1"/>
  <c r="AS273" i="15"/>
  <c r="AT273" i="15" s="1"/>
  <c r="AB348" i="15"/>
  <c r="AN272" i="15"/>
  <c r="AJ49" i="15"/>
  <c r="T33" i="15"/>
  <c r="AW200" i="15"/>
  <c r="AX200" i="15" s="1"/>
  <c r="AF200" i="15"/>
  <c r="X307" i="15"/>
  <c r="U225" i="15"/>
  <c r="V225" i="15" s="1"/>
  <c r="AB333" i="15"/>
  <c r="M311" i="15"/>
  <c r="N311" i="15" s="1"/>
  <c r="M105" i="15"/>
  <c r="N105" i="15" s="1"/>
  <c r="I238" i="15"/>
  <c r="J238" i="15" s="1"/>
  <c r="M167" i="15"/>
  <c r="N167" i="15" s="1"/>
  <c r="I354" i="15"/>
  <c r="J354" i="15" s="1"/>
  <c r="I334" i="15"/>
  <c r="J334" i="15" s="1"/>
  <c r="E106" i="15"/>
  <c r="F106" i="15" s="1"/>
  <c r="I232" i="15"/>
  <c r="J232" i="15" s="1"/>
  <c r="I312" i="15"/>
  <c r="J312" i="15" s="1"/>
  <c r="E216" i="15"/>
  <c r="F216" i="15" s="1"/>
  <c r="E116" i="15"/>
  <c r="F116" i="15" s="1"/>
  <c r="M283" i="15"/>
  <c r="N283" i="15" s="1"/>
  <c r="M90" i="15"/>
  <c r="N90" i="15" s="1"/>
  <c r="P21" i="15"/>
  <c r="AB72" i="15"/>
  <c r="AV142" i="15"/>
  <c r="T59" i="15"/>
  <c r="AB352" i="15"/>
  <c r="AK126" i="15"/>
  <c r="AL126" i="15" s="1"/>
  <c r="BA256" i="15"/>
  <c r="BB256" i="15" s="1"/>
  <c r="AC341" i="15"/>
  <c r="AD341" i="15" s="1"/>
  <c r="AF253" i="15"/>
  <c r="AN115" i="15"/>
  <c r="AZ38" i="15"/>
  <c r="X35" i="15"/>
  <c r="AN313" i="15"/>
  <c r="AV336" i="15"/>
  <c r="AB319" i="15"/>
  <c r="AG12" i="15"/>
  <c r="AH12" i="15" s="1"/>
  <c r="AW96" i="15"/>
  <c r="AX96" i="15" s="1"/>
  <c r="Q345" i="15"/>
  <c r="R345" i="15" s="1"/>
  <c r="Q220" i="15"/>
  <c r="R220" i="15" s="1"/>
  <c r="T244" i="15"/>
  <c r="AR307" i="15"/>
  <c r="Y9" i="15"/>
  <c r="Z9" i="15" s="1"/>
  <c r="AJ205" i="15"/>
  <c r="U38" i="15"/>
  <c r="V38" i="15" s="1"/>
  <c r="AB216" i="15"/>
  <c r="AJ271" i="15"/>
  <c r="U201" i="15"/>
  <c r="V201" i="15" s="1"/>
  <c r="AW106" i="15"/>
  <c r="AX106" i="15" s="1"/>
  <c r="AF33" i="15"/>
  <c r="E263" i="15"/>
  <c r="F263" i="15" s="1"/>
  <c r="Q121" i="15"/>
  <c r="R121" i="15" s="1"/>
  <c r="AO112" i="15"/>
  <c r="AP112" i="15" s="1"/>
  <c r="M136" i="15"/>
  <c r="N136" i="15" s="1"/>
  <c r="E102" i="15"/>
  <c r="F102" i="15" s="1"/>
  <c r="M53" i="15"/>
  <c r="N53" i="15" s="1"/>
  <c r="I162" i="15"/>
  <c r="J162" i="15" s="1"/>
  <c r="E281" i="15"/>
  <c r="F281" i="15" s="1"/>
  <c r="M153" i="15"/>
  <c r="N153" i="15" s="1"/>
  <c r="E96" i="15"/>
  <c r="F96" i="15" s="1"/>
  <c r="E154" i="15"/>
  <c r="F154" i="15" s="1"/>
  <c r="I191" i="15"/>
  <c r="J191" i="15" s="1"/>
  <c r="I17" i="15"/>
  <c r="J17" i="15" s="1"/>
  <c r="M113" i="15"/>
  <c r="N113" i="15" s="1"/>
  <c r="T106" i="15"/>
  <c r="AF93" i="15"/>
  <c r="AR9" i="15"/>
  <c r="P78" i="15"/>
  <c r="AN36" i="15"/>
  <c r="X228" i="15"/>
  <c r="AV203" i="15"/>
  <c r="AV41" i="15"/>
  <c r="AN61" i="15"/>
  <c r="AR29" i="15"/>
  <c r="X101" i="15"/>
  <c r="AS187" i="15"/>
  <c r="AT187" i="15" s="1"/>
  <c r="AC149" i="15"/>
  <c r="AD149" i="15" s="1"/>
  <c r="E242" i="15"/>
  <c r="F242" i="15" s="1"/>
  <c r="E138" i="15"/>
  <c r="F138" i="15" s="1"/>
  <c r="M94" i="15"/>
  <c r="N94" i="15" s="1"/>
  <c r="M76" i="15"/>
  <c r="N76" i="15" s="1"/>
  <c r="M251" i="15"/>
  <c r="N251" i="15" s="1"/>
  <c r="M10" i="15"/>
  <c r="N10" i="15" s="1"/>
  <c r="E150" i="15"/>
  <c r="F150" i="15" s="1"/>
  <c r="AB158" i="15"/>
  <c r="AV237" i="15"/>
  <c r="AF54" i="15"/>
  <c r="T178" i="15"/>
  <c r="AV340" i="15"/>
  <c r="AF165" i="15"/>
  <c r="P39" i="15"/>
  <c r="AV261" i="15"/>
  <c r="AV206" i="15"/>
  <c r="T123" i="15"/>
  <c r="AF118" i="15"/>
  <c r="AR50" i="15"/>
  <c r="U85" i="15"/>
  <c r="V85" i="15" s="1"/>
  <c r="AB343" i="15"/>
  <c r="X287" i="15"/>
  <c r="AR148" i="15"/>
  <c r="AB124" i="15"/>
  <c r="X281" i="15"/>
  <c r="P293" i="15"/>
  <c r="P69" i="15"/>
  <c r="AR167" i="15"/>
  <c r="M310" i="15"/>
  <c r="N310" i="15" s="1"/>
  <c r="E271" i="15"/>
  <c r="F271" i="15" s="1"/>
  <c r="M146" i="15"/>
  <c r="N146" i="15" s="1"/>
  <c r="E322" i="15"/>
  <c r="F322" i="15" s="1"/>
  <c r="I228" i="15"/>
  <c r="J228" i="15" s="1"/>
  <c r="E333" i="15"/>
  <c r="F333" i="15" s="1"/>
  <c r="I255" i="15"/>
  <c r="J255" i="15" s="1"/>
  <c r="E15" i="15"/>
  <c r="F15" i="15" s="1"/>
  <c r="E226" i="15"/>
  <c r="F226" i="15" s="1"/>
  <c r="M182" i="15"/>
  <c r="N182" i="15" s="1"/>
  <c r="E320" i="15"/>
  <c r="F320" i="15" s="1"/>
  <c r="M352" i="15"/>
  <c r="N352" i="15" s="1"/>
  <c r="E325" i="15"/>
  <c r="F325" i="15" s="1"/>
  <c r="M213" i="15"/>
  <c r="N213" i="15" s="1"/>
  <c r="E316" i="15"/>
  <c r="F316" i="15" s="1"/>
  <c r="I25" i="15"/>
  <c r="J25" i="15" s="1"/>
  <c r="T39" i="15"/>
  <c r="BA175" i="15"/>
  <c r="BB175" i="15" s="1"/>
  <c r="AB245" i="15"/>
  <c r="AN177" i="15"/>
  <c r="AZ116" i="15"/>
  <c r="X105" i="15"/>
  <c r="AB327" i="15"/>
  <c r="AV44" i="15"/>
  <c r="AF36" i="15"/>
  <c r="T264" i="15"/>
  <c r="AB113" i="15"/>
  <c r="T125" i="15"/>
  <c r="AR163" i="15"/>
  <c r="AZ171" i="15"/>
  <c r="AN124" i="15"/>
  <c r="P209" i="15"/>
  <c r="BA64" i="15"/>
  <c r="BB64" i="15" s="1"/>
  <c r="AN145" i="15"/>
  <c r="AZ35" i="15"/>
  <c r="I115" i="15"/>
  <c r="J115" i="15" s="1"/>
  <c r="M147" i="15"/>
  <c r="N147" i="15" s="1"/>
  <c r="M121" i="15"/>
  <c r="N121" i="15" s="1"/>
  <c r="AJ150" i="15"/>
  <c r="AG16" i="15"/>
  <c r="AH16" i="15" s="1"/>
  <c r="I336" i="15"/>
  <c r="J336" i="15" s="1"/>
  <c r="M64" i="15"/>
  <c r="N64" i="15" s="1"/>
  <c r="M190" i="15"/>
  <c r="N190" i="15" s="1"/>
  <c r="E336" i="15"/>
  <c r="F336" i="15" s="1"/>
  <c r="I322" i="15"/>
  <c r="J322" i="15" s="1"/>
  <c r="E86" i="15"/>
  <c r="F86" i="15" s="1"/>
  <c r="M280" i="15"/>
  <c r="N280" i="15" s="1"/>
  <c r="I142" i="15"/>
  <c r="J142" i="15" s="1"/>
  <c r="M127" i="15"/>
  <c r="N127" i="15" s="1"/>
  <c r="I129" i="15"/>
  <c r="J129" i="15" s="1"/>
  <c r="M116" i="15"/>
  <c r="N116" i="15" s="1"/>
  <c r="M154" i="15"/>
  <c r="N154" i="15" s="1"/>
  <c r="E33" i="15"/>
  <c r="F33" i="15" s="1"/>
  <c r="E237" i="15"/>
  <c r="F237" i="15" s="1"/>
  <c r="I92" i="15"/>
  <c r="J92" i="15" s="1"/>
  <c r="I59" i="15"/>
  <c r="J59" i="15" s="1"/>
  <c r="I26" i="15"/>
  <c r="J26" i="15" s="1"/>
  <c r="I147" i="15"/>
  <c r="J147" i="15" s="1"/>
  <c r="M20" i="15"/>
  <c r="N20" i="15" s="1"/>
  <c r="E262" i="15"/>
  <c r="F262" i="15" s="1"/>
  <c r="E293" i="15"/>
  <c r="F293" i="15" s="1"/>
  <c r="M226" i="15"/>
  <c r="N226" i="15" s="1"/>
  <c r="M157" i="15"/>
  <c r="N157" i="15" s="1"/>
  <c r="M306" i="15"/>
  <c r="N306" i="15" s="1"/>
  <c r="E300" i="15"/>
  <c r="F300" i="15" s="1"/>
  <c r="M80" i="15"/>
  <c r="N80" i="15" s="1"/>
  <c r="I10" i="15"/>
  <c r="J10" i="15" s="1"/>
  <c r="E200" i="15"/>
  <c r="F200" i="15" s="1"/>
  <c r="E148" i="15"/>
  <c r="F148" i="15" s="1"/>
  <c r="I24" i="15"/>
  <c r="J24" i="15" s="1"/>
  <c r="BA157" i="15"/>
  <c r="BB157" i="15" s="1"/>
  <c r="P63" i="15"/>
  <c r="AW271" i="15"/>
  <c r="AX271" i="15" s="1"/>
  <c r="AV187" i="15"/>
  <c r="Y173" i="15"/>
  <c r="Z173" i="15" s="1"/>
  <c r="P183" i="15"/>
  <c r="I257" i="15"/>
  <c r="J257" i="15" s="1"/>
  <c r="E204" i="15"/>
  <c r="F204" i="15" s="1"/>
  <c r="M274" i="15"/>
  <c r="N274" i="15" s="1"/>
  <c r="E188" i="15"/>
  <c r="F188" i="15" s="1"/>
  <c r="I82" i="15"/>
  <c r="J82" i="15" s="1"/>
  <c r="E133" i="15"/>
  <c r="F133" i="15" s="1"/>
  <c r="I114" i="15"/>
  <c r="J114" i="15" s="1"/>
  <c r="I65" i="15"/>
  <c r="J65" i="15" s="1"/>
  <c r="I315" i="15"/>
  <c r="J315" i="15" s="1"/>
  <c r="I158" i="15"/>
  <c r="J158" i="15" s="1"/>
  <c r="M220" i="15"/>
  <c r="N220" i="15" s="1"/>
  <c r="I174" i="15"/>
  <c r="J174" i="15" s="1"/>
  <c r="E328" i="15"/>
  <c r="F328" i="15" s="1"/>
  <c r="M344" i="15"/>
  <c r="N344" i="15" s="1"/>
  <c r="E270" i="15"/>
  <c r="F270" i="15" s="1"/>
  <c r="E59" i="15"/>
  <c r="F59" i="15" s="1"/>
  <c r="E215" i="15"/>
  <c r="F215" i="15" s="1"/>
  <c r="E174" i="15"/>
  <c r="F174" i="15" s="1"/>
  <c r="I42" i="15"/>
  <c r="J42" i="15" s="1"/>
  <c r="E161" i="15"/>
  <c r="F161" i="15" s="1"/>
  <c r="I338" i="15"/>
  <c r="J338" i="15" s="1"/>
  <c r="M151" i="15"/>
  <c r="N151" i="15" s="1"/>
  <c r="Y16" i="15"/>
  <c r="Z16" i="15" s="1"/>
  <c r="X42" i="15"/>
  <c r="AW88" i="15"/>
  <c r="AX88" i="15" s="1"/>
  <c r="AR175" i="15"/>
  <c r="Q34" i="15"/>
  <c r="R34" i="15" s="1"/>
  <c r="AN13" i="15"/>
  <c r="Q117" i="15"/>
  <c r="R117" i="15" s="1"/>
  <c r="Y88" i="15"/>
  <c r="Z88" i="15" s="1"/>
  <c r="Y338" i="15"/>
  <c r="Z338" i="15" s="1"/>
  <c r="P323" i="15"/>
  <c r="M55" i="15"/>
  <c r="N55" i="15" s="1"/>
  <c r="X115" i="15"/>
  <c r="BA341" i="15"/>
  <c r="BB341" i="15" s="1"/>
  <c r="AK249" i="15"/>
  <c r="AL249" i="15" s="1"/>
  <c r="T82" i="15"/>
  <c r="X134" i="15"/>
  <c r="I216" i="15"/>
  <c r="J216" i="15" s="1"/>
  <c r="E335" i="15"/>
  <c r="F335" i="15" s="1"/>
  <c r="E66" i="15"/>
  <c r="F66" i="15" s="1"/>
  <c r="M114" i="15"/>
  <c r="N114" i="15" s="1"/>
  <c r="M259" i="15"/>
  <c r="N259" i="15" s="1"/>
  <c r="I253" i="15"/>
  <c r="J253" i="15" s="1"/>
  <c r="I73" i="15"/>
  <c r="J73" i="15" s="1"/>
  <c r="E196" i="15"/>
  <c r="F196" i="15" s="1"/>
  <c r="M16" i="15"/>
  <c r="N16" i="15" s="1"/>
  <c r="I167" i="15"/>
  <c r="J167" i="15" s="1"/>
  <c r="E221" i="15"/>
  <c r="F221" i="15" s="1"/>
  <c r="AN234" i="15"/>
  <c r="AB155" i="15"/>
  <c r="P311" i="15"/>
  <c r="AO135" i="15"/>
  <c r="AP135" i="15" s="1"/>
  <c r="AR55" i="15"/>
  <c r="AV23" i="15"/>
  <c r="AF41" i="15"/>
  <c r="AJ74" i="15"/>
  <c r="AC157" i="15"/>
  <c r="AD157" i="15" s="1"/>
  <c r="AG35" i="15"/>
  <c r="AH35" i="15" s="1"/>
  <c r="AC130" i="15"/>
  <c r="AD130" i="15" s="1"/>
  <c r="U31" i="15"/>
  <c r="V31" i="15" s="1"/>
  <c r="Q294" i="15"/>
  <c r="R294" i="15" s="1"/>
  <c r="AB224" i="15"/>
  <c r="AO191" i="15"/>
  <c r="AP191" i="15" s="1"/>
  <c r="P172" i="15"/>
  <c r="AC151" i="15"/>
  <c r="AD151" i="15" s="1"/>
  <c r="AN227" i="15"/>
  <c r="AG127" i="15"/>
  <c r="AH127" i="15" s="1"/>
  <c r="AW24" i="15"/>
  <c r="AX24" i="15" s="1"/>
  <c r="AK268" i="15"/>
  <c r="AL268" i="15" s="1"/>
  <c r="BA295" i="15"/>
  <c r="BB295" i="15" s="1"/>
  <c r="AO153" i="15"/>
  <c r="AP153" i="15" s="1"/>
  <c r="E317" i="15"/>
  <c r="F317" i="15" s="1"/>
  <c r="M265" i="15"/>
  <c r="N265" i="15" s="1"/>
  <c r="M145" i="15"/>
  <c r="N145" i="15" s="1"/>
  <c r="M266" i="15"/>
  <c r="N266" i="15" s="1"/>
  <c r="I165" i="15"/>
  <c r="J165" i="15" s="1"/>
  <c r="E184" i="15"/>
  <c r="F184" i="15" s="1"/>
  <c r="E122" i="15"/>
  <c r="F122" i="15" s="1"/>
  <c r="M292" i="15"/>
  <c r="N292" i="15" s="1"/>
  <c r="I172" i="15"/>
  <c r="J172" i="15" s="1"/>
  <c r="E314" i="15"/>
  <c r="F314" i="15" s="1"/>
  <c r="E128" i="15"/>
  <c r="F128" i="15" s="1"/>
  <c r="I116" i="15"/>
  <c r="J116" i="15" s="1"/>
  <c r="M247" i="15"/>
  <c r="N247" i="15" s="1"/>
  <c r="M218" i="15"/>
  <c r="N218" i="15" s="1"/>
  <c r="AR322" i="15"/>
  <c r="T223" i="15"/>
  <c r="X119" i="15"/>
  <c r="X336" i="15"/>
  <c r="X14" i="15"/>
  <c r="AV77" i="15"/>
  <c r="AF133" i="15"/>
  <c r="AF31" i="15"/>
  <c r="AV209" i="15"/>
  <c r="AF26" i="15"/>
  <c r="X293" i="15"/>
  <c r="AJ167" i="15"/>
  <c r="AV226" i="15"/>
  <c r="T343" i="15"/>
  <c r="AJ84" i="15"/>
  <c r="T205" i="15"/>
  <c r="AF216" i="15"/>
  <c r="AB29" i="15"/>
  <c r="AN25" i="15"/>
  <c r="AB260" i="15"/>
  <c r="AF51" i="15"/>
  <c r="AN310" i="15"/>
  <c r="AF344" i="15"/>
  <c r="P321" i="15"/>
  <c r="AN118" i="15"/>
  <c r="AB281" i="15"/>
  <c r="AZ177" i="15"/>
  <c r="AR86" i="15"/>
  <c r="P303" i="15"/>
  <c r="X239" i="15"/>
  <c r="AJ259" i="15"/>
  <c r="AV254" i="15"/>
  <c r="AR45" i="15"/>
  <c r="AR220" i="15"/>
  <c r="P193" i="15"/>
  <c r="I22" i="15"/>
  <c r="J22" i="15" s="1"/>
  <c r="M63" i="15"/>
  <c r="N63" i="15" s="1"/>
  <c r="I98" i="15"/>
  <c r="J98" i="15" s="1"/>
  <c r="E126" i="15"/>
  <c r="F126" i="15" s="1"/>
  <c r="E68" i="15"/>
  <c r="F68" i="15" s="1"/>
  <c r="M43" i="15"/>
  <c r="N43" i="15" s="1"/>
  <c r="M115" i="15"/>
  <c r="N115" i="15" s="1"/>
  <c r="I134" i="15"/>
  <c r="J134" i="15" s="1"/>
  <c r="E48" i="15"/>
  <c r="F48" i="15" s="1"/>
  <c r="I247" i="15"/>
  <c r="J247" i="15" s="1"/>
  <c r="I84" i="15"/>
  <c r="J84" i="15" s="1"/>
  <c r="E139" i="15"/>
  <c r="F139" i="15" s="1"/>
  <c r="E350" i="15"/>
  <c r="F350" i="15" s="1"/>
  <c r="E305" i="15"/>
  <c r="F305" i="15" s="1"/>
  <c r="I202" i="15"/>
  <c r="J202" i="15" s="1"/>
  <c r="E245" i="15"/>
  <c r="F245" i="15" s="1"/>
  <c r="M171" i="15"/>
  <c r="N171" i="15" s="1"/>
  <c r="M293" i="15"/>
  <c r="N293" i="15" s="1"/>
  <c r="I76" i="15"/>
  <c r="J76" i="15" s="1"/>
  <c r="E249" i="15"/>
  <c r="F249" i="15" s="1"/>
  <c r="AJ239" i="15"/>
  <c r="AB322" i="15"/>
  <c r="AF218" i="15"/>
  <c r="AN141" i="15"/>
  <c r="AZ264" i="15"/>
  <c r="AR173" i="15"/>
  <c r="T297" i="15"/>
  <c r="T203" i="15"/>
  <c r="AN42" i="15"/>
  <c r="AJ297" i="15"/>
  <c r="AB269" i="15"/>
  <c r="T194" i="15"/>
  <c r="AF309" i="15"/>
  <c r="X218" i="15"/>
  <c r="P119" i="15"/>
  <c r="AR334" i="15"/>
  <c r="X208" i="15"/>
  <c r="AJ352" i="15"/>
  <c r="T169" i="15"/>
  <c r="M134" i="15"/>
  <c r="N134" i="15" s="1"/>
  <c r="M197" i="15"/>
  <c r="N197" i="15" s="1"/>
  <c r="I243" i="15"/>
  <c r="J243" i="15" s="1"/>
  <c r="E46" i="15"/>
  <c r="F46" i="15" s="1"/>
  <c r="I248" i="15"/>
  <c r="J248" i="15" s="1"/>
  <c r="E338" i="15"/>
  <c r="F338" i="15" s="1"/>
  <c r="M331" i="15"/>
  <c r="N331" i="15" s="1"/>
  <c r="I319" i="15"/>
  <c r="J319" i="15" s="1"/>
  <c r="M240" i="15"/>
  <c r="N240" i="15" s="1"/>
  <c r="M137" i="15"/>
  <c r="N137" i="15" s="1"/>
  <c r="E143" i="15"/>
  <c r="F143" i="15" s="1"/>
  <c r="P162" i="15"/>
  <c r="AJ58" i="15"/>
  <c r="AZ310" i="15"/>
  <c r="AZ149" i="15"/>
  <c r="AR130" i="15"/>
  <c r="AJ47" i="15"/>
  <c r="AV42" i="15"/>
  <c r="AR289" i="15"/>
  <c r="AJ206" i="15"/>
  <c r="AF163" i="15"/>
  <c r="AB83" i="15"/>
  <c r="AF171" i="15"/>
  <c r="AZ258" i="15"/>
  <c r="AF338" i="15"/>
  <c r="AV79" i="15"/>
  <c r="T68" i="15"/>
  <c r="AZ136" i="15"/>
  <c r="AN300" i="15"/>
  <c r="X117" i="15"/>
  <c r="AJ121" i="15"/>
  <c r="X300" i="15"/>
  <c r="AV116" i="15"/>
  <c r="E181" i="15"/>
  <c r="F181" i="15" s="1"/>
  <c r="I222" i="15"/>
  <c r="J222" i="15" s="1"/>
  <c r="M249" i="15"/>
  <c r="N249" i="15" s="1"/>
  <c r="M341" i="15"/>
  <c r="N341" i="15" s="1"/>
  <c r="I292" i="15"/>
  <c r="J292" i="15" s="1"/>
  <c r="AJ130" i="15"/>
  <c r="Q282" i="15"/>
  <c r="R282" i="15" s="1"/>
  <c r="T266" i="15"/>
  <c r="AO337" i="15"/>
  <c r="AP337" i="15" s="1"/>
  <c r="AS233" i="15"/>
  <c r="AT233" i="15" s="1"/>
  <c r="BA163" i="15"/>
  <c r="BB163" i="15" s="1"/>
  <c r="AK37" i="15"/>
  <c r="AL37" i="15" s="1"/>
  <c r="Y280" i="15"/>
  <c r="Z280" i="15" s="1"/>
  <c r="AN180" i="15"/>
  <c r="Q167" i="15"/>
  <c r="R167" i="15" s="1"/>
  <c r="AC347" i="15"/>
  <c r="AD347" i="15" s="1"/>
  <c r="AR72" i="15"/>
  <c r="AF243" i="15"/>
  <c r="AZ330" i="15"/>
  <c r="AK156" i="15"/>
  <c r="AL156" i="15" s="1"/>
  <c r="P244" i="15"/>
  <c r="T271" i="15"/>
  <c r="U13" i="15"/>
  <c r="V13" i="15" s="1"/>
  <c r="AO108" i="15"/>
  <c r="AP108" i="15" s="1"/>
  <c r="U188" i="15"/>
  <c r="V188" i="15" s="1"/>
  <c r="Y108" i="15"/>
  <c r="Z108" i="15" s="1"/>
  <c r="AK160" i="15"/>
  <c r="AL160" i="15" s="1"/>
  <c r="AW319" i="15"/>
  <c r="AX319" i="15" s="1"/>
  <c r="Q90" i="15"/>
  <c r="R90" i="15" s="1"/>
  <c r="T74" i="15"/>
  <c r="AF61" i="15"/>
  <c r="AZ148" i="15"/>
  <c r="AG228" i="15"/>
  <c r="AH228" i="15" s="1"/>
  <c r="X201" i="15"/>
  <c r="AS180" i="15"/>
  <c r="AT180" i="15" s="1"/>
  <c r="Y196" i="15"/>
  <c r="Z196" i="15" s="1"/>
  <c r="P208" i="15"/>
  <c r="AK287" i="15"/>
  <c r="AL287" i="15" s="1"/>
  <c r="AW346" i="15"/>
  <c r="AX346" i="15" s="1"/>
  <c r="U44" i="15"/>
  <c r="V44" i="15" s="1"/>
  <c r="AN106" i="15"/>
  <c r="AG7" i="15"/>
  <c r="AH7" i="15" s="1"/>
  <c r="T258" i="15"/>
  <c r="AZ213" i="15"/>
  <c r="AR194" i="15"/>
  <c r="AB27" i="15"/>
  <c r="Y282" i="15"/>
  <c r="Z282" i="15" s="1"/>
  <c r="AN182" i="15"/>
  <c r="T270" i="15"/>
  <c r="Q23" i="15"/>
  <c r="R23" i="15" s="1"/>
  <c r="AG316" i="15"/>
  <c r="AH316" i="15" s="1"/>
  <c r="AS240" i="15"/>
  <c r="AT240" i="15" s="1"/>
  <c r="Q301" i="15"/>
  <c r="R301" i="15" s="1"/>
  <c r="AB288" i="15"/>
  <c r="AN255" i="15"/>
  <c r="AV143" i="15"/>
  <c r="AJ323" i="15"/>
  <c r="AN178" i="15"/>
  <c r="X162" i="15"/>
  <c r="AB74" i="15"/>
  <c r="AZ283" i="15"/>
  <c r="AV220" i="15"/>
  <c r="AB275" i="15"/>
  <c r="P189" i="15"/>
  <c r="AN21" i="15"/>
  <c r="AB176" i="15"/>
  <c r="AZ16" i="15"/>
  <c r="AF319" i="15"/>
  <c r="AJ76" i="15"/>
  <c r="AF24" i="15"/>
  <c r="AN283" i="15"/>
  <c r="T7" i="15"/>
  <c r="AB68" i="15"/>
  <c r="AR17" i="15"/>
  <c r="AN228" i="15"/>
  <c r="AV69" i="15"/>
  <c r="AR41" i="15"/>
  <c r="AJ81" i="15"/>
  <c r="P89" i="15"/>
  <c r="AJ184" i="15"/>
  <c r="AV28" i="15"/>
  <c r="AV189" i="15"/>
  <c r="AJ111" i="15"/>
  <c r="AB194" i="15"/>
  <c r="T95" i="15"/>
  <c r="AV273" i="15"/>
  <c r="AF90" i="15"/>
  <c r="AB345" i="15"/>
  <c r="AZ241" i="15"/>
  <c r="AR150" i="15"/>
  <c r="AZ236" i="15"/>
  <c r="X225" i="15"/>
  <c r="AJ149" i="15"/>
  <c r="AV208" i="15"/>
  <c r="T48" i="15"/>
  <c r="T132" i="15"/>
  <c r="I154" i="15"/>
  <c r="J154" i="15" s="1"/>
  <c r="M250" i="15"/>
  <c r="N250" i="15" s="1"/>
  <c r="M337" i="15"/>
  <c r="N337" i="15" s="1"/>
  <c r="AR165" i="15"/>
  <c r="T19" i="15"/>
  <c r="AR74" i="15"/>
  <c r="AZ340" i="15"/>
  <c r="AF96" i="15"/>
  <c r="T260" i="15"/>
  <c r="AR100" i="15"/>
  <c r="P224" i="15"/>
  <c r="AN160" i="15"/>
  <c r="T248" i="15"/>
  <c r="AB56" i="15"/>
  <c r="P292" i="15"/>
  <c r="AR340" i="15"/>
  <c r="P313" i="15"/>
  <c r="AB316" i="15"/>
  <c r="P110" i="15"/>
  <c r="AV107" i="15"/>
  <c r="AB203" i="15"/>
  <c r="X212" i="15"/>
  <c r="AJ270" i="15"/>
  <c r="AZ10" i="15"/>
  <c r="AB147" i="15"/>
  <c r="X152" i="15"/>
  <c r="AV318" i="15"/>
  <c r="AR248" i="15"/>
  <c r="AN327" i="15"/>
  <c r="X160" i="15"/>
  <c r="AV215" i="15"/>
  <c r="AZ186" i="15"/>
  <c r="AZ103" i="15"/>
  <c r="AZ270" i="15"/>
  <c r="X331" i="15"/>
  <c r="AF328" i="15"/>
  <c r="AN183" i="15"/>
  <c r="T133" i="15"/>
  <c r="AF208" i="15"/>
  <c r="AV12" i="15"/>
  <c r="AR353" i="15"/>
  <c r="AF213" i="15"/>
  <c r="AR129" i="15"/>
  <c r="P134" i="15"/>
  <c r="AB57" i="15"/>
  <c r="AV290" i="15"/>
  <c r="AF191" i="15"/>
  <c r="T176" i="15"/>
  <c r="AR64" i="15"/>
  <c r="AB9" i="15"/>
  <c r="AJ276" i="15"/>
  <c r="AF326" i="15"/>
  <c r="AF84" i="15"/>
  <c r="AR247" i="15"/>
  <c r="X311" i="15"/>
  <c r="AB40" i="15"/>
  <c r="AV199" i="15"/>
  <c r="AB271" i="15"/>
  <c r="AF183" i="15"/>
  <c r="AJ241" i="15"/>
  <c r="AV236" i="15"/>
  <c r="AN304" i="15"/>
  <c r="AF335" i="15"/>
  <c r="AB92" i="15"/>
  <c r="AN16" i="15"/>
  <c r="AN133" i="15"/>
  <c r="AJ231" i="15"/>
  <c r="M68" i="15"/>
  <c r="N68" i="15" s="1"/>
  <c r="M303" i="15"/>
  <c r="N303" i="15" s="1"/>
  <c r="AZ322" i="15"/>
  <c r="AJ148" i="15"/>
  <c r="M321" i="15"/>
  <c r="N321" i="15" s="1"/>
  <c r="M194" i="15"/>
  <c r="N194" i="15" s="1"/>
  <c r="E236" i="15"/>
  <c r="F236" i="15" s="1"/>
  <c r="X303" i="15"/>
  <c r="BA152" i="15"/>
  <c r="BB152" i="15" s="1"/>
  <c r="AS89" i="15"/>
  <c r="AT89" i="15" s="1"/>
  <c r="AC145" i="15"/>
  <c r="AD145" i="15" s="1"/>
  <c r="U346" i="15"/>
  <c r="V346" i="15" s="1"/>
  <c r="AS98" i="15"/>
  <c r="AT98" i="15" s="1"/>
  <c r="AK131" i="15"/>
  <c r="AL131" i="15" s="1"/>
  <c r="M26" i="15"/>
  <c r="N26" i="15" s="1"/>
  <c r="AZ104" i="15"/>
  <c r="AK251" i="15"/>
  <c r="AL251" i="15" s="1"/>
  <c r="AJ25" i="15"/>
  <c r="AK219" i="15"/>
  <c r="AL219" i="15" s="1"/>
  <c r="T143" i="15"/>
  <c r="I200" i="15"/>
  <c r="J200" i="15" s="1"/>
  <c r="I140" i="15"/>
  <c r="J140" i="15" s="1"/>
  <c r="AW29" i="15"/>
  <c r="AX29" i="15" s="1"/>
  <c r="M301" i="15"/>
  <c r="N301" i="15" s="1"/>
  <c r="AW194" i="15"/>
  <c r="AX194" i="15" s="1"/>
  <c r="AB99" i="15"/>
  <c r="E232" i="15"/>
  <c r="F232" i="15" s="1"/>
  <c r="M48" i="15"/>
  <c r="N48" i="15" s="1"/>
  <c r="I179" i="15"/>
  <c r="J179" i="15" s="1"/>
  <c r="E214" i="15"/>
  <c r="F214" i="15" s="1"/>
  <c r="M51" i="15"/>
  <c r="N51" i="15" s="1"/>
  <c r="M140" i="15"/>
  <c r="N140" i="15" s="1"/>
  <c r="U53" i="15"/>
  <c r="V53" i="15" s="1"/>
  <c r="B30" i="14"/>
  <c r="X241" i="15"/>
  <c r="P150" i="15"/>
  <c r="BA161" i="15"/>
  <c r="BB161" i="15" s="1"/>
  <c r="AV149" i="15"/>
  <c r="AK328" i="15"/>
  <c r="AL328" i="15" s="1"/>
  <c r="AW193" i="15"/>
  <c r="AX193" i="15" s="1"/>
  <c r="AC135" i="15"/>
  <c r="AD135" i="15" s="1"/>
  <c r="BA225" i="15"/>
  <c r="BB225" i="15" s="1"/>
  <c r="AR134" i="15"/>
  <c r="AR309" i="15"/>
  <c r="Y36" i="15"/>
  <c r="Z36" i="15" s="1"/>
  <c r="AW54" i="15"/>
  <c r="AX54" i="15" s="1"/>
  <c r="Y195" i="15"/>
  <c r="Z195" i="15" s="1"/>
  <c r="AW213" i="15"/>
  <c r="AX213" i="15" s="1"/>
  <c r="AN194" i="15"/>
  <c r="AF276" i="15"/>
  <c r="AK24" i="15"/>
  <c r="AL24" i="15" s="1"/>
  <c r="AO157" i="15"/>
  <c r="AP157" i="15" s="1"/>
  <c r="U35" i="15"/>
  <c r="V35" i="15" s="1"/>
  <c r="AK191" i="15"/>
  <c r="AL191" i="15" s="1"/>
  <c r="AB329" i="15"/>
  <c r="AF241" i="15"/>
  <c r="Y150" i="15"/>
  <c r="Z150" i="15" s="1"/>
  <c r="BA31" i="15"/>
  <c r="BB31" i="15" s="1"/>
  <c r="Q158" i="15"/>
  <c r="R158" i="15" s="1"/>
  <c r="AK59" i="15"/>
  <c r="AL59" i="15" s="1"/>
  <c r="BA198" i="15"/>
  <c r="BB198" i="15" s="1"/>
  <c r="AK210" i="15"/>
  <c r="AL210" i="15" s="1"/>
  <c r="AW11" i="15"/>
  <c r="AX11" i="15" s="1"/>
  <c r="D203" i="15"/>
  <c r="E203" i="15"/>
  <c r="F203" i="15" s="1"/>
  <c r="H280" i="15"/>
  <c r="I280" i="15"/>
  <c r="J280" i="15" s="1"/>
  <c r="AV87" i="15"/>
  <c r="AW87" i="15"/>
  <c r="AX87" i="15" s="1"/>
  <c r="AZ202" i="15"/>
  <c r="BA202" i="15"/>
  <c r="BB202" i="15" s="1"/>
  <c r="P96" i="15"/>
  <c r="Q96" i="15"/>
  <c r="R96" i="15" s="1"/>
  <c r="L201" i="15"/>
  <c r="M201" i="15"/>
  <c r="N201" i="15" s="1"/>
  <c r="D53" i="15"/>
  <c r="E53" i="15"/>
  <c r="F53" i="15" s="1"/>
  <c r="U233" i="15"/>
  <c r="V233" i="15" s="1"/>
  <c r="T233" i="15"/>
  <c r="Q257" i="15"/>
  <c r="R257" i="15" s="1"/>
  <c r="P257" i="15"/>
  <c r="AW13" i="15"/>
  <c r="AX13" i="15" s="1"/>
  <c r="AV13" i="15"/>
  <c r="U269" i="15"/>
  <c r="V269" i="15" s="1"/>
  <c r="T269" i="15"/>
  <c r="H241" i="15"/>
  <c r="I241" i="15"/>
  <c r="J241" i="15" s="1"/>
  <c r="H352" i="15"/>
  <c r="I352" i="15"/>
  <c r="J352" i="15" s="1"/>
  <c r="L217" i="15"/>
  <c r="M217" i="15"/>
  <c r="N217" i="15" s="1"/>
  <c r="Y37" i="15"/>
  <c r="Z37" i="15" s="1"/>
  <c r="X37" i="15"/>
  <c r="AO79" i="15"/>
  <c r="AP79" i="15" s="1"/>
  <c r="AN79" i="15"/>
  <c r="AS266" i="15"/>
  <c r="AT266" i="15" s="1"/>
  <c r="AR266" i="15"/>
  <c r="AK16" i="15"/>
  <c r="AL16" i="15" s="1"/>
  <c r="AJ16" i="15"/>
  <c r="AC246" i="15"/>
  <c r="AD246" i="15" s="1"/>
  <c r="AB246" i="15"/>
  <c r="Q171" i="15"/>
  <c r="R171" i="15" s="1"/>
  <c r="P171" i="15"/>
  <c r="U60" i="15"/>
  <c r="V60" i="15" s="1"/>
  <c r="T60" i="15"/>
  <c r="Q164" i="15"/>
  <c r="R164" i="15" s="1"/>
  <c r="P164" i="15"/>
  <c r="AO136" i="15"/>
  <c r="AP136" i="15" s="1"/>
  <c r="AN136" i="15"/>
  <c r="U121" i="15"/>
  <c r="V121" i="15" s="1"/>
  <c r="T121" i="15"/>
  <c r="AG230" i="15"/>
  <c r="AH230" i="15" s="1"/>
  <c r="AF230" i="15"/>
  <c r="AK225" i="15"/>
  <c r="AL225" i="15" s="1"/>
  <c r="AJ225" i="15"/>
  <c r="AS149" i="15"/>
  <c r="AT149" i="15" s="1"/>
  <c r="AR149" i="15"/>
  <c r="AS38" i="15"/>
  <c r="AT38" i="15" s="1"/>
  <c r="AR38" i="15"/>
  <c r="AV350" i="15"/>
  <c r="AW350" i="15"/>
  <c r="AX350" i="15" s="1"/>
  <c r="P221" i="15"/>
  <c r="Q221" i="15"/>
  <c r="R221" i="15" s="1"/>
  <c r="AW86" i="15"/>
  <c r="AX86" i="15" s="1"/>
  <c r="AV86" i="15"/>
  <c r="AK91" i="15"/>
  <c r="AL91" i="15" s="1"/>
  <c r="AJ91" i="15"/>
  <c r="X197" i="15"/>
  <c r="Y197" i="15"/>
  <c r="Z197" i="15" s="1"/>
  <c r="T212" i="15"/>
  <c r="U212" i="15"/>
  <c r="V212" i="15" s="1"/>
  <c r="P252" i="15"/>
  <c r="Q252" i="15"/>
  <c r="R252" i="15" s="1"/>
  <c r="AR191" i="15"/>
  <c r="AS191" i="15"/>
  <c r="AT191" i="15" s="1"/>
  <c r="AC264" i="15"/>
  <c r="AD264" i="15" s="1"/>
  <c r="AB264" i="15"/>
  <c r="AK125" i="15"/>
  <c r="AL125" i="15" s="1"/>
  <c r="AJ125" i="15"/>
  <c r="AW322" i="15"/>
  <c r="AX322" i="15" s="1"/>
  <c r="AV322" i="15"/>
  <c r="AS346" i="15"/>
  <c r="AT346" i="15" s="1"/>
  <c r="AR346" i="15"/>
  <c r="BA181" i="15"/>
  <c r="BB181" i="15" s="1"/>
  <c r="AZ181" i="15"/>
  <c r="M110" i="15"/>
  <c r="N110" i="15" s="1"/>
  <c r="M84" i="15"/>
  <c r="N84" i="15" s="1"/>
  <c r="I187" i="15"/>
  <c r="J187" i="15" s="1"/>
  <c r="M313" i="15"/>
  <c r="N313" i="15" s="1"/>
  <c r="I320" i="15"/>
  <c r="J320" i="15" s="1"/>
  <c r="E67" i="15"/>
  <c r="F67" i="15" s="1"/>
  <c r="I103" i="15"/>
  <c r="J103" i="15" s="1"/>
  <c r="I249" i="15"/>
  <c r="J249" i="15" s="1"/>
  <c r="M346" i="15"/>
  <c r="N346" i="15" s="1"/>
  <c r="I148" i="15"/>
  <c r="J148" i="15" s="1"/>
  <c r="I156" i="15"/>
  <c r="J156" i="15" s="1"/>
  <c r="U245" i="15"/>
  <c r="V245" i="15" s="1"/>
  <c r="Y179" i="15"/>
  <c r="Z179" i="15" s="1"/>
  <c r="P120" i="15"/>
  <c r="AR124" i="15"/>
  <c r="AB100" i="15"/>
  <c r="AN293" i="15"/>
  <c r="AG337" i="15"/>
  <c r="AH337" i="15" s="1"/>
  <c r="AK242" i="15"/>
  <c r="AL242" i="15" s="1"/>
  <c r="P116" i="15"/>
  <c r="Q116" i="15"/>
  <c r="R116" i="15" s="1"/>
  <c r="AN32" i="15"/>
  <c r="AO32" i="15"/>
  <c r="AP32" i="15" s="1"/>
  <c r="AR35" i="15"/>
  <c r="AS35" i="15"/>
  <c r="AT35" i="15" s="1"/>
  <c r="AG69" i="15"/>
  <c r="AH69" i="15" s="1"/>
  <c r="AF69" i="15"/>
  <c r="AC93" i="15"/>
  <c r="AD93" i="15" s="1"/>
  <c r="AB93" i="15"/>
  <c r="Q98" i="15"/>
  <c r="R98" i="15" s="1"/>
  <c r="P98" i="15"/>
  <c r="L320" i="15"/>
  <c r="M320" i="15"/>
  <c r="N320" i="15" s="1"/>
  <c r="L184" i="15"/>
  <c r="M184" i="15"/>
  <c r="N184" i="15" s="1"/>
  <c r="AR337" i="15"/>
  <c r="AS337" i="15"/>
  <c r="AT337" i="15" s="1"/>
  <c r="AF247" i="15"/>
  <c r="AG247" i="15"/>
  <c r="AH247" i="15" s="1"/>
  <c r="AK190" i="15"/>
  <c r="AL190" i="15" s="1"/>
  <c r="AJ190" i="15"/>
  <c r="H85" i="15"/>
  <c r="I85" i="15"/>
  <c r="J85" i="15" s="1"/>
  <c r="D107" i="15"/>
  <c r="E107" i="15"/>
  <c r="F107" i="15" s="1"/>
  <c r="BA118" i="15"/>
  <c r="BB118" i="15" s="1"/>
  <c r="AZ118" i="15"/>
  <c r="Y354" i="15"/>
  <c r="Z354" i="15" s="1"/>
  <c r="X354" i="15"/>
  <c r="BA142" i="15"/>
  <c r="BB142" i="15" s="1"/>
  <c r="AZ142" i="15"/>
  <c r="AC32" i="15"/>
  <c r="AD32" i="15" s="1"/>
  <c r="AB32" i="15"/>
  <c r="Q45" i="15"/>
  <c r="R45" i="15" s="1"/>
  <c r="P45" i="15"/>
  <c r="U224" i="15"/>
  <c r="V224" i="15" s="1"/>
  <c r="T224" i="15"/>
  <c r="Q74" i="15"/>
  <c r="R74" i="15" s="1"/>
  <c r="P74" i="15"/>
  <c r="AG145" i="15"/>
  <c r="AH145" i="15" s="1"/>
  <c r="AF145" i="15"/>
  <c r="AC69" i="15"/>
  <c r="AD69" i="15" s="1"/>
  <c r="AB69" i="15"/>
  <c r="Q10" i="15"/>
  <c r="R10" i="15" s="1"/>
  <c r="P10" i="15"/>
  <c r="AG81" i="15"/>
  <c r="AH81" i="15" s="1"/>
  <c r="AF81" i="15"/>
  <c r="AC307" i="15"/>
  <c r="AD307" i="15" s="1"/>
  <c r="AB307" i="15"/>
  <c r="AF23" i="15"/>
  <c r="AG23" i="15"/>
  <c r="AH23" i="15" s="1"/>
  <c r="T28" i="15"/>
  <c r="U28" i="15"/>
  <c r="V28" i="15" s="1"/>
  <c r="P196" i="15"/>
  <c r="Q196" i="15"/>
  <c r="R196" i="15" s="1"/>
  <c r="AB247" i="15"/>
  <c r="AC247" i="15"/>
  <c r="AD247" i="15" s="1"/>
  <c r="AJ244" i="15"/>
  <c r="AK244" i="15"/>
  <c r="AL244" i="15" s="1"/>
  <c r="X312" i="15"/>
  <c r="Y312" i="15"/>
  <c r="Z312" i="15" s="1"/>
  <c r="AB325" i="15"/>
  <c r="AC325" i="15"/>
  <c r="AD325" i="15" s="1"/>
  <c r="P266" i="15"/>
  <c r="Q266" i="15"/>
  <c r="R266" i="15" s="1"/>
  <c r="Q68" i="15"/>
  <c r="R68" i="15" s="1"/>
  <c r="P68" i="15"/>
  <c r="AN68" i="15"/>
  <c r="AO68" i="15"/>
  <c r="AP68" i="15" s="1"/>
  <c r="U237" i="15"/>
  <c r="V237" i="15" s="1"/>
  <c r="T237" i="15"/>
  <c r="Y304" i="15"/>
  <c r="Z304" i="15" s="1"/>
  <c r="X304" i="15"/>
  <c r="AK79" i="15"/>
  <c r="AL79" i="15" s="1"/>
  <c r="AJ79" i="15"/>
  <c r="U226" i="15"/>
  <c r="V226" i="15" s="1"/>
  <c r="T226" i="15"/>
  <c r="Q306" i="15"/>
  <c r="R306" i="15" s="1"/>
  <c r="P306" i="15"/>
  <c r="M330" i="15"/>
  <c r="N330" i="15" s="1"/>
  <c r="M81" i="15"/>
  <c r="N81" i="15" s="1"/>
  <c r="I99" i="15"/>
  <c r="J99" i="15" s="1"/>
  <c r="M354" i="15"/>
  <c r="N354" i="15" s="1"/>
  <c r="I32" i="15"/>
  <c r="J32" i="15" s="1"/>
  <c r="M254" i="15"/>
  <c r="N254" i="15" s="1"/>
  <c r="M195" i="15"/>
  <c r="N195" i="15" s="1"/>
  <c r="I164" i="15"/>
  <c r="J164" i="15" s="1"/>
  <c r="E144" i="15"/>
  <c r="F144" i="15" s="1"/>
  <c r="E26" i="15"/>
  <c r="F26" i="15" s="1"/>
  <c r="M11" i="15"/>
  <c r="N11" i="15" s="1"/>
  <c r="AG192" i="15"/>
  <c r="AH192" i="15" s="1"/>
  <c r="P181" i="15"/>
  <c r="AG280" i="15"/>
  <c r="AH280" i="15" s="1"/>
  <c r="AG115" i="15"/>
  <c r="AH115" i="15" s="1"/>
  <c r="AB179" i="15"/>
  <c r="AZ199" i="15"/>
  <c r="AJ128" i="15"/>
  <c r="AR326" i="15"/>
  <c r="U227" i="15"/>
  <c r="V227" i="15" s="1"/>
  <c r="X203" i="15"/>
  <c r="AB212" i="15"/>
  <c r="AF270" i="15"/>
  <c r="AW178" i="15"/>
  <c r="AX178" i="15" s="1"/>
  <c r="AZ146" i="15"/>
  <c r="D18" i="15"/>
  <c r="E18" i="15"/>
  <c r="F18" i="15" s="1"/>
  <c r="AJ28" i="15"/>
  <c r="AK28" i="15"/>
  <c r="AL28" i="15" s="1"/>
  <c r="AN199" i="15"/>
  <c r="AO199" i="15"/>
  <c r="AP199" i="15" s="1"/>
  <c r="AJ303" i="15"/>
  <c r="AK303" i="15"/>
  <c r="AL303" i="15" s="1"/>
  <c r="AF198" i="15"/>
  <c r="AG198" i="15"/>
  <c r="AH198" i="15" s="1"/>
  <c r="D233" i="15"/>
  <c r="E233" i="15"/>
  <c r="F233" i="15" s="1"/>
  <c r="AW180" i="15"/>
  <c r="AX180" i="15" s="1"/>
  <c r="AV180" i="15"/>
  <c r="AS284" i="15"/>
  <c r="AT284" i="15" s="1"/>
  <c r="AR284" i="15"/>
  <c r="BA200" i="15"/>
  <c r="BB200" i="15" s="1"/>
  <c r="AZ200" i="15"/>
  <c r="AK332" i="15"/>
  <c r="AL332" i="15" s="1"/>
  <c r="AJ332" i="15"/>
  <c r="T139" i="15"/>
  <c r="U139" i="15"/>
  <c r="V139" i="15" s="1"/>
  <c r="L56" i="15"/>
  <c r="M56" i="15"/>
  <c r="N56" i="15" s="1"/>
  <c r="H109" i="15"/>
  <c r="I109" i="15"/>
  <c r="J109" i="15" s="1"/>
  <c r="X80" i="15"/>
  <c r="Y80" i="15"/>
  <c r="Z80" i="15" s="1"/>
  <c r="D261" i="15"/>
  <c r="E261" i="15"/>
  <c r="F261" i="15" s="1"/>
  <c r="Q104" i="15"/>
  <c r="R104" i="15" s="1"/>
  <c r="P104" i="15"/>
  <c r="AK322" i="15"/>
  <c r="AL322" i="15" s="1"/>
  <c r="AJ322" i="15"/>
  <c r="L98" i="15"/>
  <c r="M98" i="15"/>
  <c r="N98" i="15" s="1"/>
  <c r="AG286" i="15"/>
  <c r="AH286" i="15" s="1"/>
  <c r="AF286" i="15"/>
  <c r="AG55" i="15"/>
  <c r="AH55" i="15" s="1"/>
  <c r="AF55" i="15"/>
  <c r="AC143" i="15"/>
  <c r="AD143" i="15" s="1"/>
  <c r="AB143" i="15"/>
  <c r="AK132" i="15"/>
  <c r="AL132" i="15" s="1"/>
  <c r="AJ132" i="15"/>
  <c r="AG155" i="15"/>
  <c r="AH155" i="15" s="1"/>
  <c r="AF155" i="15"/>
  <c r="AC323" i="15"/>
  <c r="AD323" i="15" s="1"/>
  <c r="AB323" i="15"/>
  <c r="Q328" i="15"/>
  <c r="R328" i="15" s="1"/>
  <c r="P328" i="15"/>
  <c r="AS290" i="15"/>
  <c r="AT290" i="15" s="1"/>
  <c r="AR290" i="15"/>
  <c r="AS260" i="15"/>
  <c r="AT260" i="15" s="1"/>
  <c r="AR260" i="15"/>
  <c r="BA240" i="15"/>
  <c r="BB240" i="15" s="1"/>
  <c r="AZ240" i="15"/>
  <c r="AO245" i="15"/>
  <c r="AP245" i="15" s="1"/>
  <c r="AN245" i="15"/>
  <c r="Y340" i="15"/>
  <c r="Z340" i="15" s="1"/>
  <c r="X340" i="15"/>
  <c r="BA271" i="15"/>
  <c r="BB271" i="15" s="1"/>
  <c r="AZ271" i="15"/>
  <c r="BA176" i="15"/>
  <c r="BB176" i="15" s="1"/>
  <c r="AZ176" i="15"/>
  <c r="AC342" i="15"/>
  <c r="AD342" i="15" s="1"/>
  <c r="AB342" i="15"/>
  <c r="AJ7" i="15"/>
  <c r="AK7" i="15"/>
  <c r="AL7" i="15" s="1"/>
  <c r="AR335" i="15"/>
  <c r="AS335" i="15"/>
  <c r="AT335" i="15" s="1"/>
  <c r="AC102" i="15"/>
  <c r="AD102" i="15" s="1"/>
  <c r="AB102" i="15"/>
  <c r="AN233" i="15"/>
  <c r="AO233" i="15"/>
  <c r="AP233" i="15" s="1"/>
  <c r="P337" i="15"/>
  <c r="Q337" i="15"/>
  <c r="R337" i="15" s="1"/>
  <c r="P114" i="15"/>
  <c r="Q114" i="15"/>
  <c r="R114" i="15" s="1"/>
  <c r="AB295" i="15"/>
  <c r="AC295" i="15"/>
  <c r="AD295" i="15" s="1"/>
  <c r="AB64" i="15"/>
  <c r="AC64" i="15"/>
  <c r="AD64" i="15" s="1"/>
  <c r="Y166" i="15"/>
  <c r="Z166" i="15" s="1"/>
  <c r="X166" i="15"/>
  <c r="AO45" i="15"/>
  <c r="AP45" i="15" s="1"/>
  <c r="AN45" i="15"/>
  <c r="AC33" i="15"/>
  <c r="AD33" i="15" s="1"/>
  <c r="AB33" i="15"/>
  <c r="BA251" i="15"/>
  <c r="BB251" i="15" s="1"/>
  <c r="AZ251" i="15"/>
  <c r="U80" i="15"/>
  <c r="V80" i="15" s="1"/>
  <c r="T80" i="15"/>
  <c r="AW83" i="15"/>
  <c r="AX83" i="15" s="1"/>
  <c r="AV83" i="15"/>
  <c r="AC301" i="15"/>
  <c r="AD301" i="15" s="1"/>
  <c r="AB301" i="15"/>
  <c r="M342" i="15"/>
  <c r="N342" i="15" s="1"/>
  <c r="E125" i="15"/>
  <c r="F125" i="15" s="1"/>
  <c r="E13" i="15"/>
  <c r="F13" i="15" s="1"/>
  <c r="I321" i="15"/>
  <c r="J321" i="15" s="1"/>
  <c r="E301" i="15"/>
  <c r="F301" i="15" s="1"/>
  <c r="M203" i="15"/>
  <c r="N203" i="15" s="1"/>
  <c r="I206" i="15"/>
  <c r="J206" i="15" s="1"/>
  <c r="E321" i="15"/>
  <c r="F321" i="15" s="1"/>
  <c r="E238" i="15"/>
  <c r="F238" i="15" s="1"/>
  <c r="I314" i="15"/>
  <c r="J314" i="15" s="1"/>
  <c r="I33" i="15"/>
  <c r="J33" i="15" s="1"/>
  <c r="I327" i="15"/>
  <c r="J327" i="15" s="1"/>
  <c r="AS196" i="15"/>
  <c r="AT196" i="15" s="1"/>
  <c r="AN223" i="15"/>
  <c r="T284" i="15"/>
  <c r="AR219" i="15"/>
  <c r="Q75" i="15"/>
  <c r="R75" i="15" s="1"/>
  <c r="T287" i="15"/>
  <c r="U287" i="15"/>
  <c r="V287" i="15" s="1"/>
  <c r="AN298" i="15"/>
  <c r="AO298" i="15"/>
  <c r="AP298" i="15" s="1"/>
  <c r="L216" i="15"/>
  <c r="M216" i="15"/>
  <c r="N216" i="15" s="1"/>
  <c r="L33" i="15"/>
  <c r="M33" i="15"/>
  <c r="N33" i="15" s="1"/>
  <c r="D109" i="15"/>
  <c r="E109" i="15"/>
  <c r="F109" i="15" s="1"/>
  <c r="U231" i="15"/>
  <c r="V231" i="15" s="1"/>
  <c r="T231" i="15"/>
  <c r="AK183" i="15"/>
  <c r="AL183" i="15" s="1"/>
  <c r="AJ183" i="15"/>
  <c r="BA126" i="15"/>
  <c r="BB126" i="15" s="1"/>
  <c r="AZ126" i="15"/>
  <c r="AO155" i="15"/>
  <c r="AP155" i="15" s="1"/>
  <c r="AN155" i="15"/>
  <c r="Y231" i="15"/>
  <c r="Z231" i="15" s="1"/>
  <c r="X231" i="15"/>
  <c r="AB63" i="15"/>
  <c r="AC63" i="15"/>
  <c r="AD63" i="15" s="1"/>
  <c r="BA83" i="15"/>
  <c r="BB83" i="15" s="1"/>
  <c r="AZ83" i="15"/>
  <c r="Y157" i="15"/>
  <c r="Z157" i="15" s="1"/>
  <c r="X157" i="15"/>
  <c r="BA129" i="15"/>
  <c r="BB129" i="15" s="1"/>
  <c r="AZ129" i="15"/>
  <c r="AO340" i="15"/>
  <c r="AP340" i="15" s="1"/>
  <c r="AN340" i="15"/>
  <c r="BA65" i="15"/>
  <c r="BB65" i="15" s="1"/>
  <c r="AZ65" i="15"/>
  <c r="AV309" i="15"/>
  <c r="AW309" i="15"/>
  <c r="AX309" i="15" s="1"/>
  <c r="AN148" i="15"/>
  <c r="AO148" i="15"/>
  <c r="AP148" i="15" s="1"/>
  <c r="Q320" i="15"/>
  <c r="R320" i="15" s="1"/>
  <c r="P320" i="15"/>
  <c r="I47" i="15"/>
  <c r="J47" i="15" s="1"/>
  <c r="M209" i="15"/>
  <c r="N209" i="15" s="1"/>
  <c r="E265" i="15"/>
  <c r="F265" i="15" s="1"/>
  <c r="I246" i="15"/>
  <c r="J246" i="15" s="1"/>
  <c r="E210" i="15"/>
  <c r="F210" i="15" s="1"/>
  <c r="I77" i="15"/>
  <c r="J77" i="15" s="1"/>
  <c r="M261" i="15"/>
  <c r="N261" i="15" s="1"/>
  <c r="E75" i="15"/>
  <c r="F75" i="15" s="1"/>
  <c r="M188" i="15"/>
  <c r="N188" i="15" s="1"/>
  <c r="E121" i="15"/>
  <c r="F121" i="15" s="1"/>
  <c r="I296" i="15"/>
  <c r="J296" i="15" s="1"/>
  <c r="E290" i="15"/>
  <c r="F290" i="15" s="1"/>
  <c r="M316" i="15"/>
  <c r="N316" i="15" s="1"/>
  <c r="E304" i="15"/>
  <c r="F304" i="15" s="1"/>
  <c r="Q233" i="15"/>
  <c r="R233" i="15" s="1"/>
  <c r="AJ10" i="15"/>
  <c r="AK314" i="15"/>
  <c r="AL314" i="15" s="1"/>
  <c r="BA43" i="15"/>
  <c r="BB43" i="15" s="1"/>
  <c r="Y183" i="15"/>
  <c r="Z183" i="15" s="1"/>
  <c r="X21" i="15"/>
  <c r="AZ302" i="15"/>
  <c r="AB326" i="15"/>
  <c r="AS107" i="15"/>
  <c r="AT107" i="15" s="1"/>
  <c r="BA349" i="15"/>
  <c r="BB349" i="15" s="1"/>
  <c r="AN351" i="15"/>
  <c r="D351" i="15"/>
  <c r="E351" i="15"/>
  <c r="F351" i="15" s="1"/>
  <c r="AR342" i="15"/>
  <c r="AS342" i="15"/>
  <c r="AT342" i="15" s="1"/>
  <c r="AR119" i="15"/>
  <c r="AS119" i="15"/>
  <c r="AT119" i="15" s="1"/>
  <c r="AV298" i="15"/>
  <c r="AW298" i="15"/>
  <c r="AX298" i="15" s="1"/>
  <c r="D349" i="15"/>
  <c r="E349" i="15"/>
  <c r="F349" i="15" s="1"/>
  <c r="AO89" i="15"/>
  <c r="AP89" i="15" s="1"/>
  <c r="AN89" i="15"/>
  <c r="H20" i="15"/>
  <c r="I20" i="15"/>
  <c r="J20" i="15" s="1"/>
  <c r="D88" i="15"/>
  <c r="E88" i="15"/>
  <c r="F88" i="15" s="1"/>
  <c r="AS246" i="15"/>
  <c r="AT246" i="15" s="1"/>
  <c r="AR246" i="15"/>
  <c r="AW26" i="15"/>
  <c r="AX26" i="15" s="1"/>
  <c r="AV26" i="15"/>
  <c r="D81" i="15"/>
  <c r="E81" i="15"/>
  <c r="F81" i="15" s="1"/>
  <c r="D327" i="15"/>
  <c r="E327" i="15"/>
  <c r="F327" i="15" s="1"/>
  <c r="AS59" i="15"/>
  <c r="AT59" i="15" s="1"/>
  <c r="AR59" i="15"/>
  <c r="AW246" i="15"/>
  <c r="AX246" i="15" s="1"/>
  <c r="AV246" i="15"/>
  <c r="AW71" i="15"/>
  <c r="AX71" i="15" s="1"/>
  <c r="AV71" i="15"/>
  <c r="AS39" i="15"/>
  <c r="AT39" i="15" s="1"/>
  <c r="AR39" i="15"/>
  <c r="BA178" i="15"/>
  <c r="BB178" i="15" s="1"/>
  <c r="AZ178" i="15"/>
  <c r="Y72" i="15"/>
  <c r="Z72" i="15" s="1"/>
  <c r="X72" i="15"/>
  <c r="AG60" i="15"/>
  <c r="AH60" i="15" s="1"/>
  <c r="AF60" i="15"/>
  <c r="AG256" i="15"/>
  <c r="AH256" i="15" s="1"/>
  <c r="AF256" i="15"/>
  <c r="AC336" i="15"/>
  <c r="AD336" i="15" s="1"/>
  <c r="AB336" i="15"/>
  <c r="U158" i="15"/>
  <c r="V158" i="15" s="1"/>
  <c r="T158" i="15"/>
  <c r="AB111" i="15"/>
  <c r="AC111" i="15"/>
  <c r="AD111" i="15" s="1"/>
  <c r="AN323" i="15"/>
  <c r="AO323" i="15"/>
  <c r="AP323" i="15" s="1"/>
  <c r="T164" i="15"/>
  <c r="U164" i="15"/>
  <c r="V164" i="15" s="1"/>
  <c r="P332" i="15"/>
  <c r="Q332" i="15"/>
  <c r="R332" i="15" s="1"/>
  <c r="AZ141" i="15"/>
  <c r="BA141" i="15"/>
  <c r="BB141" i="15" s="1"/>
  <c r="AB109" i="15"/>
  <c r="AC109" i="15"/>
  <c r="AD109" i="15" s="1"/>
  <c r="AF232" i="15"/>
  <c r="AG232" i="15"/>
  <c r="AH232" i="15" s="1"/>
  <c r="AV159" i="15"/>
  <c r="AW159" i="15"/>
  <c r="AX159" i="15" s="1"/>
  <c r="AG9" i="15"/>
  <c r="AH9" i="15" s="1"/>
  <c r="AF9" i="15"/>
  <c r="AK263" i="15"/>
  <c r="AL263" i="15" s="1"/>
  <c r="AJ263" i="15"/>
  <c r="I64" i="15"/>
  <c r="J64" i="15" s="1"/>
  <c r="E51" i="15"/>
  <c r="F51" i="15" s="1"/>
  <c r="I353" i="15"/>
  <c r="J353" i="15" s="1"/>
  <c r="E40" i="15"/>
  <c r="F40" i="15" s="1"/>
  <c r="M215" i="15"/>
  <c r="N215" i="15" s="1"/>
  <c r="M223" i="15"/>
  <c r="N223" i="15" s="1"/>
  <c r="E172" i="15"/>
  <c r="F172" i="15" s="1"/>
  <c r="I153" i="15"/>
  <c r="J153" i="15" s="1"/>
  <c r="M133" i="15"/>
  <c r="N133" i="15" s="1"/>
  <c r="M324" i="15"/>
  <c r="N324" i="15" s="1"/>
  <c r="M117" i="15"/>
  <c r="N117" i="15" s="1"/>
  <c r="E58" i="15"/>
  <c r="F58" i="15" s="1"/>
  <c r="E36" i="15"/>
  <c r="F36" i="15" s="1"/>
  <c r="E189" i="15"/>
  <c r="F189" i="15" s="1"/>
  <c r="AK135" i="15"/>
  <c r="AL135" i="15" s="1"/>
  <c r="U18" i="15"/>
  <c r="V18" i="15" s="1"/>
  <c r="AC219" i="15"/>
  <c r="AD219" i="15" s="1"/>
  <c r="AF120" i="15"/>
  <c r="P33" i="15"/>
  <c r="AV227" i="15"/>
  <c r="X252" i="15"/>
  <c r="AG62" i="15"/>
  <c r="AH62" i="15" s="1"/>
  <c r="H293" i="15"/>
  <c r="I293" i="15"/>
  <c r="J293" i="15" s="1"/>
  <c r="AF282" i="15"/>
  <c r="AG282" i="15"/>
  <c r="AH282" i="15" s="1"/>
  <c r="L107" i="15"/>
  <c r="M107" i="15"/>
  <c r="N107" i="15" s="1"/>
  <c r="AC324" i="15"/>
  <c r="AD324" i="15" s="1"/>
  <c r="AB324" i="15"/>
  <c r="AK185" i="15"/>
  <c r="AL185" i="15" s="1"/>
  <c r="AJ185" i="15"/>
  <c r="AS109" i="15"/>
  <c r="AT109" i="15" s="1"/>
  <c r="AR109" i="15"/>
  <c r="AO77" i="15"/>
  <c r="AP77" i="15" s="1"/>
  <c r="AN77" i="15"/>
  <c r="H71" i="15"/>
  <c r="I71" i="15"/>
  <c r="J71" i="15" s="1"/>
  <c r="AV263" i="15"/>
  <c r="AW263" i="15"/>
  <c r="AX263" i="15" s="1"/>
  <c r="L165" i="15"/>
  <c r="M165" i="15"/>
  <c r="N165" i="15" s="1"/>
  <c r="AF301" i="15"/>
  <c r="AG301" i="15"/>
  <c r="AH301" i="15" s="1"/>
  <c r="H287" i="15"/>
  <c r="I287" i="15"/>
  <c r="J287" i="15" s="1"/>
  <c r="D123" i="15"/>
  <c r="E123" i="15"/>
  <c r="F123" i="15" s="1"/>
  <c r="AK342" i="15"/>
  <c r="AL342" i="15" s="1"/>
  <c r="AJ342" i="15"/>
  <c r="U211" i="15"/>
  <c r="V211" i="15" s="1"/>
  <c r="T211" i="15"/>
  <c r="AK93" i="15"/>
  <c r="AL93" i="15" s="1"/>
  <c r="AJ93" i="15"/>
  <c r="AK32" i="15"/>
  <c r="AL32" i="15" s="1"/>
  <c r="AJ32" i="15"/>
  <c r="AO294" i="15"/>
  <c r="AP294" i="15" s="1"/>
  <c r="AN294" i="15"/>
  <c r="AC242" i="15"/>
  <c r="AD242" i="15" s="1"/>
  <c r="AB242" i="15"/>
  <c r="BA306" i="15"/>
  <c r="BB306" i="15" s="1"/>
  <c r="AZ306" i="15"/>
  <c r="AK304" i="15"/>
  <c r="AL304" i="15" s="1"/>
  <c r="AJ304" i="15"/>
  <c r="BA335" i="15"/>
  <c r="BB335" i="15" s="1"/>
  <c r="AZ335" i="15"/>
  <c r="U309" i="15"/>
  <c r="V309" i="15" s="1"/>
  <c r="T309" i="15"/>
  <c r="Y93" i="15"/>
  <c r="Z93" i="15" s="1"/>
  <c r="X93" i="15"/>
  <c r="AO181" i="15"/>
  <c r="AP181" i="15" s="1"/>
  <c r="AN181" i="15"/>
  <c r="T131" i="15"/>
  <c r="U131" i="15"/>
  <c r="V131" i="15" s="1"/>
  <c r="P283" i="15"/>
  <c r="Q283" i="15"/>
  <c r="R283" i="15" s="1"/>
  <c r="AV103" i="15"/>
  <c r="AW103" i="15"/>
  <c r="AX103" i="15" s="1"/>
  <c r="AV128" i="15"/>
  <c r="AW128" i="15"/>
  <c r="AX128" i="15" s="1"/>
  <c r="T250" i="15"/>
  <c r="U250" i="15"/>
  <c r="V250" i="15" s="1"/>
  <c r="Y246" i="15"/>
  <c r="Z246" i="15" s="1"/>
  <c r="X246" i="15"/>
  <c r="AV260" i="15"/>
  <c r="AW260" i="15"/>
  <c r="AX260" i="15" s="1"/>
  <c r="AR300" i="15"/>
  <c r="AS300" i="15"/>
  <c r="AT300" i="15" s="1"/>
  <c r="AZ191" i="15"/>
  <c r="BA191" i="15"/>
  <c r="BB191" i="15" s="1"/>
  <c r="X319" i="15"/>
  <c r="Y319" i="15"/>
  <c r="Z319" i="15" s="1"/>
  <c r="AG257" i="15"/>
  <c r="AH257" i="15" s="1"/>
  <c r="AF257" i="15"/>
  <c r="AG139" i="15"/>
  <c r="AH139" i="15" s="1"/>
  <c r="AF139" i="15"/>
  <c r="AO138" i="15"/>
  <c r="AP138" i="15" s="1"/>
  <c r="AN138" i="15"/>
  <c r="I124" i="15"/>
  <c r="J124" i="15" s="1"/>
  <c r="I105" i="15"/>
  <c r="J105" i="15" s="1"/>
  <c r="I250" i="15"/>
  <c r="J250" i="15" s="1"/>
  <c r="I75" i="15"/>
  <c r="J75" i="15" s="1"/>
  <c r="E110" i="15"/>
  <c r="F110" i="15" s="1"/>
  <c r="M211" i="15"/>
  <c r="N211" i="15" s="1"/>
  <c r="M96" i="15"/>
  <c r="N96" i="15" s="1"/>
  <c r="M176" i="15"/>
  <c r="N176" i="15" s="1"/>
  <c r="E176" i="15"/>
  <c r="F176" i="15" s="1"/>
  <c r="M193" i="15"/>
  <c r="N193" i="15" s="1"/>
  <c r="AS218" i="15"/>
  <c r="AT218" i="15" s="1"/>
  <c r="U43" i="15"/>
  <c r="V43" i="15" s="1"/>
  <c r="AN268" i="15"/>
  <c r="X140" i="15"/>
  <c r="BA58" i="15"/>
  <c r="BB58" i="15" s="1"/>
  <c r="Q213" i="15"/>
  <c r="R213" i="15" s="1"/>
  <c r="AW181" i="15"/>
  <c r="AX181" i="15" s="1"/>
  <c r="AO280" i="15"/>
  <c r="AP280" i="15" s="1"/>
  <c r="U34" i="15"/>
  <c r="V34" i="15" s="1"/>
  <c r="L323" i="15"/>
  <c r="M323" i="15"/>
  <c r="N323" i="15" s="1"/>
  <c r="X32" i="15"/>
  <c r="Y32" i="15"/>
  <c r="Z32" i="15" s="1"/>
  <c r="T120" i="15"/>
  <c r="U120" i="15"/>
  <c r="V120" i="15" s="1"/>
  <c r="AV59" i="15"/>
  <c r="AW59" i="15"/>
  <c r="AX59" i="15" s="1"/>
  <c r="AB302" i="15"/>
  <c r="AC302" i="15"/>
  <c r="AD302" i="15" s="1"/>
  <c r="Y181" i="15"/>
  <c r="Z181" i="15" s="1"/>
  <c r="X181" i="15"/>
  <c r="AC296" i="15"/>
  <c r="AD296" i="15" s="1"/>
  <c r="AB296" i="15"/>
  <c r="Y272" i="15"/>
  <c r="Z272" i="15" s="1"/>
  <c r="X272" i="15"/>
  <c r="H335" i="15"/>
  <c r="I335" i="15"/>
  <c r="J335" i="15" s="1"/>
  <c r="D160" i="15"/>
  <c r="E160" i="15"/>
  <c r="F160" i="15" s="1"/>
  <c r="AZ130" i="15"/>
  <c r="BA130" i="15"/>
  <c r="BB130" i="15" s="1"/>
  <c r="H66" i="15"/>
  <c r="I66" i="15"/>
  <c r="J66" i="15" s="1"/>
  <c r="AC266" i="15"/>
  <c r="AD266" i="15" s="1"/>
  <c r="AB266" i="15"/>
  <c r="Q255" i="15"/>
  <c r="R255" i="15" s="1"/>
  <c r="P255" i="15"/>
  <c r="Y187" i="15"/>
  <c r="Z187" i="15" s="1"/>
  <c r="X187" i="15"/>
  <c r="AO11" i="15"/>
  <c r="AP11" i="15" s="1"/>
  <c r="AN11" i="15"/>
  <c r="Q315" i="15"/>
  <c r="R315" i="15" s="1"/>
  <c r="P315" i="15"/>
  <c r="AG266" i="15"/>
  <c r="AH266" i="15" s="1"/>
  <c r="AF266" i="15"/>
  <c r="AW338" i="15"/>
  <c r="AX338" i="15" s="1"/>
  <c r="AV338" i="15"/>
  <c r="AK172" i="15"/>
  <c r="AL172" i="15" s="1"/>
  <c r="AJ172" i="15"/>
  <c r="AK50" i="15"/>
  <c r="AL50" i="15" s="1"/>
  <c r="AJ50" i="15"/>
  <c r="Y54" i="15"/>
  <c r="Z54" i="15" s="1"/>
  <c r="X54" i="15"/>
  <c r="U222" i="15"/>
  <c r="V222" i="15" s="1"/>
  <c r="T222" i="15"/>
  <c r="AK161" i="15"/>
  <c r="AL161" i="15" s="1"/>
  <c r="AJ161" i="15"/>
  <c r="AS85" i="15"/>
  <c r="AT85" i="15" s="1"/>
  <c r="AR85" i="15"/>
  <c r="AW320" i="15"/>
  <c r="AX320" i="15" s="1"/>
  <c r="AV320" i="15"/>
  <c r="AF190" i="15"/>
  <c r="AG190" i="15"/>
  <c r="AH190" i="15" s="1"/>
  <c r="AV214" i="15"/>
  <c r="AW214" i="15"/>
  <c r="AX214" i="15" s="1"/>
  <c r="AN12" i="15"/>
  <c r="AO12" i="15"/>
  <c r="AP12" i="15" s="1"/>
  <c r="AZ79" i="15"/>
  <c r="BA79" i="15"/>
  <c r="BB79" i="15" s="1"/>
  <c r="AB144" i="15"/>
  <c r="AC144" i="15"/>
  <c r="AD144" i="15" s="1"/>
  <c r="AK275" i="15"/>
  <c r="AL275" i="15" s="1"/>
  <c r="AJ275" i="15"/>
  <c r="AN98" i="15"/>
  <c r="AO98" i="15"/>
  <c r="AP98" i="15" s="1"/>
  <c r="AS341" i="15"/>
  <c r="AT341" i="15" s="1"/>
  <c r="AR341" i="15"/>
  <c r="AS230" i="15"/>
  <c r="AT230" i="15" s="1"/>
  <c r="AR230" i="15"/>
  <c r="AJ339" i="15"/>
  <c r="AK339" i="15"/>
  <c r="AL339" i="15" s="1"/>
  <c r="AW120" i="15"/>
  <c r="AX120" i="15" s="1"/>
  <c r="AV120" i="15"/>
  <c r="AS152" i="15"/>
  <c r="AT152" i="15" s="1"/>
  <c r="AR152" i="15"/>
  <c r="Q335" i="15"/>
  <c r="R335" i="15" s="1"/>
  <c r="P335" i="15"/>
  <c r="AW221" i="15"/>
  <c r="AX221" i="15" s="1"/>
  <c r="AV221" i="15"/>
  <c r="AC78" i="15"/>
  <c r="AD78" i="15" s="1"/>
  <c r="AB78" i="15"/>
  <c r="M61" i="15"/>
  <c r="N61" i="15" s="1"/>
  <c r="M164" i="15"/>
  <c r="N164" i="15" s="1"/>
  <c r="E230" i="15"/>
  <c r="F230" i="15" s="1"/>
  <c r="M312" i="15"/>
  <c r="N312" i="15" s="1"/>
  <c r="E23" i="15"/>
  <c r="F23" i="15" s="1"/>
  <c r="I266" i="15"/>
  <c r="J266" i="15" s="1"/>
  <c r="E132" i="15"/>
  <c r="F132" i="15" s="1"/>
  <c r="I48" i="15"/>
  <c r="J48" i="15" s="1"/>
  <c r="I12" i="15"/>
  <c r="J12" i="15" s="1"/>
  <c r="M180" i="15"/>
  <c r="N180" i="15" s="1"/>
  <c r="I215" i="15"/>
  <c r="J215" i="15" s="1"/>
  <c r="E343" i="15"/>
  <c r="F343" i="15" s="1"/>
  <c r="BA301" i="15"/>
  <c r="BB301" i="15" s="1"/>
  <c r="AG38" i="15"/>
  <c r="AH38" i="15" s="1"/>
  <c r="X70" i="15"/>
  <c r="AR13" i="15"/>
  <c r="AF279" i="15"/>
  <c r="AO239" i="15"/>
  <c r="AP239" i="15" s="1"/>
  <c r="AR223" i="15"/>
  <c r="AW102" i="15"/>
  <c r="AX102" i="15" s="1"/>
  <c r="AZ321" i="15"/>
  <c r="P155" i="15"/>
  <c r="Y349" i="15"/>
  <c r="Z349" i="15" s="1"/>
  <c r="AK100" i="15"/>
  <c r="AL100" i="15" s="1"/>
  <c r="AW239" i="15"/>
  <c r="AX239" i="15" s="1"/>
  <c r="AK201" i="15"/>
  <c r="AL201" i="15" s="1"/>
  <c r="AK330" i="15"/>
  <c r="AL330" i="15" s="1"/>
  <c r="X298" i="15"/>
  <c r="Q210" i="15"/>
  <c r="R210" i="15" s="1"/>
  <c r="BA23" i="15"/>
  <c r="BB23" i="15" s="1"/>
  <c r="AF167" i="15"/>
  <c r="AZ318" i="15"/>
  <c r="AF187" i="15"/>
  <c r="AZ338" i="15"/>
  <c r="U209" i="15"/>
  <c r="V209" i="15" s="1"/>
  <c r="AS328" i="15"/>
  <c r="AT328" i="15" s="1"/>
  <c r="AC312" i="15"/>
  <c r="AD312" i="15" s="1"/>
  <c r="Q146" i="15"/>
  <c r="R146" i="15" s="1"/>
  <c r="P146" i="15"/>
  <c r="AR217" i="15"/>
  <c r="T23" i="15"/>
  <c r="AN285" i="15"/>
  <c r="T349" i="15"/>
  <c r="BA33" i="15"/>
  <c r="BB33" i="15" s="1"/>
  <c r="AN213" i="15"/>
  <c r="AR351" i="15"/>
  <c r="AW333" i="15"/>
  <c r="AX333" i="15" s="1"/>
  <c r="AZ229" i="15"/>
  <c r="X92" i="15"/>
  <c r="AK208" i="15"/>
  <c r="AL208" i="15" s="1"/>
  <c r="X104" i="15"/>
  <c r="AO83" i="15"/>
  <c r="AP83" i="15" s="1"/>
  <c r="AB43" i="15"/>
  <c r="AV195" i="15"/>
  <c r="AG340" i="15"/>
  <c r="AH340" i="15" s="1"/>
  <c r="Q325" i="15"/>
  <c r="R325" i="15" s="1"/>
  <c r="P49" i="15"/>
  <c r="AC116" i="15"/>
  <c r="AD116" i="15" s="1"/>
  <c r="AO104" i="15"/>
  <c r="AP104" i="15" s="1"/>
  <c r="AB291" i="15"/>
  <c r="P77" i="15"/>
  <c r="AK26" i="15"/>
  <c r="AL26" i="15" s="1"/>
  <c r="AJ26" i="15"/>
  <c r="AS125" i="15"/>
  <c r="AT125" i="15" s="1"/>
  <c r="AR125" i="15"/>
  <c r="U221" i="15"/>
  <c r="V221" i="15" s="1"/>
  <c r="T221" i="15"/>
  <c r="AG57" i="15"/>
  <c r="AH57" i="15" s="1"/>
  <c r="AF57" i="15"/>
  <c r="AW232" i="15"/>
  <c r="AX232" i="15" s="1"/>
  <c r="AV232" i="15"/>
  <c r="U70" i="15"/>
  <c r="V70" i="15" s="1"/>
  <c r="T70" i="15"/>
  <c r="AK237" i="15"/>
  <c r="AL237" i="15" s="1"/>
  <c r="AJ237" i="15"/>
  <c r="AW73" i="15"/>
  <c r="AX73" i="15" s="1"/>
  <c r="AV73" i="15"/>
  <c r="Y249" i="15"/>
  <c r="Z249" i="15" s="1"/>
  <c r="X249" i="15"/>
  <c r="AK70" i="15"/>
  <c r="AL70" i="15" s="1"/>
  <c r="AJ70" i="15"/>
  <c r="BA132" i="15"/>
  <c r="BB132" i="15" s="1"/>
  <c r="AZ132" i="15"/>
  <c r="AC236" i="15"/>
  <c r="AD236" i="15" s="1"/>
  <c r="AB236" i="15"/>
  <c r="AO65" i="15"/>
  <c r="AP65" i="15" s="1"/>
  <c r="AN65" i="15"/>
  <c r="Q82" i="15"/>
  <c r="R82" i="15" s="1"/>
  <c r="P82" i="15"/>
  <c r="AS16" i="15"/>
  <c r="AT16" i="15" s="1"/>
  <c r="AR16" i="15"/>
  <c r="BA115" i="15"/>
  <c r="BB115" i="15" s="1"/>
  <c r="AZ115" i="15"/>
  <c r="AG28" i="15"/>
  <c r="AH28" i="15" s="1"/>
  <c r="AF28" i="15"/>
  <c r="Q296" i="15"/>
  <c r="R296" i="15" s="1"/>
  <c r="P296" i="15"/>
  <c r="U25" i="15"/>
  <c r="V25" i="15" s="1"/>
  <c r="T25" i="15"/>
  <c r="AO203" i="15"/>
  <c r="AP203" i="15" s="1"/>
  <c r="AN203" i="15"/>
  <c r="AW294" i="15"/>
  <c r="AX294" i="15" s="1"/>
  <c r="AV294" i="15"/>
  <c r="AK349" i="15"/>
  <c r="AL349" i="15" s="1"/>
  <c r="AJ349" i="15"/>
  <c r="AW174" i="15"/>
  <c r="AX174" i="15" s="1"/>
  <c r="AV174" i="15"/>
  <c r="Q243" i="15"/>
  <c r="R243" i="15" s="1"/>
  <c r="P243" i="15"/>
  <c r="Y270" i="15"/>
  <c r="Z270" i="15" s="1"/>
  <c r="X270" i="15"/>
  <c r="AG297" i="15"/>
  <c r="AH297" i="15" s="1"/>
  <c r="AF297" i="15"/>
  <c r="AK51" i="15"/>
  <c r="AL51" i="15" s="1"/>
  <c r="AJ51" i="15"/>
  <c r="AS62" i="15"/>
  <c r="AT62" i="15" s="1"/>
  <c r="AR62" i="15"/>
  <c r="BA153" i="15"/>
  <c r="BB153" i="15" s="1"/>
  <c r="AZ153" i="15"/>
  <c r="U246" i="15"/>
  <c r="V246" i="15" s="1"/>
  <c r="T246" i="15"/>
  <c r="AC257" i="15"/>
  <c r="AD257" i="15" s="1"/>
  <c r="AB257" i="15"/>
  <c r="AC165" i="15"/>
  <c r="AD165" i="15" s="1"/>
  <c r="AB165" i="15"/>
  <c r="AK257" i="15"/>
  <c r="AL257" i="15" s="1"/>
  <c r="AJ257" i="15"/>
  <c r="AS292" i="15"/>
  <c r="AT292" i="15" s="1"/>
  <c r="AR292" i="15"/>
  <c r="AW21" i="15"/>
  <c r="AX21" i="15" s="1"/>
  <c r="AV21" i="15"/>
  <c r="Q106" i="15"/>
  <c r="R106" i="15" s="1"/>
  <c r="P106" i="15"/>
  <c r="Y189" i="15"/>
  <c r="Z189" i="15" s="1"/>
  <c r="X189" i="15"/>
  <c r="AG288" i="15"/>
  <c r="AH288" i="15" s="1"/>
  <c r="AF288" i="15"/>
  <c r="AG204" i="15"/>
  <c r="AH204" i="15" s="1"/>
  <c r="AF204" i="15"/>
  <c r="AS122" i="15"/>
  <c r="AT122" i="15" s="1"/>
  <c r="AR122" i="15"/>
  <c r="AC153" i="15"/>
  <c r="AD153" i="15" s="1"/>
  <c r="AB153" i="15"/>
  <c r="Q166" i="15"/>
  <c r="R166" i="15" s="1"/>
  <c r="P166" i="15"/>
  <c r="BA268" i="15"/>
  <c r="BB268" i="15" s="1"/>
  <c r="AZ268" i="15"/>
  <c r="AO265" i="15"/>
  <c r="AP265" i="15" s="1"/>
  <c r="AN265" i="15"/>
  <c r="AC141" i="15"/>
  <c r="AD141" i="15" s="1"/>
  <c r="AB141" i="15"/>
  <c r="Q41" i="15"/>
  <c r="R41" i="15" s="1"/>
  <c r="P41" i="15"/>
  <c r="AG289" i="15"/>
  <c r="AH289" i="15" s="1"/>
  <c r="AF289" i="15"/>
  <c r="U238" i="15"/>
  <c r="V238" i="15" s="1"/>
  <c r="T238" i="15"/>
  <c r="Y95" i="15"/>
  <c r="Z95" i="15" s="1"/>
  <c r="X95" i="15"/>
  <c r="AG130" i="15"/>
  <c r="AH130" i="15" s="1"/>
  <c r="AF130" i="15"/>
  <c r="AO222" i="15"/>
  <c r="AP222" i="15" s="1"/>
  <c r="AN222" i="15"/>
  <c r="AW313" i="15"/>
  <c r="AX313" i="15" s="1"/>
  <c r="AV313" i="15"/>
  <c r="BA50" i="15"/>
  <c r="BB50" i="15" s="1"/>
  <c r="AZ50" i="15"/>
  <c r="U135" i="15"/>
  <c r="V135" i="15" s="1"/>
  <c r="T135" i="15"/>
  <c r="AC170" i="15"/>
  <c r="AD170" i="15" s="1"/>
  <c r="AB170" i="15"/>
  <c r="AK246" i="15"/>
  <c r="AL246" i="15" s="1"/>
  <c r="AJ246" i="15"/>
  <c r="AS329" i="15"/>
  <c r="AT329" i="15" s="1"/>
  <c r="AR329" i="15"/>
  <c r="AW82" i="15"/>
  <c r="AX82" i="15" s="1"/>
  <c r="AV82" i="15"/>
  <c r="Q223" i="15"/>
  <c r="R223" i="15" s="1"/>
  <c r="P223" i="15"/>
  <c r="Y322" i="15"/>
  <c r="Z322" i="15" s="1"/>
  <c r="X322" i="15"/>
  <c r="AC67" i="15"/>
  <c r="AD67" i="15" s="1"/>
  <c r="AB67" i="15"/>
  <c r="AK151" i="15"/>
  <c r="AL151" i="15" s="1"/>
  <c r="AJ151" i="15"/>
  <c r="AS234" i="15"/>
  <c r="AT234" i="15" s="1"/>
  <c r="AR234" i="15"/>
  <c r="BA317" i="15"/>
  <c r="BB317" i="15" s="1"/>
  <c r="AZ317" i="15"/>
  <c r="Q72" i="15"/>
  <c r="R72" i="15" s="1"/>
  <c r="P72" i="15"/>
  <c r="Y219" i="15"/>
  <c r="Z219" i="15" s="1"/>
  <c r="X219" i="15"/>
  <c r="AG302" i="15"/>
  <c r="AH302" i="15" s="1"/>
  <c r="AF302" i="15"/>
  <c r="AK48" i="15"/>
  <c r="AL48" i="15" s="1"/>
  <c r="AJ48" i="15"/>
  <c r="Q314" i="15"/>
  <c r="R314" i="15" s="1"/>
  <c r="P314" i="15"/>
  <c r="AW212" i="15"/>
  <c r="AX212" i="15" s="1"/>
  <c r="AV212" i="15"/>
  <c r="Q289" i="15"/>
  <c r="R289" i="15" s="1"/>
  <c r="P289" i="15"/>
  <c r="U50" i="15"/>
  <c r="V50" i="15" s="1"/>
  <c r="T50" i="15"/>
  <c r="AC189" i="15"/>
  <c r="AD189" i="15" s="1"/>
  <c r="AB189" i="15"/>
  <c r="Q194" i="15"/>
  <c r="R194" i="15" s="1"/>
  <c r="P194" i="15"/>
  <c r="Y277" i="15"/>
  <c r="Z277" i="15" s="1"/>
  <c r="X277" i="15"/>
  <c r="AS269" i="15"/>
  <c r="AT269" i="15" s="1"/>
  <c r="AR269" i="15"/>
  <c r="AW14" i="15"/>
  <c r="AX14" i="15" s="1"/>
  <c r="AV14" i="15"/>
  <c r="Q330" i="15"/>
  <c r="R330" i="15" s="1"/>
  <c r="P330" i="15"/>
  <c r="AO59" i="15"/>
  <c r="AP59" i="15" s="1"/>
  <c r="AN59" i="15"/>
  <c r="AW150" i="15"/>
  <c r="AX150" i="15" s="1"/>
  <c r="AV150" i="15"/>
  <c r="AC47" i="15"/>
  <c r="AD47" i="15" s="1"/>
  <c r="AB47" i="15"/>
  <c r="Q132" i="15"/>
  <c r="R132" i="15" s="1"/>
  <c r="P132" i="15"/>
  <c r="U137" i="15"/>
  <c r="V137" i="15" s="1"/>
  <c r="T137" i="15"/>
  <c r="AC228" i="15"/>
  <c r="AD228" i="15" s="1"/>
  <c r="AB228" i="15"/>
  <c r="AS347" i="15"/>
  <c r="AT347" i="15" s="1"/>
  <c r="AR347" i="15"/>
  <c r="AW84" i="15"/>
  <c r="AX84" i="15" s="1"/>
  <c r="AV84" i="15"/>
  <c r="AC61" i="15"/>
  <c r="AD61" i="15" s="1"/>
  <c r="AB61" i="15"/>
  <c r="AK153" i="15"/>
  <c r="AL153" i="15" s="1"/>
  <c r="AJ153" i="15"/>
  <c r="BA327" i="15"/>
  <c r="BB327" i="15" s="1"/>
  <c r="AZ327" i="15"/>
  <c r="Y149" i="15"/>
  <c r="Z149" i="15" s="1"/>
  <c r="X149" i="15"/>
  <c r="AK42" i="15"/>
  <c r="AL42" i="15" s="1"/>
  <c r="AJ42" i="15"/>
  <c r="BA232" i="15"/>
  <c r="BB232" i="15" s="1"/>
  <c r="AZ232" i="15"/>
  <c r="AW155" i="15"/>
  <c r="AX155" i="15" s="1"/>
  <c r="AV155" i="15"/>
  <c r="Q192" i="15"/>
  <c r="R192" i="15" s="1"/>
  <c r="P192" i="15"/>
  <c r="AK104" i="15"/>
  <c r="AL104" i="15" s="1"/>
  <c r="AJ104" i="15"/>
  <c r="Q9" i="15"/>
  <c r="R9" i="15" s="1"/>
  <c r="P9" i="15"/>
  <c r="Y52" i="15"/>
  <c r="Z52" i="15" s="1"/>
  <c r="X52" i="15"/>
  <c r="AC150" i="15"/>
  <c r="AD150" i="15" s="1"/>
  <c r="AB150" i="15"/>
  <c r="AK226" i="15"/>
  <c r="AL226" i="15" s="1"/>
  <c r="AJ226" i="15"/>
  <c r="AW70" i="15"/>
  <c r="AX70" i="15" s="1"/>
  <c r="AV70" i="15"/>
  <c r="Q139" i="15"/>
  <c r="R139" i="15" s="1"/>
  <c r="P139" i="15"/>
  <c r="AG321" i="15"/>
  <c r="AH321" i="15" s="1"/>
  <c r="AF321" i="15"/>
  <c r="AK11" i="15"/>
  <c r="AL11" i="15" s="1"/>
  <c r="AJ11" i="15"/>
  <c r="Y69" i="15"/>
  <c r="Z69" i="15" s="1"/>
  <c r="X69" i="15"/>
  <c r="AG116" i="15"/>
  <c r="AH116" i="15" s="1"/>
  <c r="AF116" i="15"/>
  <c r="AO128" i="15"/>
  <c r="AP128" i="15" s="1"/>
  <c r="AN128" i="15"/>
  <c r="AW219" i="15"/>
  <c r="AX219" i="15" s="1"/>
  <c r="AV219" i="15"/>
  <c r="Q256" i="15"/>
  <c r="R256" i="15" s="1"/>
  <c r="P256" i="15"/>
  <c r="Y339" i="15"/>
  <c r="Z339" i="15" s="1"/>
  <c r="X339" i="15"/>
  <c r="AB76" i="15"/>
  <c r="X107" i="15"/>
  <c r="AN341" i="15"/>
  <c r="AJ146" i="15"/>
  <c r="AJ179" i="15"/>
  <c r="AV302" i="15"/>
  <c r="T283" i="15"/>
  <c r="AF278" i="15"/>
  <c r="AR274" i="15"/>
  <c r="X31" i="15"/>
  <c r="AB70" i="15"/>
  <c r="AF332" i="15"/>
  <c r="AR70" i="15"/>
  <c r="AZ281" i="15"/>
  <c r="T52" i="15"/>
  <c r="AF111" i="15"/>
  <c r="AR115" i="15"/>
  <c r="P112" i="15"/>
  <c r="AB171" i="15"/>
  <c r="T72" i="15"/>
  <c r="AF32" i="15"/>
  <c r="AW27" i="15"/>
  <c r="AX27" i="15" s="1"/>
  <c r="AJ233" i="15"/>
  <c r="AW50" i="15"/>
  <c r="AX50" i="15" s="1"/>
  <c r="AV50" i="15"/>
  <c r="Q127" i="15"/>
  <c r="R127" i="15" s="1"/>
  <c r="P127" i="15"/>
  <c r="Y226" i="15"/>
  <c r="Z226" i="15" s="1"/>
  <c r="X226" i="15"/>
  <c r="Y59" i="15"/>
  <c r="Z59" i="15" s="1"/>
  <c r="X59" i="15"/>
  <c r="AG142" i="15"/>
  <c r="AH142" i="15" s="1"/>
  <c r="AF142" i="15"/>
  <c r="AO242" i="15"/>
  <c r="AP242" i="15" s="1"/>
  <c r="AN242" i="15"/>
  <c r="AS229" i="15"/>
  <c r="AT229" i="15" s="1"/>
  <c r="AR229" i="15"/>
  <c r="BA320" i="15"/>
  <c r="BB320" i="15" s="1"/>
  <c r="AZ320" i="15"/>
  <c r="Q43" i="15"/>
  <c r="R43" i="15" s="1"/>
  <c r="P43" i="15"/>
  <c r="X301" i="15"/>
  <c r="Y301" i="15"/>
  <c r="Z301" i="15" s="1"/>
  <c r="AB196" i="15"/>
  <c r="AC196" i="15"/>
  <c r="AD196" i="15" s="1"/>
  <c r="P129" i="15"/>
  <c r="Q129" i="15"/>
  <c r="R129" i="15" s="1"/>
  <c r="AR156" i="15"/>
  <c r="AS156" i="15"/>
  <c r="AT156" i="15" s="1"/>
  <c r="AF152" i="15"/>
  <c r="AG152" i="15"/>
  <c r="AH152" i="15" s="1"/>
  <c r="T141" i="15"/>
  <c r="U141" i="15"/>
  <c r="V141" i="15" s="1"/>
  <c r="AZ314" i="15"/>
  <c r="BA314" i="15"/>
  <c r="BB314" i="15" s="1"/>
  <c r="AK254" i="15"/>
  <c r="AL254" i="15" s="1"/>
  <c r="AJ254" i="15"/>
  <c r="X229" i="15"/>
  <c r="Y229" i="15"/>
  <c r="Z229" i="15" s="1"/>
  <c r="AG63" i="15"/>
  <c r="AH63" i="15" s="1"/>
  <c r="AF63" i="15"/>
  <c r="AO163" i="15"/>
  <c r="AP163" i="15" s="1"/>
  <c r="AN163" i="15"/>
  <c r="P259" i="15"/>
  <c r="Q259" i="15"/>
  <c r="R259" i="15" s="1"/>
  <c r="Y350" i="15"/>
  <c r="Z350" i="15" s="1"/>
  <c r="X350" i="15"/>
  <c r="AC87" i="15"/>
  <c r="AD87" i="15" s="1"/>
  <c r="AB87" i="15"/>
  <c r="AJ195" i="15"/>
  <c r="AK195" i="15"/>
  <c r="AL195" i="15" s="1"/>
  <c r="AS270" i="15"/>
  <c r="AT270" i="15" s="1"/>
  <c r="AR270" i="15"/>
  <c r="AW15" i="15"/>
  <c r="AX15" i="15" s="1"/>
  <c r="AV15" i="15"/>
  <c r="P108" i="15"/>
  <c r="Q108" i="15"/>
  <c r="R108" i="15" s="1"/>
  <c r="X175" i="15"/>
  <c r="Y175" i="15"/>
  <c r="Z175" i="15" s="1"/>
  <c r="AG274" i="15"/>
  <c r="AH274" i="15" s="1"/>
  <c r="AF274" i="15"/>
  <c r="AK20" i="15"/>
  <c r="AL20" i="15" s="1"/>
  <c r="AJ20" i="15"/>
  <c r="AR111" i="15"/>
  <c r="AS111" i="15"/>
  <c r="AT111" i="15" s="1"/>
  <c r="AZ194" i="15"/>
  <c r="BA194" i="15"/>
  <c r="BB194" i="15" s="1"/>
  <c r="X24" i="15"/>
  <c r="Y24" i="15"/>
  <c r="Z24" i="15" s="1"/>
  <c r="AG107" i="15"/>
  <c r="AH107" i="15" s="1"/>
  <c r="AF107" i="15"/>
  <c r="AO127" i="15"/>
  <c r="AP127" i="15" s="1"/>
  <c r="AN127" i="15"/>
  <c r="AW162" i="15"/>
  <c r="AX162" i="15" s="1"/>
  <c r="AV162" i="15"/>
  <c r="P239" i="15"/>
  <c r="Q239" i="15"/>
  <c r="R239" i="15" s="1"/>
  <c r="Y274" i="15"/>
  <c r="Z274" i="15" s="1"/>
  <c r="X274" i="15"/>
  <c r="AC19" i="15"/>
  <c r="AD19" i="15" s="1"/>
  <c r="AB19" i="15"/>
  <c r="AJ103" i="15"/>
  <c r="AK103" i="15"/>
  <c r="AL103" i="15" s="1"/>
  <c r="BA246" i="15"/>
  <c r="BB246" i="15" s="1"/>
  <c r="AZ246" i="15"/>
  <c r="AW90" i="15"/>
  <c r="AX90" i="15" s="1"/>
  <c r="AV90" i="15"/>
  <c r="BA113" i="15"/>
  <c r="BB113" i="15" s="1"/>
  <c r="AZ113" i="15"/>
  <c r="T142" i="15"/>
  <c r="U142" i="15"/>
  <c r="V142" i="15" s="1"/>
  <c r="AB217" i="15"/>
  <c r="AC217" i="15"/>
  <c r="AD217" i="15" s="1"/>
  <c r="AK309" i="15"/>
  <c r="AL309" i="15" s="1"/>
  <c r="AJ309" i="15"/>
  <c r="AO54" i="15"/>
  <c r="AP54" i="15" s="1"/>
  <c r="AN54" i="15"/>
  <c r="Q230" i="15"/>
  <c r="R230" i="15" s="1"/>
  <c r="P230" i="15"/>
  <c r="X321" i="15"/>
  <c r="Y321" i="15"/>
  <c r="Z321" i="15" s="1"/>
  <c r="AJ142" i="15"/>
  <c r="AK142" i="15"/>
  <c r="AL142" i="15" s="1"/>
  <c r="AS225" i="15"/>
  <c r="AT225" i="15" s="1"/>
  <c r="AR225" i="15"/>
  <c r="AZ332" i="15"/>
  <c r="BA332" i="15"/>
  <c r="BB332" i="15" s="1"/>
  <c r="Q55" i="15"/>
  <c r="R55" i="15" s="1"/>
  <c r="P55" i="15"/>
  <c r="Y154" i="15"/>
  <c r="Z154" i="15" s="1"/>
  <c r="X154" i="15"/>
  <c r="AN329" i="15"/>
  <c r="AO329" i="15"/>
  <c r="AP329" i="15" s="1"/>
  <c r="AR66" i="15"/>
  <c r="AS66" i="15"/>
  <c r="AT66" i="15" s="1"/>
  <c r="U130" i="15"/>
  <c r="V130" i="15" s="1"/>
  <c r="T130" i="15"/>
  <c r="AB205" i="15"/>
  <c r="AC205" i="15"/>
  <c r="AD205" i="15" s="1"/>
  <c r="AS332" i="15"/>
  <c r="AT332" i="15" s="1"/>
  <c r="AR332" i="15"/>
  <c r="AV61" i="15"/>
  <c r="AW61" i="15"/>
  <c r="AX61" i="15" s="1"/>
  <c r="AB160" i="15"/>
  <c r="AC160" i="15"/>
  <c r="AD160" i="15" s="1"/>
  <c r="P135" i="15"/>
  <c r="Q135" i="15"/>
  <c r="R135" i="15" s="1"/>
  <c r="X170" i="15"/>
  <c r="Y170" i="15"/>
  <c r="Z170" i="15" s="1"/>
  <c r="AF261" i="15"/>
  <c r="AG261" i="15"/>
  <c r="AH261" i="15" s="1"/>
  <c r="AR18" i="15"/>
  <c r="AS18" i="15"/>
  <c r="AT18" i="15" s="1"/>
  <c r="AZ101" i="15"/>
  <c r="BA101" i="15"/>
  <c r="BB101" i="15" s="1"/>
  <c r="T210" i="15"/>
  <c r="U210" i="15"/>
  <c r="V210" i="15" s="1"/>
  <c r="AB285" i="15"/>
  <c r="AC285" i="15"/>
  <c r="AD285" i="15" s="1"/>
  <c r="AF22" i="15"/>
  <c r="AG22" i="15"/>
  <c r="AH22" i="15" s="1"/>
  <c r="AV205" i="15"/>
  <c r="AW205" i="15"/>
  <c r="AX205" i="15" s="1"/>
  <c r="T27" i="15"/>
  <c r="U27" i="15"/>
  <c r="V27" i="15" s="1"/>
  <c r="AB126" i="15"/>
  <c r="AC126" i="15"/>
  <c r="AD126" i="15" s="1"/>
  <c r="AJ202" i="15"/>
  <c r="AK202" i="15"/>
  <c r="AL202" i="15" s="1"/>
  <c r="AR301" i="15"/>
  <c r="AS301" i="15"/>
  <c r="AT301" i="15" s="1"/>
  <c r="AV46" i="15"/>
  <c r="AW46" i="15"/>
  <c r="AX46" i="15" s="1"/>
  <c r="X142" i="15"/>
  <c r="Y142" i="15"/>
  <c r="Z142" i="15" s="1"/>
  <c r="AN269" i="15"/>
  <c r="AO269" i="15"/>
  <c r="AP269" i="15" s="1"/>
  <c r="AV280" i="15"/>
  <c r="AW280" i="15"/>
  <c r="AX280" i="15" s="1"/>
  <c r="AZ25" i="15"/>
  <c r="BA25" i="15"/>
  <c r="BB25" i="15" s="1"/>
  <c r="T118" i="15"/>
  <c r="U118" i="15"/>
  <c r="V118" i="15" s="1"/>
  <c r="P105" i="15"/>
  <c r="Q105" i="15"/>
  <c r="R105" i="15" s="1"/>
  <c r="AG287" i="15"/>
  <c r="AH287" i="15" s="1"/>
  <c r="AF287" i="15"/>
  <c r="AZ124" i="15"/>
  <c r="BA124" i="15"/>
  <c r="BB124" i="15" s="1"/>
  <c r="AK318" i="15"/>
  <c r="AL318" i="15" s="1"/>
  <c r="AJ318" i="15"/>
  <c r="AO55" i="15"/>
  <c r="AP55" i="15" s="1"/>
  <c r="AN55" i="15"/>
  <c r="AW154" i="15"/>
  <c r="AX154" i="15" s="1"/>
  <c r="AV154" i="15"/>
  <c r="Q231" i="15"/>
  <c r="R231" i="15" s="1"/>
  <c r="P231" i="15"/>
  <c r="Y330" i="15"/>
  <c r="Z330" i="15" s="1"/>
  <c r="X330" i="15"/>
  <c r="AC11" i="15"/>
  <c r="AD11" i="15" s="1"/>
  <c r="AB11" i="15"/>
  <c r="AK95" i="15"/>
  <c r="AL95" i="15" s="1"/>
  <c r="AJ95" i="15"/>
  <c r="AS178" i="15"/>
  <c r="AT178" i="15" s="1"/>
  <c r="AR178" i="15"/>
  <c r="BA261" i="15"/>
  <c r="BB261" i="15" s="1"/>
  <c r="AZ261" i="15"/>
  <c r="Q16" i="15"/>
  <c r="R16" i="15" s="1"/>
  <c r="P16" i="15"/>
  <c r="Y163" i="15"/>
  <c r="Z163" i="15" s="1"/>
  <c r="X163" i="15"/>
  <c r="AG246" i="15"/>
  <c r="AH246" i="15" s="1"/>
  <c r="AF246" i="15"/>
  <c r="AO346" i="15"/>
  <c r="AP346" i="15" s="1"/>
  <c r="AN346" i="15"/>
  <c r="AS83" i="15"/>
  <c r="AT83" i="15" s="1"/>
  <c r="AR83" i="15"/>
  <c r="BA166" i="15"/>
  <c r="BB166" i="15" s="1"/>
  <c r="AZ166" i="15"/>
  <c r="U251" i="15"/>
  <c r="V251" i="15" s="1"/>
  <c r="T251" i="15"/>
  <c r="AC350" i="15"/>
  <c r="AD350" i="15" s="1"/>
  <c r="AB350" i="15"/>
  <c r="AG143" i="15"/>
  <c r="AH143" i="15" s="1"/>
  <c r="AF143" i="15"/>
  <c r="AO243" i="15"/>
  <c r="AP243" i="15" s="1"/>
  <c r="AN243" i="15"/>
  <c r="AW334" i="15"/>
  <c r="AX334" i="15" s="1"/>
  <c r="AV334" i="15"/>
  <c r="AN330" i="15"/>
  <c r="AO330" i="15"/>
  <c r="AP330" i="15" s="1"/>
  <c r="AO105" i="15"/>
  <c r="AP105" i="15" s="1"/>
  <c r="AN105" i="15"/>
  <c r="AC255" i="15"/>
  <c r="AD255" i="15" s="1"/>
  <c r="AB255" i="15"/>
  <c r="AG8" i="15"/>
  <c r="AH8" i="15" s="1"/>
  <c r="AF8" i="15"/>
  <c r="AO92" i="15"/>
  <c r="AP92" i="15" s="1"/>
  <c r="AN92" i="15"/>
  <c r="AW183" i="15"/>
  <c r="AX183" i="15" s="1"/>
  <c r="AV183" i="15"/>
  <c r="Q212" i="15"/>
  <c r="R212" i="15" s="1"/>
  <c r="P212" i="15"/>
  <c r="Y279" i="15"/>
  <c r="Z279" i="15" s="1"/>
  <c r="X279" i="15"/>
  <c r="AC24" i="15"/>
  <c r="AD24" i="15" s="1"/>
  <c r="AB24" i="15"/>
  <c r="AK124" i="15"/>
  <c r="AL124" i="15" s="1"/>
  <c r="AJ124" i="15"/>
  <c r="AS215" i="15"/>
  <c r="AT215" i="15" s="1"/>
  <c r="AR215" i="15"/>
  <c r="AW8" i="15"/>
  <c r="AX8" i="15" s="1"/>
  <c r="AV8" i="15"/>
  <c r="Q101" i="15"/>
  <c r="R101" i="15" s="1"/>
  <c r="P101" i="15"/>
  <c r="Y192" i="15"/>
  <c r="Z192" i="15" s="1"/>
  <c r="X192" i="15"/>
  <c r="AG275" i="15"/>
  <c r="AH275" i="15" s="1"/>
  <c r="AF275" i="15"/>
  <c r="AS250" i="15"/>
  <c r="AT250" i="15" s="1"/>
  <c r="AR250" i="15"/>
  <c r="BA333" i="15"/>
  <c r="BB333" i="15" s="1"/>
  <c r="AZ333" i="15"/>
  <c r="Q88" i="15"/>
  <c r="R88" i="15" s="1"/>
  <c r="P88" i="15"/>
  <c r="AG254" i="15"/>
  <c r="AH254" i="15" s="1"/>
  <c r="AF254" i="15"/>
  <c r="AO290" i="15"/>
  <c r="AP290" i="15" s="1"/>
  <c r="AN290" i="15"/>
  <c r="AS27" i="15"/>
  <c r="AT27" i="15" s="1"/>
  <c r="AR27" i="15"/>
  <c r="BA110" i="15"/>
  <c r="BB110" i="15" s="1"/>
  <c r="AZ110" i="15"/>
  <c r="U195" i="15"/>
  <c r="V195" i="15" s="1"/>
  <c r="T195" i="15"/>
  <c r="AC294" i="15"/>
  <c r="AD294" i="15" s="1"/>
  <c r="AB294" i="15"/>
  <c r="AG87" i="15"/>
  <c r="AH87" i="15" s="1"/>
  <c r="AF87" i="15"/>
  <c r="AO187" i="15"/>
  <c r="AP187" i="15" s="1"/>
  <c r="AN187" i="15"/>
  <c r="AW278" i="15"/>
  <c r="AX278" i="15" s="1"/>
  <c r="AV278" i="15"/>
  <c r="Q347" i="15"/>
  <c r="R347" i="15" s="1"/>
  <c r="P347" i="15"/>
  <c r="U92" i="15"/>
  <c r="V92" i="15" s="1"/>
  <c r="T92" i="15"/>
  <c r="AC175" i="15"/>
  <c r="AD175" i="15" s="1"/>
  <c r="AB175" i="15"/>
  <c r="AK283" i="15"/>
  <c r="AL283" i="15" s="1"/>
  <c r="AJ283" i="15"/>
  <c r="AO76" i="15"/>
  <c r="AP76" i="15" s="1"/>
  <c r="AN76" i="15"/>
  <c r="AW167" i="15"/>
  <c r="AX167" i="15" s="1"/>
  <c r="AV167" i="15"/>
  <c r="Q260" i="15"/>
  <c r="R260" i="15" s="1"/>
  <c r="P260" i="15"/>
  <c r="AR96" i="15"/>
  <c r="AS96" i="15"/>
  <c r="AT96" i="15" s="1"/>
  <c r="AK122" i="15"/>
  <c r="AL122" i="15" s="1"/>
  <c r="AJ122" i="15"/>
  <c r="AR221" i="15"/>
  <c r="AS221" i="15"/>
  <c r="AT221" i="15" s="1"/>
  <c r="BA248" i="15"/>
  <c r="BB248" i="15" s="1"/>
  <c r="AZ248" i="15"/>
  <c r="T317" i="15"/>
  <c r="U317" i="15"/>
  <c r="V317" i="15" s="1"/>
  <c r="Y62" i="15"/>
  <c r="Z62" i="15" s="1"/>
  <c r="X62" i="15"/>
  <c r="AF153" i="15"/>
  <c r="AG153" i="15"/>
  <c r="AH153" i="15" s="1"/>
  <c r="AN253" i="15"/>
  <c r="AO253" i="15"/>
  <c r="AP253" i="15" s="1"/>
  <c r="AS46" i="15"/>
  <c r="AT46" i="15" s="1"/>
  <c r="AR46" i="15"/>
  <c r="AZ137" i="15"/>
  <c r="BA137" i="15"/>
  <c r="BB137" i="15" s="1"/>
  <c r="U230" i="15"/>
  <c r="V230" i="15" s="1"/>
  <c r="T230" i="15"/>
  <c r="AC305" i="15"/>
  <c r="AD305" i="15" s="1"/>
  <c r="AB305" i="15"/>
  <c r="AF50" i="15"/>
  <c r="AG50" i="15"/>
  <c r="AH50" i="15" s="1"/>
  <c r="AO142" i="15"/>
  <c r="AP142" i="15" s="1"/>
  <c r="AN142" i="15"/>
  <c r="AV233" i="15"/>
  <c r="AW233" i="15"/>
  <c r="AX233" i="15" s="1"/>
  <c r="AZ34" i="15"/>
  <c r="BA34" i="15"/>
  <c r="BB34" i="15" s="1"/>
  <c r="U119" i="15"/>
  <c r="V119" i="15" s="1"/>
  <c r="T119" i="15"/>
  <c r="AB218" i="15"/>
  <c r="AC218" i="15"/>
  <c r="AD218" i="15" s="1"/>
  <c r="BA337" i="15"/>
  <c r="BB337" i="15" s="1"/>
  <c r="AZ337" i="15"/>
  <c r="P20" i="15"/>
  <c r="Q20" i="15"/>
  <c r="R20" i="15" s="1"/>
  <c r="Y87" i="15"/>
  <c r="Z87" i="15" s="1"/>
  <c r="X87" i="15"/>
  <c r="AG186" i="15"/>
  <c r="AH186" i="15" s="1"/>
  <c r="AF186" i="15"/>
  <c r="AN278" i="15"/>
  <c r="AO278" i="15"/>
  <c r="AP278" i="15" s="1"/>
  <c r="AR23" i="15"/>
  <c r="AS23" i="15"/>
  <c r="AT23" i="15" s="1"/>
  <c r="BA170" i="15"/>
  <c r="BB170" i="15" s="1"/>
  <c r="AZ170" i="15"/>
  <c r="T255" i="15"/>
  <c r="U255" i="15"/>
  <c r="V255" i="15" s="1"/>
  <c r="AC354" i="15"/>
  <c r="AD354" i="15" s="1"/>
  <c r="AB354" i="15"/>
  <c r="AF83" i="15"/>
  <c r="AG83" i="15"/>
  <c r="AH83" i="15" s="1"/>
  <c r="AO167" i="15"/>
  <c r="AP167" i="15" s="1"/>
  <c r="AN167" i="15"/>
  <c r="AW266" i="15"/>
  <c r="AX266" i="15" s="1"/>
  <c r="AV266" i="15"/>
  <c r="AZ11" i="15"/>
  <c r="BA11" i="15"/>
  <c r="BB11" i="15" s="1"/>
  <c r="T152" i="15"/>
  <c r="U152" i="15"/>
  <c r="V152" i="15" s="1"/>
  <c r="AC251" i="15"/>
  <c r="AD251" i="15" s="1"/>
  <c r="AB251" i="15"/>
  <c r="BA127" i="15"/>
  <c r="BB127" i="15" s="1"/>
  <c r="AZ127" i="15"/>
  <c r="AS350" i="15"/>
  <c r="AT350" i="15" s="1"/>
  <c r="AR350" i="15"/>
  <c r="X165" i="15"/>
  <c r="Y165" i="15"/>
  <c r="Z165" i="15" s="1"/>
  <c r="AF264" i="15"/>
  <c r="AG264" i="15"/>
  <c r="AH264" i="15" s="1"/>
  <c r="AO348" i="15"/>
  <c r="AP348" i="15" s="1"/>
  <c r="AN348" i="15"/>
  <c r="BA120" i="15"/>
  <c r="BB120" i="15" s="1"/>
  <c r="AZ120" i="15"/>
  <c r="T189" i="15"/>
  <c r="U189" i="15"/>
  <c r="V189" i="15" s="1"/>
  <c r="AC280" i="15"/>
  <c r="AD280" i="15" s="1"/>
  <c r="AB280" i="15"/>
  <c r="AG25" i="15"/>
  <c r="AH25" i="15" s="1"/>
  <c r="AF25" i="15"/>
  <c r="AO125" i="15"/>
  <c r="AP125" i="15" s="1"/>
  <c r="AN125" i="15"/>
  <c r="BA9" i="15"/>
  <c r="BB9" i="15" s="1"/>
  <c r="AZ9" i="15"/>
  <c r="U102" i="15"/>
  <c r="V102" i="15" s="1"/>
  <c r="T102" i="15"/>
  <c r="AC177" i="15"/>
  <c r="AD177" i="15" s="1"/>
  <c r="AB177" i="15"/>
  <c r="AK269" i="15"/>
  <c r="AL269" i="15" s="1"/>
  <c r="AJ269" i="15"/>
  <c r="AO14" i="15"/>
  <c r="AP14" i="15" s="1"/>
  <c r="AN14" i="15"/>
  <c r="AW105" i="15"/>
  <c r="AX105" i="15" s="1"/>
  <c r="AV105" i="15"/>
  <c r="Q254" i="15"/>
  <c r="R254" i="15" s="1"/>
  <c r="P254" i="15"/>
  <c r="BA255" i="15"/>
  <c r="BB255" i="15" s="1"/>
  <c r="AZ255" i="15"/>
  <c r="U276" i="15"/>
  <c r="V276" i="15" s="1"/>
  <c r="T276" i="15"/>
  <c r="X13" i="15"/>
  <c r="Y13" i="15"/>
  <c r="Z13" i="15" s="1"/>
  <c r="AG48" i="15"/>
  <c r="AH48" i="15" s="1"/>
  <c r="AF48" i="15"/>
  <c r="AN132" i="15"/>
  <c r="AO132" i="15"/>
  <c r="AP132" i="15" s="1"/>
  <c r="Q316" i="15"/>
  <c r="R316" i="15" s="1"/>
  <c r="P316" i="15"/>
  <c r="T37" i="15"/>
  <c r="U37" i="15"/>
  <c r="V37" i="15" s="1"/>
  <c r="AC128" i="15"/>
  <c r="AD128" i="15" s="1"/>
  <c r="AB128" i="15"/>
  <c r="AK164" i="15"/>
  <c r="AL164" i="15" s="1"/>
  <c r="AJ164" i="15"/>
  <c r="AR255" i="15"/>
  <c r="AS255" i="15"/>
  <c r="AT255" i="15" s="1"/>
  <c r="Y199" i="15"/>
  <c r="Z199" i="15" s="1"/>
  <c r="X199" i="15"/>
  <c r="AG234" i="15"/>
  <c r="AH234" i="15" s="1"/>
  <c r="AF234" i="15"/>
  <c r="AO326" i="15"/>
  <c r="AP326" i="15" s="1"/>
  <c r="AN326" i="15"/>
  <c r="AV353" i="15"/>
  <c r="AW353" i="15"/>
  <c r="AX353" i="15" s="1"/>
  <c r="U175" i="15"/>
  <c r="V175" i="15" s="1"/>
  <c r="T175" i="15"/>
  <c r="AB274" i="15"/>
  <c r="AC274" i="15"/>
  <c r="AD274" i="15" s="1"/>
  <c r="AJ350" i="15"/>
  <c r="AK350" i="15"/>
  <c r="AL350" i="15" s="1"/>
  <c r="AW122" i="15"/>
  <c r="AX122" i="15" s="1"/>
  <c r="AV122" i="15"/>
  <c r="T22" i="15"/>
  <c r="U22" i="15"/>
  <c r="V22" i="15" s="1"/>
  <c r="AB97" i="15"/>
  <c r="AC97" i="15"/>
  <c r="AD97" i="15" s="1"/>
  <c r="AJ189" i="15"/>
  <c r="AK189" i="15"/>
  <c r="AL189" i="15" s="1"/>
  <c r="AR216" i="15"/>
  <c r="AS216" i="15"/>
  <c r="AT216" i="15" s="1"/>
  <c r="AF203" i="15"/>
  <c r="AG203" i="15"/>
  <c r="AH203" i="15" s="1"/>
  <c r="T144" i="15"/>
  <c r="U144" i="15"/>
  <c r="V144" i="15" s="1"/>
  <c r="AC243" i="15"/>
  <c r="AD243" i="15" s="1"/>
  <c r="AB243" i="15"/>
  <c r="AK327" i="15"/>
  <c r="AL327" i="15" s="1"/>
  <c r="AJ327" i="15"/>
  <c r="AO56" i="15"/>
  <c r="AP56" i="15" s="1"/>
  <c r="AN56" i="15"/>
  <c r="AW147" i="15"/>
  <c r="AX147" i="15" s="1"/>
  <c r="AV147" i="15"/>
  <c r="Q184" i="15"/>
  <c r="R184" i="15" s="1"/>
  <c r="P184" i="15"/>
  <c r="AK143" i="15"/>
  <c r="AL143" i="15" s="1"/>
  <c r="AJ143" i="15"/>
  <c r="AS162" i="15"/>
  <c r="AT162" i="15" s="1"/>
  <c r="AR162" i="15"/>
  <c r="BA245" i="15"/>
  <c r="BB245" i="15" s="1"/>
  <c r="AZ245" i="15"/>
  <c r="U290" i="15"/>
  <c r="V290" i="15" s="1"/>
  <c r="T290" i="15"/>
  <c r="Y19" i="15"/>
  <c r="Z19" i="15" s="1"/>
  <c r="X19" i="15"/>
  <c r="AG102" i="15"/>
  <c r="AH102" i="15" s="1"/>
  <c r="AF102" i="15"/>
  <c r="AO202" i="15"/>
  <c r="AP202" i="15" s="1"/>
  <c r="AN202" i="15"/>
  <c r="AW285" i="15"/>
  <c r="AX285" i="15" s="1"/>
  <c r="AV285" i="15"/>
  <c r="BA22" i="15"/>
  <c r="BB22" i="15" s="1"/>
  <c r="AZ22" i="15"/>
  <c r="U107" i="15"/>
  <c r="V107" i="15" s="1"/>
  <c r="T107" i="15"/>
  <c r="AC142" i="15"/>
  <c r="AD142" i="15" s="1"/>
  <c r="AB142" i="15"/>
  <c r="AW101" i="15"/>
  <c r="AX101" i="15" s="1"/>
  <c r="AV101" i="15"/>
  <c r="Q122" i="15"/>
  <c r="R122" i="15" s="1"/>
  <c r="P122" i="15"/>
  <c r="Y205" i="15"/>
  <c r="Z205" i="15" s="1"/>
  <c r="X205" i="15"/>
  <c r="AG240" i="15"/>
  <c r="AH240" i="15" s="1"/>
  <c r="AF240" i="15"/>
  <c r="AO324" i="15"/>
  <c r="AP324" i="15" s="1"/>
  <c r="AN324" i="15"/>
  <c r="AS69" i="15"/>
  <c r="AT69" i="15" s="1"/>
  <c r="AR69" i="15"/>
  <c r="BA160" i="15"/>
  <c r="BB160" i="15" s="1"/>
  <c r="AZ160" i="15"/>
  <c r="U229" i="15"/>
  <c r="V229" i="15" s="1"/>
  <c r="T229" i="15"/>
  <c r="AC320" i="15"/>
  <c r="AD320" i="15" s="1"/>
  <c r="AB320" i="15"/>
  <c r="AG65" i="15"/>
  <c r="AH65" i="15" s="1"/>
  <c r="AF65" i="15"/>
  <c r="AO101" i="15"/>
  <c r="AP101" i="15" s="1"/>
  <c r="AN101" i="15"/>
  <c r="BA319" i="15"/>
  <c r="BB319" i="15" s="1"/>
  <c r="AZ319" i="15"/>
  <c r="E224" i="15"/>
  <c r="F224" i="15" s="1"/>
  <c r="AR184" i="15"/>
  <c r="AG245" i="15"/>
  <c r="AH245" i="15" s="1"/>
  <c r="E49" i="15"/>
  <c r="F49" i="15" s="1"/>
  <c r="M186" i="15"/>
  <c r="N186" i="15" s="1"/>
  <c r="M102" i="15"/>
  <c r="N102" i="15" s="1"/>
  <c r="I207" i="15"/>
  <c r="J207" i="15" s="1"/>
  <c r="M246" i="15"/>
  <c r="N246" i="15" s="1"/>
  <c r="M82" i="15"/>
  <c r="N82" i="15" s="1"/>
  <c r="I230" i="15"/>
  <c r="J230" i="15" s="1"/>
  <c r="I227" i="15"/>
  <c r="J227" i="15" s="1"/>
  <c r="E78" i="15"/>
  <c r="F78" i="15" s="1"/>
  <c r="AJ194" i="15"/>
  <c r="T330" i="15"/>
  <c r="AR297" i="15"/>
  <c r="AO281" i="15"/>
  <c r="AP281" i="15" s="1"/>
  <c r="AR22" i="15"/>
  <c r="AV190" i="15"/>
  <c r="Q115" i="15"/>
  <c r="R115" i="15" s="1"/>
  <c r="AN119" i="15"/>
  <c r="AB66" i="15"/>
  <c r="U279" i="15"/>
  <c r="V279" i="15" s="1"/>
  <c r="E182" i="15"/>
  <c r="F182" i="15" s="1"/>
  <c r="I43" i="15"/>
  <c r="J43" i="15" s="1"/>
  <c r="AV156" i="15"/>
  <c r="AZ85" i="15"/>
  <c r="I254" i="15"/>
  <c r="J254" i="15" s="1"/>
  <c r="I152" i="15"/>
  <c r="J152" i="15" s="1"/>
  <c r="E165" i="15"/>
  <c r="F165" i="15" s="1"/>
  <c r="I324" i="15"/>
  <c r="J324" i="15" s="1"/>
  <c r="M93" i="15"/>
  <c r="N93" i="15" s="1"/>
  <c r="E337" i="15"/>
  <c r="F337" i="15" s="1"/>
  <c r="E312" i="15"/>
  <c r="F312" i="15" s="1"/>
  <c r="E152" i="15"/>
  <c r="F152" i="15" s="1"/>
  <c r="I35" i="15"/>
  <c r="J35" i="15" s="1"/>
  <c r="M106" i="15"/>
  <c r="N106" i="15" s="1"/>
  <c r="I272" i="15"/>
  <c r="J272" i="15" s="1"/>
  <c r="AW325" i="15"/>
  <c r="AX325" i="15" s="1"/>
  <c r="AG317" i="15"/>
  <c r="AH317" i="15" s="1"/>
  <c r="BA18" i="15"/>
  <c r="BB18" i="15" s="1"/>
  <c r="AO122" i="15"/>
  <c r="AP122" i="15" s="1"/>
  <c r="AS319" i="15"/>
  <c r="AT319" i="15" s="1"/>
  <c r="T340" i="15"/>
  <c r="AG112" i="15"/>
  <c r="AH112" i="15" s="1"/>
  <c r="AF112" i="15"/>
  <c r="AO196" i="15"/>
  <c r="AP196" i="15" s="1"/>
  <c r="AN196" i="15"/>
  <c r="U101" i="15"/>
  <c r="V101" i="15" s="1"/>
  <c r="T101" i="15"/>
  <c r="AC192" i="15"/>
  <c r="AD192" i="15" s="1"/>
  <c r="AB192" i="15"/>
  <c r="Y77" i="15"/>
  <c r="Z77" i="15" s="1"/>
  <c r="AJ228" i="15"/>
  <c r="AV287" i="15"/>
  <c r="AS264" i="15"/>
  <c r="AT264" i="15" s="1"/>
  <c r="AC81" i="15"/>
  <c r="AD81" i="15" s="1"/>
  <c r="AB50" i="15"/>
  <c r="P214" i="15"/>
  <c r="AN102" i="15"/>
  <c r="AG235" i="15"/>
  <c r="AH235" i="15" s="1"/>
  <c r="Q61" i="15"/>
  <c r="R61" i="15" s="1"/>
  <c r="AS239" i="15"/>
  <c r="AT239" i="15" s="1"/>
  <c r="AC48" i="15"/>
  <c r="AD48" i="15" s="1"/>
  <c r="Q236" i="15"/>
  <c r="R236" i="15" s="1"/>
  <c r="AO52" i="15"/>
  <c r="AP52" i="15" s="1"/>
  <c r="AC215" i="15"/>
  <c r="AD215" i="15" s="1"/>
  <c r="BA47" i="15"/>
  <c r="BB47" i="15" s="1"/>
  <c r="AO291" i="15"/>
  <c r="AP291" i="15" s="1"/>
  <c r="AG94" i="15"/>
  <c r="AH94" i="15" s="1"/>
  <c r="Y11" i="15"/>
  <c r="Z11" i="15" s="1"/>
  <c r="BA192" i="15"/>
  <c r="BB192" i="15" s="1"/>
  <c r="AG14" i="15"/>
  <c r="AH14" i="15" s="1"/>
  <c r="AS10" i="15"/>
  <c r="AT10" i="15" s="1"/>
  <c r="U353" i="15"/>
  <c r="V353" i="15" s="1"/>
  <c r="AC10" i="15"/>
  <c r="AD10" i="15" s="1"/>
  <c r="AO247" i="15"/>
  <c r="AP247" i="15" s="1"/>
  <c r="AS295" i="15"/>
  <c r="AT295" i="15" s="1"/>
  <c r="BA72" i="15"/>
  <c r="BB72" i="15" s="1"/>
  <c r="Y53" i="15"/>
  <c r="Z53" i="15" s="1"/>
  <c r="AK57" i="15"/>
  <c r="AL57" i="15" s="1"/>
  <c r="AW52" i="15"/>
  <c r="AX52" i="15" s="1"/>
  <c r="U105" i="15"/>
  <c r="V105" i="15" s="1"/>
  <c r="AS101" i="15"/>
  <c r="AT101" i="15" s="1"/>
  <c r="Q218" i="15"/>
  <c r="R218" i="15" s="1"/>
  <c r="AC277" i="15"/>
  <c r="AD277" i="15" s="1"/>
  <c r="AO273" i="15"/>
  <c r="AP273" i="15" s="1"/>
  <c r="BA276" i="15"/>
  <c r="BB276" i="15" s="1"/>
  <c r="Y329" i="15"/>
  <c r="Z329" i="15" s="1"/>
  <c r="D30" i="14"/>
  <c r="AZ91" i="15"/>
  <c r="P53" i="15"/>
  <c r="AB168" i="15"/>
  <c r="AN236" i="15"/>
  <c r="AZ231" i="15"/>
  <c r="X236" i="15"/>
  <c r="AJ288" i="15"/>
  <c r="T261" i="15"/>
  <c r="AF336" i="15"/>
  <c r="AN114" i="15"/>
  <c r="AZ93" i="15"/>
  <c r="X98" i="15"/>
  <c r="AJ86" i="15"/>
  <c r="B12" i="14"/>
  <c r="P238" i="15"/>
  <c r="X144" i="15"/>
  <c r="AJ204" i="15"/>
  <c r="AV327" i="15"/>
  <c r="T316" i="15"/>
  <c r="AF311" i="15"/>
  <c r="AR315" i="15"/>
  <c r="AJ66" i="15"/>
  <c r="AV197" i="15"/>
  <c r="T202" i="15"/>
  <c r="AF189" i="15"/>
  <c r="AR169" i="15"/>
  <c r="AS214" i="15"/>
  <c r="AT214" i="15" s="1"/>
  <c r="AR214" i="15"/>
  <c r="BA305" i="15"/>
  <c r="BB305" i="15" s="1"/>
  <c r="AZ305" i="15"/>
  <c r="U334" i="15"/>
  <c r="V334" i="15" s="1"/>
  <c r="T334" i="15"/>
  <c r="Y55" i="15"/>
  <c r="Z55" i="15" s="1"/>
  <c r="X55" i="15"/>
  <c r="AG154" i="15"/>
  <c r="AH154" i="15" s="1"/>
  <c r="AF154" i="15"/>
  <c r="AO246" i="15"/>
  <c r="AP246" i="15" s="1"/>
  <c r="AN246" i="15"/>
  <c r="AW337" i="15"/>
  <c r="AX337" i="15" s="1"/>
  <c r="AV337" i="15"/>
  <c r="BA74" i="15"/>
  <c r="BB74" i="15" s="1"/>
  <c r="AZ74" i="15"/>
  <c r="U159" i="15"/>
  <c r="V159" i="15" s="1"/>
  <c r="T159" i="15"/>
  <c r="AC258" i="15"/>
  <c r="AD258" i="15" s="1"/>
  <c r="AB258" i="15"/>
  <c r="AK334" i="15"/>
  <c r="AL334" i="15" s="1"/>
  <c r="AJ334" i="15"/>
  <c r="AO71" i="15"/>
  <c r="AP71" i="15" s="1"/>
  <c r="AN71" i="15"/>
  <c r="AW170" i="15"/>
  <c r="AX170" i="15" s="1"/>
  <c r="AV170" i="15"/>
  <c r="Q247" i="15"/>
  <c r="R247" i="15" s="1"/>
  <c r="P247" i="15"/>
  <c r="Y346" i="15"/>
  <c r="Z346" i="15" s="1"/>
  <c r="X346" i="15"/>
  <c r="AC91" i="15"/>
  <c r="AD91" i="15" s="1"/>
  <c r="AB91" i="15"/>
  <c r="AK175" i="15"/>
  <c r="AL175" i="15" s="1"/>
  <c r="AJ175" i="15"/>
  <c r="AS258" i="15"/>
  <c r="AT258" i="15" s="1"/>
  <c r="AR258" i="15"/>
  <c r="BA277" i="15"/>
  <c r="BB277" i="15" s="1"/>
  <c r="AZ277" i="15"/>
  <c r="U322" i="15"/>
  <c r="V322" i="15" s="1"/>
  <c r="T322" i="15"/>
  <c r="Y51" i="15"/>
  <c r="Z51" i="15" s="1"/>
  <c r="X51" i="15"/>
  <c r="AG70" i="15"/>
  <c r="AH70" i="15" s="1"/>
  <c r="AF70" i="15"/>
  <c r="AO170" i="15"/>
  <c r="AP170" i="15" s="1"/>
  <c r="AN170" i="15"/>
  <c r="AW253" i="15"/>
  <c r="AX253" i="15" s="1"/>
  <c r="AV253" i="15"/>
  <c r="Q174" i="15"/>
  <c r="R174" i="15" s="1"/>
  <c r="P174" i="15"/>
  <c r="Y265" i="15"/>
  <c r="Z265" i="15" s="1"/>
  <c r="X265" i="15"/>
  <c r="AG292" i="15"/>
  <c r="AH292" i="15" s="1"/>
  <c r="AF292" i="15"/>
  <c r="AK22" i="15"/>
  <c r="AL22" i="15" s="1"/>
  <c r="AJ22" i="15"/>
  <c r="AS105" i="15"/>
  <c r="AT105" i="15" s="1"/>
  <c r="AR105" i="15"/>
  <c r="BA212" i="15"/>
  <c r="BB212" i="15" s="1"/>
  <c r="AZ212" i="15"/>
  <c r="U289" i="15"/>
  <c r="V289" i="15" s="1"/>
  <c r="T289" i="15"/>
  <c r="Y34" i="15"/>
  <c r="Z34" i="15" s="1"/>
  <c r="X34" i="15"/>
  <c r="AG125" i="15"/>
  <c r="AH125" i="15" s="1"/>
  <c r="AF125" i="15"/>
  <c r="AO209" i="15"/>
  <c r="AP209" i="15" s="1"/>
  <c r="AN209" i="15"/>
  <c r="AW300" i="15"/>
  <c r="AX300" i="15" s="1"/>
  <c r="AV300" i="15"/>
  <c r="BA29" i="15"/>
  <c r="BB29" i="15" s="1"/>
  <c r="AZ29" i="15"/>
  <c r="U138" i="15"/>
  <c r="V138" i="15" s="1"/>
  <c r="T138" i="15"/>
  <c r="AC213" i="15"/>
  <c r="AD213" i="15" s="1"/>
  <c r="AB213" i="15"/>
  <c r="AK305" i="15"/>
  <c r="AL305" i="15" s="1"/>
  <c r="AJ305" i="15"/>
  <c r="AO50" i="15"/>
  <c r="AP50" i="15" s="1"/>
  <c r="AN50" i="15"/>
  <c r="AW133" i="15"/>
  <c r="AX133" i="15" s="1"/>
  <c r="AV133" i="15"/>
  <c r="Q154" i="15"/>
  <c r="R154" i="15" s="1"/>
  <c r="P154" i="15"/>
  <c r="Y237" i="15"/>
  <c r="Z237" i="15" s="1"/>
  <c r="X237" i="15"/>
  <c r="AG272" i="15"/>
  <c r="AH272" i="15" s="1"/>
  <c r="AF272" i="15"/>
  <c r="AG227" i="15"/>
  <c r="AH227" i="15" s="1"/>
  <c r="AF227" i="15"/>
  <c r="AO311" i="15"/>
  <c r="AP311" i="15" s="1"/>
  <c r="AN311" i="15"/>
  <c r="AS56" i="15"/>
  <c r="AT56" i="15" s="1"/>
  <c r="AR56" i="15"/>
  <c r="BA155" i="15"/>
  <c r="BB155" i="15" s="1"/>
  <c r="AZ155" i="15"/>
  <c r="U232" i="15"/>
  <c r="V232" i="15" s="1"/>
  <c r="T232" i="15"/>
  <c r="AC267" i="15"/>
  <c r="AD267" i="15" s="1"/>
  <c r="AB267" i="15"/>
  <c r="AK351" i="15"/>
  <c r="AL351" i="15" s="1"/>
  <c r="AJ351" i="15"/>
  <c r="AO80" i="15"/>
  <c r="AP80" i="15" s="1"/>
  <c r="AN80" i="15"/>
  <c r="AW171" i="15"/>
  <c r="AX171" i="15" s="1"/>
  <c r="AV171" i="15"/>
  <c r="Q272" i="15"/>
  <c r="R272" i="15" s="1"/>
  <c r="P272" i="15"/>
  <c r="U65" i="15"/>
  <c r="V65" i="15" s="1"/>
  <c r="T65" i="15"/>
  <c r="AC156" i="15"/>
  <c r="AD156" i="15" s="1"/>
  <c r="AB156" i="15"/>
  <c r="AK248" i="15"/>
  <c r="AL248" i="15" s="1"/>
  <c r="AJ248" i="15"/>
  <c r="AS339" i="15"/>
  <c r="AT339" i="15" s="1"/>
  <c r="AR339" i="15"/>
  <c r="AW76" i="15"/>
  <c r="AX76" i="15" s="1"/>
  <c r="AV76" i="15"/>
  <c r="Q153" i="15"/>
  <c r="R153" i="15" s="1"/>
  <c r="P153" i="15"/>
  <c r="Y260" i="15"/>
  <c r="Z260" i="15" s="1"/>
  <c r="X260" i="15"/>
  <c r="AC53" i="15"/>
  <c r="AD53" i="15" s="1"/>
  <c r="AB53" i="15"/>
  <c r="AK145" i="15"/>
  <c r="AL145" i="15" s="1"/>
  <c r="AJ145" i="15"/>
  <c r="AS244" i="15"/>
  <c r="AT244" i="15" s="1"/>
  <c r="AR244" i="15"/>
  <c r="AO297" i="15"/>
  <c r="AP297" i="15" s="1"/>
  <c r="AN297" i="15"/>
  <c r="AW324" i="15"/>
  <c r="AX324" i="15" s="1"/>
  <c r="AV324" i="15"/>
  <c r="BA53" i="15"/>
  <c r="BB53" i="15" s="1"/>
  <c r="AZ53" i="15"/>
  <c r="U98" i="15"/>
  <c r="V98" i="15" s="1"/>
  <c r="T98" i="15"/>
  <c r="AC173" i="15"/>
  <c r="AD173" i="15" s="1"/>
  <c r="AB173" i="15"/>
  <c r="AK265" i="15"/>
  <c r="AL265" i="15" s="1"/>
  <c r="AJ265" i="15"/>
  <c r="AO10" i="15"/>
  <c r="AP10" i="15" s="1"/>
  <c r="AN10" i="15"/>
  <c r="AW93" i="15"/>
  <c r="AX93" i="15" s="1"/>
  <c r="AV93" i="15"/>
  <c r="Q178" i="15"/>
  <c r="R178" i="15" s="1"/>
  <c r="P178" i="15"/>
  <c r="Y261" i="15"/>
  <c r="Z261" i="15" s="1"/>
  <c r="X261" i="15"/>
  <c r="AG296" i="15"/>
  <c r="AH296" i="15" s="1"/>
  <c r="AF296" i="15"/>
  <c r="C25" i="14"/>
  <c r="AK39" i="15"/>
  <c r="AL39" i="15" s="1"/>
  <c r="U215" i="15"/>
  <c r="V215" i="15" s="1"/>
  <c r="AS206" i="15"/>
  <c r="AT206" i="15" s="1"/>
  <c r="AG99" i="15"/>
  <c r="AH99" i="15" s="1"/>
  <c r="BA8" i="15"/>
  <c r="BB8" i="15" s="1"/>
  <c r="AO347" i="15"/>
  <c r="AP347" i="15" s="1"/>
  <c r="U41" i="15"/>
  <c r="V41" i="15" s="1"/>
  <c r="AO123" i="15"/>
  <c r="AP123" i="15" s="1"/>
  <c r="AC314" i="15"/>
  <c r="AD314" i="15" s="1"/>
  <c r="BA297" i="15"/>
  <c r="BB297" i="15" s="1"/>
  <c r="AK346" i="15"/>
  <c r="AL346" i="15" s="1"/>
  <c r="BA27" i="15"/>
  <c r="BB27" i="15" s="1"/>
  <c r="U77" i="15"/>
  <c r="V77" i="15" s="1"/>
  <c r="AS92" i="15"/>
  <c r="AT92" i="15" s="1"/>
  <c r="AC132" i="15"/>
  <c r="AD132" i="15" s="1"/>
  <c r="B3" i="14"/>
  <c r="D25" i="14"/>
  <c r="X262" i="15"/>
  <c r="AG43" i="15"/>
  <c r="AH43" i="15" s="1"/>
  <c r="Q44" i="15"/>
  <c r="R44" i="15" s="1"/>
  <c r="AO99" i="15"/>
  <c r="AP99" i="15" s="1"/>
  <c r="AC104" i="15"/>
  <c r="AD104" i="15" s="1"/>
  <c r="BA167" i="15"/>
  <c r="BB167" i="15" s="1"/>
  <c r="AK224" i="15"/>
  <c r="AL224" i="15" s="1"/>
  <c r="AO226" i="15"/>
  <c r="AP226" i="15" s="1"/>
  <c r="AO63" i="15"/>
  <c r="AP63" i="15" s="1"/>
  <c r="Y111" i="15"/>
  <c r="Z111" i="15" s="1"/>
  <c r="AW126" i="15"/>
  <c r="AX126" i="15" s="1"/>
  <c r="AK140" i="15"/>
  <c r="AL140" i="15" s="1"/>
  <c r="U252" i="15"/>
  <c r="V252" i="15" s="1"/>
  <c r="AS251" i="15"/>
  <c r="AT251" i="15" s="1"/>
  <c r="AC46" i="15"/>
  <c r="AD46" i="15" s="1"/>
  <c r="AO292" i="15"/>
  <c r="AP292" i="15" s="1"/>
  <c r="AW98" i="15"/>
  <c r="AX98" i="15" s="1"/>
  <c r="AG210" i="15"/>
  <c r="AH210" i="15" s="1"/>
  <c r="Q195" i="15"/>
  <c r="R195" i="15" s="1"/>
  <c r="AS231" i="15"/>
  <c r="AT231" i="15" s="1"/>
  <c r="AC335" i="15"/>
  <c r="AD335" i="15" s="1"/>
  <c r="BA334" i="15"/>
  <c r="BB334" i="15" s="1"/>
  <c r="BA46" i="15"/>
  <c r="BB46" i="15" s="1"/>
  <c r="AS37" i="15"/>
  <c r="AT37" i="15" s="1"/>
  <c r="Q175" i="15"/>
  <c r="R175" i="15" s="1"/>
  <c r="AO302" i="15"/>
  <c r="AP302" i="15" s="1"/>
  <c r="Y286" i="15"/>
  <c r="Z286" i="15" s="1"/>
  <c r="BA250" i="15"/>
  <c r="BB250" i="15" s="1"/>
  <c r="AG88" i="15"/>
  <c r="AH88" i="15" s="1"/>
  <c r="Q65" i="15"/>
  <c r="R65" i="15" s="1"/>
  <c r="BA128" i="15"/>
  <c r="BB128" i="15" s="1"/>
  <c r="B36" i="14"/>
  <c r="Y210" i="15"/>
  <c r="Z210" i="15" s="1"/>
  <c r="AS47" i="15"/>
  <c r="AT47" i="15" s="1"/>
  <c r="AC23" i="15"/>
  <c r="AD23" i="15" s="1"/>
  <c r="U335" i="15"/>
  <c r="V335" i="15" s="1"/>
  <c r="AO172" i="15"/>
  <c r="AP172" i="15" s="1"/>
  <c r="Y172" i="15"/>
  <c r="Z172" i="15" s="1"/>
  <c r="AC230" i="15"/>
  <c r="AD230" i="15" s="1"/>
  <c r="AW249" i="15"/>
  <c r="AX249" i="15" s="1"/>
  <c r="U197" i="15"/>
  <c r="V197" i="15" s="1"/>
  <c r="B26" i="14"/>
  <c r="D27" i="14"/>
  <c r="C5" i="15"/>
  <c r="B4" i="14"/>
  <c r="B25" i="14"/>
  <c r="C28" i="14"/>
  <c r="C9" i="14"/>
  <c r="B27" i="14"/>
  <c r="B28" i="14"/>
  <c r="C10" i="14"/>
  <c r="C26" i="14"/>
  <c r="C27" i="14"/>
  <c r="D11" i="14"/>
  <c r="D10" i="14"/>
  <c r="B8" i="14"/>
  <c r="D5" i="14"/>
  <c r="C8" i="14"/>
  <c r="D12" i="14"/>
  <c r="D7" i="14"/>
  <c r="D9" i="14"/>
  <c r="D6" i="14"/>
  <c r="D8" i="14"/>
  <c r="D3" i="14"/>
  <c r="D4" i="14" s="1"/>
  <c r="C30" i="14"/>
  <c r="C24" i="14"/>
  <c r="D24" i="14"/>
  <c r="C6" i="14"/>
  <c r="C11" i="14"/>
  <c r="B6" i="14"/>
  <c r="B5" i="14"/>
  <c r="D29" i="14"/>
  <c r="B10" i="14"/>
  <c r="E6" i="15"/>
  <c r="F6" i="15" s="1"/>
  <c r="B11" i="14"/>
  <c r="C29" i="14"/>
  <c r="B24" i="14"/>
  <c r="D28" i="14"/>
  <c r="C12" i="14"/>
  <c r="B9" i="14"/>
  <c r="C4" i="14"/>
  <c r="AG6" i="15"/>
  <c r="AH6" i="15" s="1"/>
  <c r="AW6" i="15"/>
  <c r="AX6" i="15" s="1"/>
  <c r="AV6" i="15"/>
  <c r="L18" i="8"/>
  <c r="O6" i="15"/>
  <c r="W6" i="15"/>
  <c r="AQ6" i="15"/>
  <c r="G6" i="15"/>
  <c r="H6" i="15" s="1"/>
  <c r="B33" i="14"/>
  <c r="F6" i="8"/>
  <c r="D6" i="8" s="1"/>
  <c r="B7" i="14" s="1"/>
  <c r="F18" i="8"/>
  <c r="D18" i="8" s="1"/>
  <c r="AK6" i="15" l="1"/>
  <c r="AL6" i="15" s="1"/>
  <c r="T14" i="26" s="1"/>
  <c r="K5" i="15"/>
  <c r="M6" i="15"/>
  <c r="N6" i="15" s="1"/>
  <c r="H16" i="26" s="1"/>
  <c r="G15" i="26"/>
  <c r="U6" i="15"/>
  <c r="V6" i="15" s="1"/>
  <c r="L16" i="26" s="1"/>
  <c r="C14" i="26"/>
  <c r="C15" i="26"/>
  <c r="O14" i="26"/>
  <c r="C16" i="26"/>
  <c r="L5" i="15"/>
  <c r="G18" i="26" s="1"/>
  <c r="O15" i="26"/>
  <c r="AA14" i="26"/>
  <c r="V15" i="26"/>
  <c r="G17" i="26"/>
  <c r="G16" i="26"/>
  <c r="U14" i="26"/>
  <c r="AB14" i="26"/>
  <c r="D5" i="15"/>
  <c r="C18" i="26" s="1"/>
  <c r="C17" i="26"/>
  <c r="F5" i="15"/>
  <c r="D18" i="26" s="1"/>
  <c r="AA15" i="26"/>
  <c r="V14" i="26"/>
  <c r="U16" i="26"/>
  <c r="O16" i="26"/>
  <c r="O17" i="26"/>
  <c r="AA17" i="26"/>
  <c r="U15" i="26"/>
  <c r="P16" i="26"/>
  <c r="AB16" i="26"/>
  <c r="U17" i="26"/>
  <c r="AA16" i="26"/>
  <c r="AB17" i="26"/>
  <c r="V17" i="26"/>
  <c r="P15" i="26"/>
  <c r="D16" i="26"/>
  <c r="V16" i="26"/>
  <c r="P17" i="26"/>
  <c r="P14" i="26"/>
  <c r="AB15" i="26"/>
  <c r="D15" i="26"/>
  <c r="D17" i="26"/>
  <c r="D14" i="26"/>
  <c r="E5" i="15"/>
  <c r="C16" i="14"/>
  <c r="B16" i="14"/>
  <c r="F5" i="14" s="1"/>
  <c r="B17" i="14"/>
  <c r="F6" i="14" s="1"/>
  <c r="C19" i="14"/>
  <c r="D17" i="14"/>
  <c r="B20" i="14"/>
  <c r="F9" i="14" s="1"/>
  <c r="C15" i="14"/>
  <c r="B18" i="14"/>
  <c r="F7" i="14" s="1"/>
  <c r="D18" i="14"/>
  <c r="B15" i="14"/>
  <c r="C17" i="14"/>
  <c r="D21" i="14"/>
  <c r="D16" i="14"/>
  <c r="C20" i="14"/>
  <c r="D19" i="14"/>
  <c r="B21" i="14"/>
  <c r="D15" i="14"/>
  <c r="H10" i="14" s="1"/>
  <c r="D20" i="14"/>
  <c r="C18" i="14"/>
  <c r="B19" i="14"/>
  <c r="F8" i="14" s="1"/>
  <c r="C21" i="14"/>
  <c r="C7" i="14"/>
  <c r="Y6" i="15"/>
  <c r="Z6" i="15" s="1"/>
  <c r="X6" i="15"/>
  <c r="E14" i="26"/>
  <c r="E17" i="26"/>
  <c r="E16" i="26"/>
  <c r="E15" i="26"/>
  <c r="Q6" i="15"/>
  <c r="R6" i="15" s="1"/>
  <c r="P6" i="15"/>
  <c r="P5" i="15" s="1"/>
  <c r="I18" i="26" s="1"/>
  <c r="S17" i="26"/>
  <c r="S16" i="26"/>
  <c r="S15" i="26"/>
  <c r="S14" i="26"/>
  <c r="Y16" i="26"/>
  <c r="Y15" i="26"/>
  <c r="Y14" i="26"/>
  <c r="Y17" i="26"/>
  <c r="Q16" i="26"/>
  <c r="Q15" i="26"/>
  <c r="Q14" i="26"/>
  <c r="Q17" i="26"/>
  <c r="Z17" i="26"/>
  <c r="Z16" i="26"/>
  <c r="Z15" i="26"/>
  <c r="Z14" i="26"/>
  <c r="R17" i="26"/>
  <c r="R16" i="26"/>
  <c r="R15" i="26"/>
  <c r="R14" i="26"/>
  <c r="AS6" i="15"/>
  <c r="AT6" i="15" s="1"/>
  <c r="AR6" i="15"/>
  <c r="K17" i="26"/>
  <c r="K16" i="26"/>
  <c r="K15" i="26"/>
  <c r="K14" i="26"/>
  <c r="O5" i="15"/>
  <c r="I6" i="15"/>
  <c r="J6" i="15" s="1"/>
  <c r="H5" i="15"/>
  <c r="E18" i="26" s="1"/>
  <c r="G5" i="15"/>
  <c r="T15" i="26" l="1"/>
  <c r="T17" i="26"/>
  <c r="T16" i="26"/>
  <c r="H14" i="26"/>
  <c r="H15" i="26"/>
  <c r="N5" i="15"/>
  <c r="H18" i="26" s="1"/>
  <c r="M5" i="15"/>
  <c r="H17" i="26"/>
  <c r="L17" i="26"/>
  <c r="L14" i="26"/>
  <c r="L15" i="26"/>
  <c r="H4" i="14"/>
  <c r="AQ308" i="13" s="1"/>
  <c r="G7" i="14"/>
  <c r="F4" i="14"/>
  <c r="F3" i="14"/>
  <c r="H12" i="14"/>
  <c r="H7" i="14"/>
  <c r="C7" i="13" s="1"/>
  <c r="H6" i="14"/>
  <c r="H9" i="14"/>
  <c r="H3" i="14"/>
  <c r="H8" i="14"/>
  <c r="H5" i="14"/>
  <c r="F12" i="14"/>
  <c r="F10" i="14"/>
  <c r="F11" i="14"/>
  <c r="G9" i="14"/>
  <c r="G8" i="14"/>
  <c r="G11" i="14"/>
  <c r="G5" i="14"/>
  <c r="G6" i="14"/>
  <c r="G3" i="14"/>
  <c r="G4" i="14"/>
  <c r="G12" i="14"/>
  <c r="G10" i="14"/>
  <c r="H11" i="14"/>
  <c r="K87" i="13"/>
  <c r="K151" i="13"/>
  <c r="K215" i="13"/>
  <c r="K279" i="13"/>
  <c r="K345" i="13"/>
  <c r="K96" i="13"/>
  <c r="K160" i="13"/>
  <c r="K224" i="13"/>
  <c r="K288" i="13"/>
  <c r="K346" i="13"/>
  <c r="K97" i="13"/>
  <c r="K161" i="13"/>
  <c r="K225" i="13"/>
  <c r="K289" i="13"/>
  <c r="K347" i="13"/>
  <c r="K98" i="13"/>
  <c r="K162" i="13"/>
  <c r="K226" i="13"/>
  <c r="K290" i="13"/>
  <c r="K348" i="13"/>
  <c r="K99" i="13"/>
  <c r="K163" i="13"/>
  <c r="K227" i="13"/>
  <c r="K291" i="13"/>
  <c r="K44" i="13"/>
  <c r="K108" i="13"/>
  <c r="K172" i="13"/>
  <c r="K236" i="13"/>
  <c r="K300" i="13"/>
  <c r="K141" i="13"/>
  <c r="K78" i="13"/>
  <c r="K334" i="13"/>
  <c r="K277" i="13"/>
  <c r="K246" i="13"/>
  <c r="K189" i="13"/>
  <c r="K126" i="13"/>
  <c r="K69" i="13"/>
  <c r="K325" i="13"/>
  <c r="K326" i="13"/>
  <c r="K344" i="13"/>
  <c r="K95" i="13"/>
  <c r="K159" i="13"/>
  <c r="K223" i="13"/>
  <c r="K287" i="13"/>
  <c r="K353" i="13"/>
  <c r="K104" i="13"/>
  <c r="K168" i="13"/>
  <c r="K232" i="13"/>
  <c r="K296" i="13"/>
  <c r="K354" i="13"/>
  <c r="K105" i="13"/>
  <c r="K169" i="13"/>
  <c r="K233" i="13"/>
  <c r="K297" i="13"/>
  <c r="K42" i="13"/>
  <c r="K106" i="13"/>
  <c r="K170" i="13"/>
  <c r="K234" i="13"/>
  <c r="K298" i="13"/>
  <c r="K43" i="13"/>
  <c r="K107" i="13"/>
  <c r="K171" i="13"/>
  <c r="K235" i="13"/>
  <c r="K299" i="13"/>
  <c r="K52" i="13"/>
  <c r="K116" i="13"/>
  <c r="K180" i="13"/>
  <c r="K244" i="13"/>
  <c r="K308" i="13"/>
  <c r="K173" i="13"/>
  <c r="K110" i="13"/>
  <c r="K53" i="13"/>
  <c r="K309" i="13"/>
  <c r="K278" i="13"/>
  <c r="K221" i="13"/>
  <c r="K158" i="13"/>
  <c r="K101" i="13"/>
  <c r="K198" i="13"/>
  <c r="K134" i="13"/>
  <c r="K352" i="13"/>
  <c r="K103" i="13"/>
  <c r="K167" i="13"/>
  <c r="K231" i="13"/>
  <c r="K295" i="13"/>
  <c r="K48" i="13"/>
  <c r="K112" i="13"/>
  <c r="K176" i="13"/>
  <c r="K240" i="13"/>
  <c r="K304" i="13"/>
  <c r="K49" i="13"/>
  <c r="K113" i="13"/>
  <c r="K177" i="13"/>
  <c r="K241" i="13"/>
  <c r="K305" i="13"/>
  <c r="K50" i="13"/>
  <c r="K114" i="13"/>
  <c r="K178" i="13"/>
  <c r="K242" i="13"/>
  <c r="K306" i="13"/>
  <c r="K51" i="13"/>
  <c r="K115" i="13"/>
  <c r="K179" i="13"/>
  <c r="K243" i="13"/>
  <c r="K307" i="13"/>
  <c r="K60" i="13"/>
  <c r="K124" i="13"/>
  <c r="K188" i="13"/>
  <c r="K252" i="13"/>
  <c r="K316" i="13"/>
  <c r="K205" i="13"/>
  <c r="K142" i="13"/>
  <c r="K85" i="13"/>
  <c r="K54" i="13"/>
  <c r="K310" i="13"/>
  <c r="K253" i="13"/>
  <c r="K190" i="13"/>
  <c r="K133" i="13"/>
  <c r="K102" i="13"/>
  <c r="K166" i="13"/>
  <c r="K47" i="13"/>
  <c r="K111" i="13"/>
  <c r="K175" i="13"/>
  <c r="K239" i="13"/>
  <c r="K303" i="13"/>
  <c r="K56" i="13"/>
  <c r="K120" i="13"/>
  <c r="K184" i="13"/>
  <c r="K248" i="13"/>
  <c r="K312" i="13"/>
  <c r="K57" i="13"/>
  <c r="K121" i="13"/>
  <c r="K185" i="13"/>
  <c r="K249" i="13"/>
  <c r="K313" i="13"/>
  <c r="K58" i="13"/>
  <c r="K122" i="13"/>
  <c r="K186" i="13"/>
  <c r="K250" i="13"/>
  <c r="K314" i="13"/>
  <c r="K59" i="13"/>
  <c r="K123" i="13"/>
  <c r="K187" i="13"/>
  <c r="K251" i="13"/>
  <c r="K315" i="13"/>
  <c r="K68" i="13"/>
  <c r="K132" i="13"/>
  <c r="K196" i="13"/>
  <c r="K260" i="13"/>
  <c r="K324" i="13"/>
  <c r="K237" i="13"/>
  <c r="K174" i="13"/>
  <c r="K117" i="13"/>
  <c r="K86" i="13"/>
  <c r="K342" i="13"/>
  <c r="K285" i="13"/>
  <c r="K222" i="13"/>
  <c r="K165" i="13"/>
  <c r="K230" i="13"/>
  <c r="K55" i="13"/>
  <c r="K119" i="13"/>
  <c r="K183" i="13"/>
  <c r="K247" i="13"/>
  <c r="K311" i="13"/>
  <c r="K64" i="13"/>
  <c r="K128" i="13"/>
  <c r="K192" i="13"/>
  <c r="K256" i="13"/>
  <c r="K320" i="13"/>
  <c r="K65" i="13"/>
  <c r="K129" i="13"/>
  <c r="K193" i="13"/>
  <c r="K257" i="13"/>
  <c r="K321" i="13"/>
  <c r="K66" i="13"/>
  <c r="K130" i="13"/>
  <c r="K194" i="13"/>
  <c r="K258" i="13"/>
  <c r="K322" i="13"/>
  <c r="K67" i="13"/>
  <c r="K131" i="13"/>
  <c r="K195" i="13"/>
  <c r="K259" i="13"/>
  <c r="K323" i="13"/>
  <c r="K76" i="13"/>
  <c r="K140" i="13"/>
  <c r="K204" i="13"/>
  <c r="K268" i="13"/>
  <c r="K332" i="13"/>
  <c r="K269" i="13"/>
  <c r="K206" i="13"/>
  <c r="K149" i="13"/>
  <c r="K118" i="13"/>
  <c r="K61" i="13"/>
  <c r="K317" i="13"/>
  <c r="K254" i="13"/>
  <c r="K197" i="13"/>
  <c r="K262" i="13"/>
  <c r="K63" i="13"/>
  <c r="K127" i="13"/>
  <c r="K191" i="13"/>
  <c r="K255" i="13"/>
  <c r="K319" i="13"/>
  <c r="K72" i="13"/>
  <c r="K136" i="13"/>
  <c r="K200" i="13"/>
  <c r="K264" i="13"/>
  <c r="K328" i="13"/>
  <c r="K73" i="13"/>
  <c r="K137" i="13"/>
  <c r="K201" i="13"/>
  <c r="K265" i="13"/>
  <c r="K329" i="13"/>
  <c r="K74" i="13"/>
  <c r="K138" i="13"/>
  <c r="K202" i="13"/>
  <c r="K266" i="13"/>
  <c r="K330" i="13"/>
  <c r="K75" i="13"/>
  <c r="K139" i="13"/>
  <c r="K203" i="13"/>
  <c r="K267" i="13"/>
  <c r="K331" i="13"/>
  <c r="K84" i="13"/>
  <c r="K148" i="13"/>
  <c r="K212" i="13"/>
  <c r="K276" i="13"/>
  <c r="K45" i="13"/>
  <c r="K301" i="13"/>
  <c r="K238" i="13"/>
  <c r="K181" i="13"/>
  <c r="K150" i="13"/>
  <c r="K93" i="13"/>
  <c r="K343" i="13"/>
  <c r="K286" i="13"/>
  <c r="K229" i="13"/>
  <c r="K351" i="13"/>
  <c r="K71" i="13"/>
  <c r="K135" i="13"/>
  <c r="K199" i="13"/>
  <c r="K263" i="13"/>
  <c r="K327" i="13"/>
  <c r="K80" i="13"/>
  <c r="K144" i="13"/>
  <c r="K208" i="13"/>
  <c r="K272" i="13"/>
  <c r="K336" i="13"/>
  <c r="K81" i="13"/>
  <c r="K145" i="13"/>
  <c r="K209" i="13"/>
  <c r="K273" i="13"/>
  <c r="K337" i="13"/>
  <c r="K82" i="13"/>
  <c r="K146" i="13"/>
  <c r="K210" i="13"/>
  <c r="K274" i="13"/>
  <c r="K41" i="13"/>
  <c r="K83" i="13"/>
  <c r="K147" i="13"/>
  <c r="K211" i="13"/>
  <c r="K275" i="13"/>
  <c r="K341" i="13"/>
  <c r="K92" i="13"/>
  <c r="K156" i="13"/>
  <c r="K220" i="13"/>
  <c r="K284" i="13"/>
  <c r="K77" i="13"/>
  <c r="K333" i="13"/>
  <c r="K270" i="13"/>
  <c r="K213" i="13"/>
  <c r="K182" i="13"/>
  <c r="K125" i="13"/>
  <c r="K62" i="13"/>
  <c r="K318" i="13"/>
  <c r="K261" i="13"/>
  <c r="K294" i="13"/>
  <c r="K79" i="13"/>
  <c r="K143" i="13"/>
  <c r="K207" i="13"/>
  <c r="K271" i="13"/>
  <c r="K335" i="13"/>
  <c r="K88" i="13"/>
  <c r="K152" i="13"/>
  <c r="K216" i="13"/>
  <c r="K280" i="13"/>
  <c r="K338" i="13"/>
  <c r="K89" i="13"/>
  <c r="K153" i="13"/>
  <c r="K217" i="13"/>
  <c r="K281" i="13"/>
  <c r="K339" i="13"/>
  <c r="K90" i="13"/>
  <c r="K154" i="13"/>
  <c r="K218" i="13"/>
  <c r="K282" i="13"/>
  <c r="K340" i="13"/>
  <c r="K91" i="13"/>
  <c r="K155" i="13"/>
  <c r="K219" i="13"/>
  <c r="K283" i="13"/>
  <c r="K349" i="13"/>
  <c r="K100" i="13"/>
  <c r="K164" i="13"/>
  <c r="K228" i="13"/>
  <c r="K292" i="13"/>
  <c r="K109" i="13"/>
  <c r="K46" i="13"/>
  <c r="K302" i="13"/>
  <c r="K245" i="13"/>
  <c r="K214" i="13"/>
  <c r="K157" i="13"/>
  <c r="K94" i="13"/>
  <c r="K350" i="13"/>
  <c r="K293" i="13"/>
  <c r="K70" i="13"/>
  <c r="W15" i="26"/>
  <c r="W14" i="26"/>
  <c r="W17" i="26"/>
  <c r="W16" i="26"/>
  <c r="X16" i="26"/>
  <c r="X15" i="26"/>
  <c r="X14" i="26"/>
  <c r="X17" i="26"/>
  <c r="I16" i="26"/>
  <c r="I15" i="26"/>
  <c r="I14" i="26"/>
  <c r="I17" i="26"/>
  <c r="F15" i="26"/>
  <c r="F14" i="26"/>
  <c r="F17" i="26"/>
  <c r="F16" i="26"/>
  <c r="J17" i="26"/>
  <c r="J16" i="26"/>
  <c r="J15" i="26"/>
  <c r="J14" i="26"/>
  <c r="M14" i="26"/>
  <c r="M17" i="26"/>
  <c r="M16" i="26"/>
  <c r="M15" i="26"/>
  <c r="N15" i="26"/>
  <c r="N14" i="26"/>
  <c r="N17" i="26"/>
  <c r="N16" i="26"/>
  <c r="AM5" i="15"/>
  <c r="S5" i="15"/>
  <c r="J5" i="15"/>
  <c r="F18" i="26" s="1"/>
  <c r="I5" i="15"/>
  <c r="AA5" i="15"/>
  <c r="AI5" i="15"/>
  <c r="W5" i="15"/>
  <c r="AQ5" i="15"/>
  <c r="R5" i="15"/>
  <c r="J18" i="26" s="1"/>
  <c r="Q5" i="15"/>
  <c r="AE5" i="15"/>
  <c r="AU5" i="15"/>
  <c r="AY5" i="15"/>
  <c r="AQ107" i="13" l="1"/>
  <c r="AQ51" i="13"/>
  <c r="AQ179" i="13"/>
  <c r="AR179" i="13" s="1"/>
  <c r="AQ243" i="13"/>
  <c r="AS243" i="13" s="1"/>
  <c r="AT243" i="13" s="1"/>
  <c r="AQ83" i="13"/>
  <c r="AR83" i="13" s="1"/>
  <c r="AQ307" i="13"/>
  <c r="AQ43" i="13"/>
  <c r="AQ52" i="13"/>
  <c r="AQ116" i="13"/>
  <c r="AQ171" i="13"/>
  <c r="AQ180" i="13"/>
  <c r="AQ244" i="13"/>
  <c r="AR308" i="13"/>
  <c r="AS308" i="13"/>
  <c r="AT308" i="13" s="1"/>
  <c r="AQ115" i="13"/>
  <c r="AQ75" i="13"/>
  <c r="AQ67" i="13"/>
  <c r="AQ163" i="13"/>
  <c r="AQ251" i="13"/>
  <c r="AQ323" i="13"/>
  <c r="AQ76" i="13"/>
  <c r="AQ148" i="13"/>
  <c r="AQ220" i="13"/>
  <c r="AQ292" i="13"/>
  <c r="AQ53" i="13"/>
  <c r="AQ117" i="13"/>
  <c r="AQ181" i="13"/>
  <c r="AQ245" i="13"/>
  <c r="AQ309" i="13"/>
  <c r="AQ62" i="13"/>
  <c r="AQ126" i="13"/>
  <c r="AQ190" i="13"/>
  <c r="AQ254" i="13"/>
  <c r="AQ318" i="13"/>
  <c r="AQ71" i="13"/>
  <c r="AQ135" i="13"/>
  <c r="AQ199" i="13"/>
  <c r="AQ263" i="13"/>
  <c r="AQ327" i="13"/>
  <c r="AQ81" i="13"/>
  <c r="AQ145" i="13"/>
  <c r="AQ209" i="13"/>
  <c r="AQ273" i="13"/>
  <c r="AQ337" i="13"/>
  <c r="AQ210" i="13"/>
  <c r="AQ152" i="13"/>
  <c r="AQ90" i="13"/>
  <c r="AQ346" i="13"/>
  <c r="AQ288" i="13"/>
  <c r="AQ226" i="13"/>
  <c r="AQ168" i="13"/>
  <c r="AQ106" i="13"/>
  <c r="AQ48" i="13"/>
  <c r="AQ304" i="13"/>
  <c r="W90" i="13"/>
  <c r="W154" i="13"/>
  <c r="W218" i="13"/>
  <c r="W282" i="13"/>
  <c r="W346" i="13"/>
  <c r="W91" i="13"/>
  <c r="W155" i="13"/>
  <c r="W219" i="13"/>
  <c r="W283" i="13"/>
  <c r="W347" i="13"/>
  <c r="W92" i="13"/>
  <c r="W156" i="13"/>
  <c r="W220" i="13"/>
  <c r="W284" i="13"/>
  <c r="W348" i="13"/>
  <c r="W101" i="13"/>
  <c r="W165" i="13"/>
  <c r="W229" i="13"/>
  <c r="W293" i="13"/>
  <c r="W46" i="13"/>
  <c r="W110" i="13"/>
  <c r="W174" i="13"/>
  <c r="W238" i="13"/>
  <c r="W302" i="13"/>
  <c r="W55" i="13"/>
  <c r="W119" i="13"/>
  <c r="W183" i="13"/>
  <c r="W247" i="13"/>
  <c r="W311" i="13"/>
  <c r="W64" i="13"/>
  <c r="W128" i="13"/>
  <c r="W192" i="13"/>
  <c r="W256" i="13"/>
  <c r="W320" i="13"/>
  <c r="W249" i="13"/>
  <c r="W137" i="13"/>
  <c r="W337" i="13"/>
  <c r="W233" i="13"/>
  <c r="G45" i="13"/>
  <c r="W353" i="13"/>
  <c r="G55" i="13"/>
  <c r="G64" i="13"/>
  <c r="G65" i="13"/>
  <c r="G90" i="13"/>
  <c r="G132" i="13"/>
  <c r="G196" i="13"/>
  <c r="G260" i="13"/>
  <c r="AQ91" i="13"/>
  <c r="AQ187" i="13"/>
  <c r="AQ259" i="13"/>
  <c r="AQ331" i="13"/>
  <c r="AQ84" i="13"/>
  <c r="AQ156" i="13"/>
  <c r="AQ228" i="13"/>
  <c r="AQ300" i="13"/>
  <c r="AQ61" i="13"/>
  <c r="AQ125" i="13"/>
  <c r="AQ189" i="13"/>
  <c r="AQ253" i="13"/>
  <c r="AQ317" i="13"/>
  <c r="AQ70" i="13"/>
  <c r="AQ134" i="13"/>
  <c r="AQ198" i="13"/>
  <c r="AQ262" i="13"/>
  <c r="AQ326" i="13"/>
  <c r="AQ79" i="13"/>
  <c r="AQ143" i="13"/>
  <c r="AQ207" i="13"/>
  <c r="AQ271" i="13"/>
  <c r="AQ335" i="13"/>
  <c r="AQ89" i="13"/>
  <c r="AQ153" i="13"/>
  <c r="AQ217" i="13"/>
  <c r="AQ281" i="13"/>
  <c r="AQ345" i="13"/>
  <c r="AQ242" i="13"/>
  <c r="AQ184" i="13"/>
  <c r="AQ122" i="13"/>
  <c r="AQ64" i="13"/>
  <c r="AQ320" i="13"/>
  <c r="AQ258" i="13"/>
  <c r="AQ200" i="13"/>
  <c r="AQ138" i="13"/>
  <c r="AQ80" i="13"/>
  <c r="AQ336" i="13"/>
  <c r="W98" i="13"/>
  <c r="W162" i="13"/>
  <c r="W226" i="13"/>
  <c r="W290" i="13"/>
  <c r="W354" i="13"/>
  <c r="W99" i="13"/>
  <c r="W163" i="13"/>
  <c r="W227" i="13"/>
  <c r="W291" i="13"/>
  <c r="W41" i="13"/>
  <c r="W100" i="13"/>
  <c r="W164" i="13"/>
  <c r="W228" i="13"/>
  <c r="W292" i="13"/>
  <c r="W45" i="13"/>
  <c r="W109" i="13"/>
  <c r="W173" i="13"/>
  <c r="W237" i="13"/>
  <c r="W301" i="13"/>
  <c r="W54" i="13"/>
  <c r="W118" i="13"/>
  <c r="W182" i="13"/>
  <c r="W246" i="13"/>
  <c r="W310" i="13"/>
  <c r="W63" i="13"/>
  <c r="W127" i="13"/>
  <c r="W191" i="13"/>
  <c r="W255" i="13"/>
  <c r="W319" i="13"/>
  <c r="W72" i="13"/>
  <c r="W136" i="13"/>
  <c r="W200" i="13"/>
  <c r="W264" i="13"/>
  <c r="W328" i="13"/>
  <c r="W313" i="13"/>
  <c r="W201" i="13"/>
  <c r="W89" i="13"/>
  <c r="W297" i="13"/>
  <c r="G53" i="13"/>
  <c r="G46" i="13"/>
  <c r="G63" i="13"/>
  <c r="G72" i="13"/>
  <c r="W97" i="13"/>
  <c r="G98" i="13"/>
  <c r="G140" i="13"/>
  <c r="G204" i="13"/>
  <c r="G268" i="13"/>
  <c r="AQ99" i="13"/>
  <c r="AQ195" i="13"/>
  <c r="AQ267" i="13"/>
  <c r="AQ339" i="13"/>
  <c r="AQ92" i="13"/>
  <c r="AQ164" i="13"/>
  <c r="AQ236" i="13"/>
  <c r="AQ316" i="13"/>
  <c r="AQ69" i="13"/>
  <c r="AQ133" i="13"/>
  <c r="AQ197" i="13"/>
  <c r="AQ261" i="13"/>
  <c r="AQ325" i="13"/>
  <c r="AQ78" i="13"/>
  <c r="AQ142" i="13"/>
  <c r="AQ206" i="13"/>
  <c r="AQ270" i="13"/>
  <c r="AQ334" i="13"/>
  <c r="AQ87" i="13"/>
  <c r="AQ151" i="13"/>
  <c r="AQ215" i="13"/>
  <c r="AQ279" i="13"/>
  <c r="AQ343" i="13"/>
  <c r="AQ97" i="13"/>
  <c r="AQ161" i="13"/>
  <c r="AQ225" i="13"/>
  <c r="AQ289" i="13"/>
  <c r="AQ353" i="13"/>
  <c r="AQ274" i="13"/>
  <c r="AQ216" i="13"/>
  <c r="AQ154" i="13"/>
  <c r="AQ96" i="13"/>
  <c r="AQ352" i="13"/>
  <c r="AQ290" i="13"/>
  <c r="AQ232" i="13"/>
  <c r="AQ170" i="13"/>
  <c r="AQ112" i="13"/>
  <c r="W42" i="13"/>
  <c r="W106" i="13"/>
  <c r="W170" i="13"/>
  <c r="W234" i="13"/>
  <c r="W298" i="13"/>
  <c r="W43" i="13"/>
  <c r="W107" i="13"/>
  <c r="W171" i="13"/>
  <c r="W235" i="13"/>
  <c r="W299" i="13"/>
  <c r="W44" i="13"/>
  <c r="W108" i="13"/>
  <c r="W172" i="13"/>
  <c r="W236" i="13"/>
  <c r="W300" i="13"/>
  <c r="W53" i="13"/>
  <c r="W117" i="13"/>
  <c r="W181" i="13"/>
  <c r="W245" i="13"/>
  <c r="W309" i="13"/>
  <c r="W62" i="13"/>
  <c r="W126" i="13"/>
  <c r="W190" i="13"/>
  <c r="W254" i="13"/>
  <c r="W318" i="13"/>
  <c r="W71" i="13"/>
  <c r="W135" i="13"/>
  <c r="W199" i="13"/>
  <c r="W263" i="13"/>
  <c r="W327" i="13"/>
  <c r="W80" i="13"/>
  <c r="W144" i="13"/>
  <c r="W208" i="13"/>
  <c r="W272" i="13"/>
  <c r="W336" i="13"/>
  <c r="W65" i="13"/>
  <c r="W265" i="13"/>
  <c r="W153" i="13"/>
  <c r="W49" i="13"/>
  <c r="G61" i="13"/>
  <c r="G54" i="13"/>
  <c r="G71" i="13"/>
  <c r="G80" i="13"/>
  <c r="G42" i="13"/>
  <c r="G51" i="13"/>
  <c r="G148" i="13"/>
  <c r="G212" i="13"/>
  <c r="AQ123" i="13"/>
  <c r="AQ203" i="13"/>
  <c r="AQ275" i="13"/>
  <c r="AQ347" i="13"/>
  <c r="AQ100" i="13"/>
  <c r="AQ172" i="13"/>
  <c r="AQ252" i="13"/>
  <c r="AQ324" i="13"/>
  <c r="AQ77" i="13"/>
  <c r="AQ141" i="13"/>
  <c r="AQ205" i="13"/>
  <c r="AQ269" i="13"/>
  <c r="AQ333" i="13"/>
  <c r="AQ86" i="13"/>
  <c r="AQ150" i="13"/>
  <c r="AQ214" i="13"/>
  <c r="AQ278" i="13"/>
  <c r="AQ342" i="13"/>
  <c r="AQ95" i="13"/>
  <c r="AQ159" i="13"/>
  <c r="AQ223" i="13"/>
  <c r="AQ287" i="13"/>
  <c r="AQ351" i="13"/>
  <c r="AQ105" i="13"/>
  <c r="AQ169" i="13"/>
  <c r="AQ233" i="13"/>
  <c r="AQ297" i="13"/>
  <c r="AQ50" i="13"/>
  <c r="AQ306" i="13"/>
  <c r="AQ248" i="13"/>
  <c r="AQ186" i="13"/>
  <c r="AQ128" i="13"/>
  <c r="AQ66" i="13"/>
  <c r="AQ322" i="13"/>
  <c r="AQ264" i="13"/>
  <c r="AQ202" i="13"/>
  <c r="AQ144" i="13"/>
  <c r="W50" i="13"/>
  <c r="W114" i="13"/>
  <c r="W178" i="13"/>
  <c r="W242" i="13"/>
  <c r="W306" i="13"/>
  <c r="W51" i="13"/>
  <c r="W115" i="13"/>
  <c r="W179" i="13"/>
  <c r="W243" i="13"/>
  <c r="W307" i="13"/>
  <c r="W52" i="13"/>
  <c r="W116" i="13"/>
  <c r="W180" i="13"/>
  <c r="W244" i="13"/>
  <c r="W308" i="13"/>
  <c r="W61" i="13"/>
  <c r="W125" i="13"/>
  <c r="W189" i="13"/>
  <c r="W253" i="13"/>
  <c r="W317" i="13"/>
  <c r="W70" i="13"/>
  <c r="W134" i="13"/>
  <c r="W198" i="13"/>
  <c r="W262" i="13"/>
  <c r="W326" i="13"/>
  <c r="W79" i="13"/>
  <c r="W143" i="13"/>
  <c r="W207" i="13"/>
  <c r="W271" i="13"/>
  <c r="W335" i="13"/>
  <c r="W88" i="13"/>
  <c r="W152" i="13"/>
  <c r="W216" i="13"/>
  <c r="W280" i="13"/>
  <c r="W344" i="13"/>
  <c r="W129" i="13"/>
  <c r="W329" i="13"/>
  <c r="W217" i="13"/>
  <c r="W113" i="13"/>
  <c r="G69" i="13"/>
  <c r="G62" i="13"/>
  <c r="G79" i="13"/>
  <c r="G88" i="13"/>
  <c r="G50" i="13"/>
  <c r="G76" i="13"/>
  <c r="G156" i="13"/>
  <c r="G220" i="13"/>
  <c r="AQ131" i="13"/>
  <c r="AQ211" i="13"/>
  <c r="AQ283" i="13"/>
  <c r="AQ41" i="13"/>
  <c r="AQ108" i="13"/>
  <c r="AQ188" i="13"/>
  <c r="AQ260" i="13"/>
  <c r="AQ332" i="13"/>
  <c r="AQ85" i="13"/>
  <c r="AQ149" i="13"/>
  <c r="AQ213" i="13"/>
  <c r="AQ277" i="13"/>
  <c r="AQ341" i="13"/>
  <c r="AQ94" i="13"/>
  <c r="AQ158" i="13"/>
  <c r="AQ222" i="13"/>
  <c r="AQ286" i="13"/>
  <c r="AQ350" i="13"/>
  <c r="AQ103" i="13"/>
  <c r="AQ167" i="13"/>
  <c r="AQ231" i="13"/>
  <c r="AQ295" i="13"/>
  <c r="AQ49" i="13"/>
  <c r="AQ113" i="13"/>
  <c r="AQ177" i="13"/>
  <c r="AQ241" i="13"/>
  <c r="AQ305" i="13"/>
  <c r="AQ82" i="13"/>
  <c r="AQ338" i="13"/>
  <c r="AQ280" i="13"/>
  <c r="AQ218" i="13"/>
  <c r="AQ160" i="13"/>
  <c r="AQ98" i="13"/>
  <c r="AQ354" i="13"/>
  <c r="AQ296" i="13"/>
  <c r="AQ234" i="13"/>
  <c r="AQ176" i="13"/>
  <c r="W58" i="13"/>
  <c r="W122" i="13"/>
  <c r="W186" i="13"/>
  <c r="W250" i="13"/>
  <c r="W314" i="13"/>
  <c r="W59" i="13"/>
  <c r="W123" i="13"/>
  <c r="W187" i="13"/>
  <c r="W251" i="13"/>
  <c r="W315" i="13"/>
  <c r="W60" i="13"/>
  <c r="W124" i="13"/>
  <c r="W188" i="13"/>
  <c r="W252" i="13"/>
  <c r="W316" i="13"/>
  <c r="W69" i="13"/>
  <c r="W133" i="13"/>
  <c r="W197" i="13"/>
  <c r="W261" i="13"/>
  <c r="W325" i="13"/>
  <c r="W78" i="13"/>
  <c r="W142" i="13"/>
  <c r="W206" i="13"/>
  <c r="W270" i="13"/>
  <c r="W334" i="13"/>
  <c r="W87" i="13"/>
  <c r="W151" i="13"/>
  <c r="W215" i="13"/>
  <c r="W279" i="13"/>
  <c r="W343" i="13"/>
  <c r="W96" i="13"/>
  <c r="W160" i="13"/>
  <c r="W224" i="13"/>
  <c r="W288" i="13"/>
  <c r="W352" i="13"/>
  <c r="W193" i="13"/>
  <c r="W81" i="13"/>
  <c r="W281" i="13"/>
  <c r="W177" i="13"/>
  <c r="G77" i="13"/>
  <c r="G70" i="13"/>
  <c r="G87" i="13"/>
  <c r="G96" i="13"/>
  <c r="G58" i="13"/>
  <c r="G97" i="13"/>
  <c r="AQ139" i="13"/>
  <c r="AQ219" i="13"/>
  <c r="AQ291" i="13"/>
  <c r="AQ44" i="13"/>
  <c r="AQ124" i="13"/>
  <c r="AQ196" i="13"/>
  <c r="AQ268" i="13"/>
  <c r="AQ340" i="13"/>
  <c r="AQ93" i="13"/>
  <c r="AQ157" i="13"/>
  <c r="AQ221" i="13"/>
  <c r="AQ285" i="13"/>
  <c r="AQ349" i="13"/>
  <c r="AQ102" i="13"/>
  <c r="AQ166" i="13"/>
  <c r="AQ230" i="13"/>
  <c r="AQ294" i="13"/>
  <c r="AQ47" i="13"/>
  <c r="AQ111" i="13"/>
  <c r="AQ175" i="13"/>
  <c r="AQ239" i="13"/>
  <c r="AQ303" i="13"/>
  <c r="AQ57" i="13"/>
  <c r="AQ121" i="13"/>
  <c r="AQ185" i="13"/>
  <c r="AQ249" i="13"/>
  <c r="AQ313" i="13"/>
  <c r="AQ114" i="13"/>
  <c r="AQ56" i="13"/>
  <c r="AQ312" i="13"/>
  <c r="AQ250" i="13"/>
  <c r="AQ192" i="13"/>
  <c r="AQ130" i="13"/>
  <c r="AQ72" i="13"/>
  <c r="AQ328" i="13"/>
  <c r="AQ266" i="13"/>
  <c r="AQ208" i="13"/>
  <c r="W66" i="13"/>
  <c r="W130" i="13"/>
  <c r="W194" i="13"/>
  <c r="W258" i="13"/>
  <c r="W322" i="13"/>
  <c r="W67" i="13"/>
  <c r="W131" i="13"/>
  <c r="W195" i="13"/>
  <c r="W259" i="13"/>
  <c r="W323" i="13"/>
  <c r="W68" i="13"/>
  <c r="W132" i="13"/>
  <c r="W196" i="13"/>
  <c r="W260" i="13"/>
  <c r="W324" i="13"/>
  <c r="W77" i="13"/>
  <c r="W141" i="13"/>
  <c r="W205" i="13"/>
  <c r="W269" i="13"/>
  <c r="W333" i="13"/>
  <c r="W86" i="13"/>
  <c r="W150" i="13"/>
  <c r="W214" i="13"/>
  <c r="W278" i="13"/>
  <c r="W342" i="13"/>
  <c r="W95" i="13"/>
  <c r="W159" i="13"/>
  <c r="W223" i="13"/>
  <c r="W287" i="13"/>
  <c r="W351" i="13"/>
  <c r="W104" i="13"/>
  <c r="W168" i="13"/>
  <c r="W232" i="13"/>
  <c r="W296" i="13"/>
  <c r="W57" i="13"/>
  <c r="W257" i="13"/>
  <c r="W145" i="13"/>
  <c r="W345" i="13"/>
  <c r="W241" i="13"/>
  <c r="G85" i="13"/>
  <c r="G78" i="13"/>
  <c r="G95" i="13"/>
  <c r="G104" i="13"/>
  <c r="G66" i="13"/>
  <c r="G108" i="13"/>
  <c r="G172" i="13"/>
  <c r="G236" i="13"/>
  <c r="AQ147" i="13"/>
  <c r="AQ227" i="13"/>
  <c r="AQ299" i="13"/>
  <c r="AQ60" i="13"/>
  <c r="AQ132" i="13"/>
  <c r="AQ204" i="13"/>
  <c r="AQ276" i="13"/>
  <c r="AQ348" i="13"/>
  <c r="AQ101" i="13"/>
  <c r="AQ165" i="13"/>
  <c r="AQ229" i="13"/>
  <c r="AQ293" i="13"/>
  <c r="AQ46" i="13"/>
  <c r="AQ110" i="13"/>
  <c r="AQ174" i="13"/>
  <c r="AQ238" i="13"/>
  <c r="AQ302" i="13"/>
  <c r="AQ55" i="13"/>
  <c r="AQ119" i="13"/>
  <c r="AQ183" i="13"/>
  <c r="AQ247" i="13"/>
  <c r="AQ311" i="13"/>
  <c r="AQ65" i="13"/>
  <c r="AQ129" i="13"/>
  <c r="AQ193" i="13"/>
  <c r="AQ257" i="13"/>
  <c r="AQ321" i="13"/>
  <c r="AQ146" i="13"/>
  <c r="AQ88" i="13"/>
  <c r="AQ344" i="13"/>
  <c r="AQ282" i="13"/>
  <c r="AQ224" i="13"/>
  <c r="AQ162" i="13"/>
  <c r="AQ104" i="13"/>
  <c r="AQ42" i="13"/>
  <c r="AQ298" i="13"/>
  <c r="AQ240" i="13"/>
  <c r="W74" i="13"/>
  <c r="W138" i="13"/>
  <c r="W202" i="13"/>
  <c r="W266" i="13"/>
  <c r="W330" i="13"/>
  <c r="W75" i="13"/>
  <c r="W139" i="13"/>
  <c r="W203" i="13"/>
  <c r="W267" i="13"/>
  <c r="W331" i="13"/>
  <c r="W76" i="13"/>
  <c r="W140" i="13"/>
  <c r="W204" i="13"/>
  <c r="W268" i="13"/>
  <c r="W332" i="13"/>
  <c r="W85" i="13"/>
  <c r="W149" i="13"/>
  <c r="W213" i="13"/>
  <c r="W277" i="13"/>
  <c r="W341" i="13"/>
  <c r="W94" i="13"/>
  <c r="W158" i="13"/>
  <c r="W222" i="13"/>
  <c r="W286" i="13"/>
  <c r="W350" i="13"/>
  <c r="W103" i="13"/>
  <c r="W167" i="13"/>
  <c r="W231" i="13"/>
  <c r="W295" i="13"/>
  <c r="W48" i="13"/>
  <c r="W112" i="13"/>
  <c r="W176" i="13"/>
  <c r="W240" i="13"/>
  <c r="W304" i="13"/>
  <c r="W121" i="13"/>
  <c r="W321" i="13"/>
  <c r="W209" i="13"/>
  <c r="W105" i="13"/>
  <c r="W305" i="13"/>
  <c r="G93" i="13"/>
  <c r="G86" i="13"/>
  <c r="G48" i="13"/>
  <c r="G49" i="13"/>
  <c r="G74" i="13"/>
  <c r="G116" i="13"/>
  <c r="G180" i="13"/>
  <c r="G244" i="13"/>
  <c r="AQ235" i="13"/>
  <c r="AQ173" i="13"/>
  <c r="AQ63" i="13"/>
  <c r="AQ265" i="13"/>
  <c r="AQ136" i="13"/>
  <c r="W338" i="13"/>
  <c r="W212" i="13"/>
  <c r="W102" i="13"/>
  <c r="W303" i="13"/>
  <c r="W273" i="13"/>
  <c r="G124" i="13"/>
  <c r="G300" i="13"/>
  <c r="G81" i="13"/>
  <c r="G157" i="13"/>
  <c r="G221" i="13"/>
  <c r="G285" i="13"/>
  <c r="G142" i="13"/>
  <c r="G206" i="13"/>
  <c r="G270" i="13"/>
  <c r="G334" i="13"/>
  <c r="G127" i="13"/>
  <c r="G191" i="13"/>
  <c r="G255" i="13"/>
  <c r="G319" i="13"/>
  <c r="G103" i="13"/>
  <c r="G168" i="13"/>
  <c r="G232" i="13"/>
  <c r="G296" i="13"/>
  <c r="W225" i="13"/>
  <c r="G145" i="13"/>
  <c r="G209" i="13"/>
  <c r="G273" i="13"/>
  <c r="G337" i="13"/>
  <c r="G122" i="13"/>
  <c r="G186" i="13"/>
  <c r="G250" i="13"/>
  <c r="G314" i="13"/>
  <c r="G219" i="13"/>
  <c r="G323" i="13"/>
  <c r="G325" i="13"/>
  <c r="G187" i="13"/>
  <c r="G267" i="13"/>
  <c r="G347" i="13"/>
  <c r="G141" i="13"/>
  <c r="G126" i="13"/>
  <c r="G303" i="13"/>
  <c r="G193" i="13"/>
  <c r="G298" i="13"/>
  <c r="G139" i="13"/>
  <c r="G292" i="13"/>
  <c r="G183" i="13"/>
  <c r="G352" i="13"/>
  <c r="G242" i="13"/>
  <c r="AQ315" i="13"/>
  <c r="AQ237" i="13"/>
  <c r="AQ127" i="13"/>
  <c r="AQ329" i="13"/>
  <c r="AQ74" i="13"/>
  <c r="W83" i="13"/>
  <c r="W276" i="13"/>
  <c r="W166" i="13"/>
  <c r="W56" i="13"/>
  <c r="W169" i="13"/>
  <c r="G164" i="13"/>
  <c r="G308" i="13"/>
  <c r="G99" i="13"/>
  <c r="G165" i="13"/>
  <c r="G229" i="13"/>
  <c r="G59" i="13"/>
  <c r="G150" i="13"/>
  <c r="G214" i="13"/>
  <c r="G278" i="13"/>
  <c r="G342" i="13"/>
  <c r="G135" i="13"/>
  <c r="G199" i="13"/>
  <c r="G263" i="13"/>
  <c r="G327" i="13"/>
  <c r="G112" i="13"/>
  <c r="G176" i="13"/>
  <c r="G240" i="13"/>
  <c r="G304" i="13"/>
  <c r="G68" i="13"/>
  <c r="G153" i="13"/>
  <c r="G217" i="13"/>
  <c r="G281" i="13"/>
  <c r="G345" i="13"/>
  <c r="G130" i="13"/>
  <c r="G194" i="13"/>
  <c r="G258" i="13"/>
  <c r="G322" i="13"/>
  <c r="G283" i="13"/>
  <c r="G41" i="13"/>
  <c r="G115" i="13"/>
  <c r="G251" i="13"/>
  <c r="G309" i="13"/>
  <c r="G284" i="13"/>
  <c r="G254" i="13"/>
  <c r="G152" i="13"/>
  <c r="G321" i="13"/>
  <c r="G235" i="13"/>
  <c r="AQ155" i="13"/>
  <c r="AQ201" i="13"/>
  <c r="W239" i="13"/>
  <c r="G149" i="13"/>
  <c r="G262" i="13"/>
  <c r="G311" i="13"/>
  <c r="G201" i="13"/>
  <c r="G306" i="13"/>
  <c r="G315" i="13"/>
  <c r="AQ68" i="13"/>
  <c r="AQ301" i="13"/>
  <c r="AQ191" i="13"/>
  <c r="AQ178" i="13"/>
  <c r="AQ330" i="13"/>
  <c r="W147" i="13"/>
  <c r="W340" i="13"/>
  <c r="W230" i="13"/>
  <c r="W120" i="13"/>
  <c r="W289" i="13"/>
  <c r="G188" i="13"/>
  <c r="G316" i="13"/>
  <c r="G109" i="13"/>
  <c r="G173" i="13"/>
  <c r="G237" i="13"/>
  <c r="G83" i="13"/>
  <c r="G158" i="13"/>
  <c r="G222" i="13"/>
  <c r="G286" i="13"/>
  <c r="G350" i="13"/>
  <c r="G143" i="13"/>
  <c r="G207" i="13"/>
  <c r="G271" i="13"/>
  <c r="G335" i="13"/>
  <c r="G120" i="13"/>
  <c r="G184" i="13"/>
  <c r="G248" i="13"/>
  <c r="G312" i="13"/>
  <c r="G91" i="13"/>
  <c r="G161" i="13"/>
  <c r="G225" i="13"/>
  <c r="G289" i="13"/>
  <c r="G353" i="13"/>
  <c r="G138" i="13"/>
  <c r="G202" i="13"/>
  <c r="G266" i="13"/>
  <c r="G330" i="13"/>
  <c r="G317" i="13"/>
  <c r="G259" i="13"/>
  <c r="G179" i="13"/>
  <c r="G301" i="13"/>
  <c r="G341" i="13"/>
  <c r="G348" i="13"/>
  <c r="G318" i="13"/>
  <c r="G216" i="13"/>
  <c r="G257" i="13"/>
  <c r="G227" i="13"/>
  <c r="G277" i="13"/>
  <c r="G224" i="13"/>
  <c r="G178" i="13"/>
  <c r="G203" i="13"/>
  <c r="AQ140" i="13"/>
  <c r="AQ54" i="13"/>
  <c r="AQ255" i="13"/>
  <c r="AQ120" i="13"/>
  <c r="AQ272" i="13"/>
  <c r="W211" i="13"/>
  <c r="W93" i="13"/>
  <c r="W294" i="13"/>
  <c r="W184" i="13"/>
  <c r="G101" i="13"/>
  <c r="G228" i="13"/>
  <c r="G324" i="13"/>
  <c r="G117" i="13"/>
  <c r="G181" i="13"/>
  <c r="G245" i="13"/>
  <c r="G100" i="13"/>
  <c r="G166" i="13"/>
  <c r="G230" i="13"/>
  <c r="G294" i="13"/>
  <c r="G60" i="13"/>
  <c r="G151" i="13"/>
  <c r="G215" i="13"/>
  <c r="G279" i="13"/>
  <c r="G343" i="13"/>
  <c r="G128" i="13"/>
  <c r="G192" i="13"/>
  <c r="G256" i="13"/>
  <c r="G320" i="13"/>
  <c r="G105" i="13"/>
  <c r="G169" i="13"/>
  <c r="G233" i="13"/>
  <c r="G297" i="13"/>
  <c r="G43" i="13"/>
  <c r="G146" i="13"/>
  <c r="G210" i="13"/>
  <c r="G274" i="13"/>
  <c r="G338" i="13"/>
  <c r="G349" i="13"/>
  <c r="G339" i="13"/>
  <c r="G243" i="13"/>
  <c r="G333" i="13"/>
  <c r="G44" i="13"/>
  <c r="W185" i="13"/>
  <c r="G175" i="13"/>
  <c r="G129" i="13"/>
  <c r="G75" i="13"/>
  <c r="W349" i="13"/>
  <c r="G134" i="13"/>
  <c r="G247" i="13"/>
  <c r="G137" i="13"/>
  <c r="G114" i="13"/>
  <c r="G123" i="13"/>
  <c r="AQ212" i="13"/>
  <c r="AQ118" i="13"/>
  <c r="AQ319" i="13"/>
  <c r="AQ58" i="13"/>
  <c r="W82" i="13"/>
  <c r="W275" i="13"/>
  <c r="W157" i="13"/>
  <c r="W47" i="13"/>
  <c r="W248" i="13"/>
  <c r="G47" i="13"/>
  <c r="G252" i="13"/>
  <c r="G332" i="13"/>
  <c r="G125" i="13"/>
  <c r="G189" i="13"/>
  <c r="G253" i="13"/>
  <c r="G110" i="13"/>
  <c r="G174" i="13"/>
  <c r="G238" i="13"/>
  <c r="G302" i="13"/>
  <c r="G84" i="13"/>
  <c r="G159" i="13"/>
  <c r="G223" i="13"/>
  <c r="G287" i="13"/>
  <c r="G351" i="13"/>
  <c r="G136" i="13"/>
  <c r="G200" i="13"/>
  <c r="G264" i="13"/>
  <c r="G328" i="13"/>
  <c r="G113" i="13"/>
  <c r="G177" i="13"/>
  <c r="G241" i="13"/>
  <c r="G305" i="13"/>
  <c r="G73" i="13"/>
  <c r="G154" i="13"/>
  <c r="G218" i="13"/>
  <c r="G282" i="13"/>
  <c r="G346" i="13"/>
  <c r="G94" i="13"/>
  <c r="G107" i="13"/>
  <c r="G299" i="13"/>
  <c r="G131" i="13"/>
  <c r="G147" i="13"/>
  <c r="G57" i="13"/>
  <c r="G67" i="13"/>
  <c r="G170" i="13"/>
  <c r="W148" i="13"/>
  <c r="G52" i="13"/>
  <c r="G119" i="13"/>
  <c r="G288" i="13"/>
  <c r="G155" i="13"/>
  <c r="AQ284" i="13"/>
  <c r="AQ182" i="13"/>
  <c r="AQ73" i="13"/>
  <c r="AQ314" i="13"/>
  <c r="W146" i="13"/>
  <c r="W339" i="13"/>
  <c r="W221" i="13"/>
  <c r="W111" i="13"/>
  <c r="W312" i="13"/>
  <c r="G56" i="13"/>
  <c r="G276" i="13"/>
  <c r="G340" i="13"/>
  <c r="G133" i="13"/>
  <c r="G197" i="13"/>
  <c r="G261" i="13"/>
  <c r="G118" i="13"/>
  <c r="G182" i="13"/>
  <c r="G246" i="13"/>
  <c r="G310" i="13"/>
  <c r="G102" i="13"/>
  <c r="G167" i="13"/>
  <c r="G231" i="13"/>
  <c r="G295" i="13"/>
  <c r="W161" i="13"/>
  <c r="G144" i="13"/>
  <c r="G208" i="13"/>
  <c r="G272" i="13"/>
  <c r="G336" i="13"/>
  <c r="G121" i="13"/>
  <c r="G185" i="13"/>
  <c r="G249" i="13"/>
  <c r="G313" i="13"/>
  <c r="G92" i="13"/>
  <c r="G162" i="13"/>
  <c r="G226" i="13"/>
  <c r="G290" i="13"/>
  <c r="G354" i="13"/>
  <c r="G163" i="13"/>
  <c r="G171" i="13"/>
  <c r="G331" i="13"/>
  <c r="G307" i="13"/>
  <c r="G211" i="13"/>
  <c r="W285" i="13"/>
  <c r="G111" i="13"/>
  <c r="G344" i="13"/>
  <c r="G234" i="13"/>
  <c r="G275" i="13"/>
  <c r="AQ310" i="13"/>
  <c r="AQ194" i="13"/>
  <c r="W73" i="13"/>
  <c r="G213" i="13"/>
  <c r="G326" i="13"/>
  <c r="G89" i="13"/>
  <c r="G265" i="13"/>
  <c r="G291" i="13"/>
  <c r="AQ59" i="13"/>
  <c r="AQ45" i="13"/>
  <c r="AQ246" i="13"/>
  <c r="AQ137" i="13"/>
  <c r="AQ256" i="13"/>
  <c r="W210" i="13"/>
  <c r="W84" i="13"/>
  <c r="W175" i="13"/>
  <c r="G205" i="13"/>
  <c r="G269" i="13"/>
  <c r="G190" i="13"/>
  <c r="G239" i="13"/>
  <c r="G280" i="13"/>
  <c r="G106" i="13"/>
  <c r="G195" i="13"/>
  <c r="AQ109" i="13"/>
  <c r="W274" i="13"/>
  <c r="G82" i="13"/>
  <c r="G198" i="13"/>
  <c r="G160" i="13"/>
  <c r="G329" i="13"/>
  <c r="G293" i="13"/>
  <c r="D7" i="13"/>
  <c r="E7" i="13"/>
  <c r="F7" i="13" s="1"/>
  <c r="L350" i="13"/>
  <c r="M350" i="13"/>
  <c r="N350" i="13" s="1"/>
  <c r="L292" i="13"/>
  <c r="M292" i="13"/>
  <c r="N292" i="13" s="1"/>
  <c r="L91" i="13"/>
  <c r="M91" i="13"/>
  <c r="N91" i="13" s="1"/>
  <c r="L217" i="13"/>
  <c r="M217" i="13"/>
  <c r="N217" i="13" s="1"/>
  <c r="L335" i="13"/>
  <c r="M335" i="13"/>
  <c r="N335" i="13" s="1"/>
  <c r="L62" i="13"/>
  <c r="M62" i="13"/>
  <c r="N62" i="13" s="1"/>
  <c r="L220" i="13"/>
  <c r="M220" i="13"/>
  <c r="N220" i="13" s="1"/>
  <c r="L41" i="13"/>
  <c r="M41" i="13"/>
  <c r="N41" i="13" s="1"/>
  <c r="L145" i="13"/>
  <c r="M145" i="13"/>
  <c r="N145" i="13" s="1"/>
  <c r="L263" i="13"/>
  <c r="M263" i="13"/>
  <c r="N263" i="13" s="1"/>
  <c r="L93" i="13"/>
  <c r="M93" i="13"/>
  <c r="N93" i="13" s="1"/>
  <c r="L148" i="13"/>
  <c r="M148" i="13"/>
  <c r="N148" i="13" s="1"/>
  <c r="L266" i="13"/>
  <c r="M266" i="13"/>
  <c r="N266" i="13" s="1"/>
  <c r="L73" i="13"/>
  <c r="M73" i="13"/>
  <c r="N73" i="13" s="1"/>
  <c r="L191" i="13"/>
  <c r="M191" i="13"/>
  <c r="N191" i="13" s="1"/>
  <c r="L118" i="13"/>
  <c r="M118" i="13"/>
  <c r="N118" i="13" s="1"/>
  <c r="L76" i="13"/>
  <c r="M76" i="13"/>
  <c r="N76" i="13" s="1"/>
  <c r="L194" i="13"/>
  <c r="M194" i="13"/>
  <c r="N194" i="13" s="1"/>
  <c r="L320" i="13"/>
  <c r="M320" i="13"/>
  <c r="N320" i="13" s="1"/>
  <c r="L119" i="13"/>
  <c r="M119" i="13"/>
  <c r="N119" i="13" s="1"/>
  <c r="L117" i="13"/>
  <c r="M117" i="13"/>
  <c r="N117" i="13" s="1"/>
  <c r="L315" i="13"/>
  <c r="M315" i="13"/>
  <c r="N315" i="13" s="1"/>
  <c r="L122" i="13"/>
  <c r="M122" i="13"/>
  <c r="N122" i="13" s="1"/>
  <c r="L248" i="13"/>
  <c r="M248" i="13"/>
  <c r="N248" i="13" s="1"/>
  <c r="L47" i="13"/>
  <c r="M47" i="13"/>
  <c r="N47" i="13" s="1"/>
  <c r="L85" i="13"/>
  <c r="M85" i="13"/>
  <c r="N85" i="13" s="1"/>
  <c r="L307" i="13"/>
  <c r="M307" i="13"/>
  <c r="N307" i="13" s="1"/>
  <c r="L114" i="13"/>
  <c r="M114" i="13"/>
  <c r="N114" i="13" s="1"/>
  <c r="L240" i="13"/>
  <c r="M240" i="13"/>
  <c r="N240" i="13" s="1"/>
  <c r="L352" i="13"/>
  <c r="M352" i="13"/>
  <c r="N352" i="13" s="1"/>
  <c r="L53" i="13"/>
  <c r="M53" i="13"/>
  <c r="N53" i="13" s="1"/>
  <c r="L299" i="13"/>
  <c r="M299" i="13"/>
  <c r="N299" i="13" s="1"/>
  <c r="L106" i="13"/>
  <c r="M106" i="13"/>
  <c r="N106" i="13" s="1"/>
  <c r="L232" i="13"/>
  <c r="M232" i="13"/>
  <c r="N232" i="13" s="1"/>
  <c r="L344" i="13"/>
  <c r="M344" i="13"/>
  <c r="N344" i="13" s="1"/>
  <c r="L334" i="13"/>
  <c r="M334" i="13"/>
  <c r="N334" i="13" s="1"/>
  <c r="L291" i="13"/>
  <c r="M291" i="13"/>
  <c r="N291" i="13" s="1"/>
  <c r="L98" i="13"/>
  <c r="M98" i="13"/>
  <c r="N98" i="13" s="1"/>
  <c r="L224" i="13"/>
  <c r="M224" i="13"/>
  <c r="N224" i="13" s="1"/>
  <c r="AY21" i="13"/>
  <c r="AY23" i="13"/>
  <c r="AY26" i="13"/>
  <c r="AY40" i="13"/>
  <c r="AI38" i="13"/>
  <c r="AI11" i="13"/>
  <c r="AI19" i="13"/>
  <c r="AY29" i="13"/>
  <c r="AY31" i="13"/>
  <c r="AY34" i="13"/>
  <c r="AI13" i="13"/>
  <c r="AI15" i="13"/>
  <c r="AI17" i="13"/>
  <c r="AI27" i="13"/>
  <c r="AY37" i="13"/>
  <c r="AY39" i="13"/>
  <c r="AY19" i="13"/>
  <c r="AI21" i="13"/>
  <c r="AI23" i="13"/>
  <c r="AI25" i="13"/>
  <c r="AI35" i="13"/>
  <c r="AY14" i="13"/>
  <c r="AY17" i="13"/>
  <c r="AY27" i="13"/>
  <c r="AI29" i="13"/>
  <c r="AI31" i="13"/>
  <c r="AI33" i="13"/>
  <c r="AI12" i="13"/>
  <c r="AY20" i="13"/>
  <c r="AY22" i="13"/>
  <c r="AY25" i="13"/>
  <c r="AY35" i="13"/>
  <c r="AI37" i="13"/>
  <c r="AI39" i="13"/>
  <c r="AI18" i="13"/>
  <c r="AI20" i="13"/>
  <c r="AY28" i="13"/>
  <c r="AY30" i="13"/>
  <c r="AY33" i="13"/>
  <c r="AY16" i="13"/>
  <c r="AI14" i="13"/>
  <c r="AI16" i="13"/>
  <c r="AI26" i="13"/>
  <c r="AI28" i="13"/>
  <c r="AY36" i="13"/>
  <c r="AY38" i="13"/>
  <c r="AY12" i="13"/>
  <c r="AY24" i="13"/>
  <c r="AI22" i="13"/>
  <c r="AI24" i="13"/>
  <c r="AI34" i="13"/>
  <c r="AI36" i="13"/>
  <c r="AY13" i="13"/>
  <c r="AY15" i="13"/>
  <c r="AY18" i="13"/>
  <c r="AY32" i="13"/>
  <c r="AI30" i="13"/>
  <c r="AI32" i="13"/>
  <c r="AI40" i="13"/>
  <c r="S9" i="13"/>
  <c r="S10" i="13"/>
  <c r="S8" i="13"/>
  <c r="S6" i="13"/>
  <c r="S7" i="13"/>
  <c r="AU52" i="13"/>
  <c r="AU116" i="13"/>
  <c r="AU180" i="13"/>
  <c r="AU244" i="13"/>
  <c r="AU308" i="13"/>
  <c r="AU61" i="13"/>
  <c r="AU125" i="13"/>
  <c r="AU189" i="13"/>
  <c r="AU253" i="13"/>
  <c r="AU317" i="13"/>
  <c r="AU70" i="13"/>
  <c r="AU134" i="13"/>
  <c r="AU198" i="13"/>
  <c r="AU262" i="13"/>
  <c r="AU326" i="13"/>
  <c r="AU79" i="13"/>
  <c r="AU143" i="13"/>
  <c r="AU207" i="13"/>
  <c r="AU271" i="13"/>
  <c r="AU335" i="13"/>
  <c r="AU88" i="13"/>
  <c r="AU152" i="13"/>
  <c r="AU216" i="13"/>
  <c r="AU280" i="13"/>
  <c r="AU344" i="13"/>
  <c r="AU97" i="13"/>
  <c r="AU161" i="13"/>
  <c r="AU225" i="13"/>
  <c r="AU82" i="13"/>
  <c r="AU146" i="13"/>
  <c r="AU210" i="13"/>
  <c r="AU274" i="13"/>
  <c r="AU338" i="13"/>
  <c r="AU323" i="13"/>
  <c r="AU99" i="13"/>
  <c r="AU171" i="13"/>
  <c r="AU243" i="13"/>
  <c r="AU281" i="13"/>
  <c r="AU315" i="13"/>
  <c r="AU353" i="13"/>
  <c r="AU10" i="13"/>
  <c r="AU60" i="13"/>
  <c r="AU124" i="13"/>
  <c r="AU188" i="13"/>
  <c r="AU252" i="13"/>
  <c r="AU316" i="13"/>
  <c r="AU69" i="13"/>
  <c r="AU133" i="13"/>
  <c r="AU197" i="13"/>
  <c r="AU261" i="13"/>
  <c r="AU325" i="13"/>
  <c r="AU78" i="13"/>
  <c r="AU142" i="13"/>
  <c r="AU206" i="13"/>
  <c r="AU270" i="13"/>
  <c r="AU334" i="13"/>
  <c r="AU87" i="13"/>
  <c r="AU151" i="13"/>
  <c r="AU215" i="13"/>
  <c r="AU279" i="13"/>
  <c r="AU343" i="13"/>
  <c r="AU96" i="13"/>
  <c r="AU160" i="13"/>
  <c r="AU224" i="13"/>
  <c r="AU288" i="13"/>
  <c r="AU352" i="13"/>
  <c r="AU105" i="13"/>
  <c r="AU169" i="13"/>
  <c r="AU233" i="13"/>
  <c r="AU90" i="13"/>
  <c r="AU154" i="13"/>
  <c r="AU218" i="13"/>
  <c r="AU282" i="13"/>
  <c r="AU346" i="13"/>
  <c r="AU41" i="13"/>
  <c r="AU163" i="13"/>
  <c r="AU235" i="13"/>
  <c r="AU275" i="13"/>
  <c r="AU313" i="13"/>
  <c r="AU347" i="13"/>
  <c r="AU68" i="13"/>
  <c r="AU132" i="13"/>
  <c r="AU196" i="13"/>
  <c r="AU260" i="13"/>
  <c r="AU324" i="13"/>
  <c r="AU77" i="13"/>
  <c r="AU141" i="13"/>
  <c r="AU205" i="13"/>
  <c r="AU269" i="13"/>
  <c r="AU333" i="13"/>
  <c r="AU86" i="13"/>
  <c r="AU150" i="13"/>
  <c r="AU214" i="13"/>
  <c r="AU278" i="13"/>
  <c r="AU342" i="13"/>
  <c r="AU95" i="13"/>
  <c r="AU159" i="13"/>
  <c r="AU223" i="13"/>
  <c r="AU287" i="13"/>
  <c r="AU351" i="13"/>
  <c r="AU104" i="13"/>
  <c r="AU168" i="13"/>
  <c r="AU232" i="13"/>
  <c r="AU296" i="13"/>
  <c r="AU49" i="13"/>
  <c r="AU113" i="13"/>
  <c r="AU177" i="13"/>
  <c r="AU241" i="13"/>
  <c r="AU98" i="13"/>
  <c r="AU162" i="13"/>
  <c r="AU226" i="13"/>
  <c r="AU290" i="13"/>
  <c r="AU354" i="13"/>
  <c r="AU91" i="13"/>
  <c r="AU227" i="13"/>
  <c r="AU273" i="13"/>
  <c r="AU307" i="13"/>
  <c r="AU345" i="13"/>
  <c r="AU75" i="13"/>
  <c r="AU76" i="13"/>
  <c r="AU140" i="13"/>
  <c r="AU204" i="13"/>
  <c r="AU268" i="13"/>
  <c r="AU332" i="13"/>
  <c r="AU85" i="13"/>
  <c r="AU149" i="13"/>
  <c r="AU213" i="13"/>
  <c r="AU277" i="13"/>
  <c r="AU341" i="13"/>
  <c r="AU94" i="13"/>
  <c r="AU158" i="13"/>
  <c r="AU222" i="13"/>
  <c r="AU286" i="13"/>
  <c r="AU350" i="13"/>
  <c r="AU103" i="13"/>
  <c r="AU167" i="13"/>
  <c r="AU231" i="13"/>
  <c r="AU295" i="13"/>
  <c r="AU48" i="13"/>
  <c r="AU112" i="13"/>
  <c r="AU176" i="13"/>
  <c r="AU240" i="13"/>
  <c r="AU304" i="13"/>
  <c r="AU57" i="13"/>
  <c r="AU121" i="13"/>
  <c r="AU185" i="13"/>
  <c r="AU42" i="13"/>
  <c r="AU106" i="13"/>
  <c r="AU170" i="13"/>
  <c r="AU234" i="13"/>
  <c r="AU298" i="13"/>
  <c r="AU83" i="13"/>
  <c r="AU155" i="13"/>
  <c r="AU267" i="13"/>
  <c r="AU305" i="13"/>
  <c r="AU339" i="13"/>
  <c r="AU67" i="13"/>
  <c r="AU139" i="13"/>
  <c r="AU6" i="13"/>
  <c r="AU84" i="13"/>
  <c r="AU148" i="13"/>
  <c r="AU212" i="13"/>
  <c r="AU276" i="13"/>
  <c r="AU340" i="13"/>
  <c r="AU93" i="13"/>
  <c r="AU157" i="13"/>
  <c r="AU221" i="13"/>
  <c r="AU285" i="13"/>
  <c r="AU349" i="13"/>
  <c r="AU102" i="13"/>
  <c r="AU166" i="13"/>
  <c r="AU230" i="13"/>
  <c r="AU294" i="13"/>
  <c r="AU47" i="13"/>
  <c r="AU111" i="13"/>
  <c r="AU175" i="13"/>
  <c r="AU239" i="13"/>
  <c r="AU303" i="13"/>
  <c r="AU56" i="13"/>
  <c r="AU120" i="13"/>
  <c r="AU184" i="13"/>
  <c r="AU248" i="13"/>
  <c r="AU312" i="13"/>
  <c r="AU65" i="13"/>
  <c r="AU129" i="13"/>
  <c r="AU193" i="13"/>
  <c r="AU50" i="13"/>
  <c r="AU114" i="13"/>
  <c r="AU178" i="13"/>
  <c r="AU242" i="13"/>
  <c r="AU306" i="13"/>
  <c r="AU147" i="13"/>
  <c r="AU219" i="13"/>
  <c r="AU299" i="13"/>
  <c r="AU337" i="13"/>
  <c r="AU59" i="13"/>
  <c r="AU131" i="13"/>
  <c r="AU203" i="13"/>
  <c r="AU9" i="13"/>
  <c r="AU92" i="13"/>
  <c r="AU156" i="13"/>
  <c r="AU220" i="13"/>
  <c r="AU284" i="13"/>
  <c r="AU348" i="13"/>
  <c r="AU101" i="13"/>
  <c r="AU165" i="13"/>
  <c r="AU229" i="13"/>
  <c r="AU293" i="13"/>
  <c r="AU46" i="13"/>
  <c r="AU110" i="13"/>
  <c r="AU174" i="13"/>
  <c r="AU238" i="13"/>
  <c r="AU302" i="13"/>
  <c r="AU55" i="13"/>
  <c r="AU119" i="13"/>
  <c r="AU183" i="13"/>
  <c r="AU247" i="13"/>
  <c r="AU311" i="13"/>
  <c r="AU64" i="13"/>
  <c r="AU128" i="13"/>
  <c r="AU192" i="13"/>
  <c r="AU256" i="13"/>
  <c r="AU320" i="13"/>
  <c r="AU73" i="13"/>
  <c r="AU137" i="13"/>
  <c r="AU201" i="13"/>
  <c r="AU58" i="13"/>
  <c r="AU122" i="13"/>
  <c r="AU186" i="13"/>
  <c r="AU250" i="13"/>
  <c r="AU314" i="13"/>
  <c r="AU211" i="13"/>
  <c r="AU265" i="13"/>
  <c r="AU331" i="13"/>
  <c r="AU51" i="13"/>
  <c r="AU123" i="13"/>
  <c r="AU195" i="13"/>
  <c r="AU257" i="13"/>
  <c r="AU7" i="13"/>
  <c r="AU100" i="13"/>
  <c r="AU164" i="13"/>
  <c r="AU228" i="13"/>
  <c r="AU292" i="13"/>
  <c r="AU45" i="13"/>
  <c r="AU109" i="13"/>
  <c r="AU173" i="13"/>
  <c r="AU237" i="13"/>
  <c r="AU301" i="13"/>
  <c r="AU54" i="13"/>
  <c r="AU118" i="13"/>
  <c r="AU182" i="13"/>
  <c r="AU246" i="13"/>
  <c r="AU310" i="13"/>
  <c r="AU63" i="13"/>
  <c r="AU127" i="13"/>
  <c r="AU191" i="13"/>
  <c r="AU255" i="13"/>
  <c r="AU319" i="13"/>
  <c r="AU72" i="13"/>
  <c r="AU136" i="13"/>
  <c r="AU200" i="13"/>
  <c r="AU264" i="13"/>
  <c r="AU328" i="13"/>
  <c r="AU81" i="13"/>
  <c r="AU145" i="13"/>
  <c r="AU209" i="13"/>
  <c r="AU66" i="13"/>
  <c r="AU130" i="13"/>
  <c r="AU194" i="13"/>
  <c r="AU258" i="13"/>
  <c r="AU322" i="13"/>
  <c r="AU259" i="13"/>
  <c r="AU297" i="13"/>
  <c r="AU43" i="13"/>
  <c r="AU115" i="13"/>
  <c r="AU187" i="13"/>
  <c r="AU251" i="13"/>
  <c r="AU289" i="13"/>
  <c r="AU11" i="13"/>
  <c r="AU44" i="13"/>
  <c r="AU108" i="13"/>
  <c r="AU172" i="13"/>
  <c r="AU236" i="13"/>
  <c r="AU300" i="13"/>
  <c r="AU53" i="13"/>
  <c r="AU117" i="13"/>
  <c r="AU181" i="13"/>
  <c r="AU245" i="13"/>
  <c r="AU309" i="13"/>
  <c r="AU62" i="13"/>
  <c r="AU126" i="13"/>
  <c r="AU190" i="13"/>
  <c r="AU254" i="13"/>
  <c r="AU318" i="13"/>
  <c r="AU71" i="13"/>
  <c r="AU135" i="13"/>
  <c r="AU199" i="13"/>
  <c r="AU263" i="13"/>
  <c r="AU327" i="13"/>
  <c r="AU80" i="13"/>
  <c r="AU144" i="13"/>
  <c r="AU208" i="13"/>
  <c r="AU272" i="13"/>
  <c r="AU336" i="13"/>
  <c r="AU89" i="13"/>
  <c r="AU153" i="13"/>
  <c r="AU217" i="13"/>
  <c r="AU74" i="13"/>
  <c r="AU138" i="13"/>
  <c r="AU202" i="13"/>
  <c r="AU266" i="13"/>
  <c r="AU330" i="13"/>
  <c r="AU291" i="13"/>
  <c r="AU329" i="13"/>
  <c r="AU107" i="13"/>
  <c r="AU179" i="13"/>
  <c r="AU249" i="13"/>
  <c r="AU283" i="13"/>
  <c r="AU321" i="13"/>
  <c r="AU8" i="13"/>
  <c r="L94" i="13"/>
  <c r="M94" i="13"/>
  <c r="N94" i="13" s="1"/>
  <c r="L228" i="13"/>
  <c r="M228" i="13"/>
  <c r="N228" i="13" s="1"/>
  <c r="L340" i="13"/>
  <c r="M340" i="13"/>
  <c r="N340" i="13" s="1"/>
  <c r="L153" i="13"/>
  <c r="M153" i="13"/>
  <c r="N153" i="13" s="1"/>
  <c r="L271" i="13"/>
  <c r="M271" i="13"/>
  <c r="N271" i="13" s="1"/>
  <c r="L125" i="13"/>
  <c r="M125" i="13"/>
  <c r="N125" i="13" s="1"/>
  <c r="L156" i="13"/>
  <c r="M156" i="13"/>
  <c r="N156" i="13" s="1"/>
  <c r="L274" i="13"/>
  <c r="M274" i="13"/>
  <c r="N274" i="13" s="1"/>
  <c r="L81" i="13"/>
  <c r="M81" i="13"/>
  <c r="N81" i="13" s="1"/>
  <c r="L199" i="13"/>
  <c r="M199" i="13"/>
  <c r="N199" i="13" s="1"/>
  <c r="L150" i="13"/>
  <c r="M150" i="13"/>
  <c r="N150" i="13" s="1"/>
  <c r="L84" i="13"/>
  <c r="M84" i="13"/>
  <c r="N84" i="13" s="1"/>
  <c r="L202" i="13"/>
  <c r="M202" i="13"/>
  <c r="N202" i="13" s="1"/>
  <c r="L328" i="13"/>
  <c r="M328" i="13"/>
  <c r="N328" i="13" s="1"/>
  <c r="L127" i="13"/>
  <c r="M127" i="13"/>
  <c r="N127" i="13" s="1"/>
  <c r="L149" i="13"/>
  <c r="M149" i="13"/>
  <c r="N149" i="13" s="1"/>
  <c r="L323" i="13"/>
  <c r="M323" i="13"/>
  <c r="N323" i="13" s="1"/>
  <c r="L130" i="13"/>
  <c r="M130" i="13"/>
  <c r="N130" i="13" s="1"/>
  <c r="L256" i="13"/>
  <c r="M256" i="13"/>
  <c r="N256" i="13" s="1"/>
  <c r="L55" i="13"/>
  <c r="M55" i="13"/>
  <c r="N55" i="13" s="1"/>
  <c r="L174" i="13"/>
  <c r="M174" i="13"/>
  <c r="N174" i="13" s="1"/>
  <c r="L251" i="13"/>
  <c r="M251" i="13"/>
  <c r="N251" i="13" s="1"/>
  <c r="L58" i="13"/>
  <c r="M58" i="13"/>
  <c r="N58" i="13" s="1"/>
  <c r="L184" i="13"/>
  <c r="M184" i="13"/>
  <c r="N184" i="13" s="1"/>
  <c r="L166" i="13"/>
  <c r="M166" i="13"/>
  <c r="N166" i="13" s="1"/>
  <c r="L142" i="13"/>
  <c r="M142" i="13"/>
  <c r="N142" i="13" s="1"/>
  <c r="L243" i="13"/>
  <c r="M243" i="13"/>
  <c r="N243" i="13" s="1"/>
  <c r="L50" i="13"/>
  <c r="M50" i="13"/>
  <c r="N50" i="13" s="1"/>
  <c r="L176" i="13"/>
  <c r="M176" i="13"/>
  <c r="N176" i="13" s="1"/>
  <c r="L134" i="13"/>
  <c r="M134" i="13"/>
  <c r="N134" i="13" s="1"/>
  <c r="L110" i="13"/>
  <c r="M110" i="13"/>
  <c r="N110" i="13" s="1"/>
  <c r="L235" i="13"/>
  <c r="M235" i="13"/>
  <c r="N235" i="13" s="1"/>
  <c r="L42" i="13"/>
  <c r="M42" i="13"/>
  <c r="N42" i="13" s="1"/>
  <c r="L168" i="13"/>
  <c r="M168" i="13"/>
  <c r="N168" i="13" s="1"/>
  <c r="L326" i="13"/>
  <c r="M326" i="13"/>
  <c r="N326" i="13" s="1"/>
  <c r="L78" i="13"/>
  <c r="M78" i="13"/>
  <c r="N78" i="13" s="1"/>
  <c r="L227" i="13"/>
  <c r="M227" i="13"/>
  <c r="N227" i="13" s="1"/>
  <c r="L347" i="13"/>
  <c r="M347" i="13"/>
  <c r="N347" i="13" s="1"/>
  <c r="L160" i="13"/>
  <c r="M160" i="13"/>
  <c r="N160" i="13" s="1"/>
  <c r="S36" i="13"/>
  <c r="S38" i="13"/>
  <c r="S11" i="13"/>
  <c r="S13" i="13"/>
  <c r="S15" i="13"/>
  <c r="S18" i="13"/>
  <c r="S19" i="13"/>
  <c r="S21" i="13"/>
  <c r="S23" i="13"/>
  <c r="S26" i="13"/>
  <c r="S27" i="13"/>
  <c r="S29" i="13"/>
  <c r="S31" i="13"/>
  <c r="S34" i="13"/>
  <c r="S35" i="13"/>
  <c r="S37" i="13"/>
  <c r="S39" i="13"/>
  <c r="S16" i="13"/>
  <c r="S12" i="13"/>
  <c r="S14" i="13"/>
  <c r="S17" i="13"/>
  <c r="S24" i="13"/>
  <c r="S20" i="13"/>
  <c r="S22" i="13"/>
  <c r="S25" i="13"/>
  <c r="S32" i="13"/>
  <c r="S28" i="13"/>
  <c r="S30" i="13"/>
  <c r="S33" i="13"/>
  <c r="S40" i="13"/>
  <c r="K6" i="13"/>
  <c r="K9" i="13"/>
  <c r="K10" i="13"/>
  <c r="K7" i="13"/>
  <c r="K8" i="13"/>
  <c r="O52" i="13"/>
  <c r="O116" i="13"/>
  <c r="O180" i="13"/>
  <c r="O244" i="13"/>
  <c r="O308" i="13"/>
  <c r="O61" i="13"/>
  <c r="O125" i="13"/>
  <c r="O189" i="13"/>
  <c r="O253" i="13"/>
  <c r="O317" i="13"/>
  <c r="O70" i="13"/>
  <c r="O134" i="13"/>
  <c r="O198" i="13"/>
  <c r="O262" i="13"/>
  <c r="O326" i="13"/>
  <c r="O79" i="13"/>
  <c r="O143" i="13"/>
  <c r="O207" i="13"/>
  <c r="O271" i="13"/>
  <c r="O335" i="13"/>
  <c r="O88" i="13"/>
  <c r="O152" i="13"/>
  <c r="O216" i="13"/>
  <c r="O280" i="13"/>
  <c r="O344" i="13"/>
  <c r="O90" i="13"/>
  <c r="O154" i="13"/>
  <c r="O218" i="13"/>
  <c r="O282" i="13"/>
  <c r="O346" i="13"/>
  <c r="O91" i="13"/>
  <c r="O155" i="13"/>
  <c r="O219" i="13"/>
  <c r="O283" i="13"/>
  <c r="O273" i="13"/>
  <c r="O161" i="13"/>
  <c r="O339" i="13"/>
  <c r="O121" i="13"/>
  <c r="O41" i="13"/>
  <c r="O323" i="13"/>
  <c r="O60" i="13"/>
  <c r="O124" i="13"/>
  <c r="O188" i="13"/>
  <c r="O252" i="13"/>
  <c r="O316" i="13"/>
  <c r="O69" i="13"/>
  <c r="O133" i="13"/>
  <c r="O197" i="13"/>
  <c r="O261" i="13"/>
  <c r="O325" i="13"/>
  <c r="O78" i="13"/>
  <c r="O142" i="13"/>
  <c r="O206" i="13"/>
  <c r="O270" i="13"/>
  <c r="O334" i="13"/>
  <c r="O87" i="13"/>
  <c r="O151" i="13"/>
  <c r="O215" i="13"/>
  <c r="O279" i="13"/>
  <c r="O343" i="13"/>
  <c r="O96" i="13"/>
  <c r="O160" i="13"/>
  <c r="O224" i="13"/>
  <c r="O288" i="13"/>
  <c r="O352" i="13"/>
  <c r="O98" i="13"/>
  <c r="O162" i="13"/>
  <c r="O226" i="13"/>
  <c r="O290" i="13"/>
  <c r="O354" i="13"/>
  <c r="O99" i="13"/>
  <c r="O163" i="13"/>
  <c r="O227" i="13"/>
  <c r="O291" i="13"/>
  <c r="O329" i="13"/>
  <c r="O225" i="13"/>
  <c r="O49" i="13"/>
  <c r="O185" i="13"/>
  <c r="O193" i="13"/>
  <c r="O68" i="13"/>
  <c r="O132" i="13"/>
  <c r="O196" i="13"/>
  <c r="O260" i="13"/>
  <c r="O324" i="13"/>
  <c r="O77" i="13"/>
  <c r="O141" i="13"/>
  <c r="O205" i="13"/>
  <c r="O269" i="13"/>
  <c r="O333" i="13"/>
  <c r="O86" i="13"/>
  <c r="O150" i="13"/>
  <c r="O214" i="13"/>
  <c r="O278" i="13"/>
  <c r="O342" i="13"/>
  <c r="O95" i="13"/>
  <c r="O159" i="13"/>
  <c r="O223" i="13"/>
  <c r="O287" i="13"/>
  <c r="O351" i="13"/>
  <c r="O104" i="13"/>
  <c r="O168" i="13"/>
  <c r="O232" i="13"/>
  <c r="O296" i="13"/>
  <c r="O42" i="13"/>
  <c r="O106" i="13"/>
  <c r="O170" i="13"/>
  <c r="O234" i="13"/>
  <c r="O298" i="13"/>
  <c r="O43" i="13"/>
  <c r="O107" i="13"/>
  <c r="O171" i="13"/>
  <c r="O235" i="13"/>
  <c r="O299" i="13"/>
  <c r="O89" i="13"/>
  <c r="O289" i="13"/>
  <c r="O113" i="13"/>
  <c r="O249" i="13"/>
  <c r="O201" i="13"/>
  <c r="O76" i="13"/>
  <c r="O140" i="13"/>
  <c r="O204" i="13"/>
  <c r="O268" i="13"/>
  <c r="O332" i="13"/>
  <c r="O85" i="13"/>
  <c r="O149" i="13"/>
  <c r="O213" i="13"/>
  <c r="O277" i="13"/>
  <c r="O341" i="13"/>
  <c r="O94" i="13"/>
  <c r="O158" i="13"/>
  <c r="O222" i="13"/>
  <c r="O286" i="13"/>
  <c r="O350" i="13"/>
  <c r="O103" i="13"/>
  <c r="O167" i="13"/>
  <c r="O231" i="13"/>
  <c r="O295" i="13"/>
  <c r="O48" i="13"/>
  <c r="O112" i="13"/>
  <c r="O176" i="13"/>
  <c r="O240" i="13"/>
  <c r="O304" i="13"/>
  <c r="O50" i="13"/>
  <c r="O114" i="13"/>
  <c r="O178" i="13"/>
  <c r="O242" i="13"/>
  <c r="O306" i="13"/>
  <c r="O51" i="13"/>
  <c r="O115" i="13"/>
  <c r="O179" i="13"/>
  <c r="O243" i="13"/>
  <c r="O307" i="13"/>
  <c r="O153" i="13"/>
  <c r="O337" i="13"/>
  <c r="O177" i="13"/>
  <c r="O313" i="13"/>
  <c r="O257" i="13"/>
  <c r="O84" i="13"/>
  <c r="O148" i="13"/>
  <c r="O212" i="13"/>
  <c r="O276" i="13"/>
  <c r="O340" i="13"/>
  <c r="O93" i="13"/>
  <c r="O157" i="13"/>
  <c r="O221" i="13"/>
  <c r="O285" i="13"/>
  <c r="O349" i="13"/>
  <c r="O102" i="13"/>
  <c r="O166" i="13"/>
  <c r="O230" i="13"/>
  <c r="O294" i="13"/>
  <c r="O47" i="13"/>
  <c r="O111" i="13"/>
  <c r="O175" i="13"/>
  <c r="O239" i="13"/>
  <c r="O303" i="13"/>
  <c r="O56" i="13"/>
  <c r="O120" i="13"/>
  <c r="O184" i="13"/>
  <c r="O248" i="13"/>
  <c r="O312" i="13"/>
  <c r="O58" i="13"/>
  <c r="O122" i="13"/>
  <c r="O186" i="13"/>
  <c r="O250" i="13"/>
  <c r="O314" i="13"/>
  <c r="O59" i="13"/>
  <c r="O123" i="13"/>
  <c r="O187" i="13"/>
  <c r="O251" i="13"/>
  <c r="O315" i="13"/>
  <c r="O217" i="13"/>
  <c r="O105" i="13"/>
  <c r="O241" i="13"/>
  <c r="O347" i="13"/>
  <c r="O265" i="13"/>
  <c r="O92" i="13"/>
  <c r="O156" i="13"/>
  <c r="O220" i="13"/>
  <c r="O284" i="13"/>
  <c r="O348" i="13"/>
  <c r="O101" i="13"/>
  <c r="O165" i="13"/>
  <c r="O229" i="13"/>
  <c r="O293" i="13"/>
  <c r="O46" i="13"/>
  <c r="O110" i="13"/>
  <c r="O174" i="13"/>
  <c r="O238" i="13"/>
  <c r="O302" i="13"/>
  <c r="O55" i="13"/>
  <c r="O119" i="13"/>
  <c r="O183" i="13"/>
  <c r="O247" i="13"/>
  <c r="O311" i="13"/>
  <c r="O64" i="13"/>
  <c r="O128" i="13"/>
  <c r="O192" i="13"/>
  <c r="O256" i="13"/>
  <c r="O320" i="13"/>
  <c r="O66" i="13"/>
  <c r="O130" i="13"/>
  <c r="O194" i="13"/>
  <c r="O258" i="13"/>
  <c r="O322" i="13"/>
  <c r="O67" i="13"/>
  <c r="O131" i="13"/>
  <c r="O195" i="13"/>
  <c r="O259" i="13"/>
  <c r="O81" i="13"/>
  <c r="O281" i="13"/>
  <c r="O169" i="13"/>
  <c r="O305" i="13"/>
  <c r="O129" i="13"/>
  <c r="O65" i="13"/>
  <c r="O100" i="13"/>
  <c r="O164" i="13"/>
  <c r="O228" i="13"/>
  <c r="O292" i="13"/>
  <c r="O45" i="13"/>
  <c r="O109" i="13"/>
  <c r="O173" i="13"/>
  <c r="O237" i="13"/>
  <c r="O301" i="13"/>
  <c r="O54" i="13"/>
  <c r="O118" i="13"/>
  <c r="O182" i="13"/>
  <c r="O246" i="13"/>
  <c r="O310" i="13"/>
  <c r="O63" i="13"/>
  <c r="O127" i="13"/>
  <c r="O191" i="13"/>
  <c r="O255" i="13"/>
  <c r="O319" i="13"/>
  <c r="O72" i="13"/>
  <c r="O136" i="13"/>
  <c r="O200" i="13"/>
  <c r="O264" i="13"/>
  <c r="O328" i="13"/>
  <c r="O74" i="13"/>
  <c r="O138" i="13"/>
  <c r="O202" i="13"/>
  <c r="O266" i="13"/>
  <c r="O330" i="13"/>
  <c r="O75" i="13"/>
  <c r="O139" i="13"/>
  <c r="O203" i="13"/>
  <c r="O267" i="13"/>
  <c r="O145" i="13"/>
  <c r="O331" i="13"/>
  <c r="O233" i="13"/>
  <c r="O345" i="13"/>
  <c r="O353" i="13"/>
  <c r="O321" i="13"/>
  <c r="O44" i="13"/>
  <c r="O108" i="13"/>
  <c r="O172" i="13"/>
  <c r="O236" i="13"/>
  <c r="O300" i="13"/>
  <c r="O53" i="13"/>
  <c r="O117" i="13"/>
  <c r="O181" i="13"/>
  <c r="O245" i="13"/>
  <c r="O309" i="13"/>
  <c r="O62" i="13"/>
  <c r="O126" i="13"/>
  <c r="O190" i="13"/>
  <c r="O254" i="13"/>
  <c r="O318" i="13"/>
  <c r="O71" i="13"/>
  <c r="O135" i="13"/>
  <c r="O199" i="13"/>
  <c r="O263" i="13"/>
  <c r="O327" i="13"/>
  <c r="O80" i="13"/>
  <c r="O144" i="13"/>
  <c r="O208" i="13"/>
  <c r="O272" i="13"/>
  <c r="O336" i="13"/>
  <c r="O82" i="13"/>
  <c r="O146" i="13"/>
  <c r="O210" i="13"/>
  <c r="O274" i="13"/>
  <c r="O338" i="13"/>
  <c r="O83" i="13"/>
  <c r="O147" i="13"/>
  <c r="O211" i="13"/>
  <c r="O275" i="13"/>
  <c r="O209" i="13"/>
  <c r="O97" i="13"/>
  <c r="O297" i="13"/>
  <c r="O57" i="13"/>
  <c r="O137" i="13"/>
  <c r="O73" i="13"/>
  <c r="L157" i="13"/>
  <c r="M157" i="13"/>
  <c r="N157" i="13" s="1"/>
  <c r="L164" i="13"/>
  <c r="M164" i="13"/>
  <c r="N164" i="13" s="1"/>
  <c r="L282" i="13"/>
  <c r="M282" i="13"/>
  <c r="N282" i="13" s="1"/>
  <c r="L89" i="13"/>
  <c r="M89" i="13"/>
  <c r="N89" i="13" s="1"/>
  <c r="L207" i="13"/>
  <c r="M207" i="13"/>
  <c r="N207" i="13" s="1"/>
  <c r="L182" i="13"/>
  <c r="M182" i="13"/>
  <c r="N182" i="13" s="1"/>
  <c r="L92" i="13"/>
  <c r="M92" i="13"/>
  <c r="N92" i="13" s="1"/>
  <c r="L210" i="13"/>
  <c r="M210" i="13"/>
  <c r="N210" i="13" s="1"/>
  <c r="L336" i="13"/>
  <c r="M336" i="13"/>
  <c r="N336" i="13" s="1"/>
  <c r="L135" i="13"/>
  <c r="M135" i="13"/>
  <c r="N135" i="13" s="1"/>
  <c r="L181" i="13"/>
  <c r="M181" i="13"/>
  <c r="N181" i="13" s="1"/>
  <c r="L331" i="13"/>
  <c r="M331" i="13"/>
  <c r="N331" i="13" s="1"/>
  <c r="L138" i="13"/>
  <c r="M138" i="13"/>
  <c r="N138" i="13" s="1"/>
  <c r="L264" i="13"/>
  <c r="M264" i="13"/>
  <c r="N264" i="13" s="1"/>
  <c r="L63" i="13"/>
  <c r="M63" i="13"/>
  <c r="N63" i="13" s="1"/>
  <c r="L206" i="13"/>
  <c r="M206" i="13"/>
  <c r="N206" i="13" s="1"/>
  <c r="L259" i="13"/>
  <c r="M259" i="13"/>
  <c r="N259" i="13" s="1"/>
  <c r="L66" i="13"/>
  <c r="M66" i="13"/>
  <c r="N66" i="13" s="1"/>
  <c r="L192" i="13"/>
  <c r="M192" i="13"/>
  <c r="N192" i="13" s="1"/>
  <c r="L230" i="13"/>
  <c r="M230" i="13"/>
  <c r="N230" i="13" s="1"/>
  <c r="L237" i="13"/>
  <c r="M237" i="13"/>
  <c r="N237" i="13" s="1"/>
  <c r="L187" i="13"/>
  <c r="M187" i="13"/>
  <c r="N187" i="13" s="1"/>
  <c r="L313" i="13"/>
  <c r="M313" i="13"/>
  <c r="N313" i="13" s="1"/>
  <c r="L120" i="13"/>
  <c r="M120" i="13"/>
  <c r="N120" i="13" s="1"/>
  <c r="L102" i="13"/>
  <c r="M102" i="13"/>
  <c r="N102" i="13" s="1"/>
  <c r="L205" i="13"/>
  <c r="M205" i="13"/>
  <c r="N205" i="13" s="1"/>
  <c r="L179" i="13"/>
  <c r="M179" i="13"/>
  <c r="N179" i="13" s="1"/>
  <c r="L305" i="13"/>
  <c r="M305" i="13"/>
  <c r="N305" i="13" s="1"/>
  <c r="L112" i="13"/>
  <c r="M112" i="13"/>
  <c r="N112" i="13" s="1"/>
  <c r="L198" i="13"/>
  <c r="M198" i="13"/>
  <c r="N198" i="13" s="1"/>
  <c r="L173" i="13"/>
  <c r="M173" i="13"/>
  <c r="N173" i="13" s="1"/>
  <c r="L171" i="13"/>
  <c r="M171" i="13"/>
  <c r="N171" i="13" s="1"/>
  <c r="L297" i="13"/>
  <c r="M297" i="13"/>
  <c r="N297" i="13" s="1"/>
  <c r="L104" i="13"/>
  <c r="M104" i="13"/>
  <c r="N104" i="13" s="1"/>
  <c r="L325" i="13"/>
  <c r="M325" i="13"/>
  <c r="N325" i="13" s="1"/>
  <c r="L141" i="13"/>
  <c r="M141" i="13"/>
  <c r="N141" i="13" s="1"/>
  <c r="L163" i="13"/>
  <c r="M163" i="13"/>
  <c r="N163" i="13" s="1"/>
  <c r="L289" i="13"/>
  <c r="M289" i="13"/>
  <c r="N289" i="13" s="1"/>
  <c r="L96" i="13"/>
  <c r="M96" i="13"/>
  <c r="N96" i="13" s="1"/>
  <c r="S63" i="13"/>
  <c r="S127" i="13"/>
  <c r="S191" i="13"/>
  <c r="S255" i="13"/>
  <c r="S80" i="13"/>
  <c r="S144" i="13"/>
  <c r="S208" i="13"/>
  <c r="S272" i="13"/>
  <c r="S97" i="13"/>
  <c r="S161" i="13"/>
  <c r="S225" i="13"/>
  <c r="S106" i="13"/>
  <c r="S170" i="13"/>
  <c r="S234" i="13"/>
  <c r="S83" i="13"/>
  <c r="S147" i="13"/>
  <c r="S211" i="13"/>
  <c r="S100" i="13"/>
  <c r="S164" i="13"/>
  <c r="S228" i="13"/>
  <c r="S101" i="13"/>
  <c r="S165" i="13"/>
  <c r="S229" i="13"/>
  <c r="S277" i="13"/>
  <c r="S343" i="13"/>
  <c r="S268" i="13"/>
  <c r="S336" i="13"/>
  <c r="S269" i="13"/>
  <c r="S337" i="13"/>
  <c r="S260" i="13"/>
  <c r="S330" i="13"/>
  <c r="S249" i="13"/>
  <c r="S323" i="13"/>
  <c r="S238" i="13"/>
  <c r="S317" i="13"/>
  <c r="S206" i="13"/>
  <c r="S310" i="13"/>
  <c r="S332" i="13"/>
  <c r="S126" i="13"/>
  <c r="S71" i="13"/>
  <c r="S135" i="13"/>
  <c r="S199" i="13"/>
  <c r="S263" i="13"/>
  <c r="S88" i="13"/>
  <c r="S152" i="13"/>
  <c r="S216" i="13"/>
  <c r="S280" i="13"/>
  <c r="S105" i="13"/>
  <c r="S169" i="13"/>
  <c r="S50" i="13"/>
  <c r="S114" i="13"/>
  <c r="S178" i="13"/>
  <c r="S242" i="13"/>
  <c r="S91" i="13"/>
  <c r="S155" i="13"/>
  <c r="S219" i="13"/>
  <c r="S108" i="13"/>
  <c r="S172" i="13"/>
  <c r="S236" i="13"/>
  <c r="S109" i="13"/>
  <c r="S173" i="13"/>
  <c r="S237" i="13"/>
  <c r="S287" i="13"/>
  <c r="S351" i="13"/>
  <c r="S278" i="13"/>
  <c r="S344" i="13"/>
  <c r="S281" i="13"/>
  <c r="S345" i="13"/>
  <c r="S270" i="13"/>
  <c r="S338" i="13"/>
  <c r="S261" i="13"/>
  <c r="S331" i="13"/>
  <c r="S252" i="13"/>
  <c r="S325" i="13"/>
  <c r="S241" i="13"/>
  <c r="S318" i="13"/>
  <c r="S300" i="13"/>
  <c r="S79" i="13"/>
  <c r="S143" i="13"/>
  <c r="S207" i="13"/>
  <c r="S271" i="13"/>
  <c r="S96" i="13"/>
  <c r="S160" i="13"/>
  <c r="S224" i="13"/>
  <c r="S49" i="13"/>
  <c r="S113" i="13"/>
  <c r="S177" i="13"/>
  <c r="S58" i="13"/>
  <c r="S122" i="13"/>
  <c r="S186" i="13"/>
  <c r="S250" i="13"/>
  <c r="S99" i="13"/>
  <c r="S163" i="13"/>
  <c r="S52" i="13"/>
  <c r="S116" i="13"/>
  <c r="S180" i="13"/>
  <c r="S53" i="13"/>
  <c r="S117" i="13"/>
  <c r="S181" i="13"/>
  <c r="S86" i="13"/>
  <c r="S295" i="13"/>
  <c r="S41" i="13"/>
  <c r="S288" i="13"/>
  <c r="S352" i="13"/>
  <c r="S289" i="13"/>
  <c r="S353" i="13"/>
  <c r="S282" i="13"/>
  <c r="S346" i="13"/>
  <c r="S273" i="13"/>
  <c r="S339" i="13"/>
  <c r="S265" i="13"/>
  <c r="S333" i="13"/>
  <c r="S253" i="13"/>
  <c r="S326" i="13"/>
  <c r="S340" i="13"/>
  <c r="S190" i="13"/>
  <c r="S350" i="13"/>
  <c r="S87" i="13"/>
  <c r="S151" i="13"/>
  <c r="S215" i="13"/>
  <c r="S279" i="13"/>
  <c r="S104" i="13"/>
  <c r="S168" i="13"/>
  <c r="S232" i="13"/>
  <c r="S57" i="13"/>
  <c r="S121" i="13"/>
  <c r="S185" i="13"/>
  <c r="S66" i="13"/>
  <c r="S130" i="13"/>
  <c r="S194" i="13"/>
  <c r="S258" i="13"/>
  <c r="S107" i="13"/>
  <c r="S171" i="13"/>
  <c r="S60" i="13"/>
  <c r="S124" i="13"/>
  <c r="S188" i="13"/>
  <c r="S61" i="13"/>
  <c r="S125" i="13"/>
  <c r="S189" i="13"/>
  <c r="S150" i="13"/>
  <c r="S303" i="13"/>
  <c r="S94" i="13"/>
  <c r="S296" i="13"/>
  <c r="S102" i="13"/>
  <c r="S297" i="13"/>
  <c r="S46" i="13"/>
  <c r="S290" i="13"/>
  <c r="S354" i="13"/>
  <c r="S283" i="13"/>
  <c r="S347" i="13"/>
  <c r="S275" i="13"/>
  <c r="S341" i="13"/>
  <c r="S266" i="13"/>
  <c r="S334" i="13"/>
  <c r="S284" i="13"/>
  <c r="S308" i="13"/>
  <c r="S324" i="13"/>
  <c r="S95" i="13"/>
  <c r="S159" i="13"/>
  <c r="S223" i="13"/>
  <c r="S48" i="13"/>
  <c r="S112" i="13"/>
  <c r="S176" i="13"/>
  <c r="S240" i="13"/>
  <c r="S65" i="13"/>
  <c r="S129" i="13"/>
  <c r="S193" i="13"/>
  <c r="S74" i="13"/>
  <c r="S138" i="13"/>
  <c r="S202" i="13"/>
  <c r="S51" i="13"/>
  <c r="S115" i="13"/>
  <c r="S179" i="13"/>
  <c r="S68" i="13"/>
  <c r="S132" i="13"/>
  <c r="S196" i="13"/>
  <c r="S69" i="13"/>
  <c r="S133" i="13"/>
  <c r="S197" i="13"/>
  <c r="S214" i="13"/>
  <c r="S311" i="13"/>
  <c r="S158" i="13"/>
  <c r="S304" i="13"/>
  <c r="S166" i="13"/>
  <c r="S305" i="13"/>
  <c r="S110" i="13"/>
  <c r="S298" i="13"/>
  <c r="S54" i="13"/>
  <c r="S291" i="13"/>
  <c r="S42" i="13"/>
  <c r="S285" i="13"/>
  <c r="S349" i="13"/>
  <c r="S276" i="13"/>
  <c r="S342" i="13"/>
  <c r="S348" i="13"/>
  <c r="S316" i="13"/>
  <c r="S286" i="13"/>
  <c r="S103" i="13"/>
  <c r="S167" i="13"/>
  <c r="S231" i="13"/>
  <c r="S56" i="13"/>
  <c r="S120" i="13"/>
  <c r="S184" i="13"/>
  <c r="S248" i="13"/>
  <c r="S73" i="13"/>
  <c r="S137" i="13"/>
  <c r="S201" i="13"/>
  <c r="S82" i="13"/>
  <c r="S146" i="13"/>
  <c r="S210" i="13"/>
  <c r="S59" i="13"/>
  <c r="S123" i="13"/>
  <c r="S187" i="13"/>
  <c r="S76" i="13"/>
  <c r="S140" i="13"/>
  <c r="S204" i="13"/>
  <c r="S77" i="13"/>
  <c r="S141" i="13"/>
  <c r="S205" i="13"/>
  <c r="S243" i="13"/>
  <c r="S319" i="13"/>
  <c r="S222" i="13"/>
  <c r="S312" i="13"/>
  <c r="S227" i="13"/>
  <c r="S313" i="13"/>
  <c r="S174" i="13"/>
  <c r="S306" i="13"/>
  <c r="S118" i="13"/>
  <c r="S299" i="13"/>
  <c r="S70" i="13"/>
  <c r="S293" i="13"/>
  <c r="S44" i="13"/>
  <c r="S62" i="13"/>
  <c r="S47" i="13"/>
  <c r="S111" i="13"/>
  <c r="S175" i="13"/>
  <c r="S239" i="13"/>
  <c r="S64" i="13"/>
  <c r="S128" i="13"/>
  <c r="S192" i="13"/>
  <c r="S256" i="13"/>
  <c r="S81" i="13"/>
  <c r="S145" i="13"/>
  <c r="S209" i="13"/>
  <c r="S90" i="13"/>
  <c r="S154" i="13"/>
  <c r="S218" i="13"/>
  <c r="S67" i="13"/>
  <c r="S131" i="13"/>
  <c r="S195" i="13"/>
  <c r="S84" i="13"/>
  <c r="S148" i="13"/>
  <c r="S212" i="13"/>
  <c r="S85" i="13"/>
  <c r="S149" i="13"/>
  <c r="S213" i="13"/>
  <c r="S254" i="13"/>
  <c r="S327" i="13"/>
  <c r="S244" i="13"/>
  <c r="S320" i="13"/>
  <c r="S245" i="13"/>
  <c r="S321" i="13"/>
  <c r="S230" i="13"/>
  <c r="S314" i="13"/>
  <c r="S182" i="13"/>
  <c r="S307" i="13"/>
  <c r="S134" i="13"/>
  <c r="S301" i="13"/>
  <c r="S78" i="13"/>
  <c r="S294" i="13"/>
  <c r="S45" i="13"/>
  <c r="S292" i="13"/>
  <c r="S235" i="13"/>
  <c r="S274" i="13"/>
  <c r="S55" i="13"/>
  <c r="S119" i="13"/>
  <c r="S183" i="13"/>
  <c r="S247" i="13"/>
  <c r="S72" i="13"/>
  <c r="S136" i="13"/>
  <c r="S200" i="13"/>
  <c r="S264" i="13"/>
  <c r="S89" i="13"/>
  <c r="S153" i="13"/>
  <c r="S217" i="13"/>
  <c r="S98" i="13"/>
  <c r="S162" i="13"/>
  <c r="S226" i="13"/>
  <c r="S75" i="13"/>
  <c r="S139" i="13"/>
  <c r="S203" i="13"/>
  <c r="S92" i="13"/>
  <c r="S156" i="13"/>
  <c r="S220" i="13"/>
  <c r="S93" i="13"/>
  <c r="S157" i="13"/>
  <c r="S221" i="13"/>
  <c r="S267" i="13"/>
  <c r="S335" i="13"/>
  <c r="S257" i="13"/>
  <c r="S328" i="13"/>
  <c r="S259" i="13"/>
  <c r="S329" i="13"/>
  <c r="S246" i="13"/>
  <c r="S322" i="13"/>
  <c r="S233" i="13"/>
  <c r="S315" i="13"/>
  <c r="S198" i="13"/>
  <c r="S309" i="13"/>
  <c r="S142" i="13"/>
  <c r="S302" i="13"/>
  <c r="S262" i="13"/>
  <c r="S43" i="13"/>
  <c r="S251" i="13"/>
  <c r="AU21" i="13"/>
  <c r="AU23" i="13"/>
  <c r="AU25" i="13"/>
  <c r="AU26" i="13"/>
  <c r="AU29" i="13"/>
  <c r="AU31" i="13"/>
  <c r="AU33" i="13"/>
  <c r="AU28" i="13"/>
  <c r="AU37" i="13"/>
  <c r="AU39" i="13"/>
  <c r="AU12" i="13"/>
  <c r="AU34" i="13"/>
  <c r="AU14" i="13"/>
  <c r="AU16" i="13"/>
  <c r="AU19" i="13"/>
  <c r="AU36" i="13"/>
  <c r="AU22" i="13"/>
  <c r="AU24" i="13"/>
  <c r="AU27" i="13"/>
  <c r="AU30" i="13"/>
  <c r="AU32" i="13"/>
  <c r="AU35" i="13"/>
  <c r="AU38" i="13"/>
  <c r="AU40" i="13"/>
  <c r="AU18" i="13"/>
  <c r="AU13" i="13"/>
  <c r="AU15" i="13"/>
  <c r="AU17" i="13"/>
  <c r="AU20" i="13"/>
  <c r="AE9" i="13"/>
  <c r="AE7" i="13"/>
  <c r="AE10" i="13"/>
  <c r="AE6" i="13"/>
  <c r="AE8" i="13"/>
  <c r="AM102" i="13"/>
  <c r="AM166" i="13"/>
  <c r="AM230" i="13"/>
  <c r="AM294" i="13"/>
  <c r="AM47" i="13"/>
  <c r="AM111" i="13"/>
  <c r="AM175" i="13"/>
  <c r="AM239" i="13"/>
  <c r="AM303" i="13"/>
  <c r="AM56" i="13"/>
  <c r="AM120" i="13"/>
  <c r="AM184" i="13"/>
  <c r="AM248" i="13"/>
  <c r="AM312" i="13"/>
  <c r="AM65" i="13"/>
  <c r="AM129" i="13"/>
  <c r="AM193" i="13"/>
  <c r="AM257" i="13"/>
  <c r="AM321" i="13"/>
  <c r="AM66" i="13"/>
  <c r="AM130" i="13"/>
  <c r="AM194" i="13"/>
  <c r="AM258" i="13"/>
  <c r="AM322" i="13"/>
  <c r="AM67" i="13"/>
  <c r="AM131" i="13"/>
  <c r="AM195" i="13"/>
  <c r="AM259" i="13"/>
  <c r="AM323" i="13"/>
  <c r="AM68" i="13"/>
  <c r="AM132" i="13"/>
  <c r="AM196" i="13"/>
  <c r="AM260" i="13"/>
  <c r="AM324" i="13"/>
  <c r="AM77" i="13"/>
  <c r="AM141" i="13"/>
  <c r="AM205" i="13"/>
  <c r="AM269" i="13"/>
  <c r="AM333" i="13"/>
  <c r="AM7" i="13"/>
  <c r="AM46" i="13"/>
  <c r="AM110" i="13"/>
  <c r="AM174" i="13"/>
  <c r="AM238" i="13"/>
  <c r="AM302" i="13"/>
  <c r="AM55" i="13"/>
  <c r="AM119" i="13"/>
  <c r="AM183" i="13"/>
  <c r="AM247" i="13"/>
  <c r="AM311" i="13"/>
  <c r="AM64" i="13"/>
  <c r="AM128" i="13"/>
  <c r="AM192" i="13"/>
  <c r="AM256" i="13"/>
  <c r="AM320" i="13"/>
  <c r="AM73" i="13"/>
  <c r="AM137" i="13"/>
  <c r="AM201" i="13"/>
  <c r="AM265" i="13"/>
  <c r="AM329" i="13"/>
  <c r="AM74" i="13"/>
  <c r="AM138" i="13"/>
  <c r="AM202" i="13"/>
  <c r="AM266" i="13"/>
  <c r="AM330" i="13"/>
  <c r="AM75" i="13"/>
  <c r="AM139" i="13"/>
  <c r="AM203" i="13"/>
  <c r="AM267" i="13"/>
  <c r="AM331" i="13"/>
  <c r="AM76" i="13"/>
  <c r="AM140" i="13"/>
  <c r="AM204" i="13"/>
  <c r="AM268" i="13"/>
  <c r="AM332" i="13"/>
  <c r="AM85" i="13"/>
  <c r="AM149" i="13"/>
  <c r="AM213" i="13"/>
  <c r="AM277" i="13"/>
  <c r="AM341" i="13"/>
  <c r="AM6" i="13"/>
  <c r="AM54" i="13"/>
  <c r="AM118" i="13"/>
  <c r="AM182" i="13"/>
  <c r="AM246" i="13"/>
  <c r="AM310" i="13"/>
  <c r="AM63" i="13"/>
  <c r="AM127" i="13"/>
  <c r="AM191" i="13"/>
  <c r="AM255" i="13"/>
  <c r="AM319" i="13"/>
  <c r="AM72" i="13"/>
  <c r="AM136" i="13"/>
  <c r="AM200" i="13"/>
  <c r="AM264" i="13"/>
  <c r="AM328" i="13"/>
  <c r="AM81" i="13"/>
  <c r="AM145" i="13"/>
  <c r="AM209" i="13"/>
  <c r="AM273" i="13"/>
  <c r="AM337" i="13"/>
  <c r="AM82" i="13"/>
  <c r="AM146" i="13"/>
  <c r="AM210" i="13"/>
  <c r="AM274" i="13"/>
  <c r="AM338" i="13"/>
  <c r="AM83" i="13"/>
  <c r="AM147" i="13"/>
  <c r="AM211" i="13"/>
  <c r="AM275" i="13"/>
  <c r="AM339" i="13"/>
  <c r="AM84" i="13"/>
  <c r="AM148" i="13"/>
  <c r="AM212" i="13"/>
  <c r="AM276" i="13"/>
  <c r="AM340" i="13"/>
  <c r="AM93" i="13"/>
  <c r="AM157" i="13"/>
  <c r="AM221" i="13"/>
  <c r="AM285" i="13"/>
  <c r="AM349" i="13"/>
  <c r="AM62" i="13"/>
  <c r="AM126" i="13"/>
  <c r="AM190" i="13"/>
  <c r="AM254" i="13"/>
  <c r="AM318" i="13"/>
  <c r="AM71" i="13"/>
  <c r="AM135" i="13"/>
  <c r="AM199" i="13"/>
  <c r="AM263" i="13"/>
  <c r="AM327" i="13"/>
  <c r="AM80" i="13"/>
  <c r="AM144" i="13"/>
  <c r="AM208" i="13"/>
  <c r="AM272" i="13"/>
  <c r="AM336" i="13"/>
  <c r="AM89" i="13"/>
  <c r="AM153" i="13"/>
  <c r="AM217" i="13"/>
  <c r="AM281" i="13"/>
  <c r="AM345" i="13"/>
  <c r="AM90" i="13"/>
  <c r="AM154" i="13"/>
  <c r="AM218" i="13"/>
  <c r="AM282" i="13"/>
  <c r="AM346" i="13"/>
  <c r="AM91" i="13"/>
  <c r="AM155" i="13"/>
  <c r="AM219" i="13"/>
  <c r="AM283" i="13"/>
  <c r="AM347" i="13"/>
  <c r="AM92" i="13"/>
  <c r="AM156" i="13"/>
  <c r="AM220" i="13"/>
  <c r="AM284" i="13"/>
  <c r="AM348" i="13"/>
  <c r="AM101" i="13"/>
  <c r="AM165" i="13"/>
  <c r="AM229" i="13"/>
  <c r="AM293" i="13"/>
  <c r="AM70" i="13"/>
  <c r="AM134" i="13"/>
  <c r="AM198" i="13"/>
  <c r="AM262" i="13"/>
  <c r="AM326" i="13"/>
  <c r="AM79" i="13"/>
  <c r="AM143" i="13"/>
  <c r="AM207" i="13"/>
  <c r="AM271" i="13"/>
  <c r="AM335" i="13"/>
  <c r="AM88" i="13"/>
  <c r="AM152" i="13"/>
  <c r="AM216" i="13"/>
  <c r="AM280" i="13"/>
  <c r="AM344" i="13"/>
  <c r="AM97" i="13"/>
  <c r="AM161" i="13"/>
  <c r="AM225" i="13"/>
  <c r="AM289" i="13"/>
  <c r="AM353" i="13"/>
  <c r="AM98" i="13"/>
  <c r="AM162" i="13"/>
  <c r="AM226" i="13"/>
  <c r="AM290" i="13"/>
  <c r="AM354" i="13"/>
  <c r="AM99" i="13"/>
  <c r="AM163" i="13"/>
  <c r="AM227" i="13"/>
  <c r="AM291" i="13"/>
  <c r="AM41" i="13"/>
  <c r="AM100" i="13"/>
  <c r="AM164" i="13"/>
  <c r="AM228" i="13"/>
  <c r="AM292" i="13"/>
  <c r="AM45" i="13"/>
  <c r="AM109" i="13"/>
  <c r="AM173" i="13"/>
  <c r="AM237" i="13"/>
  <c r="AM301" i="13"/>
  <c r="AM78" i="13"/>
  <c r="AM142" i="13"/>
  <c r="AM206" i="13"/>
  <c r="AM270" i="13"/>
  <c r="AM334" i="13"/>
  <c r="AM87" i="13"/>
  <c r="AM151" i="13"/>
  <c r="AM215" i="13"/>
  <c r="AM279" i="13"/>
  <c r="AM343" i="13"/>
  <c r="AM96" i="13"/>
  <c r="AM160" i="13"/>
  <c r="AM224" i="13"/>
  <c r="AM288" i="13"/>
  <c r="AM352" i="13"/>
  <c r="AM105" i="13"/>
  <c r="AM169" i="13"/>
  <c r="AM233" i="13"/>
  <c r="AM297" i="13"/>
  <c r="AM42" i="13"/>
  <c r="AM106" i="13"/>
  <c r="AM170" i="13"/>
  <c r="AM234" i="13"/>
  <c r="AM298" i="13"/>
  <c r="AM43" i="13"/>
  <c r="AM107" i="13"/>
  <c r="AM171" i="13"/>
  <c r="AM235" i="13"/>
  <c r="AM299" i="13"/>
  <c r="AM44" i="13"/>
  <c r="AM108" i="13"/>
  <c r="AM172" i="13"/>
  <c r="AM236" i="13"/>
  <c r="AM300" i="13"/>
  <c r="AM53" i="13"/>
  <c r="AM117" i="13"/>
  <c r="AM181" i="13"/>
  <c r="AM245" i="13"/>
  <c r="AM309" i="13"/>
  <c r="AM9" i="13"/>
  <c r="AM86" i="13"/>
  <c r="AM150" i="13"/>
  <c r="AM214" i="13"/>
  <c r="AM278" i="13"/>
  <c r="AM342" i="13"/>
  <c r="AM95" i="13"/>
  <c r="AM159" i="13"/>
  <c r="AM223" i="13"/>
  <c r="AM287" i="13"/>
  <c r="AM351" i="13"/>
  <c r="AM104" i="13"/>
  <c r="AM168" i="13"/>
  <c r="AM232" i="13"/>
  <c r="AM296" i="13"/>
  <c r="AM49" i="13"/>
  <c r="AM113" i="13"/>
  <c r="AM177" i="13"/>
  <c r="AM241" i="13"/>
  <c r="AM305" i="13"/>
  <c r="AM50" i="13"/>
  <c r="AM114" i="13"/>
  <c r="AM178" i="13"/>
  <c r="AM242" i="13"/>
  <c r="AM306" i="13"/>
  <c r="AM51" i="13"/>
  <c r="AM115" i="13"/>
  <c r="AM179" i="13"/>
  <c r="AM243" i="13"/>
  <c r="AM307" i="13"/>
  <c r="AM52" i="13"/>
  <c r="AM116" i="13"/>
  <c r="AM180" i="13"/>
  <c r="AM244" i="13"/>
  <c r="AM308" i="13"/>
  <c r="AM61" i="13"/>
  <c r="AM125" i="13"/>
  <c r="AM189" i="13"/>
  <c r="AM253" i="13"/>
  <c r="AM317" i="13"/>
  <c r="AM8" i="13"/>
  <c r="AM94" i="13"/>
  <c r="AM158" i="13"/>
  <c r="AM222" i="13"/>
  <c r="AM286" i="13"/>
  <c r="AM350" i="13"/>
  <c r="AM103" i="13"/>
  <c r="AM167" i="13"/>
  <c r="AM231" i="13"/>
  <c r="AM295" i="13"/>
  <c r="AM48" i="13"/>
  <c r="AM112" i="13"/>
  <c r="AM176" i="13"/>
  <c r="AM240" i="13"/>
  <c r="AM304" i="13"/>
  <c r="AM57" i="13"/>
  <c r="AM121" i="13"/>
  <c r="AM185" i="13"/>
  <c r="AM249" i="13"/>
  <c r="AM313" i="13"/>
  <c r="AM58" i="13"/>
  <c r="AM122" i="13"/>
  <c r="AM186" i="13"/>
  <c r="AM250" i="13"/>
  <c r="AM314" i="13"/>
  <c r="AM59" i="13"/>
  <c r="AM123" i="13"/>
  <c r="AM187" i="13"/>
  <c r="AM251" i="13"/>
  <c r="AM315" i="13"/>
  <c r="AM60" i="13"/>
  <c r="AM124" i="13"/>
  <c r="AM188" i="13"/>
  <c r="AM252" i="13"/>
  <c r="AM316" i="13"/>
  <c r="AM69" i="13"/>
  <c r="AM133" i="13"/>
  <c r="AM197" i="13"/>
  <c r="AM261" i="13"/>
  <c r="AM325" i="13"/>
  <c r="L214" i="13"/>
  <c r="M214" i="13"/>
  <c r="N214" i="13" s="1"/>
  <c r="L100" i="13"/>
  <c r="M100" i="13"/>
  <c r="N100" i="13" s="1"/>
  <c r="L218" i="13"/>
  <c r="M218" i="13"/>
  <c r="N218" i="13" s="1"/>
  <c r="L338" i="13"/>
  <c r="M338" i="13"/>
  <c r="N338" i="13" s="1"/>
  <c r="L143" i="13"/>
  <c r="M143" i="13"/>
  <c r="N143" i="13" s="1"/>
  <c r="L213" i="13"/>
  <c r="M213" i="13"/>
  <c r="N213" i="13" s="1"/>
  <c r="L341" i="13"/>
  <c r="M341" i="13"/>
  <c r="N341" i="13" s="1"/>
  <c r="L146" i="13"/>
  <c r="M146" i="13"/>
  <c r="N146" i="13" s="1"/>
  <c r="L272" i="13"/>
  <c r="M272" i="13"/>
  <c r="N272" i="13" s="1"/>
  <c r="L71" i="13"/>
  <c r="M71" i="13"/>
  <c r="N71" i="13" s="1"/>
  <c r="L238" i="13"/>
  <c r="M238" i="13"/>
  <c r="N238" i="13" s="1"/>
  <c r="L267" i="13"/>
  <c r="M267" i="13"/>
  <c r="N267" i="13" s="1"/>
  <c r="L74" i="13"/>
  <c r="M74" i="13"/>
  <c r="N74" i="13" s="1"/>
  <c r="L200" i="13"/>
  <c r="M200" i="13"/>
  <c r="N200" i="13" s="1"/>
  <c r="L262" i="13"/>
  <c r="M262" i="13"/>
  <c r="N262" i="13" s="1"/>
  <c r="L269" i="13"/>
  <c r="M269" i="13"/>
  <c r="N269" i="13" s="1"/>
  <c r="L195" i="13"/>
  <c r="M195" i="13"/>
  <c r="N195" i="13" s="1"/>
  <c r="L321" i="13"/>
  <c r="M321" i="13"/>
  <c r="N321" i="13" s="1"/>
  <c r="L128" i="13"/>
  <c r="M128" i="13"/>
  <c r="N128" i="13" s="1"/>
  <c r="L165" i="13"/>
  <c r="M165" i="13"/>
  <c r="N165" i="13" s="1"/>
  <c r="L324" i="13"/>
  <c r="M324" i="13"/>
  <c r="N324" i="13" s="1"/>
  <c r="L123" i="13"/>
  <c r="M123" i="13"/>
  <c r="N123" i="13" s="1"/>
  <c r="L249" i="13"/>
  <c r="M249" i="13"/>
  <c r="N249" i="13" s="1"/>
  <c r="L56" i="13"/>
  <c r="M56" i="13"/>
  <c r="N56" i="13" s="1"/>
  <c r="L133" i="13"/>
  <c r="M133" i="13"/>
  <c r="N133" i="13" s="1"/>
  <c r="L316" i="13"/>
  <c r="M316" i="13"/>
  <c r="N316" i="13" s="1"/>
  <c r="L115" i="13"/>
  <c r="M115" i="13"/>
  <c r="N115" i="13" s="1"/>
  <c r="L241" i="13"/>
  <c r="M241" i="13"/>
  <c r="N241" i="13" s="1"/>
  <c r="L48" i="13"/>
  <c r="M48" i="13"/>
  <c r="N48" i="13" s="1"/>
  <c r="L101" i="13"/>
  <c r="M101" i="13"/>
  <c r="N101" i="13" s="1"/>
  <c r="L308" i="13"/>
  <c r="M308" i="13"/>
  <c r="N308" i="13" s="1"/>
  <c r="L107" i="13"/>
  <c r="M107" i="13"/>
  <c r="N107" i="13" s="1"/>
  <c r="L233" i="13"/>
  <c r="M233" i="13"/>
  <c r="N233" i="13" s="1"/>
  <c r="L353" i="13"/>
  <c r="M353" i="13"/>
  <c r="N353" i="13" s="1"/>
  <c r="L69" i="13"/>
  <c r="M69" i="13"/>
  <c r="N69" i="13" s="1"/>
  <c r="L300" i="13"/>
  <c r="M300" i="13"/>
  <c r="N300" i="13" s="1"/>
  <c r="L99" i="13"/>
  <c r="M99" i="13"/>
  <c r="N99" i="13" s="1"/>
  <c r="L225" i="13"/>
  <c r="M225" i="13"/>
  <c r="N225" i="13" s="1"/>
  <c r="L345" i="13"/>
  <c r="M345" i="13"/>
  <c r="N345" i="13" s="1"/>
  <c r="K19" i="13"/>
  <c r="K16" i="13"/>
  <c r="K26" i="13"/>
  <c r="K29" i="13"/>
  <c r="K20" i="13"/>
  <c r="K31" i="13"/>
  <c r="K34" i="13"/>
  <c r="K36" i="13"/>
  <c r="K21" i="13"/>
  <c r="K39" i="13"/>
  <c r="K12" i="13"/>
  <c r="K37" i="13"/>
  <c r="K15" i="13"/>
  <c r="K22" i="13"/>
  <c r="K27" i="13"/>
  <c r="K23" i="13"/>
  <c r="K32" i="13"/>
  <c r="K35" i="13"/>
  <c r="K17" i="13"/>
  <c r="K14" i="13"/>
  <c r="K40" i="13"/>
  <c r="K13" i="13"/>
  <c r="K25" i="13"/>
  <c r="K30" i="13"/>
  <c r="K24" i="13"/>
  <c r="K11" i="13"/>
  <c r="K18" i="13"/>
  <c r="K38" i="13"/>
  <c r="K33" i="13"/>
  <c r="K28" i="13"/>
  <c r="AM14" i="13"/>
  <c r="AM16" i="13"/>
  <c r="AM18" i="13"/>
  <c r="AM20" i="13"/>
  <c r="AM22" i="13"/>
  <c r="AM24" i="13"/>
  <c r="AM26" i="13"/>
  <c r="AM28" i="13"/>
  <c r="AM30" i="13"/>
  <c r="AM32" i="13"/>
  <c r="AM34" i="13"/>
  <c r="AM36" i="13"/>
  <c r="AM38" i="13"/>
  <c r="AM40" i="13"/>
  <c r="AM11" i="13"/>
  <c r="AM13" i="13"/>
  <c r="AM15" i="13"/>
  <c r="AM17" i="13"/>
  <c r="AM19" i="13"/>
  <c r="AM21" i="13"/>
  <c r="AM23" i="13"/>
  <c r="AM25" i="13"/>
  <c r="AM27" i="13"/>
  <c r="AM29" i="13"/>
  <c r="AM31" i="13"/>
  <c r="AM33" i="13"/>
  <c r="AM35" i="13"/>
  <c r="AM37" i="13"/>
  <c r="AM39" i="13"/>
  <c r="AM10" i="13"/>
  <c r="AM12" i="13"/>
  <c r="AA47" i="13"/>
  <c r="AA102" i="13"/>
  <c r="AA166" i="13"/>
  <c r="AA230" i="13"/>
  <c r="AA294" i="13"/>
  <c r="AA46" i="13"/>
  <c r="AA111" i="13"/>
  <c r="AA175" i="13"/>
  <c r="AA239" i="13"/>
  <c r="AA303" i="13"/>
  <c r="AA56" i="13"/>
  <c r="AA120" i="13"/>
  <c r="AA184" i="13"/>
  <c r="AA248" i="13"/>
  <c r="AA312" i="13"/>
  <c r="AA65" i="13"/>
  <c r="AA129" i="13"/>
  <c r="AA193" i="13"/>
  <c r="AA257" i="13"/>
  <c r="AA321" i="13"/>
  <c r="AA74" i="13"/>
  <c r="AA138" i="13"/>
  <c r="AA202" i="13"/>
  <c r="AA266" i="13"/>
  <c r="AA330" i="13"/>
  <c r="AA83" i="13"/>
  <c r="AA147" i="13"/>
  <c r="AA211" i="13"/>
  <c r="AA275" i="13"/>
  <c r="AA339" i="13"/>
  <c r="AA84" i="13"/>
  <c r="AA148" i="13"/>
  <c r="AA212" i="13"/>
  <c r="AA276" i="13"/>
  <c r="AA340" i="13"/>
  <c r="AA93" i="13"/>
  <c r="AA157" i="13"/>
  <c r="AA221" i="13"/>
  <c r="AA285" i="13"/>
  <c r="AA349" i="13"/>
  <c r="AA45" i="13"/>
  <c r="AA110" i="13"/>
  <c r="AA174" i="13"/>
  <c r="AA238" i="13"/>
  <c r="AA302" i="13"/>
  <c r="AA55" i="13"/>
  <c r="AA119" i="13"/>
  <c r="AA183" i="13"/>
  <c r="AA247" i="13"/>
  <c r="AA311" i="13"/>
  <c r="AA64" i="13"/>
  <c r="AA128" i="13"/>
  <c r="AA192" i="13"/>
  <c r="AA256" i="13"/>
  <c r="AA320" i="13"/>
  <c r="AA73" i="13"/>
  <c r="AA137" i="13"/>
  <c r="AA201" i="13"/>
  <c r="AA265" i="13"/>
  <c r="AA329" i="13"/>
  <c r="AA82" i="13"/>
  <c r="AA146" i="13"/>
  <c r="AA210" i="13"/>
  <c r="AA274" i="13"/>
  <c r="AA338" i="13"/>
  <c r="AA91" i="13"/>
  <c r="AA155" i="13"/>
  <c r="AA219" i="13"/>
  <c r="AA283" i="13"/>
  <c r="AA347" i="13"/>
  <c r="AA92" i="13"/>
  <c r="AA156" i="13"/>
  <c r="AA220" i="13"/>
  <c r="AA284" i="13"/>
  <c r="AA348" i="13"/>
  <c r="AA101" i="13"/>
  <c r="AA165" i="13"/>
  <c r="AA229" i="13"/>
  <c r="AA293" i="13"/>
  <c r="AA6" i="13"/>
  <c r="AA54" i="13"/>
  <c r="AA118" i="13"/>
  <c r="AA182" i="13"/>
  <c r="AA246" i="13"/>
  <c r="AA310" i="13"/>
  <c r="AA63" i="13"/>
  <c r="AA127" i="13"/>
  <c r="AA191" i="13"/>
  <c r="AA255" i="13"/>
  <c r="AA319" i="13"/>
  <c r="AA72" i="13"/>
  <c r="AA136" i="13"/>
  <c r="AA200" i="13"/>
  <c r="AA264" i="13"/>
  <c r="AA328" i="13"/>
  <c r="AA81" i="13"/>
  <c r="AA145" i="13"/>
  <c r="AA209" i="13"/>
  <c r="AA273" i="13"/>
  <c r="AA337" i="13"/>
  <c r="AA90" i="13"/>
  <c r="AA154" i="13"/>
  <c r="AA218" i="13"/>
  <c r="AA282" i="13"/>
  <c r="AA346" i="13"/>
  <c r="AA99" i="13"/>
  <c r="AA163" i="13"/>
  <c r="AA227" i="13"/>
  <c r="AA291" i="13"/>
  <c r="AA41" i="13"/>
  <c r="AA100" i="13"/>
  <c r="AA164" i="13"/>
  <c r="AA228" i="13"/>
  <c r="AA292" i="13"/>
  <c r="AA44" i="13"/>
  <c r="AA109" i="13"/>
  <c r="AA173" i="13"/>
  <c r="AA237" i="13"/>
  <c r="AA301" i="13"/>
  <c r="AA7" i="13"/>
  <c r="AA62" i="13"/>
  <c r="AA126" i="13"/>
  <c r="AA190" i="13"/>
  <c r="AA254" i="13"/>
  <c r="AA318" i="13"/>
  <c r="AA71" i="13"/>
  <c r="AA135" i="13"/>
  <c r="AA199" i="13"/>
  <c r="AA263" i="13"/>
  <c r="AA327" i="13"/>
  <c r="AA80" i="13"/>
  <c r="AA144" i="13"/>
  <c r="AA208" i="13"/>
  <c r="AA272" i="13"/>
  <c r="AA336" i="13"/>
  <c r="AA89" i="13"/>
  <c r="AA153" i="13"/>
  <c r="AA217" i="13"/>
  <c r="AA281" i="13"/>
  <c r="AA345" i="13"/>
  <c r="AA98" i="13"/>
  <c r="AA162" i="13"/>
  <c r="AA226" i="13"/>
  <c r="AA290" i="13"/>
  <c r="AA354" i="13"/>
  <c r="AA107" i="13"/>
  <c r="AA171" i="13"/>
  <c r="AA235" i="13"/>
  <c r="AA299" i="13"/>
  <c r="AA42" i="13"/>
  <c r="AA108" i="13"/>
  <c r="AA172" i="13"/>
  <c r="AA236" i="13"/>
  <c r="AA300" i="13"/>
  <c r="AA53" i="13"/>
  <c r="AA117" i="13"/>
  <c r="AA181" i="13"/>
  <c r="AA245" i="13"/>
  <c r="AA309" i="13"/>
  <c r="AA8" i="13"/>
  <c r="AA70" i="13"/>
  <c r="AA134" i="13"/>
  <c r="AA198" i="13"/>
  <c r="AA262" i="13"/>
  <c r="AA326" i="13"/>
  <c r="AA79" i="13"/>
  <c r="AA143" i="13"/>
  <c r="AA207" i="13"/>
  <c r="AA271" i="13"/>
  <c r="AA335" i="13"/>
  <c r="AA88" i="13"/>
  <c r="AA152" i="13"/>
  <c r="AA216" i="13"/>
  <c r="AA280" i="13"/>
  <c r="AA344" i="13"/>
  <c r="AA97" i="13"/>
  <c r="AA161" i="13"/>
  <c r="AA225" i="13"/>
  <c r="AA289" i="13"/>
  <c r="AA353" i="13"/>
  <c r="AA106" i="13"/>
  <c r="AA170" i="13"/>
  <c r="AA234" i="13"/>
  <c r="AA298" i="13"/>
  <c r="AA51" i="13"/>
  <c r="AA115" i="13"/>
  <c r="AA179" i="13"/>
  <c r="AA243" i="13"/>
  <c r="AA307" i="13"/>
  <c r="AA52" i="13"/>
  <c r="AA116" i="13"/>
  <c r="AA180" i="13"/>
  <c r="AA244" i="13"/>
  <c r="AA308" i="13"/>
  <c r="AA61" i="13"/>
  <c r="AA125" i="13"/>
  <c r="AA189" i="13"/>
  <c r="AA253" i="13"/>
  <c r="AA317" i="13"/>
  <c r="AA9" i="13"/>
  <c r="AA78" i="13"/>
  <c r="AA142" i="13"/>
  <c r="AA206" i="13"/>
  <c r="AA270" i="13"/>
  <c r="AA334" i="13"/>
  <c r="AA87" i="13"/>
  <c r="AA151" i="13"/>
  <c r="AA215" i="13"/>
  <c r="AA279" i="13"/>
  <c r="AA343" i="13"/>
  <c r="AA96" i="13"/>
  <c r="AA160" i="13"/>
  <c r="AA224" i="13"/>
  <c r="AA288" i="13"/>
  <c r="AA352" i="13"/>
  <c r="AA105" i="13"/>
  <c r="AA169" i="13"/>
  <c r="AA233" i="13"/>
  <c r="AA297" i="13"/>
  <c r="AA50" i="13"/>
  <c r="AA114" i="13"/>
  <c r="AA178" i="13"/>
  <c r="AA242" i="13"/>
  <c r="AA306" i="13"/>
  <c r="AA59" i="13"/>
  <c r="AA123" i="13"/>
  <c r="AA187" i="13"/>
  <c r="AA251" i="13"/>
  <c r="AA315" i="13"/>
  <c r="AA60" i="13"/>
  <c r="AA124" i="13"/>
  <c r="AA188" i="13"/>
  <c r="AA252" i="13"/>
  <c r="AA316" i="13"/>
  <c r="AA69" i="13"/>
  <c r="AA133" i="13"/>
  <c r="AA197" i="13"/>
  <c r="AA261" i="13"/>
  <c r="AA325" i="13"/>
  <c r="AA10" i="13"/>
  <c r="AA86" i="13"/>
  <c r="AA150" i="13"/>
  <c r="AA214" i="13"/>
  <c r="AA278" i="13"/>
  <c r="AA342" i="13"/>
  <c r="AA95" i="13"/>
  <c r="AA159" i="13"/>
  <c r="AA223" i="13"/>
  <c r="AA287" i="13"/>
  <c r="AA351" i="13"/>
  <c r="AA104" i="13"/>
  <c r="AA168" i="13"/>
  <c r="AA232" i="13"/>
  <c r="AA296" i="13"/>
  <c r="AA49" i="13"/>
  <c r="AA113" i="13"/>
  <c r="AA177" i="13"/>
  <c r="AA241" i="13"/>
  <c r="AA305" i="13"/>
  <c r="AA58" i="13"/>
  <c r="AA122" i="13"/>
  <c r="AA186" i="13"/>
  <c r="AA250" i="13"/>
  <c r="AA314" i="13"/>
  <c r="AA67" i="13"/>
  <c r="AA131" i="13"/>
  <c r="AA195" i="13"/>
  <c r="AA259" i="13"/>
  <c r="AA323" i="13"/>
  <c r="AA68" i="13"/>
  <c r="AA132" i="13"/>
  <c r="AA196" i="13"/>
  <c r="AA260" i="13"/>
  <c r="AA324" i="13"/>
  <c r="AA77" i="13"/>
  <c r="AA141" i="13"/>
  <c r="AA205" i="13"/>
  <c r="AA269" i="13"/>
  <c r="AA333" i="13"/>
  <c r="AA43" i="13"/>
  <c r="AA94" i="13"/>
  <c r="AA158" i="13"/>
  <c r="AA222" i="13"/>
  <c r="AA286" i="13"/>
  <c r="AA350" i="13"/>
  <c r="AA103" i="13"/>
  <c r="AA167" i="13"/>
  <c r="AA231" i="13"/>
  <c r="AA295" i="13"/>
  <c r="AA48" i="13"/>
  <c r="AA112" i="13"/>
  <c r="AA176" i="13"/>
  <c r="AA240" i="13"/>
  <c r="AA304" i="13"/>
  <c r="AA57" i="13"/>
  <c r="AA121" i="13"/>
  <c r="AA185" i="13"/>
  <c r="AA249" i="13"/>
  <c r="AA313" i="13"/>
  <c r="AA66" i="13"/>
  <c r="AA130" i="13"/>
  <c r="AA194" i="13"/>
  <c r="AA258" i="13"/>
  <c r="AA322" i="13"/>
  <c r="AA75" i="13"/>
  <c r="AA139" i="13"/>
  <c r="AA203" i="13"/>
  <c r="AA267" i="13"/>
  <c r="AA331" i="13"/>
  <c r="AA76" i="13"/>
  <c r="AA140" i="13"/>
  <c r="AA204" i="13"/>
  <c r="AA268" i="13"/>
  <c r="AA332" i="13"/>
  <c r="AA85" i="13"/>
  <c r="AA149" i="13"/>
  <c r="AA213" i="13"/>
  <c r="AA277" i="13"/>
  <c r="AA341" i="13"/>
  <c r="L245" i="13"/>
  <c r="M245" i="13"/>
  <c r="N245" i="13" s="1"/>
  <c r="L349" i="13"/>
  <c r="M349" i="13"/>
  <c r="N349" i="13" s="1"/>
  <c r="L154" i="13"/>
  <c r="M154" i="13"/>
  <c r="N154" i="13" s="1"/>
  <c r="L280" i="13"/>
  <c r="M280" i="13"/>
  <c r="N280" i="13" s="1"/>
  <c r="L79" i="13"/>
  <c r="M79" i="13"/>
  <c r="N79" i="13" s="1"/>
  <c r="L270" i="13"/>
  <c r="M270" i="13"/>
  <c r="N270" i="13" s="1"/>
  <c r="L275" i="13"/>
  <c r="M275" i="13"/>
  <c r="N275" i="13" s="1"/>
  <c r="L82" i="13"/>
  <c r="M82" i="13"/>
  <c r="N82" i="13" s="1"/>
  <c r="L208" i="13"/>
  <c r="M208" i="13"/>
  <c r="N208" i="13" s="1"/>
  <c r="L351" i="13"/>
  <c r="M351" i="13"/>
  <c r="N351" i="13" s="1"/>
  <c r="L301" i="13"/>
  <c r="M301" i="13"/>
  <c r="N301" i="13" s="1"/>
  <c r="L203" i="13"/>
  <c r="M203" i="13"/>
  <c r="N203" i="13" s="1"/>
  <c r="L329" i="13"/>
  <c r="M329" i="13"/>
  <c r="N329" i="13" s="1"/>
  <c r="L136" i="13"/>
  <c r="M136" i="13"/>
  <c r="N136" i="13" s="1"/>
  <c r="L197" i="13"/>
  <c r="M197" i="13"/>
  <c r="N197" i="13" s="1"/>
  <c r="L332" i="13"/>
  <c r="M332" i="13"/>
  <c r="N332" i="13" s="1"/>
  <c r="L131" i="13"/>
  <c r="M131" i="13"/>
  <c r="N131" i="13" s="1"/>
  <c r="L257" i="13"/>
  <c r="M257" i="13"/>
  <c r="N257" i="13" s="1"/>
  <c r="L64" i="13"/>
  <c r="M64" i="13"/>
  <c r="N64" i="13" s="1"/>
  <c r="L222" i="13"/>
  <c r="M222" i="13"/>
  <c r="N222" i="13" s="1"/>
  <c r="L260" i="13"/>
  <c r="M260" i="13"/>
  <c r="N260" i="13" s="1"/>
  <c r="L59" i="13"/>
  <c r="M59" i="13"/>
  <c r="N59" i="13" s="1"/>
  <c r="L185" i="13"/>
  <c r="M185" i="13"/>
  <c r="N185" i="13" s="1"/>
  <c r="L303" i="13"/>
  <c r="M303" i="13"/>
  <c r="N303" i="13" s="1"/>
  <c r="L190" i="13"/>
  <c r="M190" i="13"/>
  <c r="N190" i="13" s="1"/>
  <c r="L252" i="13"/>
  <c r="M252" i="13"/>
  <c r="N252" i="13" s="1"/>
  <c r="L51" i="13"/>
  <c r="M51" i="13"/>
  <c r="N51" i="13" s="1"/>
  <c r="L177" i="13"/>
  <c r="M177" i="13"/>
  <c r="N177" i="13" s="1"/>
  <c r="L295" i="13"/>
  <c r="M295" i="13"/>
  <c r="N295" i="13" s="1"/>
  <c r="L158" i="13"/>
  <c r="M158" i="13"/>
  <c r="N158" i="13" s="1"/>
  <c r="L244" i="13"/>
  <c r="M244" i="13"/>
  <c r="N244" i="13" s="1"/>
  <c r="L43" i="13"/>
  <c r="M43" i="13"/>
  <c r="N43" i="13" s="1"/>
  <c r="L169" i="13"/>
  <c r="M169" i="13"/>
  <c r="N169" i="13" s="1"/>
  <c r="L287" i="13"/>
  <c r="M287" i="13"/>
  <c r="N287" i="13" s="1"/>
  <c r="L126" i="13"/>
  <c r="M126" i="13"/>
  <c r="N126" i="13" s="1"/>
  <c r="L236" i="13"/>
  <c r="M236" i="13"/>
  <c r="N236" i="13" s="1"/>
  <c r="L348" i="13"/>
  <c r="M348" i="13"/>
  <c r="N348" i="13" s="1"/>
  <c r="L161" i="13"/>
  <c r="M161" i="13"/>
  <c r="N161" i="13" s="1"/>
  <c r="L279" i="13"/>
  <c r="M279" i="13"/>
  <c r="N279" i="13" s="1"/>
  <c r="AE30" i="13"/>
  <c r="AE32" i="13"/>
  <c r="AE34" i="13"/>
  <c r="AE38" i="13"/>
  <c r="AE40" i="13"/>
  <c r="AE19" i="13"/>
  <c r="AE13" i="13"/>
  <c r="AE15" i="13"/>
  <c r="AE17" i="13"/>
  <c r="AE27" i="13"/>
  <c r="AE21" i="13"/>
  <c r="AE23" i="13"/>
  <c r="AE25" i="13"/>
  <c r="AE35" i="13"/>
  <c r="AE29" i="13"/>
  <c r="AE31" i="13"/>
  <c r="AE33" i="13"/>
  <c r="AE12" i="13"/>
  <c r="AE37" i="13"/>
  <c r="AE39" i="13"/>
  <c r="AE11" i="13"/>
  <c r="AE20" i="13"/>
  <c r="AE14" i="13"/>
  <c r="AE16" i="13"/>
  <c r="AE18" i="13"/>
  <c r="AE28" i="13"/>
  <c r="AE22" i="13"/>
  <c r="AE24" i="13"/>
  <c r="AE26" i="13"/>
  <c r="AE36" i="13"/>
  <c r="C71" i="13"/>
  <c r="C135" i="13"/>
  <c r="C199" i="13"/>
  <c r="C49" i="13"/>
  <c r="C113" i="13"/>
  <c r="C177" i="13"/>
  <c r="C42" i="13"/>
  <c r="C106" i="13"/>
  <c r="C170" i="13"/>
  <c r="C234" i="13"/>
  <c r="C83" i="13"/>
  <c r="C147" i="13"/>
  <c r="C100" i="13"/>
  <c r="C164" i="13"/>
  <c r="C53" i="13"/>
  <c r="C117" i="13"/>
  <c r="C181" i="13"/>
  <c r="C219" i="13"/>
  <c r="C294" i="13"/>
  <c r="C62" i="13"/>
  <c r="C78" i="13"/>
  <c r="C244" i="13"/>
  <c r="C311" i="13"/>
  <c r="C213" i="13"/>
  <c r="C190" i="13"/>
  <c r="C280" i="13"/>
  <c r="C344" i="13"/>
  <c r="C150" i="13"/>
  <c r="C265" i="13"/>
  <c r="C329" i="13"/>
  <c r="C174" i="13"/>
  <c r="C274" i="13"/>
  <c r="C338" i="13"/>
  <c r="C339" i="13"/>
  <c r="C198" i="13"/>
  <c r="C284" i="13"/>
  <c r="C348" i="13"/>
  <c r="C229" i="13"/>
  <c r="C301" i="13"/>
  <c r="C21" i="13"/>
  <c r="C23" i="13"/>
  <c r="C17" i="13"/>
  <c r="C9" i="13"/>
  <c r="C79" i="13"/>
  <c r="C143" i="13"/>
  <c r="C207" i="13"/>
  <c r="C57" i="13"/>
  <c r="C121" i="13"/>
  <c r="C185" i="13"/>
  <c r="C50" i="13"/>
  <c r="C114" i="13"/>
  <c r="C178" i="13"/>
  <c r="C242" i="13"/>
  <c r="C91" i="13"/>
  <c r="C44" i="13"/>
  <c r="C108" i="13"/>
  <c r="C172" i="13"/>
  <c r="C61" i="13"/>
  <c r="C125" i="13"/>
  <c r="C189" i="13"/>
  <c r="C230" i="13"/>
  <c r="C302" i="13"/>
  <c r="C155" i="13"/>
  <c r="C110" i="13"/>
  <c r="C254" i="13"/>
  <c r="C319" i="13"/>
  <c r="C275" i="13"/>
  <c r="C206" i="13"/>
  <c r="C288" i="13"/>
  <c r="C352" i="13"/>
  <c r="C171" i="13"/>
  <c r="C273" i="13"/>
  <c r="C337" i="13"/>
  <c r="C195" i="13"/>
  <c r="C282" i="13"/>
  <c r="C346" i="13"/>
  <c r="C238" i="13"/>
  <c r="C214" i="13"/>
  <c r="C292" i="13"/>
  <c r="C70" i="13"/>
  <c r="C241" i="13"/>
  <c r="C309" i="13"/>
  <c r="C19" i="13"/>
  <c r="C29" i="13"/>
  <c r="C31" i="13"/>
  <c r="C18" i="13"/>
  <c r="C10" i="13"/>
  <c r="C87" i="13"/>
  <c r="C151" i="13"/>
  <c r="C215" i="13"/>
  <c r="C65" i="13"/>
  <c r="C129" i="13"/>
  <c r="C193" i="13"/>
  <c r="C58" i="13"/>
  <c r="C122" i="13"/>
  <c r="C186" i="13"/>
  <c r="C250" i="13"/>
  <c r="C99" i="13"/>
  <c r="C52" i="13"/>
  <c r="C116" i="13"/>
  <c r="C180" i="13"/>
  <c r="C69" i="13"/>
  <c r="C133" i="13"/>
  <c r="C72" i="13"/>
  <c r="C243" i="13"/>
  <c r="C310" i="13"/>
  <c r="C227" i="13"/>
  <c r="C142" i="13"/>
  <c r="C263" i="13"/>
  <c r="C327" i="13"/>
  <c r="C323" i="13"/>
  <c r="C221" i="13"/>
  <c r="C296" i="13"/>
  <c r="C176" i="13"/>
  <c r="C192" i="13"/>
  <c r="C281" i="13"/>
  <c r="C345" i="13"/>
  <c r="C211" i="13"/>
  <c r="C290" i="13"/>
  <c r="C354" i="13"/>
  <c r="C347" i="13"/>
  <c r="C228" i="13"/>
  <c r="C300" i="13"/>
  <c r="C102" i="13"/>
  <c r="C252" i="13"/>
  <c r="C317" i="13"/>
  <c r="C27" i="13"/>
  <c r="C37" i="13"/>
  <c r="C39" i="13"/>
  <c r="C25" i="13"/>
  <c r="C95" i="13"/>
  <c r="C159" i="13"/>
  <c r="C223" i="13"/>
  <c r="C73" i="13"/>
  <c r="C137" i="13"/>
  <c r="C201" i="13"/>
  <c r="C66" i="13"/>
  <c r="C130" i="13"/>
  <c r="C194" i="13"/>
  <c r="C43" i="13"/>
  <c r="C107" i="13"/>
  <c r="C60" i="13"/>
  <c r="C124" i="13"/>
  <c r="C188" i="13"/>
  <c r="C77" i="13"/>
  <c r="C141" i="13"/>
  <c r="C104" i="13"/>
  <c r="C253" i="13"/>
  <c r="C318" i="13"/>
  <c r="C259" i="13"/>
  <c r="C166" i="13"/>
  <c r="C271" i="13"/>
  <c r="C335" i="13"/>
  <c r="C48" i="13"/>
  <c r="C235" i="13"/>
  <c r="C304" i="13"/>
  <c r="C291" i="13"/>
  <c r="C208" i="13"/>
  <c r="C289" i="13"/>
  <c r="C353" i="13"/>
  <c r="C224" i="13"/>
  <c r="C298" i="13"/>
  <c r="C197" i="13"/>
  <c r="C64" i="13"/>
  <c r="C240" i="13"/>
  <c r="C308" i="13"/>
  <c r="C134" i="13"/>
  <c r="C261" i="13"/>
  <c r="C325" i="13"/>
  <c r="C35" i="13"/>
  <c r="C14" i="13"/>
  <c r="C16" i="13"/>
  <c r="C26" i="13"/>
  <c r="C103" i="13"/>
  <c r="C167" i="13"/>
  <c r="C231" i="13"/>
  <c r="C81" i="13"/>
  <c r="C145" i="13"/>
  <c r="C209" i="13"/>
  <c r="C74" i="13"/>
  <c r="C138" i="13"/>
  <c r="C202" i="13"/>
  <c r="C51" i="13"/>
  <c r="C115" i="13"/>
  <c r="C68" i="13"/>
  <c r="C132" i="13"/>
  <c r="C196" i="13"/>
  <c r="C85" i="13"/>
  <c r="C149" i="13"/>
  <c r="C136" i="13"/>
  <c r="C262" i="13"/>
  <c r="C326" i="13"/>
  <c r="C283" i="13"/>
  <c r="C187" i="13"/>
  <c r="C279" i="13"/>
  <c r="C343" i="13"/>
  <c r="C80" i="13"/>
  <c r="C245" i="13"/>
  <c r="C312" i="13"/>
  <c r="C41" i="13"/>
  <c r="C222" i="13"/>
  <c r="C297" i="13"/>
  <c r="C56" i="13"/>
  <c r="C237" i="13"/>
  <c r="C306" i="13"/>
  <c r="C249" i="13"/>
  <c r="C96" i="13"/>
  <c r="C251" i="13"/>
  <c r="C316" i="13"/>
  <c r="C160" i="13"/>
  <c r="C269" i="13"/>
  <c r="C333" i="13"/>
  <c r="C20" i="13"/>
  <c r="C22" i="13"/>
  <c r="C24" i="13"/>
  <c r="C33" i="13"/>
  <c r="C47" i="13"/>
  <c r="C111" i="13"/>
  <c r="C175" i="13"/>
  <c r="C239" i="13"/>
  <c r="C89" i="13"/>
  <c r="C153" i="13"/>
  <c r="C217" i="13"/>
  <c r="C82" i="13"/>
  <c r="C146" i="13"/>
  <c r="C210" i="13"/>
  <c r="C59" i="13"/>
  <c r="C123" i="13"/>
  <c r="C76" i="13"/>
  <c r="C140" i="13"/>
  <c r="C204" i="13"/>
  <c r="C93" i="13"/>
  <c r="C157" i="13"/>
  <c r="C163" i="13"/>
  <c r="C270" i="13"/>
  <c r="C334" i="13"/>
  <c r="C307" i="13"/>
  <c r="C205" i="13"/>
  <c r="C287" i="13"/>
  <c r="C351" i="13"/>
  <c r="C112" i="13"/>
  <c r="C256" i="13"/>
  <c r="C320" i="13"/>
  <c r="C54" i="13"/>
  <c r="C236" i="13"/>
  <c r="C305" i="13"/>
  <c r="C88" i="13"/>
  <c r="C248" i="13"/>
  <c r="C314" i="13"/>
  <c r="C267" i="13"/>
  <c r="C128" i="13"/>
  <c r="C260" i="13"/>
  <c r="C324" i="13"/>
  <c r="C182" i="13"/>
  <c r="C277" i="13"/>
  <c r="C341" i="13"/>
  <c r="C28" i="13"/>
  <c r="C30" i="13"/>
  <c r="C32" i="13"/>
  <c r="C12" i="13"/>
  <c r="C55" i="13"/>
  <c r="C119" i="13"/>
  <c r="C183" i="13"/>
  <c r="C247" i="13"/>
  <c r="C97" i="13"/>
  <c r="C161" i="13"/>
  <c r="C225" i="13"/>
  <c r="C90" i="13"/>
  <c r="C154" i="13"/>
  <c r="C218" i="13"/>
  <c r="C67" i="13"/>
  <c r="C131" i="13"/>
  <c r="C84" i="13"/>
  <c r="C148" i="13"/>
  <c r="C212" i="13"/>
  <c r="C101" i="13"/>
  <c r="C165" i="13"/>
  <c r="C184" i="13"/>
  <c r="C278" i="13"/>
  <c r="C342" i="13"/>
  <c r="C331" i="13"/>
  <c r="C220" i="13"/>
  <c r="C295" i="13"/>
  <c r="C94" i="13"/>
  <c r="C144" i="13"/>
  <c r="C264" i="13"/>
  <c r="C328" i="13"/>
  <c r="C86" i="13"/>
  <c r="C246" i="13"/>
  <c r="C313" i="13"/>
  <c r="C120" i="13"/>
  <c r="C258" i="13"/>
  <c r="C322" i="13"/>
  <c r="C299" i="13"/>
  <c r="C158" i="13"/>
  <c r="C268" i="13"/>
  <c r="C332" i="13"/>
  <c r="C200" i="13"/>
  <c r="C285" i="13"/>
  <c r="C349" i="13"/>
  <c r="C36" i="13"/>
  <c r="C38" i="13"/>
  <c r="C40" i="13"/>
  <c r="C34" i="13"/>
  <c r="C63" i="13"/>
  <c r="C127" i="13"/>
  <c r="C191" i="13"/>
  <c r="C255" i="13"/>
  <c r="C105" i="13"/>
  <c r="C169" i="13"/>
  <c r="C233" i="13"/>
  <c r="C98" i="13"/>
  <c r="C162" i="13"/>
  <c r="C226" i="13"/>
  <c r="C75" i="13"/>
  <c r="C139" i="13"/>
  <c r="C92" i="13"/>
  <c r="C156" i="13"/>
  <c r="C45" i="13"/>
  <c r="C109" i="13"/>
  <c r="C173" i="13"/>
  <c r="C203" i="13"/>
  <c r="C286" i="13"/>
  <c r="C350" i="13"/>
  <c r="C46" i="13"/>
  <c r="C232" i="13"/>
  <c r="C303" i="13"/>
  <c r="C126" i="13"/>
  <c r="C168" i="13"/>
  <c r="C272" i="13"/>
  <c r="C336" i="13"/>
  <c r="C118" i="13"/>
  <c r="C257" i="13"/>
  <c r="C321" i="13"/>
  <c r="C152" i="13"/>
  <c r="C266" i="13"/>
  <c r="C330" i="13"/>
  <c r="C315" i="13"/>
  <c r="C179" i="13"/>
  <c r="C276" i="13"/>
  <c r="C340" i="13"/>
  <c r="C216" i="13"/>
  <c r="C293" i="13"/>
  <c r="C13" i="13"/>
  <c r="C15" i="13"/>
  <c r="C11" i="13"/>
  <c r="C8" i="13"/>
  <c r="O10" i="13"/>
  <c r="O7" i="13"/>
  <c r="O8" i="13"/>
  <c r="O6" i="13"/>
  <c r="O9" i="13"/>
  <c r="L302" i="13"/>
  <c r="M302" i="13"/>
  <c r="N302" i="13" s="1"/>
  <c r="L283" i="13"/>
  <c r="M283" i="13"/>
  <c r="N283" i="13" s="1"/>
  <c r="L90" i="13"/>
  <c r="M90" i="13"/>
  <c r="N90" i="13" s="1"/>
  <c r="L216" i="13"/>
  <c r="M216" i="13"/>
  <c r="N216" i="13" s="1"/>
  <c r="L294" i="13"/>
  <c r="M294" i="13"/>
  <c r="N294" i="13" s="1"/>
  <c r="L333" i="13"/>
  <c r="M333" i="13"/>
  <c r="N333" i="13" s="1"/>
  <c r="L211" i="13"/>
  <c r="M211" i="13"/>
  <c r="N211" i="13" s="1"/>
  <c r="L337" i="13"/>
  <c r="M337" i="13"/>
  <c r="N337" i="13" s="1"/>
  <c r="L144" i="13"/>
  <c r="M144" i="13"/>
  <c r="N144" i="13" s="1"/>
  <c r="L229" i="13"/>
  <c r="M229" i="13"/>
  <c r="N229" i="13" s="1"/>
  <c r="L45" i="13"/>
  <c r="M45" i="13"/>
  <c r="N45" i="13" s="1"/>
  <c r="L139" i="13"/>
  <c r="M139" i="13"/>
  <c r="N139" i="13" s="1"/>
  <c r="L265" i="13"/>
  <c r="M265" i="13"/>
  <c r="N265" i="13" s="1"/>
  <c r="L72" i="13"/>
  <c r="M72" i="13"/>
  <c r="N72" i="13" s="1"/>
  <c r="L254" i="13"/>
  <c r="M254" i="13"/>
  <c r="N254" i="13" s="1"/>
  <c r="L268" i="13"/>
  <c r="M268" i="13"/>
  <c r="N268" i="13" s="1"/>
  <c r="L67" i="13"/>
  <c r="M67" i="13"/>
  <c r="N67" i="13" s="1"/>
  <c r="L193" i="13"/>
  <c r="M193" i="13"/>
  <c r="N193" i="13" s="1"/>
  <c r="L311" i="13"/>
  <c r="M311" i="13"/>
  <c r="N311" i="13" s="1"/>
  <c r="L285" i="13"/>
  <c r="M285" i="13"/>
  <c r="N285" i="13" s="1"/>
  <c r="L196" i="13"/>
  <c r="M196" i="13"/>
  <c r="N196" i="13" s="1"/>
  <c r="L314" i="13"/>
  <c r="M314" i="13"/>
  <c r="N314" i="13" s="1"/>
  <c r="L121" i="13"/>
  <c r="M121" i="13"/>
  <c r="N121" i="13" s="1"/>
  <c r="L239" i="13"/>
  <c r="M239" i="13"/>
  <c r="N239" i="13" s="1"/>
  <c r="L253" i="13"/>
  <c r="M253" i="13"/>
  <c r="N253" i="13" s="1"/>
  <c r="L188" i="13"/>
  <c r="M188" i="13"/>
  <c r="N188" i="13" s="1"/>
  <c r="L306" i="13"/>
  <c r="M306" i="13"/>
  <c r="N306" i="13" s="1"/>
  <c r="L113" i="13"/>
  <c r="M113" i="13"/>
  <c r="N113" i="13" s="1"/>
  <c r="L231" i="13"/>
  <c r="M231" i="13"/>
  <c r="N231" i="13" s="1"/>
  <c r="L221" i="13"/>
  <c r="M221" i="13"/>
  <c r="N221" i="13" s="1"/>
  <c r="L180" i="13"/>
  <c r="M180" i="13"/>
  <c r="N180" i="13" s="1"/>
  <c r="L298" i="13"/>
  <c r="M298" i="13"/>
  <c r="N298" i="13" s="1"/>
  <c r="L105" i="13"/>
  <c r="M105" i="13"/>
  <c r="N105" i="13" s="1"/>
  <c r="L223" i="13"/>
  <c r="M223" i="13"/>
  <c r="N223" i="13" s="1"/>
  <c r="L189" i="13"/>
  <c r="M189" i="13"/>
  <c r="N189" i="13" s="1"/>
  <c r="L172" i="13"/>
  <c r="M172" i="13"/>
  <c r="N172" i="13" s="1"/>
  <c r="L290" i="13"/>
  <c r="M290" i="13"/>
  <c r="N290" i="13" s="1"/>
  <c r="L97" i="13"/>
  <c r="M97" i="13"/>
  <c r="N97" i="13" s="1"/>
  <c r="L215" i="13"/>
  <c r="M215" i="13"/>
  <c r="N215" i="13" s="1"/>
  <c r="AQ19" i="13"/>
  <c r="AQ21" i="13"/>
  <c r="AQ24" i="13"/>
  <c r="AQ15" i="13"/>
  <c r="W19" i="13"/>
  <c r="W21" i="13"/>
  <c r="W23" i="13"/>
  <c r="W11" i="13"/>
  <c r="G36" i="13"/>
  <c r="G15" i="13"/>
  <c r="G17" i="13"/>
  <c r="G34" i="13"/>
  <c r="AQ27" i="13"/>
  <c r="AQ29" i="13"/>
  <c r="AQ32" i="13"/>
  <c r="AQ17" i="13"/>
  <c r="W27" i="13"/>
  <c r="W29" i="13"/>
  <c r="W31" i="13"/>
  <c r="W17" i="13"/>
  <c r="G21" i="13"/>
  <c r="G23" i="13"/>
  <c r="G11" i="13"/>
  <c r="G12" i="13"/>
  <c r="AQ35" i="13"/>
  <c r="AQ37" i="13"/>
  <c r="AQ40" i="13"/>
  <c r="AQ23" i="13"/>
  <c r="W35" i="13"/>
  <c r="W37" i="13"/>
  <c r="W39" i="13"/>
  <c r="W25" i="13"/>
  <c r="G29" i="13"/>
  <c r="G31" i="13"/>
  <c r="G18" i="13"/>
  <c r="AQ12" i="13"/>
  <c r="AQ14" i="13"/>
  <c r="AQ25" i="13"/>
  <c r="W12" i="13"/>
  <c r="W14" i="13"/>
  <c r="W16" i="13"/>
  <c r="G19" i="13"/>
  <c r="G37" i="13"/>
  <c r="G39" i="13"/>
  <c r="G25" i="13"/>
  <c r="AQ18" i="13"/>
  <c r="AQ20" i="13"/>
  <c r="AQ22" i="13"/>
  <c r="AQ31" i="13"/>
  <c r="W20" i="13"/>
  <c r="W22" i="13"/>
  <c r="W24" i="13"/>
  <c r="G27" i="13"/>
  <c r="G14" i="13"/>
  <c r="G16" i="13"/>
  <c r="G13" i="13"/>
  <c r="AQ26" i="13"/>
  <c r="AQ28" i="13"/>
  <c r="AQ30" i="13"/>
  <c r="AQ33" i="13"/>
  <c r="W18" i="13"/>
  <c r="W28" i="13"/>
  <c r="W30" i="13"/>
  <c r="W32" i="13"/>
  <c r="G35" i="13"/>
  <c r="G22" i="13"/>
  <c r="G24" i="13"/>
  <c r="G26" i="13"/>
  <c r="AQ34" i="13"/>
  <c r="AQ36" i="13"/>
  <c r="AQ38" i="13"/>
  <c r="AQ39" i="13"/>
  <c r="W26" i="13"/>
  <c r="W36" i="13"/>
  <c r="W38" i="13"/>
  <c r="W40" i="13"/>
  <c r="G20" i="13"/>
  <c r="G30" i="13"/>
  <c r="G32" i="13"/>
  <c r="G10" i="13"/>
  <c r="AQ11" i="13"/>
  <c r="AQ13" i="13"/>
  <c r="AQ16" i="13"/>
  <c r="AQ10" i="13"/>
  <c r="W34" i="13"/>
  <c r="W13" i="13"/>
  <c r="W15" i="13"/>
  <c r="W33" i="13"/>
  <c r="G28" i="13"/>
  <c r="G38" i="13"/>
  <c r="G40" i="13"/>
  <c r="G33" i="13"/>
  <c r="AE45" i="13"/>
  <c r="AE109" i="13"/>
  <c r="AE173" i="13"/>
  <c r="AE237" i="13"/>
  <c r="AE301" i="13"/>
  <c r="AE54" i="13"/>
  <c r="AE118" i="13"/>
  <c r="AE182" i="13"/>
  <c r="AE246" i="13"/>
  <c r="AE310" i="13"/>
  <c r="AE63" i="13"/>
  <c r="AE127" i="13"/>
  <c r="AE191" i="13"/>
  <c r="AE255" i="13"/>
  <c r="AE319" i="13"/>
  <c r="AE72" i="13"/>
  <c r="AE136" i="13"/>
  <c r="AE200" i="13"/>
  <c r="AE264" i="13"/>
  <c r="AE328" i="13"/>
  <c r="AE81" i="13"/>
  <c r="AE145" i="13"/>
  <c r="AE209" i="13"/>
  <c r="AE273" i="13"/>
  <c r="AE337" i="13"/>
  <c r="AE82" i="13"/>
  <c r="AE146" i="13"/>
  <c r="AE210" i="13"/>
  <c r="AE274" i="13"/>
  <c r="AE338" i="13"/>
  <c r="AE83" i="13"/>
  <c r="AE147" i="13"/>
  <c r="AE211" i="13"/>
  <c r="AE275" i="13"/>
  <c r="AE339" i="13"/>
  <c r="AE84" i="13"/>
  <c r="AE148" i="13"/>
  <c r="AE212" i="13"/>
  <c r="AE276" i="13"/>
  <c r="AE340" i="13"/>
  <c r="AE53" i="13"/>
  <c r="AE117" i="13"/>
  <c r="AE181" i="13"/>
  <c r="AE245" i="13"/>
  <c r="AE309" i="13"/>
  <c r="AE62" i="13"/>
  <c r="AE126" i="13"/>
  <c r="AE190" i="13"/>
  <c r="AE254" i="13"/>
  <c r="AE318" i="13"/>
  <c r="AE71" i="13"/>
  <c r="AE135" i="13"/>
  <c r="AE199" i="13"/>
  <c r="AE263" i="13"/>
  <c r="AE327" i="13"/>
  <c r="AE80" i="13"/>
  <c r="AE144" i="13"/>
  <c r="AE208" i="13"/>
  <c r="AE272" i="13"/>
  <c r="AE336" i="13"/>
  <c r="AE89" i="13"/>
  <c r="AE153" i="13"/>
  <c r="AE217" i="13"/>
  <c r="AE281" i="13"/>
  <c r="AE345" i="13"/>
  <c r="AE90" i="13"/>
  <c r="AE154" i="13"/>
  <c r="AE218" i="13"/>
  <c r="AE282" i="13"/>
  <c r="AE346" i="13"/>
  <c r="AE91" i="13"/>
  <c r="AE155" i="13"/>
  <c r="AE219" i="13"/>
  <c r="AE283" i="13"/>
  <c r="AE347" i="13"/>
  <c r="AE92" i="13"/>
  <c r="AE156" i="13"/>
  <c r="AE220" i="13"/>
  <c r="AE284" i="13"/>
  <c r="AE348" i="13"/>
  <c r="AE61" i="13"/>
  <c r="AE125" i="13"/>
  <c r="AE189" i="13"/>
  <c r="AE253" i="13"/>
  <c r="AE317" i="13"/>
  <c r="AE70" i="13"/>
  <c r="AE134" i="13"/>
  <c r="AE198" i="13"/>
  <c r="AE262" i="13"/>
  <c r="AE326" i="13"/>
  <c r="AE79" i="13"/>
  <c r="AE143" i="13"/>
  <c r="AE207" i="13"/>
  <c r="AE271" i="13"/>
  <c r="AE335" i="13"/>
  <c r="AE88" i="13"/>
  <c r="AE152" i="13"/>
  <c r="AE216" i="13"/>
  <c r="AE280" i="13"/>
  <c r="AE344" i="13"/>
  <c r="AE97" i="13"/>
  <c r="AE161" i="13"/>
  <c r="AE225" i="13"/>
  <c r="AE289" i="13"/>
  <c r="AE353" i="13"/>
  <c r="AE98" i="13"/>
  <c r="AE162" i="13"/>
  <c r="AE226" i="13"/>
  <c r="AE290" i="13"/>
  <c r="AE354" i="13"/>
  <c r="AE99" i="13"/>
  <c r="AE163" i="13"/>
  <c r="AE227" i="13"/>
  <c r="AE291" i="13"/>
  <c r="AE41" i="13"/>
  <c r="AE100" i="13"/>
  <c r="AE164" i="13"/>
  <c r="AE228" i="13"/>
  <c r="AE292" i="13"/>
  <c r="AE69" i="13"/>
  <c r="AE133" i="13"/>
  <c r="AE197" i="13"/>
  <c r="AE261" i="13"/>
  <c r="AE325" i="13"/>
  <c r="AE78" i="13"/>
  <c r="AE142" i="13"/>
  <c r="AE206" i="13"/>
  <c r="AE270" i="13"/>
  <c r="AE334" i="13"/>
  <c r="AE87" i="13"/>
  <c r="AE151" i="13"/>
  <c r="AE215" i="13"/>
  <c r="AE279" i="13"/>
  <c r="AE343" i="13"/>
  <c r="AE96" i="13"/>
  <c r="AE160" i="13"/>
  <c r="AE224" i="13"/>
  <c r="AE288" i="13"/>
  <c r="AE352" i="13"/>
  <c r="AE105" i="13"/>
  <c r="AE169" i="13"/>
  <c r="AE233" i="13"/>
  <c r="AE297" i="13"/>
  <c r="AE42" i="13"/>
  <c r="AE106" i="13"/>
  <c r="AE170" i="13"/>
  <c r="AE234" i="13"/>
  <c r="AE298" i="13"/>
  <c r="AE43" i="13"/>
  <c r="AE107" i="13"/>
  <c r="AE171" i="13"/>
  <c r="AE235" i="13"/>
  <c r="AE299" i="13"/>
  <c r="AE44" i="13"/>
  <c r="AE108" i="13"/>
  <c r="AE172" i="13"/>
  <c r="AE236" i="13"/>
  <c r="AE300" i="13"/>
  <c r="AE77" i="13"/>
  <c r="AE141" i="13"/>
  <c r="AE205" i="13"/>
  <c r="AE269" i="13"/>
  <c r="AE333" i="13"/>
  <c r="AE86" i="13"/>
  <c r="AE150" i="13"/>
  <c r="AE214" i="13"/>
  <c r="AE278" i="13"/>
  <c r="AE342" i="13"/>
  <c r="AE95" i="13"/>
  <c r="AE159" i="13"/>
  <c r="AE223" i="13"/>
  <c r="AE287" i="13"/>
  <c r="AE351" i="13"/>
  <c r="AE104" i="13"/>
  <c r="AE168" i="13"/>
  <c r="AE232" i="13"/>
  <c r="AE296" i="13"/>
  <c r="AE49" i="13"/>
  <c r="AE113" i="13"/>
  <c r="AE177" i="13"/>
  <c r="AE241" i="13"/>
  <c r="AE305" i="13"/>
  <c r="AE50" i="13"/>
  <c r="AE114" i="13"/>
  <c r="AE178" i="13"/>
  <c r="AE242" i="13"/>
  <c r="AE306" i="13"/>
  <c r="AE51" i="13"/>
  <c r="AE115" i="13"/>
  <c r="AE179" i="13"/>
  <c r="AE243" i="13"/>
  <c r="AE307" i="13"/>
  <c r="AE52" i="13"/>
  <c r="AE116" i="13"/>
  <c r="AE180" i="13"/>
  <c r="AE244" i="13"/>
  <c r="AE308" i="13"/>
  <c r="AE85" i="13"/>
  <c r="AE149" i="13"/>
  <c r="AE213" i="13"/>
  <c r="AE277" i="13"/>
  <c r="AE341" i="13"/>
  <c r="AE94" i="13"/>
  <c r="AE158" i="13"/>
  <c r="AE222" i="13"/>
  <c r="AE286" i="13"/>
  <c r="AE350" i="13"/>
  <c r="AE103" i="13"/>
  <c r="AE167" i="13"/>
  <c r="AE231" i="13"/>
  <c r="AE295" i="13"/>
  <c r="AE48" i="13"/>
  <c r="AE112" i="13"/>
  <c r="AE176" i="13"/>
  <c r="AE240" i="13"/>
  <c r="AE304" i="13"/>
  <c r="AE57" i="13"/>
  <c r="AE121" i="13"/>
  <c r="AE185" i="13"/>
  <c r="AE249" i="13"/>
  <c r="AE313" i="13"/>
  <c r="AE58" i="13"/>
  <c r="AE122" i="13"/>
  <c r="AE186" i="13"/>
  <c r="AE250" i="13"/>
  <c r="AE314" i="13"/>
  <c r="AE59" i="13"/>
  <c r="AE123" i="13"/>
  <c r="AE187" i="13"/>
  <c r="AE251" i="13"/>
  <c r="AE315" i="13"/>
  <c r="AE60" i="13"/>
  <c r="AE124" i="13"/>
  <c r="AE188" i="13"/>
  <c r="AE252" i="13"/>
  <c r="AE316" i="13"/>
  <c r="AE93" i="13"/>
  <c r="AE157" i="13"/>
  <c r="AE221" i="13"/>
  <c r="AE285" i="13"/>
  <c r="AE349" i="13"/>
  <c r="AE102" i="13"/>
  <c r="AE166" i="13"/>
  <c r="AE230" i="13"/>
  <c r="AE294" i="13"/>
  <c r="AE47" i="13"/>
  <c r="AE111" i="13"/>
  <c r="AE175" i="13"/>
  <c r="AE239" i="13"/>
  <c r="AE303" i="13"/>
  <c r="AE56" i="13"/>
  <c r="AE120" i="13"/>
  <c r="AE184" i="13"/>
  <c r="AE248" i="13"/>
  <c r="AE312" i="13"/>
  <c r="AE65" i="13"/>
  <c r="AE129" i="13"/>
  <c r="AE193" i="13"/>
  <c r="AE257" i="13"/>
  <c r="AE321" i="13"/>
  <c r="AE66" i="13"/>
  <c r="AE130" i="13"/>
  <c r="AE194" i="13"/>
  <c r="AE258" i="13"/>
  <c r="AE322" i="13"/>
  <c r="AE67" i="13"/>
  <c r="AE131" i="13"/>
  <c r="AE195" i="13"/>
  <c r="AE259" i="13"/>
  <c r="AE323" i="13"/>
  <c r="AE68" i="13"/>
  <c r="AE132" i="13"/>
  <c r="AE196" i="13"/>
  <c r="AE260" i="13"/>
  <c r="AE324" i="13"/>
  <c r="AE101" i="13"/>
  <c r="AE165" i="13"/>
  <c r="AE229" i="13"/>
  <c r="AE293" i="13"/>
  <c r="AE46" i="13"/>
  <c r="AE110" i="13"/>
  <c r="AE174" i="13"/>
  <c r="AE238" i="13"/>
  <c r="AE302" i="13"/>
  <c r="AE55" i="13"/>
  <c r="AE119" i="13"/>
  <c r="AE183" i="13"/>
  <c r="AE247" i="13"/>
  <c r="AE311" i="13"/>
  <c r="AE64" i="13"/>
  <c r="AE128" i="13"/>
  <c r="AE192" i="13"/>
  <c r="AE256" i="13"/>
  <c r="AE320" i="13"/>
  <c r="AE73" i="13"/>
  <c r="AE137" i="13"/>
  <c r="AE201" i="13"/>
  <c r="AE265" i="13"/>
  <c r="AE329" i="13"/>
  <c r="AE74" i="13"/>
  <c r="AE138" i="13"/>
  <c r="AE202" i="13"/>
  <c r="AE266" i="13"/>
  <c r="AE330" i="13"/>
  <c r="AE75" i="13"/>
  <c r="AE139" i="13"/>
  <c r="AE203" i="13"/>
  <c r="AE267" i="13"/>
  <c r="AE331" i="13"/>
  <c r="AE76" i="13"/>
  <c r="AE140" i="13"/>
  <c r="AE204" i="13"/>
  <c r="AE268" i="13"/>
  <c r="AE332" i="13"/>
  <c r="AQ9" i="13"/>
  <c r="G9" i="13"/>
  <c r="W7" i="13"/>
  <c r="AQ6" i="13"/>
  <c r="W10" i="13"/>
  <c r="G7" i="13"/>
  <c r="W6" i="13"/>
  <c r="G6" i="13"/>
  <c r="G8" i="13"/>
  <c r="AQ8" i="13"/>
  <c r="W9" i="13"/>
  <c r="AQ7" i="13"/>
  <c r="L70" i="13"/>
  <c r="M70" i="13"/>
  <c r="N70" i="13" s="1"/>
  <c r="L46" i="13"/>
  <c r="M46" i="13"/>
  <c r="N46" i="13" s="1"/>
  <c r="L219" i="13"/>
  <c r="M219" i="13"/>
  <c r="N219" i="13" s="1"/>
  <c r="L339" i="13"/>
  <c r="M339" i="13"/>
  <c r="N339" i="13" s="1"/>
  <c r="L152" i="13"/>
  <c r="M152" i="13"/>
  <c r="N152" i="13" s="1"/>
  <c r="L261" i="13"/>
  <c r="M261" i="13"/>
  <c r="N261" i="13" s="1"/>
  <c r="L77" i="13"/>
  <c r="M77" i="13"/>
  <c r="N77" i="13" s="1"/>
  <c r="L147" i="13"/>
  <c r="M147" i="13"/>
  <c r="N147" i="13" s="1"/>
  <c r="L273" i="13"/>
  <c r="M273" i="13"/>
  <c r="N273" i="13" s="1"/>
  <c r="L80" i="13"/>
  <c r="M80" i="13"/>
  <c r="N80" i="13" s="1"/>
  <c r="L286" i="13"/>
  <c r="M286" i="13"/>
  <c r="N286" i="13" s="1"/>
  <c r="L276" i="13"/>
  <c r="M276" i="13"/>
  <c r="N276" i="13" s="1"/>
  <c r="L75" i="13"/>
  <c r="M75" i="13"/>
  <c r="N75" i="13" s="1"/>
  <c r="L201" i="13"/>
  <c r="M201" i="13"/>
  <c r="N201" i="13" s="1"/>
  <c r="L319" i="13"/>
  <c r="M319" i="13"/>
  <c r="N319" i="13" s="1"/>
  <c r="L317" i="13"/>
  <c r="M317" i="13"/>
  <c r="N317" i="13" s="1"/>
  <c r="L204" i="13"/>
  <c r="M204" i="13"/>
  <c r="N204" i="13" s="1"/>
  <c r="L322" i="13"/>
  <c r="M322" i="13"/>
  <c r="N322" i="13" s="1"/>
  <c r="L129" i="13"/>
  <c r="M129" i="13"/>
  <c r="N129" i="13" s="1"/>
  <c r="L247" i="13"/>
  <c r="M247" i="13"/>
  <c r="N247" i="13" s="1"/>
  <c r="L342" i="13"/>
  <c r="M342" i="13"/>
  <c r="N342" i="13" s="1"/>
  <c r="L132" i="13"/>
  <c r="M132" i="13"/>
  <c r="N132" i="13" s="1"/>
  <c r="L250" i="13"/>
  <c r="M250" i="13"/>
  <c r="N250" i="13" s="1"/>
  <c r="L57" i="13"/>
  <c r="M57" i="13"/>
  <c r="N57" i="13" s="1"/>
  <c r="L175" i="13"/>
  <c r="M175" i="13"/>
  <c r="N175" i="13" s="1"/>
  <c r="L310" i="13"/>
  <c r="M310" i="13"/>
  <c r="N310" i="13" s="1"/>
  <c r="L124" i="13"/>
  <c r="M124" i="13"/>
  <c r="N124" i="13" s="1"/>
  <c r="L242" i="13"/>
  <c r="M242" i="13"/>
  <c r="N242" i="13" s="1"/>
  <c r="L49" i="13"/>
  <c r="M49" i="13"/>
  <c r="N49" i="13" s="1"/>
  <c r="L167" i="13"/>
  <c r="M167" i="13"/>
  <c r="N167" i="13" s="1"/>
  <c r="L278" i="13"/>
  <c r="M278" i="13"/>
  <c r="N278" i="13" s="1"/>
  <c r="L116" i="13"/>
  <c r="M116" i="13"/>
  <c r="N116" i="13" s="1"/>
  <c r="L234" i="13"/>
  <c r="M234" i="13"/>
  <c r="N234" i="13" s="1"/>
  <c r="L354" i="13"/>
  <c r="M354" i="13"/>
  <c r="N354" i="13" s="1"/>
  <c r="L159" i="13"/>
  <c r="M159" i="13"/>
  <c r="N159" i="13" s="1"/>
  <c r="L246" i="13"/>
  <c r="M246" i="13"/>
  <c r="N246" i="13" s="1"/>
  <c r="L108" i="13"/>
  <c r="M108" i="13"/>
  <c r="N108" i="13" s="1"/>
  <c r="L226" i="13"/>
  <c r="M226" i="13"/>
  <c r="N226" i="13" s="1"/>
  <c r="L346" i="13"/>
  <c r="M346" i="13"/>
  <c r="N346" i="13" s="1"/>
  <c r="L151" i="13"/>
  <c r="M151" i="13"/>
  <c r="N151" i="13" s="1"/>
  <c r="O36" i="13"/>
  <c r="O38" i="13"/>
  <c r="O16" i="13"/>
  <c r="O40" i="13"/>
  <c r="O13" i="13"/>
  <c r="O15" i="13"/>
  <c r="O18" i="13"/>
  <c r="O19" i="13"/>
  <c r="O21" i="13"/>
  <c r="O23" i="13"/>
  <c r="O24" i="13"/>
  <c r="O27" i="13"/>
  <c r="O29" i="13"/>
  <c r="O31" i="13"/>
  <c r="O26" i="13"/>
  <c r="O35" i="13"/>
  <c r="O37" i="13"/>
  <c r="O39" i="13"/>
  <c r="O32" i="13"/>
  <c r="O12" i="13"/>
  <c r="O14" i="13"/>
  <c r="O17" i="13"/>
  <c r="O34" i="13"/>
  <c r="O20" i="13"/>
  <c r="O22" i="13"/>
  <c r="O25" i="13"/>
  <c r="O11" i="13"/>
  <c r="O28" i="13"/>
  <c r="O30" i="13"/>
  <c r="O33" i="13"/>
  <c r="W8" i="13"/>
  <c r="C6" i="13"/>
  <c r="L293" i="13"/>
  <c r="M293" i="13"/>
  <c r="N293" i="13" s="1"/>
  <c r="L109" i="13"/>
  <c r="M109" i="13"/>
  <c r="N109" i="13" s="1"/>
  <c r="L155" i="13"/>
  <c r="M155" i="13"/>
  <c r="N155" i="13" s="1"/>
  <c r="L281" i="13"/>
  <c r="M281" i="13"/>
  <c r="N281" i="13" s="1"/>
  <c r="L88" i="13"/>
  <c r="M88" i="13"/>
  <c r="N88" i="13" s="1"/>
  <c r="L318" i="13"/>
  <c r="M318" i="13"/>
  <c r="N318" i="13" s="1"/>
  <c r="L284" i="13"/>
  <c r="M284" i="13"/>
  <c r="N284" i="13" s="1"/>
  <c r="L83" i="13"/>
  <c r="M83" i="13"/>
  <c r="N83" i="13" s="1"/>
  <c r="L209" i="13"/>
  <c r="M209" i="13"/>
  <c r="N209" i="13" s="1"/>
  <c r="L327" i="13"/>
  <c r="M327" i="13"/>
  <c r="N327" i="13" s="1"/>
  <c r="L343" i="13"/>
  <c r="M343" i="13"/>
  <c r="N343" i="13" s="1"/>
  <c r="L212" i="13"/>
  <c r="M212" i="13"/>
  <c r="N212" i="13" s="1"/>
  <c r="L330" i="13"/>
  <c r="M330" i="13"/>
  <c r="N330" i="13" s="1"/>
  <c r="L137" i="13"/>
  <c r="M137" i="13"/>
  <c r="N137" i="13" s="1"/>
  <c r="L255" i="13"/>
  <c r="M255" i="13"/>
  <c r="N255" i="13" s="1"/>
  <c r="L61" i="13"/>
  <c r="M61" i="13"/>
  <c r="N61" i="13" s="1"/>
  <c r="L140" i="13"/>
  <c r="M140" i="13"/>
  <c r="N140" i="13" s="1"/>
  <c r="L258" i="13"/>
  <c r="M258" i="13"/>
  <c r="N258" i="13" s="1"/>
  <c r="L65" i="13"/>
  <c r="M65" i="13"/>
  <c r="N65" i="13" s="1"/>
  <c r="L183" i="13"/>
  <c r="M183" i="13"/>
  <c r="N183" i="13" s="1"/>
  <c r="L86" i="13"/>
  <c r="M86" i="13"/>
  <c r="N86" i="13" s="1"/>
  <c r="L68" i="13"/>
  <c r="M68" i="13"/>
  <c r="N68" i="13" s="1"/>
  <c r="L186" i="13"/>
  <c r="M186" i="13"/>
  <c r="N186" i="13" s="1"/>
  <c r="L312" i="13"/>
  <c r="M312" i="13"/>
  <c r="N312" i="13" s="1"/>
  <c r="L111" i="13"/>
  <c r="M111" i="13"/>
  <c r="N111" i="13" s="1"/>
  <c r="L54" i="13"/>
  <c r="M54" i="13"/>
  <c r="N54" i="13" s="1"/>
  <c r="L60" i="13"/>
  <c r="M60" i="13"/>
  <c r="N60" i="13" s="1"/>
  <c r="L178" i="13"/>
  <c r="M178" i="13"/>
  <c r="N178" i="13" s="1"/>
  <c r="L304" i="13"/>
  <c r="M304" i="13"/>
  <c r="N304" i="13" s="1"/>
  <c r="L103" i="13"/>
  <c r="M103" i="13"/>
  <c r="N103" i="13" s="1"/>
  <c r="L309" i="13"/>
  <c r="M309" i="13"/>
  <c r="N309" i="13" s="1"/>
  <c r="L52" i="13"/>
  <c r="M52" i="13"/>
  <c r="N52" i="13" s="1"/>
  <c r="L170" i="13"/>
  <c r="M170" i="13"/>
  <c r="N170" i="13" s="1"/>
  <c r="L296" i="13"/>
  <c r="M296" i="13"/>
  <c r="N296" i="13" s="1"/>
  <c r="L95" i="13"/>
  <c r="M95" i="13"/>
  <c r="N95" i="13" s="1"/>
  <c r="L277" i="13"/>
  <c r="M277" i="13"/>
  <c r="N277" i="13" s="1"/>
  <c r="L44" i="13"/>
  <c r="M44" i="13"/>
  <c r="N44" i="13" s="1"/>
  <c r="L162" i="13"/>
  <c r="M162" i="13"/>
  <c r="N162" i="13" s="1"/>
  <c r="L288" i="13"/>
  <c r="M288" i="13"/>
  <c r="N288" i="13" s="1"/>
  <c r="L87" i="13"/>
  <c r="M87" i="13"/>
  <c r="N87" i="13" s="1"/>
  <c r="AA23" i="13"/>
  <c r="AA25" i="13"/>
  <c r="AA35" i="13"/>
  <c r="AA37" i="13"/>
  <c r="AA31" i="13"/>
  <c r="AA33" i="13"/>
  <c r="AA12" i="13"/>
  <c r="AA39" i="13"/>
  <c r="AA11" i="13"/>
  <c r="AA20" i="13"/>
  <c r="AA14" i="13"/>
  <c r="AA16" i="13"/>
  <c r="AA18" i="13"/>
  <c r="AA28" i="13"/>
  <c r="AA22" i="13"/>
  <c r="AA24" i="13"/>
  <c r="AA26" i="13"/>
  <c r="AA36" i="13"/>
  <c r="AA30" i="13"/>
  <c r="AA32" i="13"/>
  <c r="AA34" i="13"/>
  <c r="AA13" i="13"/>
  <c r="AA38" i="13"/>
  <c r="AA40" i="13"/>
  <c r="AA19" i="13"/>
  <c r="AA21" i="13"/>
  <c r="AA15" i="13"/>
  <c r="AA17" i="13"/>
  <c r="AA27" i="13"/>
  <c r="AA29" i="13"/>
  <c r="AY8" i="13"/>
  <c r="AI9" i="13"/>
  <c r="AY91" i="13"/>
  <c r="AY155" i="13"/>
  <c r="AY219" i="13"/>
  <c r="AY283" i="13"/>
  <c r="AY347" i="13"/>
  <c r="AY92" i="13"/>
  <c r="AY156" i="13"/>
  <c r="AY220" i="13"/>
  <c r="AY284" i="13"/>
  <c r="AY348" i="13"/>
  <c r="AY101" i="13"/>
  <c r="AY165" i="13"/>
  <c r="AY229" i="13"/>
  <c r="AY293" i="13"/>
  <c r="AY46" i="13"/>
  <c r="AY110" i="13"/>
  <c r="AY174" i="13"/>
  <c r="AY238" i="13"/>
  <c r="AY302" i="13"/>
  <c r="AY56" i="13"/>
  <c r="AY120" i="13"/>
  <c r="AY184" i="13"/>
  <c r="AY248" i="13"/>
  <c r="AY312" i="13"/>
  <c r="AY65" i="13"/>
  <c r="AY129" i="13"/>
  <c r="AY193" i="13"/>
  <c r="AY257" i="13"/>
  <c r="AY321" i="13"/>
  <c r="AY66" i="13"/>
  <c r="AY130" i="13"/>
  <c r="AY194" i="13"/>
  <c r="AY258" i="13"/>
  <c r="AY322" i="13"/>
  <c r="AY295" i="13"/>
  <c r="AY183" i="13"/>
  <c r="AY71" i="13"/>
  <c r="AY271" i="13"/>
  <c r="AY159" i="13"/>
  <c r="AI76" i="13"/>
  <c r="AI48" i="13"/>
  <c r="AI112" i="13"/>
  <c r="AI93" i="13"/>
  <c r="AI166" i="13"/>
  <c r="AI230" i="13"/>
  <c r="AI294" i="13"/>
  <c r="AI51" i="13"/>
  <c r="AI135" i="13"/>
  <c r="AI199" i="13"/>
  <c r="AI263" i="13"/>
  <c r="AI327" i="13"/>
  <c r="AI95" i="13"/>
  <c r="AI168" i="13"/>
  <c r="AI232" i="13"/>
  <c r="AI296" i="13"/>
  <c r="AI54" i="13"/>
  <c r="AI137" i="13"/>
  <c r="AI201" i="13"/>
  <c r="AI265" i="13"/>
  <c r="AI329" i="13"/>
  <c r="AI87" i="13"/>
  <c r="AI162" i="13"/>
  <c r="AI226" i="13"/>
  <c r="AI290" i="13"/>
  <c r="AI354" i="13"/>
  <c r="AI121" i="13"/>
  <c r="AI187" i="13"/>
  <c r="AI251" i="13"/>
  <c r="AI315" i="13"/>
  <c r="AI69" i="13"/>
  <c r="AI148" i="13"/>
  <c r="AI212" i="13"/>
  <c r="AI276" i="13"/>
  <c r="AI340" i="13"/>
  <c r="AI113" i="13"/>
  <c r="AI181" i="13"/>
  <c r="AI245" i="13"/>
  <c r="AI309" i="13"/>
  <c r="AY9" i="13"/>
  <c r="AI10" i="13"/>
  <c r="AY99" i="13"/>
  <c r="AY163" i="13"/>
  <c r="AY227" i="13"/>
  <c r="AY291" i="13"/>
  <c r="AY41" i="13"/>
  <c r="AY100" i="13"/>
  <c r="AY164" i="13"/>
  <c r="AY228" i="13"/>
  <c r="AY292" i="13"/>
  <c r="AY45" i="13"/>
  <c r="AY109" i="13"/>
  <c r="AY173" i="13"/>
  <c r="AY237" i="13"/>
  <c r="AY301" i="13"/>
  <c r="AY54" i="13"/>
  <c r="AY118" i="13"/>
  <c r="AY182" i="13"/>
  <c r="AY246" i="13"/>
  <c r="AY310" i="13"/>
  <c r="AY64" i="13"/>
  <c r="AY128" i="13"/>
  <c r="AY192" i="13"/>
  <c r="AY256" i="13"/>
  <c r="AY320" i="13"/>
  <c r="AY73" i="13"/>
  <c r="AY137" i="13"/>
  <c r="AY201" i="13"/>
  <c r="AY265" i="13"/>
  <c r="AY329" i="13"/>
  <c r="AY74" i="13"/>
  <c r="AY138" i="13"/>
  <c r="AY202" i="13"/>
  <c r="AY266" i="13"/>
  <c r="AY330" i="13"/>
  <c r="AY47" i="13"/>
  <c r="AY247" i="13"/>
  <c r="AY135" i="13"/>
  <c r="AY335" i="13"/>
  <c r="AY223" i="13"/>
  <c r="AI84" i="13"/>
  <c r="AI56" i="13"/>
  <c r="AI120" i="13"/>
  <c r="AI103" i="13"/>
  <c r="AI174" i="13"/>
  <c r="AI238" i="13"/>
  <c r="AI302" i="13"/>
  <c r="AI62" i="13"/>
  <c r="AI143" i="13"/>
  <c r="AI207" i="13"/>
  <c r="AI271" i="13"/>
  <c r="AI335" i="13"/>
  <c r="AI106" i="13"/>
  <c r="AI176" i="13"/>
  <c r="AI240" i="13"/>
  <c r="AI304" i="13"/>
  <c r="AI65" i="13"/>
  <c r="AI145" i="13"/>
  <c r="AI209" i="13"/>
  <c r="AI273" i="13"/>
  <c r="AI337" i="13"/>
  <c r="AI98" i="13"/>
  <c r="AI170" i="13"/>
  <c r="AI234" i="13"/>
  <c r="AI298" i="13"/>
  <c r="AI45" i="13"/>
  <c r="AI131" i="13"/>
  <c r="AI195" i="13"/>
  <c r="AI259" i="13"/>
  <c r="AI323" i="13"/>
  <c r="AI79" i="13"/>
  <c r="AI156" i="13"/>
  <c r="AI220" i="13"/>
  <c r="AI284" i="13"/>
  <c r="AI348" i="13"/>
  <c r="AI123" i="13"/>
  <c r="AI189" i="13"/>
  <c r="AI253" i="13"/>
  <c r="AI317" i="13"/>
  <c r="AY6" i="13"/>
  <c r="AY43" i="13"/>
  <c r="AY107" i="13"/>
  <c r="AY171" i="13"/>
  <c r="AY235" i="13"/>
  <c r="AY299" i="13"/>
  <c r="AY44" i="13"/>
  <c r="AY108" i="13"/>
  <c r="AY172" i="13"/>
  <c r="AY236" i="13"/>
  <c r="AY300" i="13"/>
  <c r="AY53" i="13"/>
  <c r="AY117" i="13"/>
  <c r="AY181" i="13"/>
  <c r="AY245" i="13"/>
  <c r="AY309" i="13"/>
  <c r="AY62" i="13"/>
  <c r="AY126" i="13"/>
  <c r="AY190" i="13"/>
  <c r="AY254" i="13"/>
  <c r="AY318" i="13"/>
  <c r="AY72" i="13"/>
  <c r="AY136" i="13"/>
  <c r="AY200" i="13"/>
  <c r="AY264" i="13"/>
  <c r="AY328" i="13"/>
  <c r="AY81" i="13"/>
  <c r="AY145" i="13"/>
  <c r="AY209" i="13"/>
  <c r="AY273" i="13"/>
  <c r="AY337" i="13"/>
  <c r="AY82" i="13"/>
  <c r="AY146" i="13"/>
  <c r="AY210" i="13"/>
  <c r="AY274" i="13"/>
  <c r="AY338" i="13"/>
  <c r="AY111" i="13"/>
  <c r="AY311" i="13"/>
  <c r="AY199" i="13"/>
  <c r="AY87" i="13"/>
  <c r="AY287" i="13"/>
  <c r="AI92" i="13"/>
  <c r="AI64" i="13"/>
  <c r="AI128" i="13"/>
  <c r="AI114" i="13"/>
  <c r="AI182" i="13"/>
  <c r="AI246" i="13"/>
  <c r="AI310" i="13"/>
  <c r="AI73" i="13"/>
  <c r="AI151" i="13"/>
  <c r="AI215" i="13"/>
  <c r="AI279" i="13"/>
  <c r="AI343" i="13"/>
  <c r="AI117" i="13"/>
  <c r="AI184" i="13"/>
  <c r="AI248" i="13"/>
  <c r="AI312" i="13"/>
  <c r="AI75" i="13"/>
  <c r="AI153" i="13"/>
  <c r="AI217" i="13"/>
  <c r="AI281" i="13"/>
  <c r="AI345" i="13"/>
  <c r="AI109" i="13"/>
  <c r="AI178" i="13"/>
  <c r="AI242" i="13"/>
  <c r="AI306" i="13"/>
  <c r="AI57" i="13"/>
  <c r="AI139" i="13"/>
  <c r="AI203" i="13"/>
  <c r="AI267" i="13"/>
  <c r="AI331" i="13"/>
  <c r="AI90" i="13"/>
  <c r="AI164" i="13"/>
  <c r="AI228" i="13"/>
  <c r="AI292" i="13"/>
  <c r="AI49" i="13"/>
  <c r="AI133" i="13"/>
  <c r="AI197" i="13"/>
  <c r="AI261" i="13"/>
  <c r="AI325" i="13"/>
  <c r="AY7" i="13"/>
  <c r="AY51" i="13"/>
  <c r="AY115" i="13"/>
  <c r="AY179" i="13"/>
  <c r="AY243" i="13"/>
  <c r="AY307" i="13"/>
  <c r="AY52" i="13"/>
  <c r="AY116" i="13"/>
  <c r="AY180" i="13"/>
  <c r="AY244" i="13"/>
  <c r="AY308" i="13"/>
  <c r="AY61" i="13"/>
  <c r="AY125" i="13"/>
  <c r="AY189" i="13"/>
  <c r="AY253" i="13"/>
  <c r="AY317" i="13"/>
  <c r="AY70" i="13"/>
  <c r="AY134" i="13"/>
  <c r="AY198" i="13"/>
  <c r="AY262" i="13"/>
  <c r="AY326" i="13"/>
  <c r="AY80" i="13"/>
  <c r="AY144" i="13"/>
  <c r="AY208" i="13"/>
  <c r="AY272" i="13"/>
  <c r="AY336" i="13"/>
  <c r="AY89" i="13"/>
  <c r="AY153" i="13"/>
  <c r="AY217" i="13"/>
  <c r="AY281" i="13"/>
  <c r="AY345" i="13"/>
  <c r="AY90" i="13"/>
  <c r="AY154" i="13"/>
  <c r="AY218" i="13"/>
  <c r="AY282" i="13"/>
  <c r="AY346" i="13"/>
  <c r="AY175" i="13"/>
  <c r="AY63" i="13"/>
  <c r="AY263" i="13"/>
  <c r="AY151" i="13"/>
  <c r="AY351" i="13"/>
  <c r="AI100" i="13"/>
  <c r="AI72" i="13"/>
  <c r="AI43" i="13"/>
  <c r="AI125" i="13"/>
  <c r="AI190" i="13"/>
  <c r="AI254" i="13"/>
  <c r="AI318" i="13"/>
  <c r="AI83" i="13"/>
  <c r="AI159" i="13"/>
  <c r="AI223" i="13"/>
  <c r="AI287" i="13"/>
  <c r="AI351" i="13"/>
  <c r="AI127" i="13"/>
  <c r="AI192" i="13"/>
  <c r="AI256" i="13"/>
  <c r="AI320" i="13"/>
  <c r="AI86" i="13"/>
  <c r="AI161" i="13"/>
  <c r="AI225" i="13"/>
  <c r="AI289" i="13"/>
  <c r="AI353" i="13"/>
  <c r="AI119" i="13"/>
  <c r="AI186" i="13"/>
  <c r="AI250" i="13"/>
  <c r="AI314" i="13"/>
  <c r="AI67" i="13"/>
  <c r="AI147" i="13"/>
  <c r="AI211" i="13"/>
  <c r="AI275" i="13"/>
  <c r="AI339" i="13"/>
  <c r="AI101" i="13"/>
  <c r="AI172" i="13"/>
  <c r="AI236" i="13"/>
  <c r="AI300" i="13"/>
  <c r="AI59" i="13"/>
  <c r="AI141" i="13"/>
  <c r="AI205" i="13"/>
  <c r="AI269" i="13"/>
  <c r="AI333" i="13"/>
  <c r="AY10" i="13"/>
  <c r="AY59" i="13"/>
  <c r="AY123" i="13"/>
  <c r="AY187" i="13"/>
  <c r="AY251" i="13"/>
  <c r="AY315" i="13"/>
  <c r="AY60" i="13"/>
  <c r="AY124" i="13"/>
  <c r="AY188" i="13"/>
  <c r="AY252" i="13"/>
  <c r="AY316" i="13"/>
  <c r="AY69" i="13"/>
  <c r="AY133" i="13"/>
  <c r="AY197" i="13"/>
  <c r="AY261" i="13"/>
  <c r="AY325" i="13"/>
  <c r="AY78" i="13"/>
  <c r="AY142" i="13"/>
  <c r="AY206" i="13"/>
  <c r="AY270" i="13"/>
  <c r="AY334" i="13"/>
  <c r="AY88" i="13"/>
  <c r="AY152" i="13"/>
  <c r="AY216" i="13"/>
  <c r="AY280" i="13"/>
  <c r="AY344" i="13"/>
  <c r="AY97" i="13"/>
  <c r="AY161" i="13"/>
  <c r="AY225" i="13"/>
  <c r="AY289" i="13"/>
  <c r="AY353" i="13"/>
  <c r="AY98" i="13"/>
  <c r="AY162" i="13"/>
  <c r="AY226" i="13"/>
  <c r="AY290" i="13"/>
  <c r="AY354" i="13"/>
  <c r="AY239" i="13"/>
  <c r="AY127" i="13"/>
  <c r="AY327" i="13"/>
  <c r="AY215" i="13"/>
  <c r="AI44" i="13"/>
  <c r="AI108" i="13"/>
  <c r="AI80" i="13"/>
  <c r="AI50" i="13"/>
  <c r="AI134" i="13"/>
  <c r="AI198" i="13"/>
  <c r="AI262" i="13"/>
  <c r="AI326" i="13"/>
  <c r="AI94" i="13"/>
  <c r="AI167" i="13"/>
  <c r="AI231" i="13"/>
  <c r="AI295" i="13"/>
  <c r="AI53" i="13"/>
  <c r="AI136" i="13"/>
  <c r="AI200" i="13"/>
  <c r="AI264" i="13"/>
  <c r="AI328" i="13"/>
  <c r="AI97" i="13"/>
  <c r="AI169" i="13"/>
  <c r="AI233" i="13"/>
  <c r="AI297" i="13"/>
  <c r="AI42" i="13"/>
  <c r="AI130" i="13"/>
  <c r="AI194" i="13"/>
  <c r="AI258" i="13"/>
  <c r="AI322" i="13"/>
  <c r="AI78" i="13"/>
  <c r="AI155" i="13"/>
  <c r="AI219" i="13"/>
  <c r="AI283" i="13"/>
  <c r="AI347" i="13"/>
  <c r="AI111" i="13"/>
  <c r="AI180" i="13"/>
  <c r="AI244" i="13"/>
  <c r="AI308" i="13"/>
  <c r="AI70" i="13"/>
  <c r="AI149" i="13"/>
  <c r="AI213" i="13"/>
  <c r="AI277" i="13"/>
  <c r="AI341" i="13"/>
  <c r="AY11" i="13"/>
  <c r="AY67" i="13"/>
  <c r="AY131" i="13"/>
  <c r="AY195" i="13"/>
  <c r="AY259" i="13"/>
  <c r="AY323" i="13"/>
  <c r="AY68" i="13"/>
  <c r="AY132" i="13"/>
  <c r="AY196" i="13"/>
  <c r="AY260" i="13"/>
  <c r="AY324" i="13"/>
  <c r="AY77" i="13"/>
  <c r="AY141" i="13"/>
  <c r="AY205" i="13"/>
  <c r="AY269" i="13"/>
  <c r="AY333" i="13"/>
  <c r="AY86" i="13"/>
  <c r="AY150" i="13"/>
  <c r="AY214" i="13"/>
  <c r="AY278" i="13"/>
  <c r="AY342" i="13"/>
  <c r="AY96" i="13"/>
  <c r="AY160" i="13"/>
  <c r="AY224" i="13"/>
  <c r="AY288" i="13"/>
  <c r="AY352" i="13"/>
  <c r="AY105" i="13"/>
  <c r="AY169" i="13"/>
  <c r="AY233" i="13"/>
  <c r="AY297" i="13"/>
  <c r="AY42" i="13"/>
  <c r="AY106" i="13"/>
  <c r="AY170" i="13"/>
  <c r="AY234" i="13"/>
  <c r="AY298" i="13"/>
  <c r="AY103" i="13"/>
  <c r="AY303" i="13"/>
  <c r="AY191" i="13"/>
  <c r="AY79" i="13"/>
  <c r="AY279" i="13"/>
  <c r="AI52" i="13"/>
  <c r="AI116" i="13"/>
  <c r="AI88" i="13"/>
  <c r="AI61" i="13"/>
  <c r="AI142" i="13"/>
  <c r="AI206" i="13"/>
  <c r="AI270" i="13"/>
  <c r="AI334" i="13"/>
  <c r="AI105" i="13"/>
  <c r="AI175" i="13"/>
  <c r="AI239" i="13"/>
  <c r="AI303" i="13"/>
  <c r="AI63" i="13"/>
  <c r="AI144" i="13"/>
  <c r="AI208" i="13"/>
  <c r="AI272" i="13"/>
  <c r="AI336" i="13"/>
  <c r="AI107" i="13"/>
  <c r="AI177" i="13"/>
  <c r="AI241" i="13"/>
  <c r="AI305" i="13"/>
  <c r="AI55" i="13"/>
  <c r="AI138" i="13"/>
  <c r="AI202" i="13"/>
  <c r="AI266" i="13"/>
  <c r="AI330" i="13"/>
  <c r="AI89" i="13"/>
  <c r="AI163" i="13"/>
  <c r="AI227" i="13"/>
  <c r="AI291" i="13"/>
  <c r="AI41" i="13"/>
  <c r="AI122" i="13"/>
  <c r="AI188" i="13"/>
  <c r="AI252" i="13"/>
  <c r="AI316" i="13"/>
  <c r="AI81" i="13"/>
  <c r="AI157" i="13"/>
  <c r="AI221" i="13"/>
  <c r="AI285" i="13"/>
  <c r="AI349" i="13"/>
  <c r="AI7" i="13"/>
  <c r="AY75" i="13"/>
  <c r="AY139" i="13"/>
  <c r="AY203" i="13"/>
  <c r="AY267" i="13"/>
  <c r="AY331" i="13"/>
  <c r="AY76" i="13"/>
  <c r="AY140" i="13"/>
  <c r="AY204" i="13"/>
  <c r="AY268" i="13"/>
  <c r="AY332" i="13"/>
  <c r="AY85" i="13"/>
  <c r="AY149" i="13"/>
  <c r="AY213" i="13"/>
  <c r="AY277" i="13"/>
  <c r="AY341" i="13"/>
  <c r="AY94" i="13"/>
  <c r="AY158" i="13"/>
  <c r="AY222" i="13"/>
  <c r="AY286" i="13"/>
  <c r="AY350" i="13"/>
  <c r="AY104" i="13"/>
  <c r="AY168" i="13"/>
  <c r="AY232" i="13"/>
  <c r="AY296" i="13"/>
  <c r="AY49" i="13"/>
  <c r="AY113" i="13"/>
  <c r="AY177" i="13"/>
  <c r="AY241" i="13"/>
  <c r="AY305" i="13"/>
  <c r="AY50" i="13"/>
  <c r="AY114" i="13"/>
  <c r="AY178" i="13"/>
  <c r="AY242" i="13"/>
  <c r="AY306" i="13"/>
  <c r="AY167" i="13"/>
  <c r="AY55" i="13"/>
  <c r="AY255" i="13"/>
  <c r="AY143" i="13"/>
  <c r="AY343" i="13"/>
  <c r="AI60" i="13"/>
  <c r="AI124" i="13"/>
  <c r="AI96" i="13"/>
  <c r="AI71" i="13"/>
  <c r="AI150" i="13"/>
  <c r="AI214" i="13"/>
  <c r="AI278" i="13"/>
  <c r="AI342" i="13"/>
  <c r="AI115" i="13"/>
  <c r="AI183" i="13"/>
  <c r="AI247" i="13"/>
  <c r="AI311" i="13"/>
  <c r="AI74" i="13"/>
  <c r="AI152" i="13"/>
  <c r="AI216" i="13"/>
  <c r="AI280" i="13"/>
  <c r="AI344" i="13"/>
  <c r="AI118" i="13"/>
  <c r="AI185" i="13"/>
  <c r="AI249" i="13"/>
  <c r="AI313" i="13"/>
  <c r="AI66" i="13"/>
  <c r="AI146" i="13"/>
  <c r="AI210" i="13"/>
  <c r="AI274" i="13"/>
  <c r="AI338" i="13"/>
  <c r="AI99" i="13"/>
  <c r="AI171" i="13"/>
  <c r="AI235" i="13"/>
  <c r="AI299" i="13"/>
  <c r="AI46" i="13"/>
  <c r="AI132" i="13"/>
  <c r="AI196" i="13"/>
  <c r="AI260" i="13"/>
  <c r="AI324" i="13"/>
  <c r="AI91" i="13"/>
  <c r="AI165" i="13"/>
  <c r="AI229" i="13"/>
  <c r="AI293" i="13"/>
  <c r="AI6" i="13"/>
  <c r="AI8" i="13"/>
  <c r="AY83" i="13"/>
  <c r="AY147" i="13"/>
  <c r="AY211" i="13"/>
  <c r="AY275" i="13"/>
  <c r="AY339" i="13"/>
  <c r="AY84" i="13"/>
  <c r="AY148" i="13"/>
  <c r="AY212" i="13"/>
  <c r="AY276" i="13"/>
  <c r="AY340" i="13"/>
  <c r="AY93" i="13"/>
  <c r="AY157" i="13"/>
  <c r="AY221" i="13"/>
  <c r="AY285" i="13"/>
  <c r="AY349" i="13"/>
  <c r="AY102" i="13"/>
  <c r="AY166" i="13"/>
  <c r="AY230" i="13"/>
  <c r="AY294" i="13"/>
  <c r="AY48" i="13"/>
  <c r="AY112" i="13"/>
  <c r="AY176" i="13"/>
  <c r="AY240" i="13"/>
  <c r="AY304" i="13"/>
  <c r="AY57" i="13"/>
  <c r="AY121" i="13"/>
  <c r="AY185" i="13"/>
  <c r="AY249" i="13"/>
  <c r="AY313" i="13"/>
  <c r="AY58" i="13"/>
  <c r="AY122" i="13"/>
  <c r="AY186" i="13"/>
  <c r="AY250" i="13"/>
  <c r="AY314" i="13"/>
  <c r="AY231" i="13"/>
  <c r="AY119" i="13"/>
  <c r="AY319" i="13"/>
  <c r="AY207" i="13"/>
  <c r="AY95" i="13"/>
  <c r="AI68" i="13"/>
  <c r="AI47" i="13"/>
  <c r="AI104" i="13"/>
  <c r="AI82" i="13"/>
  <c r="AI158" i="13"/>
  <c r="AI222" i="13"/>
  <c r="AI286" i="13"/>
  <c r="AI350" i="13"/>
  <c r="AI126" i="13"/>
  <c r="AI191" i="13"/>
  <c r="AI255" i="13"/>
  <c r="AI319" i="13"/>
  <c r="AI85" i="13"/>
  <c r="AI160" i="13"/>
  <c r="AI224" i="13"/>
  <c r="AI288" i="13"/>
  <c r="AI352" i="13"/>
  <c r="AI129" i="13"/>
  <c r="AI193" i="13"/>
  <c r="AI257" i="13"/>
  <c r="AI321" i="13"/>
  <c r="AI77" i="13"/>
  <c r="AI154" i="13"/>
  <c r="AI218" i="13"/>
  <c r="AI282" i="13"/>
  <c r="AI346" i="13"/>
  <c r="AI110" i="13"/>
  <c r="AI179" i="13"/>
  <c r="AI243" i="13"/>
  <c r="AI307" i="13"/>
  <c r="AI58" i="13"/>
  <c r="AI140" i="13"/>
  <c r="AI204" i="13"/>
  <c r="AI268" i="13"/>
  <c r="AI332" i="13"/>
  <c r="AI102" i="13"/>
  <c r="AI173" i="13"/>
  <c r="AI237" i="13"/>
  <c r="AI301" i="13"/>
  <c r="AN5" i="15"/>
  <c r="U18" i="26" s="1"/>
  <c r="AO5" i="15"/>
  <c r="AW5" i="15"/>
  <c r="AX5" i="15"/>
  <c r="Z18" i="26" s="1"/>
  <c r="BA5" i="15"/>
  <c r="BB5" i="15"/>
  <c r="AB18" i="26" s="1"/>
  <c r="Y5" i="15"/>
  <c r="Z5" i="15"/>
  <c r="N18" i="26" s="1"/>
  <c r="AZ5" i="15"/>
  <c r="AA18" i="26" s="1"/>
  <c r="AF5" i="15"/>
  <c r="Q18" i="26" s="1"/>
  <c r="X5" i="15"/>
  <c r="M18" i="26" s="1"/>
  <c r="AK5" i="15"/>
  <c r="AL5" i="15"/>
  <c r="T18" i="26" s="1"/>
  <c r="AG5" i="15"/>
  <c r="AH5" i="15"/>
  <c r="R18" i="26" s="1"/>
  <c r="AJ5" i="15"/>
  <c r="S18" i="26" s="1"/>
  <c r="AB5" i="15"/>
  <c r="O18" i="26" s="1"/>
  <c r="AC5" i="15"/>
  <c r="AD5" i="15"/>
  <c r="P18" i="26" s="1"/>
  <c r="AR5" i="15"/>
  <c r="W18" i="26" s="1"/>
  <c r="T5" i="15"/>
  <c r="K18" i="26" s="1"/>
  <c r="AP5" i="15"/>
  <c r="V18" i="26" s="1"/>
  <c r="AV5" i="15"/>
  <c r="Y18" i="26" s="1"/>
  <c r="AS5" i="15"/>
  <c r="AT5" i="15"/>
  <c r="X18" i="26" s="1"/>
  <c r="U5" i="15"/>
  <c r="V5" i="15"/>
  <c r="L18" i="26" s="1"/>
  <c r="AS179" i="13" l="1"/>
  <c r="AT179" i="13" s="1"/>
  <c r="AR51" i="13"/>
  <c r="AS51" i="13"/>
  <c r="AT51" i="13" s="1"/>
  <c r="AR107" i="13"/>
  <c r="AS107" i="13"/>
  <c r="AT107" i="13" s="1"/>
  <c r="AR243" i="13"/>
  <c r="AS83" i="13"/>
  <c r="AT83" i="13" s="1"/>
  <c r="AR180" i="13"/>
  <c r="AS180" i="13"/>
  <c r="AT180" i="13" s="1"/>
  <c r="AR171" i="13"/>
  <c r="AS171" i="13"/>
  <c r="AT171" i="13" s="1"/>
  <c r="AR116" i="13"/>
  <c r="AS116" i="13"/>
  <c r="AT116" i="13" s="1"/>
  <c r="AR52" i="13"/>
  <c r="AS52" i="13"/>
  <c r="AT52" i="13" s="1"/>
  <c r="AR43" i="13"/>
  <c r="AS43" i="13"/>
  <c r="AT43" i="13" s="1"/>
  <c r="AR307" i="13"/>
  <c r="AS307" i="13"/>
  <c r="AT307" i="13" s="1"/>
  <c r="AR244" i="13"/>
  <c r="AS244" i="13"/>
  <c r="AT244" i="13" s="1"/>
  <c r="H234" i="13"/>
  <c r="I234" i="13"/>
  <c r="J234" i="13" s="1"/>
  <c r="H119" i="13"/>
  <c r="I119" i="13"/>
  <c r="J119" i="13" s="1"/>
  <c r="H175" i="13"/>
  <c r="I175" i="13"/>
  <c r="J175" i="13" s="1"/>
  <c r="H227" i="13"/>
  <c r="I227" i="13"/>
  <c r="J227" i="13" s="1"/>
  <c r="H306" i="13"/>
  <c r="I306" i="13"/>
  <c r="J306" i="13" s="1"/>
  <c r="H352" i="13"/>
  <c r="I352" i="13"/>
  <c r="J352" i="13" s="1"/>
  <c r="AR265" i="13"/>
  <c r="AS265" i="13"/>
  <c r="AT265" i="13" s="1"/>
  <c r="AR224" i="13"/>
  <c r="AS224" i="13"/>
  <c r="AT224" i="13" s="1"/>
  <c r="X104" i="13"/>
  <c r="Y104" i="13"/>
  <c r="Z104" i="13" s="1"/>
  <c r="AR285" i="13"/>
  <c r="AS285" i="13"/>
  <c r="AT285" i="13" s="1"/>
  <c r="X251" i="13"/>
  <c r="Y251" i="13"/>
  <c r="Z251" i="13" s="1"/>
  <c r="X329" i="13"/>
  <c r="Y329" i="13"/>
  <c r="Z329" i="13" s="1"/>
  <c r="AR233" i="13"/>
  <c r="AS233" i="13"/>
  <c r="AT233" i="13" s="1"/>
  <c r="X117" i="13"/>
  <c r="Y117" i="13"/>
  <c r="Z117" i="13" s="1"/>
  <c r="H140" i="13"/>
  <c r="I140" i="13"/>
  <c r="J140" i="13" s="1"/>
  <c r="AR281" i="13"/>
  <c r="AS281" i="13"/>
  <c r="AT281" i="13" s="1"/>
  <c r="AR75" i="13"/>
  <c r="AS75" i="13"/>
  <c r="AT75" i="13" s="1"/>
  <c r="H293" i="13"/>
  <c r="I293" i="13"/>
  <c r="J293" i="13" s="1"/>
  <c r="H106" i="13"/>
  <c r="I106" i="13"/>
  <c r="J106" i="13" s="1"/>
  <c r="X210" i="13"/>
  <c r="Y210" i="13"/>
  <c r="Z210" i="13" s="1"/>
  <c r="H89" i="13"/>
  <c r="I89" i="13"/>
  <c r="J89" i="13" s="1"/>
  <c r="H344" i="13"/>
  <c r="I344" i="13"/>
  <c r="J344" i="13" s="1"/>
  <c r="H354" i="13"/>
  <c r="I354" i="13"/>
  <c r="J354" i="13" s="1"/>
  <c r="H121" i="13"/>
  <c r="I121" i="13"/>
  <c r="J121" i="13" s="1"/>
  <c r="H167" i="13"/>
  <c r="I167" i="13"/>
  <c r="J167" i="13" s="1"/>
  <c r="H133" i="13"/>
  <c r="I133" i="13"/>
  <c r="J133" i="13" s="1"/>
  <c r="X146" i="13"/>
  <c r="Y146" i="13"/>
  <c r="Z146" i="13" s="1"/>
  <c r="H52" i="13"/>
  <c r="I52" i="13"/>
  <c r="J52" i="13" s="1"/>
  <c r="H107" i="13"/>
  <c r="I107" i="13"/>
  <c r="J107" i="13" s="1"/>
  <c r="H241" i="13"/>
  <c r="I241" i="13"/>
  <c r="J241" i="13" s="1"/>
  <c r="H287" i="13"/>
  <c r="I287" i="13"/>
  <c r="J287" i="13" s="1"/>
  <c r="H253" i="13"/>
  <c r="I253" i="13"/>
  <c r="J253" i="13" s="1"/>
  <c r="X157" i="13"/>
  <c r="Y157" i="13"/>
  <c r="Z157" i="13" s="1"/>
  <c r="H114" i="13"/>
  <c r="I114" i="13"/>
  <c r="J114" i="13" s="1"/>
  <c r="X185" i="13"/>
  <c r="Y185" i="13"/>
  <c r="Z185" i="13" s="1"/>
  <c r="H210" i="13"/>
  <c r="I210" i="13"/>
  <c r="J210" i="13" s="1"/>
  <c r="H256" i="13"/>
  <c r="I256" i="13"/>
  <c r="J256" i="13" s="1"/>
  <c r="H294" i="13"/>
  <c r="I294" i="13"/>
  <c r="J294" i="13" s="1"/>
  <c r="H228" i="13"/>
  <c r="I228" i="13"/>
  <c r="J228" i="13" s="1"/>
  <c r="AR255" i="13"/>
  <c r="AS255" i="13"/>
  <c r="AT255" i="13" s="1"/>
  <c r="H257" i="13"/>
  <c r="I257" i="13"/>
  <c r="J257" i="13" s="1"/>
  <c r="H317" i="13"/>
  <c r="I317" i="13"/>
  <c r="J317" i="13" s="1"/>
  <c r="H161" i="13"/>
  <c r="I161" i="13"/>
  <c r="J161" i="13" s="1"/>
  <c r="H207" i="13"/>
  <c r="I207" i="13"/>
  <c r="J207" i="13" s="1"/>
  <c r="H173" i="13"/>
  <c r="I173" i="13"/>
  <c r="J173" i="13" s="1"/>
  <c r="X147" i="13"/>
  <c r="Y147" i="13"/>
  <c r="Z147" i="13" s="1"/>
  <c r="H201" i="13"/>
  <c r="I201" i="13"/>
  <c r="J201" i="13" s="1"/>
  <c r="H321" i="13"/>
  <c r="I321" i="13"/>
  <c r="J321" i="13" s="1"/>
  <c r="H283" i="13"/>
  <c r="I283" i="13"/>
  <c r="J283" i="13" s="1"/>
  <c r="H153" i="13"/>
  <c r="I153" i="13"/>
  <c r="J153" i="13" s="1"/>
  <c r="H199" i="13"/>
  <c r="I199" i="13"/>
  <c r="J199" i="13" s="1"/>
  <c r="H165" i="13"/>
  <c r="I165" i="13"/>
  <c r="J165" i="13" s="1"/>
  <c r="X83" i="13"/>
  <c r="Y83" i="13"/>
  <c r="Z83" i="13" s="1"/>
  <c r="H183" i="13"/>
  <c r="I183" i="13"/>
  <c r="J183" i="13" s="1"/>
  <c r="H347" i="13"/>
  <c r="I347" i="13"/>
  <c r="J347" i="13" s="1"/>
  <c r="H186" i="13"/>
  <c r="I186" i="13"/>
  <c r="J186" i="13" s="1"/>
  <c r="H232" i="13"/>
  <c r="I232" i="13"/>
  <c r="J232" i="13" s="1"/>
  <c r="H270" i="13"/>
  <c r="I270" i="13"/>
  <c r="J270" i="13" s="1"/>
  <c r="H124" i="13"/>
  <c r="I124" i="13"/>
  <c r="J124" i="13" s="1"/>
  <c r="AR63" i="13"/>
  <c r="AS63" i="13"/>
  <c r="AT63" i="13" s="1"/>
  <c r="H48" i="13"/>
  <c r="I48" i="13"/>
  <c r="J48" i="13" s="1"/>
  <c r="X304" i="13"/>
  <c r="Y304" i="13"/>
  <c r="Z304" i="13" s="1"/>
  <c r="X103" i="13"/>
  <c r="Y103" i="13"/>
  <c r="Z103" i="13" s="1"/>
  <c r="X213" i="13"/>
  <c r="Y213" i="13"/>
  <c r="Z213" i="13" s="1"/>
  <c r="X331" i="13"/>
  <c r="Y331" i="13"/>
  <c r="Z331" i="13" s="1"/>
  <c r="X138" i="13"/>
  <c r="Y138" i="13"/>
  <c r="Z138" i="13" s="1"/>
  <c r="AR282" i="13"/>
  <c r="AS282" i="13"/>
  <c r="AT282" i="13" s="1"/>
  <c r="AR65" i="13"/>
  <c r="AS65" i="13"/>
  <c r="AT65" i="13" s="1"/>
  <c r="AR174" i="13"/>
  <c r="AS174" i="13"/>
  <c r="AT174" i="13" s="1"/>
  <c r="AR276" i="13"/>
  <c r="AS276" i="13"/>
  <c r="AT276" i="13" s="1"/>
  <c r="H172" i="13"/>
  <c r="I172" i="13"/>
  <c r="J172" i="13" s="1"/>
  <c r="X345" i="13"/>
  <c r="Y345" i="13"/>
  <c r="Z345" i="13" s="1"/>
  <c r="X351" i="13"/>
  <c r="Y351" i="13"/>
  <c r="Z351" i="13" s="1"/>
  <c r="X150" i="13"/>
  <c r="Y150" i="13"/>
  <c r="Z150" i="13" s="1"/>
  <c r="X260" i="13"/>
  <c r="Y260" i="13"/>
  <c r="Z260" i="13" s="1"/>
  <c r="X67" i="13"/>
  <c r="Y67" i="13"/>
  <c r="Z67" i="13" s="1"/>
  <c r="AR328" i="13"/>
  <c r="AS328" i="13"/>
  <c r="AT328" i="13" s="1"/>
  <c r="AR313" i="13"/>
  <c r="AS313" i="13"/>
  <c r="AT313" i="13" s="1"/>
  <c r="AR111" i="13"/>
  <c r="AS111" i="13"/>
  <c r="AT111" i="13" s="1"/>
  <c r="AR221" i="13"/>
  <c r="AS221" i="13"/>
  <c r="AT221" i="13" s="1"/>
  <c r="AR291" i="13"/>
  <c r="AS291" i="13"/>
  <c r="AT291" i="13" s="1"/>
  <c r="H77" i="13"/>
  <c r="I77" i="13"/>
  <c r="J77" i="13" s="1"/>
  <c r="X160" i="13"/>
  <c r="Y160" i="13"/>
  <c r="Z160" i="13" s="1"/>
  <c r="X270" i="13"/>
  <c r="Y270" i="13"/>
  <c r="Z270" i="13" s="1"/>
  <c r="X69" i="13"/>
  <c r="Y69" i="13"/>
  <c r="Z69" i="13" s="1"/>
  <c r="X187" i="13"/>
  <c r="Y187" i="13"/>
  <c r="Z187" i="13" s="1"/>
  <c r="AR176" i="13"/>
  <c r="AS176" i="13"/>
  <c r="AT176" i="13" s="1"/>
  <c r="AR338" i="13"/>
  <c r="AS338" i="13"/>
  <c r="AT338" i="13" s="1"/>
  <c r="AR231" i="13"/>
  <c r="AS231" i="13"/>
  <c r="AT231" i="13" s="1"/>
  <c r="AR341" i="13"/>
  <c r="AS341" i="13"/>
  <c r="AT341" i="13" s="1"/>
  <c r="AR108" i="13"/>
  <c r="AS108" i="13"/>
  <c r="AT108" i="13" s="1"/>
  <c r="H50" i="13"/>
  <c r="I50" i="13"/>
  <c r="J50" i="13" s="1"/>
  <c r="X129" i="13"/>
  <c r="Y129" i="13"/>
  <c r="Z129" i="13" s="1"/>
  <c r="X207" i="13"/>
  <c r="Y207" i="13"/>
  <c r="Z207" i="13" s="1"/>
  <c r="X317" i="13"/>
  <c r="Y317" i="13"/>
  <c r="Z317" i="13" s="1"/>
  <c r="X116" i="13"/>
  <c r="Y116" i="13"/>
  <c r="Z116" i="13" s="1"/>
  <c r="X242" i="13"/>
  <c r="Y242" i="13"/>
  <c r="Z242" i="13" s="1"/>
  <c r="AR66" i="13"/>
  <c r="AS66" i="13"/>
  <c r="AT66" i="13" s="1"/>
  <c r="AR169" i="13"/>
  <c r="AS169" i="13"/>
  <c r="AT169" i="13" s="1"/>
  <c r="AR278" i="13"/>
  <c r="AS278" i="13"/>
  <c r="AT278" i="13" s="1"/>
  <c r="AR77" i="13"/>
  <c r="AS77" i="13"/>
  <c r="AT77" i="13" s="1"/>
  <c r="AR123" i="13"/>
  <c r="AS123" i="13"/>
  <c r="AT123" i="13" s="1"/>
  <c r="H61" i="13"/>
  <c r="I61" i="13"/>
  <c r="J61" i="13" s="1"/>
  <c r="X144" i="13"/>
  <c r="Y144" i="13"/>
  <c r="Z144" i="13" s="1"/>
  <c r="X254" i="13"/>
  <c r="Y254" i="13"/>
  <c r="Z254" i="13" s="1"/>
  <c r="X53" i="13"/>
  <c r="Y53" i="13"/>
  <c r="Z53" i="13" s="1"/>
  <c r="X171" i="13"/>
  <c r="Y171" i="13"/>
  <c r="Z171" i="13" s="1"/>
  <c r="AR112" i="13"/>
  <c r="AS112" i="13"/>
  <c r="AT112" i="13" s="1"/>
  <c r="AR274" i="13"/>
  <c r="AS274" i="13"/>
  <c r="AT274" i="13" s="1"/>
  <c r="AR215" i="13"/>
  <c r="AS215" i="13"/>
  <c r="AT215" i="13" s="1"/>
  <c r="AR325" i="13"/>
  <c r="AS325" i="13"/>
  <c r="AT325" i="13" s="1"/>
  <c r="AR92" i="13"/>
  <c r="AS92" i="13"/>
  <c r="AT92" i="13" s="1"/>
  <c r="H98" i="13"/>
  <c r="I98" i="13"/>
  <c r="J98" i="13" s="1"/>
  <c r="X201" i="13"/>
  <c r="Y201" i="13"/>
  <c r="Z201" i="13" s="1"/>
  <c r="X255" i="13"/>
  <c r="Y255" i="13"/>
  <c r="Z255" i="13" s="1"/>
  <c r="X54" i="13"/>
  <c r="Y54" i="13"/>
  <c r="Z54" i="13" s="1"/>
  <c r="X164" i="13"/>
  <c r="Y164" i="13"/>
  <c r="Z164" i="13" s="1"/>
  <c r="X290" i="13"/>
  <c r="Y290" i="13"/>
  <c r="Z290" i="13" s="1"/>
  <c r="AR258" i="13"/>
  <c r="AS258" i="13"/>
  <c r="AT258" i="13" s="1"/>
  <c r="AR217" i="13"/>
  <c r="AS217" i="13"/>
  <c r="AT217" i="13" s="1"/>
  <c r="AR326" i="13"/>
  <c r="AS326" i="13"/>
  <c r="AT326" i="13" s="1"/>
  <c r="AR125" i="13"/>
  <c r="AS125" i="13"/>
  <c r="AT125" i="13" s="1"/>
  <c r="AR187" i="13"/>
  <c r="AS187" i="13"/>
  <c r="AT187" i="13" s="1"/>
  <c r="H55" i="13"/>
  <c r="I55" i="13"/>
  <c r="J55" i="13" s="1"/>
  <c r="X256" i="13"/>
  <c r="Y256" i="13"/>
  <c r="Z256" i="13" s="1"/>
  <c r="X55" i="13"/>
  <c r="Y55" i="13"/>
  <c r="Z55" i="13" s="1"/>
  <c r="X165" i="13"/>
  <c r="Y165" i="13"/>
  <c r="Z165" i="13" s="1"/>
  <c r="X283" i="13"/>
  <c r="Y283" i="13"/>
  <c r="Z283" i="13" s="1"/>
  <c r="X90" i="13"/>
  <c r="Y90" i="13"/>
  <c r="Z90" i="13" s="1"/>
  <c r="AR90" i="13"/>
  <c r="AS90" i="13"/>
  <c r="AT90" i="13" s="1"/>
  <c r="AR327" i="13"/>
  <c r="AS327" i="13"/>
  <c r="AT327" i="13" s="1"/>
  <c r="AR126" i="13"/>
  <c r="AS126" i="13"/>
  <c r="AT126" i="13" s="1"/>
  <c r="AR220" i="13"/>
  <c r="AS220" i="13"/>
  <c r="AT220" i="13" s="1"/>
  <c r="AR115" i="13"/>
  <c r="AS115" i="13"/>
  <c r="AT115" i="13" s="1"/>
  <c r="H185" i="13"/>
  <c r="I185" i="13"/>
  <c r="J185" i="13" s="1"/>
  <c r="H299" i="13"/>
  <c r="I299" i="13"/>
  <c r="J299" i="13" s="1"/>
  <c r="H274" i="13"/>
  <c r="I274" i="13"/>
  <c r="J274" i="13" s="1"/>
  <c r="H259" i="13"/>
  <c r="I259" i="13"/>
  <c r="J259" i="13" s="1"/>
  <c r="H41" i="13"/>
  <c r="I41" i="13"/>
  <c r="J41" i="13" s="1"/>
  <c r="H141" i="13"/>
  <c r="I141" i="13"/>
  <c r="J141" i="13" s="1"/>
  <c r="H49" i="13"/>
  <c r="I49" i="13"/>
  <c r="J49" i="13" s="1"/>
  <c r="AR129" i="13"/>
  <c r="AS129" i="13"/>
  <c r="AT129" i="13" s="1"/>
  <c r="X214" i="13"/>
  <c r="Y214" i="13"/>
  <c r="Z214" i="13" s="1"/>
  <c r="H70" i="13"/>
  <c r="I70" i="13"/>
  <c r="J70" i="13" s="1"/>
  <c r="AR295" i="13"/>
  <c r="AS295" i="13"/>
  <c r="AT295" i="13" s="1"/>
  <c r="X70" i="13"/>
  <c r="Y70" i="13"/>
  <c r="Z70" i="13" s="1"/>
  <c r="AR141" i="13"/>
  <c r="AS141" i="13"/>
  <c r="AT141" i="13" s="1"/>
  <c r="X235" i="13"/>
  <c r="Y235" i="13"/>
  <c r="Z235" i="13" s="1"/>
  <c r="X319" i="13"/>
  <c r="Y319" i="13"/>
  <c r="Z319" i="13" s="1"/>
  <c r="AR259" i="13"/>
  <c r="AS259" i="13"/>
  <c r="AT259" i="13" s="1"/>
  <c r="AR292" i="13"/>
  <c r="AS292" i="13"/>
  <c r="AT292" i="13" s="1"/>
  <c r="H329" i="13"/>
  <c r="I329" i="13"/>
  <c r="J329" i="13" s="1"/>
  <c r="H280" i="13"/>
  <c r="I280" i="13"/>
  <c r="J280" i="13" s="1"/>
  <c r="AR256" i="13"/>
  <c r="AS256" i="13"/>
  <c r="AT256" i="13" s="1"/>
  <c r="H326" i="13"/>
  <c r="I326" i="13"/>
  <c r="J326" i="13" s="1"/>
  <c r="H111" i="13"/>
  <c r="I111" i="13"/>
  <c r="J111" i="13" s="1"/>
  <c r="H290" i="13"/>
  <c r="I290" i="13"/>
  <c r="J290" i="13" s="1"/>
  <c r="H336" i="13"/>
  <c r="I336" i="13"/>
  <c r="J336" i="13" s="1"/>
  <c r="H102" i="13"/>
  <c r="I102" i="13"/>
  <c r="J102" i="13" s="1"/>
  <c r="H340" i="13"/>
  <c r="I340" i="13"/>
  <c r="J340" i="13" s="1"/>
  <c r="AR314" i="13"/>
  <c r="AS314" i="13"/>
  <c r="AT314" i="13" s="1"/>
  <c r="X148" i="13"/>
  <c r="Y148" i="13"/>
  <c r="Z148" i="13" s="1"/>
  <c r="H94" i="13"/>
  <c r="I94" i="13"/>
  <c r="J94" i="13" s="1"/>
  <c r="H177" i="13"/>
  <c r="I177" i="13"/>
  <c r="J177" i="13" s="1"/>
  <c r="H223" i="13"/>
  <c r="I223" i="13"/>
  <c r="J223" i="13" s="1"/>
  <c r="H189" i="13"/>
  <c r="I189" i="13"/>
  <c r="J189" i="13" s="1"/>
  <c r="X275" i="13"/>
  <c r="Y275" i="13"/>
  <c r="Z275" i="13" s="1"/>
  <c r="H137" i="13"/>
  <c r="I137" i="13"/>
  <c r="J137" i="13" s="1"/>
  <c r="H44" i="13"/>
  <c r="I44" i="13"/>
  <c r="J44" i="13" s="1"/>
  <c r="H146" i="13"/>
  <c r="I146" i="13"/>
  <c r="J146" i="13" s="1"/>
  <c r="H192" i="13"/>
  <c r="I192" i="13"/>
  <c r="J192" i="13" s="1"/>
  <c r="H230" i="13"/>
  <c r="I230" i="13"/>
  <c r="J230" i="13" s="1"/>
  <c r="H101" i="13"/>
  <c r="I101" i="13"/>
  <c r="J101" i="13" s="1"/>
  <c r="AR54" i="13"/>
  <c r="AS54" i="13"/>
  <c r="AT54" i="13" s="1"/>
  <c r="H216" i="13"/>
  <c r="I216" i="13"/>
  <c r="J216" i="13" s="1"/>
  <c r="H330" i="13"/>
  <c r="I330" i="13"/>
  <c r="J330" i="13" s="1"/>
  <c r="H91" i="13"/>
  <c r="I91" i="13"/>
  <c r="J91" i="13" s="1"/>
  <c r="H143" i="13"/>
  <c r="I143" i="13"/>
  <c r="J143" i="13" s="1"/>
  <c r="H109" i="13"/>
  <c r="I109" i="13"/>
  <c r="J109" i="13" s="1"/>
  <c r="AR330" i="13"/>
  <c r="AS330" i="13"/>
  <c r="AT330" i="13" s="1"/>
  <c r="H311" i="13"/>
  <c r="I311" i="13"/>
  <c r="J311" i="13" s="1"/>
  <c r="H152" i="13"/>
  <c r="I152" i="13"/>
  <c r="J152" i="13" s="1"/>
  <c r="H322" i="13"/>
  <c r="I322" i="13"/>
  <c r="J322" i="13" s="1"/>
  <c r="H68" i="13"/>
  <c r="I68" i="13"/>
  <c r="J68" i="13" s="1"/>
  <c r="H135" i="13"/>
  <c r="I135" i="13"/>
  <c r="J135" i="13" s="1"/>
  <c r="H99" i="13"/>
  <c r="I99" i="13"/>
  <c r="J99" i="13" s="1"/>
  <c r="AR74" i="13"/>
  <c r="AS74" i="13"/>
  <c r="AT74" i="13" s="1"/>
  <c r="H292" i="13"/>
  <c r="I292" i="13"/>
  <c r="J292" i="13" s="1"/>
  <c r="H267" i="13"/>
  <c r="I267" i="13"/>
  <c r="J267" i="13" s="1"/>
  <c r="H122" i="13"/>
  <c r="I122" i="13"/>
  <c r="J122" i="13" s="1"/>
  <c r="H168" i="13"/>
  <c r="I168" i="13"/>
  <c r="J168" i="13" s="1"/>
  <c r="H206" i="13"/>
  <c r="I206" i="13"/>
  <c r="J206" i="13" s="1"/>
  <c r="X273" i="13"/>
  <c r="Y273" i="13"/>
  <c r="Z273" i="13" s="1"/>
  <c r="AR173" i="13"/>
  <c r="AS173" i="13"/>
  <c r="AT173" i="13" s="1"/>
  <c r="H86" i="13"/>
  <c r="I86" i="13"/>
  <c r="J86" i="13" s="1"/>
  <c r="X240" i="13"/>
  <c r="Y240" i="13"/>
  <c r="Z240" i="13" s="1"/>
  <c r="X350" i="13"/>
  <c r="Y350" i="13"/>
  <c r="Z350" i="13" s="1"/>
  <c r="X149" i="13"/>
  <c r="Y149" i="13"/>
  <c r="Z149" i="13" s="1"/>
  <c r="X267" i="13"/>
  <c r="Y267" i="13"/>
  <c r="Z267" i="13" s="1"/>
  <c r="X74" i="13"/>
  <c r="Y74" i="13"/>
  <c r="Z74" i="13" s="1"/>
  <c r="AR344" i="13"/>
  <c r="AS344" i="13"/>
  <c r="AT344" i="13" s="1"/>
  <c r="AR311" i="13"/>
  <c r="AS311" i="13"/>
  <c r="AT311" i="13" s="1"/>
  <c r="AR110" i="13"/>
  <c r="AS110" i="13"/>
  <c r="AT110" i="13" s="1"/>
  <c r="AR204" i="13"/>
  <c r="AS204" i="13"/>
  <c r="AT204" i="13" s="1"/>
  <c r="H108" i="13"/>
  <c r="I108" i="13"/>
  <c r="J108" i="13" s="1"/>
  <c r="X145" i="13"/>
  <c r="Y145" i="13"/>
  <c r="Z145" i="13" s="1"/>
  <c r="X287" i="13"/>
  <c r="Y287" i="13"/>
  <c r="Z287" i="13" s="1"/>
  <c r="X86" i="13"/>
  <c r="Y86" i="13"/>
  <c r="Z86" i="13" s="1"/>
  <c r="X196" i="13"/>
  <c r="Y196" i="13"/>
  <c r="Z196" i="13" s="1"/>
  <c r="X322" i="13"/>
  <c r="Y322" i="13"/>
  <c r="Z322" i="13" s="1"/>
  <c r="AR72" i="13"/>
  <c r="AS72" i="13"/>
  <c r="AT72" i="13" s="1"/>
  <c r="AR249" i="13"/>
  <c r="AS249" i="13"/>
  <c r="AT249" i="13" s="1"/>
  <c r="AR47" i="13"/>
  <c r="AS47" i="13"/>
  <c r="AT47" i="13" s="1"/>
  <c r="AR157" i="13"/>
  <c r="AS157" i="13"/>
  <c r="AT157" i="13" s="1"/>
  <c r="AR219" i="13"/>
  <c r="AS219" i="13"/>
  <c r="AT219" i="13" s="1"/>
  <c r="X177" i="13"/>
  <c r="Y177" i="13"/>
  <c r="Z177" i="13" s="1"/>
  <c r="X96" i="13"/>
  <c r="Y96" i="13"/>
  <c r="Z96" i="13" s="1"/>
  <c r="X206" i="13"/>
  <c r="Y206" i="13"/>
  <c r="Z206" i="13" s="1"/>
  <c r="X316" i="13"/>
  <c r="Y316" i="13"/>
  <c r="Z316" i="13" s="1"/>
  <c r="X123" i="13"/>
  <c r="Y123" i="13"/>
  <c r="Z123" i="13" s="1"/>
  <c r="AR234" i="13"/>
  <c r="AS234" i="13"/>
  <c r="AT234" i="13" s="1"/>
  <c r="AR82" i="13"/>
  <c r="AS82" i="13"/>
  <c r="AT82" i="13" s="1"/>
  <c r="AR167" i="13"/>
  <c r="AS167" i="13"/>
  <c r="AT167" i="13" s="1"/>
  <c r="AR277" i="13"/>
  <c r="AS277" i="13"/>
  <c r="AT277" i="13" s="1"/>
  <c r="AR41" i="13"/>
  <c r="AS41" i="13"/>
  <c r="AT41" i="13" s="1"/>
  <c r="H88" i="13"/>
  <c r="I88" i="13"/>
  <c r="J88" i="13" s="1"/>
  <c r="X344" i="13"/>
  <c r="Y344" i="13"/>
  <c r="Z344" i="13" s="1"/>
  <c r="X143" i="13"/>
  <c r="Y143" i="13"/>
  <c r="Z143" i="13" s="1"/>
  <c r="X253" i="13"/>
  <c r="Y253" i="13"/>
  <c r="Z253" i="13" s="1"/>
  <c r="X52" i="13"/>
  <c r="Y52" i="13"/>
  <c r="Z52" i="13" s="1"/>
  <c r="X178" i="13"/>
  <c r="Y178" i="13"/>
  <c r="Z178" i="13" s="1"/>
  <c r="AR128" i="13"/>
  <c r="AS128" i="13"/>
  <c r="AT128" i="13" s="1"/>
  <c r="AR105" i="13"/>
  <c r="AS105" i="13"/>
  <c r="AT105" i="13" s="1"/>
  <c r="AR214" i="13"/>
  <c r="AS214" i="13"/>
  <c r="AT214" i="13" s="1"/>
  <c r="AR324" i="13"/>
  <c r="AS324" i="13"/>
  <c r="AT324" i="13" s="1"/>
  <c r="H212" i="13"/>
  <c r="I212" i="13"/>
  <c r="J212" i="13" s="1"/>
  <c r="X49" i="13"/>
  <c r="Y49" i="13"/>
  <c r="Z49" i="13" s="1"/>
  <c r="X80" i="13"/>
  <c r="Y80" i="13"/>
  <c r="Z80" i="13" s="1"/>
  <c r="X190" i="13"/>
  <c r="Y190" i="13"/>
  <c r="Z190" i="13" s="1"/>
  <c r="X300" i="13"/>
  <c r="Y300" i="13"/>
  <c r="Z300" i="13" s="1"/>
  <c r="X107" i="13"/>
  <c r="Y107" i="13"/>
  <c r="Z107" i="13" s="1"/>
  <c r="AR170" i="13"/>
  <c r="AS170" i="13"/>
  <c r="AT170" i="13" s="1"/>
  <c r="AR353" i="13"/>
  <c r="AS353" i="13"/>
  <c r="AT353" i="13" s="1"/>
  <c r="AR151" i="13"/>
  <c r="AS151" i="13"/>
  <c r="AT151" i="13" s="1"/>
  <c r="AR261" i="13"/>
  <c r="AS261" i="13"/>
  <c r="AT261" i="13" s="1"/>
  <c r="AR339" i="13"/>
  <c r="AS339" i="13"/>
  <c r="AT339" i="13" s="1"/>
  <c r="X97" i="13"/>
  <c r="Y97" i="13"/>
  <c r="Z97" i="13" s="1"/>
  <c r="X313" i="13"/>
  <c r="Y313" i="13"/>
  <c r="Z313" i="13" s="1"/>
  <c r="X191" i="13"/>
  <c r="Y191" i="13"/>
  <c r="Z191" i="13" s="1"/>
  <c r="X301" i="13"/>
  <c r="Y301" i="13"/>
  <c r="Z301" i="13" s="1"/>
  <c r="X100" i="13"/>
  <c r="Y100" i="13"/>
  <c r="Z100" i="13" s="1"/>
  <c r="X226" i="13"/>
  <c r="Y226" i="13"/>
  <c r="Z226" i="13" s="1"/>
  <c r="AR320" i="13"/>
  <c r="AS320" i="13"/>
  <c r="AT320" i="13" s="1"/>
  <c r="AR153" i="13"/>
  <c r="AS153" i="13"/>
  <c r="AT153" i="13" s="1"/>
  <c r="AR262" i="13"/>
  <c r="AS262" i="13"/>
  <c r="AT262" i="13" s="1"/>
  <c r="AR61" i="13"/>
  <c r="AS61" i="13"/>
  <c r="AT61" i="13" s="1"/>
  <c r="AR91" i="13"/>
  <c r="AS91" i="13"/>
  <c r="AT91" i="13" s="1"/>
  <c r="X353" i="13"/>
  <c r="Y353" i="13"/>
  <c r="Z353" i="13" s="1"/>
  <c r="X192" i="13"/>
  <c r="Y192" i="13"/>
  <c r="Z192" i="13" s="1"/>
  <c r="X302" i="13"/>
  <c r="Y302" i="13"/>
  <c r="Z302" i="13" s="1"/>
  <c r="X101" i="13"/>
  <c r="Y101" i="13"/>
  <c r="Z101" i="13" s="1"/>
  <c r="X219" i="13"/>
  <c r="Y219" i="13"/>
  <c r="Z219" i="13" s="1"/>
  <c r="AR304" i="13"/>
  <c r="AS304" i="13"/>
  <c r="AT304" i="13" s="1"/>
  <c r="AR152" i="13"/>
  <c r="AS152" i="13"/>
  <c r="AT152" i="13" s="1"/>
  <c r="AR263" i="13"/>
  <c r="AS263" i="13"/>
  <c r="AT263" i="13" s="1"/>
  <c r="AR62" i="13"/>
  <c r="AS62" i="13"/>
  <c r="AT62" i="13" s="1"/>
  <c r="AR148" i="13"/>
  <c r="AS148" i="13"/>
  <c r="AT148" i="13" s="1"/>
  <c r="H351" i="13"/>
  <c r="I351" i="13"/>
  <c r="J351" i="13" s="1"/>
  <c r="H235" i="13"/>
  <c r="I235" i="13"/>
  <c r="J235" i="13" s="1"/>
  <c r="X167" i="13"/>
  <c r="Y167" i="13"/>
  <c r="Z167" i="13" s="1"/>
  <c r="AR266" i="13"/>
  <c r="AS266" i="13"/>
  <c r="AT266" i="13" s="1"/>
  <c r="AR280" i="13"/>
  <c r="AS280" i="13"/>
  <c r="AT280" i="13" s="1"/>
  <c r="AR342" i="13"/>
  <c r="AS342" i="13"/>
  <c r="AT342" i="13" s="1"/>
  <c r="AR78" i="13"/>
  <c r="AS78" i="13"/>
  <c r="AT78" i="13" s="1"/>
  <c r="AR200" i="13"/>
  <c r="AS200" i="13"/>
  <c r="AT200" i="13" s="1"/>
  <c r="AR81" i="13"/>
  <c r="AS81" i="13"/>
  <c r="AT81" i="13" s="1"/>
  <c r="H160" i="13"/>
  <c r="I160" i="13"/>
  <c r="J160" i="13" s="1"/>
  <c r="H239" i="13"/>
  <c r="I239" i="13"/>
  <c r="J239" i="13" s="1"/>
  <c r="AR137" i="13"/>
  <c r="AS137" i="13"/>
  <c r="AT137" i="13" s="1"/>
  <c r="H213" i="13"/>
  <c r="I213" i="13"/>
  <c r="J213" i="13" s="1"/>
  <c r="X285" i="13"/>
  <c r="Y285" i="13"/>
  <c r="Z285" i="13" s="1"/>
  <c r="H226" i="13"/>
  <c r="I226" i="13"/>
  <c r="J226" i="13" s="1"/>
  <c r="H272" i="13"/>
  <c r="I272" i="13"/>
  <c r="J272" i="13" s="1"/>
  <c r="H310" i="13"/>
  <c r="I310" i="13"/>
  <c r="J310" i="13" s="1"/>
  <c r="H276" i="13"/>
  <c r="I276" i="13"/>
  <c r="J276" i="13" s="1"/>
  <c r="AR73" i="13"/>
  <c r="AS73" i="13"/>
  <c r="AT73" i="13" s="1"/>
  <c r="H170" i="13"/>
  <c r="I170" i="13"/>
  <c r="J170" i="13" s="1"/>
  <c r="H346" i="13"/>
  <c r="I346" i="13"/>
  <c r="J346" i="13" s="1"/>
  <c r="H113" i="13"/>
  <c r="I113" i="13"/>
  <c r="J113" i="13" s="1"/>
  <c r="H159" i="13"/>
  <c r="I159" i="13"/>
  <c r="J159" i="13" s="1"/>
  <c r="H125" i="13"/>
  <c r="I125" i="13"/>
  <c r="J125" i="13" s="1"/>
  <c r="X82" i="13"/>
  <c r="Y82" i="13"/>
  <c r="Z82" i="13" s="1"/>
  <c r="H247" i="13"/>
  <c r="I247" i="13"/>
  <c r="J247" i="13" s="1"/>
  <c r="H333" i="13"/>
  <c r="I333" i="13"/>
  <c r="J333" i="13" s="1"/>
  <c r="H43" i="13"/>
  <c r="I43" i="13"/>
  <c r="J43" i="13" s="1"/>
  <c r="H128" i="13"/>
  <c r="I128" i="13"/>
  <c r="J128" i="13" s="1"/>
  <c r="H166" i="13"/>
  <c r="I166" i="13"/>
  <c r="J166" i="13" s="1"/>
  <c r="X184" i="13"/>
  <c r="Y184" i="13"/>
  <c r="Z184" i="13" s="1"/>
  <c r="AR140" i="13"/>
  <c r="AS140" i="13"/>
  <c r="AT140" i="13" s="1"/>
  <c r="H318" i="13"/>
  <c r="I318" i="13"/>
  <c r="J318" i="13" s="1"/>
  <c r="H266" i="13"/>
  <c r="I266" i="13"/>
  <c r="J266" i="13" s="1"/>
  <c r="H312" i="13"/>
  <c r="I312" i="13"/>
  <c r="J312" i="13" s="1"/>
  <c r="H350" i="13"/>
  <c r="I350" i="13"/>
  <c r="J350" i="13" s="1"/>
  <c r="H316" i="13"/>
  <c r="I316" i="13"/>
  <c r="J316" i="13" s="1"/>
  <c r="AR178" i="13"/>
  <c r="AS178" i="13"/>
  <c r="AT178" i="13" s="1"/>
  <c r="H262" i="13"/>
  <c r="I262" i="13"/>
  <c r="J262" i="13" s="1"/>
  <c r="H254" i="13"/>
  <c r="I254" i="13"/>
  <c r="J254" i="13" s="1"/>
  <c r="H258" i="13"/>
  <c r="I258" i="13"/>
  <c r="J258" i="13" s="1"/>
  <c r="H304" i="13"/>
  <c r="I304" i="13"/>
  <c r="J304" i="13" s="1"/>
  <c r="H342" i="13"/>
  <c r="I342" i="13"/>
  <c r="J342" i="13" s="1"/>
  <c r="H308" i="13"/>
  <c r="I308" i="13"/>
  <c r="J308" i="13" s="1"/>
  <c r="AR329" i="13"/>
  <c r="AS329" i="13"/>
  <c r="AT329" i="13" s="1"/>
  <c r="H139" i="13"/>
  <c r="I139" i="13"/>
  <c r="J139" i="13" s="1"/>
  <c r="H187" i="13"/>
  <c r="I187" i="13"/>
  <c r="J187" i="13" s="1"/>
  <c r="H337" i="13"/>
  <c r="I337" i="13"/>
  <c r="J337" i="13" s="1"/>
  <c r="H103" i="13"/>
  <c r="I103" i="13"/>
  <c r="J103" i="13" s="1"/>
  <c r="H142" i="13"/>
  <c r="I142" i="13"/>
  <c r="J142" i="13" s="1"/>
  <c r="X303" i="13"/>
  <c r="Y303" i="13"/>
  <c r="Z303" i="13" s="1"/>
  <c r="AR235" i="13"/>
  <c r="AS235" i="13"/>
  <c r="AT235" i="13" s="1"/>
  <c r="H93" i="13"/>
  <c r="I93" i="13"/>
  <c r="J93" i="13" s="1"/>
  <c r="X176" i="13"/>
  <c r="Y176" i="13"/>
  <c r="Z176" i="13" s="1"/>
  <c r="X286" i="13"/>
  <c r="Y286" i="13"/>
  <c r="Z286" i="13" s="1"/>
  <c r="X85" i="13"/>
  <c r="Y85" i="13"/>
  <c r="Z85" i="13" s="1"/>
  <c r="X203" i="13"/>
  <c r="Y203" i="13"/>
  <c r="Z203" i="13" s="1"/>
  <c r="AR240" i="13"/>
  <c r="AS240" i="13"/>
  <c r="AT240" i="13" s="1"/>
  <c r="AR88" i="13"/>
  <c r="AS88" i="13"/>
  <c r="AT88" i="13" s="1"/>
  <c r="AR247" i="13"/>
  <c r="AS247" i="13"/>
  <c r="AT247" i="13" s="1"/>
  <c r="AR46" i="13"/>
  <c r="AS46" i="13"/>
  <c r="AT46" i="13" s="1"/>
  <c r="AR132" i="13"/>
  <c r="AS132" i="13"/>
  <c r="AT132" i="13" s="1"/>
  <c r="H66" i="13"/>
  <c r="I66" i="13"/>
  <c r="J66" i="13" s="1"/>
  <c r="X257" i="13"/>
  <c r="Y257" i="13"/>
  <c r="Z257" i="13" s="1"/>
  <c r="X223" i="13"/>
  <c r="Y223" i="13"/>
  <c r="Z223" i="13" s="1"/>
  <c r="X333" i="13"/>
  <c r="Y333" i="13"/>
  <c r="Z333" i="13" s="1"/>
  <c r="X132" i="13"/>
  <c r="Y132" i="13"/>
  <c r="Z132" i="13" s="1"/>
  <c r="X258" i="13"/>
  <c r="Y258" i="13"/>
  <c r="Z258" i="13" s="1"/>
  <c r="AR130" i="13"/>
  <c r="AS130" i="13"/>
  <c r="AT130" i="13" s="1"/>
  <c r="AR185" i="13"/>
  <c r="AS185" i="13"/>
  <c r="AT185" i="13" s="1"/>
  <c r="AR294" i="13"/>
  <c r="AS294" i="13"/>
  <c r="AT294" i="13" s="1"/>
  <c r="AR93" i="13"/>
  <c r="AS93" i="13"/>
  <c r="AT93" i="13" s="1"/>
  <c r="AR139" i="13"/>
  <c r="AS139" i="13"/>
  <c r="AT139" i="13" s="1"/>
  <c r="X281" i="13"/>
  <c r="Y281" i="13"/>
  <c r="Z281" i="13" s="1"/>
  <c r="X343" i="13"/>
  <c r="Y343" i="13"/>
  <c r="Z343" i="13" s="1"/>
  <c r="X142" i="13"/>
  <c r="Y142" i="13"/>
  <c r="Z142" i="13" s="1"/>
  <c r="X252" i="13"/>
  <c r="Y252" i="13"/>
  <c r="Z252" i="13" s="1"/>
  <c r="X59" i="13"/>
  <c r="Y59" i="13"/>
  <c r="Z59" i="13" s="1"/>
  <c r="AR296" i="13"/>
  <c r="AS296" i="13"/>
  <c r="AT296" i="13" s="1"/>
  <c r="AR305" i="13"/>
  <c r="AS305" i="13"/>
  <c r="AT305" i="13" s="1"/>
  <c r="AR103" i="13"/>
  <c r="AS103" i="13"/>
  <c r="AT103" i="13" s="1"/>
  <c r="AR213" i="13"/>
  <c r="AS213" i="13"/>
  <c r="AT213" i="13" s="1"/>
  <c r="AR283" i="13"/>
  <c r="AS283" i="13"/>
  <c r="AT283" i="13" s="1"/>
  <c r="H79" i="13"/>
  <c r="I79" i="13"/>
  <c r="J79" i="13" s="1"/>
  <c r="X280" i="13"/>
  <c r="Y280" i="13"/>
  <c r="Z280" i="13" s="1"/>
  <c r="X79" i="13"/>
  <c r="Y79" i="13"/>
  <c r="Z79" i="13" s="1"/>
  <c r="X189" i="13"/>
  <c r="Y189" i="13"/>
  <c r="Z189" i="13" s="1"/>
  <c r="X307" i="13"/>
  <c r="Y307" i="13"/>
  <c r="Z307" i="13" s="1"/>
  <c r="X114" i="13"/>
  <c r="Y114" i="13"/>
  <c r="Z114" i="13" s="1"/>
  <c r="AR186" i="13"/>
  <c r="AS186" i="13"/>
  <c r="AT186" i="13" s="1"/>
  <c r="AR351" i="13"/>
  <c r="AS351" i="13"/>
  <c r="AT351" i="13" s="1"/>
  <c r="AR150" i="13"/>
  <c r="AS150" i="13"/>
  <c r="AT150" i="13" s="1"/>
  <c r="AR252" i="13"/>
  <c r="AS252" i="13"/>
  <c r="AT252" i="13" s="1"/>
  <c r="H148" i="13"/>
  <c r="I148" i="13"/>
  <c r="J148" i="13" s="1"/>
  <c r="X153" i="13"/>
  <c r="Y153" i="13"/>
  <c r="Z153" i="13" s="1"/>
  <c r="X327" i="13"/>
  <c r="Y327" i="13"/>
  <c r="Z327" i="13" s="1"/>
  <c r="X126" i="13"/>
  <c r="Y126" i="13"/>
  <c r="Z126" i="13" s="1"/>
  <c r="X236" i="13"/>
  <c r="Y236" i="13"/>
  <c r="Z236" i="13" s="1"/>
  <c r="X43" i="13"/>
  <c r="Y43" i="13"/>
  <c r="Z43" i="13" s="1"/>
  <c r="AR232" i="13"/>
  <c r="AS232" i="13"/>
  <c r="AT232" i="13" s="1"/>
  <c r="AR289" i="13"/>
  <c r="AS289" i="13"/>
  <c r="AT289" i="13" s="1"/>
  <c r="AR87" i="13"/>
  <c r="AS87" i="13"/>
  <c r="AT87" i="13" s="1"/>
  <c r="AR197" i="13"/>
  <c r="AS197" i="13"/>
  <c r="AT197" i="13" s="1"/>
  <c r="AR267" i="13"/>
  <c r="AS267" i="13"/>
  <c r="AT267" i="13" s="1"/>
  <c r="H72" i="13"/>
  <c r="I72" i="13"/>
  <c r="J72" i="13" s="1"/>
  <c r="X328" i="13"/>
  <c r="Y328" i="13"/>
  <c r="Z328" i="13" s="1"/>
  <c r="X127" i="13"/>
  <c r="Y127" i="13"/>
  <c r="Z127" i="13" s="1"/>
  <c r="X237" i="13"/>
  <c r="Y237" i="13"/>
  <c r="Z237" i="13" s="1"/>
  <c r="X41" i="13"/>
  <c r="Y41" i="13"/>
  <c r="Z41" i="13" s="1"/>
  <c r="X162" i="13"/>
  <c r="Y162" i="13"/>
  <c r="Z162" i="13" s="1"/>
  <c r="AR64" i="13"/>
  <c r="AS64" i="13"/>
  <c r="AT64" i="13" s="1"/>
  <c r="AR89" i="13"/>
  <c r="AS89" i="13"/>
  <c r="AT89" i="13" s="1"/>
  <c r="AR198" i="13"/>
  <c r="AS198" i="13"/>
  <c r="AT198" i="13" s="1"/>
  <c r="AR300" i="13"/>
  <c r="AS300" i="13"/>
  <c r="AT300" i="13" s="1"/>
  <c r="H260" i="13"/>
  <c r="I260" i="13"/>
  <c r="J260" i="13" s="1"/>
  <c r="H45" i="13"/>
  <c r="I45" i="13"/>
  <c r="J45" i="13" s="1"/>
  <c r="X128" i="13"/>
  <c r="Y128" i="13"/>
  <c r="Z128" i="13" s="1"/>
  <c r="X238" i="13"/>
  <c r="Y238" i="13"/>
  <c r="Z238" i="13" s="1"/>
  <c r="X348" i="13"/>
  <c r="Y348" i="13"/>
  <c r="Z348" i="13" s="1"/>
  <c r="X155" i="13"/>
  <c r="Y155" i="13"/>
  <c r="Z155" i="13" s="1"/>
  <c r="AR48" i="13"/>
  <c r="AS48" i="13"/>
  <c r="AT48" i="13" s="1"/>
  <c r="AR210" i="13"/>
  <c r="AS210" i="13"/>
  <c r="AT210" i="13" s="1"/>
  <c r="AR199" i="13"/>
  <c r="AS199" i="13"/>
  <c r="AT199" i="13" s="1"/>
  <c r="AR309" i="13"/>
  <c r="AS309" i="13"/>
  <c r="AT309" i="13" s="1"/>
  <c r="AR76" i="13"/>
  <c r="AS76" i="13"/>
  <c r="AT76" i="13" s="1"/>
  <c r="X84" i="13"/>
  <c r="Y84" i="13"/>
  <c r="Z84" i="13" s="1"/>
  <c r="X339" i="13"/>
  <c r="Y339" i="13"/>
  <c r="Z339" i="13" s="1"/>
  <c r="H123" i="13"/>
  <c r="I123" i="13"/>
  <c r="J123" i="13" s="1"/>
  <c r="AR120" i="13"/>
  <c r="AS120" i="13"/>
  <c r="AT120" i="13" s="1"/>
  <c r="X340" i="13"/>
  <c r="Y340" i="13"/>
  <c r="Z340" i="13" s="1"/>
  <c r="H229" i="13"/>
  <c r="I229" i="13"/>
  <c r="J229" i="13" s="1"/>
  <c r="H334" i="13"/>
  <c r="I334" i="13"/>
  <c r="J334" i="13" s="1"/>
  <c r="X202" i="13"/>
  <c r="Y202" i="13"/>
  <c r="Z202" i="13" s="1"/>
  <c r="X241" i="13"/>
  <c r="Y241" i="13"/>
  <c r="Z241" i="13" s="1"/>
  <c r="AR175" i="13"/>
  <c r="AS175" i="13"/>
  <c r="AT175" i="13" s="1"/>
  <c r="X334" i="13"/>
  <c r="Y334" i="13"/>
  <c r="Z334" i="13" s="1"/>
  <c r="AR188" i="13"/>
  <c r="AS188" i="13"/>
  <c r="AT188" i="13" s="1"/>
  <c r="X306" i="13"/>
  <c r="Y306" i="13"/>
  <c r="Z306" i="13" s="1"/>
  <c r="X208" i="13"/>
  <c r="Y208" i="13"/>
  <c r="Z208" i="13" s="1"/>
  <c r="AR279" i="13"/>
  <c r="AS279" i="13"/>
  <c r="AT279" i="13" s="1"/>
  <c r="X118" i="13"/>
  <c r="Y118" i="13"/>
  <c r="Z118" i="13" s="1"/>
  <c r="AR189" i="13"/>
  <c r="AS189" i="13"/>
  <c r="AT189" i="13" s="1"/>
  <c r="X119" i="13"/>
  <c r="Y119" i="13"/>
  <c r="Z119" i="13" s="1"/>
  <c r="X347" i="13"/>
  <c r="Y347" i="13"/>
  <c r="Z347" i="13" s="1"/>
  <c r="H198" i="13"/>
  <c r="I198" i="13"/>
  <c r="J198" i="13" s="1"/>
  <c r="H190" i="13"/>
  <c r="I190" i="13"/>
  <c r="J190" i="13" s="1"/>
  <c r="AR246" i="13"/>
  <c r="AS246" i="13"/>
  <c r="AT246" i="13" s="1"/>
  <c r="X73" i="13"/>
  <c r="Y73" i="13"/>
  <c r="Z73" i="13" s="1"/>
  <c r="H211" i="13"/>
  <c r="I211" i="13"/>
  <c r="J211" i="13" s="1"/>
  <c r="H162" i="13"/>
  <c r="I162" i="13"/>
  <c r="J162" i="13" s="1"/>
  <c r="H208" i="13"/>
  <c r="I208" i="13"/>
  <c r="J208" i="13" s="1"/>
  <c r="H246" i="13"/>
  <c r="I246" i="13"/>
  <c r="J246" i="13" s="1"/>
  <c r="H56" i="13"/>
  <c r="I56" i="13"/>
  <c r="J56" i="13" s="1"/>
  <c r="AR182" i="13"/>
  <c r="AS182" i="13"/>
  <c r="AT182" i="13" s="1"/>
  <c r="H67" i="13"/>
  <c r="I67" i="13"/>
  <c r="J67" i="13" s="1"/>
  <c r="H282" i="13"/>
  <c r="I282" i="13"/>
  <c r="J282" i="13" s="1"/>
  <c r="H328" i="13"/>
  <c r="I328" i="13"/>
  <c r="J328" i="13" s="1"/>
  <c r="H84" i="13"/>
  <c r="I84" i="13"/>
  <c r="J84" i="13" s="1"/>
  <c r="H332" i="13"/>
  <c r="I332" i="13"/>
  <c r="J332" i="13" s="1"/>
  <c r="AR58" i="13"/>
  <c r="AS58" i="13"/>
  <c r="AT58" i="13" s="1"/>
  <c r="H134" i="13"/>
  <c r="I134" i="13"/>
  <c r="J134" i="13" s="1"/>
  <c r="H243" i="13"/>
  <c r="I243" i="13"/>
  <c r="J243" i="13" s="1"/>
  <c r="H297" i="13"/>
  <c r="I297" i="13"/>
  <c r="J297" i="13" s="1"/>
  <c r="H343" i="13"/>
  <c r="I343" i="13"/>
  <c r="J343" i="13" s="1"/>
  <c r="H100" i="13"/>
  <c r="I100" i="13"/>
  <c r="J100" i="13" s="1"/>
  <c r="X294" i="13"/>
  <c r="Y294" i="13"/>
  <c r="Z294" i="13" s="1"/>
  <c r="H203" i="13"/>
  <c r="I203" i="13"/>
  <c r="J203" i="13" s="1"/>
  <c r="H348" i="13"/>
  <c r="I348" i="13"/>
  <c r="J348" i="13" s="1"/>
  <c r="H202" i="13"/>
  <c r="I202" i="13"/>
  <c r="J202" i="13" s="1"/>
  <c r="H248" i="13"/>
  <c r="I248" i="13"/>
  <c r="J248" i="13" s="1"/>
  <c r="H286" i="13"/>
  <c r="I286" i="13"/>
  <c r="J286" i="13" s="1"/>
  <c r="H188" i="13"/>
  <c r="I188" i="13"/>
  <c r="J188" i="13" s="1"/>
  <c r="AR191" i="13"/>
  <c r="AS191" i="13"/>
  <c r="AT191" i="13" s="1"/>
  <c r="H149" i="13"/>
  <c r="I149" i="13"/>
  <c r="J149" i="13" s="1"/>
  <c r="H284" i="13"/>
  <c r="I284" i="13"/>
  <c r="J284" i="13" s="1"/>
  <c r="H194" i="13"/>
  <c r="I194" i="13"/>
  <c r="J194" i="13" s="1"/>
  <c r="H240" i="13"/>
  <c r="I240" i="13"/>
  <c r="J240" i="13" s="1"/>
  <c r="H278" i="13"/>
  <c r="I278" i="13"/>
  <c r="J278" i="13" s="1"/>
  <c r="H164" i="13"/>
  <c r="I164" i="13"/>
  <c r="J164" i="13" s="1"/>
  <c r="AR127" i="13"/>
  <c r="AS127" i="13"/>
  <c r="AT127" i="13" s="1"/>
  <c r="H298" i="13"/>
  <c r="I298" i="13"/>
  <c r="J298" i="13" s="1"/>
  <c r="H325" i="13"/>
  <c r="I325" i="13"/>
  <c r="J325" i="13" s="1"/>
  <c r="H273" i="13"/>
  <c r="I273" i="13"/>
  <c r="J273" i="13" s="1"/>
  <c r="H319" i="13"/>
  <c r="I319" i="13"/>
  <c r="J319" i="13" s="1"/>
  <c r="H285" i="13"/>
  <c r="I285" i="13"/>
  <c r="J285" i="13" s="1"/>
  <c r="X102" i="13"/>
  <c r="Y102" i="13"/>
  <c r="Z102" i="13" s="1"/>
  <c r="H244" i="13"/>
  <c r="I244" i="13"/>
  <c r="J244" i="13" s="1"/>
  <c r="X305" i="13"/>
  <c r="Y305" i="13"/>
  <c r="Z305" i="13" s="1"/>
  <c r="X112" i="13"/>
  <c r="Y112" i="13"/>
  <c r="Z112" i="13" s="1"/>
  <c r="X222" i="13"/>
  <c r="Y222" i="13"/>
  <c r="Z222" i="13" s="1"/>
  <c r="X332" i="13"/>
  <c r="Y332" i="13"/>
  <c r="Z332" i="13" s="1"/>
  <c r="X139" i="13"/>
  <c r="Y139" i="13"/>
  <c r="Z139" i="13" s="1"/>
  <c r="AR298" i="13"/>
  <c r="AS298" i="13"/>
  <c r="AT298" i="13" s="1"/>
  <c r="AR146" i="13"/>
  <c r="AS146" i="13"/>
  <c r="AT146" i="13" s="1"/>
  <c r="AR183" i="13"/>
  <c r="AS183" i="13"/>
  <c r="AT183" i="13" s="1"/>
  <c r="AR293" i="13"/>
  <c r="AS293" i="13"/>
  <c r="AT293" i="13" s="1"/>
  <c r="AR60" i="13"/>
  <c r="AS60" i="13"/>
  <c r="AT60" i="13" s="1"/>
  <c r="H104" i="13"/>
  <c r="I104" i="13"/>
  <c r="J104" i="13" s="1"/>
  <c r="X57" i="13"/>
  <c r="Y57" i="13"/>
  <c r="Z57" i="13" s="1"/>
  <c r="X159" i="13"/>
  <c r="Y159" i="13"/>
  <c r="Z159" i="13" s="1"/>
  <c r="X269" i="13"/>
  <c r="Y269" i="13"/>
  <c r="Z269" i="13" s="1"/>
  <c r="X68" i="13"/>
  <c r="Y68" i="13"/>
  <c r="Z68" i="13" s="1"/>
  <c r="X194" i="13"/>
  <c r="Y194" i="13"/>
  <c r="Z194" i="13" s="1"/>
  <c r="AR192" i="13"/>
  <c r="AS192" i="13"/>
  <c r="AT192" i="13" s="1"/>
  <c r="AR121" i="13"/>
  <c r="AS121" i="13"/>
  <c r="AT121" i="13" s="1"/>
  <c r="AR230" i="13"/>
  <c r="AS230" i="13"/>
  <c r="AT230" i="13" s="1"/>
  <c r="AR340" i="13"/>
  <c r="AS340" i="13"/>
  <c r="AT340" i="13" s="1"/>
  <c r="H97" i="13"/>
  <c r="I97" i="13"/>
  <c r="J97" i="13" s="1"/>
  <c r="X81" i="13"/>
  <c r="Y81" i="13"/>
  <c r="Z81" i="13" s="1"/>
  <c r="X279" i="13"/>
  <c r="Y279" i="13"/>
  <c r="Z279" i="13" s="1"/>
  <c r="X78" i="13"/>
  <c r="Y78" i="13"/>
  <c r="Z78" i="13" s="1"/>
  <c r="X188" i="13"/>
  <c r="Y188" i="13"/>
  <c r="Z188" i="13" s="1"/>
  <c r="X314" i="13"/>
  <c r="Y314" i="13"/>
  <c r="Z314" i="13" s="1"/>
  <c r="AR354" i="13"/>
  <c r="AS354" i="13"/>
  <c r="AT354" i="13" s="1"/>
  <c r="AR241" i="13"/>
  <c r="AS241" i="13"/>
  <c r="AT241" i="13" s="1"/>
  <c r="AR350" i="13"/>
  <c r="AS350" i="13"/>
  <c r="AT350" i="13" s="1"/>
  <c r="AR149" i="13"/>
  <c r="AS149" i="13"/>
  <c r="AT149" i="13" s="1"/>
  <c r="AR211" i="13"/>
  <c r="AS211" i="13"/>
  <c r="AT211" i="13" s="1"/>
  <c r="H62" i="13"/>
  <c r="I62" i="13"/>
  <c r="J62" i="13" s="1"/>
  <c r="X216" i="13"/>
  <c r="Y216" i="13"/>
  <c r="Z216" i="13" s="1"/>
  <c r="X326" i="13"/>
  <c r="Y326" i="13"/>
  <c r="Z326" i="13" s="1"/>
  <c r="X125" i="13"/>
  <c r="Y125" i="13"/>
  <c r="Z125" i="13" s="1"/>
  <c r="X243" i="13"/>
  <c r="Y243" i="13"/>
  <c r="Z243" i="13" s="1"/>
  <c r="X50" i="13"/>
  <c r="Y50" i="13"/>
  <c r="Z50" i="13" s="1"/>
  <c r="AR248" i="13"/>
  <c r="AS248" i="13"/>
  <c r="AT248" i="13" s="1"/>
  <c r="AR287" i="13"/>
  <c r="AS287" i="13"/>
  <c r="AT287" i="13" s="1"/>
  <c r="AR86" i="13"/>
  <c r="AS86" i="13"/>
  <c r="AT86" i="13" s="1"/>
  <c r="AR172" i="13"/>
  <c r="AS172" i="13"/>
  <c r="AT172" i="13" s="1"/>
  <c r="H51" i="13"/>
  <c r="I51" i="13"/>
  <c r="J51" i="13" s="1"/>
  <c r="X265" i="13"/>
  <c r="Y265" i="13"/>
  <c r="Z265" i="13" s="1"/>
  <c r="X263" i="13"/>
  <c r="Y263" i="13"/>
  <c r="Z263" i="13" s="1"/>
  <c r="X62" i="13"/>
  <c r="Y62" i="13"/>
  <c r="Z62" i="13" s="1"/>
  <c r="X172" i="13"/>
  <c r="Y172" i="13"/>
  <c r="Z172" i="13" s="1"/>
  <c r="X298" i="13"/>
  <c r="Y298" i="13"/>
  <c r="Z298" i="13" s="1"/>
  <c r="AR290" i="13"/>
  <c r="AS290" i="13"/>
  <c r="AT290" i="13" s="1"/>
  <c r="AR225" i="13"/>
  <c r="AS225" i="13"/>
  <c r="AT225" i="13" s="1"/>
  <c r="AR334" i="13"/>
  <c r="AS334" i="13"/>
  <c r="AT334" i="13" s="1"/>
  <c r="AR133" i="13"/>
  <c r="AS133" i="13"/>
  <c r="AT133" i="13" s="1"/>
  <c r="AR195" i="13"/>
  <c r="AS195" i="13"/>
  <c r="AT195" i="13" s="1"/>
  <c r="H63" i="13"/>
  <c r="I63" i="13"/>
  <c r="J63" i="13" s="1"/>
  <c r="X264" i="13"/>
  <c r="Y264" i="13"/>
  <c r="Z264" i="13" s="1"/>
  <c r="X63" i="13"/>
  <c r="Y63" i="13"/>
  <c r="Z63" i="13" s="1"/>
  <c r="X173" i="13"/>
  <c r="Y173" i="13"/>
  <c r="Z173" i="13" s="1"/>
  <c r="X291" i="13"/>
  <c r="Y291" i="13"/>
  <c r="Z291" i="13" s="1"/>
  <c r="X98" i="13"/>
  <c r="Y98" i="13"/>
  <c r="Z98" i="13" s="1"/>
  <c r="AR122" i="13"/>
  <c r="AS122" i="13"/>
  <c r="AT122" i="13" s="1"/>
  <c r="AR335" i="13"/>
  <c r="AS335" i="13"/>
  <c r="AT335" i="13" s="1"/>
  <c r="AR134" i="13"/>
  <c r="AS134" i="13"/>
  <c r="AT134" i="13" s="1"/>
  <c r="AR228" i="13"/>
  <c r="AS228" i="13"/>
  <c r="AT228" i="13" s="1"/>
  <c r="H196" i="13"/>
  <c r="I196" i="13"/>
  <c r="J196" i="13" s="1"/>
  <c r="X233" i="13"/>
  <c r="Y233" i="13"/>
  <c r="Z233" i="13" s="1"/>
  <c r="X64" i="13"/>
  <c r="Y64" i="13"/>
  <c r="Z64" i="13" s="1"/>
  <c r="X174" i="13"/>
  <c r="Y174" i="13"/>
  <c r="Z174" i="13" s="1"/>
  <c r="X284" i="13"/>
  <c r="Y284" i="13"/>
  <c r="Z284" i="13" s="1"/>
  <c r="X91" i="13"/>
  <c r="Y91" i="13"/>
  <c r="Z91" i="13" s="1"/>
  <c r="AR106" i="13"/>
  <c r="AS106" i="13"/>
  <c r="AT106" i="13" s="1"/>
  <c r="AR337" i="13"/>
  <c r="AS337" i="13"/>
  <c r="AT337" i="13" s="1"/>
  <c r="AR135" i="13"/>
  <c r="AS135" i="13"/>
  <c r="AT135" i="13" s="1"/>
  <c r="AR245" i="13"/>
  <c r="AS245" i="13"/>
  <c r="AT245" i="13" s="1"/>
  <c r="AR323" i="13"/>
  <c r="AS323" i="13"/>
  <c r="AT323" i="13" s="1"/>
  <c r="H265" i="13"/>
  <c r="I265" i="13"/>
  <c r="J265" i="13" s="1"/>
  <c r="H231" i="13"/>
  <c r="I231" i="13"/>
  <c r="J231" i="13" s="1"/>
  <c r="H110" i="13"/>
  <c r="I110" i="13"/>
  <c r="J110" i="13" s="1"/>
  <c r="H60" i="13"/>
  <c r="I60" i="13"/>
  <c r="J60" i="13" s="1"/>
  <c r="H271" i="13"/>
  <c r="I271" i="13"/>
  <c r="J271" i="13" s="1"/>
  <c r="H263" i="13"/>
  <c r="I263" i="13"/>
  <c r="J263" i="13" s="1"/>
  <c r="H296" i="13"/>
  <c r="I296" i="13"/>
  <c r="J296" i="13" s="1"/>
  <c r="X277" i="13"/>
  <c r="Y277" i="13"/>
  <c r="Z277" i="13" s="1"/>
  <c r="AR348" i="13"/>
  <c r="AS348" i="13"/>
  <c r="AT348" i="13" s="1"/>
  <c r="X131" i="13"/>
  <c r="Y131" i="13"/>
  <c r="Z131" i="13" s="1"/>
  <c r="AR44" i="13"/>
  <c r="AS44" i="13"/>
  <c r="AT44" i="13" s="1"/>
  <c r="X58" i="13"/>
  <c r="Y58" i="13"/>
  <c r="Z58" i="13" s="1"/>
  <c r="X271" i="13"/>
  <c r="Y271" i="13"/>
  <c r="Z271" i="13" s="1"/>
  <c r="AR203" i="13"/>
  <c r="AS203" i="13"/>
  <c r="AT203" i="13" s="1"/>
  <c r="X42" i="13"/>
  <c r="Y42" i="13"/>
  <c r="Z42" i="13" s="1"/>
  <c r="X228" i="13"/>
  <c r="Y228" i="13"/>
  <c r="Z228" i="13" s="1"/>
  <c r="H64" i="13"/>
  <c r="I64" i="13"/>
  <c r="J64" i="13" s="1"/>
  <c r="AR190" i="13"/>
  <c r="AS190" i="13"/>
  <c r="AT190" i="13" s="1"/>
  <c r="H82" i="13"/>
  <c r="I82" i="13"/>
  <c r="J82" i="13" s="1"/>
  <c r="H269" i="13"/>
  <c r="I269" i="13"/>
  <c r="J269" i="13" s="1"/>
  <c r="AR45" i="13"/>
  <c r="AS45" i="13"/>
  <c r="AT45" i="13" s="1"/>
  <c r="AR194" i="13"/>
  <c r="AS194" i="13"/>
  <c r="AT194" i="13" s="1"/>
  <c r="H307" i="13"/>
  <c r="I307" i="13"/>
  <c r="J307" i="13" s="1"/>
  <c r="H92" i="13"/>
  <c r="I92" i="13"/>
  <c r="J92" i="13" s="1"/>
  <c r="H144" i="13"/>
  <c r="I144" i="13"/>
  <c r="J144" i="13" s="1"/>
  <c r="H182" i="13"/>
  <c r="I182" i="13"/>
  <c r="J182" i="13" s="1"/>
  <c r="X312" i="13"/>
  <c r="Y312" i="13"/>
  <c r="Z312" i="13" s="1"/>
  <c r="AR284" i="13"/>
  <c r="AS284" i="13"/>
  <c r="AT284" i="13" s="1"/>
  <c r="H57" i="13"/>
  <c r="I57" i="13"/>
  <c r="J57" i="13" s="1"/>
  <c r="H218" i="13"/>
  <c r="I218" i="13"/>
  <c r="J218" i="13" s="1"/>
  <c r="H264" i="13"/>
  <c r="I264" i="13"/>
  <c r="J264" i="13" s="1"/>
  <c r="H302" i="13"/>
  <c r="I302" i="13"/>
  <c r="J302" i="13" s="1"/>
  <c r="H252" i="13"/>
  <c r="I252" i="13"/>
  <c r="J252" i="13" s="1"/>
  <c r="AR319" i="13"/>
  <c r="AS319" i="13"/>
  <c r="AT319" i="13" s="1"/>
  <c r="X349" i="13"/>
  <c r="Y349" i="13"/>
  <c r="Z349" i="13" s="1"/>
  <c r="H339" i="13"/>
  <c r="I339" i="13"/>
  <c r="J339" i="13" s="1"/>
  <c r="H233" i="13"/>
  <c r="I233" i="13"/>
  <c r="J233" i="13" s="1"/>
  <c r="H279" i="13"/>
  <c r="I279" i="13"/>
  <c r="J279" i="13" s="1"/>
  <c r="H245" i="13"/>
  <c r="I245" i="13"/>
  <c r="J245" i="13" s="1"/>
  <c r="X93" i="13"/>
  <c r="Y93" i="13"/>
  <c r="Z93" i="13" s="1"/>
  <c r="H178" i="13"/>
  <c r="I178" i="13"/>
  <c r="J178" i="13" s="1"/>
  <c r="H341" i="13"/>
  <c r="I341" i="13"/>
  <c r="J341" i="13" s="1"/>
  <c r="H138" i="13"/>
  <c r="I138" i="13"/>
  <c r="J138" i="13" s="1"/>
  <c r="H184" i="13"/>
  <c r="I184" i="13"/>
  <c r="J184" i="13" s="1"/>
  <c r="H222" i="13"/>
  <c r="I222" i="13"/>
  <c r="J222" i="13" s="1"/>
  <c r="X289" i="13"/>
  <c r="Y289" i="13"/>
  <c r="Z289" i="13" s="1"/>
  <c r="AR301" i="13"/>
  <c r="AS301" i="13"/>
  <c r="AT301" i="13" s="1"/>
  <c r="X239" i="13"/>
  <c r="Y239" i="13"/>
  <c r="Z239" i="13" s="1"/>
  <c r="H309" i="13"/>
  <c r="I309" i="13"/>
  <c r="J309" i="13" s="1"/>
  <c r="H130" i="13"/>
  <c r="I130" i="13"/>
  <c r="J130" i="13" s="1"/>
  <c r="H176" i="13"/>
  <c r="I176" i="13"/>
  <c r="J176" i="13" s="1"/>
  <c r="H214" i="13"/>
  <c r="I214" i="13"/>
  <c r="J214" i="13" s="1"/>
  <c r="X169" i="13"/>
  <c r="Y169" i="13"/>
  <c r="Z169" i="13" s="1"/>
  <c r="AR237" i="13"/>
  <c r="AS237" i="13"/>
  <c r="AT237" i="13" s="1"/>
  <c r="H193" i="13"/>
  <c r="I193" i="13"/>
  <c r="J193" i="13" s="1"/>
  <c r="H323" i="13"/>
  <c r="I323" i="13"/>
  <c r="J323" i="13" s="1"/>
  <c r="H209" i="13"/>
  <c r="I209" i="13"/>
  <c r="J209" i="13" s="1"/>
  <c r="H255" i="13"/>
  <c r="I255" i="13"/>
  <c r="J255" i="13" s="1"/>
  <c r="H221" i="13"/>
  <c r="I221" i="13"/>
  <c r="J221" i="13" s="1"/>
  <c r="X212" i="13"/>
  <c r="Y212" i="13"/>
  <c r="Z212" i="13" s="1"/>
  <c r="H180" i="13"/>
  <c r="I180" i="13"/>
  <c r="J180" i="13" s="1"/>
  <c r="X105" i="13"/>
  <c r="Y105" i="13"/>
  <c r="Z105" i="13" s="1"/>
  <c r="X48" i="13"/>
  <c r="Y48" i="13"/>
  <c r="Z48" i="13" s="1"/>
  <c r="X158" i="13"/>
  <c r="Y158" i="13"/>
  <c r="Z158" i="13" s="1"/>
  <c r="X268" i="13"/>
  <c r="Y268" i="13"/>
  <c r="Z268" i="13" s="1"/>
  <c r="X75" i="13"/>
  <c r="Y75" i="13"/>
  <c r="Z75" i="13" s="1"/>
  <c r="AR42" i="13"/>
  <c r="AS42" i="13"/>
  <c r="AT42" i="13" s="1"/>
  <c r="AR321" i="13"/>
  <c r="AS321" i="13"/>
  <c r="AT321" i="13" s="1"/>
  <c r="AR119" i="13"/>
  <c r="AS119" i="13"/>
  <c r="AT119" i="13" s="1"/>
  <c r="AR229" i="13"/>
  <c r="AS229" i="13"/>
  <c r="AT229" i="13" s="1"/>
  <c r="AR299" i="13"/>
  <c r="AS299" i="13"/>
  <c r="AT299" i="13" s="1"/>
  <c r="H95" i="13"/>
  <c r="I95" i="13"/>
  <c r="J95" i="13" s="1"/>
  <c r="X296" i="13"/>
  <c r="Y296" i="13"/>
  <c r="Z296" i="13" s="1"/>
  <c r="X95" i="13"/>
  <c r="Y95" i="13"/>
  <c r="Z95" i="13" s="1"/>
  <c r="X205" i="13"/>
  <c r="Y205" i="13"/>
  <c r="Z205" i="13" s="1"/>
  <c r="X323" i="13"/>
  <c r="Y323" i="13"/>
  <c r="Z323" i="13" s="1"/>
  <c r="X130" i="13"/>
  <c r="Y130" i="13"/>
  <c r="Z130" i="13" s="1"/>
  <c r="AR250" i="13"/>
  <c r="AS250" i="13"/>
  <c r="AT250" i="13" s="1"/>
  <c r="AR57" i="13"/>
  <c r="AS57" i="13"/>
  <c r="AT57" i="13" s="1"/>
  <c r="AR166" i="13"/>
  <c r="AS166" i="13"/>
  <c r="AT166" i="13" s="1"/>
  <c r="AR268" i="13"/>
  <c r="AS268" i="13"/>
  <c r="AT268" i="13" s="1"/>
  <c r="H58" i="13"/>
  <c r="I58" i="13"/>
  <c r="J58" i="13" s="1"/>
  <c r="X193" i="13"/>
  <c r="Y193" i="13"/>
  <c r="Z193" i="13" s="1"/>
  <c r="X215" i="13"/>
  <c r="Y215" i="13"/>
  <c r="Z215" i="13" s="1"/>
  <c r="X325" i="13"/>
  <c r="Y325" i="13"/>
  <c r="Z325" i="13" s="1"/>
  <c r="X124" i="13"/>
  <c r="Y124" i="13"/>
  <c r="Z124" i="13" s="1"/>
  <c r="X250" i="13"/>
  <c r="Y250" i="13"/>
  <c r="Z250" i="13" s="1"/>
  <c r="AR98" i="13"/>
  <c r="AS98" i="13"/>
  <c r="AT98" i="13" s="1"/>
  <c r="AR177" i="13"/>
  <c r="AS177" i="13"/>
  <c r="AT177" i="13" s="1"/>
  <c r="AR286" i="13"/>
  <c r="AS286" i="13"/>
  <c r="AT286" i="13" s="1"/>
  <c r="AR85" i="13"/>
  <c r="AS85" i="13"/>
  <c r="AT85" i="13" s="1"/>
  <c r="AR131" i="13"/>
  <c r="AS131" i="13"/>
  <c r="AT131" i="13" s="1"/>
  <c r="H69" i="13"/>
  <c r="I69" i="13"/>
  <c r="J69" i="13" s="1"/>
  <c r="X152" i="13"/>
  <c r="Y152" i="13"/>
  <c r="Z152" i="13" s="1"/>
  <c r="X262" i="13"/>
  <c r="Y262" i="13"/>
  <c r="Z262" i="13" s="1"/>
  <c r="X61" i="13"/>
  <c r="Y61" i="13"/>
  <c r="Z61" i="13" s="1"/>
  <c r="X179" i="13"/>
  <c r="Y179" i="13"/>
  <c r="Z179" i="13" s="1"/>
  <c r="AR144" i="13"/>
  <c r="AS144" i="13"/>
  <c r="AT144" i="13" s="1"/>
  <c r="AR306" i="13"/>
  <c r="AS306" i="13"/>
  <c r="AT306" i="13" s="1"/>
  <c r="AR223" i="13"/>
  <c r="AS223" i="13"/>
  <c r="AT223" i="13" s="1"/>
  <c r="AR333" i="13"/>
  <c r="AS333" i="13"/>
  <c r="AT333" i="13" s="1"/>
  <c r="AR100" i="13"/>
  <c r="AS100" i="13"/>
  <c r="AT100" i="13" s="1"/>
  <c r="H42" i="13"/>
  <c r="I42" i="13"/>
  <c r="J42" i="13" s="1"/>
  <c r="X65" i="13"/>
  <c r="Y65" i="13"/>
  <c r="Z65" i="13" s="1"/>
  <c r="X199" i="13"/>
  <c r="Y199" i="13"/>
  <c r="Z199" i="13" s="1"/>
  <c r="X309" i="13"/>
  <c r="Y309" i="13"/>
  <c r="Z309" i="13" s="1"/>
  <c r="X108" i="13"/>
  <c r="Y108" i="13"/>
  <c r="Z108" i="13" s="1"/>
  <c r="X234" i="13"/>
  <c r="Y234" i="13"/>
  <c r="Z234" i="13" s="1"/>
  <c r="AR352" i="13"/>
  <c r="AS352" i="13"/>
  <c r="AT352" i="13" s="1"/>
  <c r="AR161" i="13"/>
  <c r="AS161" i="13"/>
  <c r="AT161" i="13" s="1"/>
  <c r="AR270" i="13"/>
  <c r="AS270" i="13"/>
  <c r="AT270" i="13" s="1"/>
  <c r="AR69" i="13"/>
  <c r="AS69" i="13"/>
  <c r="AT69" i="13" s="1"/>
  <c r="AR99" i="13"/>
  <c r="AS99" i="13"/>
  <c r="AT99" i="13" s="1"/>
  <c r="H46" i="13"/>
  <c r="I46" i="13"/>
  <c r="J46" i="13" s="1"/>
  <c r="X200" i="13"/>
  <c r="Y200" i="13"/>
  <c r="Z200" i="13" s="1"/>
  <c r="X310" i="13"/>
  <c r="Y310" i="13"/>
  <c r="Z310" i="13" s="1"/>
  <c r="X109" i="13"/>
  <c r="Y109" i="13"/>
  <c r="Z109" i="13" s="1"/>
  <c r="X227" i="13"/>
  <c r="Y227" i="13"/>
  <c r="Z227" i="13" s="1"/>
  <c r="AR336" i="13"/>
  <c r="AS336" i="13"/>
  <c r="AT336" i="13" s="1"/>
  <c r="AR184" i="13"/>
  <c r="AS184" i="13"/>
  <c r="AT184" i="13" s="1"/>
  <c r="AR271" i="13"/>
  <c r="AS271" i="13"/>
  <c r="AT271" i="13" s="1"/>
  <c r="AR70" i="13"/>
  <c r="AS70" i="13"/>
  <c r="AT70" i="13" s="1"/>
  <c r="AR156" i="13"/>
  <c r="AS156" i="13"/>
  <c r="AT156" i="13" s="1"/>
  <c r="H132" i="13"/>
  <c r="I132" i="13"/>
  <c r="J132" i="13" s="1"/>
  <c r="X337" i="13"/>
  <c r="Y337" i="13"/>
  <c r="Z337" i="13" s="1"/>
  <c r="X311" i="13"/>
  <c r="Y311" i="13"/>
  <c r="Z311" i="13" s="1"/>
  <c r="X110" i="13"/>
  <c r="Y110" i="13"/>
  <c r="Z110" i="13" s="1"/>
  <c r="X220" i="13"/>
  <c r="Y220" i="13"/>
  <c r="Z220" i="13" s="1"/>
  <c r="X346" i="13"/>
  <c r="Y346" i="13"/>
  <c r="Z346" i="13" s="1"/>
  <c r="AR168" i="13"/>
  <c r="AS168" i="13"/>
  <c r="AT168" i="13" s="1"/>
  <c r="AR273" i="13"/>
  <c r="AS273" i="13"/>
  <c r="AT273" i="13" s="1"/>
  <c r="AR71" i="13"/>
  <c r="AS71" i="13"/>
  <c r="AT71" i="13" s="1"/>
  <c r="AR181" i="13"/>
  <c r="AS181" i="13"/>
  <c r="AT181" i="13" s="1"/>
  <c r="AR251" i="13"/>
  <c r="AS251" i="13"/>
  <c r="AT251" i="13" s="1"/>
  <c r="H163" i="13"/>
  <c r="I163" i="13"/>
  <c r="J163" i="13" s="1"/>
  <c r="H305" i="13"/>
  <c r="I305" i="13"/>
  <c r="J305" i="13" s="1"/>
  <c r="H320" i="13"/>
  <c r="I320" i="13"/>
  <c r="J320" i="13" s="1"/>
  <c r="H225" i="13"/>
  <c r="I225" i="13"/>
  <c r="J225" i="13" s="1"/>
  <c r="H217" i="13"/>
  <c r="I217" i="13"/>
  <c r="J217" i="13" s="1"/>
  <c r="H250" i="13"/>
  <c r="I250" i="13"/>
  <c r="J250" i="13" s="1"/>
  <c r="X121" i="13"/>
  <c r="Y121" i="13"/>
  <c r="Z121" i="13" s="1"/>
  <c r="AR238" i="13"/>
  <c r="AS238" i="13"/>
  <c r="AT238" i="13" s="1"/>
  <c r="X324" i="13"/>
  <c r="Y324" i="13"/>
  <c r="Z324" i="13" s="1"/>
  <c r="X224" i="13"/>
  <c r="Y224" i="13"/>
  <c r="Z224" i="13" s="1"/>
  <c r="AR94" i="13"/>
  <c r="AS94" i="13"/>
  <c r="AT94" i="13" s="1"/>
  <c r="X180" i="13"/>
  <c r="Y180" i="13"/>
  <c r="Z180" i="13" s="1"/>
  <c r="H54" i="13"/>
  <c r="I54" i="13"/>
  <c r="J54" i="13" s="1"/>
  <c r="AR164" i="13"/>
  <c r="AS164" i="13"/>
  <c r="AT164" i="13" s="1"/>
  <c r="X354" i="13"/>
  <c r="Y354" i="13"/>
  <c r="Z354" i="13" s="1"/>
  <c r="X320" i="13"/>
  <c r="Y320" i="13"/>
  <c r="Z320" i="13" s="1"/>
  <c r="AR346" i="13"/>
  <c r="AS346" i="13"/>
  <c r="AT346" i="13" s="1"/>
  <c r="X274" i="13"/>
  <c r="Y274" i="13"/>
  <c r="Z274" i="13" s="1"/>
  <c r="H205" i="13"/>
  <c r="I205" i="13"/>
  <c r="J205" i="13" s="1"/>
  <c r="AR59" i="13"/>
  <c r="AS59" i="13"/>
  <c r="AT59" i="13" s="1"/>
  <c r="AR310" i="13"/>
  <c r="AS310" i="13"/>
  <c r="AT310" i="13" s="1"/>
  <c r="H331" i="13"/>
  <c r="I331" i="13"/>
  <c r="J331" i="13" s="1"/>
  <c r="H313" i="13"/>
  <c r="I313" i="13"/>
  <c r="J313" i="13" s="1"/>
  <c r="X161" i="13"/>
  <c r="Y161" i="13"/>
  <c r="Z161" i="13" s="1"/>
  <c r="H118" i="13"/>
  <c r="I118" i="13"/>
  <c r="J118" i="13" s="1"/>
  <c r="X111" i="13"/>
  <c r="Y111" i="13"/>
  <c r="Z111" i="13" s="1"/>
  <c r="H155" i="13"/>
  <c r="I155" i="13"/>
  <c r="J155" i="13" s="1"/>
  <c r="H147" i="13"/>
  <c r="I147" i="13"/>
  <c r="J147" i="13" s="1"/>
  <c r="H154" i="13"/>
  <c r="I154" i="13"/>
  <c r="J154" i="13" s="1"/>
  <c r="H200" i="13"/>
  <c r="I200" i="13"/>
  <c r="J200" i="13" s="1"/>
  <c r="H238" i="13"/>
  <c r="I238" i="13"/>
  <c r="J238" i="13" s="1"/>
  <c r="H47" i="13"/>
  <c r="I47" i="13"/>
  <c r="J47" i="13" s="1"/>
  <c r="AR118" i="13"/>
  <c r="AS118" i="13"/>
  <c r="AT118" i="13" s="1"/>
  <c r="H75" i="13"/>
  <c r="I75" i="13"/>
  <c r="J75" i="13" s="1"/>
  <c r="H349" i="13"/>
  <c r="I349" i="13"/>
  <c r="J349" i="13" s="1"/>
  <c r="H169" i="13"/>
  <c r="I169" i="13"/>
  <c r="J169" i="13" s="1"/>
  <c r="H215" i="13"/>
  <c r="I215" i="13"/>
  <c r="J215" i="13" s="1"/>
  <c r="H181" i="13"/>
  <c r="I181" i="13"/>
  <c r="J181" i="13" s="1"/>
  <c r="X211" i="13"/>
  <c r="Y211" i="13"/>
  <c r="Z211" i="13" s="1"/>
  <c r="H224" i="13"/>
  <c r="I224" i="13"/>
  <c r="J224" i="13" s="1"/>
  <c r="H301" i="13"/>
  <c r="I301" i="13"/>
  <c r="J301" i="13" s="1"/>
  <c r="H353" i="13"/>
  <c r="I353" i="13"/>
  <c r="J353" i="13" s="1"/>
  <c r="H120" i="13"/>
  <c r="I120" i="13"/>
  <c r="J120" i="13" s="1"/>
  <c r="H158" i="13"/>
  <c r="I158" i="13"/>
  <c r="J158" i="13" s="1"/>
  <c r="X120" i="13"/>
  <c r="Y120" i="13"/>
  <c r="Z120" i="13" s="1"/>
  <c r="AR68" i="13"/>
  <c r="AS68" i="13"/>
  <c r="AT68" i="13" s="1"/>
  <c r="AR201" i="13"/>
  <c r="AS201" i="13"/>
  <c r="AT201" i="13" s="1"/>
  <c r="H251" i="13"/>
  <c r="I251" i="13"/>
  <c r="J251" i="13" s="1"/>
  <c r="H345" i="13"/>
  <c r="I345" i="13"/>
  <c r="J345" i="13" s="1"/>
  <c r="H112" i="13"/>
  <c r="I112" i="13"/>
  <c r="J112" i="13" s="1"/>
  <c r="H150" i="13"/>
  <c r="I150" i="13"/>
  <c r="J150" i="13" s="1"/>
  <c r="X56" i="13"/>
  <c r="Y56" i="13"/>
  <c r="Z56" i="13" s="1"/>
  <c r="AR315" i="13"/>
  <c r="AS315" i="13"/>
  <c r="AT315" i="13" s="1"/>
  <c r="H303" i="13"/>
  <c r="I303" i="13"/>
  <c r="J303" i="13" s="1"/>
  <c r="H219" i="13"/>
  <c r="I219" i="13"/>
  <c r="J219" i="13" s="1"/>
  <c r="H145" i="13"/>
  <c r="I145" i="13"/>
  <c r="J145" i="13" s="1"/>
  <c r="H191" i="13"/>
  <c r="I191" i="13"/>
  <c r="J191" i="13" s="1"/>
  <c r="H157" i="13"/>
  <c r="I157" i="13"/>
  <c r="J157" i="13" s="1"/>
  <c r="X338" i="13"/>
  <c r="Y338" i="13"/>
  <c r="Z338" i="13" s="1"/>
  <c r="H116" i="13"/>
  <c r="I116" i="13"/>
  <c r="J116" i="13" s="1"/>
  <c r="X209" i="13"/>
  <c r="Y209" i="13"/>
  <c r="Z209" i="13" s="1"/>
  <c r="X295" i="13"/>
  <c r="Y295" i="13"/>
  <c r="Z295" i="13" s="1"/>
  <c r="X94" i="13"/>
  <c r="Y94" i="13"/>
  <c r="Z94" i="13" s="1"/>
  <c r="X204" i="13"/>
  <c r="Y204" i="13"/>
  <c r="Z204" i="13" s="1"/>
  <c r="X330" i="13"/>
  <c r="Y330" i="13"/>
  <c r="Z330" i="13" s="1"/>
  <c r="AR104" i="13"/>
  <c r="AS104" i="13"/>
  <c r="AT104" i="13" s="1"/>
  <c r="AR257" i="13"/>
  <c r="AS257" i="13"/>
  <c r="AT257" i="13" s="1"/>
  <c r="AR55" i="13"/>
  <c r="AS55" i="13"/>
  <c r="AT55" i="13" s="1"/>
  <c r="AR165" i="13"/>
  <c r="AS165" i="13"/>
  <c r="AT165" i="13" s="1"/>
  <c r="AR227" i="13"/>
  <c r="AS227" i="13"/>
  <c r="AT227" i="13" s="1"/>
  <c r="H78" i="13"/>
  <c r="I78" i="13"/>
  <c r="J78" i="13" s="1"/>
  <c r="X232" i="13"/>
  <c r="Y232" i="13"/>
  <c r="Z232" i="13" s="1"/>
  <c r="X342" i="13"/>
  <c r="Y342" i="13"/>
  <c r="Z342" i="13" s="1"/>
  <c r="X141" i="13"/>
  <c r="Y141" i="13"/>
  <c r="Z141" i="13" s="1"/>
  <c r="X259" i="13"/>
  <c r="Y259" i="13"/>
  <c r="Z259" i="13" s="1"/>
  <c r="X66" i="13"/>
  <c r="Y66" i="13"/>
  <c r="Z66" i="13" s="1"/>
  <c r="AR312" i="13"/>
  <c r="AS312" i="13"/>
  <c r="AT312" i="13" s="1"/>
  <c r="AR303" i="13"/>
  <c r="AS303" i="13"/>
  <c r="AT303" i="13" s="1"/>
  <c r="AR102" i="13"/>
  <c r="AS102" i="13"/>
  <c r="AT102" i="13" s="1"/>
  <c r="AR196" i="13"/>
  <c r="AS196" i="13"/>
  <c r="AT196" i="13" s="1"/>
  <c r="H96" i="13"/>
  <c r="I96" i="13"/>
  <c r="J96" i="13" s="1"/>
  <c r="X352" i="13"/>
  <c r="Y352" i="13"/>
  <c r="Z352" i="13" s="1"/>
  <c r="X151" i="13"/>
  <c r="Y151" i="13"/>
  <c r="Z151" i="13" s="1"/>
  <c r="X261" i="13"/>
  <c r="Y261" i="13"/>
  <c r="Z261" i="13" s="1"/>
  <c r="X60" i="13"/>
  <c r="Y60" i="13"/>
  <c r="Z60" i="13" s="1"/>
  <c r="X186" i="13"/>
  <c r="Y186" i="13"/>
  <c r="Z186" i="13" s="1"/>
  <c r="AR160" i="13"/>
  <c r="AS160" i="13"/>
  <c r="AT160" i="13" s="1"/>
  <c r="AR113" i="13"/>
  <c r="AS113" i="13"/>
  <c r="AT113" i="13" s="1"/>
  <c r="AR222" i="13"/>
  <c r="AS222" i="13"/>
  <c r="AT222" i="13" s="1"/>
  <c r="AR332" i="13"/>
  <c r="AS332" i="13"/>
  <c r="AT332" i="13" s="1"/>
  <c r="H220" i="13"/>
  <c r="I220" i="13"/>
  <c r="J220" i="13" s="1"/>
  <c r="X113" i="13"/>
  <c r="Y113" i="13"/>
  <c r="Z113" i="13" s="1"/>
  <c r="X88" i="13"/>
  <c r="Y88" i="13"/>
  <c r="Z88" i="13" s="1"/>
  <c r="X198" i="13"/>
  <c r="Y198" i="13"/>
  <c r="Z198" i="13" s="1"/>
  <c r="X308" i="13"/>
  <c r="Y308" i="13"/>
  <c r="Z308" i="13" s="1"/>
  <c r="X115" i="13"/>
  <c r="Y115" i="13"/>
  <c r="Z115" i="13" s="1"/>
  <c r="AR202" i="13"/>
  <c r="AS202" i="13"/>
  <c r="AT202" i="13" s="1"/>
  <c r="AR50" i="13"/>
  <c r="AS50" i="13"/>
  <c r="AT50" i="13" s="1"/>
  <c r="AR159" i="13"/>
  <c r="AS159" i="13"/>
  <c r="AT159" i="13" s="1"/>
  <c r="AR269" i="13"/>
  <c r="AS269" i="13"/>
  <c r="AT269" i="13" s="1"/>
  <c r="AR347" i="13"/>
  <c r="AS347" i="13"/>
  <c r="AT347" i="13" s="1"/>
  <c r="H80" i="13"/>
  <c r="I80" i="13"/>
  <c r="J80" i="13" s="1"/>
  <c r="X336" i="13"/>
  <c r="Y336" i="13"/>
  <c r="Z336" i="13" s="1"/>
  <c r="X135" i="13"/>
  <c r="Y135" i="13"/>
  <c r="Z135" i="13" s="1"/>
  <c r="X245" i="13"/>
  <c r="Y245" i="13"/>
  <c r="Z245" i="13" s="1"/>
  <c r="X44" i="13"/>
  <c r="Y44" i="13"/>
  <c r="Z44" i="13" s="1"/>
  <c r="X170" i="13"/>
  <c r="Y170" i="13"/>
  <c r="Z170" i="13" s="1"/>
  <c r="AR96" i="13"/>
  <c r="AS96" i="13"/>
  <c r="AT96" i="13" s="1"/>
  <c r="AR97" i="13"/>
  <c r="AS97" i="13"/>
  <c r="AT97" i="13" s="1"/>
  <c r="AR206" i="13"/>
  <c r="AS206" i="13"/>
  <c r="AT206" i="13" s="1"/>
  <c r="AR316" i="13"/>
  <c r="AS316" i="13"/>
  <c r="AT316" i="13" s="1"/>
  <c r="H268" i="13"/>
  <c r="I268" i="13"/>
  <c r="J268" i="13" s="1"/>
  <c r="H53" i="13"/>
  <c r="I53" i="13"/>
  <c r="J53" i="13" s="1"/>
  <c r="X136" i="13"/>
  <c r="Y136" i="13"/>
  <c r="Z136" i="13" s="1"/>
  <c r="X246" i="13"/>
  <c r="Y246" i="13"/>
  <c r="Z246" i="13" s="1"/>
  <c r="X45" i="13"/>
  <c r="Y45" i="13"/>
  <c r="Z45" i="13" s="1"/>
  <c r="X163" i="13"/>
  <c r="Y163" i="13"/>
  <c r="Z163" i="13" s="1"/>
  <c r="AR80" i="13"/>
  <c r="AS80" i="13"/>
  <c r="AT80" i="13" s="1"/>
  <c r="AR242" i="13"/>
  <c r="AS242" i="13"/>
  <c r="AT242" i="13" s="1"/>
  <c r="AR207" i="13"/>
  <c r="AS207" i="13"/>
  <c r="AT207" i="13" s="1"/>
  <c r="AR317" i="13"/>
  <c r="AS317" i="13"/>
  <c r="AT317" i="13" s="1"/>
  <c r="AR84" i="13"/>
  <c r="AS84" i="13"/>
  <c r="AT84" i="13" s="1"/>
  <c r="H90" i="13"/>
  <c r="I90" i="13"/>
  <c r="J90" i="13" s="1"/>
  <c r="X137" i="13"/>
  <c r="Y137" i="13"/>
  <c r="Z137" i="13" s="1"/>
  <c r="X247" i="13"/>
  <c r="Y247" i="13"/>
  <c r="Z247" i="13" s="1"/>
  <c r="X46" i="13"/>
  <c r="Y46" i="13"/>
  <c r="Z46" i="13" s="1"/>
  <c r="X156" i="13"/>
  <c r="Y156" i="13"/>
  <c r="Z156" i="13" s="1"/>
  <c r="X282" i="13"/>
  <c r="Y282" i="13"/>
  <c r="Z282" i="13" s="1"/>
  <c r="AR226" i="13"/>
  <c r="AS226" i="13"/>
  <c r="AT226" i="13" s="1"/>
  <c r="AR209" i="13"/>
  <c r="AS209" i="13"/>
  <c r="AT209" i="13" s="1"/>
  <c r="AR318" i="13"/>
  <c r="AS318" i="13"/>
  <c r="AT318" i="13" s="1"/>
  <c r="AR117" i="13"/>
  <c r="AS117" i="13"/>
  <c r="AT117" i="13" s="1"/>
  <c r="AR163" i="13"/>
  <c r="AS163" i="13"/>
  <c r="AT163" i="13" s="1"/>
  <c r="H195" i="13"/>
  <c r="I195" i="13"/>
  <c r="J195" i="13" s="1"/>
  <c r="H197" i="13"/>
  <c r="I197" i="13"/>
  <c r="J197" i="13" s="1"/>
  <c r="X47" i="13"/>
  <c r="Y47" i="13"/>
  <c r="Z47" i="13" s="1"/>
  <c r="H324" i="13"/>
  <c r="I324" i="13"/>
  <c r="J324" i="13" s="1"/>
  <c r="H237" i="13"/>
  <c r="I237" i="13"/>
  <c r="J237" i="13" s="1"/>
  <c r="X276" i="13"/>
  <c r="Y276" i="13"/>
  <c r="Z276" i="13" s="1"/>
  <c r="H300" i="13"/>
  <c r="I300" i="13"/>
  <c r="J300" i="13" s="1"/>
  <c r="X76" i="13"/>
  <c r="Y76" i="13"/>
  <c r="Z76" i="13" s="1"/>
  <c r="H236" i="13"/>
  <c r="I236" i="13"/>
  <c r="J236" i="13" s="1"/>
  <c r="AR114" i="13"/>
  <c r="AS114" i="13"/>
  <c r="AT114" i="13" s="1"/>
  <c r="X133" i="13"/>
  <c r="Y133" i="13"/>
  <c r="Z133" i="13" s="1"/>
  <c r="H76" i="13"/>
  <c r="I76" i="13"/>
  <c r="J76" i="13" s="1"/>
  <c r="AR322" i="13"/>
  <c r="AS322" i="13"/>
  <c r="AT322" i="13" s="1"/>
  <c r="X318" i="13"/>
  <c r="Y318" i="13"/>
  <c r="Z318" i="13" s="1"/>
  <c r="AR216" i="13"/>
  <c r="AS216" i="13"/>
  <c r="AT216" i="13" s="1"/>
  <c r="X89" i="13"/>
  <c r="Y89" i="13"/>
  <c r="Z89" i="13" s="1"/>
  <c r="AR79" i="13"/>
  <c r="AS79" i="13"/>
  <c r="AT79" i="13" s="1"/>
  <c r="X229" i="13"/>
  <c r="Y229" i="13"/>
  <c r="Z229" i="13" s="1"/>
  <c r="X154" i="13"/>
  <c r="Y154" i="13"/>
  <c r="Z154" i="13" s="1"/>
  <c r="AR109" i="13"/>
  <c r="AS109" i="13"/>
  <c r="AT109" i="13" s="1"/>
  <c r="X175" i="13"/>
  <c r="Y175" i="13"/>
  <c r="Z175" i="13" s="1"/>
  <c r="H291" i="13"/>
  <c r="I291" i="13"/>
  <c r="J291" i="13" s="1"/>
  <c r="H275" i="13"/>
  <c r="I275" i="13"/>
  <c r="J275" i="13" s="1"/>
  <c r="H171" i="13"/>
  <c r="I171" i="13"/>
  <c r="J171" i="13" s="1"/>
  <c r="H249" i="13"/>
  <c r="I249" i="13"/>
  <c r="J249" i="13" s="1"/>
  <c r="H295" i="13"/>
  <c r="I295" i="13"/>
  <c r="J295" i="13" s="1"/>
  <c r="H261" i="13"/>
  <c r="I261" i="13"/>
  <c r="J261" i="13" s="1"/>
  <c r="X221" i="13"/>
  <c r="Y221" i="13"/>
  <c r="Z221" i="13" s="1"/>
  <c r="H288" i="13"/>
  <c r="I288" i="13"/>
  <c r="J288" i="13" s="1"/>
  <c r="H131" i="13"/>
  <c r="I131" i="13"/>
  <c r="J131" i="13" s="1"/>
  <c r="H73" i="13"/>
  <c r="I73" i="13"/>
  <c r="J73" i="13" s="1"/>
  <c r="H136" i="13"/>
  <c r="I136" i="13"/>
  <c r="J136" i="13" s="1"/>
  <c r="H174" i="13"/>
  <c r="I174" i="13"/>
  <c r="J174" i="13" s="1"/>
  <c r="X248" i="13"/>
  <c r="Y248" i="13"/>
  <c r="Z248" i="13" s="1"/>
  <c r="AR212" i="13"/>
  <c r="AS212" i="13"/>
  <c r="AT212" i="13" s="1"/>
  <c r="H129" i="13"/>
  <c r="I129" i="13"/>
  <c r="J129" i="13" s="1"/>
  <c r="H338" i="13"/>
  <c r="I338" i="13"/>
  <c r="J338" i="13" s="1"/>
  <c r="H105" i="13"/>
  <c r="I105" i="13"/>
  <c r="J105" i="13" s="1"/>
  <c r="H151" i="13"/>
  <c r="I151" i="13"/>
  <c r="J151" i="13" s="1"/>
  <c r="H117" i="13"/>
  <c r="I117" i="13"/>
  <c r="J117" i="13" s="1"/>
  <c r="AR272" i="13"/>
  <c r="AS272" i="13"/>
  <c r="AT272" i="13" s="1"/>
  <c r="H277" i="13"/>
  <c r="I277" i="13"/>
  <c r="J277" i="13" s="1"/>
  <c r="H179" i="13"/>
  <c r="I179" i="13"/>
  <c r="J179" i="13" s="1"/>
  <c r="H289" i="13"/>
  <c r="I289" i="13"/>
  <c r="J289" i="13" s="1"/>
  <c r="H335" i="13"/>
  <c r="I335" i="13"/>
  <c r="J335" i="13" s="1"/>
  <c r="H83" i="13"/>
  <c r="I83" i="13"/>
  <c r="J83" i="13" s="1"/>
  <c r="X230" i="13"/>
  <c r="Y230" i="13"/>
  <c r="Z230" i="13" s="1"/>
  <c r="H315" i="13"/>
  <c r="I315" i="13"/>
  <c r="J315" i="13" s="1"/>
  <c r="AR155" i="13"/>
  <c r="AS155" i="13"/>
  <c r="AT155" i="13" s="1"/>
  <c r="H115" i="13"/>
  <c r="I115" i="13"/>
  <c r="J115" i="13" s="1"/>
  <c r="H281" i="13"/>
  <c r="I281" i="13"/>
  <c r="J281" i="13" s="1"/>
  <c r="H327" i="13"/>
  <c r="I327" i="13"/>
  <c r="J327" i="13" s="1"/>
  <c r="H59" i="13"/>
  <c r="I59" i="13"/>
  <c r="J59" i="13" s="1"/>
  <c r="X166" i="13"/>
  <c r="Y166" i="13"/>
  <c r="Z166" i="13" s="1"/>
  <c r="H242" i="13"/>
  <c r="I242" i="13"/>
  <c r="J242" i="13" s="1"/>
  <c r="H126" i="13"/>
  <c r="I126" i="13"/>
  <c r="J126" i="13" s="1"/>
  <c r="H314" i="13"/>
  <c r="I314" i="13"/>
  <c r="J314" i="13" s="1"/>
  <c r="X225" i="13"/>
  <c r="Y225" i="13"/>
  <c r="Z225" i="13" s="1"/>
  <c r="H127" i="13"/>
  <c r="I127" i="13"/>
  <c r="J127" i="13" s="1"/>
  <c r="H81" i="13"/>
  <c r="I81" i="13"/>
  <c r="J81" i="13" s="1"/>
  <c r="AR136" i="13"/>
  <c r="AS136" i="13"/>
  <c r="AT136" i="13" s="1"/>
  <c r="H74" i="13"/>
  <c r="I74" i="13"/>
  <c r="J74" i="13" s="1"/>
  <c r="X321" i="13"/>
  <c r="Y321" i="13"/>
  <c r="Z321" i="13" s="1"/>
  <c r="X231" i="13"/>
  <c r="Y231" i="13"/>
  <c r="Z231" i="13" s="1"/>
  <c r="X341" i="13"/>
  <c r="Y341" i="13"/>
  <c r="Z341" i="13" s="1"/>
  <c r="X140" i="13"/>
  <c r="Y140" i="13"/>
  <c r="Z140" i="13" s="1"/>
  <c r="X266" i="13"/>
  <c r="Y266" i="13"/>
  <c r="Z266" i="13" s="1"/>
  <c r="AR162" i="13"/>
  <c r="AS162" i="13"/>
  <c r="AT162" i="13" s="1"/>
  <c r="AR193" i="13"/>
  <c r="AS193" i="13"/>
  <c r="AT193" i="13" s="1"/>
  <c r="AR302" i="13"/>
  <c r="AS302" i="13"/>
  <c r="AT302" i="13" s="1"/>
  <c r="AR101" i="13"/>
  <c r="AS101" i="13"/>
  <c r="AT101" i="13" s="1"/>
  <c r="AR147" i="13"/>
  <c r="AS147" i="13"/>
  <c r="AT147" i="13" s="1"/>
  <c r="H85" i="13"/>
  <c r="I85" i="13"/>
  <c r="J85" i="13" s="1"/>
  <c r="X168" i="13"/>
  <c r="Y168" i="13"/>
  <c r="Z168" i="13" s="1"/>
  <c r="X278" i="13"/>
  <c r="Y278" i="13"/>
  <c r="Z278" i="13" s="1"/>
  <c r="X77" i="13"/>
  <c r="Y77" i="13"/>
  <c r="Z77" i="13" s="1"/>
  <c r="X195" i="13"/>
  <c r="Y195" i="13"/>
  <c r="Z195" i="13" s="1"/>
  <c r="AR208" i="13"/>
  <c r="AS208" i="13"/>
  <c r="AT208" i="13" s="1"/>
  <c r="AR56" i="13"/>
  <c r="AS56" i="13"/>
  <c r="AT56" i="13" s="1"/>
  <c r="AR239" i="13"/>
  <c r="AS239" i="13"/>
  <c r="AT239" i="13" s="1"/>
  <c r="AR349" i="13"/>
  <c r="AS349" i="13"/>
  <c r="AT349" i="13" s="1"/>
  <c r="AR124" i="13"/>
  <c r="AS124" i="13"/>
  <c r="AT124" i="13" s="1"/>
  <c r="H87" i="13"/>
  <c r="I87" i="13"/>
  <c r="J87" i="13" s="1"/>
  <c r="X288" i="13"/>
  <c r="Y288" i="13"/>
  <c r="Z288" i="13" s="1"/>
  <c r="X87" i="13"/>
  <c r="Y87" i="13"/>
  <c r="Z87" i="13" s="1"/>
  <c r="X197" i="13"/>
  <c r="Y197" i="13"/>
  <c r="Z197" i="13" s="1"/>
  <c r="X315" i="13"/>
  <c r="Y315" i="13"/>
  <c r="Z315" i="13" s="1"/>
  <c r="X122" i="13"/>
  <c r="Y122" i="13"/>
  <c r="Z122" i="13" s="1"/>
  <c r="AR218" i="13"/>
  <c r="AS218" i="13"/>
  <c r="AT218" i="13" s="1"/>
  <c r="AR49" i="13"/>
  <c r="AS49" i="13"/>
  <c r="AT49" i="13" s="1"/>
  <c r="AR158" i="13"/>
  <c r="AS158" i="13"/>
  <c r="AT158" i="13" s="1"/>
  <c r="AR260" i="13"/>
  <c r="AS260" i="13"/>
  <c r="AT260" i="13" s="1"/>
  <c r="H156" i="13"/>
  <c r="I156" i="13"/>
  <c r="J156" i="13" s="1"/>
  <c r="X217" i="13"/>
  <c r="Y217" i="13"/>
  <c r="Z217" i="13" s="1"/>
  <c r="X335" i="13"/>
  <c r="Y335" i="13"/>
  <c r="Z335" i="13" s="1"/>
  <c r="X134" i="13"/>
  <c r="Y134" i="13"/>
  <c r="Z134" i="13" s="1"/>
  <c r="X244" i="13"/>
  <c r="Y244" i="13"/>
  <c r="Z244" i="13" s="1"/>
  <c r="X51" i="13"/>
  <c r="Y51" i="13"/>
  <c r="Z51" i="13" s="1"/>
  <c r="AR264" i="13"/>
  <c r="AS264" i="13"/>
  <c r="AT264" i="13" s="1"/>
  <c r="AR297" i="13"/>
  <c r="AS297" i="13"/>
  <c r="AT297" i="13" s="1"/>
  <c r="AR95" i="13"/>
  <c r="AS95" i="13"/>
  <c r="AT95" i="13" s="1"/>
  <c r="AR205" i="13"/>
  <c r="AS205" i="13"/>
  <c r="AT205" i="13" s="1"/>
  <c r="AR275" i="13"/>
  <c r="AS275" i="13"/>
  <c r="AT275" i="13" s="1"/>
  <c r="H71" i="13"/>
  <c r="I71" i="13"/>
  <c r="J71" i="13" s="1"/>
  <c r="X272" i="13"/>
  <c r="Y272" i="13"/>
  <c r="Z272" i="13" s="1"/>
  <c r="X71" i="13"/>
  <c r="Y71" i="13"/>
  <c r="Z71" i="13" s="1"/>
  <c r="X181" i="13"/>
  <c r="Y181" i="13"/>
  <c r="Z181" i="13" s="1"/>
  <c r="X299" i="13"/>
  <c r="Y299" i="13"/>
  <c r="Z299" i="13" s="1"/>
  <c r="X106" i="13"/>
  <c r="Y106" i="13"/>
  <c r="Z106" i="13" s="1"/>
  <c r="AR154" i="13"/>
  <c r="AS154" i="13"/>
  <c r="AT154" i="13" s="1"/>
  <c r="AR343" i="13"/>
  <c r="AS343" i="13"/>
  <c r="AT343" i="13" s="1"/>
  <c r="AR142" i="13"/>
  <c r="AS142" i="13"/>
  <c r="AT142" i="13" s="1"/>
  <c r="AR236" i="13"/>
  <c r="AS236" i="13"/>
  <c r="AT236" i="13" s="1"/>
  <c r="H204" i="13"/>
  <c r="I204" i="13"/>
  <c r="J204" i="13" s="1"/>
  <c r="X297" i="13"/>
  <c r="Y297" i="13"/>
  <c r="Z297" i="13" s="1"/>
  <c r="X72" i="13"/>
  <c r="Y72" i="13"/>
  <c r="Z72" i="13" s="1"/>
  <c r="X182" i="13"/>
  <c r="Y182" i="13"/>
  <c r="Z182" i="13" s="1"/>
  <c r="X292" i="13"/>
  <c r="Y292" i="13"/>
  <c r="Z292" i="13" s="1"/>
  <c r="X99" i="13"/>
  <c r="Y99" i="13"/>
  <c r="Z99" i="13" s="1"/>
  <c r="AR138" i="13"/>
  <c r="AS138" i="13"/>
  <c r="AT138" i="13" s="1"/>
  <c r="AR345" i="13"/>
  <c r="AS345" i="13"/>
  <c r="AT345" i="13" s="1"/>
  <c r="AR143" i="13"/>
  <c r="AS143" i="13"/>
  <c r="AT143" i="13" s="1"/>
  <c r="AR253" i="13"/>
  <c r="AS253" i="13"/>
  <c r="AT253" i="13" s="1"/>
  <c r="AR331" i="13"/>
  <c r="AS331" i="13"/>
  <c r="AT331" i="13" s="1"/>
  <c r="H65" i="13"/>
  <c r="I65" i="13"/>
  <c r="J65" i="13" s="1"/>
  <c r="X249" i="13"/>
  <c r="Y249" i="13"/>
  <c r="Z249" i="13" s="1"/>
  <c r="X183" i="13"/>
  <c r="Y183" i="13"/>
  <c r="Z183" i="13" s="1"/>
  <c r="X293" i="13"/>
  <c r="Y293" i="13"/>
  <c r="Z293" i="13" s="1"/>
  <c r="X92" i="13"/>
  <c r="Y92" i="13"/>
  <c r="Z92" i="13" s="1"/>
  <c r="X218" i="13"/>
  <c r="Y218" i="13"/>
  <c r="Z218" i="13" s="1"/>
  <c r="AR288" i="13"/>
  <c r="AS288" i="13"/>
  <c r="AT288" i="13" s="1"/>
  <c r="AR145" i="13"/>
  <c r="AS145" i="13"/>
  <c r="AT145" i="13" s="1"/>
  <c r="AR254" i="13"/>
  <c r="AS254" i="13"/>
  <c r="AT254" i="13" s="1"/>
  <c r="AR53" i="13"/>
  <c r="AS53" i="13"/>
  <c r="AT53" i="13" s="1"/>
  <c r="AR67" i="13"/>
  <c r="AS67" i="13"/>
  <c r="AT67" i="13" s="1"/>
  <c r="AJ237" i="13"/>
  <c r="AK237" i="13"/>
  <c r="AL237" i="13" s="1"/>
  <c r="AJ77" i="13"/>
  <c r="AK77" i="13"/>
  <c r="AL77" i="13" s="1"/>
  <c r="AJ222" i="13"/>
  <c r="AK222" i="13"/>
  <c r="AL222" i="13" s="1"/>
  <c r="AZ313" i="13"/>
  <c r="BA313" i="13"/>
  <c r="BB313" i="13" s="1"/>
  <c r="AZ221" i="13"/>
  <c r="BA221" i="13"/>
  <c r="BB221" i="13" s="1"/>
  <c r="AJ229" i="13"/>
  <c r="AK229" i="13"/>
  <c r="AL229" i="13" s="1"/>
  <c r="AJ66" i="13"/>
  <c r="AK66" i="13"/>
  <c r="AL66" i="13" s="1"/>
  <c r="AJ152" i="13"/>
  <c r="AK152" i="13"/>
  <c r="AL152" i="13" s="1"/>
  <c r="AZ255" i="13"/>
  <c r="BA255" i="13"/>
  <c r="BB255" i="13" s="1"/>
  <c r="AZ104" i="13"/>
  <c r="BA104" i="13"/>
  <c r="BB104" i="13" s="1"/>
  <c r="AZ331" i="13"/>
  <c r="BA331" i="13"/>
  <c r="BB331" i="13" s="1"/>
  <c r="AJ291" i="13"/>
  <c r="AK291" i="13"/>
  <c r="AL291" i="13" s="1"/>
  <c r="AJ144" i="13"/>
  <c r="AK144" i="13"/>
  <c r="AL144" i="13" s="1"/>
  <c r="AZ191" i="13"/>
  <c r="BA191" i="13"/>
  <c r="BB191" i="13" s="1"/>
  <c r="AZ96" i="13"/>
  <c r="BA96" i="13"/>
  <c r="BB96" i="13" s="1"/>
  <c r="AZ323" i="13"/>
  <c r="BA323" i="13"/>
  <c r="BB323" i="13" s="1"/>
  <c r="AJ283" i="13"/>
  <c r="AK283" i="13"/>
  <c r="AL283" i="13" s="1"/>
  <c r="AJ42" i="13"/>
  <c r="AK42" i="13"/>
  <c r="AL42" i="13" s="1"/>
  <c r="AJ198" i="13"/>
  <c r="AK198" i="13"/>
  <c r="AL198" i="13" s="1"/>
  <c r="AZ289" i="13"/>
  <c r="BA289" i="13"/>
  <c r="BB289" i="13" s="1"/>
  <c r="AZ197" i="13"/>
  <c r="BA197" i="13"/>
  <c r="BB197" i="13" s="1"/>
  <c r="AJ205" i="13"/>
  <c r="AK205" i="13"/>
  <c r="AL205" i="13" s="1"/>
  <c r="AJ353" i="13"/>
  <c r="AK353" i="13"/>
  <c r="AL353" i="13" s="1"/>
  <c r="AJ190" i="13"/>
  <c r="AK190" i="13"/>
  <c r="AL190" i="13" s="1"/>
  <c r="AZ281" i="13"/>
  <c r="BA281" i="13"/>
  <c r="BB281" i="13" s="1"/>
  <c r="AZ189" i="13"/>
  <c r="BA189" i="13"/>
  <c r="BB189" i="13" s="1"/>
  <c r="AJ197" i="13"/>
  <c r="AK197" i="13"/>
  <c r="AL197" i="13" s="1"/>
  <c r="AJ345" i="13"/>
  <c r="AK345" i="13"/>
  <c r="AL345" i="13" s="1"/>
  <c r="AJ182" i="13"/>
  <c r="AK182" i="13"/>
  <c r="AL182" i="13" s="1"/>
  <c r="AZ265" i="13"/>
  <c r="BA265" i="13"/>
  <c r="BB265" i="13" s="1"/>
  <c r="AJ173" i="13"/>
  <c r="AK173" i="13"/>
  <c r="AL173" i="13" s="1"/>
  <c r="AJ243" i="13"/>
  <c r="AK243" i="13"/>
  <c r="AL243" i="13" s="1"/>
  <c r="AJ321" i="13"/>
  <c r="AK321" i="13"/>
  <c r="AL321" i="13" s="1"/>
  <c r="AJ85" i="13"/>
  <c r="AK85" i="13"/>
  <c r="AL85" i="13" s="1"/>
  <c r="AJ158" i="13"/>
  <c r="AK158" i="13"/>
  <c r="AL158" i="13" s="1"/>
  <c r="AZ119" i="13"/>
  <c r="BA119" i="13"/>
  <c r="BB119" i="13" s="1"/>
  <c r="AZ249" i="13"/>
  <c r="BA249" i="13"/>
  <c r="BB249" i="13" s="1"/>
  <c r="AZ48" i="13"/>
  <c r="BA48" i="13"/>
  <c r="BB48" i="13" s="1"/>
  <c r="AZ157" i="13"/>
  <c r="BA157" i="13"/>
  <c r="BB157" i="13" s="1"/>
  <c r="AZ275" i="13"/>
  <c r="BA275" i="13"/>
  <c r="BB275" i="13" s="1"/>
  <c r="AJ165" i="13"/>
  <c r="AK165" i="13"/>
  <c r="AL165" i="13" s="1"/>
  <c r="AJ235" i="13"/>
  <c r="AK235" i="13"/>
  <c r="AL235" i="13" s="1"/>
  <c r="AJ313" i="13"/>
  <c r="AK313" i="13"/>
  <c r="AL313" i="13" s="1"/>
  <c r="AJ74" i="13"/>
  <c r="AK74" i="13"/>
  <c r="AL74" i="13" s="1"/>
  <c r="AJ150" i="13"/>
  <c r="AK150" i="13"/>
  <c r="AL150" i="13" s="1"/>
  <c r="AZ55" i="13"/>
  <c r="BA55" i="13"/>
  <c r="BB55" i="13" s="1"/>
  <c r="AZ241" i="13"/>
  <c r="BA241" i="13"/>
  <c r="BB241" i="13" s="1"/>
  <c r="AZ350" i="13"/>
  <c r="BA350" i="13"/>
  <c r="BB350" i="13" s="1"/>
  <c r="AZ149" i="13"/>
  <c r="BA149" i="13"/>
  <c r="BB149" i="13" s="1"/>
  <c r="AZ267" i="13"/>
  <c r="BA267" i="13"/>
  <c r="BB267" i="13" s="1"/>
  <c r="AJ157" i="13"/>
  <c r="AK157" i="13"/>
  <c r="AL157" i="13" s="1"/>
  <c r="AJ227" i="13"/>
  <c r="AK227" i="13"/>
  <c r="AL227" i="13" s="1"/>
  <c r="AJ305" i="13"/>
  <c r="AK305" i="13"/>
  <c r="AL305" i="13" s="1"/>
  <c r="AJ63" i="13"/>
  <c r="AK63" i="13"/>
  <c r="AL63" i="13" s="1"/>
  <c r="AJ142" i="13"/>
  <c r="AK142" i="13"/>
  <c r="AL142" i="13" s="1"/>
  <c r="AZ303" i="13"/>
  <c r="BA303" i="13"/>
  <c r="BB303" i="13" s="1"/>
  <c r="AZ233" i="13"/>
  <c r="BA233" i="13"/>
  <c r="BB233" i="13" s="1"/>
  <c r="AZ342" i="13"/>
  <c r="BA342" i="13"/>
  <c r="BB342" i="13" s="1"/>
  <c r="AZ141" i="13"/>
  <c r="BA141" i="13"/>
  <c r="BB141" i="13" s="1"/>
  <c r="AZ259" i="13"/>
  <c r="BA259" i="13"/>
  <c r="BB259" i="13" s="1"/>
  <c r="AJ149" i="13"/>
  <c r="AK149" i="13"/>
  <c r="AL149" i="13" s="1"/>
  <c r="AJ219" i="13"/>
  <c r="AK219" i="13"/>
  <c r="AL219" i="13" s="1"/>
  <c r="AJ297" i="13"/>
  <c r="AK297" i="13"/>
  <c r="AL297" i="13" s="1"/>
  <c r="AJ53" i="13"/>
  <c r="AK53" i="13"/>
  <c r="AL53" i="13" s="1"/>
  <c r="AJ134" i="13"/>
  <c r="AK134" i="13"/>
  <c r="AL134" i="13" s="1"/>
  <c r="AZ239" i="13"/>
  <c r="BA239" i="13"/>
  <c r="BB239" i="13" s="1"/>
  <c r="AZ225" i="13"/>
  <c r="BA225" i="13"/>
  <c r="BB225" i="13" s="1"/>
  <c r="AZ334" i="13"/>
  <c r="BA334" i="13"/>
  <c r="BB334" i="13" s="1"/>
  <c r="AZ133" i="13"/>
  <c r="BA133" i="13"/>
  <c r="BB133" i="13" s="1"/>
  <c r="AZ251" i="13"/>
  <c r="BA251" i="13"/>
  <c r="BB251" i="13" s="1"/>
  <c r="AJ141" i="13"/>
  <c r="AK141" i="13"/>
  <c r="AL141" i="13" s="1"/>
  <c r="AJ211" i="13"/>
  <c r="AK211" i="13"/>
  <c r="AL211" i="13" s="1"/>
  <c r="AJ289" i="13"/>
  <c r="AK289" i="13"/>
  <c r="AL289" i="13" s="1"/>
  <c r="AJ351" i="13"/>
  <c r="AK351" i="13"/>
  <c r="AL351" i="13" s="1"/>
  <c r="AJ125" i="13"/>
  <c r="AK125" i="13"/>
  <c r="AL125" i="13" s="1"/>
  <c r="AZ175" i="13"/>
  <c r="BA175" i="13"/>
  <c r="BB175" i="13" s="1"/>
  <c r="AZ217" i="13"/>
  <c r="BA217" i="13"/>
  <c r="BB217" i="13" s="1"/>
  <c r="AZ326" i="13"/>
  <c r="BA326" i="13"/>
  <c r="BB326" i="13" s="1"/>
  <c r="AZ125" i="13"/>
  <c r="BA125" i="13"/>
  <c r="BB125" i="13" s="1"/>
  <c r="AZ243" i="13"/>
  <c r="BA243" i="13"/>
  <c r="BB243" i="13" s="1"/>
  <c r="AJ133" i="13"/>
  <c r="AK133" i="13"/>
  <c r="AL133" i="13" s="1"/>
  <c r="AJ203" i="13"/>
  <c r="AK203" i="13"/>
  <c r="AL203" i="13" s="1"/>
  <c r="AJ281" i="13"/>
  <c r="AK281" i="13"/>
  <c r="AL281" i="13" s="1"/>
  <c r="AJ343" i="13"/>
  <c r="AK343" i="13"/>
  <c r="AL343" i="13" s="1"/>
  <c r="AJ114" i="13"/>
  <c r="AK114" i="13"/>
  <c r="AL114" i="13" s="1"/>
  <c r="AZ111" i="13"/>
  <c r="BA111" i="13"/>
  <c r="BB111" i="13" s="1"/>
  <c r="AZ209" i="13"/>
  <c r="BA209" i="13"/>
  <c r="BB209" i="13" s="1"/>
  <c r="AZ318" i="13"/>
  <c r="BA318" i="13"/>
  <c r="BB318" i="13" s="1"/>
  <c r="AZ117" i="13"/>
  <c r="BA117" i="13"/>
  <c r="BB117" i="13" s="1"/>
  <c r="AZ235" i="13"/>
  <c r="BA235" i="13"/>
  <c r="BB235" i="13" s="1"/>
  <c r="AJ123" i="13"/>
  <c r="AK123" i="13"/>
  <c r="AL123" i="13" s="1"/>
  <c r="AJ195" i="13"/>
  <c r="AK195" i="13"/>
  <c r="AL195" i="13" s="1"/>
  <c r="AJ273" i="13"/>
  <c r="AK273" i="13"/>
  <c r="AL273" i="13" s="1"/>
  <c r="AJ335" i="13"/>
  <c r="AK335" i="13"/>
  <c r="AL335" i="13" s="1"/>
  <c r="AJ103" i="13"/>
  <c r="AK103" i="13"/>
  <c r="AL103" i="13" s="1"/>
  <c r="AZ47" i="13"/>
  <c r="BA47" i="13"/>
  <c r="BB47" i="13" s="1"/>
  <c r="AZ201" i="13"/>
  <c r="BA201" i="13"/>
  <c r="BB201" i="13" s="1"/>
  <c r="AZ310" i="13"/>
  <c r="BA310" i="13"/>
  <c r="BB310" i="13" s="1"/>
  <c r="AZ109" i="13"/>
  <c r="BA109" i="13"/>
  <c r="BB109" i="13" s="1"/>
  <c r="AZ227" i="13"/>
  <c r="BA227" i="13"/>
  <c r="BB227" i="13" s="1"/>
  <c r="AJ113" i="13"/>
  <c r="AK113" i="13"/>
  <c r="AL113" i="13" s="1"/>
  <c r="AJ187" i="13"/>
  <c r="AK187" i="13"/>
  <c r="AL187" i="13" s="1"/>
  <c r="AJ265" i="13"/>
  <c r="AK265" i="13"/>
  <c r="AL265" i="13" s="1"/>
  <c r="AJ327" i="13"/>
  <c r="AK327" i="13"/>
  <c r="AL327" i="13" s="1"/>
  <c r="AJ93" i="13"/>
  <c r="AK93" i="13"/>
  <c r="AL93" i="13" s="1"/>
  <c r="AZ295" i="13"/>
  <c r="BA295" i="13"/>
  <c r="BB295" i="13" s="1"/>
  <c r="AZ193" i="13"/>
  <c r="BA193" i="13"/>
  <c r="BB193" i="13" s="1"/>
  <c r="AZ302" i="13"/>
  <c r="BA302" i="13"/>
  <c r="BB302" i="13" s="1"/>
  <c r="AZ101" i="13"/>
  <c r="BA101" i="13"/>
  <c r="BB101" i="13" s="1"/>
  <c r="AZ219" i="13"/>
  <c r="BA219" i="13"/>
  <c r="BB219" i="13" s="1"/>
  <c r="AB15" i="13"/>
  <c r="AC15" i="13"/>
  <c r="AD15" i="13" s="1"/>
  <c r="AB30" i="13"/>
  <c r="AC30" i="13"/>
  <c r="AD30" i="13" s="1"/>
  <c r="AB14" i="13"/>
  <c r="AC14" i="13"/>
  <c r="AD14" i="13" s="1"/>
  <c r="AB35" i="13"/>
  <c r="AC35" i="13"/>
  <c r="AD35" i="13" s="1"/>
  <c r="P30" i="13"/>
  <c r="Q30" i="13"/>
  <c r="R30" i="13" s="1"/>
  <c r="P14" i="13"/>
  <c r="Q14" i="13"/>
  <c r="R14" i="13" s="1"/>
  <c r="P29" i="13"/>
  <c r="Q29" i="13"/>
  <c r="R29" i="13" s="1"/>
  <c r="P13" i="13"/>
  <c r="Q13" i="13"/>
  <c r="R13" i="13" s="1"/>
  <c r="X9" i="13"/>
  <c r="Y9" i="13"/>
  <c r="Z9" i="13" s="1"/>
  <c r="X7" i="13"/>
  <c r="Y7" i="13"/>
  <c r="Z7" i="13" s="1"/>
  <c r="AF331" i="13"/>
  <c r="AG331" i="13"/>
  <c r="AH331" i="13" s="1"/>
  <c r="AF138" i="13"/>
  <c r="AG138" i="13"/>
  <c r="AH138" i="13" s="1"/>
  <c r="AF256" i="13"/>
  <c r="AG256" i="13"/>
  <c r="AH256" i="13" s="1"/>
  <c r="AF55" i="13"/>
  <c r="AG55" i="13"/>
  <c r="AH55" i="13" s="1"/>
  <c r="AF165" i="13"/>
  <c r="AG165" i="13"/>
  <c r="AH165" i="13" s="1"/>
  <c r="AF259" i="13"/>
  <c r="AG259" i="13"/>
  <c r="AH259" i="13" s="1"/>
  <c r="AF66" i="13"/>
  <c r="AG66" i="13"/>
  <c r="AH66" i="13" s="1"/>
  <c r="AF184" i="13"/>
  <c r="AG184" i="13"/>
  <c r="AH184" i="13" s="1"/>
  <c r="AF294" i="13"/>
  <c r="AG294" i="13"/>
  <c r="AH294" i="13" s="1"/>
  <c r="AF93" i="13"/>
  <c r="AG93" i="13"/>
  <c r="AH93" i="13" s="1"/>
  <c r="AF187" i="13"/>
  <c r="AG187" i="13"/>
  <c r="AH187" i="13" s="1"/>
  <c r="AF313" i="13"/>
  <c r="AG313" i="13"/>
  <c r="AH313" i="13" s="1"/>
  <c r="AF112" i="13"/>
  <c r="AG112" i="13"/>
  <c r="AH112" i="13" s="1"/>
  <c r="AF222" i="13"/>
  <c r="AG222" i="13"/>
  <c r="AH222" i="13" s="1"/>
  <c r="AF308" i="13"/>
  <c r="AG308" i="13"/>
  <c r="AH308" i="13" s="1"/>
  <c r="AF115" i="13"/>
  <c r="AG115" i="13"/>
  <c r="AH115" i="13" s="1"/>
  <c r="AF241" i="13"/>
  <c r="AG241" i="13"/>
  <c r="AH241" i="13" s="1"/>
  <c r="AF351" i="13"/>
  <c r="AG351" i="13"/>
  <c r="AH351" i="13" s="1"/>
  <c r="AF150" i="13"/>
  <c r="AG150" i="13"/>
  <c r="AH150" i="13" s="1"/>
  <c r="AF236" i="13"/>
  <c r="AG236" i="13"/>
  <c r="AH236" i="13" s="1"/>
  <c r="AF43" i="13"/>
  <c r="AG43" i="13"/>
  <c r="AH43" i="13" s="1"/>
  <c r="AF169" i="13"/>
  <c r="AG169" i="13"/>
  <c r="AH169" i="13" s="1"/>
  <c r="AF279" i="13"/>
  <c r="AG279" i="13"/>
  <c r="AH279" i="13" s="1"/>
  <c r="AF78" i="13"/>
  <c r="AG78" i="13"/>
  <c r="AH78" i="13" s="1"/>
  <c r="AF164" i="13"/>
  <c r="AG164" i="13"/>
  <c r="AH164" i="13" s="1"/>
  <c r="AF290" i="13"/>
  <c r="AG290" i="13"/>
  <c r="AH290" i="13" s="1"/>
  <c r="AF97" i="13"/>
  <c r="AG97" i="13"/>
  <c r="AH97" i="13" s="1"/>
  <c r="AF207" i="13"/>
  <c r="AG207" i="13"/>
  <c r="AH207" i="13" s="1"/>
  <c r="AF317" i="13"/>
  <c r="AG317" i="13"/>
  <c r="AH317" i="13" s="1"/>
  <c r="AF156" i="13"/>
  <c r="AG156" i="13"/>
  <c r="AH156" i="13" s="1"/>
  <c r="AF282" i="13"/>
  <c r="AG282" i="13"/>
  <c r="AH282" i="13" s="1"/>
  <c r="AF89" i="13"/>
  <c r="AG89" i="13"/>
  <c r="AH89" i="13" s="1"/>
  <c r="AF199" i="13"/>
  <c r="AG199" i="13"/>
  <c r="AH199" i="13" s="1"/>
  <c r="AF309" i="13"/>
  <c r="AG309" i="13"/>
  <c r="AH309" i="13" s="1"/>
  <c r="AF148" i="13"/>
  <c r="AG148" i="13"/>
  <c r="AH148" i="13" s="1"/>
  <c r="AF274" i="13"/>
  <c r="AG274" i="13"/>
  <c r="AH274" i="13" s="1"/>
  <c r="AF81" i="13"/>
  <c r="AG81" i="13"/>
  <c r="AH81" i="13" s="1"/>
  <c r="AF191" i="13"/>
  <c r="AG191" i="13"/>
  <c r="AH191" i="13" s="1"/>
  <c r="AF301" i="13"/>
  <c r="AG301" i="13"/>
  <c r="AH301" i="13" s="1"/>
  <c r="H28" i="13"/>
  <c r="I28" i="13"/>
  <c r="J28" i="13" s="1"/>
  <c r="AR11" i="13"/>
  <c r="AS11" i="13"/>
  <c r="AT11" i="13" s="1"/>
  <c r="X26" i="13"/>
  <c r="Y26" i="13"/>
  <c r="Z26" i="13" s="1"/>
  <c r="H35" i="13"/>
  <c r="I35" i="13"/>
  <c r="J35" i="13" s="1"/>
  <c r="AR26" i="13"/>
  <c r="AS26" i="13"/>
  <c r="AT26" i="13" s="1"/>
  <c r="AR31" i="13"/>
  <c r="AS31" i="13"/>
  <c r="AT31" i="13" s="1"/>
  <c r="X16" i="13"/>
  <c r="Y16" i="13"/>
  <c r="Z16" i="13" s="1"/>
  <c r="H29" i="13"/>
  <c r="I29" i="13"/>
  <c r="J29" i="13" s="1"/>
  <c r="AR35" i="13"/>
  <c r="AS35" i="13"/>
  <c r="AT35" i="13" s="1"/>
  <c r="X27" i="13"/>
  <c r="Y27" i="13"/>
  <c r="Z27" i="13" s="1"/>
  <c r="H36" i="13"/>
  <c r="I36" i="13"/>
  <c r="J36" i="13" s="1"/>
  <c r="AR19" i="13"/>
  <c r="AS19" i="13"/>
  <c r="AT19" i="13" s="1"/>
  <c r="D15" i="13"/>
  <c r="E15" i="13"/>
  <c r="F15" i="13" s="1"/>
  <c r="D330" i="13"/>
  <c r="E330" i="13"/>
  <c r="F330" i="13" s="1"/>
  <c r="D168" i="13"/>
  <c r="E168" i="13"/>
  <c r="F168" i="13" s="1"/>
  <c r="D173" i="13"/>
  <c r="E173" i="13"/>
  <c r="F173" i="13" s="1"/>
  <c r="D162" i="13"/>
  <c r="E162" i="13"/>
  <c r="F162" i="13" s="1"/>
  <c r="D63" i="13"/>
  <c r="E63" i="13"/>
  <c r="F63" i="13" s="1"/>
  <c r="D332" i="13"/>
  <c r="E332" i="13"/>
  <c r="F332" i="13" s="1"/>
  <c r="D246" i="13"/>
  <c r="E246" i="13"/>
  <c r="F246" i="13" s="1"/>
  <c r="D331" i="13"/>
  <c r="E331" i="13"/>
  <c r="F331" i="13" s="1"/>
  <c r="D84" i="13"/>
  <c r="E84" i="13"/>
  <c r="F84" i="13" s="1"/>
  <c r="D97" i="13"/>
  <c r="E97" i="13"/>
  <c r="F97" i="13" s="1"/>
  <c r="D28" i="13"/>
  <c r="E28" i="13"/>
  <c r="F28" i="13" s="1"/>
  <c r="D314" i="13"/>
  <c r="E314" i="13"/>
  <c r="F314" i="13" s="1"/>
  <c r="D112" i="13"/>
  <c r="E112" i="13"/>
  <c r="F112" i="13" s="1"/>
  <c r="D157" i="13"/>
  <c r="E157" i="13"/>
  <c r="F157" i="13" s="1"/>
  <c r="D146" i="13"/>
  <c r="E146" i="13"/>
  <c r="F146" i="13" s="1"/>
  <c r="D47" i="13"/>
  <c r="E47" i="13"/>
  <c r="F47" i="13" s="1"/>
  <c r="D316" i="13"/>
  <c r="E316" i="13"/>
  <c r="F316" i="13" s="1"/>
  <c r="D222" i="13"/>
  <c r="E222" i="13"/>
  <c r="F222" i="13" s="1"/>
  <c r="D283" i="13"/>
  <c r="E283" i="13"/>
  <c r="F283" i="13" s="1"/>
  <c r="D68" i="13"/>
  <c r="E68" i="13"/>
  <c r="F68" i="13" s="1"/>
  <c r="D81" i="13"/>
  <c r="E81" i="13"/>
  <c r="F81" i="13" s="1"/>
  <c r="D325" i="13"/>
  <c r="E325" i="13"/>
  <c r="F325" i="13" s="1"/>
  <c r="D224" i="13"/>
  <c r="E224" i="13"/>
  <c r="F224" i="13" s="1"/>
  <c r="D335" i="13"/>
  <c r="E335" i="13"/>
  <c r="F335" i="13" s="1"/>
  <c r="D77" i="13"/>
  <c r="E77" i="13"/>
  <c r="F77" i="13" s="1"/>
  <c r="D66" i="13"/>
  <c r="E66" i="13"/>
  <c r="F66" i="13" s="1"/>
  <c r="D39" i="13"/>
  <c r="E39" i="13"/>
  <c r="F39" i="13" s="1"/>
  <c r="D347" i="13"/>
  <c r="E347" i="13"/>
  <c r="F347" i="13" s="1"/>
  <c r="D296" i="13"/>
  <c r="E296" i="13"/>
  <c r="F296" i="13" s="1"/>
  <c r="D243" i="13"/>
  <c r="E243" i="13"/>
  <c r="F243" i="13" s="1"/>
  <c r="D250" i="13"/>
  <c r="E250" i="13"/>
  <c r="F250" i="13" s="1"/>
  <c r="D151" i="13"/>
  <c r="E151" i="13"/>
  <c r="F151" i="13" s="1"/>
  <c r="D241" i="13"/>
  <c r="E241" i="13"/>
  <c r="F241" i="13" s="1"/>
  <c r="D337" i="13"/>
  <c r="E337" i="13"/>
  <c r="F337" i="13" s="1"/>
  <c r="D254" i="13"/>
  <c r="E254" i="13"/>
  <c r="F254" i="13" s="1"/>
  <c r="D172" i="13"/>
  <c r="E172" i="13"/>
  <c r="F172" i="13" s="1"/>
  <c r="D185" i="13"/>
  <c r="E185" i="13"/>
  <c r="F185" i="13" s="1"/>
  <c r="D23" i="13"/>
  <c r="E23" i="13"/>
  <c r="F23" i="13" s="1"/>
  <c r="D338" i="13"/>
  <c r="E338" i="13"/>
  <c r="F338" i="13" s="1"/>
  <c r="D190" i="13"/>
  <c r="E190" i="13"/>
  <c r="F190" i="13" s="1"/>
  <c r="D181" i="13"/>
  <c r="E181" i="13"/>
  <c r="F181" i="13" s="1"/>
  <c r="D170" i="13"/>
  <c r="E170" i="13"/>
  <c r="F170" i="13" s="1"/>
  <c r="D71" i="13"/>
  <c r="E71" i="13"/>
  <c r="F71" i="13" s="1"/>
  <c r="AF14" i="13"/>
  <c r="AG14" i="13"/>
  <c r="AH14" i="13" s="1"/>
  <c r="AF29" i="13"/>
  <c r="AG29" i="13"/>
  <c r="AH29" i="13" s="1"/>
  <c r="AF13" i="13"/>
  <c r="AG13" i="13"/>
  <c r="AH13" i="13" s="1"/>
  <c r="AB341" i="13"/>
  <c r="AC341" i="13"/>
  <c r="AD341" i="13" s="1"/>
  <c r="AB140" i="13"/>
  <c r="AC140" i="13"/>
  <c r="AD140" i="13" s="1"/>
  <c r="AB258" i="13"/>
  <c r="AC258" i="13"/>
  <c r="AD258" i="13" s="1"/>
  <c r="AB57" i="13"/>
  <c r="AC57" i="13"/>
  <c r="AD57" i="13" s="1"/>
  <c r="AB167" i="13"/>
  <c r="AC167" i="13"/>
  <c r="AD167" i="13" s="1"/>
  <c r="AB333" i="13"/>
  <c r="AC333" i="13"/>
  <c r="AD333" i="13" s="1"/>
  <c r="AB132" i="13"/>
  <c r="AC132" i="13"/>
  <c r="AD132" i="13" s="1"/>
  <c r="AB250" i="13"/>
  <c r="AC250" i="13"/>
  <c r="AD250" i="13" s="1"/>
  <c r="AB49" i="13"/>
  <c r="AC49" i="13"/>
  <c r="AD49" i="13" s="1"/>
  <c r="AB159" i="13"/>
  <c r="AC159" i="13"/>
  <c r="AD159" i="13" s="1"/>
  <c r="AB325" i="13"/>
  <c r="AC325" i="13"/>
  <c r="AD325" i="13" s="1"/>
  <c r="AB124" i="13"/>
  <c r="AC124" i="13"/>
  <c r="AD124" i="13" s="1"/>
  <c r="AB242" i="13"/>
  <c r="AC242" i="13"/>
  <c r="AD242" i="13" s="1"/>
  <c r="AB352" i="13"/>
  <c r="AC352" i="13"/>
  <c r="AD352" i="13" s="1"/>
  <c r="AB151" i="13"/>
  <c r="AC151" i="13"/>
  <c r="AD151" i="13" s="1"/>
  <c r="AB317" i="13"/>
  <c r="AC317" i="13"/>
  <c r="AD317" i="13" s="1"/>
  <c r="AB116" i="13"/>
  <c r="AC116" i="13"/>
  <c r="AD116" i="13" s="1"/>
  <c r="AB234" i="13"/>
  <c r="AC234" i="13"/>
  <c r="AD234" i="13" s="1"/>
  <c r="AB344" i="13"/>
  <c r="AC344" i="13"/>
  <c r="AD344" i="13" s="1"/>
  <c r="AB143" i="13"/>
  <c r="AC143" i="13"/>
  <c r="AD143" i="13" s="1"/>
  <c r="AB309" i="13"/>
  <c r="AC309" i="13"/>
  <c r="AD309" i="13" s="1"/>
  <c r="AB108" i="13"/>
  <c r="AC108" i="13"/>
  <c r="AD108" i="13" s="1"/>
  <c r="AB226" i="13"/>
  <c r="AC226" i="13"/>
  <c r="AD226" i="13" s="1"/>
  <c r="AB336" i="13"/>
  <c r="AC336" i="13"/>
  <c r="AD336" i="13" s="1"/>
  <c r="AB135" i="13"/>
  <c r="AC135" i="13"/>
  <c r="AD135" i="13" s="1"/>
  <c r="AB301" i="13"/>
  <c r="AC301" i="13"/>
  <c r="AD301" i="13" s="1"/>
  <c r="AB100" i="13"/>
  <c r="AC100" i="13"/>
  <c r="AD100" i="13" s="1"/>
  <c r="AB218" i="13"/>
  <c r="AC218" i="13"/>
  <c r="AD218" i="13" s="1"/>
  <c r="AB328" i="13"/>
  <c r="AC328" i="13"/>
  <c r="AD328" i="13" s="1"/>
  <c r="AB127" i="13"/>
  <c r="AC127" i="13"/>
  <c r="AD127" i="13" s="1"/>
  <c r="AB293" i="13"/>
  <c r="AC293" i="13"/>
  <c r="AD293" i="13" s="1"/>
  <c r="AB92" i="13"/>
  <c r="AC92" i="13"/>
  <c r="AD92" i="13" s="1"/>
  <c r="AB210" i="13"/>
  <c r="AC210" i="13"/>
  <c r="AD210" i="13" s="1"/>
  <c r="AB320" i="13"/>
  <c r="AC320" i="13"/>
  <c r="AD320" i="13" s="1"/>
  <c r="AB119" i="13"/>
  <c r="AC119" i="13"/>
  <c r="AD119" i="13" s="1"/>
  <c r="AB285" i="13"/>
  <c r="AC285" i="13"/>
  <c r="AD285" i="13" s="1"/>
  <c r="AB84" i="13"/>
  <c r="AC84" i="13"/>
  <c r="AD84" i="13" s="1"/>
  <c r="AB202" i="13"/>
  <c r="AC202" i="13"/>
  <c r="AD202" i="13" s="1"/>
  <c r="AB312" i="13"/>
  <c r="AC312" i="13"/>
  <c r="AD312" i="13" s="1"/>
  <c r="AB111" i="13"/>
  <c r="AC111" i="13"/>
  <c r="AD111" i="13" s="1"/>
  <c r="AN10" i="13"/>
  <c r="AO10" i="13"/>
  <c r="AP10" i="13" s="1"/>
  <c r="AN25" i="13"/>
  <c r="AO25" i="13"/>
  <c r="AP25" i="13" s="1"/>
  <c r="AN40" i="13"/>
  <c r="AO40" i="13"/>
  <c r="AP40" i="13" s="1"/>
  <c r="AN24" i="13"/>
  <c r="AO24" i="13"/>
  <c r="AP24" i="13" s="1"/>
  <c r="L38" i="13"/>
  <c r="M38" i="13"/>
  <c r="N38" i="13" s="1"/>
  <c r="L14" i="13"/>
  <c r="M14" i="13"/>
  <c r="N14" i="13" s="1"/>
  <c r="L37" i="13"/>
  <c r="M37" i="13"/>
  <c r="N37" i="13" s="1"/>
  <c r="L29" i="13"/>
  <c r="M29" i="13"/>
  <c r="N29" i="13" s="1"/>
  <c r="AN69" i="13"/>
  <c r="AO69" i="13"/>
  <c r="AP69" i="13" s="1"/>
  <c r="AN187" i="13"/>
  <c r="AO187" i="13"/>
  <c r="AP187" i="13" s="1"/>
  <c r="AN313" i="13"/>
  <c r="AO313" i="13"/>
  <c r="AP313" i="13" s="1"/>
  <c r="AN112" i="13"/>
  <c r="AO112" i="13"/>
  <c r="AP112" i="13" s="1"/>
  <c r="AN222" i="13"/>
  <c r="AO222" i="13"/>
  <c r="AP222" i="13" s="1"/>
  <c r="AN61" i="13"/>
  <c r="AO61" i="13"/>
  <c r="AP61" i="13" s="1"/>
  <c r="AN179" i="13"/>
  <c r="AO179" i="13"/>
  <c r="AP179" i="13" s="1"/>
  <c r="AN305" i="13"/>
  <c r="AO305" i="13"/>
  <c r="AP305" i="13" s="1"/>
  <c r="AN104" i="13"/>
  <c r="AO104" i="13"/>
  <c r="AP104" i="13" s="1"/>
  <c r="AN214" i="13"/>
  <c r="AO214" i="13"/>
  <c r="AP214" i="13" s="1"/>
  <c r="AN53" i="13"/>
  <c r="AO53" i="13"/>
  <c r="AP53" i="13" s="1"/>
  <c r="AN171" i="13"/>
  <c r="AO171" i="13"/>
  <c r="AP171" i="13" s="1"/>
  <c r="AN297" i="13"/>
  <c r="AO297" i="13"/>
  <c r="AP297" i="13" s="1"/>
  <c r="AN96" i="13"/>
  <c r="AO96" i="13"/>
  <c r="AP96" i="13" s="1"/>
  <c r="AN206" i="13"/>
  <c r="AO206" i="13"/>
  <c r="AP206" i="13" s="1"/>
  <c r="AN292" i="13"/>
  <c r="AO292" i="13"/>
  <c r="AP292" i="13" s="1"/>
  <c r="AN99" i="13"/>
  <c r="AO99" i="13"/>
  <c r="AP99" i="13" s="1"/>
  <c r="AN225" i="13"/>
  <c r="AO225" i="13"/>
  <c r="AP225" i="13" s="1"/>
  <c r="AN335" i="13"/>
  <c r="AO335" i="13"/>
  <c r="AP335" i="13" s="1"/>
  <c r="AN134" i="13"/>
  <c r="AO134" i="13"/>
  <c r="AP134" i="13" s="1"/>
  <c r="AN220" i="13"/>
  <c r="AO220" i="13"/>
  <c r="AP220" i="13" s="1"/>
  <c r="AN346" i="13"/>
  <c r="AO346" i="13"/>
  <c r="AP346" i="13" s="1"/>
  <c r="AN153" i="13"/>
  <c r="AO153" i="13"/>
  <c r="AP153" i="13" s="1"/>
  <c r="AN263" i="13"/>
  <c r="AO263" i="13"/>
  <c r="AP263" i="13" s="1"/>
  <c r="AN62" i="13"/>
  <c r="AO62" i="13"/>
  <c r="AP62" i="13" s="1"/>
  <c r="AN212" i="13"/>
  <c r="AO212" i="13"/>
  <c r="AP212" i="13" s="1"/>
  <c r="AN338" i="13"/>
  <c r="AO338" i="13"/>
  <c r="AP338" i="13" s="1"/>
  <c r="AN145" i="13"/>
  <c r="AO145" i="13"/>
  <c r="AP145" i="13" s="1"/>
  <c r="AN255" i="13"/>
  <c r="AO255" i="13"/>
  <c r="AP255" i="13" s="1"/>
  <c r="AN54" i="13"/>
  <c r="AO54" i="13"/>
  <c r="AP54" i="13" s="1"/>
  <c r="AN268" i="13"/>
  <c r="AO268" i="13"/>
  <c r="AP268" i="13" s="1"/>
  <c r="AN75" i="13"/>
  <c r="AO75" i="13"/>
  <c r="AP75" i="13" s="1"/>
  <c r="AN201" i="13"/>
  <c r="AO201" i="13"/>
  <c r="AP201" i="13" s="1"/>
  <c r="AN311" i="13"/>
  <c r="AO311" i="13"/>
  <c r="AP311" i="13" s="1"/>
  <c r="AN110" i="13"/>
  <c r="AO110" i="13"/>
  <c r="AP110" i="13" s="1"/>
  <c r="AN324" i="13"/>
  <c r="AO324" i="13"/>
  <c r="AP324" i="13" s="1"/>
  <c r="AN131" i="13"/>
  <c r="AO131" i="13"/>
  <c r="AP131" i="13" s="1"/>
  <c r="AN257" i="13"/>
  <c r="AO257" i="13"/>
  <c r="AP257" i="13" s="1"/>
  <c r="AN56" i="13"/>
  <c r="AO56" i="13"/>
  <c r="AP56" i="13" s="1"/>
  <c r="AN166" i="13"/>
  <c r="AO166" i="13"/>
  <c r="AP166" i="13" s="1"/>
  <c r="AV17" i="13"/>
  <c r="AW17" i="13"/>
  <c r="AX17" i="13" s="1"/>
  <c r="AV30" i="13"/>
  <c r="AW30" i="13"/>
  <c r="AX30" i="13" s="1"/>
  <c r="AV34" i="13"/>
  <c r="AW34" i="13"/>
  <c r="AX34" i="13" s="1"/>
  <c r="AV26" i="13"/>
  <c r="AW26" i="13"/>
  <c r="AX26" i="13" s="1"/>
  <c r="T142" i="13"/>
  <c r="U142" i="13"/>
  <c r="V142" i="13" s="1"/>
  <c r="T259" i="13"/>
  <c r="U259" i="13"/>
  <c r="V259" i="13" s="1"/>
  <c r="T220" i="13"/>
  <c r="U220" i="13"/>
  <c r="V220" i="13" s="1"/>
  <c r="T98" i="13"/>
  <c r="U98" i="13"/>
  <c r="V98" i="13" s="1"/>
  <c r="T247" i="13"/>
  <c r="U247" i="13"/>
  <c r="V247" i="13" s="1"/>
  <c r="T294" i="13"/>
  <c r="U294" i="13"/>
  <c r="V294" i="13" s="1"/>
  <c r="T321" i="13"/>
  <c r="U321" i="13"/>
  <c r="V321" i="13" s="1"/>
  <c r="T85" i="13"/>
  <c r="U85" i="13"/>
  <c r="V85" i="13" s="1"/>
  <c r="T154" i="13"/>
  <c r="U154" i="13"/>
  <c r="V154" i="13" s="1"/>
  <c r="T64" i="13"/>
  <c r="U64" i="13"/>
  <c r="V64" i="13" s="1"/>
  <c r="T70" i="13"/>
  <c r="U70" i="13"/>
  <c r="V70" i="13" s="1"/>
  <c r="T222" i="13"/>
  <c r="U222" i="13"/>
  <c r="V222" i="13" s="1"/>
  <c r="T76" i="13"/>
  <c r="U76" i="13"/>
  <c r="V76" i="13" s="1"/>
  <c r="T137" i="13"/>
  <c r="U137" i="13"/>
  <c r="V137" i="13" s="1"/>
  <c r="T103" i="13"/>
  <c r="U103" i="13"/>
  <c r="V103" i="13" s="1"/>
  <c r="T42" i="13"/>
  <c r="U42" i="13"/>
  <c r="V42" i="13" s="1"/>
  <c r="T158" i="13"/>
  <c r="U158" i="13"/>
  <c r="V158" i="13" s="1"/>
  <c r="T68" i="13"/>
  <c r="U68" i="13"/>
  <c r="V68" i="13" s="1"/>
  <c r="T129" i="13"/>
  <c r="U129" i="13"/>
  <c r="V129" i="13" s="1"/>
  <c r="T95" i="13"/>
  <c r="U95" i="13"/>
  <c r="V95" i="13" s="1"/>
  <c r="T347" i="13"/>
  <c r="U347" i="13"/>
  <c r="V347" i="13" s="1"/>
  <c r="T94" i="13"/>
  <c r="U94" i="13"/>
  <c r="V94" i="13" s="1"/>
  <c r="T60" i="13"/>
  <c r="U60" i="13"/>
  <c r="V60" i="13" s="1"/>
  <c r="T121" i="13"/>
  <c r="U121" i="13"/>
  <c r="V121" i="13" s="1"/>
  <c r="T87" i="13"/>
  <c r="U87" i="13"/>
  <c r="V87" i="13" s="1"/>
  <c r="T339" i="13"/>
  <c r="U339" i="13"/>
  <c r="V339" i="13" s="1"/>
  <c r="T41" i="13"/>
  <c r="U41" i="13"/>
  <c r="V41" i="13" s="1"/>
  <c r="T52" i="13"/>
  <c r="U52" i="13"/>
  <c r="V52" i="13" s="1"/>
  <c r="T113" i="13"/>
  <c r="U113" i="13"/>
  <c r="V113" i="13" s="1"/>
  <c r="T79" i="13"/>
  <c r="U79" i="13"/>
  <c r="V79" i="13" s="1"/>
  <c r="T338" i="13"/>
  <c r="U338" i="13"/>
  <c r="V338" i="13" s="1"/>
  <c r="T237" i="13"/>
  <c r="U237" i="13"/>
  <c r="V237" i="13" s="1"/>
  <c r="T91" i="13"/>
  <c r="U91" i="13"/>
  <c r="V91" i="13" s="1"/>
  <c r="T216" i="13"/>
  <c r="U216" i="13"/>
  <c r="V216" i="13" s="1"/>
  <c r="T332" i="13"/>
  <c r="U332" i="13"/>
  <c r="V332" i="13" s="1"/>
  <c r="T260" i="13"/>
  <c r="U260" i="13"/>
  <c r="V260" i="13" s="1"/>
  <c r="T165" i="13"/>
  <c r="U165" i="13"/>
  <c r="V165" i="13" s="1"/>
  <c r="T234" i="13"/>
  <c r="U234" i="13"/>
  <c r="V234" i="13" s="1"/>
  <c r="T144" i="13"/>
  <c r="U144" i="13"/>
  <c r="V144" i="13" s="1"/>
  <c r="P57" i="13"/>
  <c r="Q57" i="13"/>
  <c r="R57" i="13" s="1"/>
  <c r="P338" i="13"/>
  <c r="Q338" i="13"/>
  <c r="R338" i="13" s="1"/>
  <c r="P144" i="13"/>
  <c r="Q144" i="13"/>
  <c r="R144" i="13" s="1"/>
  <c r="P254" i="13"/>
  <c r="Q254" i="13"/>
  <c r="R254" i="13" s="1"/>
  <c r="P53" i="13"/>
  <c r="Q53" i="13"/>
  <c r="R53" i="13" s="1"/>
  <c r="P345" i="13"/>
  <c r="Q345" i="13"/>
  <c r="R345" i="13" s="1"/>
  <c r="P330" i="13"/>
  <c r="Q330" i="13"/>
  <c r="R330" i="13" s="1"/>
  <c r="P136" i="13"/>
  <c r="Q136" i="13"/>
  <c r="R136" i="13" s="1"/>
  <c r="P246" i="13"/>
  <c r="Q246" i="13"/>
  <c r="R246" i="13" s="1"/>
  <c r="P45" i="13"/>
  <c r="Q45" i="13"/>
  <c r="R45" i="13" s="1"/>
  <c r="P169" i="13"/>
  <c r="Q169" i="13"/>
  <c r="R169" i="13" s="1"/>
  <c r="P258" i="13"/>
  <c r="Q258" i="13"/>
  <c r="R258" i="13" s="1"/>
  <c r="P64" i="13"/>
  <c r="Q64" i="13"/>
  <c r="R64" i="13" s="1"/>
  <c r="P174" i="13"/>
  <c r="Q174" i="13"/>
  <c r="R174" i="13" s="1"/>
  <c r="P284" i="13"/>
  <c r="Q284" i="13"/>
  <c r="R284" i="13" s="1"/>
  <c r="P217" i="13"/>
  <c r="Q217" i="13"/>
  <c r="R217" i="13" s="1"/>
  <c r="P186" i="13"/>
  <c r="Q186" i="13"/>
  <c r="R186" i="13" s="1"/>
  <c r="P303" i="13"/>
  <c r="Q303" i="13"/>
  <c r="R303" i="13" s="1"/>
  <c r="P102" i="13"/>
  <c r="Q102" i="13"/>
  <c r="R102" i="13" s="1"/>
  <c r="P212" i="13"/>
  <c r="Q212" i="13"/>
  <c r="R212" i="13" s="1"/>
  <c r="P307" i="13"/>
  <c r="Q307" i="13"/>
  <c r="R307" i="13" s="1"/>
  <c r="P114" i="13"/>
  <c r="Q114" i="13"/>
  <c r="R114" i="13" s="1"/>
  <c r="P231" i="13"/>
  <c r="Q231" i="13"/>
  <c r="R231" i="13" s="1"/>
  <c r="P341" i="13"/>
  <c r="Q341" i="13"/>
  <c r="R341" i="13" s="1"/>
  <c r="P140" i="13"/>
  <c r="Q140" i="13"/>
  <c r="R140" i="13" s="1"/>
  <c r="P235" i="13"/>
  <c r="Q235" i="13"/>
  <c r="R235" i="13" s="1"/>
  <c r="P42" i="13"/>
  <c r="Q42" i="13"/>
  <c r="R42" i="13" s="1"/>
  <c r="P159" i="13"/>
  <c r="Q159" i="13"/>
  <c r="R159" i="13" s="1"/>
  <c r="P269" i="13"/>
  <c r="Q269" i="13"/>
  <c r="R269" i="13" s="1"/>
  <c r="P68" i="13"/>
  <c r="Q68" i="13"/>
  <c r="R68" i="13" s="1"/>
  <c r="P163" i="13"/>
  <c r="Q163" i="13"/>
  <c r="R163" i="13" s="1"/>
  <c r="P288" i="13"/>
  <c r="Q288" i="13"/>
  <c r="R288" i="13" s="1"/>
  <c r="P87" i="13"/>
  <c r="Q87" i="13"/>
  <c r="R87" i="13" s="1"/>
  <c r="P197" i="13"/>
  <c r="Q197" i="13"/>
  <c r="R197" i="13" s="1"/>
  <c r="P323" i="13"/>
  <c r="Q323" i="13"/>
  <c r="R323" i="13" s="1"/>
  <c r="P155" i="13"/>
  <c r="Q155" i="13"/>
  <c r="R155" i="13" s="1"/>
  <c r="P280" i="13"/>
  <c r="Q280" i="13"/>
  <c r="R280" i="13" s="1"/>
  <c r="P79" i="13"/>
  <c r="Q79" i="13"/>
  <c r="R79" i="13" s="1"/>
  <c r="P189" i="13"/>
  <c r="Q189" i="13"/>
  <c r="R189" i="13" s="1"/>
  <c r="L8" i="13"/>
  <c r="M8" i="13"/>
  <c r="N8" i="13" s="1"/>
  <c r="T28" i="13"/>
  <c r="U28" i="13"/>
  <c r="V28" i="13" s="1"/>
  <c r="T12" i="13"/>
  <c r="U12" i="13"/>
  <c r="V12" i="13" s="1"/>
  <c r="T27" i="13"/>
  <c r="U27" i="13"/>
  <c r="V27" i="13" s="1"/>
  <c r="T11" i="13"/>
  <c r="U11" i="13"/>
  <c r="V11" i="13" s="1"/>
  <c r="AV107" i="13"/>
  <c r="AW107" i="13"/>
  <c r="AX107" i="13" s="1"/>
  <c r="AV217" i="13"/>
  <c r="AW217" i="13"/>
  <c r="AX217" i="13" s="1"/>
  <c r="AV327" i="13"/>
  <c r="AW327" i="13"/>
  <c r="AX327" i="13" s="1"/>
  <c r="AV126" i="13"/>
  <c r="AW126" i="13"/>
  <c r="AX126" i="13" s="1"/>
  <c r="AV236" i="13"/>
  <c r="AW236" i="13"/>
  <c r="AX236" i="13" s="1"/>
  <c r="AV115" i="13"/>
  <c r="AW115" i="13"/>
  <c r="AX115" i="13" s="1"/>
  <c r="AV66" i="13"/>
  <c r="AW66" i="13"/>
  <c r="AX66" i="13" s="1"/>
  <c r="AV72" i="13"/>
  <c r="AW72" i="13"/>
  <c r="AX72" i="13" s="1"/>
  <c r="AV182" i="13"/>
  <c r="AW182" i="13"/>
  <c r="AX182" i="13" s="1"/>
  <c r="AV292" i="13"/>
  <c r="AW292" i="13"/>
  <c r="AX292" i="13" s="1"/>
  <c r="AV51" i="13"/>
  <c r="AW51" i="13"/>
  <c r="AX51" i="13" s="1"/>
  <c r="AV58" i="13"/>
  <c r="AW58" i="13"/>
  <c r="AX58" i="13" s="1"/>
  <c r="AV64" i="13"/>
  <c r="AW64" i="13"/>
  <c r="AX64" i="13" s="1"/>
  <c r="AV174" i="13"/>
  <c r="AW174" i="13"/>
  <c r="AX174" i="13" s="1"/>
  <c r="AV284" i="13"/>
  <c r="AW284" i="13"/>
  <c r="AX284" i="13" s="1"/>
  <c r="AV337" i="13"/>
  <c r="AW337" i="13"/>
  <c r="AX337" i="13" s="1"/>
  <c r="AV50" i="13"/>
  <c r="AW50" i="13"/>
  <c r="AX50" i="13" s="1"/>
  <c r="AV56" i="13"/>
  <c r="AW56" i="13"/>
  <c r="AX56" i="13" s="1"/>
  <c r="AV166" i="13"/>
  <c r="AW166" i="13"/>
  <c r="AX166" i="13" s="1"/>
  <c r="AV276" i="13"/>
  <c r="AW276" i="13"/>
  <c r="AX276" i="13" s="1"/>
  <c r="AV305" i="13"/>
  <c r="AW305" i="13"/>
  <c r="AX305" i="13" s="1"/>
  <c r="AV42" i="13"/>
  <c r="AW42" i="13"/>
  <c r="AX42" i="13" s="1"/>
  <c r="AV48" i="13"/>
  <c r="AW48" i="13"/>
  <c r="AX48" i="13" s="1"/>
  <c r="AV158" i="13"/>
  <c r="AW158" i="13"/>
  <c r="AX158" i="13" s="1"/>
  <c r="AV268" i="13"/>
  <c r="AW268" i="13"/>
  <c r="AX268" i="13" s="1"/>
  <c r="AV227" i="13"/>
  <c r="AW227" i="13"/>
  <c r="AX227" i="13" s="1"/>
  <c r="AV177" i="13"/>
  <c r="AW177" i="13"/>
  <c r="AX177" i="13" s="1"/>
  <c r="AV287" i="13"/>
  <c r="AW287" i="13"/>
  <c r="AX287" i="13" s="1"/>
  <c r="AV86" i="13"/>
  <c r="AW86" i="13"/>
  <c r="AX86" i="13" s="1"/>
  <c r="AV196" i="13"/>
  <c r="AW196" i="13"/>
  <c r="AX196" i="13" s="1"/>
  <c r="AV41" i="13"/>
  <c r="AW41" i="13"/>
  <c r="AX41" i="13" s="1"/>
  <c r="AV105" i="13"/>
  <c r="AW105" i="13"/>
  <c r="AX105" i="13" s="1"/>
  <c r="AV215" i="13"/>
  <c r="AW215" i="13"/>
  <c r="AX215" i="13" s="1"/>
  <c r="AV325" i="13"/>
  <c r="AW325" i="13"/>
  <c r="AX325" i="13" s="1"/>
  <c r="AV124" i="13"/>
  <c r="AW124" i="13"/>
  <c r="AX124" i="13" s="1"/>
  <c r="AV99" i="13"/>
  <c r="AW99" i="13"/>
  <c r="AX99" i="13" s="1"/>
  <c r="AV161" i="13"/>
  <c r="AW161" i="13"/>
  <c r="AX161" i="13" s="1"/>
  <c r="AV271" i="13"/>
  <c r="AW271" i="13"/>
  <c r="AX271" i="13" s="1"/>
  <c r="AV70" i="13"/>
  <c r="AW70" i="13"/>
  <c r="AX70" i="13" s="1"/>
  <c r="AV180" i="13"/>
  <c r="AW180" i="13"/>
  <c r="AX180" i="13" s="1"/>
  <c r="AJ40" i="13"/>
  <c r="AK40" i="13"/>
  <c r="AL40" i="13" s="1"/>
  <c r="AJ34" i="13"/>
  <c r="AK34" i="13"/>
  <c r="AL34" i="13" s="1"/>
  <c r="AJ26" i="13"/>
  <c r="AK26" i="13"/>
  <c r="AL26" i="13" s="1"/>
  <c r="AJ18" i="13"/>
  <c r="AK18" i="13"/>
  <c r="AL18" i="13" s="1"/>
  <c r="AJ33" i="13"/>
  <c r="AK33" i="13"/>
  <c r="AL33" i="13" s="1"/>
  <c r="AJ23" i="13"/>
  <c r="AK23" i="13"/>
  <c r="AL23" i="13" s="1"/>
  <c r="AJ13" i="13"/>
  <c r="AK13" i="13"/>
  <c r="AL13" i="13" s="1"/>
  <c r="AZ26" i="13"/>
  <c r="BA26" i="13"/>
  <c r="BB26" i="13" s="1"/>
  <c r="AJ102" i="13"/>
  <c r="AK102" i="13"/>
  <c r="AL102" i="13" s="1"/>
  <c r="AJ179" i="13"/>
  <c r="AK179" i="13"/>
  <c r="AL179" i="13" s="1"/>
  <c r="AJ257" i="13"/>
  <c r="AK257" i="13"/>
  <c r="AL257" i="13" s="1"/>
  <c r="AJ319" i="13"/>
  <c r="AK319" i="13"/>
  <c r="AL319" i="13" s="1"/>
  <c r="AJ82" i="13"/>
  <c r="AK82" i="13"/>
  <c r="AL82" i="13" s="1"/>
  <c r="AZ231" i="13"/>
  <c r="BA231" i="13"/>
  <c r="BB231" i="13" s="1"/>
  <c r="AZ185" i="13"/>
  <c r="BA185" i="13"/>
  <c r="BB185" i="13" s="1"/>
  <c r="AZ294" i="13"/>
  <c r="BA294" i="13"/>
  <c r="BB294" i="13" s="1"/>
  <c r="AZ93" i="13"/>
  <c r="BA93" i="13"/>
  <c r="BB93" i="13" s="1"/>
  <c r="AZ211" i="13"/>
  <c r="BA211" i="13"/>
  <c r="BB211" i="13" s="1"/>
  <c r="AJ91" i="13"/>
  <c r="AK91" i="13"/>
  <c r="AL91" i="13" s="1"/>
  <c r="AJ171" i="13"/>
  <c r="AK171" i="13"/>
  <c r="AL171" i="13" s="1"/>
  <c r="AJ249" i="13"/>
  <c r="AK249" i="13"/>
  <c r="AL249" i="13" s="1"/>
  <c r="AJ311" i="13"/>
  <c r="AK311" i="13"/>
  <c r="AL311" i="13" s="1"/>
  <c r="AJ71" i="13"/>
  <c r="AK71" i="13"/>
  <c r="AL71" i="13" s="1"/>
  <c r="AZ167" i="13"/>
  <c r="BA167" i="13"/>
  <c r="BB167" i="13" s="1"/>
  <c r="AZ177" i="13"/>
  <c r="BA177" i="13"/>
  <c r="BB177" i="13" s="1"/>
  <c r="AZ286" i="13"/>
  <c r="BA286" i="13"/>
  <c r="BB286" i="13" s="1"/>
  <c r="AZ85" i="13"/>
  <c r="BA85" i="13"/>
  <c r="BB85" i="13" s="1"/>
  <c r="AZ203" i="13"/>
  <c r="BA203" i="13"/>
  <c r="BB203" i="13" s="1"/>
  <c r="AJ81" i="13"/>
  <c r="AK81" i="13"/>
  <c r="AL81" i="13" s="1"/>
  <c r="AJ163" i="13"/>
  <c r="AK163" i="13"/>
  <c r="AL163" i="13" s="1"/>
  <c r="AJ241" i="13"/>
  <c r="AK241" i="13"/>
  <c r="AL241" i="13" s="1"/>
  <c r="AJ303" i="13"/>
  <c r="AK303" i="13"/>
  <c r="AL303" i="13" s="1"/>
  <c r="AJ61" i="13"/>
  <c r="AK61" i="13"/>
  <c r="AL61" i="13" s="1"/>
  <c r="AZ103" i="13"/>
  <c r="BA103" i="13"/>
  <c r="BB103" i="13" s="1"/>
  <c r="AZ169" i="13"/>
  <c r="BA169" i="13"/>
  <c r="BB169" i="13" s="1"/>
  <c r="AZ278" i="13"/>
  <c r="BA278" i="13"/>
  <c r="BB278" i="13" s="1"/>
  <c r="AZ77" i="13"/>
  <c r="BA77" i="13"/>
  <c r="BB77" i="13" s="1"/>
  <c r="AZ195" i="13"/>
  <c r="BA195" i="13"/>
  <c r="BB195" i="13" s="1"/>
  <c r="AJ70" i="13"/>
  <c r="AK70" i="13"/>
  <c r="AL70" i="13" s="1"/>
  <c r="AJ155" i="13"/>
  <c r="AK155" i="13"/>
  <c r="AL155" i="13" s="1"/>
  <c r="AJ233" i="13"/>
  <c r="AK233" i="13"/>
  <c r="AL233" i="13" s="1"/>
  <c r="AJ295" i="13"/>
  <c r="AK295" i="13"/>
  <c r="AL295" i="13" s="1"/>
  <c r="AJ50" i="13"/>
  <c r="AK50" i="13"/>
  <c r="AL50" i="13" s="1"/>
  <c r="AZ354" i="13"/>
  <c r="BA354" i="13"/>
  <c r="BB354" i="13" s="1"/>
  <c r="AZ161" i="13"/>
  <c r="BA161" i="13"/>
  <c r="BB161" i="13" s="1"/>
  <c r="AZ270" i="13"/>
  <c r="BA270" i="13"/>
  <c r="BB270" i="13" s="1"/>
  <c r="AZ69" i="13"/>
  <c r="BA69" i="13"/>
  <c r="BB69" i="13" s="1"/>
  <c r="AZ187" i="13"/>
  <c r="BA187" i="13"/>
  <c r="BB187" i="13" s="1"/>
  <c r="AJ59" i="13"/>
  <c r="AK59" i="13"/>
  <c r="AL59" i="13" s="1"/>
  <c r="AJ147" i="13"/>
  <c r="AK147" i="13"/>
  <c r="AL147" i="13" s="1"/>
  <c r="AJ225" i="13"/>
  <c r="AK225" i="13"/>
  <c r="AL225" i="13" s="1"/>
  <c r="AJ287" i="13"/>
  <c r="AK287" i="13"/>
  <c r="AL287" i="13" s="1"/>
  <c r="AJ43" i="13"/>
  <c r="AK43" i="13"/>
  <c r="AL43" i="13" s="1"/>
  <c r="AZ346" i="13"/>
  <c r="BA346" i="13"/>
  <c r="BB346" i="13" s="1"/>
  <c r="AZ153" i="13"/>
  <c r="BA153" i="13"/>
  <c r="BB153" i="13" s="1"/>
  <c r="AZ262" i="13"/>
  <c r="BA262" i="13"/>
  <c r="BB262" i="13" s="1"/>
  <c r="AZ61" i="13"/>
  <c r="BA61" i="13"/>
  <c r="BB61" i="13" s="1"/>
  <c r="AZ179" i="13"/>
  <c r="BA179" i="13"/>
  <c r="BB179" i="13" s="1"/>
  <c r="AJ49" i="13"/>
  <c r="AK49" i="13"/>
  <c r="AL49" i="13" s="1"/>
  <c r="AJ139" i="13"/>
  <c r="AK139" i="13"/>
  <c r="AL139" i="13" s="1"/>
  <c r="AJ217" i="13"/>
  <c r="AK217" i="13"/>
  <c r="AL217" i="13" s="1"/>
  <c r="AJ279" i="13"/>
  <c r="AK279" i="13"/>
  <c r="AL279" i="13" s="1"/>
  <c r="AJ128" i="13"/>
  <c r="AK128" i="13"/>
  <c r="AL128" i="13" s="1"/>
  <c r="AZ338" i="13"/>
  <c r="BA338" i="13"/>
  <c r="BB338" i="13" s="1"/>
  <c r="AZ145" i="13"/>
  <c r="BA145" i="13"/>
  <c r="BB145" i="13" s="1"/>
  <c r="AZ254" i="13"/>
  <c r="BA254" i="13"/>
  <c r="BB254" i="13" s="1"/>
  <c r="AZ53" i="13"/>
  <c r="BA53" i="13"/>
  <c r="BB53" i="13" s="1"/>
  <c r="AZ171" i="13"/>
  <c r="BA171" i="13"/>
  <c r="BB171" i="13" s="1"/>
  <c r="AJ348" i="13"/>
  <c r="AK348" i="13"/>
  <c r="AL348" i="13" s="1"/>
  <c r="AJ131" i="13"/>
  <c r="AK131" i="13"/>
  <c r="AL131" i="13" s="1"/>
  <c r="AJ209" i="13"/>
  <c r="AK209" i="13"/>
  <c r="AL209" i="13" s="1"/>
  <c r="AJ271" i="13"/>
  <c r="AK271" i="13"/>
  <c r="AL271" i="13" s="1"/>
  <c r="AJ120" i="13"/>
  <c r="AK120" i="13"/>
  <c r="AL120" i="13" s="1"/>
  <c r="AZ330" i="13"/>
  <c r="BA330" i="13"/>
  <c r="BB330" i="13" s="1"/>
  <c r="AZ137" i="13"/>
  <c r="BA137" i="13"/>
  <c r="BB137" i="13" s="1"/>
  <c r="AZ246" i="13"/>
  <c r="BA246" i="13"/>
  <c r="BB246" i="13" s="1"/>
  <c r="AZ45" i="13"/>
  <c r="BA45" i="13"/>
  <c r="BB45" i="13" s="1"/>
  <c r="AZ163" i="13"/>
  <c r="BA163" i="13"/>
  <c r="BB163" i="13" s="1"/>
  <c r="AJ340" i="13"/>
  <c r="AK340" i="13"/>
  <c r="AL340" i="13" s="1"/>
  <c r="AJ121" i="13"/>
  <c r="AK121" i="13"/>
  <c r="AL121" i="13" s="1"/>
  <c r="AJ201" i="13"/>
  <c r="AK201" i="13"/>
  <c r="AL201" i="13" s="1"/>
  <c r="AJ263" i="13"/>
  <c r="AK263" i="13"/>
  <c r="AL263" i="13" s="1"/>
  <c r="AJ112" i="13"/>
  <c r="AK112" i="13"/>
  <c r="AL112" i="13" s="1"/>
  <c r="AZ322" i="13"/>
  <c r="BA322" i="13"/>
  <c r="BB322" i="13" s="1"/>
  <c r="AZ129" i="13"/>
  <c r="BA129" i="13"/>
  <c r="BB129" i="13" s="1"/>
  <c r="AZ238" i="13"/>
  <c r="BA238" i="13"/>
  <c r="BB238" i="13" s="1"/>
  <c r="AZ348" i="13"/>
  <c r="BA348" i="13"/>
  <c r="BB348" i="13" s="1"/>
  <c r="AZ155" i="13"/>
  <c r="BA155" i="13"/>
  <c r="BB155" i="13" s="1"/>
  <c r="AB21" i="13"/>
  <c r="AC21" i="13"/>
  <c r="AD21" i="13" s="1"/>
  <c r="AB36" i="13"/>
  <c r="AC36" i="13"/>
  <c r="AD36" i="13" s="1"/>
  <c r="AB20" i="13"/>
  <c r="AC20" i="13"/>
  <c r="AD20" i="13" s="1"/>
  <c r="AB25" i="13"/>
  <c r="AC25" i="13"/>
  <c r="AD25" i="13" s="1"/>
  <c r="P28" i="13"/>
  <c r="Q28" i="13"/>
  <c r="R28" i="13" s="1"/>
  <c r="P12" i="13"/>
  <c r="Q12" i="13"/>
  <c r="R12" i="13" s="1"/>
  <c r="P27" i="13"/>
  <c r="Q27" i="13"/>
  <c r="R27" i="13" s="1"/>
  <c r="P40" i="13"/>
  <c r="Q40" i="13"/>
  <c r="R40" i="13" s="1"/>
  <c r="AR8" i="13"/>
  <c r="AS8" i="13"/>
  <c r="AT8" i="13" s="1"/>
  <c r="H9" i="13"/>
  <c r="I9" i="13"/>
  <c r="J9" i="13" s="1"/>
  <c r="AF267" i="13"/>
  <c r="AG267" i="13"/>
  <c r="AH267" i="13" s="1"/>
  <c r="AF74" i="13"/>
  <c r="AG74" i="13"/>
  <c r="AH74" i="13" s="1"/>
  <c r="AF192" i="13"/>
  <c r="AG192" i="13"/>
  <c r="AH192" i="13" s="1"/>
  <c r="AF302" i="13"/>
  <c r="AG302" i="13"/>
  <c r="AH302" i="13" s="1"/>
  <c r="AF101" i="13"/>
  <c r="AG101" i="13"/>
  <c r="AH101" i="13" s="1"/>
  <c r="AF195" i="13"/>
  <c r="AG195" i="13"/>
  <c r="AH195" i="13" s="1"/>
  <c r="AF321" i="13"/>
  <c r="AG321" i="13"/>
  <c r="AH321" i="13" s="1"/>
  <c r="AF120" i="13"/>
  <c r="AG120" i="13"/>
  <c r="AH120" i="13" s="1"/>
  <c r="AF230" i="13"/>
  <c r="AG230" i="13"/>
  <c r="AH230" i="13" s="1"/>
  <c r="AF316" i="13"/>
  <c r="AG316" i="13"/>
  <c r="AH316" i="13" s="1"/>
  <c r="AF123" i="13"/>
  <c r="AG123" i="13"/>
  <c r="AH123" i="13" s="1"/>
  <c r="AF249" i="13"/>
  <c r="AG249" i="13"/>
  <c r="AH249" i="13" s="1"/>
  <c r="AF48" i="13"/>
  <c r="AG48" i="13"/>
  <c r="AH48" i="13" s="1"/>
  <c r="AF158" i="13"/>
  <c r="AG158" i="13"/>
  <c r="AH158" i="13" s="1"/>
  <c r="AF244" i="13"/>
  <c r="AG244" i="13"/>
  <c r="AH244" i="13" s="1"/>
  <c r="AF51" i="13"/>
  <c r="AG51" i="13"/>
  <c r="AH51" i="13" s="1"/>
  <c r="AF177" i="13"/>
  <c r="AG177" i="13"/>
  <c r="AH177" i="13" s="1"/>
  <c r="AF287" i="13"/>
  <c r="AG287" i="13"/>
  <c r="AH287" i="13" s="1"/>
  <c r="AF86" i="13"/>
  <c r="AG86" i="13"/>
  <c r="AH86" i="13" s="1"/>
  <c r="AF172" i="13"/>
  <c r="AG172" i="13"/>
  <c r="AH172" i="13" s="1"/>
  <c r="AF298" i="13"/>
  <c r="AG298" i="13"/>
  <c r="AH298" i="13" s="1"/>
  <c r="AF105" i="13"/>
  <c r="AG105" i="13"/>
  <c r="AH105" i="13" s="1"/>
  <c r="AF215" i="13"/>
  <c r="AG215" i="13"/>
  <c r="AH215" i="13" s="1"/>
  <c r="AF325" i="13"/>
  <c r="AG325" i="13"/>
  <c r="AH325" i="13" s="1"/>
  <c r="AF100" i="13"/>
  <c r="AG100" i="13"/>
  <c r="AH100" i="13" s="1"/>
  <c r="AF226" i="13"/>
  <c r="AG226" i="13"/>
  <c r="AH226" i="13" s="1"/>
  <c r="AF344" i="13"/>
  <c r="AG344" i="13"/>
  <c r="AH344" i="13" s="1"/>
  <c r="AF143" i="13"/>
  <c r="AG143" i="13"/>
  <c r="AH143" i="13" s="1"/>
  <c r="AF253" i="13"/>
  <c r="AG253" i="13"/>
  <c r="AH253" i="13" s="1"/>
  <c r="AF92" i="13"/>
  <c r="AG92" i="13"/>
  <c r="AH92" i="13" s="1"/>
  <c r="AF218" i="13"/>
  <c r="AG218" i="13"/>
  <c r="AH218" i="13" s="1"/>
  <c r="AF336" i="13"/>
  <c r="AG336" i="13"/>
  <c r="AH336" i="13" s="1"/>
  <c r="AF135" i="13"/>
  <c r="AG135" i="13"/>
  <c r="AH135" i="13" s="1"/>
  <c r="AF245" i="13"/>
  <c r="AG245" i="13"/>
  <c r="AH245" i="13" s="1"/>
  <c r="AF84" i="13"/>
  <c r="AG84" i="13"/>
  <c r="AH84" i="13" s="1"/>
  <c r="AF210" i="13"/>
  <c r="AG210" i="13"/>
  <c r="AH210" i="13" s="1"/>
  <c r="AF328" i="13"/>
  <c r="AG328" i="13"/>
  <c r="AH328" i="13" s="1"/>
  <c r="AF127" i="13"/>
  <c r="AG127" i="13"/>
  <c r="AH127" i="13" s="1"/>
  <c r="AF237" i="13"/>
  <c r="AG237" i="13"/>
  <c r="AH237" i="13" s="1"/>
  <c r="X33" i="13"/>
  <c r="Y33" i="13"/>
  <c r="Z33" i="13" s="1"/>
  <c r="H10" i="13"/>
  <c r="I10" i="13"/>
  <c r="J10" i="13" s="1"/>
  <c r="AR39" i="13"/>
  <c r="AS39" i="13"/>
  <c r="AT39" i="13" s="1"/>
  <c r="X32" i="13"/>
  <c r="Y32" i="13"/>
  <c r="Z32" i="13" s="1"/>
  <c r="H13" i="13"/>
  <c r="I13" i="13"/>
  <c r="J13" i="13" s="1"/>
  <c r="AR22" i="13"/>
  <c r="AS22" i="13"/>
  <c r="AT22" i="13" s="1"/>
  <c r="X14" i="13"/>
  <c r="Y14" i="13"/>
  <c r="Z14" i="13" s="1"/>
  <c r="X25" i="13"/>
  <c r="Y25" i="13"/>
  <c r="Z25" i="13" s="1"/>
  <c r="H12" i="13"/>
  <c r="I12" i="13"/>
  <c r="J12" i="13" s="1"/>
  <c r="AR17" i="13"/>
  <c r="AS17" i="13"/>
  <c r="AT17" i="13" s="1"/>
  <c r="X11" i="13"/>
  <c r="Y11" i="13"/>
  <c r="Z11" i="13" s="1"/>
  <c r="P9" i="13"/>
  <c r="Q9" i="13"/>
  <c r="R9" i="13" s="1"/>
  <c r="D13" i="13"/>
  <c r="E13" i="13"/>
  <c r="F13" i="13" s="1"/>
  <c r="D266" i="13"/>
  <c r="E266" i="13"/>
  <c r="F266" i="13" s="1"/>
  <c r="D126" i="13"/>
  <c r="E126" i="13"/>
  <c r="F126" i="13" s="1"/>
  <c r="D109" i="13"/>
  <c r="E109" i="13"/>
  <c r="F109" i="13" s="1"/>
  <c r="D98" i="13"/>
  <c r="E98" i="13"/>
  <c r="F98" i="13" s="1"/>
  <c r="D34" i="13"/>
  <c r="E34" i="13"/>
  <c r="F34" i="13" s="1"/>
  <c r="D268" i="13"/>
  <c r="E268" i="13"/>
  <c r="F268" i="13" s="1"/>
  <c r="D86" i="13"/>
  <c r="E86" i="13"/>
  <c r="F86" i="13" s="1"/>
  <c r="D342" i="13"/>
  <c r="E342" i="13"/>
  <c r="F342" i="13" s="1"/>
  <c r="D131" i="13"/>
  <c r="E131" i="13"/>
  <c r="F131" i="13" s="1"/>
  <c r="D247" i="13"/>
  <c r="E247" i="13"/>
  <c r="F247" i="13" s="1"/>
  <c r="D341" i="13"/>
  <c r="E341" i="13"/>
  <c r="F341" i="13" s="1"/>
  <c r="D248" i="13"/>
  <c r="E248" i="13"/>
  <c r="F248" i="13" s="1"/>
  <c r="D351" i="13"/>
  <c r="E351" i="13"/>
  <c r="F351" i="13" s="1"/>
  <c r="D93" i="13"/>
  <c r="E93" i="13"/>
  <c r="F93" i="13" s="1"/>
  <c r="D82" i="13"/>
  <c r="E82" i="13"/>
  <c r="F82" i="13" s="1"/>
  <c r="D33" i="13"/>
  <c r="E33" i="13"/>
  <c r="F33" i="13" s="1"/>
  <c r="D251" i="13"/>
  <c r="E251" i="13"/>
  <c r="F251" i="13" s="1"/>
  <c r="D41" i="13"/>
  <c r="E41" i="13"/>
  <c r="F41" i="13" s="1"/>
  <c r="D326" i="13"/>
  <c r="E326" i="13"/>
  <c r="F326" i="13" s="1"/>
  <c r="D115" i="13"/>
  <c r="E115" i="13"/>
  <c r="F115" i="13" s="1"/>
  <c r="D231" i="13"/>
  <c r="E231" i="13"/>
  <c r="F231" i="13" s="1"/>
  <c r="D261" i="13"/>
  <c r="E261" i="13"/>
  <c r="F261" i="13" s="1"/>
  <c r="D353" i="13"/>
  <c r="E353" i="13"/>
  <c r="F353" i="13" s="1"/>
  <c r="D271" i="13"/>
  <c r="E271" i="13"/>
  <c r="F271" i="13" s="1"/>
  <c r="D188" i="13"/>
  <c r="E188" i="13"/>
  <c r="F188" i="13" s="1"/>
  <c r="D201" i="13"/>
  <c r="E201" i="13"/>
  <c r="F201" i="13" s="1"/>
  <c r="D37" i="13"/>
  <c r="E37" i="13"/>
  <c r="F37" i="13" s="1"/>
  <c r="D354" i="13"/>
  <c r="E354" i="13"/>
  <c r="F354" i="13" s="1"/>
  <c r="D221" i="13"/>
  <c r="E221" i="13"/>
  <c r="F221" i="13" s="1"/>
  <c r="D72" i="13"/>
  <c r="E72" i="13"/>
  <c r="F72" i="13" s="1"/>
  <c r="D186" i="13"/>
  <c r="E186" i="13"/>
  <c r="F186" i="13" s="1"/>
  <c r="D87" i="13"/>
  <c r="E87" i="13"/>
  <c r="F87" i="13" s="1"/>
  <c r="D70" i="13"/>
  <c r="E70" i="13"/>
  <c r="F70" i="13" s="1"/>
  <c r="D273" i="13"/>
  <c r="E273" i="13"/>
  <c r="F273" i="13" s="1"/>
  <c r="D110" i="13"/>
  <c r="E110" i="13"/>
  <c r="F110" i="13" s="1"/>
  <c r="D108" i="13"/>
  <c r="E108" i="13"/>
  <c r="F108" i="13" s="1"/>
  <c r="D121" i="13"/>
  <c r="E121" i="13"/>
  <c r="F121" i="13" s="1"/>
  <c r="D21" i="13"/>
  <c r="E21" i="13"/>
  <c r="F21" i="13" s="1"/>
  <c r="D274" i="13"/>
  <c r="E274" i="13"/>
  <c r="F274" i="13" s="1"/>
  <c r="D213" i="13"/>
  <c r="E213" i="13"/>
  <c r="F213" i="13" s="1"/>
  <c r="D117" i="13"/>
  <c r="E117" i="13"/>
  <c r="F117" i="13" s="1"/>
  <c r="D106" i="13"/>
  <c r="E106" i="13"/>
  <c r="F106" i="13" s="1"/>
  <c r="AF36" i="13"/>
  <c r="AG36" i="13"/>
  <c r="AH36" i="13" s="1"/>
  <c r="AF20" i="13"/>
  <c r="AG20" i="13"/>
  <c r="AH20" i="13" s="1"/>
  <c r="AF35" i="13"/>
  <c r="AG35" i="13"/>
  <c r="AH35" i="13" s="1"/>
  <c r="AF19" i="13"/>
  <c r="AG19" i="13"/>
  <c r="AH19" i="13" s="1"/>
  <c r="AB277" i="13"/>
  <c r="AC277" i="13"/>
  <c r="AD277" i="13" s="1"/>
  <c r="AB76" i="13"/>
  <c r="AC76" i="13"/>
  <c r="AD76" i="13" s="1"/>
  <c r="AB194" i="13"/>
  <c r="AC194" i="13"/>
  <c r="AD194" i="13" s="1"/>
  <c r="AB304" i="13"/>
  <c r="AC304" i="13"/>
  <c r="AD304" i="13" s="1"/>
  <c r="AB103" i="13"/>
  <c r="AC103" i="13"/>
  <c r="AD103" i="13" s="1"/>
  <c r="AB269" i="13"/>
  <c r="AC269" i="13"/>
  <c r="AD269" i="13" s="1"/>
  <c r="AB68" i="13"/>
  <c r="AC68" i="13"/>
  <c r="AD68" i="13" s="1"/>
  <c r="AB186" i="13"/>
  <c r="AC186" i="13"/>
  <c r="AD186" i="13" s="1"/>
  <c r="AB296" i="13"/>
  <c r="AC296" i="13"/>
  <c r="AD296" i="13" s="1"/>
  <c r="AB95" i="13"/>
  <c r="AC95" i="13"/>
  <c r="AD95" i="13" s="1"/>
  <c r="AB261" i="13"/>
  <c r="AC261" i="13"/>
  <c r="AD261" i="13" s="1"/>
  <c r="AB60" i="13"/>
  <c r="AC60" i="13"/>
  <c r="AD60" i="13" s="1"/>
  <c r="AB178" i="13"/>
  <c r="AC178" i="13"/>
  <c r="AD178" i="13" s="1"/>
  <c r="AB288" i="13"/>
  <c r="AC288" i="13"/>
  <c r="AD288" i="13" s="1"/>
  <c r="AB87" i="13"/>
  <c r="AC87" i="13"/>
  <c r="AD87" i="13" s="1"/>
  <c r="AB253" i="13"/>
  <c r="AC253" i="13"/>
  <c r="AD253" i="13" s="1"/>
  <c r="AB52" i="13"/>
  <c r="AC52" i="13"/>
  <c r="AD52" i="13" s="1"/>
  <c r="AB170" i="13"/>
  <c r="AC170" i="13"/>
  <c r="AD170" i="13" s="1"/>
  <c r="AB280" i="13"/>
  <c r="AC280" i="13"/>
  <c r="AD280" i="13" s="1"/>
  <c r="AB79" i="13"/>
  <c r="AC79" i="13"/>
  <c r="AD79" i="13" s="1"/>
  <c r="AB245" i="13"/>
  <c r="AC245" i="13"/>
  <c r="AD245" i="13" s="1"/>
  <c r="AB42" i="13"/>
  <c r="AC42" i="13"/>
  <c r="AD42" i="13" s="1"/>
  <c r="AB162" i="13"/>
  <c r="AC162" i="13"/>
  <c r="AD162" i="13" s="1"/>
  <c r="AB272" i="13"/>
  <c r="AC272" i="13"/>
  <c r="AD272" i="13" s="1"/>
  <c r="AB71" i="13"/>
  <c r="AC71" i="13"/>
  <c r="AD71" i="13" s="1"/>
  <c r="AB237" i="13"/>
  <c r="AC237" i="13"/>
  <c r="AD237" i="13" s="1"/>
  <c r="AB41" i="13"/>
  <c r="AC41" i="13"/>
  <c r="AD41" i="13" s="1"/>
  <c r="AB154" i="13"/>
  <c r="AC154" i="13"/>
  <c r="AD154" i="13" s="1"/>
  <c r="AB264" i="13"/>
  <c r="AC264" i="13"/>
  <c r="AD264" i="13" s="1"/>
  <c r="AB63" i="13"/>
  <c r="AC63" i="13"/>
  <c r="AD63" i="13" s="1"/>
  <c r="AB229" i="13"/>
  <c r="AC229" i="13"/>
  <c r="AD229" i="13" s="1"/>
  <c r="AB347" i="13"/>
  <c r="AC347" i="13"/>
  <c r="AD347" i="13" s="1"/>
  <c r="AB146" i="13"/>
  <c r="AC146" i="13"/>
  <c r="AD146" i="13" s="1"/>
  <c r="AB256" i="13"/>
  <c r="AC256" i="13"/>
  <c r="AD256" i="13" s="1"/>
  <c r="AB55" i="13"/>
  <c r="AC55" i="13"/>
  <c r="AD55" i="13" s="1"/>
  <c r="AB221" i="13"/>
  <c r="AC221" i="13"/>
  <c r="AD221" i="13" s="1"/>
  <c r="AB339" i="13"/>
  <c r="AC339" i="13"/>
  <c r="AD339" i="13" s="1"/>
  <c r="AB138" i="13"/>
  <c r="AC138" i="13"/>
  <c r="AD138" i="13" s="1"/>
  <c r="AB248" i="13"/>
  <c r="AC248" i="13"/>
  <c r="AD248" i="13" s="1"/>
  <c r="AB46" i="13"/>
  <c r="AC46" i="13"/>
  <c r="AD46" i="13" s="1"/>
  <c r="AN39" i="13"/>
  <c r="AO39" i="13"/>
  <c r="AP39" i="13" s="1"/>
  <c r="AN23" i="13"/>
  <c r="AO23" i="13"/>
  <c r="AP23" i="13" s="1"/>
  <c r="AN38" i="13"/>
  <c r="AO38" i="13"/>
  <c r="AP38" i="13" s="1"/>
  <c r="AN22" i="13"/>
  <c r="AO22" i="13"/>
  <c r="AP22" i="13" s="1"/>
  <c r="L18" i="13"/>
  <c r="M18" i="13"/>
  <c r="N18" i="13" s="1"/>
  <c r="L17" i="13"/>
  <c r="M17" i="13"/>
  <c r="N17" i="13" s="1"/>
  <c r="L12" i="13"/>
  <c r="M12" i="13"/>
  <c r="N12" i="13" s="1"/>
  <c r="L26" i="13"/>
  <c r="M26" i="13"/>
  <c r="N26" i="13" s="1"/>
  <c r="AN316" i="13"/>
  <c r="AO316" i="13"/>
  <c r="AP316" i="13" s="1"/>
  <c r="AN123" i="13"/>
  <c r="AO123" i="13"/>
  <c r="AP123" i="13" s="1"/>
  <c r="AN249" i="13"/>
  <c r="AO249" i="13"/>
  <c r="AP249" i="13" s="1"/>
  <c r="AN48" i="13"/>
  <c r="AO48" i="13"/>
  <c r="AP48" i="13" s="1"/>
  <c r="AN158" i="13"/>
  <c r="AO158" i="13"/>
  <c r="AP158" i="13" s="1"/>
  <c r="AN308" i="13"/>
  <c r="AO308" i="13"/>
  <c r="AP308" i="13" s="1"/>
  <c r="AN115" i="13"/>
  <c r="AO115" i="13"/>
  <c r="AP115" i="13" s="1"/>
  <c r="AN241" i="13"/>
  <c r="AO241" i="13"/>
  <c r="AP241" i="13" s="1"/>
  <c r="AN351" i="13"/>
  <c r="AO351" i="13"/>
  <c r="AP351" i="13" s="1"/>
  <c r="AN150" i="13"/>
  <c r="AO150" i="13"/>
  <c r="AP150" i="13" s="1"/>
  <c r="AN300" i="13"/>
  <c r="AO300" i="13"/>
  <c r="AP300" i="13" s="1"/>
  <c r="AN107" i="13"/>
  <c r="AO107" i="13"/>
  <c r="AP107" i="13" s="1"/>
  <c r="AN233" i="13"/>
  <c r="AO233" i="13"/>
  <c r="AP233" i="13" s="1"/>
  <c r="AN343" i="13"/>
  <c r="AO343" i="13"/>
  <c r="AP343" i="13" s="1"/>
  <c r="AN142" i="13"/>
  <c r="AO142" i="13"/>
  <c r="AP142" i="13" s="1"/>
  <c r="AN228" i="13"/>
  <c r="AO228" i="13"/>
  <c r="AP228" i="13" s="1"/>
  <c r="AN354" i="13"/>
  <c r="AO354" i="13"/>
  <c r="AP354" i="13" s="1"/>
  <c r="AN161" i="13"/>
  <c r="AO161" i="13"/>
  <c r="AP161" i="13" s="1"/>
  <c r="AN271" i="13"/>
  <c r="AO271" i="13"/>
  <c r="AP271" i="13" s="1"/>
  <c r="AN70" i="13"/>
  <c r="AO70" i="13"/>
  <c r="AP70" i="13" s="1"/>
  <c r="AN156" i="13"/>
  <c r="AO156" i="13"/>
  <c r="AP156" i="13" s="1"/>
  <c r="AN282" i="13"/>
  <c r="AO282" i="13"/>
  <c r="AP282" i="13" s="1"/>
  <c r="AN89" i="13"/>
  <c r="AO89" i="13"/>
  <c r="AP89" i="13" s="1"/>
  <c r="AN199" i="13"/>
  <c r="AO199" i="13"/>
  <c r="AP199" i="13" s="1"/>
  <c r="AN349" i="13"/>
  <c r="AO349" i="13"/>
  <c r="AP349" i="13" s="1"/>
  <c r="AN148" i="13"/>
  <c r="AO148" i="13"/>
  <c r="AP148" i="13" s="1"/>
  <c r="AN274" i="13"/>
  <c r="AO274" i="13"/>
  <c r="AP274" i="13" s="1"/>
  <c r="AN81" i="13"/>
  <c r="AO81" i="13"/>
  <c r="AP81" i="13" s="1"/>
  <c r="AN191" i="13"/>
  <c r="AO191" i="13"/>
  <c r="AP191" i="13" s="1"/>
  <c r="AN6" i="13"/>
  <c r="AO6" i="13"/>
  <c r="AM5" i="13"/>
  <c r="AN204" i="13"/>
  <c r="AO204" i="13"/>
  <c r="AP204" i="13" s="1"/>
  <c r="AN330" i="13"/>
  <c r="AO330" i="13"/>
  <c r="AP330" i="13" s="1"/>
  <c r="AN137" i="13"/>
  <c r="AO137" i="13"/>
  <c r="AP137" i="13" s="1"/>
  <c r="AN247" i="13"/>
  <c r="AO247" i="13"/>
  <c r="AP247" i="13" s="1"/>
  <c r="AN46" i="13"/>
  <c r="AO46" i="13"/>
  <c r="AP46" i="13" s="1"/>
  <c r="AN260" i="13"/>
  <c r="AO260" i="13"/>
  <c r="AP260" i="13" s="1"/>
  <c r="AN67" i="13"/>
  <c r="AO67" i="13"/>
  <c r="AP67" i="13" s="1"/>
  <c r="AN193" i="13"/>
  <c r="AO193" i="13"/>
  <c r="AP193" i="13" s="1"/>
  <c r="AN303" i="13"/>
  <c r="AO303" i="13"/>
  <c r="AP303" i="13" s="1"/>
  <c r="AN102" i="13"/>
  <c r="AO102" i="13"/>
  <c r="AP102" i="13" s="1"/>
  <c r="AV15" i="13"/>
  <c r="AW15" i="13"/>
  <c r="AX15" i="13" s="1"/>
  <c r="AV27" i="13"/>
  <c r="AW27" i="13"/>
  <c r="AX27" i="13" s="1"/>
  <c r="AV12" i="13"/>
  <c r="AW12" i="13"/>
  <c r="AX12" i="13" s="1"/>
  <c r="AV25" i="13"/>
  <c r="AW25" i="13"/>
  <c r="AX25" i="13" s="1"/>
  <c r="T309" i="13"/>
  <c r="U309" i="13"/>
  <c r="V309" i="13" s="1"/>
  <c r="T328" i="13"/>
  <c r="U328" i="13"/>
  <c r="V328" i="13" s="1"/>
  <c r="T156" i="13"/>
  <c r="U156" i="13"/>
  <c r="V156" i="13" s="1"/>
  <c r="T217" i="13"/>
  <c r="U217" i="13"/>
  <c r="V217" i="13" s="1"/>
  <c r="T183" i="13"/>
  <c r="U183" i="13"/>
  <c r="V183" i="13" s="1"/>
  <c r="T78" i="13"/>
  <c r="U78" i="13"/>
  <c r="V78" i="13" s="1"/>
  <c r="T245" i="13"/>
  <c r="U245" i="13"/>
  <c r="V245" i="13" s="1"/>
  <c r="T212" i="13"/>
  <c r="U212" i="13"/>
  <c r="V212" i="13" s="1"/>
  <c r="T90" i="13"/>
  <c r="U90" i="13"/>
  <c r="V90" i="13" s="1"/>
  <c r="T239" i="13"/>
  <c r="U239" i="13"/>
  <c r="V239" i="13" s="1"/>
  <c r="T299" i="13"/>
  <c r="U299" i="13"/>
  <c r="V299" i="13" s="1"/>
  <c r="T319" i="13"/>
  <c r="U319" i="13"/>
  <c r="V319" i="13" s="1"/>
  <c r="T187" i="13"/>
  <c r="U187" i="13"/>
  <c r="V187" i="13" s="1"/>
  <c r="T73" i="13"/>
  <c r="U73" i="13"/>
  <c r="V73" i="13" s="1"/>
  <c r="T286" i="13"/>
  <c r="U286" i="13"/>
  <c r="V286" i="13" s="1"/>
  <c r="T291" i="13"/>
  <c r="U291" i="13"/>
  <c r="V291" i="13" s="1"/>
  <c r="T311" i="13"/>
  <c r="U311" i="13"/>
  <c r="V311" i="13" s="1"/>
  <c r="T179" i="13"/>
  <c r="U179" i="13"/>
  <c r="V179" i="13" s="1"/>
  <c r="T65" i="13"/>
  <c r="U65" i="13"/>
  <c r="V65" i="13" s="1"/>
  <c r="T324" i="13"/>
  <c r="U324" i="13"/>
  <c r="V324" i="13" s="1"/>
  <c r="T283" i="13"/>
  <c r="U283" i="13"/>
  <c r="V283" i="13" s="1"/>
  <c r="T303" i="13"/>
  <c r="U303" i="13"/>
  <c r="V303" i="13" s="1"/>
  <c r="T171" i="13"/>
  <c r="U171" i="13"/>
  <c r="V171" i="13" s="1"/>
  <c r="T57" i="13"/>
  <c r="U57" i="13"/>
  <c r="V57" i="13" s="1"/>
  <c r="T350" i="13"/>
  <c r="U350" i="13"/>
  <c r="V350" i="13" s="1"/>
  <c r="T273" i="13"/>
  <c r="U273" i="13"/>
  <c r="V273" i="13" s="1"/>
  <c r="T295" i="13"/>
  <c r="U295" i="13"/>
  <c r="V295" i="13" s="1"/>
  <c r="T163" i="13"/>
  <c r="U163" i="13"/>
  <c r="V163" i="13" s="1"/>
  <c r="T49" i="13"/>
  <c r="U49" i="13"/>
  <c r="V49" i="13" s="1"/>
  <c r="T300" i="13"/>
  <c r="U300" i="13"/>
  <c r="V300" i="13" s="1"/>
  <c r="T270" i="13"/>
  <c r="U270" i="13"/>
  <c r="V270" i="13" s="1"/>
  <c r="T173" i="13"/>
  <c r="U173" i="13"/>
  <c r="V173" i="13" s="1"/>
  <c r="T242" i="13"/>
  <c r="U242" i="13"/>
  <c r="V242" i="13" s="1"/>
  <c r="T152" i="13"/>
  <c r="U152" i="13"/>
  <c r="V152" i="13" s="1"/>
  <c r="T310" i="13"/>
  <c r="U310" i="13"/>
  <c r="V310" i="13" s="1"/>
  <c r="T337" i="13"/>
  <c r="U337" i="13"/>
  <c r="V337" i="13" s="1"/>
  <c r="T101" i="13"/>
  <c r="U101" i="13"/>
  <c r="V101" i="13" s="1"/>
  <c r="T170" i="13"/>
  <c r="U170" i="13"/>
  <c r="V170" i="13" s="1"/>
  <c r="T80" i="13"/>
  <c r="U80" i="13"/>
  <c r="V80" i="13" s="1"/>
  <c r="P297" i="13"/>
  <c r="Q297" i="13"/>
  <c r="R297" i="13" s="1"/>
  <c r="P274" i="13"/>
  <c r="Q274" i="13"/>
  <c r="R274" i="13" s="1"/>
  <c r="P80" i="13"/>
  <c r="Q80" i="13"/>
  <c r="R80" i="13" s="1"/>
  <c r="P190" i="13"/>
  <c r="Q190" i="13"/>
  <c r="R190" i="13" s="1"/>
  <c r="P300" i="13"/>
  <c r="Q300" i="13"/>
  <c r="R300" i="13" s="1"/>
  <c r="P233" i="13"/>
  <c r="Q233" i="13"/>
  <c r="R233" i="13" s="1"/>
  <c r="P266" i="13"/>
  <c r="Q266" i="13"/>
  <c r="R266" i="13" s="1"/>
  <c r="P72" i="13"/>
  <c r="Q72" i="13"/>
  <c r="R72" i="13" s="1"/>
  <c r="P182" i="13"/>
  <c r="Q182" i="13"/>
  <c r="R182" i="13" s="1"/>
  <c r="P292" i="13"/>
  <c r="Q292" i="13"/>
  <c r="R292" i="13" s="1"/>
  <c r="P281" i="13"/>
  <c r="Q281" i="13"/>
  <c r="R281" i="13" s="1"/>
  <c r="P194" i="13"/>
  <c r="Q194" i="13"/>
  <c r="R194" i="13" s="1"/>
  <c r="P311" i="13"/>
  <c r="Q311" i="13"/>
  <c r="R311" i="13" s="1"/>
  <c r="P110" i="13"/>
  <c r="Q110" i="13"/>
  <c r="R110" i="13" s="1"/>
  <c r="P220" i="13"/>
  <c r="Q220" i="13"/>
  <c r="R220" i="13" s="1"/>
  <c r="P315" i="13"/>
  <c r="Q315" i="13"/>
  <c r="R315" i="13" s="1"/>
  <c r="P122" i="13"/>
  <c r="Q122" i="13"/>
  <c r="R122" i="13" s="1"/>
  <c r="P239" i="13"/>
  <c r="Q239" i="13"/>
  <c r="R239" i="13" s="1"/>
  <c r="P349" i="13"/>
  <c r="Q349" i="13"/>
  <c r="R349" i="13" s="1"/>
  <c r="P148" i="13"/>
  <c r="Q148" i="13"/>
  <c r="R148" i="13" s="1"/>
  <c r="P243" i="13"/>
  <c r="Q243" i="13"/>
  <c r="R243" i="13" s="1"/>
  <c r="P50" i="13"/>
  <c r="Q50" i="13"/>
  <c r="R50" i="13" s="1"/>
  <c r="P167" i="13"/>
  <c r="Q167" i="13"/>
  <c r="R167" i="13" s="1"/>
  <c r="P277" i="13"/>
  <c r="Q277" i="13"/>
  <c r="R277" i="13" s="1"/>
  <c r="P76" i="13"/>
  <c r="Q76" i="13"/>
  <c r="R76" i="13" s="1"/>
  <c r="P171" i="13"/>
  <c r="Q171" i="13"/>
  <c r="R171" i="13" s="1"/>
  <c r="P296" i="13"/>
  <c r="Q296" i="13"/>
  <c r="R296" i="13" s="1"/>
  <c r="P95" i="13"/>
  <c r="Q95" i="13"/>
  <c r="R95" i="13" s="1"/>
  <c r="P205" i="13"/>
  <c r="Q205" i="13"/>
  <c r="R205" i="13" s="1"/>
  <c r="P193" i="13"/>
  <c r="Q193" i="13"/>
  <c r="R193" i="13" s="1"/>
  <c r="P99" i="13"/>
  <c r="Q99" i="13"/>
  <c r="R99" i="13" s="1"/>
  <c r="P224" i="13"/>
  <c r="Q224" i="13"/>
  <c r="R224" i="13" s="1"/>
  <c r="P334" i="13"/>
  <c r="Q334" i="13"/>
  <c r="R334" i="13" s="1"/>
  <c r="P133" i="13"/>
  <c r="Q133" i="13"/>
  <c r="R133" i="13" s="1"/>
  <c r="P41" i="13"/>
  <c r="Q41" i="13"/>
  <c r="R41" i="13" s="1"/>
  <c r="P91" i="13"/>
  <c r="Q91" i="13"/>
  <c r="R91" i="13" s="1"/>
  <c r="P216" i="13"/>
  <c r="Q216" i="13"/>
  <c r="R216" i="13" s="1"/>
  <c r="P326" i="13"/>
  <c r="Q326" i="13"/>
  <c r="R326" i="13" s="1"/>
  <c r="P125" i="13"/>
  <c r="Q125" i="13"/>
  <c r="R125" i="13" s="1"/>
  <c r="L7" i="13"/>
  <c r="M7" i="13"/>
  <c r="N7" i="13" s="1"/>
  <c r="T32" i="13"/>
  <c r="U32" i="13"/>
  <c r="V32" i="13" s="1"/>
  <c r="T16" i="13"/>
  <c r="U16" i="13"/>
  <c r="V16" i="13" s="1"/>
  <c r="T26" i="13"/>
  <c r="U26" i="13"/>
  <c r="V26" i="13" s="1"/>
  <c r="T38" i="13"/>
  <c r="U38" i="13"/>
  <c r="V38" i="13" s="1"/>
  <c r="AV329" i="13"/>
  <c r="AW329" i="13"/>
  <c r="AX329" i="13" s="1"/>
  <c r="AV153" i="13"/>
  <c r="AW153" i="13"/>
  <c r="AX153" i="13" s="1"/>
  <c r="AV263" i="13"/>
  <c r="AW263" i="13"/>
  <c r="AX263" i="13" s="1"/>
  <c r="AV62" i="13"/>
  <c r="AW62" i="13"/>
  <c r="AX62" i="13" s="1"/>
  <c r="AV172" i="13"/>
  <c r="AW172" i="13"/>
  <c r="AX172" i="13" s="1"/>
  <c r="AV43" i="13"/>
  <c r="AW43" i="13"/>
  <c r="AX43" i="13" s="1"/>
  <c r="AV209" i="13"/>
  <c r="AW209" i="13"/>
  <c r="AX209" i="13" s="1"/>
  <c r="AV319" i="13"/>
  <c r="AW319" i="13"/>
  <c r="AX319" i="13" s="1"/>
  <c r="AV118" i="13"/>
  <c r="AW118" i="13"/>
  <c r="AX118" i="13" s="1"/>
  <c r="AV228" i="13"/>
  <c r="AW228" i="13"/>
  <c r="AX228" i="13" s="1"/>
  <c r="AV331" i="13"/>
  <c r="AW331" i="13"/>
  <c r="AX331" i="13" s="1"/>
  <c r="AV201" i="13"/>
  <c r="AW201" i="13"/>
  <c r="AX201" i="13" s="1"/>
  <c r="AV311" i="13"/>
  <c r="AW311" i="13"/>
  <c r="AX311" i="13" s="1"/>
  <c r="AV110" i="13"/>
  <c r="AW110" i="13"/>
  <c r="AX110" i="13" s="1"/>
  <c r="AV220" i="13"/>
  <c r="AW220" i="13"/>
  <c r="AX220" i="13" s="1"/>
  <c r="AV299" i="13"/>
  <c r="AW299" i="13"/>
  <c r="AX299" i="13" s="1"/>
  <c r="AV193" i="13"/>
  <c r="AW193" i="13"/>
  <c r="AX193" i="13" s="1"/>
  <c r="AV303" i="13"/>
  <c r="AW303" i="13"/>
  <c r="AX303" i="13" s="1"/>
  <c r="AV102" i="13"/>
  <c r="AW102" i="13"/>
  <c r="AX102" i="13" s="1"/>
  <c r="AV212" i="13"/>
  <c r="AW212" i="13"/>
  <c r="AX212" i="13" s="1"/>
  <c r="AV267" i="13"/>
  <c r="AW267" i="13"/>
  <c r="AX267" i="13" s="1"/>
  <c r="AV185" i="13"/>
  <c r="AW185" i="13"/>
  <c r="AX185" i="13" s="1"/>
  <c r="AV295" i="13"/>
  <c r="AW295" i="13"/>
  <c r="AX295" i="13" s="1"/>
  <c r="AV94" i="13"/>
  <c r="AW94" i="13"/>
  <c r="AX94" i="13" s="1"/>
  <c r="AV204" i="13"/>
  <c r="AW204" i="13"/>
  <c r="AX204" i="13" s="1"/>
  <c r="AV91" i="13"/>
  <c r="AW91" i="13"/>
  <c r="AX91" i="13" s="1"/>
  <c r="AV113" i="13"/>
  <c r="AW113" i="13"/>
  <c r="AX113" i="13" s="1"/>
  <c r="AV223" i="13"/>
  <c r="AW223" i="13"/>
  <c r="AX223" i="13" s="1"/>
  <c r="AV333" i="13"/>
  <c r="AW333" i="13"/>
  <c r="AX333" i="13" s="1"/>
  <c r="AV132" i="13"/>
  <c r="AW132" i="13"/>
  <c r="AX132" i="13" s="1"/>
  <c r="AV346" i="13"/>
  <c r="AW346" i="13"/>
  <c r="AX346" i="13" s="1"/>
  <c r="AV352" i="13"/>
  <c r="AW352" i="13"/>
  <c r="AX352" i="13" s="1"/>
  <c r="AV151" i="13"/>
  <c r="AW151" i="13"/>
  <c r="AX151" i="13" s="1"/>
  <c r="AV261" i="13"/>
  <c r="AW261" i="13"/>
  <c r="AX261" i="13" s="1"/>
  <c r="AV60" i="13"/>
  <c r="AW60" i="13"/>
  <c r="AX60" i="13" s="1"/>
  <c r="AV323" i="13"/>
  <c r="AW323" i="13"/>
  <c r="AX323" i="13" s="1"/>
  <c r="AV97" i="13"/>
  <c r="AW97" i="13"/>
  <c r="AX97" i="13" s="1"/>
  <c r="AV207" i="13"/>
  <c r="AW207" i="13"/>
  <c r="AX207" i="13" s="1"/>
  <c r="AV317" i="13"/>
  <c r="AW317" i="13"/>
  <c r="AX317" i="13" s="1"/>
  <c r="AV116" i="13"/>
  <c r="AW116" i="13"/>
  <c r="AX116" i="13" s="1"/>
  <c r="AJ32" i="13"/>
  <c r="AK32" i="13"/>
  <c r="AL32" i="13" s="1"/>
  <c r="AJ24" i="13"/>
  <c r="AK24" i="13"/>
  <c r="AL24" i="13" s="1"/>
  <c r="AJ16" i="13"/>
  <c r="AK16" i="13"/>
  <c r="AL16" i="13" s="1"/>
  <c r="AJ39" i="13"/>
  <c r="AK39" i="13"/>
  <c r="AL39" i="13" s="1"/>
  <c r="AJ31" i="13"/>
  <c r="AK31" i="13"/>
  <c r="AL31" i="13" s="1"/>
  <c r="AJ21" i="13"/>
  <c r="AK21" i="13"/>
  <c r="AL21" i="13" s="1"/>
  <c r="AZ34" i="13"/>
  <c r="BA34" i="13"/>
  <c r="BB34" i="13" s="1"/>
  <c r="AZ23" i="13"/>
  <c r="BA23" i="13"/>
  <c r="BB23" i="13" s="1"/>
  <c r="AJ332" i="13"/>
  <c r="AK332" i="13"/>
  <c r="AL332" i="13" s="1"/>
  <c r="AJ110" i="13"/>
  <c r="AK110" i="13"/>
  <c r="AL110" i="13" s="1"/>
  <c r="AJ193" i="13"/>
  <c r="AK193" i="13"/>
  <c r="AL193" i="13" s="1"/>
  <c r="AJ255" i="13"/>
  <c r="AK255" i="13"/>
  <c r="AL255" i="13" s="1"/>
  <c r="AJ104" i="13"/>
  <c r="AK104" i="13"/>
  <c r="AL104" i="13" s="1"/>
  <c r="AZ314" i="13"/>
  <c r="BA314" i="13"/>
  <c r="BB314" i="13" s="1"/>
  <c r="AZ121" i="13"/>
  <c r="BA121" i="13"/>
  <c r="BB121" i="13" s="1"/>
  <c r="AZ230" i="13"/>
  <c r="BA230" i="13"/>
  <c r="BB230" i="13" s="1"/>
  <c r="AZ340" i="13"/>
  <c r="BA340" i="13"/>
  <c r="BB340" i="13" s="1"/>
  <c r="AZ147" i="13"/>
  <c r="BA147" i="13"/>
  <c r="BB147" i="13" s="1"/>
  <c r="AJ324" i="13"/>
  <c r="AK324" i="13"/>
  <c r="AL324" i="13" s="1"/>
  <c r="AJ99" i="13"/>
  <c r="AK99" i="13"/>
  <c r="AL99" i="13" s="1"/>
  <c r="AJ185" i="13"/>
  <c r="AK185" i="13"/>
  <c r="AL185" i="13" s="1"/>
  <c r="AJ247" i="13"/>
  <c r="AK247" i="13"/>
  <c r="AL247" i="13" s="1"/>
  <c r="AJ96" i="13"/>
  <c r="AK96" i="13"/>
  <c r="AL96" i="13" s="1"/>
  <c r="AZ306" i="13"/>
  <c r="BA306" i="13"/>
  <c r="BB306" i="13" s="1"/>
  <c r="AZ113" i="13"/>
  <c r="BA113" i="13"/>
  <c r="BB113" i="13" s="1"/>
  <c r="AZ222" i="13"/>
  <c r="BA222" i="13"/>
  <c r="BB222" i="13" s="1"/>
  <c r="AZ332" i="13"/>
  <c r="BA332" i="13"/>
  <c r="BB332" i="13" s="1"/>
  <c r="AZ139" i="13"/>
  <c r="BA139" i="13"/>
  <c r="BB139" i="13" s="1"/>
  <c r="AJ316" i="13"/>
  <c r="AK316" i="13"/>
  <c r="AL316" i="13" s="1"/>
  <c r="AJ89" i="13"/>
  <c r="AK89" i="13"/>
  <c r="AL89" i="13" s="1"/>
  <c r="AJ177" i="13"/>
  <c r="AK177" i="13"/>
  <c r="AL177" i="13" s="1"/>
  <c r="AJ239" i="13"/>
  <c r="AK239" i="13"/>
  <c r="AL239" i="13" s="1"/>
  <c r="AJ88" i="13"/>
  <c r="AK88" i="13"/>
  <c r="AL88" i="13" s="1"/>
  <c r="AZ298" i="13"/>
  <c r="BA298" i="13"/>
  <c r="BB298" i="13" s="1"/>
  <c r="AZ105" i="13"/>
  <c r="BA105" i="13"/>
  <c r="BB105" i="13" s="1"/>
  <c r="AZ214" i="13"/>
  <c r="BA214" i="13"/>
  <c r="BB214" i="13" s="1"/>
  <c r="AZ324" i="13"/>
  <c r="BA324" i="13"/>
  <c r="BB324" i="13" s="1"/>
  <c r="AZ131" i="13"/>
  <c r="BA131" i="13"/>
  <c r="BB131" i="13" s="1"/>
  <c r="AJ308" i="13"/>
  <c r="AK308" i="13"/>
  <c r="AL308" i="13" s="1"/>
  <c r="AJ78" i="13"/>
  <c r="AK78" i="13"/>
  <c r="AL78" i="13" s="1"/>
  <c r="AJ169" i="13"/>
  <c r="AK169" i="13"/>
  <c r="AL169" i="13" s="1"/>
  <c r="AJ231" i="13"/>
  <c r="AK231" i="13"/>
  <c r="AL231" i="13" s="1"/>
  <c r="AJ80" i="13"/>
  <c r="AK80" i="13"/>
  <c r="AL80" i="13" s="1"/>
  <c r="AZ290" i="13"/>
  <c r="BA290" i="13"/>
  <c r="BB290" i="13" s="1"/>
  <c r="AZ97" i="13"/>
  <c r="BA97" i="13"/>
  <c r="BB97" i="13" s="1"/>
  <c r="AZ206" i="13"/>
  <c r="BA206" i="13"/>
  <c r="BB206" i="13" s="1"/>
  <c r="AZ316" i="13"/>
  <c r="BA316" i="13"/>
  <c r="BB316" i="13" s="1"/>
  <c r="AZ123" i="13"/>
  <c r="BA123" i="13"/>
  <c r="BB123" i="13" s="1"/>
  <c r="AJ300" i="13"/>
  <c r="AK300" i="13"/>
  <c r="AL300" i="13" s="1"/>
  <c r="AJ67" i="13"/>
  <c r="AK67" i="13"/>
  <c r="AL67" i="13" s="1"/>
  <c r="AJ161" i="13"/>
  <c r="AK161" i="13"/>
  <c r="AL161" i="13" s="1"/>
  <c r="AJ223" i="13"/>
  <c r="AK223" i="13"/>
  <c r="AL223" i="13" s="1"/>
  <c r="AJ72" i="13"/>
  <c r="AK72" i="13"/>
  <c r="AL72" i="13" s="1"/>
  <c r="AZ282" i="13"/>
  <c r="BA282" i="13"/>
  <c r="BB282" i="13" s="1"/>
  <c r="AZ89" i="13"/>
  <c r="BA89" i="13"/>
  <c r="BB89" i="13" s="1"/>
  <c r="AZ198" i="13"/>
  <c r="BA198" i="13"/>
  <c r="BB198" i="13" s="1"/>
  <c r="AZ308" i="13"/>
  <c r="BA308" i="13"/>
  <c r="BB308" i="13" s="1"/>
  <c r="AZ115" i="13"/>
  <c r="BA115" i="13"/>
  <c r="BB115" i="13" s="1"/>
  <c r="AJ292" i="13"/>
  <c r="AK292" i="13"/>
  <c r="AL292" i="13" s="1"/>
  <c r="AJ57" i="13"/>
  <c r="AK57" i="13"/>
  <c r="AL57" i="13" s="1"/>
  <c r="AJ153" i="13"/>
  <c r="AK153" i="13"/>
  <c r="AL153" i="13" s="1"/>
  <c r="AJ215" i="13"/>
  <c r="AK215" i="13"/>
  <c r="AL215" i="13" s="1"/>
  <c r="AJ64" i="13"/>
  <c r="AK64" i="13"/>
  <c r="AL64" i="13" s="1"/>
  <c r="AZ274" i="13"/>
  <c r="BA274" i="13"/>
  <c r="BB274" i="13" s="1"/>
  <c r="AZ81" i="13"/>
  <c r="BA81" i="13"/>
  <c r="BB81" i="13" s="1"/>
  <c r="AZ190" i="13"/>
  <c r="BA190" i="13"/>
  <c r="BB190" i="13" s="1"/>
  <c r="AZ300" i="13"/>
  <c r="BA300" i="13"/>
  <c r="BB300" i="13" s="1"/>
  <c r="AZ107" i="13"/>
  <c r="BA107" i="13"/>
  <c r="BB107" i="13" s="1"/>
  <c r="AJ284" i="13"/>
  <c r="AK284" i="13"/>
  <c r="AL284" i="13" s="1"/>
  <c r="AJ45" i="13"/>
  <c r="AK45" i="13"/>
  <c r="AL45" i="13" s="1"/>
  <c r="AJ145" i="13"/>
  <c r="AK145" i="13"/>
  <c r="AL145" i="13" s="1"/>
  <c r="AJ207" i="13"/>
  <c r="AK207" i="13"/>
  <c r="AL207" i="13" s="1"/>
  <c r="AJ56" i="13"/>
  <c r="AK56" i="13"/>
  <c r="AL56" i="13" s="1"/>
  <c r="AZ266" i="13"/>
  <c r="BA266" i="13"/>
  <c r="BB266" i="13" s="1"/>
  <c r="AZ73" i="13"/>
  <c r="BA73" i="13"/>
  <c r="BB73" i="13" s="1"/>
  <c r="AZ182" i="13"/>
  <c r="BA182" i="13"/>
  <c r="BB182" i="13" s="1"/>
  <c r="AZ292" i="13"/>
  <c r="BA292" i="13"/>
  <c r="BB292" i="13" s="1"/>
  <c r="AZ99" i="13"/>
  <c r="BA99" i="13"/>
  <c r="BB99" i="13" s="1"/>
  <c r="AJ276" i="13"/>
  <c r="AK276" i="13"/>
  <c r="AL276" i="13" s="1"/>
  <c r="AJ354" i="13"/>
  <c r="AK354" i="13"/>
  <c r="AL354" i="13" s="1"/>
  <c r="AJ137" i="13"/>
  <c r="AK137" i="13"/>
  <c r="AL137" i="13" s="1"/>
  <c r="AJ199" i="13"/>
  <c r="AK199" i="13"/>
  <c r="AL199" i="13" s="1"/>
  <c r="AJ48" i="13"/>
  <c r="AK48" i="13"/>
  <c r="AL48" i="13" s="1"/>
  <c r="AZ258" i="13"/>
  <c r="BA258" i="13"/>
  <c r="BB258" i="13" s="1"/>
  <c r="AZ65" i="13"/>
  <c r="BA65" i="13"/>
  <c r="BB65" i="13" s="1"/>
  <c r="AZ174" i="13"/>
  <c r="BA174" i="13"/>
  <c r="BB174" i="13" s="1"/>
  <c r="AZ284" i="13"/>
  <c r="BA284" i="13"/>
  <c r="BB284" i="13" s="1"/>
  <c r="AZ91" i="13"/>
  <c r="BA91" i="13"/>
  <c r="BB91" i="13" s="1"/>
  <c r="AB19" i="13"/>
  <c r="AC19" i="13"/>
  <c r="AD19" i="13" s="1"/>
  <c r="AB26" i="13"/>
  <c r="AC26" i="13"/>
  <c r="AD26" i="13" s="1"/>
  <c r="AB11" i="13"/>
  <c r="AC11" i="13"/>
  <c r="AD11" i="13" s="1"/>
  <c r="AB23" i="13"/>
  <c r="AC23" i="13"/>
  <c r="AD23" i="13" s="1"/>
  <c r="P11" i="13"/>
  <c r="Q11" i="13"/>
  <c r="R11" i="13" s="1"/>
  <c r="P32" i="13"/>
  <c r="Q32" i="13"/>
  <c r="R32" i="13" s="1"/>
  <c r="P24" i="13"/>
  <c r="Q24" i="13"/>
  <c r="R24" i="13" s="1"/>
  <c r="P16" i="13"/>
  <c r="Q16" i="13"/>
  <c r="R16" i="13" s="1"/>
  <c r="H8" i="13"/>
  <c r="I8" i="13"/>
  <c r="J8" i="13" s="1"/>
  <c r="AR9" i="13"/>
  <c r="AS9" i="13"/>
  <c r="AT9" i="13" s="1"/>
  <c r="AF203" i="13"/>
  <c r="AG203" i="13"/>
  <c r="AH203" i="13" s="1"/>
  <c r="AF329" i="13"/>
  <c r="AG329" i="13"/>
  <c r="AH329" i="13" s="1"/>
  <c r="AF128" i="13"/>
  <c r="AG128" i="13"/>
  <c r="AH128" i="13" s="1"/>
  <c r="AF238" i="13"/>
  <c r="AG238" i="13"/>
  <c r="AH238" i="13" s="1"/>
  <c r="AF324" i="13"/>
  <c r="AG324" i="13"/>
  <c r="AH324" i="13" s="1"/>
  <c r="AF131" i="13"/>
  <c r="AG131" i="13"/>
  <c r="AH131" i="13" s="1"/>
  <c r="AF257" i="13"/>
  <c r="AG257" i="13"/>
  <c r="AH257" i="13" s="1"/>
  <c r="AF56" i="13"/>
  <c r="AG56" i="13"/>
  <c r="AH56" i="13" s="1"/>
  <c r="AF166" i="13"/>
  <c r="AG166" i="13"/>
  <c r="AH166" i="13" s="1"/>
  <c r="AF252" i="13"/>
  <c r="AG252" i="13"/>
  <c r="AH252" i="13" s="1"/>
  <c r="AF59" i="13"/>
  <c r="AG59" i="13"/>
  <c r="AH59" i="13" s="1"/>
  <c r="AF185" i="13"/>
  <c r="AG185" i="13"/>
  <c r="AH185" i="13" s="1"/>
  <c r="AF295" i="13"/>
  <c r="AG295" i="13"/>
  <c r="AH295" i="13" s="1"/>
  <c r="AF94" i="13"/>
  <c r="AG94" i="13"/>
  <c r="AH94" i="13" s="1"/>
  <c r="AF180" i="13"/>
  <c r="AG180" i="13"/>
  <c r="AH180" i="13" s="1"/>
  <c r="AF306" i="13"/>
  <c r="AG306" i="13"/>
  <c r="AH306" i="13" s="1"/>
  <c r="AF113" i="13"/>
  <c r="AG113" i="13"/>
  <c r="AH113" i="13" s="1"/>
  <c r="AF223" i="13"/>
  <c r="AG223" i="13"/>
  <c r="AH223" i="13" s="1"/>
  <c r="AF333" i="13"/>
  <c r="AG333" i="13"/>
  <c r="AH333" i="13" s="1"/>
  <c r="AF108" i="13"/>
  <c r="AG108" i="13"/>
  <c r="AH108" i="13" s="1"/>
  <c r="AF234" i="13"/>
  <c r="AG234" i="13"/>
  <c r="AH234" i="13" s="1"/>
  <c r="AF352" i="13"/>
  <c r="AG352" i="13"/>
  <c r="AH352" i="13" s="1"/>
  <c r="AF151" i="13"/>
  <c r="AG151" i="13"/>
  <c r="AH151" i="13" s="1"/>
  <c r="AF261" i="13"/>
  <c r="AG261" i="13"/>
  <c r="AH261" i="13" s="1"/>
  <c r="AF41" i="13"/>
  <c r="AG41" i="13"/>
  <c r="AH41" i="13" s="1"/>
  <c r="AF162" i="13"/>
  <c r="AG162" i="13"/>
  <c r="AH162" i="13" s="1"/>
  <c r="AF280" i="13"/>
  <c r="AG280" i="13"/>
  <c r="AH280" i="13" s="1"/>
  <c r="AF79" i="13"/>
  <c r="AG79" i="13"/>
  <c r="AH79" i="13" s="1"/>
  <c r="AF189" i="13"/>
  <c r="AG189" i="13"/>
  <c r="AH189" i="13" s="1"/>
  <c r="AF347" i="13"/>
  <c r="AG347" i="13"/>
  <c r="AH347" i="13" s="1"/>
  <c r="AF154" i="13"/>
  <c r="AG154" i="13"/>
  <c r="AH154" i="13" s="1"/>
  <c r="AF272" i="13"/>
  <c r="AG272" i="13"/>
  <c r="AH272" i="13" s="1"/>
  <c r="AF71" i="13"/>
  <c r="AG71" i="13"/>
  <c r="AH71" i="13" s="1"/>
  <c r="AF181" i="13"/>
  <c r="AG181" i="13"/>
  <c r="AH181" i="13" s="1"/>
  <c r="AF339" i="13"/>
  <c r="AG339" i="13"/>
  <c r="AH339" i="13" s="1"/>
  <c r="AF146" i="13"/>
  <c r="AG146" i="13"/>
  <c r="AH146" i="13" s="1"/>
  <c r="AF264" i="13"/>
  <c r="AG264" i="13"/>
  <c r="AH264" i="13" s="1"/>
  <c r="AF63" i="13"/>
  <c r="AG63" i="13"/>
  <c r="AH63" i="13" s="1"/>
  <c r="AF173" i="13"/>
  <c r="AG173" i="13"/>
  <c r="AH173" i="13" s="1"/>
  <c r="X15" i="13"/>
  <c r="Y15" i="13"/>
  <c r="Z15" i="13" s="1"/>
  <c r="H32" i="13"/>
  <c r="I32" i="13"/>
  <c r="J32" i="13" s="1"/>
  <c r="AR38" i="13"/>
  <c r="AS38" i="13"/>
  <c r="AT38" i="13" s="1"/>
  <c r="X30" i="13"/>
  <c r="Y30" i="13"/>
  <c r="Z30" i="13" s="1"/>
  <c r="H16" i="13"/>
  <c r="I16" i="13"/>
  <c r="J16" i="13" s="1"/>
  <c r="AR20" i="13"/>
  <c r="AS20" i="13"/>
  <c r="AT20" i="13" s="1"/>
  <c r="X12" i="13"/>
  <c r="Y12" i="13"/>
  <c r="Z12" i="13" s="1"/>
  <c r="X39" i="13"/>
  <c r="Y39" i="13"/>
  <c r="Z39" i="13" s="1"/>
  <c r="H11" i="13"/>
  <c r="I11" i="13"/>
  <c r="J11" i="13" s="1"/>
  <c r="AR32" i="13"/>
  <c r="AS32" i="13"/>
  <c r="AT32" i="13" s="1"/>
  <c r="X23" i="13"/>
  <c r="Y23" i="13"/>
  <c r="Z23" i="13" s="1"/>
  <c r="O5" i="13"/>
  <c r="Q6" i="13"/>
  <c r="P6" i="13"/>
  <c r="D293" i="13"/>
  <c r="E293" i="13"/>
  <c r="F293" i="13" s="1"/>
  <c r="D152" i="13"/>
  <c r="E152" i="13"/>
  <c r="F152" i="13" s="1"/>
  <c r="D303" i="13"/>
  <c r="E303" i="13"/>
  <c r="F303" i="13" s="1"/>
  <c r="D45" i="13"/>
  <c r="E45" i="13"/>
  <c r="F45" i="13" s="1"/>
  <c r="D233" i="13"/>
  <c r="E233" i="13"/>
  <c r="F233" i="13" s="1"/>
  <c r="D40" i="13"/>
  <c r="E40" i="13"/>
  <c r="F40" i="13" s="1"/>
  <c r="D158" i="13"/>
  <c r="E158" i="13"/>
  <c r="F158" i="13" s="1"/>
  <c r="D328" i="13"/>
  <c r="E328" i="13"/>
  <c r="F328" i="13" s="1"/>
  <c r="D278" i="13"/>
  <c r="E278" i="13"/>
  <c r="F278" i="13" s="1"/>
  <c r="D67" i="13"/>
  <c r="E67" i="13"/>
  <c r="F67" i="13" s="1"/>
  <c r="D183" i="13"/>
  <c r="E183" i="13"/>
  <c r="F183" i="13" s="1"/>
  <c r="D277" i="13"/>
  <c r="E277" i="13"/>
  <c r="F277" i="13" s="1"/>
  <c r="D88" i="13"/>
  <c r="E88" i="13"/>
  <c r="F88" i="13" s="1"/>
  <c r="D287" i="13"/>
  <c r="E287" i="13"/>
  <c r="F287" i="13" s="1"/>
  <c r="D204" i="13"/>
  <c r="E204" i="13"/>
  <c r="F204" i="13" s="1"/>
  <c r="D217" i="13"/>
  <c r="E217" i="13"/>
  <c r="F217" i="13" s="1"/>
  <c r="D24" i="13"/>
  <c r="E24" i="13"/>
  <c r="F24" i="13" s="1"/>
  <c r="D96" i="13"/>
  <c r="E96" i="13"/>
  <c r="F96" i="13" s="1"/>
  <c r="D312" i="13"/>
  <c r="E312" i="13"/>
  <c r="F312" i="13" s="1"/>
  <c r="D262" i="13"/>
  <c r="E262" i="13"/>
  <c r="F262" i="13" s="1"/>
  <c r="D51" i="13"/>
  <c r="E51" i="13"/>
  <c r="F51" i="13" s="1"/>
  <c r="D167" i="13"/>
  <c r="E167" i="13"/>
  <c r="F167" i="13" s="1"/>
  <c r="D134" i="13"/>
  <c r="E134" i="13"/>
  <c r="F134" i="13" s="1"/>
  <c r="D289" i="13"/>
  <c r="E289" i="13"/>
  <c r="F289" i="13" s="1"/>
  <c r="D166" i="13"/>
  <c r="E166" i="13"/>
  <c r="F166" i="13" s="1"/>
  <c r="D124" i="13"/>
  <c r="E124" i="13"/>
  <c r="F124" i="13" s="1"/>
  <c r="D137" i="13"/>
  <c r="E137" i="13"/>
  <c r="F137" i="13" s="1"/>
  <c r="D27" i="13"/>
  <c r="E27" i="13"/>
  <c r="F27" i="13" s="1"/>
  <c r="D290" i="13"/>
  <c r="E290" i="13"/>
  <c r="F290" i="13" s="1"/>
  <c r="D323" i="13"/>
  <c r="E323" i="13"/>
  <c r="F323" i="13" s="1"/>
  <c r="D133" i="13"/>
  <c r="E133" i="13"/>
  <c r="F133" i="13" s="1"/>
  <c r="D122" i="13"/>
  <c r="E122" i="13"/>
  <c r="F122" i="13" s="1"/>
  <c r="D10" i="13"/>
  <c r="E10" i="13"/>
  <c r="F10" i="13" s="1"/>
  <c r="D292" i="13"/>
  <c r="E292" i="13"/>
  <c r="F292" i="13" s="1"/>
  <c r="D171" i="13"/>
  <c r="E171" i="13"/>
  <c r="F171" i="13" s="1"/>
  <c r="D155" i="13"/>
  <c r="E155" i="13"/>
  <c r="F155" i="13" s="1"/>
  <c r="D44" i="13"/>
  <c r="E44" i="13"/>
  <c r="F44" i="13" s="1"/>
  <c r="D57" i="13"/>
  <c r="E57" i="13"/>
  <c r="F57" i="13" s="1"/>
  <c r="D301" i="13"/>
  <c r="E301" i="13"/>
  <c r="F301" i="13" s="1"/>
  <c r="D174" i="13"/>
  <c r="E174" i="13"/>
  <c r="F174" i="13" s="1"/>
  <c r="D311" i="13"/>
  <c r="E311" i="13"/>
  <c r="F311" i="13" s="1"/>
  <c r="D53" i="13"/>
  <c r="E53" i="13"/>
  <c r="F53" i="13" s="1"/>
  <c r="D42" i="13"/>
  <c r="E42" i="13"/>
  <c r="F42" i="13" s="1"/>
  <c r="AF26" i="13"/>
  <c r="AG26" i="13"/>
  <c r="AH26" i="13" s="1"/>
  <c r="AF11" i="13"/>
  <c r="AG11" i="13"/>
  <c r="AH11" i="13" s="1"/>
  <c r="AF25" i="13"/>
  <c r="AG25" i="13"/>
  <c r="AH25" i="13" s="1"/>
  <c r="AF40" i="13"/>
  <c r="AG40" i="13"/>
  <c r="AH40" i="13" s="1"/>
  <c r="AB213" i="13"/>
  <c r="AC213" i="13"/>
  <c r="AD213" i="13" s="1"/>
  <c r="AB331" i="13"/>
  <c r="AC331" i="13"/>
  <c r="AD331" i="13" s="1"/>
  <c r="AB130" i="13"/>
  <c r="AC130" i="13"/>
  <c r="AD130" i="13" s="1"/>
  <c r="AB240" i="13"/>
  <c r="AC240" i="13"/>
  <c r="AD240" i="13" s="1"/>
  <c r="AB350" i="13"/>
  <c r="AC350" i="13"/>
  <c r="AD350" i="13" s="1"/>
  <c r="AB205" i="13"/>
  <c r="AC205" i="13"/>
  <c r="AD205" i="13" s="1"/>
  <c r="AB323" i="13"/>
  <c r="AC323" i="13"/>
  <c r="AD323" i="13" s="1"/>
  <c r="AB122" i="13"/>
  <c r="AC122" i="13"/>
  <c r="AD122" i="13" s="1"/>
  <c r="AB232" i="13"/>
  <c r="AC232" i="13"/>
  <c r="AD232" i="13" s="1"/>
  <c r="AB342" i="13"/>
  <c r="AC342" i="13"/>
  <c r="AD342" i="13" s="1"/>
  <c r="AB197" i="13"/>
  <c r="AC197" i="13"/>
  <c r="AD197" i="13" s="1"/>
  <c r="AB315" i="13"/>
  <c r="AC315" i="13"/>
  <c r="AD315" i="13" s="1"/>
  <c r="AB114" i="13"/>
  <c r="AC114" i="13"/>
  <c r="AD114" i="13" s="1"/>
  <c r="AB224" i="13"/>
  <c r="AC224" i="13"/>
  <c r="AD224" i="13" s="1"/>
  <c r="AB334" i="13"/>
  <c r="AC334" i="13"/>
  <c r="AD334" i="13" s="1"/>
  <c r="AB189" i="13"/>
  <c r="AC189" i="13"/>
  <c r="AD189" i="13" s="1"/>
  <c r="AB307" i="13"/>
  <c r="AC307" i="13"/>
  <c r="AD307" i="13" s="1"/>
  <c r="AB106" i="13"/>
  <c r="AC106" i="13"/>
  <c r="AD106" i="13" s="1"/>
  <c r="AB216" i="13"/>
  <c r="AC216" i="13"/>
  <c r="AD216" i="13" s="1"/>
  <c r="AB326" i="13"/>
  <c r="AC326" i="13"/>
  <c r="AD326" i="13" s="1"/>
  <c r="AB181" i="13"/>
  <c r="AC181" i="13"/>
  <c r="AD181" i="13" s="1"/>
  <c r="AB299" i="13"/>
  <c r="AC299" i="13"/>
  <c r="AD299" i="13" s="1"/>
  <c r="AB98" i="13"/>
  <c r="AC98" i="13"/>
  <c r="AD98" i="13" s="1"/>
  <c r="AB208" i="13"/>
  <c r="AC208" i="13"/>
  <c r="AD208" i="13" s="1"/>
  <c r="AB318" i="13"/>
  <c r="AC318" i="13"/>
  <c r="AD318" i="13" s="1"/>
  <c r="AB173" i="13"/>
  <c r="AC173" i="13"/>
  <c r="AD173" i="13" s="1"/>
  <c r="AB291" i="13"/>
  <c r="AC291" i="13"/>
  <c r="AD291" i="13" s="1"/>
  <c r="AB90" i="13"/>
  <c r="AC90" i="13"/>
  <c r="AD90" i="13" s="1"/>
  <c r="AB200" i="13"/>
  <c r="AC200" i="13"/>
  <c r="AD200" i="13" s="1"/>
  <c r="AB310" i="13"/>
  <c r="AC310" i="13"/>
  <c r="AD310" i="13" s="1"/>
  <c r="AB165" i="13"/>
  <c r="AC165" i="13"/>
  <c r="AD165" i="13" s="1"/>
  <c r="AB283" i="13"/>
  <c r="AC283" i="13"/>
  <c r="AD283" i="13" s="1"/>
  <c r="AB82" i="13"/>
  <c r="AC82" i="13"/>
  <c r="AD82" i="13" s="1"/>
  <c r="AB192" i="13"/>
  <c r="AC192" i="13"/>
  <c r="AD192" i="13" s="1"/>
  <c r="AB302" i="13"/>
  <c r="AC302" i="13"/>
  <c r="AD302" i="13" s="1"/>
  <c r="AB157" i="13"/>
  <c r="AC157" i="13"/>
  <c r="AD157" i="13" s="1"/>
  <c r="AB275" i="13"/>
  <c r="AC275" i="13"/>
  <c r="AD275" i="13" s="1"/>
  <c r="AB74" i="13"/>
  <c r="AC74" i="13"/>
  <c r="AD74" i="13" s="1"/>
  <c r="AB184" i="13"/>
  <c r="AC184" i="13"/>
  <c r="AD184" i="13" s="1"/>
  <c r="AB294" i="13"/>
  <c r="AC294" i="13"/>
  <c r="AD294" i="13" s="1"/>
  <c r="AN37" i="13"/>
  <c r="AO37" i="13"/>
  <c r="AP37" i="13" s="1"/>
  <c r="AN21" i="13"/>
  <c r="AO21" i="13"/>
  <c r="AP21" i="13" s="1"/>
  <c r="AN36" i="13"/>
  <c r="AO36" i="13"/>
  <c r="AP36" i="13" s="1"/>
  <c r="AN20" i="13"/>
  <c r="AO20" i="13"/>
  <c r="AP20" i="13" s="1"/>
  <c r="L11" i="13"/>
  <c r="M11" i="13"/>
  <c r="N11" i="13" s="1"/>
  <c r="L35" i="13"/>
  <c r="M35" i="13"/>
  <c r="N35" i="13" s="1"/>
  <c r="L39" i="13"/>
  <c r="M39" i="13"/>
  <c r="N39" i="13" s="1"/>
  <c r="L16" i="13"/>
  <c r="M16" i="13"/>
  <c r="N16" i="13" s="1"/>
  <c r="AN252" i="13"/>
  <c r="AO252" i="13"/>
  <c r="AP252" i="13" s="1"/>
  <c r="AN59" i="13"/>
  <c r="AO59" i="13"/>
  <c r="AP59" i="13" s="1"/>
  <c r="AN185" i="13"/>
  <c r="AO185" i="13"/>
  <c r="AP185" i="13" s="1"/>
  <c r="AN295" i="13"/>
  <c r="AO295" i="13"/>
  <c r="AP295" i="13" s="1"/>
  <c r="AN94" i="13"/>
  <c r="AO94" i="13"/>
  <c r="AP94" i="13" s="1"/>
  <c r="AN244" i="13"/>
  <c r="AO244" i="13"/>
  <c r="AP244" i="13" s="1"/>
  <c r="AN51" i="13"/>
  <c r="AO51" i="13"/>
  <c r="AP51" i="13" s="1"/>
  <c r="AN177" i="13"/>
  <c r="AO177" i="13"/>
  <c r="AP177" i="13" s="1"/>
  <c r="AN287" i="13"/>
  <c r="AO287" i="13"/>
  <c r="AP287" i="13" s="1"/>
  <c r="AN86" i="13"/>
  <c r="AO86" i="13"/>
  <c r="AP86" i="13" s="1"/>
  <c r="AN236" i="13"/>
  <c r="AO236" i="13"/>
  <c r="AP236" i="13" s="1"/>
  <c r="AN43" i="13"/>
  <c r="AO43" i="13"/>
  <c r="AP43" i="13" s="1"/>
  <c r="AN169" i="13"/>
  <c r="AO169" i="13"/>
  <c r="AP169" i="13" s="1"/>
  <c r="AN279" i="13"/>
  <c r="AO279" i="13"/>
  <c r="AP279" i="13" s="1"/>
  <c r="AN78" i="13"/>
  <c r="AO78" i="13"/>
  <c r="AP78" i="13" s="1"/>
  <c r="AN164" i="13"/>
  <c r="AO164" i="13"/>
  <c r="AP164" i="13" s="1"/>
  <c r="AN290" i="13"/>
  <c r="AO290" i="13"/>
  <c r="AP290" i="13" s="1"/>
  <c r="AN97" i="13"/>
  <c r="AO97" i="13"/>
  <c r="AP97" i="13" s="1"/>
  <c r="AN207" i="13"/>
  <c r="AO207" i="13"/>
  <c r="AP207" i="13" s="1"/>
  <c r="AN293" i="13"/>
  <c r="AO293" i="13"/>
  <c r="AP293" i="13" s="1"/>
  <c r="AN92" i="13"/>
  <c r="AO92" i="13"/>
  <c r="AP92" i="13" s="1"/>
  <c r="AN218" i="13"/>
  <c r="AO218" i="13"/>
  <c r="AP218" i="13" s="1"/>
  <c r="AN336" i="13"/>
  <c r="AO336" i="13"/>
  <c r="AP336" i="13" s="1"/>
  <c r="AN135" i="13"/>
  <c r="AO135" i="13"/>
  <c r="AP135" i="13" s="1"/>
  <c r="AN285" i="13"/>
  <c r="AO285" i="13"/>
  <c r="AP285" i="13" s="1"/>
  <c r="AN84" i="13"/>
  <c r="AO84" i="13"/>
  <c r="AP84" i="13" s="1"/>
  <c r="AN210" i="13"/>
  <c r="AO210" i="13"/>
  <c r="AP210" i="13" s="1"/>
  <c r="AN328" i="13"/>
  <c r="AO328" i="13"/>
  <c r="AP328" i="13" s="1"/>
  <c r="AN127" i="13"/>
  <c r="AO127" i="13"/>
  <c r="AP127" i="13" s="1"/>
  <c r="AN341" i="13"/>
  <c r="AO341" i="13"/>
  <c r="AP341" i="13" s="1"/>
  <c r="AN140" i="13"/>
  <c r="AO140" i="13"/>
  <c r="AP140" i="13" s="1"/>
  <c r="AN266" i="13"/>
  <c r="AO266" i="13"/>
  <c r="AP266" i="13" s="1"/>
  <c r="AN73" i="13"/>
  <c r="AO73" i="13"/>
  <c r="AP73" i="13" s="1"/>
  <c r="AN183" i="13"/>
  <c r="AO183" i="13"/>
  <c r="AP183" i="13" s="1"/>
  <c r="AN7" i="13"/>
  <c r="AO7" i="13"/>
  <c r="AP7" i="13" s="1"/>
  <c r="AN196" i="13"/>
  <c r="AO196" i="13"/>
  <c r="AP196" i="13" s="1"/>
  <c r="AN322" i="13"/>
  <c r="AO322" i="13"/>
  <c r="AP322" i="13" s="1"/>
  <c r="AN129" i="13"/>
  <c r="AO129" i="13"/>
  <c r="AP129" i="13" s="1"/>
  <c r="AN239" i="13"/>
  <c r="AO239" i="13"/>
  <c r="AP239" i="13" s="1"/>
  <c r="AF8" i="13"/>
  <c r="AG8" i="13"/>
  <c r="AH8" i="13" s="1"/>
  <c r="AV13" i="13"/>
  <c r="AW13" i="13"/>
  <c r="AX13" i="13" s="1"/>
  <c r="AV24" i="13"/>
  <c r="AW24" i="13"/>
  <c r="AX24" i="13" s="1"/>
  <c r="AV39" i="13"/>
  <c r="AW39" i="13"/>
  <c r="AX39" i="13" s="1"/>
  <c r="AV23" i="13"/>
  <c r="AW23" i="13"/>
  <c r="AX23" i="13" s="1"/>
  <c r="T198" i="13"/>
  <c r="U198" i="13"/>
  <c r="V198" i="13" s="1"/>
  <c r="T257" i="13"/>
  <c r="U257" i="13"/>
  <c r="V257" i="13" s="1"/>
  <c r="T92" i="13"/>
  <c r="U92" i="13"/>
  <c r="V92" i="13" s="1"/>
  <c r="T153" i="13"/>
  <c r="U153" i="13"/>
  <c r="V153" i="13" s="1"/>
  <c r="T119" i="13"/>
  <c r="U119" i="13"/>
  <c r="V119" i="13" s="1"/>
  <c r="T301" i="13"/>
  <c r="U301" i="13"/>
  <c r="V301" i="13" s="1"/>
  <c r="T320" i="13"/>
  <c r="U320" i="13"/>
  <c r="V320" i="13" s="1"/>
  <c r="T148" i="13"/>
  <c r="U148" i="13"/>
  <c r="V148" i="13" s="1"/>
  <c r="T209" i="13"/>
  <c r="U209" i="13"/>
  <c r="V209" i="13" s="1"/>
  <c r="T175" i="13"/>
  <c r="U175" i="13"/>
  <c r="V175" i="13" s="1"/>
  <c r="T118" i="13"/>
  <c r="U118" i="13"/>
  <c r="V118" i="13" s="1"/>
  <c r="T243" i="13"/>
  <c r="U243" i="13"/>
  <c r="V243" i="13" s="1"/>
  <c r="T123" i="13"/>
  <c r="U123" i="13"/>
  <c r="V123" i="13" s="1"/>
  <c r="T248" i="13"/>
  <c r="U248" i="13"/>
  <c r="V248" i="13" s="1"/>
  <c r="T316" i="13"/>
  <c r="U316" i="13"/>
  <c r="V316" i="13" s="1"/>
  <c r="T54" i="13"/>
  <c r="U54" i="13"/>
  <c r="V54" i="13" s="1"/>
  <c r="T214" i="13"/>
  <c r="U214" i="13"/>
  <c r="V214" i="13" s="1"/>
  <c r="T115" i="13"/>
  <c r="U115" i="13"/>
  <c r="V115" i="13" s="1"/>
  <c r="T240" i="13"/>
  <c r="U240" i="13"/>
  <c r="V240" i="13" s="1"/>
  <c r="T308" i="13"/>
  <c r="U308" i="13"/>
  <c r="V308" i="13" s="1"/>
  <c r="T354" i="13"/>
  <c r="U354" i="13"/>
  <c r="V354" i="13" s="1"/>
  <c r="T150" i="13"/>
  <c r="U150" i="13"/>
  <c r="V150" i="13" s="1"/>
  <c r="T107" i="13"/>
  <c r="U107" i="13"/>
  <c r="V107" i="13" s="1"/>
  <c r="T232" i="13"/>
  <c r="U232" i="13"/>
  <c r="V232" i="13" s="1"/>
  <c r="T190" i="13"/>
  <c r="U190" i="13"/>
  <c r="V190" i="13" s="1"/>
  <c r="T346" i="13"/>
  <c r="U346" i="13"/>
  <c r="V346" i="13" s="1"/>
  <c r="T86" i="13"/>
  <c r="U86" i="13"/>
  <c r="V86" i="13" s="1"/>
  <c r="T99" i="13"/>
  <c r="U99" i="13"/>
  <c r="V99" i="13" s="1"/>
  <c r="T224" i="13"/>
  <c r="U224" i="13"/>
  <c r="V224" i="13" s="1"/>
  <c r="T318" i="13"/>
  <c r="U318" i="13"/>
  <c r="V318" i="13" s="1"/>
  <c r="T345" i="13"/>
  <c r="U345" i="13"/>
  <c r="V345" i="13" s="1"/>
  <c r="T109" i="13"/>
  <c r="U109" i="13"/>
  <c r="V109" i="13" s="1"/>
  <c r="T178" i="13"/>
  <c r="U178" i="13"/>
  <c r="V178" i="13" s="1"/>
  <c r="T88" i="13"/>
  <c r="U88" i="13"/>
  <c r="V88" i="13" s="1"/>
  <c r="T206" i="13"/>
  <c r="U206" i="13"/>
  <c r="V206" i="13" s="1"/>
  <c r="T269" i="13"/>
  <c r="U269" i="13"/>
  <c r="V269" i="13" s="1"/>
  <c r="T228" i="13"/>
  <c r="U228" i="13"/>
  <c r="V228" i="13" s="1"/>
  <c r="T106" i="13"/>
  <c r="U106" i="13"/>
  <c r="V106" i="13" s="1"/>
  <c r="T255" i="13"/>
  <c r="U255" i="13"/>
  <c r="V255" i="13" s="1"/>
  <c r="P97" i="13"/>
  <c r="Q97" i="13"/>
  <c r="R97" i="13" s="1"/>
  <c r="P210" i="13"/>
  <c r="Q210" i="13"/>
  <c r="R210" i="13" s="1"/>
  <c r="P327" i="13"/>
  <c r="Q327" i="13"/>
  <c r="R327" i="13" s="1"/>
  <c r="P126" i="13"/>
  <c r="Q126" i="13"/>
  <c r="R126" i="13" s="1"/>
  <c r="P236" i="13"/>
  <c r="Q236" i="13"/>
  <c r="R236" i="13" s="1"/>
  <c r="P331" i="13"/>
  <c r="Q331" i="13"/>
  <c r="R331" i="13" s="1"/>
  <c r="P202" i="13"/>
  <c r="Q202" i="13"/>
  <c r="R202" i="13" s="1"/>
  <c r="P319" i="13"/>
  <c r="Q319" i="13"/>
  <c r="R319" i="13" s="1"/>
  <c r="P118" i="13"/>
  <c r="Q118" i="13"/>
  <c r="R118" i="13" s="1"/>
  <c r="P228" i="13"/>
  <c r="Q228" i="13"/>
  <c r="R228" i="13" s="1"/>
  <c r="P81" i="13"/>
  <c r="Q81" i="13"/>
  <c r="R81" i="13" s="1"/>
  <c r="P130" i="13"/>
  <c r="Q130" i="13"/>
  <c r="R130" i="13" s="1"/>
  <c r="P247" i="13"/>
  <c r="Q247" i="13"/>
  <c r="R247" i="13" s="1"/>
  <c r="P46" i="13"/>
  <c r="Q46" i="13"/>
  <c r="R46" i="13" s="1"/>
  <c r="P156" i="13"/>
  <c r="Q156" i="13"/>
  <c r="R156" i="13" s="1"/>
  <c r="P251" i="13"/>
  <c r="Q251" i="13"/>
  <c r="R251" i="13" s="1"/>
  <c r="P58" i="13"/>
  <c r="Q58" i="13"/>
  <c r="R58" i="13" s="1"/>
  <c r="P175" i="13"/>
  <c r="Q175" i="13"/>
  <c r="R175" i="13" s="1"/>
  <c r="P285" i="13"/>
  <c r="Q285" i="13"/>
  <c r="R285" i="13" s="1"/>
  <c r="P84" i="13"/>
  <c r="Q84" i="13"/>
  <c r="R84" i="13" s="1"/>
  <c r="P179" i="13"/>
  <c r="Q179" i="13"/>
  <c r="R179" i="13" s="1"/>
  <c r="P304" i="13"/>
  <c r="Q304" i="13"/>
  <c r="R304" i="13" s="1"/>
  <c r="P103" i="13"/>
  <c r="Q103" i="13"/>
  <c r="R103" i="13" s="1"/>
  <c r="P213" i="13"/>
  <c r="Q213" i="13"/>
  <c r="R213" i="13" s="1"/>
  <c r="P201" i="13"/>
  <c r="Q201" i="13"/>
  <c r="R201" i="13" s="1"/>
  <c r="P107" i="13"/>
  <c r="Q107" i="13"/>
  <c r="R107" i="13" s="1"/>
  <c r="P232" i="13"/>
  <c r="Q232" i="13"/>
  <c r="R232" i="13" s="1"/>
  <c r="P342" i="13"/>
  <c r="Q342" i="13"/>
  <c r="R342" i="13" s="1"/>
  <c r="P141" i="13"/>
  <c r="Q141" i="13"/>
  <c r="R141" i="13" s="1"/>
  <c r="P185" i="13"/>
  <c r="Q185" i="13"/>
  <c r="R185" i="13" s="1"/>
  <c r="P354" i="13"/>
  <c r="Q354" i="13"/>
  <c r="R354" i="13" s="1"/>
  <c r="P160" i="13"/>
  <c r="Q160" i="13"/>
  <c r="R160" i="13" s="1"/>
  <c r="P270" i="13"/>
  <c r="Q270" i="13"/>
  <c r="R270" i="13" s="1"/>
  <c r="P69" i="13"/>
  <c r="Q69" i="13"/>
  <c r="R69" i="13" s="1"/>
  <c r="P121" i="13"/>
  <c r="Q121" i="13"/>
  <c r="R121" i="13" s="1"/>
  <c r="P346" i="13"/>
  <c r="Q346" i="13"/>
  <c r="R346" i="13" s="1"/>
  <c r="P152" i="13"/>
  <c r="Q152" i="13"/>
  <c r="R152" i="13" s="1"/>
  <c r="P262" i="13"/>
  <c r="Q262" i="13"/>
  <c r="R262" i="13" s="1"/>
  <c r="P61" i="13"/>
  <c r="Q61" i="13"/>
  <c r="R61" i="13" s="1"/>
  <c r="L10" i="13"/>
  <c r="M10" i="13"/>
  <c r="N10" i="13" s="1"/>
  <c r="T25" i="13"/>
  <c r="U25" i="13"/>
  <c r="V25" i="13" s="1"/>
  <c r="T39" i="13"/>
  <c r="U39" i="13"/>
  <c r="V39" i="13" s="1"/>
  <c r="T23" i="13"/>
  <c r="U23" i="13"/>
  <c r="V23" i="13" s="1"/>
  <c r="T36" i="13"/>
  <c r="U36" i="13"/>
  <c r="V36" i="13" s="1"/>
  <c r="AV291" i="13"/>
  <c r="AW291" i="13"/>
  <c r="AX291" i="13" s="1"/>
  <c r="AV89" i="13"/>
  <c r="AW89" i="13"/>
  <c r="AX89" i="13" s="1"/>
  <c r="AV199" i="13"/>
  <c r="AW199" i="13"/>
  <c r="AX199" i="13" s="1"/>
  <c r="AV309" i="13"/>
  <c r="AW309" i="13"/>
  <c r="AX309" i="13" s="1"/>
  <c r="AV108" i="13"/>
  <c r="AW108" i="13"/>
  <c r="AX108" i="13" s="1"/>
  <c r="AV297" i="13"/>
  <c r="AW297" i="13"/>
  <c r="AX297" i="13" s="1"/>
  <c r="AV145" i="13"/>
  <c r="AW145" i="13"/>
  <c r="AX145" i="13" s="1"/>
  <c r="AV255" i="13"/>
  <c r="AW255" i="13"/>
  <c r="AX255" i="13" s="1"/>
  <c r="AV54" i="13"/>
  <c r="AW54" i="13"/>
  <c r="AX54" i="13" s="1"/>
  <c r="AV164" i="13"/>
  <c r="AW164" i="13"/>
  <c r="AX164" i="13" s="1"/>
  <c r="AV265" i="13"/>
  <c r="AW265" i="13"/>
  <c r="AX265" i="13" s="1"/>
  <c r="AV137" i="13"/>
  <c r="AW137" i="13"/>
  <c r="AX137" i="13" s="1"/>
  <c r="AV247" i="13"/>
  <c r="AW247" i="13"/>
  <c r="AX247" i="13" s="1"/>
  <c r="AV46" i="13"/>
  <c r="AW46" i="13"/>
  <c r="AX46" i="13" s="1"/>
  <c r="AV156" i="13"/>
  <c r="AW156" i="13"/>
  <c r="AX156" i="13" s="1"/>
  <c r="AV219" i="13"/>
  <c r="AW219" i="13"/>
  <c r="AX219" i="13" s="1"/>
  <c r="AV129" i="13"/>
  <c r="AW129" i="13"/>
  <c r="AX129" i="13" s="1"/>
  <c r="AV239" i="13"/>
  <c r="AW239" i="13"/>
  <c r="AX239" i="13" s="1"/>
  <c r="AV349" i="13"/>
  <c r="AW349" i="13"/>
  <c r="AX349" i="13" s="1"/>
  <c r="AV148" i="13"/>
  <c r="AW148" i="13"/>
  <c r="AX148" i="13" s="1"/>
  <c r="AV155" i="13"/>
  <c r="AW155" i="13"/>
  <c r="AX155" i="13" s="1"/>
  <c r="AV121" i="13"/>
  <c r="AW121" i="13"/>
  <c r="AX121" i="13" s="1"/>
  <c r="AV231" i="13"/>
  <c r="AW231" i="13"/>
  <c r="AX231" i="13" s="1"/>
  <c r="AV341" i="13"/>
  <c r="AW341" i="13"/>
  <c r="AX341" i="13" s="1"/>
  <c r="AV140" i="13"/>
  <c r="AW140" i="13"/>
  <c r="AX140" i="13" s="1"/>
  <c r="AV354" i="13"/>
  <c r="AW354" i="13"/>
  <c r="AX354" i="13" s="1"/>
  <c r="AV49" i="13"/>
  <c r="AW49" i="13"/>
  <c r="AX49" i="13" s="1"/>
  <c r="AV159" i="13"/>
  <c r="AW159" i="13"/>
  <c r="AX159" i="13" s="1"/>
  <c r="AV269" i="13"/>
  <c r="AW269" i="13"/>
  <c r="AX269" i="13" s="1"/>
  <c r="AV68" i="13"/>
  <c r="AW68" i="13"/>
  <c r="AX68" i="13" s="1"/>
  <c r="AV282" i="13"/>
  <c r="AW282" i="13"/>
  <c r="AX282" i="13" s="1"/>
  <c r="AV288" i="13"/>
  <c r="AW288" i="13"/>
  <c r="AX288" i="13" s="1"/>
  <c r="AV87" i="13"/>
  <c r="AW87" i="13"/>
  <c r="AX87" i="13" s="1"/>
  <c r="AV197" i="13"/>
  <c r="AW197" i="13"/>
  <c r="AX197" i="13" s="1"/>
  <c r="AV10" i="13"/>
  <c r="AW10" i="13"/>
  <c r="AX10" i="13" s="1"/>
  <c r="AV338" i="13"/>
  <c r="AW338" i="13"/>
  <c r="AX338" i="13" s="1"/>
  <c r="AV344" i="13"/>
  <c r="AW344" i="13"/>
  <c r="AX344" i="13" s="1"/>
  <c r="AV143" i="13"/>
  <c r="AW143" i="13"/>
  <c r="AX143" i="13" s="1"/>
  <c r="AV253" i="13"/>
  <c r="AW253" i="13"/>
  <c r="AX253" i="13" s="1"/>
  <c r="AV52" i="13"/>
  <c r="AW52" i="13"/>
  <c r="AX52" i="13" s="1"/>
  <c r="AJ30" i="13"/>
  <c r="AK30" i="13"/>
  <c r="AL30" i="13" s="1"/>
  <c r="AJ22" i="13"/>
  <c r="AK22" i="13"/>
  <c r="AL22" i="13" s="1"/>
  <c r="AJ14" i="13"/>
  <c r="AK14" i="13"/>
  <c r="AL14" i="13" s="1"/>
  <c r="AJ37" i="13"/>
  <c r="AK37" i="13"/>
  <c r="AL37" i="13" s="1"/>
  <c r="AJ29" i="13"/>
  <c r="AK29" i="13"/>
  <c r="AL29" i="13" s="1"/>
  <c r="AZ19" i="13"/>
  <c r="BA19" i="13"/>
  <c r="BB19" i="13" s="1"/>
  <c r="AZ31" i="13"/>
  <c r="BA31" i="13"/>
  <c r="BB31" i="13" s="1"/>
  <c r="AZ21" i="13"/>
  <c r="BA21" i="13"/>
  <c r="BB21" i="13" s="1"/>
  <c r="AJ346" i="13"/>
  <c r="AK346" i="13"/>
  <c r="AL346" i="13" s="1"/>
  <c r="AJ191" i="13"/>
  <c r="AK191" i="13"/>
  <c r="AL191" i="13" s="1"/>
  <c r="AZ250" i="13"/>
  <c r="BA250" i="13"/>
  <c r="BB250" i="13" s="1"/>
  <c r="AZ166" i="13"/>
  <c r="BA166" i="13"/>
  <c r="BB166" i="13" s="1"/>
  <c r="AZ83" i="13"/>
  <c r="BA83" i="13"/>
  <c r="BB83" i="13" s="1"/>
  <c r="AJ338" i="13"/>
  <c r="AK338" i="13"/>
  <c r="AL338" i="13" s="1"/>
  <c r="AJ183" i="13"/>
  <c r="AK183" i="13"/>
  <c r="AL183" i="13" s="1"/>
  <c r="AZ242" i="13"/>
  <c r="BA242" i="13"/>
  <c r="BB242" i="13" s="1"/>
  <c r="AZ158" i="13"/>
  <c r="BA158" i="13"/>
  <c r="BB158" i="13" s="1"/>
  <c r="AZ75" i="13"/>
  <c r="BA75" i="13"/>
  <c r="BB75" i="13" s="1"/>
  <c r="AJ330" i="13"/>
  <c r="AK330" i="13"/>
  <c r="AL330" i="13" s="1"/>
  <c r="AJ175" i="13"/>
  <c r="AK175" i="13"/>
  <c r="AL175" i="13" s="1"/>
  <c r="AZ234" i="13"/>
  <c r="BA234" i="13"/>
  <c r="BB234" i="13" s="1"/>
  <c r="AZ150" i="13"/>
  <c r="BA150" i="13"/>
  <c r="BB150" i="13" s="1"/>
  <c r="AZ67" i="13"/>
  <c r="BA67" i="13"/>
  <c r="BB67" i="13" s="1"/>
  <c r="AJ322" i="13"/>
  <c r="AK322" i="13"/>
  <c r="AL322" i="13" s="1"/>
  <c r="AJ167" i="13"/>
  <c r="AK167" i="13"/>
  <c r="AL167" i="13" s="1"/>
  <c r="AZ226" i="13"/>
  <c r="BA226" i="13"/>
  <c r="BB226" i="13" s="1"/>
  <c r="AZ142" i="13"/>
  <c r="BA142" i="13"/>
  <c r="BB142" i="13" s="1"/>
  <c r="AZ252" i="13"/>
  <c r="BA252" i="13"/>
  <c r="BB252" i="13" s="1"/>
  <c r="AJ236" i="13"/>
  <c r="AK236" i="13"/>
  <c r="AL236" i="13" s="1"/>
  <c r="AJ86" i="13"/>
  <c r="AK86" i="13"/>
  <c r="AL86" i="13" s="1"/>
  <c r="AJ100" i="13"/>
  <c r="AK100" i="13"/>
  <c r="AL100" i="13" s="1"/>
  <c r="AZ336" i="13"/>
  <c r="BA336" i="13"/>
  <c r="BB336" i="13" s="1"/>
  <c r="AZ244" i="13"/>
  <c r="BA244" i="13"/>
  <c r="BB244" i="13" s="1"/>
  <c r="AZ51" i="13"/>
  <c r="BA51" i="13"/>
  <c r="BB51" i="13" s="1"/>
  <c r="AJ228" i="13"/>
  <c r="AK228" i="13"/>
  <c r="AL228" i="13" s="1"/>
  <c r="AJ306" i="13"/>
  <c r="AK306" i="13"/>
  <c r="AL306" i="13" s="1"/>
  <c r="AJ75" i="13"/>
  <c r="AK75" i="13"/>
  <c r="AL75" i="13" s="1"/>
  <c r="AJ151" i="13"/>
  <c r="AK151" i="13"/>
  <c r="AL151" i="13" s="1"/>
  <c r="AZ210" i="13"/>
  <c r="BA210" i="13"/>
  <c r="BB210" i="13" s="1"/>
  <c r="AZ328" i="13"/>
  <c r="BA328" i="13"/>
  <c r="BB328" i="13" s="1"/>
  <c r="AZ126" i="13"/>
  <c r="BA126" i="13"/>
  <c r="BB126" i="13" s="1"/>
  <c r="AZ236" i="13"/>
  <c r="BA236" i="13"/>
  <c r="BB236" i="13" s="1"/>
  <c r="AZ43" i="13"/>
  <c r="BA43" i="13"/>
  <c r="BB43" i="13" s="1"/>
  <c r="AJ220" i="13"/>
  <c r="AK220" i="13"/>
  <c r="AL220" i="13" s="1"/>
  <c r="AJ298" i="13"/>
  <c r="AK298" i="13"/>
  <c r="AL298" i="13" s="1"/>
  <c r="AJ65" i="13"/>
  <c r="AK65" i="13"/>
  <c r="AL65" i="13" s="1"/>
  <c r="AJ143" i="13"/>
  <c r="AK143" i="13"/>
  <c r="AL143" i="13" s="1"/>
  <c r="AJ84" i="13"/>
  <c r="AK84" i="13"/>
  <c r="AL84" i="13" s="1"/>
  <c r="AZ202" i="13"/>
  <c r="BA202" i="13"/>
  <c r="BB202" i="13" s="1"/>
  <c r="AZ320" i="13"/>
  <c r="BA320" i="13"/>
  <c r="BB320" i="13" s="1"/>
  <c r="AZ118" i="13"/>
  <c r="BA118" i="13"/>
  <c r="BB118" i="13" s="1"/>
  <c r="AZ228" i="13"/>
  <c r="BA228" i="13"/>
  <c r="BB228" i="13" s="1"/>
  <c r="AJ10" i="13"/>
  <c r="AK10" i="13"/>
  <c r="AL10" i="13" s="1"/>
  <c r="AJ212" i="13"/>
  <c r="AK212" i="13"/>
  <c r="AL212" i="13" s="1"/>
  <c r="AJ290" i="13"/>
  <c r="AK290" i="13"/>
  <c r="AL290" i="13" s="1"/>
  <c r="AJ54" i="13"/>
  <c r="AK54" i="13"/>
  <c r="AL54" i="13" s="1"/>
  <c r="AJ135" i="13"/>
  <c r="AK135" i="13"/>
  <c r="AL135" i="13" s="1"/>
  <c r="AJ76" i="13"/>
  <c r="AK76" i="13"/>
  <c r="AL76" i="13" s="1"/>
  <c r="AZ194" i="13"/>
  <c r="BA194" i="13"/>
  <c r="BB194" i="13" s="1"/>
  <c r="AZ312" i="13"/>
  <c r="BA312" i="13"/>
  <c r="BB312" i="13" s="1"/>
  <c r="AZ110" i="13"/>
  <c r="BA110" i="13"/>
  <c r="BB110" i="13" s="1"/>
  <c r="AZ220" i="13"/>
  <c r="BA220" i="13"/>
  <c r="BB220" i="13" s="1"/>
  <c r="AJ9" i="13"/>
  <c r="AK9" i="13"/>
  <c r="AL9" i="13" s="1"/>
  <c r="AB40" i="13"/>
  <c r="AC40" i="13"/>
  <c r="AD40" i="13" s="1"/>
  <c r="AB24" i="13"/>
  <c r="AC24" i="13"/>
  <c r="AD24" i="13" s="1"/>
  <c r="AB39" i="13"/>
  <c r="AC39" i="13"/>
  <c r="AD39" i="13" s="1"/>
  <c r="P25" i="13"/>
  <c r="Q25" i="13"/>
  <c r="R25" i="13" s="1"/>
  <c r="P39" i="13"/>
  <c r="Q39" i="13"/>
  <c r="R39" i="13" s="1"/>
  <c r="P23" i="13"/>
  <c r="Q23" i="13"/>
  <c r="R23" i="13" s="1"/>
  <c r="P38" i="13"/>
  <c r="Q38" i="13"/>
  <c r="R38" i="13" s="1"/>
  <c r="H6" i="13"/>
  <c r="G5" i="13"/>
  <c r="I6" i="13"/>
  <c r="AF332" i="13"/>
  <c r="AG332" i="13"/>
  <c r="AH332" i="13" s="1"/>
  <c r="AF139" i="13"/>
  <c r="AG139" i="13"/>
  <c r="AH139" i="13" s="1"/>
  <c r="AF265" i="13"/>
  <c r="AG265" i="13"/>
  <c r="AH265" i="13" s="1"/>
  <c r="AF64" i="13"/>
  <c r="AG64" i="13"/>
  <c r="AH64" i="13" s="1"/>
  <c r="AF174" i="13"/>
  <c r="AG174" i="13"/>
  <c r="AH174" i="13" s="1"/>
  <c r="AF260" i="13"/>
  <c r="AG260" i="13"/>
  <c r="AH260" i="13" s="1"/>
  <c r="AF67" i="13"/>
  <c r="AG67" i="13"/>
  <c r="AH67" i="13" s="1"/>
  <c r="AF193" i="13"/>
  <c r="AG193" i="13"/>
  <c r="AH193" i="13" s="1"/>
  <c r="AF303" i="13"/>
  <c r="AG303" i="13"/>
  <c r="AH303" i="13" s="1"/>
  <c r="AF102" i="13"/>
  <c r="AG102" i="13"/>
  <c r="AH102" i="13" s="1"/>
  <c r="AF188" i="13"/>
  <c r="AG188" i="13"/>
  <c r="AH188" i="13" s="1"/>
  <c r="AF314" i="13"/>
  <c r="AG314" i="13"/>
  <c r="AH314" i="13" s="1"/>
  <c r="AF121" i="13"/>
  <c r="AG121" i="13"/>
  <c r="AH121" i="13" s="1"/>
  <c r="AF231" i="13"/>
  <c r="AG231" i="13"/>
  <c r="AH231" i="13" s="1"/>
  <c r="AF341" i="13"/>
  <c r="AG341" i="13"/>
  <c r="AH341" i="13" s="1"/>
  <c r="AF116" i="13"/>
  <c r="AG116" i="13"/>
  <c r="AH116" i="13" s="1"/>
  <c r="AF242" i="13"/>
  <c r="AG242" i="13"/>
  <c r="AH242" i="13" s="1"/>
  <c r="AF49" i="13"/>
  <c r="AG49" i="13"/>
  <c r="AH49" i="13" s="1"/>
  <c r="AF159" i="13"/>
  <c r="AG159" i="13"/>
  <c r="AH159" i="13" s="1"/>
  <c r="AF269" i="13"/>
  <c r="AG269" i="13"/>
  <c r="AH269" i="13" s="1"/>
  <c r="AF44" i="13"/>
  <c r="AG44" i="13"/>
  <c r="AH44" i="13" s="1"/>
  <c r="AF170" i="13"/>
  <c r="AG170" i="13"/>
  <c r="AH170" i="13" s="1"/>
  <c r="AF288" i="13"/>
  <c r="AG288" i="13"/>
  <c r="AH288" i="13" s="1"/>
  <c r="AF87" i="13"/>
  <c r="AG87" i="13"/>
  <c r="AH87" i="13" s="1"/>
  <c r="AF197" i="13"/>
  <c r="AG197" i="13"/>
  <c r="AH197" i="13" s="1"/>
  <c r="AF291" i="13"/>
  <c r="AG291" i="13"/>
  <c r="AH291" i="13" s="1"/>
  <c r="AF98" i="13"/>
  <c r="AG98" i="13"/>
  <c r="AH98" i="13" s="1"/>
  <c r="AF216" i="13"/>
  <c r="AG216" i="13"/>
  <c r="AH216" i="13" s="1"/>
  <c r="AF326" i="13"/>
  <c r="AG326" i="13"/>
  <c r="AH326" i="13" s="1"/>
  <c r="AF125" i="13"/>
  <c r="AG125" i="13"/>
  <c r="AH125" i="13" s="1"/>
  <c r="AF283" i="13"/>
  <c r="AG283" i="13"/>
  <c r="AH283" i="13" s="1"/>
  <c r="AF90" i="13"/>
  <c r="AG90" i="13"/>
  <c r="AH90" i="13" s="1"/>
  <c r="AF208" i="13"/>
  <c r="AG208" i="13"/>
  <c r="AH208" i="13" s="1"/>
  <c r="AF318" i="13"/>
  <c r="AG318" i="13"/>
  <c r="AH318" i="13" s="1"/>
  <c r="AF117" i="13"/>
  <c r="AG117" i="13"/>
  <c r="AH117" i="13" s="1"/>
  <c r="AF275" i="13"/>
  <c r="AG275" i="13"/>
  <c r="AH275" i="13" s="1"/>
  <c r="AF82" i="13"/>
  <c r="AG82" i="13"/>
  <c r="AH82" i="13" s="1"/>
  <c r="AF200" i="13"/>
  <c r="AG200" i="13"/>
  <c r="AH200" i="13" s="1"/>
  <c r="AF310" i="13"/>
  <c r="AG310" i="13"/>
  <c r="AH310" i="13" s="1"/>
  <c r="AF109" i="13"/>
  <c r="AG109" i="13"/>
  <c r="AH109" i="13" s="1"/>
  <c r="X13" i="13"/>
  <c r="Y13" i="13"/>
  <c r="Z13" i="13" s="1"/>
  <c r="H30" i="13"/>
  <c r="I30" i="13"/>
  <c r="J30" i="13" s="1"/>
  <c r="AR36" i="13"/>
  <c r="AS36" i="13"/>
  <c r="AT36" i="13" s="1"/>
  <c r="X28" i="13"/>
  <c r="Y28" i="13"/>
  <c r="Z28" i="13" s="1"/>
  <c r="H14" i="13"/>
  <c r="I14" i="13"/>
  <c r="J14" i="13" s="1"/>
  <c r="AR18" i="13"/>
  <c r="AS18" i="13"/>
  <c r="AT18" i="13" s="1"/>
  <c r="AR25" i="13"/>
  <c r="AS25" i="13"/>
  <c r="AT25" i="13" s="1"/>
  <c r="X37" i="13"/>
  <c r="Y37" i="13"/>
  <c r="Z37" i="13" s="1"/>
  <c r="H23" i="13"/>
  <c r="I23" i="13"/>
  <c r="J23" i="13" s="1"/>
  <c r="AR29" i="13"/>
  <c r="AS29" i="13"/>
  <c r="AT29" i="13" s="1"/>
  <c r="X21" i="13"/>
  <c r="Y21" i="13"/>
  <c r="Z21" i="13" s="1"/>
  <c r="P8" i="13"/>
  <c r="Q8" i="13"/>
  <c r="R8" i="13" s="1"/>
  <c r="D216" i="13"/>
  <c r="E216" i="13"/>
  <c r="F216" i="13" s="1"/>
  <c r="D321" i="13"/>
  <c r="E321" i="13"/>
  <c r="F321" i="13" s="1"/>
  <c r="D232" i="13"/>
  <c r="E232" i="13"/>
  <c r="F232" i="13" s="1"/>
  <c r="D156" i="13"/>
  <c r="E156" i="13"/>
  <c r="F156" i="13" s="1"/>
  <c r="D169" i="13"/>
  <c r="E169" i="13"/>
  <c r="F169" i="13" s="1"/>
  <c r="D38" i="13"/>
  <c r="E38" i="13"/>
  <c r="F38" i="13" s="1"/>
  <c r="D299" i="13"/>
  <c r="E299" i="13"/>
  <c r="F299" i="13" s="1"/>
  <c r="D264" i="13"/>
  <c r="E264" i="13"/>
  <c r="F264" i="13" s="1"/>
  <c r="D184" i="13"/>
  <c r="E184" i="13"/>
  <c r="F184" i="13" s="1"/>
  <c r="D218" i="13"/>
  <c r="E218" i="13"/>
  <c r="F218" i="13" s="1"/>
  <c r="D119" i="13"/>
  <c r="E119" i="13"/>
  <c r="F119" i="13" s="1"/>
  <c r="D182" i="13"/>
  <c r="E182" i="13"/>
  <c r="F182" i="13" s="1"/>
  <c r="D305" i="13"/>
  <c r="E305" i="13"/>
  <c r="F305" i="13" s="1"/>
  <c r="D205" i="13"/>
  <c r="E205" i="13"/>
  <c r="F205" i="13" s="1"/>
  <c r="D140" i="13"/>
  <c r="E140" i="13"/>
  <c r="F140" i="13" s="1"/>
  <c r="D153" i="13"/>
  <c r="E153" i="13"/>
  <c r="F153" i="13" s="1"/>
  <c r="D22" i="13"/>
  <c r="E22" i="13"/>
  <c r="F22" i="13" s="1"/>
  <c r="D249" i="13"/>
  <c r="E249" i="13"/>
  <c r="F249" i="13" s="1"/>
  <c r="D245" i="13"/>
  <c r="E245" i="13"/>
  <c r="F245" i="13" s="1"/>
  <c r="D136" i="13"/>
  <c r="E136" i="13"/>
  <c r="F136" i="13" s="1"/>
  <c r="D202" i="13"/>
  <c r="E202" i="13"/>
  <c r="F202" i="13" s="1"/>
  <c r="D103" i="13"/>
  <c r="E103" i="13"/>
  <c r="F103" i="13" s="1"/>
  <c r="D308" i="13"/>
  <c r="E308" i="13"/>
  <c r="F308" i="13" s="1"/>
  <c r="D208" i="13"/>
  <c r="E208" i="13"/>
  <c r="F208" i="13" s="1"/>
  <c r="D259" i="13"/>
  <c r="E259" i="13"/>
  <c r="F259" i="13" s="1"/>
  <c r="D60" i="13"/>
  <c r="E60" i="13"/>
  <c r="F60" i="13" s="1"/>
  <c r="D73" i="13"/>
  <c r="E73" i="13"/>
  <c r="F73" i="13" s="1"/>
  <c r="D317" i="13"/>
  <c r="E317" i="13"/>
  <c r="F317" i="13" s="1"/>
  <c r="D211" i="13"/>
  <c r="E211" i="13"/>
  <c r="F211" i="13" s="1"/>
  <c r="D327" i="13"/>
  <c r="E327" i="13"/>
  <c r="F327" i="13" s="1"/>
  <c r="D69" i="13"/>
  <c r="E69" i="13"/>
  <c r="F69" i="13" s="1"/>
  <c r="D58" i="13"/>
  <c r="E58" i="13"/>
  <c r="F58" i="13" s="1"/>
  <c r="D18" i="13"/>
  <c r="E18" i="13"/>
  <c r="F18" i="13" s="1"/>
  <c r="D214" i="13"/>
  <c r="E214" i="13"/>
  <c r="F214" i="13" s="1"/>
  <c r="D352" i="13"/>
  <c r="E352" i="13"/>
  <c r="F352" i="13" s="1"/>
  <c r="D302" i="13"/>
  <c r="E302" i="13"/>
  <c r="F302" i="13" s="1"/>
  <c r="D91" i="13"/>
  <c r="E91" i="13"/>
  <c r="F91" i="13" s="1"/>
  <c r="D207" i="13"/>
  <c r="E207" i="13"/>
  <c r="F207" i="13" s="1"/>
  <c r="D229" i="13"/>
  <c r="E229" i="13"/>
  <c r="F229" i="13" s="1"/>
  <c r="D329" i="13"/>
  <c r="E329" i="13"/>
  <c r="F329" i="13" s="1"/>
  <c r="D244" i="13"/>
  <c r="E244" i="13"/>
  <c r="F244" i="13" s="1"/>
  <c r="D164" i="13"/>
  <c r="E164" i="13"/>
  <c r="F164" i="13" s="1"/>
  <c r="D177" i="13"/>
  <c r="E177" i="13"/>
  <c r="F177" i="13" s="1"/>
  <c r="AF24" i="13"/>
  <c r="AG24" i="13"/>
  <c r="AH24" i="13" s="1"/>
  <c r="AF39" i="13"/>
  <c r="AG39" i="13"/>
  <c r="AH39" i="13" s="1"/>
  <c r="AF23" i="13"/>
  <c r="AG23" i="13"/>
  <c r="AH23" i="13" s="1"/>
  <c r="AF38" i="13"/>
  <c r="AG38" i="13"/>
  <c r="AH38" i="13" s="1"/>
  <c r="AB149" i="13"/>
  <c r="AC149" i="13"/>
  <c r="AD149" i="13" s="1"/>
  <c r="AB267" i="13"/>
  <c r="AC267" i="13"/>
  <c r="AD267" i="13" s="1"/>
  <c r="AB66" i="13"/>
  <c r="AC66" i="13"/>
  <c r="AD66" i="13" s="1"/>
  <c r="AB176" i="13"/>
  <c r="AC176" i="13"/>
  <c r="AD176" i="13" s="1"/>
  <c r="AB286" i="13"/>
  <c r="AC286" i="13"/>
  <c r="AD286" i="13" s="1"/>
  <c r="AB141" i="13"/>
  <c r="AC141" i="13"/>
  <c r="AD141" i="13" s="1"/>
  <c r="AB259" i="13"/>
  <c r="AC259" i="13"/>
  <c r="AD259" i="13" s="1"/>
  <c r="AB58" i="13"/>
  <c r="AC58" i="13"/>
  <c r="AD58" i="13" s="1"/>
  <c r="AB168" i="13"/>
  <c r="AC168" i="13"/>
  <c r="AD168" i="13" s="1"/>
  <c r="AB278" i="13"/>
  <c r="AC278" i="13"/>
  <c r="AD278" i="13" s="1"/>
  <c r="AB133" i="13"/>
  <c r="AC133" i="13"/>
  <c r="AD133" i="13" s="1"/>
  <c r="AB251" i="13"/>
  <c r="AC251" i="13"/>
  <c r="AD251" i="13" s="1"/>
  <c r="AB50" i="13"/>
  <c r="AC50" i="13"/>
  <c r="AD50" i="13" s="1"/>
  <c r="AB160" i="13"/>
  <c r="AC160" i="13"/>
  <c r="AD160" i="13" s="1"/>
  <c r="AB270" i="13"/>
  <c r="AC270" i="13"/>
  <c r="AD270" i="13" s="1"/>
  <c r="AB125" i="13"/>
  <c r="AC125" i="13"/>
  <c r="AD125" i="13" s="1"/>
  <c r="AB243" i="13"/>
  <c r="AC243" i="13"/>
  <c r="AD243" i="13" s="1"/>
  <c r="AB353" i="13"/>
  <c r="AC353" i="13"/>
  <c r="AD353" i="13" s="1"/>
  <c r="AB152" i="13"/>
  <c r="AC152" i="13"/>
  <c r="AD152" i="13" s="1"/>
  <c r="AB262" i="13"/>
  <c r="AC262" i="13"/>
  <c r="AD262" i="13" s="1"/>
  <c r="AB117" i="13"/>
  <c r="AC117" i="13"/>
  <c r="AD117" i="13" s="1"/>
  <c r="AB235" i="13"/>
  <c r="AC235" i="13"/>
  <c r="AD235" i="13" s="1"/>
  <c r="AB345" i="13"/>
  <c r="AC345" i="13"/>
  <c r="AD345" i="13" s="1"/>
  <c r="AB144" i="13"/>
  <c r="AC144" i="13"/>
  <c r="AD144" i="13" s="1"/>
  <c r="AB254" i="13"/>
  <c r="AC254" i="13"/>
  <c r="AD254" i="13" s="1"/>
  <c r="AB109" i="13"/>
  <c r="AC109" i="13"/>
  <c r="AD109" i="13" s="1"/>
  <c r="AB227" i="13"/>
  <c r="AC227" i="13"/>
  <c r="AD227" i="13" s="1"/>
  <c r="AB337" i="13"/>
  <c r="AC337" i="13"/>
  <c r="AD337" i="13" s="1"/>
  <c r="AB136" i="13"/>
  <c r="AC136" i="13"/>
  <c r="AD136" i="13" s="1"/>
  <c r="AB246" i="13"/>
  <c r="AC246" i="13"/>
  <c r="AD246" i="13" s="1"/>
  <c r="AB101" i="13"/>
  <c r="AC101" i="13"/>
  <c r="AD101" i="13" s="1"/>
  <c r="AB219" i="13"/>
  <c r="AC219" i="13"/>
  <c r="AD219" i="13" s="1"/>
  <c r="AB329" i="13"/>
  <c r="AC329" i="13"/>
  <c r="AD329" i="13" s="1"/>
  <c r="AB128" i="13"/>
  <c r="AC128" i="13"/>
  <c r="AD128" i="13" s="1"/>
  <c r="AB238" i="13"/>
  <c r="AC238" i="13"/>
  <c r="AD238" i="13" s="1"/>
  <c r="AB93" i="13"/>
  <c r="AC93" i="13"/>
  <c r="AD93" i="13" s="1"/>
  <c r="AB211" i="13"/>
  <c r="AC211" i="13"/>
  <c r="AD211" i="13" s="1"/>
  <c r="AB321" i="13"/>
  <c r="AC321" i="13"/>
  <c r="AD321" i="13" s="1"/>
  <c r="AB120" i="13"/>
  <c r="AC120" i="13"/>
  <c r="AD120" i="13" s="1"/>
  <c r="AB230" i="13"/>
  <c r="AC230" i="13"/>
  <c r="AD230" i="13" s="1"/>
  <c r="AN35" i="13"/>
  <c r="AO35" i="13"/>
  <c r="AP35" i="13" s="1"/>
  <c r="AN19" i="13"/>
  <c r="AO19" i="13"/>
  <c r="AP19" i="13" s="1"/>
  <c r="AN34" i="13"/>
  <c r="AO34" i="13"/>
  <c r="AP34" i="13" s="1"/>
  <c r="AN18" i="13"/>
  <c r="AO18" i="13"/>
  <c r="AP18" i="13" s="1"/>
  <c r="L24" i="13"/>
  <c r="M24" i="13"/>
  <c r="N24" i="13" s="1"/>
  <c r="L32" i="13"/>
  <c r="M32" i="13"/>
  <c r="N32" i="13" s="1"/>
  <c r="L21" i="13"/>
  <c r="M21" i="13"/>
  <c r="N21" i="13" s="1"/>
  <c r="L19" i="13"/>
  <c r="M19" i="13"/>
  <c r="N19" i="13" s="1"/>
  <c r="AN188" i="13"/>
  <c r="AO188" i="13"/>
  <c r="AP188" i="13" s="1"/>
  <c r="AN314" i="13"/>
  <c r="AO314" i="13"/>
  <c r="AP314" i="13" s="1"/>
  <c r="AN121" i="13"/>
  <c r="AO121" i="13"/>
  <c r="AP121" i="13" s="1"/>
  <c r="AN231" i="13"/>
  <c r="AO231" i="13"/>
  <c r="AP231" i="13" s="1"/>
  <c r="AN8" i="13"/>
  <c r="AO8" i="13"/>
  <c r="AP8" i="13" s="1"/>
  <c r="AN180" i="13"/>
  <c r="AO180" i="13"/>
  <c r="AP180" i="13" s="1"/>
  <c r="AN306" i="13"/>
  <c r="AO306" i="13"/>
  <c r="AP306" i="13" s="1"/>
  <c r="AN113" i="13"/>
  <c r="AO113" i="13"/>
  <c r="AP113" i="13" s="1"/>
  <c r="AN223" i="13"/>
  <c r="AO223" i="13"/>
  <c r="AP223" i="13" s="1"/>
  <c r="AN9" i="13"/>
  <c r="AO9" i="13"/>
  <c r="AP9" i="13" s="1"/>
  <c r="AN172" i="13"/>
  <c r="AO172" i="13"/>
  <c r="AP172" i="13" s="1"/>
  <c r="AN298" i="13"/>
  <c r="AO298" i="13"/>
  <c r="AP298" i="13" s="1"/>
  <c r="AN105" i="13"/>
  <c r="AO105" i="13"/>
  <c r="AP105" i="13" s="1"/>
  <c r="AN215" i="13"/>
  <c r="AO215" i="13"/>
  <c r="AP215" i="13" s="1"/>
  <c r="AN301" i="13"/>
  <c r="AO301" i="13"/>
  <c r="AP301" i="13" s="1"/>
  <c r="AN100" i="13"/>
  <c r="AO100" i="13"/>
  <c r="AP100" i="13" s="1"/>
  <c r="AN226" i="13"/>
  <c r="AO226" i="13"/>
  <c r="AP226" i="13" s="1"/>
  <c r="AN344" i="13"/>
  <c r="AO344" i="13"/>
  <c r="AP344" i="13" s="1"/>
  <c r="AN143" i="13"/>
  <c r="AO143" i="13"/>
  <c r="AP143" i="13" s="1"/>
  <c r="AN229" i="13"/>
  <c r="AO229" i="13"/>
  <c r="AP229" i="13" s="1"/>
  <c r="AN347" i="13"/>
  <c r="AO347" i="13"/>
  <c r="AP347" i="13" s="1"/>
  <c r="AN154" i="13"/>
  <c r="AO154" i="13"/>
  <c r="AP154" i="13" s="1"/>
  <c r="AN272" i="13"/>
  <c r="AO272" i="13"/>
  <c r="AP272" i="13" s="1"/>
  <c r="AN71" i="13"/>
  <c r="AO71" i="13"/>
  <c r="AP71" i="13" s="1"/>
  <c r="AN221" i="13"/>
  <c r="AO221" i="13"/>
  <c r="AP221" i="13" s="1"/>
  <c r="AN339" i="13"/>
  <c r="AO339" i="13"/>
  <c r="AP339" i="13" s="1"/>
  <c r="AN146" i="13"/>
  <c r="AO146" i="13"/>
  <c r="AP146" i="13" s="1"/>
  <c r="AN264" i="13"/>
  <c r="AO264" i="13"/>
  <c r="AP264" i="13" s="1"/>
  <c r="AN63" i="13"/>
  <c r="AO63" i="13"/>
  <c r="AP63" i="13" s="1"/>
  <c r="AN277" i="13"/>
  <c r="AO277" i="13"/>
  <c r="AP277" i="13" s="1"/>
  <c r="AN76" i="13"/>
  <c r="AO76" i="13"/>
  <c r="AP76" i="13" s="1"/>
  <c r="AN202" i="13"/>
  <c r="AO202" i="13"/>
  <c r="AP202" i="13" s="1"/>
  <c r="AN320" i="13"/>
  <c r="AO320" i="13"/>
  <c r="AP320" i="13" s="1"/>
  <c r="AN119" i="13"/>
  <c r="AO119" i="13"/>
  <c r="AP119" i="13" s="1"/>
  <c r="AN333" i="13"/>
  <c r="AO333" i="13"/>
  <c r="AP333" i="13" s="1"/>
  <c r="AN132" i="13"/>
  <c r="AO132" i="13"/>
  <c r="AP132" i="13" s="1"/>
  <c r="AN258" i="13"/>
  <c r="AO258" i="13"/>
  <c r="AP258" i="13" s="1"/>
  <c r="AN65" i="13"/>
  <c r="AO65" i="13"/>
  <c r="AP65" i="13" s="1"/>
  <c r="AN175" i="13"/>
  <c r="AO175" i="13"/>
  <c r="AP175" i="13" s="1"/>
  <c r="AF6" i="13"/>
  <c r="AG6" i="13"/>
  <c r="AE5" i="13"/>
  <c r="AV18" i="13"/>
  <c r="AW18" i="13"/>
  <c r="AX18" i="13" s="1"/>
  <c r="AV22" i="13"/>
  <c r="AW22" i="13"/>
  <c r="AX22" i="13" s="1"/>
  <c r="AV37" i="13"/>
  <c r="AW37" i="13"/>
  <c r="AX37" i="13" s="1"/>
  <c r="AV21" i="13"/>
  <c r="AW21" i="13"/>
  <c r="AX21" i="13" s="1"/>
  <c r="T315" i="13"/>
  <c r="U315" i="13"/>
  <c r="V315" i="13" s="1"/>
  <c r="T335" i="13"/>
  <c r="U335" i="13"/>
  <c r="V335" i="13" s="1"/>
  <c r="T203" i="13"/>
  <c r="U203" i="13"/>
  <c r="V203" i="13" s="1"/>
  <c r="T89" i="13"/>
  <c r="U89" i="13"/>
  <c r="V89" i="13" s="1"/>
  <c r="T55" i="13"/>
  <c r="U55" i="13"/>
  <c r="V55" i="13" s="1"/>
  <c r="T134" i="13"/>
  <c r="U134" i="13"/>
  <c r="V134" i="13" s="1"/>
  <c r="T244" i="13"/>
  <c r="U244" i="13"/>
  <c r="V244" i="13" s="1"/>
  <c r="T84" i="13"/>
  <c r="U84" i="13"/>
  <c r="V84" i="13" s="1"/>
  <c r="T145" i="13"/>
  <c r="U145" i="13"/>
  <c r="V145" i="13" s="1"/>
  <c r="T111" i="13"/>
  <c r="U111" i="13"/>
  <c r="V111" i="13" s="1"/>
  <c r="T306" i="13"/>
  <c r="U306" i="13"/>
  <c r="V306" i="13" s="1"/>
  <c r="T205" i="13"/>
  <c r="U205" i="13"/>
  <c r="V205" i="13" s="1"/>
  <c r="T59" i="13"/>
  <c r="U59" i="13"/>
  <c r="V59" i="13" s="1"/>
  <c r="T184" i="13"/>
  <c r="U184" i="13"/>
  <c r="V184" i="13" s="1"/>
  <c r="T348" i="13"/>
  <c r="U348" i="13"/>
  <c r="V348" i="13" s="1"/>
  <c r="T298" i="13"/>
  <c r="U298" i="13"/>
  <c r="V298" i="13" s="1"/>
  <c r="T197" i="13"/>
  <c r="U197" i="13"/>
  <c r="V197" i="13" s="1"/>
  <c r="T51" i="13"/>
  <c r="U51" i="13"/>
  <c r="V51" i="13" s="1"/>
  <c r="T176" i="13"/>
  <c r="U176" i="13"/>
  <c r="V176" i="13" s="1"/>
  <c r="T284" i="13"/>
  <c r="U284" i="13"/>
  <c r="V284" i="13" s="1"/>
  <c r="T290" i="13"/>
  <c r="U290" i="13"/>
  <c r="V290" i="13" s="1"/>
  <c r="T189" i="13"/>
  <c r="U189" i="13"/>
  <c r="V189" i="13" s="1"/>
  <c r="T258" i="13"/>
  <c r="U258" i="13"/>
  <c r="V258" i="13" s="1"/>
  <c r="T168" i="13"/>
  <c r="U168" i="13"/>
  <c r="V168" i="13" s="1"/>
  <c r="T340" i="13"/>
  <c r="U340" i="13"/>
  <c r="V340" i="13" s="1"/>
  <c r="T282" i="13"/>
  <c r="U282" i="13"/>
  <c r="V282" i="13" s="1"/>
  <c r="T181" i="13"/>
  <c r="U181" i="13"/>
  <c r="V181" i="13" s="1"/>
  <c r="T250" i="13"/>
  <c r="U250" i="13"/>
  <c r="V250" i="13" s="1"/>
  <c r="T160" i="13"/>
  <c r="U160" i="13"/>
  <c r="V160" i="13" s="1"/>
  <c r="T241" i="13"/>
  <c r="U241" i="13"/>
  <c r="V241" i="13" s="1"/>
  <c r="T281" i="13"/>
  <c r="U281" i="13"/>
  <c r="V281" i="13" s="1"/>
  <c r="T236" i="13"/>
  <c r="U236" i="13"/>
  <c r="V236" i="13" s="1"/>
  <c r="T114" i="13"/>
  <c r="U114" i="13"/>
  <c r="V114" i="13" s="1"/>
  <c r="T263" i="13"/>
  <c r="U263" i="13"/>
  <c r="V263" i="13" s="1"/>
  <c r="T317" i="13"/>
  <c r="U317" i="13"/>
  <c r="V317" i="13" s="1"/>
  <c r="T336" i="13"/>
  <c r="U336" i="13"/>
  <c r="V336" i="13" s="1"/>
  <c r="T164" i="13"/>
  <c r="U164" i="13"/>
  <c r="V164" i="13" s="1"/>
  <c r="T225" i="13"/>
  <c r="U225" i="13"/>
  <c r="V225" i="13" s="1"/>
  <c r="T191" i="13"/>
  <c r="U191" i="13"/>
  <c r="V191" i="13" s="1"/>
  <c r="P209" i="13"/>
  <c r="Q209" i="13"/>
  <c r="R209" i="13" s="1"/>
  <c r="P146" i="13"/>
  <c r="Q146" i="13"/>
  <c r="R146" i="13" s="1"/>
  <c r="P263" i="13"/>
  <c r="Q263" i="13"/>
  <c r="R263" i="13" s="1"/>
  <c r="P62" i="13"/>
  <c r="Q62" i="13"/>
  <c r="R62" i="13" s="1"/>
  <c r="P172" i="13"/>
  <c r="Q172" i="13"/>
  <c r="R172" i="13" s="1"/>
  <c r="P145" i="13"/>
  <c r="Q145" i="13"/>
  <c r="R145" i="13" s="1"/>
  <c r="P138" i="13"/>
  <c r="Q138" i="13"/>
  <c r="R138" i="13" s="1"/>
  <c r="P255" i="13"/>
  <c r="Q255" i="13"/>
  <c r="R255" i="13" s="1"/>
  <c r="P54" i="13"/>
  <c r="Q54" i="13"/>
  <c r="R54" i="13" s="1"/>
  <c r="P164" i="13"/>
  <c r="Q164" i="13"/>
  <c r="R164" i="13" s="1"/>
  <c r="P259" i="13"/>
  <c r="Q259" i="13"/>
  <c r="R259" i="13" s="1"/>
  <c r="P66" i="13"/>
  <c r="Q66" i="13"/>
  <c r="R66" i="13" s="1"/>
  <c r="P183" i="13"/>
  <c r="Q183" i="13"/>
  <c r="R183" i="13" s="1"/>
  <c r="P293" i="13"/>
  <c r="Q293" i="13"/>
  <c r="R293" i="13" s="1"/>
  <c r="P92" i="13"/>
  <c r="Q92" i="13"/>
  <c r="R92" i="13" s="1"/>
  <c r="P187" i="13"/>
  <c r="Q187" i="13"/>
  <c r="R187" i="13" s="1"/>
  <c r="P312" i="13"/>
  <c r="Q312" i="13"/>
  <c r="R312" i="13" s="1"/>
  <c r="P111" i="13"/>
  <c r="Q111" i="13"/>
  <c r="R111" i="13" s="1"/>
  <c r="P221" i="13"/>
  <c r="Q221" i="13"/>
  <c r="R221" i="13" s="1"/>
  <c r="P257" i="13"/>
  <c r="Q257" i="13"/>
  <c r="R257" i="13" s="1"/>
  <c r="P115" i="13"/>
  <c r="Q115" i="13"/>
  <c r="R115" i="13" s="1"/>
  <c r="P240" i="13"/>
  <c r="Q240" i="13"/>
  <c r="R240" i="13" s="1"/>
  <c r="P350" i="13"/>
  <c r="Q350" i="13"/>
  <c r="R350" i="13" s="1"/>
  <c r="P149" i="13"/>
  <c r="Q149" i="13"/>
  <c r="R149" i="13" s="1"/>
  <c r="P249" i="13"/>
  <c r="Q249" i="13"/>
  <c r="R249" i="13" s="1"/>
  <c r="P43" i="13"/>
  <c r="Q43" i="13"/>
  <c r="R43" i="13" s="1"/>
  <c r="P168" i="13"/>
  <c r="Q168" i="13"/>
  <c r="R168" i="13" s="1"/>
  <c r="P278" i="13"/>
  <c r="Q278" i="13"/>
  <c r="R278" i="13" s="1"/>
  <c r="P77" i="13"/>
  <c r="Q77" i="13"/>
  <c r="R77" i="13" s="1"/>
  <c r="P49" i="13"/>
  <c r="Q49" i="13"/>
  <c r="R49" i="13" s="1"/>
  <c r="P290" i="13"/>
  <c r="Q290" i="13"/>
  <c r="R290" i="13" s="1"/>
  <c r="P96" i="13"/>
  <c r="Q96" i="13"/>
  <c r="R96" i="13" s="1"/>
  <c r="P206" i="13"/>
  <c r="Q206" i="13"/>
  <c r="R206" i="13" s="1"/>
  <c r="P316" i="13"/>
  <c r="Q316" i="13"/>
  <c r="R316" i="13" s="1"/>
  <c r="P339" i="13"/>
  <c r="Q339" i="13"/>
  <c r="R339" i="13" s="1"/>
  <c r="P282" i="13"/>
  <c r="Q282" i="13"/>
  <c r="R282" i="13" s="1"/>
  <c r="P88" i="13"/>
  <c r="Q88" i="13"/>
  <c r="R88" i="13" s="1"/>
  <c r="P198" i="13"/>
  <c r="Q198" i="13"/>
  <c r="R198" i="13" s="1"/>
  <c r="P308" i="13"/>
  <c r="Q308" i="13"/>
  <c r="R308" i="13" s="1"/>
  <c r="L9" i="13"/>
  <c r="M9" i="13"/>
  <c r="N9" i="13" s="1"/>
  <c r="T22" i="13"/>
  <c r="U22" i="13"/>
  <c r="V22" i="13" s="1"/>
  <c r="T37" i="13"/>
  <c r="U37" i="13"/>
  <c r="V37" i="13" s="1"/>
  <c r="T21" i="13"/>
  <c r="U21" i="13"/>
  <c r="V21" i="13" s="1"/>
  <c r="AV8" i="13"/>
  <c r="AW8" i="13"/>
  <c r="AX8" i="13" s="1"/>
  <c r="AV330" i="13"/>
  <c r="AW330" i="13"/>
  <c r="AX330" i="13" s="1"/>
  <c r="AV336" i="13"/>
  <c r="AW336" i="13"/>
  <c r="AX336" i="13" s="1"/>
  <c r="AV135" i="13"/>
  <c r="AW135" i="13"/>
  <c r="AX135" i="13" s="1"/>
  <c r="AV245" i="13"/>
  <c r="AW245" i="13"/>
  <c r="AX245" i="13" s="1"/>
  <c r="AV44" i="13"/>
  <c r="AW44" i="13"/>
  <c r="AX44" i="13" s="1"/>
  <c r="AV259" i="13"/>
  <c r="AW259" i="13"/>
  <c r="AX259" i="13" s="1"/>
  <c r="AV81" i="13"/>
  <c r="AW81" i="13"/>
  <c r="AX81" i="13" s="1"/>
  <c r="AV191" i="13"/>
  <c r="AW191" i="13"/>
  <c r="AX191" i="13" s="1"/>
  <c r="AV301" i="13"/>
  <c r="AW301" i="13"/>
  <c r="AX301" i="13" s="1"/>
  <c r="AV100" i="13"/>
  <c r="AW100" i="13"/>
  <c r="AX100" i="13" s="1"/>
  <c r="AV211" i="13"/>
  <c r="AW211" i="13"/>
  <c r="AX211" i="13" s="1"/>
  <c r="AV73" i="13"/>
  <c r="AW73" i="13"/>
  <c r="AX73" i="13" s="1"/>
  <c r="AV183" i="13"/>
  <c r="AW183" i="13"/>
  <c r="AX183" i="13" s="1"/>
  <c r="AV293" i="13"/>
  <c r="AW293" i="13"/>
  <c r="AX293" i="13" s="1"/>
  <c r="AV92" i="13"/>
  <c r="AW92" i="13"/>
  <c r="AX92" i="13" s="1"/>
  <c r="AV147" i="13"/>
  <c r="AW147" i="13"/>
  <c r="AX147" i="13" s="1"/>
  <c r="AV65" i="13"/>
  <c r="AW65" i="13"/>
  <c r="AX65" i="13" s="1"/>
  <c r="AV175" i="13"/>
  <c r="AW175" i="13"/>
  <c r="AX175" i="13" s="1"/>
  <c r="AV285" i="13"/>
  <c r="AW285" i="13"/>
  <c r="AX285" i="13" s="1"/>
  <c r="AV84" i="13"/>
  <c r="AW84" i="13"/>
  <c r="AX84" i="13" s="1"/>
  <c r="AV83" i="13"/>
  <c r="AW83" i="13"/>
  <c r="AX83" i="13" s="1"/>
  <c r="AV57" i="13"/>
  <c r="AW57" i="13"/>
  <c r="AX57" i="13" s="1"/>
  <c r="AV167" i="13"/>
  <c r="AW167" i="13"/>
  <c r="AX167" i="13" s="1"/>
  <c r="AV277" i="13"/>
  <c r="AW277" i="13"/>
  <c r="AX277" i="13" s="1"/>
  <c r="AV76" i="13"/>
  <c r="AW76" i="13"/>
  <c r="AX76" i="13" s="1"/>
  <c r="AV290" i="13"/>
  <c r="AW290" i="13"/>
  <c r="AX290" i="13" s="1"/>
  <c r="AV296" i="13"/>
  <c r="AW296" i="13"/>
  <c r="AX296" i="13" s="1"/>
  <c r="AV95" i="13"/>
  <c r="AW95" i="13"/>
  <c r="AX95" i="13" s="1"/>
  <c r="AV205" i="13"/>
  <c r="AW205" i="13"/>
  <c r="AX205" i="13" s="1"/>
  <c r="AV347" i="13"/>
  <c r="AW347" i="13"/>
  <c r="AX347" i="13" s="1"/>
  <c r="AV218" i="13"/>
  <c r="AW218" i="13"/>
  <c r="AX218" i="13" s="1"/>
  <c r="AV224" i="13"/>
  <c r="AW224" i="13"/>
  <c r="AX224" i="13" s="1"/>
  <c r="AV334" i="13"/>
  <c r="AW334" i="13"/>
  <c r="AX334" i="13" s="1"/>
  <c r="AV133" i="13"/>
  <c r="AW133" i="13"/>
  <c r="AX133" i="13" s="1"/>
  <c r="AV353" i="13"/>
  <c r="AW353" i="13"/>
  <c r="AX353" i="13" s="1"/>
  <c r="AV274" i="13"/>
  <c r="AW274" i="13"/>
  <c r="AX274" i="13" s="1"/>
  <c r="AV280" i="13"/>
  <c r="AW280" i="13"/>
  <c r="AX280" i="13" s="1"/>
  <c r="AV79" i="13"/>
  <c r="AW79" i="13"/>
  <c r="AX79" i="13" s="1"/>
  <c r="AV189" i="13"/>
  <c r="AW189" i="13"/>
  <c r="AX189" i="13" s="1"/>
  <c r="T7" i="13"/>
  <c r="U7" i="13"/>
  <c r="V7" i="13" s="1"/>
  <c r="AZ32" i="13"/>
  <c r="BA32" i="13"/>
  <c r="BB32" i="13" s="1"/>
  <c r="AZ24" i="13"/>
  <c r="BA24" i="13"/>
  <c r="BB24" i="13" s="1"/>
  <c r="AZ16" i="13"/>
  <c r="BA16" i="13"/>
  <c r="BB16" i="13" s="1"/>
  <c r="AZ35" i="13"/>
  <c r="BA35" i="13"/>
  <c r="BB35" i="13" s="1"/>
  <c r="AZ27" i="13"/>
  <c r="BA27" i="13"/>
  <c r="BB27" i="13" s="1"/>
  <c r="AZ39" i="13"/>
  <c r="BA39" i="13"/>
  <c r="BB39" i="13" s="1"/>
  <c r="AZ29" i="13"/>
  <c r="BA29" i="13"/>
  <c r="BB29" i="13" s="1"/>
  <c r="AJ268" i="13"/>
  <c r="AK268" i="13"/>
  <c r="AL268" i="13" s="1"/>
  <c r="AJ129" i="13"/>
  <c r="AK129" i="13"/>
  <c r="AL129" i="13" s="1"/>
  <c r="AJ47" i="13"/>
  <c r="AK47" i="13"/>
  <c r="AL47" i="13" s="1"/>
  <c r="AZ57" i="13"/>
  <c r="BA57" i="13"/>
  <c r="BB57" i="13" s="1"/>
  <c r="AZ276" i="13"/>
  <c r="BA276" i="13"/>
  <c r="BB276" i="13" s="1"/>
  <c r="AJ260" i="13"/>
  <c r="AK260" i="13"/>
  <c r="AL260" i="13" s="1"/>
  <c r="AJ118" i="13"/>
  <c r="AK118" i="13"/>
  <c r="AL118" i="13" s="1"/>
  <c r="AJ124" i="13"/>
  <c r="AK124" i="13"/>
  <c r="AL124" i="13" s="1"/>
  <c r="AZ49" i="13"/>
  <c r="BA49" i="13"/>
  <c r="BB49" i="13" s="1"/>
  <c r="AZ268" i="13"/>
  <c r="BA268" i="13"/>
  <c r="BB268" i="13" s="1"/>
  <c r="AJ252" i="13"/>
  <c r="AK252" i="13"/>
  <c r="AL252" i="13" s="1"/>
  <c r="AJ107" i="13"/>
  <c r="AK107" i="13"/>
  <c r="AL107" i="13" s="1"/>
  <c r="AJ116" i="13"/>
  <c r="AK116" i="13"/>
  <c r="AL116" i="13" s="1"/>
  <c r="AZ352" i="13"/>
  <c r="BA352" i="13"/>
  <c r="BB352" i="13" s="1"/>
  <c r="AZ260" i="13"/>
  <c r="BA260" i="13"/>
  <c r="BB260" i="13" s="1"/>
  <c r="AJ244" i="13"/>
  <c r="AK244" i="13"/>
  <c r="AL244" i="13" s="1"/>
  <c r="AJ97" i="13"/>
  <c r="AK97" i="13"/>
  <c r="AL97" i="13" s="1"/>
  <c r="AJ108" i="13"/>
  <c r="AK108" i="13"/>
  <c r="AL108" i="13" s="1"/>
  <c r="AZ344" i="13"/>
  <c r="BA344" i="13"/>
  <c r="BB344" i="13" s="1"/>
  <c r="AZ59" i="13"/>
  <c r="BA59" i="13"/>
  <c r="BB59" i="13" s="1"/>
  <c r="AJ314" i="13"/>
  <c r="AK314" i="13"/>
  <c r="AL314" i="13" s="1"/>
  <c r="AJ159" i="13"/>
  <c r="AK159" i="13"/>
  <c r="AL159" i="13" s="1"/>
  <c r="AZ218" i="13"/>
  <c r="BA218" i="13"/>
  <c r="BB218" i="13" s="1"/>
  <c r="AZ134" i="13"/>
  <c r="BA134" i="13"/>
  <c r="BB134" i="13" s="1"/>
  <c r="AJ92" i="13"/>
  <c r="AK92" i="13"/>
  <c r="AL92" i="13" s="1"/>
  <c r="AJ204" i="13"/>
  <c r="AK204" i="13"/>
  <c r="AL204" i="13" s="1"/>
  <c r="AJ282" i="13"/>
  <c r="AK282" i="13"/>
  <c r="AL282" i="13" s="1"/>
  <c r="AJ352" i="13"/>
  <c r="AK352" i="13"/>
  <c r="AL352" i="13" s="1"/>
  <c r="AJ126" i="13"/>
  <c r="AK126" i="13"/>
  <c r="AL126" i="13" s="1"/>
  <c r="AJ68" i="13"/>
  <c r="AK68" i="13"/>
  <c r="AL68" i="13" s="1"/>
  <c r="AZ186" i="13"/>
  <c r="BA186" i="13"/>
  <c r="BB186" i="13" s="1"/>
  <c r="AZ304" i="13"/>
  <c r="BA304" i="13"/>
  <c r="BB304" i="13" s="1"/>
  <c r="AZ102" i="13"/>
  <c r="BA102" i="13"/>
  <c r="BB102" i="13" s="1"/>
  <c r="AZ212" i="13"/>
  <c r="BA212" i="13"/>
  <c r="BB212" i="13" s="1"/>
  <c r="AJ8" i="13"/>
  <c r="AK8" i="13"/>
  <c r="AL8" i="13" s="1"/>
  <c r="AJ196" i="13"/>
  <c r="AK196" i="13"/>
  <c r="AL196" i="13" s="1"/>
  <c r="AJ274" i="13"/>
  <c r="AK274" i="13"/>
  <c r="AL274" i="13" s="1"/>
  <c r="AJ344" i="13"/>
  <c r="AK344" i="13"/>
  <c r="AL344" i="13" s="1"/>
  <c r="AJ115" i="13"/>
  <c r="AK115" i="13"/>
  <c r="AL115" i="13" s="1"/>
  <c r="AJ60" i="13"/>
  <c r="AK60" i="13"/>
  <c r="AL60" i="13" s="1"/>
  <c r="AZ178" i="13"/>
  <c r="BA178" i="13"/>
  <c r="BB178" i="13" s="1"/>
  <c r="AZ296" i="13"/>
  <c r="BA296" i="13"/>
  <c r="BB296" i="13" s="1"/>
  <c r="AZ94" i="13"/>
  <c r="BA94" i="13"/>
  <c r="BB94" i="13" s="1"/>
  <c r="AZ204" i="13"/>
  <c r="BA204" i="13"/>
  <c r="BB204" i="13" s="1"/>
  <c r="AJ7" i="13"/>
  <c r="AK7" i="13"/>
  <c r="AL7" i="13" s="1"/>
  <c r="AJ188" i="13"/>
  <c r="AK188" i="13"/>
  <c r="AL188" i="13" s="1"/>
  <c r="AJ266" i="13"/>
  <c r="AK266" i="13"/>
  <c r="AL266" i="13" s="1"/>
  <c r="AJ336" i="13"/>
  <c r="AK336" i="13"/>
  <c r="AL336" i="13" s="1"/>
  <c r="AJ105" i="13"/>
  <c r="AK105" i="13"/>
  <c r="AL105" i="13" s="1"/>
  <c r="AJ52" i="13"/>
  <c r="AK52" i="13"/>
  <c r="AL52" i="13" s="1"/>
  <c r="AZ170" i="13"/>
  <c r="BA170" i="13"/>
  <c r="BB170" i="13" s="1"/>
  <c r="AZ288" i="13"/>
  <c r="BA288" i="13"/>
  <c r="BB288" i="13" s="1"/>
  <c r="AZ86" i="13"/>
  <c r="BA86" i="13"/>
  <c r="BB86" i="13" s="1"/>
  <c r="AZ196" i="13"/>
  <c r="BA196" i="13"/>
  <c r="BB196" i="13" s="1"/>
  <c r="AZ11" i="13"/>
  <c r="BA11" i="13"/>
  <c r="BB11" i="13" s="1"/>
  <c r="AJ180" i="13"/>
  <c r="AK180" i="13"/>
  <c r="AL180" i="13" s="1"/>
  <c r="AJ258" i="13"/>
  <c r="AK258" i="13"/>
  <c r="AL258" i="13" s="1"/>
  <c r="AJ328" i="13"/>
  <c r="AK328" i="13"/>
  <c r="AL328" i="13" s="1"/>
  <c r="AJ94" i="13"/>
  <c r="AK94" i="13"/>
  <c r="AL94" i="13" s="1"/>
  <c r="AJ44" i="13"/>
  <c r="AK44" i="13"/>
  <c r="AL44" i="13" s="1"/>
  <c r="AZ162" i="13"/>
  <c r="BA162" i="13"/>
  <c r="BB162" i="13" s="1"/>
  <c r="AZ280" i="13"/>
  <c r="BA280" i="13"/>
  <c r="BB280" i="13" s="1"/>
  <c r="AZ78" i="13"/>
  <c r="BA78" i="13"/>
  <c r="BB78" i="13" s="1"/>
  <c r="AZ188" i="13"/>
  <c r="BA188" i="13"/>
  <c r="BB188" i="13" s="1"/>
  <c r="AZ10" i="13"/>
  <c r="BA10" i="13"/>
  <c r="BB10" i="13" s="1"/>
  <c r="AJ172" i="13"/>
  <c r="AK172" i="13"/>
  <c r="AL172" i="13" s="1"/>
  <c r="AJ250" i="13"/>
  <c r="AK250" i="13"/>
  <c r="AL250" i="13" s="1"/>
  <c r="AJ320" i="13"/>
  <c r="AK320" i="13"/>
  <c r="AL320" i="13" s="1"/>
  <c r="AJ83" i="13"/>
  <c r="AK83" i="13"/>
  <c r="AL83" i="13" s="1"/>
  <c r="AZ351" i="13"/>
  <c r="BA351" i="13"/>
  <c r="BB351" i="13" s="1"/>
  <c r="AZ154" i="13"/>
  <c r="BA154" i="13"/>
  <c r="BB154" i="13" s="1"/>
  <c r="AZ272" i="13"/>
  <c r="BA272" i="13"/>
  <c r="BB272" i="13" s="1"/>
  <c r="AZ70" i="13"/>
  <c r="BA70" i="13"/>
  <c r="BB70" i="13" s="1"/>
  <c r="AZ180" i="13"/>
  <c r="BA180" i="13"/>
  <c r="BB180" i="13" s="1"/>
  <c r="AZ7" i="13"/>
  <c r="BA7" i="13"/>
  <c r="BB7" i="13" s="1"/>
  <c r="AJ164" i="13"/>
  <c r="AK164" i="13"/>
  <c r="AL164" i="13" s="1"/>
  <c r="AJ242" i="13"/>
  <c r="AK242" i="13"/>
  <c r="AL242" i="13" s="1"/>
  <c r="AJ312" i="13"/>
  <c r="AK312" i="13"/>
  <c r="AL312" i="13" s="1"/>
  <c r="AJ73" i="13"/>
  <c r="AK73" i="13"/>
  <c r="AL73" i="13" s="1"/>
  <c r="AZ287" i="13"/>
  <c r="BA287" i="13"/>
  <c r="BB287" i="13" s="1"/>
  <c r="AZ146" i="13"/>
  <c r="BA146" i="13"/>
  <c r="BB146" i="13" s="1"/>
  <c r="AZ264" i="13"/>
  <c r="BA264" i="13"/>
  <c r="BB264" i="13" s="1"/>
  <c r="AZ62" i="13"/>
  <c r="BA62" i="13"/>
  <c r="BB62" i="13" s="1"/>
  <c r="AZ172" i="13"/>
  <c r="BA172" i="13"/>
  <c r="BB172" i="13" s="1"/>
  <c r="AZ6" i="13"/>
  <c r="BA6" i="13"/>
  <c r="AY5" i="13"/>
  <c r="AJ156" i="13"/>
  <c r="AK156" i="13"/>
  <c r="AL156" i="13" s="1"/>
  <c r="AJ234" i="13"/>
  <c r="AK234" i="13"/>
  <c r="AL234" i="13" s="1"/>
  <c r="AJ304" i="13"/>
  <c r="AK304" i="13"/>
  <c r="AL304" i="13" s="1"/>
  <c r="AJ62" i="13"/>
  <c r="AK62" i="13"/>
  <c r="AL62" i="13" s="1"/>
  <c r="AZ223" i="13"/>
  <c r="BA223" i="13"/>
  <c r="BB223" i="13" s="1"/>
  <c r="AZ138" i="13"/>
  <c r="BA138" i="13"/>
  <c r="BB138" i="13" s="1"/>
  <c r="AZ256" i="13"/>
  <c r="BA256" i="13"/>
  <c r="BB256" i="13" s="1"/>
  <c r="AZ54" i="13"/>
  <c r="BA54" i="13"/>
  <c r="BB54" i="13" s="1"/>
  <c r="AZ164" i="13"/>
  <c r="BA164" i="13"/>
  <c r="BB164" i="13" s="1"/>
  <c r="AZ9" i="13"/>
  <c r="BA9" i="13"/>
  <c r="BB9" i="13" s="1"/>
  <c r="AJ148" i="13"/>
  <c r="AK148" i="13"/>
  <c r="AL148" i="13" s="1"/>
  <c r="AJ226" i="13"/>
  <c r="AK226" i="13"/>
  <c r="AL226" i="13" s="1"/>
  <c r="AJ296" i="13"/>
  <c r="AK296" i="13"/>
  <c r="AL296" i="13" s="1"/>
  <c r="AJ51" i="13"/>
  <c r="AK51" i="13"/>
  <c r="AL51" i="13" s="1"/>
  <c r="AZ159" i="13"/>
  <c r="BA159" i="13"/>
  <c r="BB159" i="13" s="1"/>
  <c r="AZ130" i="13"/>
  <c r="BA130" i="13"/>
  <c r="BB130" i="13" s="1"/>
  <c r="AZ248" i="13"/>
  <c r="BA248" i="13"/>
  <c r="BB248" i="13" s="1"/>
  <c r="AZ46" i="13"/>
  <c r="BA46" i="13"/>
  <c r="BB46" i="13" s="1"/>
  <c r="AZ156" i="13"/>
  <c r="BA156" i="13"/>
  <c r="BB156" i="13" s="1"/>
  <c r="AZ8" i="13"/>
  <c r="BA8" i="13"/>
  <c r="BB8" i="13" s="1"/>
  <c r="AB38" i="13"/>
  <c r="AC38" i="13"/>
  <c r="AD38" i="13" s="1"/>
  <c r="AB22" i="13"/>
  <c r="AC22" i="13"/>
  <c r="AD22" i="13" s="1"/>
  <c r="AB12" i="13"/>
  <c r="AC12" i="13"/>
  <c r="AD12" i="13" s="1"/>
  <c r="P22" i="13"/>
  <c r="Q22" i="13"/>
  <c r="R22" i="13" s="1"/>
  <c r="P37" i="13"/>
  <c r="Q37" i="13"/>
  <c r="R37" i="13" s="1"/>
  <c r="P21" i="13"/>
  <c r="Q21" i="13"/>
  <c r="R21" i="13" s="1"/>
  <c r="P36" i="13"/>
  <c r="Q36" i="13"/>
  <c r="R36" i="13" s="1"/>
  <c r="Y6" i="13"/>
  <c r="W5" i="13"/>
  <c r="X6" i="13"/>
  <c r="AF268" i="13"/>
  <c r="AG268" i="13"/>
  <c r="AH268" i="13" s="1"/>
  <c r="AF75" i="13"/>
  <c r="AG75" i="13"/>
  <c r="AH75" i="13" s="1"/>
  <c r="AF201" i="13"/>
  <c r="AG201" i="13"/>
  <c r="AH201" i="13" s="1"/>
  <c r="AF311" i="13"/>
  <c r="AG311" i="13"/>
  <c r="AH311" i="13" s="1"/>
  <c r="AF110" i="13"/>
  <c r="AG110" i="13"/>
  <c r="AH110" i="13" s="1"/>
  <c r="AF196" i="13"/>
  <c r="AG196" i="13"/>
  <c r="AH196" i="13" s="1"/>
  <c r="AF322" i="13"/>
  <c r="AG322" i="13"/>
  <c r="AH322" i="13" s="1"/>
  <c r="AF129" i="13"/>
  <c r="AG129" i="13"/>
  <c r="AH129" i="13" s="1"/>
  <c r="AF239" i="13"/>
  <c r="AG239" i="13"/>
  <c r="AH239" i="13" s="1"/>
  <c r="AF349" i="13"/>
  <c r="AG349" i="13"/>
  <c r="AH349" i="13" s="1"/>
  <c r="AF124" i="13"/>
  <c r="AG124" i="13"/>
  <c r="AH124" i="13" s="1"/>
  <c r="AF250" i="13"/>
  <c r="AG250" i="13"/>
  <c r="AH250" i="13" s="1"/>
  <c r="AF57" i="13"/>
  <c r="AG57" i="13"/>
  <c r="AH57" i="13" s="1"/>
  <c r="AF167" i="13"/>
  <c r="AG167" i="13"/>
  <c r="AH167" i="13" s="1"/>
  <c r="AF277" i="13"/>
  <c r="AG277" i="13"/>
  <c r="AH277" i="13" s="1"/>
  <c r="AF52" i="13"/>
  <c r="AG52" i="13"/>
  <c r="AH52" i="13" s="1"/>
  <c r="AF178" i="13"/>
  <c r="AG178" i="13"/>
  <c r="AH178" i="13" s="1"/>
  <c r="AF296" i="13"/>
  <c r="AG296" i="13"/>
  <c r="AH296" i="13" s="1"/>
  <c r="AF95" i="13"/>
  <c r="AG95" i="13"/>
  <c r="AH95" i="13" s="1"/>
  <c r="AF205" i="13"/>
  <c r="AG205" i="13"/>
  <c r="AH205" i="13" s="1"/>
  <c r="AF299" i="13"/>
  <c r="AG299" i="13"/>
  <c r="AH299" i="13" s="1"/>
  <c r="AF106" i="13"/>
  <c r="AG106" i="13"/>
  <c r="AH106" i="13" s="1"/>
  <c r="AF224" i="13"/>
  <c r="AG224" i="13"/>
  <c r="AH224" i="13" s="1"/>
  <c r="AF334" i="13"/>
  <c r="AG334" i="13"/>
  <c r="AH334" i="13" s="1"/>
  <c r="AF133" i="13"/>
  <c r="AG133" i="13"/>
  <c r="AH133" i="13" s="1"/>
  <c r="AF227" i="13"/>
  <c r="AG227" i="13"/>
  <c r="AH227" i="13" s="1"/>
  <c r="AF353" i="13"/>
  <c r="AG353" i="13"/>
  <c r="AH353" i="13" s="1"/>
  <c r="AF152" i="13"/>
  <c r="AG152" i="13"/>
  <c r="AH152" i="13" s="1"/>
  <c r="AF262" i="13"/>
  <c r="AG262" i="13"/>
  <c r="AH262" i="13" s="1"/>
  <c r="AF61" i="13"/>
  <c r="AG61" i="13"/>
  <c r="AH61" i="13" s="1"/>
  <c r="AF219" i="13"/>
  <c r="AG219" i="13"/>
  <c r="AH219" i="13" s="1"/>
  <c r="AF345" i="13"/>
  <c r="AG345" i="13"/>
  <c r="AH345" i="13" s="1"/>
  <c r="AF144" i="13"/>
  <c r="AG144" i="13"/>
  <c r="AH144" i="13" s="1"/>
  <c r="AF254" i="13"/>
  <c r="AG254" i="13"/>
  <c r="AH254" i="13" s="1"/>
  <c r="AF53" i="13"/>
  <c r="AG53" i="13"/>
  <c r="AH53" i="13" s="1"/>
  <c r="AF211" i="13"/>
  <c r="AG211" i="13"/>
  <c r="AH211" i="13" s="1"/>
  <c r="AF337" i="13"/>
  <c r="AG337" i="13"/>
  <c r="AH337" i="13" s="1"/>
  <c r="AF136" i="13"/>
  <c r="AG136" i="13"/>
  <c r="AH136" i="13" s="1"/>
  <c r="AF246" i="13"/>
  <c r="AG246" i="13"/>
  <c r="AH246" i="13" s="1"/>
  <c r="AF45" i="13"/>
  <c r="AG45" i="13"/>
  <c r="AH45" i="13" s="1"/>
  <c r="X34" i="13"/>
  <c r="Y34" i="13"/>
  <c r="Z34" i="13" s="1"/>
  <c r="H20" i="13"/>
  <c r="I20" i="13"/>
  <c r="J20" i="13" s="1"/>
  <c r="AR34" i="13"/>
  <c r="AS34" i="13"/>
  <c r="AT34" i="13" s="1"/>
  <c r="X18" i="13"/>
  <c r="Y18" i="13"/>
  <c r="Z18" i="13" s="1"/>
  <c r="H27" i="13"/>
  <c r="I27" i="13"/>
  <c r="J27" i="13" s="1"/>
  <c r="H25" i="13"/>
  <c r="I25" i="13"/>
  <c r="J25" i="13" s="1"/>
  <c r="AR14" i="13"/>
  <c r="AS14" i="13"/>
  <c r="AT14" i="13" s="1"/>
  <c r="X35" i="13"/>
  <c r="Y35" i="13"/>
  <c r="Z35" i="13" s="1"/>
  <c r="H21" i="13"/>
  <c r="I21" i="13"/>
  <c r="J21" i="13" s="1"/>
  <c r="AR27" i="13"/>
  <c r="AS27" i="13"/>
  <c r="AT27" i="13" s="1"/>
  <c r="X19" i="13"/>
  <c r="Y19" i="13"/>
  <c r="Z19" i="13" s="1"/>
  <c r="P7" i="13"/>
  <c r="Q7" i="13"/>
  <c r="R7" i="13" s="1"/>
  <c r="D340" i="13"/>
  <c r="E340" i="13"/>
  <c r="F340" i="13" s="1"/>
  <c r="D257" i="13"/>
  <c r="E257" i="13"/>
  <c r="F257" i="13" s="1"/>
  <c r="D46" i="13"/>
  <c r="E46" i="13"/>
  <c r="F46" i="13" s="1"/>
  <c r="D92" i="13"/>
  <c r="E92" i="13"/>
  <c r="F92" i="13" s="1"/>
  <c r="D105" i="13"/>
  <c r="E105" i="13"/>
  <c r="F105" i="13" s="1"/>
  <c r="D36" i="13"/>
  <c r="E36" i="13"/>
  <c r="F36" i="13" s="1"/>
  <c r="D322" i="13"/>
  <c r="E322" i="13"/>
  <c r="F322" i="13" s="1"/>
  <c r="D144" i="13"/>
  <c r="E144" i="13"/>
  <c r="F144" i="13" s="1"/>
  <c r="D165" i="13"/>
  <c r="E165" i="13"/>
  <c r="F165" i="13" s="1"/>
  <c r="D154" i="13"/>
  <c r="E154" i="13"/>
  <c r="F154" i="13" s="1"/>
  <c r="D55" i="13"/>
  <c r="E55" i="13"/>
  <c r="F55" i="13" s="1"/>
  <c r="D324" i="13"/>
  <c r="E324" i="13"/>
  <c r="F324" i="13" s="1"/>
  <c r="D236" i="13"/>
  <c r="E236" i="13"/>
  <c r="F236" i="13" s="1"/>
  <c r="D307" i="13"/>
  <c r="E307" i="13"/>
  <c r="F307" i="13" s="1"/>
  <c r="D76" i="13"/>
  <c r="E76" i="13"/>
  <c r="F76" i="13" s="1"/>
  <c r="D89" i="13"/>
  <c r="E89" i="13"/>
  <c r="F89" i="13" s="1"/>
  <c r="D20" i="13"/>
  <c r="E20" i="13"/>
  <c r="F20" i="13" s="1"/>
  <c r="D306" i="13"/>
  <c r="E306" i="13"/>
  <c r="F306" i="13" s="1"/>
  <c r="D80" i="13"/>
  <c r="E80" i="13"/>
  <c r="F80" i="13" s="1"/>
  <c r="D149" i="13"/>
  <c r="E149" i="13"/>
  <c r="F149" i="13" s="1"/>
  <c r="D138" i="13"/>
  <c r="E138" i="13"/>
  <c r="F138" i="13" s="1"/>
  <c r="D26" i="13"/>
  <c r="E26" i="13"/>
  <c r="F26" i="13" s="1"/>
  <c r="D240" i="13"/>
  <c r="E240" i="13"/>
  <c r="F240" i="13" s="1"/>
  <c r="D291" i="13"/>
  <c r="E291" i="13"/>
  <c r="F291" i="13" s="1"/>
  <c r="D318" i="13"/>
  <c r="E318" i="13"/>
  <c r="F318" i="13" s="1"/>
  <c r="D107" i="13"/>
  <c r="E107" i="13"/>
  <c r="F107" i="13" s="1"/>
  <c r="D223" i="13"/>
  <c r="E223" i="13"/>
  <c r="F223" i="13" s="1"/>
  <c r="D252" i="13"/>
  <c r="E252" i="13"/>
  <c r="F252" i="13" s="1"/>
  <c r="D345" i="13"/>
  <c r="E345" i="13"/>
  <c r="F345" i="13" s="1"/>
  <c r="D263" i="13"/>
  <c r="E263" i="13"/>
  <c r="F263" i="13" s="1"/>
  <c r="D180" i="13"/>
  <c r="E180" i="13"/>
  <c r="F180" i="13" s="1"/>
  <c r="D193" i="13"/>
  <c r="E193" i="13"/>
  <c r="F193" i="13" s="1"/>
  <c r="D31" i="13"/>
  <c r="E31" i="13"/>
  <c r="F31" i="13" s="1"/>
  <c r="D238" i="13"/>
  <c r="E238" i="13"/>
  <c r="F238" i="13" s="1"/>
  <c r="D288" i="13"/>
  <c r="E288" i="13"/>
  <c r="F288" i="13" s="1"/>
  <c r="D230" i="13"/>
  <c r="E230" i="13"/>
  <c r="F230" i="13" s="1"/>
  <c r="D242" i="13"/>
  <c r="E242" i="13"/>
  <c r="F242" i="13" s="1"/>
  <c r="D143" i="13"/>
  <c r="E143" i="13"/>
  <c r="F143" i="13" s="1"/>
  <c r="D348" i="13"/>
  <c r="E348" i="13"/>
  <c r="F348" i="13" s="1"/>
  <c r="D265" i="13"/>
  <c r="E265" i="13"/>
  <c r="F265" i="13" s="1"/>
  <c r="D78" i="13"/>
  <c r="E78" i="13"/>
  <c r="F78" i="13" s="1"/>
  <c r="D100" i="13"/>
  <c r="E100" i="13"/>
  <c r="F100" i="13" s="1"/>
  <c r="D113" i="13"/>
  <c r="E113" i="13"/>
  <c r="F113" i="13" s="1"/>
  <c r="AF22" i="13"/>
  <c r="AG22" i="13"/>
  <c r="AH22" i="13" s="1"/>
  <c r="AF37" i="13"/>
  <c r="AG37" i="13"/>
  <c r="AH37" i="13" s="1"/>
  <c r="AF21" i="13"/>
  <c r="AG21" i="13"/>
  <c r="AH21" i="13" s="1"/>
  <c r="AF34" i="13"/>
  <c r="AG34" i="13"/>
  <c r="AH34" i="13" s="1"/>
  <c r="AB85" i="13"/>
  <c r="AC85" i="13"/>
  <c r="AD85" i="13" s="1"/>
  <c r="AB203" i="13"/>
  <c r="AC203" i="13"/>
  <c r="AD203" i="13" s="1"/>
  <c r="AB313" i="13"/>
  <c r="AC313" i="13"/>
  <c r="AD313" i="13" s="1"/>
  <c r="AB112" i="13"/>
  <c r="AC112" i="13"/>
  <c r="AD112" i="13" s="1"/>
  <c r="AB222" i="13"/>
  <c r="AC222" i="13"/>
  <c r="AD222" i="13" s="1"/>
  <c r="AB77" i="13"/>
  <c r="AC77" i="13"/>
  <c r="AD77" i="13" s="1"/>
  <c r="AB195" i="13"/>
  <c r="AC195" i="13"/>
  <c r="AD195" i="13" s="1"/>
  <c r="AB305" i="13"/>
  <c r="AC305" i="13"/>
  <c r="AD305" i="13" s="1"/>
  <c r="AB104" i="13"/>
  <c r="AC104" i="13"/>
  <c r="AD104" i="13" s="1"/>
  <c r="AB214" i="13"/>
  <c r="AC214" i="13"/>
  <c r="AD214" i="13" s="1"/>
  <c r="AB69" i="13"/>
  <c r="AC69" i="13"/>
  <c r="AD69" i="13" s="1"/>
  <c r="AB187" i="13"/>
  <c r="AC187" i="13"/>
  <c r="AD187" i="13" s="1"/>
  <c r="AB297" i="13"/>
  <c r="AC297" i="13"/>
  <c r="AD297" i="13" s="1"/>
  <c r="AB96" i="13"/>
  <c r="AC96" i="13"/>
  <c r="AD96" i="13" s="1"/>
  <c r="AB206" i="13"/>
  <c r="AC206" i="13"/>
  <c r="AD206" i="13" s="1"/>
  <c r="AB61" i="13"/>
  <c r="AC61" i="13"/>
  <c r="AD61" i="13" s="1"/>
  <c r="AB179" i="13"/>
  <c r="AC179" i="13"/>
  <c r="AD179" i="13" s="1"/>
  <c r="AB289" i="13"/>
  <c r="AC289" i="13"/>
  <c r="AD289" i="13" s="1"/>
  <c r="AB88" i="13"/>
  <c r="AC88" i="13"/>
  <c r="AD88" i="13" s="1"/>
  <c r="AB198" i="13"/>
  <c r="AC198" i="13"/>
  <c r="AD198" i="13" s="1"/>
  <c r="AB53" i="13"/>
  <c r="AC53" i="13"/>
  <c r="AD53" i="13" s="1"/>
  <c r="AB171" i="13"/>
  <c r="AC171" i="13"/>
  <c r="AD171" i="13" s="1"/>
  <c r="AB281" i="13"/>
  <c r="AC281" i="13"/>
  <c r="AD281" i="13" s="1"/>
  <c r="AB80" i="13"/>
  <c r="AC80" i="13"/>
  <c r="AD80" i="13" s="1"/>
  <c r="AB190" i="13"/>
  <c r="AC190" i="13"/>
  <c r="AD190" i="13" s="1"/>
  <c r="AB44" i="13"/>
  <c r="AC44" i="13"/>
  <c r="AD44" i="13" s="1"/>
  <c r="AB163" i="13"/>
  <c r="AC163" i="13"/>
  <c r="AD163" i="13" s="1"/>
  <c r="AB273" i="13"/>
  <c r="AC273" i="13"/>
  <c r="AD273" i="13" s="1"/>
  <c r="AB72" i="13"/>
  <c r="AC72" i="13"/>
  <c r="AD72" i="13" s="1"/>
  <c r="AB182" i="13"/>
  <c r="AC182" i="13"/>
  <c r="AD182" i="13" s="1"/>
  <c r="AB348" i="13"/>
  <c r="AC348" i="13"/>
  <c r="AD348" i="13" s="1"/>
  <c r="AB155" i="13"/>
  <c r="AC155" i="13"/>
  <c r="AD155" i="13" s="1"/>
  <c r="AB265" i="13"/>
  <c r="AC265" i="13"/>
  <c r="AD265" i="13" s="1"/>
  <c r="AB64" i="13"/>
  <c r="AC64" i="13"/>
  <c r="AD64" i="13" s="1"/>
  <c r="AB174" i="13"/>
  <c r="AC174" i="13"/>
  <c r="AD174" i="13" s="1"/>
  <c r="AB340" i="13"/>
  <c r="AC340" i="13"/>
  <c r="AD340" i="13" s="1"/>
  <c r="AB147" i="13"/>
  <c r="AC147" i="13"/>
  <c r="AD147" i="13" s="1"/>
  <c r="AB257" i="13"/>
  <c r="AC257" i="13"/>
  <c r="AD257" i="13" s="1"/>
  <c r="AB56" i="13"/>
  <c r="AC56" i="13"/>
  <c r="AD56" i="13" s="1"/>
  <c r="AB166" i="13"/>
  <c r="AC166" i="13"/>
  <c r="AD166" i="13" s="1"/>
  <c r="AN33" i="13"/>
  <c r="AO33" i="13"/>
  <c r="AP33" i="13" s="1"/>
  <c r="AN17" i="13"/>
  <c r="AO17" i="13"/>
  <c r="AP17" i="13" s="1"/>
  <c r="AN32" i="13"/>
  <c r="AO32" i="13"/>
  <c r="AP32" i="13" s="1"/>
  <c r="AN16" i="13"/>
  <c r="AO16" i="13"/>
  <c r="AP16" i="13" s="1"/>
  <c r="L30" i="13"/>
  <c r="M30" i="13"/>
  <c r="N30" i="13" s="1"/>
  <c r="L23" i="13"/>
  <c r="M23" i="13"/>
  <c r="N23" i="13" s="1"/>
  <c r="L36" i="13"/>
  <c r="M36" i="13"/>
  <c r="N36" i="13" s="1"/>
  <c r="AN325" i="13"/>
  <c r="AO325" i="13"/>
  <c r="AP325" i="13" s="1"/>
  <c r="AN124" i="13"/>
  <c r="AO124" i="13"/>
  <c r="AP124" i="13" s="1"/>
  <c r="AN250" i="13"/>
  <c r="AO250" i="13"/>
  <c r="AP250" i="13" s="1"/>
  <c r="AN57" i="13"/>
  <c r="AO57" i="13"/>
  <c r="AP57" i="13" s="1"/>
  <c r="AN167" i="13"/>
  <c r="AO167" i="13"/>
  <c r="AP167" i="13" s="1"/>
  <c r="AN317" i="13"/>
  <c r="AO317" i="13"/>
  <c r="AP317" i="13" s="1"/>
  <c r="AN116" i="13"/>
  <c r="AO116" i="13"/>
  <c r="AP116" i="13" s="1"/>
  <c r="AN242" i="13"/>
  <c r="AO242" i="13"/>
  <c r="AP242" i="13" s="1"/>
  <c r="AN49" i="13"/>
  <c r="AO49" i="13"/>
  <c r="AP49" i="13" s="1"/>
  <c r="AN159" i="13"/>
  <c r="AO159" i="13"/>
  <c r="AP159" i="13" s="1"/>
  <c r="AN309" i="13"/>
  <c r="AO309" i="13"/>
  <c r="AP309" i="13" s="1"/>
  <c r="AN108" i="13"/>
  <c r="AO108" i="13"/>
  <c r="AP108" i="13" s="1"/>
  <c r="AN234" i="13"/>
  <c r="AO234" i="13"/>
  <c r="AP234" i="13" s="1"/>
  <c r="AN352" i="13"/>
  <c r="AO352" i="13"/>
  <c r="AP352" i="13" s="1"/>
  <c r="AN151" i="13"/>
  <c r="AO151" i="13"/>
  <c r="AP151" i="13" s="1"/>
  <c r="AN237" i="13"/>
  <c r="AO237" i="13"/>
  <c r="AP237" i="13" s="1"/>
  <c r="AN41" i="13"/>
  <c r="AO41" i="13"/>
  <c r="AP41" i="13" s="1"/>
  <c r="AN162" i="13"/>
  <c r="AO162" i="13"/>
  <c r="AP162" i="13" s="1"/>
  <c r="AN280" i="13"/>
  <c r="AO280" i="13"/>
  <c r="AP280" i="13" s="1"/>
  <c r="AN79" i="13"/>
  <c r="AO79" i="13"/>
  <c r="AP79" i="13" s="1"/>
  <c r="AN165" i="13"/>
  <c r="AO165" i="13"/>
  <c r="AP165" i="13" s="1"/>
  <c r="AN283" i="13"/>
  <c r="AO283" i="13"/>
  <c r="AP283" i="13" s="1"/>
  <c r="AN90" i="13"/>
  <c r="AO90" i="13"/>
  <c r="AP90" i="13" s="1"/>
  <c r="AN208" i="13"/>
  <c r="AO208" i="13"/>
  <c r="AP208" i="13" s="1"/>
  <c r="AN318" i="13"/>
  <c r="AO318" i="13"/>
  <c r="AP318" i="13" s="1"/>
  <c r="AN157" i="13"/>
  <c r="AO157" i="13"/>
  <c r="AP157" i="13" s="1"/>
  <c r="AN275" i="13"/>
  <c r="AO275" i="13"/>
  <c r="AP275" i="13" s="1"/>
  <c r="AN82" i="13"/>
  <c r="AO82" i="13"/>
  <c r="AP82" i="13" s="1"/>
  <c r="AN200" i="13"/>
  <c r="AO200" i="13"/>
  <c r="AP200" i="13" s="1"/>
  <c r="AN310" i="13"/>
  <c r="AO310" i="13"/>
  <c r="AP310" i="13" s="1"/>
  <c r="AN213" i="13"/>
  <c r="AO213" i="13"/>
  <c r="AP213" i="13" s="1"/>
  <c r="AN331" i="13"/>
  <c r="AO331" i="13"/>
  <c r="AP331" i="13" s="1"/>
  <c r="AN138" i="13"/>
  <c r="AO138" i="13"/>
  <c r="AP138" i="13" s="1"/>
  <c r="AN256" i="13"/>
  <c r="AO256" i="13"/>
  <c r="AP256" i="13" s="1"/>
  <c r="AN55" i="13"/>
  <c r="AO55" i="13"/>
  <c r="AP55" i="13" s="1"/>
  <c r="AN269" i="13"/>
  <c r="AO269" i="13"/>
  <c r="AP269" i="13" s="1"/>
  <c r="AN68" i="13"/>
  <c r="AO68" i="13"/>
  <c r="AP68" i="13" s="1"/>
  <c r="AN194" i="13"/>
  <c r="AO194" i="13"/>
  <c r="AP194" i="13" s="1"/>
  <c r="AN312" i="13"/>
  <c r="AO312" i="13"/>
  <c r="AP312" i="13" s="1"/>
  <c r="AN111" i="13"/>
  <c r="AO111" i="13"/>
  <c r="AP111" i="13" s="1"/>
  <c r="AF10" i="13"/>
  <c r="AG10" i="13"/>
  <c r="AH10" i="13" s="1"/>
  <c r="AV40" i="13"/>
  <c r="AW40" i="13"/>
  <c r="AX40" i="13" s="1"/>
  <c r="AV36" i="13"/>
  <c r="AW36" i="13"/>
  <c r="AX36" i="13" s="1"/>
  <c r="AV28" i="13"/>
  <c r="AW28" i="13"/>
  <c r="AX28" i="13" s="1"/>
  <c r="T251" i="13"/>
  <c r="U251" i="13"/>
  <c r="V251" i="13" s="1"/>
  <c r="T233" i="13"/>
  <c r="U233" i="13"/>
  <c r="V233" i="13" s="1"/>
  <c r="T267" i="13"/>
  <c r="U267" i="13"/>
  <c r="V267" i="13" s="1"/>
  <c r="T139" i="13"/>
  <c r="U139" i="13"/>
  <c r="V139" i="13" s="1"/>
  <c r="T264" i="13"/>
  <c r="U264" i="13"/>
  <c r="V264" i="13" s="1"/>
  <c r="T274" i="13"/>
  <c r="U274" i="13"/>
  <c r="V274" i="13" s="1"/>
  <c r="T307" i="13"/>
  <c r="U307" i="13"/>
  <c r="V307" i="13" s="1"/>
  <c r="T327" i="13"/>
  <c r="U327" i="13"/>
  <c r="V327" i="13" s="1"/>
  <c r="T195" i="13"/>
  <c r="U195" i="13"/>
  <c r="V195" i="13" s="1"/>
  <c r="T81" i="13"/>
  <c r="U81" i="13"/>
  <c r="V81" i="13" s="1"/>
  <c r="T47" i="13"/>
  <c r="U47" i="13"/>
  <c r="V47" i="13" s="1"/>
  <c r="T174" i="13"/>
  <c r="U174" i="13"/>
  <c r="V174" i="13" s="1"/>
  <c r="T141" i="13"/>
  <c r="U141" i="13"/>
  <c r="V141" i="13" s="1"/>
  <c r="T210" i="13"/>
  <c r="U210" i="13"/>
  <c r="V210" i="13" s="1"/>
  <c r="T120" i="13"/>
  <c r="U120" i="13"/>
  <c r="V120" i="13" s="1"/>
  <c r="T342" i="13"/>
  <c r="U342" i="13"/>
  <c r="V342" i="13" s="1"/>
  <c r="T110" i="13"/>
  <c r="U110" i="13"/>
  <c r="V110" i="13" s="1"/>
  <c r="T133" i="13"/>
  <c r="U133" i="13"/>
  <c r="V133" i="13" s="1"/>
  <c r="T202" i="13"/>
  <c r="U202" i="13"/>
  <c r="V202" i="13" s="1"/>
  <c r="T112" i="13"/>
  <c r="U112" i="13"/>
  <c r="V112" i="13" s="1"/>
  <c r="T334" i="13"/>
  <c r="U334" i="13"/>
  <c r="V334" i="13" s="1"/>
  <c r="T46" i="13"/>
  <c r="U46" i="13"/>
  <c r="V46" i="13" s="1"/>
  <c r="T125" i="13"/>
  <c r="U125" i="13"/>
  <c r="V125" i="13" s="1"/>
  <c r="T194" i="13"/>
  <c r="U194" i="13"/>
  <c r="V194" i="13" s="1"/>
  <c r="T104" i="13"/>
  <c r="U104" i="13"/>
  <c r="V104" i="13" s="1"/>
  <c r="T326" i="13"/>
  <c r="U326" i="13"/>
  <c r="V326" i="13" s="1"/>
  <c r="T353" i="13"/>
  <c r="U353" i="13"/>
  <c r="V353" i="13" s="1"/>
  <c r="T117" i="13"/>
  <c r="U117" i="13"/>
  <c r="V117" i="13" s="1"/>
  <c r="T186" i="13"/>
  <c r="U186" i="13"/>
  <c r="V186" i="13" s="1"/>
  <c r="T96" i="13"/>
  <c r="U96" i="13"/>
  <c r="V96" i="13" s="1"/>
  <c r="T325" i="13"/>
  <c r="U325" i="13"/>
  <c r="V325" i="13" s="1"/>
  <c r="T344" i="13"/>
  <c r="U344" i="13"/>
  <c r="V344" i="13" s="1"/>
  <c r="T172" i="13"/>
  <c r="U172" i="13"/>
  <c r="V172" i="13" s="1"/>
  <c r="T50" i="13"/>
  <c r="U50" i="13"/>
  <c r="V50" i="13" s="1"/>
  <c r="T199" i="13"/>
  <c r="U199" i="13"/>
  <c r="V199" i="13" s="1"/>
  <c r="T238" i="13"/>
  <c r="U238" i="13"/>
  <c r="V238" i="13" s="1"/>
  <c r="T268" i="13"/>
  <c r="U268" i="13"/>
  <c r="V268" i="13" s="1"/>
  <c r="T100" i="13"/>
  <c r="U100" i="13"/>
  <c r="V100" i="13" s="1"/>
  <c r="T161" i="13"/>
  <c r="U161" i="13"/>
  <c r="V161" i="13" s="1"/>
  <c r="T127" i="13"/>
  <c r="U127" i="13"/>
  <c r="V127" i="13" s="1"/>
  <c r="P275" i="13"/>
  <c r="Q275" i="13"/>
  <c r="R275" i="13" s="1"/>
  <c r="P82" i="13"/>
  <c r="Q82" i="13"/>
  <c r="R82" i="13" s="1"/>
  <c r="P199" i="13"/>
  <c r="Q199" i="13"/>
  <c r="R199" i="13" s="1"/>
  <c r="P309" i="13"/>
  <c r="Q309" i="13"/>
  <c r="R309" i="13" s="1"/>
  <c r="P108" i="13"/>
  <c r="Q108" i="13"/>
  <c r="R108" i="13" s="1"/>
  <c r="P267" i="13"/>
  <c r="Q267" i="13"/>
  <c r="R267" i="13" s="1"/>
  <c r="P74" i="13"/>
  <c r="Q74" i="13"/>
  <c r="R74" i="13" s="1"/>
  <c r="P191" i="13"/>
  <c r="Q191" i="13"/>
  <c r="R191" i="13" s="1"/>
  <c r="P301" i="13"/>
  <c r="Q301" i="13"/>
  <c r="R301" i="13" s="1"/>
  <c r="P100" i="13"/>
  <c r="Q100" i="13"/>
  <c r="R100" i="13" s="1"/>
  <c r="P195" i="13"/>
  <c r="Q195" i="13"/>
  <c r="R195" i="13" s="1"/>
  <c r="P320" i="13"/>
  <c r="Q320" i="13"/>
  <c r="R320" i="13" s="1"/>
  <c r="P119" i="13"/>
  <c r="Q119" i="13"/>
  <c r="R119" i="13" s="1"/>
  <c r="P229" i="13"/>
  <c r="Q229" i="13"/>
  <c r="R229" i="13" s="1"/>
  <c r="P265" i="13"/>
  <c r="Q265" i="13"/>
  <c r="R265" i="13" s="1"/>
  <c r="P123" i="13"/>
  <c r="Q123" i="13"/>
  <c r="R123" i="13" s="1"/>
  <c r="P248" i="13"/>
  <c r="Q248" i="13"/>
  <c r="R248" i="13" s="1"/>
  <c r="P47" i="13"/>
  <c r="Q47" i="13"/>
  <c r="R47" i="13" s="1"/>
  <c r="P157" i="13"/>
  <c r="Q157" i="13"/>
  <c r="R157" i="13" s="1"/>
  <c r="P313" i="13"/>
  <c r="Q313" i="13"/>
  <c r="R313" i="13" s="1"/>
  <c r="P51" i="13"/>
  <c r="Q51" i="13"/>
  <c r="R51" i="13" s="1"/>
  <c r="P176" i="13"/>
  <c r="Q176" i="13"/>
  <c r="R176" i="13" s="1"/>
  <c r="P286" i="13"/>
  <c r="Q286" i="13"/>
  <c r="R286" i="13" s="1"/>
  <c r="P85" i="13"/>
  <c r="Q85" i="13"/>
  <c r="R85" i="13" s="1"/>
  <c r="P113" i="13"/>
  <c r="Q113" i="13"/>
  <c r="R113" i="13" s="1"/>
  <c r="P298" i="13"/>
  <c r="Q298" i="13"/>
  <c r="R298" i="13" s="1"/>
  <c r="P104" i="13"/>
  <c r="Q104" i="13"/>
  <c r="R104" i="13" s="1"/>
  <c r="P214" i="13"/>
  <c r="Q214" i="13"/>
  <c r="R214" i="13" s="1"/>
  <c r="P324" i="13"/>
  <c r="Q324" i="13"/>
  <c r="R324" i="13" s="1"/>
  <c r="P225" i="13"/>
  <c r="Q225" i="13"/>
  <c r="R225" i="13" s="1"/>
  <c r="P226" i="13"/>
  <c r="Q226" i="13"/>
  <c r="R226" i="13" s="1"/>
  <c r="P343" i="13"/>
  <c r="Q343" i="13"/>
  <c r="R343" i="13" s="1"/>
  <c r="P142" i="13"/>
  <c r="Q142" i="13"/>
  <c r="R142" i="13" s="1"/>
  <c r="P252" i="13"/>
  <c r="Q252" i="13"/>
  <c r="R252" i="13" s="1"/>
  <c r="P161" i="13"/>
  <c r="Q161" i="13"/>
  <c r="R161" i="13" s="1"/>
  <c r="P218" i="13"/>
  <c r="Q218" i="13"/>
  <c r="R218" i="13" s="1"/>
  <c r="P335" i="13"/>
  <c r="Q335" i="13"/>
  <c r="R335" i="13" s="1"/>
  <c r="P134" i="13"/>
  <c r="Q134" i="13"/>
  <c r="R134" i="13" s="1"/>
  <c r="P244" i="13"/>
  <c r="Q244" i="13"/>
  <c r="R244" i="13" s="1"/>
  <c r="L6" i="13"/>
  <c r="M6" i="13"/>
  <c r="K5" i="13"/>
  <c r="T20" i="13"/>
  <c r="U20" i="13"/>
  <c r="V20" i="13" s="1"/>
  <c r="T35" i="13"/>
  <c r="U35" i="13"/>
  <c r="V35" i="13" s="1"/>
  <c r="T19" i="13"/>
  <c r="U19" i="13"/>
  <c r="V19" i="13" s="1"/>
  <c r="AV321" i="13"/>
  <c r="AW321" i="13"/>
  <c r="AX321" i="13" s="1"/>
  <c r="AV266" i="13"/>
  <c r="AW266" i="13"/>
  <c r="AX266" i="13" s="1"/>
  <c r="AV272" i="13"/>
  <c r="AW272" i="13"/>
  <c r="AX272" i="13" s="1"/>
  <c r="AV71" i="13"/>
  <c r="AW71" i="13"/>
  <c r="AX71" i="13" s="1"/>
  <c r="AV181" i="13"/>
  <c r="AW181" i="13"/>
  <c r="AX181" i="13" s="1"/>
  <c r="AV11" i="13"/>
  <c r="AW11" i="13"/>
  <c r="AX11" i="13" s="1"/>
  <c r="AV322" i="13"/>
  <c r="AW322" i="13"/>
  <c r="AX322" i="13" s="1"/>
  <c r="AV328" i="13"/>
  <c r="AW328" i="13"/>
  <c r="AX328" i="13" s="1"/>
  <c r="AV127" i="13"/>
  <c r="AW127" i="13"/>
  <c r="AX127" i="13" s="1"/>
  <c r="AV237" i="13"/>
  <c r="AW237" i="13"/>
  <c r="AX237" i="13" s="1"/>
  <c r="AV7" i="13"/>
  <c r="AW7" i="13"/>
  <c r="AX7" i="13" s="1"/>
  <c r="AV314" i="13"/>
  <c r="AW314" i="13"/>
  <c r="AX314" i="13" s="1"/>
  <c r="AV320" i="13"/>
  <c r="AW320" i="13"/>
  <c r="AX320" i="13" s="1"/>
  <c r="AV119" i="13"/>
  <c r="AW119" i="13"/>
  <c r="AX119" i="13" s="1"/>
  <c r="AV229" i="13"/>
  <c r="AW229" i="13"/>
  <c r="AX229" i="13" s="1"/>
  <c r="AV9" i="13"/>
  <c r="AW9" i="13"/>
  <c r="AX9" i="13" s="1"/>
  <c r="AV306" i="13"/>
  <c r="AW306" i="13"/>
  <c r="AX306" i="13" s="1"/>
  <c r="AV312" i="13"/>
  <c r="AW312" i="13"/>
  <c r="AX312" i="13" s="1"/>
  <c r="AV111" i="13"/>
  <c r="AW111" i="13"/>
  <c r="AX111" i="13" s="1"/>
  <c r="AV221" i="13"/>
  <c r="AW221" i="13"/>
  <c r="AX221" i="13" s="1"/>
  <c r="AV6" i="13"/>
  <c r="AW6" i="13"/>
  <c r="AU5" i="13"/>
  <c r="AV298" i="13"/>
  <c r="AW298" i="13"/>
  <c r="AX298" i="13" s="1"/>
  <c r="AV304" i="13"/>
  <c r="AW304" i="13"/>
  <c r="AX304" i="13" s="1"/>
  <c r="AV103" i="13"/>
  <c r="AW103" i="13"/>
  <c r="AX103" i="13" s="1"/>
  <c r="AV213" i="13"/>
  <c r="AW213" i="13"/>
  <c r="AX213" i="13" s="1"/>
  <c r="AV75" i="13"/>
  <c r="AW75" i="13"/>
  <c r="AX75" i="13" s="1"/>
  <c r="AV226" i="13"/>
  <c r="AW226" i="13"/>
  <c r="AX226" i="13" s="1"/>
  <c r="AV232" i="13"/>
  <c r="AW232" i="13"/>
  <c r="AX232" i="13" s="1"/>
  <c r="AV342" i="13"/>
  <c r="AW342" i="13"/>
  <c r="AX342" i="13" s="1"/>
  <c r="AV141" i="13"/>
  <c r="AW141" i="13"/>
  <c r="AX141" i="13" s="1"/>
  <c r="AV313" i="13"/>
  <c r="AW313" i="13"/>
  <c r="AX313" i="13" s="1"/>
  <c r="AV154" i="13"/>
  <c r="AW154" i="13"/>
  <c r="AX154" i="13" s="1"/>
  <c r="AV160" i="13"/>
  <c r="AW160" i="13"/>
  <c r="AX160" i="13" s="1"/>
  <c r="AV270" i="13"/>
  <c r="AW270" i="13"/>
  <c r="AX270" i="13" s="1"/>
  <c r="AV69" i="13"/>
  <c r="AW69" i="13"/>
  <c r="AX69" i="13" s="1"/>
  <c r="AV315" i="13"/>
  <c r="AW315" i="13"/>
  <c r="AX315" i="13" s="1"/>
  <c r="AV210" i="13"/>
  <c r="AW210" i="13"/>
  <c r="AX210" i="13" s="1"/>
  <c r="AV216" i="13"/>
  <c r="AW216" i="13"/>
  <c r="AX216" i="13" s="1"/>
  <c r="AV326" i="13"/>
  <c r="AW326" i="13"/>
  <c r="AX326" i="13" s="1"/>
  <c r="AV125" i="13"/>
  <c r="AW125" i="13"/>
  <c r="AX125" i="13" s="1"/>
  <c r="T6" i="13"/>
  <c r="U6" i="13"/>
  <c r="S5" i="13"/>
  <c r="AZ18" i="13"/>
  <c r="BA18" i="13"/>
  <c r="BB18" i="13" s="1"/>
  <c r="AZ12" i="13"/>
  <c r="BA12" i="13"/>
  <c r="BB12" i="13" s="1"/>
  <c r="AZ33" i="13"/>
  <c r="BA33" i="13"/>
  <c r="BB33" i="13" s="1"/>
  <c r="AZ25" i="13"/>
  <c r="BA25" i="13"/>
  <c r="BB25" i="13" s="1"/>
  <c r="AZ17" i="13"/>
  <c r="BA17" i="13"/>
  <c r="BB17" i="13" s="1"/>
  <c r="AZ37" i="13"/>
  <c r="BA37" i="13"/>
  <c r="BB37" i="13" s="1"/>
  <c r="AJ19" i="13"/>
  <c r="AK19" i="13"/>
  <c r="AL19" i="13" s="1"/>
  <c r="AJ140" i="13"/>
  <c r="AK140" i="13"/>
  <c r="AL140" i="13" s="1"/>
  <c r="AJ288" i="13"/>
  <c r="AK288" i="13"/>
  <c r="AL288" i="13" s="1"/>
  <c r="AJ350" i="13"/>
  <c r="AK350" i="13"/>
  <c r="AL350" i="13" s="1"/>
  <c r="AZ95" i="13"/>
  <c r="BA95" i="13"/>
  <c r="BB95" i="13" s="1"/>
  <c r="AZ122" i="13"/>
  <c r="BA122" i="13"/>
  <c r="BB122" i="13" s="1"/>
  <c r="AZ240" i="13"/>
  <c r="BA240" i="13"/>
  <c r="BB240" i="13" s="1"/>
  <c r="AZ349" i="13"/>
  <c r="BA349" i="13"/>
  <c r="BB349" i="13" s="1"/>
  <c r="AZ148" i="13"/>
  <c r="BA148" i="13"/>
  <c r="BB148" i="13" s="1"/>
  <c r="AJ6" i="13"/>
  <c r="AK6" i="13"/>
  <c r="AI5" i="13"/>
  <c r="AJ132" i="13"/>
  <c r="AK132" i="13"/>
  <c r="AL132" i="13" s="1"/>
  <c r="AJ210" i="13"/>
  <c r="AK210" i="13"/>
  <c r="AL210" i="13" s="1"/>
  <c r="AJ280" i="13"/>
  <c r="AK280" i="13"/>
  <c r="AL280" i="13" s="1"/>
  <c r="AJ342" i="13"/>
  <c r="AK342" i="13"/>
  <c r="AL342" i="13" s="1"/>
  <c r="AZ343" i="13"/>
  <c r="BA343" i="13"/>
  <c r="BB343" i="13" s="1"/>
  <c r="AZ114" i="13"/>
  <c r="BA114" i="13"/>
  <c r="BB114" i="13" s="1"/>
  <c r="AZ232" i="13"/>
  <c r="BA232" i="13"/>
  <c r="BB232" i="13" s="1"/>
  <c r="AZ341" i="13"/>
  <c r="BA341" i="13"/>
  <c r="BB341" i="13" s="1"/>
  <c r="AZ140" i="13"/>
  <c r="BA140" i="13"/>
  <c r="BB140" i="13" s="1"/>
  <c r="AJ349" i="13"/>
  <c r="AK349" i="13"/>
  <c r="AL349" i="13" s="1"/>
  <c r="AJ122" i="13"/>
  <c r="AK122" i="13"/>
  <c r="AL122" i="13" s="1"/>
  <c r="AJ202" i="13"/>
  <c r="AK202" i="13"/>
  <c r="AL202" i="13" s="1"/>
  <c r="AJ272" i="13"/>
  <c r="AK272" i="13"/>
  <c r="AL272" i="13" s="1"/>
  <c r="AJ334" i="13"/>
  <c r="AK334" i="13"/>
  <c r="AL334" i="13" s="1"/>
  <c r="AZ279" i="13"/>
  <c r="BA279" i="13"/>
  <c r="BB279" i="13" s="1"/>
  <c r="AZ106" i="13"/>
  <c r="BA106" i="13"/>
  <c r="BB106" i="13" s="1"/>
  <c r="AZ224" i="13"/>
  <c r="BA224" i="13"/>
  <c r="BB224" i="13" s="1"/>
  <c r="AZ333" i="13"/>
  <c r="BA333" i="13"/>
  <c r="BB333" i="13" s="1"/>
  <c r="AZ132" i="13"/>
  <c r="BA132" i="13"/>
  <c r="BB132" i="13" s="1"/>
  <c r="AJ341" i="13"/>
  <c r="AK341" i="13"/>
  <c r="AL341" i="13" s="1"/>
  <c r="AJ111" i="13"/>
  <c r="AK111" i="13"/>
  <c r="AL111" i="13" s="1"/>
  <c r="AJ194" i="13"/>
  <c r="AK194" i="13"/>
  <c r="AL194" i="13" s="1"/>
  <c r="AJ264" i="13"/>
  <c r="AK264" i="13"/>
  <c r="AL264" i="13" s="1"/>
  <c r="AJ326" i="13"/>
  <c r="AK326" i="13"/>
  <c r="AL326" i="13" s="1"/>
  <c r="AZ215" i="13"/>
  <c r="BA215" i="13"/>
  <c r="BB215" i="13" s="1"/>
  <c r="AZ98" i="13"/>
  <c r="BA98" i="13"/>
  <c r="BB98" i="13" s="1"/>
  <c r="AZ216" i="13"/>
  <c r="BA216" i="13"/>
  <c r="BB216" i="13" s="1"/>
  <c r="AZ325" i="13"/>
  <c r="BA325" i="13"/>
  <c r="BB325" i="13" s="1"/>
  <c r="AZ124" i="13"/>
  <c r="BA124" i="13"/>
  <c r="BB124" i="13" s="1"/>
  <c r="AJ333" i="13"/>
  <c r="AK333" i="13"/>
  <c r="AL333" i="13" s="1"/>
  <c r="AJ101" i="13"/>
  <c r="AK101" i="13"/>
  <c r="AL101" i="13" s="1"/>
  <c r="AJ186" i="13"/>
  <c r="AK186" i="13"/>
  <c r="AL186" i="13" s="1"/>
  <c r="AJ256" i="13"/>
  <c r="AK256" i="13"/>
  <c r="AL256" i="13" s="1"/>
  <c r="AJ318" i="13"/>
  <c r="AK318" i="13"/>
  <c r="AL318" i="13" s="1"/>
  <c r="AZ151" i="13"/>
  <c r="BA151" i="13"/>
  <c r="BB151" i="13" s="1"/>
  <c r="AZ90" i="13"/>
  <c r="BA90" i="13"/>
  <c r="BB90" i="13" s="1"/>
  <c r="AZ208" i="13"/>
  <c r="BA208" i="13"/>
  <c r="BB208" i="13" s="1"/>
  <c r="AZ317" i="13"/>
  <c r="BA317" i="13"/>
  <c r="BB317" i="13" s="1"/>
  <c r="AZ116" i="13"/>
  <c r="BA116" i="13"/>
  <c r="BB116" i="13" s="1"/>
  <c r="AJ325" i="13"/>
  <c r="AK325" i="13"/>
  <c r="AL325" i="13" s="1"/>
  <c r="AJ90" i="13"/>
  <c r="AK90" i="13"/>
  <c r="AL90" i="13" s="1"/>
  <c r="AJ178" i="13"/>
  <c r="AK178" i="13"/>
  <c r="AL178" i="13" s="1"/>
  <c r="AJ248" i="13"/>
  <c r="AK248" i="13"/>
  <c r="AL248" i="13" s="1"/>
  <c r="AJ310" i="13"/>
  <c r="AK310" i="13"/>
  <c r="AL310" i="13" s="1"/>
  <c r="AZ87" i="13"/>
  <c r="BA87" i="13"/>
  <c r="BB87" i="13" s="1"/>
  <c r="AZ82" i="13"/>
  <c r="BA82" i="13"/>
  <c r="BB82" i="13" s="1"/>
  <c r="AZ200" i="13"/>
  <c r="BA200" i="13"/>
  <c r="BB200" i="13" s="1"/>
  <c r="AZ309" i="13"/>
  <c r="BA309" i="13"/>
  <c r="BB309" i="13" s="1"/>
  <c r="AZ108" i="13"/>
  <c r="BA108" i="13"/>
  <c r="BB108" i="13" s="1"/>
  <c r="AJ317" i="13"/>
  <c r="AK317" i="13"/>
  <c r="AL317" i="13" s="1"/>
  <c r="AJ79" i="13"/>
  <c r="AK79" i="13"/>
  <c r="AL79" i="13" s="1"/>
  <c r="AJ170" i="13"/>
  <c r="AK170" i="13"/>
  <c r="AL170" i="13" s="1"/>
  <c r="AJ240" i="13"/>
  <c r="AK240" i="13"/>
  <c r="AL240" i="13" s="1"/>
  <c r="AJ302" i="13"/>
  <c r="AK302" i="13"/>
  <c r="AL302" i="13" s="1"/>
  <c r="AZ335" i="13"/>
  <c r="BA335" i="13"/>
  <c r="BB335" i="13" s="1"/>
  <c r="AZ74" i="13"/>
  <c r="BA74" i="13"/>
  <c r="BB74" i="13" s="1"/>
  <c r="AZ192" i="13"/>
  <c r="BA192" i="13"/>
  <c r="BB192" i="13" s="1"/>
  <c r="AZ301" i="13"/>
  <c r="BA301" i="13"/>
  <c r="BB301" i="13" s="1"/>
  <c r="AZ100" i="13"/>
  <c r="BA100" i="13"/>
  <c r="BB100" i="13" s="1"/>
  <c r="AJ309" i="13"/>
  <c r="AK309" i="13"/>
  <c r="AL309" i="13" s="1"/>
  <c r="AJ69" i="13"/>
  <c r="AK69" i="13"/>
  <c r="AL69" i="13" s="1"/>
  <c r="AJ162" i="13"/>
  <c r="AK162" i="13"/>
  <c r="AL162" i="13" s="1"/>
  <c r="AJ232" i="13"/>
  <c r="AK232" i="13"/>
  <c r="AL232" i="13" s="1"/>
  <c r="AJ294" i="13"/>
  <c r="AK294" i="13"/>
  <c r="AL294" i="13" s="1"/>
  <c r="AZ271" i="13"/>
  <c r="BA271" i="13"/>
  <c r="BB271" i="13" s="1"/>
  <c r="AZ66" i="13"/>
  <c r="BA66" i="13"/>
  <c r="BB66" i="13" s="1"/>
  <c r="AZ184" i="13"/>
  <c r="BA184" i="13"/>
  <c r="BB184" i="13" s="1"/>
  <c r="AZ293" i="13"/>
  <c r="BA293" i="13"/>
  <c r="BB293" i="13" s="1"/>
  <c r="AZ92" i="13"/>
  <c r="BA92" i="13"/>
  <c r="BB92" i="13" s="1"/>
  <c r="AB29" i="13"/>
  <c r="AC29" i="13"/>
  <c r="AD29" i="13" s="1"/>
  <c r="AB13" i="13"/>
  <c r="AC13" i="13"/>
  <c r="AD13" i="13" s="1"/>
  <c r="AB28" i="13"/>
  <c r="AC28" i="13"/>
  <c r="AD28" i="13" s="1"/>
  <c r="AB33" i="13"/>
  <c r="AC33" i="13"/>
  <c r="AD33" i="13" s="1"/>
  <c r="D6" i="13"/>
  <c r="E6" i="13"/>
  <c r="C5" i="13"/>
  <c r="P20" i="13"/>
  <c r="Q20" i="13"/>
  <c r="R20" i="13" s="1"/>
  <c r="P35" i="13"/>
  <c r="Q35" i="13"/>
  <c r="R35" i="13" s="1"/>
  <c r="P19" i="13"/>
  <c r="Q19" i="13"/>
  <c r="R19" i="13" s="1"/>
  <c r="H7" i="13"/>
  <c r="I7" i="13"/>
  <c r="J7" i="13" s="1"/>
  <c r="AF204" i="13"/>
  <c r="AG204" i="13"/>
  <c r="AH204" i="13" s="1"/>
  <c r="AF330" i="13"/>
  <c r="AG330" i="13"/>
  <c r="AH330" i="13" s="1"/>
  <c r="AF137" i="13"/>
  <c r="AG137" i="13"/>
  <c r="AH137" i="13" s="1"/>
  <c r="AF247" i="13"/>
  <c r="AG247" i="13"/>
  <c r="AH247" i="13" s="1"/>
  <c r="AF46" i="13"/>
  <c r="AG46" i="13"/>
  <c r="AH46" i="13" s="1"/>
  <c r="AF132" i="13"/>
  <c r="AG132" i="13"/>
  <c r="AH132" i="13" s="1"/>
  <c r="AF258" i="13"/>
  <c r="AG258" i="13"/>
  <c r="AH258" i="13" s="1"/>
  <c r="AF65" i="13"/>
  <c r="AG65" i="13"/>
  <c r="AH65" i="13" s="1"/>
  <c r="AF175" i="13"/>
  <c r="AG175" i="13"/>
  <c r="AH175" i="13" s="1"/>
  <c r="AF285" i="13"/>
  <c r="AG285" i="13"/>
  <c r="AH285" i="13" s="1"/>
  <c r="AF60" i="13"/>
  <c r="AG60" i="13"/>
  <c r="AH60" i="13" s="1"/>
  <c r="AF186" i="13"/>
  <c r="AG186" i="13"/>
  <c r="AH186" i="13" s="1"/>
  <c r="AF304" i="13"/>
  <c r="AG304" i="13"/>
  <c r="AH304" i="13" s="1"/>
  <c r="AF103" i="13"/>
  <c r="AG103" i="13"/>
  <c r="AH103" i="13" s="1"/>
  <c r="AF213" i="13"/>
  <c r="AG213" i="13"/>
  <c r="AH213" i="13" s="1"/>
  <c r="AF307" i="13"/>
  <c r="AG307" i="13"/>
  <c r="AH307" i="13" s="1"/>
  <c r="AF114" i="13"/>
  <c r="AG114" i="13"/>
  <c r="AH114" i="13" s="1"/>
  <c r="AF232" i="13"/>
  <c r="AG232" i="13"/>
  <c r="AH232" i="13" s="1"/>
  <c r="AF342" i="13"/>
  <c r="AG342" i="13"/>
  <c r="AH342" i="13" s="1"/>
  <c r="AF141" i="13"/>
  <c r="AG141" i="13"/>
  <c r="AH141" i="13" s="1"/>
  <c r="AF235" i="13"/>
  <c r="AG235" i="13"/>
  <c r="AH235" i="13" s="1"/>
  <c r="AF42" i="13"/>
  <c r="AG42" i="13"/>
  <c r="AH42" i="13" s="1"/>
  <c r="AF160" i="13"/>
  <c r="AG160" i="13"/>
  <c r="AH160" i="13" s="1"/>
  <c r="AF270" i="13"/>
  <c r="AG270" i="13"/>
  <c r="AH270" i="13" s="1"/>
  <c r="AF69" i="13"/>
  <c r="AG69" i="13"/>
  <c r="AH69" i="13" s="1"/>
  <c r="AF163" i="13"/>
  <c r="AG163" i="13"/>
  <c r="AH163" i="13" s="1"/>
  <c r="AF289" i="13"/>
  <c r="AG289" i="13"/>
  <c r="AH289" i="13" s="1"/>
  <c r="AF88" i="13"/>
  <c r="AG88" i="13"/>
  <c r="AH88" i="13" s="1"/>
  <c r="AF198" i="13"/>
  <c r="AG198" i="13"/>
  <c r="AH198" i="13" s="1"/>
  <c r="AF348" i="13"/>
  <c r="AG348" i="13"/>
  <c r="AH348" i="13" s="1"/>
  <c r="AF155" i="13"/>
  <c r="AG155" i="13"/>
  <c r="AH155" i="13" s="1"/>
  <c r="AF281" i="13"/>
  <c r="AG281" i="13"/>
  <c r="AH281" i="13" s="1"/>
  <c r="AF80" i="13"/>
  <c r="AG80" i="13"/>
  <c r="AH80" i="13" s="1"/>
  <c r="AF190" i="13"/>
  <c r="AG190" i="13"/>
  <c r="AH190" i="13" s="1"/>
  <c r="AF340" i="13"/>
  <c r="AG340" i="13"/>
  <c r="AH340" i="13" s="1"/>
  <c r="AF147" i="13"/>
  <c r="AG147" i="13"/>
  <c r="AH147" i="13" s="1"/>
  <c r="AF273" i="13"/>
  <c r="AG273" i="13"/>
  <c r="AH273" i="13" s="1"/>
  <c r="AF72" i="13"/>
  <c r="AG72" i="13"/>
  <c r="AH72" i="13" s="1"/>
  <c r="AF182" i="13"/>
  <c r="AG182" i="13"/>
  <c r="AH182" i="13" s="1"/>
  <c r="H33" i="13"/>
  <c r="I33" i="13"/>
  <c r="J33" i="13" s="1"/>
  <c r="AR10" i="13"/>
  <c r="AS10" i="13"/>
  <c r="AT10" i="13" s="1"/>
  <c r="X40" i="13"/>
  <c r="Y40" i="13"/>
  <c r="Z40" i="13" s="1"/>
  <c r="H26" i="13"/>
  <c r="I26" i="13"/>
  <c r="J26" i="13" s="1"/>
  <c r="AR33" i="13"/>
  <c r="AS33" i="13"/>
  <c r="AT33" i="13" s="1"/>
  <c r="X24" i="13"/>
  <c r="Y24" i="13"/>
  <c r="Z24" i="13" s="1"/>
  <c r="H39" i="13"/>
  <c r="I39" i="13"/>
  <c r="J39" i="13" s="1"/>
  <c r="AR12" i="13"/>
  <c r="AS12" i="13"/>
  <c r="AT12" i="13" s="1"/>
  <c r="AR23" i="13"/>
  <c r="AS23" i="13"/>
  <c r="AT23" i="13" s="1"/>
  <c r="X17" i="13"/>
  <c r="Y17" i="13"/>
  <c r="Z17" i="13" s="1"/>
  <c r="H34" i="13"/>
  <c r="I34" i="13"/>
  <c r="J34" i="13" s="1"/>
  <c r="AR15" i="13"/>
  <c r="AS15" i="13"/>
  <c r="AT15" i="13" s="1"/>
  <c r="P10" i="13"/>
  <c r="Q10" i="13"/>
  <c r="R10" i="13" s="1"/>
  <c r="D276" i="13"/>
  <c r="E276" i="13"/>
  <c r="F276" i="13" s="1"/>
  <c r="D118" i="13"/>
  <c r="E118" i="13"/>
  <c r="F118" i="13" s="1"/>
  <c r="D350" i="13"/>
  <c r="E350" i="13"/>
  <c r="F350" i="13" s="1"/>
  <c r="D139" i="13"/>
  <c r="E139" i="13"/>
  <c r="F139" i="13" s="1"/>
  <c r="D255" i="13"/>
  <c r="E255" i="13"/>
  <c r="F255" i="13" s="1"/>
  <c r="D349" i="13"/>
  <c r="E349" i="13"/>
  <c r="F349" i="13" s="1"/>
  <c r="D258" i="13"/>
  <c r="E258" i="13"/>
  <c r="F258" i="13" s="1"/>
  <c r="D94" i="13"/>
  <c r="E94" i="13"/>
  <c r="F94" i="13" s="1"/>
  <c r="D101" i="13"/>
  <c r="E101" i="13"/>
  <c r="F101" i="13" s="1"/>
  <c r="D90" i="13"/>
  <c r="E90" i="13"/>
  <c r="F90" i="13" s="1"/>
  <c r="D12" i="13"/>
  <c r="E12" i="13"/>
  <c r="F12" i="13" s="1"/>
  <c r="D260" i="13"/>
  <c r="E260" i="13"/>
  <c r="F260" i="13" s="1"/>
  <c r="D54" i="13"/>
  <c r="E54" i="13"/>
  <c r="F54" i="13" s="1"/>
  <c r="D334" i="13"/>
  <c r="E334" i="13"/>
  <c r="F334" i="13" s="1"/>
  <c r="D123" i="13"/>
  <c r="E123" i="13"/>
  <c r="F123" i="13" s="1"/>
  <c r="D239" i="13"/>
  <c r="E239" i="13"/>
  <c r="F239" i="13" s="1"/>
  <c r="D333" i="13"/>
  <c r="E333" i="13"/>
  <c r="F333" i="13" s="1"/>
  <c r="D237" i="13"/>
  <c r="E237" i="13"/>
  <c r="F237" i="13" s="1"/>
  <c r="D343" i="13"/>
  <c r="E343" i="13"/>
  <c r="F343" i="13" s="1"/>
  <c r="D85" i="13"/>
  <c r="E85" i="13"/>
  <c r="F85" i="13" s="1"/>
  <c r="D74" i="13"/>
  <c r="E74" i="13"/>
  <c r="F74" i="13" s="1"/>
  <c r="D16" i="13"/>
  <c r="E16" i="13"/>
  <c r="F16" i="13" s="1"/>
  <c r="D64" i="13"/>
  <c r="E64" i="13"/>
  <c r="F64" i="13" s="1"/>
  <c r="D304" i="13"/>
  <c r="E304" i="13"/>
  <c r="F304" i="13" s="1"/>
  <c r="D253" i="13"/>
  <c r="E253" i="13"/>
  <c r="F253" i="13" s="1"/>
  <c r="D43" i="13"/>
  <c r="E43" i="13"/>
  <c r="F43" i="13" s="1"/>
  <c r="D159" i="13"/>
  <c r="E159" i="13"/>
  <c r="F159" i="13" s="1"/>
  <c r="D102" i="13"/>
  <c r="E102" i="13"/>
  <c r="F102" i="13" s="1"/>
  <c r="D281" i="13"/>
  <c r="E281" i="13"/>
  <c r="F281" i="13" s="1"/>
  <c r="D142" i="13"/>
  <c r="E142" i="13"/>
  <c r="F142" i="13" s="1"/>
  <c r="D116" i="13"/>
  <c r="E116" i="13"/>
  <c r="F116" i="13" s="1"/>
  <c r="D129" i="13"/>
  <c r="E129" i="13"/>
  <c r="F129" i="13" s="1"/>
  <c r="D29" i="13"/>
  <c r="E29" i="13"/>
  <c r="F29" i="13" s="1"/>
  <c r="D346" i="13"/>
  <c r="E346" i="13"/>
  <c r="F346" i="13" s="1"/>
  <c r="D206" i="13"/>
  <c r="E206" i="13"/>
  <c r="F206" i="13" s="1"/>
  <c r="D189" i="13"/>
  <c r="E189" i="13"/>
  <c r="F189" i="13" s="1"/>
  <c r="D178" i="13"/>
  <c r="E178" i="13"/>
  <c r="F178" i="13" s="1"/>
  <c r="D79" i="13"/>
  <c r="E79" i="13"/>
  <c r="F79" i="13" s="1"/>
  <c r="D284" i="13"/>
  <c r="E284" i="13"/>
  <c r="F284" i="13" s="1"/>
  <c r="D150" i="13"/>
  <c r="E150" i="13"/>
  <c r="F150" i="13" s="1"/>
  <c r="D62" i="13"/>
  <c r="E62" i="13"/>
  <c r="F62" i="13" s="1"/>
  <c r="D147" i="13"/>
  <c r="E147" i="13"/>
  <c r="F147" i="13" s="1"/>
  <c r="D49" i="13"/>
  <c r="E49" i="13"/>
  <c r="F49" i="13" s="1"/>
  <c r="AF28" i="13"/>
  <c r="AG28" i="13"/>
  <c r="AH28" i="13" s="1"/>
  <c r="AF12" i="13"/>
  <c r="AG12" i="13"/>
  <c r="AH12" i="13" s="1"/>
  <c r="AF27" i="13"/>
  <c r="AG27" i="13"/>
  <c r="AH27" i="13" s="1"/>
  <c r="AF32" i="13"/>
  <c r="AG32" i="13"/>
  <c r="AH32" i="13" s="1"/>
  <c r="AB332" i="13"/>
  <c r="AC332" i="13"/>
  <c r="AD332" i="13" s="1"/>
  <c r="AB139" i="13"/>
  <c r="AC139" i="13"/>
  <c r="AD139" i="13" s="1"/>
  <c r="AB249" i="13"/>
  <c r="AC249" i="13"/>
  <c r="AD249" i="13" s="1"/>
  <c r="AB48" i="13"/>
  <c r="AC48" i="13"/>
  <c r="AD48" i="13" s="1"/>
  <c r="AB158" i="13"/>
  <c r="AC158" i="13"/>
  <c r="AD158" i="13" s="1"/>
  <c r="AB324" i="13"/>
  <c r="AC324" i="13"/>
  <c r="AD324" i="13" s="1"/>
  <c r="AB131" i="13"/>
  <c r="AC131" i="13"/>
  <c r="AD131" i="13" s="1"/>
  <c r="AB241" i="13"/>
  <c r="AC241" i="13"/>
  <c r="AD241" i="13" s="1"/>
  <c r="AB351" i="13"/>
  <c r="AC351" i="13"/>
  <c r="AD351" i="13" s="1"/>
  <c r="AB150" i="13"/>
  <c r="AC150" i="13"/>
  <c r="AD150" i="13" s="1"/>
  <c r="AB316" i="13"/>
  <c r="AC316" i="13"/>
  <c r="AD316" i="13" s="1"/>
  <c r="AB123" i="13"/>
  <c r="AC123" i="13"/>
  <c r="AD123" i="13" s="1"/>
  <c r="AB233" i="13"/>
  <c r="AC233" i="13"/>
  <c r="AD233" i="13" s="1"/>
  <c r="AB343" i="13"/>
  <c r="AC343" i="13"/>
  <c r="AD343" i="13" s="1"/>
  <c r="AB142" i="13"/>
  <c r="AC142" i="13"/>
  <c r="AD142" i="13" s="1"/>
  <c r="AB308" i="13"/>
  <c r="AC308" i="13"/>
  <c r="AD308" i="13" s="1"/>
  <c r="AB115" i="13"/>
  <c r="AC115" i="13"/>
  <c r="AD115" i="13" s="1"/>
  <c r="AB225" i="13"/>
  <c r="AC225" i="13"/>
  <c r="AD225" i="13" s="1"/>
  <c r="AB335" i="13"/>
  <c r="AC335" i="13"/>
  <c r="AD335" i="13" s="1"/>
  <c r="AB134" i="13"/>
  <c r="AC134" i="13"/>
  <c r="AD134" i="13" s="1"/>
  <c r="AB300" i="13"/>
  <c r="AC300" i="13"/>
  <c r="AD300" i="13" s="1"/>
  <c r="AB107" i="13"/>
  <c r="AC107" i="13"/>
  <c r="AD107" i="13" s="1"/>
  <c r="AB217" i="13"/>
  <c r="AC217" i="13"/>
  <c r="AD217" i="13" s="1"/>
  <c r="AB327" i="13"/>
  <c r="AC327" i="13"/>
  <c r="AD327" i="13" s="1"/>
  <c r="AB126" i="13"/>
  <c r="AC126" i="13"/>
  <c r="AD126" i="13" s="1"/>
  <c r="AB292" i="13"/>
  <c r="AC292" i="13"/>
  <c r="AD292" i="13" s="1"/>
  <c r="AB99" i="13"/>
  <c r="AC99" i="13"/>
  <c r="AD99" i="13" s="1"/>
  <c r="AB209" i="13"/>
  <c r="AC209" i="13"/>
  <c r="AD209" i="13" s="1"/>
  <c r="AB319" i="13"/>
  <c r="AC319" i="13"/>
  <c r="AD319" i="13" s="1"/>
  <c r="AB118" i="13"/>
  <c r="AC118" i="13"/>
  <c r="AD118" i="13" s="1"/>
  <c r="AB284" i="13"/>
  <c r="AC284" i="13"/>
  <c r="AD284" i="13" s="1"/>
  <c r="AB91" i="13"/>
  <c r="AC91" i="13"/>
  <c r="AD91" i="13" s="1"/>
  <c r="AB201" i="13"/>
  <c r="AC201" i="13"/>
  <c r="AD201" i="13" s="1"/>
  <c r="AB311" i="13"/>
  <c r="AC311" i="13"/>
  <c r="AD311" i="13" s="1"/>
  <c r="AB110" i="13"/>
  <c r="AC110" i="13"/>
  <c r="AD110" i="13" s="1"/>
  <c r="AB276" i="13"/>
  <c r="AC276" i="13"/>
  <c r="AD276" i="13" s="1"/>
  <c r="AB83" i="13"/>
  <c r="AC83" i="13"/>
  <c r="AD83" i="13" s="1"/>
  <c r="AB193" i="13"/>
  <c r="AC193" i="13"/>
  <c r="AD193" i="13" s="1"/>
  <c r="AB303" i="13"/>
  <c r="AC303" i="13"/>
  <c r="AD303" i="13" s="1"/>
  <c r="AB102" i="13"/>
  <c r="AC102" i="13"/>
  <c r="AD102" i="13" s="1"/>
  <c r="AN31" i="13"/>
  <c r="AO31" i="13"/>
  <c r="AP31" i="13" s="1"/>
  <c r="AN15" i="13"/>
  <c r="AO15" i="13"/>
  <c r="AP15" i="13" s="1"/>
  <c r="AN30" i="13"/>
  <c r="AO30" i="13"/>
  <c r="AP30" i="13" s="1"/>
  <c r="AN14" i="13"/>
  <c r="AO14" i="13"/>
  <c r="AP14" i="13" s="1"/>
  <c r="L25" i="13"/>
  <c r="M25" i="13"/>
  <c r="N25" i="13" s="1"/>
  <c r="L27" i="13"/>
  <c r="M27" i="13"/>
  <c r="N27" i="13" s="1"/>
  <c r="L34" i="13"/>
  <c r="M34" i="13"/>
  <c r="N34" i="13" s="1"/>
  <c r="AN261" i="13"/>
  <c r="AO261" i="13"/>
  <c r="AP261" i="13" s="1"/>
  <c r="AN60" i="13"/>
  <c r="AO60" i="13"/>
  <c r="AP60" i="13" s="1"/>
  <c r="AN186" i="13"/>
  <c r="AO186" i="13"/>
  <c r="AP186" i="13" s="1"/>
  <c r="AN304" i="13"/>
  <c r="AO304" i="13"/>
  <c r="AP304" i="13" s="1"/>
  <c r="AN103" i="13"/>
  <c r="AO103" i="13"/>
  <c r="AP103" i="13" s="1"/>
  <c r="AN253" i="13"/>
  <c r="AO253" i="13"/>
  <c r="AP253" i="13" s="1"/>
  <c r="AN52" i="13"/>
  <c r="AO52" i="13"/>
  <c r="AP52" i="13" s="1"/>
  <c r="AN178" i="13"/>
  <c r="AO178" i="13"/>
  <c r="AP178" i="13" s="1"/>
  <c r="AN296" i="13"/>
  <c r="AO296" i="13"/>
  <c r="AP296" i="13" s="1"/>
  <c r="AN95" i="13"/>
  <c r="AO95" i="13"/>
  <c r="AP95" i="13" s="1"/>
  <c r="AN245" i="13"/>
  <c r="AO245" i="13"/>
  <c r="AP245" i="13" s="1"/>
  <c r="AN44" i="13"/>
  <c r="AO44" i="13"/>
  <c r="AP44" i="13" s="1"/>
  <c r="AN170" i="13"/>
  <c r="AO170" i="13"/>
  <c r="AP170" i="13" s="1"/>
  <c r="AN288" i="13"/>
  <c r="AO288" i="13"/>
  <c r="AP288" i="13" s="1"/>
  <c r="AN87" i="13"/>
  <c r="AO87" i="13"/>
  <c r="AP87" i="13" s="1"/>
  <c r="AN173" i="13"/>
  <c r="AO173" i="13"/>
  <c r="AP173" i="13" s="1"/>
  <c r="AN291" i="13"/>
  <c r="AO291" i="13"/>
  <c r="AP291" i="13" s="1"/>
  <c r="AN98" i="13"/>
  <c r="AO98" i="13"/>
  <c r="AP98" i="13" s="1"/>
  <c r="AN216" i="13"/>
  <c r="AO216" i="13"/>
  <c r="AP216" i="13" s="1"/>
  <c r="AN326" i="13"/>
  <c r="AO326" i="13"/>
  <c r="AP326" i="13" s="1"/>
  <c r="AN101" i="13"/>
  <c r="AO101" i="13"/>
  <c r="AP101" i="13" s="1"/>
  <c r="AN219" i="13"/>
  <c r="AO219" i="13"/>
  <c r="AP219" i="13" s="1"/>
  <c r="AN345" i="13"/>
  <c r="AO345" i="13"/>
  <c r="AP345" i="13" s="1"/>
  <c r="AN144" i="13"/>
  <c r="AO144" i="13"/>
  <c r="AP144" i="13" s="1"/>
  <c r="AN254" i="13"/>
  <c r="AO254" i="13"/>
  <c r="AP254" i="13" s="1"/>
  <c r="AN93" i="13"/>
  <c r="AO93" i="13"/>
  <c r="AP93" i="13" s="1"/>
  <c r="AN211" i="13"/>
  <c r="AO211" i="13"/>
  <c r="AP211" i="13" s="1"/>
  <c r="AN337" i="13"/>
  <c r="AO337" i="13"/>
  <c r="AP337" i="13" s="1"/>
  <c r="AN136" i="13"/>
  <c r="AO136" i="13"/>
  <c r="AP136" i="13" s="1"/>
  <c r="AN246" i="13"/>
  <c r="AO246" i="13"/>
  <c r="AP246" i="13" s="1"/>
  <c r="AN149" i="13"/>
  <c r="AO149" i="13"/>
  <c r="AP149" i="13" s="1"/>
  <c r="AN267" i="13"/>
  <c r="AO267" i="13"/>
  <c r="AP267" i="13" s="1"/>
  <c r="AN74" i="13"/>
  <c r="AO74" i="13"/>
  <c r="AP74" i="13" s="1"/>
  <c r="AN192" i="13"/>
  <c r="AO192" i="13"/>
  <c r="AP192" i="13" s="1"/>
  <c r="AN302" i="13"/>
  <c r="AO302" i="13"/>
  <c r="AP302" i="13" s="1"/>
  <c r="AN205" i="13"/>
  <c r="AO205" i="13"/>
  <c r="AP205" i="13" s="1"/>
  <c r="AN323" i="13"/>
  <c r="AO323" i="13"/>
  <c r="AP323" i="13" s="1"/>
  <c r="AN130" i="13"/>
  <c r="AO130" i="13"/>
  <c r="AP130" i="13" s="1"/>
  <c r="AN248" i="13"/>
  <c r="AO248" i="13"/>
  <c r="AP248" i="13" s="1"/>
  <c r="AN47" i="13"/>
  <c r="AO47" i="13"/>
  <c r="AP47" i="13" s="1"/>
  <c r="AF7" i="13"/>
  <c r="AG7" i="13"/>
  <c r="AH7" i="13" s="1"/>
  <c r="AV38" i="13"/>
  <c r="AW38" i="13"/>
  <c r="AX38" i="13" s="1"/>
  <c r="AV19" i="13"/>
  <c r="AW19" i="13"/>
  <c r="AX19" i="13" s="1"/>
  <c r="AV33" i="13"/>
  <c r="AW33" i="13"/>
  <c r="AX33" i="13" s="1"/>
  <c r="T43" i="13"/>
  <c r="U43" i="13"/>
  <c r="V43" i="13" s="1"/>
  <c r="T322" i="13"/>
  <c r="U322" i="13"/>
  <c r="V322" i="13" s="1"/>
  <c r="T221" i="13"/>
  <c r="U221" i="13"/>
  <c r="V221" i="13" s="1"/>
  <c r="T75" i="13"/>
  <c r="U75" i="13"/>
  <c r="V75" i="13" s="1"/>
  <c r="T200" i="13"/>
  <c r="U200" i="13"/>
  <c r="V200" i="13" s="1"/>
  <c r="T235" i="13"/>
  <c r="U235" i="13"/>
  <c r="V235" i="13" s="1"/>
  <c r="T182" i="13"/>
  <c r="U182" i="13"/>
  <c r="V182" i="13" s="1"/>
  <c r="T254" i="13"/>
  <c r="U254" i="13"/>
  <c r="V254" i="13" s="1"/>
  <c r="T131" i="13"/>
  <c r="U131" i="13"/>
  <c r="V131" i="13" s="1"/>
  <c r="T256" i="13"/>
  <c r="U256" i="13"/>
  <c r="V256" i="13" s="1"/>
  <c r="T62" i="13"/>
  <c r="U62" i="13"/>
  <c r="V62" i="13" s="1"/>
  <c r="T313" i="13"/>
  <c r="U313" i="13"/>
  <c r="V313" i="13" s="1"/>
  <c r="T77" i="13"/>
  <c r="U77" i="13"/>
  <c r="V77" i="13" s="1"/>
  <c r="T146" i="13"/>
  <c r="U146" i="13"/>
  <c r="V146" i="13" s="1"/>
  <c r="T56" i="13"/>
  <c r="U56" i="13"/>
  <c r="V56" i="13" s="1"/>
  <c r="T276" i="13"/>
  <c r="U276" i="13"/>
  <c r="V276" i="13" s="1"/>
  <c r="T305" i="13"/>
  <c r="U305" i="13"/>
  <c r="V305" i="13" s="1"/>
  <c r="T69" i="13"/>
  <c r="U69" i="13"/>
  <c r="V69" i="13" s="1"/>
  <c r="T138" i="13"/>
  <c r="U138" i="13"/>
  <c r="V138" i="13" s="1"/>
  <c r="T48" i="13"/>
  <c r="U48" i="13"/>
  <c r="V48" i="13" s="1"/>
  <c r="T266" i="13"/>
  <c r="U266" i="13"/>
  <c r="V266" i="13" s="1"/>
  <c r="T297" i="13"/>
  <c r="U297" i="13"/>
  <c r="V297" i="13" s="1"/>
  <c r="T61" i="13"/>
  <c r="U61" i="13"/>
  <c r="V61" i="13" s="1"/>
  <c r="T130" i="13"/>
  <c r="U130" i="13"/>
  <c r="V130" i="13" s="1"/>
  <c r="T279" i="13"/>
  <c r="U279" i="13"/>
  <c r="V279" i="13" s="1"/>
  <c r="T253" i="13"/>
  <c r="U253" i="13"/>
  <c r="V253" i="13" s="1"/>
  <c r="T289" i="13"/>
  <c r="U289" i="13"/>
  <c r="V289" i="13" s="1"/>
  <c r="T53" i="13"/>
  <c r="U53" i="13"/>
  <c r="V53" i="13" s="1"/>
  <c r="T122" i="13"/>
  <c r="U122" i="13"/>
  <c r="V122" i="13" s="1"/>
  <c r="T271" i="13"/>
  <c r="U271" i="13"/>
  <c r="V271" i="13" s="1"/>
  <c r="T252" i="13"/>
  <c r="U252" i="13"/>
  <c r="V252" i="13" s="1"/>
  <c r="T278" i="13"/>
  <c r="U278" i="13"/>
  <c r="V278" i="13" s="1"/>
  <c r="T108" i="13"/>
  <c r="U108" i="13"/>
  <c r="V108" i="13" s="1"/>
  <c r="T169" i="13"/>
  <c r="U169" i="13"/>
  <c r="V169" i="13" s="1"/>
  <c r="T135" i="13"/>
  <c r="U135" i="13"/>
  <c r="V135" i="13" s="1"/>
  <c r="T323" i="13"/>
  <c r="U323" i="13"/>
  <c r="V323" i="13" s="1"/>
  <c r="T343" i="13"/>
  <c r="U343" i="13"/>
  <c r="V343" i="13" s="1"/>
  <c r="T211" i="13"/>
  <c r="U211" i="13"/>
  <c r="V211" i="13" s="1"/>
  <c r="T97" i="13"/>
  <c r="U97" i="13"/>
  <c r="V97" i="13" s="1"/>
  <c r="T63" i="13"/>
  <c r="U63" i="13"/>
  <c r="V63" i="13" s="1"/>
  <c r="P211" i="13"/>
  <c r="Q211" i="13"/>
  <c r="R211" i="13" s="1"/>
  <c r="P336" i="13"/>
  <c r="Q336" i="13"/>
  <c r="R336" i="13" s="1"/>
  <c r="P135" i="13"/>
  <c r="Q135" i="13"/>
  <c r="R135" i="13" s="1"/>
  <c r="P245" i="13"/>
  <c r="Q245" i="13"/>
  <c r="R245" i="13" s="1"/>
  <c r="P44" i="13"/>
  <c r="Q44" i="13"/>
  <c r="R44" i="13" s="1"/>
  <c r="P203" i="13"/>
  <c r="Q203" i="13"/>
  <c r="R203" i="13" s="1"/>
  <c r="P328" i="13"/>
  <c r="Q328" i="13"/>
  <c r="R328" i="13" s="1"/>
  <c r="P127" i="13"/>
  <c r="Q127" i="13"/>
  <c r="R127" i="13" s="1"/>
  <c r="P237" i="13"/>
  <c r="Q237" i="13"/>
  <c r="R237" i="13" s="1"/>
  <c r="P65" i="13"/>
  <c r="Q65" i="13"/>
  <c r="R65" i="13" s="1"/>
  <c r="P131" i="13"/>
  <c r="Q131" i="13"/>
  <c r="R131" i="13" s="1"/>
  <c r="P256" i="13"/>
  <c r="Q256" i="13"/>
  <c r="R256" i="13" s="1"/>
  <c r="P55" i="13"/>
  <c r="Q55" i="13"/>
  <c r="R55" i="13" s="1"/>
  <c r="P165" i="13"/>
  <c r="Q165" i="13"/>
  <c r="R165" i="13" s="1"/>
  <c r="P347" i="13"/>
  <c r="Q347" i="13"/>
  <c r="R347" i="13" s="1"/>
  <c r="P59" i="13"/>
  <c r="Q59" i="13"/>
  <c r="R59" i="13" s="1"/>
  <c r="P184" i="13"/>
  <c r="Q184" i="13"/>
  <c r="R184" i="13" s="1"/>
  <c r="P294" i="13"/>
  <c r="Q294" i="13"/>
  <c r="R294" i="13" s="1"/>
  <c r="P93" i="13"/>
  <c r="Q93" i="13"/>
  <c r="R93" i="13" s="1"/>
  <c r="P177" i="13"/>
  <c r="Q177" i="13"/>
  <c r="R177" i="13" s="1"/>
  <c r="P306" i="13"/>
  <c r="Q306" i="13"/>
  <c r="R306" i="13" s="1"/>
  <c r="P112" i="13"/>
  <c r="Q112" i="13"/>
  <c r="R112" i="13" s="1"/>
  <c r="P222" i="13"/>
  <c r="Q222" i="13"/>
  <c r="R222" i="13" s="1"/>
  <c r="P332" i="13"/>
  <c r="Q332" i="13"/>
  <c r="R332" i="13" s="1"/>
  <c r="P289" i="13"/>
  <c r="Q289" i="13"/>
  <c r="R289" i="13" s="1"/>
  <c r="P234" i="13"/>
  <c r="Q234" i="13"/>
  <c r="R234" i="13" s="1"/>
  <c r="P351" i="13"/>
  <c r="Q351" i="13"/>
  <c r="R351" i="13" s="1"/>
  <c r="P150" i="13"/>
  <c r="Q150" i="13"/>
  <c r="R150" i="13" s="1"/>
  <c r="P260" i="13"/>
  <c r="Q260" i="13"/>
  <c r="R260" i="13" s="1"/>
  <c r="P329" i="13"/>
  <c r="Q329" i="13"/>
  <c r="R329" i="13" s="1"/>
  <c r="P162" i="13"/>
  <c r="Q162" i="13"/>
  <c r="R162" i="13" s="1"/>
  <c r="P279" i="13"/>
  <c r="Q279" i="13"/>
  <c r="R279" i="13" s="1"/>
  <c r="P78" i="13"/>
  <c r="Q78" i="13"/>
  <c r="R78" i="13" s="1"/>
  <c r="P188" i="13"/>
  <c r="Q188" i="13"/>
  <c r="R188" i="13" s="1"/>
  <c r="P273" i="13"/>
  <c r="Q273" i="13"/>
  <c r="R273" i="13" s="1"/>
  <c r="P154" i="13"/>
  <c r="Q154" i="13"/>
  <c r="R154" i="13" s="1"/>
  <c r="P271" i="13"/>
  <c r="Q271" i="13"/>
  <c r="R271" i="13" s="1"/>
  <c r="P70" i="13"/>
  <c r="Q70" i="13"/>
  <c r="R70" i="13" s="1"/>
  <c r="P180" i="13"/>
  <c r="Q180" i="13"/>
  <c r="R180" i="13" s="1"/>
  <c r="T40" i="13"/>
  <c r="U40" i="13"/>
  <c r="V40" i="13" s="1"/>
  <c r="T24" i="13"/>
  <c r="U24" i="13"/>
  <c r="V24" i="13" s="1"/>
  <c r="T34" i="13"/>
  <c r="U34" i="13"/>
  <c r="V34" i="13" s="1"/>
  <c r="T18" i="13"/>
  <c r="U18" i="13"/>
  <c r="V18" i="13" s="1"/>
  <c r="AV283" i="13"/>
  <c r="AW283" i="13"/>
  <c r="AX283" i="13" s="1"/>
  <c r="AV202" i="13"/>
  <c r="AW202" i="13"/>
  <c r="AX202" i="13" s="1"/>
  <c r="AV208" i="13"/>
  <c r="AW208" i="13"/>
  <c r="AX208" i="13" s="1"/>
  <c r="AV318" i="13"/>
  <c r="AW318" i="13"/>
  <c r="AX318" i="13" s="1"/>
  <c r="AV117" i="13"/>
  <c r="AW117" i="13"/>
  <c r="AX117" i="13" s="1"/>
  <c r="AV289" i="13"/>
  <c r="AW289" i="13"/>
  <c r="AX289" i="13" s="1"/>
  <c r="AV258" i="13"/>
  <c r="AW258" i="13"/>
  <c r="AX258" i="13" s="1"/>
  <c r="AV264" i="13"/>
  <c r="AW264" i="13"/>
  <c r="AX264" i="13" s="1"/>
  <c r="AV63" i="13"/>
  <c r="AW63" i="13"/>
  <c r="AX63" i="13" s="1"/>
  <c r="AV173" i="13"/>
  <c r="AW173" i="13"/>
  <c r="AX173" i="13" s="1"/>
  <c r="AV257" i="13"/>
  <c r="AW257" i="13"/>
  <c r="AX257" i="13" s="1"/>
  <c r="AV250" i="13"/>
  <c r="AW250" i="13"/>
  <c r="AX250" i="13" s="1"/>
  <c r="AV256" i="13"/>
  <c r="AW256" i="13"/>
  <c r="AX256" i="13" s="1"/>
  <c r="AV55" i="13"/>
  <c r="AW55" i="13"/>
  <c r="AX55" i="13" s="1"/>
  <c r="AV165" i="13"/>
  <c r="AW165" i="13"/>
  <c r="AX165" i="13" s="1"/>
  <c r="AV203" i="13"/>
  <c r="AW203" i="13"/>
  <c r="AX203" i="13" s="1"/>
  <c r="AV242" i="13"/>
  <c r="AW242" i="13"/>
  <c r="AX242" i="13" s="1"/>
  <c r="AV248" i="13"/>
  <c r="AW248" i="13"/>
  <c r="AX248" i="13" s="1"/>
  <c r="AV47" i="13"/>
  <c r="AW47" i="13"/>
  <c r="AX47" i="13" s="1"/>
  <c r="AV157" i="13"/>
  <c r="AW157" i="13"/>
  <c r="AX157" i="13" s="1"/>
  <c r="AV139" i="13"/>
  <c r="AW139" i="13"/>
  <c r="AX139" i="13" s="1"/>
  <c r="AV234" i="13"/>
  <c r="AW234" i="13"/>
  <c r="AX234" i="13" s="1"/>
  <c r="AV240" i="13"/>
  <c r="AW240" i="13"/>
  <c r="AX240" i="13" s="1"/>
  <c r="AV350" i="13"/>
  <c r="AW350" i="13"/>
  <c r="AX350" i="13" s="1"/>
  <c r="AV149" i="13"/>
  <c r="AW149" i="13"/>
  <c r="AX149" i="13" s="1"/>
  <c r="AV345" i="13"/>
  <c r="AW345" i="13"/>
  <c r="AX345" i="13" s="1"/>
  <c r="AV162" i="13"/>
  <c r="AW162" i="13"/>
  <c r="AX162" i="13" s="1"/>
  <c r="AV168" i="13"/>
  <c r="AW168" i="13"/>
  <c r="AX168" i="13" s="1"/>
  <c r="AV278" i="13"/>
  <c r="AW278" i="13"/>
  <c r="AX278" i="13" s="1"/>
  <c r="AV77" i="13"/>
  <c r="AW77" i="13"/>
  <c r="AX77" i="13" s="1"/>
  <c r="AV275" i="13"/>
  <c r="AW275" i="13"/>
  <c r="AX275" i="13" s="1"/>
  <c r="AV90" i="13"/>
  <c r="AW90" i="13"/>
  <c r="AX90" i="13" s="1"/>
  <c r="AV96" i="13"/>
  <c r="AW96" i="13"/>
  <c r="AX96" i="13" s="1"/>
  <c r="AV206" i="13"/>
  <c r="AW206" i="13"/>
  <c r="AX206" i="13" s="1"/>
  <c r="AV316" i="13"/>
  <c r="AW316" i="13"/>
  <c r="AX316" i="13" s="1"/>
  <c r="AV281" i="13"/>
  <c r="AW281" i="13"/>
  <c r="AX281" i="13" s="1"/>
  <c r="AV146" i="13"/>
  <c r="AW146" i="13"/>
  <c r="AX146" i="13" s="1"/>
  <c r="AV152" i="13"/>
  <c r="AW152" i="13"/>
  <c r="AX152" i="13" s="1"/>
  <c r="AV262" i="13"/>
  <c r="AW262" i="13"/>
  <c r="AX262" i="13" s="1"/>
  <c r="AV61" i="13"/>
  <c r="AW61" i="13"/>
  <c r="AX61" i="13" s="1"/>
  <c r="T8" i="13"/>
  <c r="U8" i="13"/>
  <c r="V8" i="13" s="1"/>
  <c r="AZ15" i="13"/>
  <c r="BA15" i="13"/>
  <c r="BB15" i="13" s="1"/>
  <c r="AZ38" i="13"/>
  <c r="BA38" i="13"/>
  <c r="BB38" i="13" s="1"/>
  <c r="AZ30" i="13"/>
  <c r="BA30" i="13"/>
  <c r="BB30" i="13" s="1"/>
  <c r="AZ22" i="13"/>
  <c r="BA22" i="13"/>
  <c r="BB22" i="13" s="1"/>
  <c r="AZ14" i="13"/>
  <c r="BA14" i="13"/>
  <c r="BB14" i="13" s="1"/>
  <c r="AJ27" i="13"/>
  <c r="AK27" i="13"/>
  <c r="AL27" i="13" s="1"/>
  <c r="AJ11" i="13"/>
  <c r="AK11" i="13"/>
  <c r="AL11" i="13" s="1"/>
  <c r="AJ218" i="13"/>
  <c r="AK218" i="13"/>
  <c r="AL218" i="13" s="1"/>
  <c r="AJ301" i="13"/>
  <c r="AK301" i="13"/>
  <c r="AL301" i="13" s="1"/>
  <c r="AJ58" i="13"/>
  <c r="AK58" i="13"/>
  <c r="AL58" i="13" s="1"/>
  <c r="AJ154" i="13"/>
  <c r="AK154" i="13"/>
  <c r="AL154" i="13" s="1"/>
  <c r="AJ224" i="13"/>
  <c r="AK224" i="13"/>
  <c r="AL224" i="13" s="1"/>
  <c r="AJ286" i="13"/>
  <c r="AK286" i="13"/>
  <c r="AL286" i="13" s="1"/>
  <c r="AZ207" i="13"/>
  <c r="BA207" i="13"/>
  <c r="BB207" i="13" s="1"/>
  <c r="AZ58" i="13"/>
  <c r="BA58" i="13"/>
  <c r="BB58" i="13" s="1"/>
  <c r="AZ176" i="13"/>
  <c r="BA176" i="13"/>
  <c r="BB176" i="13" s="1"/>
  <c r="AZ285" i="13"/>
  <c r="BA285" i="13"/>
  <c r="BB285" i="13" s="1"/>
  <c r="AZ84" i="13"/>
  <c r="BA84" i="13"/>
  <c r="BB84" i="13" s="1"/>
  <c r="AJ293" i="13"/>
  <c r="AK293" i="13"/>
  <c r="AL293" i="13" s="1"/>
  <c r="AJ46" i="13"/>
  <c r="AK46" i="13"/>
  <c r="AL46" i="13" s="1"/>
  <c r="AJ146" i="13"/>
  <c r="AK146" i="13"/>
  <c r="AL146" i="13" s="1"/>
  <c r="AJ216" i="13"/>
  <c r="AK216" i="13"/>
  <c r="AL216" i="13" s="1"/>
  <c r="AJ278" i="13"/>
  <c r="AK278" i="13"/>
  <c r="AL278" i="13" s="1"/>
  <c r="AZ143" i="13"/>
  <c r="BA143" i="13"/>
  <c r="BB143" i="13" s="1"/>
  <c r="AZ50" i="13"/>
  <c r="BA50" i="13"/>
  <c r="BB50" i="13" s="1"/>
  <c r="AZ168" i="13"/>
  <c r="BA168" i="13"/>
  <c r="BB168" i="13" s="1"/>
  <c r="AZ277" i="13"/>
  <c r="BA277" i="13"/>
  <c r="BB277" i="13" s="1"/>
  <c r="AZ76" i="13"/>
  <c r="BA76" i="13"/>
  <c r="BB76" i="13" s="1"/>
  <c r="AJ285" i="13"/>
  <c r="AK285" i="13"/>
  <c r="AL285" i="13" s="1"/>
  <c r="AJ41" i="13"/>
  <c r="AK41" i="13"/>
  <c r="AL41" i="13" s="1"/>
  <c r="AJ138" i="13"/>
  <c r="AK138" i="13"/>
  <c r="AL138" i="13" s="1"/>
  <c r="AJ208" i="13"/>
  <c r="AK208" i="13"/>
  <c r="AL208" i="13" s="1"/>
  <c r="AJ270" i="13"/>
  <c r="AK270" i="13"/>
  <c r="AL270" i="13" s="1"/>
  <c r="AZ79" i="13"/>
  <c r="BA79" i="13"/>
  <c r="BB79" i="13" s="1"/>
  <c r="AZ42" i="13"/>
  <c r="BA42" i="13"/>
  <c r="BB42" i="13" s="1"/>
  <c r="AZ160" i="13"/>
  <c r="BA160" i="13"/>
  <c r="BB160" i="13" s="1"/>
  <c r="AZ269" i="13"/>
  <c r="BA269" i="13"/>
  <c r="BB269" i="13" s="1"/>
  <c r="AZ68" i="13"/>
  <c r="BA68" i="13"/>
  <c r="BB68" i="13" s="1"/>
  <c r="AJ277" i="13"/>
  <c r="AK277" i="13"/>
  <c r="AL277" i="13" s="1"/>
  <c r="AJ347" i="13"/>
  <c r="AK347" i="13"/>
  <c r="AL347" i="13" s="1"/>
  <c r="AJ130" i="13"/>
  <c r="AK130" i="13"/>
  <c r="AL130" i="13" s="1"/>
  <c r="AJ200" i="13"/>
  <c r="AK200" i="13"/>
  <c r="AL200" i="13" s="1"/>
  <c r="AJ262" i="13"/>
  <c r="AK262" i="13"/>
  <c r="AL262" i="13" s="1"/>
  <c r="AZ327" i="13"/>
  <c r="BA327" i="13"/>
  <c r="BB327" i="13" s="1"/>
  <c r="AZ353" i="13"/>
  <c r="BA353" i="13"/>
  <c r="BB353" i="13" s="1"/>
  <c r="AZ152" i="13"/>
  <c r="BA152" i="13"/>
  <c r="BB152" i="13" s="1"/>
  <c r="AZ261" i="13"/>
  <c r="BA261" i="13"/>
  <c r="BB261" i="13" s="1"/>
  <c r="AZ60" i="13"/>
  <c r="BA60" i="13"/>
  <c r="BB60" i="13" s="1"/>
  <c r="AJ269" i="13"/>
  <c r="AK269" i="13"/>
  <c r="AL269" i="13" s="1"/>
  <c r="AJ339" i="13"/>
  <c r="AK339" i="13"/>
  <c r="AL339" i="13" s="1"/>
  <c r="AJ119" i="13"/>
  <c r="AK119" i="13"/>
  <c r="AL119" i="13" s="1"/>
  <c r="AJ192" i="13"/>
  <c r="AK192" i="13"/>
  <c r="AL192" i="13" s="1"/>
  <c r="AJ254" i="13"/>
  <c r="AK254" i="13"/>
  <c r="AL254" i="13" s="1"/>
  <c r="AZ263" i="13"/>
  <c r="BA263" i="13"/>
  <c r="BB263" i="13" s="1"/>
  <c r="AZ345" i="13"/>
  <c r="BA345" i="13"/>
  <c r="BB345" i="13" s="1"/>
  <c r="AZ144" i="13"/>
  <c r="BA144" i="13"/>
  <c r="BB144" i="13" s="1"/>
  <c r="AZ253" i="13"/>
  <c r="BA253" i="13"/>
  <c r="BB253" i="13" s="1"/>
  <c r="AZ52" i="13"/>
  <c r="BA52" i="13"/>
  <c r="BB52" i="13" s="1"/>
  <c r="AJ261" i="13"/>
  <c r="AK261" i="13"/>
  <c r="AL261" i="13" s="1"/>
  <c r="AJ331" i="13"/>
  <c r="AK331" i="13"/>
  <c r="AL331" i="13" s="1"/>
  <c r="AJ109" i="13"/>
  <c r="AK109" i="13"/>
  <c r="AL109" i="13" s="1"/>
  <c r="AJ184" i="13"/>
  <c r="AK184" i="13"/>
  <c r="AL184" i="13" s="1"/>
  <c r="AJ246" i="13"/>
  <c r="AK246" i="13"/>
  <c r="AL246" i="13" s="1"/>
  <c r="AZ199" i="13"/>
  <c r="BA199" i="13"/>
  <c r="BB199" i="13" s="1"/>
  <c r="AZ337" i="13"/>
  <c r="BA337" i="13"/>
  <c r="BB337" i="13" s="1"/>
  <c r="AZ136" i="13"/>
  <c r="BA136" i="13"/>
  <c r="BB136" i="13" s="1"/>
  <c r="AZ245" i="13"/>
  <c r="BA245" i="13"/>
  <c r="BB245" i="13" s="1"/>
  <c r="AZ44" i="13"/>
  <c r="BA44" i="13"/>
  <c r="BB44" i="13" s="1"/>
  <c r="AJ253" i="13"/>
  <c r="AK253" i="13"/>
  <c r="AL253" i="13" s="1"/>
  <c r="AJ323" i="13"/>
  <c r="AK323" i="13"/>
  <c r="AL323" i="13" s="1"/>
  <c r="AJ98" i="13"/>
  <c r="AK98" i="13"/>
  <c r="AL98" i="13" s="1"/>
  <c r="AJ176" i="13"/>
  <c r="AK176" i="13"/>
  <c r="AL176" i="13" s="1"/>
  <c r="AJ238" i="13"/>
  <c r="AK238" i="13"/>
  <c r="AL238" i="13" s="1"/>
  <c r="AZ135" i="13"/>
  <c r="BA135" i="13"/>
  <c r="BB135" i="13" s="1"/>
  <c r="AZ329" i="13"/>
  <c r="BA329" i="13"/>
  <c r="BB329" i="13" s="1"/>
  <c r="AZ128" i="13"/>
  <c r="BA128" i="13"/>
  <c r="BB128" i="13" s="1"/>
  <c r="AZ237" i="13"/>
  <c r="BA237" i="13"/>
  <c r="BB237" i="13" s="1"/>
  <c r="AZ41" i="13"/>
  <c r="BA41" i="13"/>
  <c r="BB41" i="13" s="1"/>
  <c r="AJ245" i="13"/>
  <c r="AK245" i="13"/>
  <c r="AL245" i="13" s="1"/>
  <c r="AJ315" i="13"/>
  <c r="AK315" i="13"/>
  <c r="AL315" i="13" s="1"/>
  <c r="AJ87" i="13"/>
  <c r="AK87" i="13"/>
  <c r="AL87" i="13" s="1"/>
  <c r="AJ168" i="13"/>
  <c r="AK168" i="13"/>
  <c r="AL168" i="13" s="1"/>
  <c r="AJ230" i="13"/>
  <c r="AK230" i="13"/>
  <c r="AL230" i="13" s="1"/>
  <c r="AZ71" i="13"/>
  <c r="BA71" i="13"/>
  <c r="BB71" i="13" s="1"/>
  <c r="AZ321" i="13"/>
  <c r="BA321" i="13"/>
  <c r="BB321" i="13" s="1"/>
  <c r="AZ120" i="13"/>
  <c r="BA120" i="13"/>
  <c r="BB120" i="13" s="1"/>
  <c r="AZ229" i="13"/>
  <c r="BA229" i="13"/>
  <c r="BB229" i="13" s="1"/>
  <c r="AZ347" i="13"/>
  <c r="BA347" i="13"/>
  <c r="BB347" i="13" s="1"/>
  <c r="AB27" i="13"/>
  <c r="AC27" i="13"/>
  <c r="AD27" i="13" s="1"/>
  <c r="AB34" i="13"/>
  <c r="AC34" i="13"/>
  <c r="AD34" i="13" s="1"/>
  <c r="AB18" i="13"/>
  <c r="AC18" i="13"/>
  <c r="AD18" i="13" s="1"/>
  <c r="AB31" i="13"/>
  <c r="AC31" i="13"/>
  <c r="AD31" i="13" s="1"/>
  <c r="X8" i="13"/>
  <c r="Y8" i="13"/>
  <c r="Z8" i="13" s="1"/>
  <c r="P34" i="13"/>
  <c r="Q34" i="13"/>
  <c r="R34" i="13" s="1"/>
  <c r="P26" i="13"/>
  <c r="Q26" i="13"/>
  <c r="R26" i="13" s="1"/>
  <c r="P18" i="13"/>
  <c r="Q18" i="13"/>
  <c r="R18" i="13" s="1"/>
  <c r="X10" i="13"/>
  <c r="Y10" i="13"/>
  <c r="Z10" i="13" s="1"/>
  <c r="AF140" i="13"/>
  <c r="AG140" i="13"/>
  <c r="AH140" i="13" s="1"/>
  <c r="AF266" i="13"/>
  <c r="AG266" i="13"/>
  <c r="AH266" i="13" s="1"/>
  <c r="AF73" i="13"/>
  <c r="AG73" i="13"/>
  <c r="AH73" i="13" s="1"/>
  <c r="AF183" i="13"/>
  <c r="AG183" i="13"/>
  <c r="AH183" i="13" s="1"/>
  <c r="AF293" i="13"/>
  <c r="AG293" i="13"/>
  <c r="AH293" i="13" s="1"/>
  <c r="AF68" i="13"/>
  <c r="AG68" i="13"/>
  <c r="AH68" i="13" s="1"/>
  <c r="AF194" i="13"/>
  <c r="AG194" i="13"/>
  <c r="AH194" i="13" s="1"/>
  <c r="AF312" i="13"/>
  <c r="AG312" i="13"/>
  <c r="AH312" i="13" s="1"/>
  <c r="AF111" i="13"/>
  <c r="AG111" i="13"/>
  <c r="AH111" i="13" s="1"/>
  <c r="AF221" i="13"/>
  <c r="AG221" i="13"/>
  <c r="AH221" i="13" s="1"/>
  <c r="AF315" i="13"/>
  <c r="AG315" i="13"/>
  <c r="AH315" i="13" s="1"/>
  <c r="AF122" i="13"/>
  <c r="AG122" i="13"/>
  <c r="AH122" i="13" s="1"/>
  <c r="AF240" i="13"/>
  <c r="AG240" i="13"/>
  <c r="AH240" i="13" s="1"/>
  <c r="AF350" i="13"/>
  <c r="AG350" i="13"/>
  <c r="AH350" i="13" s="1"/>
  <c r="AF149" i="13"/>
  <c r="AG149" i="13"/>
  <c r="AH149" i="13" s="1"/>
  <c r="AF243" i="13"/>
  <c r="AG243" i="13"/>
  <c r="AH243" i="13" s="1"/>
  <c r="AF50" i="13"/>
  <c r="AG50" i="13"/>
  <c r="AH50" i="13" s="1"/>
  <c r="AF168" i="13"/>
  <c r="AG168" i="13"/>
  <c r="AH168" i="13" s="1"/>
  <c r="AF278" i="13"/>
  <c r="AG278" i="13"/>
  <c r="AH278" i="13" s="1"/>
  <c r="AF77" i="13"/>
  <c r="AG77" i="13"/>
  <c r="AH77" i="13" s="1"/>
  <c r="AF171" i="13"/>
  <c r="AG171" i="13"/>
  <c r="AH171" i="13" s="1"/>
  <c r="AF297" i="13"/>
  <c r="AG297" i="13"/>
  <c r="AH297" i="13" s="1"/>
  <c r="AF96" i="13"/>
  <c r="AG96" i="13"/>
  <c r="AH96" i="13" s="1"/>
  <c r="AF206" i="13"/>
  <c r="AG206" i="13"/>
  <c r="AH206" i="13" s="1"/>
  <c r="AF292" i="13"/>
  <c r="AG292" i="13"/>
  <c r="AH292" i="13" s="1"/>
  <c r="AF99" i="13"/>
  <c r="AG99" i="13"/>
  <c r="AH99" i="13" s="1"/>
  <c r="AF225" i="13"/>
  <c r="AG225" i="13"/>
  <c r="AH225" i="13" s="1"/>
  <c r="AF335" i="13"/>
  <c r="AG335" i="13"/>
  <c r="AH335" i="13" s="1"/>
  <c r="AF134" i="13"/>
  <c r="AG134" i="13"/>
  <c r="AH134" i="13" s="1"/>
  <c r="AF284" i="13"/>
  <c r="AG284" i="13"/>
  <c r="AH284" i="13" s="1"/>
  <c r="AF91" i="13"/>
  <c r="AG91" i="13"/>
  <c r="AH91" i="13" s="1"/>
  <c r="AF217" i="13"/>
  <c r="AG217" i="13"/>
  <c r="AH217" i="13" s="1"/>
  <c r="AF327" i="13"/>
  <c r="AG327" i="13"/>
  <c r="AH327" i="13" s="1"/>
  <c r="AF126" i="13"/>
  <c r="AG126" i="13"/>
  <c r="AH126" i="13" s="1"/>
  <c r="AF276" i="13"/>
  <c r="AG276" i="13"/>
  <c r="AH276" i="13" s="1"/>
  <c r="AF83" i="13"/>
  <c r="AG83" i="13"/>
  <c r="AH83" i="13" s="1"/>
  <c r="AF209" i="13"/>
  <c r="AG209" i="13"/>
  <c r="AH209" i="13" s="1"/>
  <c r="AF319" i="13"/>
  <c r="AG319" i="13"/>
  <c r="AH319" i="13" s="1"/>
  <c r="AF118" i="13"/>
  <c r="AG118" i="13"/>
  <c r="AH118" i="13" s="1"/>
  <c r="H40" i="13"/>
  <c r="I40" i="13"/>
  <c r="J40" i="13" s="1"/>
  <c r="AR16" i="13"/>
  <c r="AS16" i="13"/>
  <c r="AT16" i="13" s="1"/>
  <c r="X38" i="13"/>
  <c r="Y38" i="13"/>
  <c r="Z38" i="13" s="1"/>
  <c r="H24" i="13"/>
  <c r="I24" i="13"/>
  <c r="J24" i="13" s="1"/>
  <c r="AR30" i="13"/>
  <c r="AS30" i="13"/>
  <c r="AT30" i="13" s="1"/>
  <c r="X22" i="13"/>
  <c r="Y22" i="13"/>
  <c r="Z22" i="13" s="1"/>
  <c r="H37" i="13"/>
  <c r="I37" i="13"/>
  <c r="J37" i="13" s="1"/>
  <c r="H18" i="13"/>
  <c r="I18" i="13"/>
  <c r="J18" i="13" s="1"/>
  <c r="AR40" i="13"/>
  <c r="AS40" i="13"/>
  <c r="AT40" i="13" s="1"/>
  <c r="X31" i="13"/>
  <c r="Y31" i="13"/>
  <c r="Z31" i="13" s="1"/>
  <c r="H17" i="13"/>
  <c r="I17" i="13"/>
  <c r="J17" i="13" s="1"/>
  <c r="AR24" i="13"/>
  <c r="AS24" i="13"/>
  <c r="AT24" i="13" s="1"/>
  <c r="D8" i="13"/>
  <c r="E8" i="13"/>
  <c r="F8" i="13" s="1"/>
  <c r="D179" i="13"/>
  <c r="E179" i="13"/>
  <c r="F179" i="13" s="1"/>
  <c r="D336" i="13"/>
  <c r="E336" i="13"/>
  <c r="F336" i="13" s="1"/>
  <c r="D286" i="13"/>
  <c r="E286" i="13"/>
  <c r="F286" i="13" s="1"/>
  <c r="D75" i="13"/>
  <c r="E75" i="13"/>
  <c r="F75" i="13" s="1"/>
  <c r="D191" i="13"/>
  <c r="E191" i="13"/>
  <c r="F191" i="13" s="1"/>
  <c r="D285" i="13"/>
  <c r="E285" i="13"/>
  <c r="F285" i="13" s="1"/>
  <c r="D120" i="13"/>
  <c r="E120" i="13"/>
  <c r="F120" i="13" s="1"/>
  <c r="D295" i="13"/>
  <c r="E295" i="13"/>
  <c r="F295" i="13" s="1"/>
  <c r="D212" i="13"/>
  <c r="E212" i="13"/>
  <c r="F212" i="13" s="1"/>
  <c r="D225" i="13"/>
  <c r="E225" i="13"/>
  <c r="F225" i="13" s="1"/>
  <c r="D32" i="13"/>
  <c r="E32" i="13"/>
  <c r="F32" i="13" s="1"/>
  <c r="D128" i="13"/>
  <c r="E128" i="13"/>
  <c r="F128" i="13" s="1"/>
  <c r="D320" i="13"/>
  <c r="E320" i="13"/>
  <c r="F320" i="13" s="1"/>
  <c r="D270" i="13"/>
  <c r="E270" i="13"/>
  <c r="F270" i="13" s="1"/>
  <c r="D59" i="13"/>
  <c r="E59" i="13"/>
  <c r="F59" i="13" s="1"/>
  <c r="D175" i="13"/>
  <c r="E175" i="13"/>
  <c r="F175" i="13" s="1"/>
  <c r="D269" i="13"/>
  <c r="E269" i="13"/>
  <c r="F269" i="13" s="1"/>
  <c r="D56" i="13"/>
  <c r="E56" i="13"/>
  <c r="F56" i="13" s="1"/>
  <c r="D279" i="13"/>
  <c r="E279" i="13"/>
  <c r="F279" i="13" s="1"/>
  <c r="D196" i="13"/>
  <c r="E196" i="13"/>
  <c r="F196" i="13" s="1"/>
  <c r="D209" i="13"/>
  <c r="E209" i="13"/>
  <c r="F209" i="13" s="1"/>
  <c r="D14" i="13"/>
  <c r="E14" i="13"/>
  <c r="F14" i="13" s="1"/>
  <c r="D197" i="13"/>
  <c r="E197" i="13"/>
  <c r="F197" i="13" s="1"/>
  <c r="D235" i="13"/>
  <c r="E235" i="13"/>
  <c r="F235" i="13" s="1"/>
  <c r="D104" i="13"/>
  <c r="E104" i="13"/>
  <c r="F104" i="13" s="1"/>
  <c r="D194" i="13"/>
  <c r="E194" i="13"/>
  <c r="F194" i="13" s="1"/>
  <c r="D95" i="13"/>
  <c r="E95" i="13"/>
  <c r="F95" i="13" s="1"/>
  <c r="D300" i="13"/>
  <c r="E300" i="13"/>
  <c r="F300" i="13" s="1"/>
  <c r="D192" i="13"/>
  <c r="E192" i="13"/>
  <c r="F192" i="13" s="1"/>
  <c r="D227" i="13"/>
  <c r="E227" i="13"/>
  <c r="F227" i="13" s="1"/>
  <c r="D52" i="13"/>
  <c r="E52" i="13"/>
  <c r="F52" i="13" s="1"/>
  <c r="D65" i="13"/>
  <c r="E65" i="13"/>
  <c r="F65" i="13" s="1"/>
  <c r="D19" i="13"/>
  <c r="E19" i="13"/>
  <c r="F19" i="13" s="1"/>
  <c r="D282" i="13"/>
  <c r="E282" i="13"/>
  <c r="F282" i="13" s="1"/>
  <c r="D275" i="13"/>
  <c r="E275" i="13"/>
  <c r="F275" i="13" s="1"/>
  <c r="D125" i="13"/>
  <c r="E125" i="13"/>
  <c r="F125" i="13" s="1"/>
  <c r="D114" i="13"/>
  <c r="E114" i="13"/>
  <c r="F114" i="13" s="1"/>
  <c r="D9" i="13"/>
  <c r="E9" i="13"/>
  <c r="F9" i="13" s="1"/>
  <c r="D198" i="13"/>
  <c r="E198" i="13"/>
  <c r="F198" i="13" s="1"/>
  <c r="D344" i="13"/>
  <c r="E344" i="13"/>
  <c r="F344" i="13" s="1"/>
  <c r="D294" i="13"/>
  <c r="E294" i="13"/>
  <c r="F294" i="13" s="1"/>
  <c r="D83" i="13"/>
  <c r="E83" i="13"/>
  <c r="F83" i="13" s="1"/>
  <c r="D199" i="13"/>
  <c r="E199" i="13"/>
  <c r="F199" i="13" s="1"/>
  <c r="AF18" i="13"/>
  <c r="AG18" i="13"/>
  <c r="AH18" i="13" s="1"/>
  <c r="AF33" i="13"/>
  <c r="AG33" i="13"/>
  <c r="AH33" i="13" s="1"/>
  <c r="AF17" i="13"/>
  <c r="AG17" i="13"/>
  <c r="AH17" i="13" s="1"/>
  <c r="AF30" i="13"/>
  <c r="AG30" i="13"/>
  <c r="AH30" i="13" s="1"/>
  <c r="AB268" i="13"/>
  <c r="AC268" i="13"/>
  <c r="AD268" i="13" s="1"/>
  <c r="AB75" i="13"/>
  <c r="AC75" i="13"/>
  <c r="AD75" i="13" s="1"/>
  <c r="AB185" i="13"/>
  <c r="AC185" i="13"/>
  <c r="AD185" i="13" s="1"/>
  <c r="AB295" i="13"/>
  <c r="AC295" i="13"/>
  <c r="AD295" i="13" s="1"/>
  <c r="AB94" i="13"/>
  <c r="AC94" i="13"/>
  <c r="AD94" i="13" s="1"/>
  <c r="AB260" i="13"/>
  <c r="AC260" i="13"/>
  <c r="AD260" i="13" s="1"/>
  <c r="AB67" i="13"/>
  <c r="AC67" i="13"/>
  <c r="AD67" i="13" s="1"/>
  <c r="AB177" i="13"/>
  <c r="AC177" i="13"/>
  <c r="AD177" i="13" s="1"/>
  <c r="AB287" i="13"/>
  <c r="AC287" i="13"/>
  <c r="AD287" i="13" s="1"/>
  <c r="AB86" i="13"/>
  <c r="AC86" i="13"/>
  <c r="AD86" i="13" s="1"/>
  <c r="AB252" i="13"/>
  <c r="AC252" i="13"/>
  <c r="AD252" i="13" s="1"/>
  <c r="AB59" i="13"/>
  <c r="AC59" i="13"/>
  <c r="AD59" i="13" s="1"/>
  <c r="AB169" i="13"/>
  <c r="AC169" i="13"/>
  <c r="AD169" i="13" s="1"/>
  <c r="AB279" i="13"/>
  <c r="AC279" i="13"/>
  <c r="AD279" i="13" s="1"/>
  <c r="AB78" i="13"/>
  <c r="AC78" i="13"/>
  <c r="AD78" i="13" s="1"/>
  <c r="AB244" i="13"/>
  <c r="AC244" i="13"/>
  <c r="AD244" i="13" s="1"/>
  <c r="AB51" i="13"/>
  <c r="AC51" i="13"/>
  <c r="AD51" i="13" s="1"/>
  <c r="AB161" i="13"/>
  <c r="AC161" i="13"/>
  <c r="AD161" i="13" s="1"/>
  <c r="AB271" i="13"/>
  <c r="AC271" i="13"/>
  <c r="AD271" i="13" s="1"/>
  <c r="AB70" i="13"/>
  <c r="AC70" i="13"/>
  <c r="AD70" i="13" s="1"/>
  <c r="AB236" i="13"/>
  <c r="AC236" i="13"/>
  <c r="AD236" i="13" s="1"/>
  <c r="AB354" i="13"/>
  <c r="AC354" i="13"/>
  <c r="AD354" i="13" s="1"/>
  <c r="AB153" i="13"/>
  <c r="AC153" i="13"/>
  <c r="AD153" i="13" s="1"/>
  <c r="AB263" i="13"/>
  <c r="AC263" i="13"/>
  <c r="AD263" i="13" s="1"/>
  <c r="AB62" i="13"/>
  <c r="AC62" i="13"/>
  <c r="AD62" i="13" s="1"/>
  <c r="AB228" i="13"/>
  <c r="AC228" i="13"/>
  <c r="AD228" i="13" s="1"/>
  <c r="AB346" i="13"/>
  <c r="AC346" i="13"/>
  <c r="AD346" i="13" s="1"/>
  <c r="AB145" i="13"/>
  <c r="AC145" i="13"/>
  <c r="AD145" i="13" s="1"/>
  <c r="AB255" i="13"/>
  <c r="AC255" i="13"/>
  <c r="AD255" i="13" s="1"/>
  <c r="AB54" i="13"/>
  <c r="AC54" i="13"/>
  <c r="AD54" i="13" s="1"/>
  <c r="AB220" i="13"/>
  <c r="AC220" i="13"/>
  <c r="AD220" i="13" s="1"/>
  <c r="AB338" i="13"/>
  <c r="AC338" i="13"/>
  <c r="AD338" i="13" s="1"/>
  <c r="AB137" i="13"/>
  <c r="AC137" i="13"/>
  <c r="AD137" i="13" s="1"/>
  <c r="AB247" i="13"/>
  <c r="AC247" i="13"/>
  <c r="AD247" i="13" s="1"/>
  <c r="AB45" i="13"/>
  <c r="AC45" i="13"/>
  <c r="AD45" i="13" s="1"/>
  <c r="AB212" i="13"/>
  <c r="AC212" i="13"/>
  <c r="AD212" i="13" s="1"/>
  <c r="AB330" i="13"/>
  <c r="AC330" i="13"/>
  <c r="AD330" i="13" s="1"/>
  <c r="AB129" i="13"/>
  <c r="AC129" i="13"/>
  <c r="AD129" i="13" s="1"/>
  <c r="AB239" i="13"/>
  <c r="AC239" i="13"/>
  <c r="AD239" i="13" s="1"/>
  <c r="AB47" i="13"/>
  <c r="AC47" i="13"/>
  <c r="AD47" i="13" s="1"/>
  <c r="AN29" i="13"/>
  <c r="AO29" i="13"/>
  <c r="AP29" i="13" s="1"/>
  <c r="AN13" i="13"/>
  <c r="AO13" i="13"/>
  <c r="AP13" i="13" s="1"/>
  <c r="AN28" i="13"/>
  <c r="AO28" i="13"/>
  <c r="AP28" i="13" s="1"/>
  <c r="L28" i="13"/>
  <c r="M28" i="13"/>
  <c r="N28" i="13" s="1"/>
  <c r="L13" i="13"/>
  <c r="M13" i="13"/>
  <c r="N13" i="13" s="1"/>
  <c r="L22" i="13"/>
  <c r="M22" i="13"/>
  <c r="N22" i="13" s="1"/>
  <c r="L31" i="13"/>
  <c r="M31" i="13"/>
  <c r="N31" i="13" s="1"/>
  <c r="AN197" i="13"/>
  <c r="AO197" i="13"/>
  <c r="AP197" i="13" s="1"/>
  <c r="AN315" i="13"/>
  <c r="AO315" i="13"/>
  <c r="AP315" i="13" s="1"/>
  <c r="AN122" i="13"/>
  <c r="AO122" i="13"/>
  <c r="AP122" i="13" s="1"/>
  <c r="AN240" i="13"/>
  <c r="AO240" i="13"/>
  <c r="AP240" i="13" s="1"/>
  <c r="AN350" i="13"/>
  <c r="AO350" i="13"/>
  <c r="AP350" i="13" s="1"/>
  <c r="AN189" i="13"/>
  <c r="AO189" i="13"/>
  <c r="AP189" i="13" s="1"/>
  <c r="AN307" i="13"/>
  <c r="AO307" i="13"/>
  <c r="AP307" i="13" s="1"/>
  <c r="AN114" i="13"/>
  <c r="AO114" i="13"/>
  <c r="AP114" i="13" s="1"/>
  <c r="AN232" i="13"/>
  <c r="AO232" i="13"/>
  <c r="AP232" i="13" s="1"/>
  <c r="AN342" i="13"/>
  <c r="AO342" i="13"/>
  <c r="AP342" i="13" s="1"/>
  <c r="AN181" i="13"/>
  <c r="AO181" i="13"/>
  <c r="AP181" i="13" s="1"/>
  <c r="AN299" i="13"/>
  <c r="AO299" i="13"/>
  <c r="AP299" i="13" s="1"/>
  <c r="AN106" i="13"/>
  <c r="AO106" i="13"/>
  <c r="AP106" i="13" s="1"/>
  <c r="AN224" i="13"/>
  <c r="AO224" i="13"/>
  <c r="AP224" i="13" s="1"/>
  <c r="AN334" i="13"/>
  <c r="AO334" i="13"/>
  <c r="AP334" i="13" s="1"/>
  <c r="AN109" i="13"/>
  <c r="AO109" i="13"/>
  <c r="AP109" i="13" s="1"/>
  <c r="AN227" i="13"/>
  <c r="AO227" i="13"/>
  <c r="AP227" i="13" s="1"/>
  <c r="AN353" i="13"/>
  <c r="AO353" i="13"/>
  <c r="AP353" i="13" s="1"/>
  <c r="AN152" i="13"/>
  <c r="AO152" i="13"/>
  <c r="AP152" i="13" s="1"/>
  <c r="AN262" i="13"/>
  <c r="AO262" i="13"/>
  <c r="AP262" i="13" s="1"/>
  <c r="AN348" i="13"/>
  <c r="AO348" i="13"/>
  <c r="AP348" i="13" s="1"/>
  <c r="AN155" i="13"/>
  <c r="AO155" i="13"/>
  <c r="AP155" i="13" s="1"/>
  <c r="AN281" i="13"/>
  <c r="AO281" i="13"/>
  <c r="AP281" i="13" s="1"/>
  <c r="AN80" i="13"/>
  <c r="AO80" i="13"/>
  <c r="AP80" i="13" s="1"/>
  <c r="AN190" i="13"/>
  <c r="AO190" i="13"/>
  <c r="AP190" i="13" s="1"/>
  <c r="AN340" i="13"/>
  <c r="AO340" i="13"/>
  <c r="AP340" i="13" s="1"/>
  <c r="AN147" i="13"/>
  <c r="AO147" i="13"/>
  <c r="AP147" i="13" s="1"/>
  <c r="AN273" i="13"/>
  <c r="AO273" i="13"/>
  <c r="AP273" i="13" s="1"/>
  <c r="AN72" i="13"/>
  <c r="AO72" i="13"/>
  <c r="AP72" i="13" s="1"/>
  <c r="AN182" i="13"/>
  <c r="AO182" i="13"/>
  <c r="AP182" i="13" s="1"/>
  <c r="AN85" i="13"/>
  <c r="AO85" i="13"/>
  <c r="AP85" i="13" s="1"/>
  <c r="AN203" i="13"/>
  <c r="AO203" i="13"/>
  <c r="AP203" i="13" s="1"/>
  <c r="AN329" i="13"/>
  <c r="AO329" i="13"/>
  <c r="AP329" i="13" s="1"/>
  <c r="AN128" i="13"/>
  <c r="AO128" i="13"/>
  <c r="AP128" i="13" s="1"/>
  <c r="AN238" i="13"/>
  <c r="AO238" i="13"/>
  <c r="AP238" i="13" s="1"/>
  <c r="AN141" i="13"/>
  <c r="AO141" i="13"/>
  <c r="AP141" i="13" s="1"/>
  <c r="AN259" i="13"/>
  <c r="AO259" i="13"/>
  <c r="AP259" i="13" s="1"/>
  <c r="AN66" i="13"/>
  <c r="AO66" i="13"/>
  <c r="AP66" i="13" s="1"/>
  <c r="AN184" i="13"/>
  <c r="AO184" i="13"/>
  <c r="AP184" i="13" s="1"/>
  <c r="AN294" i="13"/>
  <c r="AO294" i="13"/>
  <c r="AP294" i="13" s="1"/>
  <c r="AF9" i="13"/>
  <c r="AG9" i="13"/>
  <c r="AH9" i="13" s="1"/>
  <c r="AV35" i="13"/>
  <c r="AW35" i="13"/>
  <c r="AX35" i="13" s="1"/>
  <c r="AV16" i="13"/>
  <c r="AW16" i="13"/>
  <c r="AX16" i="13" s="1"/>
  <c r="AV31" i="13"/>
  <c r="AW31" i="13"/>
  <c r="AX31" i="13" s="1"/>
  <c r="T262" i="13"/>
  <c r="U262" i="13"/>
  <c r="V262" i="13" s="1"/>
  <c r="T246" i="13"/>
  <c r="U246" i="13"/>
  <c r="V246" i="13" s="1"/>
  <c r="T157" i="13"/>
  <c r="U157" i="13"/>
  <c r="V157" i="13" s="1"/>
  <c r="T226" i="13"/>
  <c r="U226" i="13"/>
  <c r="V226" i="13" s="1"/>
  <c r="T136" i="13"/>
  <c r="U136" i="13"/>
  <c r="V136" i="13" s="1"/>
  <c r="T292" i="13"/>
  <c r="U292" i="13"/>
  <c r="V292" i="13" s="1"/>
  <c r="T314" i="13"/>
  <c r="U314" i="13"/>
  <c r="V314" i="13" s="1"/>
  <c r="T213" i="13"/>
  <c r="U213" i="13"/>
  <c r="V213" i="13" s="1"/>
  <c r="T67" i="13"/>
  <c r="U67" i="13"/>
  <c r="V67" i="13" s="1"/>
  <c r="T192" i="13"/>
  <c r="U192" i="13"/>
  <c r="V192" i="13" s="1"/>
  <c r="T44" i="13"/>
  <c r="U44" i="13"/>
  <c r="V44" i="13" s="1"/>
  <c r="T227" i="13"/>
  <c r="U227" i="13"/>
  <c r="V227" i="13" s="1"/>
  <c r="T204" i="13"/>
  <c r="U204" i="13"/>
  <c r="V204" i="13" s="1"/>
  <c r="T82" i="13"/>
  <c r="U82" i="13"/>
  <c r="V82" i="13" s="1"/>
  <c r="T231" i="13"/>
  <c r="U231" i="13"/>
  <c r="V231" i="13" s="1"/>
  <c r="T349" i="13"/>
  <c r="U349" i="13"/>
  <c r="V349" i="13" s="1"/>
  <c r="T166" i="13"/>
  <c r="U166" i="13"/>
  <c r="V166" i="13" s="1"/>
  <c r="T196" i="13"/>
  <c r="U196" i="13"/>
  <c r="V196" i="13" s="1"/>
  <c r="T74" i="13"/>
  <c r="U74" i="13"/>
  <c r="V74" i="13" s="1"/>
  <c r="T223" i="13"/>
  <c r="U223" i="13"/>
  <c r="V223" i="13" s="1"/>
  <c r="T341" i="13"/>
  <c r="U341" i="13"/>
  <c r="V341" i="13" s="1"/>
  <c r="T102" i="13"/>
  <c r="U102" i="13"/>
  <c r="V102" i="13" s="1"/>
  <c r="T188" i="13"/>
  <c r="U188" i="13"/>
  <c r="V188" i="13" s="1"/>
  <c r="T66" i="13"/>
  <c r="U66" i="13"/>
  <c r="V66" i="13" s="1"/>
  <c r="T215" i="13"/>
  <c r="U215" i="13"/>
  <c r="V215" i="13" s="1"/>
  <c r="T333" i="13"/>
  <c r="U333" i="13"/>
  <c r="V333" i="13" s="1"/>
  <c r="T352" i="13"/>
  <c r="U352" i="13"/>
  <c r="V352" i="13" s="1"/>
  <c r="T180" i="13"/>
  <c r="U180" i="13"/>
  <c r="V180" i="13" s="1"/>
  <c r="T58" i="13"/>
  <c r="U58" i="13"/>
  <c r="V58" i="13" s="1"/>
  <c r="T207" i="13"/>
  <c r="U207" i="13"/>
  <c r="V207" i="13" s="1"/>
  <c r="T331" i="13"/>
  <c r="U331" i="13"/>
  <c r="V331" i="13" s="1"/>
  <c r="T351" i="13"/>
  <c r="U351" i="13"/>
  <c r="V351" i="13" s="1"/>
  <c r="T219" i="13"/>
  <c r="U219" i="13"/>
  <c r="V219" i="13" s="1"/>
  <c r="T105" i="13"/>
  <c r="U105" i="13"/>
  <c r="V105" i="13" s="1"/>
  <c r="T71" i="13"/>
  <c r="U71" i="13"/>
  <c r="V71" i="13" s="1"/>
  <c r="T249" i="13"/>
  <c r="U249" i="13"/>
  <c r="V249" i="13" s="1"/>
  <c r="T277" i="13"/>
  <c r="U277" i="13"/>
  <c r="V277" i="13" s="1"/>
  <c r="T147" i="13"/>
  <c r="U147" i="13"/>
  <c r="V147" i="13" s="1"/>
  <c r="T272" i="13"/>
  <c r="U272" i="13"/>
  <c r="V272" i="13" s="1"/>
  <c r="P73" i="13"/>
  <c r="Q73" i="13"/>
  <c r="R73" i="13" s="1"/>
  <c r="P147" i="13"/>
  <c r="Q147" i="13"/>
  <c r="R147" i="13" s="1"/>
  <c r="P272" i="13"/>
  <c r="Q272" i="13"/>
  <c r="R272" i="13" s="1"/>
  <c r="P71" i="13"/>
  <c r="Q71" i="13"/>
  <c r="R71" i="13" s="1"/>
  <c r="P181" i="13"/>
  <c r="Q181" i="13"/>
  <c r="R181" i="13" s="1"/>
  <c r="P321" i="13"/>
  <c r="Q321" i="13"/>
  <c r="R321" i="13" s="1"/>
  <c r="P139" i="13"/>
  <c r="Q139" i="13"/>
  <c r="R139" i="13" s="1"/>
  <c r="P264" i="13"/>
  <c r="Q264" i="13"/>
  <c r="R264" i="13" s="1"/>
  <c r="P63" i="13"/>
  <c r="Q63" i="13"/>
  <c r="R63" i="13" s="1"/>
  <c r="P173" i="13"/>
  <c r="Q173" i="13"/>
  <c r="R173" i="13" s="1"/>
  <c r="P129" i="13"/>
  <c r="Q129" i="13"/>
  <c r="R129" i="13" s="1"/>
  <c r="P67" i="13"/>
  <c r="Q67" i="13"/>
  <c r="R67" i="13" s="1"/>
  <c r="P192" i="13"/>
  <c r="Q192" i="13"/>
  <c r="R192" i="13" s="1"/>
  <c r="P302" i="13"/>
  <c r="Q302" i="13"/>
  <c r="R302" i="13" s="1"/>
  <c r="P101" i="13"/>
  <c r="Q101" i="13"/>
  <c r="R101" i="13" s="1"/>
  <c r="P241" i="13"/>
  <c r="Q241" i="13"/>
  <c r="R241" i="13" s="1"/>
  <c r="P314" i="13"/>
  <c r="Q314" i="13"/>
  <c r="R314" i="13" s="1"/>
  <c r="P120" i="13"/>
  <c r="Q120" i="13"/>
  <c r="R120" i="13" s="1"/>
  <c r="P230" i="13"/>
  <c r="Q230" i="13"/>
  <c r="R230" i="13" s="1"/>
  <c r="P340" i="13"/>
  <c r="Q340" i="13"/>
  <c r="R340" i="13" s="1"/>
  <c r="P337" i="13"/>
  <c r="Q337" i="13"/>
  <c r="R337" i="13" s="1"/>
  <c r="P242" i="13"/>
  <c r="Q242" i="13"/>
  <c r="R242" i="13" s="1"/>
  <c r="P48" i="13"/>
  <c r="Q48" i="13"/>
  <c r="R48" i="13" s="1"/>
  <c r="P158" i="13"/>
  <c r="Q158" i="13"/>
  <c r="R158" i="13" s="1"/>
  <c r="P268" i="13"/>
  <c r="Q268" i="13"/>
  <c r="R268" i="13" s="1"/>
  <c r="P89" i="13"/>
  <c r="Q89" i="13"/>
  <c r="R89" i="13" s="1"/>
  <c r="P170" i="13"/>
  <c r="Q170" i="13"/>
  <c r="R170" i="13" s="1"/>
  <c r="P287" i="13"/>
  <c r="Q287" i="13"/>
  <c r="R287" i="13" s="1"/>
  <c r="P86" i="13"/>
  <c r="Q86" i="13"/>
  <c r="R86" i="13" s="1"/>
  <c r="P196" i="13"/>
  <c r="Q196" i="13"/>
  <c r="R196" i="13" s="1"/>
  <c r="P291" i="13"/>
  <c r="Q291" i="13"/>
  <c r="R291" i="13" s="1"/>
  <c r="P98" i="13"/>
  <c r="Q98" i="13"/>
  <c r="R98" i="13" s="1"/>
  <c r="P215" i="13"/>
  <c r="Q215" i="13"/>
  <c r="R215" i="13" s="1"/>
  <c r="P325" i="13"/>
  <c r="Q325" i="13"/>
  <c r="R325" i="13" s="1"/>
  <c r="P124" i="13"/>
  <c r="Q124" i="13"/>
  <c r="R124" i="13" s="1"/>
  <c r="P283" i="13"/>
  <c r="Q283" i="13"/>
  <c r="R283" i="13" s="1"/>
  <c r="P90" i="13"/>
  <c r="Q90" i="13"/>
  <c r="R90" i="13" s="1"/>
  <c r="P207" i="13"/>
  <c r="Q207" i="13"/>
  <c r="R207" i="13" s="1"/>
  <c r="P317" i="13"/>
  <c r="Q317" i="13"/>
  <c r="R317" i="13" s="1"/>
  <c r="P116" i="13"/>
  <c r="Q116" i="13"/>
  <c r="R116" i="13" s="1"/>
  <c r="T33" i="13"/>
  <c r="U33" i="13"/>
  <c r="V33" i="13" s="1"/>
  <c r="T17" i="13"/>
  <c r="U17" i="13"/>
  <c r="V17" i="13" s="1"/>
  <c r="T31" i="13"/>
  <c r="U31" i="13"/>
  <c r="V31" i="13" s="1"/>
  <c r="T15" i="13"/>
  <c r="U15" i="13"/>
  <c r="V15" i="13" s="1"/>
  <c r="AV249" i="13"/>
  <c r="AW249" i="13"/>
  <c r="AX249" i="13" s="1"/>
  <c r="AV138" i="13"/>
  <c r="AW138" i="13"/>
  <c r="AX138" i="13" s="1"/>
  <c r="AV144" i="13"/>
  <c r="AW144" i="13"/>
  <c r="AX144" i="13" s="1"/>
  <c r="AV254" i="13"/>
  <c r="AW254" i="13"/>
  <c r="AX254" i="13" s="1"/>
  <c r="AV53" i="13"/>
  <c r="AW53" i="13"/>
  <c r="AX53" i="13" s="1"/>
  <c r="AV251" i="13"/>
  <c r="AW251" i="13"/>
  <c r="AX251" i="13" s="1"/>
  <c r="AV194" i="13"/>
  <c r="AW194" i="13"/>
  <c r="AX194" i="13" s="1"/>
  <c r="AV200" i="13"/>
  <c r="AW200" i="13"/>
  <c r="AX200" i="13" s="1"/>
  <c r="AV310" i="13"/>
  <c r="AW310" i="13"/>
  <c r="AX310" i="13" s="1"/>
  <c r="AV109" i="13"/>
  <c r="AW109" i="13"/>
  <c r="AX109" i="13" s="1"/>
  <c r="AV195" i="13"/>
  <c r="AW195" i="13"/>
  <c r="AX195" i="13" s="1"/>
  <c r="AV186" i="13"/>
  <c r="AW186" i="13"/>
  <c r="AX186" i="13" s="1"/>
  <c r="AV192" i="13"/>
  <c r="AW192" i="13"/>
  <c r="AX192" i="13" s="1"/>
  <c r="AV302" i="13"/>
  <c r="AW302" i="13"/>
  <c r="AX302" i="13" s="1"/>
  <c r="AV101" i="13"/>
  <c r="AW101" i="13"/>
  <c r="AX101" i="13" s="1"/>
  <c r="AV131" i="13"/>
  <c r="AW131" i="13"/>
  <c r="AX131" i="13" s="1"/>
  <c r="AV178" i="13"/>
  <c r="AW178" i="13"/>
  <c r="AX178" i="13" s="1"/>
  <c r="AV184" i="13"/>
  <c r="AW184" i="13"/>
  <c r="AX184" i="13" s="1"/>
  <c r="AV294" i="13"/>
  <c r="AW294" i="13"/>
  <c r="AX294" i="13" s="1"/>
  <c r="AV93" i="13"/>
  <c r="AW93" i="13"/>
  <c r="AX93" i="13" s="1"/>
  <c r="AV67" i="13"/>
  <c r="AW67" i="13"/>
  <c r="AX67" i="13" s="1"/>
  <c r="AV170" i="13"/>
  <c r="AW170" i="13"/>
  <c r="AX170" i="13" s="1"/>
  <c r="AV176" i="13"/>
  <c r="AW176" i="13"/>
  <c r="AX176" i="13" s="1"/>
  <c r="AV286" i="13"/>
  <c r="AW286" i="13"/>
  <c r="AX286" i="13" s="1"/>
  <c r="AV85" i="13"/>
  <c r="AW85" i="13"/>
  <c r="AX85" i="13" s="1"/>
  <c r="AV307" i="13"/>
  <c r="AW307" i="13"/>
  <c r="AX307" i="13" s="1"/>
  <c r="AV98" i="13"/>
  <c r="AW98" i="13"/>
  <c r="AX98" i="13" s="1"/>
  <c r="AV104" i="13"/>
  <c r="AW104" i="13"/>
  <c r="AX104" i="13" s="1"/>
  <c r="AV214" i="13"/>
  <c r="AW214" i="13"/>
  <c r="AX214" i="13" s="1"/>
  <c r="AV324" i="13"/>
  <c r="AW324" i="13"/>
  <c r="AX324" i="13" s="1"/>
  <c r="AV235" i="13"/>
  <c r="AW235" i="13"/>
  <c r="AX235" i="13" s="1"/>
  <c r="AV233" i="13"/>
  <c r="AW233" i="13"/>
  <c r="AX233" i="13" s="1"/>
  <c r="AV343" i="13"/>
  <c r="AW343" i="13"/>
  <c r="AX343" i="13" s="1"/>
  <c r="AV142" i="13"/>
  <c r="AW142" i="13"/>
  <c r="AX142" i="13" s="1"/>
  <c r="AV252" i="13"/>
  <c r="AW252" i="13"/>
  <c r="AX252" i="13" s="1"/>
  <c r="AV243" i="13"/>
  <c r="AW243" i="13"/>
  <c r="AX243" i="13" s="1"/>
  <c r="AV82" i="13"/>
  <c r="AW82" i="13"/>
  <c r="AX82" i="13" s="1"/>
  <c r="AV88" i="13"/>
  <c r="AW88" i="13"/>
  <c r="AX88" i="13" s="1"/>
  <c r="AV198" i="13"/>
  <c r="AW198" i="13"/>
  <c r="AX198" i="13" s="1"/>
  <c r="AV308" i="13"/>
  <c r="AW308" i="13"/>
  <c r="AX308" i="13" s="1"/>
  <c r="T10" i="13"/>
  <c r="U10" i="13"/>
  <c r="V10" i="13" s="1"/>
  <c r="AZ13" i="13"/>
  <c r="BA13" i="13"/>
  <c r="BB13" i="13" s="1"/>
  <c r="AZ36" i="13"/>
  <c r="BA36" i="13"/>
  <c r="BB36" i="13" s="1"/>
  <c r="AZ28" i="13"/>
  <c r="BA28" i="13"/>
  <c r="BB28" i="13" s="1"/>
  <c r="AZ20" i="13"/>
  <c r="BA20" i="13"/>
  <c r="BB20" i="13" s="1"/>
  <c r="AJ35" i="13"/>
  <c r="AK35" i="13"/>
  <c r="AL35" i="13" s="1"/>
  <c r="AJ17" i="13"/>
  <c r="AK17" i="13"/>
  <c r="AL17" i="13" s="1"/>
  <c r="AJ38" i="13"/>
  <c r="AK38" i="13"/>
  <c r="AL38" i="13" s="1"/>
  <c r="AJ307" i="13"/>
  <c r="AK307" i="13"/>
  <c r="AL307" i="13" s="1"/>
  <c r="AJ160" i="13"/>
  <c r="AK160" i="13"/>
  <c r="AL160" i="13" s="1"/>
  <c r="AZ319" i="13"/>
  <c r="BA319" i="13"/>
  <c r="BB319" i="13" s="1"/>
  <c r="AZ112" i="13"/>
  <c r="BA112" i="13"/>
  <c r="BB112" i="13" s="1"/>
  <c r="AZ339" i="13"/>
  <c r="BA339" i="13"/>
  <c r="BB339" i="13" s="1"/>
  <c r="AJ299" i="13"/>
  <c r="AK299" i="13"/>
  <c r="AL299" i="13" s="1"/>
  <c r="AJ214" i="13"/>
  <c r="AK214" i="13"/>
  <c r="AL214" i="13" s="1"/>
  <c r="AZ305" i="13"/>
  <c r="BA305" i="13"/>
  <c r="BB305" i="13" s="1"/>
  <c r="AZ213" i="13"/>
  <c r="BA213" i="13"/>
  <c r="BB213" i="13" s="1"/>
  <c r="AJ221" i="13"/>
  <c r="AK221" i="13"/>
  <c r="AL221" i="13" s="1"/>
  <c r="AJ55" i="13"/>
  <c r="AK55" i="13"/>
  <c r="AL55" i="13" s="1"/>
  <c r="AJ206" i="13"/>
  <c r="AK206" i="13"/>
  <c r="AL206" i="13" s="1"/>
  <c r="AZ297" i="13"/>
  <c r="BA297" i="13"/>
  <c r="BB297" i="13" s="1"/>
  <c r="AZ205" i="13"/>
  <c r="BA205" i="13"/>
  <c r="BB205" i="13" s="1"/>
  <c r="AJ213" i="13"/>
  <c r="AK213" i="13"/>
  <c r="AL213" i="13" s="1"/>
  <c r="AJ136" i="13"/>
  <c r="AK136" i="13"/>
  <c r="AL136" i="13" s="1"/>
  <c r="AZ127" i="13"/>
  <c r="BA127" i="13"/>
  <c r="BB127" i="13" s="1"/>
  <c r="AZ88" i="13"/>
  <c r="BA88" i="13"/>
  <c r="BB88" i="13" s="1"/>
  <c r="AZ315" i="13"/>
  <c r="BA315" i="13"/>
  <c r="BB315" i="13" s="1"/>
  <c r="AJ275" i="13"/>
  <c r="AK275" i="13"/>
  <c r="AL275" i="13" s="1"/>
  <c r="AJ127" i="13"/>
  <c r="AK127" i="13"/>
  <c r="AL127" i="13" s="1"/>
  <c r="AZ63" i="13"/>
  <c r="BA63" i="13"/>
  <c r="BB63" i="13" s="1"/>
  <c r="AZ80" i="13"/>
  <c r="BA80" i="13"/>
  <c r="BB80" i="13" s="1"/>
  <c r="AZ307" i="13"/>
  <c r="BA307" i="13"/>
  <c r="BB307" i="13" s="1"/>
  <c r="AJ267" i="13"/>
  <c r="AK267" i="13"/>
  <c r="AL267" i="13" s="1"/>
  <c r="AJ117" i="13"/>
  <c r="AK117" i="13"/>
  <c r="AL117" i="13" s="1"/>
  <c r="AZ311" i="13"/>
  <c r="BA311" i="13"/>
  <c r="BB311" i="13" s="1"/>
  <c r="AZ273" i="13"/>
  <c r="BA273" i="13"/>
  <c r="BB273" i="13" s="1"/>
  <c r="AZ72" i="13"/>
  <c r="BA72" i="13"/>
  <c r="BB72" i="13" s="1"/>
  <c r="AZ181" i="13"/>
  <c r="BA181" i="13"/>
  <c r="BB181" i="13" s="1"/>
  <c r="AZ299" i="13"/>
  <c r="BA299" i="13"/>
  <c r="BB299" i="13" s="1"/>
  <c r="AJ189" i="13"/>
  <c r="AK189" i="13"/>
  <c r="AL189" i="13" s="1"/>
  <c r="AJ259" i="13"/>
  <c r="AK259" i="13"/>
  <c r="AL259" i="13" s="1"/>
  <c r="AJ337" i="13"/>
  <c r="AK337" i="13"/>
  <c r="AL337" i="13" s="1"/>
  <c r="AJ106" i="13"/>
  <c r="AK106" i="13"/>
  <c r="AL106" i="13" s="1"/>
  <c r="AJ174" i="13"/>
  <c r="AK174" i="13"/>
  <c r="AL174" i="13" s="1"/>
  <c r="AZ247" i="13"/>
  <c r="BA247" i="13"/>
  <c r="BB247" i="13" s="1"/>
  <c r="AZ64" i="13"/>
  <c r="BA64" i="13"/>
  <c r="BB64" i="13" s="1"/>
  <c r="AZ173" i="13"/>
  <c r="BA173" i="13"/>
  <c r="BB173" i="13" s="1"/>
  <c r="AZ291" i="13"/>
  <c r="BA291" i="13"/>
  <c r="BB291" i="13" s="1"/>
  <c r="AJ181" i="13"/>
  <c r="AK181" i="13"/>
  <c r="AL181" i="13" s="1"/>
  <c r="AJ251" i="13"/>
  <c r="AK251" i="13"/>
  <c r="AL251" i="13" s="1"/>
  <c r="AJ329" i="13"/>
  <c r="AK329" i="13"/>
  <c r="AL329" i="13" s="1"/>
  <c r="AJ95" i="13"/>
  <c r="AK95" i="13"/>
  <c r="AL95" i="13" s="1"/>
  <c r="AJ166" i="13"/>
  <c r="AK166" i="13"/>
  <c r="AL166" i="13" s="1"/>
  <c r="AZ183" i="13"/>
  <c r="BA183" i="13"/>
  <c r="BB183" i="13" s="1"/>
  <c r="AZ257" i="13"/>
  <c r="BA257" i="13"/>
  <c r="BB257" i="13" s="1"/>
  <c r="AZ56" i="13"/>
  <c r="BA56" i="13"/>
  <c r="BB56" i="13" s="1"/>
  <c r="AZ165" i="13"/>
  <c r="BA165" i="13"/>
  <c r="BB165" i="13" s="1"/>
  <c r="AZ283" i="13"/>
  <c r="BA283" i="13"/>
  <c r="BB283" i="13" s="1"/>
  <c r="AB17" i="13"/>
  <c r="AC17" i="13"/>
  <c r="AD17" i="13" s="1"/>
  <c r="AB32" i="13"/>
  <c r="AC32" i="13"/>
  <c r="AD32" i="13" s="1"/>
  <c r="AB16" i="13"/>
  <c r="AC16" i="13"/>
  <c r="AD16" i="13" s="1"/>
  <c r="AB37" i="13"/>
  <c r="AC37" i="13"/>
  <c r="AD37" i="13" s="1"/>
  <c r="P33" i="13"/>
  <c r="Q33" i="13"/>
  <c r="R33" i="13" s="1"/>
  <c r="P17" i="13"/>
  <c r="Q17" i="13"/>
  <c r="R17" i="13" s="1"/>
  <c r="P31" i="13"/>
  <c r="Q31" i="13"/>
  <c r="R31" i="13" s="1"/>
  <c r="P15" i="13"/>
  <c r="Q15" i="13"/>
  <c r="R15" i="13" s="1"/>
  <c r="AR7" i="13"/>
  <c r="AS7" i="13"/>
  <c r="AT7" i="13" s="1"/>
  <c r="AR6" i="13"/>
  <c r="AQ5" i="13"/>
  <c r="AS6" i="13"/>
  <c r="AF76" i="13"/>
  <c r="AG76" i="13"/>
  <c r="AH76" i="13" s="1"/>
  <c r="AF202" i="13"/>
  <c r="AG202" i="13"/>
  <c r="AH202" i="13" s="1"/>
  <c r="AF320" i="13"/>
  <c r="AG320" i="13"/>
  <c r="AH320" i="13" s="1"/>
  <c r="AF119" i="13"/>
  <c r="AG119" i="13"/>
  <c r="AH119" i="13" s="1"/>
  <c r="AF229" i="13"/>
  <c r="AG229" i="13"/>
  <c r="AH229" i="13" s="1"/>
  <c r="AF323" i="13"/>
  <c r="AG323" i="13"/>
  <c r="AH323" i="13" s="1"/>
  <c r="AF130" i="13"/>
  <c r="AG130" i="13"/>
  <c r="AH130" i="13" s="1"/>
  <c r="AF248" i="13"/>
  <c r="AG248" i="13"/>
  <c r="AH248" i="13" s="1"/>
  <c r="AF47" i="13"/>
  <c r="AG47" i="13"/>
  <c r="AH47" i="13" s="1"/>
  <c r="AF157" i="13"/>
  <c r="AG157" i="13"/>
  <c r="AH157" i="13" s="1"/>
  <c r="AF251" i="13"/>
  <c r="AG251" i="13"/>
  <c r="AH251" i="13" s="1"/>
  <c r="AF58" i="13"/>
  <c r="AG58" i="13"/>
  <c r="AH58" i="13" s="1"/>
  <c r="AF176" i="13"/>
  <c r="AG176" i="13"/>
  <c r="AH176" i="13" s="1"/>
  <c r="AF286" i="13"/>
  <c r="AG286" i="13"/>
  <c r="AH286" i="13" s="1"/>
  <c r="AF85" i="13"/>
  <c r="AG85" i="13"/>
  <c r="AH85" i="13" s="1"/>
  <c r="AF179" i="13"/>
  <c r="AG179" i="13"/>
  <c r="AH179" i="13" s="1"/>
  <c r="AF305" i="13"/>
  <c r="AG305" i="13"/>
  <c r="AH305" i="13" s="1"/>
  <c r="AF104" i="13"/>
  <c r="AG104" i="13"/>
  <c r="AH104" i="13" s="1"/>
  <c r="AF214" i="13"/>
  <c r="AG214" i="13"/>
  <c r="AH214" i="13" s="1"/>
  <c r="AF300" i="13"/>
  <c r="AG300" i="13"/>
  <c r="AH300" i="13" s="1"/>
  <c r="AF107" i="13"/>
  <c r="AG107" i="13"/>
  <c r="AH107" i="13" s="1"/>
  <c r="AF233" i="13"/>
  <c r="AG233" i="13"/>
  <c r="AH233" i="13" s="1"/>
  <c r="AF343" i="13"/>
  <c r="AG343" i="13"/>
  <c r="AH343" i="13" s="1"/>
  <c r="AF142" i="13"/>
  <c r="AG142" i="13"/>
  <c r="AH142" i="13" s="1"/>
  <c r="AF228" i="13"/>
  <c r="AG228" i="13"/>
  <c r="AH228" i="13" s="1"/>
  <c r="AF354" i="13"/>
  <c r="AG354" i="13"/>
  <c r="AH354" i="13" s="1"/>
  <c r="AF161" i="13"/>
  <c r="AG161" i="13"/>
  <c r="AH161" i="13" s="1"/>
  <c r="AF271" i="13"/>
  <c r="AG271" i="13"/>
  <c r="AH271" i="13" s="1"/>
  <c r="AF70" i="13"/>
  <c r="AG70" i="13"/>
  <c r="AH70" i="13" s="1"/>
  <c r="AF220" i="13"/>
  <c r="AG220" i="13"/>
  <c r="AH220" i="13" s="1"/>
  <c r="AF346" i="13"/>
  <c r="AG346" i="13"/>
  <c r="AH346" i="13" s="1"/>
  <c r="AF153" i="13"/>
  <c r="AG153" i="13"/>
  <c r="AH153" i="13" s="1"/>
  <c r="AF263" i="13"/>
  <c r="AG263" i="13"/>
  <c r="AH263" i="13" s="1"/>
  <c r="AF62" i="13"/>
  <c r="AG62" i="13"/>
  <c r="AH62" i="13" s="1"/>
  <c r="AF212" i="13"/>
  <c r="AG212" i="13"/>
  <c r="AH212" i="13" s="1"/>
  <c r="AF338" i="13"/>
  <c r="AG338" i="13"/>
  <c r="AH338" i="13" s="1"/>
  <c r="AF145" i="13"/>
  <c r="AG145" i="13"/>
  <c r="AH145" i="13" s="1"/>
  <c r="AF255" i="13"/>
  <c r="AG255" i="13"/>
  <c r="AH255" i="13" s="1"/>
  <c r="AF54" i="13"/>
  <c r="AG54" i="13"/>
  <c r="AH54" i="13" s="1"/>
  <c r="H38" i="13"/>
  <c r="I38" i="13"/>
  <c r="J38" i="13" s="1"/>
  <c r="AR13" i="13"/>
  <c r="AS13" i="13"/>
  <c r="AT13" i="13" s="1"/>
  <c r="X36" i="13"/>
  <c r="Y36" i="13"/>
  <c r="Z36" i="13" s="1"/>
  <c r="H22" i="13"/>
  <c r="I22" i="13"/>
  <c r="J22" i="13" s="1"/>
  <c r="AR28" i="13"/>
  <c r="AS28" i="13"/>
  <c r="AT28" i="13" s="1"/>
  <c r="X20" i="13"/>
  <c r="Y20" i="13"/>
  <c r="Z20" i="13" s="1"/>
  <c r="H19" i="13"/>
  <c r="I19" i="13"/>
  <c r="J19" i="13" s="1"/>
  <c r="H31" i="13"/>
  <c r="I31" i="13"/>
  <c r="J31" i="13" s="1"/>
  <c r="AR37" i="13"/>
  <c r="AS37" i="13"/>
  <c r="AT37" i="13" s="1"/>
  <c r="X29" i="13"/>
  <c r="Y29" i="13"/>
  <c r="Z29" i="13" s="1"/>
  <c r="H15" i="13"/>
  <c r="I15" i="13"/>
  <c r="J15" i="13" s="1"/>
  <c r="AR21" i="13"/>
  <c r="AS21" i="13"/>
  <c r="AT21" i="13" s="1"/>
  <c r="D11" i="13"/>
  <c r="E11" i="13"/>
  <c r="F11" i="13" s="1"/>
  <c r="D315" i="13"/>
  <c r="E315" i="13"/>
  <c r="F315" i="13" s="1"/>
  <c r="D272" i="13"/>
  <c r="E272" i="13"/>
  <c r="F272" i="13" s="1"/>
  <c r="D203" i="13"/>
  <c r="E203" i="13"/>
  <c r="F203" i="13" s="1"/>
  <c r="D226" i="13"/>
  <c r="E226" i="13"/>
  <c r="F226" i="13" s="1"/>
  <c r="D127" i="13"/>
  <c r="E127" i="13"/>
  <c r="F127" i="13" s="1"/>
  <c r="D200" i="13"/>
  <c r="E200" i="13"/>
  <c r="F200" i="13" s="1"/>
  <c r="D313" i="13"/>
  <c r="E313" i="13"/>
  <c r="F313" i="13" s="1"/>
  <c r="D220" i="13"/>
  <c r="E220" i="13"/>
  <c r="F220" i="13" s="1"/>
  <c r="D148" i="13"/>
  <c r="E148" i="13"/>
  <c r="F148" i="13" s="1"/>
  <c r="D161" i="13"/>
  <c r="E161" i="13"/>
  <c r="F161" i="13" s="1"/>
  <c r="D30" i="13"/>
  <c r="E30" i="13"/>
  <c r="F30" i="13" s="1"/>
  <c r="D267" i="13"/>
  <c r="E267" i="13"/>
  <c r="F267" i="13" s="1"/>
  <c r="D256" i="13"/>
  <c r="E256" i="13"/>
  <c r="F256" i="13" s="1"/>
  <c r="D163" i="13"/>
  <c r="E163" i="13"/>
  <c r="F163" i="13" s="1"/>
  <c r="D210" i="13"/>
  <c r="E210" i="13"/>
  <c r="F210" i="13" s="1"/>
  <c r="D111" i="13"/>
  <c r="E111" i="13"/>
  <c r="F111" i="13" s="1"/>
  <c r="D160" i="13"/>
  <c r="E160" i="13"/>
  <c r="F160" i="13" s="1"/>
  <c r="D297" i="13"/>
  <c r="E297" i="13"/>
  <c r="F297" i="13" s="1"/>
  <c r="D187" i="13"/>
  <c r="E187" i="13"/>
  <c r="F187" i="13" s="1"/>
  <c r="D132" i="13"/>
  <c r="E132" i="13"/>
  <c r="F132" i="13" s="1"/>
  <c r="D145" i="13"/>
  <c r="E145" i="13"/>
  <c r="F145" i="13" s="1"/>
  <c r="D35" i="13"/>
  <c r="E35" i="13"/>
  <c r="F35" i="13" s="1"/>
  <c r="D298" i="13"/>
  <c r="E298" i="13"/>
  <c r="F298" i="13" s="1"/>
  <c r="D48" i="13"/>
  <c r="E48" i="13"/>
  <c r="F48" i="13" s="1"/>
  <c r="D141" i="13"/>
  <c r="E141" i="13"/>
  <c r="F141" i="13" s="1"/>
  <c r="D130" i="13"/>
  <c r="E130" i="13"/>
  <c r="F130" i="13" s="1"/>
  <c r="D25" i="13"/>
  <c r="E25" i="13"/>
  <c r="F25" i="13" s="1"/>
  <c r="D228" i="13"/>
  <c r="E228" i="13"/>
  <c r="F228" i="13" s="1"/>
  <c r="D176" i="13"/>
  <c r="E176" i="13"/>
  <c r="F176" i="13" s="1"/>
  <c r="D310" i="13"/>
  <c r="E310" i="13"/>
  <c r="F310" i="13" s="1"/>
  <c r="D99" i="13"/>
  <c r="E99" i="13"/>
  <c r="F99" i="13" s="1"/>
  <c r="D215" i="13"/>
  <c r="E215" i="13"/>
  <c r="F215" i="13" s="1"/>
  <c r="D309" i="13"/>
  <c r="E309" i="13"/>
  <c r="F309" i="13" s="1"/>
  <c r="D195" i="13"/>
  <c r="E195" i="13"/>
  <c r="F195" i="13" s="1"/>
  <c r="D319" i="13"/>
  <c r="E319" i="13"/>
  <c r="F319" i="13" s="1"/>
  <c r="D61" i="13"/>
  <c r="E61" i="13"/>
  <c r="F61" i="13" s="1"/>
  <c r="D50" i="13"/>
  <c r="E50" i="13"/>
  <c r="F50" i="13" s="1"/>
  <c r="D17" i="13"/>
  <c r="E17" i="13"/>
  <c r="F17" i="13" s="1"/>
  <c r="D339" i="13"/>
  <c r="E339" i="13"/>
  <c r="F339" i="13" s="1"/>
  <c r="D280" i="13"/>
  <c r="E280" i="13"/>
  <c r="F280" i="13" s="1"/>
  <c r="D219" i="13"/>
  <c r="E219" i="13"/>
  <c r="F219" i="13" s="1"/>
  <c r="D234" i="13"/>
  <c r="E234" i="13"/>
  <c r="F234" i="13" s="1"/>
  <c r="D135" i="13"/>
  <c r="E135" i="13"/>
  <c r="F135" i="13" s="1"/>
  <c r="AF16" i="13"/>
  <c r="AG16" i="13"/>
  <c r="AH16" i="13" s="1"/>
  <c r="AF31" i="13"/>
  <c r="AG31" i="13"/>
  <c r="AH31" i="13" s="1"/>
  <c r="AF15" i="13"/>
  <c r="AG15" i="13"/>
  <c r="AH15" i="13" s="1"/>
  <c r="AB204" i="13"/>
  <c r="AC204" i="13"/>
  <c r="AD204" i="13" s="1"/>
  <c r="AB322" i="13"/>
  <c r="AC322" i="13"/>
  <c r="AD322" i="13" s="1"/>
  <c r="AB121" i="13"/>
  <c r="AC121" i="13"/>
  <c r="AD121" i="13" s="1"/>
  <c r="AB231" i="13"/>
  <c r="AC231" i="13"/>
  <c r="AD231" i="13" s="1"/>
  <c r="AB43" i="13"/>
  <c r="AC43" i="13"/>
  <c r="AD43" i="13" s="1"/>
  <c r="AB196" i="13"/>
  <c r="AC196" i="13"/>
  <c r="AD196" i="13" s="1"/>
  <c r="AB314" i="13"/>
  <c r="AC314" i="13"/>
  <c r="AD314" i="13" s="1"/>
  <c r="AB113" i="13"/>
  <c r="AC113" i="13"/>
  <c r="AD113" i="13" s="1"/>
  <c r="AB223" i="13"/>
  <c r="AC223" i="13"/>
  <c r="AD223" i="13" s="1"/>
  <c r="AB10" i="13"/>
  <c r="AC10" i="13"/>
  <c r="AD10" i="13" s="1"/>
  <c r="AB188" i="13"/>
  <c r="AC188" i="13"/>
  <c r="AD188" i="13" s="1"/>
  <c r="AB306" i="13"/>
  <c r="AC306" i="13"/>
  <c r="AD306" i="13" s="1"/>
  <c r="AB105" i="13"/>
  <c r="AC105" i="13"/>
  <c r="AD105" i="13" s="1"/>
  <c r="AB215" i="13"/>
  <c r="AC215" i="13"/>
  <c r="AD215" i="13" s="1"/>
  <c r="AB9" i="13"/>
  <c r="AC9" i="13"/>
  <c r="AD9" i="13" s="1"/>
  <c r="AB180" i="13"/>
  <c r="AC180" i="13"/>
  <c r="AD180" i="13" s="1"/>
  <c r="AB298" i="13"/>
  <c r="AC298" i="13"/>
  <c r="AD298" i="13" s="1"/>
  <c r="AB97" i="13"/>
  <c r="AC97" i="13"/>
  <c r="AD97" i="13" s="1"/>
  <c r="AB207" i="13"/>
  <c r="AC207" i="13"/>
  <c r="AD207" i="13" s="1"/>
  <c r="AB8" i="13"/>
  <c r="AC8" i="13"/>
  <c r="AD8" i="13" s="1"/>
  <c r="AB172" i="13"/>
  <c r="AC172" i="13"/>
  <c r="AD172" i="13" s="1"/>
  <c r="AB290" i="13"/>
  <c r="AC290" i="13"/>
  <c r="AD290" i="13" s="1"/>
  <c r="AB89" i="13"/>
  <c r="AC89" i="13"/>
  <c r="AD89" i="13" s="1"/>
  <c r="AB199" i="13"/>
  <c r="AC199" i="13"/>
  <c r="AD199" i="13" s="1"/>
  <c r="AB7" i="13"/>
  <c r="AC7" i="13"/>
  <c r="AD7" i="13" s="1"/>
  <c r="AB164" i="13"/>
  <c r="AC164" i="13"/>
  <c r="AD164" i="13" s="1"/>
  <c r="AB282" i="13"/>
  <c r="AC282" i="13"/>
  <c r="AD282" i="13" s="1"/>
  <c r="AB81" i="13"/>
  <c r="AC81" i="13"/>
  <c r="AD81" i="13" s="1"/>
  <c r="AB191" i="13"/>
  <c r="AC191" i="13"/>
  <c r="AD191" i="13" s="1"/>
  <c r="AB6" i="13"/>
  <c r="AC6" i="13"/>
  <c r="AA5" i="13"/>
  <c r="AB156" i="13"/>
  <c r="AC156" i="13"/>
  <c r="AD156" i="13" s="1"/>
  <c r="AB274" i="13"/>
  <c r="AC274" i="13"/>
  <c r="AD274" i="13" s="1"/>
  <c r="AB73" i="13"/>
  <c r="AC73" i="13"/>
  <c r="AD73" i="13" s="1"/>
  <c r="AB183" i="13"/>
  <c r="AC183" i="13"/>
  <c r="AD183" i="13" s="1"/>
  <c r="AB349" i="13"/>
  <c r="AC349" i="13"/>
  <c r="AD349" i="13" s="1"/>
  <c r="AB148" i="13"/>
  <c r="AC148" i="13"/>
  <c r="AD148" i="13" s="1"/>
  <c r="AB266" i="13"/>
  <c r="AC266" i="13"/>
  <c r="AD266" i="13" s="1"/>
  <c r="AB65" i="13"/>
  <c r="AC65" i="13"/>
  <c r="AD65" i="13" s="1"/>
  <c r="AB175" i="13"/>
  <c r="AC175" i="13"/>
  <c r="AD175" i="13" s="1"/>
  <c r="AN12" i="13"/>
  <c r="AO12" i="13"/>
  <c r="AP12" i="13" s="1"/>
  <c r="AN27" i="13"/>
  <c r="AO27" i="13"/>
  <c r="AP27" i="13" s="1"/>
  <c r="AN11" i="13"/>
  <c r="AO11" i="13"/>
  <c r="AP11" i="13" s="1"/>
  <c r="AN26" i="13"/>
  <c r="AO26" i="13"/>
  <c r="AP26" i="13" s="1"/>
  <c r="L33" i="13"/>
  <c r="M33" i="13"/>
  <c r="N33" i="13" s="1"/>
  <c r="L40" i="13"/>
  <c r="M40" i="13"/>
  <c r="N40" i="13" s="1"/>
  <c r="L15" i="13"/>
  <c r="M15" i="13"/>
  <c r="N15" i="13" s="1"/>
  <c r="L20" i="13"/>
  <c r="M20" i="13"/>
  <c r="N20" i="13" s="1"/>
  <c r="AN133" i="13"/>
  <c r="AO133" i="13"/>
  <c r="AP133" i="13" s="1"/>
  <c r="AN251" i="13"/>
  <c r="AO251" i="13"/>
  <c r="AP251" i="13" s="1"/>
  <c r="AN58" i="13"/>
  <c r="AO58" i="13"/>
  <c r="AP58" i="13" s="1"/>
  <c r="AN176" i="13"/>
  <c r="AO176" i="13"/>
  <c r="AP176" i="13" s="1"/>
  <c r="AN286" i="13"/>
  <c r="AO286" i="13"/>
  <c r="AP286" i="13" s="1"/>
  <c r="AN125" i="13"/>
  <c r="AO125" i="13"/>
  <c r="AP125" i="13" s="1"/>
  <c r="AN243" i="13"/>
  <c r="AO243" i="13"/>
  <c r="AP243" i="13" s="1"/>
  <c r="AN50" i="13"/>
  <c r="AO50" i="13"/>
  <c r="AP50" i="13" s="1"/>
  <c r="AN168" i="13"/>
  <c r="AO168" i="13"/>
  <c r="AP168" i="13" s="1"/>
  <c r="AN278" i="13"/>
  <c r="AO278" i="13"/>
  <c r="AP278" i="13" s="1"/>
  <c r="AN117" i="13"/>
  <c r="AO117" i="13"/>
  <c r="AP117" i="13" s="1"/>
  <c r="AN235" i="13"/>
  <c r="AO235" i="13"/>
  <c r="AP235" i="13" s="1"/>
  <c r="AN42" i="13"/>
  <c r="AO42" i="13"/>
  <c r="AP42" i="13" s="1"/>
  <c r="AN160" i="13"/>
  <c r="AO160" i="13"/>
  <c r="AP160" i="13" s="1"/>
  <c r="AN270" i="13"/>
  <c r="AO270" i="13"/>
  <c r="AP270" i="13" s="1"/>
  <c r="AN45" i="13"/>
  <c r="AO45" i="13"/>
  <c r="AP45" i="13" s="1"/>
  <c r="AN163" i="13"/>
  <c r="AO163" i="13"/>
  <c r="AP163" i="13" s="1"/>
  <c r="AN289" i="13"/>
  <c r="AO289" i="13"/>
  <c r="AP289" i="13" s="1"/>
  <c r="AN88" i="13"/>
  <c r="AO88" i="13"/>
  <c r="AP88" i="13" s="1"/>
  <c r="AN198" i="13"/>
  <c r="AO198" i="13"/>
  <c r="AP198" i="13" s="1"/>
  <c r="AN284" i="13"/>
  <c r="AO284" i="13"/>
  <c r="AP284" i="13" s="1"/>
  <c r="AN91" i="13"/>
  <c r="AO91" i="13"/>
  <c r="AP91" i="13" s="1"/>
  <c r="AN217" i="13"/>
  <c r="AO217" i="13"/>
  <c r="AP217" i="13" s="1"/>
  <c r="AN327" i="13"/>
  <c r="AO327" i="13"/>
  <c r="AP327" i="13" s="1"/>
  <c r="AN126" i="13"/>
  <c r="AO126" i="13"/>
  <c r="AP126" i="13" s="1"/>
  <c r="AN276" i="13"/>
  <c r="AO276" i="13"/>
  <c r="AP276" i="13" s="1"/>
  <c r="AN83" i="13"/>
  <c r="AO83" i="13"/>
  <c r="AP83" i="13" s="1"/>
  <c r="AN209" i="13"/>
  <c r="AO209" i="13"/>
  <c r="AP209" i="13" s="1"/>
  <c r="AN319" i="13"/>
  <c r="AO319" i="13"/>
  <c r="AP319" i="13" s="1"/>
  <c r="AN118" i="13"/>
  <c r="AO118" i="13"/>
  <c r="AP118" i="13" s="1"/>
  <c r="AN332" i="13"/>
  <c r="AO332" i="13"/>
  <c r="AP332" i="13" s="1"/>
  <c r="AN139" i="13"/>
  <c r="AO139" i="13"/>
  <c r="AP139" i="13" s="1"/>
  <c r="AN265" i="13"/>
  <c r="AO265" i="13"/>
  <c r="AP265" i="13" s="1"/>
  <c r="AN64" i="13"/>
  <c r="AO64" i="13"/>
  <c r="AP64" i="13" s="1"/>
  <c r="AN174" i="13"/>
  <c r="AO174" i="13"/>
  <c r="AP174" i="13" s="1"/>
  <c r="AN77" i="13"/>
  <c r="AO77" i="13"/>
  <c r="AP77" i="13" s="1"/>
  <c r="AN195" i="13"/>
  <c r="AO195" i="13"/>
  <c r="AP195" i="13" s="1"/>
  <c r="AN321" i="13"/>
  <c r="AO321" i="13"/>
  <c r="AP321" i="13" s="1"/>
  <c r="AN120" i="13"/>
  <c r="AO120" i="13"/>
  <c r="AP120" i="13" s="1"/>
  <c r="AN230" i="13"/>
  <c r="AO230" i="13"/>
  <c r="AP230" i="13" s="1"/>
  <c r="AV20" i="13"/>
  <c r="AW20" i="13"/>
  <c r="AX20" i="13" s="1"/>
  <c r="AV32" i="13"/>
  <c r="AW32" i="13"/>
  <c r="AX32" i="13" s="1"/>
  <c r="AV14" i="13"/>
  <c r="AW14" i="13"/>
  <c r="AX14" i="13" s="1"/>
  <c r="AV29" i="13"/>
  <c r="AW29" i="13"/>
  <c r="AX29" i="13" s="1"/>
  <c r="T302" i="13"/>
  <c r="U302" i="13"/>
  <c r="V302" i="13" s="1"/>
  <c r="T329" i="13"/>
  <c r="U329" i="13"/>
  <c r="V329" i="13" s="1"/>
  <c r="T93" i="13"/>
  <c r="U93" i="13"/>
  <c r="V93" i="13" s="1"/>
  <c r="T162" i="13"/>
  <c r="U162" i="13"/>
  <c r="V162" i="13" s="1"/>
  <c r="T72" i="13"/>
  <c r="U72" i="13"/>
  <c r="V72" i="13" s="1"/>
  <c r="T45" i="13"/>
  <c r="U45" i="13"/>
  <c r="V45" i="13" s="1"/>
  <c r="T230" i="13"/>
  <c r="U230" i="13"/>
  <c r="V230" i="13" s="1"/>
  <c r="T149" i="13"/>
  <c r="U149" i="13"/>
  <c r="V149" i="13" s="1"/>
  <c r="T218" i="13"/>
  <c r="U218" i="13"/>
  <c r="V218" i="13" s="1"/>
  <c r="T128" i="13"/>
  <c r="U128" i="13"/>
  <c r="V128" i="13" s="1"/>
  <c r="T293" i="13"/>
  <c r="U293" i="13"/>
  <c r="V293" i="13" s="1"/>
  <c r="T312" i="13"/>
  <c r="U312" i="13"/>
  <c r="V312" i="13" s="1"/>
  <c r="T140" i="13"/>
  <c r="U140" i="13"/>
  <c r="V140" i="13" s="1"/>
  <c r="T201" i="13"/>
  <c r="U201" i="13"/>
  <c r="V201" i="13" s="1"/>
  <c r="T167" i="13"/>
  <c r="U167" i="13"/>
  <c r="V167" i="13" s="1"/>
  <c r="T285" i="13"/>
  <c r="U285" i="13"/>
  <c r="V285" i="13" s="1"/>
  <c r="T304" i="13"/>
  <c r="U304" i="13"/>
  <c r="V304" i="13" s="1"/>
  <c r="T132" i="13"/>
  <c r="U132" i="13"/>
  <c r="V132" i="13" s="1"/>
  <c r="T193" i="13"/>
  <c r="U193" i="13"/>
  <c r="V193" i="13" s="1"/>
  <c r="T159" i="13"/>
  <c r="U159" i="13"/>
  <c r="V159" i="13" s="1"/>
  <c r="T275" i="13"/>
  <c r="U275" i="13"/>
  <c r="V275" i="13" s="1"/>
  <c r="T296" i="13"/>
  <c r="U296" i="13"/>
  <c r="V296" i="13" s="1"/>
  <c r="T124" i="13"/>
  <c r="U124" i="13"/>
  <c r="V124" i="13" s="1"/>
  <c r="T185" i="13"/>
  <c r="U185" i="13"/>
  <c r="V185" i="13" s="1"/>
  <c r="T151" i="13"/>
  <c r="U151" i="13"/>
  <c r="V151" i="13" s="1"/>
  <c r="T265" i="13"/>
  <c r="U265" i="13"/>
  <c r="V265" i="13" s="1"/>
  <c r="T288" i="13"/>
  <c r="U288" i="13"/>
  <c r="V288" i="13" s="1"/>
  <c r="T116" i="13"/>
  <c r="U116" i="13"/>
  <c r="V116" i="13" s="1"/>
  <c r="T177" i="13"/>
  <c r="U177" i="13"/>
  <c r="V177" i="13" s="1"/>
  <c r="T143" i="13"/>
  <c r="U143" i="13"/>
  <c r="V143" i="13" s="1"/>
  <c r="T261" i="13"/>
  <c r="U261" i="13"/>
  <c r="V261" i="13" s="1"/>
  <c r="T287" i="13"/>
  <c r="U287" i="13"/>
  <c r="V287" i="13" s="1"/>
  <c r="T155" i="13"/>
  <c r="U155" i="13"/>
  <c r="V155" i="13" s="1"/>
  <c r="T280" i="13"/>
  <c r="U280" i="13"/>
  <c r="V280" i="13" s="1"/>
  <c r="T126" i="13"/>
  <c r="U126" i="13"/>
  <c r="V126" i="13" s="1"/>
  <c r="T330" i="13"/>
  <c r="U330" i="13"/>
  <c r="V330" i="13" s="1"/>
  <c r="T229" i="13"/>
  <c r="U229" i="13"/>
  <c r="V229" i="13" s="1"/>
  <c r="T83" i="13"/>
  <c r="U83" i="13"/>
  <c r="V83" i="13" s="1"/>
  <c r="T208" i="13"/>
  <c r="U208" i="13"/>
  <c r="V208" i="13" s="1"/>
  <c r="P137" i="13"/>
  <c r="Q137" i="13"/>
  <c r="R137" i="13" s="1"/>
  <c r="P83" i="13"/>
  <c r="Q83" i="13"/>
  <c r="R83" i="13" s="1"/>
  <c r="P208" i="13"/>
  <c r="Q208" i="13"/>
  <c r="R208" i="13" s="1"/>
  <c r="P318" i="13"/>
  <c r="Q318" i="13"/>
  <c r="R318" i="13" s="1"/>
  <c r="P117" i="13"/>
  <c r="Q117" i="13"/>
  <c r="R117" i="13" s="1"/>
  <c r="P353" i="13"/>
  <c r="Q353" i="13"/>
  <c r="R353" i="13" s="1"/>
  <c r="P75" i="13"/>
  <c r="Q75" i="13"/>
  <c r="R75" i="13" s="1"/>
  <c r="P200" i="13"/>
  <c r="Q200" i="13"/>
  <c r="R200" i="13" s="1"/>
  <c r="P310" i="13"/>
  <c r="Q310" i="13"/>
  <c r="R310" i="13" s="1"/>
  <c r="P109" i="13"/>
  <c r="Q109" i="13"/>
  <c r="R109" i="13" s="1"/>
  <c r="P305" i="13"/>
  <c r="Q305" i="13"/>
  <c r="R305" i="13" s="1"/>
  <c r="P322" i="13"/>
  <c r="Q322" i="13"/>
  <c r="R322" i="13" s="1"/>
  <c r="P128" i="13"/>
  <c r="Q128" i="13"/>
  <c r="R128" i="13" s="1"/>
  <c r="P238" i="13"/>
  <c r="Q238" i="13"/>
  <c r="R238" i="13" s="1"/>
  <c r="P348" i="13"/>
  <c r="Q348" i="13"/>
  <c r="R348" i="13" s="1"/>
  <c r="P105" i="13"/>
  <c r="Q105" i="13"/>
  <c r="R105" i="13" s="1"/>
  <c r="P250" i="13"/>
  <c r="Q250" i="13"/>
  <c r="R250" i="13" s="1"/>
  <c r="P56" i="13"/>
  <c r="Q56" i="13"/>
  <c r="R56" i="13" s="1"/>
  <c r="P166" i="13"/>
  <c r="Q166" i="13"/>
  <c r="R166" i="13" s="1"/>
  <c r="P276" i="13"/>
  <c r="Q276" i="13"/>
  <c r="R276" i="13" s="1"/>
  <c r="P153" i="13"/>
  <c r="Q153" i="13"/>
  <c r="R153" i="13" s="1"/>
  <c r="P178" i="13"/>
  <c r="Q178" i="13"/>
  <c r="R178" i="13" s="1"/>
  <c r="P295" i="13"/>
  <c r="Q295" i="13"/>
  <c r="R295" i="13" s="1"/>
  <c r="P94" i="13"/>
  <c r="Q94" i="13"/>
  <c r="R94" i="13" s="1"/>
  <c r="P204" i="13"/>
  <c r="Q204" i="13"/>
  <c r="R204" i="13" s="1"/>
  <c r="P299" i="13"/>
  <c r="Q299" i="13"/>
  <c r="R299" i="13" s="1"/>
  <c r="P106" i="13"/>
  <c r="Q106" i="13"/>
  <c r="R106" i="13" s="1"/>
  <c r="P223" i="13"/>
  <c r="Q223" i="13"/>
  <c r="R223" i="13" s="1"/>
  <c r="P333" i="13"/>
  <c r="Q333" i="13"/>
  <c r="R333" i="13" s="1"/>
  <c r="P132" i="13"/>
  <c r="Q132" i="13"/>
  <c r="R132" i="13" s="1"/>
  <c r="P227" i="13"/>
  <c r="Q227" i="13"/>
  <c r="R227" i="13" s="1"/>
  <c r="P352" i="13"/>
  <c r="Q352" i="13"/>
  <c r="R352" i="13" s="1"/>
  <c r="P151" i="13"/>
  <c r="Q151" i="13"/>
  <c r="R151" i="13" s="1"/>
  <c r="P261" i="13"/>
  <c r="Q261" i="13"/>
  <c r="R261" i="13" s="1"/>
  <c r="P60" i="13"/>
  <c r="Q60" i="13"/>
  <c r="R60" i="13" s="1"/>
  <c r="P219" i="13"/>
  <c r="Q219" i="13"/>
  <c r="R219" i="13" s="1"/>
  <c r="P344" i="13"/>
  <c r="Q344" i="13"/>
  <c r="R344" i="13" s="1"/>
  <c r="P143" i="13"/>
  <c r="Q143" i="13"/>
  <c r="R143" i="13" s="1"/>
  <c r="P253" i="13"/>
  <c r="Q253" i="13"/>
  <c r="R253" i="13" s="1"/>
  <c r="P52" i="13"/>
  <c r="Q52" i="13"/>
  <c r="R52" i="13" s="1"/>
  <c r="T30" i="13"/>
  <c r="U30" i="13"/>
  <c r="V30" i="13" s="1"/>
  <c r="T14" i="13"/>
  <c r="U14" i="13"/>
  <c r="V14" i="13" s="1"/>
  <c r="T29" i="13"/>
  <c r="U29" i="13"/>
  <c r="V29" i="13" s="1"/>
  <c r="T13" i="13"/>
  <c r="U13" i="13"/>
  <c r="V13" i="13" s="1"/>
  <c r="AV179" i="13"/>
  <c r="AW179" i="13"/>
  <c r="AX179" i="13" s="1"/>
  <c r="AV74" i="13"/>
  <c r="AW74" i="13"/>
  <c r="AX74" i="13" s="1"/>
  <c r="AV80" i="13"/>
  <c r="AW80" i="13"/>
  <c r="AX80" i="13" s="1"/>
  <c r="AV190" i="13"/>
  <c r="AW190" i="13"/>
  <c r="AX190" i="13" s="1"/>
  <c r="AV300" i="13"/>
  <c r="AW300" i="13"/>
  <c r="AX300" i="13" s="1"/>
  <c r="AV187" i="13"/>
  <c r="AW187" i="13"/>
  <c r="AX187" i="13" s="1"/>
  <c r="AV130" i="13"/>
  <c r="AW130" i="13"/>
  <c r="AX130" i="13" s="1"/>
  <c r="AV136" i="13"/>
  <c r="AW136" i="13"/>
  <c r="AX136" i="13" s="1"/>
  <c r="AV246" i="13"/>
  <c r="AW246" i="13"/>
  <c r="AX246" i="13" s="1"/>
  <c r="AV45" i="13"/>
  <c r="AW45" i="13"/>
  <c r="AX45" i="13" s="1"/>
  <c r="AV123" i="13"/>
  <c r="AW123" i="13"/>
  <c r="AX123" i="13" s="1"/>
  <c r="AV122" i="13"/>
  <c r="AW122" i="13"/>
  <c r="AX122" i="13" s="1"/>
  <c r="AV128" i="13"/>
  <c r="AW128" i="13"/>
  <c r="AX128" i="13" s="1"/>
  <c r="AV238" i="13"/>
  <c r="AW238" i="13"/>
  <c r="AX238" i="13" s="1"/>
  <c r="AV348" i="13"/>
  <c r="AW348" i="13"/>
  <c r="AX348" i="13" s="1"/>
  <c r="AV59" i="13"/>
  <c r="AW59" i="13"/>
  <c r="AX59" i="13" s="1"/>
  <c r="AV114" i="13"/>
  <c r="AW114" i="13"/>
  <c r="AX114" i="13" s="1"/>
  <c r="AV120" i="13"/>
  <c r="AW120" i="13"/>
  <c r="AX120" i="13" s="1"/>
  <c r="AV230" i="13"/>
  <c r="AW230" i="13"/>
  <c r="AX230" i="13" s="1"/>
  <c r="AV340" i="13"/>
  <c r="AW340" i="13"/>
  <c r="AX340" i="13" s="1"/>
  <c r="AV339" i="13"/>
  <c r="AW339" i="13"/>
  <c r="AX339" i="13" s="1"/>
  <c r="AV106" i="13"/>
  <c r="AW106" i="13"/>
  <c r="AX106" i="13" s="1"/>
  <c r="AV112" i="13"/>
  <c r="AW112" i="13"/>
  <c r="AX112" i="13" s="1"/>
  <c r="AV222" i="13"/>
  <c r="AW222" i="13"/>
  <c r="AX222" i="13" s="1"/>
  <c r="AV332" i="13"/>
  <c r="AW332" i="13"/>
  <c r="AX332" i="13" s="1"/>
  <c r="AV273" i="13"/>
  <c r="AW273" i="13"/>
  <c r="AX273" i="13" s="1"/>
  <c r="AV241" i="13"/>
  <c r="AW241" i="13"/>
  <c r="AX241" i="13" s="1"/>
  <c r="AV351" i="13"/>
  <c r="AW351" i="13"/>
  <c r="AX351" i="13" s="1"/>
  <c r="AV150" i="13"/>
  <c r="AW150" i="13"/>
  <c r="AX150" i="13" s="1"/>
  <c r="AV260" i="13"/>
  <c r="AW260" i="13"/>
  <c r="AX260" i="13" s="1"/>
  <c r="AV163" i="13"/>
  <c r="AW163" i="13"/>
  <c r="AX163" i="13" s="1"/>
  <c r="AV169" i="13"/>
  <c r="AW169" i="13"/>
  <c r="AX169" i="13" s="1"/>
  <c r="AV279" i="13"/>
  <c r="AW279" i="13"/>
  <c r="AX279" i="13" s="1"/>
  <c r="AV78" i="13"/>
  <c r="AW78" i="13"/>
  <c r="AX78" i="13" s="1"/>
  <c r="AV188" i="13"/>
  <c r="AW188" i="13"/>
  <c r="AX188" i="13" s="1"/>
  <c r="AV171" i="13"/>
  <c r="AW171" i="13"/>
  <c r="AX171" i="13" s="1"/>
  <c r="AV225" i="13"/>
  <c r="AW225" i="13"/>
  <c r="AX225" i="13" s="1"/>
  <c r="AV335" i="13"/>
  <c r="AW335" i="13"/>
  <c r="AX335" i="13" s="1"/>
  <c r="AV134" i="13"/>
  <c r="AW134" i="13"/>
  <c r="AX134" i="13" s="1"/>
  <c r="AV244" i="13"/>
  <c r="AW244" i="13"/>
  <c r="AX244" i="13" s="1"/>
  <c r="T9" i="13"/>
  <c r="U9" i="13"/>
  <c r="V9" i="13" s="1"/>
  <c r="AJ36" i="13"/>
  <c r="AK36" i="13"/>
  <c r="AL36" i="13" s="1"/>
  <c r="AJ28" i="13"/>
  <c r="AK28" i="13"/>
  <c r="AL28" i="13" s="1"/>
  <c r="AJ20" i="13"/>
  <c r="AK20" i="13"/>
  <c r="AL20" i="13" s="1"/>
  <c r="AJ12" i="13"/>
  <c r="AK12" i="13"/>
  <c r="AL12" i="13" s="1"/>
  <c r="AJ25" i="13"/>
  <c r="AK25" i="13"/>
  <c r="AL25" i="13" s="1"/>
  <c r="AJ15" i="13"/>
  <c r="AK15" i="13"/>
  <c r="AL15" i="13" s="1"/>
  <c r="AZ40" i="13"/>
  <c r="BA40" i="13"/>
  <c r="BB40" i="13" s="1"/>
  <c r="AT6" i="13" l="1"/>
  <c r="AS5" i="13"/>
  <c r="Q5" i="26"/>
  <c r="Q7" i="26"/>
  <c r="Q8" i="26"/>
  <c r="Q6" i="26"/>
  <c r="AF5" i="13"/>
  <c r="Q9" i="26" s="1"/>
  <c r="AP6" i="13"/>
  <c r="AO5" i="13"/>
  <c r="AD6" i="13"/>
  <c r="AC5" i="13"/>
  <c r="O8" i="26"/>
  <c r="O7" i="26"/>
  <c r="O5" i="26"/>
  <c r="O6" i="26"/>
  <c r="AB5" i="13"/>
  <c r="O9" i="26" s="1"/>
  <c r="U6" i="26"/>
  <c r="U5" i="26"/>
  <c r="U8" i="26"/>
  <c r="U7" i="26"/>
  <c r="AN5" i="13"/>
  <c r="U9" i="26" s="1"/>
  <c r="S6" i="26"/>
  <c r="S7" i="26"/>
  <c r="S8" i="26"/>
  <c r="S5" i="26"/>
  <c r="AJ5" i="13"/>
  <c r="S9" i="26" s="1"/>
  <c r="W6" i="26"/>
  <c r="W8" i="26"/>
  <c r="W7" i="26"/>
  <c r="W5" i="26"/>
  <c r="AR5" i="13"/>
  <c r="W9" i="26" s="1"/>
  <c r="AL6" i="13"/>
  <c r="AK5" i="13"/>
  <c r="M5" i="26"/>
  <c r="M6" i="26"/>
  <c r="M7" i="26"/>
  <c r="X5" i="13"/>
  <c r="M9" i="26" s="1"/>
  <c r="M8" i="26"/>
  <c r="I6" i="26"/>
  <c r="I7" i="26"/>
  <c r="I8" i="26"/>
  <c r="I5" i="26"/>
  <c r="P5" i="13"/>
  <c r="I9" i="26" s="1"/>
  <c r="R6" i="13"/>
  <c r="Q5" i="13"/>
  <c r="V6" i="13"/>
  <c r="U5" i="13"/>
  <c r="Z6" i="13"/>
  <c r="Y5" i="13"/>
  <c r="BB6" i="13"/>
  <c r="BA5" i="13"/>
  <c r="F6" i="13"/>
  <c r="E5" i="13"/>
  <c r="K8" i="26"/>
  <c r="K5" i="26"/>
  <c r="K7" i="26"/>
  <c r="K6" i="26"/>
  <c r="T5" i="13"/>
  <c r="K9" i="26" s="1"/>
  <c r="AX6" i="13"/>
  <c r="AW5" i="13"/>
  <c r="AA5" i="26"/>
  <c r="AA8" i="26"/>
  <c r="AA7" i="26"/>
  <c r="AA6" i="26"/>
  <c r="AZ5" i="13"/>
  <c r="AA9" i="26" s="1"/>
  <c r="J6" i="13"/>
  <c r="I5" i="13"/>
  <c r="C5" i="26"/>
  <c r="C6" i="26"/>
  <c r="C7" i="26"/>
  <c r="C8" i="26"/>
  <c r="D5" i="13"/>
  <c r="C9" i="26" s="1"/>
  <c r="Y7" i="26"/>
  <c r="Y5" i="26"/>
  <c r="Y8" i="26"/>
  <c r="Y6" i="26"/>
  <c r="AV5" i="13"/>
  <c r="Y9" i="26" s="1"/>
  <c r="N6" i="13"/>
  <c r="M5" i="13"/>
  <c r="G7" i="26"/>
  <c r="G6" i="26"/>
  <c r="G5" i="26"/>
  <c r="G8" i="26"/>
  <c r="L5" i="13"/>
  <c r="G9" i="26" s="1"/>
  <c r="AH6" i="13"/>
  <c r="AG5" i="13"/>
  <c r="E5" i="26"/>
  <c r="E8" i="26"/>
  <c r="E7" i="26"/>
  <c r="E6" i="26"/>
  <c r="H5" i="13"/>
  <c r="E9" i="26" s="1"/>
  <c r="E23" i="26" l="1"/>
  <c r="G25" i="26"/>
  <c r="Q27" i="26"/>
  <c r="G23" i="26"/>
  <c r="C24" i="26"/>
  <c r="E27" i="26"/>
  <c r="E24" i="26"/>
  <c r="Q25" i="26"/>
  <c r="G24" i="26"/>
  <c r="C27" i="26"/>
  <c r="O27" i="26"/>
  <c r="G26" i="26"/>
  <c r="Q26" i="26"/>
  <c r="O24" i="26"/>
  <c r="N7" i="26"/>
  <c r="N8" i="26"/>
  <c r="N5" i="26"/>
  <c r="N6" i="26"/>
  <c r="Z5" i="13"/>
  <c r="N9" i="26" s="1"/>
  <c r="V5" i="26"/>
  <c r="AP5" i="13"/>
  <c r="V9" i="26" s="1"/>
  <c r="V8" i="26"/>
  <c r="V7" i="26"/>
  <c r="V6" i="26"/>
  <c r="C26" i="26"/>
  <c r="I24" i="26"/>
  <c r="M24" i="26"/>
  <c r="K27" i="26"/>
  <c r="H6" i="26"/>
  <c r="N5" i="13"/>
  <c r="H9" i="26" s="1"/>
  <c r="H8" i="26"/>
  <c r="H7" i="26"/>
  <c r="H5" i="26"/>
  <c r="C25" i="26"/>
  <c r="L8" i="26"/>
  <c r="V5" i="13"/>
  <c r="L9" i="26" s="1"/>
  <c r="L5" i="26"/>
  <c r="L6" i="26"/>
  <c r="L7" i="26"/>
  <c r="M23" i="26"/>
  <c r="I23" i="26"/>
  <c r="K24" i="26"/>
  <c r="E25" i="26"/>
  <c r="T6" i="26"/>
  <c r="T7" i="26"/>
  <c r="AL5" i="13"/>
  <c r="T9" i="26" s="1"/>
  <c r="T8" i="26"/>
  <c r="T5" i="26"/>
  <c r="R6" i="26"/>
  <c r="R7" i="26"/>
  <c r="R5" i="26"/>
  <c r="AH5" i="13"/>
  <c r="R9" i="26" s="1"/>
  <c r="R8" i="26"/>
  <c r="I25" i="26"/>
  <c r="M25" i="26"/>
  <c r="K26" i="26"/>
  <c r="I27" i="26"/>
  <c r="M27" i="26"/>
  <c r="Q24" i="26"/>
  <c r="C23" i="26"/>
  <c r="D6" i="26"/>
  <c r="D7" i="26"/>
  <c r="D8" i="26"/>
  <c r="D5" i="26"/>
  <c r="F5" i="13"/>
  <c r="D9" i="26" s="1"/>
  <c r="J5" i="26"/>
  <c r="J8" i="26"/>
  <c r="J7" i="26"/>
  <c r="R5" i="13"/>
  <c r="J9" i="26" s="1"/>
  <c r="J6" i="26"/>
  <c r="O25" i="26"/>
  <c r="I26" i="26"/>
  <c r="M26" i="26"/>
  <c r="K25" i="26"/>
  <c r="E26" i="26"/>
  <c r="Z7" i="26"/>
  <c r="AX5" i="13"/>
  <c r="Z9" i="26" s="1"/>
  <c r="Z5" i="26"/>
  <c r="Z8" i="26"/>
  <c r="Z6" i="26"/>
  <c r="O26" i="26"/>
  <c r="K23" i="26"/>
  <c r="Q23" i="26"/>
  <c r="F8" i="26"/>
  <c r="F7" i="26"/>
  <c r="J5" i="13"/>
  <c r="F9" i="26" s="1"/>
  <c r="F6" i="26"/>
  <c r="F5" i="26"/>
  <c r="G27" i="26"/>
  <c r="BB5" i="13"/>
  <c r="AB9" i="26" s="1"/>
  <c r="AB8" i="26"/>
  <c r="AB7" i="26"/>
  <c r="AB6" i="26"/>
  <c r="AB5" i="26"/>
  <c r="O23" i="26"/>
  <c r="P5" i="26"/>
  <c r="P8" i="26"/>
  <c r="P6" i="26"/>
  <c r="AD5" i="13"/>
  <c r="P9" i="26" s="1"/>
  <c r="P7" i="26"/>
  <c r="X7" i="26"/>
  <c r="X5" i="26"/>
  <c r="AT5" i="13"/>
  <c r="X9" i="26" s="1"/>
  <c r="X8" i="26"/>
  <c r="X6" i="26"/>
  <c r="H25" i="26" l="1"/>
  <c r="R27" i="26"/>
  <c r="I4" i="27" s="1"/>
  <c r="L23" i="26"/>
  <c r="H26" i="26"/>
  <c r="H24" i="26"/>
  <c r="L24" i="26"/>
  <c r="F23" i="26"/>
  <c r="R26" i="26"/>
  <c r="D26" i="26"/>
  <c r="D25" i="26"/>
  <c r="F27" i="26"/>
  <c r="P26" i="26"/>
  <c r="L26" i="26"/>
  <c r="H23" i="26"/>
  <c r="H27" i="26"/>
  <c r="D4" i="27" s="1"/>
  <c r="R23" i="26"/>
  <c r="D24" i="26"/>
  <c r="F24" i="26"/>
  <c r="P27" i="26"/>
  <c r="H4" i="27" s="1"/>
  <c r="N25" i="26"/>
  <c r="J25" i="26"/>
  <c r="R25" i="26"/>
  <c r="L27" i="26"/>
  <c r="F4" i="27" s="1"/>
  <c r="P23" i="26"/>
  <c r="J27" i="26"/>
  <c r="E4" i="27" s="1"/>
  <c r="N27" i="26"/>
  <c r="G4" i="27" s="1"/>
  <c r="J24" i="26"/>
  <c r="N24" i="26"/>
  <c r="L25" i="26"/>
  <c r="N26" i="26"/>
  <c r="J26" i="26"/>
  <c r="D27" i="26"/>
  <c r="C4" i="27" s="1"/>
  <c r="J23" i="26"/>
  <c r="N23" i="26"/>
  <c r="R24" i="26"/>
  <c r="D23" i="26"/>
  <c r="F25" i="26"/>
  <c r="P24" i="26"/>
  <c r="F26" i="26"/>
  <c r="P25"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HUAWEI</author>
  </authors>
  <commentList>
    <comment ref="K1" authorId="0" shapeId="0" xr:uid="{05C5EFDA-7025-4591-B59E-36A2BE244959}">
      <text>
        <r>
          <rPr>
            <b/>
            <sz val="9"/>
            <rFont val="宋体"/>
            <family val="3"/>
            <charset val="134"/>
            <scheme val="minor"/>
          </rPr>
          <t>HUAWEI:</t>
        </r>
        <r>
          <rPr>
            <sz val="9"/>
            <rFont val="宋体"/>
            <family val="3"/>
            <charset val="134"/>
            <scheme val="minor"/>
          </rPr>
          <t xml:space="preserve">
alpha 事件发生人数, and beta 事件没有发生的人数.  Total N = alpha + beta</t>
        </r>
      </text>
    </comment>
  </commentList>
</comments>
</file>

<file path=xl/sharedStrings.xml><?xml version="1.0" encoding="utf-8"?>
<sst xmlns="http://schemas.openxmlformats.org/spreadsheetml/2006/main" count="2470" uniqueCount="334">
  <si>
    <t>Mean</t>
  </si>
  <si>
    <t>Min</t>
  </si>
  <si>
    <t>Max</t>
  </si>
  <si>
    <t>nivipi_ae_f12</t>
  </si>
  <si>
    <t>nivipi_ae_d12</t>
  </si>
  <si>
    <t>nivipi_ae_r12</t>
  </si>
  <si>
    <t>nivipi_ae_n12</t>
  </si>
  <si>
    <t>nivipi_ae_h12</t>
  </si>
  <si>
    <t>nivipi_ae_f34</t>
  </si>
  <si>
    <t>nivipi_ae_d34</t>
  </si>
  <si>
    <t>nivipi_ae_r34</t>
  </si>
  <si>
    <t>nivipi_ae_n34</t>
  </si>
  <si>
    <t>nivipi_ae_h34</t>
  </si>
  <si>
    <t>che_ae_f12</t>
  </si>
  <si>
    <t>che_ae_d12</t>
  </si>
  <si>
    <t>che_ae_n12</t>
  </si>
  <si>
    <t>che_ae_f34</t>
  </si>
  <si>
    <t>che_ae_d34</t>
  </si>
  <si>
    <t>che_ae_n34</t>
  </si>
  <si>
    <t>u_ae_f12</t>
  </si>
  <si>
    <t>u_ae_d12</t>
  </si>
  <si>
    <t>u_ae_r12</t>
  </si>
  <si>
    <t>u_ae_n12</t>
  </si>
  <si>
    <t>u_ae_h12</t>
  </si>
  <si>
    <t>u_ae_f34</t>
  </si>
  <si>
    <t>u_ae_d34</t>
  </si>
  <si>
    <t>u_ae_r43</t>
  </si>
  <si>
    <t>u_ae_n34</t>
  </si>
  <si>
    <t>u_ae_h43</t>
  </si>
  <si>
    <t>c_ae_f12</t>
  </si>
  <si>
    <t>c_ae_d12</t>
  </si>
  <si>
    <t>c_ae_r12</t>
  </si>
  <si>
    <t>c_ae_n12</t>
  </si>
  <si>
    <t>c_ae_h12</t>
  </si>
  <si>
    <t>c_ae_f34</t>
  </si>
  <si>
    <t>c_ae_d34</t>
  </si>
  <si>
    <t>c_ae_r43</t>
  </si>
  <si>
    <t>c_ae_n34</t>
  </si>
  <si>
    <t>c_ae_h43</t>
  </si>
  <si>
    <t>Drug acquisition</t>
  </si>
  <si>
    <t>c_nivipi_drug</t>
  </si>
  <si>
    <t>c_nivipi_admin</t>
  </si>
  <si>
    <t>c_nivipi_ae</t>
  </si>
  <si>
    <t>c_ipi_drug</t>
  </si>
  <si>
    <t>c_ipi_admin</t>
  </si>
  <si>
    <t>c_ipi_ae</t>
  </si>
  <si>
    <t>c_che_drug</t>
  </si>
  <si>
    <t>c_che_admin</t>
  </si>
  <si>
    <t>c_che_ae</t>
  </si>
  <si>
    <t>u_base</t>
  </si>
  <si>
    <t>u_pd</t>
  </si>
  <si>
    <t>Discontinue Rate</t>
  </si>
  <si>
    <t>Nivolumab(Second-line)</t>
  </si>
  <si>
    <t>dr_niv</t>
  </si>
  <si>
    <t xml:space="preserve">Nivolumab plus ipilimumab(first-line) </t>
  </si>
  <si>
    <t>dr_nivipi</t>
  </si>
  <si>
    <t>Ipilimumab(First-line)</t>
  </si>
  <si>
    <t>dr_ipi</t>
  </si>
  <si>
    <t>Carboplatin + paclitaxel(second-line)</t>
  </si>
  <si>
    <t>dr_che</t>
  </si>
  <si>
    <t>PFS</t>
    <phoneticPr fontId="5" type="noConversion"/>
  </si>
  <si>
    <t>PD</t>
    <phoneticPr fontId="5" type="noConversion"/>
  </si>
  <si>
    <t>Discount</t>
    <phoneticPr fontId="5" type="noConversion"/>
  </si>
  <si>
    <t>Name</t>
  </si>
  <si>
    <t>Deterministic Model Parameters (Mean)</t>
  </si>
  <si>
    <t>Probabilistic Model Parameters</t>
  </si>
  <si>
    <t>Standard Error/Standard Deviation</t>
  </si>
  <si>
    <t>LOW</t>
    <phoneticPr fontId="5" type="noConversion"/>
  </si>
  <si>
    <t>UPPER</t>
    <phoneticPr fontId="5" type="noConversion"/>
  </si>
  <si>
    <t>Distribution</t>
    <phoneticPr fontId="7" type="noConversion"/>
  </si>
  <si>
    <t>alpha</t>
  </si>
  <si>
    <t>beta</t>
  </si>
  <si>
    <t>gamma</t>
    <phoneticPr fontId="5" type="noConversion"/>
  </si>
  <si>
    <t>DSA</t>
    <phoneticPr fontId="5" type="noConversion"/>
  </si>
  <si>
    <t>parameters</t>
    <phoneticPr fontId="5" type="noConversion"/>
  </si>
  <si>
    <t>model value</t>
    <phoneticPr fontId="5" type="noConversion"/>
  </si>
  <si>
    <t>base value</t>
    <phoneticPr fontId="5" type="noConversion"/>
  </si>
  <si>
    <t>lower limit</t>
    <phoneticPr fontId="5" type="noConversion"/>
  </si>
  <si>
    <t>upper limit</t>
    <phoneticPr fontId="5" type="noConversion"/>
  </si>
  <si>
    <t>序列</t>
    <phoneticPr fontId="5" type="noConversion"/>
  </si>
  <si>
    <t>AE RATE</t>
    <phoneticPr fontId="5" type="noConversion"/>
  </si>
  <si>
    <t>TOTAL</t>
    <phoneticPr fontId="5" type="noConversion"/>
  </si>
  <si>
    <t>Impower132</t>
    <phoneticPr fontId="5" type="noConversion"/>
  </si>
  <si>
    <t>Keynote189</t>
    <phoneticPr fontId="5" type="noConversion"/>
  </si>
  <si>
    <r>
      <t>Cycle length</t>
    </r>
    <r>
      <rPr>
        <sz val="11"/>
        <color theme="1"/>
        <rFont val="宋体"/>
        <family val="2"/>
        <charset val="134"/>
      </rPr>
      <t xml:space="preserve">：21 </t>
    </r>
    <r>
      <rPr>
        <sz val="11"/>
        <color theme="1"/>
        <rFont val="Trebuchet MS"/>
        <family val="2"/>
      </rPr>
      <t>days</t>
    </r>
    <phoneticPr fontId="5" type="noConversion"/>
  </si>
  <si>
    <t>ipilimumab(70.32kg*1mg/kg/6w)</t>
  </si>
  <si>
    <t>ipilimumab(70.32kg*1mg/kg/6w)</t>
    <phoneticPr fontId="5" type="noConversion"/>
  </si>
  <si>
    <t>pemetrexed(500mg/m2/3w)</t>
  </si>
  <si>
    <t>pemetrexed(500mg/m2/3w)</t>
    <phoneticPr fontId="5" type="noConversion"/>
  </si>
  <si>
    <t>Drug acquisition</t>
    <phoneticPr fontId="5" type="noConversion"/>
  </si>
  <si>
    <t>nivolumab(360mg/3w)</t>
  </si>
  <si>
    <t>nivolumab(360mg/3w)</t>
    <phoneticPr fontId="5" type="noConversion"/>
  </si>
  <si>
    <t>atezolizumab(1200mg/3w)</t>
  </si>
  <si>
    <t>atezolizumab(1200mg/3w)</t>
    <phoneticPr fontId="5" type="noConversion"/>
  </si>
  <si>
    <t>pembrolizumab(200mg/3w)</t>
  </si>
  <si>
    <t>pembrolizumab(200mg/3w)</t>
    <phoneticPr fontId="5" type="noConversion"/>
  </si>
  <si>
    <t>bevacizumab(70.32kg*15mg/kg/3w)</t>
  </si>
  <si>
    <t>bevacizumab(70.32kg*15mg/kg/3w)</t>
    <phoneticPr fontId="5" type="noConversion"/>
  </si>
  <si>
    <t>nab paclitaxel(100mg/m2/1w)</t>
  </si>
  <si>
    <t>nab paclitaxel(100mg/m2/1w)</t>
    <phoneticPr fontId="5" type="noConversion"/>
  </si>
  <si>
    <t>paclitaxel(200mg/m2/3w)</t>
  </si>
  <si>
    <t>paclitaxel(200mg/m2/3w)</t>
    <phoneticPr fontId="5" type="noConversion"/>
  </si>
  <si>
    <t>carboplatin(AUC 6/3w,no Keynote-189)</t>
  </si>
  <si>
    <t>carboplatin(AUC 6/3w,no Keynote-189)</t>
    <phoneticPr fontId="5" type="noConversion"/>
  </si>
  <si>
    <t>carboplatin(AUC 5/3w,for Keynote-189)</t>
    <phoneticPr fontId="5" type="noConversion"/>
  </si>
  <si>
    <t>cisplatin(75 mg/m2)</t>
  </si>
  <si>
    <t>cisplatin(75 mg/m2)</t>
    <phoneticPr fontId="5" type="noConversion"/>
  </si>
  <si>
    <t>docetaxel(75 mg/m2)</t>
  </si>
  <si>
    <t>docetaxel(75 mg/m2)</t>
    <phoneticPr fontId="5" type="noConversion"/>
  </si>
  <si>
    <t>drug administration cost(every 3w)</t>
    <phoneticPr fontId="5" type="noConversion"/>
  </si>
  <si>
    <t>Disease management costs</t>
  </si>
  <si>
    <t>progression-free survival</t>
  </si>
  <si>
    <t>progression-free survival</t>
    <phoneticPr fontId="5" type="noConversion"/>
  </si>
  <si>
    <t>progressive disease</t>
  </si>
  <si>
    <t>progressive disease</t>
    <phoneticPr fontId="5" type="noConversion"/>
  </si>
  <si>
    <t>best support care(every 3w)</t>
  </si>
  <si>
    <t>best support care(every 3w)</t>
    <phoneticPr fontId="5" type="noConversion"/>
  </si>
  <si>
    <t>Terminal care cost</t>
  </si>
  <si>
    <t>terminal care cost</t>
    <phoneticPr fontId="5" type="noConversion"/>
  </si>
  <si>
    <t>Atezolizumab versus docetaxel in patients with previously 
treated non-small-cell lung cancer (OAK): a phase 3, open-label, 
multicentre randomised controlled trial</t>
    <phoneticPr fontId="5" type="noConversion"/>
  </si>
  <si>
    <t>Rates for serious adverse events</t>
  </si>
  <si>
    <t>Rates for serious adverse events</t>
    <phoneticPr fontId="5" type="noConversion"/>
  </si>
  <si>
    <t>Checkmate-9LA</t>
    <phoneticPr fontId="5" type="noConversion"/>
  </si>
  <si>
    <r>
      <t>nivolumab</t>
    </r>
    <r>
      <rPr>
        <sz val="11"/>
        <color rgb="FF000000"/>
        <rFont val="宋体"/>
        <family val="3"/>
        <charset val="134"/>
      </rPr>
      <t>+</t>
    </r>
    <r>
      <rPr>
        <sz val="11"/>
        <color rgb="FF000000"/>
        <rFont val="Trebuchet MS"/>
        <family val="2"/>
      </rPr>
      <t>ipilimumab+chemotherapy</t>
    </r>
    <phoneticPr fontId="5" type="noConversion"/>
  </si>
  <si>
    <t>chemotherapy</t>
  </si>
  <si>
    <t>IMpower-130</t>
    <phoneticPr fontId="5" type="noConversion"/>
  </si>
  <si>
    <t>atezolizumab+chemotherapy</t>
  </si>
  <si>
    <t>atezolizumab+chemotherapy</t>
    <phoneticPr fontId="5" type="noConversion"/>
  </si>
  <si>
    <t>anaemia</t>
  </si>
  <si>
    <t>anaemia</t>
    <phoneticPr fontId="5" type="noConversion"/>
  </si>
  <si>
    <t>neutropenia</t>
  </si>
  <si>
    <t>neutropenia</t>
    <phoneticPr fontId="5" type="noConversion"/>
  </si>
  <si>
    <t>platelet count decreased</t>
  </si>
  <si>
    <t>platelet count decreased</t>
    <phoneticPr fontId="5" type="noConversion"/>
  </si>
  <si>
    <t>white blood cell count decreased</t>
  </si>
  <si>
    <t>white blood cell count decreased</t>
    <phoneticPr fontId="5" type="noConversion"/>
  </si>
  <si>
    <t>pembrolizumab+chemotherapy</t>
  </si>
  <si>
    <t>pembrolizumab+chemotherapy</t>
    <phoneticPr fontId="5" type="noConversion"/>
  </si>
  <si>
    <t>Keynote-189</t>
    <phoneticPr fontId="5" type="noConversion"/>
  </si>
  <si>
    <r>
      <t>nivolumab</t>
    </r>
    <r>
      <rPr>
        <sz val="11"/>
        <color rgb="FF000000"/>
        <rFont val="宋体"/>
        <family val="3"/>
        <charset val="134"/>
      </rPr>
      <t>+</t>
    </r>
    <r>
      <rPr>
        <sz val="11"/>
        <color rgb="FF000000"/>
        <rFont val="Trebuchet MS"/>
        <family val="2"/>
      </rPr>
      <t>bevacizumab+chemotherapy</t>
    </r>
    <phoneticPr fontId="5" type="noConversion"/>
  </si>
  <si>
    <t>TASUKI-52</t>
    <phoneticPr fontId="5" type="noConversion"/>
  </si>
  <si>
    <t>bevacizumab+chemotherapy</t>
  </si>
  <si>
    <t>bevacizumab+chemotherapy</t>
    <phoneticPr fontId="5" type="noConversion"/>
  </si>
  <si>
    <t>CheckMate 9LA&amp; IMpower150</t>
    <phoneticPr fontId="5" type="noConversion"/>
  </si>
  <si>
    <t>Utility and disutility</t>
  </si>
  <si>
    <t>Utility and disutility</t>
    <phoneticPr fontId="5" type="noConversion"/>
  </si>
  <si>
    <t>anemia</t>
  </si>
  <si>
    <t>anemia</t>
    <phoneticPr fontId="5" type="noConversion"/>
  </si>
  <si>
    <t>hypertension</t>
  </si>
  <si>
    <t>hypertension</t>
    <phoneticPr fontId="5" type="noConversion"/>
  </si>
  <si>
    <t>febrile neutropenia</t>
  </si>
  <si>
    <t>febrile neutropenia</t>
    <phoneticPr fontId="5" type="noConversion"/>
  </si>
  <si>
    <t>Health-Related Quality of Life and Utility in Patients with Advanced Non–Small-Cell Lung Cancer&amp;Health state utilities in non–small cell lung cancer:An international study</t>
    <phoneticPr fontId="5" type="noConversion"/>
  </si>
  <si>
    <t>https://doi.org/10.1007/s10198-012-0419-2</t>
  </si>
  <si>
    <t>https://doi.org/10.1002/cncr.32369</t>
  </si>
  <si>
    <t>Health state utilities in non–small cell lung cancer:An international study</t>
  </si>
  <si>
    <t>Cost for AEs</t>
  </si>
  <si>
    <t>Cost for AEs</t>
    <phoneticPr fontId="5" type="noConversion"/>
  </si>
  <si>
    <t>Cost-Effectiveness of Cemiplimab Versus Standard of Care in the United
States for First-Line Treatment of Advanced Non-small Cell Lung Cancer
With Programmed Death-Ligand 1 Expression $50%</t>
    <phoneticPr fontId="5" type="noConversion"/>
  </si>
  <si>
    <t>肝癌文章</t>
    <phoneticPr fontId="5" type="noConversion"/>
  </si>
  <si>
    <t>https://doi.org/10.1002/cncr.32368</t>
  </si>
  <si>
    <t>‘+https://doi.org/10.1002/cncr.32368</t>
    <phoneticPr fontId="5" type="noConversion"/>
  </si>
  <si>
    <t>Trial</t>
    <phoneticPr fontId="5" type="noConversion"/>
  </si>
  <si>
    <t>time</t>
    <phoneticPr fontId="5" type="noConversion"/>
  </si>
  <si>
    <t>cycle</t>
    <phoneticPr fontId="5" type="noConversion"/>
  </si>
  <si>
    <t>Checkmate9LA</t>
    <phoneticPr fontId="5" type="noConversion"/>
  </si>
  <si>
    <t>T</t>
    <phoneticPr fontId="5" type="noConversion"/>
  </si>
  <si>
    <t>C</t>
    <phoneticPr fontId="5" type="noConversion"/>
  </si>
  <si>
    <t>OS</t>
    <phoneticPr fontId="5" type="noConversion"/>
  </si>
  <si>
    <t>Impower130</t>
    <phoneticPr fontId="5" type="noConversion"/>
  </si>
  <si>
    <t>Impower150</t>
    <phoneticPr fontId="5" type="noConversion"/>
  </si>
  <si>
    <t>ABP</t>
  </si>
  <si>
    <t>ABP</t>
    <phoneticPr fontId="5" type="noConversion"/>
  </si>
  <si>
    <t>AP</t>
  </si>
  <si>
    <t>AP</t>
    <phoneticPr fontId="5" type="noConversion"/>
  </si>
  <si>
    <t>BP</t>
  </si>
  <si>
    <t>BP</t>
    <phoneticPr fontId="5" type="noConversion"/>
  </si>
  <si>
    <t>TASUKI52</t>
    <phoneticPr fontId="5" type="noConversion"/>
  </si>
  <si>
    <t>Che in Keynote189</t>
    <phoneticPr fontId="5" type="noConversion"/>
  </si>
  <si>
    <t>time/day</t>
    <phoneticPr fontId="5" type="noConversion"/>
  </si>
  <si>
    <t>Year</t>
    <phoneticPr fontId="5" type="noConversion"/>
  </si>
  <si>
    <t>Impower130/132/150</t>
    <phoneticPr fontId="5" type="noConversion"/>
  </si>
  <si>
    <t>NBP</t>
  </si>
  <si>
    <t>NBP</t>
    <phoneticPr fontId="5" type="noConversion"/>
  </si>
  <si>
    <t>PC</t>
  </si>
  <si>
    <t>PC</t>
    <phoneticPr fontId="5" type="noConversion"/>
  </si>
  <si>
    <t>NIC</t>
    <phoneticPr fontId="5" type="noConversion"/>
  </si>
  <si>
    <t>AC</t>
    <phoneticPr fontId="5" type="noConversion"/>
  </si>
  <si>
    <t>TASUKI52/IMpower150</t>
    <phoneticPr fontId="5" type="noConversion"/>
  </si>
  <si>
    <t>FP1</t>
    <phoneticPr fontId="5" type="noConversion"/>
  </si>
  <si>
    <t>FP2</t>
    <phoneticPr fontId="5" type="noConversion"/>
  </si>
  <si>
    <t>RP</t>
    <phoneticPr fontId="5" type="noConversion"/>
  </si>
  <si>
    <t>Exponential</t>
    <phoneticPr fontId="5" type="noConversion"/>
  </si>
  <si>
    <t>Weibull</t>
    <phoneticPr fontId="5" type="noConversion"/>
  </si>
  <si>
    <t>Gompertz</t>
    <phoneticPr fontId="5" type="noConversion"/>
  </si>
  <si>
    <t>Gengamma</t>
    <phoneticPr fontId="5" type="noConversion"/>
  </si>
  <si>
    <t>Che</t>
    <phoneticPr fontId="5" type="noConversion"/>
  </si>
  <si>
    <t>d0</t>
  </si>
  <si>
    <t>d0</t>
    <phoneticPr fontId="5" type="noConversion"/>
  </si>
  <si>
    <t>d1</t>
  </si>
  <si>
    <t>d1</t>
    <phoneticPr fontId="5" type="noConversion"/>
  </si>
  <si>
    <t>NIP</t>
  </si>
  <si>
    <t>NIP</t>
    <phoneticPr fontId="5" type="noConversion"/>
  </si>
  <si>
    <t>Mean</t>
    <phoneticPr fontId="5" type="noConversion"/>
  </si>
  <si>
    <t>upper</t>
  </si>
  <si>
    <t>upper</t>
    <phoneticPr fontId="5" type="noConversion"/>
  </si>
  <si>
    <t>lower</t>
  </si>
  <si>
    <t>lower</t>
    <phoneticPr fontId="5" type="noConversion"/>
  </si>
  <si>
    <t>d2</t>
  </si>
  <si>
    <t>d2</t>
    <phoneticPr fontId="5" type="noConversion"/>
  </si>
  <si>
    <t>FP2,(-0.5,0)</t>
    <phoneticPr fontId="5" type="noConversion"/>
  </si>
  <si>
    <t>OS,P=1,FP1</t>
    <phoneticPr fontId="5" type="noConversion"/>
  </si>
  <si>
    <t>PFS,P=-2,FP1</t>
    <phoneticPr fontId="5" type="noConversion"/>
  </si>
  <si>
    <t>FP</t>
    <phoneticPr fontId="5" type="noConversion"/>
  </si>
  <si>
    <t>Parametric Survival Curve Model</t>
    <phoneticPr fontId="5" type="noConversion"/>
  </si>
  <si>
    <t>1 parameter</t>
    <phoneticPr fontId="5" type="noConversion"/>
  </si>
  <si>
    <t>2 parameter</t>
    <phoneticPr fontId="5" type="noConversion"/>
  </si>
  <si>
    <t>beta</t>
    <phoneticPr fontId="5" type="noConversion"/>
  </si>
  <si>
    <t>PWE CUT 2</t>
    <phoneticPr fontId="5" type="noConversion"/>
  </si>
  <si>
    <t>CUT 0</t>
  </si>
  <si>
    <t>CUT 0</t>
    <phoneticPr fontId="5" type="noConversion"/>
  </si>
  <si>
    <t>CUT 1</t>
  </si>
  <si>
    <t>CUT 1</t>
    <phoneticPr fontId="5" type="noConversion"/>
  </si>
  <si>
    <t xml:space="preserve">PWE, cutpoints 2 and 10 </t>
  </si>
  <si>
    <t>CUT 2</t>
  </si>
  <si>
    <t>CUT 2</t>
    <phoneticPr fontId="5" type="noConversion"/>
  </si>
  <si>
    <t>Cost-effectiveness of Atezolizumab Combination Therapy for First-Line Treatment of Metastatic Nonsquamous Non–Small Cell Lung Cancer in the United States</t>
    <phoneticPr fontId="5" type="noConversion"/>
  </si>
  <si>
    <t>Cost-effectiveness and Budgetary Consequence Analysis of Durvalumab Consolidation Therapy vs No Consolidation Therapy After Chemoradiotherapy in Stage III Non–Small Cell Lung Cancer in the Context of the US Health Care System</t>
    <phoneticPr fontId="5" type="noConversion"/>
  </si>
  <si>
    <t>VIH</t>
    <phoneticPr fontId="5" type="noConversion"/>
  </si>
  <si>
    <t>FP 1 model OS,P=1</t>
  </si>
  <si>
    <t>FP 1 model OS,P=1</t>
    <phoneticPr fontId="5" type="noConversion"/>
  </si>
  <si>
    <t>FP 1 model PFS,P=-2</t>
  </si>
  <si>
    <t>FP 1 model PFS,P=-2</t>
    <phoneticPr fontId="5" type="noConversion"/>
  </si>
  <si>
    <t>FP 2 model OS,(-0.5,0)</t>
  </si>
  <si>
    <t>FP 2 model OS,(-0.5,0)</t>
    <phoneticPr fontId="5" type="noConversion"/>
  </si>
  <si>
    <t>Weibull model for PFS</t>
  </si>
  <si>
    <t>Weibull model for PFS</t>
    <phoneticPr fontId="5" type="noConversion"/>
  </si>
  <si>
    <t>Weibull model for OS</t>
  </si>
  <si>
    <t>Weibull model for OS</t>
    <phoneticPr fontId="5" type="noConversion"/>
  </si>
  <si>
    <t>Gompertz model for PFS</t>
  </si>
  <si>
    <t>Gompertz model for PFS</t>
    <phoneticPr fontId="5" type="noConversion"/>
  </si>
  <si>
    <t>Exponential model for PFS</t>
  </si>
  <si>
    <t>Exponential model for PFS</t>
    <phoneticPr fontId="5" type="noConversion"/>
  </si>
  <si>
    <t>Exponential model for OS</t>
  </si>
  <si>
    <t>Exponential model for OS</t>
    <phoneticPr fontId="5" type="noConversion"/>
  </si>
  <si>
    <t>PWE model for PFS,CUT 2</t>
  </si>
  <si>
    <t>PWE model for PFS,CUT 2</t>
    <phoneticPr fontId="5" type="noConversion"/>
  </si>
  <si>
    <t>PWE model for OS,CUT 2</t>
  </si>
  <si>
    <t>PWE model for OS,CUT 2</t>
    <phoneticPr fontId="5" type="noConversion"/>
  </si>
  <si>
    <t>PWE model for PFS,CUT 2/10</t>
  </si>
  <si>
    <t>PWE model for PFS,CUT 2/10</t>
    <phoneticPr fontId="5" type="noConversion"/>
  </si>
  <si>
    <t>PWE model for OS,CUT 2/10</t>
  </si>
  <si>
    <t>PWE model for OS,CUT 2/10</t>
    <phoneticPr fontId="5" type="noConversion"/>
  </si>
  <si>
    <t>RP model for PFS</t>
  </si>
  <si>
    <t>RP model for PFS</t>
    <phoneticPr fontId="5" type="noConversion"/>
  </si>
  <si>
    <t>RP model for OS</t>
  </si>
  <si>
    <t>RP model for OS</t>
    <phoneticPr fontId="5" type="noConversion"/>
  </si>
  <si>
    <t>nivolumab+ipilimumab+chemotherapy</t>
  </si>
  <si>
    <t>nivolumab+bevacizumab+chemotherapy</t>
  </si>
  <si>
    <t>成本无特别标注都是VIH</t>
    <phoneticPr fontId="5" type="noConversion"/>
  </si>
  <si>
    <t>uniform</t>
    <phoneticPr fontId="5" type="noConversion"/>
  </si>
  <si>
    <t>/</t>
    <phoneticPr fontId="5" type="noConversion"/>
  </si>
  <si>
    <t>Subsequent treatment options</t>
  </si>
  <si>
    <t>AP/PC/ABP/NIP/NBP</t>
    <phoneticPr fontId="5" type="noConversion"/>
  </si>
  <si>
    <t>best support care</t>
    <phoneticPr fontId="5" type="noConversion"/>
  </si>
  <si>
    <t>nivolumab</t>
    <phoneticPr fontId="5" type="noConversion"/>
  </si>
  <si>
    <t>atezolizumab</t>
    <phoneticPr fontId="5" type="noConversion"/>
  </si>
  <si>
    <t>pembrolizumab</t>
    <phoneticPr fontId="5" type="noConversion"/>
  </si>
  <si>
    <t>docetaxel</t>
    <phoneticPr fontId="5" type="noConversion"/>
  </si>
  <si>
    <t>Group</t>
    <phoneticPr fontId="5" type="noConversion"/>
  </si>
  <si>
    <t>Induction therapy during PFS</t>
    <phoneticPr fontId="5" type="noConversion"/>
  </si>
  <si>
    <t>After induction therapy during PFS</t>
    <phoneticPr fontId="5" type="noConversion"/>
  </si>
  <si>
    <t>Cycle cost for drug administration</t>
    <phoneticPr fontId="5" type="noConversion"/>
  </si>
  <si>
    <t>Cyele cost for drug acquisition</t>
    <phoneticPr fontId="5" type="noConversion"/>
  </si>
  <si>
    <t>Cycle cost for disease management</t>
    <phoneticPr fontId="5" type="noConversion"/>
  </si>
  <si>
    <t>Cycle total cost</t>
    <phoneticPr fontId="5" type="noConversion"/>
  </si>
  <si>
    <t>Total cost for SAEs</t>
    <phoneticPr fontId="5" type="noConversion"/>
  </si>
  <si>
    <t>Cost</t>
    <phoneticPr fontId="5" type="noConversion"/>
  </si>
  <si>
    <t>Total disutilities for SAEs</t>
    <phoneticPr fontId="5" type="noConversion"/>
  </si>
  <si>
    <t>Disutilities</t>
    <phoneticPr fontId="5" type="noConversion"/>
  </si>
  <si>
    <t>Duration for SAEs</t>
    <phoneticPr fontId="5" type="noConversion"/>
  </si>
  <si>
    <t>周挺</t>
    <phoneticPr fontId="5" type="noConversion"/>
  </si>
  <si>
    <t>假设</t>
    <phoneticPr fontId="5" type="noConversion"/>
  </si>
  <si>
    <t>Market shares</t>
    <phoneticPr fontId="5" type="noConversion"/>
  </si>
  <si>
    <t>carboplatin</t>
  </si>
  <si>
    <t>C(for IMpower130)</t>
  </si>
  <si>
    <t>C(for IMpower130)</t>
    <phoneticPr fontId="5" type="noConversion"/>
  </si>
  <si>
    <t>C(except IMpower130)</t>
  </si>
  <si>
    <t>C(except IMpower130)</t>
    <phoneticPr fontId="5" type="noConversion"/>
  </si>
  <si>
    <t>AP(for IMpower130)</t>
    <phoneticPr fontId="5" type="noConversion"/>
  </si>
  <si>
    <t>AP(for IMpower132)</t>
    <phoneticPr fontId="5" type="noConversion"/>
  </si>
  <si>
    <t>cost</t>
    <phoneticPr fontId="5" type="noConversion"/>
  </si>
  <si>
    <t>dis_cost</t>
    <phoneticPr fontId="5" type="noConversion"/>
  </si>
  <si>
    <t>discount</t>
    <phoneticPr fontId="5" type="noConversion"/>
  </si>
  <si>
    <t>AP(for IMpower150)</t>
  </si>
  <si>
    <t>AP(for IMpower150)</t>
    <phoneticPr fontId="5" type="noConversion"/>
  </si>
  <si>
    <t>Best support care during PFS in Impower-130</t>
    <phoneticPr fontId="5" type="noConversion"/>
  </si>
  <si>
    <t>assumed</t>
    <phoneticPr fontId="5" type="noConversion"/>
  </si>
  <si>
    <t>UPD</t>
    <phoneticPr fontId="5" type="noConversion"/>
  </si>
  <si>
    <t>UPFS</t>
    <phoneticPr fontId="5" type="noConversion"/>
  </si>
  <si>
    <t>FP2,(-1,-0.5)</t>
    <phoneticPr fontId="5" type="noConversion"/>
  </si>
  <si>
    <t>FP 2 model PFS,(-1,-0.5)</t>
    <phoneticPr fontId="5" type="noConversion"/>
  </si>
  <si>
    <t>PWE(Cut at 2nd month)</t>
    <phoneticPr fontId="5" type="noConversion"/>
  </si>
  <si>
    <t>PWE 2(Cut at 2nd and 10th months)</t>
    <phoneticPr fontId="5" type="noConversion"/>
  </si>
  <si>
    <t>OS(Gompertz were repeated with the chosen FP1 model with p=1)</t>
    <phoneticPr fontId="5" type="noConversion"/>
  </si>
  <si>
    <t>Cox-PH</t>
    <phoneticPr fontId="5" type="noConversion"/>
  </si>
  <si>
    <t>Cox-PH (HR VS.Che)</t>
    <phoneticPr fontId="5" type="noConversion"/>
  </si>
  <si>
    <t>normal</t>
    <phoneticPr fontId="5" type="noConversion"/>
  </si>
  <si>
    <t>TIME/cycles</t>
    <phoneticPr fontId="5" type="noConversion"/>
  </si>
  <si>
    <t>DISC</t>
    <phoneticPr fontId="5" type="noConversion"/>
  </si>
  <si>
    <t>AP-BP</t>
    <phoneticPr fontId="5" type="noConversion"/>
  </si>
  <si>
    <t>ABP-BP</t>
    <phoneticPr fontId="5" type="noConversion"/>
  </si>
  <si>
    <t>ABP-AP</t>
    <phoneticPr fontId="5" type="noConversion"/>
  </si>
  <si>
    <t>Time/years</t>
    <phoneticPr fontId="5" type="noConversion"/>
  </si>
  <si>
    <t>Utility</t>
    <phoneticPr fontId="5" type="noConversion"/>
  </si>
  <si>
    <t>Checkmate 9LA</t>
    <phoneticPr fontId="5" type="noConversion"/>
  </si>
  <si>
    <t>IMpower 150</t>
    <phoneticPr fontId="5" type="noConversion"/>
  </si>
  <si>
    <t>IMpower 132</t>
    <phoneticPr fontId="5" type="noConversion"/>
  </si>
  <si>
    <t>IMpower 130</t>
    <phoneticPr fontId="5" type="noConversion"/>
  </si>
  <si>
    <t>TASUKI 52</t>
    <phoneticPr fontId="5" type="noConversion"/>
  </si>
  <si>
    <t>Keynote 189</t>
    <phoneticPr fontId="5" type="noConversion"/>
  </si>
  <si>
    <t>COXPH</t>
    <phoneticPr fontId="5" type="noConversion"/>
  </si>
  <si>
    <t>INMB</t>
    <phoneticPr fontId="5" type="noConversion"/>
  </si>
  <si>
    <t>WTP</t>
    <phoneticPr fontId="5" type="noConversion"/>
  </si>
  <si>
    <t>parameters</t>
  </si>
  <si>
    <t>NMB</t>
    <phoneticPr fontId="5" type="noConversion"/>
  </si>
  <si>
    <t>NB_NIP-C</t>
    <phoneticPr fontId="5" type="noConversion"/>
  </si>
  <si>
    <t>NB_ABP-BP</t>
    <phoneticPr fontId="5" type="noConversion"/>
  </si>
  <si>
    <t>NB_ABP-AC</t>
    <phoneticPr fontId="5" type="noConversion"/>
  </si>
  <si>
    <t>NB_AP-BP</t>
    <phoneticPr fontId="5" type="noConversion"/>
  </si>
  <si>
    <t>NB_PC-P</t>
    <phoneticPr fontId="5" type="noConversion"/>
  </si>
  <si>
    <t>NB_NBP-P</t>
    <phoneticPr fontId="5" type="noConversion"/>
  </si>
  <si>
    <t>TIRAL</t>
  </si>
  <si>
    <t>NB_AP-C</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</si>
</sst>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_ "/>
    <numFmt numFmtId="177" formatCode="0.0000"/>
    <numFmt numFmtId="178" formatCode="0.000"/>
    <numFmt numFmtId="179" formatCode="0.00000_ "/>
    <numFmt numFmtId="180" formatCode="0.00000000_ "/>
    <numFmt numFmtId="181" formatCode="0.0000000_ "/>
    <numFmt numFmtId="182" formatCode="0.000000_ "/>
  </numFmts>
  <fonts count="17">
    <font>
      <sz val="11"/>
      <color theme="1"/>
      <name val="宋体"/>
      <charset val="134"/>
      <scheme val="minor"/>
    </font>
    <font>
      <sz val="11"/>
      <color theme="1"/>
      <name val="Trebuchet MS"/>
      <family val="2"/>
    </font>
    <font>
      <sz val="11"/>
      <color rgb="FFFF0000"/>
      <name val="Trebuchet MS"/>
      <family val="2"/>
    </font>
    <font>
      <sz val="11"/>
      <color rgb="FF000000"/>
      <name val="Trebuchet MS"/>
      <family val="2"/>
    </font>
    <font>
      <sz val="11"/>
      <color theme="1"/>
      <name val="宋体"/>
      <family val="2"/>
      <charset val="134"/>
    </font>
    <font>
      <sz val="9"/>
      <name val="宋体"/>
      <family val="3"/>
      <charset val="134"/>
      <scheme val="minor"/>
    </font>
    <font>
      <sz val="11"/>
      <color theme="1"/>
      <name val="宋体"/>
      <family val="3"/>
      <charset val="134"/>
      <scheme val="minor"/>
    </font>
    <font>
      <sz val="9"/>
      <name val="宋体"/>
      <family val="2"/>
      <charset val="134"/>
      <scheme val="minor"/>
    </font>
    <font>
      <b/>
      <sz val="10"/>
      <name val="微软雅黑"/>
      <family val="2"/>
      <charset val="134"/>
    </font>
    <font>
      <sz val="11"/>
      <color theme="1"/>
      <name val="黑体"/>
      <family val="3"/>
      <charset val="134"/>
    </font>
    <font>
      <sz val="11"/>
      <color theme="1"/>
      <name val="Times New Roman"/>
      <family val="1"/>
    </font>
    <font>
      <sz val="11"/>
      <name val="宋体"/>
      <family val="3"/>
      <charset val="134"/>
      <scheme val="minor"/>
    </font>
    <font>
      <b/>
      <sz val="9"/>
      <name val="宋体"/>
      <family val="3"/>
      <charset val="134"/>
      <scheme val="minor"/>
    </font>
    <font>
      <b/>
      <sz val="11"/>
      <name val="宋体"/>
      <family val="3"/>
      <charset val="134"/>
      <scheme val="minor"/>
    </font>
    <font>
      <sz val="11"/>
      <name val="Trebuchet MS"/>
      <family val="2"/>
    </font>
    <font>
      <sz val="11"/>
      <color rgb="FF000000"/>
      <name val="宋体"/>
      <family val="3"/>
      <charset val="134"/>
    </font>
    <font>
      <sz val="11"/>
      <color theme="5"/>
      <name val="Trebuchet MS"/>
      <family val="2"/>
    </font>
  </fonts>
  <fills count="21">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4"/>
        <bgColor indexed="64"/>
      </patternFill>
    </fill>
    <fill>
      <patternFill patternType="solid">
        <fgColor rgb="FF00B0F0"/>
        <bgColor indexed="64"/>
      </patternFill>
    </fill>
    <fill>
      <patternFill patternType="solid">
        <fgColor theme="4" tint="0.79998168889431442"/>
        <bgColor indexed="64"/>
      </patternFill>
    </fill>
    <fill>
      <patternFill patternType="solid">
        <fgColor theme="2"/>
        <bgColor indexed="64"/>
      </patternFill>
    </fill>
    <fill>
      <patternFill patternType="solid">
        <fgColor theme="7"/>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5"/>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8" tint="0.59999389629810485"/>
        <bgColor indexed="64"/>
      </patternFill>
    </fill>
    <fill>
      <patternFill patternType="solid">
        <fgColor rgb="FFFFC000"/>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5" tint="0.79995117038483843"/>
        <bgColor indexed="64"/>
      </patternFill>
    </fill>
  </fills>
  <borders count="5">
    <border>
      <left/>
      <right/>
      <top/>
      <bottom/>
      <diagonal/>
    </border>
    <border>
      <left/>
      <right/>
      <top/>
      <bottom style="thick">
        <color rgb="FF000080"/>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1">
    <xf numFmtId="0" fontId="0" fillId="0" borderId="0">
      <alignment vertical="center"/>
    </xf>
  </cellStyleXfs>
  <cellXfs count="144">
    <xf numFmtId="0" fontId="0" fillId="0" borderId="0" xfId="0">
      <alignment vertical="center"/>
    </xf>
    <xf numFmtId="0" fontId="1" fillId="0" borderId="0" xfId="0" applyFont="1" applyAlignment="1">
      <alignment vertical="center"/>
    </xf>
    <xf numFmtId="0" fontId="1" fillId="0" borderId="0" xfId="0" applyFont="1" applyAlignment="1">
      <alignment horizontal="left" vertical="center"/>
    </xf>
    <xf numFmtId="0" fontId="3" fillId="0" borderId="0" xfId="0" applyFont="1" applyAlignment="1">
      <alignment horizontal="center" vertical="center" wrapText="1"/>
    </xf>
    <xf numFmtId="0" fontId="3" fillId="0" borderId="0" xfId="0" applyFont="1" applyAlignment="1">
      <alignment horizontal="center" vertical="center"/>
    </xf>
    <xf numFmtId="0" fontId="2" fillId="0" borderId="0" xfId="0" applyFont="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8" fillId="4" borderId="0" xfId="0" applyFont="1" applyFill="1" applyAlignment="1">
      <alignment horizontal="center" vertical="center"/>
    </xf>
    <xf numFmtId="0" fontId="8" fillId="4" borderId="1" xfId="0" applyFont="1" applyFill="1" applyBorder="1" applyAlignment="1">
      <alignment horizontal="center" vertical="center"/>
    </xf>
    <xf numFmtId="0" fontId="8" fillId="4" borderId="1" xfId="0" applyFont="1" applyFill="1" applyBorder="1" applyAlignment="1">
      <alignment horizontal="center" vertical="center" wrapText="1"/>
    </xf>
    <xf numFmtId="0" fontId="9" fillId="5" borderId="0" xfId="0" applyFont="1" applyFill="1" applyAlignment="1">
      <alignment horizontal="center" vertical="center"/>
    </xf>
    <xf numFmtId="0" fontId="10" fillId="0" borderId="0" xfId="0" applyFont="1" applyAlignment="1">
      <alignment horizontal="center" vertical="center"/>
    </xf>
    <xf numFmtId="2" fontId="10" fillId="0" borderId="0" xfId="0" applyNumberFormat="1" applyFont="1" applyAlignment="1">
      <alignment horizontal="center" vertical="center"/>
    </xf>
    <xf numFmtId="0" fontId="13" fillId="7" borderId="0" xfId="0" applyFont="1" applyFill="1" applyAlignment="1">
      <alignment horizontal="center" vertical="center"/>
    </xf>
    <xf numFmtId="0" fontId="13" fillId="0" borderId="0" xfId="0" applyFont="1" applyFill="1" applyAlignment="1">
      <alignment horizontal="center" vertical="center"/>
    </xf>
    <xf numFmtId="0" fontId="14" fillId="0" borderId="0" xfId="0" applyFont="1" applyFill="1" applyAlignment="1">
      <alignment horizontal="center" vertical="center"/>
    </xf>
    <xf numFmtId="0" fontId="11" fillId="0" borderId="0" xfId="0" applyFont="1" applyFill="1" applyAlignment="1">
      <alignment horizontal="center" vertical="center"/>
    </xf>
    <xf numFmtId="1" fontId="10" fillId="0" borderId="0" xfId="0" applyNumberFormat="1" applyFont="1" applyAlignment="1">
      <alignment horizontal="center" vertical="center"/>
    </xf>
    <xf numFmtId="0" fontId="0" fillId="0" borderId="0" xfId="0" applyFill="1">
      <alignment vertical="center"/>
    </xf>
    <xf numFmtId="0" fontId="0" fillId="8" borderId="0" xfId="0" applyFill="1" applyAlignment="1">
      <alignment horizontal="center" vertical="center"/>
    </xf>
    <xf numFmtId="0" fontId="1" fillId="8" borderId="0" xfId="0" applyFont="1" applyFill="1" applyAlignment="1">
      <alignment horizontal="center" vertical="center"/>
    </xf>
    <xf numFmtId="0" fontId="0" fillId="8" borderId="0" xfId="0" applyFill="1">
      <alignment vertical="center"/>
    </xf>
    <xf numFmtId="0" fontId="0" fillId="0" borderId="0" xfId="0" applyAlignment="1">
      <alignment horizontal="center" vertical="center"/>
    </xf>
    <xf numFmtId="0" fontId="1" fillId="0" borderId="0" xfId="0" applyFont="1" applyAlignment="1">
      <alignment horizontal="center" vertical="center"/>
    </xf>
    <xf numFmtId="0" fontId="6" fillId="0" borderId="0" xfId="0" applyFont="1" applyAlignment="1">
      <alignment horizontal="center" vertical="center"/>
    </xf>
    <xf numFmtId="0" fontId="0" fillId="0" borderId="0" xfId="0" applyAlignment="1">
      <alignment horizontal="center" vertical="center"/>
    </xf>
    <xf numFmtId="0" fontId="6" fillId="3" borderId="0" xfId="0" applyFont="1" applyFill="1" applyAlignment="1">
      <alignment horizontal="center" vertical="center"/>
    </xf>
    <xf numFmtId="0" fontId="0" fillId="3" borderId="0" xfId="0" applyFill="1" applyAlignment="1">
      <alignment horizontal="center" vertical="center"/>
    </xf>
    <xf numFmtId="0" fontId="1" fillId="0" borderId="0" xfId="0" applyFont="1" applyAlignment="1">
      <alignment horizontal="center" vertical="center"/>
    </xf>
    <xf numFmtId="0" fontId="6" fillId="0" borderId="0" xfId="0" applyFont="1" applyAlignment="1">
      <alignment horizontal="center" vertical="center"/>
    </xf>
    <xf numFmtId="2" fontId="14" fillId="0" borderId="0" xfId="0" applyNumberFormat="1" applyFont="1" applyFill="1" applyAlignment="1">
      <alignment horizontal="center" vertical="center"/>
    </xf>
    <xf numFmtId="178" fontId="14" fillId="0" borderId="0" xfId="0" applyNumberFormat="1" applyFont="1" applyFill="1" applyAlignment="1">
      <alignment horizontal="center" vertical="center"/>
    </xf>
    <xf numFmtId="0" fontId="1" fillId="0" borderId="0" xfId="0" applyFont="1" applyAlignment="1">
      <alignment horizontal="center" vertical="center" wrapText="1"/>
    </xf>
    <xf numFmtId="0" fontId="0" fillId="0" borderId="0" xfId="0" applyFill="1" applyAlignment="1">
      <alignment horizontal="center" vertical="center"/>
    </xf>
    <xf numFmtId="0" fontId="11" fillId="7" borderId="0" xfId="0" applyFont="1" applyFill="1" applyAlignment="1">
      <alignment horizontal="center" vertical="center"/>
    </xf>
    <xf numFmtId="2" fontId="11" fillId="0" borderId="0" xfId="0" applyNumberFormat="1" applyFont="1" applyFill="1" applyAlignment="1">
      <alignment horizontal="center" vertical="center"/>
    </xf>
    <xf numFmtId="2" fontId="14" fillId="0" borderId="0" xfId="0" applyNumberFormat="1" applyFont="1" applyFill="1" applyAlignment="1">
      <alignment horizontal="center" vertical="center"/>
    </xf>
    <xf numFmtId="0" fontId="14" fillId="0" borderId="0" xfId="0" applyFont="1" applyAlignment="1">
      <alignment horizontal="center" vertical="center"/>
    </xf>
    <xf numFmtId="0" fontId="16" fillId="0" borderId="0" xfId="0" applyFont="1" applyAlignment="1">
      <alignment horizontal="center" vertical="center"/>
    </xf>
    <xf numFmtId="2" fontId="16" fillId="0" borderId="0" xfId="0" applyNumberFormat="1" applyFont="1" applyFill="1" applyAlignment="1">
      <alignment horizontal="center" vertical="center"/>
    </xf>
    <xf numFmtId="0" fontId="10" fillId="0" borderId="0" xfId="0" applyFont="1" applyAlignment="1">
      <alignment horizontal="center" vertical="center"/>
    </xf>
    <xf numFmtId="177" fontId="10" fillId="0" borderId="0" xfId="0" applyNumberFormat="1" applyFont="1" applyAlignment="1">
      <alignment horizontal="center" vertical="center"/>
    </xf>
    <xf numFmtId="178" fontId="10" fillId="0" borderId="0" xfId="0" applyNumberFormat="1" applyFont="1" applyAlignment="1">
      <alignment horizontal="center" vertical="center"/>
    </xf>
    <xf numFmtId="0" fontId="10" fillId="11" borderId="0" xfId="0" applyFont="1" applyFill="1" applyAlignment="1">
      <alignment horizontal="center" vertical="center"/>
    </xf>
    <xf numFmtId="0" fontId="10" fillId="12" borderId="0" xfId="0" applyFont="1" applyFill="1" applyAlignment="1">
      <alignment horizontal="center" vertical="center"/>
    </xf>
    <xf numFmtId="0" fontId="10" fillId="4" borderId="0" xfId="0" applyFont="1" applyFill="1" applyAlignment="1">
      <alignment horizontal="center" vertical="center"/>
    </xf>
    <xf numFmtId="0" fontId="0" fillId="14" borderId="0" xfId="0" applyFill="1" applyAlignment="1">
      <alignment vertical="top"/>
    </xf>
    <xf numFmtId="0" fontId="6" fillId="7" borderId="0" xfId="0" applyFont="1" applyFill="1" applyAlignment="1">
      <alignment horizontal="center" vertical="center"/>
    </xf>
    <xf numFmtId="0" fontId="0" fillId="7" borderId="0" xfId="0" applyFill="1" applyAlignment="1">
      <alignment horizontal="center" vertical="center"/>
    </xf>
    <xf numFmtId="0" fontId="6" fillId="15" borderId="0" xfId="0" applyFont="1" applyFill="1" applyAlignment="1">
      <alignment horizontal="center" vertical="center"/>
    </xf>
    <xf numFmtId="0" fontId="0" fillId="15" borderId="0" xfId="0" applyFill="1" applyAlignment="1">
      <alignment horizontal="center" vertical="center"/>
    </xf>
    <xf numFmtId="0" fontId="6" fillId="8" borderId="0" xfId="0" applyFont="1" applyFill="1" applyAlignment="1">
      <alignment horizontal="center" vertical="center"/>
    </xf>
    <xf numFmtId="0" fontId="0" fillId="16" borderId="0" xfId="0" applyFill="1" applyAlignment="1">
      <alignment horizontal="center" vertical="center"/>
    </xf>
    <xf numFmtId="0" fontId="6" fillId="16" borderId="0" xfId="0" applyFont="1" applyFill="1" applyAlignment="1">
      <alignment horizontal="center" vertical="center"/>
    </xf>
    <xf numFmtId="0" fontId="0" fillId="17" borderId="0" xfId="0" applyFill="1" applyAlignment="1">
      <alignment horizontal="center" vertical="center"/>
    </xf>
    <xf numFmtId="0" fontId="6" fillId="17" borderId="0" xfId="0" applyFont="1" applyFill="1" applyAlignment="1">
      <alignment horizontal="center" vertical="center"/>
    </xf>
    <xf numFmtId="0" fontId="6" fillId="14" borderId="0" xfId="0" applyFont="1" applyFill="1" applyAlignment="1">
      <alignment horizontal="center" vertical="center"/>
    </xf>
    <xf numFmtId="0" fontId="0" fillId="14" borderId="0" xfId="0" applyFill="1" applyAlignment="1">
      <alignment horizontal="center" vertical="center"/>
    </xf>
    <xf numFmtId="0" fontId="6" fillId="3" borderId="0" xfId="0" applyFont="1" applyFill="1" applyBorder="1" applyAlignment="1">
      <alignment horizontal="center" vertical="center"/>
    </xf>
    <xf numFmtId="0" fontId="0" fillId="3" borderId="0" xfId="0" applyFill="1" applyBorder="1" applyAlignment="1">
      <alignment horizontal="center" vertical="center"/>
    </xf>
    <xf numFmtId="0" fontId="6" fillId="14" borderId="0" xfId="0" applyFont="1" applyFill="1" applyBorder="1" applyAlignment="1">
      <alignment horizontal="center" vertical="center"/>
    </xf>
    <xf numFmtId="0" fontId="0" fillId="14" borderId="0" xfId="0" applyFill="1" applyBorder="1" applyAlignment="1">
      <alignment horizontal="center" vertical="center"/>
    </xf>
    <xf numFmtId="0" fontId="6" fillId="7" borderId="2" xfId="0" applyFont="1" applyFill="1" applyBorder="1" applyAlignment="1">
      <alignment horizontal="center" vertical="center"/>
    </xf>
    <xf numFmtId="0" fontId="0" fillId="7" borderId="2" xfId="0" applyFill="1" applyBorder="1" applyAlignment="1">
      <alignment horizontal="center" vertical="center"/>
    </xf>
    <xf numFmtId="0" fontId="0" fillId="7" borderId="0" xfId="0" applyFill="1" applyBorder="1" applyAlignment="1">
      <alignment horizontal="center" vertical="center"/>
    </xf>
    <xf numFmtId="0" fontId="0" fillId="15" borderId="2" xfId="0" applyFill="1" applyBorder="1" applyAlignment="1">
      <alignment horizontal="center" vertical="center"/>
    </xf>
    <xf numFmtId="0" fontId="0" fillId="15" borderId="0" xfId="0" applyFill="1" applyBorder="1" applyAlignment="1">
      <alignment horizontal="center" vertical="center"/>
    </xf>
    <xf numFmtId="0" fontId="6" fillId="7" borderId="0" xfId="0" applyFont="1" applyFill="1" applyBorder="1" applyAlignment="1">
      <alignment horizontal="center" vertical="center"/>
    </xf>
    <xf numFmtId="178" fontId="1" fillId="0" borderId="0" xfId="0" applyNumberFormat="1" applyFont="1" applyAlignment="1">
      <alignment horizontal="center" vertical="center"/>
    </xf>
    <xf numFmtId="0" fontId="6" fillId="9" borderId="0" xfId="0" applyFont="1" applyFill="1" applyAlignment="1">
      <alignment horizontal="center" vertical="center"/>
    </xf>
    <xf numFmtId="0" fontId="10" fillId="10" borderId="0" xfId="0" applyFont="1" applyFill="1" applyAlignment="1">
      <alignment horizontal="center" vertical="center"/>
    </xf>
    <xf numFmtId="2" fontId="10" fillId="10" borderId="0" xfId="0" applyNumberFormat="1" applyFont="1" applyFill="1" applyAlignment="1">
      <alignment horizontal="center" vertical="center"/>
    </xf>
    <xf numFmtId="0" fontId="10" fillId="3" borderId="0" xfId="0" applyFont="1" applyFill="1" applyAlignment="1">
      <alignment horizontal="center" vertical="center"/>
    </xf>
    <xf numFmtId="2" fontId="10" fillId="3" borderId="0" xfId="0" applyNumberFormat="1" applyFont="1" applyFill="1" applyAlignment="1">
      <alignment horizontal="center" vertical="center"/>
    </xf>
    <xf numFmtId="0" fontId="10" fillId="2" borderId="0" xfId="0" applyFont="1" applyFill="1" applyAlignment="1">
      <alignment horizontal="center" vertical="center"/>
    </xf>
    <xf numFmtId="2" fontId="10" fillId="2" borderId="0" xfId="0" applyNumberFormat="1" applyFont="1" applyFill="1" applyAlignment="1">
      <alignment horizontal="center" vertical="center"/>
    </xf>
    <xf numFmtId="0" fontId="10" fillId="9" borderId="0" xfId="0" applyFont="1" applyFill="1" applyAlignment="1">
      <alignment horizontal="center" vertical="center"/>
    </xf>
    <xf numFmtId="2" fontId="10" fillId="9" borderId="0" xfId="0" applyNumberFormat="1" applyFont="1" applyFill="1" applyAlignment="1">
      <alignment horizontal="center" vertical="center"/>
    </xf>
    <xf numFmtId="0" fontId="10" fillId="7" borderId="0" xfId="0" applyFont="1" applyFill="1" applyAlignment="1">
      <alignment horizontal="center" vertical="center"/>
    </xf>
    <xf numFmtId="2" fontId="10" fillId="7" borderId="0" xfId="0" applyNumberFormat="1" applyFont="1" applyFill="1" applyAlignment="1">
      <alignment horizontal="center" vertical="center"/>
    </xf>
    <xf numFmtId="178" fontId="10" fillId="3" borderId="0" xfId="0" applyNumberFormat="1" applyFont="1" applyFill="1" applyAlignment="1">
      <alignment horizontal="center" vertical="center"/>
    </xf>
    <xf numFmtId="176" fontId="10" fillId="2" borderId="0" xfId="0" applyNumberFormat="1" applyFont="1" applyFill="1" applyAlignment="1">
      <alignment horizontal="center" vertical="center"/>
    </xf>
    <xf numFmtId="0" fontId="10" fillId="13" borderId="0" xfId="0" applyFont="1" applyFill="1" applyAlignment="1">
      <alignment horizontal="center" vertical="center"/>
    </xf>
    <xf numFmtId="0" fontId="10" fillId="13" borderId="3" xfId="0" applyFont="1" applyFill="1" applyBorder="1" applyAlignment="1">
      <alignment horizontal="center" vertical="center"/>
    </xf>
    <xf numFmtId="0" fontId="10" fillId="0" borderId="0" xfId="0" applyFont="1" applyFill="1" applyAlignment="1">
      <alignment horizontal="center" vertical="center"/>
    </xf>
    <xf numFmtId="0" fontId="10" fillId="0" borderId="3" xfId="0" applyFont="1" applyBorder="1" applyAlignment="1">
      <alignment horizontal="center" vertical="center"/>
    </xf>
    <xf numFmtId="0" fontId="10" fillId="0" borderId="4" xfId="0" applyFont="1" applyBorder="1" applyAlignment="1">
      <alignment horizontal="center" vertical="center"/>
    </xf>
    <xf numFmtId="0" fontId="10" fillId="0" borderId="0" xfId="0" applyFont="1" applyBorder="1" applyAlignment="1">
      <alignment horizontal="center" vertical="center"/>
    </xf>
    <xf numFmtId="180" fontId="10" fillId="0" borderId="0" xfId="0" applyNumberFormat="1" applyFont="1" applyAlignment="1">
      <alignment horizontal="center" vertical="center"/>
    </xf>
    <xf numFmtId="181" fontId="10" fillId="0" borderId="0" xfId="0" applyNumberFormat="1" applyFont="1" applyAlignment="1">
      <alignment horizontal="center" vertical="center"/>
    </xf>
    <xf numFmtId="182" fontId="10" fillId="0" borderId="0" xfId="0" applyNumberFormat="1" applyFont="1" applyAlignment="1">
      <alignment horizontal="center" vertical="center"/>
    </xf>
    <xf numFmtId="179" fontId="10" fillId="0" borderId="0" xfId="0" applyNumberFormat="1" applyFont="1" applyAlignment="1">
      <alignment horizontal="center" vertical="center"/>
    </xf>
    <xf numFmtId="0" fontId="6" fillId="0" borderId="0" xfId="0" applyFont="1" applyAlignment="1">
      <alignment horizontal="center" vertical="center"/>
    </xf>
    <xf numFmtId="0" fontId="10" fillId="0" borderId="0" xfId="0" applyFont="1" applyAlignment="1">
      <alignment vertical="center"/>
    </xf>
    <xf numFmtId="0" fontId="6" fillId="13" borderId="0" xfId="0" applyFont="1" applyFill="1" applyAlignment="1">
      <alignment horizontal="center" vertical="center"/>
    </xf>
    <xf numFmtId="0" fontId="0" fillId="19" borderId="0" xfId="0" applyFill="1" applyAlignment="1">
      <alignment horizontal="center" vertical="center"/>
    </xf>
    <xf numFmtId="0" fontId="8" fillId="0" borderId="0" xfId="0" applyFont="1" applyAlignment="1">
      <alignment horizontal="center" vertical="center"/>
    </xf>
    <xf numFmtId="0" fontId="0" fillId="20" borderId="0" xfId="0" applyFill="1" applyAlignment="1">
      <alignment horizontal="center" vertical="center"/>
    </xf>
    <xf numFmtId="2" fontId="0" fillId="20" borderId="0" xfId="0" applyNumberFormat="1" applyFill="1" applyAlignment="1">
      <alignment horizontal="center" vertical="center"/>
    </xf>
    <xf numFmtId="2" fontId="0" fillId="0" borderId="0" xfId="0" applyNumberFormat="1" applyAlignment="1">
      <alignment horizontal="center" vertical="center"/>
    </xf>
    <xf numFmtId="0" fontId="13" fillId="6" borderId="0" xfId="0" applyFont="1" applyFill="1" applyAlignment="1">
      <alignment horizontal="center" vertical="center"/>
    </xf>
    <xf numFmtId="2" fontId="14" fillId="0" borderId="0" xfId="0" applyNumberFormat="1" applyFont="1" applyFill="1" applyAlignment="1">
      <alignment horizontal="center" vertical="center"/>
    </xf>
    <xf numFmtId="0" fontId="6" fillId="0" borderId="0" xfId="0" applyFont="1" applyAlignment="1">
      <alignment horizontal="center" vertical="center"/>
    </xf>
    <xf numFmtId="0" fontId="10" fillId="0" borderId="0" xfId="0" applyFont="1" applyAlignment="1">
      <alignment horizontal="center" vertical="center"/>
    </xf>
    <xf numFmtId="0" fontId="10" fillId="9" borderId="0" xfId="0" applyFont="1" applyFill="1" applyAlignment="1">
      <alignment horizontal="center" vertical="center"/>
    </xf>
    <xf numFmtId="0" fontId="10" fillId="7" borderId="0" xfId="0" applyFont="1" applyFill="1" applyAlignment="1">
      <alignment horizontal="center" vertical="center"/>
    </xf>
    <xf numFmtId="0" fontId="10" fillId="3" borderId="0" xfId="0" applyFont="1" applyFill="1" applyAlignment="1">
      <alignment horizontal="center" vertical="center"/>
    </xf>
    <xf numFmtId="0" fontId="10" fillId="2" borderId="0" xfId="0" applyFont="1" applyFill="1" applyAlignment="1">
      <alignment horizontal="center" vertical="center"/>
    </xf>
    <xf numFmtId="0" fontId="10" fillId="10" borderId="0" xfId="0" applyFont="1" applyFill="1" applyAlignment="1">
      <alignment horizontal="center" vertical="center"/>
    </xf>
    <xf numFmtId="0" fontId="6" fillId="7" borderId="2" xfId="0" applyFont="1" applyFill="1" applyBorder="1" applyAlignment="1">
      <alignment horizontal="center" vertical="center"/>
    </xf>
    <xf numFmtId="0" fontId="0" fillId="7" borderId="2" xfId="0" applyFill="1" applyBorder="1" applyAlignment="1">
      <alignment horizontal="center" vertical="center"/>
    </xf>
    <xf numFmtId="0" fontId="6" fillId="15" borderId="2" xfId="0" applyFont="1" applyFill="1" applyBorder="1" applyAlignment="1">
      <alignment horizontal="center" vertical="center"/>
    </xf>
    <xf numFmtId="0" fontId="0" fillId="15" borderId="2" xfId="0" applyFill="1" applyBorder="1" applyAlignment="1">
      <alignment horizontal="center" vertical="center"/>
    </xf>
    <xf numFmtId="0" fontId="6" fillId="14" borderId="2" xfId="0" applyFont="1" applyFill="1" applyBorder="1" applyAlignment="1">
      <alignment horizontal="center" vertical="center"/>
    </xf>
    <xf numFmtId="0" fontId="6" fillId="14" borderId="0" xfId="0" applyFont="1" applyFill="1" applyBorder="1" applyAlignment="1">
      <alignment horizontal="center" vertical="center"/>
    </xf>
    <xf numFmtId="0" fontId="0" fillId="14" borderId="0" xfId="0" applyFill="1" applyAlignment="1">
      <alignment horizontal="center" vertical="center" wrapText="1"/>
    </xf>
    <xf numFmtId="0" fontId="6" fillId="14" borderId="0" xfId="0" applyFont="1" applyFill="1" applyAlignment="1">
      <alignment horizontal="center" vertical="center" wrapText="1"/>
    </xf>
    <xf numFmtId="0" fontId="6" fillId="7" borderId="0" xfId="0" applyFont="1" applyFill="1" applyAlignment="1">
      <alignment horizontal="center" vertical="center"/>
    </xf>
    <xf numFmtId="0" fontId="0" fillId="7" borderId="0" xfId="0" applyFill="1" applyAlignment="1">
      <alignment horizontal="center" vertical="center"/>
    </xf>
    <xf numFmtId="0" fontId="6" fillId="15" borderId="0" xfId="0" applyFont="1" applyFill="1" applyAlignment="1">
      <alignment horizontal="center" vertical="center"/>
    </xf>
    <xf numFmtId="0" fontId="0" fillId="15" borderId="0" xfId="0" applyFill="1" applyAlignment="1">
      <alignment horizontal="center" vertical="center"/>
    </xf>
    <xf numFmtId="0" fontId="6" fillId="18" borderId="0" xfId="0" applyFont="1" applyFill="1" applyAlignment="1">
      <alignment horizontal="center" vertical="center"/>
    </xf>
    <xf numFmtId="0" fontId="6" fillId="14" borderId="0" xfId="0" applyFont="1" applyFill="1" applyAlignment="1">
      <alignment horizontal="center" vertical="center"/>
    </xf>
    <xf numFmtId="0" fontId="6" fillId="3" borderId="2" xfId="0" applyFont="1" applyFill="1" applyBorder="1" applyAlignment="1">
      <alignment horizontal="center" vertical="center"/>
    </xf>
    <xf numFmtId="0" fontId="6" fillId="3" borderId="0" xfId="0" applyFont="1" applyFill="1" applyBorder="1" applyAlignment="1">
      <alignment horizontal="center" vertical="center"/>
    </xf>
    <xf numFmtId="0" fontId="0" fillId="3" borderId="0" xfId="0" applyFill="1" applyBorder="1" applyAlignment="1">
      <alignment horizontal="center" vertical="center"/>
    </xf>
    <xf numFmtId="0" fontId="6" fillId="14" borderId="0" xfId="0" applyFont="1" applyFill="1" applyBorder="1" applyAlignment="1">
      <alignment horizontal="center" vertical="center" wrapText="1"/>
    </xf>
    <xf numFmtId="0" fontId="6" fillId="3" borderId="0" xfId="0" applyFont="1" applyFill="1" applyAlignment="1">
      <alignment horizontal="center" vertical="center"/>
    </xf>
    <xf numFmtId="0" fontId="0" fillId="3" borderId="0" xfId="0" applyFill="1" applyAlignment="1">
      <alignment horizontal="center" vertical="center"/>
    </xf>
    <xf numFmtId="0" fontId="6" fillId="17" borderId="0" xfId="0" applyFont="1" applyFill="1" applyAlignment="1">
      <alignment horizontal="center" vertical="center"/>
    </xf>
    <xf numFmtId="0" fontId="0" fillId="17" borderId="0" xfId="0" applyFill="1" applyAlignment="1">
      <alignment horizontal="center" vertical="center"/>
    </xf>
    <xf numFmtId="0" fontId="6" fillId="16" borderId="0" xfId="0" applyFont="1" applyFill="1" applyAlignment="1">
      <alignment horizontal="center" vertical="center"/>
    </xf>
    <xf numFmtId="0" fontId="0" fillId="16" borderId="0" xfId="0" applyFill="1" applyAlignment="1">
      <alignment horizontal="center" vertical="center"/>
    </xf>
    <xf numFmtId="0" fontId="6" fillId="8" borderId="0" xfId="0" applyFont="1" applyFill="1" applyAlignment="1">
      <alignment horizontal="center" vertical="center"/>
    </xf>
    <xf numFmtId="0" fontId="10" fillId="11" borderId="0" xfId="0" applyFont="1" applyFill="1" applyAlignment="1">
      <alignment horizontal="center" vertical="center"/>
    </xf>
    <xf numFmtId="0" fontId="10" fillId="12" borderId="0" xfId="0" applyFont="1" applyFill="1" applyAlignment="1">
      <alignment horizontal="center" vertical="center"/>
    </xf>
    <xf numFmtId="0" fontId="10" fillId="4" borderId="0" xfId="0" applyFont="1" applyFill="1" applyAlignment="1">
      <alignment horizontal="center" vertical="center"/>
    </xf>
    <xf numFmtId="0" fontId="10" fillId="13" borderId="0" xfId="0" applyFont="1" applyFill="1" applyAlignment="1">
      <alignment horizontal="center" vertical="center"/>
    </xf>
    <xf numFmtId="0" fontId="10" fillId="4" borderId="3" xfId="0" applyFont="1" applyFill="1" applyBorder="1" applyAlignment="1">
      <alignment horizontal="center" vertical="center"/>
    </xf>
    <xf numFmtId="0" fontId="10" fillId="0" borderId="0" xfId="0" applyFont="1" applyFill="1" applyAlignment="1">
      <alignment horizontal="center" vertical="center"/>
    </xf>
    <xf numFmtId="0" fontId="11" fillId="6" borderId="0" xfId="0" applyFont="1" applyFill="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C24B4-1D5F-4B98-BDF8-414E4221C7CB}">
  <sheetPr codeName="Sheet1"/>
  <dimension ref="A1:K543"/>
  <sheetViews>
    <sheetView topLeftCell="A345" workbookViewId="0">
      <selection activeCell="E355" sqref="E355"/>
    </sheetView>
  </sheetViews>
  <sheetFormatPr defaultRowHeight="14.4"/>
  <cols>
    <col min="1" max="1" width="59.21875" style="35" customWidth="1"/>
    <col min="2" max="2" width="32.6640625" style="17" hidden="1" customWidth="1"/>
    <col min="3" max="3" width="19.77734375" style="17" customWidth="1"/>
    <col min="4" max="4" width="17" style="17" customWidth="1"/>
    <col min="5" max="5" width="18" style="17" customWidth="1"/>
    <col min="6" max="6" width="17" style="17" customWidth="1"/>
    <col min="7" max="7" width="25.33203125" style="17" customWidth="1"/>
    <col min="8" max="16384" width="8.88671875" style="26"/>
  </cols>
  <sheetData>
    <row r="1" spans="1:11">
      <c r="A1" s="101" t="s">
        <v>73</v>
      </c>
      <c r="B1" s="101"/>
      <c r="C1" s="15"/>
      <c r="K1" s="35" t="s">
        <v>79</v>
      </c>
    </row>
    <row r="2" spans="1:11">
      <c r="A2" s="101"/>
      <c r="B2" s="101"/>
      <c r="C2" s="15"/>
      <c r="K2" s="35">
        <v>1</v>
      </c>
    </row>
    <row r="3" spans="1:11">
      <c r="A3" s="14"/>
      <c r="B3" s="15"/>
      <c r="C3" s="15"/>
      <c r="E3" s="70" t="s">
        <v>259</v>
      </c>
      <c r="K3" s="35">
        <v>2</v>
      </c>
    </row>
    <row r="4" spans="1:11">
      <c r="K4" s="35">
        <v>3</v>
      </c>
    </row>
    <row r="5" spans="1:11">
      <c r="A5" s="35">
        <v>1</v>
      </c>
      <c r="B5" s="17">
        <v>2</v>
      </c>
      <c r="C5" s="17">
        <v>3</v>
      </c>
      <c r="D5" s="17">
        <v>4</v>
      </c>
      <c r="E5" s="17">
        <v>5</v>
      </c>
      <c r="F5" s="17">
        <v>6</v>
      </c>
      <c r="G5" s="17">
        <v>7</v>
      </c>
    </row>
    <row r="6" spans="1:11">
      <c r="A6" s="14"/>
      <c r="B6" s="15" t="s">
        <v>74</v>
      </c>
      <c r="C6" s="15" t="s">
        <v>75</v>
      </c>
      <c r="D6" s="15" t="s">
        <v>76</v>
      </c>
      <c r="E6" s="15" t="s">
        <v>77</v>
      </c>
      <c r="F6" s="15" t="s">
        <v>78</v>
      </c>
      <c r="G6" s="15"/>
    </row>
    <row r="7" spans="1:11">
      <c r="A7" s="24" t="s">
        <v>89</v>
      </c>
      <c r="B7" s="24" t="s">
        <v>84</v>
      </c>
      <c r="C7" s="36"/>
    </row>
    <row r="8" spans="1:11">
      <c r="A8" s="24" t="s">
        <v>91</v>
      </c>
      <c r="B8" s="24"/>
      <c r="C8" s="31">
        <f>CHOOSE(G8,D8,E8,F8)</f>
        <v>10525.68</v>
      </c>
      <c r="D8" s="31">
        <f>29.238*360</f>
        <v>10525.68</v>
      </c>
      <c r="E8" s="31">
        <f>D8*0.9</f>
        <v>9473.112000000001</v>
      </c>
      <c r="F8" s="31">
        <f>D8*1.1</f>
        <v>11578.248000000001</v>
      </c>
      <c r="G8" s="17">
        <v>1</v>
      </c>
    </row>
    <row r="9" spans="1:11">
      <c r="A9" s="24" t="s">
        <v>86</v>
      </c>
      <c r="B9" s="24"/>
      <c r="C9" s="31">
        <f t="shared" ref="C9:C21" si="0">CHOOSE(G9,D9,E9,F9)</f>
        <v>5654.8882799999992</v>
      </c>
      <c r="D9" s="31">
        <f>160.833*70.32/2</f>
        <v>5654.8882799999992</v>
      </c>
      <c r="E9" s="31">
        <f t="shared" ref="E9:E28" si="1">D9*0.9</f>
        <v>5089.3994519999997</v>
      </c>
      <c r="F9" s="31">
        <f t="shared" ref="F9:F14" si="2">D9*1.1</f>
        <v>6220.3771079999997</v>
      </c>
      <c r="G9" s="17">
        <v>1</v>
      </c>
    </row>
    <row r="10" spans="1:11">
      <c r="A10" s="24" t="s">
        <v>93</v>
      </c>
      <c r="B10" s="24"/>
      <c r="C10" s="31">
        <f t="shared" si="0"/>
        <v>9512.0399999999991</v>
      </c>
      <c r="D10" s="31">
        <f>79.267*120</f>
        <v>9512.0399999999991</v>
      </c>
      <c r="E10" s="31">
        <f t="shared" si="1"/>
        <v>8560.8359999999993</v>
      </c>
      <c r="F10" s="31">
        <f t="shared" si="2"/>
        <v>10463.244000000001</v>
      </c>
      <c r="G10" s="17">
        <v>1</v>
      </c>
    </row>
    <row r="11" spans="1:11">
      <c r="A11" s="24" t="s">
        <v>95</v>
      </c>
      <c r="B11" s="24" t="s">
        <v>41</v>
      </c>
      <c r="C11" s="31">
        <f t="shared" si="0"/>
        <v>10739.8</v>
      </c>
      <c r="D11" s="16">
        <f>53.699*200</f>
        <v>10739.8</v>
      </c>
      <c r="E11" s="31">
        <f t="shared" si="1"/>
        <v>9665.82</v>
      </c>
      <c r="F11" s="31">
        <f t="shared" si="2"/>
        <v>11813.78</v>
      </c>
      <c r="G11" s="17">
        <v>1</v>
      </c>
    </row>
    <row r="12" spans="1:11">
      <c r="A12" s="24" t="s">
        <v>97</v>
      </c>
      <c r="B12" s="24" t="s">
        <v>42</v>
      </c>
      <c r="C12" s="31">
        <f t="shared" si="0"/>
        <v>7329.910679999999</v>
      </c>
      <c r="D12" s="31">
        <f>69.491*70.32*15/10</f>
        <v>7329.910679999999</v>
      </c>
      <c r="E12" s="31">
        <f t="shared" si="1"/>
        <v>6596.9196119999997</v>
      </c>
      <c r="F12" s="31">
        <f t="shared" si="2"/>
        <v>8062.9017479999993</v>
      </c>
      <c r="G12" s="17">
        <v>1</v>
      </c>
    </row>
    <row r="13" spans="1:11">
      <c r="A13" s="24" t="s">
        <v>99</v>
      </c>
      <c r="B13" s="24"/>
      <c r="C13" s="31">
        <f t="shared" si="0"/>
        <v>7618.4190000000008</v>
      </c>
      <c r="D13" s="31">
        <f>14.187*100*3*1.79</f>
        <v>7618.4190000000008</v>
      </c>
      <c r="E13" s="31">
        <f t="shared" si="1"/>
        <v>6856.5771000000004</v>
      </c>
      <c r="F13" s="31">
        <f t="shared" si="2"/>
        <v>8380.2609000000011</v>
      </c>
      <c r="G13" s="17">
        <v>1</v>
      </c>
    </row>
    <row r="14" spans="1:11">
      <c r="A14" s="33" t="s">
        <v>101</v>
      </c>
      <c r="B14" s="24" t="s">
        <v>43</v>
      </c>
      <c r="C14" s="31">
        <f t="shared" si="0"/>
        <v>45.824000000000005</v>
      </c>
      <c r="D14" s="31">
        <f>0.128*200*1.79</f>
        <v>45.824000000000005</v>
      </c>
      <c r="E14" s="31">
        <f t="shared" si="1"/>
        <v>41.241600000000005</v>
      </c>
      <c r="F14" s="31">
        <f t="shared" si="2"/>
        <v>50.406400000000012</v>
      </c>
      <c r="G14" s="17">
        <v>1</v>
      </c>
    </row>
    <row r="15" spans="1:11">
      <c r="A15" s="24" t="s">
        <v>88</v>
      </c>
      <c r="B15" s="24" t="s">
        <v>44</v>
      </c>
      <c r="C15" s="31">
        <f t="shared" si="0"/>
        <v>6836.3679999999995</v>
      </c>
      <c r="D15" s="31">
        <f>76.384*50*1.79</f>
        <v>6836.3679999999995</v>
      </c>
      <c r="E15" s="31">
        <f t="shared" si="1"/>
        <v>6152.7311999999993</v>
      </c>
      <c r="F15" s="31">
        <f t="shared" ref="F15:F19" si="3">D15*1.1</f>
        <v>7520.0047999999997</v>
      </c>
      <c r="G15" s="17">
        <v>1</v>
      </c>
    </row>
    <row r="16" spans="1:11">
      <c r="A16" s="24" t="s">
        <v>103</v>
      </c>
      <c r="B16" s="24" t="s">
        <v>45</v>
      </c>
      <c r="C16" s="31">
        <f t="shared" si="0"/>
        <v>31.555199999999999</v>
      </c>
      <c r="D16" s="31">
        <f>6*(70+25)*2.768/50</f>
        <v>31.555199999999999</v>
      </c>
      <c r="E16" s="31">
        <f t="shared" si="1"/>
        <v>28.39968</v>
      </c>
      <c r="F16" s="31">
        <f t="shared" si="3"/>
        <v>34.710720000000002</v>
      </c>
      <c r="G16" s="17">
        <v>1</v>
      </c>
    </row>
    <row r="17" spans="1:8">
      <c r="A17" s="24" t="s">
        <v>104</v>
      </c>
      <c r="B17" s="24"/>
      <c r="C17" s="31">
        <f t="shared" ref="C17" si="4">CHOOSE(G17,D17,E17,F17)</f>
        <v>26.295999999999999</v>
      </c>
      <c r="D17" s="31">
        <f>5*(70+25)*2.768/50</f>
        <v>26.295999999999999</v>
      </c>
      <c r="E17" s="31">
        <f t="shared" si="1"/>
        <v>23.666399999999999</v>
      </c>
      <c r="F17" s="31">
        <f t="shared" si="3"/>
        <v>28.925600000000003</v>
      </c>
      <c r="G17" s="17">
        <v>1</v>
      </c>
    </row>
    <row r="18" spans="1:8">
      <c r="A18" s="24" t="s">
        <v>106</v>
      </c>
      <c r="B18" s="24" t="s">
        <v>46</v>
      </c>
      <c r="C18" s="31">
        <f t="shared" si="0"/>
        <v>25.896825000000003</v>
      </c>
      <c r="D18" s="31">
        <f>1.929/10*75*1.79</f>
        <v>25.896825000000003</v>
      </c>
      <c r="E18" s="31">
        <f t="shared" si="1"/>
        <v>23.307142500000005</v>
      </c>
      <c r="F18" s="31">
        <f t="shared" si="3"/>
        <v>28.486507500000005</v>
      </c>
      <c r="G18" s="17">
        <v>1</v>
      </c>
    </row>
    <row r="19" spans="1:8">
      <c r="A19" s="24" t="s">
        <v>108</v>
      </c>
      <c r="B19" s="24" t="s">
        <v>47</v>
      </c>
      <c r="C19" s="31">
        <f t="shared" si="0"/>
        <v>63.500250000000001</v>
      </c>
      <c r="D19" s="31">
        <f>0.473*75*1.79</f>
        <v>63.500250000000001</v>
      </c>
      <c r="E19" s="31">
        <f t="shared" si="1"/>
        <v>57.150224999999999</v>
      </c>
      <c r="F19" s="31">
        <f t="shared" si="3"/>
        <v>69.850275000000011</v>
      </c>
      <c r="G19" s="17">
        <v>1</v>
      </c>
      <c r="H19" s="25" t="s">
        <v>119</v>
      </c>
    </row>
    <row r="20" spans="1:8">
      <c r="A20" s="24" t="s">
        <v>116</v>
      </c>
      <c r="B20" s="24" t="s">
        <v>46</v>
      </c>
      <c r="C20" s="31">
        <f t="shared" ref="C20" si="5">CHOOSE(G20,D20,E20,F20)</f>
        <v>445.9</v>
      </c>
      <c r="D20" s="31">
        <f>21/30*637</f>
        <v>445.9</v>
      </c>
      <c r="E20" s="31">
        <f>478*21/30</f>
        <v>334.6</v>
      </c>
      <c r="F20" s="31">
        <f>796*21/30</f>
        <v>557.20000000000005</v>
      </c>
      <c r="G20" s="17">
        <v>1</v>
      </c>
      <c r="H20" s="25" t="s">
        <v>226</v>
      </c>
    </row>
    <row r="21" spans="1:8">
      <c r="A21" s="4" t="s">
        <v>109</v>
      </c>
      <c r="B21" s="24" t="s">
        <v>48</v>
      </c>
      <c r="C21" s="31">
        <f t="shared" si="0"/>
        <v>94.98299999999999</v>
      </c>
      <c r="D21" s="16">
        <f>135.69*21/30</f>
        <v>94.98299999999999</v>
      </c>
      <c r="E21" s="31">
        <f t="shared" si="1"/>
        <v>85.484699999999989</v>
      </c>
      <c r="F21" s="31">
        <f t="shared" ref="F21" si="6">D21*1.1</f>
        <v>104.48129999999999</v>
      </c>
      <c r="G21" s="17">
        <v>1</v>
      </c>
    </row>
    <row r="22" spans="1:8">
      <c r="A22" s="4" t="s">
        <v>110</v>
      </c>
      <c r="B22" s="4"/>
      <c r="C22" s="31"/>
      <c r="D22" s="36"/>
      <c r="E22" s="36"/>
      <c r="F22" s="36"/>
    </row>
    <row r="23" spans="1:8">
      <c r="A23" s="4" t="s">
        <v>112</v>
      </c>
      <c r="B23" s="4" t="s">
        <v>3</v>
      </c>
      <c r="C23" s="31">
        <f t="shared" ref="C23:C81" si="7">CHOOSE(G23,D23,E23,F23)</f>
        <v>312.2</v>
      </c>
      <c r="D23" s="16">
        <f>446*21/30</f>
        <v>312.2</v>
      </c>
      <c r="E23" s="31">
        <f t="shared" si="1"/>
        <v>280.98</v>
      </c>
      <c r="F23" s="31">
        <f t="shared" ref="F23" si="8">D23*1.1</f>
        <v>343.42</v>
      </c>
      <c r="G23" s="17">
        <v>1</v>
      </c>
      <c r="H23" s="25" t="s">
        <v>228</v>
      </c>
    </row>
    <row r="24" spans="1:8">
      <c r="A24" s="4" t="s">
        <v>114</v>
      </c>
      <c r="B24" s="4" t="s">
        <v>4</v>
      </c>
      <c r="C24" s="31">
        <f t="shared" si="7"/>
        <v>520.79999999999995</v>
      </c>
      <c r="D24" s="16">
        <f>21*744/30</f>
        <v>520.79999999999995</v>
      </c>
      <c r="E24" s="31">
        <f t="shared" si="1"/>
        <v>468.71999999999997</v>
      </c>
      <c r="F24" s="31">
        <f t="shared" ref="F24" si="9">D24*1.1</f>
        <v>572.88</v>
      </c>
      <c r="G24" s="17">
        <v>1</v>
      </c>
      <c r="H24" s="25" t="s">
        <v>228</v>
      </c>
    </row>
    <row r="25" spans="1:8">
      <c r="A25" s="4" t="s">
        <v>118</v>
      </c>
      <c r="B25" s="4" t="s">
        <v>5</v>
      </c>
      <c r="C25" s="31">
        <f t="shared" si="7"/>
        <v>10492</v>
      </c>
      <c r="D25" s="16">
        <v>10492</v>
      </c>
      <c r="E25" s="31">
        <f t="shared" si="1"/>
        <v>9442.8000000000011</v>
      </c>
      <c r="F25" s="31">
        <f t="shared" ref="F25" si="10">D25*1.1</f>
        <v>11541.2</v>
      </c>
      <c r="G25" s="17">
        <v>1</v>
      </c>
      <c r="H25" s="25" t="s">
        <v>227</v>
      </c>
    </row>
    <row r="26" spans="1:8">
      <c r="A26" s="4" t="s">
        <v>283</v>
      </c>
      <c r="B26" s="4"/>
      <c r="C26" s="31"/>
      <c r="D26" s="16"/>
      <c r="E26" s="31"/>
      <c r="F26" s="31"/>
      <c r="H26" s="25"/>
    </row>
    <row r="27" spans="1:8">
      <c r="A27" s="4" t="s">
        <v>284</v>
      </c>
      <c r="B27" s="4"/>
      <c r="C27" s="31">
        <f t="shared" si="7"/>
        <v>0.74</v>
      </c>
      <c r="D27" s="16">
        <v>0.74</v>
      </c>
      <c r="E27" s="31">
        <f t="shared" si="1"/>
        <v>0.66600000000000004</v>
      </c>
      <c r="F27" s="31">
        <f t="shared" ref="F27" si="11">D27*1.1</f>
        <v>0.81400000000000006</v>
      </c>
      <c r="G27" s="17">
        <v>1</v>
      </c>
      <c r="H27" s="25"/>
    </row>
    <row r="28" spans="1:8">
      <c r="A28" s="4" t="s">
        <v>296</v>
      </c>
      <c r="B28" s="4"/>
      <c r="C28" s="31">
        <f t="shared" si="7"/>
        <v>0.5</v>
      </c>
      <c r="D28" s="16">
        <v>0.5</v>
      </c>
      <c r="E28" s="31">
        <f t="shared" si="1"/>
        <v>0.45</v>
      </c>
      <c r="F28" s="31">
        <f t="shared" ref="F28" si="12">D28*1.1</f>
        <v>0.55000000000000004</v>
      </c>
      <c r="G28" s="17">
        <v>1</v>
      </c>
      <c r="H28" s="25" t="s">
        <v>297</v>
      </c>
    </row>
    <row r="29" spans="1:8">
      <c r="A29" s="4" t="s">
        <v>121</v>
      </c>
      <c r="B29" s="4"/>
      <c r="C29" s="31"/>
      <c r="D29" s="16"/>
      <c r="E29" s="24"/>
      <c r="F29" s="24"/>
    </row>
    <row r="30" spans="1:8">
      <c r="A30" s="4" t="s">
        <v>123</v>
      </c>
      <c r="B30" s="4" t="s">
        <v>9</v>
      </c>
      <c r="C30" s="31" t="s">
        <v>122</v>
      </c>
      <c r="D30" s="31"/>
      <c r="E30" s="24"/>
      <c r="F30" s="24"/>
    </row>
    <row r="31" spans="1:8">
      <c r="A31" s="31" t="s">
        <v>131</v>
      </c>
      <c r="B31" s="4"/>
      <c r="C31" s="31">
        <f>CHOOSE(G31,D31,E31,F31)</f>
        <v>6.9832402234636895E-2</v>
      </c>
      <c r="D31" s="31">
        <v>6.9832402234636895E-2</v>
      </c>
      <c r="E31" s="31">
        <f>D31*0.9</f>
        <v>6.2849162011173201E-2</v>
      </c>
      <c r="F31" s="31">
        <f t="shared" ref="F31" si="13">D31*1.1</f>
        <v>7.6815642458100589E-2</v>
      </c>
      <c r="G31" s="17">
        <v>1</v>
      </c>
    </row>
    <row r="32" spans="1:8">
      <c r="A32" s="31" t="s">
        <v>129</v>
      </c>
      <c r="B32" s="4"/>
      <c r="C32" s="31">
        <f t="shared" si="7"/>
        <v>5.8659217877095E-2</v>
      </c>
      <c r="D32" s="31">
        <v>5.8659217877095E-2</v>
      </c>
      <c r="E32" s="31">
        <f t="shared" ref="E32:E58" si="14">D32*0.9</f>
        <v>5.2793296089385502E-2</v>
      </c>
      <c r="F32" s="31">
        <f t="shared" ref="F32" si="15">D32*1.1</f>
        <v>6.4525139664804512E-2</v>
      </c>
      <c r="G32" s="17">
        <v>1</v>
      </c>
    </row>
    <row r="33" spans="1:7">
      <c r="A33" s="4" t="s">
        <v>127</v>
      </c>
      <c r="B33" s="4" t="s">
        <v>12</v>
      </c>
      <c r="C33" s="31" t="s">
        <v>125</v>
      </c>
      <c r="D33" s="16"/>
      <c r="E33" s="24"/>
      <c r="F33" s="24"/>
    </row>
    <row r="34" spans="1:7">
      <c r="A34" s="31" t="s">
        <v>131</v>
      </c>
      <c r="B34" s="4"/>
      <c r="C34" s="31">
        <f t="shared" si="7"/>
        <v>0.32135306553911203</v>
      </c>
      <c r="D34" s="31">
        <v>0.32135306553911203</v>
      </c>
      <c r="E34" s="31">
        <f t="shared" si="14"/>
        <v>0.28921775898520086</v>
      </c>
      <c r="F34" s="31">
        <f t="shared" ref="F34:F35" si="16">D34*1.1</f>
        <v>0.35348837209302325</v>
      </c>
      <c r="G34" s="17">
        <v>1</v>
      </c>
    </row>
    <row r="35" spans="1:7">
      <c r="A35" s="31" t="s">
        <v>129</v>
      </c>
      <c r="B35" s="4"/>
      <c r="C35" s="31">
        <f t="shared" si="7"/>
        <v>0.29175475687103603</v>
      </c>
      <c r="D35" s="31">
        <v>0.29175475687103603</v>
      </c>
      <c r="E35" s="31">
        <f t="shared" si="14"/>
        <v>0.26257928118393242</v>
      </c>
      <c r="F35" s="31">
        <f t="shared" si="16"/>
        <v>0.32093023255813963</v>
      </c>
      <c r="G35" s="17">
        <v>1</v>
      </c>
    </row>
    <row r="36" spans="1:7">
      <c r="A36" s="31" t="s">
        <v>133</v>
      </c>
      <c r="B36" s="4"/>
      <c r="C36" s="31">
        <f t="shared" si="7"/>
        <v>9.5137420718816104E-2</v>
      </c>
      <c r="D36" s="31">
        <v>9.5137420718816104E-2</v>
      </c>
      <c r="E36" s="31">
        <f t="shared" si="14"/>
        <v>8.5623678646934501E-2</v>
      </c>
      <c r="F36" s="31">
        <f t="shared" ref="F36:F37" si="17">D36*1.1</f>
        <v>0.10465116279069772</v>
      </c>
      <c r="G36" s="17">
        <v>1</v>
      </c>
    </row>
    <row r="37" spans="1:7">
      <c r="A37" s="31" t="s">
        <v>135</v>
      </c>
      <c r="B37" s="4"/>
      <c r="C37" s="31">
        <f t="shared" si="7"/>
        <v>6.5539112050740006E-2</v>
      </c>
      <c r="D37" s="31">
        <v>6.5539112050740006E-2</v>
      </c>
      <c r="E37" s="31">
        <f t="shared" si="14"/>
        <v>5.8985200845666004E-2</v>
      </c>
      <c r="F37" s="31">
        <f t="shared" si="17"/>
        <v>7.2093023255814015E-2</v>
      </c>
      <c r="G37" s="17">
        <v>1</v>
      </c>
    </row>
    <row r="38" spans="1:7">
      <c r="A38" s="4" t="s">
        <v>137</v>
      </c>
      <c r="B38" s="4"/>
      <c r="C38" s="31" t="s">
        <v>138</v>
      </c>
      <c r="D38" s="16"/>
      <c r="E38" s="24"/>
      <c r="F38" s="24"/>
    </row>
    <row r="39" spans="1:7">
      <c r="A39" s="31" t="s">
        <v>131</v>
      </c>
      <c r="B39" s="4"/>
      <c r="C39" s="31">
        <f t="shared" si="7"/>
        <v>0.16300000000000001</v>
      </c>
      <c r="D39" s="16">
        <v>0.16300000000000001</v>
      </c>
      <c r="E39" s="31">
        <f t="shared" si="14"/>
        <v>0.1467</v>
      </c>
      <c r="F39" s="31">
        <f t="shared" ref="F39:F40" si="18">D39*1.1</f>
        <v>0.17930000000000001</v>
      </c>
      <c r="G39" s="17">
        <v>1</v>
      </c>
    </row>
    <row r="40" spans="1:7">
      <c r="A40" s="31" t="s">
        <v>129</v>
      </c>
      <c r="B40" s="4"/>
      <c r="C40" s="31">
        <f t="shared" si="7"/>
        <v>0.185</v>
      </c>
      <c r="D40" s="16">
        <v>0.185</v>
      </c>
      <c r="E40" s="31">
        <f t="shared" si="14"/>
        <v>0.16650000000000001</v>
      </c>
      <c r="F40" s="31">
        <f t="shared" si="18"/>
        <v>0.20350000000000001</v>
      </c>
      <c r="G40" s="17">
        <v>1</v>
      </c>
    </row>
    <row r="41" spans="1:7">
      <c r="A41" s="31" t="s">
        <v>135</v>
      </c>
      <c r="B41" s="4"/>
      <c r="C41" s="31">
        <f t="shared" si="7"/>
        <v>8.4000000000000005E-2</v>
      </c>
      <c r="D41" s="16">
        <v>8.4000000000000005E-2</v>
      </c>
      <c r="E41" s="31">
        <f t="shared" si="14"/>
        <v>7.5600000000000001E-2</v>
      </c>
      <c r="F41" s="31">
        <f t="shared" ref="F41" si="19">D41*1.1</f>
        <v>9.240000000000001E-2</v>
      </c>
      <c r="G41" s="17">
        <v>1</v>
      </c>
    </row>
    <row r="42" spans="1:7">
      <c r="A42" s="4" t="s">
        <v>139</v>
      </c>
      <c r="B42" s="4"/>
      <c r="C42" s="31" t="s">
        <v>140</v>
      </c>
      <c r="D42" s="16"/>
      <c r="E42" s="24"/>
      <c r="F42" s="24"/>
    </row>
    <row r="43" spans="1:7">
      <c r="A43" s="4" t="s">
        <v>131</v>
      </c>
      <c r="B43" s="4"/>
      <c r="C43" s="31">
        <f t="shared" si="7"/>
        <v>0.158</v>
      </c>
      <c r="D43" s="31">
        <v>0.158</v>
      </c>
      <c r="E43" s="31">
        <f t="shared" si="14"/>
        <v>0.14219999999999999</v>
      </c>
      <c r="F43" s="31">
        <f t="shared" ref="F43:F46" si="20">D43*1.1</f>
        <v>0.17380000000000001</v>
      </c>
      <c r="G43" s="17">
        <v>1</v>
      </c>
    </row>
    <row r="44" spans="1:7">
      <c r="A44" s="4" t="s">
        <v>147</v>
      </c>
      <c r="B44" s="4"/>
      <c r="C44" s="31">
        <f>CHOOSE(G44,D44,E44,F44)</f>
        <v>5.5E-2</v>
      </c>
      <c r="D44" s="31">
        <v>5.5E-2</v>
      </c>
      <c r="E44" s="31">
        <f>D44*0.9</f>
        <v>4.9500000000000002E-2</v>
      </c>
      <c r="F44" s="31">
        <f>D44*1.1</f>
        <v>6.0500000000000005E-2</v>
      </c>
      <c r="G44" s="17">
        <v>1</v>
      </c>
    </row>
    <row r="45" spans="1:7">
      <c r="A45" s="31" t="s">
        <v>133</v>
      </c>
      <c r="B45" s="4"/>
      <c r="C45" s="31">
        <f>CHOOSE(G45,D45,E45,F45)</f>
        <v>5.8999999999999997E-2</v>
      </c>
      <c r="D45" s="31">
        <v>5.8999999999999997E-2</v>
      </c>
      <c r="E45" s="31">
        <f>D45*0.9</f>
        <v>5.3100000000000001E-2</v>
      </c>
      <c r="F45" s="31">
        <f>D45*1.1</f>
        <v>6.4899999999999999E-2</v>
      </c>
      <c r="G45" s="17">
        <v>1</v>
      </c>
    </row>
    <row r="46" spans="1:7">
      <c r="A46" s="4" t="s">
        <v>135</v>
      </c>
      <c r="B46" s="4"/>
      <c r="C46" s="31">
        <f t="shared" si="7"/>
        <v>0.146520146520147</v>
      </c>
      <c r="D46" s="31">
        <v>0.146520146520147</v>
      </c>
      <c r="E46" s="31">
        <f t="shared" si="14"/>
        <v>0.13186813186813232</v>
      </c>
      <c r="F46" s="31">
        <f t="shared" si="20"/>
        <v>0.16117216117216171</v>
      </c>
      <c r="G46" s="17">
        <v>1</v>
      </c>
    </row>
    <row r="47" spans="1:7">
      <c r="A47" s="31" t="s">
        <v>149</v>
      </c>
      <c r="B47" s="4"/>
      <c r="C47" s="31">
        <f t="shared" si="7"/>
        <v>0.13600000000000001</v>
      </c>
      <c r="D47" s="31">
        <v>0.13600000000000001</v>
      </c>
      <c r="E47" s="31">
        <f t="shared" si="14"/>
        <v>0.12240000000000001</v>
      </c>
      <c r="F47" s="31">
        <f t="shared" ref="F47:F48" si="21">D47*1.1</f>
        <v>0.14960000000000001</v>
      </c>
      <c r="G47" s="17">
        <v>1</v>
      </c>
    </row>
    <row r="48" spans="1:7">
      <c r="A48" s="31" t="s">
        <v>151</v>
      </c>
      <c r="B48" s="4"/>
      <c r="C48" s="31">
        <f t="shared" si="7"/>
        <v>0.158</v>
      </c>
      <c r="D48" s="31">
        <v>0.158</v>
      </c>
      <c r="E48" s="31">
        <f t="shared" si="14"/>
        <v>0.14219999999999999</v>
      </c>
      <c r="F48" s="31">
        <f t="shared" si="21"/>
        <v>0.17380000000000001</v>
      </c>
      <c r="G48" s="17">
        <v>1</v>
      </c>
    </row>
    <row r="49" spans="1:8">
      <c r="A49" s="4" t="s">
        <v>142</v>
      </c>
      <c r="B49" s="4"/>
      <c r="C49" s="31" t="s">
        <v>140</v>
      </c>
      <c r="D49" s="16"/>
      <c r="E49" s="24"/>
      <c r="F49" s="24"/>
      <c r="G49" s="17">
        <v>1</v>
      </c>
    </row>
    <row r="50" spans="1:8">
      <c r="A50" s="4" t="s">
        <v>131</v>
      </c>
      <c r="B50" s="4"/>
      <c r="C50" s="31">
        <f>CHOOSE(G50,D50,E50,F50)</f>
        <v>0.113</v>
      </c>
      <c r="D50" s="32">
        <v>0.113</v>
      </c>
      <c r="E50" s="31">
        <f>D50*0.9</f>
        <v>0.1017</v>
      </c>
      <c r="F50" s="31">
        <f>D50*1.1</f>
        <v>0.12430000000000001</v>
      </c>
      <c r="G50" s="17">
        <v>1</v>
      </c>
    </row>
    <row r="51" spans="1:8">
      <c r="A51" s="4" t="s">
        <v>147</v>
      </c>
      <c r="B51" s="4"/>
      <c r="C51" s="31">
        <f t="shared" si="7"/>
        <v>6.2E-2</v>
      </c>
      <c r="D51" s="16">
        <v>6.2E-2</v>
      </c>
      <c r="E51" s="31">
        <f t="shared" si="14"/>
        <v>5.5800000000000002E-2</v>
      </c>
      <c r="F51" s="31">
        <f t="shared" ref="F51:F52" si="22">D51*1.1</f>
        <v>6.8200000000000011E-2</v>
      </c>
      <c r="G51" s="17">
        <v>1</v>
      </c>
    </row>
    <row r="52" spans="1:8">
      <c r="A52" s="4" t="s">
        <v>135</v>
      </c>
      <c r="B52" s="4"/>
      <c r="C52" s="31">
        <f t="shared" si="7"/>
        <v>0.149090909090909</v>
      </c>
      <c r="D52" s="32">
        <v>0.149090909090909</v>
      </c>
      <c r="E52" s="31">
        <f t="shared" si="14"/>
        <v>0.1341818181818181</v>
      </c>
      <c r="F52" s="31">
        <f t="shared" si="22"/>
        <v>0.1639999999999999</v>
      </c>
      <c r="G52" s="17">
        <v>1</v>
      </c>
    </row>
    <row r="53" spans="1:8">
      <c r="A53" s="4" t="s">
        <v>149</v>
      </c>
      <c r="B53" s="4"/>
      <c r="C53" s="31">
        <f t="shared" si="7"/>
        <v>0.153</v>
      </c>
      <c r="D53" s="16">
        <v>0.153</v>
      </c>
      <c r="E53" s="31">
        <f t="shared" si="14"/>
        <v>0.13769999999999999</v>
      </c>
      <c r="F53" s="31">
        <f t="shared" ref="F53:F54" si="23">D53*1.1</f>
        <v>0.16830000000000001</v>
      </c>
      <c r="G53" s="17">
        <v>1</v>
      </c>
    </row>
    <row r="54" spans="1:8">
      <c r="A54" s="4" t="s">
        <v>151</v>
      </c>
      <c r="B54" s="4"/>
      <c r="C54" s="31">
        <f t="shared" si="7"/>
        <v>8.6999999999999994E-2</v>
      </c>
      <c r="D54" s="16">
        <v>8.6999999999999994E-2</v>
      </c>
      <c r="E54" s="31">
        <f t="shared" si="14"/>
        <v>7.8299999999999995E-2</v>
      </c>
      <c r="F54" s="31">
        <f t="shared" si="23"/>
        <v>9.5700000000000007E-2</v>
      </c>
      <c r="G54" s="17">
        <v>1</v>
      </c>
    </row>
    <row r="55" spans="1:8">
      <c r="A55" s="4" t="s">
        <v>124</v>
      </c>
      <c r="B55" s="4"/>
      <c r="C55" s="102" t="s">
        <v>143</v>
      </c>
      <c r="D55" s="102"/>
      <c r="E55" s="3"/>
      <c r="F55" s="24"/>
    </row>
    <row r="56" spans="1:8">
      <c r="A56" s="4" t="s">
        <v>147</v>
      </c>
      <c r="B56" s="4" t="s">
        <v>13</v>
      </c>
      <c r="C56" s="31">
        <f t="shared" si="7"/>
        <v>0.15186246418338101</v>
      </c>
      <c r="D56" s="32">
        <v>0.15186246418338101</v>
      </c>
      <c r="E56" s="31">
        <f t="shared" si="14"/>
        <v>0.13667621776504291</v>
      </c>
      <c r="F56" s="31">
        <f t="shared" ref="F56:F57" si="24">D56*1.1</f>
        <v>0.16704871060171911</v>
      </c>
      <c r="G56" s="17">
        <v>1</v>
      </c>
    </row>
    <row r="57" spans="1:8">
      <c r="A57" s="4" t="s">
        <v>131</v>
      </c>
      <c r="B57" s="4" t="s">
        <v>14</v>
      </c>
      <c r="C57" s="31">
        <f t="shared" si="7"/>
        <v>9.4555873925501396E-2</v>
      </c>
      <c r="D57" s="32">
        <v>9.4555873925501396E-2</v>
      </c>
      <c r="E57" s="31">
        <f t="shared" si="14"/>
        <v>8.5100286532951264E-2</v>
      </c>
      <c r="F57" s="31">
        <f t="shared" si="24"/>
        <v>0.10401146131805154</v>
      </c>
      <c r="G57" s="17">
        <v>1</v>
      </c>
    </row>
    <row r="58" spans="1:8">
      <c r="A58" s="4" t="s">
        <v>133</v>
      </c>
      <c r="B58" s="4" t="s">
        <v>15</v>
      </c>
      <c r="C58" s="31">
        <f t="shared" si="7"/>
        <v>6.4655172413793094E-2</v>
      </c>
      <c r="D58" s="32">
        <v>6.4655172413793094E-2</v>
      </c>
      <c r="E58" s="31">
        <f t="shared" si="14"/>
        <v>5.8189655172413784E-2</v>
      </c>
      <c r="F58" s="31">
        <f t="shared" ref="F58" si="25">D58*1.1</f>
        <v>7.1120689655172403E-2</v>
      </c>
      <c r="G58" s="17">
        <v>1</v>
      </c>
    </row>
    <row r="59" spans="1:8">
      <c r="A59" s="4" t="s">
        <v>145</v>
      </c>
      <c r="B59" s="4"/>
      <c r="C59" s="103" t="s">
        <v>152</v>
      </c>
      <c r="D59" s="103"/>
      <c r="E59" s="103"/>
      <c r="F59" s="103"/>
      <c r="G59" s="103"/>
    </row>
    <row r="60" spans="1:8">
      <c r="A60" s="4" t="s">
        <v>112</v>
      </c>
      <c r="B60" s="4" t="s">
        <v>16</v>
      </c>
      <c r="C60" s="31">
        <f t="shared" si="7"/>
        <v>0.71</v>
      </c>
      <c r="D60" s="16">
        <v>0.71</v>
      </c>
      <c r="E60" s="24">
        <v>0.67</v>
      </c>
      <c r="F60" s="24">
        <v>0.76</v>
      </c>
      <c r="G60" s="17">
        <v>1</v>
      </c>
    </row>
    <row r="61" spans="1:8">
      <c r="A61" s="4" t="s">
        <v>114</v>
      </c>
      <c r="B61" s="4" t="s">
        <v>17</v>
      </c>
      <c r="C61" s="31">
        <f t="shared" si="7"/>
        <v>0.67</v>
      </c>
      <c r="D61" s="16">
        <v>0.67</v>
      </c>
      <c r="E61" s="24">
        <v>0.59</v>
      </c>
      <c r="F61" s="24">
        <v>0.75</v>
      </c>
      <c r="G61" s="17">
        <v>1</v>
      </c>
    </row>
    <row r="62" spans="1:8">
      <c r="A62" s="39" t="s">
        <v>131</v>
      </c>
      <c r="B62" s="4" t="s">
        <v>18</v>
      </c>
      <c r="C62" s="31">
        <f t="shared" si="7"/>
        <v>0.35</v>
      </c>
      <c r="D62" s="16">
        <v>0.35</v>
      </c>
      <c r="E62" s="31">
        <f t="shared" ref="E62:E74" si="26">D62*0.9</f>
        <v>0.315</v>
      </c>
      <c r="F62" s="31">
        <f t="shared" ref="F62" si="27">D62*1.1</f>
        <v>0.38500000000000001</v>
      </c>
      <c r="G62" s="17">
        <v>1</v>
      </c>
      <c r="H62" s="26" t="s">
        <v>155</v>
      </c>
    </row>
    <row r="63" spans="1:8">
      <c r="A63" s="39" t="s">
        <v>147</v>
      </c>
      <c r="B63" s="5"/>
      <c r="C63" s="31">
        <f t="shared" si="7"/>
        <v>7.0000000000000007E-2</v>
      </c>
      <c r="D63" s="16">
        <v>7.0000000000000007E-2</v>
      </c>
      <c r="E63" s="38">
        <v>7.4999999999999997E-2</v>
      </c>
      <c r="F63" s="38">
        <v>0.23</v>
      </c>
      <c r="G63" s="17">
        <v>1</v>
      </c>
      <c r="H63" s="26" t="s">
        <v>154</v>
      </c>
    </row>
    <row r="64" spans="1:8">
      <c r="A64" s="39" t="s">
        <v>135</v>
      </c>
      <c r="B64" s="5"/>
      <c r="C64" s="31">
        <f t="shared" si="7"/>
        <v>0.35</v>
      </c>
      <c r="D64" s="16">
        <v>0.35</v>
      </c>
      <c r="E64" s="31">
        <f t="shared" si="26"/>
        <v>0.315</v>
      </c>
      <c r="F64" s="31">
        <f t="shared" ref="F64" si="28">D64*1.1</f>
        <v>0.38500000000000001</v>
      </c>
      <c r="G64" s="17">
        <v>1</v>
      </c>
      <c r="H64" s="26" t="s">
        <v>155</v>
      </c>
    </row>
    <row r="65" spans="1:8">
      <c r="A65" s="39" t="s">
        <v>133</v>
      </c>
      <c r="B65" s="24" t="s">
        <v>19</v>
      </c>
      <c r="C65" s="31">
        <f t="shared" si="7"/>
        <v>0.11</v>
      </c>
      <c r="D65" s="24">
        <v>0.11</v>
      </c>
      <c r="E65" s="31">
        <f t="shared" si="26"/>
        <v>9.9000000000000005E-2</v>
      </c>
      <c r="F65" s="31">
        <f t="shared" ref="F65:F66" si="29">D65*1.1</f>
        <v>0.12100000000000001</v>
      </c>
      <c r="G65" s="17">
        <v>1</v>
      </c>
      <c r="H65" s="26" t="s">
        <v>153</v>
      </c>
    </row>
    <row r="66" spans="1:8">
      <c r="A66" s="39" t="s">
        <v>151</v>
      </c>
      <c r="B66" s="24" t="s">
        <v>20</v>
      </c>
      <c r="C66" s="31">
        <f t="shared" si="7"/>
        <v>0.47</v>
      </c>
      <c r="D66" s="24">
        <v>0.47</v>
      </c>
      <c r="E66" s="31">
        <f t="shared" si="26"/>
        <v>0.42299999999999999</v>
      </c>
      <c r="F66" s="31">
        <f t="shared" si="29"/>
        <v>0.51700000000000002</v>
      </c>
      <c r="G66" s="17">
        <v>1</v>
      </c>
      <c r="H66" s="26" t="s">
        <v>155</v>
      </c>
    </row>
    <row r="67" spans="1:8">
      <c r="A67" s="40" t="s">
        <v>149</v>
      </c>
      <c r="B67" s="24" t="s">
        <v>21</v>
      </c>
      <c r="C67" s="31">
        <f t="shared" si="7"/>
        <v>0.03</v>
      </c>
      <c r="D67" s="24">
        <v>0.03</v>
      </c>
      <c r="E67" s="31">
        <f t="shared" si="26"/>
        <v>2.7E-2</v>
      </c>
      <c r="F67" s="31">
        <f t="shared" ref="F67" si="30">D67*1.1</f>
        <v>3.3000000000000002E-2</v>
      </c>
      <c r="G67" s="17">
        <v>1</v>
      </c>
      <c r="H67" s="26" t="s">
        <v>155</v>
      </c>
    </row>
    <row r="68" spans="1:8">
      <c r="A68" s="24" t="s">
        <v>157</v>
      </c>
      <c r="B68" s="24" t="s">
        <v>22</v>
      </c>
      <c r="C68" s="36" t="s">
        <v>158</v>
      </c>
      <c r="D68" s="24"/>
      <c r="E68" s="24"/>
      <c r="F68" s="24"/>
    </row>
    <row r="69" spans="1:8">
      <c r="A69" s="39" t="s">
        <v>131</v>
      </c>
      <c r="B69" s="24" t="s">
        <v>23</v>
      </c>
      <c r="C69" s="31">
        <f t="shared" si="7"/>
        <v>13656</v>
      </c>
      <c r="D69" s="24">
        <v>13656</v>
      </c>
      <c r="E69" s="31">
        <f t="shared" si="26"/>
        <v>12290.4</v>
      </c>
      <c r="F69" s="31">
        <f t="shared" ref="F69:F70" si="31">D69*1.1</f>
        <v>15021.6</v>
      </c>
      <c r="G69" s="17">
        <v>1</v>
      </c>
    </row>
    <row r="70" spans="1:8">
      <c r="A70" s="39" t="s">
        <v>147</v>
      </c>
      <c r="B70" s="24" t="s">
        <v>24</v>
      </c>
      <c r="C70" s="31">
        <f t="shared" si="7"/>
        <v>7941</v>
      </c>
      <c r="D70" s="24">
        <v>7941</v>
      </c>
      <c r="E70" s="31">
        <f t="shared" si="26"/>
        <v>7146.9000000000005</v>
      </c>
      <c r="F70" s="31">
        <f t="shared" si="31"/>
        <v>8735.1</v>
      </c>
      <c r="G70" s="17">
        <v>1</v>
      </c>
    </row>
    <row r="71" spans="1:8">
      <c r="A71" s="39" t="s">
        <v>135</v>
      </c>
      <c r="B71" s="24" t="s">
        <v>25</v>
      </c>
      <c r="C71" s="31">
        <f t="shared" si="7"/>
        <v>0</v>
      </c>
      <c r="D71" s="24">
        <v>0</v>
      </c>
      <c r="E71" s="31">
        <f t="shared" si="26"/>
        <v>0</v>
      </c>
      <c r="F71" s="31">
        <f t="shared" ref="F71:F74" si="32">D71*1.1</f>
        <v>0</v>
      </c>
      <c r="G71" s="17">
        <v>1</v>
      </c>
    </row>
    <row r="72" spans="1:8">
      <c r="A72" s="39" t="s">
        <v>133</v>
      </c>
      <c r="B72" s="24" t="s">
        <v>26</v>
      </c>
      <c r="C72" s="31">
        <f t="shared" si="7"/>
        <v>13105</v>
      </c>
      <c r="D72" s="24">
        <v>13105</v>
      </c>
      <c r="E72" s="31">
        <f t="shared" si="26"/>
        <v>11794.5</v>
      </c>
      <c r="F72" s="31">
        <f t="shared" si="32"/>
        <v>14415.500000000002</v>
      </c>
      <c r="G72" s="17">
        <v>1</v>
      </c>
    </row>
    <row r="73" spans="1:8">
      <c r="A73" s="39" t="s">
        <v>151</v>
      </c>
      <c r="B73" s="24" t="s">
        <v>27</v>
      </c>
      <c r="C73" s="31">
        <f t="shared" si="7"/>
        <v>13656</v>
      </c>
      <c r="D73" s="24">
        <v>13656</v>
      </c>
      <c r="E73" s="31">
        <f t="shared" si="26"/>
        <v>12290.4</v>
      </c>
      <c r="F73" s="31">
        <f t="shared" si="32"/>
        <v>15021.6</v>
      </c>
      <c r="G73" s="17">
        <v>1</v>
      </c>
      <c r="H73" s="25" t="s">
        <v>161</v>
      </c>
    </row>
    <row r="74" spans="1:8">
      <c r="A74" s="40" t="s">
        <v>149</v>
      </c>
      <c r="B74" s="24" t="s">
        <v>28</v>
      </c>
      <c r="C74" s="31">
        <f t="shared" si="7"/>
        <v>3232</v>
      </c>
      <c r="D74" s="24">
        <v>3232</v>
      </c>
      <c r="E74" s="31">
        <f t="shared" si="26"/>
        <v>2908.8</v>
      </c>
      <c r="F74" s="31">
        <f t="shared" si="32"/>
        <v>3555.2000000000003</v>
      </c>
      <c r="G74" s="17">
        <v>1</v>
      </c>
      <c r="H74" s="26" t="s">
        <v>160</v>
      </c>
    </row>
    <row r="75" spans="1:8">
      <c r="A75" s="31" t="s">
        <v>280</v>
      </c>
      <c r="B75" s="24"/>
      <c r="C75" s="31"/>
      <c r="D75" s="24"/>
      <c r="E75" s="31"/>
      <c r="F75" s="31"/>
      <c r="G75" s="17">
        <v>1</v>
      </c>
    </row>
    <row r="76" spans="1:8">
      <c r="A76" s="39" t="s">
        <v>131</v>
      </c>
      <c r="B76" s="24"/>
      <c r="C76" s="31">
        <f t="shared" si="7"/>
        <v>4.1900000000000004</v>
      </c>
      <c r="D76" s="24">
        <v>4.1900000000000004</v>
      </c>
      <c r="E76" s="31">
        <v>3.3520000000000003</v>
      </c>
      <c r="F76" s="31">
        <v>5.0280000000000005</v>
      </c>
      <c r="G76" s="17">
        <v>1</v>
      </c>
      <c r="H76" s="25" t="s">
        <v>281</v>
      </c>
    </row>
    <row r="77" spans="1:8">
      <c r="A77" s="39" t="s">
        <v>147</v>
      </c>
      <c r="B77" s="24"/>
      <c r="C77" s="31">
        <f t="shared" si="7"/>
        <v>6.83</v>
      </c>
      <c r="D77" s="24">
        <v>6.83</v>
      </c>
      <c r="E77" s="31">
        <v>5.4640000000000004</v>
      </c>
      <c r="F77" s="31">
        <v>8.1959999999999997</v>
      </c>
      <c r="G77" s="17">
        <v>1</v>
      </c>
      <c r="H77" s="25" t="s">
        <v>281</v>
      </c>
    </row>
    <row r="78" spans="1:8">
      <c r="A78" s="39" t="s">
        <v>135</v>
      </c>
      <c r="B78" s="24"/>
      <c r="C78" s="31">
        <f t="shared" si="7"/>
        <v>4.5</v>
      </c>
      <c r="D78" s="24">
        <v>4.5</v>
      </c>
      <c r="E78" s="31">
        <v>3.6</v>
      </c>
      <c r="F78" s="31">
        <v>5.3999999999999995</v>
      </c>
      <c r="G78" s="17">
        <v>1</v>
      </c>
      <c r="H78" s="25" t="s">
        <v>281</v>
      </c>
    </row>
    <row r="79" spans="1:8">
      <c r="A79" s="39" t="s">
        <v>133</v>
      </c>
      <c r="B79" s="24"/>
      <c r="C79" s="31">
        <f t="shared" si="7"/>
        <v>47.29</v>
      </c>
      <c r="D79" s="24">
        <v>47.29</v>
      </c>
      <c r="E79" s="31">
        <v>37.832000000000001</v>
      </c>
      <c r="F79" s="31">
        <v>56.747999999999998</v>
      </c>
      <c r="G79" s="17">
        <v>1</v>
      </c>
      <c r="H79" s="25" t="s">
        <v>281</v>
      </c>
    </row>
    <row r="80" spans="1:8">
      <c r="A80" s="39" t="s">
        <v>151</v>
      </c>
      <c r="B80" s="24"/>
      <c r="C80" s="31">
        <f t="shared" si="7"/>
        <v>4.1900000000000004</v>
      </c>
      <c r="D80" s="24">
        <v>4.1900000000000004</v>
      </c>
      <c r="E80" s="31">
        <v>3.3520000000000003</v>
      </c>
      <c r="F80" s="31">
        <v>5.0280000000000005</v>
      </c>
      <c r="G80" s="17">
        <v>1</v>
      </c>
      <c r="H80" s="25" t="s">
        <v>282</v>
      </c>
    </row>
    <row r="81" spans="1:8">
      <c r="A81" s="40" t="s">
        <v>149</v>
      </c>
      <c r="B81" s="24"/>
      <c r="C81" s="31">
        <f t="shared" si="7"/>
        <v>8</v>
      </c>
      <c r="D81" s="24">
        <v>8</v>
      </c>
      <c r="E81" s="31">
        <f t="shared" ref="E81" si="33">D81*0.9</f>
        <v>7.2</v>
      </c>
      <c r="F81" s="31">
        <f t="shared" ref="F81" si="34">D81*1.1</f>
        <v>8.8000000000000007</v>
      </c>
      <c r="G81" s="17">
        <v>1</v>
      </c>
      <c r="H81" s="25" t="s">
        <v>159</v>
      </c>
    </row>
    <row r="82" spans="1:8" s="34" customFormat="1">
      <c r="A82" s="4" t="s">
        <v>232</v>
      </c>
      <c r="B82" s="17"/>
      <c r="C82" s="17"/>
      <c r="D82" s="17"/>
      <c r="E82" s="17"/>
      <c r="F82" s="17"/>
      <c r="G82" s="17"/>
    </row>
    <row r="83" spans="1:8" s="34" customFormat="1">
      <c r="A83" s="4" t="s">
        <v>198</v>
      </c>
      <c r="B83" s="17"/>
      <c r="C83" s="17"/>
      <c r="D83" s="17"/>
      <c r="E83" s="17"/>
      <c r="F83" s="17"/>
      <c r="G83" s="17"/>
    </row>
    <row r="84" spans="1:8" s="34" customFormat="1">
      <c r="A84" s="4" t="s">
        <v>202</v>
      </c>
      <c r="B84" s="17"/>
      <c r="C84" s="31">
        <f t="shared" ref="C84:C96" si="35">CHOOSE(G84,D84,E84,F84)</f>
        <v>-0.48699999999999999</v>
      </c>
      <c r="D84" s="24">
        <v>-0.48699999999999999</v>
      </c>
      <c r="E84" s="31">
        <v>-0.71</v>
      </c>
      <c r="F84" s="31">
        <v>-0.26300000000000001</v>
      </c>
      <c r="G84" s="17">
        <v>1</v>
      </c>
    </row>
    <row r="85" spans="1:8" s="34" customFormat="1">
      <c r="A85" s="4" t="s">
        <v>174</v>
      </c>
      <c r="B85" s="17"/>
      <c r="C85" s="31">
        <f t="shared" si="35"/>
        <v>-0.57799999999999996</v>
      </c>
      <c r="D85" s="24">
        <v>-0.57799999999999996</v>
      </c>
      <c r="E85" s="31">
        <v>-0.72</v>
      </c>
      <c r="F85" s="31">
        <v>-0.439</v>
      </c>
      <c r="G85" s="17">
        <v>1</v>
      </c>
    </row>
    <row r="86" spans="1:8" s="34" customFormat="1">
      <c r="A86" s="4" t="s">
        <v>176</v>
      </c>
      <c r="B86" s="17"/>
      <c r="C86" s="31">
        <f t="shared" si="35"/>
        <v>-0.35599999999999998</v>
      </c>
      <c r="D86" s="24">
        <v>-0.35599999999999998</v>
      </c>
      <c r="E86" s="31">
        <v>-0.58399999999999996</v>
      </c>
      <c r="F86" s="31">
        <v>-0.126</v>
      </c>
      <c r="G86" s="17">
        <v>1</v>
      </c>
    </row>
    <row r="87" spans="1:8" s="34" customFormat="1">
      <c r="A87" s="4" t="s">
        <v>172</v>
      </c>
      <c r="B87" s="17"/>
      <c r="C87" s="31">
        <f t="shared" si="35"/>
        <v>-0.94499999999999995</v>
      </c>
      <c r="D87" s="24">
        <v>-0.94499999999999995</v>
      </c>
      <c r="E87" s="31">
        <v>-1.1759999999999999</v>
      </c>
      <c r="F87" s="31">
        <v>-0.71699999999999997</v>
      </c>
      <c r="G87" s="17">
        <v>1</v>
      </c>
    </row>
    <row r="88" spans="1:8" s="34" customFormat="1">
      <c r="A88" s="4" t="s">
        <v>185</v>
      </c>
      <c r="B88" s="17"/>
      <c r="C88" s="31">
        <f t="shared" si="35"/>
        <v>-0.82599999999999996</v>
      </c>
      <c r="D88" s="24">
        <v>-0.82599999999999996</v>
      </c>
      <c r="E88" s="31">
        <v>-1.018</v>
      </c>
      <c r="F88" s="31">
        <v>-0.627</v>
      </c>
      <c r="G88" s="17">
        <v>1</v>
      </c>
    </row>
    <row r="89" spans="1:8" s="34" customFormat="1">
      <c r="A89" s="4" t="s">
        <v>183</v>
      </c>
      <c r="B89" s="17"/>
      <c r="C89" s="31">
        <f t="shared" si="35"/>
        <v>-0.92</v>
      </c>
      <c r="D89" s="24">
        <v>-0.92</v>
      </c>
      <c r="E89" s="31">
        <v>-1.2629999999999999</v>
      </c>
      <c r="F89" s="31">
        <v>-0.57599999999999996</v>
      </c>
      <c r="G89" s="17">
        <v>1</v>
      </c>
    </row>
    <row r="90" spans="1:8" s="34" customFormat="1">
      <c r="A90" s="4" t="s">
        <v>200</v>
      </c>
      <c r="B90" s="17"/>
      <c r="C90" s="17"/>
      <c r="D90" s="17"/>
      <c r="E90" s="17"/>
      <c r="F90" s="17"/>
      <c r="G90" s="17"/>
    </row>
    <row r="91" spans="1:8" s="34" customFormat="1">
      <c r="A91" s="4" t="s">
        <v>202</v>
      </c>
      <c r="B91" s="17"/>
      <c r="C91" s="24">
        <f t="shared" si="35"/>
        <v>0.55800000000000005</v>
      </c>
      <c r="D91" s="31">
        <v>0.55800000000000005</v>
      </c>
      <c r="E91" s="31">
        <v>-0.34100000000000003</v>
      </c>
      <c r="F91" s="24">
        <v>1.452</v>
      </c>
      <c r="G91" s="17">
        <v>1</v>
      </c>
    </row>
    <row r="92" spans="1:8" s="34" customFormat="1">
      <c r="A92" s="4" t="s">
        <v>174</v>
      </c>
      <c r="B92" s="17"/>
      <c r="C92" s="24">
        <f t="shared" si="35"/>
        <v>0.33400000000000002</v>
      </c>
      <c r="D92" s="31">
        <v>0.33400000000000002</v>
      </c>
      <c r="E92" s="31">
        <v>-0.28299999999999997</v>
      </c>
      <c r="F92" s="24">
        <v>0.94399999999999995</v>
      </c>
      <c r="G92" s="17">
        <v>1</v>
      </c>
    </row>
    <row r="93" spans="1:8" s="34" customFormat="1">
      <c r="A93" s="4" t="s">
        <v>176</v>
      </c>
      <c r="B93" s="17"/>
      <c r="C93" s="24">
        <f t="shared" si="35"/>
        <v>-0.38900000000000001</v>
      </c>
      <c r="D93" s="31">
        <v>-0.38900000000000001</v>
      </c>
      <c r="E93" s="31">
        <v>-1.5089999999999999</v>
      </c>
      <c r="F93" s="24">
        <v>0.69199999999999995</v>
      </c>
      <c r="G93" s="17">
        <v>1</v>
      </c>
    </row>
    <row r="94" spans="1:8" s="34" customFormat="1">
      <c r="A94" s="4" t="s">
        <v>172</v>
      </c>
      <c r="B94" s="17"/>
      <c r="C94" s="24">
        <f t="shared" si="35"/>
        <v>0.76900000000000002</v>
      </c>
      <c r="D94" s="31">
        <v>0.76900000000000002</v>
      </c>
      <c r="E94" s="31">
        <v>-0.24</v>
      </c>
      <c r="F94" s="24">
        <v>1.762</v>
      </c>
      <c r="G94" s="17">
        <v>1</v>
      </c>
    </row>
    <row r="95" spans="1:8" s="34" customFormat="1">
      <c r="A95" s="4" t="s">
        <v>185</v>
      </c>
      <c r="B95" s="17"/>
      <c r="C95" s="24">
        <f t="shared" si="35"/>
        <v>0.499</v>
      </c>
      <c r="D95" s="31">
        <v>0.499</v>
      </c>
      <c r="E95" s="31">
        <v>-0.34300000000000003</v>
      </c>
      <c r="F95" s="24">
        <v>1.3620000000000001</v>
      </c>
      <c r="G95" s="17">
        <v>1</v>
      </c>
    </row>
    <row r="96" spans="1:8" s="34" customFormat="1">
      <c r="A96" s="4" t="s">
        <v>183</v>
      </c>
      <c r="B96" s="17"/>
      <c r="C96" s="24">
        <f t="shared" si="35"/>
        <v>-0.49</v>
      </c>
      <c r="D96" s="31">
        <v>-0.49</v>
      </c>
      <c r="E96" s="31">
        <v>-3.9</v>
      </c>
      <c r="F96" s="24">
        <v>2.5369999999999999</v>
      </c>
      <c r="G96" s="17">
        <v>1</v>
      </c>
    </row>
    <row r="97" spans="1:7" s="34" customFormat="1">
      <c r="A97" s="4" t="s">
        <v>230</v>
      </c>
      <c r="B97" s="17"/>
      <c r="C97" s="17"/>
      <c r="D97" s="17"/>
      <c r="E97" s="17"/>
      <c r="F97" s="17"/>
      <c r="G97" s="17"/>
    </row>
    <row r="98" spans="1:7" s="34" customFormat="1">
      <c r="A98" s="4" t="s">
        <v>198</v>
      </c>
      <c r="B98" s="17"/>
      <c r="C98" s="17"/>
      <c r="D98" s="17"/>
      <c r="E98" s="17"/>
      <c r="F98" s="17"/>
      <c r="G98" s="17"/>
    </row>
    <row r="99" spans="1:7" s="34" customFormat="1">
      <c r="A99" s="4" t="s">
        <v>202</v>
      </c>
      <c r="B99" s="17"/>
      <c r="C99" s="31">
        <f t="shared" ref="C99:C104" si="36">CHOOSE(G99,D99,E99,F99)</f>
        <v>-0.47399999999999998</v>
      </c>
      <c r="D99" s="24">
        <v>-0.47399999999999998</v>
      </c>
      <c r="E99" s="31">
        <v>-0.84199999999999997</v>
      </c>
      <c r="F99" s="31">
        <v>-0.112</v>
      </c>
      <c r="G99" s="17">
        <v>1</v>
      </c>
    </row>
    <row r="100" spans="1:7" s="34" customFormat="1">
      <c r="A100" s="4" t="s">
        <v>174</v>
      </c>
      <c r="B100" s="17"/>
      <c r="C100" s="31">
        <f t="shared" si="36"/>
        <v>-0.27300000000000002</v>
      </c>
      <c r="D100" s="24">
        <v>-0.27300000000000002</v>
      </c>
      <c r="E100" s="31">
        <v>-0.49199999999999999</v>
      </c>
      <c r="F100" s="31">
        <v>-4.1000000000000002E-2</v>
      </c>
      <c r="G100" s="17">
        <v>1</v>
      </c>
    </row>
    <row r="101" spans="1:7" s="34" customFormat="1">
      <c r="A101" s="4" t="s">
        <v>176</v>
      </c>
      <c r="B101" s="17"/>
      <c r="C101" s="31">
        <f t="shared" si="36"/>
        <v>-0.126</v>
      </c>
      <c r="D101" s="24">
        <v>-0.126</v>
      </c>
      <c r="E101" s="31">
        <v>-0.46200000000000002</v>
      </c>
      <c r="F101" s="31">
        <v>0.22600000000000001</v>
      </c>
      <c r="G101" s="17">
        <v>1</v>
      </c>
    </row>
    <row r="102" spans="1:7" s="34" customFormat="1">
      <c r="A102" s="4" t="s">
        <v>172</v>
      </c>
      <c r="B102" s="17"/>
      <c r="C102" s="31">
        <f t="shared" si="36"/>
        <v>-0.36299999999999999</v>
      </c>
      <c r="D102" s="24">
        <v>-0.36299999999999999</v>
      </c>
      <c r="E102" s="31">
        <v>-0.7</v>
      </c>
      <c r="F102" s="31">
        <v>-1.9E-2</v>
      </c>
      <c r="G102" s="17">
        <v>1</v>
      </c>
    </row>
    <row r="103" spans="1:7" s="34" customFormat="1">
      <c r="A103" s="4" t="s">
        <v>185</v>
      </c>
      <c r="B103" s="17"/>
      <c r="C103" s="31">
        <f t="shared" si="36"/>
        <v>-0.89500000000000002</v>
      </c>
      <c r="D103" s="24">
        <v>-0.89500000000000002</v>
      </c>
      <c r="E103" s="31">
        <v>-1.2110000000000001</v>
      </c>
      <c r="F103" s="31">
        <v>-0.55000000000000004</v>
      </c>
      <c r="G103" s="17">
        <v>1</v>
      </c>
    </row>
    <row r="104" spans="1:7" s="34" customFormat="1">
      <c r="A104" s="4" t="s">
        <v>183</v>
      </c>
      <c r="B104" s="17"/>
      <c r="C104" s="31">
        <f t="shared" si="36"/>
        <v>-0.495</v>
      </c>
      <c r="D104" s="24">
        <v>-0.495</v>
      </c>
      <c r="E104" s="31">
        <v>-1.196</v>
      </c>
      <c r="F104" s="31">
        <v>0.182</v>
      </c>
      <c r="G104" s="17">
        <v>1</v>
      </c>
    </row>
    <row r="105" spans="1:7" s="34" customFormat="1">
      <c r="A105" s="4" t="s">
        <v>200</v>
      </c>
      <c r="B105" s="17"/>
      <c r="C105" s="17"/>
      <c r="D105" s="17"/>
      <c r="E105" s="17"/>
      <c r="F105" s="17"/>
      <c r="G105" s="17"/>
    </row>
    <row r="106" spans="1:7" s="34" customFormat="1">
      <c r="A106" s="4" t="s">
        <v>202</v>
      </c>
      <c r="B106" s="17"/>
      <c r="C106" s="24">
        <f t="shared" ref="C106:C111" si="37">CHOOSE(G106,D106,E106,F106)</f>
        <v>0.02</v>
      </c>
      <c r="D106" s="31">
        <v>0.02</v>
      </c>
      <c r="E106" s="31">
        <v>-5.0000000000000001E-3</v>
      </c>
      <c r="F106" s="24">
        <v>4.4999999999999998E-2</v>
      </c>
      <c r="G106" s="17">
        <v>1</v>
      </c>
    </row>
    <row r="107" spans="1:7" s="34" customFormat="1">
      <c r="A107" s="4" t="s">
        <v>174</v>
      </c>
      <c r="B107" s="17"/>
      <c r="C107" s="24">
        <f t="shared" si="37"/>
        <v>8.0000000000000002E-3</v>
      </c>
      <c r="D107" s="31">
        <v>8.0000000000000002E-3</v>
      </c>
      <c r="E107" s="31">
        <v>-1.0999999999999999E-2</v>
      </c>
      <c r="F107" s="24">
        <v>2.5999999999999999E-2</v>
      </c>
      <c r="G107" s="17">
        <v>1</v>
      </c>
    </row>
    <row r="108" spans="1:7" s="34" customFormat="1">
      <c r="A108" s="4" t="s">
        <v>176</v>
      </c>
      <c r="B108" s="17"/>
      <c r="C108" s="24">
        <f t="shared" si="37"/>
        <v>1.0999999999999999E-2</v>
      </c>
      <c r="D108" s="31">
        <v>1.0999999999999999E-2</v>
      </c>
      <c r="E108" s="31">
        <v>-1.2E-2</v>
      </c>
      <c r="F108" s="24">
        <v>3.4000000000000002E-2</v>
      </c>
      <c r="G108" s="17">
        <v>1</v>
      </c>
    </row>
    <row r="109" spans="1:7" s="34" customFormat="1">
      <c r="A109" s="4" t="s">
        <v>172</v>
      </c>
      <c r="B109" s="17"/>
      <c r="C109" s="24">
        <f t="shared" si="37"/>
        <v>1.2E-2</v>
      </c>
      <c r="D109" s="31">
        <v>1.2E-2</v>
      </c>
      <c r="E109" s="31">
        <v>-1.0999999999999999E-2</v>
      </c>
      <c r="F109" s="24">
        <v>3.5000000000000003E-2</v>
      </c>
      <c r="G109" s="17">
        <v>1</v>
      </c>
    </row>
    <row r="110" spans="1:7" s="34" customFormat="1">
      <c r="A110" s="4" t="s">
        <v>185</v>
      </c>
      <c r="B110" s="17"/>
      <c r="C110" s="24">
        <f t="shared" si="37"/>
        <v>0.03</v>
      </c>
      <c r="D110" s="31">
        <v>0.03</v>
      </c>
      <c r="E110" s="31">
        <v>8.9999999999999993E-3</v>
      </c>
      <c r="F110" s="24">
        <v>5.0999999999999997E-2</v>
      </c>
      <c r="G110" s="17">
        <v>1</v>
      </c>
    </row>
    <row r="111" spans="1:7" s="34" customFormat="1">
      <c r="A111" s="4" t="s">
        <v>183</v>
      </c>
      <c r="B111" s="17"/>
      <c r="C111" s="24">
        <f t="shared" si="37"/>
        <v>2.8000000000000001E-2</v>
      </c>
      <c r="D111" s="31">
        <v>2.8000000000000001E-2</v>
      </c>
      <c r="E111" s="31">
        <v>-0.02</v>
      </c>
      <c r="F111" s="24">
        <v>7.6999999999999999E-2</v>
      </c>
      <c r="G111" s="17">
        <v>1</v>
      </c>
    </row>
    <row r="112" spans="1:7" s="34" customFormat="1">
      <c r="A112" s="4" t="s">
        <v>301</v>
      </c>
      <c r="B112" s="17"/>
      <c r="C112" s="17"/>
      <c r="D112" s="17"/>
      <c r="E112" s="17"/>
      <c r="F112" s="17"/>
      <c r="G112" s="17"/>
    </row>
    <row r="113" spans="1:7" s="34" customFormat="1">
      <c r="A113" s="4" t="s">
        <v>198</v>
      </c>
      <c r="B113" s="17"/>
      <c r="C113" s="17"/>
      <c r="D113" s="17"/>
      <c r="E113" s="17"/>
      <c r="F113" s="17"/>
      <c r="G113" s="17"/>
    </row>
    <row r="114" spans="1:7" s="34" customFormat="1">
      <c r="A114" s="4" t="s">
        <v>202</v>
      </c>
      <c r="B114" s="17"/>
      <c r="C114" s="31">
        <f t="shared" ref="C114:C119" si="38">CHOOSE(G114,D114,E114,F114)</f>
        <v>-1.429</v>
      </c>
      <c r="D114" s="24">
        <v>-1.429</v>
      </c>
      <c r="E114" s="31">
        <v>-2.6760000000000002</v>
      </c>
      <c r="F114" s="31">
        <v>-0.193</v>
      </c>
      <c r="G114" s="17">
        <v>1</v>
      </c>
    </row>
    <row r="115" spans="1:7" s="34" customFormat="1">
      <c r="A115" s="4" t="s">
        <v>174</v>
      </c>
      <c r="B115" s="17"/>
      <c r="C115" s="31">
        <f t="shared" si="38"/>
        <v>-0.63700000000000001</v>
      </c>
      <c r="D115" s="24">
        <v>-0.63700000000000001</v>
      </c>
      <c r="E115" s="31">
        <v>-1.55</v>
      </c>
      <c r="F115" s="31">
        <v>0.27800000000000002</v>
      </c>
      <c r="G115" s="17">
        <v>1</v>
      </c>
    </row>
    <row r="116" spans="1:7" s="34" customFormat="1">
      <c r="A116" s="4" t="s">
        <v>176</v>
      </c>
      <c r="B116" s="17"/>
      <c r="C116" s="31">
        <f t="shared" si="38"/>
        <v>1.6080000000000001</v>
      </c>
      <c r="D116" s="24">
        <v>1.6080000000000001</v>
      </c>
      <c r="E116" s="31">
        <v>0.16300000000000001</v>
      </c>
      <c r="F116" s="31">
        <v>3.0950000000000002</v>
      </c>
      <c r="G116" s="17">
        <v>1</v>
      </c>
    </row>
    <row r="117" spans="1:7" s="34" customFormat="1">
      <c r="A117" s="4" t="s">
        <v>172</v>
      </c>
      <c r="B117" s="17"/>
      <c r="C117" s="31">
        <f t="shared" si="38"/>
        <v>0.52200000000000002</v>
      </c>
      <c r="D117" s="24">
        <v>0.52200000000000002</v>
      </c>
      <c r="E117" s="31">
        <v>-0.91</v>
      </c>
      <c r="F117" s="31">
        <v>1.954</v>
      </c>
      <c r="G117" s="17">
        <v>1</v>
      </c>
    </row>
    <row r="118" spans="1:7" s="34" customFormat="1">
      <c r="A118" s="4" t="s">
        <v>185</v>
      </c>
      <c r="B118" s="17"/>
      <c r="C118" s="31">
        <f t="shared" si="38"/>
        <v>-0.42699999999999999</v>
      </c>
      <c r="D118" s="24">
        <v>-0.42699999999999999</v>
      </c>
      <c r="E118" s="31">
        <v>-1.474</v>
      </c>
      <c r="F118" s="31">
        <v>0.67700000000000005</v>
      </c>
      <c r="G118" s="17">
        <v>1</v>
      </c>
    </row>
    <row r="119" spans="1:7" s="34" customFormat="1">
      <c r="A119" s="4" t="s">
        <v>183</v>
      </c>
      <c r="B119" s="17"/>
      <c r="C119" s="31">
        <f t="shared" si="38"/>
        <v>0.75700000000000001</v>
      </c>
      <c r="D119" s="24">
        <v>0.75700000000000001</v>
      </c>
      <c r="E119" s="31">
        <v>-1.6379999999999999</v>
      </c>
      <c r="F119" s="31">
        <v>3.0569999999999999</v>
      </c>
      <c r="G119" s="17">
        <v>1</v>
      </c>
    </row>
    <row r="120" spans="1:7" s="34" customFormat="1">
      <c r="A120" s="4" t="s">
        <v>200</v>
      </c>
      <c r="B120" s="17"/>
      <c r="C120" s="17"/>
      <c r="D120" s="17"/>
      <c r="E120" s="17"/>
      <c r="F120" s="17"/>
      <c r="G120" s="17"/>
    </row>
    <row r="121" spans="1:7" s="34" customFormat="1">
      <c r="A121" s="4" t="s">
        <v>202</v>
      </c>
      <c r="B121" s="17"/>
      <c r="C121" s="24">
        <f t="shared" ref="C121:C126" si="39">CHOOSE(G121,D121,E121,F121)</f>
        <v>-2.4969999999999999</v>
      </c>
      <c r="D121" s="31">
        <v>-2.4969999999999999</v>
      </c>
      <c r="E121" s="31">
        <v>-7.0170000000000003</v>
      </c>
      <c r="F121" s="24">
        <v>1.907</v>
      </c>
      <c r="G121" s="17">
        <v>1</v>
      </c>
    </row>
    <row r="122" spans="1:7" s="34" customFormat="1">
      <c r="A122" s="4" t="s">
        <v>174</v>
      </c>
      <c r="B122" s="17"/>
      <c r="C122" s="24">
        <f t="shared" si="39"/>
        <v>-0.04</v>
      </c>
      <c r="D122" s="31">
        <v>-0.04</v>
      </c>
      <c r="E122" s="31">
        <v>-3.0609999999999999</v>
      </c>
      <c r="F122" s="24">
        <v>2.9550000000000001</v>
      </c>
      <c r="G122" s="17">
        <v>1</v>
      </c>
    </row>
    <row r="123" spans="1:7" s="34" customFormat="1">
      <c r="A123" s="4" t="s">
        <v>176</v>
      </c>
      <c r="B123" s="17"/>
      <c r="C123" s="24">
        <f t="shared" si="39"/>
        <v>5.093</v>
      </c>
      <c r="D123" s="31">
        <v>5.093</v>
      </c>
      <c r="E123" s="31">
        <v>0.34300000000000003</v>
      </c>
      <c r="F123" s="24">
        <v>10.010999999999999</v>
      </c>
      <c r="G123" s="17">
        <v>1</v>
      </c>
    </row>
    <row r="124" spans="1:7" s="34" customFormat="1">
      <c r="A124" s="4" t="s">
        <v>172</v>
      </c>
      <c r="B124" s="17"/>
      <c r="C124" s="24">
        <f t="shared" si="39"/>
        <v>5.2060000000000004</v>
      </c>
      <c r="D124" s="31">
        <v>5.2060000000000004</v>
      </c>
      <c r="E124" s="31">
        <v>0.503</v>
      </c>
      <c r="F124" s="24">
        <v>9.9969999999999999</v>
      </c>
      <c r="G124" s="17">
        <v>1</v>
      </c>
    </row>
    <row r="125" spans="1:7" s="34" customFormat="1">
      <c r="A125" s="4" t="s">
        <v>185</v>
      </c>
      <c r="B125" s="17"/>
      <c r="C125" s="24">
        <f t="shared" si="39"/>
        <v>1.403</v>
      </c>
      <c r="D125" s="31">
        <v>1.403</v>
      </c>
      <c r="E125" s="31">
        <v>-2.3380000000000001</v>
      </c>
      <c r="F125" s="24">
        <v>5.2930000000000001</v>
      </c>
      <c r="G125" s="17">
        <v>1</v>
      </c>
    </row>
    <row r="126" spans="1:7" s="34" customFormat="1">
      <c r="A126" s="4" t="s">
        <v>183</v>
      </c>
      <c r="B126" s="17"/>
      <c r="C126" s="24">
        <f t="shared" si="39"/>
        <v>3.3849999999999998</v>
      </c>
      <c r="D126" s="31">
        <v>3.3849999999999998</v>
      </c>
      <c r="E126" s="31">
        <v>-7.2880000000000003</v>
      </c>
      <c r="F126" s="24">
        <v>13.202999999999999</v>
      </c>
      <c r="G126" s="17">
        <v>1</v>
      </c>
    </row>
    <row r="127" spans="1:7" s="34" customFormat="1">
      <c r="A127" s="4" t="s">
        <v>209</v>
      </c>
      <c r="B127" s="17"/>
      <c r="C127" s="17"/>
      <c r="D127" s="17"/>
      <c r="E127" s="17"/>
      <c r="F127" s="17"/>
      <c r="G127" s="17"/>
    </row>
    <row r="128" spans="1:7" s="34" customFormat="1">
      <c r="A128" s="4" t="s">
        <v>202</v>
      </c>
      <c r="B128" s="17"/>
      <c r="C128" s="24">
        <f t="shared" ref="C128:C133" si="40">CHOOSE(G128,D128,E128,F128)</f>
        <v>3.726</v>
      </c>
      <c r="D128" s="31">
        <v>3.726</v>
      </c>
      <c r="E128" s="31">
        <v>-1.1339999999999999</v>
      </c>
      <c r="F128" s="24">
        <v>8.657</v>
      </c>
      <c r="G128" s="17">
        <v>1</v>
      </c>
    </row>
    <row r="129" spans="1:7" s="34" customFormat="1">
      <c r="A129" s="4" t="s">
        <v>174</v>
      </c>
      <c r="B129" s="17"/>
      <c r="C129" s="24">
        <f t="shared" si="40"/>
        <v>0.29799999999999999</v>
      </c>
      <c r="D129" s="31">
        <v>0.29799999999999999</v>
      </c>
      <c r="E129" s="31">
        <v>-3.1360000000000001</v>
      </c>
      <c r="F129" s="24">
        <v>3.76</v>
      </c>
      <c r="G129" s="17">
        <v>1</v>
      </c>
    </row>
    <row r="130" spans="1:7" s="34" customFormat="1">
      <c r="A130" s="4" t="s">
        <v>176</v>
      </c>
      <c r="B130" s="17"/>
      <c r="C130" s="24">
        <f t="shared" si="40"/>
        <v>-6.9960000000000004</v>
      </c>
      <c r="D130" s="31">
        <v>-6.9960000000000004</v>
      </c>
      <c r="E130" s="31">
        <v>-12.651</v>
      </c>
      <c r="F130" s="24">
        <v>-1.5</v>
      </c>
      <c r="G130" s="17">
        <v>1</v>
      </c>
    </row>
    <row r="131" spans="1:7" s="34" customFormat="1">
      <c r="A131" s="4" t="s">
        <v>172</v>
      </c>
      <c r="B131" s="17"/>
      <c r="C131" s="24">
        <f t="shared" si="40"/>
        <v>-5.7539999999999996</v>
      </c>
      <c r="D131" s="31">
        <v>-5.7539999999999996</v>
      </c>
      <c r="E131" s="31">
        <v>-11.276999999999999</v>
      </c>
      <c r="F131" s="24">
        <v>-0.27700000000000002</v>
      </c>
      <c r="G131" s="17">
        <v>1</v>
      </c>
    </row>
    <row r="132" spans="1:7" s="34" customFormat="1">
      <c r="A132" s="4" t="s">
        <v>185</v>
      </c>
      <c r="B132" s="17"/>
      <c r="C132" s="24">
        <f t="shared" si="40"/>
        <v>-1.3540000000000001</v>
      </c>
      <c r="D132" s="31">
        <v>-1.3540000000000001</v>
      </c>
      <c r="E132" s="31">
        <v>-5.6929999999999996</v>
      </c>
      <c r="F132" s="24">
        <v>2.8159999999999998</v>
      </c>
      <c r="G132" s="17">
        <v>1</v>
      </c>
    </row>
    <row r="133" spans="1:7" s="34" customFormat="1">
      <c r="A133" s="4" t="s">
        <v>183</v>
      </c>
      <c r="B133" s="17"/>
      <c r="C133" s="24">
        <f t="shared" si="40"/>
        <v>-5.5869999999999997</v>
      </c>
      <c r="D133" s="31">
        <v>-5.5869999999999997</v>
      </c>
      <c r="E133" s="31">
        <v>-15.394</v>
      </c>
      <c r="F133" s="24">
        <v>4.6989999999999998</v>
      </c>
      <c r="G133" s="17">
        <v>1</v>
      </c>
    </row>
    <row r="134" spans="1:7" s="34" customFormat="1">
      <c r="A134" s="4" t="s">
        <v>234</v>
      </c>
      <c r="B134" s="17"/>
      <c r="C134" s="17"/>
      <c r="D134" s="17"/>
      <c r="E134" s="17"/>
      <c r="F134" s="17"/>
      <c r="G134" s="17"/>
    </row>
    <row r="135" spans="1:7" s="34" customFormat="1">
      <c r="A135" s="4" t="s">
        <v>198</v>
      </c>
      <c r="B135" s="17"/>
      <c r="C135" s="17"/>
      <c r="D135" s="17"/>
      <c r="E135" s="17"/>
      <c r="F135" s="17"/>
      <c r="G135" s="17"/>
    </row>
    <row r="136" spans="1:7" s="34" customFormat="1">
      <c r="A136" s="4" t="s">
        <v>202</v>
      </c>
      <c r="B136" s="17"/>
      <c r="C136" s="31">
        <f t="shared" ref="C136:C141" si="41">CHOOSE(G136,D136,E136,F136)</f>
        <v>-5.4640000000000004</v>
      </c>
      <c r="D136" s="24">
        <v>-5.4640000000000004</v>
      </c>
      <c r="E136" s="31">
        <v>-9.7710000000000008</v>
      </c>
      <c r="F136" s="31">
        <v>-1.304</v>
      </c>
      <c r="G136" s="17">
        <v>1</v>
      </c>
    </row>
    <row r="137" spans="1:7" s="34" customFormat="1">
      <c r="A137" s="4" t="s">
        <v>174</v>
      </c>
      <c r="B137" s="17"/>
      <c r="C137" s="31">
        <f t="shared" si="41"/>
        <v>-2.218</v>
      </c>
      <c r="D137" s="24">
        <v>-2.218</v>
      </c>
      <c r="E137" s="31">
        <v>-5.0650000000000004</v>
      </c>
      <c r="F137" s="31">
        <v>0.59</v>
      </c>
      <c r="G137" s="17">
        <v>1</v>
      </c>
    </row>
    <row r="138" spans="1:7" s="34" customFormat="1">
      <c r="A138" s="4" t="s">
        <v>176</v>
      </c>
      <c r="B138" s="17"/>
      <c r="C138" s="31">
        <f t="shared" si="41"/>
        <v>-2.008</v>
      </c>
      <c r="D138" s="24">
        <v>-2.008</v>
      </c>
      <c r="E138" s="31">
        <v>-6.11</v>
      </c>
      <c r="F138" s="31">
        <v>2.0910000000000002</v>
      </c>
      <c r="G138" s="17">
        <v>1</v>
      </c>
    </row>
    <row r="139" spans="1:7" s="34" customFormat="1">
      <c r="A139" s="4" t="s">
        <v>172</v>
      </c>
      <c r="B139" s="17"/>
      <c r="C139" s="31">
        <f t="shared" si="41"/>
        <v>-4.9160000000000004</v>
      </c>
      <c r="D139" s="24">
        <v>-4.9160000000000004</v>
      </c>
      <c r="E139" s="31">
        <v>-8.8680000000000003</v>
      </c>
      <c r="F139" s="31">
        <v>-0.98199999999999998</v>
      </c>
      <c r="G139" s="17">
        <v>1</v>
      </c>
    </row>
    <row r="140" spans="1:7" s="34" customFormat="1">
      <c r="A140" s="4" t="s">
        <v>185</v>
      </c>
      <c r="B140" s="17"/>
      <c r="C140" s="31">
        <f t="shared" si="41"/>
        <v>-6.3819999999999997</v>
      </c>
      <c r="D140" s="24">
        <v>-6.3819999999999997</v>
      </c>
      <c r="E140" s="31">
        <v>-10.023</v>
      </c>
      <c r="F140" s="31">
        <v>-2.7810000000000001</v>
      </c>
      <c r="G140" s="17">
        <v>1</v>
      </c>
    </row>
    <row r="141" spans="1:7" s="34" customFormat="1">
      <c r="A141" s="4" t="s">
        <v>183</v>
      </c>
      <c r="B141" s="17"/>
      <c r="C141" s="31">
        <f t="shared" si="41"/>
        <v>-8.4220000000000006</v>
      </c>
      <c r="D141" s="24">
        <v>-8.4220000000000006</v>
      </c>
      <c r="E141" s="31">
        <v>-16.388999999999999</v>
      </c>
      <c r="F141" s="31">
        <v>-0.71499999999999997</v>
      </c>
      <c r="G141" s="17">
        <v>1</v>
      </c>
    </row>
    <row r="142" spans="1:7" s="34" customFormat="1">
      <c r="A142" s="4" t="s">
        <v>200</v>
      </c>
      <c r="B142" s="17"/>
      <c r="C142" s="17"/>
      <c r="D142" s="17"/>
      <c r="E142" s="17"/>
      <c r="F142" s="17"/>
      <c r="G142" s="17"/>
    </row>
    <row r="143" spans="1:7" s="34" customFormat="1">
      <c r="A143" s="4" t="s">
        <v>202</v>
      </c>
      <c r="B143" s="17"/>
      <c r="C143" s="24">
        <f t="shared" ref="C143:C148" si="42">CHOOSE(G143,D143,E143,F143)</f>
        <v>6.1459999999999999</v>
      </c>
      <c r="D143" s="31">
        <v>6.1459999999999999</v>
      </c>
      <c r="E143" s="31">
        <v>1.026</v>
      </c>
      <c r="F143" s="24">
        <v>11.536</v>
      </c>
      <c r="G143" s="17">
        <v>1</v>
      </c>
    </row>
    <row r="144" spans="1:7" s="34" customFormat="1">
      <c r="A144" s="4" t="s">
        <v>174</v>
      </c>
      <c r="B144" s="17"/>
      <c r="C144" s="24">
        <f t="shared" si="42"/>
        <v>2.2909999999999999</v>
      </c>
      <c r="D144" s="31">
        <v>2.2909999999999999</v>
      </c>
      <c r="E144" s="31">
        <v>-1.0920000000000001</v>
      </c>
      <c r="F144" s="24">
        <v>5.6609999999999996</v>
      </c>
      <c r="G144" s="17">
        <v>1</v>
      </c>
    </row>
    <row r="145" spans="1:7" s="34" customFormat="1">
      <c r="A145" s="4" t="s">
        <v>176</v>
      </c>
      <c r="B145" s="17"/>
      <c r="C145" s="24">
        <f t="shared" si="42"/>
        <v>2.0419999999999998</v>
      </c>
      <c r="D145" s="31">
        <v>2.0419999999999998</v>
      </c>
      <c r="E145" s="31">
        <v>-2.9889999999999999</v>
      </c>
      <c r="F145" s="24">
        <v>7.056</v>
      </c>
      <c r="G145" s="17">
        <v>1</v>
      </c>
    </row>
    <row r="146" spans="1:7" s="34" customFormat="1">
      <c r="A146" s="4" t="s">
        <v>172</v>
      </c>
      <c r="B146" s="17"/>
      <c r="C146" s="24">
        <f t="shared" si="42"/>
        <v>5.4930000000000003</v>
      </c>
      <c r="D146" s="31">
        <v>5.4930000000000003</v>
      </c>
      <c r="E146" s="31">
        <v>0.746</v>
      </c>
      <c r="F146" s="24">
        <v>10.271000000000001</v>
      </c>
      <c r="G146" s="17">
        <v>1</v>
      </c>
    </row>
    <row r="147" spans="1:7" s="34" customFormat="1">
      <c r="A147" s="4" t="s">
        <v>185</v>
      </c>
      <c r="B147" s="17"/>
      <c r="C147" s="24">
        <f t="shared" si="42"/>
        <v>6.5679999999999996</v>
      </c>
      <c r="D147" s="31">
        <v>6.5679999999999996</v>
      </c>
      <c r="E147" s="31">
        <v>2.214</v>
      </c>
      <c r="F147" s="24">
        <v>11.057</v>
      </c>
      <c r="G147" s="17">
        <v>1</v>
      </c>
    </row>
    <row r="148" spans="1:7" s="34" customFormat="1">
      <c r="A148" s="4" t="s">
        <v>183</v>
      </c>
      <c r="B148" s="17"/>
      <c r="C148" s="24">
        <f t="shared" si="42"/>
        <v>9.5069999999999997</v>
      </c>
      <c r="D148" s="31">
        <v>9.5069999999999997</v>
      </c>
      <c r="E148" s="31">
        <v>0.113</v>
      </c>
      <c r="F148" s="24">
        <v>19.422000000000001</v>
      </c>
      <c r="G148" s="17">
        <v>1</v>
      </c>
    </row>
    <row r="149" spans="1:7" s="34" customFormat="1">
      <c r="A149" s="4" t="s">
        <v>209</v>
      </c>
      <c r="B149" s="17"/>
      <c r="C149" s="17"/>
      <c r="D149" s="17"/>
      <c r="E149" s="17"/>
      <c r="F149" s="17"/>
      <c r="G149" s="17"/>
    </row>
    <row r="150" spans="1:7" s="34" customFormat="1">
      <c r="A150" s="4" t="s">
        <v>202</v>
      </c>
      <c r="B150" s="17"/>
      <c r="C150" s="24">
        <f t="shared" ref="C150:C155" si="43">CHOOSE(G150,D150,E150,F150)</f>
        <v>1.3560000000000001</v>
      </c>
      <c r="D150" s="31">
        <v>1.3560000000000001</v>
      </c>
      <c r="E150" s="31">
        <v>0.30399999999999999</v>
      </c>
      <c r="F150" s="24">
        <v>2.4510000000000001</v>
      </c>
      <c r="G150" s="17">
        <v>1</v>
      </c>
    </row>
    <row r="151" spans="1:7" s="34" customFormat="1">
      <c r="A151" s="4" t="s">
        <v>174</v>
      </c>
      <c r="B151" s="17"/>
      <c r="C151" s="24">
        <f t="shared" si="43"/>
        <v>0.55400000000000005</v>
      </c>
      <c r="D151" s="31">
        <v>0.55400000000000005</v>
      </c>
      <c r="E151" s="31">
        <v>-0.183</v>
      </c>
      <c r="F151" s="24">
        <v>1.3080000000000001</v>
      </c>
      <c r="G151" s="17">
        <v>1</v>
      </c>
    </row>
    <row r="152" spans="1:7" s="34" customFormat="1">
      <c r="A152" s="4" t="s">
        <v>176</v>
      </c>
      <c r="B152" s="17"/>
      <c r="C152" s="24">
        <f t="shared" si="43"/>
        <v>0.58099999999999996</v>
      </c>
      <c r="D152" s="31">
        <v>0.58099999999999996</v>
      </c>
      <c r="E152" s="31">
        <v>-0.45</v>
      </c>
      <c r="F152" s="24">
        <v>1.621</v>
      </c>
      <c r="G152" s="17">
        <v>1</v>
      </c>
    </row>
    <row r="153" spans="1:7" s="34" customFormat="1">
      <c r="A153" s="4" t="s">
        <v>172</v>
      </c>
      <c r="B153" s="17"/>
      <c r="C153" s="24">
        <f t="shared" si="43"/>
        <v>1.214</v>
      </c>
      <c r="D153" s="31">
        <v>1.214</v>
      </c>
      <c r="E153" s="31">
        <v>0.20699999999999999</v>
      </c>
      <c r="F153" s="24">
        <v>2.2290000000000001</v>
      </c>
      <c r="G153" s="17">
        <v>1</v>
      </c>
    </row>
    <row r="154" spans="1:7" s="34" customFormat="1">
      <c r="A154" s="4" t="s">
        <v>185</v>
      </c>
      <c r="B154" s="17"/>
      <c r="C154" s="24">
        <f t="shared" si="43"/>
        <v>1.5580000000000001</v>
      </c>
      <c r="D154" s="31">
        <v>1.5580000000000001</v>
      </c>
      <c r="E154" s="31">
        <v>0.64400000000000002</v>
      </c>
      <c r="F154" s="24">
        <v>2.4790000000000001</v>
      </c>
      <c r="G154" s="17">
        <v>1</v>
      </c>
    </row>
    <row r="155" spans="1:7" s="34" customFormat="1">
      <c r="A155" s="4" t="s">
        <v>183</v>
      </c>
      <c r="B155" s="17"/>
      <c r="C155" s="24">
        <f t="shared" si="43"/>
        <v>2.2050000000000001</v>
      </c>
      <c r="D155" s="31">
        <v>2.2050000000000001</v>
      </c>
      <c r="E155" s="31">
        <v>0.218</v>
      </c>
      <c r="F155" s="24">
        <v>4.2350000000000003</v>
      </c>
      <c r="G155" s="17">
        <v>1</v>
      </c>
    </row>
    <row r="156" spans="1:7" s="34" customFormat="1">
      <c r="A156" s="4" t="s">
        <v>236</v>
      </c>
      <c r="B156" s="17"/>
      <c r="C156" s="17"/>
      <c r="D156" s="17"/>
      <c r="E156" s="17"/>
      <c r="F156" s="17"/>
      <c r="G156" s="17"/>
    </row>
    <row r="157" spans="1:7" s="34" customFormat="1">
      <c r="A157" s="4" t="s">
        <v>198</v>
      </c>
      <c r="B157" s="17"/>
      <c r="C157" s="17"/>
      <c r="D157" s="17"/>
      <c r="E157" s="17"/>
      <c r="F157" s="17"/>
      <c r="G157" s="17"/>
    </row>
    <row r="158" spans="1:7" s="34" customFormat="1">
      <c r="A158" s="4" t="s">
        <v>202</v>
      </c>
      <c r="B158" s="17"/>
      <c r="C158" s="31">
        <f t="shared" ref="C158:C163" si="44">CHOOSE(G158,D158,E158,F158)</f>
        <v>5.7000000000000002E-2</v>
      </c>
      <c r="D158" s="24">
        <v>5.7000000000000002E-2</v>
      </c>
      <c r="E158" s="31">
        <v>-0.34100000000000003</v>
      </c>
      <c r="F158" s="31">
        <v>0.45600000000000002</v>
      </c>
      <c r="G158" s="17">
        <v>1</v>
      </c>
    </row>
    <row r="159" spans="1:7" s="34" customFormat="1">
      <c r="A159" s="4" t="s">
        <v>174</v>
      </c>
      <c r="B159" s="17"/>
      <c r="C159" s="31">
        <f t="shared" si="44"/>
        <v>-0.29799999999999999</v>
      </c>
      <c r="D159" s="24">
        <v>-0.29799999999999999</v>
      </c>
      <c r="E159" s="31">
        <v>-0.58099999999999996</v>
      </c>
      <c r="F159" s="31">
        <v>-1.4999999999999999E-2</v>
      </c>
      <c r="G159" s="17">
        <v>1</v>
      </c>
    </row>
    <row r="160" spans="1:7" s="34" customFormat="1">
      <c r="A160" s="4" t="s">
        <v>176</v>
      </c>
      <c r="B160" s="17"/>
      <c r="C160" s="31">
        <f t="shared" si="44"/>
        <v>-0.84799999999999998</v>
      </c>
      <c r="D160" s="24">
        <v>-0.84799999999999998</v>
      </c>
      <c r="E160" s="31">
        <v>-1.335</v>
      </c>
      <c r="F160" s="31">
        <v>-0.36099999999999999</v>
      </c>
      <c r="G160" s="17">
        <v>1</v>
      </c>
    </row>
    <row r="161" spans="1:7" s="34" customFormat="1">
      <c r="A161" s="4" t="s">
        <v>172</v>
      </c>
      <c r="B161" s="17"/>
      <c r="C161" s="31">
        <f t="shared" si="44"/>
        <v>-0.77700000000000002</v>
      </c>
      <c r="D161" s="24">
        <v>-0.77700000000000002</v>
      </c>
      <c r="E161" s="31">
        <v>-1.264</v>
      </c>
      <c r="F161" s="31">
        <v>-0.29099999999999998</v>
      </c>
      <c r="G161" s="17">
        <v>1</v>
      </c>
    </row>
    <row r="162" spans="1:7" s="34" customFormat="1">
      <c r="A162" s="4" t="s">
        <v>185</v>
      </c>
      <c r="B162" s="17"/>
      <c r="C162" s="31">
        <f t="shared" si="44"/>
        <v>-0.505</v>
      </c>
      <c r="D162" s="24">
        <v>-0.505</v>
      </c>
      <c r="E162" s="31">
        <v>-0.89200000000000002</v>
      </c>
      <c r="F162" s="31">
        <v>-0.11700000000000001</v>
      </c>
      <c r="G162" s="17">
        <v>1</v>
      </c>
    </row>
    <row r="163" spans="1:7" s="34" customFormat="1">
      <c r="A163" s="4" t="s">
        <v>183</v>
      </c>
      <c r="B163" s="17"/>
      <c r="C163" s="31">
        <f t="shared" si="44"/>
        <v>-1.274</v>
      </c>
      <c r="D163" s="24">
        <v>-1.274</v>
      </c>
      <c r="E163" s="31">
        <v>-2.0819999999999999</v>
      </c>
      <c r="F163" s="31">
        <v>-0.46700000000000003</v>
      </c>
      <c r="G163" s="17">
        <v>1</v>
      </c>
    </row>
    <row r="164" spans="1:7" s="34" customFormat="1">
      <c r="A164" s="4" t="s">
        <v>200</v>
      </c>
      <c r="B164" s="17"/>
      <c r="C164" s="17"/>
      <c r="D164" s="17"/>
      <c r="E164" s="17"/>
      <c r="F164" s="17"/>
      <c r="G164" s="17"/>
    </row>
    <row r="165" spans="1:7" s="34" customFormat="1">
      <c r="A165" s="4" t="s">
        <v>202</v>
      </c>
      <c r="B165" s="17"/>
      <c r="C165" s="24">
        <f t="shared" ref="C165:C170" si="45">CHOOSE(G165,D165,E165,F165)</f>
        <v>-0.254</v>
      </c>
      <c r="D165" s="31">
        <v>-0.254</v>
      </c>
      <c r="E165" s="31">
        <v>-0.45900000000000002</v>
      </c>
      <c r="F165" s="24">
        <v>-0.05</v>
      </c>
      <c r="G165" s="17">
        <v>1</v>
      </c>
    </row>
    <row r="166" spans="1:7" s="34" customFormat="1">
      <c r="A166" s="4" t="s">
        <v>174</v>
      </c>
      <c r="B166" s="17"/>
      <c r="C166" s="24">
        <f t="shared" si="45"/>
        <v>-0.14799999999999999</v>
      </c>
      <c r="D166" s="31">
        <v>-0.14799999999999999</v>
      </c>
      <c r="E166" s="31">
        <v>-0.30299999999999999</v>
      </c>
      <c r="F166" s="24">
        <v>7.0000000000000001E-3</v>
      </c>
      <c r="G166" s="17">
        <v>1</v>
      </c>
    </row>
    <row r="167" spans="1:7" s="34" customFormat="1">
      <c r="A167" s="4" t="s">
        <v>176</v>
      </c>
      <c r="B167" s="17"/>
      <c r="C167" s="24">
        <f t="shared" si="45"/>
        <v>0.28699999999999998</v>
      </c>
      <c r="D167" s="31">
        <v>0.28699999999999998</v>
      </c>
      <c r="E167" s="31">
        <v>2.5999999999999999E-2</v>
      </c>
      <c r="F167" s="24">
        <v>0.54700000000000004</v>
      </c>
      <c r="G167" s="17">
        <v>1</v>
      </c>
    </row>
    <row r="168" spans="1:7" s="34" customFormat="1">
      <c r="A168" s="4" t="s">
        <v>172</v>
      </c>
      <c r="B168" s="17"/>
      <c r="C168" s="24">
        <f t="shared" si="45"/>
        <v>-5.3999999999999999E-2</v>
      </c>
      <c r="D168" s="31">
        <v>-5.3999999999999999E-2</v>
      </c>
      <c r="E168" s="31">
        <v>-0.31</v>
      </c>
      <c r="F168" s="24">
        <v>0.20200000000000001</v>
      </c>
      <c r="G168" s="17">
        <v>1</v>
      </c>
    </row>
    <row r="169" spans="1:7" s="34" customFormat="1">
      <c r="A169" s="4" t="s">
        <v>185</v>
      </c>
      <c r="B169" s="17"/>
      <c r="C169" s="24">
        <f t="shared" si="45"/>
        <v>-0.13700000000000001</v>
      </c>
      <c r="D169" s="31">
        <v>-0.13700000000000001</v>
      </c>
      <c r="E169" s="31">
        <v>-0.33</v>
      </c>
      <c r="F169" s="24">
        <v>5.5E-2</v>
      </c>
      <c r="G169" s="17">
        <v>1</v>
      </c>
    </row>
    <row r="170" spans="1:7" s="34" customFormat="1">
      <c r="A170" s="4" t="s">
        <v>183</v>
      </c>
      <c r="B170" s="17"/>
      <c r="C170" s="24">
        <f t="shared" si="45"/>
        <v>0.183</v>
      </c>
      <c r="D170" s="31">
        <v>0.183</v>
      </c>
      <c r="E170" s="31">
        <v>-0.219</v>
      </c>
      <c r="F170" s="24">
        <v>0.58499999999999996</v>
      </c>
      <c r="G170" s="17">
        <v>1</v>
      </c>
    </row>
    <row r="171" spans="1:7" s="34" customFormat="1">
      <c r="A171" s="4" t="s">
        <v>238</v>
      </c>
      <c r="B171" s="17"/>
      <c r="C171" s="17"/>
      <c r="D171" s="17"/>
      <c r="E171" s="17"/>
      <c r="F171" s="17"/>
      <c r="G171" s="17"/>
    </row>
    <row r="172" spans="1:7" s="34" customFormat="1">
      <c r="A172" s="4" t="s">
        <v>198</v>
      </c>
      <c r="B172" s="17"/>
      <c r="C172" s="17"/>
      <c r="D172" s="17"/>
      <c r="E172" s="17"/>
      <c r="F172" s="17"/>
      <c r="G172" s="17"/>
    </row>
    <row r="173" spans="1:7" s="34" customFormat="1">
      <c r="A173" s="4" t="s">
        <v>202</v>
      </c>
      <c r="B173" s="17"/>
      <c r="C173" s="31">
        <f t="shared" ref="C173:C178" si="46">CHOOSE(G173,D173,E173,F173)</f>
        <v>-0.42399999999999999</v>
      </c>
      <c r="D173" s="24">
        <v>-0.42399999999999999</v>
      </c>
      <c r="E173" s="31">
        <v>-0.97</v>
      </c>
      <c r="F173" s="31">
        <v>0.121</v>
      </c>
      <c r="G173" s="17">
        <v>1</v>
      </c>
    </row>
    <row r="174" spans="1:7" s="34" customFormat="1">
      <c r="A174" s="4" t="s">
        <v>174</v>
      </c>
      <c r="B174" s="17"/>
      <c r="C174" s="31">
        <f t="shared" si="46"/>
        <v>-0.27500000000000002</v>
      </c>
      <c r="D174" s="24">
        <v>-0.27500000000000002</v>
      </c>
      <c r="E174" s="31">
        <v>-0.63800000000000001</v>
      </c>
      <c r="F174" s="31">
        <v>8.6999999999999994E-2</v>
      </c>
      <c r="G174" s="17">
        <v>1</v>
      </c>
    </row>
    <row r="175" spans="1:7" s="34" customFormat="1">
      <c r="A175" s="4" t="s">
        <v>176</v>
      </c>
      <c r="B175" s="17"/>
      <c r="C175" s="31">
        <f t="shared" si="46"/>
        <v>-0.23699999999999999</v>
      </c>
      <c r="D175" s="24">
        <v>-0.23699999999999999</v>
      </c>
      <c r="E175" s="31">
        <v>-0.82099999999999995</v>
      </c>
      <c r="F175" s="31">
        <v>0.34699999999999998</v>
      </c>
      <c r="G175" s="17">
        <v>1</v>
      </c>
    </row>
    <row r="176" spans="1:7" s="34" customFormat="1">
      <c r="A176" s="4" t="s">
        <v>172</v>
      </c>
      <c r="B176" s="17"/>
      <c r="C176" s="31">
        <f t="shared" si="46"/>
        <v>-0.36799999999999999</v>
      </c>
      <c r="D176" s="24">
        <v>-0.36799999999999999</v>
      </c>
      <c r="E176" s="31">
        <v>-0.96</v>
      </c>
      <c r="F176" s="31">
        <v>0.223</v>
      </c>
      <c r="G176" s="17">
        <v>1</v>
      </c>
    </row>
    <row r="177" spans="1:7" s="34" customFormat="1">
      <c r="A177" s="4" t="s">
        <v>185</v>
      </c>
      <c r="B177" s="17"/>
      <c r="C177" s="31">
        <f t="shared" si="46"/>
        <v>-0.94499999999999995</v>
      </c>
      <c r="D177" s="24">
        <v>-0.94499999999999995</v>
      </c>
      <c r="E177" s="31">
        <v>-1.4630000000000001</v>
      </c>
      <c r="F177" s="31">
        <v>-0.42799999999999999</v>
      </c>
      <c r="G177" s="17">
        <v>1</v>
      </c>
    </row>
    <row r="178" spans="1:7" s="34" customFormat="1">
      <c r="A178" s="4" t="s">
        <v>183</v>
      </c>
      <c r="B178" s="17"/>
      <c r="C178" s="31">
        <f t="shared" si="46"/>
        <v>-0.60599999999999998</v>
      </c>
      <c r="D178" s="24">
        <v>-0.60599999999999998</v>
      </c>
      <c r="E178" s="31">
        <v>-1.8160000000000001</v>
      </c>
      <c r="F178" s="31">
        <v>0.60299999999999998</v>
      </c>
      <c r="G178" s="17">
        <v>1</v>
      </c>
    </row>
    <row r="179" spans="1:7" s="34" customFormat="1">
      <c r="A179" s="4" t="s">
        <v>200</v>
      </c>
      <c r="B179" s="17"/>
      <c r="C179" s="17"/>
      <c r="D179" s="17"/>
      <c r="E179" s="17"/>
      <c r="F179" s="17"/>
      <c r="G179" s="17"/>
    </row>
    <row r="180" spans="1:7" s="34" customFormat="1">
      <c r="A180" s="4" t="s">
        <v>202</v>
      </c>
      <c r="B180" s="17"/>
      <c r="C180" s="24">
        <f t="shared" ref="C180:C185" si="47">CHOOSE(G180,D180,E180,F180)</f>
        <v>7.6999999999999999E-2</v>
      </c>
      <c r="D180" s="31">
        <v>7.6999999999999999E-2</v>
      </c>
      <c r="E180" s="31">
        <v>-0.151</v>
      </c>
      <c r="F180" s="24">
        <v>0.30399999999999999</v>
      </c>
      <c r="G180" s="17">
        <v>1</v>
      </c>
    </row>
    <row r="181" spans="1:7" s="34" customFormat="1">
      <c r="A181" s="4" t="s">
        <v>174</v>
      </c>
      <c r="B181" s="17"/>
      <c r="C181" s="24">
        <f t="shared" si="47"/>
        <v>4.1000000000000002E-2</v>
      </c>
      <c r="D181" s="31">
        <v>4.1000000000000002E-2</v>
      </c>
      <c r="E181" s="31">
        <v>-0.12</v>
      </c>
      <c r="F181" s="24">
        <v>0.20100000000000001</v>
      </c>
      <c r="G181" s="17">
        <v>1</v>
      </c>
    </row>
    <row r="182" spans="1:7" s="34" customFormat="1">
      <c r="A182" s="4" t="s">
        <v>176</v>
      </c>
      <c r="B182" s="17"/>
      <c r="C182" s="24">
        <f t="shared" si="47"/>
        <v>0.108</v>
      </c>
      <c r="D182" s="31">
        <v>0.108</v>
      </c>
      <c r="E182" s="31">
        <v>-0.13300000000000001</v>
      </c>
      <c r="F182" s="24">
        <v>0.34799999999999998</v>
      </c>
      <c r="G182" s="17">
        <v>1</v>
      </c>
    </row>
    <row r="183" spans="1:7" s="34" customFormat="1">
      <c r="A183" s="4" t="s">
        <v>172</v>
      </c>
      <c r="B183" s="17"/>
      <c r="C183" s="24">
        <f t="shared" si="47"/>
        <v>6.9000000000000006E-2</v>
      </c>
      <c r="D183" s="31">
        <v>6.9000000000000006E-2</v>
      </c>
      <c r="E183" s="31">
        <v>-0.17299999999999999</v>
      </c>
      <c r="F183" s="24">
        <v>0.31</v>
      </c>
      <c r="G183" s="17">
        <v>1</v>
      </c>
    </row>
    <row r="184" spans="1:7" s="34" customFormat="1">
      <c r="A184" s="4" t="s">
        <v>185</v>
      </c>
      <c r="B184" s="17"/>
      <c r="C184" s="24">
        <f t="shared" si="47"/>
        <v>0.189</v>
      </c>
      <c r="D184" s="31">
        <v>0.189</v>
      </c>
      <c r="E184" s="31">
        <v>-2.1999999999999999E-2</v>
      </c>
      <c r="F184" s="24">
        <v>0.4</v>
      </c>
      <c r="G184" s="17">
        <v>1</v>
      </c>
    </row>
    <row r="185" spans="1:7" s="34" customFormat="1">
      <c r="A185" s="4" t="s">
        <v>183</v>
      </c>
      <c r="B185" s="17"/>
      <c r="C185" s="24">
        <f t="shared" si="47"/>
        <v>0.19500000000000001</v>
      </c>
      <c r="D185" s="31">
        <v>0.19500000000000001</v>
      </c>
      <c r="E185" s="31">
        <v>-0.30499999999999999</v>
      </c>
      <c r="F185" s="24">
        <v>0.69499999999999995</v>
      </c>
      <c r="G185" s="17">
        <v>1</v>
      </c>
    </row>
    <row r="186" spans="1:7" s="34" customFormat="1">
      <c r="A186" s="4" t="s">
        <v>240</v>
      </c>
      <c r="B186" s="17"/>
      <c r="C186" s="17"/>
      <c r="D186" s="17"/>
      <c r="E186" s="17"/>
      <c r="F186" s="17"/>
      <c r="G186" s="17"/>
    </row>
    <row r="187" spans="1:7" s="34" customFormat="1">
      <c r="A187" s="4" t="s">
        <v>198</v>
      </c>
      <c r="B187" s="17"/>
      <c r="C187" s="17"/>
      <c r="D187" s="17"/>
      <c r="E187" s="17"/>
      <c r="F187" s="17"/>
      <c r="G187" s="17"/>
    </row>
    <row r="188" spans="1:7" s="34" customFormat="1" ht="13.8" customHeight="1">
      <c r="A188" s="4" t="s">
        <v>202</v>
      </c>
      <c r="B188" s="17"/>
      <c r="C188" s="31">
        <f t="shared" ref="C188:C193" si="48">CHOOSE(G188,D188,E188,F188)</f>
        <v>-9.2999999999999999E-2</v>
      </c>
      <c r="D188" s="24">
        <v>-9.2999999999999999E-2</v>
      </c>
      <c r="E188" s="31">
        <v>-0.4</v>
      </c>
      <c r="F188" s="31">
        <v>0.20599999999999999</v>
      </c>
      <c r="G188" s="17">
        <v>1</v>
      </c>
    </row>
    <row r="189" spans="1:7" s="34" customFormat="1">
      <c r="A189" s="4" t="s">
        <v>174</v>
      </c>
      <c r="B189" s="17"/>
      <c r="C189" s="31">
        <f t="shared" si="48"/>
        <v>-0.32800000000000001</v>
      </c>
      <c r="D189" s="24">
        <v>-0.32800000000000001</v>
      </c>
      <c r="E189" s="31">
        <v>-0.54</v>
      </c>
      <c r="F189" s="31">
        <v>-0.124</v>
      </c>
      <c r="G189" s="17">
        <v>1</v>
      </c>
    </row>
    <row r="190" spans="1:7" s="34" customFormat="1">
      <c r="A190" s="4" t="s">
        <v>176</v>
      </c>
      <c r="B190" s="17"/>
      <c r="C190" s="31">
        <f t="shared" si="48"/>
        <v>-0.70299999999999996</v>
      </c>
      <c r="D190" s="24">
        <v>-0.70299999999999996</v>
      </c>
      <c r="E190" s="31">
        <v>-1.044</v>
      </c>
      <c r="F190" s="31">
        <v>-0.34300000000000003</v>
      </c>
      <c r="G190" s="17">
        <v>1</v>
      </c>
    </row>
    <row r="191" spans="1:7" s="34" customFormat="1">
      <c r="A191" s="4" t="s">
        <v>172</v>
      </c>
      <c r="B191" s="17"/>
      <c r="C191" s="31">
        <f t="shared" si="48"/>
        <v>-0.83</v>
      </c>
      <c r="D191" s="24">
        <v>-0.83</v>
      </c>
      <c r="E191" s="31">
        <v>-1.177</v>
      </c>
      <c r="F191" s="31">
        <v>-0.46400000000000002</v>
      </c>
      <c r="G191" s="17">
        <v>1</v>
      </c>
    </row>
    <row r="192" spans="1:7" s="34" customFormat="1">
      <c r="A192" s="4" t="s">
        <v>185</v>
      </c>
      <c r="B192" s="17"/>
      <c r="C192" s="31">
        <f t="shared" si="48"/>
        <v>-0.60499999999999998</v>
      </c>
      <c r="D192" s="24">
        <v>-0.60499999999999998</v>
      </c>
      <c r="E192" s="31">
        <v>-0.86799999999999999</v>
      </c>
      <c r="F192" s="31">
        <v>-0.32200000000000001</v>
      </c>
      <c r="G192" s="17">
        <v>1</v>
      </c>
    </row>
    <row r="193" spans="1:7" s="34" customFormat="1">
      <c r="A193" s="4" t="s">
        <v>183</v>
      </c>
      <c r="B193" s="17"/>
      <c r="C193" s="31">
        <f t="shared" si="48"/>
        <v>-1.103</v>
      </c>
      <c r="D193" s="24">
        <v>-1.103</v>
      </c>
      <c r="E193" s="31">
        <v>-1.6259999999999999</v>
      </c>
      <c r="F193" s="31">
        <v>-0.57699999999999996</v>
      </c>
      <c r="G193" s="17">
        <v>1</v>
      </c>
    </row>
    <row r="194" spans="1:7" s="34" customFormat="1">
      <c r="A194" s="4" t="s">
        <v>200</v>
      </c>
      <c r="B194" s="17"/>
      <c r="C194" s="17"/>
      <c r="D194" s="17"/>
      <c r="E194" s="17"/>
      <c r="F194" s="17"/>
      <c r="G194" s="17"/>
    </row>
    <row r="195" spans="1:7" s="34" customFormat="1">
      <c r="A195" s="4" t="s">
        <v>202</v>
      </c>
      <c r="B195" s="17"/>
      <c r="C195" s="24">
        <f t="shared" ref="C195:C200" si="49">CHOOSE(G195,D195,E195,F195)</f>
        <v>-3.2000000000000001E-2</v>
      </c>
      <c r="D195" s="31">
        <v>-3.2000000000000001E-2</v>
      </c>
      <c r="E195" s="31">
        <v>-6.2E-2</v>
      </c>
      <c r="F195" s="24">
        <v>-1E-3</v>
      </c>
      <c r="G195" s="17">
        <v>1</v>
      </c>
    </row>
    <row r="196" spans="1:7" s="34" customFormat="1">
      <c r="A196" s="4" t="s">
        <v>174</v>
      </c>
      <c r="B196" s="17"/>
      <c r="C196" s="24">
        <f t="shared" si="49"/>
        <v>-2.9000000000000001E-2</v>
      </c>
      <c r="D196" s="31">
        <v>-2.9000000000000001E-2</v>
      </c>
      <c r="E196" s="31">
        <v>-5.3999999999999999E-2</v>
      </c>
      <c r="F196" s="24">
        <v>-2E-3</v>
      </c>
      <c r="G196" s="17">
        <v>1</v>
      </c>
    </row>
    <row r="197" spans="1:7" s="34" customFormat="1">
      <c r="A197" s="4" t="s">
        <v>176</v>
      </c>
      <c r="B197" s="17"/>
      <c r="C197" s="24">
        <f t="shared" si="49"/>
        <v>5.2999999999999999E-2</v>
      </c>
      <c r="D197" s="31">
        <v>5.2999999999999999E-2</v>
      </c>
      <c r="E197" s="31">
        <v>1.0999999999999999E-2</v>
      </c>
      <c r="F197" s="24">
        <v>9.4E-2</v>
      </c>
      <c r="G197" s="17">
        <v>1</v>
      </c>
    </row>
    <row r="198" spans="1:7" s="34" customFormat="1">
      <c r="A198" s="4" t="s">
        <v>172</v>
      </c>
      <c r="B198" s="17"/>
      <c r="C198" s="24">
        <f t="shared" si="49"/>
        <v>-2E-3</v>
      </c>
      <c r="D198" s="31">
        <v>-2E-3</v>
      </c>
      <c r="E198" s="31">
        <v>-4.2999999999999997E-2</v>
      </c>
      <c r="F198" s="24">
        <v>3.9E-2</v>
      </c>
      <c r="G198" s="17">
        <v>1</v>
      </c>
    </row>
    <row r="199" spans="1:7" s="34" customFormat="1">
      <c r="A199" s="4" t="s">
        <v>185</v>
      </c>
      <c r="B199" s="17"/>
      <c r="C199" s="24">
        <f t="shared" si="49"/>
        <v>-1.2E-2</v>
      </c>
      <c r="D199" s="31">
        <v>-1.2E-2</v>
      </c>
      <c r="E199" s="31">
        <v>-3.7999999999999999E-2</v>
      </c>
      <c r="F199" s="24">
        <v>1.4E-2</v>
      </c>
      <c r="G199" s="17">
        <v>1</v>
      </c>
    </row>
    <row r="200" spans="1:7" s="34" customFormat="1">
      <c r="A200" s="4" t="s">
        <v>183</v>
      </c>
      <c r="B200" s="17"/>
      <c r="C200" s="24">
        <f t="shared" si="49"/>
        <v>0.03</v>
      </c>
      <c r="D200" s="31">
        <v>0.03</v>
      </c>
      <c r="E200" s="31">
        <v>-2.7E-2</v>
      </c>
      <c r="F200" s="24">
        <v>8.6999999999999994E-2</v>
      </c>
      <c r="G200" s="17">
        <v>1</v>
      </c>
    </row>
    <row r="201" spans="1:7" s="34" customFormat="1">
      <c r="A201" s="4" t="s">
        <v>242</v>
      </c>
      <c r="B201" s="17"/>
      <c r="C201" s="17"/>
      <c r="D201" s="17"/>
      <c r="E201" s="17"/>
      <c r="F201" s="17"/>
      <c r="G201" s="17"/>
    </row>
    <row r="202" spans="1:7" s="34" customFormat="1">
      <c r="A202" s="4" t="s">
        <v>198</v>
      </c>
      <c r="B202" s="17"/>
      <c r="C202" s="17"/>
      <c r="D202" s="17"/>
      <c r="E202" s="17"/>
      <c r="F202" s="17"/>
      <c r="G202" s="17"/>
    </row>
    <row r="203" spans="1:7" s="34" customFormat="1">
      <c r="A203" s="4" t="s">
        <v>202</v>
      </c>
      <c r="B203" s="17"/>
      <c r="C203" s="31">
        <f t="shared" ref="C203:C208" si="50">CHOOSE(G203,D203,E203,F203)</f>
        <v>-0.39500000000000002</v>
      </c>
      <c r="D203" s="24">
        <v>-0.39500000000000002</v>
      </c>
      <c r="E203" s="31">
        <v>-0.59799999999999998</v>
      </c>
      <c r="F203" s="31">
        <v>-0.192</v>
      </c>
      <c r="G203" s="17">
        <v>1</v>
      </c>
    </row>
    <row r="204" spans="1:7" s="34" customFormat="1">
      <c r="A204" s="4" t="s">
        <v>174</v>
      </c>
      <c r="B204" s="17"/>
      <c r="C204" s="31">
        <f t="shared" si="50"/>
        <v>-0.48699999999999999</v>
      </c>
      <c r="D204" s="24">
        <v>-0.48699999999999999</v>
      </c>
      <c r="E204" s="31">
        <v>-0.61299999999999999</v>
      </c>
      <c r="F204" s="31">
        <v>-0.36099999999999999</v>
      </c>
      <c r="G204" s="17">
        <v>1</v>
      </c>
    </row>
    <row r="205" spans="1:7" s="34" customFormat="1">
      <c r="A205" s="4" t="s">
        <v>176</v>
      </c>
      <c r="B205" s="17"/>
      <c r="C205" s="31">
        <f t="shared" si="50"/>
        <v>-0.36099999999999999</v>
      </c>
      <c r="D205" s="24">
        <v>-0.36099999999999999</v>
      </c>
      <c r="E205" s="31">
        <v>-0.56499999999999995</v>
      </c>
      <c r="F205" s="31">
        <v>-0.157</v>
      </c>
      <c r="G205" s="17">
        <v>1</v>
      </c>
    </row>
    <row r="206" spans="1:7">
      <c r="A206" s="4" t="s">
        <v>172</v>
      </c>
      <c r="C206" s="31">
        <f t="shared" si="50"/>
        <v>-0.79700000000000004</v>
      </c>
      <c r="D206" s="24">
        <v>-0.79700000000000004</v>
      </c>
      <c r="E206" s="31">
        <v>-1.0049999999999999</v>
      </c>
      <c r="F206" s="31">
        <v>-0.58799999999999997</v>
      </c>
      <c r="G206" s="17">
        <v>1</v>
      </c>
    </row>
    <row r="207" spans="1:7">
      <c r="A207" s="4" t="s">
        <v>185</v>
      </c>
      <c r="C207" s="31">
        <f t="shared" si="50"/>
        <v>-0.71399999999999997</v>
      </c>
      <c r="D207" s="24">
        <v>-0.71399999999999997</v>
      </c>
      <c r="E207" s="31">
        <v>-0.89100000000000001</v>
      </c>
      <c r="F207" s="31">
        <v>-0.53700000000000003</v>
      </c>
      <c r="G207" s="17">
        <v>1</v>
      </c>
    </row>
    <row r="208" spans="1:7">
      <c r="A208" s="4" t="s">
        <v>183</v>
      </c>
      <c r="C208" s="31">
        <f t="shared" si="50"/>
        <v>-0.85199999999999998</v>
      </c>
      <c r="D208" s="24">
        <v>-0.85199999999999998</v>
      </c>
      <c r="E208" s="31">
        <v>-1.155</v>
      </c>
      <c r="F208" s="31">
        <v>-0.55000000000000004</v>
      </c>
      <c r="G208" s="17">
        <v>1</v>
      </c>
    </row>
    <row r="209" spans="1:7">
      <c r="A209" s="4" t="s">
        <v>244</v>
      </c>
    </row>
    <row r="210" spans="1:7">
      <c r="A210" s="4" t="s">
        <v>198</v>
      </c>
    </row>
    <row r="211" spans="1:7">
      <c r="A211" s="4" t="s">
        <v>202</v>
      </c>
      <c r="C211" s="31">
        <f t="shared" ref="C211:C216" si="51">CHOOSE(G211,D211,E211,F211)</f>
        <v>-0.251</v>
      </c>
      <c r="D211" s="24">
        <v>-0.251</v>
      </c>
      <c r="E211" s="31">
        <v>-0.46</v>
      </c>
      <c r="F211" s="31">
        <v>-4.2000000000000003E-2</v>
      </c>
      <c r="G211" s="17">
        <v>1</v>
      </c>
    </row>
    <row r="212" spans="1:7">
      <c r="A212" s="4" t="s">
        <v>174</v>
      </c>
      <c r="C212" s="31">
        <f t="shared" si="51"/>
        <v>-0.19</v>
      </c>
      <c r="D212" s="24">
        <v>-0.19</v>
      </c>
      <c r="E212" s="31">
        <v>-0.33600000000000002</v>
      </c>
      <c r="F212" s="31">
        <v>-4.4999999999999998E-2</v>
      </c>
      <c r="G212" s="17">
        <v>1</v>
      </c>
    </row>
    <row r="213" spans="1:7">
      <c r="A213" s="4" t="s">
        <v>176</v>
      </c>
      <c r="C213" s="31">
        <f t="shared" si="51"/>
        <v>6.0000000000000001E-3</v>
      </c>
      <c r="D213" s="24">
        <v>6.0000000000000001E-3</v>
      </c>
      <c r="E213" s="31">
        <v>-0.22</v>
      </c>
      <c r="F213" s="31">
        <v>0.23200000000000001</v>
      </c>
      <c r="G213" s="17">
        <v>1</v>
      </c>
    </row>
    <row r="214" spans="1:7">
      <c r="A214" s="4" t="s">
        <v>172</v>
      </c>
      <c r="C214" s="31">
        <f t="shared" si="51"/>
        <v>-0.217</v>
      </c>
      <c r="D214" s="24">
        <v>-0.217</v>
      </c>
      <c r="E214" s="31">
        <v>-0.44400000000000001</v>
      </c>
      <c r="F214" s="31">
        <v>0.01</v>
      </c>
      <c r="G214" s="17">
        <v>1</v>
      </c>
    </row>
    <row r="215" spans="1:7">
      <c r="A215" s="4" t="s">
        <v>185</v>
      </c>
      <c r="C215" s="31">
        <f t="shared" si="51"/>
        <v>-0.50600000000000001</v>
      </c>
      <c r="D215" s="24">
        <v>-0.50600000000000001</v>
      </c>
      <c r="E215" s="31">
        <v>-0.70099999999999996</v>
      </c>
      <c r="F215" s="31">
        <v>-0.31</v>
      </c>
      <c r="G215" s="17">
        <v>1</v>
      </c>
    </row>
    <row r="216" spans="1:7">
      <c r="A216" s="4" t="s">
        <v>183</v>
      </c>
      <c r="C216" s="31">
        <f t="shared" si="51"/>
        <v>-0.153</v>
      </c>
      <c r="D216" s="24">
        <v>-0.153</v>
      </c>
      <c r="E216" s="31">
        <v>-0.52500000000000002</v>
      </c>
      <c r="F216" s="31">
        <v>0.22</v>
      </c>
      <c r="G216" s="17">
        <v>1</v>
      </c>
    </row>
    <row r="217" spans="1:7">
      <c r="A217" s="4" t="s">
        <v>246</v>
      </c>
    </row>
    <row r="218" spans="1:7">
      <c r="A218" s="4" t="s">
        <v>220</v>
      </c>
    </row>
    <row r="219" spans="1:7">
      <c r="A219" s="4" t="s">
        <v>202</v>
      </c>
      <c r="C219" s="31">
        <f t="shared" ref="C219:C224" si="52">CHOOSE(G219,D219,E219,F219)</f>
        <v>-0.22700000000000001</v>
      </c>
      <c r="D219" s="24">
        <v>-0.22700000000000001</v>
      </c>
      <c r="E219" s="31">
        <v>-0.72099999999999997</v>
      </c>
      <c r="F219" s="31">
        <v>0.252</v>
      </c>
      <c r="G219" s="17">
        <v>1</v>
      </c>
    </row>
    <row r="220" spans="1:7">
      <c r="A220" s="4" t="s">
        <v>174</v>
      </c>
      <c r="C220" s="31">
        <f t="shared" si="52"/>
        <v>-0.51200000000000001</v>
      </c>
      <c r="D220" s="24">
        <v>-0.51200000000000001</v>
      </c>
      <c r="E220" s="31">
        <v>-0.82299999999999995</v>
      </c>
      <c r="F220" s="31">
        <v>-0.223</v>
      </c>
      <c r="G220" s="17">
        <v>1</v>
      </c>
    </row>
    <row r="221" spans="1:7">
      <c r="A221" s="4" t="s">
        <v>176</v>
      </c>
      <c r="C221" s="31">
        <f t="shared" si="52"/>
        <v>-0.71199999999999997</v>
      </c>
      <c r="D221" s="24">
        <v>-0.71199999999999997</v>
      </c>
      <c r="E221" s="31">
        <v>-1.258</v>
      </c>
      <c r="F221" s="31">
        <v>-0.18099999999999999</v>
      </c>
      <c r="G221" s="17">
        <v>1</v>
      </c>
    </row>
    <row r="222" spans="1:7">
      <c r="A222" s="4" t="s">
        <v>172</v>
      </c>
      <c r="C222" s="31">
        <f t="shared" si="52"/>
        <v>-0.72299999999999998</v>
      </c>
      <c r="D222" s="24">
        <v>-0.72299999999999998</v>
      </c>
      <c r="E222" s="31">
        <v>-1.2629999999999999</v>
      </c>
      <c r="F222" s="31">
        <v>-0.21099999999999999</v>
      </c>
      <c r="G222" s="17">
        <v>1</v>
      </c>
    </row>
    <row r="223" spans="1:7">
      <c r="A223" s="4" t="s">
        <v>185</v>
      </c>
      <c r="C223" s="31">
        <f t="shared" si="52"/>
        <v>-0.77600000000000002</v>
      </c>
      <c r="D223" s="24">
        <v>-0.77600000000000002</v>
      </c>
      <c r="E223" s="31">
        <v>-1.214</v>
      </c>
      <c r="F223" s="31">
        <v>-0.32100000000000001</v>
      </c>
      <c r="G223" s="17">
        <v>1</v>
      </c>
    </row>
    <row r="224" spans="1:7">
      <c r="A224" s="4" t="s">
        <v>183</v>
      </c>
      <c r="C224" s="31">
        <f t="shared" si="52"/>
        <v>-1.57</v>
      </c>
      <c r="D224" s="24">
        <v>-1.57</v>
      </c>
      <c r="E224" s="31">
        <v>-2.7719999999999998</v>
      </c>
      <c r="F224" s="31">
        <v>-0.42299999999999999</v>
      </c>
      <c r="G224" s="17">
        <v>1</v>
      </c>
    </row>
    <row r="225" spans="1:7">
      <c r="A225" s="4" t="s">
        <v>222</v>
      </c>
    </row>
    <row r="226" spans="1:7">
      <c r="A226" s="4" t="s">
        <v>202</v>
      </c>
      <c r="C226" s="24">
        <f t="shared" ref="C226:C231" si="53">CHOOSE(G226,D226,E226,F226)</f>
        <v>-0.22700000000000001</v>
      </c>
      <c r="D226" s="31">
        <v>-0.22700000000000001</v>
      </c>
      <c r="E226" s="31">
        <v>-0.75600000000000001</v>
      </c>
      <c r="F226" s="24">
        <v>0.311</v>
      </c>
      <c r="G226" s="17">
        <v>1</v>
      </c>
    </row>
    <row r="227" spans="1:7">
      <c r="A227" s="4" t="s">
        <v>174</v>
      </c>
      <c r="C227" s="24">
        <f t="shared" si="53"/>
        <v>-8.9999999999999993E-3</v>
      </c>
      <c r="D227" s="31">
        <v>-8.9999999999999993E-3</v>
      </c>
      <c r="E227" s="31">
        <v>-0.33300000000000002</v>
      </c>
      <c r="F227" s="24">
        <v>0.32500000000000001</v>
      </c>
      <c r="G227" s="17">
        <v>1</v>
      </c>
    </row>
    <row r="228" spans="1:7">
      <c r="A228" s="4" t="s">
        <v>176</v>
      </c>
      <c r="C228" s="24">
        <f t="shared" si="53"/>
        <v>0.39300000000000002</v>
      </c>
      <c r="D228" s="31">
        <v>0.39300000000000002</v>
      </c>
      <c r="E228" s="31">
        <v>-0.17899999999999999</v>
      </c>
      <c r="F228" s="24">
        <v>0.98699999999999999</v>
      </c>
      <c r="G228" s="17">
        <v>1</v>
      </c>
    </row>
    <row r="229" spans="1:7">
      <c r="A229" s="4" t="s">
        <v>172</v>
      </c>
      <c r="C229" s="24">
        <f t="shared" si="53"/>
        <v>-0.14000000000000001</v>
      </c>
      <c r="D229" s="31">
        <v>-0.14000000000000001</v>
      </c>
      <c r="E229" s="31">
        <v>-0.70299999999999996</v>
      </c>
      <c r="F229" s="24">
        <v>0.45300000000000001</v>
      </c>
      <c r="G229" s="17">
        <v>1</v>
      </c>
    </row>
    <row r="230" spans="1:7">
      <c r="A230" s="4" t="s">
        <v>185</v>
      </c>
      <c r="C230" s="24">
        <f t="shared" si="53"/>
        <v>2.7E-2</v>
      </c>
      <c r="D230" s="31">
        <v>2.7E-2</v>
      </c>
      <c r="E230" s="31">
        <v>-0.46600000000000003</v>
      </c>
      <c r="F230" s="24">
        <v>0.504</v>
      </c>
      <c r="G230" s="17">
        <v>1</v>
      </c>
    </row>
    <row r="231" spans="1:7">
      <c r="A231" s="4" t="s">
        <v>183</v>
      </c>
      <c r="C231" s="24">
        <f t="shared" si="53"/>
        <v>0.72</v>
      </c>
      <c r="D231" s="31">
        <v>0.72</v>
      </c>
      <c r="E231" s="31">
        <v>-0.46700000000000003</v>
      </c>
      <c r="F231" s="24">
        <v>1.968</v>
      </c>
      <c r="G231" s="17">
        <v>1</v>
      </c>
    </row>
    <row r="232" spans="1:7">
      <c r="A232" s="4" t="s">
        <v>248</v>
      </c>
    </row>
    <row r="233" spans="1:7">
      <c r="A233" s="4" t="s">
        <v>220</v>
      </c>
    </row>
    <row r="234" spans="1:7">
      <c r="A234" s="4" t="s">
        <v>202</v>
      </c>
      <c r="C234" s="31">
        <f t="shared" ref="C234:C239" si="54">CHOOSE(G234,D234,E234,F234)</f>
        <v>-6.6000000000000003E-2</v>
      </c>
      <c r="D234" s="24">
        <v>-6.6000000000000003E-2</v>
      </c>
      <c r="E234" s="31">
        <v>-0.82399999999999995</v>
      </c>
      <c r="F234" s="31">
        <v>0.71299999999999997</v>
      </c>
      <c r="G234" s="17">
        <v>1</v>
      </c>
    </row>
    <row r="235" spans="1:7">
      <c r="A235" s="4" t="s">
        <v>174</v>
      </c>
      <c r="C235" s="31">
        <f t="shared" si="54"/>
        <v>-0.24299999999999999</v>
      </c>
      <c r="D235" s="24">
        <v>-0.24299999999999999</v>
      </c>
      <c r="E235" s="31">
        <v>-0.76500000000000001</v>
      </c>
      <c r="F235" s="31">
        <v>0.2</v>
      </c>
      <c r="G235" s="17">
        <v>1</v>
      </c>
    </row>
    <row r="236" spans="1:7">
      <c r="A236" s="4" t="s">
        <v>176</v>
      </c>
      <c r="C236" s="31">
        <f t="shared" si="54"/>
        <v>-0.192</v>
      </c>
      <c r="D236" s="24">
        <v>-0.192</v>
      </c>
      <c r="E236" s="31">
        <v>-1.036</v>
      </c>
      <c r="F236" s="31">
        <v>0.55400000000000005</v>
      </c>
      <c r="G236" s="17">
        <v>1</v>
      </c>
    </row>
    <row r="237" spans="1:7">
      <c r="A237" s="4" t="s">
        <v>172</v>
      </c>
      <c r="C237" s="31">
        <f t="shared" si="54"/>
        <v>5.3999999999999999E-2</v>
      </c>
      <c r="D237" s="24">
        <v>5.3999999999999999E-2</v>
      </c>
      <c r="E237" s="31">
        <v>-0.75</v>
      </c>
      <c r="F237" s="31">
        <v>0.78900000000000003</v>
      </c>
      <c r="G237" s="17">
        <v>1</v>
      </c>
    </row>
    <row r="238" spans="1:7">
      <c r="A238" s="4" t="s">
        <v>185</v>
      </c>
      <c r="C238" s="31">
        <f t="shared" si="54"/>
        <v>-0.57199999999999995</v>
      </c>
      <c r="D238" s="24">
        <v>-0.57199999999999995</v>
      </c>
      <c r="E238" s="31">
        <v>-1.28</v>
      </c>
      <c r="F238" s="31">
        <v>7.0999999999999994E-2</v>
      </c>
      <c r="G238" s="17">
        <v>1</v>
      </c>
    </row>
    <row r="239" spans="1:7">
      <c r="A239" s="4" t="s">
        <v>183</v>
      </c>
      <c r="C239" s="31">
        <f t="shared" si="54"/>
        <v>0.105</v>
      </c>
      <c r="D239" s="24">
        <v>0.105</v>
      </c>
      <c r="E239" s="31">
        <v>-1.5409999999999999</v>
      </c>
      <c r="F239" s="31">
        <v>1.8160000000000001</v>
      </c>
      <c r="G239" s="17">
        <v>1</v>
      </c>
    </row>
    <row r="240" spans="1:7">
      <c r="A240" s="4" t="s">
        <v>222</v>
      </c>
    </row>
    <row r="241" spans="1:7">
      <c r="A241" s="4" t="s">
        <v>202</v>
      </c>
      <c r="C241" s="24">
        <f t="shared" ref="C241:C246" si="55">CHOOSE(G241,D241,E241,F241)</f>
        <v>-0.20899999999999999</v>
      </c>
      <c r="D241" s="31">
        <v>-0.20899999999999999</v>
      </c>
      <c r="E241" s="31">
        <v>-1.0289999999999999</v>
      </c>
      <c r="F241" s="24">
        <v>0.58199999999999996</v>
      </c>
      <c r="G241" s="17">
        <v>1</v>
      </c>
    </row>
    <row r="242" spans="1:7">
      <c r="A242" s="4" t="s">
        <v>174</v>
      </c>
      <c r="C242" s="24">
        <f t="shared" si="55"/>
        <v>5.7000000000000002E-2</v>
      </c>
      <c r="D242" s="31">
        <v>5.7000000000000002E-2</v>
      </c>
      <c r="E242" s="31">
        <v>-0.41899999999999998</v>
      </c>
      <c r="F242" s="24">
        <v>0.58799999999999997</v>
      </c>
      <c r="G242" s="17">
        <v>1</v>
      </c>
    </row>
    <row r="243" spans="1:7">
      <c r="A243" s="4" t="s">
        <v>176</v>
      </c>
      <c r="C243" s="24">
        <f t="shared" si="55"/>
        <v>0.22</v>
      </c>
      <c r="D243" s="31">
        <v>0.22</v>
      </c>
      <c r="E243" s="31">
        <v>-0.57299999999999995</v>
      </c>
      <c r="F243" s="24">
        <v>1.08</v>
      </c>
      <c r="G243" s="17">
        <v>1</v>
      </c>
    </row>
    <row r="244" spans="1:7">
      <c r="A244" s="4" t="s">
        <v>172</v>
      </c>
      <c r="C244" s="24">
        <f t="shared" si="55"/>
        <v>-0.29899999999999999</v>
      </c>
      <c r="D244" s="31">
        <v>-0.29899999999999999</v>
      </c>
      <c r="E244" s="31">
        <v>-1.0660000000000001</v>
      </c>
      <c r="F244" s="24">
        <v>0.52900000000000003</v>
      </c>
      <c r="G244" s="17">
        <v>1</v>
      </c>
    </row>
    <row r="245" spans="1:7">
      <c r="A245" s="4" t="s">
        <v>185</v>
      </c>
      <c r="C245" s="24">
        <f t="shared" si="55"/>
        <v>6.5000000000000002E-2</v>
      </c>
      <c r="D245" s="31">
        <v>6.5000000000000002E-2</v>
      </c>
      <c r="E245" s="31">
        <v>-0.61</v>
      </c>
      <c r="F245" s="24">
        <v>0.79800000000000004</v>
      </c>
      <c r="G245" s="17">
        <v>1</v>
      </c>
    </row>
    <row r="246" spans="1:7">
      <c r="A246" s="4" t="s">
        <v>183</v>
      </c>
      <c r="C246" s="24">
        <f t="shared" si="55"/>
        <v>-0.27100000000000002</v>
      </c>
      <c r="D246" s="31">
        <v>-0.27100000000000002</v>
      </c>
      <c r="E246" s="31">
        <v>-2.012</v>
      </c>
      <c r="F246" s="24">
        <v>1.4530000000000001</v>
      </c>
      <c r="G246" s="17">
        <v>1</v>
      </c>
    </row>
    <row r="247" spans="1:7">
      <c r="A247" s="4" t="s">
        <v>250</v>
      </c>
    </row>
    <row r="248" spans="1:7">
      <c r="A248" s="4" t="s">
        <v>220</v>
      </c>
    </row>
    <row r="249" spans="1:7">
      <c r="A249" s="4" t="s">
        <v>202</v>
      </c>
      <c r="C249" s="31">
        <f t="shared" ref="C249:C254" si="56">CHOOSE(G249,D249,E249,F249)</f>
        <v>-0.221</v>
      </c>
      <c r="D249" s="24">
        <v>-0.221</v>
      </c>
      <c r="E249" s="31">
        <v>-0.71</v>
      </c>
      <c r="F249" s="31">
        <v>0.25900000000000001</v>
      </c>
      <c r="G249" s="17">
        <v>1</v>
      </c>
    </row>
    <row r="250" spans="1:7">
      <c r="A250" s="4" t="s">
        <v>174</v>
      </c>
      <c r="C250" s="31">
        <f t="shared" si="56"/>
        <v>-0.51200000000000001</v>
      </c>
      <c r="D250" s="24">
        <v>-0.51200000000000001</v>
      </c>
      <c r="E250" s="31">
        <v>-0.78900000000000003</v>
      </c>
      <c r="F250" s="31">
        <v>-0.222</v>
      </c>
      <c r="G250" s="17">
        <v>1</v>
      </c>
    </row>
    <row r="251" spans="1:7">
      <c r="A251" s="4" t="s">
        <v>176</v>
      </c>
      <c r="C251" s="31">
        <f t="shared" si="56"/>
        <v>-0.70899999999999996</v>
      </c>
      <c r="D251" s="24">
        <v>-0.70899999999999996</v>
      </c>
      <c r="E251" s="31">
        <v>-1.2010000000000001</v>
      </c>
      <c r="F251" s="31">
        <v>-0.22600000000000001</v>
      </c>
      <c r="G251" s="17">
        <v>1</v>
      </c>
    </row>
    <row r="252" spans="1:7">
      <c r="A252" s="4" t="s">
        <v>172</v>
      </c>
      <c r="C252" s="31">
        <f t="shared" si="56"/>
        <v>-0.72699999999999998</v>
      </c>
      <c r="D252" s="24">
        <v>-0.72699999999999998</v>
      </c>
      <c r="E252" s="31">
        <v>-1.23</v>
      </c>
      <c r="F252" s="31">
        <v>-0.223</v>
      </c>
      <c r="G252" s="17">
        <v>1</v>
      </c>
    </row>
    <row r="253" spans="1:7">
      <c r="A253" s="4" t="s">
        <v>185</v>
      </c>
      <c r="C253" s="31">
        <f t="shared" si="56"/>
        <v>-0.78</v>
      </c>
      <c r="D253" s="24">
        <v>-0.78</v>
      </c>
      <c r="E253" s="31">
        <v>-1.232</v>
      </c>
      <c r="F253" s="31">
        <v>-0.32700000000000001</v>
      </c>
      <c r="G253" s="17">
        <v>1</v>
      </c>
    </row>
    <row r="254" spans="1:7">
      <c r="A254" s="4" t="s">
        <v>183</v>
      </c>
      <c r="C254" s="31">
        <f t="shared" si="56"/>
        <v>-1.522</v>
      </c>
      <c r="D254" s="24">
        <v>-1.522</v>
      </c>
      <c r="E254" s="31">
        <v>-2.7570000000000001</v>
      </c>
      <c r="F254" s="31">
        <v>-0.378</v>
      </c>
      <c r="G254" s="17">
        <v>1</v>
      </c>
    </row>
    <row r="255" spans="1:7">
      <c r="A255" s="4" t="s">
        <v>222</v>
      </c>
    </row>
    <row r="256" spans="1:7">
      <c r="A256" s="4" t="s">
        <v>202</v>
      </c>
      <c r="C256" s="24">
        <f t="shared" ref="C256:C261" si="57">CHOOSE(G256,D256,E256,F256)</f>
        <v>-5.8999999999999997E-2</v>
      </c>
      <c r="D256" s="31">
        <v>-5.8999999999999997E-2</v>
      </c>
      <c r="E256" s="31">
        <v>-0.60299999999999998</v>
      </c>
      <c r="F256" s="24">
        <v>0.497</v>
      </c>
      <c r="G256" s="17">
        <v>1</v>
      </c>
    </row>
    <row r="257" spans="1:7">
      <c r="A257" s="4" t="s">
        <v>174</v>
      </c>
      <c r="C257" s="24">
        <f t="shared" si="57"/>
        <v>8.4000000000000005E-2</v>
      </c>
      <c r="D257" s="31">
        <v>8.4000000000000005E-2</v>
      </c>
      <c r="E257" s="31">
        <v>-0.24099999999999999</v>
      </c>
      <c r="F257" s="24">
        <v>0.40699999999999997</v>
      </c>
      <c r="G257" s="17">
        <v>1</v>
      </c>
    </row>
    <row r="258" spans="1:7">
      <c r="A258" s="4" t="s">
        <v>176</v>
      </c>
      <c r="C258" s="24">
        <f t="shared" si="57"/>
        <v>0.245</v>
      </c>
      <c r="D258" s="31">
        <v>0.245</v>
      </c>
      <c r="E258" s="31">
        <v>-0.30099999999999999</v>
      </c>
      <c r="F258" s="24">
        <v>0.79700000000000004</v>
      </c>
      <c r="G258" s="17">
        <v>1</v>
      </c>
    </row>
    <row r="259" spans="1:7">
      <c r="A259" s="4" t="s">
        <v>172</v>
      </c>
      <c r="C259" s="24">
        <f t="shared" si="57"/>
        <v>-0.19400000000000001</v>
      </c>
      <c r="D259" s="31">
        <v>-0.19400000000000001</v>
      </c>
      <c r="E259" s="31">
        <v>-0.76800000000000002</v>
      </c>
      <c r="F259" s="24">
        <v>0.36199999999999999</v>
      </c>
      <c r="G259" s="17">
        <v>1</v>
      </c>
    </row>
    <row r="260" spans="1:7">
      <c r="A260" s="4" t="s">
        <v>185</v>
      </c>
      <c r="C260" s="24">
        <f t="shared" si="57"/>
        <v>0.14899999999999999</v>
      </c>
      <c r="D260" s="31">
        <v>0.14899999999999999</v>
      </c>
      <c r="E260" s="31">
        <v>-0.35899999999999999</v>
      </c>
      <c r="F260" s="24">
        <v>0.66</v>
      </c>
      <c r="G260" s="17">
        <v>1</v>
      </c>
    </row>
    <row r="261" spans="1:7">
      <c r="A261" s="4" t="s">
        <v>183</v>
      </c>
      <c r="C261" s="24">
        <f t="shared" si="57"/>
        <v>0.57999999999999996</v>
      </c>
      <c r="D261" s="31">
        <v>0.57999999999999996</v>
      </c>
      <c r="E261" s="31">
        <v>-0.63300000000000001</v>
      </c>
      <c r="F261" s="24">
        <v>1.8819999999999999</v>
      </c>
      <c r="G261" s="17">
        <v>1</v>
      </c>
    </row>
    <row r="262" spans="1:7">
      <c r="A262" s="4" t="s">
        <v>225</v>
      </c>
    </row>
    <row r="263" spans="1:7">
      <c r="A263" s="4" t="s">
        <v>202</v>
      </c>
      <c r="C263" s="24">
        <f t="shared" ref="C263:C268" si="58">CHOOSE(G263,D263,E263,F263)</f>
        <v>-0.35799999999999998</v>
      </c>
      <c r="D263" s="31">
        <v>-0.35799999999999998</v>
      </c>
      <c r="E263" s="31">
        <v>-1.0389999999999999</v>
      </c>
      <c r="F263" s="24">
        <v>0.309</v>
      </c>
      <c r="G263" s="17">
        <v>1</v>
      </c>
    </row>
    <row r="264" spans="1:7">
      <c r="A264" s="4" t="s">
        <v>174</v>
      </c>
      <c r="C264" s="24">
        <f t="shared" si="58"/>
        <v>-0.25</v>
      </c>
      <c r="D264" s="31">
        <v>-0.25</v>
      </c>
      <c r="E264" s="31">
        <v>-0.68799999999999994</v>
      </c>
      <c r="F264" s="24">
        <v>0.188</v>
      </c>
      <c r="G264" s="17">
        <v>1</v>
      </c>
    </row>
    <row r="265" spans="1:7">
      <c r="A265" s="4" t="s">
        <v>176</v>
      </c>
      <c r="C265" s="24">
        <f t="shared" si="58"/>
        <v>1.069</v>
      </c>
      <c r="D265" s="31">
        <v>1.069</v>
      </c>
      <c r="E265" s="31">
        <v>0.35399999999999998</v>
      </c>
      <c r="F265" s="24">
        <v>1.7969999999999999</v>
      </c>
      <c r="G265" s="17">
        <v>1</v>
      </c>
    </row>
    <row r="266" spans="1:7">
      <c r="A266" s="4" t="s">
        <v>172</v>
      </c>
      <c r="C266" s="24">
        <f t="shared" si="58"/>
        <v>0.16200000000000001</v>
      </c>
      <c r="D266" s="31">
        <v>0.16200000000000001</v>
      </c>
      <c r="E266" s="31">
        <v>-0.56699999999999995</v>
      </c>
      <c r="F266" s="24">
        <v>0.89</v>
      </c>
      <c r="G266" s="17">
        <v>1</v>
      </c>
    </row>
    <row r="267" spans="1:7">
      <c r="A267" s="4" t="s">
        <v>185</v>
      </c>
      <c r="C267" s="24">
        <f t="shared" si="58"/>
        <v>-5.0000000000000001E-3</v>
      </c>
      <c r="D267" s="31">
        <v>-5.0000000000000001E-3</v>
      </c>
      <c r="E267" s="31">
        <v>-0.59099999999999997</v>
      </c>
      <c r="F267" s="24">
        <v>0.58399999999999996</v>
      </c>
      <c r="G267" s="17">
        <v>1</v>
      </c>
    </row>
    <row r="268" spans="1:7">
      <c r="A268" s="4" t="s">
        <v>183</v>
      </c>
      <c r="C268" s="24">
        <f t="shared" si="58"/>
        <v>1.25</v>
      </c>
      <c r="D268" s="31">
        <v>1.25</v>
      </c>
      <c r="E268" s="31">
        <v>-0.13300000000000001</v>
      </c>
      <c r="F268" s="24">
        <v>2.6309999999999998</v>
      </c>
      <c r="G268" s="17">
        <v>1</v>
      </c>
    </row>
    <row r="269" spans="1:7">
      <c r="A269" s="4" t="s">
        <v>252</v>
      </c>
    </row>
    <row r="270" spans="1:7">
      <c r="A270" s="4" t="s">
        <v>220</v>
      </c>
    </row>
    <row r="271" spans="1:7">
      <c r="A271" s="4" t="s">
        <v>202</v>
      </c>
      <c r="C271" s="31">
        <f t="shared" ref="C271:C276" si="59">CHOOSE(G271,D271,E271,F271)</f>
        <v>-8.2000000000000003E-2</v>
      </c>
      <c r="D271" s="24">
        <v>-8.2000000000000003E-2</v>
      </c>
      <c r="E271" s="31">
        <v>-0.83899999999999997</v>
      </c>
      <c r="F271" s="31">
        <v>0.7</v>
      </c>
      <c r="G271" s="17">
        <v>1</v>
      </c>
    </row>
    <row r="272" spans="1:7">
      <c r="A272" s="4" t="s">
        <v>174</v>
      </c>
      <c r="C272" s="31">
        <f t="shared" si="59"/>
        <v>-0.28999999999999998</v>
      </c>
      <c r="D272" s="24">
        <v>-0.28999999999999998</v>
      </c>
      <c r="E272" s="31">
        <v>-0.73899999999999999</v>
      </c>
      <c r="F272" s="31">
        <v>0.20200000000000001</v>
      </c>
      <c r="G272" s="17">
        <v>1</v>
      </c>
    </row>
    <row r="273" spans="1:7">
      <c r="A273" s="4" t="s">
        <v>176</v>
      </c>
      <c r="C273" s="31">
        <f t="shared" si="59"/>
        <v>-0.248</v>
      </c>
      <c r="D273" s="24">
        <v>-0.248</v>
      </c>
      <c r="E273" s="31">
        <v>-1.0309999999999999</v>
      </c>
      <c r="F273" s="31">
        <v>0.56899999999999995</v>
      </c>
      <c r="G273" s="17">
        <v>1</v>
      </c>
    </row>
    <row r="274" spans="1:7">
      <c r="A274" s="4" t="s">
        <v>172</v>
      </c>
      <c r="C274" s="31">
        <f t="shared" si="59"/>
        <v>1.0999999999999999E-2</v>
      </c>
      <c r="D274" s="24">
        <v>1.0999999999999999E-2</v>
      </c>
      <c r="E274" s="31">
        <v>-0.72199999999999998</v>
      </c>
      <c r="F274" s="31">
        <v>0.82299999999999995</v>
      </c>
      <c r="G274" s="17">
        <v>1</v>
      </c>
    </row>
    <row r="275" spans="1:7">
      <c r="A275" s="4" t="s">
        <v>185</v>
      </c>
      <c r="C275" s="31">
        <f t="shared" si="59"/>
        <v>-0.57299999999999995</v>
      </c>
      <c r="D275" s="24">
        <v>-0.57299999999999995</v>
      </c>
      <c r="E275" s="31">
        <v>-1.2629999999999999</v>
      </c>
      <c r="F275" s="31">
        <v>0.14099999999999999</v>
      </c>
      <c r="G275" s="17">
        <v>1</v>
      </c>
    </row>
    <row r="276" spans="1:7">
      <c r="A276" s="4" t="s">
        <v>183</v>
      </c>
      <c r="C276" s="31">
        <f t="shared" si="59"/>
        <v>-0.04</v>
      </c>
      <c r="D276" s="24">
        <v>-0.04</v>
      </c>
      <c r="E276" s="31">
        <v>-1.633</v>
      </c>
      <c r="F276" s="31">
        <v>1.6259999999999999</v>
      </c>
      <c r="G276" s="17">
        <v>1</v>
      </c>
    </row>
    <row r="277" spans="1:7">
      <c r="A277" s="4" t="s">
        <v>222</v>
      </c>
    </row>
    <row r="278" spans="1:7">
      <c r="A278" s="4" t="s">
        <v>202</v>
      </c>
      <c r="C278" s="24">
        <f t="shared" ref="C278:C283" si="60">CHOOSE(G278,D278,E278,F278)</f>
        <v>-0.29899999999999999</v>
      </c>
      <c r="D278" s="31">
        <v>-0.29899999999999999</v>
      </c>
      <c r="E278" s="31">
        <v>-1.1399999999999999</v>
      </c>
      <c r="F278" s="24">
        <v>0.51400000000000001</v>
      </c>
      <c r="G278" s="17">
        <v>1</v>
      </c>
    </row>
    <row r="279" spans="1:7">
      <c r="A279" s="4" t="s">
        <v>174</v>
      </c>
      <c r="C279" s="24">
        <f t="shared" si="60"/>
        <v>5.3999999999999999E-2</v>
      </c>
      <c r="D279" s="31">
        <v>5.3999999999999999E-2</v>
      </c>
      <c r="E279" s="31">
        <v>-0.47399999999999998</v>
      </c>
      <c r="F279" s="24">
        <v>0.54600000000000004</v>
      </c>
      <c r="G279" s="17">
        <v>1</v>
      </c>
    </row>
    <row r="280" spans="1:7">
      <c r="A280" s="4" t="s">
        <v>176</v>
      </c>
      <c r="C280" s="24">
        <f t="shared" si="60"/>
        <v>5.6000000000000001E-2</v>
      </c>
      <c r="D280" s="31">
        <v>5.6000000000000001E-2</v>
      </c>
      <c r="E280" s="31">
        <v>-0.84399999999999997</v>
      </c>
      <c r="F280" s="24">
        <v>0.92200000000000004</v>
      </c>
      <c r="G280" s="17">
        <v>1</v>
      </c>
    </row>
    <row r="281" spans="1:7">
      <c r="A281" s="4" t="s">
        <v>172</v>
      </c>
      <c r="C281" s="24">
        <f t="shared" si="60"/>
        <v>-0.56399999999999995</v>
      </c>
      <c r="D281" s="31">
        <v>-0.56399999999999995</v>
      </c>
      <c r="E281" s="31">
        <v>-1.4410000000000001</v>
      </c>
      <c r="F281" s="24">
        <v>0.28100000000000003</v>
      </c>
      <c r="G281" s="17">
        <v>1</v>
      </c>
    </row>
    <row r="282" spans="1:7">
      <c r="A282" s="4" t="s">
        <v>185</v>
      </c>
      <c r="C282" s="24">
        <f t="shared" si="60"/>
        <v>-0.26100000000000001</v>
      </c>
      <c r="D282" s="31">
        <v>-0.26100000000000001</v>
      </c>
      <c r="E282" s="31">
        <v>-1.03</v>
      </c>
      <c r="F282" s="24">
        <v>0.48199999999999998</v>
      </c>
      <c r="G282" s="17">
        <v>1</v>
      </c>
    </row>
    <row r="283" spans="1:7">
      <c r="A283" s="4" t="s">
        <v>183</v>
      </c>
      <c r="C283" s="24">
        <f t="shared" si="60"/>
        <v>-0.66700000000000004</v>
      </c>
      <c r="D283" s="31">
        <v>-0.66700000000000004</v>
      </c>
      <c r="E283" s="31">
        <v>-2.4580000000000002</v>
      </c>
      <c r="F283" s="24">
        <v>1.0569999999999999</v>
      </c>
      <c r="G283" s="17">
        <v>1</v>
      </c>
    </row>
    <row r="284" spans="1:7">
      <c r="A284" s="4" t="s">
        <v>225</v>
      </c>
    </row>
    <row r="285" spans="1:7">
      <c r="A285" s="4" t="s">
        <v>202</v>
      </c>
      <c r="C285" s="24">
        <f t="shared" ref="C285:C290" si="61">CHOOSE(G285,D285,E285,F285)</f>
        <v>-6.2E-2</v>
      </c>
      <c r="D285" s="31">
        <v>-6.2E-2</v>
      </c>
      <c r="E285" s="31">
        <v>-0.91</v>
      </c>
      <c r="F285" s="24">
        <v>0.73699999999999999</v>
      </c>
      <c r="G285" s="17">
        <v>1</v>
      </c>
    </row>
    <row r="286" spans="1:7">
      <c r="A286" s="4" t="s">
        <v>174</v>
      </c>
      <c r="C286" s="24">
        <f t="shared" si="61"/>
        <v>0.17599999999999999</v>
      </c>
      <c r="D286" s="31">
        <v>0.17599999999999999</v>
      </c>
      <c r="E286" s="31">
        <v>-0.35599999999999998</v>
      </c>
      <c r="F286" s="24">
        <v>0.67400000000000004</v>
      </c>
      <c r="G286" s="17">
        <v>1</v>
      </c>
    </row>
    <row r="287" spans="1:7">
      <c r="A287" s="4" t="s">
        <v>176</v>
      </c>
      <c r="C287" s="24">
        <f t="shared" si="61"/>
        <v>0.441</v>
      </c>
      <c r="D287" s="31">
        <v>0.441</v>
      </c>
      <c r="E287" s="31">
        <v>-0.438</v>
      </c>
      <c r="F287" s="24">
        <v>1.29</v>
      </c>
      <c r="G287" s="17">
        <v>1</v>
      </c>
    </row>
    <row r="288" spans="1:7">
      <c r="A288" s="4" t="s">
        <v>172</v>
      </c>
      <c r="C288" s="24">
        <f t="shared" si="61"/>
        <v>-0.04</v>
      </c>
      <c r="D288" s="31">
        <v>-0.04</v>
      </c>
      <c r="E288" s="31">
        <v>-0.92400000000000004</v>
      </c>
      <c r="F288" s="24">
        <v>0.754</v>
      </c>
      <c r="G288" s="17">
        <v>1</v>
      </c>
    </row>
    <row r="289" spans="1:7">
      <c r="A289" s="4" t="s">
        <v>185</v>
      </c>
      <c r="C289" s="24">
        <f t="shared" si="61"/>
        <v>0.35199999999999998</v>
      </c>
      <c r="D289" s="31">
        <v>0.35199999999999998</v>
      </c>
      <c r="E289" s="31">
        <v>-0.40600000000000003</v>
      </c>
      <c r="F289" s="24">
        <v>1.107</v>
      </c>
      <c r="G289" s="17">
        <v>1</v>
      </c>
    </row>
    <row r="290" spans="1:7">
      <c r="A290" s="4" t="s">
        <v>183</v>
      </c>
      <c r="C290" s="24">
        <f t="shared" si="61"/>
        <v>0.25600000000000001</v>
      </c>
      <c r="D290" s="31">
        <v>0.25600000000000001</v>
      </c>
      <c r="E290" s="31">
        <v>-1.476</v>
      </c>
      <c r="F290" s="24">
        <v>1.915</v>
      </c>
      <c r="G290" s="17">
        <v>1</v>
      </c>
    </row>
    <row r="291" spans="1:7">
      <c r="A291" s="4" t="s">
        <v>254</v>
      </c>
    </row>
    <row r="292" spans="1:7">
      <c r="A292" s="4" t="s">
        <v>217</v>
      </c>
    </row>
    <row r="293" spans="1:7">
      <c r="A293" s="4">
        <v>1</v>
      </c>
      <c r="C293" s="31">
        <f t="shared" ref="C293:C304" si="62">CHOOSE(G293,D293,E293,F293)</f>
        <v>2.8624251914617101E-2</v>
      </c>
      <c r="D293" s="32">
        <v>2.8624251914617101E-2</v>
      </c>
      <c r="E293" s="32">
        <v>-0.39960000000000001</v>
      </c>
      <c r="F293" s="69">
        <v>0.1774</v>
      </c>
      <c r="G293" s="17">
        <v>1</v>
      </c>
    </row>
    <row r="294" spans="1:7">
      <c r="A294" s="4">
        <v>2</v>
      </c>
      <c r="C294" s="31">
        <f t="shared" si="62"/>
        <v>-0.38052507958408299</v>
      </c>
      <c r="D294" s="32">
        <v>-0.38052507958408299</v>
      </c>
      <c r="E294" s="32">
        <v>-0.68020000000000003</v>
      </c>
      <c r="F294" s="69">
        <v>-0.26592500000000002</v>
      </c>
      <c r="G294" s="17">
        <v>1</v>
      </c>
    </row>
    <row r="295" spans="1:7">
      <c r="A295" s="4">
        <v>3</v>
      </c>
      <c r="C295" s="31">
        <f t="shared" si="62"/>
        <v>0.63743017676464697</v>
      </c>
      <c r="D295" s="32">
        <v>0.63743017676464697</v>
      </c>
      <c r="E295" s="32">
        <v>0.18210000000000001</v>
      </c>
      <c r="F295" s="69">
        <v>0.78639999999999999</v>
      </c>
      <c r="G295" s="17">
        <v>1</v>
      </c>
    </row>
    <row r="296" spans="1:7">
      <c r="A296" s="4">
        <v>4</v>
      </c>
      <c r="C296" s="31">
        <f t="shared" si="62"/>
        <v>8.8382624857028594E-2</v>
      </c>
      <c r="D296" s="32">
        <v>8.8382624857028594E-2</v>
      </c>
      <c r="E296" s="32">
        <v>-0.39779750000000003</v>
      </c>
      <c r="F296" s="69">
        <v>0.253</v>
      </c>
      <c r="G296" s="17">
        <v>1</v>
      </c>
    </row>
    <row r="297" spans="1:7">
      <c r="A297" s="4">
        <v>5</v>
      </c>
      <c r="C297" s="31">
        <f t="shared" si="62"/>
        <v>-0.68689771413717304</v>
      </c>
      <c r="D297" s="32">
        <v>-0.68689771413717304</v>
      </c>
      <c r="E297" s="32">
        <v>-1.103</v>
      </c>
      <c r="F297" s="69">
        <v>-0.54879999999999995</v>
      </c>
      <c r="G297" s="17">
        <v>1</v>
      </c>
    </row>
    <row r="298" spans="1:7">
      <c r="A298" s="4">
        <v>6</v>
      </c>
      <c r="C298" s="31">
        <f t="shared" si="62"/>
        <v>-0.74987690028994203</v>
      </c>
      <c r="D298" s="32">
        <v>-0.74987690028994203</v>
      </c>
      <c r="E298" s="32">
        <v>-1.4419</v>
      </c>
      <c r="F298" s="69">
        <v>-0.52559999999999996</v>
      </c>
      <c r="G298" s="17">
        <v>1</v>
      </c>
    </row>
    <row r="299" spans="1:7">
      <c r="A299" s="4">
        <v>7</v>
      </c>
      <c r="C299" s="31">
        <f t="shared" si="62"/>
        <v>-0.14286323699460099</v>
      </c>
      <c r="D299" s="32">
        <v>-0.14286323699460099</v>
      </c>
      <c r="E299" s="32">
        <v>-0.29919499999999999</v>
      </c>
      <c r="F299" s="69">
        <v>-8.8347499999999995E-2</v>
      </c>
      <c r="G299" s="17">
        <v>1</v>
      </c>
    </row>
    <row r="300" spans="1:7">
      <c r="A300" s="4">
        <v>8</v>
      </c>
      <c r="C300" s="31">
        <f t="shared" si="62"/>
        <v>-5.3202820823835199E-2</v>
      </c>
      <c r="D300" s="32">
        <v>-5.3202820823835199E-2</v>
      </c>
      <c r="E300" s="32">
        <v>-0.17860000000000001</v>
      </c>
      <c r="F300" s="69">
        <v>-6.0052500000000002E-3</v>
      </c>
      <c r="G300" s="17">
        <v>1</v>
      </c>
    </row>
    <row r="301" spans="1:7">
      <c r="A301" s="4">
        <v>9</v>
      </c>
      <c r="C301" s="31">
        <f t="shared" si="62"/>
        <v>-0.32979222055588903</v>
      </c>
      <c r="D301" s="32">
        <v>-0.32979222055588903</v>
      </c>
      <c r="E301" s="32">
        <v>-0.50829999999999997</v>
      </c>
      <c r="F301" s="69">
        <v>-0.26829999999999998</v>
      </c>
      <c r="G301" s="17">
        <v>1</v>
      </c>
    </row>
    <row r="302" spans="1:7">
      <c r="A302" s="4">
        <v>10</v>
      </c>
      <c r="C302" s="31">
        <f t="shared" si="62"/>
        <v>-0.24439870566586699</v>
      </c>
      <c r="D302" s="32">
        <v>-0.24439870566586699</v>
      </c>
      <c r="E302" s="32">
        <v>-0.4415</v>
      </c>
      <c r="F302" s="69">
        <v>-0.17369999999999999</v>
      </c>
      <c r="G302" s="17">
        <v>1</v>
      </c>
    </row>
    <row r="303" spans="1:7">
      <c r="A303" s="4">
        <v>11</v>
      </c>
      <c r="C303" s="31">
        <f t="shared" si="62"/>
        <v>-8.5391674753049398E-3</v>
      </c>
      <c r="D303" s="32">
        <v>-8.5391674753049398E-3</v>
      </c>
      <c r="E303" s="32">
        <v>-0.18969</v>
      </c>
      <c r="F303" s="69">
        <v>4.7199999999999999E-2</v>
      </c>
      <c r="G303" s="17">
        <v>1</v>
      </c>
    </row>
    <row r="304" spans="1:7">
      <c r="A304" s="4">
        <v>12</v>
      </c>
      <c r="C304" s="31">
        <f t="shared" si="62"/>
        <v>6.87297828530294E-2</v>
      </c>
      <c r="D304" s="32">
        <v>6.87297828530294E-2</v>
      </c>
      <c r="E304" s="32">
        <v>-0.18820000000000001</v>
      </c>
      <c r="F304" s="69">
        <v>0.15820000000000001</v>
      </c>
      <c r="G304" s="17">
        <v>1</v>
      </c>
    </row>
    <row r="305" spans="1:7">
      <c r="A305" s="4" t="s">
        <v>256</v>
      </c>
    </row>
    <row r="306" spans="1:7">
      <c r="A306" s="4" t="s">
        <v>217</v>
      </c>
    </row>
    <row r="307" spans="1:7">
      <c r="A307" s="4">
        <v>1</v>
      </c>
      <c r="C307" s="31">
        <f t="shared" ref="C307:C318" si="63">CHOOSE(G307,D307,E307,F307)</f>
        <v>-0.63756090004999</v>
      </c>
      <c r="D307" s="32">
        <v>-0.63756090004999</v>
      </c>
      <c r="E307" s="32">
        <v>-1.2509999999999999</v>
      </c>
      <c r="F307" s="69">
        <v>-3.3009999999999998E-2</v>
      </c>
      <c r="G307" s="17">
        <v>1</v>
      </c>
    </row>
    <row r="308" spans="1:7">
      <c r="A308" s="4">
        <v>2</v>
      </c>
      <c r="C308" s="31">
        <f t="shared" si="63"/>
        <v>-0.329850855368926</v>
      </c>
      <c r="D308" s="32">
        <v>-0.329850855368926</v>
      </c>
      <c r="E308" s="32">
        <v>-0.72567749999999998</v>
      </c>
      <c r="F308" s="69">
        <v>8.1449999999999995E-2</v>
      </c>
      <c r="G308" s="17">
        <v>1</v>
      </c>
    </row>
    <row r="309" spans="1:7">
      <c r="A309" s="4">
        <v>3</v>
      </c>
      <c r="C309" s="31">
        <f t="shared" si="63"/>
        <v>6.0294601679664103E-3</v>
      </c>
      <c r="D309" s="32">
        <v>6.0294601679664103E-3</v>
      </c>
      <c r="E309" s="32">
        <v>-0.51629000000000003</v>
      </c>
      <c r="F309" s="69">
        <v>0.495195</v>
      </c>
      <c r="G309" s="17">
        <v>1</v>
      </c>
    </row>
    <row r="310" spans="1:7">
      <c r="A310" s="4">
        <v>4</v>
      </c>
      <c r="C310" s="31">
        <f t="shared" si="63"/>
        <v>-0.145148381433713</v>
      </c>
      <c r="D310" s="32">
        <v>-0.145148381433713</v>
      </c>
      <c r="E310" s="32">
        <v>-0.65414499999999998</v>
      </c>
      <c r="F310" s="69">
        <v>0.36820000000000003</v>
      </c>
      <c r="G310" s="17">
        <v>1</v>
      </c>
    </row>
    <row r="311" spans="1:7">
      <c r="A311" s="4">
        <v>5</v>
      </c>
      <c r="C311" s="31">
        <f t="shared" si="63"/>
        <v>-1.0858562687462501</v>
      </c>
      <c r="D311" s="32">
        <v>-1.0858562687462501</v>
      </c>
      <c r="E311" s="32">
        <v>-1.7030000000000001</v>
      </c>
      <c r="F311" s="69">
        <v>-0.44230000000000003</v>
      </c>
      <c r="G311" s="17">
        <v>1</v>
      </c>
    </row>
    <row r="312" spans="1:7">
      <c r="A312" s="4">
        <v>6</v>
      </c>
      <c r="C312" s="31">
        <f t="shared" si="63"/>
        <v>-0.27631084853029397</v>
      </c>
      <c r="D312" s="32">
        <v>-0.27631084853029397</v>
      </c>
      <c r="E312" s="32">
        <v>-1.5049999999999999</v>
      </c>
      <c r="F312" s="69">
        <v>0.8367</v>
      </c>
      <c r="G312" s="17">
        <v>1</v>
      </c>
    </row>
    <row r="313" spans="1:7">
      <c r="A313" s="4">
        <v>7</v>
      </c>
      <c r="C313" s="31">
        <f t="shared" si="63"/>
        <v>0.127152136882623</v>
      </c>
      <c r="D313" s="32">
        <v>0.127152136882623</v>
      </c>
      <c r="E313" s="32">
        <v>-5.6059499999999998E-2</v>
      </c>
      <c r="F313" s="69">
        <v>0.32369999999999999</v>
      </c>
      <c r="G313" s="17">
        <v>1</v>
      </c>
    </row>
    <row r="314" spans="1:7">
      <c r="A314" s="4">
        <v>8</v>
      </c>
      <c r="C314" s="31">
        <f t="shared" si="63"/>
        <v>4.8586052415916799E-2</v>
      </c>
      <c r="D314" s="32">
        <v>4.8586052415916799E-2</v>
      </c>
      <c r="E314" s="32">
        <v>-8.2524E-2</v>
      </c>
      <c r="F314" s="69">
        <v>0.17639750000000001</v>
      </c>
      <c r="G314" s="17">
        <v>1</v>
      </c>
    </row>
    <row r="315" spans="1:7">
      <c r="A315" s="4">
        <v>9</v>
      </c>
      <c r="C315" s="31">
        <f t="shared" si="63"/>
        <v>-6.0907364571585701E-2</v>
      </c>
      <c r="D315" s="32">
        <v>-6.0907364571585701E-2</v>
      </c>
      <c r="E315" s="32">
        <v>-0.2036</v>
      </c>
      <c r="F315" s="69">
        <v>9.139825E-2</v>
      </c>
      <c r="G315" s="17">
        <v>1</v>
      </c>
    </row>
    <row r="316" spans="1:7">
      <c r="A316" s="4">
        <v>10</v>
      </c>
      <c r="C316" s="31">
        <f t="shared" si="63"/>
        <v>-2.3391943137372501E-2</v>
      </c>
      <c r="D316" s="32">
        <v>-2.3391943137372501E-2</v>
      </c>
      <c r="E316" s="32">
        <v>-0.17048749999999999</v>
      </c>
      <c r="F316" s="69">
        <v>0.12708749999999999</v>
      </c>
      <c r="G316" s="17">
        <v>1</v>
      </c>
    </row>
    <row r="317" spans="1:7">
      <c r="A317" s="4">
        <v>11</v>
      </c>
      <c r="C317" s="31">
        <f t="shared" si="63"/>
        <v>0.187209381813637</v>
      </c>
      <c r="D317" s="32">
        <v>0.187209381813637</v>
      </c>
      <c r="E317" s="32">
        <v>-1.2149999999999999E-2</v>
      </c>
      <c r="F317" s="69">
        <v>0.37339499999999998</v>
      </c>
      <c r="G317" s="17">
        <v>1</v>
      </c>
    </row>
    <row r="318" spans="1:7">
      <c r="A318" s="4">
        <v>12</v>
      </c>
      <c r="C318" s="31">
        <f t="shared" si="63"/>
        <v>3.8251625708858199E-2</v>
      </c>
      <c r="D318" s="32">
        <v>3.8251625708858199E-2</v>
      </c>
      <c r="E318" s="32">
        <v>-0.34439999999999998</v>
      </c>
      <c r="F318" s="69">
        <v>0.45296500000000101</v>
      </c>
      <c r="G318" s="17">
        <v>1</v>
      </c>
    </row>
    <row r="319" spans="1:7">
      <c r="A319" s="24" t="s">
        <v>306</v>
      </c>
      <c r="D319" s="32"/>
      <c r="E319" s="32"/>
      <c r="F319" s="32"/>
      <c r="G319" s="17">
        <v>1</v>
      </c>
    </row>
    <row r="320" spans="1:7">
      <c r="A320" s="24" t="s">
        <v>60</v>
      </c>
      <c r="D320" s="32"/>
      <c r="E320" s="32"/>
      <c r="F320" s="32"/>
      <c r="G320" s="17">
        <v>1</v>
      </c>
    </row>
    <row r="321" spans="1:7">
      <c r="A321" s="4" t="s">
        <v>202</v>
      </c>
      <c r="C321" s="31">
        <f t="shared" ref="C321:C333" si="64">CHOOSE(G321,D321,E321,F321)</f>
        <v>0.72</v>
      </c>
      <c r="D321" s="32">
        <v>0.72</v>
      </c>
      <c r="E321" s="32">
        <v>0.59</v>
      </c>
      <c r="F321" s="32">
        <v>0.88</v>
      </c>
      <c r="G321" s="17">
        <v>1</v>
      </c>
    </row>
    <row r="322" spans="1:7">
      <c r="A322" s="4" t="s">
        <v>174</v>
      </c>
      <c r="C322" s="31">
        <f t="shared" si="64"/>
        <v>0.64</v>
      </c>
      <c r="D322" s="32">
        <v>0.64</v>
      </c>
      <c r="E322" s="32">
        <v>0.54</v>
      </c>
      <c r="F322" s="32">
        <v>0.77</v>
      </c>
      <c r="G322" s="17">
        <v>1</v>
      </c>
    </row>
    <row r="323" spans="1:7">
      <c r="A323" s="4" t="s">
        <v>176</v>
      </c>
      <c r="C323" s="31">
        <f t="shared" si="64"/>
        <v>0.71399999999999997</v>
      </c>
      <c r="D323" s="32">
        <v>0.71399999999999997</v>
      </c>
      <c r="E323" s="31">
        <f t="shared" ref="E323:E326" si="65">D323*0.9</f>
        <v>0.64259999999999995</v>
      </c>
      <c r="F323" s="31">
        <f t="shared" ref="F323:F324" si="66">D323*1.1</f>
        <v>0.78539999999999999</v>
      </c>
      <c r="G323" s="17">
        <v>1</v>
      </c>
    </row>
    <row r="324" spans="1:7">
      <c r="A324" s="4" t="s">
        <v>172</v>
      </c>
      <c r="C324" s="31">
        <f t="shared" si="64"/>
        <v>0.443</v>
      </c>
      <c r="D324" s="32">
        <v>0.443</v>
      </c>
      <c r="E324" s="31">
        <f t="shared" si="65"/>
        <v>0.3987</v>
      </c>
      <c r="F324" s="31">
        <f t="shared" si="66"/>
        <v>0.48730000000000007</v>
      </c>
      <c r="G324" s="17">
        <v>1</v>
      </c>
    </row>
    <row r="325" spans="1:7">
      <c r="A325" s="4" t="s">
        <v>185</v>
      </c>
      <c r="C325" s="31">
        <f t="shared" si="64"/>
        <v>0.49</v>
      </c>
      <c r="D325" s="32">
        <v>0.49</v>
      </c>
      <c r="E325" s="32">
        <v>0.41</v>
      </c>
      <c r="F325" s="32">
        <v>0.59</v>
      </c>
      <c r="G325" s="17">
        <v>1</v>
      </c>
    </row>
    <row r="326" spans="1:7">
      <c r="A326" s="4" t="s">
        <v>183</v>
      </c>
      <c r="C326" s="31">
        <f t="shared" si="64"/>
        <v>0.4</v>
      </c>
      <c r="D326" s="32">
        <v>0.4</v>
      </c>
      <c r="E326" s="31">
        <f t="shared" si="65"/>
        <v>0.36000000000000004</v>
      </c>
      <c r="F326" s="31">
        <f t="shared" ref="F326" si="67">D326*1.1</f>
        <v>0.44000000000000006</v>
      </c>
      <c r="G326" s="17">
        <v>1</v>
      </c>
    </row>
    <row r="327" spans="1:7">
      <c r="A327" s="24" t="s">
        <v>168</v>
      </c>
      <c r="G327" s="17">
        <v>1</v>
      </c>
    </row>
    <row r="328" spans="1:7">
      <c r="A328" s="4" t="s">
        <v>202</v>
      </c>
      <c r="C328" s="31">
        <f t="shared" si="64"/>
        <v>0.78</v>
      </c>
      <c r="D328" s="32">
        <v>0.78</v>
      </c>
      <c r="E328" s="32">
        <v>0.63</v>
      </c>
      <c r="F328" s="32">
        <v>0.96</v>
      </c>
      <c r="G328" s="17">
        <v>1</v>
      </c>
    </row>
    <row r="329" spans="1:7">
      <c r="A329" s="4" t="s">
        <v>174</v>
      </c>
      <c r="C329" s="31">
        <f t="shared" si="64"/>
        <v>0.8</v>
      </c>
      <c r="D329" s="32">
        <v>0.8</v>
      </c>
      <c r="E329" s="32">
        <v>0.65</v>
      </c>
      <c r="F329" s="32">
        <v>0.99</v>
      </c>
      <c r="G329" s="17">
        <v>1</v>
      </c>
    </row>
    <row r="330" spans="1:7">
      <c r="A330" s="4" t="s">
        <v>176</v>
      </c>
      <c r="C330" s="31">
        <f t="shared" si="64"/>
        <v>0.95199999999999996</v>
      </c>
      <c r="D330" s="32">
        <v>0.95199999999999996</v>
      </c>
      <c r="E330" s="31">
        <f t="shared" ref="E330:E331" si="68">D330*0.9</f>
        <v>0.85680000000000001</v>
      </c>
      <c r="F330" s="31">
        <f t="shared" ref="F330:F331" si="69">D330*1.1</f>
        <v>1.0472000000000001</v>
      </c>
      <c r="G330" s="17">
        <v>1</v>
      </c>
    </row>
    <row r="331" spans="1:7">
      <c r="A331" s="4" t="s">
        <v>172</v>
      </c>
      <c r="C331" s="31">
        <f t="shared" si="64"/>
        <v>0.76200000000000001</v>
      </c>
      <c r="D331" s="32">
        <v>0.76200000000000001</v>
      </c>
      <c r="E331" s="31">
        <f t="shared" si="68"/>
        <v>0.68580000000000008</v>
      </c>
      <c r="F331" s="31">
        <f t="shared" si="69"/>
        <v>0.83820000000000006</v>
      </c>
      <c r="G331" s="17">
        <v>1</v>
      </c>
    </row>
    <row r="332" spans="1:7">
      <c r="A332" s="4" t="s">
        <v>185</v>
      </c>
      <c r="C332" s="31">
        <f t="shared" si="64"/>
        <v>0.56000000000000005</v>
      </c>
      <c r="D332" s="32">
        <v>0.56000000000000005</v>
      </c>
      <c r="E332" s="32">
        <v>0.46</v>
      </c>
      <c r="F332" s="32">
        <v>0.69</v>
      </c>
      <c r="G332" s="17">
        <v>1</v>
      </c>
    </row>
    <row r="333" spans="1:7">
      <c r="A333" s="4" t="s">
        <v>183</v>
      </c>
      <c r="C333" s="31">
        <f t="shared" si="64"/>
        <v>0.81</v>
      </c>
      <c r="D333" s="32">
        <v>0.81</v>
      </c>
      <c r="E333" s="31">
        <f t="shared" ref="E333" si="70">D333*0.9</f>
        <v>0.72900000000000009</v>
      </c>
      <c r="F333" s="31">
        <f t="shared" ref="F333" si="71">D333*1.1</f>
        <v>0.89100000000000013</v>
      </c>
      <c r="G333" s="17">
        <v>1</v>
      </c>
    </row>
    <row r="334" spans="1:7">
      <c r="A334" s="4" t="s">
        <v>262</v>
      </c>
    </row>
    <row r="335" spans="1:7">
      <c r="A335" s="4" t="s">
        <v>263</v>
      </c>
    </row>
    <row r="336" spans="1:7">
      <c r="A336" s="4" t="s">
        <v>264</v>
      </c>
      <c r="C336" s="31">
        <f t="shared" ref="C336:C346" si="72">CHOOSE(G336,D336,E336,F336)</f>
        <v>0.55400000000000005</v>
      </c>
      <c r="D336" s="32">
        <f>1-SUM(D337:D340)</f>
        <v>0.55400000000000005</v>
      </c>
      <c r="E336" s="32">
        <f>1-SUM(E337:E340)</f>
        <v>0.59860000000000002</v>
      </c>
      <c r="F336" s="32">
        <f>1-SUM(F337:F340)</f>
        <v>0.50939999999999996</v>
      </c>
      <c r="G336" s="17">
        <v>1</v>
      </c>
    </row>
    <row r="337" spans="1:7">
      <c r="A337" s="24" t="s">
        <v>265</v>
      </c>
      <c r="C337" s="31">
        <f t="shared" si="72"/>
        <v>4.1915492957746478E-2</v>
      </c>
      <c r="D337" s="32">
        <f>0.093*0.032/(0.032+0.029+0.01)</f>
        <v>4.1915492957746478E-2</v>
      </c>
      <c r="E337" s="31">
        <f t="shared" ref="E337:E340" si="73">D337*0.9</f>
        <v>3.7723943661971834E-2</v>
      </c>
      <c r="F337" s="31">
        <f t="shared" ref="F337" si="74">D337*1.1</f>
        <v>4.6107042253521129E-2</v>
      </c>
      <c r="G337" s="17">
        <v>1</v>
      </c>
    </row>
    <row r="338" spans="1:7">
      <c r="A338" s="24" t="s">
        <v>266</v>
      </c>
      <c r="C338" s="31">
        <f t="shared" si="72"/>
        <v>1.3098591549295777E-2</v>
      </c>
      <c r="D338" s="32">
        <f>0.093*0.01/(0.032+0.029+0.01)</f>
        <v>1.3098591549295777E-2</v>
      </c>
      <c r="E338" s="31">
        <f t="shared" si="73"/>
        <v>1.1788732394366199E-2</v>
      </c>
      <c r="F338" s="31">
        <f t="shared" ref="F338:F340" si="75">D338*1.1</f>
        <v>1.4408450704225357E-2</v>
      </c>
      <c r="G338" s="17">
        <v>1</v>
      </c>
    </row>
    <row r="339" spans="1:7">
      <c r="A339" s="24" t="s">
        <v>267</v>
      </c>
      <c r="C339" s="31">
        <f t="shared" si="72"/>
        <v>3.7985915492957753E-2</v>
      </c>
      <c r="D339" s="32">
        <f>0.093*0.029/(0.032+0.029+0.01)</f>
        <v>3.7985915492957753E-2</v>
      </c>
      <c r="E339" s="31">
        <f t="shared" si="73"/>
        <v>3.4187323943661981E-2</v>
      </c>
      <c r="F339" s="31">
        <f t="shared" si="75"/>
        <v>4.1784507042253533E-2</v>
      </c>
      <c r="G339" s="17">
        <v>1</v>
      </c>
    </row>
    <row r="340" spans="1:7">
      <c r="A340" s="24" t="s">
        <v>268</v>
      </c>
      <c r="C340" s="31">
        <f t="shared" si="72"/>
        <v>0.35299999999999998</v>
      </c>
      <c r="D340" s="32">
        <v>0.35299999999999998</v>
      </c>
      <c r="E340" s="31">
        <f t="shared" si="73"/>
        <v>0.31769999999999998</v>
      </c>
      <c r="F340" s="31">
        <f t="shared" si="75"/>
        <v>0.38830000000000003</v>
      </c>
      <c r="G340" s="17">
        <v>1</v>
      </c>
    </row>
    <row r="341" spans="1:7">
      <c r="A341" s="4" t="s">
        <v>176</v>
      </c>
      <c r="D341" s="32"/>
      <c r="E341" s="32"/>
      <c r="F341" s="32"/>
    </row>
    <row r="342" spans="1:7">
      <c r="A342" s="4" t="s">
        <v>264</v>
      </c>
      <c r="C342" s="31">
        <f t="shared" si="72"/>
        <v>0.33499999999999996</v>
      </c>
      <c r="D342" s="32">
        <f>1-SUM(D343:D346)</f>
        <v>0.33499999999999996</v>
      </c>
      <c r="E342" s="32">
        <f>1-SUM(E343:E346)</f>
        <v>0.40149999999999997</v>
      </c>
      <c r="F342" s="32">
        <f>1-SUM(F343:F346)</f>
        <v>0.26849999999999996</v>
      </c>
      <c r="G342" s="17">
        <v>1</v>
      </c>
    </row>
    <row r="343" spans="1:7">
      <c r="A343" s="24" t="s">
        <v>265</v>
      </c>
      <c r="C343" s="31">
        <f t="shared" si="72"/>
        <v>0.13800000000000001</v>
      </c>
      <c r="D343" s="32">
        <v>0.13800000000000001</v>
      </c>
      <c r="E343" s="31">
        <f t="shared" ref="E343:E346" si="76">D343*0.9</f>
        <v>0.12420000000000002</v>
      </c>
      <c r="F343" s="31">
        <f t="shared" ref="F343:F346" si="77">D343*1.1</f>
        <v>0.15180000000000002</v>
      </c>
      <c r="G343" s="17">
        <v>1</v>
      </c>
    </row>
    <row r="344" spans="1:7">
      <c r="A344" s="24" t="s">
        <v>266</v>
      </c>
      <c r="C344" s="31">
        <f t="shared" si="72"/>
        <v>0.11600000000000001</v>
      </c>
      <c r="D344" s="32">
        <v>0.11600000000000001</v>
      </c>
      <c r="E344" s="31">
        <f t="shared" si="76"/>
        <v>0.10440000000000001</v>
      </c>
      <c r="F344" s="31">
        <f t="shared" si="77"/>
        <v>0.12760000000000002</v>
      </c>
      <c r="G344" s="17">
        <v>1</v>
      </c>
    </row>
    <row r="345" spans="1:7">
      <c r="A345" s="24" t="s">
        <v>267</v>
      </c>
      <c r="C345" s="31">
        <f t="shared" si="72"/>
        <v>0.14499999999999999</v>
      </c>
      <c r="D345" s="32">
        <v>0.14499999999999999</v>
      </c>
      <c r="E345" s="31">
        <f t="shared" si="76"/>
        <v>0.1305</v>
      </c>
      <c r="F345" s="31">
        <f t="shared" si="77"/>
        <v>0.1595</v>
      </c>
      <c r="G345" s="17">
        <v>1</v>
      </c>
    </row>
    <row r="346" spans="1:7">
      <c r="A346" s="24" t="s">
        <v>268</v>
      </c>
      <c r="C346" s="31">
        <f t="shared" si="72"/>
        <v>0.26600000000000001</v>
      </c>
      <c r="D346" s="32">
        <v>0.26600000000000001</v>
      </c>
      <c r="E346" s="31">
        <f t="shared" si="76"/>
        <v>0.23940000000000003</v>
      </c>
      <c r="F346" s="31">
        <f t="shared" si="77"/>
        <v>0.29260000000000003</v>
      </c>
      <c r="G346" s="17">
        <v>1</v>
      </c>
    </row>
    <row r="347" spans="1:7">
      <c r="A347" s="4" t="s">
        <v>167</v>
      </c>
      <c r="D347" s="32"/>
      <c r="E347" s="32"/>
      <c r="F347" s="32"/>
    </row>
    <row r="348" spans="1:7">
      <c r="A348" s="4" t="s">
        <v>264</v>
      </c>
      <c r="C348" s="31">
        <f t="shared" ref="C348:C353" si="78">CHOOSE(G348,D348,E348,F348)</f>
        <v>0.52800000000000002</v>
      </c>
      <c r="D348" s="32">
        <f>1-SUM(D349:D352)</f>
        <v>0.52800000000000002</v>
      </c>
      <c r="E348" s="32">
        <f>1-SUM(E349:E352)</f>
        <v>0.57519999999999993</v>
      </c>
      <c r="F348" s="32">
        <f>1-SUM(F349:F352)</f>
        <v>0.48079999999999989</v>
      </c>
      <c r="G348" s="17">
        <v>1</v>
      </c>
    </row>
    <row r="349" spans="1:7">
      <c r="A349" s="24" t="s">
        <v>265</v>
      </c>
      <c r="C349" s="31">
        <f t="shared" si="78"/>
        <v>0.13800000000000001</v>
      </c>
      <c r="D349" s="32">
        <v>0.13800000000000001</v>
      </c>
      <c r="E349" s="31">
        <f t="shared" ref="E349:E352" si="79">D349*0.9</f>
        <v>0.12420000000000002</v>
      </c>
      <c r="F349" s="31">
        <f t="shared" ref="F349:F352" si="80">D349*1.1</f>
        <v>0.15180000000000002</v>
      </c>
      <c r="G349" s="17">
        <v>1</v>
      </c>
    </row>
    <row r="350" spans="1:7">
      <c r="A350" s="24" t="s">
        <v>266</v>
      </c>
      <c r="C350" s="31">
        <f t="shared" si="78"/>
        <v>0.11600000000000001</v>
      </c>
      <c r="D350" s="32">
        <v>0.11600000000000001</v>
      </c>
      <c r="E350" s="31">
        <f t="shared" si="79"/>
        <v>0.10440000000000001</v>
      </c>
      <c r="F350" s="31">
        <f t="shared" si="80"/>
        <v>0.12760000000000002</v>
      </c>
      <c r="G350" s="17">
        <v>1</v>
      </c>
    </row>
    <row r="351" spans="1:7">
      <c r="A351" s="24" t="s">
        <v>267</v>
      </c>
      <c r="C351" s="31">
        <f t="shared" si="78"/>
        <v>0.14499999999999999</v>
      </c>
      <c r="D351" s="32">
        <v>0.14499999999999999</v>
      </c>
      <c r="E351" s="31">
        <f t="shared" si="79"/>
        <v>0.1305</v>
      </c>
      <c r="F351" s="31">
        <f t="shared" si="80"/>
        <v>0.1595</v>
      </c>
      <c r="G351" s="17">
        <v>1</v>
      </c>
    </row>
    <row r="352" spans="1:7">
      <c r="A352" s="24" t="s">
        <v>268</v>
      </c>
      <c r="C352" s="31">
        <f t="shared" si="78"/>
        <v>7.2999999999999995E-2</v>
      </c>
      <c r="D352" s="32">
        <v>7.2999999999999995E-2</v>
      </c>
      <c r="E352" s="31">
        <f t="shared" si="79"/>
        <v>6.5699999999999995E-2</v>
      </c>
      <c r="F352" s="31">
        <f t="shared" si="80"/>
        <v>8.0299999999999996E-2</v>
      </c>
      <c r="G352" s="17">
        <v>1</v>
      </c>
    </row>
    <row r="353" spans="1:7">
      <c r="A353" s="24" t="s">
        <v>62</v>
      </c>
      <c r="C353" s="31">
        <f t="shared" si="78"/>
        <v>0.03</v>
      </c>
      <c r="D353" s="32">
        <v>0.03</v>
      </c>
      <c r="E353" s="32">
        <v>0</v>
      </c>
      <c r="F353" s="32">
        <v>0.05</v>
      </c>
      <c r="G353" s="17">
        <v>1</v>
      </c>
    </row>
    <row r="354" spans="1:7">
      <c r="A354" s="29" t="s">
        <v>323</v>
      </c>
      <c r="C354" s="37">
        <f t="shared" ref="C354" si="81">CHOOSE(G354,D354,E354,F354)</f>
        <v>150000</v>
      </c>
      <c r="D354" s="32">
        <v>150000</v>
      </c>
      <c r="E354" s="32">
        <v>50000</v>
      </c>
      <c r="F354" s="32">
        <v>200000</v>
      </c>
      <c r="G354" s="17">
        <v>1</v>
      </c>
    </row>
    <row r="355" spans="1:7">
      <c r="A355" s="17"/>
    </row>
    <row r="356" spans="1:7">
      <c r="A356" s="17"/>
    </row>
    <row r="357" spans="1:7">
      <c r="A357" s="17"/>
    </row>
    <row r="358" spans="1:7">
      <c r="A358" s="17"/>
    </row>
    <row r="359" spans="1:7">
      <c r="A359" s="17"/>
    </row>
    <row r="360" spans="1:7">
      <c r="A360" s="17"/>
    </row>
    <row r="361" spans="1:7">
      <c r="A361" s="17"/>
    </row>
    <row r="362" spans="1:7">
      <c r="A362" s="17"/>
    </row>
    <row r="363" spans="1:7">
      <c r="A363" s="17"/>
    </row>
    <row r="364" spans="1:7">
      <c r="A364" s="17"/>
    </row>
    <row r="365" spans="1:7">
      <c r="A365" s="17"/>
    </row>
    <row r="366" spans="1:7">
      <c r="A366" s="17"/>
    </row>
    <row r="367" spans="1:7">
      <c r="A367" s="17"/>
    </row>
    <row r="368" spans="1:7">
      <c r="A368" s="17"/>
    </row>
    <row r="369" spans="1:1">
      <c r="A369" s="17"/>
    </row>
    <row r="370" spans="1:1">
      <c r="A370" s="17"/>
    </row>
    <row r="371" spans="1:1">
      <c r="A371" s="17"/>
    </row>
    <row r="372" spans="1:1">
      <c r="A372" s="17"/>
    </row>
    <row r="373" spans="1:1">
      <c r="A373" s="17"/>
    </row>
    <row r="374" spans="1:1">
      <c r="A374" s="17"/>
    </row>
    <row r="375" spans="1:1">
      <c r="A375" s="17"/>
    </row>
    <row r="376" spans="1:1">
      <c r="A376" s="17"/>
    </row>
    <row r="377" spans="1:1">
      <c r="A377" s="17"/>
    </row>
    <row r="378" spans="1:1">
      <c r="A378" s="17"/>
    </row>
    <row r="379" spans="1:1">
      <c r="A379" s="17"/>
    </row>
    <row r="380" spans="1:1">
      <c r="A380" s="17"/>
    </row>
    <row r="381" spans="1:1">
      <c r="A381" s="17"/>
    </row>
    <row r="382" spans="1:1">
      <c r="A382" s="17"/>
    </row>
    <row r="383" spans="1:1">
      <c r="A383" s="17"/>
    </row>
    <row r="384" spans="1:1">
      <c r="A384" s="17"/>
    </row>
    <row r="385" spans="1:1">
      <c r="A385" s="17"/>
    </row>
    <row r="386" spans="1:1">
      <c r="A386" s="17"/>
    </row>
    <row r="387" spans="1:1">
      <c r="A387" s="17"/>
    </row>
    <row r="388" spans="1:1">
      <c r="A388" s="17"/>
    </row>
    <row r="389" spans="1:1">
      <c r="A389" s="17"/>
    </row>
    <row r="390" spans="1:1">
      <c r="A390" s="17"/>
    </row>
    <row r="391" spans="1:1">
      <c r="A391" s="17"/>
    </row>
    <row r="392" spans="1:1">
      <c r="A392" s="17"/>
    </row>
    <row r="393" spans="1:1">
      <c r="A393" s="17"/>
    </row>
    <row r="394" spans="1:1">
      <c r="A394" s="17"/>
    </row>
    <row r="395" spans="1:1">
      <c r="A395" s="17"/>
    </row>
    <row r="396" spans="1:1">
      <c r="A396" s="17"/>
    </row>
    <row r="397" spans="1:1">
      <c r="A397" s="17"/>
    </row>
    <row r="398" spans="1:1">
      <c r="A398" s="17"/>
    </row>
    <row r="399" spans="1:1">
      <c r="A399" s="17"/>
    </row>
    <row r="400" spans="1:1">
      <c r="A400" s="17"/>
    </row>
    <row r="401" spans="1:1">
      <c r="A401" s="17"/>
    </row>
    <row r="402" spans="1:1">
      <c r="A402" s="17"/>
    </row>
    <row r="403" spans="1:1">
      <c r="A403" s="17"/>
    </row>
    <row r="404" spans="1:1">
      <c r="A404" s="17"/>
    </row>
    <row r="405" spans="1:1">
      <c r="A405" s="17"/>
    </row>
    <row r="406" spans="1:1">
      <c r="A406" s="17"/>
    </row>
    <row r="407" spans="1:1">
      <c r="A407" s="17"/>
    </row>
    <row r="408" spans="1:1">
      <c r="A408" s="17"/>
    </row>
    <row r="409" spans="1:1">
      <c r="A409" s="17"/>
    </row>
    <row r="410" spans="1:1">
      <c r="A410" s="17"/>
    </row>
    <row r="411" spans="1:1">
      <c r="A411" s="17"/>
    </row>
    <row r="412" spans="1:1">
      <c r="A412" s="17"/>
    </row>
    <row r="413" spans="1:1">
      <c r="A413" s="17"/>
    </row>
    <row r="414" spans="1:1">
      <c r="A414" s="17"/>
    </row>
    <row r="415" spans="1:1">
      <c r="A415" s="17"/>
    </row>
    <row r="416" spans="1:1">
      <c r="A416" s="17"/>
    </row>
    <row r="417" spans="1:1">
      <c r="A417" s="17"/>
    </row>
    <row r="418" spans="1:1">
      <c r="A418" s="17"/>
    </row>
    <row r="419" spans="1:1">
      <c r="A419" s="17"/>
    </row>
    <row r="420" spans="1:1">
      <c r="A420" s="17"/>
    </row>
    <row r="421" spans="1:1">
      <c r="A421" s="17"/>
    </row>
    <row r="422" spans="1:1">
      <c r="A422" s="17"/>
    </row>
    <row r="423" spans="1:1">
      <c r="A423" s="17"/>
    </row>
    <row r="424" spans="1:1">
      <c r="A424" s="17"/>
    </row>
    <row r="425" spans="1:1">
      <c r="A425" s="17"/>
    </row>
    <row r="426" spans="1:1">
      <c r="A426" s="17"/>
    </row>
    <row r="427" spans="1:1">
      <c r="A427" s="17"/>
    </row>
    <row r="428" spans="1:1">
      <c r="A428" s="17"/>
    </row>
    <row r="429" spans="1:1">
      <c r="A429" s="17"/>
    </row>
    <row r="430" spans="1:1">
      <c r="A430" s="17"/>
    </row>
    <row r="431" spans="1:1">
      <c r="A431" s="17"/>
    </row>
    <row r="432" spans="1:1">
      <c r="A432" s="17"/>
    </row>
    <row r="433" spans="1:1">
      <c r="A433" s="17"/>
    </row>
    <row r="434" spans="1:1">
      <c r="A434" s="17"/>
    </row>
    <row r="435" spans="1:1">
      <c r="A435" s="17"/>
    </row>
    <row r="436" spans="1:1">
      <c r="A436" s="17"/>
    </row>
    <row r="437" spans="1:1">
      <c r="A437" s="17"/>
    </row>
    <row r="438" spans="1:1">
      <c r="A438" s="17"/>
    </row>
    <row r="439" spans="1:1">
      <c r="A439" s="17"/>
    </row>
    <row r="440" spans="1:1">
      <c r="A440" s="17"/>
    </row>
    <row r="441" spans="1:1">
      <c r="A441" s="17"/>
    </row>
    <row r="442" spans="1:1">
      <c r="A442" s="17"/>
    </row>
    <row r="443" spans="1:1">
      <c r="A443" s="17"/>
    </row>
    <row r="444" spans="1:1">
      <c r="A444" s="17"/>
    </row>
    <row r="445" spans="1:1">
      <c r="A445" s="17"/>
    </row>
    <row r="446" spans="1:1">
      <c r="A446" s="17"/>
    </row>
    <row r="447" spans="1:1">
      <c r="A447" s="17"/>
    </row>
    <row r="448" spans="1:1">
      <c r="A448" s="17"/>
    </row>
    <row r="449" spans="1:1">
      <c r="A449" s="17"/>
    </row>
    <row r="450" spans="1:1">
      <c r="A450" s="17"/>
    </row>
    <row r="451" spans="1:1">
      <c r="A451" s="17"/>
    </row>
    <row r="452" spans="1:1">
      <c r="A452" s="17"/>
    </row>
    <row r="453" spans="1:1">
      <c r="A453" s="17"/>
    </row>
    <row r="454" spans="1:1">
      <c r="A454" s="17"/>
    </row>
    <row r="455" spans="1:1">
      <c r="A455" s="17"/>
    </row>
    <row r="456" spans="1:1">
      <c r="A456" s="17"/>
    </row>
    <row r="457" spans="1:1">
      <c r="A457" s="17"/>
    </row>
    <row r="458" spans="1:1">
      <c r="A458" s="17"/>
    </row>
    <row r="459" spans="1:1">
      <c r="A459" s="17"/>
    </row>
    <row r="460" spans="1:1">
      <c r="A460" s="17"/>
    </row>
    <row r="461" spans="1:1">
      <c r="A461" s="17"/>
    </row>
    <row r="462" spans="1:1">
      <c r="A462" s="17"/>
    </row>
    <row r="463" spans="1:1">
      <c r="A463" s="17"/>
    </row>
    <row r="464" spans="1:1">
      <c r="A464" s="17"/>
    </row>
    <row r="465" spans="1:1">
      <c r="A465" s="17"/>
    </row>
    <row r="466" spans="1:1">
      <c r="A466" s="17"/>
    </row>
    <row r="467" spans="1:1">
      <c r="A467" s="17"/>
    </row>
    <row r="468" spans="1:1">
      <c r="A468" s="17"/>
    </row>
    <row r="469" spans="1:1">
      <c r="A469" s="17"/>
    </row>
    <row r="470" spans="1:1">
      <c r="A470" s="17"/>
    </row>
    <row r="471" spans="1:1">
      <c r="A471" s="17"/>
    </row>
    <row r="472" spans="1:1">
      <c r="A472" s="17"/>
    </row>
    <row r="473" spans="1:1">
      <c r="A473" s="17"/>
    </row>
    <row r="474" spans="1:1">
      <c r="A474" s="17"/>
    </row>
    <row r="475" spans="1:1">
      <c r="A475" s="17"/>
    </row>
    <row r="476" spans="1:1">
      <c r="A476" s="17"/>
    </row>
    <row r="477" spans="1:1">
      <c r="A477" s="17"/>
    </row>
    <row r="478" spans="1:1">
      <c r="A478" s="17"/>
    </row>
    <row r="479" spans="1:1">
      <c r="A479" s="17"/>
    </row>
    <row r="480" spans="1:1">
      <c r="A480" s="17"/>
    </row>
    <row r="481" spans="1:1">
      <c r="A481" s="17"/>
    </row>
    <row r="482" spans="1:1">
      <c r="A482" s="17"/>
    </row>
    <row r="483" spans="1:1">
      <c r="A483" s="17"/>
    </row>
    <row r="484" spans="1:1">
      <c r="A484" s="17"/>
    </row>
    <row r="485" spans="1:1">
      <c r="A485" s="17"/>
    </row>
    <row r="486" spans="1:1">
      <c r="A486" s="17"/>
    </row>
    <row r="487" spans="1:1">
      <c r="A487" s="17"/>
    </row>
    <row r="488" spans="1:1">
      <c r="A488" s="17"/>
    </row>
    <row r="489" spans="1:1">
      <c r="A489" s="17"/>
    </row>
    <row r="490" spans="1:1">
      <c r="A490" s="17"/>
    </row>
    <row r="491" spans="1:1">
      <c r="A491" s="17"/>
    </row>
    <row r="492" spans="1:1">
      <c r="A492" s="17"/>
    </row>
    <row r="493" spans="1:1">
      <c r="A493" s="17"/>
    </row>
    <row r="494" spans="1:1">
      <c r="A494" s="17"/>
    </row>
    <row r="495" spans="1:1">
      <c r="A495" s="17"/>
    </row>
    <row r="496" spans="1:1">
      <c r="A496" s="17"/>
    </row>
    <row r="497" spans="1:1">
      <c r="A497" s="17"/>
    </row>
    <row r="498" spans="1:1">
      <c r="A498" s="17"/>
    </row>
    <row r="499" spans="1:1">
      <c r="A499" s="17"/>
    </row>
    <row r="500" spans="1:1">
      <c r="A500" s="17"/>
    </row>
    <row r="501" spans="1:1">
      <c r="A501" s="17"/>
    </row>
    <row r="502" spans="1:1">
      <c r="A502" s="17"/>
    </row>
    <row r="503" spans="1:1">
      <c r="A503" s="17"/>
    </row>
    <row r="504" spans="1:1">
      <c r="A504" s="17"/>
    </row>
    <row r="505" spans="1:1">
      <c r="A505" s="17"/>
    </row>
    <row r="506" spans="1:1">
      <c r="A506" s="17"/>
    </row>
    <row r="507" spans="1:1">
      <c r="A507" s="17"/>
    </row>
    <row r="508" spans="1:1">
      <c r="A508" s="17"/>
    </row>
    <row r="509" spans="1:1">
      <c r="A509" s="17"/>
    </row>
    <row r="510" spans="1:1">
      <c r="A510" s="17"/>
    </row>
    <row r="511" spans="1:1">
      <c r="A511" s="17"/>
    </row>
    <row r="512" spans="1:1">
      <c r="A512" s="17"/>
    </row>
    <row r="513" spans="1:1">
      <c r="A513" s="17"/>
    </row>
    <row r="514" spans="1:1">
      <c r="A514" s="17"/>
    </row>
    <row r="515" spans="1:1">
      <c r="A515" s="17"/>
    </row>
    <row r="516" spans="1:1">
      <c r="A516" s="17"/>
    </row>
    <row r="517" spans="1:1">
      <c r="A517" s="17"/>
    </row>
    <row r="518" spans="1:1">
      <c r="A518" s="17"/>
    </row>
    <row r="519" spans="1:1">
      <c r="A519" s="17"/>
    </row>
    <row r="520" spans="1:1">
      <c r="A520" s="17"/>
    </row>
    <row r="521" spans="1:1">
      <c r="A521" s="17"/>
    </row>
    <row r="522" spans="1:1">
      <c r="A522" s="17"/>
    </row>
    <row r="523" spans="1:1">
      <c r="A523" s="17"/>
    </row>
    <row r="524" spans="1:1">
      <c r="A524" s="17"/>
    </row>
    <row r="525" spans="1:1">
      <c r="A525" s="17"/>
    </row>
    <row r="526" spans="1:1">
      <c r="A526" s="17"/>
    </row>
    <row r="527" spans="1:1">
      <c r="A527" s="17"/>
    </row>
    <row r="528" spans="1:1">
      <c r="A528" s="17"/>
    </row>
    <row r="529" spans="1:1">
      <c r="A529" s="17"/>
    </row>
    <row r="530" spans="1:1">
      <c r="A530" s="17"/>
    </row>
    <row r="531" spans="1:1">
      <c r="A531" s="17"/>
    </row>
    <row r="532" spans="1:1">
      <c r="A532" s="17"/>
    </row>
    <row r="533" spans="1:1">
      <c r="A533" s="17"/>
    </row>
    <row r="534" spans="1:1">
      <c r="A534" s="17"/>
    </row>
    <row r="535" spans="1:1">
      <c r="A535" s="17"/>
    </row>
    <row r="536" spans="1:1">
      <c r="A536" s="17"/>
    </row>
    <row r="537" spans="1:1">
      <c r="A537" s="17"/>
    </row>
    <row r="538" spans="1:1">
      <c r="A538" s="17"/>
    </row>
    <row r="539" spans="1:1">
      <c r="A539" s="17"/>
    </row>
    <row r="540" spans="1:1">
      <c r="A540" s="17"/>
    </row>
    <row r="541" spans="1:1">
      <c r="A541" s="17"/>
    </row>
    <row r="542" spans="1:1">
      <c r="A542" s="17"/>
    </row>
    <row r="543" spans="1:1">
      <c r="A543" s="17"/>
    </row>
  </sheetData>
  <mergeCells count="3">
    <mergeCell ref="A1:B2"/>
    <mergeCell ref="C55:D55"/>
    <mergeCell ref="C59:G59"/>
  </mergeCells>
  <phoneticPr fontId="5" type="noConversion"/>
  <dataValidations count="2">
    <dataValidation type="list" allowBlank="1" showInputMessage="1" showErrorMessage="1" sqref="G60:G81 G84:G89 G91:G96 G99:G104 G106:G111 G114:G119 G121:G126 G128:G133 G136:G141 G143:G148 G150:G155 G158:G163 G165:G170 G173:G178 G180:G185 G188:G193 G195:G200 G203:G208 G211:G216 G219:G224 G226:G231 G234:G239 G241:G246 G249:G254 G256:G261 G263:G268 G271:G276 G278:G283 G285:G290 G293:G304 G336:G340 G342:G346 G23:G58 G7:G21 G307:G333 G348:G354" xr:uid="{DA16E3BF-3356-4375-ABFE-26FA63AD57EF}">
      <formula1>$K$2:$K$4</formula1>
    </dataValidation>
    <dataValidation type="list" allowBlank="1" showInputMessage="1" showErrorMessage="1" sqref="G22" xr:uid="{0E308873-32CD-4213-A090-9E8B1C2EA7C0}">
      <formula1>$A$9:$A$12</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246B5-3CD0-49FF-B97E-2C04A643CC1C}">
  <sheetPr codeName="Sheet2"/>
  <dimension ref="A1:H39"/>
  <sheetViews>
    <sheetView topLeftCell="A25" workbookViewId="0">
      <selection activeCell="E43" sqref="E43"/>
    </sheetView>
  </sheetViews>
  <sheetFormatPr defaultRowHeight="13.8"/>
  <cols>
    <col min="1" max="1" width="20.6640625" style="12" customWidth="1"/>
    <col min="2" max="2" width="27.44140625" style="12" customWidth="1"/>
    <col min="3" max="3" width="30.88671875" style="12" customWidth="1"/>
    <col min="4" max="4" width="14.21875" style="12" customWidth="1"/>
    <col min="5" max="5" width="22.21875" style="12" customWidth="1"/>
    <col min="6" max="7" width="31.88671875" style="12" customWidth="1"/>
    <col min="8" max="16384" width="8.88671875" style="12"/>
  </cols>
  <sheetData>
    <row r="1" spans="1:8">
      <c r="A1" s="108" t="s">
        <v>273</v>
      </c>
      <c r="B1" s="108"/>
      <c r="C1" s="108"/>
      <c r="D1" s="108"/>
      <c r="E1" s="105" t="s">
        <v>275</v>
      </c>
      <c r="F1" s="105"/>
      <c r="G1" s="105"/>
      <c r="H1" s="105"/>
    </row>
    <row r="2" spans="1:8">
      <c r="A2" s="75" t="s">
        <v>269</v>
      </c>
      <c r="B2" s="75" t="s">
        <v>270</v>
      </c>
      <c r="C2" s="75" t="s">
        <v>271</v>
      </c>
      <c r="D2" s="75" t="s">
        <v>61</v>
      </c>
      <c r="E2" s="77" t="s">
        <v>269</v>
      </c>
      <c r="F2" s="77" t="s">
        <v>270</v>
      </c>
      <c r="G2" s="77" t="s">
        <v>271</v>
      </c>
      <c r="H2" s="77" t="s">
        <v>61</v>
      </c>
    </row>
    <row r="3" spans="1:8">
      <c r="A3" s="75" t="s">
        <v>286</v>
      </c>
      <c r="B3" s="76">
        <f>Parameter!D13+Parameter!D10</f>
        <v>7649.9742000000006</v>
      </c>
      <c r="C3" s="82">
        <f>Parameter!D12*(1-Parameter!D25)+Parameter!D17*Parameter!D25</f>
        <v>3641.1339999999996</v>
      </c>
      <c r="D3" s="76">
        <f>Parameter!D345*Parameter!D17+Parameter!D346*Parameter!D5+Parameter!D347*Parameter!D7+Parameter!D348*Parameter!D9+Parameter!D349*Parameter!D16</f>
        <v>3858.8482468500001</v>
      </c>
      <c r="E3" s="77" t="s">
        <v>285</v>
      </c>
      <c r="F3" s="78">
        <f>B3+B15+B24</f>
        <v>8057.1572000000006</v>
      </c>
      <c r="G3" s="78">
        <f>C3+$C$15+$C$24</f>
        <v>4048.3169999999996</v>
      </c>
      <c r="H3" s="78">
        <f>D3+$D$15+$D$24</f>
        <v>4474.63124685</v>
      </c>
    </row>
    <row r="4" spans="1:8">
      <c r="A4" s="75" t="s">
        <v>288</v>
      </c>
      <c r="B4" s="76">
        <f>Parameter!D13*Parameter!D24+Parameter!D15*(1-Parameter!D24)+Parameter!D12</f>
        <v>6866.4520224999997</v>
      </c>
      <c r="C4" s="82">
        <f>Parameter!D12</f>
        <v>6836.3679999999995</v>
      </c>
      <c r="D4" s="76">
        <f>'Unit cost and utilities'!D3</f>
        <v>3858.8482468500001</v>
      </c>
      <c r="E4" s="77" t="s">
        <v>287</v>
      </c>
      <c r="F4" s="78">
        <f t="shared" ref="F4:F10" si="0">B4+B15+B24</f>
        <v>7273.6350224999996</v>
      </c>
      <c r="G4" s="78">
        <f t="shared" ref="G4:G10" si="1">C4+$C$15+$C$24</f>
        <v>7243.5509999999995</v>
      </c>
      <c r="H4" s="78">
        <f t="shared" ref="H4:H12" si="2">D4+$D$15+$D$24</f>
        <v>4474.63124685</v>
      </c>
    </row>
    <row r="5" spans="1:8">
      <c r="A5" s="75" t="s">
        <v>176</v>
      </c>
      <c r="B5" s="82">
        <f>Parameter!D9+Parameter!D13+Parameter!D11</f>
        <v>7407.2898799999984</v>
      </c>
      <c r="C5" s="82">
        <f>Parameter!D9</f>
        <v>7329.910679999999</v>
      </c>
      <c r="D5" s="76">
        <f>Parameter!D339*Parameter!$D$17+Parameter!$D$340*Parameter!$D$5+Parameter!$D$341*Parameter!$D$7+Parameter!$D$342*Parameter!$D$9+Parameter!$D$343*Parameter!$D$16</f>
        <v>3785.0450950999998</v>
      </c>
      <c r="E5" s="77" t="s">
        <v>176</v>
      </c>
      <c r="F5" s="78">
        <f t="shared" si="0"/>
        <v>7909.4558799999986</v>
      </c>
      <c r="G5" s="78">
        <f t="shared" si="1"/>
        <v>7737.093679999999</v>
      </c>
      <c r="H5" s="78">
        <f t="shared" si="2"/>
        <v>4400.8280950999997</v>
      </c>
    </row>
    <row r="6" spans="1:8">
      <c r="A6" s="75" t="s">
        <v>172</v>
      </c>
      <c r="B6" s="82">
        <f>Parameter!D13+Parameter!D7+Parameter!D9+Parameter!D11</f>
        <v>16919.329879999998</v>
      </c>
      <c r="C6" s="82">
        <f>Parameter!D7+Parameter!D9</f>
        <v>16841.950679999998</v>
      </c>
      <c r="D6" s="76">
        <f>Parameter!$D$333*Parameter!$D$17+Parameter!$D$334*Parameter!$D$5+Parameter!$D$335*Parameter!$D$7+Parameter!$D$336*Parameter!$D$9+Parameter!$D$337*Parameter!$D$16</f>
        <v>1113.6609485874646</v>
      </c>
      <c r="E6" s="77" t="s">
        <v>172</v>
      </c>
      <c r="F6" s="78">
        <f t="shared" si="0"/>
        <v>17421.495879999999</v>
      </c>
      <c r="G6" s="78">
        <f t="shared" si="1"/>
        <v>17249.133679999999</v>
      </c>
      <c r="H6" s="78">
        <f t="shared" si="2"/>
        <v>1729.4439485874645</v>
      </c>
    </row>
    <row r="7" spans="1:8">
      <c r="A7" s="75" t="s">
        <v>202</v>
      </c>
      <c r="B7" s="82">
        <f>Parameter!D5+Parameter!D6+Parameter!D13*Parameter!D24+Parameter!D15*(1-Parameter!D24)+Parameter!D12</f>
        <v>23047.020302499997</v>
      </c>
      <c r="C7" s="82">
        <f>Parameter!D5+Parameter!D6</f>
        <v>16180.56828</v>
      </c>
      <c r="D7" s="76">
        <f>Parameter!$D$333*Parameter!$D$17+Parameter!$D$334*Parameter!$D$5+Parameter!$D$335*Parameter!$D$7+Parameter!$D$336*Parameter!$D$9+Parameter!$D$337*Parameter!$D$16</f>
        <v>1113.6609485874646</v>
      </c>
      <c r="E7" s="77" t="s">
        <v>202</v>
      </c>
      <c r="F7" s="78">
        <f t="shared" si="0"/>
        <v>23549.186302499998</v>
      </c>
      <c r="G7" s="78">
        <f t="shared" si="1"/>
        <v>16587.75128</v>
      </c>
      <c r="H7" s="78">
        <f t="shared" si="2"/>
        <v>1729.4439485874645</v>
      </c>
    </row>
    <row r="8" spans="1:8">
      <c r="A8" s="75" t="s">
        <v>183</v>
      </c>
      <c r="B8" s="82">
        <f>Parameter!D5+Parameter!D9+Parameter!D11+Parameter!D13</f>
        <v>17932.969880000001</v>
      </c>
      <c r="C8" s="82">
        <f>Parameter!D5+Parameter!D9</f>
        <v>17855.590680000001</v>
      </c>
      <c r="D8" s="76">
        <f>Parameter!$D$333*Parameter!$D$17+Parameter!$D$334*Parameter!$D$5+Parameter!$D$335*Parameter!$D$7+Parameter!$D$336*Parameter!$D$9+Parameter!$D$337*Parameter!$D$16</f>
        <v>1113.6609485874646</v>
      </c>
      <c r="E8" s="77" t="s">
        <v>183</v>
      </c>
      <c r="F8" s="78">
        <f t="shared" si="0"/>
        <v>18435.135880000002</v>
      </c>
      <c r="G8" s="78">
        <f t="shared" si="1"/>
        <v>18262.773680000002</v>
      </c>
      <c r="H8" s="78">
        <f t="shared" si="2"/>
        <v>1729.4439485874645</v>
      </c>
    </row>
    <row r="9" spans="1:8">
      <c r="A9" s="75" t="s">
        <v>185</v>
      </c>
      <c r="B9" s="82">
        <f>Parameter!D8+Parameter!D12+Parameter!D14*Parameter!D24+Parameter!D15*(1-Parameter!D24)</f>
        <v>17602.3602145</v>
      </c>
      <c r="C9" s="82">
        <f>Parameter!D8+Parameter!D12</f>
        <v>17576.167999999998</v>
      </c>
      <c r="D9" s="76">
        <f>Parameter!$D$333*Parameter!$D$17+Parameter!$D$334*Parameter!$D$5+Parameter!$D$335*Parameter!$D$7+Parameter!$D$336*Parameter!$D$9+Parameter!$D$337*Parameter!$D$16</f>
        <v>1113.6609485874646</v>
      </c>
      <c r="E9" s="77" t="s">
        <v>185</v>
      </c>
      <c r="F9" s="78">
        <f t="shared" si="0"/>
        <v>18104.526214500002</v>
      </c>
      <c r="G9" s="78">
        <f t="shared" si="1"/>
        <v>17983.350999999999</v>
      </c>
      <c r="H9" s="78">
        <f t="shared" si="2"/>
        <v>1729.4439485874645</v>
      </c>
    </row>
    <row r="10" spans="1:8">
      <c r="A10" s="75" t="s">
        <v>289</v>
      </c>
      <c r="B10" s="82">
        <f>Parameter!D7+Parameter!D13+Parameter!D10</f>
        <v>17162.014200000001</v>
      </c>
      <c r="C10" s="82">
        <f>Parameter!D7</f>
        <v>9512.0399999999991</v>
      </c>
      <c r="D10" s="76">
        <f>Parameter!$D$333*Parameter!$D$17+Parameter!$D$334*Parameter!$D$5+Parameter!$D$335*Parameter!$D$7+Parameter!$D$336*Parameter!$D$9+Parameter!$D$337*Parameter!$D$16</f>
        <v>1113.6609485874646</v>
      </c>
      <c r="E10" s="77" t="s">
        <v>289</v>
      </c>
      <c r="F10" s="78">
        <f t="shared" si="0"/>
        <v>17664.180200000003</v>
      </c>
      <c r="G10" s="78">
        <f t="shared" si="1"/>
        <v>9919.223</v>
      </c>
      <c r="H10" s="78">
        <f>D10+$D$15+$D$24</f>
        <v>1729.4439485874645</v>
      </c>
    </row>
    <row r="11" spans="1:8">
      <c r="A11" s="75" t="s">
        <v>290</v>
      </c>
      <c r="B11" s="76">
        <f>Parameter!D7+Parameter!D12+Parameter!D13*Parameter!D24+Parameter!D15*(1-Parameter!D24)</f>
        <v>16378.492022499999</v>
      </c>
      <c r="C11" s="82">
        <f>Parameter!D7+Parameter!D12</f>
        <v>16348.407999999999</v>
      </c>
      <c r="D11" s="76">
        <f>Parameter!$D$333*Parameter!$D$17+Parameter!$D$334*Parameter!$D$5+Parameter!$D$335*Parameter!$D$7+Parameter!$D$336*Parameter!$D$9+Parameter!$D$337*Parameter!$D$16</f>
        <v>1113.6609485874646</v>
      </c>
      <c r="E11" s="77" t="s">
        <v>290</v>
      </c>
      <c r="F11" s="78">
        <f>B11+B21+B30</f>
        <v>16880.6580225</v>
      </c>
      <c r="G11" s="78">
        <f>C11+$C$15+$C$24</f>
        <v>16755.591</v>
      </c>
      <c r="H11" s="78">
        <f t="shared" si="2"/>
        <v>1729.4439485874645</v>
      </c>
    </row>
    <row r="12" spans="1:8">
      <c r="A12" s="75" t="s">
        <v>295</v>
      </c>
      <c r="B12" s="76">
        <f>Parameter!D7+Parameter!D11+Parameter!D13</f>
        <v>9589.4192000000003</v>
      </c>
      <c r="C12" s="82">
        <f>Parameter!D7</f>
        <v>9512.0399999999991</v>
      </c>
      <c r="D12" s="76">
        <f>Parameter!$D$333*Parameter!$D$17+Parameter!$D$334*Parameter!$D$5+Parameter!$D$335*Parameter!$D$7+Parameter!$D$336*Parameter!$D$9+Parameter!$D$337*Parameter!$D$16</f>
        <v>1113.6609485874646</v>
      </c>
      <c r="E12" s="77" t="s">
        <v>294</v>
      </c>
      <c r="F12" s="78">
        <f>B12+B21+B30</f>
        <v>10091.585200000001</v>
      </c>
      <c r="G12" s="78">
        <f>C12+$C$15+$C$24</f>
        <v>9919.223</v>
      </c>
      <c r="H12" s="78">
        <f t="shared" si="2"/>
        <v>1729.4439485874645</v>
      </c>
    </row>
    <row r="13" spans="1:8">
      <c r="A13" s="107" t="s">
        <v>272</v>
      </c>
      <c r="B13" s="107"/>
      <c r="C13" s="107"/>
      <c r="D13" s="107"/>
    </row>
    <row r="14" spans="1:8">
      <c r="A14" s="73" t="s">
        <v>269</v>
      </c>
      <c r="B14" s="73" t="s">
        <v>270</v>
      </c>
      <c r="C14" s="73" t="s">
        <v>271</v>
      </c>
      <c r="D14" s="73" t="s">
        <v>61</v>
      </c>
      <c r="E14" s="104" t="s">
        <v>117</v>
      </c>
      <c r="F14" s="104"/>
      <c r="G14" s="13">
        <f>Parameter!$D$22</f>
        <v>10492</v>
      </c>
    </row>
    <row r="15" spans="1:8">
      <c r="A15" s="73" t="s">
        <v>167</v>
      </c>
      <c r="B15" s="74">
        <f>Parameter!$D$18*1</f>
        <v>94.98299999999999</v>
      </c>
      <c r="C15" s="74">
        <f>Parameter!$D$18*1</f>
        <v>94.98299999999999</v>
      </c>
      <c r="D15" s="74">
        <f>Parameter!$D$18</f>
        <v>94.98299999999999</v>
      </c>
    </row>
    <row r="16" spans="1:8">
      <c r="A16" s="73" t="s">
        <v>176</v>
      </c>
      <c r="B16" s="74">
        <f>Parameter!$D$18*2</f>
        <v>189.96599999999998</v>
      </c>
      <c r="C16" s="74">
        <f>Parameter!$D$18*1</f>
        <v>94.98299999999999</v>
      </c>
      <c r="D16" s="74">
        <f>Parameter!$D$18</f>
        <v>94.98299999999999</v>
      </c>
    </row>
    <row r="17" spans="1:4">
      <c r="A17" s="73" t="s">
        <v>172</v>
      </c>
      <c r="B17" s="74">
        <f>Parameter!$D$18*2</f>
        <v>189.96599999999998</v>
      </c>
      <c r="C17" s="74">
        <f>Parameter!$D$18*1</f>
        <v>94.98299999999999</v>
      </c>
      <c r="D17" s="74">
        <f>Parameter!$D$18</f>
        <v>94.98299999999999</v>
      </c>
    </row>
    <row r="18" spans="1:4">
      <c r="A18" s="73" t="s">
        <v>202</v>
      </c>
      <c r="B18" s="74">
        <f>Parameter!$D$18*2</f>
        <v>189.96599999999998</v>
      </c>
      <c r="C18" s="74">
        <f>Parameter!$D$18*1</f>
        <v>94.98299999999999</v>
      </c>
      <c r="D18" s="74">
        <f>Parameter!$D$18</f>
        <v>94.98299999999999</v>
      </c>
    </row>
    <row r="19" spans="1:4">
      <c r="A19" s="73" t="s">
        <v>183</v>
      </c>
      <c r="B19" s="74">
        <f>Parameter!$D$18*2</f>
        <v>189.96599999999998</v>
      </c>
      <c r="C19" s="74">
        <f>Parameter!$D$18*1</f>
        <v>94.98299999999999</v>
      </c>
      <c r="D19" s="74">
        <f>Parameter!$D$18</f>
        <v>94.98299999999999</v>
      </c>
    </row>
    <row r="20" spans="1:4">
      <c r="A20" s="73" t="s">
        <v>185</v>
      </c>
      <c r="B20" s="74">
        <f>Parameter!$D$18*2</f>
        <v>189.96599999999998</v>
      </c>
      <c r="C20" s="74">
        <f>Parameter!$D$18*1</f>
        <v>94.98299999999999</v>
      </c>
      <c r="D20" s="74">
        <f>Parameter!$D$18</f>
        <v>94.98299999999999</v>
      </c>
    </row>
    <row r="21" spans="1:4">
      <c r="A21" s="73" t="s">
        <v>174</v>
      </c>
      <c r="B21" s="74">
        <f>Parameter!$D$18*2</f>
        <v>189.96599999999998</v>
      </c>
      <c r="C21" s="74">
        <f>Parameter!$D$18*1</f>
        <v>94.98299999999999</v>
      </c>
      <c r="D21" s="74">
        <f>Parameter!$D$18</f>
        <v>94.98299999999999</v>
      </c>
    </row>
    <row r="22" spans="1:4">
      <c r="A22" s="109" t="s">
        <v>274</v>
      </c>
      <c r="B22" s="109"/>
      <c r="C22" s="109"/>
      <c r="D22" s="109"/>
    </row>
    <row r="23" spans="1:4">
      <c r="A23" s="71" t="s">
        <v>269</v>
      </c>
      <c r="B23" s="71" t="s">
        <v>270</v>
      </c>
      <c r="C23" s="71" t="s">
        <v>271</v>
      </c>
      <c r="D23" s="71" t="s">
        <v>61</v>
      </c>
    </row>
    <row r="24" spans="1:4">
      <c r="A24" s="71" t="s">
        <v>167</v>
      </c>
      <c r="B24" s="72">
        <f>Parameter!$D$20</f>
        <v>312.2</v>
      </c>
      <c r="C24" s="72">
        <f>Parameter!$D$20</f>
        <v>312.2</v>
      </c>
      <c r="D24" s="72">
        <f>Parameter!$D$21</f>
        <v>520.79999999999995</v>
      </c>
    </row>
    <row r="25" spans="1:4">
      <c r="A25" s="71" t="s">
        <v>176</v>
      </c>
      <c r="B25" s="72">
        <f>Parameter!$D$20</f>
        <v>312.2</v>
      </c>
      <c r="C25" s="72">
        <f>Parameter!$D$20</f>
        <v>312.2</v>
      </c>
      <c r="D25" s="72">
        <f>Parameter!$D$21</f>
        <v>520.79999999999995</v>
      </c>
    </row>
    <row r="26" spans="1:4">
      <c r="A26" s="71" t="s">
        <v>172</v>
      </c>
      <c r="B26" s="72">
        <f>Parameter!$D$20</f>
        <v>312.2</v>
      </c>
      <c r="C26" s="72">
        <f>Parameter!$D$20</f>
        <v>312.2</v>
      </c>
      <c r="D26" s="72">
        <f>Parameter!$D$21</f>
        <v>520.79999999999995</v>
      </c>
    </row>
    <row r="27" spans="1:4">
      <c r="A27" s="71" t="s">
        <v>202</v>
      </c>
      <c r="B27" s="72">
        <f>Parameter!$D$20</f>
        <v>312.2</v>
      </c>
      <c r="C27" s="72">
        <f>Parameter!$D$20</f>
        <v>312.2</v>
      </c>
      <c r="D27" s="72">
        <f>Parameter!$D$21</f>
        <v>520.79999999999995</v>
      </c>
    </row>
    <row r="28" spans="1:4">
      <c r="A28" s="71" t="s">
        <v>183</v>
      </c>
      <c r="B28" s="72">
        <f>Parameter!$D$20</f>
        <v>312.2</v>
      </c>
      <c r="C28" s="72">
        <f>Parameter!$D$20</f>
        <v>312.2</v>
      </c>
      <c r="D28" s="72">
        <f>Parameter!$D$21</f>
        <v>520.79999999999995</v>
      </c>
    </row>
    <row r="29" spans="1:4">
      <c r="A29" s="71" t="s">
        <v>185</v>
      </c>
      <c r="B29" s="72">
        <f>Parameter!$D$20</f>
        <v>312.2</v>
      </c>
      <c r="C29" s="72">
        <f>Parameter!$D$20</f>
        <v>312.2</v>
      </c>
      <c r="D29" s="72">
        <f>Parameter!$D$21</f>
        <v>520.79999999999995</v>
      </c>
    </row>
    <row r="30" spans="1:4">
      <c r="A30" s="71" t="s">
        <v>174</v>
      </c>
      <c r="B30" s="72">
        <f>Parameter!$D$20</f>
        <v>312.2</v>
      </c>
      <c r="C30" s="72">
        <f>Parameter!$D$20</f>
        <v>312.2</v>
      </c>
      <c r="D30" s="72">
        <f>Parameter!$D$21</f>
        <v>520.79999999999995</v>
      </c>
    </row>
    <row r="31" spans="1:4">
      <c r="A31" s="106" t="s">
        <v>276</v>
      </c>
      <c r="B31" s="106"/>
      <c r="C31" s="107" t="s">
        <v>278</v>
      </c>
      <c r="D31" s="107"/>
    </row>
    <row r="32" spans="1:4">
      <c r="A32" s="79" t="s">
        <v>269</v>
      </c>
      <c r="B32" s="79" t="s">
        <v>277</v>
      </c>
      <c r="C32" s="73" t="s">
        <v>269</v>
      </c>
      <c r="D32" s="73" t="s">
        <v>279</v>
      </c>
    </row>
    <row r="33" spans="1:4">
      <c r="A33" s="79" t="s">
        <v>167</v>
      </c>
      <c r="B33" s="80">
        <f>Parameter!D53*Parameter!D67+Parameter!D54*Parameter!D66+Parameter!D55*Parameter!D69</f>
        <v>3344.5008768896346</v>
      </c>
      <c r="C33" s="73" t="s">
        <v>167</v>
      </c>
      <c r="D33" s="81">
        <f>(Parameter!D53*Parameter!D60*Parameter!D74+Parameter!D54*Parameter!D59*Parameter!D73+Parameter!D55*Parameter!D62*Parameter!D76)/21</f>
        <v>2.6076255934149167E-2</v>
      </c>
    </row>
    <row r="34" spans="1:4">
      <c r="A34" s="79" t="s">
        <v>176</v>
      </c>
      <c r="B34" s="80">
        <f>Parameter!D47*Parameter!D66+Parameter!D48*Parameter!D67+Parameter!D49*Parameter!D68+Parameter!D50*Parameter!D71+Parameter!D51*Parameter!D70</f>
        <v>3718.0380000000005</v>
      </c>
      <c r="C34" s="73" t="s">
        <v>176</v>
      </c>
      <c r="D34" s="81">
        <f>(Parameter!D47*Parameter!D73*Parameter!D59+Parameter!D48*Parameter!D74*Parameter!D60+Parameter!D49*Parameter!D61*Parameter!D75+Parameter!D50*Parameter!D64*Parameter!D78+Parameter!D51*Parameter!D63*Parameter!D77)/21</f>
        <v>3.0391618181818174E-2</v>
      </c>
    </row>
    <row r="35" spans="1:4">
      <c r="A35" s="79" t="s">
        <v>172</v>
      </c>
      <c r="B35" s="80">
        <f>B39</f>
        <v>7951.9978858350969</v>
      </c>
      <c r="C35" s="73" t="s">
        <v>172</v>
      </c>
      <c r="D35" s="81">
        <f>D39</f>
        <v>5.7565317628108334E-2</v>
      </c>
    </row>
    <row r="36" spans="1:4">
      <c r="A36" s="79" t="s">
        <v>202</v>
      </c>
      <c r="B36" s="80">
        <f>Parameter!D28*Parameter!D66+Parameter!D29*Parameter!D67</f>
        <v>1419.4441340782128</v>
      </c>
      <c r="C36" s="73" t="s">
        <v>202</v>
      </c>
      <c r="D36" s="81">
        <f>(Parameter!D28*Parameter!D73*Parameter!D59+Parameter!D29*Parameter!D60*Parameter!D74)/21</f>
        <v>6.212104283054006E-3</v>
      </c>
    </row>
    <row r="37" spans="1:4">
      <c r="A37" s="79" t="s">
        <v>183</v>
      </c>
      <c r="B37" s="80">
        <f>Parameter!D40*Parameter!D66+Parameter!D41*Parameter!D67+Parameter!D42*Parameter!D69+Parameter!D43*Parameter!D68+Parameter!D44*Parameter!D71+Parameter!D45*Parameter!D70</f>
        <v>5964.7980000000007</v>
      </c>
      <c r="C37" s="73" t="s">
        <v>183</v>
      </c>
      <c r="D37" s="81">
        <f>(Parameter!D40*Parameter!D59*Parameter!D73+Parameter!D41*Parameter!D60*Parameter!D74+Parameter!D42*Parameter!D62*Parameter!D76+Parameter!D43*Parameter!D61*Parameter!D75+Parameter!D44*Parameter!D64*Parameter!D78+Parameter!D45*Parameter!D63*Parameter!D77)/21</f>
        <v>5.4260630036630071E-2</v>
      </c>
    </row>
    <row r="38" spans="1:4">
      <c r="A38" s="79" t="s">
        <v>185</v>
      </c>
      <c r="B38" s="80">
        <f>Parameter!D36*Parameter!D66+Parameter!D37*Parameter!D67+Parameter!D38*Parameter!D68</f>
        <v>3695.0129999999999</v>
      </c>
      <c r="C38" s="73" t="s">
        <v>185</v>
      </c>
      <c r="D38" s="81">
        <f>(Parameter!D36*Parameter!D59*Parameter!D73+Parameter!D37*Parameter!D60*Parameter!D74+Parameter!D38*Parameter!D61*Parameter!D75)/21</f>
        <v>2.1894666666666666E-2</v>
      </c>
    </row>
    <row r="39" spans="1:4">
      <c r="A39" s="79" t="s">
        <v>174</v>
      </c>
      <c r="B39" s="80">
        <f>Parameter!D31*Parameter!D66+Parameter!D32*Parameter!D67+Parameter!D33*Parameter!D69+Parameter!D34*Parameter!D68</f>
        <v>7951.9978858350969</v>
      </c>
      <c r="C39" s="73" t="s">
        <v>174</v>
      </c>
      <c r="D39" s="81">
        <f>(Parameter!D31*Parameter!D59*Parameter!D73+Parameter!D32*Parameter!D60*Parameter!D74+Parameter!D33*Parameter!D62*Parameter!D76+Parameter!D34*Parameter!D61*Parameter!D75)/21</f>
        <v>5.7565317628108334E-2</v>
      </c>
    </row>
  </sheetData>
  <mergeCells count="7">
    <mergeCell ref="E14:F14"/>
    <mergeCell ref="E1:H1"/>
    <mergeCell ref="A31:B31"/>
    <mergeCell ref="C31:D31"/>
    <mergeCell ref="A1:D1"/>
    <mergeCell ref="A13:D13"/>
    <mergeCell ref="A22:D22"/>
  </mergeCells>
  <phoneticPr fontId="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6170-F8D7-4665-B311-B057B87F75AD}">
  <sheetPr codeName="Sheet3"/>
  <dimension ref="A1:AL352"/>
  <sheetViews>
    <sheetView workbookViewId="0">
      <selection activeCell="D4" sqref="D4"/>
    </sheetView>
  </sheetViews>
  <sheetFormatPr defaultRowHeight="14.4"/>
  <cols>
    <col min="1" max="1" width="8.109375" style="7" customWidth="1"/>
    <col min="2" max="2" width="68.88671875" style="7" customWidth="1"/>
    <col min="3" max="3" width="33.77734375" style="7" hidden="1" customWidth="1"/>
    <col min="4" max="4" width="9" style="7" bestFit="1" customWidth="1"/>
    <col min="5" max="5" width="9.109375" style="7" bestFit="1" customWidth="1"/>
    <col min="6" max="9" width="9" style="7" bestFit="1" customWidth="1"/>
    <col min="10" max="10" width="8.88671875" style="7"/>
    <col min="11" max="11" width="13.44140625" style="7" bestFit="1" customWidth="1"/>
    <col min="12" max="12" width="9" style="7" bestFit="1" customWidth="1"/>
  </cols>
  <sheetData>
    <row r="1" spans="1:12" ht="94.2" thickBot="1">
      <c r="A1" s="8"/>
      <c r="B1" s="9" t="s">
        <v>63</v>
      </c>
      <c r="D1" s="9"/>
      <c r="E1" s="10" t="s">
        <v>64</v>
      </c>
      <c r="F1" s="10" t="s">
        <v>65</v>
      </c>
      <c r="G1" s="10" t="s">
        <v>66</v>
      </c>
      <c r="H1" s="10" t="s">
        <v>67</v>
      </c>
      <c r="I1" s="10" t="s">
        <v>68</v>
      </c>
      <c r="J1" s="9" t="s">
        <v>69</v>
      </c>
      <c r="K1" s="9" t="s">
        <v>70</v>
      </c>
      <c r="L1" s="9" t="s">
        <v>71</v>
      </c>
    </row>
    <row r="2" spans="1:12" ht="15" thickTop="1"/>
    <row r="3" spans="1:12">
      <c r="C3" s="11">
        <v>0</v>
      </c>
      <c r="D3" s="12">
        <v>0</v>
      </c>
      <c r="E3" s="12"/>
      <c r="F3" s="12"/>
      <c r="G3" s="12"/>
      <c r="H3" s="12"/>
      <c r="I3" s="12"/>
      <c r="J3" s="12"/>
      <c r="K3" s="12"/>
      <c r="L3" s="12"/>
    </row>
    <row r="4" spans="1:12">
      <c r="A4" s="7">
        <v>1</v>
      </c>
      <c r="B4" s="6" t="s">
        <v>39</v>
      </c>
      <c r="C4" s="6"/>
      <c r="D4" s="13"/>
      <c r="E4" s="13"/>
      <c r="F4" s="13"/>
      <c r="G4" s="13"/>
      <c r="H4" s="13"/>
      <c r="I4" s="13"/>
      <c r="J4" s="13"/>
      <c r="K4" s="13"/>
      <c r="L4" s="13"/>
    </row>
    <row r="5" spans="1:12">
      <c r="A5" s="7">
        <v>2</v>
      </c>
      <c r="B5" s="24" t="s">
        <v>90</v>
      </c>
      <c r="C5" s="6"/>
      <c r="D5" s="13">
        <f>IF($D$3=0,E5,F5)</f>
        <v>10525.68</v>
      </c>
      <c r="E5" s="13">
        <f>DSA!C8</f>
        <v>10525.68</v>
      </c>
      <c r="F5" s="13">
        <f t="shared" ref="F5:F18" ca="1" si="0">_xlfn.GAMMA.INV(RAND(),K5,L5)</f>
        <v>11510.688134498616</v>
      </c>
      <c r="G5" s="13">
        <f>STDEV(E5,H5,I5)/SQRT(3)</f>
        <v>607.7004181403862</v>
      </c>
      <c r="H5" s="13">
        <f>DSA!E8</f>
        <v>9473.112000000001</v>
      </c>
      <c r="I5" s="13">
        <f>DSA!F8</f>
        <v>11578.248000000001</v>
      </c>
      <c r="J5" s="13" t="s">
        <v>72</v>
      </c>
      <c r="K5" s="13">
        <f>E5^2/G5^2</f>
        <v>299.99999999999983</v>
      </c>
      <c r="L5" s="13">
        <f>G5^2/E5</f>
        <v>35.085600000000021</v>
      </c>
    </row>
    <row r="6" spans="1:12">
      <c r="A6" s="7">
        <v>3</v>
      </c>
      <c r="B6" s="24" t="s">
        <v>85</v>
      </c>
      <c r="C6" s="6"/>
      <c r="D6" s="13">
        <f>IF($D$3=0,E6,F6)</f>
        <v>5654.8882799999992</v>
      </c>
      <c r="E6" s="13">
        <f>DSA!C9</f>
        <v>5654.8882799999992</v>
      </c>
      <c r="F6" s="13">
        <f t="shared" ca="1" si="0"/>
        <v>5622.8910406862806</v>
      </c>
      <c r="G6" s="13">
        <f t="shared" ref="G6:G17" si="1">STDEV(E6,H6,I6)/SQRT(3)</f>
        <v>326.48512706952602</v>
      </c>
      <c r="H6" s="13">
        <f>DSA!E9</f>
        <v>5089.3994519999997</v>
      </c>
      <c r="I6" s="13">
        <f>DSA!F9</f>
        <v>6220.3771079999997</v>
      </c>
      <c r="J6" s="13" t="s">
        <v>72</v>
      </c>
      <c r="K6" s="13">
        <f t="shared" ref="K6:K17" si="2">E6^2/G6^2</f>
        <v>299.99999999999983</v>
      </c>
      <c r="L6" s="13">
        <f t="shared" ref="L6:L17" si="3">G6^2/E6</f>
        <v>18.849627600000005</v>
      </c>
    </row>
    <row r="7" spans="1:12">
      <c r="A7" s="7">
        <v>5</v>
      </c>
      <c r="B7" s="24" t="s">
        <v>92</v>
      </c>
      <c r="C7" s="6"/>
      <c r="D7" s="13">
        <f t="shared" ref="D7:D17" si="4">IF($D$3=0,E7,F7)</f>
        <v>9512.0399999999991</v>
      </c>
      <c r="E7" s="13">
        <f>DSA!C10</f>
        <v>9512.0399999999991</v>
      </c>
      <c r="F7" s="13">
        <f t="shared" ca="1" si="0"/>
        <v>9310.7282711196531</v>
      </c>
      <c r="G7" s="13">
        <f t="shared" si="1"/>
        <v>549.17788545424924</v>
      </c>
      <c r="H7" s="13">
        <f>DSA!E10</f>
        <v>8560.8359999999993</v>
      </c>
      <c r="I7" s="13">
        <f>DSA!F10</f>
        <v>10463.244000000001</v>
      </c>
      <c r="J7" s="13" t="s">
        <v>72</v>
      </c>
      <c r="K7" s="13">
        <f t="shared" si="2"/>
        <v>299.99999999999943</v>
      </c>
      <c r="L7" s="13">
        <f t="shared" si="3"/>
        <v>31.706800000000058</v>
      </c>
    </row>
    <row r="8" spans="1:12">
      <c r="A8" s="26">
        <v>6</v>
      </c>
      <c r="B8" s="24" t="s">
        <v>94</v>
      </c>
      <c r="C8" s="6" t="s">
        <v>40</v>
      </c>
      <c r="D8" s="13">
        <f t="shared" si="4"/>
        <v>10739.8</v>
      </c>
      <c r="E8" s="13">
        <f>DSA!C11</f>
        <v>10739.8</v>
      </c>
      <c r="F8" s="13">
        <f t="shared" ca="1" si="0"/>
        <v>10515.407869149389</v>
      </c>
      <c r="G8" s="13">
        <f t="shared" si="1"/>
        <v>620.06264210427457</v>
      </c>
      <c r="H8" s="13">
        <f>DSA!E11</f>
        <v>9665.82</v>
      </c>
      <c r="I8" s="13">
        <f>DSA!F11</f>
        <v>11813.78</v>
      </c>
      <c r="J8" s="13" t="s">
        <v>72</v>
      </c>
      <c r="K8" s="13">
        <f t="shared" si="2"/>
        <v>299.99999999999966</v>
      </c>
      <c r="L8" s="13">
        <f t="shared" si="3"/>
        <v>35.799333333333372</v>
      </c>
    </row>
    <row r="9" spans="1:12">
      <c r="A9" s="26">
        <v>7</v>
      </c>
      <c r="B9" s="24" t="s">
        <v>96</v>
      </c>
      <c r="C9" s="6" t="s">
        <v>41</v>
      </c>
      <c r="D9" s="13">
        <f t="shared" si="4"/>
        <v>7329.910679999999</v>
      </c>
      <c r="E9" s="13">
        <f>DSA!C12</f>
        <v>7329.910679999999</v>
      </c>
      <c r="F9" s="13">
        <f t="shared" ca="1" si="0"/>
        <v>7093.8420771838155</v>
      </c>
      <c r="G9" s="13">
        <f t="shared" si="1"/>
        <v>423.19259042339115</v>
      </c>
      <c r="H9" s="13">
        <f>DSA!E12</f>
        <v>6596.9196119999997</v>
      </c>
      <c r="I9" s="13">
        <f>DSA!F12</f>
        <v>8062.9017479999993</v>
      </c>
      <c r="J9" s="13" t="s">
        <v>72</v>
      </c>
      <c r="K9" s="13">
        <f t="shared" si="2"/>
        <v>300.00000000000011</v>
      </c>
      <c r="L9" s="13">
        <f t="shared" si="3"/>
        <v>24.43303559999999</v>
      </c>
    </row>
    <row r="10" spans="1:12">
      <c r="A10" s="26">
        <v>8</v>
      </c>
      <c r="B10" s="24" t="s">
        <v>98</v>
      </c>
      <c r="C10" s="6" t="s">
        <v>42</v>
      </c>
      <c r="D10" s="13">
        <f t="shared" si="4"/>
        <v>7618.4190000000008</v>
      </c>
      <c r="E10" s="13">
        <f>DSA!C13</f>
        <v>7618.4190000000008</v>
      </c>
      <c r="F10" s="13">
        <f t="shared" ca="1" si="0"/>
        <v>6914.3954377427272</v>
      </c>
      <c r="G10" s="13">
        <f t="shared" si="1"/>
        <v>439.8496260449362</v>
      </c>
      <c r="H10" s="13">
        <f>DSA!E13</f>
        <v>6856.5771000000004</v>
      </c>
      <c r="I10" s="13">
        <f>DSA!F13</f>
        <v>8380.2609000000011</v>
      </c>
      <c r="J10" s="13" t="s">
        <v>72</v>
      </c>
      <c r="K10" s="13">
        <f t="shared" si="2"/>
        <v>299.99999999999972</v>
      </c>
      <c r="L10" s="13">
        <f t="shared" si="3"/>
        <v>25.394730000000028</v>
      </c>
    </row>
    <row r="11" spans="1:12">
      <c r="A11" s="26">
        <v>9</v>
      </c>
      <c r="B11" s="24" t="s">
        <v>100</v>
      </c>
      <c r="C11" s="6"/>
      <c r="D11" s="13">
        <f t="shared" si="4"/>
        <v>45.824000000000005</v>
      </c>
      <c r="E11" s="13">
        <f>DSA!C14</f>
        <v>45.824000000000005</v>
      </c>
      <c r="F11" s="13">
        <f t="shared" ca="1" si="0"/>
        <v>48.038762003847893</v>
      </c>
      <c r="G11" s="13">
        <f t="shared" si="1"/>
        <v>2.6456498735345431</v>
      </c>
      <c r="H11" s="13">
        <f>DSA!E14</f>
        <v>41.241600000000005</v>
      </c>
      <c r="I11" s="13">
        <f>DSA!F14</f>
        <v>50.406400000000012</v>
      </c>
      <c r="J11" s="13" t="s">
        <v>72</v>
      </c>
      <c r="K11" s="13">
        <f t="shared" si="2"/>
        <v>299.9999999999996</v>
      </c>
      <c r="L11" s="13">
        <f t="shared" si="3"/>
        <v>0.15274666666666689</v>
      </c>
    </row>
    <row r="12" spans="1:12">
      <c r="A12" s="26">
        <v>10</v>
      </c>
      <c r="B12" s="24" t="s">
        <v>87</v>
      </c>
      <c r="C12" s="6" t="s">
        <v>43</v>
      </c>
      <c r="D12" s="13">
        <f t="shared" si="4"/>
        <v>6836.3679999999995</v>
      </c>
      <c r="E12" s="13">
        <f>DSA!C15</f>
        <v>6836.3679999999995</v>
      </c>
      <c r="F12" s="13">
        <f t="shared" ca="1" si="0"/>
        <v>6593.9149128159406</v>
      </c>
      <c r="G12" s="13">
        <f t="shared" si="1"/>
        <v>394.69789050793452</v>
      </c>
      <c r="H12" s="13">
        <f>DSA!E15</f>
        <v>6152.7311999999993</v>
      </c>
      <c r="I12" s="13">
        <f>DSA!F15</f>
        <v>7520.0047999999997</v>
      </c>
      <c r="J12" s="13" t="s">
        <v>72</v>
      </c>
      <c r="K12" s="13">
        <f t="shared" si="2"/>
        <v>299.99999999999966</v>
      </c>
      <c r="L12" s="13">
        <f t="shared" si="3"/>
        <v>22.787893333333354</v>
      </c>
    </row>
    <row r="13" spans="1:12">
      <c r="A13" s="26">
        <v>11</v>
      </c>
      <c r="B13" s="24" t="s">
        <v>102</v>
      </c>
      <c r="C13" s="6" t="s">
        <v>44</v>
      </c>
      <c r="D13" s="13">
        <f t="shared" si="4"/>
        <v>31.555199999999999</v>
      </c>
      <c r="E13" s="13">
        <f>DSA!C16</f>
        <v>31.555199999999999</v>
      </c>
      <c r="F13" s="13">
        <f t="shared" ca="1" si="0"/>
        <v>33.165631727970556</v>
      </c>
      <c r="G13" s="13">
        <f t="shared" si="1"/>
        <v>1.8218403214332486</v>
      </c>
      <c r="H13" s="13">
        <f>DSA!E16</f>
        <v>28.39968</v>
      </c>
      <c r="I13" s="13">
        <f>DSA!F16</f>
        <v>34.710720000000002</v>
      </c>
      <c r="J13" s="13" t="s">
        <v>72</v>
      </c>
      <c r="K13" s="13">
        <f t="shared" si="2"/>
        <v>299.99999999999977</v>
      </c>
      <c r="L13" s="13">
        <f t="shared" si="3"/>
        <v>0.10518400000000008</v>
      </c>
    </row>
    <row r="14" spans="1:12">
      <c r="A14" s="26">
        <v>12</v>
      </c>
      <c r="B14" s="24" t="s">
        <v>104</v>
      </c>
      <c r="C14" s="6" t="s">
        <v>45</v>
      </c>
      <c r="D14" s="13">
        <f t="shared" si="4"/>
        <v>26.295999999999999</v>
      </c>
      <c r="E14" s="13">
        <f>DSA!C17</f>
        <v>26.295999999999999</v>
      </c>
      <c r="F14" s="13">
        <f t="shared" ca="1" si="0"/>
        <v>24.438280533114209</v>
      </c>
      <c r="G14" s="13">
        <f t="shared" si="1"/>
        <v>1.5182002678610409</v>
      </c>
      <c r="H14" s="13">
        <f>DSA!E17</f>
        <v>23.666399999999999</v>
      </c>
      <c r="I14" s="13">
        <f>DSA!F17</f>
        <v>28.925600000000003</v>
      </c>
      <c r="J14" s="13" t="s">
        <v>72</v>
      </c>
      <c r="K14" s="13">
        <f t="shared" si="2"/>
        <v>299.9999999999996</v>
      </c>
      <c r="L14" s="13">
        <f t="shared" si="3"/>
        <v>8.7653333333333458E-2</v>
      </c>
    </row>
    <row r="15" spans="1:12">
      <c r="A15" s="26">
        <v>13</v>
      </c>
      <c r="B15" s="24" t="s">
        <v>105</v>
      </c>
      <c r="C15" s="6"/>
      <c r="D15" s="13">
        <f t="shared" si="4"/>
        <v>25.896825000000003</v>
      </c>
      <c r="E15" s="13">
        <f>DSA!C18</f>
        <v>25.896825000000003</v>
      </c>
      <c r="F15" s="13">
        <f t="shared" ca="1" si="0"/>
        <v>25.237597683025658</v>
      </c>
      <c r="G15" s="13">
        <f t="shared" si="1"/>
        <v>1.4951538884906632</v>
      </c>
      <c r="H15" s="13">
        <f>DSA!E18</f>
        <v>23.307142500000005</v>
      </c>
      <c r="I15" s="13">
        <f>DSA!F18</f>
        <v>28.486507500000005</v>
      </c>
      <c r="J15" s="13" t="s">
        <v>72</v>
      </c>
      <c r="K15" s="13">
        <f t="shared" si="2"/>
        <v>300</v>
      </c>
      <c r="L15" s="13">
        <f t="shared" si="3"/>
        <v>8.6322750000000004E-2</v>
      </c>
    </row>
    <row r="16" spans="1:12">
      <c r="A16" s="26">
        <v>14</v>
      </c>
      <c r="B16" s="24" t="s">
        <v>107</v>
      </c>
      <c r="C16" s="6" t="s">
        <v>46</v>
      </c>
      <c r="D16" s="13">
        <f t="shared" si="4"/>
        <v>63.500250000000001</v>
      </c>
      <c r="E16" s="13">
        <f>DSA!C19</f>
        <v>63.500250000000001</v>
      </c>
      <c r="F16" s="13">
        <f t="shared" ca="1" si="0"/>
        <v>62.613052174074227</v>
      </c>
      <c r="G16" s="13">
        <f t="shared" si="1"/>
        <v>3.666188643110857</v>
      </c>
      <c r="H16" s="13">
        <f>DSA!E19</f>
        <v>57.150224999999999</v>
      </c>
      <c r="I16" s="13">
        <f>DSA!F19</f>
        <v>69.850275000000011</v>
      </c>
      <c r="J16" s="13" t="s">
        <v>72</v>
      </c>
      <c r="K16" s="13">
        <f t="shared" si="2"/>
        <v>299.99999999999937</v>
      </c>
      <c r="L16" s="13">
        <f t="shared" si="3"/>
        <v>0.21166750000000042</v>
      </c>
    </row>
    <row r="17" spans="1:12">
      <c r="A17" s="26">
        <v>15</v>
      </c>
      <c r="B17" s="24" t="s">
        <v>115</v>
      </c>
      <c r="C17" s="6" t="s">
        <v>47</v>
      </c>
      <c r="D17" s="13">
        <f t="shared" si="4"/>
        <v>445.9</v>
      </c>
      <c r="E17" s="13">
        <f>DSA!C20</f>
        <v>445.9</v>
      </c>
      <c r="F17" s="13">
        <f t="shared" ca="1" si="0"/>
        <v>442.04173059684564</v>
      </c>
      <c r="G17" s="13">
        <f t="shared" si="1"/>
        <v>64.259084960805353</v>
      </c>
      <c r="H17" s="13">
        <f>DSA!E20</f>
        <v>334.6</v>
      </c>
      <c r="I17" s="13">
        <f>DSA!F20</f>
        <v>557.20000000000005</v>
      </c>
      <c r="J17" s="13" t="s">
        <v>72</v>
      </c>
      <c r="K17" s="13">
        <f t="shared" si="2"/>
        <v>48.151062062418404</v>
      </c>
      <c r="L17" s="13">
        <f t="shared" si="3"/>
        <v>9.2604395604395613</v>
      </c>
    </row>
    <row r="18" spans="1:12">
      <c r="A18" s="26">
        <v>16</v>
      </c>
      <c r="B18" s="24" t="s">
        <v>109</v>
      </c>
      <c r="C18" s="6" t="s">
        <v>48</v>
      </c>
      <c r="D18" s="13">
        <f t="shared" ref="D18:D47" si="5">IF($D$3=0,E18,F18)</f>
        <v>94.98299999999999</v>
      </c>
      <c r="E18" s="13">
        <f>DSA!C21</f>
        <v>94.98299999999999</v>
      </c>
      <c r="F18" s="13">
        <f t="shared" ca="1" si="0"/>
        <v>101.6281663714097</v>
      </c>
      <c r="G18" s="13">
        <f t="shared" ref="G18:G47" si="6">STDEV(E18,H18,I18)/SQRT(3)</f>
        <v>5.4838460618438232</v>
      </c>
      <c r="H18" s="13">
        <f>DSA!E21</f>
        <v>85.484699999999989</v>
      </c>
      <c r="I18" s="13">
        <f>DSA!F21</f>
        <v>104.48129999999999</v>
      </c>
      <c r="J18" s="13" t="s">
        <v>72</v>
      </c>
      <c r="K18" s="13">
        <f t="shared" ref="K18" si="7">E18^2/G18^2</f>
        <v>299.99999999999983</v>
      </c>
      <c r="L18" s="13">
        <f t="shared" ref="L18" si="8">G18^2/E18</f>
        <v>0.31661000000000011</v>
      </c>
    </row>
    <row r="19" spans="1:12">
      <c r="A19" s="26">
        <v>17</v>
      </c>
      <c r="B19" s="24" t="s">
        <v>110</v>
      </c>
      <c r="C19" s="4" t="s">
        <v>80</v>
      </c>
      <c r="D19" s="13"/>
      <c r="E19" s="13"/>
      <c r="F19" s="13"/>
      <c r="G19" s="13"/>
      <c r="H19" s="13"/>
      <c r="I19" s="13"/>
      <c r="J19" s="13"/>
      <c r="K19" s="13"/>
      <c r="L19" s="13"/>
    </row>
    <row r="20" spans="1:12">
      <c r="A20" s="26">
        <v>18</v>
      </c>
      <c r="B20" s="24" t="s">
        <v>111</v>
      </c>
      <c r="C20" s="4" t="s">
        <v>3</v>
      </c>
      <c r="D20" s="13">
        <f t="shared" ref="D20" si="9">IF($D$3=0,E20,F20)</f>
        <v>312.2</v>
      </c>
      <c r="E20" s="13">
        <f>DSA!C23</f>
        <v>312.2</v>
      </c>
      <c r="F20" s="13">
        <f t="shared" ref="F20" ca="1" si="10">_xlfn.GAMMA.INV(RAND(),K20,L20)</f>
        <v>304.55892915300927</v>
      </c>
      <c r="G20" s="13">
        <f t="shared" ref="G20" si="11">STDEV(E20,H20,I20)/SQRT(3)</f>
        <v>18.024875404100118</v>
      </c>
      <c r="H20" s="13">
        <f>DSA!E23</f>
        <v>280.98</v>
      </c>
      <c r="I20" s="13">
        <f>DSA!F23</f>
        <v>343.42</v>
      </c>
      <c r="J20" s="13" t="s">
        <v>72</v>
      </c>
      <c r="K20" s="13">
        <f t="shared" ref="K20" si="12">E20^2/G20^2</f>
        <v>299.99999999999994</v>
      </c>
      <c r="L20" s="13">
        <f t="shared" ref="L20" si="13">G20^2/E20</f>
        <v>1.0406666666666669</v>
      </c>
    </row>
    <row r="21" spans="1:12">
      <c r="A21" s="26">
        <v>19</v>
      </c>
      <c r="B21" s="24" t="s">
        <v>113</v>
      </c>
      <c r="C21" s="4" t="s">
        <v>4</v>
      </c>
      <c r="D21" s="13">
        <f t="shared" ref="D21:D22" si="14">IF($D$3=0,E21,F21)</f>
        <v>520.79999999999995</v>
      </c>
      <c r="E21" s="13">
        <f>DSA!C24</f>
        <v>520.79999999999995</v>
      </c>
      <c r="F21" s="13">
        <f t="shared" ref="F21:F22" ca="1" si="15">_xlfn.GAMMA.INV(RAND(),K21,L21)</f>
        <v>546.6889369400202</v>
      </c>
      <c r="G21" s="13">
        <f t="shared" ref="G21:G22" si="16">STDEV(E21,H21,I21)/SQRT(3)</f>
        <v>30.068402019395723</v>
      </c>
      <c r="H21" s="13">
        <f>DSA!E24</f>
        <v>468.71999999999997</v>
      </c>
      <c r="I21" s="13">
        <f>DSA!F24</f>
        <v>572.88</v>
      </c>
      <c r="J21" s="13" t="s">
        <v>72</v>
      </c>
      <c r="K21" s="13">
        <f t="shared" ref="K21:K22" si="17">E21^2/G21^2</f>
        <v>299.99999999999972</v>
      </c>
      <c r="L21" s="13">
        <f t="shared" ref="L21:L22" si="18">G21^2/E21</f>
        <v>1.7360000000000015</v>
      </c>
    </row>
    <row r="22" spans="1:12">
      <c r="A22" s="26">
        <v>20</v>
      </c>
      <c r="B22" s="24" t="s">
        <v>118</v>
      </c>
      <c r="C22" s="4" t="s">
        <v>5</v>
      </c>
      <c r="D22" s="13">
        <f t="shared" si="14"/>
        <v>10492</v>
      </c>
      <c r="E22" s="13">
        <f>DSA!C25</f>
        <v>10492</v>
      </c>
      <c r="F22" s="13">
        <f t="shared" ca="1" si="15"/>
        <v>11064.805017511306</v>
      </c>
      <c r="G22" s="13">
        <f t="shared" si="16"/>
        <v>605.7559024337553</v>
      </c>
      <c r="H22" s="13">
        <f>DSA!E25</f>
        <v>9442.8000000000011</v>
      </c>
      <c r="I22" s="13">
        <f>DSA!F25</f>
        <v>11541.2</v>
      </c>
      <c r="J22" s="13" t="s">
        <v>72</v>
      </c>
      <c r="K22" s="13">
        <f t="shared" si="17"/>
        <v>300.00000000000006</v>
      </c>
      <c r="L22" s="13">
        <f t="shared" si="18"/>
        <v>34.973333333333329</v>
      </c>
    </row>
    <row r="23" spans="1:12">
      <c r="A23" s="26">
        <v>21</v>
      </c>
      <c r="B23" s="4" t="s">
        <v>283</v>
      </c>
      <c r="C23" s="4"/>
      <c r="D23" s="13"/>
      <c r="E23" s="13"/>
      <c r="F23" s="13"/>
      <c r="G23" s="13"/>
      <c r="H23" s="13"/>
      <c r="I23" s="13"/>
      <c r="J23" s="13"/>
      <c r="K23" s="13"/>
      <c r="L23" s="13"/>
    </row>
    <row r="24" spans="1:12">
      <c r="A24" s="26">
        <v>22</v>
      </c>
      <c r="B24" s="4" t="s">
        <v>284</v>
      </c>
      <c r="C24" s="4"/>
      <c r="D24" s="13">
        <f t="shared" ref="D24" si="19">IF($D$3=0,E24,F24)</f>
        <v>0.74</v>
      </c>
      <c r="E24" s="13">
        <f>DSA!C27</f>
        <v>0.74</v>
      </c>
      <c r="F24" s="13">
        <f ca="1">_xlfn.NORM.INV(RAND(),E24,G24)</f>
        <v>0.78531652404602559</v>
      </c>
      <c r="G24" s="13">
        <f t="shared" ref="G24" si="20">STDEV(E24,H24,I24)/SQRT(3)</f>
        <v>4.2723919920032313E-2</v>
      </c>
      <c r="H24" s="13">
        <f>DSA!E27</f>
        <v>0.66600000000000004</v>
      </c>
      <c r="I24" s="13">
        <f>DSA!F27</f>
        <v>0.81400000000000006</v>
      </c>
      <c r="J24" s="13" t="s">
        <v>71</v>
      </c>
      <c r="K24" s="13">
        <f t="shared" ref="K24" si="21">E24^2*(1-E24)/G24^2-E24</f>
        <v>77.259999999999977</v>
      </c>
      <c r="L24" s="13">
        <f t="shared" ref="L24" si="22">K24/E24-K24</f>
        <v>27.145405405405398</v>
      </c>
    </row>
    <row r="25" spans="1:12">
      <c r="A25" s="26">
        <v>23</v>
      </c>
      <c r="B25" s="4" t="s">
        <v>296</v>
      </c>
      <c r="C25" s="4"/>
      <c r="D25" s="13">
        <f t="shared" ref="D25" si="23">IF($D$3=0,E25,F25)</f>
        <v>0.5</v>
      </c>
      <c r="E25" s="13">
        <f>DSA!C28</f>
        <v>0.5</v>
      </c>
      <c r="F25" s="13">
        <f ca="1">_xlfn.NORM.INV(RAND(),E25,G25)</f>
        <v>0.45468048135825828</v>
      </c>
      <c r="G25" s="13">
        <f t="shared" ref="G25" si="24">STDEV(E25,H25,I25)/SQRT(3)</f>
        <v>2.8867513459481301E-2</v>
      </c>
      <c r="H25" s="13">
        <f>DSA!E28</f>
        <v>0.45</v>
      </c>
      <c r="I25" s="13">
        <f>DSA!F28</f>
        <v>0.55000000000000004</v>
      </c>
      <c r="J25" s="13" t="s">
        <v>71</v>
      </c>
      <c r="K25" s="13">
        <f t="shared" ref="K25" si="25">E25^2*(1-E25)/G25^2-E25</f>
        <v>149.49999999999989</v>
      </c>
      <c r="L25" s="13">
        <f t="shared" ref="L25" si="26">K25/E25-K25</f>
        <v>149.49999999999989</v>
      </c>
    </row>
    <row r="26" spans="1:12">
      <c r="A26" s="26">
        <v>24</v>
      </c>
      <c r="B26" s="24" t="s">
        <v>120</v>
      </c>
      <c r="C26" s="4" t="s">
        <v>6</v>
      </c>
      <c r="D26" s="13"/>
      <c r="E26" s="13"/>
      <c r="F26" s="13"/>
      <c r="G26" s="13"/>
      <c r="H26" s="13"/>
      <c r="I26" s="13"/>
      <c r="J26" s="13"/>
      <c r="K26" s="13"/>
      <c r="L26" s="13"/>
    </row>
    <row r="27" spans="1:12">
      <c r="A27" s="26">
        <v>25</v>
      </c>
      <c r="B27" s="24" t="s">
        <v>257</v>
      </c>
      <c r="C27" s="4" t="s">
        <v>7</v>
      </c>
      <c r="D27" s="13"/>
      <c r="E27" s="13"/>
      <c r="F27" s="13"/>
      <c r="G27" s="13"/>
      <c r="H27" s="13"/>
      <c r="I27" s="13"/>
      <c r="J27" s="13"/>
      <c r="K27" s="13"/>
      <c r="L27" s="13"/>
    </row>
    <row r="28" spans="1:12">
      <c r="A28" s="26">
        <v>26</v>
      </c>
      <c r="B28" s="24" t="s">
        <v>130</v>
      </c>
      <c r="C28" s="4"/>
      <c r="D28" s="13">
        <f t="shared" ref="D28" si="27">IF($D$3=0,E28,F28)</f>
        <v>6.9832402234636895E-2</v>
      </c>
      <c r="E28" s="13">
        <f>DSA!C31</f>
        <v>6.9832402234636895E-2</v>
      </c>
      <c r="F28" s="13">
        <f ca="1">_xlfn.NORM.INV(RAND(),E28,G28)</f>
        <v>6.6904226817770529E-2</v>
      </c>
      <c r="G28" s="13">
        <f t="shared" ref="G28" si="28">STDEV(E28,H28,I28)/SQRT(3)</f>
        <v>4.0317756228325863E-3</v>
      </c>
      <c r="H28" s="13">
        <f>DSA!E31</f>
        <v>6.2849162011173201E-2</v>
      </c>
      <c r="I28" s="13">
        <f>DSA!F31</f>
        <v>7.6815642458100589E-2</v>
      </c>
      <c r="J28" s="13" t="s">
        <v>71</v>
      </c>
      <c r="K28" s="13">
        <f t="shared" ref="K28" si="29">E28^2*(1-E28)/G28^2-E28</f>
        <v>278.98044692737386</v>
      </c>
      <c r="L28" s="13">
        <f t="shared" ref="L28" si="30">K28/E28-K28</f>
        <v>3716.0195530726182</v>
      </c>
    </row>
    <row r="29" spans="1:12">
      <c r="A29" s="26">
        <v>27</v>
      </c>
      <c r="B29" s="24" t="s">
        <v>128</v>
      </c>
      <c r="C29" s="4" t="s">
        <v>8</v>
      </c>
      <c r="D29" s="13">
        <f t="shared" si="5"/>
        <v>5.8659217877095E-2</v>
      </c>
      <c r="E29" s="13">
        <f>DSA!C32</f>
        <v>5.8659217877095E-2</v>
      </c>
      <c r="F29" s="13">
        <f ca="1">_xlfn.NORM.INV(RAND(),E29,G29)</f>
        <v>6.0517039479840912E-2</v>
      </c>
      <c r="G29" s="13">
        <f t="shared" si="6"/>
        <v>3.3866915231793738E-3</v>
      </c>
      <c r="H29" s="13">
        <f>DSA!E32</f>
        <v>5.2793296089385502E-2</v>
      </c>
      <c r="I29" s="13">
        <f>DSA!F32</f>
        <v>6.4525139664804512E-2</v>
      </c>
      <c r="J29" s="13" t="s">
        <v>71</v>
      </c>
      <c r="K29" s="13">
        <f t="shared" ref="K29" si="31">E29^2*(1-E29)/G29^2-E29</f>
        <v>282.34357541899385</v>
      </c>
      <c r="L29" s="13">
        <f t="shared" ref="L29" si="32">K29/E29-K29</f>
        <v>4530.9421388667079</v>
      </c>
    </row>
    <row r="30" spans="1:12">
      <c r="A30" s="26">
        <v>28</v>
      </c>
      <c r="B30" s="24" t="s">
        <v>126</v>
      </c>
      <c r="C30" s="4" t="s">
        <v>9</v>
      </c>
      <c r="D30" s="13"/>
      <c r="E30" s="13"/>
      <c r="F30" s="13"/>
      <c r="G30" s="13"/>
      <c r="H30" s="13"/>
      <c r="I30" s="13"/>
      <c r="J30" s="13"/>
      <c r="K30" s="13"/>
      <c r="L30" s="13"/>
    </row>
    <row r="31" spans="1:12">
      <c r="A31" s="26">
        <v>29</v>
      </c>
      <c r="B31" s="24" t="s">
        <v>130</v>
      </c>
      <c r="C31" s="4" t="s">
        <v>10</v>
      </c>
      <c r="D31" s="13">
        <f t="shared" ref="D31:D32" si="33">IF($D$3=0,E31,F31)</f>
        <v>0.32135306553911203</v>
      </c>
      <c r="E31" s="13">
        <f>DSA!C34</f>
        <v>0.32135306553911203</v>
      </c>
      <c r="F31" s="13">
        <f ca="1">_xlfn.NORM.INV(RAND(),E31,G31)</f>
        <v>0.32938957238177985</v>
      </c>
      <c r="G31" s="13">
        <f t="shared" ref="G31:G32" si="34">STDEV(E31,H31,I31)/SQRT(3)</f>
        <v>1.8553327889391777E-2</v>
      </c>
      <c r="H31" s="13">
        <f>DSA!E34</f>
        <v>0.28921775898520086</v>
      </c>
      <c r="I31" s="13">
        <f>DSA!F34</f>
        <v>0.35348837209302325</v>
      </c>
      <c r="J31" s="13" t="s">
        <v>71</v>
      </c>
      <c r="K31" s="13">
        <f t="shared" ref="K31:K32" si="35">E31^2*(1-E31)/G31^2-E31</f>
        <v>203.27272727272731</v>
      </c>
      <c r="L31" s="13">
        <f t="shared" ref="L31:L32" si="36">K31/E31-K31</f>
        <v>429.2799043062202</v>
      </c>
    </row>
    <row r="32" spans="1:12">
      <c r="A32" s="26">
        <v>30</v>
      </c>
      <c r="B32" s="24" t="s">
        <v>128</v>
      </c>
      <c r="C32" s="4" t="s">
        <v>11</v>
      </c>
      <c r="D32" s="13">
        <f t="shared" si="33"/>
        <v>0.29175475687103603</v>
      </c>
      <c r="E32" s="13">
        <f>DSA!C35</f>
        <v>0.29175475687103603</v>
      </c>
      <c r="F32" s="13">
        <f ca="1">_xlfn.NORM.INV(RAND(),E32,G32)</f>
        <v>0.2799840242573719</v>
      </c>
      <c r="G32" s="13">
        <f t="shared" si="34"/>
        <v>1.6844468741684649E-2</v>
      </c>
      <c r="H32" s="13">
        <f>DSA!E35</f>
        <v>0.26257928118393242</v>
      </c>
      <c r="I32" s="13">
        <f>DSA!F35</f>
        <v>0.32093023255813963</v>
      </c>
      <c r="J32" s="13" t="s">
        <v>71</v>
      </c>
      <c r="K32" s="13">
        <f t="shared" si="35"/>
        <v>212.18181818181813</v>
      </c>
      <c r="L32" s="13">
        <f t="shared" si="36"/>
        <v>515.07905138339891</v>
      </c>
    </row>
    <row r="33" spans="1:12">
      <c r="A33" s="26">
        <v>31</v>
      </c>
      <c r="B33" s="24" t="s">
        <v>132</v>
      </c>
      <c r="C33" s="4" t="s">
        <v>12</v>
      </c>
      <c r="D33" s="13">
        <f t="shared" ref="D33:D34" si="37">IF($D$3=0,E33,F33)</f>
        <v>9.5137420718816104E-2</v>
      </c>
      <c r="E33" s="13">
        <f>DSA!C36</f>
        <v>9.5137420718816104E-2</v>
      </c>
      <c r="F33" s="13">
        <f ca="1">_xlfn.NORM.INV(RAND(),E33,G33)</f>
        <v>9.7278111736197853E-2</v>
      </c>
      <c r="G33" s="13">
        <f t="shared" ref="G33:G34" si="38">STDEV(E33,H33,I33)/SQRT(3)</f>
        <v>5.492761546201516E-3</v>
      </c>
      <c r="H33" s="13">
        <f>DSA!E36</f>
        <v>8.5623678646934501E-2</v>
      </c>
      <c r="I33" s="13">
        <f>DSA!F36</f>
        <v>0.10465116279069772</v>
      </c>
      <c r="J33" s="13" t="s">
        <v>71</v>
      </c>
      <c r="K33" s="13">
        <f t="shared" ref="K33:K34" si="39">E33^2*(1-E33)/G33^2-E33</f>
        <v>271.36363636363632</v>
      </c>
      <c r="L33" s="13">
        <f t="shared" ref="L33:L34" si="40">K33/E33-K33</f>
        <v>2580.9696969696952</v>
      </c>
    </row>
    <row r="34" spans="1:12">
      <c r="A34" s="26">
        <v>32</v>
      </c>
      <c r="B34" s="24" t="s">
        <v>134</v>
      </c>
      <c r="C34" s="4"/>
      <c r="D34" s="13">
        <f t="shared" si="37"/>
        <v>6.5539112050740006E-2</v>
      </c>
      <c r="E34" s="13">
        <f>DSA!C37</f>
        <v>6.5539112050740006E-2</v>
      </c>
      <c r="F34" s="13">
        <f ca="1">_xlfn.NORM.INV(RAND(),E34,G34)</f>
        <v>6.5915102489005548E-2</v>
      </c>
      <c r="G34" s="13">
        <f t="shared" si="38"/>
        <v>3.783902398494382E-3</v>
      </c>
      <c r="H34" s="13">
        <f>DSA!E37</f>
        <v>5.8985200845666004E-2</v>
      </c>
      <c r="I34" s="13">
        <f>DSA!F37</f>
        <v>7.2093023255814015E-2</v>
      </c>
      <c r="J34" s="13" t="s">
        <v>71</v>
      </c>
      <c r="K34" s="13">
        <f t="shared" si="39"/>
        <v>280.2727272727268</v>
      </c>
      <c r="L34" s="13">
        <f t="shared" si="40"/>
        <v>3996.1466275659723</v>
      </c>
    </row>
    <row r="35" spans="1:12">
      <c r="A35" s="26">
        <v>33</v>
      </c>
      <c r="B35" s="24" t="s">
        <v>136</v>
      </c>
      <c r="C35" s="4"/>
      <c r="D35" s="13"/>
      <c r="E35" s="13"/>
      <c r="F35" s="13"/>
      <c r="G35" s="13"/>
      <c r="H35" s="13"/>
      <c r="I35" s="13"/>
      <c r="J35" s="13"/>
      <c r="K35" s="13"/>
      <c r="L35" s="13"/>
    </row>
    <row r="36" spans="1:12">
      <c r="A36" s="26">
        <v>34</v>
      </c>
      <c r="B36" s="24" t="s">
        <v>130</v>
      </c>
      <c r="C36" s="4"/>
      <c r="D36" s="13">
        <f t="shared" si="5"/>
        <v>0.16300000000000001</v>
      </c>
      <c r="E36" s="13">
        <f>DSA!C39</f>
        <v>0.16300000000000001</v>
      </c>
      <c r="F36" s="13">
        <f ca="1">_xlfn.BETA.INV(RAND(),K36,L36)</f>
        <v>0.17047585642887508</v>
      </c>
      <c r="G36" s="13">
        <f t="shared" ref="G36" si="41">STDEV(E36,H36,I36)/SQRT(3)</f>
        <v>9.4108093877909062E-3</v>
      </c>
      <c r="H36" s="13">
        <f>DSA!E39</f>
        <v>0.1467</v>
      </c>
      <c r="I36" s="13">
        <f>DSA!F39</f>
        <v>0.17930000000000001</v>
      </c>
      <c r="J36" s="13" t="s">
        <v>71</v>
      </c>
      <c r="K36" s="13">
        <f t="shared" ref="K36" si="42">E36^2*(1-E36)/G36^2-E36</f>
        <v>250.93699999999964</v>
      </c>
      <c r="L36" s="13">
        <f t="shared" ref="L36" si="43">K36/E36-K36</f>
        <v>1288.5537975460104</v>
      </c>
    </row>
    <row r="37" spans="1:12">
      <c r="A37" s="26">
        <v>35</v>
      </c>
      <c r="B37" s="24" t="s">
        <v>128</v>
      </c>
      <c r="C37" s="4"/>
      <c r="D37" s="13">
        <f t="shared" si="5"/>
        <v>0.185</v>
      </c>
      <c r="E37" s="13">
        <f>DSA!C40</f>
        <v>0.185</v>
      </c>
      <c r="F37" s="13">
        <f t="shared" ref="F37:F38" ca="1" si="44">_xlfn.BETA.INV(RAND(),K37,L37)</f>
        <v>0.2006966770230606</v>
      </c>
      <c r="G37" s="13">
        <f t="shared" ref="G37:G38" si="45">STDEV(E37,H37,I37)/SQRT(3)</f>
        <v>1.0680979980008078E-2</v>
      </c>
      <c r="H37" s="13">
        <f>DSA!E40</f>
        <v>0.16650000000000001</v>
      </c>
      <c r="I37" s="13">
        <f>DSA!F40</f>
        <v>0.20350000000000001</v>
      </c>
      <c r="J37" s="13" t="s">
        <v>71</v>
      </c>
      <c r="K37" s="13">
        <f t="shared" ref="K37:K38" si="46">E37^2*(1-E37)/G37^2-E37</f>
        <v>244.31499999999988</v>
      </c>
      <c r="L37" s="13">
        <f t="shared" ref="L37:L38" si="47">K37/E37-K37</f>
        <v>1076.3066216216212</v>
      </c>
    </row>
    <row r="38" spans="1:12">
      <c r="A38" s="26">
        <v>36</v>
      </c>
      <c r="B38" s="24" t="s">
        <v>134</v>
      </c>
      <c r="C38" s="4"/>
      <c r="D38" s="13">
        <f t="shared" si="5"/>
        <v>8.4000000000000005E-2</v>
      </c>
      <c r="E38" s="13">
        <f>DSA!C41</f>
        <v>8.4000000000000005E-2</v>
      </c>
      <c r="F38" s="13">
        <f t="shared" ca="1" si="44"/>
        <v>7.7738238699246898E-2</v>
      </c>
      <c r="G38" s="13">
        <f t="shared" si="45"/>
        <v>4.8497422611928596E-3</v>
      </c>
      <c r="H38" s="13">
        <f>DSA!E41</f>
        <v>7.5600000000000001E-2</v>
      </c>
      <c r="I38" s="13">
        <f>DSA!F41</f>
        <v>9.240000000000001E-2</v>
      </c>
      <c r="J38" s="13" t="s">
        <v>71</v>
      </c>
      <c r="K38" s="13">
        <f t="shared" si="46"/>
        <v>274.71599999999967</v>
      </c>
      <c r="L38" s="13">
        <f t="shared" si="47"/>
        <v>2995.7125714285676</v>
      </c>
    </row>
    <row r="39" spans="1:12">
      <c r="A39" s="26">
        <v>37</v>
      </c>
      <c r="B39" s="24" t="s">
        <v>258</v>
      </c>
      <c r="C39" s="4"/>
      <c r="D39" s="13"/>
      <c r="E39" s="13"/>
      <c r="F39" s="13"/>
      <c r="G39" s="13"/>
      <c r="H39" s="13"/>
      <c r="I39" s="13"/>
      <c r="J39" s="13"/>
      <c r="K39" s="13"/>
      <c r="L39" s="13"/>
    </row>
    <row r="40" spans="1:12">
      <c r="A40" s="26">
        <v>38</v>
      </c>
      <c r="B40" s="24" t="s">
        <v>130</v>
      </c>
      <c r="C40" s="4"/>
      <c r="D40" s="13">
        <f t="shared" ref="D40" si="48">IF($D$3=0,E40,F40)</f>
        <v>0.158</v>
      </c>
      <c r="E40" s="13">
        <f>DSA!C43</f>
        <v>0.158</v>
      </c>
      <c r="F40" s="13">
        <f t="shared" ref="F40" ca="1" si="49">_xlfn.BETA.INV(RAND(),K40,L40)</f>
        <v>0.14845942603738616</v>
      </c>
      <c r="G40" s="13">
        <f t="shared" ref="G40" si="50">STDEV(E40,H40,I40)/SQRT(3)</f>
        <v>9.1221342531960931E-3</v>
      </c>
      <c r="H40" s="13">
        <f>DSA!E43</f>
        <v>0.14219999999999999</v>
      </c>
      <c r="I40" s="13">
        <f>DSA!F43</f>
        <v>0.17380000000000001</v>
      </c>
      <c r="J40" s="13" t="s">
        <v>71</v>
      </c>
      <c r="K40" s="13">
        <f t="shared" ref="K40" si="51">E40^2*(1-E40)/G40^2-E40</f>
        <v>252.44199999999964</v>
      </c>
      <c r="L40" s="13">
        <f t="shared" ref="L40" si="52">K40/E40-K40</f>
        <v>1345.2921772151881</v>
      </c>
    </row>
    <row r="41" spans="1:12">
      <c r="A41" s="26">
        <v>39</v>
      </c>
      <c r="B41" s="24" t="s">
        <v>146</v>
      </c>
      <c r="C41" s="4"/>
      <c r="D41" s="13">
        <f t="shared" si="5"/>
        <v>5.5E-2</v>
      </c>
      <c r="E41" s="13">
        <f>DSA!C44</f>
        <v>5.5E-2</v>
      </c>
      <c r="F41" s="13">
        <f t="shared" ref="F41" ca="1" si="53">_xlfn.BETA.INV(RAND(),K41,L41)</f>
        <v>5.8079688829764442E-2</v>
      </c>
      <c r="G41" s="13">
        <f t="shared" ref="G41" si="54">STDEV(E41,H41,I41)/SQRT(3)</f>
        <v>3.1754264805429425E-3</v>
      </c>
      <c r="H41" s="13">
        <f>DSA!E44</f>
        <v>4.9500000000000002E-2</v>
      </c>
      <c r="I41" s="13">
        <f>DSA!F44</f>
        <v>6.0500000000000005E-2</v>
      </c>
      <c r="J41" s="13" t="s">
        <v>71</v>
      </c>
      <c r="K41" s="13">
        <f t="shared" ref="K41" si="55">E41^2*(1-E41)/G41^2-E41</f>
        <v>283.44499999999982</v>
      </c>
      <c r="L41" s="13">
        <f t="shared" ref="L41" si="56">K41/E41-K41</f>
        <v>4870.1004545454516</v>
      </c>
    </row>
    <row r="42" spans="1:12">
      <c r="A42" s="26">
        <v>40</v>
      </c>
      <c r="B42" s="24" t="s">
        <v>132</v>
      </c>
      <c r="C42" s="4"/>
      <c r="D42" s="13">
        <f t="shared" si="5"/>
        <v>5.8999999999999997E-2</v>
      </c>
      <c r="E42" s="13">
        <f>DSA!C45</f>
        <v>5.8999999999999997E-2</v>
      </c>
      <c r="F42" s="13">
        <f t="shared" ref="F42:F44" ca="1" si="57">_xlfn.BETA.INV(RAND(),K42,L42)</f>
        <v>5.2993472536234973E-2</v>
      </c>
      <c r="G42" s="13">
        <f t="shared" ref="G42:G44" si="58">STDEV(E42,H42,I42)/SQRT(3)</f>
        <v>3.4063665882187915E-3</v>
      </c>
      <c r="H42" s="13">
        <f>DSA!E45</f>
        <v>5.3100000000000001E-2</v>
      </c>
      <c r="I42" s="13">
        <f>DSA!F45</f>
        <v>6.4899999999999999E-2</v>
      </c>
      <c r="J42" s="13" t="s">
        <v>71</v>
      </c>
      <c r="K42" s="13">
        <f t="shared" ref="K42:K44" si="59">E42^2*(1-E42)/G42^2-E42</f>
        <v>282.24100000000004</v>
      </c>
      <c r="L42" s="13">
        <f t="shared" ref="L42:L44" si="60">K42/E42-K42</f>
        <v>4501.5047627118656</v>
      </c>
    </row>
    <row r="43" spans="1:12">
      <c r="A43" s="26">
        <v>41</v>
      </c>
      <c r="B43" s="24" t="s">
        <v>134</v>
      </c>
      <c r="C43" s="4"/>
      <c r="D43" s="13">
        <f t="shared" si="5"/>
        <v>0.146520146520147</v>
      </c>
      <c r="E43" s="13">
        <f>DSA!C46</f>
        <v>0.146520146520147</v>
      </c>
      <c r="F43" s="13">
        <f t="shared" ca="1" si="57"/>
        <v>0.14382915277827241</v>
      </c>
      <c r="G43" s="13">
        <f t="shared" si="58"/>
        <v>8.4593446035110265E-3</v>
      </c>
      <c r="H43" s="13">
        <f>DSA!E46</f>
        <v>0.13186813186813232</v>
      </c>
      <c r="I43" s="13">
        <f>DSA!F46</f>
        <v>0.16117216117216171</v>
      </c>
      <c r="J43" s="13" t="s">
        <v>71</v>
      </c>
      <c r="K43" s="13">
        <f t="shared" si="59"/>
        <v>255.89743589743583</v>
      </c>
      <c r="L43" s="13">
        <f t="shared" si="60"/>
        <v>1490.6025641025581</v>
      </c>
    </row>
    <row r="44" spans="1:12">
      <c r="A44" s="26">
        <v>42</v>
      </c>
      <c r="B44" s="24" t="s">
        <v>148</v>
      </c>
      <c r="C44" s="4"/>
      <c r="D44" s="13">
        <f t="shared" si="5"/>
        <v>0.13600000000000001</v>
      </c>
      <c r="E44" s="13">
        <f>DSA!C47</f>
        <v>0.13600000000000001</v>
      </c>
      <c r="F44" s="13">
        <f t="shared" ca="1" si="57"/>
        <v>0.13663637478811907</v>
      </c>
      <c r="G44" s="13">
        <f t="shared" si="58"/>
        <v>7.8519636609789122E-3</v>
      </c>
      <c r="H44" s="13">
        <f>DSA!E47</f>
        <v>0.12240000000000001</v>
      </c>
      <c r="I44" s="13">
        <f>DSA!F47</f>
        <v>0.14960000000000001</v>
      </c>
      <c r="J44" s="13" t="s">
        <v>71</v>
      </c>
      <c r="K44" s="13">
        <f t="shared" si="59"/>
        <v>259.06399999999991</v>
      </c>
      <c r="L44" s="13">
        <f t="shared" si="60"/>
        <v>1645.8183529411758</v>
      </c>
    </row>
    <row r="45" spans="1:12">
      <c r="A45" s="26">
        <v>43</v>
      </c>
      <c r="B45" s="24" t="s">
        <v>150</v>
      </c>
      <c r="C45" s="4"/>
      <c r="D45" s="13">
        <f t="shared" ref="D45" si="61">IF($D$3=0,E45,F45)</f>
        <v>0.158</v>
      </c>
      <c r="E45" s="13">
        <f>DSA!C48</f>
        <v>0.158</v>
      </c>
      <c r="F45" s="13">
        <f t="shared" ref="F45" ca="1" si="62">_xlfn.BETA.INV(RAND(),K45,L45)</f>
        <v>0.14933699035062459</v>
      </c>
      <c r="G45" s="13">
        <f t="shared" ref="G45" si="63">STDEV(E45,H45,I45)/SQRT(3)</f>
        <v>9.1221342531960931E-3</v>
      </c>
      <c r="H45" s="13">
        <f>DSA!E48</f>
        <v>0.14219999999999999</v>
      </c>
      <c r="I45" s="13">
        <f>DSA!F48</f>
        <v>0.17380000000000001</v>
      </c>
      <c r="J45" s="13" t="s">
        <v>71</v>
      </c>
      <c r="K45" s="13">
        <f t="shared" ref="K45" si="64">E45^2*(1-E45)/G45^2-E45</f>
        <v>252.44199999999964</v>
      </c>
      <c r="L45" s="13">
        <f t="shared" ref="L45" si="65">K45/E45-K45</f>
        <v>1345.2921772151881</v>
      </c>
    </row>
    <row r="46" spans="1:12">
      <c r="A46" s="26">
        <v>44</v>
      </c>
      <c r="B46" s="24" t="s">
        <v>141</v>
      </c>
      <c r="C46" s="4"/>
      <c r="D46" s="13"/>
      <c r="E46" s="13"/>
      <c r="F46" s="13"/>
      <c r="G46" s="13"/>
      <c r="H46" s="13"/>
      <c r="I46" s="13"/>
      <c r="J46" s="13"/>
      <c r="K46" s="13"/>
      <c r="L46" s="13"/>
    </row>
    <row r="47" spans="1:12">
      <c r="A47" s="26">
        <v>45</v>
      </c>
      <c r="B47" s="24" t="s">
        <v>130</v>
      </c>
      <c r="C47" s="4"/>
      <c r="D47" s="13">
        <f t="shared" si="5"/>
        <v>0.113</v>
      </c>
      <c r="E47" s="13">
        <f>DSA!C50</f>
        <v>0.113</v>
      </c>
      <c r="F47" s="13">
        <f t="shared" ref="F47" ca="1" si="66">_xlfn.BETA.INV(RAND(),K47,L47)</f>
        <v>0.11800446031076406</v>
      </c>
      <c r="G47" s="13">
        <f t="shared" si="6"/>
        <v>6.5240580418427742E-3</v>
      </c>
      <c r="H47" s="13">
        <f>DSA!E50</f>
        <v>0.1017</v>
      </c>
      <c r="I47" s="13">
        <f>DSA!F50</f>
        <v>0.12430000000000001</v>
      </c>
      <c r="J47" s="13" t="s">
        <v>71</v>
      </c>
      <c r="K47" s="13">
        <f t="shared" ref="K47" si="67">E47^2*(1-E47)/G47^2-E47</f>
        <v>265.98699999999974</v>
      </c>
      <c r="L47" s="13">
        <f t="shared" ref="L47" si="68">K47/E47-K47</f>
        <v>2087.880256637166</v>
      </c>
    </row>
    <row r="48" spans="1:12">
      <c r="A48" s="26">
        <v>46</v>
      </c>
      <c r="B48" s="24" t="s">
        <v>146</v>
      </c>
      <c r="C48" s="4"/>
      <c r="D48" s="13">
        <f t="shared" ref="D48:D51" si="69">IF($D$3=0,E48,F48)</f>
        <v>6.2E-2</v>
      </c>
      <c r="E48" s="13">
        <f>DSA!C51</f>
        <v>6.2E-2</v>
      </c>
      <c r="F48" s="13">
        <f t="shared" ref="F48:F51" ca="1" si="70">_xlfn.BETA.INV(RAND(),K48,L48)</f>
        <v>5.5141239578361152E-2</v>
      </c>
      <c r="G48" s="13">
        <f t="shared" ref="G48:G51" si="71">STDEV(E48,H48,I48)/SQRT(3)</f>
        <v>3.5795716689756823E-3</v>
      </c>
      <c r="H48" s="13">
        <f>DSA!E51</f>
        <v>5.5800000000000002E-2</v>
      </c>
      <c r="I48" s="13">
        <f>DSA!F51</f>
        <v>6.8200000000000011E-2</v>
      </c>
      <c r="J48" s="13" t="s">
        <v>71</v>
      </c>
      <c r="K48" s="13">
        <f t="shared" ref="K48:K51" si="72">E48^2*(1-E48)/G48^2-E48</f>
        <v>281.33799999999951</v>
      </c>
      <c r="L48" s="13">
        <f t="shared" ref="L48:L51" si="73">K48/E48-K48</f>
        <v>4256.3716774193472</v>
      </c>
    </row>
    <row r="49" spans="1:12">
      <c r="A49" s="26">
        <v>47</v>
      </c>
      <c r="B49" s="24" t="s">
        <v>134</v>
      </c>
      <c r="C49" s="4"/>
      <c r="D49" s="13">
        <f t="shared" si="69"/>
        <v>0.149090909090909</v>
      </c>
      <c r="E49" s="13">
        <f>DSA!C52</f>
        <v>0.149090909090909</v>
      </c>
      <c r="F49" s="13">
        <f t="shared" ca="1" si="70"/>
        <v>0.14487378763598194</v>
      </c>
      <c r="G49" s="13">
        <f t="shared" si="71"/>
        <v>8.6077676497362341E-3</v>
      </c>
      <c r="H49" s="13">
        <f>DSA!E52</f>
        <v>0.1341818181818181</v>
      </c>
      <c r="I49" s="13">
        <f>DSA!F52</f>
        <v>0.1639999999999999</v>
      </c>
      <c r="J49" s="13" t="s">
        <v>71</v>
      </c>
      <c r="K49" s="13">
        <f t="shared" si="72"/>
        <v>255.12363636363636</v>
      </c>
      <c r="L49" s="13">
        <f t="shared" si="73"/>
        <v>1456.0714855875844</v>
      </c>
    </row>
    <row r="50" spans="1:12">
      <c r="A50" s="26">
        <v>48</v>
      </c>
      <c r="B50" s="24" t="s">
        <v>148</v>
      </c>
      <c r="C50" s="4"/>
      <c r="D50" s="13">
        <f t="shared" si="69"/>
        <v>0.153</v>
      </c>
      <c r="E50" s="13">
        <f>DSA!C53</f>
        <v>0.153</v>
      </c>
      <c r="F50" s="13">
        <f t="shared" ca="1" si="70"/>
        <v>0.1484077895039195</v>
      </c>
      <c r="G50" s="13">
        <f t="shared" si="71"/>
        <v>8.8334591186012799E-3</v>
      </c>
      <c r="H50" s="13">
        <f>DSA!E53</f>
        <v>0.13769999999999999</v>
      </c>
      <c r="I50" s="13">
        <f>DSA!F53</f>
        <v>0.16830000000000001</v>
      </c>
      <c r="J50" s="13" t="s">
        <v>71</v>
      </c>
      <c r="K50" s="13">
        <f t="shared" si="72"/>
        <v>253.94699999999966</v>
      </c>
      <c r="L50" s="13">
        <f t="shared" si="73"/>
        <v>1405.8373137254885</v>
      </c>
    </row>
    <row r="51" spans="1:12">
      <c r="A51" s="26">
        <v>49</v>
      </c>
      <c r="B51" s="24" t="s">
        <v>150</v>
      </c>
      <c r="C51" s="4"/>
      <c r="D51" s="13">
        <f t="shared" si="69"/>
        <v>8.6999999999999994E-2</v>
      </c>
      <c r="E51" s="13">
        <f>DSA!C54</f>
        <v>8.6999999999999994E-2</v>
      </c>
      <c r="F51" s="13">
        <f t="shared" ca="1" si="70"/>
        <v>8.00695900413778E-2</v>
      </c>
      <c r="G51" s="13">
        <f t="shared" si="71"/>
        <v>5.0229473419497479E-3</v>
      </c>
      <c r="H51" s="13">
        <f>DSA!E54</f>
        <v>7.8299999999999995E-2</v>
      </c>
      <c r="I51" s="13">
        <f>DSA!F54</f>
        <v>9.5700000000000007E-2</v>
      </c>
      <c r="J51" s="13" t="s">
        <v>71</v>
      </c>
      <c r="K51" s="13">
        <f t="shared" si="72"/>
        <v>273.81299999999959</v>
      </c>
      <c r="L51" s="13">
        <f t="shared" si="73"/>
        <v>2873.4628620689614</v>
      </c>
    </row>
    <row r="52" spans="1:12">
      <c r="A52" s="26">
        <v>50</v>
      </c>
      <c r="B52" s="24" t="s">
        <v>124</v>
      </c>
      <c r="C52" s="4"/>
      <c r="D52" s="13"/>
      <c r="E52" s="13"/>
      <c r="F52" s="13"/>
      <c r="G52" s="13"/>
      <c r="H52" s="13"/>
      <c r="I52" s="13"/>
      <c r="J52" s="13"/>
      <c r="K52" s="13"/>
      <c r="L52" s="13"/>
    </row>
    <row r="53" spans="1:12">
      <c r="A53" s="26">
        <v>51</v>
      </c>
      <c r="B53" s="24" t="s">
        <v>146</v>
      </c>
      <c r="C53" s="4"/>
      <c r="D53" s="13">
        <f t="shared" ref="D53" si="74">IF($D$3=0,E53,F53)</f>
        <v>0.15186246418338101</v>
      </c>
      <c r="E53" s="13">
        <f>DSA!C56</f>
        <v>0.15186246418338101</v>
      </c>
      <c r="F53" s="13">
        <f t="shared" ref="F53" ca="1" si="75">_xlfn.BETA.INV(RAND(),K53,L53)</f>
        <v>0.13737877898707776</v>
      </c>
      <c r="G53" s="13">
        <f t="shared" ref="G53" si="76">STDEV(E53,H53,I53)/SQRT(3)</f>
        <v>8.767783457607493E-3</v>
      </c>
      <c r="H53" s="13">
        <f>DSA!E56</f>
        <v>0.13667621776504291</v>
      </c>
      <c r="I53" s="13">
        <f>DSA!F56</f>
        <v>0.16704871060171911</v>
      </c>
      <c r="J53" s="13" t="s">
        <v>71</v>
      </c>
      <c r="K53" s="13">
        <f t="shared" ref="K53" si="77">E53^2*(1-E53)/G53^2-E53</f>
        <v>254.28939828080229</v>
      </c>
      <c r="L53" s="13">
        <f t="shared" ref="L53" si="78">K53/E53-K53</f>
        <v>1420.1822998324062</v>
      </c>
    </row>
    <row r="54" spans="1:12">
      <c r="A54" s="26">
        <v>52</v>
      </c>
      <c r="B54" s="24" t="s">
        <v>130</v>
      </c>
      <c r="C54" s="4"/>
      <c r="D54" s="13">
        <f t="shared" ref="D54:D55" si="79">IF($D$3=0,E54,F54)</f>
        <v>9.4555873925501396E-2</v>
      </c>
      <c r="E54" s="13">
        <f>DSA!C57</f>
        <v>9.4555873925501396E-2</v>
      </c>
      <c r="F54" s="13">
        <f t="shared" ref="F54:F55" ca="1" si="80">_xlfn.BETA.INV(RAND(),K54,L54)</f>
        <v>9.8247184826722567E-2</v>
      </c>
      <c r="G54" s="13">
        <f t="shared" ref="G54:G55" si="81">STDEV(E54,H54,I54)/SQRT(3)</f>
        <v>5.4591859264348551E-3</v>
      </c>
      <c r="H54" s="13">
        <f>DSA!E57</f>
        <v>8.5100286532951264E-2</v>
      </c>
      <c r="I54" s="13">
        <f>DSA!F57</f>
        <v>0.10401146131805154</v>
      </c>
      <c r="J54" s="13" t="s">
        <v>71</v>
      </c>
      <c r="K54" s="13">
        <f t="shared" ref="K54:K55" si="82">E54^2*(1-E54)/G54^2-E54</f>
        <v>271.53868194842403</v>
      </c>
      <c r="L54" s="13">
        <f t="shared" ref="L54:L55" si="83">K54/E54-K54</f>
        <v>2600.1885907788492</v>
      </c>
    </row>
    <row r="55" spans="1:12">
      <c r="A55" s="26">
        <v>53</v>
      </c>
      <c r="B55" s="24" t="s">
        <v>132</v>
      </c>
      <c r="C55" s="4"/>
      <c r="D55" s="13">
        <f t="shared" si="79"/>
        <v>6.4655172413793094E-2</v>
      </c>
      <c r="E55" s="13">
        <f>DSA!C58</f>
        <v>6.4655172413793094E-2</v>
      </c>
      <c r="F55" s="13">
        <f t="shared" ca="1" si="80"/>
        <v>6.3861402184223273E-2</v>
      </c>
      <c r="G55" s="13">
        <f t="shared" si="81"/>
        <v>3.7328681197605113E-3</v>
      </c>
      <c r="H55" s="13">
        <f>DSA!E58</f>
        <v>5.8189655172413784E-2</v>
      </c>
      <c r="I55" s="13">
        <f>DSA!F58</f>
        <v>7.1120689655172403E-2</v>
      </c>
      <c r="J55" s="13" t="s">
        <v>71</v>
      </c>
      <c r="K55" s="13">
        <f t="shared" si="82"/>
        <v>280.5387931034482</v>
      </c>
      <c r="L55" s="13">
        <f t="shared" si="83"/>
        <v>4058.4612068965507</v>
      </c>
    </row>
    <row r="56" spans="1:12">
      <c r="A56" s="26">
        <v>54</v>
      </c>
      <c r="B56" s="24" t="s">
        <v>144</v>
      </c>
      <c r="C56" s="4"/>
      <c r="D56" s="13"/>
      <c r="E56" s="13"/>
      <c r="F56" s="13"/>
      <c r="G56" s="13"/>
      <c r="H56" s="13"/>
      <c r="I56" s="13"/>
      <c r="J56" s="13"/>
      <c r="K56" s="13"/>
      <c r="L56" s="13"/>
    </row>
    <row r="57" spans="1:12">
      <c r="A57" s="26">
        <v>55</v>
      </c>
      <c r="B57" s="24" t="s">
        <v>111</v>
      </c>
      <c r="C57" s="4" t="s">
        <v>299</v>
      </c>
      <c r="D57" s="13">
        <f t="shared" ref="D57:D58" si="84">IF($D$3=0,E57,F57)</f>
        <v>0.71</v>
      </c>
      <c r="E57" s="13">
        <f>DSA!C60</f>
        <v>0.71</v>
      </c>
      <c r="F57" s="13">
        <f t="shared" ref="F57:F58" ca="1" si="85">_xlfn.BETA.INV(RAND(),K57,L57)</f>
        <v>0.7172984722504121</v>
      </c>
      <c r="G57" s="13">
        <f t="shared" ref="G57:G58" si="86">STDEV(E57,H57,I57)/SQRT(3)</f>
        <v>2.6034165586355511E-2</v>
      </c>
      <c r="H57" s="13">
        <f>DSA!E60</f>
        <v>0.67</v>
      </c>
      <c r="I57" s="13">
        <f>DSA!F60</f>
        <v>0.76</v>
      </c>
      <c r="J57" s="13" t="s">
        <v>71</v>
      </c>
      <c r="K57" s="13">
        <f t="shared" ref="K57:K58" si="87">E57^2*(1-E57)/G57^2-E57</f>
        <v>214.97868852459024</v>
      </c>
      <c r="L57" s="13">
        <f t="shared" ref="L57:L58" si="88">K57/E57-K57</f>
        <v>87.808196721311532</v>
      </c>
    </row>
    <row r="58" spans="1:12">
      <c r="A58" s="26">
        <v>56</v>
      </c>
      <c r="B58" s="24" t="s">
        <v>113</v>
      </c>
      <c r="C58" s="4" t="s">
        <v>298</v>
      </c>
      <c r="D58" s="13">
        <f t="shared" si="84"/>
        <v>0.67</v>
      </c>
      <c r="E58" s="13">
        <f>DSA!C61</f>
        <v>0.67</v>
      </c>
      <c r="F58" s="13">
        <f t="shared" ca="1" si="85"/>
        <v>0.67078566485804803</v>
      </c>
      <c r="G58" s="13">
        <f t="shared" si="86"/>
        <v>4.6188021535170071E-2</v>
      </c>
      <c r="H58" s="13">
        <f>DSA!E61</f>
        <v>0.59</v>
      </c>
      <c r="I58" s="13">
        <f>DSA!F61</f>
        <v>0.75</v>
      </c>
      <c r="J58" s="13" t="s">
        <v>71</v>
      </c>
      <c r="K58" s="13">
        <f t="shared" si="87"/>
        <v>68.769218749999979</v>
      </c>
      <c r="L58" s="13">
        <f t="shared" si="88"/>
        <v>33.871406249999978</v>
      </c>
    </row>
    <row r="59" spans="1:12">
      <c r="A59" s="26">
        <v>57</v>
      </c>
      <c r="B59" s="24" t="s">
        <v>130</v>
      </c>
      <c r="C59" s="4" t="s">
        <v>14</v>
      </c>
      <c r="D59" s="13">
        <f t="shared" ref="D59" si="89">IF($D$3=0,E59,F59)</f>
        <v>0.35</v>
      </c>
      <c r="E59" s="13">
        <f>DSA!C62</f>
        <v>0.35</v>
      </c>
      <c r="F59" s="13">
        <f t="shared" ref="F59" ca="1" si="90">_xlfn.BETA.INV(RAND(),K59,L59)</f>
        <v>0.40203880572897588</v>
      </c>
      <c r="G59" s="13">
        <f t="shared" ref="G59" si="91">STDEV(E59,H59,I59)/SQRT(3)</f>
        <v>2.0207259421636904E-2</v>
      </c>
      <c r="H59" s="13">
        <f>DSA!E62</f>
        <v>0.315</v>
      </c>
      <c r="I59" s="13">
        <f>DSA!F62</f>
        <v>0.38500000000000001</v>
      </c>
      <c r="J59" s="13" t="s">
        <v>71</v>
      </c>
      <c r="K59" s="13">
        <f t="shared" ref="K59" si="92">E59^2*(1-E59)/G59^2-E59</f>
        <v>194.64999999999995</v>
      </c>
      <c r="L59" s="13">
        <f t="shared" ref="L59" si="93">K59/E59-K59</f>
        <v>361.49285714285702</v>
      </c>
    </row>
    <row r="60" spans="1:12">
      <c r="A60" s="26">
        <v>58</v>
      </c>
      <c r="B60" s="24" t="s">
        <v>146</v>
      </c>
      <c r="C60" s="4" t="s">
        <v>15</v>
      </c>
      <c r="D60" s="13">
        <f t="shared" ref="D60:D61" si="94">IF($D$3=0,E60,F60)</f>
        <v>7.0000000000000007E-2</v>
      </c>
      <c r="E60" s="13">
        <f>DSA!C63</f>
        <v>7.0000000000000007E-2</v>
      </c>
      <c r="F60" s="13">
        <f t="shared" ref="F60:F61" ca="1" si="95">_xlfn.BETA.INV(RAND(),K60,L60)</f>
        <v>4.2022142507576229E-2</v>
      </c>
      <c r="G60" s="13">
        <f t="shared" ref="G60:G61" si="96">STDEV(E60,H60,I60)/SQRT(3)</f>
        <v>5.2519837521962452E-2</v>
      </c>
      <c r="H60" s="13">
        <f>DSA!E63</f>
        <v>7.4999999999999997E-2</v>
      </c>
      <c r="I60" s="13">
        <f>DSA!F63</f>
        <v>0.23</v>
      </c>
      <c r="J60" s="13" t="s">
        <v>71</v>
      </c>
      <c r="K60" s="13">
        <f t="shared" ref="K60:K61" si="97">E60^2*(1-E60)/G60^2-E60</f>
        <v>1.582084592145014</v>
      </c>
      <c r="L60" s="13">
        <f t="shared" ref="L60:L61" si="98">K60/E60-K60</f>
        <v>21.019123867069467</v>
      </c>
    </row>
    <row r="61" spans="1:12">
      <c r="A61" s="26">
        <v>59</v>
      </c>
      <c r="B61" s="24" t="s">
        <v>134</v>
      </c>
      <c r="C61" s="5"/>
      <c r="D61" s="13">
        <f t="shared" si="94"/>
        <v>0.35</v>
      </c>
      <c r="E61" s="13">
        <f>DSA!C64</f>
        <v>0.35</v>
      </c>
      <c r="F61" s="13">
        <f t="shared" ca="1" si="95"/>
        <v>0.33353803323930359</v>
      </c>
      <c r="G61" s="13">
        <f t="shared" si="96"/>
        <v>2.0207259421636904E-2</v>
      </c>
      <c r="H61" s="13">
        <f>DSA!E64</f>
        <v>0.315</v>
      </c>
      <c r="I61" s="13">
        <f>DSA!F64</f>
        <v>0.38500000000000001</v>
      </c>
      <c r="J61" s="13" t="s">
        <v>71</v>
      </c>
      <c r="K61" s="13">
        <f t="shared" si="97"/>
        <v>194.64999999999995</v>
      </c>
      <c r="L61" s="13">
        <f t="shared" si="98"/>
        <v>361.49285714285702</v>
      </c>
    </row>
    <row r="62" spans="1:12">
      <c r="A62" s="26">
        <v>60</v>
      </c>
      <c r="B62" s="24" t="s">
        <v>132</v>
      </c>
      <c r="C62" s="4"/>
      <c r="D62" s="13">
        <f t="shared" ref="D62:D64" si="99">IF($D$3=0,E62,F62)</f>
        <v>0.11</v>
      </c>
      <c r="E62" s="13">
        <f>DSA!C65</f>
        <v>0.11</v>
      </c>
      <c r="F62" s="13">
        <f t="shared" ref="F62:F64" ca="1" si="100">_xlfn.BETA.INV(RAND(),K62,L62)</f>
        <v>0.10686318206764113</v>
      </c>
      <c r="G62" s="13">
        <f t="shared" ref="G62:G64" si="101">STDEV(E62,H62,I62)/SQRT(3)</f>
        <v>6.3508529610858851E-3</v>
      </c>
      <c r="H62" s="13">
        <f>DSA!E65</f>
        <v>9.9000000000000005E-2</v>
      </c>
      <c r="I62" s="13">
        <f>DSA!F65</f>
        <v>0.12100000000000001</v>
      </c>
      <c r="J62" s="13" t="s">
        <v>71</v>
      </c>
      <c r="K62" s="13">
        <f t="shared" ref="K62:K64" si="102">E62^2*(1-E62)/G62^2-E62</f>
        <v>266.88999999999982</v>
      </c>
      <c r="L62" s="13">
        <f t="shared" ref="L62:L64" si="103">K62/E62-K62</f>
        <v>2159.3827272727258</v>
      </c>
    </row>
    <row r="63" spans="1:12">
      <c r="A63" s="26">
        <v>61</v>
      </c>
      <c r="B63" s="24" t="s">
        <v>150</v>
      </c>
      <c r="C63" s="4" t="s">
        <v>16</v>
      </c>
      <c r="D63" s="13">
        <f t="shared" si="99"/>
        <v>0.47</v>
      </c>
      <c r="E63" s="13">
        <f>DSA!C66</f>
        <v>0.47</v>
      </c>
      <c r="F63" s="13">
        <f t="shared" ca="1" si="100"/>
        <v>0.4639640160224634</v>
      </c>
      <c r="G63" s="13">
        <f t="shared" si="101"/>
        <v>2.7135462651912419E-2</v>
      </c>
      <c r="H63" s="13">
        <f>DSA!E66</f>
        <v>0.42299999999999999</v>
      </c>
      <c r="I63" s="13">
        <f>DSA!F66</f>
        <v>0.51700000000000002</v>
      </c>
      <c r="J63" s="13" t="s">
        <v>71</v>
      </c>
      <c r="K63" s="13">
        <f t="shared" si="102"/>
        <v>158.52999999999992</v>
      </c>
      <c r="L63" s="13">
        <f t="shared" si="103"/>
        <v>178.76787234042547</v>
      </c>
    </row>
    <row r="64" spans="1:12">
      <c r="A64" s="26">
        <v>62</v>
      </c>
      <c r="B64" s="24" t="s">
        <v>148</v>
      </c>
      <c r="C64" s="4" t="s">
        <v>17</v>
      </c>
      <c r="D64" s="13">
        <f t="shared" si="99"/>
        <v>0.03</v>
      </c>
      <c r="E64" s="13">
        <f>DSA!C67</f>
        <v>0.03</v>
      </c>
      <c r="F64" s="13">
        <f t="shared" ca="1" si="100"/>
        <v>2.8169814743087707E-2</v>
      </c>
      <c r="G64" s="13">
        <f t="shared" si="101"/>
        <v>1.7320508075688778E-3</v>
      </c>
      <c r="H64" s="13">
        <f>DSA!E67</f>
        <v>2.7E-2</v>
      </c>
      <c r="I64" s="13">
        <f>DSA!F67</f>
        <v>3.3000000000000002E-2</v>
      </c>
      <c r="J64" s="13" t="s">
        <v>71</v>
      </c>
      <c r="K64" s="13">
        <f t="shared" si="102"/>
        <v>290.96999999999986</v>
      </c>
      <c r="L64" s="13">
        <f t="shared" si="103"/>
        <v>9408.029999999997</v>
      </c>
    </row>
    <row r="65" spans="1:12">
      <c r="A65" s="26">
        <v>63</v>
      </c>
      <c r="B65" s="24" t="s">
        <v>156</v>
      </c>
      <c r="C65" s="4" t="s">
        <v>18</v>
      </c>
      <c r="D65" s="13"/>
      <c r="E65" s="13"/>
      <c r="F65" s="13"/>
      <c r="G65" s="13"/>
      <c r="H65" s="13"/>
      <c r="I65" s="13"/>
      <c r="J65" s="13"/>
      <c r="K65" s="13"/>
      <c r="L65" s="13"/>
    </row>
    <row r="66" spans="1:12">
      <c r="A66" s="26">
        <v>64</v>
      </c>
      <c r="B66" s="24" t="s">
        <v>130</v>
      </c>
      <c r="C66" s="5"/>
      <c r="D66" s="13">
        <f t="shared" ref="D66:D67" si="104">IF($D$3=0,E66,F66)</f>
        <v>13656</v>
      </c>
      <c r="E66" s="13">
        <f>DSA!C69</f>
        <v>13656</v>
      </c>
      <c r="F66" s="13">
        <f t="shared" ref="F66:F67" ca="1" si="105">_xlfn.GAMMA.INV(RAND(),K66,L66)</f>
        <v>15084.26421223469</v>
      </c>
      <c r="G66" s="13">
        <f t="shared" ref="G66:G67" si="106">STDEV(E66,H66,I66)/SQRT(3)</f>
        <v>788.4295276053532</v>
      </c>
      <c r="H66" s="13">
        <f>DSA!E69</f>
        <v>12290.4</v>
      </c>
      <c r="I66" s="13">
        <f>DSA!F69</f>
        <v>15021.6</v>
      </c>
      <c r="J66" s="13" t="s">
        <v>72</v>
      </c>
      <c r="K66" s="13">
        <f t="shared" ref="K66:K67" si="107">E66^2/G66^2</f>
        <v>299.99999999999977</v>
      </c>
      <c r="L66" s="13">
        <f t="shared" ref="L66:L67" si="108">G66^2/E66</f>
        <v>45.520000000000032</v>
      </c>
    </row>
    <row r="67" spans="1:12">
      <c r="A67" s="26">
        <v>65</v>
      </c>
      <c r="B67" s="24" t="s">
        <v>146</v>
      </c>
      <c r="C67" s="5"/>
      <c r="D67" s="13">
        <f t="shared" si="104"/>
        <v>7941</v>
      </c>
      <c r="E67" s="13">
        <f>DSA!C70</f>
        <v>7941</v>
      </c>
      <c r="F67" s="13">
        <f t="shared" ca="1" si="105"/>
        <v>8342.479151654803</v>
      </c>
      <c r="G67" s="13">
        <f t="shared" si="106"/>
        <v>458.47384876348178</v>
      </c>
      <c r="H67" s="13">
        <f>DSA!E70</f>
        <v>7146.9000000000005</v>
      </c>
      <c r="I67" s="13">
        <f>DSA!F70</f>
        <v>8735.1</v>
      </c>
      <c r="J67" s="13" t="s">
        <v>72</v>
      </c>
      <c r="K67" s="13">
        <f t="shared" si="107"/>
        <v>300.00000000000006</v>
      </c>
      <c r="L67" s="13">
        <f t="shared" si="108"/>
        <v>26.469999999999995</v>
      </c>
    </row>
    <row r="68" spans="1:12">
      <c r="A68" s="26">
        <v>66</v>
      </c>
      <c r="B68" s="24" t="s">
        <v>134</v>
      </c>
      <c r="C68" s="6" t="s">
        <v>19</v>
      </c>
      <c r="D68" s="13">
        <f t="shared" ref="D68:D71" si="109">IF($D$3=0,E68,F68)</f>
        <v>0</v>
      </c>
      <c r="E68" s="13">
        <f>DSA!C71</f>
        <v>0</v>
      </c>
      <c r="F68" s="13">
        <v>0</v>
      </c>
      <c r="G68" s="13">
        <f t="shared" ref="G68:G71" si="110">STDEV(E68,H68,I68)/SQRT(3)</f>
        <v>0</v>
      </c>
      <c r="H68" s="13">
        <f>DSA!E71</f>
        <v>0</v>
      </c>
      <c r="I68" s="13">
        <f>DSA!F71</f>
        <v>0</v>
      </c>
      <c r="J68" s="13" t="s">
        <v>72</v>
      </c>
      <c r="K68" s="13">
        <v>0</v>
      </c>
      <c r="L68" s="13">
        <v>0</v>
      </c>
    </row>
    <row r="69" spans="1:12">
      <c r="A69" s="26">
        <v>67</v>
      </c>
      <c r="B69" s="24" t="s">
        <v>132</v>
      </c>
      <c r="C69" s="6" t="s">
        <v>20</v>
      </c>
      <c r="D69" s="13">
        <f t="shared" si="109"/>
        <v>13105</v>
      </c>
      <c r="E69" s="13">
        <f>DSA!C72</f>
        <v>13105</v>
      </c>
      <c r="F69" s="13">
        <f t="shared" ref="F69:F71" ca="1" si="111">_xlfn.GAMMA.INV(RAND(),K69,L69)</f>
        <v>14500.213306487662</v>
      </c>
      <c r="G69" s="13">
        <f t="shared" si="110"/>
        <v>756.61752777300512</v>
      </c>
      <c r="H69" s="13">
        <f>DSA!E72</f>
        <v>11794.5</v>
      </c>
      <c r="I69" s="13">
        <f>DSA!F72</f>
        <v>14415.500000000002</v>
      </c>
      <c r="J69" s="13" t="s">
        <v>72</v>
      </c>
      <c r="K69" s="13">
        <f t="shared" ref="K69:K71" si="112">E69^2/G69^2</f>
        <v>299.99999999999955</v>
      </c>
      <c r="L69" s="13">
        <f t="shared" ref="L69:L71" si="113">G69^2/E69</f>
        <v>43.683333333333401</v>
      </c>
    </row>
    <row r="70" spans="1:12">
      <c r="A70" s="26">
        <v>68</v>
      </c>
      <c r="B70" s="24" t="s">
        <v>150</v>
      </c>
      <c r="C70" s="6" t="s">
        <v>21</v>
      </c>
      <c r="D70" s="13">
        <f t="shared" si="109"/>
        <v>13656</v>
      </c>
      <c r="E70" s="13">
        <f>DSA!C73</f>
        <v>13656</v>
      </c>
      <c r="F70" s="13">
        <f t="shared" ca="1" si="111"/>
        <v>13230.13796479271</v>
      </c>
      <c r="G70" s="13">
        <f t="shared" si="110"/>
        <v>788.4295276053532</v>
      </c>
      <c r="H70" s="13">
        <f>DSA!E73</f>
        <v>12290.4</v>
      </c>
      <c r="I70" s="13">
        <f>DSA!F73</f>
        <v>15021.6</v>
      </c>
      <c r="J70" s="13" t="s">
        <v>72</v>
      </c>
      <c r="K70" s="13">
        <f t="shared" si="112"/>
        <v>299.99999999999977</v>
      </c>
      <c r="L70" s="13">
        <f t="shared" si="113"/>
        <v>45.520000000000032</v>
      </c>
    </row>
    <row r="71" spans="1:12">
      <c r="A71" s="26">
        <v>69</v>
      </c>
      <c r="B71" s="24" t="s">
        <v>148</v>
      </c>
      <c r="C71" s="6" t="s">
        <v>22</v>
      </c>
      <c r="D71" s="13">
        <f t="shared" si="109"/>
        <v>3232</v>
      </c>
      <c r="E71" s="13">
        <f>DSA!C74</f>
        <v>3232</v>
      </c>
      <c r="F71" s="13">
        <f t="shared" ca="1" si="111"/>
        <v>3157.0784990345028</v>
      </c>
      <c r="G71" s="13">
        <f t="shared" si="110"/>
        <v>186.59960700208708</v>
      </c>
      <c r="H71" s="13">
        <f>DSA!E74</f>
        <v>2908.8</v>
      </c>
      <c r="I71" s="13">
        <f>DSA!F74</f>
        <v>3555.2000000000003</v>
      </c>
      <c r="J71" s="13" t="s">
        <v>72</v>
      </c>
      <c r="K71" s="13">
        <f t="shared" si="112"/>
        <v>299.99999999999989</v>
      </c>
      <c r="L71" s="13">
        <f t="shared" si="113"/>
        <v>10.773333333333337</v>
      </c>
    </row>
    <row r="72" spans="1:12">
      <c r="A72" s="26">
        <v>70</v>
      </c>
      <c r="B72" s="31" t="s">
        <v>280</v>
      </c>
      <c r="C72" s="24"/>
      <c r="D72" s="13"/>
      <c r="E72" s="13"/>
      <c r="F72" s="13"/>
      <c r="G72" s="13"/>
      <c r="H72" s="13"/>
      <c r="I72" s="13"/>
      <c r="J72" s="13"/>
      <c r="K72" s="13"/>
      <c r="L72" s="13"/>
    </row>
    <row r="73" spans="1:12">
      <c r="A73" s="26">
        <v>71</v>
      </c>
      <c r="B73" s="24" t="s">
        <v>131</v>
      </c>
      <c r="C73" s="24"/>
      <c r="D73" s="13">
        <f t="shared" ref="D73:D76" si="114">IF($D$3=0,E73,F73)</f>
        <v>4.1900000000000004</v>
      </c>
      <c r="E73" s="13">
        <f>DSA!C76</f>
        <v>4.1900000000000004</v>
      </c>
      <c r="F73" s="13">
        <f ca="1">H73+(I73-H73)*RAND()</f>
        <v>4.5818246164394232</v>
      </c>
      <c r="G73" s="13">
        <f>(I73-H73)/(2*1.96)</f>
        <v>0.42755102040816334</v>
      </c>
      <c r="H73" s="13">
        <f>DSA!E76</f>
        <v>3.3520000000000003</v>
      </c>
      <c r="I73" s="13">
        <f>DSA!F76</f>
        <v>5.0280000000000005</v>
      </c>
      <c r="J73" s="13" t="s">
        <v>260</v>
      </c>
      <c r="K73" s="13" t="s">
        <v>261</v>
      </c>
      <c r="L73" s="13" t="s">
        <v>261</v>
      </c>
    </row>
    <row r="74" spans="1:12">
      <c r="A74" s="26">
        <v>72</v>
      </c>
      <c r="B74" s="24" t="s">
        <v>147</v>
      </c>
      <c r="C74" s="24"/>
      <c r="D74" s="13">
        <f t="shared" si="114"/>
        <v>6.83</v>
      </c>
      <c r="E74" s="13">
        <f>DSA!C77</f>
        <v>6.83</v>
      </c>
      <c r="F74" s="13">
        <f t="shared" ref="F74:F76" ca="1" si="115">H74+(I74-H74)*RAND()</f>
        <v>6.7644209243215787</v>
      </c>
      <c r="G74" s="13">
        <f t="shared" ref="G74:G76" si="116">(I74-H74)/(2*1.96)</f>
        <v>0.69693877551020389</v>
      </c>
      <c r="H74" s="13">
        <f>DSA!E77</f>
        <v>5.4640000000000004</v>
      </c>
      <c r="I74" s="13">
        <f>DSA!F77</f>
        <v>8.1959999999999997</v>
      </c>
      <c r="J74" s="13" t="s">
        <v>260</v>
      </c>
      <c r="K74" s="13" t="s">
        <v>261</v>
      </c>
      <c r="L74" s="13" t="s">
        <v>261</v>
      </c>
    </row>
    <row r="75" spans="1:12">
      <c r="A75" s="26">
        <v>73</v>
      </c>
      <c r="B75" s="24" t="s">
        <v>135</v>
      </c>
      <c r="C75" s="24"/>
      <c r="D75" s="13">
        <f t="shared" si="114"/>
        <v>4.5</v>
      </c>
      <c r="E75" s="13">
        <f>DSA!C78</f>
        <v>4.5</v>
      </c>
      <c r="F75" s="13">
        <f t="shared" ca="1" si="115"/>
        <v>4.3644269781249427</v>
      </c>
      <c r="G75" s="13">
        <f t="shared" si="116"/>
        <v>0.4591836734693876</v>
      </c>
      <c r="H75" s="13">
        <f>DSA!E78</f>
        <v>3.6</v>
      </c>
      <c r="I75" s="13">
        <f>DSA!F78</f>
        <v>5.3999999999999995</v>
      </c>
      <c r="J75" s="13" t="s">
        <v>260</v>
      </c>
      <c r="K75" s="13" t="s">
        <v>261</v>
      </c>
      <c r="L75" s="13" t="s">
        <v>261</v>
      </c>
    </row>
    <row r="76" spans="1:12">
      <c r="A76" s="26">
        <v>74</v>
      </c>
      <c r="B76" s="24" t="s">
        <v>133</v>
      </c>
      <c r="C76" s="24"/>
      <c r="D76" s="13">
        <f t="shared" si="114"/>
        <v>47.29</v>
      </c>
      <c r="E76" s="13">
        <f>DSA!C79</f>
        <v>47.29</v>
      </c>
      <c r="F76" s="13">
        <f t="shared" ca="1" si="115"/>
        <v>43.103120318071646</v>
      </c>
      <c r="G76" s="13">
        <f t="shared" si="116"/>
        <v>4.825510204081632</v>
      </c>
      <c r="H76" s="13">
        <f>DSA!E79</f>
        <v>37.832000000000001</v>
      </c>
      <c r="I76" s="13">
        <f>DSA!F79</f>
        <v>56.747999999999998</v>
      </c>
      <c r="J76" s="13" t="s">
        <v>260</v>
      </c>
      <c r="K76" s="13" t="s">
        <v>261</v>
      </c>
      <c r="L76" s="13" t="s">
        <v>261</v>
      </c>
    </row>
    <row r="77" spans="1:12">
      <c r="A77" s="26">
        <v>75</v>
      </c>
      <c r="B77" s="24" t="s">
        <v>151</v>
      </c>
      <c r="C77" s="24"/>
      <c r="D77" s="13">
        <f t="shared" ref="D77:D78" si="117">IF($D$3=0,E77,F77)</f>
        <v>4.1900000000000004</v>
      </c>
      <c r="E77" s="13">
        <f>DSA!C80</f>
        <v>4.1900000000000004</v>
      </c>
      <c r="F77" s="13">
        <f ca="1">H77+(I77-H77)*RAND()</f>
        <v>4.0769868466484231</v>
      </c>
      <c r="G77" s="13">
        <f>(I77-H77)/(2*1.96)</f>
        <v>0.42755102040816334</v>
      </c>
      <c r="H77" s="13">
        <f>DSA!E80</f>
        <v>3.3520000000000003</v>
      </c>
      <c r="I77" s="13">
        <f>DSA!F80</f>
        <v>5.0280000000000005</v>
      </c>
      <c r="J77" s="13" t="s">
        <v>260</v>
      </c>
      <c r="K77" s="13" t="s">
        <v>261</v>
      </c>
      <c r="L77" s="13" t="s">
        <v>261</v>
      </c>
    </row>
    <row r="78" spans="1:12">
      <c r="A78" s="26">
        <v>76</v>
      </c>
      <c r="B78" s="24" t="s">
        <v>149</v>
      </c>
      <c r="C78" s="24"/>
      <c r="D78" s="13">
        <f t="shared" si="117"/>
        <v>8</v>
      </c>
      <c r="E78" s="13">
        <f>DSA!C81</f>
        <v>8</v>
      </c>
      <c r="F78" s="13">
        <f t="shared" ref="F78" ca="1" si="118">H78+(I78-H78)*RAND()</f>
        <v>7.7642378756277575</v>
      </c>
      <c r="G78" s="13">
        <f t="shared" ref="G78" si="119">(I78-H78)/(2*1.96)</f>
        <v>0.40816326530612257</v>
      </c>
      <c r="H78" s="13">
        <f>DSA!E81</f>
        <v>7.2</v>
      </c>
      <c r="I78" s="13">
        <f>DSA!F81</f>
        <v>8.8000000000000007</v>
      </c>
      <c r="J78" s="13" t="s">
        <v>260</v>
      </c>
      <c r="K78" s="13" t="s">
        <v>261</v>
      </c>
      <c r="L78" s="13" t="s">
        <v>261</v>
      </c>
    </row>
    <row r="79" spans="1:12">
      <c r="A79" s="26">
        <v>77</v>
      </c>
      <c r="B79" s="24" t="s">
        <v>231</v>
      </c>
      <c r="C79" s="6" t="s">
        <v>23</v>
      </c>
      <c r="D79" s="13"/>
      <c r="E79" s="13"/>
      <c r="F79" s="13"/>
      <c r="G79" s="13"/>
      <c r="H79" s="13"/>
      <c r="I79" s="13"/>
      <c r="J79" s="13"/>
      <c r="K79" s="13"/>
      <c r="L79" s="13"/>
    </row>
    <row r="80" spans="1:12">
      <c r="A80" s="26">
        <v>78</v>
      </c>
      <c r="B80" s="24" t="s">
        <v>197</v>
      </c>
      <c r="C80" s="6" t="s">
        <v>24</v>
      </c>
      <c r="D80" s="13"/>
      <c r="E80" s="13"/>
      <c r="F80" s="13"/>
      <c r="G80" s="13"/>
      <c r="H80" s="13"/>
      <c r="I80" s="13"/>
      <c r="J80" s="13"/>
      <c r="K80" s="13"/>
      <c r="L80" s="13"/>
    </row>
    <row r="81" spans="1:38">
      <c r="A81" s="26">
        <v>79</v>
      </c>
      <c r="B81" s="24" t="s">
        <v>201</v>
      </c>
      <c r="C81" s="6" t="s">
        <v>25</v>
      </c>
      <c r="D81" s="13">
        <f t="shared" ref="D81:D86" si="120">IF($D$3=0,E81,F81)</f>
        <v>-0.48699999999999999</v>
      </c>
      <c r="E81" s="13">
        <f>DSA!C84</f>
        <v>-0.48699999999999999</v>
      </c>
      <c r="F81" s="13">
        <f ca="1">H81+(I81-H81)*RAND()</f>
        <v>-0.30607808618055343</v>
      </c>
      <c r="G81" s="13">
        <f>(I81-H81)/(2*1.96)</f>
        <v>0.11403061224489795</v>
      </c>
      <c r="H81" s="13">
        <f>DSA!E84</f>
        <v>-0.71</v>
      </c>
      <c r="I81" s="13">
        <f>DSA!F84</f>
        <v>-0.26300000000000001</v>
      </c>
      <c r="J81" s="13" t="s">
        <v>260</v>
      </c>
      <c r="K81" s="13" t="s">
        <v>261</v>
      </c>
      <c r="L81" s="13" t="s">
        <v>261</v>
      </c>
    </row>
    <row r="82" spans="1:38">
      <c r="A82" s="26">
        <v>80</v>
      </c>
      <c r="B82" s="24" t="s">
        <v>173</v>
      </c>
      <c r="C82" s="6" t="s">
        <v>26</v>
      </c>
      <c r="D82" s="13">
        <f t="shared" si="120"/>
        <v>-0.57799999999999996</v>
      </c>
      <c r="E82" s="13">
        <f>DSA!C85</f>
        <v>-0.57799999999999996</v>
      </c>
      <c r="F82" s="13">
        <f t="shared" ref="F82:F86" ca="1" si="121">H82+(I82-H82)*RAND()</f>
        <v>-0.45676597460034751</v>
      </c>
      <c r="G82" s="13">
        <f t="shared" ref="G82:G86" si="122">(I82-H82)/(2*1.96)</f>
        <v>7.1683673469387754E-2</v>
      </c>
      <c r="H82" s="13">
        <f>DSA!E85</f>
        <v>-0.72</v>
      </c>
      <c r="I82" s="13">
        <f>DSA!F85</f>
        <v>-0.439</v>
      </c>
      <c r="J82" s="13" t="s">
        <v>260</v>
      </c>
      <c r="K82" s="13" t="s">
        <v>261</v>
      </c>
      <c r="L82" s="13" t="s">
        <v>261</v>
      </c>
    </row>
    <row r="83" spans="1:38">
      <c r="A83" s="26">
        <v>81</v>
      </c>
      <c r="B83" s="24" t="s">
        <v>175</v>
      </c>
      <c r="C83" s="6" t="s">
        <v>27</v>
      </c>
      <c r="D83" s="13">
        <f t="shared" si="120"/>
        <v>-0.35599999999999998</v>
      </c>
      <c r="E83" s="13">
        <f>DSA!C86</f>
        <v>-0.35599999999999998</v>
      </c>
      <c r="F83" s="13">
        <f t="shared" ca="1" si="121"/>
        <v>-0.2770401556340783</v>
      </c>
      <c r="G83" s="13">
        <f t="shared" si="122"/>
        <v>0.11683673469387755</v>
      </c>
      <c r="H83" s="13">
        <f>DSA!E86</f>
        <v>-0.58399999999999996</v>
      </c>
      <c r="I83" s="13">
        <f>DSA!F86</f>
        <v>-0.126</v>
      </c>
      <c r="J83" s="13" t="s">
        <v>260</v>
      </c>
      <c r="K83" s="13" t="s">
        <v>261</v>
      </c>
      <c r="L83" s="13" t="s">
        <v>261</v>
      </c>
    </row>
    <row r="84" spans="1:38">
      <c r="A84" s="26">
        <v>82</v>
      </c>
      <c r="B84" s="24" t="s">
        <v>171</v>
      </c>
      <c r="C84" s="6" t="s">
        <v>28</v>
      </c>
      <c r="D84" s="13">
        <f t="shared" si="120"/>
        <v>-0.94499999999999995</v>
      </c>
      <c r="E84" s="13">
        <f>DSA!C87</f>
        <v>-0.94499999999999995</v>
      </c>
      <c r="F84" s="13">
        <f t="shared" ca="1" si="121"/>
        <v>-1.0947638772447232</v>
      </c>
      <c r="G84" s="13">
        <f t="shared" si="122"/>
        <v>0.11709183673469387</v>
      </c>
      <c r="H84" s="13">
        <f>DSA!E87</f>
        <v>-1.1759999999999999</v>
      </c>
      <c r="I84" s="13">
        <f>DSA!F87</f>
        <v>-0.71699999999999997</v>
      </c>
      <c r="J84" s="13" t="s">
        <v>260</v>
      </c>
      <c r="K84" s="13" t="s">
        <v>261</v>
      </c>
      <c r="L84" s="13" t="s">
        <v>261</v>
      </c>
    </row>
    <row r="85" spans="1:38" s="22" customFormat="1">
      <c r="A85" s="26">
        <v>83</v>
      </c>
      <c r="B85" s="24" t="s">
        <v>184</v>
      </c>
      <c r="C85" s="21" t="s">
        <v>29</v>
      </c>
      <c r="D85" s="13">
        <f t="shared" si="120"/>
        <v>-0.82599999999999996</v>
      </c>
      <c r="E85" s="13">
        <f>DSA!C88</f>
        <v>-0.82599999999999996</v>
      </c>
      <c r="F85" s="13">
        <f t="shared" ca="1" si="121"/>
        <v>-0.69999567643357552</v>
      </c>
      <c r="G85" s="13">
        <f t="shared" si="122"/>
        <v>9.9744897959183676E-2</v>
      </c>
      <c r="H85" s="13">
        <f>DSA!E88</f>
        <v>-1.018</v>
      </c>
      <c r="I85" s="13">
        <f>DSA!F88</f>
        <v>-0.627</v>
      </c>
      <c r="J85" s="13" t="s">
        <v>260</v>
      </c>
      <c r="K85" s="13" t="s">
        <v>261</v>
      </c>
      <c r="L85" s="13" t="s">
        <v>261</v>
      </c>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row>
    <row r="86" spans="1:38">
      <c r="A86" s="26">
        <v>84</v>
      </c>
      <c r="B86" s="24" t="s">
        <v>182</v>
      </c>
      <c r="C86" s="6" t="s">
        <v>30</v>
      </c>
      <c r="D86" s="13">
        <f t="shared" si="120"/>
        <v>-0.92</v>
      </c>
      <c r="E86" s="13">
        <f>DSA!C89</f>
        <v>-0.92</v>
      </c>
      <c r="F86" s="13">
        <f t="shared" ca="1" si="121"/>
        <v>-0.97896050132372592</v>
      </c>
      <c r="G86" s="13">
        <f t="shared" si="122"/>
        <v>0.17525510204081632</v>
      </c>
      <c r="H86" s="13">
        <f>DSA!E89</f>
        <v>-1.2629999999999999</v>
      </c>
      <c r="I86" s="13">
        <f>DSA!F89</f>
        <v>-0.57599999999999996</v>
      </c>
      <c r="J86" s="13" t="s">
        <v>260</v>
      </c>
      <c r="K86" s="13" t="s">
        <v>261</v>
      </c>
      <c r="L86" s="13" t="s">
        <v>261</v>
      </c>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row>
    <row r="87" spans="1:38">
      <c r="A87" s="26">
        <v>85</v>
      </c>
      <c r="B87" s="24" t="s">
        <v>199</v>
      </c>
      <c r="C87" s="6" t="s">
        <v>31</v>
      </c>
      <c r="D87" s="13"/>
      <c r="E87" s="13"/>
      <c r="F87" s="13"/>
      <c r="G87" s="13"/>
      <c r="H87" s="13"/>
      <c r="I87" s="13"/>
      <c r="J87" s="13"/>
      <c r="K87" s="13"/>
      <c r="L87" s="13"/>
    </row>
    <row r="88" spans="1:38">
      <c r="A88" s="26">
        <v>86</v>
      </c>
      <c r="B88" s="24" t="s">
        <v>201</v>
      </c>
      <c r="C88" s="6" t="s">
        <v>32</v>
      </c>
      <c r="D88" s="13">
        <f t="shared" ref="D88:D93" si="123">IF($D$3=0,E88,F88)</f>
        <v>0.55800000000000005</v>
      </c>
      <c r="E88" s="13">
        <f>DSA!C91</f>
        <v>0.55800000000000005</v>
      </c>
      <c r="F88" s="13">
        <f ca="1">H88+(I88-H88)*RAND()</f>
        <v>1.3834960734398936</v>
      </c>
      <c r="G88" s="13">
        <f>(I88-H88)/(2*1.96)</f>
        <v>0.45739795918367349</v>
      </c>
      <c r="H88" s="13">
        <f>DSA!E91</f>
        <v>-0.34100000000000003</v>
      </c>
      <c r="I88" s="13">
        <f>DSA!F91</f>
        <v>1.452</v>
      </c>
      <c r="J88" s="13" t="s">
        <v>260</v>
      </c>
      <c r="K88" s="13" t="s">
        <v>261</v>
      </c>
      <c r="L88" s="13" t="s">
        <v>261</v>
      </c>
    </row>
    <row r="89" spans="1:38">
      <c r="A89" s="26">
        <v>87</v>
      </c>
      <c r="B89" s="24" t="s">
        <v>173</v>
      </c>
      <c r="C89" s="6" t="s">
        <v>33</v>
      </c>
      <c r="D89" s="13">
        <f t="shared" si="123"/>
        <v>0.33400000000000002</v>
      </c>
      <c r="E89" s="13">
        <f>DSA!C92</f>
        <v>0.33400000000000002</v>
      </c>
      <c r="F89" s="13">
        <f t="shared" ref="F89:F90" ca="1" si="124">H89+(I89-H89)*RAND()</f>
        <v>0.76778088613691509</v>
      </c>
      <c r="G89" s="13">
        <f t="shared" ref="G89:G90" si="125">(I89-H89)/(2*1.96)</f>
        <v>0.3130102040816326</v>
      </c>
      <c r="H89" s="13">
        <f>DSA!E92</f>
        <v>-0.28299999999999997</v>
      </c>
      <c r="I89" s="13">
        <f>DSA!F92</f>
        <v>0.94399999999999995</v>
      </c>
      <c r="J89" s="13" t="s">
        <v>260</v>
      </c>
      <c r="K89" s="13" t="s">
        <v>261</v>
      </c>
      <c r="L89" s="13" t="s">
        <v>261</v>
      </c>
    </row>
    <row r="90" spans="1:38">
      <c r="A90" s="26">
        <v>88</v>
      </c>
      <c r="B90" s="24" t="s">
        <v>175</v>
      </c>
      <c r="C90" s="6" t="s">
        <v>34</v>
      </c>
      <c r="D90" s="13">
        <f t="shared" si="123"/>
        <v>-0.38900000000000001</v>
      </c>
      <c r="E90" s="13">
        <f>DSA!C93</f>
        <v>-0.38900000000000001</v>
      </c>
      <c r="F90" s="13">
        <f t="shared" ca="1" si="124"/>
        <v>-1.5041546304300062</v>
      </c>
      <c r="G90" s="13">
        <f t="shared" si="125"/>
        <v>0.56147959183673457</v>
      </c>
      <c r="H90" s="13">
        <f>DSA!E93</f>
        <v>-1.5089999999999999</v>
      </c>
      <c r="I90" s="13">
        <f>DSA!F93</f>
        <v>0.69199999999999995</v>
      </c>
      <c r="J90" s="13" t="s">
        <v>260</v>
      </c>
      <c r="K90" s="13" t="s">
        <v>261</v>
      </c>
      <c r="L90" s="13" t="s">
        <v>261</v>
      </c>
    </row>
    <row r="91" spans="1:38">
      <c r="A91" s="26">
        <v>89</v>
      </c>
      <c r="B91" s="24" t="s">
        <v>171</v>
      </c>
      <c r="C91" s="6" t="s">
        <v>35</v>
      </c>
      <c r="D91" s="13">
        <f t="shared" si="123"/>
        <v>0.76900000000000002</v>
      </c>
      <c r="E91" s="13">
        <f>DSA!C94</f>
        <v>0.76900000000000002</v>
      </c>
      <c r="F91" s="13">
        <f t="shared" ref="F91:F93" ca="1" si="126">H91+(I91-H91)*RAND()</f>
        <v>0.90159982242853998</v>
      </c>
      <c r="G91" s="13">
        <f t="shared" ref="G91:G93" si="127">(I91-H91)/(2*1.96)</f>
        <v>0.51071428571428568</v>
      </c>
      <c r="H91" s="13">
        <f>DSA!E94</f>
        <v>-0.24</v>
      </c>
      <c r="I91" s="13">
        <f>DSA!F94</f>
        <v>1.762</v>
      </c>
      <c r="J91" s="13" t="s">
        <v>260</v>
      </c>
      <c r="K91" s="13" t="s">
        <v>261</v>
      </c>
      <c r="L91" s="13" t="s">
        <v>261</v>
      </c>
    </row>
    <row r="92" spans="1:38">
      <c r="A92" s="26">
        <v>90</v>
      </c>
      <c r="B92" s="24" t="s">
        <v>184</v>
      </c>
      <c r="C92" s="6" t="s">
        <v>36</v>
      </c>
      <c r="D92" s="13">
        <f t="shared" si="123"/>
        <v>0.499</v>
      </c>
      <c r="E92" s="13">
        <f>DSA!C95</f>
        <v>0.499</v>
      </c>
      <c r="F92" s="13">
        <f t="shared" ca="1" si="126"/>
        <v>0.21559674796009515</v>
      </c>
      <c r="G92" s="13">
        <f t="shared" si="127"/>
        <v>0.43494897959183676</v>
      </c>
      <c r="H92" s="13">
        <f>DSA!E95</f>
        <v>-0.34300000000000003</v>
      </c>
      <c r="I92" s="13">
        <f>DSA!F95</f>
        <v>1.3620000000000001</v>
      </c>
      <c r="J92" s="13" t="s">
        <v>260</v>
      </c>
      <c r="K92" s="13" t="s">
        <v>261</v>
      </c>
      <c r="L92" s="13" t="s">
        <v>261</v>
      </c>
    </row>
    <row r="93" spans="1:38">
      <c r="A93" s="26">
        <v>91</v>
      </c>
      <c r="B93" s="24" t="s">
        <v>182</v>
      </c>
      <c r="C93" s="6" t="s">
        <v>37</v>
      </c>
      <c r="D93" s="13">
        <f t="shared" si="123"/>
        <v>-0.49</v>
      </c>
      <c r="E93" s="13">
        <f>DSA!C96</f>
        <v>-0.49</v>
      </c>
      <c r="F93" s="13">
        <f t="shared" ca="1" si="126"/>
        <v>-3.4981730820625696</v>
      </c>
      <c r="G93" s="13">
        <f t="shared" si="127"/>
        <v>1.6420918367346937</v>
      </c>
      <c r="H93" s="13">
        <f>DSA!E96</f>
        <v>-3.9</v>
      </c>
      <c r="I93" s="13">
        <f>DSA!F96</f>
        <v>2.5369999999999999</v>
      </c>
      <c r="J93" s="13" t="s">
        <v>260</v>
      </c>
      <c r="K93" s="13" t="s">
        <v>261</v>
      </c>
      <c r="L93" s="13" t="s">
        <v>261</v>
      </c>
    </row>
    <row r="94" spans="1:38">
      <c r="A94" s="26">
        <v>92</v>
      </c>
      <c r="B94" s="24" t="s">
        <v>229</v>
      </c>
      <c r="C94" s="6" t="s">
        <v>38</v>
      </c>
      <c r="D94" s="13"/>
      <c r="E94" s="13"/>
      <c r="F94" s="13"/>
      <c r="G94" s="13"/>
      <c r="H94" s="13"/>
      <c r="I94" s="13"/>
      <c r="J94" s="13"/>
      <c r="K94" s="13"/>
      <c r="L94" s="13"/>
    </row>
    <row r="95" spans="1:38">
      <c r="A95" s="26">
        <v>93</v>
      </c>
      <c r="B95" s="24" t="s">
        <v>197</v>
      </c>
      <c r="C95" s="6" t="s">
        <v>49</v>
      </c>
      <c r="D95" s="13"/>
      <c r="E95" s="13"/>
      <c r="F95" s="13"/>
      <c r="G95" s="13"/>
      <c r="H95" s="13"/>
      <c r="I95" s="13"/>
      <c r="J95" s="13"/>
      <c r="K95" s="13"/>
      <c r="L95" s="13"/>
    </row>
    <row r="96" spans="1:38">
      <c r="A96" s="26">
        <v>94</v>
      </c>
      <c r="B96" s="24" t="s">
        <v>201</v>
      </c>
      <c r="C96" s="6" t="s">
        <v>50</v>
      </c>
      <c r="D96" s="13">
        <f t="shared" ref="D96:D97" si="128">IF($D$3=0,E96,F96)</f>
        <v>-0.47399999999999998</v>
      </c>
      <c r="E96" s="13">
        <f>DSA!C99</f>
        <v>-0.47399999999999998</v>
      </c>
      <c r="F96" s="13">
        <f t="shared" ref="F96:F97" ca="1" si="129">H96+(I96-H96)*RAND()</f>
        <v>-0.58734090923551874</v>
      </c>
      <c r="G96" s="13">
        <f t="shared" ref="G96:G97" si="130">(I96-H96)/(2*1.96)</f>
        <v>0.18622448979591838</v>
      </c>
      <c r="H96" s="13">
        <f>DSA!E99</f>
        <v>-0.84199999999999997</v>
      </c>
      <c r="I96" s="13">
        <f>DSA!F99</f>
        <v>-0.112</v>
      </c>
      <c r="J96" s="13" t="s">
        <v>260</v>
      </c>
      <c r="K96" s="13" t="s">
        <v>261</v>
      </c>
      <c r="L96" s="13" t="s">
        <v>261</v>
      </c>
    </row>
    <row r="97" spans="1:12">
      <c r="A97" s="26">
        <v>95</v>
      </c>
      <c r="B97" s="24" t="s">
        <v>173</v>
      </c>
      <c r="D97" s="13">
        <f t="shared" si="128"/>
        <v>-0.27300000000000002</v>
      </c>
      <c r="E97" s="13">
        <f>DSA!C100</f>
        <v>-0.27300000000000002</v>
      </c>
      <c r="F97" s="13">
        <f t="shared" ca="1" si="129"/>
        <v>-0.17935975331449466</v>
      </c>
      <c r="G97" s="13">
        <f t="shared" si="130"/>
        <v>0.11505102040816327</v>
      </c>
      <c r="H97" s="13">
        <f>DSA!E100</f>
        <v>-0.49199999999999999</v>
      </c>
      <c r="I97" s="13">
        <f>DSA!F100</f>
        <v>-4.1000000000000002E-2</v>
      </c>
      <c r="J97" s="13" t="s">
        <v>260</v>
      </c>
      <c r="K97" s="13" t="s">
        <v>261</v>
      </c>
      <c r="L97" s="13" t="s">
        <v>261</v>
      </c>
    </row>
    <row r="98" spans="1:12">
      <c r="A98" s="26">
        <v>96</v>
      </c>
      <c r="B98" s="24" t="s">
        <v>175</v>
      </c>
      <c r="D98" s="13">
        <f t="shared" ref="D98:D108" si="131">IF($D$3=0,E98,F98)</f>
        <v>-0.126</v>
      </c>
      <c r="E98" s="13">
        <f>DSA!C101</f>
        <v>-0.126</v>
      </c>
      <c r="F98" s="13">
        <f t="shared" ref="F98:F101" ca="1" si="132">H98+(I98-H98)*RAND()</f>
        <v>0.15880972159744128</v>
      </c>
      <c r="G98" s="13">
        <f t="shared" ref="G98:G101" si="133">(I98-H98)/(2*1.96)</f>
        <v>0.17551020408163268</v>
      </c>
      <c r="H98" s="13">
        <f>DSA!E101</f>
        <v>-0.46200000000000002</v>
      </c>
      <c r="I98" s="13">
        <f>DSA!F101</f>
        <v>0.22600000000000001</v>
      </c>
      <c r="J98" s="13" t="s">
        <v>260</v>
      </c>
      <c r="K98" s="13" t="s">
        <v>261</v>
      </c>
      <c r="L98" s="13" t="s">
        <v>261</v>
      </c>
    </row>
    <row r="99" spans="1:12">
      <c r="A99" s="26">
        <v>97</v>
      </c>
      <c r="B99" s="24" t="s">
        <v>171</v>
      </c>
      <c r="C99" s="23"/>
      <c r="D99" s="13">
        <f t="shared" ref="D99" si="134">IF($D$3=0,E99,F99)</f>
        <v>-0.36299999999999999</v>
      </c>
      <c r="E99" s="13">
        <f>DSA!C102</f>
        <v>-0.36299999999999999</v>
      </c>
      <c r="F99" s="13">
        <f t="shared" ca="1" si="132"/>
        <v>-0.2726668566742062</v>
      </c>
      <c r="G99" s="13">
        <f t="shared" si="133"/>
        <v>0.17372448979591837</v>
      </c>
      <c r="H99" s="13">
        <f>DSA!E102</f>
        <v>-0.7</v>
      </c>
      <c r="I99" s="13">
        <f>DSA!F102</f>
        <v>-1.9E-2</v>
      </c>
      <c r="J99" s="13" t="s">
        <v>260</v>
      </c>
      <c r="K99" s="13" t="s">
        <v>261</v>
      </c>
      <c r="L99" s="13" t="s">
        <v>261</v>
      </c>
    </row>
    <row r="100" spans="1:12">
      <c r="A100" s="26">
        <v>98</v>
      </c>
      <c r="B100" s="24" t="s">
        <v>184</v>
      </c>
      <c r="D100" s="13">
        <f t="shared" si="131"/>
        <v>-0.89500000000000002</v>
      </c>
      <c r="E100" s="13">
        <f>DSA!C103</f>
        <v>-0.89500000000000002</v>
      </c>
      <c r="F100" s="13">
        <f t="shared" ca="1" si="132"/>
        <v>-1.1692056849700094</v>
      </c>
      <c r="G100" s="13">
        <f t="shared" si="133"/>
        <v>0.16862244897959186</v>
      </c>
      <c r="H100" s="13">
        <f>DSA!E103</f>
        <v>-1.2110000000000001</v>
      </c>
      <c r="I100" s="13">
        <f>DSA!F103</f>
        <v>-0.55000000000000004</v>
      </c>
      <c r="J100" s="13" t="s">
        <v>260</v>
      </c>
      <c r="K100" s="13" t="s">
        <v>261</v>
      </c>
      <c r="L100" s="13" t="s">
        <v>261</v>
      </c>
    </row>
    <row r="101" spans="1:12">
      <c r="A101" s="26">
        <v>99</v>
      </c>
      <c r="B101" s="24" t="s">
        <v>182</v>
      </c>
      <c r="D101" s="13">
        <f t="shared" si="131"/>
        <v>-0.495</v>
      </c>
      <c r="E101" s="13">
        <f>DSA!C104</f>
        <v>-0.495</v>
      </c>
      <c r="F101" s="13">
        <f t="shared" ca="1" si="132"/>
        <v>-3.248918821348834E-2</v>
      </c>
      <c r="G101" s="13">
        <f t="shared" si="133"/>
        <v>0.35153061224489796</v>
      </c>
      <c r="H101" s="13">
        <f>DSA!E104</f>
        <v>-1.196</v>
      </c>
      <c r="I101" s="13">
        <f>DSA!F104</f>
        <v>0.182</v>
      </c>
      <c r="J101" s="13" t="s">
        <v>260</v>
      </c>
      <c r="K101" s="13" t="s">
        <v>261</v>
      </c>
      <c r="L101" s="13" t="s">
        <v>261</v>
      </c>
    </row>
    <row r="102" spans="1:12">
      <c r="A102" s="26">
        <v>100</v>
      </c>
      <c r="B102" s="24" t="s">
        <v>199</v>
      </c>
      <c r="E102" s="13"/>
      <c r="H102" s="13"/>
      <c r="I102" s="13"/>
      <c r="J102" s="13"/>
      <c r="K102" s="13"/>
      <c r="L102" s="13"/>
    </row>
    <row r="103" spans="1:12">
      <c r="A103" s="26">
        <v>101</v>
      </c>
      <c r="B103" s="24" t="s">
        <v>201</v>
      </c>
      <c r="D103" s="13">
        <f t="shared" si="131"/>
        <v>0.02</v>
      </c>
      <c r="E103" s="13">
        <f>DSA!C106</f>
        <v>0.02</v>
      </c>
      <c r="F103" s="13">
        <f t="shared" ref="F103:F108" ca="1" si="135">H103+(I103-H103)*RAND()</f>
        <v>3.1736601040658848E-2</v>
      </c>
      <c r="G103" s="13">
        <f t="shared" ref="G103:G108" si="136">(I103-H103)/(2*1.96)</f>
        <v>1.2755102040816325E-2</v>
      </c>
      <c r="H103" s="13">
        <f>DSA!E106</f>
        <v>-5.0000000000000001E-3</v>
      </c>
      <c r="I103" s="13">
        <f>DSA!F106</f>
        <v>4.4999999999999998E-2</v>
      </c>
      <c r="J103" s="13" t="s">
        <v>260</v>
      </c>
      <c r="K103" s="13" t="s">
        <v>261</v>
      </c>
      <c r="L103" s="13" t="s">
        <v>261</v>
      </c>
    </row>
    <row r="104" spans="1:12">
      <c r="A104" s="26">
        <v>102</v>
      </c>
      <c r="B104" s="24" t="s">
        <v>173</v>
      </c>
      <c r="D104" s="13">
        <f t="shared" si="131"/>
        <v>8.0000000000000002E-3</v>
      </c>
      <c r="E104" s="13">
        <f>DSA!C107</f>
        <v>8.0000000000000002E-3</v>
      </c>
      <c r="F104" s="13">
        <f t="shared" ca="1" si="135"/>
        <v>-3.4226720329878692E-3</v>
      </c>
      <c r="G104" s="13">
        <f t="shared" si="136"/>
        <v>9.4387755102040821E-3</v>
      </c>
      <c r="H104" s="13">
        <f>DSA!E107</f>
        <v>-1.0999999999999999E-2</v>
      </c>
      <c r="I104" s="13">
        <f>DSA!F107</f>
        <v>2.5999999999999999E-2</v>
      </c>
      <c r="J104" s="13" t="s">
        <v>260</v>
      </c>
      <c r="K104" s="13" t="s">
        <v>261</v>
      </c>
      <c r="L104" s="13" t="s">
        <v>261</v>
      </c>
    </row>
    <row r="105" spans="1:12">
      <c r="A105" s="26">
        <v>103</v>
      </c>
      <c r="B105" s="24" t="s">
        <v>175</v>
      </c>
      <c r="D105" s="13">
        <f t="shared" si="131"/>
        <v>1.0999999999999999E-2</v>
      </c>
      <c r="E105" s="13">
        <f>DSA!C108</f>
        <v>1.0999999999999999E-2</v>
      </c>
      <c r="F105" s="13">
        <f t="shared" ca="1" si="135"/>
        <v>1.9849947056481746E-2</v>
      </c>
      <c r="G105" s="13">
        <f t="shared" si="136"/>
        <v>1.1734693877551021E-2</v>
      </c>
      <c r="H105" s="13">
        <f>DSA!E108</f>
        <v>-1.2E-2</v>
      </c>
      <c r="I105" s="13">
        <f>DSA!F108</f>
        <v>3.4000000000000002E-2</v>
      </c>
      <c r="J105" s="13" t="s">
        <v>260</v>
      </c>
      <c r="K105" s="13" t="s">
        <v>261</v>
      </c>
      <c r="L105" s="13" t="s">
        <v>261</v>
      </c>
    </row>
    <row r="106" spans="1:12">
      <c r="A106" s="26">
        <v>104</v>
      </c>
      <c r="B106" s="24" t="s">
        <v>171</v>
      </c>
      <c r="D106" s="13">
        <f t="shared" si="131"/>
        <v>1.2E-2</v>
      </c>
      <c r="E106" s="13">
        <f>DSA!C109</f>
        <v>1.2E-2</v>
      </c>
      <c r="F106" s="13">
        <f t="shared" ca="1" si="135"/>
        <v>7.4541365638775003E-4</v>
      </c>
      <c r="G106" s="13">
        <f t="shared" si="136"/>
        <v>1.1734693877551021E-2</v>
      </c>
      <c r="H106" s="13">
        <f>DSA!E109</f>
        <v>-1.0999999999999999E-2</v>
      </c>
      <c r="I106" s="13">
        <f>DSA!F109</f>
        <v>3.5000000000000003E-2</v>
      </c>
      <c r="J106" s="13" t="s">
        <v>260</v>
      </c>
      <c r="K106" s="13" t="s">
        <v>261</v>
      </c>
      <c r="L106" s="13" t="s">
        <v>261</v>
      </c>
    </row>
    <row r="107" spans="1:12">
      <c r="A107" s="26">
        <v>105</v>
      </c>
      <c r="B107" s="24" t="s">
        <v>184</v>
      </c>
      <c r="D107" s="13">
        <f t="shared" si="131"/>
        <v>0.03</v>
      </c>
      <c r="E107" s="13">
        <f>DSA!C110</f>
        <v>0.03</v>
      </c>
      <c r="F107" s="13">
        <f t="shared" ca="1" si="135"/>
        <v>4.4969402091366927E-2</v>
      </c>
      <c r="G107" s="13">
        <f t="shared" si="136"/>
        <v>1.0714285714285713E-2</v>
      </c>
      <c r="H107" s="13">
        <f>DSA!E110</f>
        <v>8.9999999999999993E-3</v>
      </c>
      <c r="I107" s="13">
        <f>DSA!F110</f>
        <v>5.0999999999999997E-2</v>
      </c>
      <c r="J107" s="13" t="s">
        <v>260</v>
      </c>
      <c r="K107" s="13" t="s">
        <v>261</v>
      </c>
      <c r="L107" s="13" t="s">
        <v>261</v>
      </c>
    </row>
    <row r="108" spans="1:12">
      <c r="A108" s="26">
        <v>106</v>
      </c>
      <c r="B108" s="24" t="s">
        <v>182</v>
      </c>
      <c r="D108" s="13">
        <f t="shared" si="131"/>
        <v>2.8000000000000001E-2</v>
      </c>
      <c r="E108" s="13">
        <f>DSA!C111</f>
        <v>2.8000000000000001E-2</v>
      </c>
      <c r="F108" s="13">
        <f t="shared" ca="1" si="135"/>
        <v>-1.2825738414054095E-2</v>
      </c>
      <c r="G108" s="13">
        <f t="shared" si="136"/>
        <v>2.4744897959183675E-2</v>
      </c>
      <c r="H108" s="13">
        <f>DSA!E111</f>
        <v>-0.02</v>
      </c>
      <c r="I108" s="13">
        <f>DSA!F111</f>
        <v>7.6999999999999999E-2</v>
      </c>
      <c r="J108" s="13" t="s">
        <v>260</v>
      </c>
      <c r="K108" s="13" t="s">
        <v>261</v>
      </c>
      <c r="L108" s="13" t="s">
        <v>261</v>
      </c>
    </row>
    <row r="109" spans="1:12">
      <c r="A109" s="26">
        <v>107</v>
      </c>
      <c r="B109" s="24" t="s">
        <v>301</v>
      </c>
      <c r="E109" s="13"/>
      <c r="H109" s="13"/>
      <c r="I109" s="13"/>
      <c r="J109" s="13"/>
      <c r="K109" s="13"/>
      <c r="L109" s="13"/>
    </row>
    <row r="110" spans="1:12">
      <c r="A110" s="26">
        <v>108</v>
      </c>
      <c r="B110" s="24" t="s">
        <v>197</v>
      </c>
      <c r="E110" s="13"/>
      <c r="H110" s="13"/>
      <c r="I110" s="13"/>
      <c r="J110" s="13"/>
      <c r="K110" s="13"/>
      <c r="L110" s="13"/>
    </row>
    <row r="111" spans="1:12">
      <c r="A111" s="26">
        <v>109</v>
      </c>
      <c r="B111" s="24" t="s">
        <v>201</v>
      </c>
      <c r="D111" s="13">
        <f t="shared" ref="D111:D174" si="137">IF($D$3=0,E111,F111)</f>
        <v>-1.429</v>
      </c>
      <c r="E111" s="13">
        <f>DSA!C114</f>
        <v>-1.429</v>
      </c>
      <c r="F111" s="13">
        <f t="shared" ref="F111:F113" ca="1" si="138">H111+(I111-H111)*RAND()</f>
        <v>-1.1143982512832487</v>
      </c>
      <c r="G111" s="13">
        <f t="shared" ref="G111:G113" si="139">(I111-H111)/(2*1.96)</f>
        <v>0.63341836734693879</v>
      </c>
      <c r="H111" s="13">
        <f>DSA!E114</f>
        <v>-2.6760000000000002</v>
      </c>
      <c r="I111" s="13">
        <f>DSA!F114</f>
        <v>-0.193</v>
      </c>
      <c r="J111" s="13" t="s">
        <v>260</v>
      </c>
      <c r="K111" s="13" t="s">
        <v>261</v>
      </c>
      <c r="L111" s="13" t="s">
        <v>261</v>
      </c>
    </row>
    <row r="112" spans="1:12">
      <c r="A112" s="26">
        <v>110</v>
      </c>
      <c r="B112" s="24" t="s">
        <v>173</v>
      </c>
      <c r="D112" s="13">
        <f t="shared" si="137"/>
        <v>-0.63700000000000001</v>
      </c>
      <c r="E112" s="13">
        <f>DSA!C115</f>
        <v>-0.63700000000000001</v>
      </c>
      <c r="F112" s="13">
        <f t="shared" ca="1" si="138"/>
        <v>0.19752841875862215</v>
      </c>
      <c r="G112" s="13">
        <f t="shared" si="139"/>
        <v>0.46632653061224494</v>
      </c>
      <c r="H112" s="13">
        <f>DSA!E115</f>
        <v>-1.55</v>
      </c>
      <c r="I112" s="13">
        <f>DSA!F115</f>
        <v>0.27800000000000002</v>
      </c>
      <c r="J112" s="13" t="s">
        <v>260</v>
      </c>
      <c r="K112" s="13" t="s">
        <v>261</v>
      </c>
      <c r="L112" s="13" t="s">
        <v>261</v>
      </c>
    </row>
    <row r="113" spans="1:12">
      <c r="A113" s="26">
        <v>111</v>
      </c>
      <c r="B113" s="24" t="s">
        <v>175</v>
      </c>
      <c r="D113" s="13">
        <f t="shared" si="137"/>
        <v>1.6080000000000001</v>
      </c>
      <c r="E113" s="13">
        <f>DSA!C116</f>
        <v>1.6080000000000001</v>
      </c>
      <c r="F113" s="13">
        <f t="shared" ca="1" si="138"/>
        <v>0.87154383818379622</v>
      </c>
      <c r="G113" s="13">
        <f t="shared" si="139"/>
        <v>0.74795918367346947</v>
      </c>
      <c r="H113" s="13">
        <f>DSA!E116</f>
        <v>0.16300000000000001</v>
      </c>
      <c r="I113" s="13">
        <f>DSA!F116</f>
        <v>3.0950000000000002</v>
      </c>
      <c r="J113" s="13" t="s">
        <v>260</v>
      </c>
      <c r="K113" s="13" t="s">
        <v>261</v>
      </c>
      <c r="L113" s="13" t="s">
        <v>261</v>
      </c>
    </row>
    <row r="114" spans="1:12">
      <c r="A114" s="26">
        <v>112</v>
      </c>
      <c r="B114" s="24" t="s">
        <v>171</v>
      </c>
      <c r="D114" s="13">
        <f t="shared" si="137"/>
        <v>0.52200000000000002</v>
      </c>
      <c r="E114" s="13">
        <f>DSA!C117</f>
        <v>0.52200000000000002</v>
      </c>
      <c r="F114" s="13">
        <f t="shared" ref="F114:F116" ca="1" si="140">H114+(I114-H114)*RAND()</f>
        <v>1.8287063796637284</v>
      </c>
      <c r="G114" s="13">
        <f t="shared" ref="G114:G116" si="141">(I114-H114)/(2*1.96)</f>
        <v>0.73061224489795917</v>
      </c>
      <c r="H114" s="13">
        <f>DSA!E117</f>
        <v>-0.91</v>
      </c>
      <c r="I114" s="13">
        <f>DSA!F117</f>
        <v>1.954</v>
      </c>
      <c r="J114" s="13" t="s">
        <v>260</v>
      </c>
      <c r="K114" s="13" t="s">
        <v>261</v>
      </c>
      <c r="L114" s="13" t="s">
        <v>261</v>
      </c>
    </row>
    <row r="115" spans="1:12">
      <c r="A115" s="26">
        <v>113</v>
      </c>
      <c r="B115" s="24" t="s">
        <v>184</v>
      </c>
      <c r="D115" s="13">
        <f t="shared" si="137"/>
        <v>-0.42699999999999999</v>
      </c>
      <c r="E115" s="13">
        <f>DSA!C118</f>
        <v>-0.42699999999999999</v>
      </c>
      <c r="F115" s="13">
        <f t="shared" ca="1" si="140"/>
        <v>-0.22153855017096169</v>
      </c>
      <c r="G115" s="13">
        <f t="shared" si="141"/>
        <v>0.54872448979591837</v>
      </c>
      <c r="H115" s="13">
        <f>DSA!E118</f>
        <v>-1.474</v>
      </c>
      <c r="I115" s="13">
        <f>DSA!F118</f>
        <v>0.67700000000000005</v>
      </c>
      <c r="J115" s="13" t="s">
        <v>260</v>
      </c>
      <c r="K115" s="13" t="s">
        <v>261</v>
      </c>
      <c r="L115" s="13" t="s">
        <v>261</v>
      </c>
    </row>
    <row r="116" spans="1:12">
      <c r="A116" s="26">
        <v>114</v>
      </c>
      <c r="B116" s="24" t="s">
        <v>182</v>
      </c>
      <c r="D116" s="13">
        <f t="shared" si="137"/>
        <v>0.75700000000000001</v>
      </c>
      <c r="E116" s="13">
        <f>DSA!C119</f>
        <v>0.75700000000000001</v>
      </c>
      <c r="F116" s="13">
        <f t="shared" ca="1" si="140"/>
        <v>2.670248300363907</v>
      </c>
      <c r="G116" s="13">
        <f t="shared" si="141"/>
        <v>1.1977040816326532</v>
      </c>
      <c r="H116" s="13">
        <f>DSA!E119</f>
        <v>-1.6379999999999999</v>
      </c>
      <c r="I116" s="13">
        <f>DSA!F119</f>
        <v>3.0569999999999999</v>
      </c>
      <c r="J116" s="13" t="s">
        <v>260</v>
      </c>
      <c r="K116" s="13" t="s">
        <v>261</v>
      </c>
      <c r="L116" s="13" t="s">
        <v>261</v>
      </c>
    </row>
    <row r="117" spans="1:12">
      <c r="A117" s="26">
        <v>115</v>
      </c>
      <c r="B117" s="24" t="s">
        <v>199</v>
      </c>
      <c r="D117" s="13"/>
      <c r="E117" s="13"/>
      <c r="F117" s="13"/>
      <c r="G117" s="13"/>
      <c r="H117" s="13"/>
      <c r="I117" s="13"/>
      <c r="J117" s="13"/>
      <c r="K117" s="13"/>
      <c r="L117" s="13"/>
    </row>
    <row r="118" spans="1:12">
      <c r="A118" s="26">
        <v>116</v>
      </c>
      <c r="B118" s="24" t="s">
        <v>201</v>
      </c>
      <c r="D118" s="13">
        <f t="shared" si="137"/>
        <v>-2.4969999999999999</v>
      </c>
      <c r="E118" s="13">
        <f>DSA!C121</f>
        <v>-2.4969999999999999</v>
      </c>
      <c r="F118" s="13">
        <f t="shared" ref="F118:F129" ca="1" si="142">H118+(I118-H118)*RAND()</f>
        <v>0.93934782622550372</v>
      </c>
      <c r="G118" s="13">
        <f t="shared" ref="G118:G129" si="143">(I118-H118)/(2*1.96)</f>
        <v>2.2765306122448981</v>
      </c>
      <c r="H118" s="13">
        <f>DSA!E121</f>
        <v>-7.0170000000000003</v>
      </c>
      <c r="I118" s="13">
        <f>DSA!F121</f>
        <v>1.907</v>
      </c>
      <c r="J118" s="13" t="s">
        <v>260</v>
      </c>
      <c r="K118" s="13" t="s">
        <v>261</v>
      </c>
      <c r="L118" s="13" t="s">
        <v>261</v>
      </c>
    </row>
    <row r="119" spans="1:12">
      <c r="A119" s="26">
        <v>117</v>
      </c>
      <c r="B119" s="24" t="s">
        <v>173</v>
      </c>
      <c r="D119" s="13">
        <f t="shared" si="137"/>
        <v>-0.04</v>
      </c>
      <c r="E119" s="13">
        <f>DSA!C122</f>
        <v>-0.04</v>
      </c>
      <c r="F119" s="13">
        <f t="shared" ca="1" si="142"/>
        <v>-0.61035518262184674</v>
      </c>
      <c r="G119" s="13">
        <f t="shared" si="143"/>
        <v>1.5346938775510204</v>
      </c>
      <c r="H119" s="13">
        <f>DSA!E122</f>
        <v>-3.0609999999999999</v>
      </c>
      <c r="I119" s="13">
        <f>DSA!F122</f>
        <v>2.9550000000000001</v>
      </c>
      <c r="J119" s="13" t="s">
        <v>260</v>
      </c>
      <c r="K119" s="13" t="s">
        <v>261</v>
      </c>
      <c r="L119" s="13" t="s">
        <v>261</v>
      </c>
    </row>
    <row r="120" spans="1:12">
      <c r="A120" s="26">
        <v>118</v>
      </c>
      <c r="B120" s="24" t="s">
        <v>175</v>
      </c>
      <c r="D120" s="13">
        <f t="shared" si="137"/>
        <v>5.093</v>
      </c>
      <c r="E120" s="13">
        <f>DSA!C123</f>
        <v>5.093</v>
      </c>
      <c r="F120" s="13">
        <f t="shared" ca="1" si="142"/>
        <v>9.2065669527245184</v>
      </c>
      <c r="G120" s="13">
        <f t="shared" si="143"/>
        <v>2.4663265306122448</v>
      </c>
      <c r="H120" s="13">
        <f>DSA!E123</f>
        <v>0.34300000000000003</v>
      </c>
      <c r="I120" s="13">
        <f>DSA!F123</f>
        <v>10.010999999999999</v>
      </c>
      <c r="J120" s="13" t="s">
        <v>260</v>
      </c>
      <c r="K120" s="13" t="s">
        <v>261</v>
      </c>
      <c r="L120" s="13" t="s">
        <v>261</v>
      </c>
    </row>
    <row r="121" spans="1:12">
      <c r="A121" s="26">
        <v>119</v>
      </c>
      <c r="B121" s="24" t="s">
        <v>171</v>
      </c>
      <c r="D121" s="13">
        <f t="shared" si="137"/>
        <v>5.2060000000000004</v>
      </c>
      <c r="E121" s="13">
        <f>DSA!C124</f>
        <v>5.2060000000000004</v>
      </c>
      <c r="F121" s="13">
        <f t="shared" ca="1" si="142"/>
        <v>7.4308362602988636</v>
      </c>
      <c r="G121" s="13">
        <f t="shared" si="143"/>
        <v>2.421938775510204</v>
      </c>
      <c r="H121" s="13">
        <f>DSA!E124</f>
        <v>0.503</v>
      </c>
      <c r="I121" s="13">
        <f>DSA!F124</f>
        <v>9.9969999999999999</v>
      </c>
      <c r="J121" s="13" t="s">
        <v>260</v>
      </c>
      <c r="K121" s="13" t="s">
        <v>261</v>
      </c>
      <c r="L121" s="13" t="s">
        <v>261</v>
      </c>
    </row>
    <row r="122" spans="1:12">
      <c r="A122" s="26">
        <v>120</v>
      </c>
      <c r="B122" s="24" t="s">
        <v>184</v>
      </c>
      <c r="D122" s="13">
        <f t="shared" si="137"/>
        <v>1.403</v>
      </c>
      <c r="E122" s="13">
        <f>DSA!C125</f>
        <v>1.403</v>
      </c>
      <c r="F122" s="13">
        <f t="shared" ca="1" si="142"/>
        <v>-1.7137984227977892</v>
      </c>
      <c r="G122" s="13">
        <f t="shared" si="143"/>
        <v>1.9466836734693878</v>
      </c>
      <c r="H122" s="13">
        <f>DSA!E125</f>
        <v>-2.3380000000000001</v>
      </c>
      <c r="I122" s="13">
        <f>DSA!F125</f>
        <v>5.2930000000000001</v>
      </c>
      <c r="J122" s="13" t="s">
        <v>260</v>
      </c>
      <c r="K122" s="13" t="s">
        <v>261</v>
      </c>
      <c r="L122" s="13" t="s">
        <v>261</v>
      </c>
    </row>
    <row r="123" spans="1:12">
      <c r="A123" s="26">
        <v>121</v>
      </c>
      <c r="B123" s="24" t="s">
        <v>182</v>
      </c>
      <c r="D123" s="13">
        <f t="shared" si="137"/>
        <v>3.3849999999999998</v>
      </c>
      <c r="E123" s="13">
        <f>DSA!C126</f>
        <v>3.3849999999999998</v>
      </c>
      <c r="F123" s="13">
        <f t="shared" ca="1" si="142"/>
        <v>-7.0487353158111921</v>
      </c>
      <c r="G123" s="13">
        <f t="shared" si="143"/>
        <v>5.2272959183673473</v>
      </c>
      <c r="H123" s="13">
        <f>DSA!E126</f>
        <v>-7.2880000000000003</v>
      </c>
      <c r="I123" s="13">
        <f>DSA!F126</f>
        <v>13.202999999999999</v>
      </c>
      <c r="J123" s="13" t="s">
        <v>260</v>
      </c>
      <c r="K123" s="13" t="s">
        <v>261</v>
      </c>
      <c r="L123" s="13" t="s">
        <v>261</v>
      </c>
    </row>
    <row r="124" spans="1:12">
      <c r="A124" s="26">
        <v>122</v>
      </c>
      <c r="B124" s="24" t="s">
        <v>208</v>
      </c>
      <c r="D124" s="13"/>
      <c r="E124" s="13"/>
      <c r="F124" s="13"/>
      <c r="G124" s="13"/>
      <c r="H124" s="13"/>
      <c r="I124" s="13"/>
      <c r="J124" s="13"/>
      <c r="K124" s="13"/>
      <c r="L124" s="13"/>
    </row>
    <row r="125" spans="1:12">
      <c r="A125" s="26">
        <v>123</v>
      </c>
      <c r="B125" s="24" t="s">
        <v>201</v>
      </c>
      <c r="D125" s="13">
        <f t="shared" si="137"/>
        <v>3.726</v>
      </c>
      <c r="E125" s="13">
        <f>DSA!C128</f>
        <v>3.726</v>
      </c>
      <c r="F125" s="13">
        <f t="shared" ca="1" si="142"/>
        <v>2.9286063014761772</v>
      </c>
      <c r="G125" s="13">
        <f t="shared" si="143"/>
        <v>2.4977040816326532</v>
      </c>
      <c r="H125" s="13">
        <f>DSA!E128</f>
        <v>-1.1339999999999999</v>
      </c>
      <c r="I125" s="13">
        <f>DSA!F128</f>
        <v>8.657</v>
      </c>
      <c r="J125" s="13" t="s">
        <v>260</v>
      </c>
      <c r="K125" s="13" t="s">
        <v>261</v>
      </c>
      <c r="L125" s="13" t="s">
        <v>261</v>
      </c>
    </row>
    <row r="126" spans="1:12">
      <c r="A126" s="26">
        <v>124</v>
      </c>
      <c r="B126" s="24" t="s">
        <v>173</v>
      </c>
      <c r="D126" s="13">
        <f t="shared" si="137"/>
        <v>0.29799999999999999</v>
      </c>
      <c r="E126" s="13">
        <f>DSA!C129</f>
        <v>0.29799999999999999</v>
      </c>
      <c r="F126" s="13">
        <f t="shared" ca="1" si="142"/>
        <v>2.8663441139801549</v>
      </c>
      <c r="G126" s="13">
        <f t="shared" si="143"/>
        <v>1.7591836734693878</v>
      </c>
      <c r="H126" s="13">
        <f>DSA!E129</f>
        <v>-3.1360000000000001</v>
      </c>
      <c r="I126" s="13">
        <f>DSA!F129</f>
        <v>3.76</v>
      </c>
      <c r="J126" s="13" t="s">
        <v>260</v>
      </c>
      <c r="K126" s="13" t="s">
        <v>261</v>
      </c>
      <c r="L126" s="13" t="s">
        <v>261</v>
      </c>
    </row>
    <row r="127" spans="1:12">
      <c r="A127" s="26">
        <v>125</v>
      </c>
      <c r="B127" s="24" t="s">
        <v>175</v>
      </c>
      <c r="D127" s="13">
        <f t="shared" si="137"/>
        <v>-6.9960000000000004</v>
      </c>
      <c r="E127" s="13">
        <f>DSA!C130</f>
        <v>-6.9960000000000004</v>
      </c>
      <c r="F127" s="13">
        <f t="shared" ca="1" si="142"/>
        <v>-6.896403550487646</v>
      </c>
      <c r="G127" s="13">
        <f t="shared" si="143"/>
        <v>2.844642857142857</v>
      </c>
      <c r="H127" s="13">
        <f>DSA!E130</f>
        <v>-12.651</v>
      </c>
      <c r="I127" s="13">
        <f>DSA!F130</f>
        <v>-1.5</v>
      </c>
      <c r="J127" s="13" t="s">
        <v>260</v>
      </c>
      <c r="K127" s="13" t="s">
        <v>261</v>
      </c>
      <c r="L127" s="13" t="s">
        <v>261</v>
      </c>
    </row>
    <row r="128" spans="1:12">
      <c r="A128" s="26">
        <v>126</v>
      </c>
      <c r="B128" s="24" t="s">
        <v>171</v>
      </c>
      <c r="D128" s="13">
        <f t="shared" si="137"/>
        <v>-5.7539999999999996</v>
      </c>
      <c r="E128" s="13">
        <f>DSA!C131</f>
        <v>-5.7539999999999996</v>
      </c>
      <c r="F128" s="13">
        <f t="shared" ca="1" si="142"/>
        <v>-8.7641063142239375</v>
      </c>
      <c r="G128" s="13">
        <f t="shared" si="143"/>
        <v>2.806122448979592</v>
      </c>
      <c r="H128" s="13">
        <f>DSA!E131</f>
        <v>-11.276999999999999</v>
      </c>
      <c r="I128" s="13">
        <f>DSA!F131</f>
        <v>-0.27700000000000002</v>
      </c>
      <c r="J128" s="13" t="s">
        <v>260</v>
      </c>
      <c r="K128" s="13" t="s">
        <v>261</v>
      </c>
      <c r="L128" s="13" t="s">
        <v>261</v>
      </c>
    </row>
    <row r="129" spans="1:12">
      <c r="A129" s="26">
        <v>127</v>
      </c>
      <c r="B129" s="24" t="s">
        <v>184</v>
      </c>
      <c r="D129" s="13">
        <f t="shared" si="137"/>
        <v>-1.3540000000000001</v>
      </c>
      <c r="E129" s="13">
        <f>DSA!C132</f>
        <v>-1.3540000000000001</v>
      </c>
      <c r="F129" s="13">
        <f t="shared" ca="1" si="142"/>
        <v>-3.9713345162898004</v>
      </c>
      <c r="G129" s="13">
        <f t="shared" si="143"/>
        <v>2.1706632653061226</v>
      </c>
      <c r="H129" s="13">
        <f>DSA!E132</f>
        <v>-5.6929999999999996</v>
      </c>
      <c r="I129" s="13">
        <f>DSA!F132</f>
        <v>2.8159999999999998</v>
      </c>
      <c r="J129" s="13" t="s">
        <v>260</v>
      </c>
      <c r="K129" s="13" t="s">
        <v>261</v>
      </c>
      <c r="L129" s="13" t="s">
        <v>261</v>
      </c>
    </row>
    <row r="130" spans="1:12">
      <c r="A130" s="26">
        <v>128</v>
      </c>
      <c r="B130" s="24" t="s">
        <v>182</v>
      </c>
      <c r="D130" s="13">
        <f t="shared" si="137"/>
        <v>-5.5869999999999997</v>
      </c>
      <c r="E130" s="13">
        <f>DSA!C133</f>
        <v>-5.5869999999999997</v>
      </c>
      <c r="F130" s="13">
        <f t="shared" ref="F130:F193" ca="1" si="144">H130+(I130-H130)*RAND()</f>
        <v>-12.685447915498314</v>
      </c>
      <c r="G130" s="13">
        <f t="shared" ref="G130:G193" si="145">(I130-H130)/(2*1.96)</f>
        <v>5.1257653061224486</v>
      </c>
      <c r="H130" s="13">
        <f>DSA!E133</f>
        <v>-15.394</v>
      </c>
      <c r="I130" s="13">
        <f>DSA!F133</f>
        <v>4.6989999999999998</v>
      </c>
      <c r="J130" s="13" t="s">
        <v>260</v>
      </c>
      <c r="K130" s="13" t="s">
        <v>261</v>
      </c>
      <c r="L130" s="13" t="s">
        <v>261</v>
      </c>
    </row>
    <row r="131" spans="1:12">
      <c r="A131" s="26">
        <v>129</v>
      </c>
      <c r="B131" s="24" t="s">
        <v>233</v>
      </c>
      <c r="D131" s="13"/>
      <c r="E131" s="13"/>
      <c r="F131" s="13"/>
      <c r="G131" s="13"/>
      <c r="H131" s="13"/>
      <c r="I131" s="13"/>
      <c r="J131" s="13"/>
      <c r="K131" s="13"/>
      <c r="L131" s="13"/>
    </row>
    <row r="132" spans="1:12">
      <c r="A132" s="26">
        <v>130</v>
      </c>
      <c r="B132" s="24" t="s">
        <v>197</v>
      </c>
      <c r="D132" s="13"/>
      <c r="E132" s="13"/>
      <c r="F132" s="13"/>
      <c r="G132" s="13"/>
      <c r="H132" s="13"/>
      <c r="I132" s="13"/>
      <c r="J132" s="13"/>
      <c r="K132" s="13"/>
      <c r="L132" s="13"/>
    </row>
    <row r="133" spans="1:12">
      <c r="A133" s="26">
        <v>131</v>
      </c>
      <c r="B133" s="24" t="s">
        <v>201</v>
      </c>
      <c r="D133" s="13">
        <f t="shared" si="137"/>
        <v>-5.4640000000000004</v>
      </c>
      <c r="E133" s="13">
        <f>DSA!C136</f>
        <v>-5.4640000000000004</v>
      </c>
      <c r="F133" s="13">
        <f t="shared" ca="1" si="144"/>
        <v>-5.9039073153082713</v>
      </c>
      <c r="G133" s="13">
        <f t="shared" si="145"/>
        <v>2.159948979591837</v>
      </c>
      <c r="H133" s="13">
        <f>DSA!E136</f>
        <v>-9.7710000000000008</v>
      </c>
      <c r="I133" s="13">
        <f>DSA!F136</f>
        <v>-1.304</v>
      </c>
      <c r="J133" s="13" t="s">
        <v>260</v>
      </c>
      <c r="K133" s="13" t="s">
        <v>261</v>
      </c>
      <c r="L133" s="13" t="s">
        <v>261</v>
      </c>
    </row>
    <row r="134" spans="1:12">
      <c r="A134" s="26">
        <v>132</v>
      </c>
      <c r="B134" s="24" t="s">
        <v>173</v>
      </c>
      <c r="D134" s="13">
        <f t="shared" si="137"/>
        <v>-2.218</v>
      </c>
      <c r="E134" s="13">
        <f>DSA!C137</f>
        <v>-2.218</v>
      </c>
      <c r="F134" s="13">
        <f t="shared" ca="1" si="144"/>
        <v>-1.9521064446018257</v>
      </c>
      <c r="G134" s="13">
        <f t="shared" si="145"/>
        <v>1.4426020408163267</v>
      </c>
      <c r="H134" s="13">
        <f>DSA!E137</f>
        <v>-5.0650000000000004</v>
      </c>
      <c r="I134" s="13">
        <f>DSA!F137</f>
        <v>0.59</v>
      </c>
      <c r="J134" s="13" t="s">
        <v>260</v>
      </c>
      <c r="K134" s="13" t="s">
        <v>261</v>
      </c>
      <c r="L134" s="13" t="s">
        <v>261</v>
      </c>
    </row>
    <row r="135" spans="1:12">
      <c r="A135" s="26">
        <v>133</v>
      </c>
      <c r="B135" s="24" t="s">
        <v>175</v>
      </c>
      <c r="D135" s="13">
        <f t="shared" si="137"/>
        <v>-2.008</v>
      </c>
      <c r="E135" s="13">
        <f>DSA!C138</f>
        <v>-2.008</v>
      </c>
      <c r="F135" s="13">
        <f t="shared" ca="1" si="144"/>
        <v>-5.2988267914884126</v>
      </c>
      <c r="G135" s="13">
        <f t="shared" si="145"/>
        <v>2.0920918367346939</v>
      </c>
      <c r="H135" s="13">
        <f>DSA!E138</f>
        <v>-6.11</v>
      </c>
      <c r="I135" s="13">
        <f>DSA!F138</f>
        <v>2.0910000000000002</v>
      </c>
      <c r="J135" s="13" t="s">
        <v>260</v>
      </c>
      <c r="K135" s="13" t="s">
        <v>261</v>
      </c>
      <c r="L135" s="13" t="s">
        <v>261</v>
      </c>
    </row>
    <row r="136" spans="1:12">
      <c r="A136" s="26">
        <v>134</v>
      </c>
      <c r="B136" s="24" t="s">
        <v>171</v>
      </c>
      <c r="D136" s="13">
        <f t="shared" si="137"/>
        <v>-4.9160000000000004</v>
      </c>
      <c r="E136" s="13">
        <f>DSA!C139</f>
        <v>-4.9160000000000004</v>
      </c>
      <c r="F136" s="13">
        <f t="shared" ca="1" si="144"/>
        <v>-2.1055756739736156</v>
      </c>
      <c r="G136" s="13">
        <f t="shared" si="145"/>
        <v>2.0117346938775511</v>
      </c>
      <c r="H136" s="13">
        <f>DSA!E139</f>
        <v>-8.8680000000000003</v>
      </c>
      <c r="I136" s="13">
        <f>DSA!F139</f>
        <v>-0.98199999999999998</v>
      </c>
      <c r="J136" s="13" t="s">
        <v>260</v>
      </c>
      <c r="K136" s="13" t="s">
        <v>261</v>
      </c>
      <c r="L136" s="13" t="s">
        <v>261</v>
      </c>
    </row>
    <row r="137" spans="1:12">
      <c r="A137" s="26">
        <v>135</v>
      </c>
      <c r="B137" s="24" t="s">
        <v>184</v>
      </c>
      <c r="D137" s="13">
        <f t="shared" si="137"/>
        <v>-6.3819999999999997</v>
      </c>
      <c r="E137" s="13">
        <f>DSA!C140</f>
        <v>-6.3819999999999997</v>
      </c>
      <c r="F137" s="13">
        <f t="shared" ca="1" si="144"/>
        <v>-2.8136627860327446</v>
      </c>
      <c r="G137" s="13">
        <f t="shared" si="145"/>
        <v>1.8474489795918365</v>
      </c>
      <c r="H137" s="13">
        <f>DSA!E140</f>
        <v>-10.023</v>
      </c>
      <c r="I137" s="13">
        <f>DSA!F140</f>
        <v>-2.7810000000000001</v>
      </c>
      <c r="J137" s="13" t="s">
        <v>260</v>
      </c>
      <c r="K137" s="13" t="s">
        <v>261</v>
      </c>
      <c r="L137" s="13" t="s">
        <v>261</v>
      </c>
    </row>
    <row r="138" spans="1:12">
      <c r="A138" s="26">
        <v>136</v>
      </c>
      <c r="B138" s="24" t="s">
        <v>182</v>
      </c>
      <c r="D138" s="13">
        <f t="shared" si="137"/>
        <v>-8.4220000000000006</v>
      </c>
      <c r="E138" s="13">
        <f>DSA!C141</f>
        <v>-8.4220000000000006</v>
      </c>
      <c r="F138" s="13">
        <f t="shared" ca="1" si="144"/>
        <v>-6.0910923647853643</v>
      </c>
      <c r="G138" s="13">
        <f t="shared" si="145"/>
        <v>3.9984693877551019</v>
      </c>
      <c r="H138" s="13">
        <f>DSA!E141</f>
        <v>-16.388999999999999</v>
      </c>
      <c r="I138" s="13">
        <f>DSA!F141</f>
        <v>-0.71499999999999997</v>
      </c>
      <c r="J138" s="13" t="s">
        <v>260</v>
      </c>
      <c r="K138" s="13" t="s">
        <v>261</v>
      </c>
      <c r="L138" s="13" t="s">
        <v>261</v>
      </c>
    </row>
    <row r="139" spans="1:12">
      <c r="A139" s="26">
        <v>137</v>
      </c>
      <c r="B139" s="24" t="s">
        <v>199</v>
      </c>
      <c r="D139" s="13"/>
      <c r="E139" s="13"/>
      <c r="F139" s="13"/>
      <c r="G139" s="13"/>
      <c r="H139" s="13"/>
      <c r="I139" s="13"/>
      <c r="J139" s="13"/>
      <c r="K139" s="13"/>
      <c r="L139" s="13"/>
    </row>
    <row r="140" spans="1:12">
      <c r="A140" s="26">
        <v>138</v>
      </c>
      <c r="B140" s="24" t="s">
        <v>201</v>
      </c>
      <c r="D140" s="13">
        <f t="shared" si="137"/>
        <v>6.1459999999999999</v>
      </c>
      <c r="E140" s="13">
        <f>DSA!C143</f>
        <v>6.1459999999999999</v>
      </c>
      <c r="F140" s="13">
        <f t="shared" ca="1" si="144"/>
        <v>7.5592072763514526</v>
      </c>
      <c r="G140" s="13">
        <f t="shared" si="145"/>
        <v>2.681122448979592</v>
      </c>
      <c r="H140" s="13">
        <f>DSA!E143</f>
        <v>1.026</v>
      </c>
      <c r="I140" s="13">
        <f>DSA!F143</f>
        <v>11.536</v>
      </c>
      <c r="J140" s="13" t="s">
        <v>260</v>
      </c>
      <c r="K140" s="13" t="s">
        <v>261</v>
      </c>
      <c r="L140" s="13" t="s">
        <v>261</v>
      </c>
    </row>
    <row r="141" spans="1:12">
      <c r="A141" s="26">
        <v>139</v>
      </c>
      <c r="B141" s="24" t="s">
        <v>173</v>
      </c>
      <c r="D141" s="13">
        <f t="shared" si="137"/>
        <v>2.2909999999999999</v>
      </c>
      <c r="E141" s="13">
        <f>DSA!C144</f>
        <v>2.2909999999999999</v>
      </c>
      <c r="F141" s="13">
        <f t="shared" ca="1" si="144"/>
        <v>-0.24997885440482492</v>
      </c>
      <c r="G141" s="13">
        <f t="shared" si="145"/>
        <v>1.7227040816326531</v>
      </c>
      <c r="H141" s="13">
        <f>DSA!E144</f>
        <v>-1.0920000000000001</v>
      </c>
      <c r="I141" s="13">
        <f>DSA!F144</f>
        <v>5.6609999999999996</v>
      </c>
      <c r="J141" s="13" t="s">
        <v>260</v>
      </c>
      <c r="K141" s="13" t="s">
        <v>261</v>
      </c>
      <c r="L141" s="13" t="s">
        <v>261</v>
      </c>
    </row>
    <row r="142" spans="1:12">
      <c r="A142" s="26">
        <v>140</v>
      </c>
      <c r="B142" s="24" t="s">
        <v>175</v>
      </c>
      <c r="D142" s="13">
        <f t="shared" si="137"/>
        <v>2.0419999999999998</v>
      </c>
      <c r="E142" s="13">
        <f>DSA!C145</f>
        <v>2.0419999999999998</v>
      </c>
      <c r="F142" s="13">
        <f t="shared" ca="1" si="144"/>
        <v>3.3511450213919609</v>
      </c>
      <c r="G142" s="13">
        <f t="shared" si="145"/>
        <v>2.5625</v>
      </c>
      <c r="H142" s="13">
        <f>DSA!E145</f>
        <v>-2.9889999999999999</v>
      </c>
      <c r="I142" s="13">
        <f>DSA!F145</f>
        <v>7.056</v>
      </c>
      <c r="J142" s="13" t="s">
        <v>260</v>
      </c>
      <c r="K142" s="13" t="s">
        <v>261</v>
      </c>
      <c r="L142" s="13" t="s">
        <v>261</v>
      </c>
    </row>
    <row r="143" spans="1:12">
      <c r="A143" s="26">
        <v>141</v>
      </c>
      <c r="B143" s="24" t="s">
        <v>171</v>
      </c>
      <c r="D143" s="13">
        <f t="shared" si="137"/>
        <v>5.4930000000000003</v>
      </c>
      <c r="E143" s="13">
        <f>DSA!C146</f>
        <v>5.4930000000000003</v>
      </c>
      <c r="F143" s="13">
        <f t="shared" ca="1" si="144"/>
        <v>1.2863791671585019</v>
      </c>
      <c r="G143" s="13">
        <f t="shared" si="145"/>
        <v>2.4298469387755102</v>
      </c>
      <c r="H143" s="13">
        <f>DSA!E146</f>
        <v>0.746</v>
      </c>
      <c r="I143" s="13">
        <f>DSA!F146</f>
        <v>10.271000000000001</v>
      </c>
      <c r="J143" s="13" t="s">
        <v>260</v>
      </c>
      <c r="K143" s="13" t="s">
        <v>261</v>
      </c>
      <c r="L143" s="13" t="s">
        <v>261</v>
      </c>
    </row>
    <row r="144" spans="1:12">
      <c r="A144" s="26">
        <v>142</v>
      </c>
      <c r="B144" s="24" t="s">
        <v>184</v>
      </c>
      <c r="D144" s="13">
        <f t="shared" si="137"/>
        <v>6.5679999999999996</v>
      </c>
      <c r="E144" s="13">
        <f>DSA!C147</f>
        <v>6.5679999999999996</v>
      </c>
      <c r="F144" s="13">
        <f t="shared" ca="1" si="144"/>
        <v>8.7628795577848191</v>
      </c>
      <c r="G144" s="13">
        <f t="shared" si="145"/>
        <v>2.2558673469387753</v>
      </c>
      <c r="H144" s="13">
        <f>DSA!E147</f>
        <v>2.214</v>
      </c>
      <c r="I144" s="13">
        <f>DSA!F147</f>
        <v>11.057</v>
      </c>
      <c r="J144" s="13" t="s">
        <v>260</v>
      </c>
      <c r="K144" s="13" t="s">
        <v>261</v>
      </c>
      <c r="L144" s="13" t="s">
        <v>261</v>
      </c>
    </row>
    <row r="145" spans="1:12">
      <c r="A145" s="26">
        <v>143</v>
      </c>
      <c r="B145" s="24" t="s">
        <v>182</v>
      </c>
      <c r="D145" s="13">
        <f t="shared" si="137"/>
        <v>9.5069999999999997</v>
      </c>
      <c r="E145" s="13">
        <f>DSA!C148</f>
        <v>9.5069999999999997</v>
      </c>
      <c r="F145" s="13">
        <f t="shared" ca="1" si="144"/>
        <v>15.592006576897798</v>
      </c>
      <c r="G145" s="13">
        <f t="shared" si="145"/>
        <v>4.9257653061224493</v>
      </c>
      <c r="H145" s="13">
        <f>DSA!E148</f>
        <v>0.113</v>
      </c>
      <c r="I145" s="13">
        <f>DSA!F148</f>
        <v>19.422000000000001</v>
      </c>
      <c r="J145" s="13" t="s">
        <v>260</v>
      </c>
      <c r="K145" s="13" t="s">
        <v>261</v>
      </c>
      <c r="L145" s="13" t="s">
        <v>261</v>
      </c>
    </row>
    <row r="146" spans="1:12">
      <c r="A146" s="26">
        <v>144</v>
      </c>
      <c r="B146" s="24" t="s">
        <v>208</v>
      </c>
      <c r="D146" s="13"/>
      <c r="E146" s="13"/>
      <c r="F146" s="13"/>
      <c r="G146" s="13"/>
      <c r="H146" s="13"/>
      <c r="I146" s="13"/>
      <c r="J146" s="13"/>
      <c r="K146" s="13"/>
      <c r="L146" s="13"/>
    </row>
    <row r="147" spans="1:12">
      <c r="A147" s="26">
        <v>145</v>
      </c>
      <c r="B147" s="24" t="s">
        <v>201</v>
      </c>
      <c r="D147" s="13">
        <f t="shared" si="137"/>
        <v>1.3560000000000001</v>
      </c>
      <c r="E147" s="13">
        <f>DSA!C150</f>
        <v>1.3560000000000001</v>
      </c>
      <c r="F147" s="13">
        <f t="shared" ca="1" si="144"/>
        <v>0.62887405731744739</v>
      </c>
      <c r="G147" s="13">
        <f t="shared" si="145"/>
        <v>0.54770408163265316</v>
      </c>
      <c r="H147" s="13">
        <f>DSA!E150</f>
        <v>0.30399999999999999</v>
      </c>
      <c r="I147" s="13">
        <f>DSA!F150</f>
        <v>2.4510000000000001</v>
      </c>
      <c r="J147" s="13" t="s">
        <v>260</v>
      </c>
      <c r="K147" s="13" t="s">
        <v>261</v>
      </c>
      <c r="L147" s="13" t="s">
        <v>261</v>
      </c>
    </row>
    <row r="148" spans="1:12">
      <c r="A148" s="26">
        <v>146</v>
      </c>
      <c r="B148" s="24" t="s">
        <v>173</v>
      </c>
      <c r="D148" s="13">
        <f t="shared" si="137"/>
        <v>0.55400000000000005</v>
      </c>
      <c r="E148" s="13">
        <f>DSA!C151</f>
        <v>0.55400000000000005</v>
      </c>
      <c r="F148" s="13">
        <f t="shared" ca="1" si="144"/>
        <v>0.49639567791648737</v>
      </c>
      <c r="G148" s="13">
        <f t="shared" si="145"/>
        <v>0.38035714285714289</v>
      </c>
      <c r="H148" s="13">
        <f>DSA!E151</f>
        <v>-0.183</v>
      </c>
      <c r="I148" s="13">
        <f>DSA!F151</f>
        <v>1.3080000000000001</v>
      </c>
      <c r="J148" s="13" t="s">
        <v>260</v>
      </c>
      <c r="K148" s="13" t="s">
        <v>261</v>
      </c>
      <c r="L148" s="13" t="s">
        <v>261</v>
      </c>
    </row>
    <row r="149" spans="1:12">
      <c r="A149" s="26">
        <v>147</v>
      </c>
      <c r="B149" s="24" t="s">
        <v>175</v>
      </c>
      <c r="D149" s="13">
        <f t="shared" si="137"/>
        <v>0.58099999999999996</v>
      </c>
      <c r="E149" s="13">
        <f>DSA!C152</f>
        <v>0.58099999999999996</v>
      </c>
      <c r="F149" s="13">
        <f t="shared" ca="1" si="144"/>
        <v>0.54267388808130268</v>
      </c>
      <c r="G149" s="13">
        <f t="shared" si="145"/>
        <v>0.52831632653061233</v>
      </c>
      <c r="H149" s="13">
        <f>DSA!E152</f>
        <v>-0.45</v>
      </c>
      <c r="I149" s="13">
        <f>DSA!F152</f>
        <v>1.621</v>
      </c>
      <c r="J149" s="13" t="s">
        <v>260</v>
      </c>
      <c r="K149" s="13" t="s">
        <v>261</v>
      </c>
      <c r="L149" s="13" t="s">
        <v>261</v>
      </c>
    </row>
    <row r="150" spans="1:12">
      <c r="A150" s="26">
        <v>148</v>
      </c>
      <c r="B150" s="24" t="s">
        <v>171</v>
      </c>
      <c r="D150" s="13">
        <f t="shared" si="137"/>
        <v>1.214</v>
      </c>
      <c r="E150" s="13">
        <f>DSA!C153</f>
        <v>1.214</v>
      </c>
      <c r="F150" s="13">
        <f t="shared" ca="1" si="144"/>
        <v>2.1175439069154938</v>
      </c>
      <c r="G150" s="13">
        <f t="shared" si="145"/>
        <v>0.51581632653061227</v>
      </c>
      <c r="H150" s="13">
        <f>DSA!E153</f>
        <v>0.20699999999999999</v>
      </c>
      <c r="I150" s="13">
        <f>DSA!F153</f>
        <v>2.2290000000000001</v>
      </c>
      <c r="J150" s="13" t="s">
        <v>260</v>
      </c>
      <c r="K150" s="13" t="s">
        <v>261</v>
      </c>
      <c r="L150" s="13" t="s">
        <v>261</v>
      </c>
    </row>
    <row r="151" spans="1:12">
      <c r="A151" s="26">
        <v>149</v>
      </c>
      <c r="B151" s="24" t="s">
        <v>184</v>
      </c>
      <c r="D151" s="13">
        <f t="shared" si="137"/>
        <v>1.5580000000000001</v>
      </c>
      <c r="E151" s="13">
        <f>DSA!C154</f>
        <v>1.5580000000000001</v>
      </c>
      <c r="F151" s="13">
        <f t="shared" ca="1" si="144"/>
        <v>1.3869902084939243</v>
      </c>
      <c r="G151" s="13">
        <f t="shared" si="145"/>
        <v>0.46811224489795916</v>
      </c>
      <c r="H151" s="13">
        <f>DSA!E154</f>
        <v>0.64400000000000002</v>
      </c>
      <c r="I151" s="13">
        <f>DSA!F154</f>
        <v>2.4790000000000001</v>
      </c>
      <c r="J151" s="13" t="s">
        <v>260</v>
      </c>
      <c r="K151" s="13" t="s">
        <v>261</v>
      </c>
      <c r="L151" s="13" t="s">
        <v>261</v>
      </c>
    </row>
    <row r="152" spans="1:12">
      <c r="A152" s="26">
        <v>150</v>
      </c>
      <c r="B152" s="24" t="s">
        <v>182</v>
      </c>
      <c r="D152" s="13">
        <f t="shared" si="137"/>
        <v>2.2050000000000001</v>
      </c>
      <c r="E152" s="13">
        <f>DSA!C155</f>
        <v>2.2050000000000001</v>
      </c>
      <c r="F152" s="13">
        <f t="shared" ca="1" si="144"/>
        <v>3.0200057598067422</v>
      </c>
      <c r="G152" s="13">
        <f t="shared" si="145"/>
        <v>1.0247448979591838</v>
      </c>
      <c r="H152" s="13">
        <f>DSA!E155</f>
        <v>0.218</v>
      </c>
      <c r="I152" s="13">
        <f>DSA!F155</f>
        <v>4.2350000000000003</v>
      </c>
      <c r="J152" s="13" t="s">
        <v>260</v>
      </c>
      <c r="K152" s="13" t="s">
        <v>261</v>
      </c>
      <c r="L152" s="13" t="s">
        <v>261</v>
      </c>
    </row>
    <row r="153" spans="1:12">
      <c r="A153" s="26">
        <v>151</v>
      </c>
      <c r="B153" s="24" t="s">
        <v>235</v>
      </c>
      <c r="D153" s="13"/>
      <c r="E153" s="13"/>
      <c r="F153" s="13"/>
      <c r="G153" s="13"/>
      <c r="H153" s="13"/>
      <c r="I153" s="13"/>
      <c r="J153" s="13"/>
      <c r="K153" s="13"/>
      <c r="L153" s="13"/>
    </row>
    <row r="154" spans="1:12">
      <c r="A154" s="26">
        <v>152</v>
      </c>
      <c r="B154" s="24" t="s">
        <v>197</v>
      </c>
      <c r="D154" s="13"/>
      <c r="E154" s="13"/>
      <c r="F154" s="13"/>
      <c r="G154" s="13"/>
      <c r="H154" s="13"/>
      <c r="I154" s="13"/>
      <c r="J154" s="13"/>
      <c r="K154" s="13"/>
      <c r="L154" s="13"/>
    </row>
    <row r="155" spans="1:12">
      <c r="A155" s="26">
        <v>153</v>
      </c>
      <c r="B155" s="24" t="s">
        <v>201</v>
      </c>
      <c r="D155" s="13">
        <f t="shared" si="137"/>
        <v>5.7000000000000002E-2</v>
      </c>
      <c r="E155" s="13">
        <f>DSA!C158</f>
        <v>5.7000000000000002E-2</v>
      </c>
      <c r="F155" s="13">
        <f t="shared" ca="1" si="144"/>
        <v>-0.21021820622626117</v>
      </c>
      <c r="G155" s="13">
        <f t="shared" si="145"/>
        <v>0.20331632653061227</v>
      </c>
      <c r="H155" s="13">
        <f>DSA!E158</f>
        <v>-0.34100000000000003</v>
      </c>
      <c r="I155" s="13">
        <f>DSA!F158</f>
        <v>0.45600000000000002</v>
      </c>
      <c r="J155" s="13" t="s">
        <v>260</v>
      </c>
      <c r="K155" s="13" t="s">
        <v>261</v>
      </c>
      <c r="L155" s="13" t="s">
        <v>261</v>
      </c>
    </row>
    <row r="156" spans="1:12">
      <c r="A156" s="26">
        <v>154</v>
      </c>
      <c r="B156" s="24" t="s">
        <v>173</v>
      </c>
      <c r="D156" s="13">
        <f t="shared" si="137"/>
        <v>-0.29799999999999999</v>
      </c>
      <c r="E156" s="13">
        <f>DSA!C159</f>
        <v>-0.29799999999999999</v>
      </c>
      <c r="F156" s="13">
        <f t="shared" ca="1" si="144"/>
        <v>-0.23171984080767061</v>
      </c>
      <c r="G156" s="13">
        <f t="shared" si="145"/>
        <v>0.1443877551020408</v>
      </c>
      <c r="H156" s="13">
        <f>DSA!E159</f>
        <v>-0.58099999999999996</v>
      </c>
      <c r="I156" s="13">
        <f>DSA!F159</f>
        <v>-1.4999999999999999E-2</v>
      </c>
      <c r="J156" s="13" t="s">
        <v>260</v>
      </c>
      <c r="K156" s="13" t="s">
        <v>261</v>
      </c>
      <c r="L156" s="13" t="s">
        <v>261</v>
      </c>
    </row>
    <row r="157" spans="1:12">
      <c r="A157" s="26">
        <v>155</v>
      </c>
      <c r="B157" s="24" t="s">
        <v>175</v>
      </c>
      <c r="D157" s="13">
        <f t="shared" si="137"/>
        <v>-0.84799999999999998</v>
      </c>
      <c r="E157" s="13">
        <f>DSA!C160</f>
        <v>-0.84799999999999998</v>
      </c>
      <c r="F157" s="13">
        <f t="shared" ca="1" si="144"/>
        <v>-0.47314672213837949</v>
      </c>
      <c r="G157" s="13">
        <f t="shared" si="145"/>
        <v>0.24846938775510205</v>
      </c>
      <c r="H157" s="13">
        <f>DSA!E160</f>
        <v>-1.335</v>
      </c>
      <c r="I157" s="13">
        <f>DSA!F160</f>
        <v>-0.36099999999999999</v>
      </c>
      <c r="J157" s="13" t="s">
        <v>260</v>
      </c>
      <c r="K157" s="13" t="s">
        <v>261</v>
      </c>
      <c r="L157" s="13" t="s">
        <v>261</v>
      </c>
    </row>
    <row r="158" spans="1:12">
      <c r="A158" s="26">
        <v>156</v>
      </c>
      <c r="B158" s="24" t="s">
        <v>171</v>
      </c>
      <c r="D158" s="13">
        <f t="shared" si="137"/>
        <v>-0.77700000000000002</v>
      </c>
      <c r="E158" s="13">
        <f>DSA!C161</f>
        <v>-0.77700000000000002</v>
      </c>
      <c r="F158" s="13">
        <f t="shared" ca="1" si="144"/>
        <v>-1.1197464880998906</v>
      </c>
      <c r="G158" s="13">
        <f t="shared" si="145"/>
        <v>0.24821428571428575</v>
      </c>
      <c r="H158" s="13">
        <f>DSA!E161</f>
        <v>-1.264</v>
      </c>
      <c r="I158" s="13">
        <f>DSA!F161</f>
        <v>-0.29099999999999998</v>
      </c>
      <c r="J158" s="13" t="s">
        <v>260</v>
      </c>
      <c r="K158" s="13" t="s">
        <v>261</v>
      </c>
      <c r="L158" s="13" t="s">
        <v>261</v>
      </c>
    </row>
    <row r="159" spans="1:12">
      <c r="A159" s="26">
        <v>157</v>
      </c>
      <c r="B159" s="24" t="s">
        <v>184</v>
      </c>
      <c r="D159" s="13">
        <f t="shared" si="137"/>
        <v>-0.505</v>
      </c>
      <c r="E159" s="13">
        <f>DSA!C162</f>
        <v>-0.505</v>
      </c>
      <c r="F159" s="13">
        <f t="shared" ca="1" si="144"/>
        <v>-0.67487198586658559</v>
      </c>
      <c r="G159" s="13">
        <f t="shared" si="145"/>
        <v>0.19770408163265307</v>
      </c>
      <c r="H159" s="13">
        <f>DSA!E162</f>
        <v>-0.89200000000000002</v>
      </c>
      <c r="I159" s="13">
        <f>DSA!F162</f>
        <v>-0.11700000000000001</v>
      </c>
      <c r="J159" s="13" t="s">
        <v>260</v>
      </c>
      <c r="K159" s="13" t="s">
        <v>261</v>
      </c>
      <c r="L159" s="13" t="s">
        <v>261</v>
      </c>
    </row>
    <row r="160" spans="1:12">
      <c r="A160" s="26">
        <v>158</v>
      </c>
      <c r="B160" s="24" t="s">
        <v>182</v>
      </c>
      <c r="D160" s="13">
        <f t="shared" si="137"/>
        <v>-1.274</v>
      </c>
      <c r="E160" s="13">
        <f>DSA!C163</f>
        <v>-1.274</v>
      </c>
      <c r="F160" s="13">
        <f t="shared" ca="1" si="144"/>
        <v>-1.0903818932603988</v>
      </c>
      <c r="G160" s="13">
        <f t="shared" si="145"/>
        <v>0.41198979591836732</v>
      </c>
      <c r="H160" s="13">
        <f>DSA!E163</f>
        <v>-2.0819999999999999</v>
      </c>
      <c r="I160" s="13">
        <f>DSA!F163</f>
        <v>-0.46700000000000003</v>
      </c>
      <c r="J160" s="13" t="s">
        <v>260</v>
      </c>
      <c r="K160" s="13" t="s">
        <v>261</v>
      </c>
      <c r="L160" s="13" t="s">
        <v>261</v>
      </c>
    </row>
    <row r="161" spans="1:12">
      <c r="A161" s="26">
        <v>159</v>
      </c>
      <c r="B161" s="24" t="s">
        <v>199</v>
      </c>
      <c r="D161" s="13"/>
      <c r="E161" s="13"/>
      <c r="F161" s="13"/>
      <c r="G161" s="13"/>
      <c r="H161" s="13"/>
      <c r="I161" s="13"/>
      <c r="J161" s="13"/>
      <c r="K161" s="13"/>
      <c r="L161" s="13"/>
    </row>
    <row r="162" spans="1:12">
      <c r="A162" s="26">
        <v>160</v>
      </c>
      <c r="B162" s="24" t="s">
        <v>201</v>
      </c>
      <c r="D162" s="13">
        <f t="shared" si="137"/>
        <v>-0.254</v>
      </c>
      <c r="E162" s="13">
        <f>DSA!C165</f>
        <v>-0.254</v>
      </c>
      <c r="F162" s="13">
        <f t="shared" ca="1" si="144"/>
        <v>-5.1695467004825024E-2</v>
      </c>
      <c r="G162" s="13">
        <f t="shared" si="145"/>
        <v>0.10433673469387757</v>
      </c>
      <c r="H162" s="13">
        <f>DSA!E165</f>
        <v>-0.45900000000000002</v>
      </c>
      <c r="I162" s="13">
        <f>DSA!F165</f>
        <v>-0.05</v>
      </c>
      <c r="J162" s="13" t="s">
        <v>260</v>
      </c>
      <c r="K162" s="13" t="s">
        <v>261</v>
      </c>
      <c r="L162" s="13" t="s">
        <v>261</v>
      </c>
    </row>
    <row r="163" spans="1:12">
      <c r="A163" s="26">
        <v>161</v>
      </c>
      <c r="B163" s="24" t="s">
        <v>173</v>
      </c>
      <c r="D163" s="13">
        <f t="shared" si="137"/>
        <v>-0.14799999999999999</v>
      </c>
      <c r="E163" s="13">
        <f>DSA!C166</f>
        <v>-0.14799999999999999</v>
      </c>
      <c r="F163" s="13">
        <f t="shared" ca="1" si="144"/>
        <v>-0.29153411266315277</v>
      </c>
      <c r="G163" s="13">
        <f t="shared" si="145"/>
        <v>7.9081632653061229E-2</v>
      </c>
      <c r="H163" s="13">
        <f>DSA!E166</f>
        <v>-0.30299999999999999</v>
      </c>
      <c r="I163" s="13">
        <f>DSA!F166</f>
        <v>7.0000000000000001E-3</v>
      </c>
      <c r="J163" s="13" t="s">
        <v>260</v>
      </c>
      <c r="K163" s="13" t="s">
        <v>261</v>
      </c>
      <c r="L163" s="13" t="s">
        <v>261</v>
      </c>
    </row>
    <row r="164" spans="1:12">
      <c r="A164" s="26">
        <v>162</v>
      </c>
      <c r="B164" s="24" t="s">
        <v>175</v>
      </c>
      <c r="D164" s="13">
        <f t="shared" si="137"/>
        <v>0.28699999999999998</v>
      </c>
      <c r="E164" s="13">
        <f>DSA!C167</f>
        <v>0.28699999999999998</v>
      </c>
      <c r="F164" s="13">
        <f t="shared" ca="1" si="144"/>
        <v>0.37109315500478129</v>
      </c>
      <c r="G164" s="13">
        <f t="shared" si="145"/>
        <v>0.13290816326530613</v>
      </c>
      <c r="H164" s="13">
        <f>DSA!E167</f>
        <v>2.5999999999999999E-2</v>
      </c>
      <c r="I164" s="13">
        <f>DSA!F167</f>
        <v>0.54700000000000004</v>
      </c>
      <c r="J164" s="13" t="s">
        <v>260</v>
      </c>
      <c r="K164" s="13" t="s">
        <v>261</v>
      </c>
      <c r="L164" s="13" t="s">
        <v>261</v>
      </c>
    </row>
    <row r="165" spans="1:12">
      <c r="A165" s="26">
        <v>163</v>
      </c>
      <c r="B165" s="24" t="s">
        <v>171</v>
      </c>
      <c r="D165" s="13">
        <f t="shared" si="137"/>
        <v>-5.3999999999999999E-2</v>
      </c>
      <c r="E165" s="13">
        <f>DSA!C168</f>
        <v>-5.3999999999999999E-2</v>
      </c>
      <c r="F165" s="13">
        <f t="shared" ca="1" si="144"/>
        <v>-0.16640542850895115</v>
      </c>
      <c r="G165" s="13">
        <f t="shared" si="145"/>
        <v>0.1306122448979592</v>
      </c>
      <c r="H165" s="13">
        <f>DSA!E168</f>
        <v>-0.31</v>
      </c>
      <c r="I165" s="13">
        <f>DSA!F168</f>
        <v>0.20200000000000001</v>
      </c>
      <c r="J165" s="13" t="s">
        <v>260</v>
      </c>
      <c r="K165" s="13" t="s">
        <v>261</v>
      </c>
      <c r="L165" s="13" t="s">
        <v>261</v>
      </c>
    </row>
    <row r="166" spans="1:12">
      <c r="A166" s="26">
        <v>164</v>
      </c>
      <c r="B166" s="24" t="s">
        <v>184</v>
      </c>
      <c r="D166" s="13">
        <f t="shared" si="137"/>
        <v>-0.13700000000000001</v>
      </c>
      <c r="E166" s="13">
        <f>DSA!C169</f>
        <v>-0.13700000000000001</v>
      </c>
      <c r="F166" s="13">
        <f t="shared" ca="1" si="144"/>
        <v>-0.18011750137787289</v>
      </c>
      <c r="G166" s="13">
        <f t="shared" si="145"/>
        <v>9.8214285714285712E-2</v>
      </c>
      <c r="H166" s="13">
        <f>DSA!E169</f>
        <v>-0.33</v>
      </c>
      <c r="I166" s="13">
        <f>DSA!F169</f>
        <v>5.5E-2</v>
      </c>
      <c r="J166" s="13" t="s">
        <v>260</v>
      </c>
      <c r="K166" s="13" t="s">
        <v>261</v>
      </c>
      <c r="L166" s="13" t="s">
        <v>261</v>
      </c>
    </row>
    <row r="167" spans="1:12">
      <c r="A167" s="26">
        <v>165</v>
      </c>
      <c r="B167" s="24" t="s">
        <v>182</v>
      </c>
      <c r="D167" s="13">
        <f t="shared" si="137"/>
        <v>0.183</v>
      </c>
      <c r="E167" s="13">
        <f>DSA!C170</f>
        <v>0.183</v>
      </c>
      <c r="F167" s="13">
        <f t="shared" ca="1" si="144"/>
        <v>0.27975315079630625</v>
      </c>
      <c r="G167" s="13">
        <f t="shared" si="145"/>
        <v>0.20510204081632652</v>
      </c>
      <c r="H167" s="13">
        <f>DSA!E170</f>
        <v>-0.219</v>
      </c>
      <c r="I167" s="13">
        <f>DSA!F170</f>
        <v>0.58499999999999996</v>
      </c>
      <c r="J167" s="13" t="s">
        <v>260</v>
      </c>
      <c r="K167" s="13" t="s">
        <v>261</v>
      </c>
      <c r="L167" s="13" t="s">
        <v>261</v>
      </c>
    </row>
    <row r="168" spans="1:12">
      <c r="A168" s="26">
        <v>166</v>
      </c>
      <c r="B168" s="24" t="s">
        <v>237</v>
      </c>
      <c r="D168" s="13"/>
      <c r="E168" s="13"/>
      <c r="F168" s="13"/>
      <c r="G168" s="13"/>
      <c r="H168" s="13"/>
      <c r="I168" s="13"/>
      <c r="J168" s="13"/>
      <c r="K168" s="13"/>
      <c r="L168" s="13"/>
    </row>
    <row r="169" spans="1:12">
      <c r="A169" s="26">
        <v>167</v>
      </c>
      <c r="B169" s="24" t="s">
        <v>197</v>
      </c>
      <c r="D169" s="13"/>
      <c r="E169" s="13"/>
      <c r="F169" s="13"/>
      <c r="G169" s="13"/>
      <c r="H169" s="13"/>
      <c r="I169" s="13"/>
      <c r="J169" s="13"/>
      <c r="K169" s="13"/>
      <c r="L169" s="13"/>
    </row>
    <row r="170" spans="1:12">
      <c r="A170" s="26">
        <v>168</v>
      </c>
      <c r="B170" s="24" t="s">
        <v>201</v>
      </c>
      <c r="D170" s="13">
        <f t="shared" si="137"/>
        <v>-0.42399999999999999</v>
      </c>
      <c r="E170" s="13">
        <f>DSA!C173</f>
        <v>-0.42399999999999999</v>
      </c>
      <c r="F170" s="13">
        <f t="shared" ca="1" si="144"/>
        <v>-0.49860478574580414</v>
      </c>
      <c r="G170" s="13">
        <f t="shared" si="145"/>
        <v>0.27831632653061222</v>
      </c>
      <c r="H170" s="13">
        <f>DSA!E173</f>
        <v>-0.97</v>
      </c>
      <c r="I170" s="13">
        <f>DSA!F173</f>
        <v>0.121</v>
      </c>
      <c r="J170" s="13" t="s">
        <v>260</v>
      </c>
      <c r="K170" s="13" t="s">
        <v>261</v>
      </c>
      <c r="L170" s="13" t="s">
        <v>261</v>
      </c>
    </row>
    <row r="171" spans="1:12">
      <c r="A171" s="26">
        <v>169</v>
      </c>
      <c r="B171" s="24" t="s">
        <v>173</v>
      </c>
      <c r="D171" s="13">
        <f t="shared" si="137"/>
        <v>-0.27500000000000002</v>
      </c>
      <c r="E171" s="13">
        <f>DSA!C174</f>
        <v>-0.27500000000000002</v>
      </c>
      <c r="F171" s="13">
        <f t="shared" ca="1" si="144"/>
        <v>-7.1422696770241823E-2</v>
      </c>
      <c r="G171" s="13">
        <f t="shared" si="145"/>
        <v>0.18494897959183673</v>
      </c>
      <c r="H171" s="13">
        <f>DSA!E174</f>
        <v>-0.63800000000000001</v>
      </c>
      <c r="I171" s="13">
        <f>DSA!F174</f>
        <v>8.6999999999999994E-2</v>
      </c>
      <c r="J171" s="13" t="s">
        <v>260</v>
      </c>
      <c r="K171" s="13" t="s">
        <v>261</v>
      </c>
      <c r="L171" s="13" t="s">
        <v>261</v>
      </c>
    </row>
    <row r="172" spans="1:12">
      <c r="A172" s="26">
        <v>170</v>
      </c>
      <c r="B172" s="24" t="s">
        <v>175</v>
      </c>
      <c r="D172" s="13">
        <f t="shared" si="137"/>
        <v>-0.23699999999999999</v>
      </c>
      <c r="E172" s="13">
        <f>DSA!C175</f>
        <v>-0.23699999999999999</v>
      </c>
      <c r="F172" s="13">
        <f t="shared" ca="1" si="144"/>
        <v>-0.6449031081369212</v>
      </c>
      <c r="G172" s="13">
        <f t="shared" si="145"/>
        <v>0.29795918367346935</v>
      </c>
      <c r="H172" s="13">
        <f>DSA!E175</f>
        <v>-0.82099999999999995</v>
      </c>
      <c r="I172" s="13">
        <f>DSA!F175</f>
        <v>0.34699999999999998</v>
      </c>
      <c r="J172" s="13" t="s">
        <v>260</v>
      </c>
      <c r="K172" s="13" t="s">
        <v>261</v>
      </c>
      <c r="L172" s="13" t="s">
        <v>261</v>
      </c>
    </row>
    <row r="173" spans="1:12">
      <c r="A173" s="26">
        <v>171</v>
      </c>
      <c r="B173" s="24" t="s">
        <v>171</v>
      </c>
      <c r="D173" s="13">
        <f t="shared" si="137"/>
        <v>-0.36799999999999999</v>
      </c>
      <c r="E173" s="13">
        <f>DSA!C176</f>
        <v>-0.36799999999999999</v>
      </c>
      <c r="F173" s="13">
        <f t="shared" ca="1" si="144"/>
        <v>-6.0169640845751271E-2</v>
      </c>
      <c r="G173" s="13">
        <f t="shared" si="145"/>
        <v>0.30178571428571432</v>
      </c>
      <c r="H173" s="13">
        <f>DSA!E176</f>
        <v>-0.96</v>
      </c>
      <c r="I173" s="13">
        <f>DSA!F176</f>
        <v>0.223</v>
      </c>
      <c r="J173" s="13" t="s">
        <v>260</v>
      </c>
      <c r="K173" s="13" t="s">
        <v>261</v>
      </c>
      <c r="L173" s="13" t="s">
        <v>261</v>
      </c>
    </row>
    <row r="174" spans="1:12">
      <c r="A174" s="26">
        <v>172</v>
      </c>
      <c r="B174" s="24" t="s">
        <v>184</v>
      </c>
      <c r="D174" s="13">
        <f t="shared" si="137"/>
        <v>-0.94499999999999995</v>
      </c>
      <c r="E174" s="13">
        <f>DSA!C177</f>
        <v>-0.94499999999999995</v>
      </c>
      <c r="F174" s="13">
        <f t="shared" ca="1" si="144"/>
        <v>-0.62883725616472008</v>
      </c>
      <c r="G174" s="13">
        <f t="shared" si="145"/>
        <v>0.26403061224489799</v>
      </c>
      <c r="H174" s="13">
        <f>DSA!E177</f>
        <v>-1.4630000000000001</v>
      </c>
      <c r="I174" s="13">
        <f>DSA!F177</f>
        <v>-0.42799999999999999</v>
      </c>
      <c r="J174" s="13" t="s">
        <v>260</v>
      </c>
      <c r="K174" s="13" t="s">
        <v>261</v>
      </c>
      <c r="L174" s="13" t="s">
        <v>261</v>
      </c>
    </row>
    <row r="175" spans="1:12">
      <c r="A175" s="26">
        <v>173</v>
      </c>
      <c r="B175" s="24" t="s">
        <v>182</v>
      </c>
      <c r="D175" s="13">
        <f t="shared" ref="D175:D238" si="146">IF($D$3=0,E175,F175)</f>
        <v>-0.60599999999999998</v>
      </c>
      <c r="E175" s="13">
        <f>DSA!C178</f>
        <v>-0.60599999999999998</v>
      </c>
      <c r="F175" s="13">
        <f t="shared" ca="1" si="144"/>
        <v>-9.5889131734758104E-2</v>
      </c>
      <c r="G175" s="13">
        <f t="shared" si="145"/>
        <v>0.61709183673469392</v>
      </c>
      <c r="H175" s="13">
        <f>DSA!E178</f>
        <v>-1.8160000000000001</v>
      </c>
      <c r="I175" s="13">
        <f>DSA!F178</f>
        <v>0.60299999999999998</v>
      </c>
      <c r="J175" s="13" t="s">
        <v>260</v>
      </c>
      <c r="K175" s="13" t="s">
        <v>261</v>
      </c>
      <c r="L175" s="13" t="s">
        <v>261</v>
      </c>
    </row>
    <row r="176" spans="1:12">
      <c r="A176" s="26">
        <v>174</v>
      </c>
      <c r="B176" s="24" t="s">
        <v>199</v>
      </c>
      <c r="D176" s="13"/>
      <c r="E176" s="13"/>
      <c r="F176" s="13"/>
      <c r="G176" s="13"/>
      <c r="H176" s="13"/>
      <c r="I176" s="13"/>
      <c r="J176" s="13"/>
      <c r="K176" s="13"/>
      <c r="L176" s="13"/>
    </row>
    <row r="177" spans="1:12">
      <c r="A177" s="26">
        <v>175</v>
      </c>
      <c r="B177" s="24" t="s">
        <v>201</v>
      </c>
      <c r="D177" s="13">
        <f t="shared" si="146"/>
        <v>7.6999999999999999E-2</v>
      </c>
      <c r="E177" s="13">
        <f>DSA!C180</f>
        <v>7.6999999999999999E-2</v>
      </c>
      <c r="F177" s="13">
        <f t="shared" ca="1" si="144"/>
        <v>-0.11274406179135039</v>
      </c>
      <c r="G177" s="13">
        <f t="shared" si="145"/>
        <v>0.11607142857142856</v>
      </c>
      <c r="H177" s="13">
        <f>DSA!E180</f>
        <v>-0.151</v>
      </c>
      <c r="I177" s="13">
        <f>DSA!F180</f>
        <v>0.30399999999999999</v>
      </c>
      <c r="J177" s="13" t="s">
        <v>260</v>
      </c>
      <c r="K177" s="13" t="s">
        <v>261</v>
      </c>
      <c r="L177" s="13" t="s">
        <v>261</v>
      </c>
    </row>
    <row r="178" spans="1:12">
      <c r="A178" s="26">
        <v>176</v>
      </c>
      <c r="B178" s="24" t="s">
        <v>173</v>
      </c>
      <c r="D178" s="13">
        <f t="shared" si="146"/>
        <v>4.1000000000000002E-2</v>
      </c>
      <c r="E178" s="13">
        <f>DSA!C181</f>
        <v>4.1000000000000002E-2</v>
      </c>
      <c r="F178" s="13">
        <f t="shared" ca="1" si="144"/>
        <v>0.11405724768157227</v>
      </c>
      <c r="G178" s="13">
        <f t="shared" si="145"/>
        <v>8.1887755102040813E-2</v>
      </c>
      <c r="H178" s="13">
        <f>DSA!E181</f>
        <v>-0.12</v>
      </c>
      <c r="I178" s="13">
        <f>DSA!F181</f>
        <v>0.20100000000000001</v>
      </c>
      <c r="J178" s="13" t="s">
        <v>260</v>
      </c>
      <c r="K178" s="13" t="s">
        <v>261</v>
      </c>
      <c r="L178" s="13" t="s">
        <v>261</v>
      </c>
    </row>
    <row r="179" spans="1:12">
      <c r="A179" s="26">
        <v>177</v>
      </c>
      <c r="B179" s="24" t="s">
        <v>175</v>
      </c>
      <c r="D179" s="13">
        <f t="shared" si="146"/>
        <v>0.108</v>
      </c>
      <c r="E179" s="13">
        <f>DSA!C182</f>
        <v>0.108</v>
      </c>
      <c r="F179" s="13">
        <f t="shared" ca="1" si="144"/>
        <v>-0.1008798617300839</v>
      </c>
      <c r="G179" s="13">
        <f t="shared" si="145"/>
        <v>0.12270408163265306</v>
      </c>
      <c r="H179" s="13">
        <f>DSA!E182</f>
        <v>-0.13300000000000001</v>
      </c>
      <c r="I179" s="13">
        <f>DSA!F182</f>
        <v>0.34799999999999998</v>
      </c>
      <c r="J179" s="13" t="s">
        <v>260</v>
      </c>
      <c r="K179" s="13" t="s">
        <v>261</v>
      </c>
      <c r="L179" s="13" t="s">
        <v>261</v>
      </c>
    </row>
    <row r="180" spans="1:12">
      <c r="A180" s="26">
        <v>178</v>
      </c>
      <c r="B180" s="24" t="s">
        <v>171</v>
      </c>
      <c r="D180" s="13">
        <f t="shared" si="146"/>
        <v>6.9000000000000006E-2</v>
      </c>
      <c r="E180" s="13">
        <f>DSA!C183</f>
        <v>6.9000000000000006E-2</v>
      </c>
      <c r="F180" s="13">
        <f t="shared" ca="1" si="144"/>
        <v>2.6615252503386394E-2</v>
      </c>
      <c r="G180" s="13">
        <f t="shared" si="145"/>
        <v>0.12321428571428571</v>
      </c>
      <c r="H180" s="13">
        <f>DSA!E183</f>
        <v>-0.17299999999999999</v>
      </c>
      <c r="I180" s="13">
        <f>DSA!F183</f>
        <v>0.31</v>
      </c>
      <c r="J180" s="13" t="s">
        <v>260</v>
      </c>
      <c r="K180" s="13" t="s">
        <v>261</v>
      </c>
      <c r="L180" s="13" t="s">
        <v>261</v>
      </c>
    </row>
    <row r="181" spans="1:12">
      <c r="A181" s="26">
        <v>179</v>
      </c>
      <c r="B181" s="24" t="s">
        <v>184</v>
      </c>
      <c r="D181" s="13">
        <f t="shared" si="146"/>
        <v>0.189</v>
      </c>
      <c r="E181" s="13">
        <f>DSA!C184</f>
        <v>0.189</v>
      </c>
      <c r="F181" s="13">
        <f t="shared" ca="1" si="144"/>
        <v>9.6267383795332978E-2</v>
      </c>
      <c r="G181" s="13">
        <f t="shared" si="145"/>
        <v>0.10765306122448981</v>
      </c>
      <c r="H181" s="13">
        <f>DSA!E184</f>
        <v>-2.1999999999999999E-2</v>
      </c>
      <c r="I181" s="13">
        <f>DSA!F184</f>
        <v>0.4</v>
      </c>
      <c r="J181" s="13" t="s">
        <v>260</v>
      </c>
      <c r="K181" s="13" t="s">
        <v>261</v>
      </c>
      <c r="L181" s="13" t="s">
        <v>261</v>
      </c>
    </row>
    <row r="182" spans="1:12">
      <c r="A182" s="26">
        <v>180</v>
      </c>
      <c r="B182" s="24" t="s">
        <v>182</v>
      </c>
      <c r="D182" s="13">
        <f t="shared" si="146"/>
        <v>0.19500000000000001</v>
      </c>
      <c r="E182" s="13">
        <f>DSA!C185</f>
        <v>0.19500000000000001</v>
      </c>
      <c r="F182" s="13">
        <f t="shared" ca="1" si="144"/>
        <v>0.12407974150313533</v>
      </c>
      <c r="G182" s="13">
        <f t="shared" si="145"/>
        <v>0.25510204081632654</v>
      </c>
      <c r="H182" s="13">
        <f>DSA!E185</f>
        <v>-0.30499999999999999</v>
      </c>
      <c r="I182" s="13">
        <f>DSA!F185</f>
        <v>0.69499999999999995</v>
      </c>
      <c r="J182" s="13" t="s">
        <v>260</v>
      </c>
      <c r="K182" s="13" t="s">
        <v>261</v>
      </c>
      <c r="L182" s="13" t="s">
        <v>261</v>
      </c>
    </row>
    <row r="183" spans="1:12">
      <c r="A183" s="26">
        <v>181</v>
      </c>
      <c r="B183" s="24" t="s">
        <v>239</v>
      </c>
      <c r="D183" s="13"/>
      <c r="E183" s="13"/>
      <c r="F183" s="13"/>
      <c r="G183" s="13"/>
      <c r="H183" s="13"/>
      <c r="I183" s="13"/>
      <c r="J183" s="13"/>
      <c r="K183" s="13"/>
      <c r="L183" s="13"/>
    </row>
    <row r="184" spans="1:12">
      <c r="A184" s="26">
        <v>182</v>
      </c>
      <c r="B184" s="24" t="s">
        <v>197</v>
      </c>
      <c r="D184" s="13"/>
      <c r="E184" s="13"/>
      <c r="F184" s="13"/>
      <c r="G184" s="13"/>
      <c r="H184" s="13"/>
      <c r="I184" s="13"/>
      <c r="J184" s="13"/>
      <c r="K184" s="13"/>
      <c r="L184" s="13"/>
    </row>
    <row r="185" spans="1:12">
      <c r="A185" s="26">
        <v>183</v>
      </c>
      <c r="B185" s="24" t="s">
        <v>201</v>
      </c>
      <c r="D185" s="13">
        <f t="shared" si="146"/>
        <v>-9.2999999999999999E-2</v>
      </c>
      <c r="E185" s="13">
        <f>DSA!C188</f>
        <v>-9.2999999999999999E-2</v>
      </c>
      <c r="F185" s="13">
        <f t="shared" ca="1" si="144"/>
        <v>0.20084512334306193</v>
      </c>
      <c r="G185" s="13">
        <f t="shared" si="145"/>
        <v>0.15459183673469387</v>
      </c>
      <c r="H185" s="13">
        <f>DSA!E188</f>
        <v>-0.4</v>
      </c>
      <c r="I185" s="13">
        <f>DSA!F188</f>
        <v>0.20599999999999999</v>
      </c>
      <c r="J185" s="13" t="s">
        <v>260</v>
      </c>
      <c r="K185" s="13" t="s">
        <v>261</v>
      </c>
      <c r="L185" s="13" t="s">
        <v>261</v>
      </c>
    </row>
    <row r="186" spans="1:12">
      <c r="A186" s="26">
        <v>184</v>
      </c>
      <c r="B186" s="24" t="s">
        <v>173</v>
      </c>
      <c r="D186" s="13">
        <f t="shared" si="146"/>
        <v>-0.32800000000000001</v>
      </c>
      <c r="E186" s="13">
        <f>DSA!C189</f>
        <v>-0.32800000000000001</v>
      </c>
      <c r="F186" s="13">
        <f t="shared" ca="1" si="144"/>
        <v>-0.41161599385064818</v>
      </c>
      <c r="G186" s="13">
        <f t="shared" si="145"/>
        <v>0.10612244897959185</v>
      </c>
      <c r="H186" s="13">
        <f>DSA!E189</f>
        <v>-0.54</v>
      </c>
      <c r="I186" s="13">
        <f>DSA!F189</f>
        <v>-0.124</v>
      </c>
      <c r="J186" s="13" t="s">
        <v>260</v>
      </c>
      <c r="K186" s="13" t="s">
        <v>261</v>
      </c>
      <c r="L186" s="13" t="s">
        <v>261</v>
      </c>
    </row>
    <row r="187" spans="1:12">
      <c r="A187" s="26">
        <v>185</v>
      </c>
      <c r="B187" s="24" t="s">
        <v>175</v>
      </c>
      <c r="D187" s="13">
        <f t="shared" si="146"/>
        <v>-0.70299999999999996</v>
      </c>
      <c r="E187" s="13">
        <f>DSA!C190</f>
        <v>-0.70299999999999996</v>
      </c>
      <c r="F187" s="13">
        <f t="shared" ca="1" si="144"/>
        <v>-0.60277974638509613</v>
      </c>
      <c r="G187" s="13">
        <f t="shared" si="145"/>
        <v>0.1788265306122449</v>
      </c>
      <c r="H187" s="13">
        <f>DSA!E190</f>
        <v>-1.044</v>
      </c>
      <c r="I187" s="13">
        <f>DSA!F190</f>
        <v>-0.34300000000000003</v>
      </c>
      <c r="J187" s="13" t="s">
        <v>260</v>
      </c>
      <c r="K187" s="13" t="s">
        <v>261</v>
      </c>
      <c r="L187" s="13" t="s">
        <v>261</v>
      </c>
    </row>
    <row r="188" spans="1:12">
      <c r="A188" s="26">
        <v>186</v>
      </c>
      <c r="B188" s="24" t="s">
        <v>171</v>
      </c>
      <c r="D188" s="13">
        <f t="shared" si="146"/>
        <v>-0.83</v>
      </c>
      <c r="E188" s="13">
        <f>DSA!C191</f>
        <v>-0.83</v>
      </c>
      <c r="F188" s="13">
        <f t="shared" ca="1" si="144"/>
        <v>-0.7806357242745241</v>
      </c>
      <c r="G188" s="13">
        <f t="shared" si="145"/>
        <v>0.18188775510204083</v>
      </c>
      <c r="H188" s="13">
        <f>DSA!E191</f>
        <v>-1.177</v>
      </c>
      <c r="I188" s="13">
        <f>DSA!F191</f>
        <v>-0.46400000000000002</v>
      </c>
      <c r="J188" s="13" t="s">
        <v>260</v>
      </c>
      <c r="K188" s="13" t="s">
        <v>261</v>
      </c>
      <c r="L188" s="13" t="s">
        <v>261</v>
      </c>
    </row>
    <row r="189" spans="1:12">
      <c r="A189" s="26">
        <v>187</v>
      </c>
      <c r="B189" s="24" t="s">
        <v>184</v>
      </c>
      <c r="D189" s="13">
        <f t="shared" si="146"/>
        <v>-0.60499999999999998</v>
      </c>
      <c r="E189" s="13">
        <f>DSA!C192</f>
        <v>-0.60499999999999998</v>
      </c>
      <c r="F189" s="13">
        <f t="shared" ca="1" si="144"/>
        <v>-0.45712113054362663</v>
      </c>
      <c r="G189" s="13">
        <f t="shared" si="145"/>
        <v>0.13928571428571429</v>
      </c>
      <c r="H189" s="13">
        <f>DSA!E192</f>
        <v>-0.86799999999999999</v>
      </c>
      <c r="I189" s="13">
        <f>DSA!F192</f>
        <v>-0.32200000000000001</v>
      </c>
      <c r="J189" s="13" t="s">
        <v>260</v>
      </c>
      <c r="K189" s="13" t="s">
        <v>261</v>
      </c>
      <c r="L189" s="13" t="s">
        <v>261</v>
      </c>
    </row>
    <row r="190" spans="1:12">
      <c r="A190" s="26">
        <v>188</v>
      </c>
      <c r="B190" s="24" t="s">
        <v>182</v>
      </c>
      <c r="D190" s="13">
        <f t="shared" si="146"/>
        <v>-1.103</v>
      </c>
      <c r="E190" s="13">
        <f>DSA!C193</f>
        <v>-1.103</v>
      </c>
      <c r="F190" s="13">
        <f t="shared" ca="1" si="144"/>
        <v>-1.5688026877876426</v>
      </c>
      <c r="G190" s="13">
        <f t="shared" si="145"/>
        <v>0.26760204081632649</v>
      </c>
      <c r="H190" s="13">
        <f>DSA!E193</f>
        <v>-1.6259999999999999</v>
      </c>
      <c r="I190" s="13">
        <f>DSA!F193</f>
        <v>-0.57699999999999996</v>
      </c>
      <c r="J190" s="13" t="s">
        <v>260</v>
      </c>
      <c r="K190" s="13" t="s">
        <v>261</v>
      </c>
      <c r="L190" s="13" t="s">
        <v>261</v>
      </c>
    </row>
    <row r="191" spans="1:12">
      <c r="A191" s="26">
        <v>189</v>
      </c>
      <c r="B191" s="24" t="s">
        <v>199</v>
      </c>
      <c r="D191" s="13"/>
      <c r="E191" s="13"/>
      <c r="F191" s="13"/>
      <c r="G191" s="13"/>
      <c r="H191" s="13"/>
      <c r="I191" s="13"/>
      <c r="J191" s="13"/>
      <c r="K191" s="13"/>
      <c r="L191" s="13"/>
    </row>
    <row r="192" spans="1:12">
      <c r="A192" s="26">
        <v>190</v>
      </c>
      <c r="B192" s="24" t="s">
        <v>201</v>
      </c>
      <c r="D192" s="13">
        <f t="shared" si="146"/>
        <v>-3.2000000000000001E-2</v>
      </c>
      <c r="E192" s="13">
        <f>DSA!C195</f>
        <v>-3.2000000000000001E-2</v>
      </c>
      <c r="F192" s="13">
        <f t="shared" ca="1" si="144"/>
        <v>-2.5308714544086668E-2</v>
      </c>
      <c r="G192" s="13">
        <f t="shared" si="145"/>
        <v>1.5561224489795918E-2</v>
      </c>
      <c r="H192" s="13">
        <f>DSA!E195</f>
        <v>-6.2E-2</v>
      </c>
      <c r="I192" s="13">
        <f>DSA!F195</f>
        <v>-1E-3</v>
      </c>
      <c r="J192" s="13" t="s">
        <v>260</v>
      </c>
      <c r="K192" s="13" t="s">
        <v>261</v>
      </c>
      <c r="L192" s="13" t="s">
        <v>261</v>
      </c>
    </row>
    <row r="193" spans="1:12">
      <c r="A193" s="26">
        <v>191</v>
      </c>
      <c r="B193" s="24" t="s">
        <v>173</v>
      </c>
      <c r="D193" s="13">
        <f t="shared" si="146"/>
        <v>-2.9000000000000001E-2</v>
      </c>
      <c r="E193" s="13">
        <f>DSA!C196</f>
        <v>-2.9000000000000001E-2</v>
      </c>
      <c r="F193" s="13">
        <f t="shared" ca="1" si="144"/>
        <v>-4.4295162666747268E-2</v>
      </c>
      <c r="G193" s="13">
        <f t="shared" si="145"/>
        <v>1.3265306122448979E-2</v>
      </c>
      <c r="H193" s="13">
        <f>DSA!E196</f>
        <v>-5.3999999999999999E-2</v>
      </c>
      <c r="I193" s="13">
        <f>DSA!F196</f>
        <v>-2E-3</v>
      </c>
      <c r="J193" s="13" t="s">
        <v>260</v>
      </c>
      <c r="K193" s="13" t="s">
        <v>261</v>
      </c>
      <c r="L193" s="13" t="s">
        <v>261</v>
      </c>
    </row>
    <row r="194" spans="1:12">
      <c r="A194" s="26">
        <v>192</v>
      </c>
      <c r="B194" s="24" t="s">
        <v>175</v>
      </c>
      <c r="D194" s="13">
        <f t="shared" si="146"/>
        <v>5.2999999999999999E-2</v>
      </c>
      <c r="E194" s="13">
        <f>DSA!C197</f>
        <v>5.2999999999999999E-2</v>
      </c>
      <c r="F194" s="13">
        <f t="shared" ref="F194:F257" ca="1" si="147">H194+(I194-H194)*RAND()</f>
        <v>6.7447708727537165E-2</v>
      </c>
      <c r="G194" s="13">
        <f t="shared" ref="G194:G257" si="148">(I194-H194)/(2*1.96)</f>
        <v>2.1173469387755103E-2</v>
      </c>
      <c r="H194" s="13">
        <f>DSA!E197</f>
        <v>1.0999999999999999E-2</v>
      </c>
      <c r="I194" s="13">
        <f>DSA!F197</f>
        <v>9.4E-2</v>
      </c>
      <c r="J194" s="13" t="s">
        <v>260</v>
      </c>
      <c r="K194" s="13" t="s">
        <v>261</v>
      </c>
      <c r="L194" s="13" t="s">
        <v>261</v>
      </c>
    </row>
    <row r="195" spans="1:12">
      <c r="A195" s="26">
        <v>193</v>
      </c>
      <c r="B195" s="24" t="s">
        <v>171</v>
      </c>
      <c r="D195" s="13">
        <f t="shared" si="146"/>
        <v>-2E-3</v>
      </c>
      <c r="E195" s="13">
        <f>DSA!C198</f>
        <v>-2E-3</v>
      </c>
      <c r="F195" s="13">
        <f t="shared" ca="1" si="147"/>
        <v>-1.1559121862421071E-3</v>
      </c>
      <c r="G195" s="13">
        <f t="shared" si="148"/>
        <v>2.0918367346938773E-2</v>
      </c>
      <c r="H195" s="13">
        <f>DSA!E198</f>
        <v>-4.2999999999999997E-2</v>
      </c>
      <c r="I195" s="13">
        <f>DSA!F198</f>
        <v>3.9E-2</v>
      </c>
      <c r="J195" s="13" t="s">
        <v>260</v>
      </c>
      <c r="K195" s="13" t="s">
        <v>261</v>
      </c>
      <c r="L195" s="13" t="s">
        <v>261</v>
      </c>
    </row>
    <row r="196" spans="1:12">
      <c r="A196" s="26">
        <v>194</v>
      </c>
      <c r="B196" s="24" t="s">
        <v>184</v>
      </c>
      <c r="D196" s="13">
        <f t="shared" si="146"/>
        <v>-1.2E-2</v>
      </c>
      <c r="E196" s="13">
        <f>DSA!C199</f>
        <v>-1.2E-2</v>
      </c>
      <c r="F196" s="13">
        <f t="shared" ca="1" si="147"/>
        <v>-2.2581553302779434E-2</v>
      </c>
      <c r="G196" s="13">
        <f t="shared" si="148"/>
        <v>1.3265306122448979E-2</v>
      </c>
      <c r="H196" s="13">
        <f>DSA!E199</f>
        <v>-3.7999999999999999E-2</v>
      </c>
      <c r="I196" s="13">
        <f>DSA!F199</f>
        <v>1.4E-2</v>
      </c>
      <c r="J196" s="13" t="s">
        <v>260</v>
      </c>
      <c r="K196" s="13" t="s">
        <v>261</v>
      </c>
      <c r="L196" s="13" t="s">
        <v>261</v>
      </c>
    </row>
    <row r="197" spans="1:12">
      <c r="A197" s="26">
        <v>195</v>
      </c>
      <c r="B197" s="24" t="s">
        <v>182</v>
      </c>
      <c r="D197" s="13">
        <f t="shared" si="146"/>
        <v>0.03</v>
      </c>
      <c r="E197" s="13">
        <f>DSA!C200</f>
        <v>0.03</v>
      </c>
      <c r="F197" s="13">
        <f t="shared" ca="1" si="147"/>
        <v>-2.4739003494816302E-2</v>
      </c>
      <c r="G197" s="13">
        <f t="shared" si="148"/>
        <v>2.9081632653061223E-2</v>
      </c>
      <c r="H197" s="13">
        <f>DSA!E200</f>
        <v>-2.7E-2</v>
      </c>
      <c r="I197" s="13">
        <f>DSA!F200</f>
        <v>8.6999999999999994E-2</v>
      </c>
      <c r="J197" s="13" t="s">
        <v>260</v>
      </c>
      <c r="K197" s="13" t="s">
        <v>261</v>
      </c>
      <c r="L197" s="13" t="s">
        <v>261</v>
      </c>
    </row>
    <row r="198" spans="1:12">
      <c r="A198" s="26">
        <v>196</v>
      </c>
      <c r="B198" s="24" t="s">
        <v>241</v>
      </c>
      <c r="D198" s="13"/>
      <c r="E198" s="13"/>
      <c r="F198" s="13"/>
      <c r="G198" s="13"/>
      <c r="H198" s="13"/>
      <c r="I198" s="13"/>
      <c r="J198" s="13"/>
      <c r="K198" s="13"/>
      <c r="L198" s="13"/>
    </row>
    <row r="199" spans="1:12">
      <c r="A199" s="26">
        <v>197</v>
      </c>
      <c r="B199" s="24" t="s">
        <v>197</v>
      </c>
      <c r="D199" s="13"/>
      <c r="E199" s="13"/>
      <c r="F199" s="13"/>
      <c r="G199" s="13"/>
      <c r="H199" s="13"/>
      <c r="I199" s="13"/>
      <c r="J199" s="13"/>
      <c r="K199" s="13"/>
      <c r="L199" s="13"/>
    </row>
    <row r="200" spans="1:12">
      <c r="A200" s="26">
        <v>198</v>
      </c>
      <c r="B200" s="24" t="s">
        <v>201</v>
      </c>
      <c r="D200" s="13">
        <f t="shared" si="146"/>
        <v>-0.39500000000000002</v>
      </c>
      <c r="E200" s="13">
        <f>DSA!C203</f>
        <v>-0.39500000000000002</v>
      </c>
      <c r="F200" s="13">
        <f t="shared" ca="1" si="147"/>
        <v>-0.5559703971973643</v>
      </c>
      <c r="G200" s="13">
        <f t="shared" si="148"/>
        <v>0.10357142857142856</v>
      </c>
      <c r="H200" s="13">
        <f>DSA!E203</f>
        <v>-0.59799999999999998</v>
      </c>
      <c r="I200" s="13">
        <f>DSA!F203</f>
        <v>-0.192</v>
      </c>
      <c r="J200" s="13" t="s">
        <v>260</v>
      </c>
      <c r="K200" s="13" t="s">
        <v>261</v>
      </c>
      <c r="L200" s="13" t="s">
        <v>261</v>
      </c>
    </row>
    <row r="201" spans="1:12">
      <c r="A201" s="26">
        <v>199</v>
      </c>
      <c r="B201" s="24" t="s">
        <v>173</v>
      </c>
      <c r="D201" s="13">
        <f t="shared" si="146"/>
        <v>-0.48699999999999999</v>
      </c>
      <c r="E201" s="13">
        <f>DSA!C204</f>
        <v>-0.48699999999999999</v>
      </c>
      <c r="F201" s="13">
        <f t="shared" ca="1" si="147"/>
        <v>-0.38637554036988736</v>
      </c>
      <c r="G201" s="13">
        <f t="shared" si="148"/>
        <v>6.4285714285714293E-2</v>
      </c>
      <c r="H201" s="13">
        <f>DSA!E204</f>
        <v>-0.61299999999999999</v>
      </c>
      <c r="I201" s="13">
        <f>DSA!F204</f>
        <v>-0.36099999999999999</v>
      </c>
      <c r="J201" s="13" t="s">
        <v>260</v>
      </c>
      <c r="K201" s="13" t="s">
        <v>261</v>
      </c>
      <c r="L201" s="13" t="s">
        <v>261</v>
      </c>
    </row>
    <row r="202" spans="1:12">
      <c r="A202" s="26">
        <v>200</v>
      </c>
      <c r="B202" s="24" t="s">
        <v>175</v>
      </c>
      <c r="D202" s="13">
        <f t="shared" si="146"/>
        <v>-0.36099999999999999</v>
      </c>
      <c r="E202" s="13">
        <f>DSA!C205</f>
        <v>-0.36099999999999999</v>
      </c>
      <c r="F202" s="13">
        <f t="shared" ca="1" si="147"/>
        <v>-0.51981926885327456</v>
      </c>
      <c r="G202" s="13">
        <f t="shared" si="148"/>
        <v>0.10408163265306121</v>
      </c>
      <c r="H202" s="13">
        <f>DSA!E205</f>
        <v>-0.56499999999999995</v>
      </c>
      <c r="I202" s="13">
        <f>DSA!F205</f>
        <v>-0.157</v>
      </c>
      <c r="J202" s="13" t="s">
        <v>260</v>
      </c>
      <c r="K202" s="13" t="s">
        <v>261</v>
      </c>
      <c r="L202" s="13" t="s">
        <v>261</v>
      </c>
    </row>
    <row r="203" spans="1:12">
      <c r="A203" s="26">
        <v>201</v>
      </c>
      <c r="B203" s="24" t="s">
        <v>171</v>
      </c>
      <c r="D203" s="13">
        <f t="shared" si="146"/>
        <v>-0.79700000000000004</v>
      </c>
      <c r="E203" s="13">
        <f>DSA!C206</f>
        <v>-0.79700000000000004</v>
      </c>
      <c r="F203" s="13">
        <f t="shared" ca="1" si="147"/>
        <v>-0.97937435646297699</v>
      </c>
      <c r="G203" s="13">
        <f t="shared" si="148"/>
        <v>0.10637755102040815</v>
      </c>
      <c r="H203" s="13">
        <f>DSA!E206</f>
        <v>-1.0049999999999999</v>
      </c>
      <c r="I203" s="13">
        <f>DSA!F206</f>
        <v>-0.58799999999999997</v>
      </c>
      <c r="J203" s="13" t="s">
        <v>260</v>
      </c>
      <c r="K203" s="13" t="s">
        <v>261</v>
      </c>
      <c r="L203" s="13" t="s">
        <v>261</v>
      </c>
    </row>
    <row r="204" spans="1:12">
      <c r="A204" s="26">
        <v>202</v>
      </c>
      <c r="B204" s="24" t="s">
        <v>184</v>
      </c>
      <c r="D204" s="13">
        <f t="shared" si="146"/>
        <v>-0.71399999999999997</v>
      </c>
      <c r="E204" s="13">
        <f>DSA!C207</f>
        <v>-0.71399999999999997</v>
      </c>
      <c r="F204" s="13">
        <f t="shared" ca="1" si="147"/>
        <v>-0.87422417166059252</v>
      </c>
      <c r="G204" s="13">
        <f t="shared" si="148"/>
        <v>9.0306122448979592E-2</v>
      </c>
      <c r="H204" s="13">
        <f>DSA!E207</f>
        <v>-0.89100000000000001</v>
      </c>
      <c r="I204" s="13">
        <f>DSA!F207</f>
        <v>-0.53700000000000003</v>
      </c>
      <c r="J204" s="13" t="s">
        <v>260</v>
      </c>
      <c r="K204" s="13" t="s">
        <v>261</v>
      </c>
      <c r="L204" s="13" t="s">
        <v>261</v>
      </c>
    </row>
    <row r="205" spans="1:12">
      <c r="A205" s="26">
        <v>203</v>
      </c>
      <c r="B205" s="24" t="s">
        <v>182</v>
      </c>
      <c r="D205" s="13">
        <f t="shared" si="146"/>
        <v>-0.85199999999999998</v>
      </c>
      <c r="E205" s="13">
        <f>DSA!C208</f>
        <v>-0.85199999999999998</v>
      </c>
      <c r="F205" s="13">
        <f t="shared" ca="1" si="147"/>
        <v>-1.0898528257697608</v>
      </c>
      <c r="G205" s="13">
        <f t="shared" si="148"/>
        <v>0.15433673469387754</v>
      </c>
      <c r="H205" s="13">
        <f>DSA!E208</f>
        <v>-1.155</v>
      </c>
      <c r="I205" s="13">
        <f>DSA!F208</f>
        <v>-0.55000000000000004</v>
      </c>
      <c r="J205" s="13" t="s">
        <v>260</v>
      </c>
      <c r="K205" s="13" t="s">
        <v>261</v>
      </c>
      <c r="L205" s="13" t="s">
        <v>261</v>
      </c>
    </row>
    <row r="206" spans="1:12">
      <c r="A206" s="26">
        <v>204</v>
      </c>
      <c r="B206" s="24" t="s">
        <v>243</v>
      </c>
      <c r="D206" s="13"/>
      <c r="E206" s="13"/>
      <c r="F206" s="13"/>
      <c r="G206" s="13"/>
      <c r="H206" s="13"/>
      <c r="I206" s="13"/>
      <c r="J206" s="13"/>
      <c r="K206" s="13"/>
      <c r="L206" s="13"/>
    </row>
    <row r="207" spans="1:12">
      <c r="A207" s="26">
        <v>205</v>
      </c>
      <c r="B207" s="24" t="s">
        <v>197</v>
      </c>
      <c r="D207" s="13"/>
      <c r="E207" s="13"/>
      <c r="F207" s="13"/>
      <c r="G207" s="13"/>
      <c r="H207" s="13"/>
      <c r="I207" s="13"/>
      <c r="J207" s="13"/>
      <c r="K207" s="13"/>
      <c r="L207" s="13"/>
    </row>
    <row r="208" spans="1:12">
      <c r="A208" s="26">
        <v>206</v>
      </c>
      <c r="B208" s="24" t="s">
        <v>201</v>
      </c>
      <c r="D208" s="13">
        <f t="shared" si="146"/>
        <v>-0.251</v>
      </c>
      <c r="E208" s="13">
        <f>DSA!C211</f>
        <v>-0.251</v>
      </c>
      <c r="F208" s="13">
        <f t="shared" ca="1" si="147"/>
        <v>-0.15771492470907311</v>
      </c>
      <c r="G208" s="13">
        <f t="shared" si="148"/>
        <v>0.10663265306122451</v>
      </c>
      <c r="H208" s="13">
        <f>DSA!E211</f>
        <v>-0.46</v>
      </c>
      <c r="I208" s="13">
        <f>DSA!F211</f>
        <v>-4.2000000000000003E-2</v>
      </c>
      <c r="J208" s="13" t="s">
        <v>260</v>
      </c>
      <c r="K208" s="13" t="s">
        <v>261</v>
      </c>
      <c r="L208" s="13" t="s">
        <v>261</v>
      </c>
    </row>
    <row r="209" spans="1:12">
      <c r="A209" s="26">
        <v>207</v>
      </c>
      <c r="B209" s="24" t="s">
        <v>173</v>
      </c>
      <c r="D209" s="13">
        <f t="shared" si="146"/>
        <v>-0.19</v>
      </c>
      <c r="E209" s="13">
        <f>DSA!C212</f>
        <v>-0.19</v>
      </c>
      <c r="F209" s="13">
        <f t="shared" ca="1" si="147"/>
        <v>-0.22532660093583684</v>
      </c>
      <c r="G209" s="13">
        <f t="shared" si="148"/>
        <v>7.4234693877551036E-2</v>
      </c>
      <c r="H209" s="13">
        <f>DSA!E212</f>
        <v>-0.33600000000000002</v>
      </c>
      <c r="I209" s="13">
        <f>DSA!F212</f>
        <v>-4.4999999999999998E-2</v>
      </c>
      <c r="J209" s="13" t="s">
        <v>260</v>
      </c>
      <c r="K209" s="13" t="s">
        <v>261</v>
      </c>
      <c r="L209" s="13" t="s">
        <v>261</v>
      </c>
    </row>
    <row r="210" spans="1:12">
      <c r="A210" s="26">
        <v>208</v>
      </c>
      <c r="B210" s="24" t="s">
        <v>175</v>
      </c>
      <c r="D210" s="13">
        <f t="shared" si="146"/>
        <v>6.0000000000000001E-3</v>
      </c>
      <c r="E210" s="13">
        <f>DSA!C213</f>
        <v>6.0000000000000001E-3</v>
      </c>
      <c r="F210" s="13">
        <f t="shared" ca="1" si="147"/>
        <v>2.9431761166539006E-3</v>
      </c>
      <c r="G210" s="13">
        <f t="shared" si="148"/>
        <v>0.1153061224489796</v>
      </c>
      <c r="H210" s="13">
        <f>DSA!E213</f>
        <v>-0.22</v>
      </c>
      <c r="I210" s="13">
        <f>DSA!F213</f>
        <v>0.23200000000000001</v>
      </c>
      <c r="J210" s="13" t="s">
        <v>260</v>
      </c>
      <c r="K210" s="13" t="s">
        <v>261</v>
      </c>
      <c r="L210" s="13" t="s">
        <v>261</v>
      </c>
    </row>
    <row r="211" spans="1:12">
      <c r="A211" s="26">
        <v>209</v>
      </c>
      <c r="B211" s="24" t="s">
        <v>171</v>
      </c>
      <c r="D211" s="13">
        <f t="shared" si="146"/>
        <v>-0.217</v>
      </c>
      <c r="E211" s="13">
        <f>DSA!C214</f>
        <v>-0.217</v>
      </c>
      <c r="F211" s="13">
        <f t="shared" ca="1" si="147"/>
        <v>-0.1282637647025211</v>
      </c>
      <c r="G211" s="13">
        <f t="shared" si="148"/>
        <v>0.11581632653061225</v>
      </c>
      <c r="H211" s="13">
        <f>DSA!E214</f>
        <v>-0.44400000000000001</v>
      </c>
      <c r="I211" s="13">
        <f>DSA!F214</f>
        <v>0.01</v>
      </c>
      <c r="J211" s="13" t="s">
        <v>260</v>
      </c>
      <c r="K211" s="13" t="s">
        <v>261</v>
      </c>
      <c r="L211" s="13" t="s">
        <v>261</v>
      </c>
    </row>
    <row r="212" spans="1:12">
      <c r="A212" s="26">
        <v>210</v>
      </c>
      <c r="B212" s="24" t="s">
        <v>184</v>
      </c>
      <c r="D212" s="13">
        <f t="shared" si="146"/>
        <v>-0.50600000000000001</v>
      </c>
      <c r="E212" s="13">
        <f>DSA!C215</f>
        <v>-0.50600000000000001</v>
      </c>
      <c r="F212" s="13">
        <f t="shared" ca="1" si="147"/>
        <v>-0.47631387900955208</v>
      </c>
      <c r="G212" s="13">
        <f t="shared" si="148"/>
        <v>9.9744897959183662E-2</v>
      </c>
      <c r="H212" s="13">
        <f>DSA!E215</f>
        <v>-0.70099999999999996</v>
      </c>
      <c r="I212" s="13">
        <f>DSA!F215</f>
        <v>-0.31</v>
      </c>
      <c r="J212" s="13" t="s">
        <v>260</v>
      </c>
      <c r="K212" s="13" t="s">
        <v>261</v>
      </c>
      <c r="L212" s="13" t="s">
        <v>261</v>
      </c>
    </row>
    <row r="213" spans="1:12">
      <c r="A213" s="26">
        <v>211</v>
      </c>
      <c r="B213" s="24" t="s">
        <v>182</v>
      </c>
      <c r="D213" s="13">
        <f t="shared" si="146"/>
        <v>-0.153</v>
      </c>
      <c r="E213" s="13">
        <f>DSA!C216</f>
        <v>-0.153</v>
      </c>
      <c r="F213" s="13">
        <f t="shared" ca="1" si="147"/>
        <v>1.419209389506193E-2</v>
      </c>
      <c r="G213" s="13">
        <f t="shared" si="148"/>
        <v>0.19005102040816327</v>
      </c>
      <c r="H213" s="13">
        <f>DSA!E216</f>
        <v>-0.52500000000000002</v>
      </c>
      <c r="I213" s="13">
        <f>DSA!F216</f>
        <v>0.22</v>
      </c>
      <c r="J213" s="13" t="s">
        <v>260</v>
      </c>
      <c r="K213" s="13" t="s">
        <v>261</v>
      </c>
      <c r="L213" s="13" t="s">
        <v>261</v>
      </c>
    </row>
    <row r="214" spans="1:12">
      <c r="A214" s="26">
        <v>212</v>
      </c>
      <c r="B214" s="24" t="s">
        <v>245</v>
      </c>
      <c r="D214" s="13"/>
      <c r="E214" s="13"/>
      <c r="F214" s="13"/>
      <c r="G214" s="13"/>
      <c r="H214" s="13"/>
      <c r="I214" s="13"/>
      <c r="J214" s="13"/>
      <c r="K214" s="13"/>
      <c r="L214" s="13"/>
    </row>
    <row r="215" spans="1:12">
      <c r="A215" s="26">
        <v>213</v>
      </c>
      <c r="B215" s="24" t="s">
        <v>219</v>
      </c>
      <c r="D215" s="13"/>
      <c r="E215" s="13"/>
      <c r="F215" s="13"/>
      <c r="G215" s="13"/>
      <c r="H215" s="13"/>
      <c r="I215" s="13"/>
      <c r="J215" s="13"/>
      <c r="K215" s="13"/>
      <c r="L215" s="13"/>
    </row>
    <row r="216" spans="1:12">
      <c r="A216" s="26">
        <v>214</v>
      </c>
      <c r="B216" s="24" t="s">
        <v>201</v>
      </c>
      <c r="D216" s="13">
        <f t="shared" si="146"/>
        <v>-0.22700000000000001</v>
      </c>
      <c r="E216" s="13">
        <f>DSA!C219</f>
        <v>-0.22700000000000001</v>
      </c>
      <c r="F216" s="13">
        <f t="shared" ca="1" si="147"/>
        <v>-3.6022886181762859E-2</v>
      </c>
      <c r="G216" s="13">
        <f t="shared" si="148"/>
        <v>0.24821428571428572</v>
      </c>
      <c r="H216" s="13">
        <f>DSA!E219</f>
        <v>-0.72099999999999997</v>
      </c>
      <c r="I216" s="13">
        <f>DSA!F219</f>
        <v>0.252</v>
      </c>
      <c r="J216" s="13" t="s">
        <v>260</v>
      </c>
      <c r="K216" s="13" t="s">
        <v>261</v>
      </c>
      <c r="L216" s="13" t="s">
        <v>261</v>
      </c>
    </row>
    <row r="217" spans="1:12">
      <c r="A217" s="26">
        <v>215</v>
      </c>
      <c r="B217" s="24" t="s">
        <v>173</v>
      </c>
      <c r="D217" s="13">
        <f t="shared" si="146"/>
        <v>-0.51200000000000001</v>
      </c>
      <c r="E217" s="13">
        <f>DSA!C220</f>
        <v>-0.51200000000000001</v>
      </c>
      <c r="F217" s="13">
        <f t="shared" ca="1" si="147"/>
        <v>-0.77242111880436626</v>
      </c>
      <c r="G217" s="13">
        <f t="shared" si="148"/>
        <v>0.15306122448979592</v>
      </c>
      <c r="H217" s="13">
        <f>DSA!E220</f>
        <v>-0.82299999999999995</v>
      </c>
      <c r="I217" s="13">
        <f>DSA!F220</f>
        <v>-0.223</v>
      </c>
      <c r="J217" s="13" t="s">
        <v>260</v>
      </c>
      <c r="K217" s="13" t="s">
        <v>261</v>
      </c>
      <c r="L217" s="13" t="s">
        <v>261</v>
      </c>
    </row>
    <row r="218" spans="1:12">
      <c r="A218" s="26">
        <v>216</v>
      </c>
      <c r="B218" s="24" t="s">
        <v>175</v>
      </c>
      <c r="D218" s="13">
        <f t="shared" si="146"/>
        <v>-0.71199999999999997</v>
      </c>
      <c r="E218" s="13">
        <f>DSA!C221</f>
        <v>-0.71199999999999997</v>
      </c>
      <c r="F218" s="13">
        <f t="shared" ca="1" si="147"/>
        <v>-0.86046631269381657</v>
      </c>
      <c r="G218" s="13">
        <f t="shared" si="148"/>
        <v>0.27474489795918366</v>
      </c>
      <c r="H218" s="13">
        <f>DSA!E221</f>
        <v>-1.258</v>
      </c>
      <c r="I218" s="13">
        <f>DSA!F221</f>
        <v>-0.18099999999999999</v>
      </c>
      <c r="J218" s="13" t="s">
        <v>260</v>
      </c>
      <c r="K218" s="13" t="s">
        <v>261</v>
      </c>
      <c r="L218" s="13" t="s">
        <v>261</v>
      </c>
    </row>
    <row r="219" spans="1:12">
      <c r="A219" s="26">
        <v>217</v>
      </c>
      <c r="B219" s="24" t="s">
        <v>171</v>
      </c>
      <c r="D219" s="13">
        <f t="shared" si="146"/>
        <v>-0.72299999999999998</v>
      </c>
      <c r="E219" s="13">
        <f>DSA!C222</f>
        <v>-0.72299999999999998</v>
      </c>
      <c r="F219" s="13">
        <f t="shared" ca="1" si="147"/>
        <v>-0.61244543219158287</v>
      </c>
      <c r="G219" s="13">
        <f t="shared" si="148"/>
        <v>0.26836734693877545</v>
      </c>
      <c r="H219" s="13">
        <f>DSA!E222</f>
        <v>-1.2629999999999999</v>
      </c>
      <c r="I219" s="13">
        <f>DSA!F222</f>
        <v>-0.21099999999999999</v>
      </c>
      <c r="J219" s="13" t="s">
        <v>260</v>
      </c>
      <c r="K219" s="13" t="s">
        <v>261</v>
      </c>
      <c r="L219" s="13" t="s">
        <v>261</v>
      </c>
    </row>
    <row r="220" spans="1:12">
      <c r="A220" s="26">
        <v>218</v>
      </c>
      <c r="B220" s="24" t="s">
        <v>184</v>
      </c>
      <c r="D220" s="13">
        <f t="shared" si="146"/>
        <v>-0.77600000000000002</v>
      </c>
      <c r="E220" s="13">
        <f>DSA!C223</f>
        <v>-0.77600000000000002</v>
      </c>
      <c r="F220" s="13">
        <f t="shared" ca="1" si="147"/>
        <v>-0.58952668271711439</v>
      </c>
      <c r="G220" s="13">
        <f t="shared" si="148"/>
        <v>0.2278061224489796</v>
      </c>
      <c r="H220" s="13">
        <f>DSA!E223</f>
        <v>-1.214</v>
      </c>
      <c r="I220" s="13">
        <f>DSA!F223</f>
        <v>-0.32100000000000001</v>
      </c>
      <c r="J220" s="13" t="s">
        <v>260</v>
      </c>
      <c r="K220" s="13" t="s">
        <v>261</v>
      </c>
      <c r="L220" s="13" t="s">
        <v>261</v>
      </c>
    </row>
    <row r="221" spans="1:12">
      <c r="A221" s="26">
        <v>219</v>
      </c>
      <c r="B221" s="24" t="s">
        <v>182</v>
      </c>
      <c r="D221" s="13">
        <f t="shared" si="146"/>
        <v>-1.57</v>
      </c>
      <c r="E221" s="13">
        <f>DSA!C224</f>
        <v>-1.57</v>
      </c>
      <c r="F221" s="13">
        <f t="shared" ca="1" si="147"/>
        <v>-2.2835947189743648</v>
      </c>
      <c r="G221" s="13">
        <f t="shared" si="148"/>
        <v>0.59923469387755102</v>
      </c>
      <c r="H221" s="13">
        <f>DSA!E224</f>
        <v>-2.7719999999999998</v>
      </c>
      <c r="I221" s="13">
        <f>DSA!F224</f>
        <v>-0.42299999999999999</v>
      </c>
      <c r="J221" s="13" t="s">
        <v>260</v>
      </c>
      <c r="K221" s="13" t="s">
        <v>261</v>
      </c>
      <c r="L221" s="13" t="s">
        <v>261</v>
      </c>
    </row>
    <row r="222" spans="1:12">
      <c r="A222" s="26">
        <v>220</v>
      </c>
      <c r="B222" s="24" t="s">
        <v>221</v>
      </c>
      <c r="D222" s="13"/>
      <c r="E222" s="13"/>
      <c r="F222" s="13"/>
      <c r="G222" s="13"/>
      <c r="H222" s="13"/>
      <c r="I222" s="13"/>
      <c r="J222" s="13"/>
      <c r="K222" s="13"/>
      <c r="L222" s="13"/>
    </row>
    <row r="223" spans="1:12">
      <c r="A223" s="26">
        <v>221</v>
      </c>
      <c r="B223" s="24" t="s">
        <v>201</v>
      </c>
      <c r="D223" s="13">
        <f t="shared" si="146"/>
        <v>-0.22700000000000001</v>
      </c>
      <c r="E223" s="13">
        <f>DSA!C226</f>
        <v>-0.22700000000000001</v>
      </c>
      <c r="F223" s="13">
        <f t="shared" ca="1" si="147"/>
        <v>-0.162914480167346</v>
      </c>
      <c r="G223" s="13">
        <f t="shared" si="148"/>
        <v>0.27219387755102042</v>
      </c>
      <c r="H223" s="13">
        <f>DSA!E226</f>
        <v>-0.75600000000000001</v>
      </c>
      <c r="I223" s="13">
        <f>DSA!F226</f>
        <v>0.311</v>
      </c>
      <c r="J223" s="13" t="s">
        <v>260</v>
      </c>
      <c r="K223" s="13" t="s">
        <v>261</v>
      </c>
      <c r="L223" s="13" t="s">
        <v>261</v>
      </c>
    </row>
    <row r="224" spans="1:12">
      <c r="A224" s="26">
        <v>222</v>
      </c>
      <c r="B224" s="24" t="s">
        <v>173</v>
      </c>
      <c r="D224" s="13">
        <f t="shared" si="146"/>
        <v>-8.9999999999999993E-3</v>
      </c>
      <c r="E224" s="13">
        <f>DSA!C227</f>
        <v>-8.9999999999999993E-3</v>
      </c>
      <c r="F224" s="13">
        <f t="shared" ca="1" si="147"/>
        <v>8.462053922101942E-2</v>
      </c>
      <c r="G224" s="13">
        <f t="shared" si="148"/>
        <v>0.16785714285714287</v>
      </c>
      <c r="H224" s="13">
        <f>DSA!E227</f>
        <v>-0.33300000000000002</v>
      </c>
      <c r="I224" s="13">
        <f>DSA!F227</f>
        <v>0.32500000000000001</v>
      </c>
      <c r="J224" s="13" t="s">
        <v>260</v>
      </c>
      <c r="K224" s="13" t="s">
        <v>261</v>
      </c>
      <c r="L224" s="13" t="s">
        <v>261</v>
      </c>
    </row>
    <row r="225" spans="1:12">
      <c r="A225" s="26">
        <v>223</v>
      </c>
      <c r="B225" s="24" t="s">
        <v>175</v>
      </c>
      <c r="D225" s="13">
        <f t="shared" si="146"/>
        <v>0.39300000000000002</v>
      </c>
      <c r="E225" s="13">
        <f>DSA!C228</f>
        <v>0.39300000000000002</v>
      </c>
      <c r="F225" s="13">
        <f t="shared" ca="1" si="147"/>
        <v>7.2320167265807866E-2</v>
      </c>
      <c r="G225" s="13">
        <f t="shared" si="148"/>
        <v>0.29744897959183675</v>
      </c>
      <c r="H225" s="13">
        <f>DSA!E228</f>
        <v>-0.17899999999999999</v>
      </c>
      <c r="I225" s="13">
        <f>DSA!F228</f>
        <v>0.98699999999999999</v>
      </c>
      <c r="J225" s="13" t="s">
        <v>260</v>
      </c>
      <c r="K225" s="13" t="s">
        <v>261</v>
      </c>
      <c r="L225" s="13" t="s">
        <v>261</v>
      </c>
    </row>
    <row r="226" spans="1:12">
      <c r="A226" s="26">
        <v>224</v>
      </c>
      <c r="B226" s="24" t="s">
        <v>171</v>
      </c>
      <c r="D226" s="13">
        <f t="shared" si="146"/>
        <v>-0.14000000000000001</v>
      </c>
      <c r="E226" s="13">
        <f>DSA!C229</f>
        <v>-0.14000000000000001</v>
      </c>
      <c r="F226" s="13">
        <f t="shared" ca="1" si="147"/>
        <v>-6.1226969166710887E-2</v>
      </c>
      <c r="G226" s="13">
        <f t="shared" si="148"/>
        <v>0.29489795918367345</v>
      </c>
      <c r="H226" s="13">
        <f>DSA!E229</f>
        <v>-0.70299999999999996</v>
      </c>
      <c r="I226" s="13">
        <f>DSA!F229</f>
        <v>0.45300000000000001</v>
      </c>
      <c r="J226" s="13" t="s">
        <v>260</v>
      </c>
      <c r="K226" s="13" t="s">
        <v>261</v>
      </c>
      <c r="L226" s="13" t="s">
        <v>261</v>
      </c>
    </row>
    <row r="227" spans="1:12">
      <c r="A227" s="26">
        <v>225</v>
      </c>
      <c r="B227" s="24" t="s">
        <v>184</v>
      </c>
      <c r="D227" s="13">
        <f t="shared" si="146"/>
        <v>2.7E-2</v>
      </c>
      <c r="E227" s="13">
        <f>DSA!C230</f>
        <v>2.7E-2</v>
      </c>
      <c r="F227" s="13">
        <f t="shared" ca="1" si="147"/>
        <v>-9.2871207799617106E-2</v>
      </c>
      <c r="G227" s="13">
        <f t="shared" si="148"/>
        <v>0.24744897959183673</v>
      </c>
      <c r="H227" s="13">
        <f>DSA!E230</f>
        <v>-0.46600000000000003</v>
      </c>
      <c r="I227" s="13">
        <f>DSA!F230</f>
        <v>0.504</v>
      </c>
      <c r="J227" s="13" t="s">
        <v>260</v>
      </c>
      <c r="K227" s="13" t="s">
        <v>261</v>
      </c>
      <c r="L227" s="13" t="s">
        <v>261</v>
      </c>
    </row>
    <row r="228" spans="1:12">
      <c r="A228" s="26">
        <v>226</v>
      </c>
      <c r="B228" s="24" t="s">
        <v>182</v>
      </c>
      <c r="D228" s="13">
        <f t="shared" si="146"/>
        <v>0.72</v>
      </c>
      <c r="E228" s="13">
        <f>DSA!C231</f>
        <v>0.72</v>
      </c>
      <c r="F228" s="13">
        <f t="shared" ca="1" si="147"/>
        <v>0.20457526536903142</v>
      </c>
      <c r="G228" s="13">
        <f t="shared" si="148"/>
        <v>0.62117346938775508</v>
      </c>
      <c r="H228" s="13">
        <f>DSA!E231</f>
        <v>-0.46700000000000003</v>
      </c>
      <c r="I228" s="13">
        <f>DSA!F231</f>
        <v>1.968</v>
      </c>
      <c r="J228" s="13" t="s">
        <v>260</v>
      </c>
      <c r="K228" s="13" t="s">
        <v>261</v>
      </c>
      <c r="L228" s="13" t="s">
        <v>261</v>
      </c>
    </row>
    <row r="229" spans="1:12">
      <c r="A229" s="26">
        <v>227</v>
      </c>
      <c r="B229" s="24" t="s">
        <v>247</v>
      </c>
      <c r="D229" s="13"/>
      <c r="E229" s="13"/>
      <c r="F229" s="13"/>
      <c r="G229" s="13"/>
      <c r="H229" s="13"/>
      <c r="I229" s="13"/>
      <c r="J229" s="13"/>
      <c r="K229" s="13"/>
      <c r="L229" s="13"/>
    </row>
    <row r="230" spans="1:12">
      <c r="A230" s="26">
        <v>228</v>
      </c>
      <c r="B230" s="24" t="s">
        <v>219</v>
      </c>
      <c r="D230" s="13"/>
      <c r="E230" s="13"/>
      <c r="F230" s="13"/>
      <c r="G230" s="13"/>
      <c r="H230" s="13"/>
      <c r="I230" s="13"/>
      <c r="J230" s="13"/>
      <c r="K230" s="13"/>
      <c r="L230" s="13"/>
    </row>
    <row r="231" spans="1:12">
      <c r="A231" s="26">
        <v>229</v>
      </c>
      <c r="B231" s="24" t="s">
        <v>201</v>
      </c>
      <c r="D231" s="13">
        <f t="shared" si="146"/>
        <v>-6.6000000000000003E-2</v>
      </c>
      <c r="E231" s="13">
        <f>DSA!C234</f>
        <v>-6.6000000000000003E-2</v>
      </c>
      <c r="F231" s="13">
        <f t="shared" ca="1" si="147"/>
        <v>-0.53965108021250441</v>
      </c>
      <c r="G231" s="13">
        <f t="shared" si="148"/>
        <v>0.39209183673469389</v>
      </c>
      <c r="H231" s="13">
        <f>DSA!E234</f>
        <v>-0.82399999999999995</v>
      </c>
      <c r="I231" s="13">
        <f>DSA!F234</f>
        <v>0.71299999999999997</v>
      </c>
      <c r="J231" s="13" t="s">
        <v>260</v>
      </c>
      <c r="K231" s="13" t="s">
        <v>261</v>
      </c>
      <c r="L231" s="13" t="s">
        <v>261</v>
      </c>
    </row>
    <row r="232" spans="1:12">
      <c r="A232" s="26">
        <v>230</v>
      </c>
      <c r="B232" s="24" t="s">
        <v>173</v>
      </c>
      <c r="D232" s="13">
        <f t="shared" si="146"/>
        <v>-0.24299999999999999</v>
      </c>
      <c r="E232" s="13">
        <f>DSA!C235</f>
        <v>-0.24299999999999999</v>
      </c>
      <c r="F232" s="13">
        <f t="shared" ca="1" si="147"/>
        <v>-0.54042890219060502</v>
      </c>
      <c r="G232" s="13">
        <f t="shared" si="148"/>
        <v>0.24617346938775514</v>
      </c>
      <c r="H232" s="13">
        <f>DSA!E235</f>
        <v>-0.76500000000000001</v>
      </c>
      <c r="I232" s="13">
        <f>DSA!F235</f>
        <v>0.2</v>
      </c>
      <c r="J232" s="13" t="s">
        <v>260</v>
      </c>
      <c r="K232" s="13" t="s">
        <v>261</v>
      </c>
      <c r="L232" s="13" t="s">
        <v>261</v>
      </c>
    </row>
    <row r="233" spans="1:12">
      <c r="A233" s="26">
        <v>231</v>
      </c>
      <c r="B233" s="24" t="s">
        <v>175</v>
      </c>
      <c r="D233" s="13">
        <f t="shared" si="146"/>
        <v>-0.192</v>
      </c>
      <c r="E233" s="13">
        <f>DSA!C236</f>
        <v>-0.192</v>
      </c>
      <c r="F233" s="13">
        <f t="shared" ca="1" si="147"/>
        <v>-0.95313616094135833</v>
      </c>
      <c r="G233" s="13">
        <f t="shared" si="148"/>
        <v>0.40561224489795922</v>
      </c>
      <c r="H233" s="13">
        <f>DSA!E236</f>
        <v>-1.036</v>
      </c>
      <c r="I233" s="13">
        <f>DSA!F236</f>
        <v>0.55400000000000005</v>
      </c>
      <c r="J233" s="13" t="s">
        <v>260</v>
      </c>
      <c r="K233" s="13" t="s">
        <v>261</v>
      </c>
      <c r="L233" s="13" t="s">
        <v>261</v>
      </c>
    </row>
    <row r="234" spans="1:12">
      <c r="A234" s="26">
        <v>232</v>
      </c>
      <c r="B234" s="24" t="s">
        <v>171</v>
      </c>
      <c r="D234" s="13">
        <f t="shared" si="146"/>
        <v>5.3999999999999999E-2</v>
      </c>
      <c r="E234" s="13">
        <f>DSA!C237</f>
        <v>5.3999999999999999E-2</v>
      </c>
      <c r="F234" s="13">
        <f t="shared" ca="1" si="147"/>
        <v>0.23092934101867446</v>
      </c>
      <c r="G234" s="13">
        <f t="shared" si="148"/>
        <v>0.39260204081632655</v>
      </c>
      <c r="H234" s="13">
        <f>DSA!E237</f>
        <v>-0.75</v>
      </c>
      <c r="I234" s="13">
        <f>DSA!F237</f>
        <v>0.78900000000000003</v>
      </c>
      <c r="J234" s="13" t="s">
        <v>260</v>
      </c>
      <c r="K234" s="13" t="s">
        <v>261</v>
      </c>
      <c r="L234" s="13" t="s">
        <v>261</v>
      </c>
    </row>
    <row r="235" spans="1:12">
      <c r="A235" s="26">
        <v>233</v>
      </c>
      <c r="B235" s="24" t="s">
        <v>184</v>
      </c>
      <c r="D235" s="13">
        <f t="shared" si="146"/>
        <v>-0.57199999999999995</v>
      </c>
      <c r="E235" s="13">
        <f>DSA!C238</f>
        <v>-0.57199999999999995</v>
      </c>
      <c r="F235" s="13">
        <f t="shared" ca="1" si="147"/>
        <v>-1.1333828333494544</v>
      </c>
      <c r="G235" s="13">
        <f t="shared" si="148"/>
        <v>0.34464285714285714</v>
      </c>
      <c r="H235" s="13">
        <f>DSA!E238</f>
        <v>-1.28</v>
      </c>
      <c r="I235" s="13">
        <f>DSA!F238</f>
        <v>7.0999999999999994E-2</v>
      </c>
      <c r="J235" s="13" t="s">
        <v>260</v>
      </c>
      <c r="K235" s="13" t="s">
        <v>261</v>
      </c>
      <c r="L235" s="13" t="s">
        <v>261</v>
      </c>
    </row>
    <row r="236" spans="1:12">
      <c r="A236" s="26">
        <v>234</v>
      </c>
      <c r="B236" s="24" t="s">
        <v>182</v>
      </c>
      <c r="D236" s="13">
        <f t="shared" si="146"/>
        <v>0.105</v>
      </c>
      <c r="E236" s="13">
        <f>DSA!C239</f>
        <v>0.105</v>
      </c>
      <c r="F236" s="13">
        <f t="shared" ca="1" si="147"/>
        <v>-1.0634654745403553</v>
      </c>
      <c r="G236" s="13">
        <f t="shared" si="148"/>
        <v>0.85637755102040825</v>
      </c>
      <c r="H236" s="13">
        <f>DSA!E239</f>
        <v>-1.5409999999999999</v>
      </c>
      <c r="I236" s="13">
        <f>DSA!F239</f>
        <v>1.8160000000000001</v>
      </c>
      <c r="J236" s="13" t="s">
        <v>260</v>
      </c>
      <c r="K236" s="13" t="s">
        <v>261</v>
      </c>
      <c r="L236" s="13" t="s">
        <v>261</v>
      </c>
    </row>
    <row r="237" spans="1:12">
      <c r="A237" s="26">
        <v>235</v>
      </c>
      <c r="B237" s="24" t="s">
        <v>221</v>
      </c>
      <c r="D237" s="13">
        <f t="shared" si="146"/>
        <v>0</v>
      </c>
      <c r="E237" s="13">
        <f>DSA!C240</f>
        <v>0</v>
      </c>
      <c r="F237" s="13">
        <f t="shared" ca="1" si="147"/>
        <v>0</v>
      </c>
      <c r="G237" s="13">
        <f t="shared" si="148"/>
        <v>0</v>
      </c>
      <c r="H237" s="13">
        <f>DSA!E240</f>
        <v>0</v>
      </c>
      <c r="I237" s="13">
        <f>DSA!F240</f>
        <v>0</v>
      </c>
      <c r="J237" s="13" t="s">
        <v>260</v>
      </c>
      <c r="K237" s="13" t="s">
        <v>261</v>
      </c>
      <c r="L237" s="13" t="s">
        <v>261</v>
      </c>
    </row>
    <row r="238" spans="1:12">
      <c r="A238" s="26">
        <v>236</v>
      </c>
      <c r="B238" s="24" t="s">
        <v>201</v>
      </c>
      <c r="D238" s="13">
        <f t="shared" si="146"/>
        <v>-0.20899999999999999</v>
      </c>
      <c r="E238" s="13">
        <f>DSA!C241</f>
        <v>-0.20899999999999999</v>
      </c>
      <c r="F238" s="13">
        <f t="shared" ca="1" si="147"/>
        <v>0.55603841559766454</v>
      </c>
      <c r="G238" s="13">
        <f t="shared" si="148"/>
        <v>0.410969387755102</v>
      </c>
      <c r="H238" s="13">
        <f>DSA!E241</f>
        <v>-1.0289999999999999</v>
      </c>
      <c r="I238" s="13">
        <f>DSA!F241</f>
        <v>0.58199999999999996</v>
      </c>
      <c r="J238" s="13" t="s">
        <v>260</v>
      </c>
      <c r="K238" s="13" t="s">
        <v>261</v>
      </c>
      <c r="L238" s="13" t="s">
        <v>261</v>
      </c>
    </row>
    <row r="239" spans="1:12">
      <c r="A239" s="26">
        <v>237</v>
      </c>
      <c r="B239" s="24" t="s">
        <v>173</v>
      </c>
      <c r="D239" s="13">
        <f t="shared" ref="D239:D301" si="149">IF($D$3=0,E239,F239)</f>
        <v>5.7000000000000002E-2</v>
      </c>
      <c r="E239" s="13">
        <f>DSA!C242</f>
        <v>5.7000000000000002E-2</v>
      </c>
      <c r="F239" s="13">
        <f t="shared" ca="1" si="147"/>
        <v>2.5063282951101107E-2</v>
      </c>
      <c r="G239" s="13">
        <f t="shared" si="148"/>
        <v>0.25688775510204082</v>
      </c>
      <c r="H239" s="13">
        <f>DSA!E242</f>
        <v>-0.41899999999999998</v>
      </c>
      <c r="I239" s="13">
        <f>DSA!F242</f>
        <v>0.58799999999999997</v>
      </c>
      <c r="J239" s="13" t="s">
        <v>260</v>
      </c>
      <c r="K239" s="13" t="s">
        <v>261</v>
      </c>
      <c r="L239" s="13" t="s">
        <v>261</v>
      </c>
    </row>
    <row r="240" spans="1:12">
      <c r="A240" s="26">
        <v>238</v>
      </c>
      <c r="B240" s="24" t="s">
        <v>175</v>
      </c>
      <c r="D240" s="13">
        <f t="shared" si="149"/>
        <v>0.22</v>
      </c>
      <c r="E240" s="13">
        <f>DSA!C243</f>
        <v>0.22</v>
      </c>
      <c r="F240" s="13">
        <f t="shared" ca="1" si="147"/>
        <v>-0.44904244206791644</v>
      </c>
      <c r="G240" s="13">
        <f t="shared" si="148"/>
        <v>0.42168367346938779</v>
      </c>
      <c r="H240" s="13">
        <f>DSA!E243</f>
        <v>-0.57299999999999995</v>
      </c>
      <c r="I240" s="13">
        <f>DSA!F243</f>
        <v>1.08</v>
      </c>
      <c r="J240" s="13" t="s">
        <v>260</v>
      </c>
      <c r="K240" s="13" t="s">
        <v>261</v>
      </c>
      <c r="L240" s="13" t="s">
        <v>261</v>
      </c>
    </row>
    <row r="241" spans="1:12">
      <c r="A241" s="26">
        <v>239</v>
      </c>
      <c r="B241" s="24" t="s">
        <v>171</v>
      </c>
      <c r="D241" s="13">
        <f t="shared" si="149"/>
        <v>-0.29899999999999999</v>
      </c>
      <c r="E241" s="13">
        <f>DSA!C244</f>
        <v>-0.29899999999999999</v>
      </c>
      <c r="F241" s="13">
        <f t="shared" ca="1" si="147"/>
        <v>-0.14809067650551433</v>
      </c>
      <c r="G241" s="13">
        <f t="shared" si="148"/>
        <v>0.40688775510204089</v>
      </c>
      <c r="H241" s="13">
        <f>DSA!E244</f>
        <v>-1.0660000000000001</v>
      </c>
      <c r="I241" s="13">
        <f>DSA!F244</f>
        <v>0.52900000000000003</v>
      </c>
      <c r="J241" s="13" t="s">
        <v>260</v>
      </c>
      <c r="K241" s="13" t="s">
        <v>261</v>
      </c>
      <c r="L241" s="13" t="s">
        <v>261</v>
      </c>
    </row>
    <row r="242" spans="1:12">
      <c r="A242" s="26">
        <v>240</v>
      </c>
      <c r="B242" s="24" t="s">
        <v>184</v>
      </c>
      <c r="D242" s="13">
        <f t="shared" si="149"/>
        <v>6.5000000000000002E-2</v>
      </c>
      <c r="E242" s="13">
        <f>DSA!C245</f>
        <v>6.5000000000000002E-2</v>
      </c>
      <c r="F242" s="13">
        <f t="shared" ca="1" si="147"/>
        <v>0.74161788199209566</v>
      </c>
      <c r="G242" s="13">
        <f t="shared" si="148"/>
        <v>0.35918367346938773</v>
      </c>
      <c r="H242" s="13">
        <f>DSA!E245</f>
        <v>-0.61</v>
      </c>
      <c r="I242" s="13">
        <f>DSA!F245</f>
        <v>0.79800000000000004</v>
      </c>
      <c r="J242" s="13" t="s">
        <v>260</v>
      </c>
      <c r="K242" s="13" t="s">
        <v>261</v>
      </c>
      <c r="L242" s="13" t="s">
        <v>261</v>
      </c>
    </row>
    <row r="243" spans="1:12">
      <c r="A243" s="26">
        <v>241</v>
      </c>
      <c r="B243" s="24" t="s">
        <v>182</v>
      </c>
      <c r="D243" s="13">
        <f t="shared" si="149"/>
        <v>-0.27100000000000002</v>
      </c>
      <c r="E243" s="13">
        <f>DSA!C246</f>
        <v>-0.27100000000000002</v>
      </c>
      <c r="F243" s="13">
        <f t="shared" ca="1" si="147"/>
        <v>0.25702451803386017</v>
      </c>
      <c r="G243" s="13">
        <f t="shared" si="148"/>
        <v>0.8839285714285714</v>
      </c>
      <c r="H243" s="13">
        <f>DSA!E246</f>
        <v>-2.012</v>
      </c>
      <c r="I243" s="13">
        <f>DSA!F246</f>
        <v>1.4530000000000001</v>
      </c>
      <c r="J243" s="13" t="s">
        <v>260</v>
      </c>
      <c r="K243" s="13" t="s">
        <v>261</v>
      </c>
      <c r="L243" s="13" t="s">
        <v>261</v>
      </c>
    </row>
    <row r="244" spans="1:12">
      <c r="A244" s="26">
        <v>242</v>
      </c>
      <c r="B244" s="24" t="s">
        <v>249</v>
      </c>
      <c r="D244" s="13"/>
      <c r="E244" s="13"/>
      <c r="F244" s="13"/>
      <c r="G244" s="13"/>
      <c r="H244" s="13"/>
      <c r="I244" s="13"/>
      <c r="J244" s="13"/>
      <c r="K244" s="13"/>
      <c r="L244" s="13"/>
    </row>
    <row r="245" spans="1:12">
      <c r="A245" s="26">
        <v>243</v>
      </c>
      <c r="B245" s="24" t="s">
        <v>219</v>
      </c>
      <c r="D245" s="13"/>
      <c r="E245" s="13"/>
      <c r="F245" s="13"/>
      <c r="G245" s="13"/>
      <c r="H245" s="13"/>
      <c r="I245" s="13"/>
      <c r="J245" s="13"/>
      <c r="K245" s="13"/>
      <c r="L245" s="13"/>
    </row>
    <row r="246" spans="1:12">
      <c r="A246" s="26">
        <v>244</v>
      </c>
      <c r="B246" s="24" t="s">
        <v>201</v>
      </c>
      <c r="D246" s="13">
        <f t="shared" si="149"/>
        <v>-0.221</v>
      </c>
      <c r="E246" s="13">
        <f>DSA!C249</f>
        <v>-0.221</v>
      </c>
      <c r="F246" s="13">
        <f t="shared" ca="1" si="147"/>
        <v>-0.18294068587688894</v>
      </c>
      <c r="G246" s="13">
        <f t="shared" si="148"/>
        <v>0.2471938775510204</v>
      </c>
      <c r="H246" s="13">
        <f>DSA!E249</f>
        <v>-0.71</v>
      </c>
      <c r="I246" s="13">
        <f>DSA!F249</f>
        <v>0.25900000000000001</v>
      </c>
      <c r="J246" s="13" t="s">
        <v>260</v>
      </c>
      <c r="K246" s="13" t="s">
        <v>261</v>
      </c>
      <c r="L246" s="13" t="s">
        <v>261</v>
      </c>
    </row>
    <row r="247" spans="1:12">
      <c r="A247" s="26">
        <v>245</v>
      </c>
      <c r="B247" s="24" t="s">
        <v>173</v>
      </c>
      <c r="D247" s="13">
        <f t="shared" si="149"/>
        <v>-0.51200000000000001</v>
      </c>
      <c r="E247" s="13">
        <f>DSA!C250</f>
        <v>-0.51200000000000001</v>
      </c>
      <c r="F247" s="13">
        <f t="shared" ca="1" si="147"/>
        <v>-0.44681188650470322</v>
      </c>
      <c r="G247" s="13">
        <f t="shared" si="148"/>
        <v>0.14464285714285716</v>
      </c>
      <c r="H247" s="13">
        <f>DSA!E250</f>
        <v>-0.78900000000000003</v>
      </c>
      <c r="I247" s="13">
        <f>DSA!F250</f>
        <v>-0.222</v>
      </c>
      <c r="J247" s="13" t="s">
        <v>260</v>
      </c>
      <c r="K247" s="13" t="s">
        <v>261</v>
      </c>
      <c r="L247" s="13" t="s">
        <v>261</v>
      </c>
    </row>
    <row r="248" spans="1:12">
      <c r="A248" s="26">
        <v>246</v>
      </c>
      <c r="B248" s="24" t="s">
        <v>175</v>
      </c>
      <c r="D248" s="13">
        <f t="shared" si="149"/>
        <v>-0.70899999999999996</v>
      </c>
      <c r="E248" s="13">
        <f>DSA!C251</f>
        <v>-0.70899999999999996</v>
      </c>
      <c r="F248" s="13">
        <f t="shared" ca="1" si="147"/>
        <v>-1.185673432931464</v>
      </c>
      <c r="G248" s="13">
        <f t="shared" si="148"/>
        <v>0.24872448979591841</v>
      </c>
      <c r="H248" s="13">
        <f>DSA!E251</f>
        <v>-1.2010000000000001</v>
      </c>
      <c r="I248" s="13">
        <f>DSA!F251</f>
        <v>-0.22600000000000001</v>
      </c>
      <c r="J248" s="13" t="s">
        <v>260</v>
      </c>
      <c r="K248" s="13" t="s">
        <v>261</v>
      </c>
      <c r="L248" s="13" t="s">
        <v>261</v>
      </c>
    </row>
    <row r="249" spans="1:12">
      <c r="A249" s="26">
        <v>247</v>
      </c>
      <c r="B249" s="24" t="s">
        <v>171</v>
      </c>
      <c r="D249" s="13">
        <f t="shared" si="149"/>
        <v>-0.72699999999999998</v>
      </c>
      <c r="E249" s="13">
        <f>DSA!C252</f>
        <v>-0.72699999999999998</v>
      </c>
      <c r="F249" s="13">
        <f t="shared" ca="1" si="147"/>
        <v>-0.62408264810659719</v>
      </c>
      <c r="G249" s="13">
        <f t="shared" si="148"/>
        <v>0.25688775510204082</v>
      </c>
      <c r="H249" s="13">
        <f>DSA!E252</f>
        <v>-1.23</v>
      </c>
      <c r="I249" s="13">
        <f>DSA!F252</f>
        <v>-0.223</v>
      </c>
      <c r="J249" s="13" t="s">
        <v>260</v>
      </c>
      <c r="K249" s="13" t="s">
        <v>261</v>
      </c>
      <c r="L249" s="13" t="s">
        <v>261</v>
      </c>
    </row>
    <row r="250" spans="1:12">
      <c r="A250" s="26">
        <v>248</v>
      </c>
      <c r="B250" s="24" t="s">
        <v>184</v>
      </c>
      <c r="D250" s="13">
        <f t="shared" si="149"/>
        <v>-0.78</v>
      </c>
      <c r="E250" s="13">
        <f>DSA!C253</f>
        <v>-0.78</v>
      </c>
      <c r="F250" s="13">
        <f t="shared" ca="1" si="147"/>
        <v>-0.72574561275359717</v>
      </c>
      <c r="G250" s="13">
        <f t="shared" si="148"/>
        <v>0.23086734693877553</v>
      </c>
      <c r="H250" s="13">
        <f>DSA!E253</f>
        <v>-1.232</v>
      </c>
      <c r="I250" s="13">
        <f>DSA!F253</f>
        <v>-0.32700000000000001</v>
      </c>
      <c r="J250" s="13" t="s">
        <v>260</v>
      </c>
      <c r="K250" s="13" t="s">
        <v>261</v>
      </c>
      <c r="L250" s="13" t="s">
        <v>261</v>
      </c>
    </row>
    <row r="251" spans="1:12">
      <c r="A251" s="26">
        <v>249</v>
      </c>
      <c r="B251" s="24" t="s">
        <v>182</v>
      </c>
      <c r="D251" s="13">
        <f t="shared" si="149"/>
        <v>-1.522</v>
      </c>
      <c r="E251" s="13">
        <f>DSA!C254</f>
        <v>-1.522</v>
      </c>
      <c r="F251" s="13">
        <f t="shared" ca="1" si="147"/>
        <v>-1.4152422441434929</v>
      </c>
      <c r="G251" s="13">
        <f t="shared" si="148"/>
        <v>0.60688775510204085</v>
      </c>
      <c r="H251" s="13">
        <f>DSA!E254</f>
        <v>-2.7570000000000001</v>
      </c>
      <c r="I251" s="13">
        <f>DSA!F254</f>
        <v>-0.378</v>
      </c>
      <c r="J251" s="13" t="s">
        <v>260</v>
      </c>
      <c r="K251" s="13" t="s">
        <v>261</v>
      </c>
      <c r="L251" s="13" t="s">
        <v>261</v>
      </c>
    </row>
    <row r="252" spans="1:12">
      <c r="A252" s="26">
        <v>250</v>
      </c>
      <c r="B252" s="24" t="s">
        <v>221</v>
      </c>
      <c r="D252" s="13"/>
      <c r="E252" s="13"/>
      <c r="F252" s="13"/>
      <c r="G252" s="13"/>
      <c r="H252" s="13"/>
      <c r="I252" s="13"/>
      <c r="J252" s="13"/>
      <c r="K252" s="13"/>
      <c r="L252" s="13"/>
    </row>
    <row r="253" spans="1:12">
      <c r="A253" s="26">
        <v>251</v>
      </c>
      <c r="B253" s="24" t="s">
        <v>201</v>
      </c>
      <c r="D253" s="13">
        <f t="shared" si="149"/>
        <v>-5.8999999999999997E-2</v>
      </c>
      <c r="E253" s="13">
        <f>DSA!C256</f>
        <v>-5.8999999999999997E-2</v>
      </c>
      <c r="F253" s="13">
        <f t="shared" ca="1" si="147"/>
        <v>-0.10946188052513367</v>
      </c>
      <c r="G253" s="13">
        <f t="shared" si="148"/>
        <v>0.28061224489795922</v>
      </c>
      <c r="H253" s="13">
        <f>DSA!E256</f>
        <v>-0.60299999999999998</v>
      </c>
      <c r="I253" s="13">
        <f>DSA!F256</f>
        <v>0.497</v>
      </c>
      <c r="J253" s="13" t="s">
        <v>260</v>
      </c>
      <c r="K253" s="13" t="s">
        <v>261</v>
      </c>
      <c r="L253" s="13" t="s">
        <v>261</v>
      </c>
    </row>
    <row r="254" spans="1:12">
      <c r="A254" s="26">
        <v>252</v>
      </c>
      <c r="B254" s="24" t="s">
        <v>173</v>
      </c>
      <c r="D254" s="13">
        <f t="shared" si="149"/>
        <v>8.4000000000000005E-2</v>
      </c>
      <c r="E254" s="13">
        <f>DSA!C257</f>
        <v>8.4000000000000005E-2</v>
      </c>
      <c r="F254" s="13">
        <f t="shared" ca="1" si="147"/>
        <v>0.34161100471338024</v>
      </c>
      <c r="G254" s="13">
        <f t="shared" si="148"/>
        <v>0.16530612244897958</v>
      </c>
      <c r="H254" s="13">
        <f>DSA!E257</f>
        <v>-0.24099999999999999</v>
      </c>
      <c r="I254" s="13">
        <f>DSA!F257</f>
        <v>0.40699999999999997</v>
      </c>
      <c r="J254" s="13" t="s">
        <v>260</v>
      </c>
      <c r="K254" s="13" t="s">
        <v>261</v>
      </c>
      <c r="L254" s="13" t="s">
        <v>261</v>
      </c>
    </row>
    <row r="255" spans="1:12">
      <c r="A255" s="26">
        <v>253</v>
      </c>
      <c r="B255" s="24" t="s">
        <v>175</v>
      </c>
      <c r="D255" s="13">
        <f t="shared" si="149"/>
        <v>0.245</v>
      </c>
      <c r="E255" s="13">
        <f>DSA!C258</f>
        <v>0.245</v>
      </c>
      <c r="F255" s="13">
        <f t="shared" ca="1" si="147"/>
        <v>-0.10974922519043448</v>
      </c>
      <c r="G255" s="13">
        <f t="shared" si="148"/>
        <v>0.28010204081632656</v>
      </c>
      <c r="H255" s="13">
        <f>DSA!E258</f>
        <v>-0.30099999999999999</v>
      </c>
      <c r="I255" s="13">
        <f>DSA!F258</f>
        <v>0.79700000000000004</v>
      </c>
      <c r="J255" s="13" t="s">
        <v>260</v>
      </c>
      <c r="K255" s="13" t="s">
        <v>261</v>
      </c>
      <c r="L255" s="13" t="s">
        <v>261</v>
      </c>
    </row>
    <row r="256" spans="1:12">
      <c r="A256" s="26">
        <v>254</v>
      </c>
      <c r="B256" s="24" t="s">
        <v>171</v>
      </c>
      <c r="D256" s="13">
        <f t="shared" si="149"/>
        <v>-0.19400000000000001</v>
      </c>
      <c r="E256" s="13">
        <f>DSA!C259</f>
        <v>-0.19400000000000001</v>
      </c>
      <c r="F256" s="13">
        <f t="shared" ca="1" si="147"/>
        <v>0.34860435398232203</v>
      </c>
      <c r="G256" s="13">
        <f t="shared" si="148"/>
        <v>0.28826530612244894</v>
      </c>
      <c r="H256" s="13">
        <f>DSA!E259</f>
        <v>-0.76800000000000002</v>
      </c>
      <c r="I256" s="13">
        <f>DSA!F259</f>
        <v>0.36199999999999999</v>
      </c>
      <c r="J256" s="13" t="s">
        <v>260</v>
      </c>
      <c r="K256" s="13" t="s">
        <v>261</v>
      </c>
      <c r="L256" s="13" t="s">
        <v>261</v>
      </c>
    </row>
    <row r="257" spans="1:12">
      <c r="A257" s="26">
        <v>255</v>
      </c>
      <c r="B257" s="24" t="s">
        <v>184</v>
      </c>
      <c r="D257" s="13">
        <f t="shared" si="149"/>
        <v>0.14899999999999999</v>
      </c>
      <c r="E257" s="13">
        <f>DSA!C260</f>
        <v>0.14899999999999999</v>
      </c>
      <c r="F257" s="13">
        <f t="shared" ca="1" si="147"/>
        <v>-7.9024566485030201E-2</v>
      </c>
      <c r="G257" s="13">
        <f t="shared" si="148"/>
        <v>0.25994897959183677</v>
      </c>
      <c r="H257" s="13">
        <f>DSA!E260</f>
        <v>-0.35899999999999999</v>
      </c>
      <c r="I257" s="13">
        <f>DSA!F260</f>
        <v>0.66</v>
      </c>
      <c r="J257" s="13" t="s">
        <v>260</v>
      </c>
      <c r="K257" s="13" t="s">
        <v>261</v>
      </c>
      <c r="L257" s="13" t="s">
        <v>261</v>
      </c>
    </row>
    <row r="258" spans="1:12">
      <c r="A258" s="26">
        <v>256</v>
      </c>
      <c r="B258" s="24" t="s">
        <v>182</v>
      </c>
      <c r="D258" s="13">
        <f t="shared" si="149"/>
        <v>0.57999999999999996</v>
      </c>
      <c r="E258" s="13">
        <f>DSA!C261</f>
        <v>0.57999999999999996</v>
      </c>
      <c r="F258" s="13">
        <f t="shared" ref="F258:F315" ca="1" si="150">H258+(I258-H258)*RAND()</f>
        <v>1.434779760378373</v>
      </c>
      <c r="G258" s="13">
        <f t="shared" ref="G258:G315" si="151">(I258-H258)/(2*1.96)</f>
        <v>0.64158163265306112</v>
      </c>
      <c r="H258" s="13">
        <f>DSA!E261</f>
        <v>-0.63300000000000001</v>
      </c>
      <c r="I258" s="13">
        <f>DSA!F261</f>
        <v>1.8819999999999999</v>
      </c>
      <c r="J258" s="13" t="s">
        <v>260</v>
      </c>
      <c r="K258" s="13" t="s">
        <v>261</v>
      </c>
      <c r="L258" s="13" t="s">
        <v>261</v>
      </c>
    </row>
    <row r="259" spans="1:12">
      <c r="A259" s="26">
        <v>257</v>
      </c>
      <c r="B259" s="24" t="s">
        <v>224</v>
      </c>
      <c r="D259" s="13"/>
      <c r="E259" s="13"/>
      <c r="F259" s="13"/>
      <c r="G259" s="13"/>
      <c r="H259" s="13"/>
      <c r="I259" s="13"/>
      <c r="J259" s="13"/>
      <c r="K259" s="13"/>
      <c r="L259" s="13"/>
    </row>
    <row r="260" spans="1:12">
      <c r="A260" s="26">
        <v>258</v>
      </c>
      <c r="B260" s="24" t="s">
        <v>201</v>
      </c>
      <c r="D260" s="13">
        <f t="shared" si="149"/>
        <v>-0.35799999999999998</v>
      </c>
      <c r="E260" s="13">
        <f>DSA!C263</f>
        <v>-0.35799999999999998</v>
      </c>
      <c r="F260" s="13">
        <f t="shared" ca="1" si="150"/>
        <v>-0.60438504551767158</v>
      </c>
      <c r="G260" s="13">
        <f t="shared" si="151"/>
        <v>0.34387755102040812</v>
      </c>
      <c r="H260" s="13">
        <f>DSA!E263</f>
        <v>-1.0389999999999999</v>
      </c>
      <c r="I260" s="13">
        <f>DSA!F263</f>
        <v>0.309</v>
      </c>
      <c r="J260" s="13" t="s">
        <v>260</v>
      </c>
      <c r="K260" s="13" t="s">
        <v>261</v>
      </c>
      <c r="L260" s="13" t="s">
        <v>261</v>
      </c>
    </row>
    <row r="261" spans="1:12">
      <c r="A261" s="26">
        <v>259</v>
      </c>
      <c r="B261" s="24" t="s">
        <v>173</v>
      </c>
      <c r="D261" s="13">
        <f t="shared" si="149"/>
        <v>-0.25</v>
      </c>
      <c r="E261" s="13">
        <f>DSA!C264</f>
        <v>-0.25</v>
      </c>
      <c r="F261" s="13">
        <f t="shared" ca="1" si="150"/>
        <v>-2.8913777062130386E-2</v>
      </c>
      <c r="G261" s="13">
        <f t="shared" si="151"/>
        <v>0.22346938775510203</v>
      </c>
      <c r="H261" s="13">
        <f>DSA!E264</f>
        <v>-0.68799999999999994</v>
      </c>
      <c r="I261" s="13">
        <f>DSA!F264</f>
        <v>0.188</v>
      </c>
      <c r="J261" s="13" t="s">
        <v>260</v>
      </c>
      <c r="K261" s="13" t="s">
        <v>261</v>
      </c>
      <c r="L261" s="13" t="s">
        <v>261</v>
      </c>
    </row>
    <row r="262" spans="1:12">
      <c r="A262" s="26">
        <v>260</v>
      </c>
      <c r="B262" s="24" t="s">
        <v>175</v>
      </c>
      <c r="D262" s="13">
        <f t="shared" si="149"/>
        <v>1.069</v>
      </c>
      <c r="E262" s="13">
        <f>DSA!C265</f>
        <v>1.069</v>
      </c>
      <c r="F262" s="13">
        <f t="shared" ca="1" si="150"/>
        <v>1.2968751186515401</v>
      </c>
      <c r="G262" s="13">
        <f t="shared" si="151"/>
        <v>0.36811224489795918</v>
      </c>
      <c r="H262" s="13">
        <f>DSA!E265</f>
        <v>0.35399999999999998</v>
      </c>
      <c r="I262" s="13">
        <f>DSA!F265</f>
        <v>1.7969999999999999</v>
      </c>
      <c r="J262" s="13" t="s">
        <v>260</v>
      </c>
      <c r="K262" s="13" t="s">
        <v>261</v>
      </c>
      <c r="L262" s="13" t="s">
        <v>261</v>
      </c>
    </row>
    <row r="263" spans="1:12">
      <c r="A263" s="26">
        <v>261</v>
      </c>
      <c r="B263" s="24" t="s">
        <v>171</v>
      </c>
      <c r="D263" s="13">
        <f t="shared" si="149"/>
        <v>0.16200000000000001</v>
      </c>
      <c r="E263" s="13">
        <f>DSA!C266</f>
        <v>0.16200000000000001</v>
      </c>
      <c r="F263" s="13">
        <f t="shared" ca="1" si="150"/>
        <v>-0.21684967792152643</v>
      </c>
      <c r="G263" s="13">
        <f t="shared" si="151"/>
        <v>0.37168367346938774</v>
      </c>
      <c r="H263" s="13">
        <f>DSA!E266</f>
        <v>-0.56699999999999995</v>
      </c>
      <c r="I263" s="13">
        <f>DSA!F266</f>
        <v>0.89</v>
      </c>
      <c r="J263" s="13" t="s">
        <v>260</v>
      </c>
      <c r="K263" s="13" t="s">
        <v>261</v>
      </c>
      <c r="L263" s="13" t="s">
        <v>261</v>
      </c>
    </row>
    <row r="264" spans="1:12">
      <c r="A264" s="26">
        <v>262</v>
      </c>
      <c r="B264" s="24" t="s">
        <v>184</v>
      </c>
      <c r="D264" s="13">
        <f t="shared" si="149"/>
        <v>-5.0000000000000001E-3</v>
      </c>
      <c r="E264" s="13">
        <f>DSA!C267</f>
        <v>-5.0000000000000001E-3</v>
      </c>
      <c r="F264" s="13">
        <f t="shared" ca="1" si="150"/>
        <v>-7.4507317212116231E-2</v>
      </c>
      <c r="G264" s="13">
        <f t="shared" si="151"/>
        <v>0.29974489795918363</v>
      </c>
      <c r="H264" s="13">
        <f>DSA!E267</f>
        <v>-0.59099999999999997</v>
      </c>
      <c r="I264" s="13">
        <f>DSA!F267</f>
        <v>0.58399999999999996</v>
      </c>
      <c r="J264" s="13" t="s">
        <v>260</v>
      </c>
      <c r="K264" s="13" t="s">
        <v>261</v>
      </c>
      <c r="L264" s="13" t="s">
        <v>261</v>
      </c>
    </row>
    <row r="265" spans="1:12">
      <c r="A265" s="26">
        <v>263</v>
      </c>
      <c r="B265" s="24" t="s">
        <v>182</v>
      </c>
      <c r="D265" s="13">
        <f t="shared" si="149"/>
        <v>1.25</v>
      </c>
      <c r="E265" s="13">
        <f>DSA!C268</f>
        <v>1.25</v>
      </c>
      <c r="F265" s="13">
        <f t="shared" ca="1" si="150"/>
        <v>1.0839005668483717</v>
      </c>
      <c r="G265" s="13">
        <f t="shared" si="151"/>
        <v>0.70510204081632644</v>
      </c>
      <c r="H265" s="13">
        <f>DSA!E268</f>
        <v>-0.13300000000000001</v>
      </c>
      <c r="I265" s="13">
        <f>DSA!F268</f>
        <v>2.6309999999999998</v>
      </c>
      <c r="J265" s="13" t="s">
        <v>260</v>
      </c>
      <c r="K265" s="13" t="s">
        <v>261</v>
      </c>
      <c r="L265" s="13" t="s">
        <v>261</v>
      </c>
    </row>
    <row r="266" spans="1:12">
      <c r="A266" s="26">
        <v>264</v>
      </c>
      <c r="B266" s="24" t="s">
        <v>251</v>
      </c>
      <c r="D266" s="13"/>
      <c r="E266" s="13"/>
      <c r="F266" s="13"/>
      <c r="G266" s="13"/>
      <c r="H266" s="13"/>
      <c r="I266" s="13"/>
      <c r="J266" s="13"/>
      <c r="K266" s="13"/>
      <c r="L266" s="13"/>
    </row>
    <row r="267" spans="1:12">
      <c r="A267" s="26">
        <v>265</v>
      </c>
      <c r="B267" s="24" t="s">
        <v>219</v>
      </c>
      <c r="D267" s="13"/>
      <c r="E267" s="13"/>
      <c r="F267" s="13"/>
      <c r="G267" s="13"/>
      <c r="H267" s="13"/>
      <c r="I267" s="13"/>
      <c r="J267" s="13"/>
      <c r="K267" s="13"/>
      <c r="L267" s="13"/>
    </row>
    <row r="268" spans="1:12">
      <c r="A268" s="26">
        <v>266</v>
      </c>
      <c r="B268" s="24" t="s">
        <v>201</v>
      </c>
      <c r="D268" s="13">
        <f t="shared" si="149"/>
        <v>-8.2000000000000003E-2</v>
      </c>
      <c r="E268" s="13">
        <f>DSA!C271</f>
        <v>-8.2000000000000003E-2</v>
      </c>
      <c r="F268" s="13">
        <f t="shared" ca="1" si="150"/>
        <v>-0.55941486496520509</v>
      </c>
      <c r="G268" s="13">
        <f t="shared" si="151"/>
        <v>0.39260204081632649</v>
      </c>
      <c r="H268" s="13">
        <f>DSA!E271</f>
        <v>-0.83899999999999997</v>
      </c>
      <c r="I268" s="13">
        <f>DSA!F271</f>
        <v>0.7</v>
      </c>
      <c r="J268" s="13" t="s">
        <v>260</v>
      </c>
      <c r="K268" s="13" t="s">
        <v>261</v>
      </c>
      <c r="L268" s="13" t="s">
        <v>261</v>
      </c>
    </row>
    <row r="269" spans="1:12">
      <c r="A269" s="26">
        <v>267</v>
      </c>
      <c r="B269" s="24" t="s">
        <v>173</v>
      </c>
      <c r="D269" s="13">
        <f t="shared" si="149"/>
        <v>-0.28999999999999998</v>
      </c>
      <c r="E269" s="13">
        <f>DSA!C272</f>
        <v>-0.28999999999999998</v>
      </c>
      <c r="F269" s="13">
        <f t="shared" ca="1" si="150"/>
        <v>-0.40285372871118574</v>
      </c>
      <c r="G269" s="13">
        <f t="shared" si="151"/>
        <v>0.24005102040816328</v>
      </c>
      <c r="H269" s="13">
        <f>DSA!E272</f>
        <v>-0.73899999999999999</v>
      </c>
      <c r="I269" s="13">
        <f>DSA!F272</f>
        <v>0.20200000000000001</v>
      </c>
      <c r="J269" s="13" t="s">
        <v>260</v>
      </c>
      <c r="K269" s="13" t="s">
        <v>261</v>
      </c>
      <c r="L269" s="13" t="s">
        <v>261</v>
      </c>
    </row>
    <row r="270" spans="1:12">
      <c r="A270" s="26">
        <v>268</v>
      </c>
      <c r="B270" s="24" t="s">
        <v>175</v>
      </c>
      <c r="D270" s="13">
        <f t="shared" si="149"/>
        <v>-0.248</v>
      </c>
      <c r="E270" s="13">
        <f>DSA!C273</f>
        <v>-0.248</v>
      </c>
      <c r="F270" s="13">
        <f t="shared" ca="1" si="150"/>
        <v>-0.31847705507866886</v>
      </c>
      <c r="G270" s="13">
        <f t="shared" si="151"/>
        <v>0.4081632653061224</v>
      </c>
      <c r="H270" s="13">
        <f>DSA!E273</f>
        <v>-1.0309999999999999</v>
      </c>
      <c r="I270" s="13">
        <f>DSA!F273</f>
        <v>0.56899999999999995</v>
      </c>
      <c r="J270" s="13" t="s">
        <v>260</v>
      </c>
      <c r="K270" s="13" t="s">
        <v>261</v>
      </c>
      <c r="L270" s="13" t="s">
        <v>261</v>
      </c>
    </row>
    <row r="271" spans="1:12">
      <c r="A271" s="26">
        <v>269</v>
      </c>
      <c r="B271" s="24" t="s">
        <v>171</v>
      </c>
      <c r="D271" s="13">
        <f t="shared" si="149"/>
        <v>1.0999999999999999E-2</v>
      </c>
      <c r="E271" s="13">
        <f>DSA!C274</f>
        <v>1.0999999999999999E-2</v>
      </c>
      <c r="F271" s="13">
        <f t="shared" ca="1" si="150"/>
        <v>-0.66315825702051923</v>
      </c>
      <c r="G271" s="13">
        <f t="shared" si="151"/>
        <v>0.39413265306122447</v>
      </c>
      <c r="H271" s="13">
        <f>DSA!E274</f>
        <v>-0.72199999999999998</v>
      </c>
      <c r="I271" s="13">
        <f>DSA!F274</f>
        <v>0.82299999999999995</v>
      </c>
      <c r="J271" s="13" t="s">
        <v>260</v>
      </c>
      <c r="K271" s="13" t="s">
        <v>261</v>
      </c>
      <c r="L271" s="13" t="s">
        <v>261</v>
      </c>
    </row>
    <row r="272" spans="1:12">
      <c r="A272" s="26">
        <v>270</v>
      </c>
      <c r="B272" s="24" t="s">
        <v>184</v>
      </c>
      <c r="D272" s="13">
        <f t="shared" si="149"/>
        <v>-0.57299999999999995</v>
      </c>
      <c r="E272" s="13">
        <f>DSA!C275</f>
        <v>-0.57299999999999995</v>
      </c>
      <c r="F272" s="13">
        <f t="shared" ca="1" si="150"/>
        <v>-1.2317229301324972</v>
      </c>
      <c r="G272" s="13">
        <f t="shared" si="151"/>
        <v>0.35816326530612241</v>
      </c>
      <c r="H272" s="13">
        <f>DSA!E275</f>
        <v>-1.2629999999999999</v>
      </c>
      <c r="I272" s="13">
        <f>DSA!F275</f>
        <v>0.14099999999999999</v>
      </c>
      <c r="J272" s="13" t="s">
        <v>260</v>
      </c>
      <c r="K272" s="13" t="s">
        <v>261</v>
      </c>
      <c r="L272" s="13" t="s">
        <v>261</v>
      </c>
    </row>
    <row r="273" spans="1:12">
      <c r="A273" s="26">
        <v>271</v>
      </c>
      <c r="B273" s="24" t="s">
        <v>182</v>
      </c>
      <c r="D273" s="13">
        <f t="shared" si="149"/>
        <v>-0.04</v>
      </c>
      <c r="E273" s="13">
        <f>DSA!C276</f>
        <v>-0.04</v>
      </c>
      <c r="F273" s="13">
        <f t="shared" ca="1" si="150"/>
        <v>0.55645576459998702</v>
      </c>
      <c r="G273" s="13">
        <f t="shared" si="151"/>
        <v>0.83137755102040811</v>
      </c>
      <c r="H273" s="13">
        <f>DSA!E276</f>
        <v>-1.633</v>
      </c>
      <c r="I273" s="13">
        <f>DSA!F276</f>
        <v>1.6259999999999999</v>
      </c>
      <c r="J273" s="13" t="s">
        <v>260</v>
      </c>
      <c r="K273" s="13" t="s">
        <v>261</v>
      </c>
      <c r="L273" s="13" t="s">
        <v>261</v>
      </c>
    </row>
    <row r="274" spans="1:12">
      <c r="A274" s="26">
        <v>272</v>
      </c>
      <c r="B274" s="24" t="s">
        <v>221</v>
      </c>
      <c r="D274" s="13"/>
      <c r="E274" s="13"/>
      <c r="F274" s="13"/>
      <c r="G274" s="13"/>
      <c r="H274" s="13"/>
      <c r="I274" s="13"/>
      <c r="J274" s="13"/>
      <c r="K274" s="13"/>
      <c r="L274" s="13"/>
    </row>
    <row r="275" spans="1:12">
      <c r="A275" s="26">
        <v>273</v>
      </c>
      <c r="B275" s="24" t="s">
        <v>201</v>
      </c>
      <c r="D275" s="13">
        <f t="shared" si="149"/>
        <v>-0.29899999999999999</v>
      </c>
      <c r="E275" s="13">
        <f>DSA!C278</f>
        <v>-0.29899999999999999</v>
      </c>
      <c r="F275" s="13">
        <f t="shared" ca="1" si="150"/>
        <v>0.37032644807842341</v>
      </c>
      <c r="G275" s="13">
        <f t="shared" si="151"/>
        <v>0.42193877551020409</v>
      </c>
      <c r="H275" s="13">
        <f>DSA!E278</f>
        <v>-1.1399999999999999</v>
      </c>
      <c r="I275" s="13">
        <f>DSA!F278</f>
        <v>0.51400000000000001</v>
      </c>
      <c r="J275" s="13" t="s">
        <v>260</v>
      </c>
      <c r="K275" s="13" t="s">
        <v>261</v>
      </c>
      <c r="L275" s="13" t="s">
        <v>261</v>
      </c>
    </row>
    <row r="276" spans="1:12">
      <c r="A276" s="26">
        <v>274</v>
      </c>
      <c r="B276" s="24" t="s">
        <v>173</v>
      </c>
      <c r="D276" s="13">
        <f t="shared" si="149"/>
        <v>5.3999999999999999E-2</v>
      </c>
      <c r="E276" s="13">
        <f>DSA!C279</f>
        <v>5.3999999999999999E-2</v>
      </c>
      <c r="F276" s="13">
        <f t="shared" ca="1" si="150"/>
        <v>0.46804624647489002</v>
      </c>
      <c r="G276" s="13">
        <f t="shared" si="151"/>
        <v>0.26020408163265307</v>
      </c>
      <c r="H276" s="13">
        <f>DSA!E279</f>
        <v>-0.47399999999999998</v>
      </c>
      <c r="I276" s="13">
        <f>DSA!F279</f>
        <v>0.54600000000000004</v>
      </c>
      <c r="J276" s="13" t="s">
        <v>260</v>
      </c>
      <c r="K276" s="13" t="s">
        <v>261</v>
      </c>
      <c r="L276" s="13" t="s">
        <v>261</v>
      </c>
    </row>
    <row r="277" spans="1:12">
      <c r="A277" s="26">
        <v>275</v>
      </c>
      <c r="B277" s="24" t="s">
        <v>175</v>
      </c>
      <c r="D277" s="13">
        <f t="shared" si="149"/>
        <v>5.6000000000000001E-2</v>
      </c>
      <c r="E277" s="13">
        <f>DSA!C280</f>
        <v>5.6000000000000001E-2</v>
      </c>
      <c r="F277" s="13">
        <f t="shared" ca="1" si="150"/>
        <v>0.86212379002264561</v>
      </c>
      <c r="G277" s="13">
        <f t="shared" si="151"/>
        <v>0.45051020408163267</v>
      </c>
      <c r="H277" s="13">
        <f>DSA!E280</f>
        <v>-0.84399999999999997</v>
      </c>
      <c r="I277" s="13">
        <f>DSA!F280</f>
        <v>0.92200000000000004</v>
      </c>
      <c r="J277" s="13" t="s">
        <v>260</v>
      </c>
      <c r="K277" s="13" t="s">
        <v>261</v>
      </c>
      <c r="L277" s="13" t="s">
        <v>261</v>
      </c>
    </row>
    <row r="278" spans="1:12">
      <c r="A278" s="26">
        <v>276</v>
      </c>
      <c r="B278" s="24" t="s">
        <v>171</v>
      </c>
      <c r="D278" s="13">
        <f t="shared" si="149"/>
        <v>-0.56399999999999995</v>
      </c>
      <c r="E278" s="13">
        <f>DSA!C281</f>
        <v>-0.56399999999999995</v>
      </c>
      <c r="F278" s="13">
        <f t="shared" ca="1" si="150"/>
        <v>-0.9344617915237301</v>
      </c>
      <c r="G278" s="13">
        <f t="shared" si="151"/>
        <v>0.43928571428571428</v>
      </c>
      <c r="H278" s="13">
        <f>DSA!E281</f>
        <v>-1.4410000000000001</v>
      </c>
      <c r="I278" s="13">
        <f>DSA!F281</f>
        <v>0.28100000000000003</v>
      </c>
      <c r="J278" s="13" t="s">
        <v>260</v>
      </c>
      <c r="K278" s="13" t="s">
        <v>261</v>
      </c>
      <c r="L278" s="13" t="s">
        <v>261</v>
      </c>
    </row>
    <row r="279" spans="1:12">
      <c r="A279" s="26">
        <v>277</v>
      </c>
      <c r="B279" s="24" t="s">
        <v>184</v>
      </c>
      <c r="D279" s="13">
        <f t="shared" si="149"/>
        <v>-0.26100000000000001</v>
      </c>
      <c r="E279" s="13">
        <f>DSA!C282</f>
        <v>-0.26100000000000001</v>
      </c>
      <c r="F279" s="13">
        <f t="shared" ca="1" si="150"/>
        <v>-0.2539831484147429</v>
      </c>
      <c r="G279" s="13">
        <f t="shared" si="151"/>
        <v>0.38571428571428573</v>
      </c>
      <c r="H279" s="13">
        <f>DSA!E282</f>
        <v>-1.03</v>
      </c>
      <c r="I279" s="13">
        <f>DSA!F282</f>
        <v>0.48199999999999998</v>
      </c>
      <c r="J279" s="13" t="s">
        <v>260</v>
      </c>
      <c r="K279" s="13" t="s">
        <v>261</v>
      </c>
      <c r="L279" s="13" t="s">
        <v>261</v>
      </c>
    </row>
    <row r="280" spans="1:12">
      <c r="A280" s="26">
        <v>278</v>
      </c>
      <c r="B280" s="24" t="s">
        <v>182</v>
      </c>
      <c r="D280" s="13">
        <f t="shared" si="149"/>
        <v>-0.66700000000000004</v>
      </c>
      <c r="E280" s="13">
        <f>DSA!C283</f>
        <v>-0.66700000000000004</v>
      </c>
      <c r="F280" s="13">
        <f t="shared" ca="1" si="150"/>
        <v>-0.56086938407365006</v>
      </c>
      <c r="G280" s="13">
        <f t="shared" si="151"/>
        <v>0.89668367346938782</v>
      </c>
      <c r="H280" s="13">
        <f>DSA!E283</f>
        <v>-2.4580000000000002</v>
      </c>
      <c r="I280" s="13">
        <f>DSA!F283</f>
        <v>1.0569999999999999</v>
      </c>
      <c r="J280" s="13" t="s">
        <v>260</v>
      </c>
      <c r="K280" s="13" t="s">
        <v>261</v>
      </c>
      <c r="L280" s="13" t="s">
        <v>261</v>
      </c>
    </row>
    <row r="281" spans="1:12">
      <c r="A281" s="26">
        <v>279</v>
      </c>
      <c r="B281" s="24" t="s">
        <v>224</v>
      </c>
      <c r="D281" s="13"/>
      <c r="E281" s="13"/>
      <c r="F281" s="13"/>
      <c r="G281" s="13"/>
      <c r="H281" s="13"/>
      <c r="I281" s="13"/>
      <c r="J281" s="13"/>
      <c r="K281" s="13"/>
      <c r="L281" s="13"/>
    </row>
    <row r="282" spans="1:12">
      <c r="A282" s="26">
        <v>280</v>
      </c>
      <c r="B282" s="24" t="s">
        <v>201</v>
      </c>
      <c r="D282" s="13">
        <f t="shared" si="149"/>
        <v>-6.2E-2</v>
      </c>
      <c r="E282" s="13">
        <f>DSA!C285</f>
        <v>-6.2E-2</v>
      </c>
      <c r="F282" s="13">
        <f t="shared" ca="1" si="150"/>
        <v>-0.37523025733933313</v>
      </c>
      <c r="G282" s="13">
        <f t="shared" si="151"/>
        <v>0.42015306122448981</v>
      </c>
      <c r="H282" s="13">
        <f>DSA!E285</f>
        <v>-0.91</v>
      </c>
      <c r="I282" s="13">
        <f>DSA!F285</f>
        <v>0.73699999999999999</v>
      </c>
      <c r="J282" s="13" t="s">
        <v>260</v>
      </c>
      <c r="K282" s="13" t="s">
        <v>261</v>
      </c>
      <c r="L282" s="13" t="s">
        <v>261</v>
      </c>
    </row>
    <row r="283" spans="1:12">
      <c r="A283" s="26">
        <v>281</v>
      </c>
      <c r="B283" s="24" t="s">
        <v>173</v>
      </c>
      <c r="D283" s="13">
        <f t="shared" si="149"/>
        <v>0.17599999999999999</v>
      </c>
      <c r="E283" s="13">
        <f>DSA!C286</f>
        <v>0.17599999999999999</v>
      </c>
      <c r="F283" s="13">
        <f t="shared" ca="1" si="150"/>
        <v>-1.7014715541201708E-2</v>
      </c>
      <c r="G283" s="13">
        <f t="shared" si="151"/>
        <v>0.26275510204081631</v>
      </c>
      <c r="H283" s="13">
        <f>DSA!E286</f>
        <v>-0.35599999999999998</v>
      </c>
      <c r="I283" s="13">
        <f>DSA!F286</f>
        <v>0.67400000000000004</v>
      </c>
      <c r="J283" s="13" t="s">
        <v>260</v>
      </c>
      <c r="K283" s="13" t="s">
        <v>261</v>
      </c>
      <c r="L283" s="13" t="s">
        <v>261</v>
      </c>
    </row>
    <row r="284" spans="1:12">
      <c r="A284" s="26">
        <v>282</v>
      </c>
      <c r="B284" s="24" t="s">
        <v>175</v>
      </c>
      <c r="D284" s="13">
        <f t="shared" si="149"/>
        <v>0.441</v>
      </c>
      <c r="E284" s="13">
        <f>DSA!C287</f>
        <v>0.441</v>
      </c>
      <c r="F284" s="13">
        <f t="shared" ca="1" si="150"/>
        <v>0.19337651347755597</v>
      </c>
      <c r="G284" s="13">
        <f t="shared" si="151"/>
        <v>0.44081632653061226</v>
      </c>
      <c r="H284" s="13">
        <f>DSA!E287</f>
        <v>-0.438</v>
      </c>
      <c r="I284" s="13">
        <f>DSA!F287</f>
        <v>1.29</v>
      </c>
      <c r="J284" s="13" t="s">
        <v>260</v>
      </c>
      <c r="K284" s="13" t="s">
        <v>261</v>
      </c>
      <c r="L284" s="13" t="s">
        <v>261</v>
      </c>
    </row>
    <row r="285" spans="1:12">
      <c r="A285" s="26">
        <v>283</v>
      </c>
      <c r="B285" s="24" t="s">
        <v>171</v>
      </c>
      <c r="D285" s="13">
        <f t="shared" si="149"/>
        <v>-0.04</v>
      </c>
      <c r="E285" s="13">
        <f>DSA!C288</f>
        <v>-0.04</v>
      </c>
      <c r="F285" s="13">
        <f t="shared" ca="1" si="150"/>
        <v>7.6879990466399595E-2</v>
      </c>
      <c r="G285" s="13">
        <f t="shared" si="151"/>
        <v>0.42806122448979589</v>
      </c>
      <c r="H285" s="13">
        <f>DSA!E288</f>
        <v>-0.92400000000000004</v>
      </c>
      <c r="I285" s="13">
        <f>DSA!F288</f>
        <v>0.754</v>
      </c>
      <c r="J285" s="13" t="s">
        <v>260</v>
      </c>
      <c r="K285" s="13" t="s">
        <v>261</v>
      </c>
      <c r="L285" s="13" t="s">
        <v>261</v>
      </c>
    </row>
    <row r="286" spans="1:12">
      <c r="A286" s="26">
        <v>284</v>
      </c>
      <c r="B286" s="24" t="s">
        <v>184</v>
      </c>
      <c r="D286" s="13">
        <f t="shared" si="149"/>
        <v>0.35199999999999998</v>
      </c>
      <c r="E286" s="13">
        <f>DSA!C289</f>
        <v>0.35199999999999998</v>
      </c>
      <c r="F286" s="13">
        <f t="shared" ca="1" si="150"/>
        <v>0.9062938831745827</v>
      </c>
      <c r="G286" s="13">
        <f t="shared" si="151"/>
        <v>0.38596938775510203</v>
      </c>
      <c r="H286" s="13">
        <f>DSA!E289</f>
        <v>-0.40600000000000003</v>
      </c>
      <c r="I286" s="13">
        <f>DSA!F289</f>
        <v>1.107</v>
      </c>
      <c r="J286" s="13" t="s">
        <v>260</v>
      </c>
      <c r="K286" s="13" t="s">
        <v>261</v>
      </c>
      <c r="L286" s="13" t="s">
        <v>261</v>
      </c>
    </row>
    <row r="287" spans="1:12">
      <c r="A287" s="26">
        <v>285</v>
      </c>
      <c r="B287" s="24" t="s">
        <v>182</v>
      </c>
      <c r="D287" s="13">
        <f t="shared" si="149"/>
        <v>0.25600000000000001</v>
      </c>
      <c r="E287" s="13">
        <f>DSA!C290</f>
        <v>0.25600000000000001</v>
      </c>
      <c r="F287" s="13">
        <f t="shared" ca="1" si="150"/>
        <v>-0.43513657202430167</v>
      </c>
      <c r="G287" s="13">
        <f t="shared" si="151"/>
        <v>0.86505102040816328</v>
      </c>
      <c r="H287" s="13">
        <f>DSA!E290</f>
        <v>-1.476</v>
      </c>
      <c r="I287" s="13">
        <f>DSA!F290</f>
        <v>1.915</v>
      </c>
      <c r="J287" s="13" t="s">
        <v>260</v>
      </c>
      <c r="K287" s="13" t="s">
        <v>261</v>
      </c>
      <c r="L287" s="13" t="s">
        <v>261</v>
      </c>
    </row>
    <row r="288" spans="1:12">
      <c r="A288" s="26">
        <v>286</v>
      </c>
      <c r="B288" s="24" t="s">
        <v>253</v>
      </c>
      <c r="D288" s="13"/>
      <c r="E288" s="13"/>
      <c r="F288" s="13"/>
      <c r="G288" s="13"/>
      <c r="H288" s="13"/>
      <c r="I288" s="13"/>
      <c r="J288" s="13"/>
      <c r="K288" s="13"/>
      <c r="L288" s="13"/>
    </row>
    <row r="289" spans="1:12">
      <c r="A289" s="26">
        <v>287</v>
      </c>
      <c r="B289" s="24" t="s">
        <v>71</v>
      </c>
      <c r="D289" s="13"/>
      <c r="E289" s="13"/>
      <c r="F289" s="13"/>
      <c r="G289" s="13"/>
      <c r="H289" s="13"/>
      <c r="I289" s="13"/>
      <c r="J289" s="13"/>
      <c r="K289" s="13"/>
      <c r="L289" s="13"/>
    </row>
    <row r="290" spans="1:12">
      <c r="A290" s="26">
        <v>288</v>
      </c>
      <c r="B290" s="24">
        <v>1</v>
      </c>
      <c r="D290" s="13">
        <f t="shared" si="149"/>
        <v>2.8624251914617101E-2</v>
      </c>
      <c r="E290" s="13">
        <f>DSA!C293</f>
        <v>2.8624251914617101E-2</v>
      </c>
      <c r="F290" s="13">
        <f t="shared" ca="1" si="150"/>
        <v>9.3935108903956399E-2</v>
      </c>
      <c r="G290" s="13">
        <f t="shared" si="151"/>
        <v>0.1471938775510204</v>
      </c>
      <c r="H290" s="13">
        <f>DSA!E293</f>
        <v>-0.39960000000000001</v>
      </c>
      <c r="I290" s="13">
        <f>DSA!F293</f>
        <v>0.1774</v>
      </c>
      <c r="J290" s="13" t="s">
        <v>260</v>
      </c>
      <c r="K290" s="13" t="s">
        <v>261</v>
      </c>
      <c r="L290" s="13" t="s">
        <v>261</v>
      </c>
    </row>
    <row r="291" spans="1:12">
      <c r="A291" s="26">
        <v>289</v>
      </c>
      <c r="B291" s="24">
        <v>2</v>
      </c>
      <c r="D291" s="13">
        <f t="shared" si="149"/>
        <v>-0.38052507958408299</v>
      </c>
      <c r="E291" s="13">
        <f>DSA!C294</f>
        <v>-0.38052507958408299</v>
      </c>
      <c r="F291" s="13">
        <f t="shared" ca="1" si="150"/>
        <v>-0.5292850029295999</v>
      </c>
      <c r="G291" s="13">
        <f t="shared" si="151"/>
        <v>0.10568239795918367</v>
      </c>
      <c r="H291" s="13">
        <f>DSA!E294</f>
        <v>-0.68020000000000003</v>
      </c>
      <c r="I291" s="13">
        <f>DSA!F294</f>
        <v>-0.26592500000000002</v>
      </c>
      <c r="J291" s="13" t="s">
        <v>260</v>
      </c>
      <c r="K291" s="13" t="s">
        <v>261</v>
      </c>
      <c r="L291" s="13" t="s">
        <v>261</v>
      </c>
    </row>
    <row r="292" spans="1:12">
      <c r="A292" s="26">
        <v>290</v>
      </c>
      <c r="B292" s="24">
        <v>3</v>
      </c>
      <c r="D292" s="13">
        <f t="shared" si="149"/>
        <v>0.63743017676464697</v>
      </c>
      <c r="E292" s="13">
        <f>DSA!C295</f>
        <v>0.63743017676464697</v>
      </c>
      <c r="F292" s="13">
        <f t="shared" ca="1" si="150"/>
        <v>0.69501693980151413</v>
      </c>
      <c r="G292" s="13">
        <f t="shared" si="151"/>
        <v>0.15415816326530613</v>
      </c>
      <c r="H292" s="13">
        <f>DSA!E295</f>
        <v>0.18210000000000001</v>
      </c>
      <c r="I292" s="13">
        <f>DSA!F295</f>
        <v>0.78639999999999999</v>
      </c>
      <c r="J292" s="13" t="s">
        <v>260</v>
      </c>
      <c r="K292" s="13" t="s">
        <v>261</v>
      </c>
      <c r="L292" s="13" t="s">
        <v>261</v>
      </c>
    </row>
    <row r="293" spans="1:12">
      <c r="A293" s="26">
        <v>291</v>
      </c>
      <c r="B293" s="24">
        <v>4</v>
      </c>
      <c r="D293" s="13">
        <f t="shared" si="149"/>
        <v>8.8382624857028594E-2</v>
      </c>
      <c r="E293" s="13">
        <f>DSA!C296</f>
        <v>8.8382624857028594E-2</v>
      </c>
      <c r="F293" s="13">
        <f t="shared" ca="1" si="150"/>
        <v>1.8237607337596717E-3</v>
      </c>
      <c r="G293" s="13">
        <f t="shared" si="151"/>
        <v>0.16601977040816326</v>
      </c>
      <c r="H293" s="13">
        <f>DSA!E296</f>
        <v>-0.39779750000000003</v>
      </c>
      <c r="I293" s="13">
        <f>DSA!F296</f>
        <v>0.253</v>
      </c>
      <c r="J293" s="13" t="s">
        <v>260</v>
      </c>
      <c r="K293" s="13" t="s">
        <v>261</v>
      </c>
      <c r="L293" s="13" t="s">
        <v>261</v>
      </c>
    </row>
    <row r="294" spans="1:12">
      <c r="A294" s="26">
        <v>292</v>
      </c>
      <c r="B294" s="24">
        <v>5</v>
      </c>
      <c r="D294" s="13">
        <f t="shared" si="149"/>
        <v>-0.68689771413717304</v>
      </c>
      <c r="E294" s="13">
        <f>DSA!C297</f>
        <v>-0.68689771413717304</v>
      </c>
      <c r="F294" s="13">
        <f t="shared" ca="1" si="150"/>
        <v>-0.60550380614090527</v>
      </c>
      <c r="G294" s="13">
        <f t="shared" si="151"/>
        <v>0.14137755102040817</v>
      </c>
      <c r="H294" s="13">
        <f>DSA!E297</f>
        <v>-1.103</v>
      </c>
      <c r="I294" s="13">
        <f>DSA!F297</f>
        <v>-0.54879999999999995</v>
      </c>
      <c r="J294" s="13" t="s">
        <v>260</v>
      </c>
      <c r="K294" s="13" t="s">
        <v>261</v>
      </c>
      <c r="L294" s="13" t="s">
        <v>261</v>
      </c>
    </row>
    <row r="295" spans="1:12">
      <c r="A295" s="26">
        <v>293</v>
      </c>
      <c r="B295" s="24">
        <v>6</v>
      </c>
      <c r="D295" s="13">
        <f t="shared" si="149"/>
        <v>-0.74987690028994203</v>
      </c>
      <c r="E295" s="13">
        <f>DSA!C298</f>
        <v>-0.74987690028994203</v>
      </c>
      <c r="F295" s="13">
        <f t="shared" ca="1" si="150"/>
        <v>-0.91073496963386069</v>
      </c>
      <c r="G295" s="13">
        <f t="shared" si="151"/>
        <v>0.23375000000000001</v>
      </c>
      <c r="H295" s="13">
        <f>DSA!E298</f>
        <v>-1.4419</v>
      </c>
      <c r="I295" s="13">
        <f>DSA!F298</f>
        <v>-0.52559999999999996</v>
      </c>
      <c r="J295" s="13" t="s">
        <v>260</v>
      </c>
      <c r="K295" s="13" t="s">
        <v>261</v>
      </c>
      <c r="L295" s="13" t="s">
        <v>261</v>
      </c>
    </row>
    <row r="296" spans="1:12">
      <c r="A296" s="26">
        <v>294</v>
      </c>
      <c r="B296" s="24">
        <v>7</v>
      </c>
      <c r="D296" s="13">
        <f t="shared" si="149"/>
        <v>-0.14286323699460099</v>
      </c>
      <c r="E296" s="13">
        <f>DSA!C299</f>
        <v>-0.14286323699460099</v>
      </c>
      <c r="F296" s="13">
        <f t="shared" ca="1" si="150"/>
        <v>-0.25943740059474257</v>
      </c>
      <c r="G296" s="13">
        <f t="shared" si="151"/>
        <v>5.3787627551020407E-2</v>
      </c>
      <c r="H296" s="13">
        <f>DSA!E299</f>
        <v>-0.29919499999999999</v>
      </c>
      <c r="I296" s="13">
        <f>DSA!F299</f>
        <v>-8.8347499999999995E-2</v>
      </c>
      <c r="J296" s="13" t="s">
        <v>260</v>
      </c>
      <c r="K296" s="13" t="s">
        <v>261</v>
      </c>
      <c r="L296" s="13" t="s">
        <v>261</v>
      </c>
    </row>
    <row r="297" spans="1:12">
      <c r="A297" s="26">
        <v>295</v>
      </c>
      <c r="B297" s="24">
        <v>8</v>
      </c>
      <c r="D297" s="13">
        <f t="shared" si="149"/>
        <v>-5.3202820823835199E-2</v>
      </c>
      <c r="E297" s="13">
        <f>DSA!C300</f>
        <v>-5.3202820823835199E-2</v>
      </c>
      <c r="F297" s="13">
        <f t="shared" ca="1" si="150"/>
        <v>-0.13543416084717469</v>
      </c>
      <c r="G297" s="13">
        <f t="shared" si="151"/>
        <v>4.4029272959183678E-2</v>
      </c>
      <c r="H297" s="13">
        <f>DSA!E300</f>
        <v>-0.17860000000000001</v>
      </c>
      <c r="I297" s="13">
        <f>DSA!F300</f>
        <v>-6.0052500000000002E-3</v>
      </c>
      <c r="J297" s="13" t="s">
        <v>260</v>
      </c>
      <c r="K297" s="13" t="s">
        <v>261</v>
      </c>
      <c r="L297" s="13" t="s">
        <v>261</v>
      </c>
    </row>
    <row r="298" spans="1:12">
      <c r="A298" s="26">
        <v>296</v>
      </c>
      <c r="B298" s="24">
        <v>9</v>
      </c>
      <c r="D298" s="13">
        <f t="shared" si="149"/>
        <v>-0.32979222055588903</v>
      </c>
      <c r="E298" s="13">
        <f>DSA!C301</f>
        <v>-0.32979222055588903</v>
      </c>
      <c r="F298" s="13">
        <f t="shared" ca="1" si="150"/>
        <v>-0.50798076444458307</v>
      </c>
      <c r="G298" s="13">
        <f t="shared" si="151"/>
        <v>6.1224489795918366E-2</v>
      </c>
      <c r="H298" s="13">
        <f>DSA!E301</f>
        <v>-0.50829999999999997</v>
      </c>
      <c r="I298" s="13">
        <f>DSA!F301</f>
        <v>-0.26829999999999998</v>
      </c>
      <c r="J298" s="13" t="s">
        <v>260</v>
      </c>
      <c r="K298" s="13" t="s">
        <v>261</v>
      </c>
      <c r="L298" s="13" t="s">
        <v>261</v>
      </c>
    </row>
    <row r="299" spans="1:12">
      <c r="A299" s="26">
        <v>297</v>
      </c>
      <c r="B299" s="24">
        <v>10</v>
      </c>
      <c r="D299" s="13">
        <f t="shared" si="149"/>
        <v>-0.24439870566586699</v>
      </c>
      <c r="E299" s="13">
        <f>DSA!C302</f>
        <v>-0.24439870566586699</v>
      </c>
      <c r="F299" s="13">
        <f t="shared" ca="1" si="150"/>
        <v>-0.40409880384263103</v>
      </c>
      <c r="G299" s="13">
        <f t="shared" si="151"/>
        <v>6.8316326530612259E-2</v>
      </c>
      <c r="H299" s="13">
        <f>DSA!E302</f>
        <v>-0.4415</v>
      </c>
      <c r="I299" s="13">
        <f>DSA!F302</f>
        <v>-0.17369999999999999</v>
      </c>
      <c r="J299" s="13" t="s">
        <v>260</v>
      </c>
      <c r="K299" s="13" t="s">
        <v>261</v>
      </c>
      <c r="L299" s="13" t="s">
        <v>261</v>
      </c>
    </row>
    <row r="300" spans="1:12">
      <c r="A300" s="26">
        <v>298</v>
      </c>
      <c r="B300" s="24">
        <v>11</v>
      </c>
      <c r="D300" s="13">
        <f t="shared" si="149"/>
        <v>-8.5391674753049398E-3</v>
      </c>
      <c r="E300" s="13">
        <f>DSA!C303</f>
        <v>-8.5391674753049398E-3</v>
      </c>
      <c r="F300" s="13">
        <f t="shared" ca="1" si="150"/>
        <v>-8.753582264735825E-2</v>
      </c>
      <c r="G300" s="13">
        <f t="shared" si="151"/>
        <v>6.0431122448979593E-2</v>
      </c>
      <c r="H300" s="13">
        <f>DSA!E303</f>
        <v>-0.18969</v>
      </c>
      <c r="I300" s="13">
        <f>DSA!F303</f>
        <v>4.7199999999999999E-2</v>
      </c>
      <c r="J300" s="13" t="s">
        <v>260</v>
      </c>
      <c r="K300" s="13" t="s">
        <v>261</v>
      </c>
      <c r="L300" s="13" t="s">
        <v>261</v>
      </c>
    </row>
    <row r="301" spans="1:12">
      <c r="A301" s="26">
        <v>299</v>
      </c>
      <c r="B301" s="24">
        <v>12</v>
      </c>
      <c r="D301" s="13">
        <f t="shared" si="149"/>
        <v>6.87297828530294E-2</v>
      </c>
      <c r="E301" s="13">
        <f>DSA!C304</f>
        <v>6.87297828530294E-2</v>
      </c>
      <c r="F301" s="13">
        <f t="shared" ca="1" si="150"/>
        <v>0.10559139976495582</v>
      </c>
      <c r="G301" s="13">
        <f t="shared" si="151"/>
        <v>8.8367346938775529E-2</v>
      </c>
      <c r="H301" s="13">
        <f>DSA!E304</f>
        <v>-0.18820000000000001</v>
      </c>
      <c r="I301" s="13">
        <f>DSA!F304</f>
        <v>0.15820000000000001</v>
      </c>
      <c r="J301" s="13" t="s">
        <v>260</v>
      </c>
      <c r="K301" s="13" t="s">
        <v>261</v>
      </c>
      <c r="L301" s="13" t="s">
        <v>261</v>
      </c>
    </row>
    <row r="302" spans="1:12">
      <c r="A302" s="26">
        <v>300</v>
      </c>
      <c r="B302" s="24" t="s">
        <v>255</v>
      </c>
      <c r="D302" s="13"/>
      <c r="E302" s="13"/>
      <c r="F302" s="13"/>
      <c r="G302" s="13"/>
      <c r="H302" s="13"/>
      <c r="I302" s="13"/>
      <c r="J302" s="13"/>
      <c r="K302" s="13"/>
      <c r="L302" s="13"/>
    </row>
    <row r="303" spans="1:12">
      <c r="A303" s="26">
        <v>301</v>
      </c>
      <c r="B303" s="24" t="s">
        <v>71</v>
      </c>
      <c r="D303" s="13"/>
      <c r="E303" s="13"/>
      <c r="F303" s="13"/>
      <c r="G303" s="13"/>
      <c r="H303" s="13"/>
      <c r="I303" s="13"/>
      <c r="J303" s="13"/>
      <c r="K303" s="13"/>
      <c r="L303" s="13"/>
    </row>
    <row r="304" spans="1:12">
      <c r="A304" s="26">
        <v>302</v>
      </c>
      <c r="B304" s="24">
        <v>1</v>
      </c>
      <c r="D304" s="13">
        <f t="shared" ref="D304:D315" si="152">IF($D$3=0,E304,F304)</f>
        <v>-0.63756090004999</v>
      </c>
      <c r="E304" s="13">
        <f>DSA!C307</f>
        <v>-0.63756090004999</v>
      </c>
      <c r="F304" s="13">
        <f t="shared" ca="1" si="150"/>
        <v>-0.97880448600805336</v>
      </c>
      <c r="G304" s="13">
        <f t="shared" si="151"/>
        <v>0.31071173469387753</v>
      </c>
      <c r="H304" s="13">
        <f>DSA!E307</f>
        <v>-1.2509999999999999</v>
      </c>
      <c r="I304" s="13">
        <f>DSA!F307</f>
        <v>-3.3009999999999998E-2</v>
      </c>
      <c r="J304" s="13" t="s">
        <v>260</v>
      </c>
      <c r="K304" s="13" t="s">
        <v>261</v>
      </c>
      <c r="L304" s="13" t="s">
        <v>261</v>
      </c>
    </row>
    <row r="305" spans="1:12">
      <c r="A305" s="26">
        <v>303</v>
      </c>
      <c r="B305" s="24">
        <v>2</v>
      </c>
      <c r="D305" s="13">
        <f t="shared" si="152"/>
        <v>-0.329850855368926</v>
      </c>
      <c r="E305" s="13">
        <f>DSA!C308</f>
        <v>-0.329850855368926</v>
      </c>
      <c r="F305" s="13">
        <f t="shared" ca="1" si="150"/>
        <v>-0.10848286984714461</v>
      </c>
      <c r="G305" s="13">
        <f t="shared" si="151"/>
        <v>0.20589987244897959</v>
      </c>
      <c r="H305" s="13">
        <f>DSA!E308</f>
        <v>-0.72567749999999998</v>
      </c>
      <c r="I305" s="13">
        <f>DSA!F308</f>
        <v>8.1449999999999995E-2</v>
      </c>
      <c r="J305" s="13" t="s">
        <v>260</v>
      </c>
      <c r="K305" s="13" t="s">
        <v>261</v>
      </c>
      <c r="L305" s="13" t="s">
        <v>261</v>
      </c>
    </row>
    <row r="306" spans="1:12">
      <c r="A306" s="26">
        <v>304</v>
      </c>
      <c r="B306" s="24">
        <v>3</v>
      </c>
      <c r="D306" s="13">
        <f t="shared" si="152"/>
        <v>6.0294601679664103E-3</v>
      </c>
      <c r="E306" s="13">
        <f>DSA!C309</f>
        <v>6.0294601679664103E-3</v>
      </c>
      <c r="F306" s="13">
        <f t="shared" ca="1" si="150"/>
        <v>0.46639457014481145</v>
      </c>
      <c r="G306" s="13">
        <f t="shared" si="151"/>
        <v>0.25803188775510205</v>
      </c>
      <c r="H306" s="13">
        <f>DSA!E309</f>
        <v>-0.51629000000000003</v>
      </c>
      <c r="I306" s="13">
        <f>DSA!F309</f>
        <v>0.495195</v>
      </c>
      <c r="J306" s="13" t="s">
        <v>260</v>
      </c>
      <c r="K306" s="13" t="s">
        <v>261</v>
      </c>
      <c r="L306" s="13" t="s">
        <v>261</v>
      </c>
    </row>
    <row r="307" spans="1:12">
      <c r="A307" s="26">
        <v>305</v>
      </c>
      <c r="B307" s="24">
        <v>4</v>
      </c>
      <c r="D307" s="13">
        <f t="shared" si="152"/>
        <v>-0.145148381433713</v>
      </c>
      <c r="E307" s="13">
        <f>DSA!C310</f>
        <v>-0.145148381433713</v>
      </c>
      <c r="F307" s="13">
        <f t="shared" ca="1" si="150"/>
        <v>-0.32570362242725764</v>
      </c>
      <c r="G307" s="13">
        <f t="shared" si="151"/>
        <v>0.26080229591836734</v>
      </c>
      <c r="H307" s="13">
        <f>DSA!E310</f>
        <v>-0.65414499999999998</v>
      </c>
      <c r="I307" s="13">
        <f>DSA!F310</f>
        <v>0.36820000000000003</v>
      </c>
      <c r="J307" s="13" t="s">
        <v>260</v>
      </c>
      <c r="K307" s="13" t="s">
        <v>261</v>
      </c>
      <c r="L307" s="13" t="s">
        <v>261</v>
      </c>
    </row>
    <row r="308" spans="1:12">
      <c r="A308" s="26">
        <v>306</v>
      </c>
      <c r="B308" s="24">
        <v>5</v>
      </c>
      <c r="D308" s="13">
        <f t="shared" si="152"/>
        <v>-1.0858562687462501</v>
      </c>
      <c r="E308" s="13">
        <f>DSA!C311</f>
        <v>-1.0858562687462501</v>
      </c>
      <c r="F308" s="13">
        <f t="shared" ca="1" si="150"/>
        <v>-0.87457282049172624</v>
      </c>
      <c r="G308" s="13">
        <f t="shared" si="151"/>
        <v>0.32160714285714287</v>
      </c>
      <c r="H308" s="13">
        <f>DSA!E311</f>
        <v>-1.7030000000000001</v>
      </c>
      <c r="I308" s="13">
        <f>DSA!F311</f>
        <v>-0.44230000000000003</v>
      </c>
      <c r="J308" s="13" t="s">
        <v>260</v>
      </c>
      <c r="K308" s="13" t="s">
        <v>261</v>
      </c>
      <c r="L308" s="13" t="s">
        <v>261</v>
      </c>
    </row>
    <row r="309" spans="1:12">
      <c r="A309" s="26">
        <v>307</v>
      </c>
      <c r="B309" s="24">
        <v>6</v>
      </c>
      <c r="D309" s="13">
        <f t="shared" si="152"/>
        <v>-0.27631084853029397</v>
      </c>
      <c r="E309" s="13">
        <f>DSA!C312</f>
        <v>-0.27631084853029397</v>
      </c>
      <c r="F309" s="13">
        <f t="shared" ca="1" si="150"/>
        <v>-1.1150936305381824</v>
      </c>
      <c r="G309" s="13">
        <f t="shared" si="151"/>
        <v>0.59737244897959185</v>
      </c>
      <c r="H309" s="13">
        <f>DSA!E312</f>
        <v>-1.5049999999999999</v>
      </c>
      <c r="I309" s="13">
        <f>DSA!F312</f>
        <v>0.8367</v>
      </c>
      <c r="J309" s="13" t="s">
        <v>260</v>
      </c>
      <c r="K309" s="13" t="s">
        <v>261</v>
      </c>
      <c r="L309" s="13" t="s">
        <v>261</v>
      </c>
    </row>
    <row r="310" spans="1:12">
      <c r="A310" s="26">
        <v>308</v>
      </c>
      <c r="B310" s="24">
        <v>7</v>
      </c>
      <c r="D310" s="13">
        <f t="shared" si="152"/>
        <v>0.127152136882623</v>
      </c>
      <c r="E310" s="13">
        <f>DSA!C313</f>
        <v>0.127152136882623</v>
      </c>
      <c r="F310" s="13">
        <f t="shared" ca="1" si="150"/>
        <v>0.10077341052848919</v>
      </c>
      <c r="G310" s="13">
        <f t="shared" si="151"/>
        <v>9.6877423469387755E-2</v>
      </c>
      <c r="H310" s="13">
        <f>DSA!E313</f>
        <v>-5.6059499999999998E-2</v>
      </c>
      <c r="I310" s="13">
        <f>DSA!F313</f>
        <v>0.32369999999999999</v>
      </c>
      <c r="J310" s="13" t="s">
        <v>260</v>
      </c>
      <c r="K310" s="13" t="s">
        <v>261</v>
      </c>
      <c r="L310" s="13" t="s">
        <v>261</v>
      </c>
    </row>
    <row r="311" spans="1:12">
      <c r="A311" s="26">
        <v>309</v>
      </c>
      <c r="B311" s="24">
        <v>8</v>
      </c>
      <c r="D311" s="13">
        <f t="shared" si="152"/>
        <v>4.8586052415916799E-2</v>
      </c>
      <c r="E311" s="13">
        <f>DSA!C314</f>
        <v>4.8586052415916799E-2</v>
      </c>
      <c r="F311" s="13">
        <f t="shared" ca="1" si="150"/>
        <v>1.3209642140279323E-2</v>
      </c>
      <c r="G311" s="13">
        <f t="shared" si="151"/>
        <v>6.6051403061224492E-2</v>
      </c>
      <c r="H311" s="13">
        <f>DSA!E314</f>
        <v>-8.2524E-2</v>
      </c>
      <c r="I311" s="13">
        <f>DSA!F314</f>
        <v>0.17639750000000001</v>
      </c>
      <c r="J311" s="13" t="s">
        <v>260</v>
      </c>
      <c r="K311" s="13" t="s">
        <v>261</v>
      </c>
      <c r="L311" s="13" t="s">
        <v>261</v>
      </c>
    </row>
    <row r="312" spans="1:12">
      <c r="A312" s="26">
        <v>310</v>
      </c>
      <c r="B312" s="24">
        <v>9</v>
      </c>
      <c r="D312" s="13">
        <f t="shared" si="152"/>
        <v>-6.0907364571585701E-2</v>
      </c>
      <c r="E312" s="13">
        <f>DSA!C315</f>
        <v>-6.0907364571585701E-2</v>
      </c>
      <c r="F312" s="13">
        <f t="shared" ca="1" si="150"/>
        <v>8.7878269664527109E-2</v>
      </c>
      <c r="G312" s="13">
        <f t="shared" si="151"/>
        <v>7.5254655612244897E-2</v>
      </c>
      <c r="H312" s="13">
        <f>DSA!E315</f>
        <v>-0.2036</v>
      </c>
      <c r="I312" s="13">
        <f>DSA!F315</f>
        <v>9.139825E-2</v>
      </c>
      <c r="J312" s="13" t="s">
        <v>260</v>
      </c>
      <c r="K312" s="13" t="s">
        <v>261</v>
      </c>
      <c r="L312" s="13" t="s">
        <v>261</v>
      </c>
    </row>
    <row r="313" spans="1:12">
      <c r="A313" s="26">
        <v>311</v>
      </c>
      <c r="B313" s="24">
        <v>10</v>
      </c>
      <c r="D313" s="13">
        <f t="shared" si="152"/>
        <v>-2.3391943137372501E-2</v>
      </c>
      <c r="E313" s="13">
        <f>DSA!C316</f>
        <v>-2.3391943137372501E-2</v>
      </c>
      <c r="F313" s="13">
        <f t="shared" ca="1" si="150"/>
        <v>1.5653633966560221E-2</v>
      </c>
      <c r="G313" s="13">
        <f t="shared" si="151"/>
        <v>7.5911989795918358E-2</v>
      </c>
      <c r="H313" s="13">
        <f>DSA!E316</f>
        <v>-0.17048749999999999</v>
      </c>
      <c r="I313" s="13">
        <f>DSA!F316</f>
        <v>0.12708749999999999</v>
      </c>
      <c r="J313" s="13" t="s">
        <v>260</v>
      </c>
      <c r="K313" s="13" t="s">
        <v>261</v>
      </c>
      <c r="L313" s="13" t="s">
        <v>261</v>
      </c>
    </row>
    <row r="314" spans="1:12">
      <c r="A314" s="26">
        <v>312</v>
      </c>
      <c r="B314" s="24">
        <v>11</v>
      </c>
      <c r="D314" s="13">
        <f t="shared" si="152"/>
        <v>0.187209381813637</v>
      </c>
      <c r="E314" s="13">
        <f>DSA!C317</f>
        <v>0.187209381813637</v>
      </c>
      <c r="F314" s="13">
        <f t="shared" ca="1" si="150"/>
        <v>5.4691837463466848E-2</v>
      </c>
      <c r="G314" s="13">
        <f t="shared" si="151"/>
        <v>9.8353316326530604E-2</v>
      </c>
      <c r="H314" s="13">
        <f>DSA!E317</f>
        <v>-1.2149999999999999E-2</v>
      </c>
      <c r="I314" s="13">
        <f>DSA!F317</f>
        <v>0.37339499999999998</v>
      </c>
      <c r="J314" s="13" t="s">
        <v>260</v>
      </c>
      <c r="K314" s="13" t="s">
        <v>261</v>
      </c>
      <c r="L314" s="13" t="s">
        <v>261</v>
      </c>
    </row>
    <row r="315" spans="1:12">
      <c r="A315" s="26">
        <v>313</v>
      </c>
      <c r="B315" s="24">
        <v>12</v>
      </c>
      <c r="D315" s="13">
        <f t="shared" si="152"/>
        <v>3.8251625708858199E-2</v>
      </c>
      <c r="E315" s="13">
        <f>DSA!C318</f>
        <v>3.8251625708858199E-2</v>
      </c>
      <c r="F315" s="13">
        <f t="shared" ca="1" si="150"/>
        <v>0.30702881960184819</v>
      </c>
      <c r="G315" s="13">
        <f t="shared" si="151"/>
        <v>0.20340943877551046</v>
      </c>
      <c r="H315" s="13">
        <f>DSA!E318</f>
        <v>-0.34439999999999998</v>
      </c>
      <c r="I315" s="13">
        <f>DSA!F318</f>
        <v>0.45296500000000101</v>
      </c>
      <c r="J315" s="13" t="s">
        <v>260</v>
      </c>
      <c r="K315" s="13" t="s">
        <v>261</v>
      </c>
      <c r="L315" s="13" t="s">
        <v>261</v>
      </c>
    </row>
    <row r="316" spans="1:12">
      <c r="A316" s="26">
        <v>314</v>
      </c>
      <c r="B316" s="24" t="s">
        <v>306</v>
      </c>
      <c r="C316" s="26"/>
      <c r="D316" s="13"/>
      <c r="E316" s="13"/>
      <c r="F316" s="13"/>
      <c r="G316" s="13"/>
      <c r="H316" s="13"/>
      <c r="I316" s="13"/>
      <c r="J316" s="13"/>
      <c r="K316" s="13"/>
      <c r="L316" s="13"/>
    </row>
    <row r="317" spans="1:12">
      <c r="A317" s="26">
        <v>315</v>
      </c>
      <c r="B317" s="24" t="s">
        <v>60</v>
      </c>
      <c r="C317" s="26"/>
      <c r="D317" s="13"/>
      <c r="E317" s="13"/>
      <c r="F317" s="13"/>
      <c r="G317" s="13"/>
      <c r="H317" s="13"/>
      <c r="I317" s="13"/>
      <c r="J317" s="13"/>
      <c r="K317" s="13"/>
      <c r="L317" s="13"/>
    </row>
    <row r="318" spans="1:12">
      <c r="A318" s="26">
        <v>316</v>
      </c>
      <c r="B318" s="4" t="s">
        <v>202</v>
      </c>
      <c r="C318" s="26"/>
      <c r="D318" s="13">
        <f t="shared" ref="D318:D330" si="153">IF($D$3=0,E318,F318)</f>
        <v>0.72</v>
      </c>
      <c r="E318" s="13">
        <f>DSA!C321</f>
        <v>0.72</v>
      </c>
      <c r="F318" s="13">
        <f ca="1">_xlfn.NORM.INV(RAND(),E318,G318)</f>
        <v>0.72343065250157634</v>
      </c>
      <c r="G318" s="13">
        <f>STDEV(E318,H318,I318)/SQRT(3)</f>
        <v>8.3864970836060621E-2</v>
      </c>
      <c r="H318" s="13">
        <f>DSA!E321</f>
        <v>0.59</v>
      </c>
      <c r="I318" s="13">
        <f>DSA!F321</f>
        <v>0.88</v>
      </c>
      <c r="J318" s="13" t="s">
        <v>307</v>
      </c>
      <c r="K318" s="13">
        <f>E318^2/G318^2</f>
        <v>73.706161137441114</v>
      </c>
      <c r="L318" s="13">
        <f t="shared" ref="L318" si="154">G318^2/E318</f>
        <v>9.7685185185184698E-3</v>
      </c>
    </row>
    <row r="319" spans="1:12">
      <c r="A319" s="26">
        <v>317</v>
      </c>
      <c r="B319" s="4" t="s">
        <v>174</v>
      </c>
      <c r="C319" s="26"/>
      <c r="D319" s="13">
        <f t="shared" si="153"/>
        <v>0.64</v>
      </c>
      <c r="E319" s="13">
        <f>DSA!C322</f>
        <v>0.64</v>
      </c>
      <c r="F319" s="13">
        <f t="shared" ref="F319:F330" ca="1" si="155">_xlfn.NORM.INV(RAND(),E319,G319)</f>
        <v>0.765727402229048</v>
      </c>
      <c r="G319" s="13">
        <f t="shared" ref="G319:G330" si="156">STDEV(E319,H319,I319)/SQRT(3)</f>
        <v>6.6583281184793605E-2</v>
      </c>
      <c r="H319" s="13">
        <f>DSA!E322</f>
        <v>0.54</v>
      </c>
      <c r="I319" s="13">
        <f>DSA!F322</f>
        <v>0.77</v>
      </c>
      <c r="J319" s="13" t="s">
        <v>307</v>
      </c>
      <c r="K319" s="13">
        <f t="shared" ref="K319:K330" si="157">E319^2/G319^2</f>
        <v>92.390977443609927</v>
      </c>
      <c r="L319" s="13">
        <f t="shared" ref="L319:L330" si="158">G319^2/E319</f>
        <v>6.9270833333332652E-3</v>
      </c>
    </row>
    <row r="320" spans="1:12">
      <c r="A320" s="26">
        <v>318</v>
      </c>
      <c r="B320" s="4" t="s">
        <v>176</v>
      </c>
      <c r="C320" s="26"/>
      <c r="D320" s="13">
        <f t="shared" si="153"/>
        <v>0.71399999999999997</v>
      </c>
      <c r="E320" s="13">
        <f>DSA!C323</f>
        <v>0.71399999999999997</v>
      </c>
      <c r="F320" s="13">
        <f t="shared" ca="1" si="155"/>
        <v>0.75409370318195723</v>
      </c>
      <c r="G320" s="13">
        <f t="shared" si="156"/>
        <v>4.1222809220139295E-2</v>
      </c>
      <c r="H320" s="13">
        <f>DSA!E323</f>
        <v>0.64259999999999995</v>
      </c>
      <c r="I320" s="13">
        <f>DSA!F323</f>
        <v>0.78539999999999999</v>
      </c>
      <c r="J320" s="13" t="s">
        <v>307</v>
      </c>
      <c r="K320" s="13">
        <f t="shared" si="157"/>
        <v>299.99999999999972</v>
      </c>
      <c r="L320" s="13">
        <f t="shared" si="158"/>
        <v>2.3800000000000019E-3</v>
      </c>
    </row>
    <row r="321" spans="1:12">
      <c r="A321" s="26">
        <v>319</v>
      </c>
      <c r="B321" s="4" t="s">
        <v>172</v>
      </c>
      <c r="C321" s="26"/>
      <c r="D321" s="13">
        <f t="shared" si="153"/>
        <v>0.443</v>
      </c>
      <c r="E321" s="13">
        <f>DSA!C324</f>
        <v>0.443</v>
      </c>
      <c r="F321" s="13">
        <f t="shared" ca="1" si="155"/>
        <v>0.43500573162003009</v>
      </c>
      <c r="G321" s="13">
        <f t="shared" si="156"/>
        <v>2.5576616925100441E-2</v>
      </c>
      <c r="H321" s="13">
        <f>DSA!E324</f>
        <v>0.3987</v>
      </c>
      <c r="I321" s="13">
        <f>DSA!F324</f>
        <v>0.48730000000000007</v>
      </c>
      <c r="J321" s="13" t="s">
        <v>307</v>
      </c>
      <c r="K321" s="13">
        <f t="shared" si="157"/>
        <v>299.9999999999996</v>
      </c>
      <c r="L321" s="13">
        <f t="shared" si="158"/>
        <v>1.4766666666666689E-3</v>
      </c>
    </row>
    <row r="322" spans="1:12">
      <c r="A322" s="26">
        <v>320</v>
      </c>
      <c r="B322" s="4" t="s">
        <v>185</v>
      </c>
      <c r="C322" s="26"/>
      <c r="D322" s="13">
        <f t="shared" si="153"/>
        <v>0.49</v>
      </c>
      <c r="E322" s="13">
        <f>DSA!C325</f>
        <v>0.49</v>
      </c>
      <c r="F322" s="13">
        <f t="shared" ca="1" si="155"/>
        <v>0.52596490015252473</v>
      </c>
      <c r="G322" s="13">
        <f t="shared" si="156"/>
        <v>5.2068331172711181E-2</v>
      </c>
      <c r="H322" s="13">
        <f>DSA!E325</f>
        <v>0.41</v>
      </c>
      <c r="I322" s="13">
        <f>DSA!F325</f>
        <v>0.59</v>
      </c>
      <c r="J322" s="13" t="s">
        <v>307</v>
      </c>
      <c r="K322" s="13">
        <f t="shared" si="157"/>
        <v>88.561475409835552</v>
      </c>
      <c r="L322" s="13">
        <f t="shared" si="158"/>
        <v>5.5328798185941361E-3</v>
      </c>
    </row>
    <row r="323" spans="1:12">
      <c r="A323" s="26">
        <v>321</v>
      </c>
      <c r="B323" s="4" t="s">
        <v>183</v>
      </c>
      <c r="C323" s="26"/>
      <c r="D323" s="13">
        <f t="shared" si="153"/>
        <v>0.4</v>
      </c>
      <c r="E323" s="13">
        <f>DSA!C326</f>
        <v>0.4</v>
      </c>
      <c r="F323" s="13">
        <f t="shared" ca="1" si="155"/>
        <v>0.39984670538557182</v>
      </c>
      <c r="G323" s="13">
        <f t="shared" si="156"/>
        <v>2.3094010767585035E-2</v>
      </c>
      <c r="H323" s="13">
        <f>DSA!E326</f>
        <v>0.36000000000000004</v>
      </c>
      <c r="I323" s="13">
        <f>DSA!F326</f>
        <v>0.44000000000000006</v>
      </c>
      <c r="J323" s="13" t="s">
        <v>307</v>
      </c>
      <c r="K323" s="13">
        <f t="shared" si="157"/>
        <v>299.99999999999994</v>
      </c>
      <c r="L323" s="13">
        <f t="shared" si="158"/>
        <v>1.3333333333333339E-3</v>
      </c>
    </row>
    <row r="324" spans="1:12">
      <c r="A324" s="26">
        <v>322</v>
      </c>
      <c r="B324" s="24" t="s">
        <v>168</v>
      </c>
      <c r="C324" s="26"/>
      <c r="D324" s="13"/>
      <c r="E324" s="13"/>
      <c r="F324" s="13"/>
      <c r="G324" s="13"/>
      <c r="H324" s="13"/>
      <c r="I324" s="13"/>
      <c r="J324" s="13"/>
      <c r="K324" s="13"/>
      <c r="L324" s="13"/>
    </row>
    <row r="325" spans="1:12">
      <c r="A325" s="26">
        <v>323</v>
      </c>
      <c r="B325" s="4" t="s">
        <v>202</v>
      </c>
      <c r="C325" s="26"/>
      <c r="D325" s="13">
        <f t="shared" si="153"/>
        <v>0.78</v>
      </c>
      <c r="E325" s="13">
        <f>DSA!C328</f>
        <v>0.78</v>
      </c>
      <c r="F325" s="13">
        <f t="shared" ca="1" si="155"/>
        <v>0.72845540638945383</v>
      </c>
      <c r="G325" s="13">
        <f t="shared" si="156"/>
        <v>9.5393920141694552E-2</v>
      </c>
      <c r="H325" s="13">
        <f>DSA!E328</f>
        <v>0.63</v>
      </c>
      <c r="I325" s="13">
        <f>DSA!F328</f>
        <v>0.96</v>
      </c>
      <c r="J325" s="13" t="s">
        <v>307</v>
      </c>
      <c r="K325" s="13">
        <f t="shared" si="157"/>
        <v>66.85714285714289</v>
      </c>
      <c r="L325" s="13">
        <f t="shared" si="158"/>
        <v>1.1666666666666662E-2</v>
      </c>
    </row>
    <row r="326" spans="1:12">
      <c r="A326" s="26">
        <v>324</v>
      </c>
      <c r="B326" s="4" t="s">
        <v>174</v>
      </c>
      <c r="C326" s="26"/>
      <c r="D326" s="13">
        <f t="shared" si="153"/>
        <v>0.8</v>
      </c>
      <c r="E326" s="13">
        <f>DSA!C329</f>
        <v>0.8</v>
      </c>
      <c r="F326" s="13">
        <f t="shared" ca="1" si="155"/>
        <v>0.64964899643212171</v>
      </c>
      <c r="G326" s="13">
        <f t="shared" si="156"/>
        <v>9.8375697089157707E-2</v>
      </c>
      <c r="H326" s="13">
        <f>DSA!E329</f>
        <v>0.65</v>
      </c>
      <c r="I326" s="13">
        <f>DSA!F329</f>
        <v>0.99</v>
      </c>
      <c r="J326" s="13" t="s">
        <v>307</v>
      </c>
      <c r="K326" s="13">
        <f t="shared" si="157"/>
        <v>66.130884041332266</v>
      </c>
      <c r="L326" s="13">
        <f t="shared" si="158"/>
        <v>1.2097222222222139E-2</v>
      </c>
    </row>
    <row r="327" spans="1:12">
      <c r="A327" s="26">
        <v>325</v>
      </c>
      <c r="B327" s="4" t="s">
        <v>176</v>
      </c>
      <c r="C327" s="26"/>
      <c r="D327" s="13">
        <f t="shared" si="153"/>
        <v>0.95199999999999996</v>
      </c>
      <c r="E327" s="13">
        <f>DSA!C330</f>
        <v>0.95199999999999996</v>
      </c>
      <c r="F327" s="13">
        <f t="shared" ca="1" si="155"/>
        <v>0.97559882739390091</v>
      </c>
      <c r="G327" s="13">
        <f t="shared" si="156"/>
        <v>5.4963745626852412E-2</v>
      </c>
      <c r="H327" s="13">
        <f>DSA!E330</f>
        <v>0.85680000000000001</v>
      </c>
      <c r="I327" s="13">
        <f>DSA!F330</f>
        <v>1.0472000000000001</v>
      </c>
      <c r="J327" s="13" t="s">
        <v>307</v>
      </c>
      <c r="K327" s="13">
        <f t="shared" si="157"/>
        <v>299.99999999999955</v>
      </c>
      <c r="L327" s="13">
        <f t="shared" si="158"/>
        <v>3.1733333333333379E-3</v>
      </c>
    </row>
    <row r="328" spans="1:12">
      <c r="A328" s="26">
        <v>326</v>
      </c>
      <c r="B328" s="4" t="s">
        <v>172</v>
      </c>
      <c r="C328" s="26"/>
      <c r="D328" s="13">
        <f t="shared" si="153"/>
        <v>0.76200000000000001</v>
      </c>
      <c r="E328" s="13">
        <f>DSA!C331</f>
        <v>0.76200000000000001</v>
      </c>
      <c r="F328" s="13">
        <f t="shared" ca="1" si="155"/>
        <v>0.69046969214125209</v>
      </c>
      <c r="G328" s="13">
        <f t="shared" si="156"/>
        <v>4.3994090512249479E-2</v>
      </c>
      <c r="H328" s="13">
        <f>DSA!E331</f>
        <v>0.68580000000000008</v>
      </c>
      <c r="I328" s="13">
        <f>DSA!F331</f>
        <v>0.83820000000000006</v>
      </c>
      <c r="J328" s="13" t="s">
        <v>307</v>
      </c>
      <c r="K328" s="13">
        <f t="shared" si="157"/>
        <v>300.00000000000006</v>
      </c>
      <c r="L328" s="13">
        <f t="shared" si="158"/>
        <v>2.5399999999999993E-3</v>
      </c>
    </row>
    <row r="329" spans="1:12">
      <c r="A329" s="26">
        <v>327</v>
      </c>
      <c r="B329" s="4" t="s">
        <v>185</v>
      </c>
      <c r="C329" s="26"/>
      <c r="D329" s="13">
        <f t="shared" si="153"/>
        <v>0.56000000000000005</v>
      </c>
      <c r="E329" s="13">
        <f>DSA!C332</f>
        <v>0.56000000000000005</v>
      </c>
      <c r="F329" s="13">
        <f t="shared" ca="1" si="155"/>
        <v>0.63825173325075601</v>
      </c>
      <c r="G329" s="13">
        <f t="shared" si="156"/>
        <v>6.658328118479416E-2</v>
      </c>
      <c r="H329" s="13">
        <f>DSA!E332</f>
        <v>0.46</v>
      </c>
      <c r="I329" s="13">
        <f>DSA!F332</f>
        <v>0.69</v>
      </c>
      <c r="J329" s="13" t="s">
        <v>307</v>
      </c>
      <c r="K329" s="13">
        <f t="shared" si="157"/>
        <v>70.736842105262681</v>
      </c>
      <c r="L329" s="13">
        <f t="shared" si="158"/>
        <v>7.9166666666667194E-3</v>
      </c>
    </row>
    <row r="330" spans="1:12">
      <c r="A330" s="26">
        <v>328</v>
      </c>
      <c r="B330" s="4" t="s">
        <v>183</v>
      </c>
      <c r="C330" s="26"/>
      <c r="D330" s="13">
        <f t="shared" si="153"/>
        <v>0.81</v>
      </c>
      <c r="E330" s="13">
        <f>DSA!C333</f>
        <v>0.81</v>
      </c>
      <c r="F330" s="13">
        <f t="shared" ca="1" si="155"/>
        <v>0.7196482969076069</v>
      </c>
      <c r="G330" s="13">
        <f t="shared" si="156"/>
        <v>4.6765371804359697E-2</v>
      </c>
      <c r="H330" s="13">
        <f>DSA!E333</f>
        <v>0.72900000000000009</v>
      </c>
      <c r="I330" s="13">
        <f>DSA!F333</f>
        <v>0.89100000000000013</v>
      </c>
      <c r="J330" s="13" t="s">
        <v>307</v>
      </c>
      <c r="K330" s="13">
        <f t="shared" si="157"/>
        <v>299.99999999999994</v>
      </c>
      <c r="L330" s="13">
        <f t="shared" si="158"/>
        <v>2.700000000000001E-3</v>
      </c>
    </row>
    <row r="331" spans="1:12">
      <c r="A331" s="26">
        <v>329</v>
      </c>
      <c r="B331" s="4" t="s">
        <v>262</v>
      </c>
      <c r="E331" s="13"/>
      <c r="H331" s="13"/>
      <c r="I331" s="13"/>
    </row>
    <row r="332" spans="1:12">
      <c r="A332" s="26">
        <v>330</v>
      </c>
      <c r="B332" s="4" t="s">
        <v>263</v>
      </c>
      <c r="E332" s="13"/>
      <c r="H332" s="13"/>
      <c r="I332" s="13"/>
    </row>
    <row r="333" spans="1:12">
      <c r="A333" s="26">
        <v>331</v>
      </c>
      <c r="B333" s="4" t="s">
        <v>264</v>
      </c>
      <c r="D333" s="13">
        <f t="shared" ref="D333:D334" si="159">IF($D$3=0,E333,F333)</f>
        <v>0.55400000000000005</v>
      </c>
      <c r="E333" s="13">
        <f>DSA!C336</f>
        <v>0.55400000000000005</v>
      </c>
      <c r="F333" s="13">
        <f t="shared" ref="F333:F334" ca="1" si="160">_xlfn.BETA.INV(RAND(),K333,L333)</f>
        <v>0.55415267506694854</v>
      </c>
      <c r="G333" s="13">
        <f t="shared" ref="G333:G334" si="161">STDEV(E333,H333,I333)/SQRT(3)</f>
        <v>2.5749822005857327E-2</v>
      </c>
      <c r="H333" s="13">
        <f>DSA!E336</f>
        <v>0.59860000000000002</v>
      </c>
      <c r="I333" s="13">
        <f>DSA!F336</f>
        <v>0.50939999999999996</v>
      </c>
      <c r="J333" s="13" t="s">
        <v>71</v>
      </c>
      <c r="K333" s="13">
        <f t="shared" ref="K333:K334" si="162">E333^2*(1-E333)/G333^2-E333</f>
        <v>205.89173991031365</v>
      </c>
      <c r="L333" s="13">
        <f t="shared" ref="L333:L334" si="163">K333/E333-K333</f>
        <v>165.75399999999976</v>
      </c>
    </row>
    <row r="334" spans="1:12">
      <c r="A334" s="26">
        <v>332</v>
      </c>
      <c r="B334" s="24" t="s">
        <v>265</v>
      </c>
      <c r="D334" s="13">
        <f t="shared" si="159"/>
        <v>4.1915492957746478E-2</v>
      </c>
      <c r="E334" s="13">
        <f>DSA!C337</f>
        <v>4.1915492957746478E-2</v>
      </c>
      <c r="F334" s="13">
        <f t="shared" ca="1" si="160"/>
        <v>4.752916478439273E-2</v>
      </c>
      <c r="G334" s="13">
        <f t="shared" si="161"/>
        <v>2.4199921142370791E-3</v>
      </c>
      <c r="H334" s="13">
        <f>DSA!E337</f>
        <v>3.7723943661971834E-2</v>
      </c>
      <c r="I334" s="13">
        <f>DSA!F337</f>
        <v>4.6107042253521129E-2</v>
      </c>
      <c r="J334" s="13" t="s">
        <v>71</v>
      </c>
      <c r="K334" s="13">
        <f t="shared" si="162"/>
        <v>287.38343661971828</v>
      </c>
      <c r="L334" s="13">
        <f t="shared" si="163"/>
        <v>6568.8746278964109</v>
      </c>
    </row>
    <row r="335" spans="1:12">
      <c r="A335" s="26">
        <v>333</v>
      </c>
      <c r="B335" s="24" t="s">
        <v>266</v>
      </c>
      <c r="D335" s="13">
        <f t="shared" ref="D335:D349" si="164">IF($D$3=0,E335,F335)</f>
        <v>1.3098591549295777E-2</v>
      </c>
      <c r="E335" s="13">
        <f>DSA!C338</f>
        <v>1.3098591549295777E-2</v>
      </c>
      <c r="F335" s="13">
        <f t="shared" ref="F335:F349" ca="1" si="165">_xlfn.BETA.INV(RAND(),K335,L335)</f>
        <v>1.2838134960710443E-2</v>
      </c>
      <c r="G335" s="13">
        <f t="shared" ref="G335:G349" si="166">STDEV(E335,H335,I335)/SQRT(3)</f>
        <v>7.562475356990881E-4</v>
      </c>
      <c r="H335" s="13">
        <f>DSA!E338</f>
        <v>1.1788732394366199E-2</v>
      </c>
      <c r="I335" s="13">
        <f>DSA!F338</f>
        <v>1.4408450704225357E-2</v>
      </c>
      <c r="J335" s="13" t="s">
        <v>71</v>
      </c>
      <c r="K335" s="13">
        <f t="shared" ref="K335:K349" si="167">E335^2*(1-E335)/G335^2-E335</f>
        <v>296.0573239436614</v>
      </c>
      <c r="L335" s="13">
        <f t="shared" ref="L335:L349" si="168">K335/E335-K335</f>
        <v>22306.168482507906</v>
      </c>
    </row>
    <row r="336" spans="1:12">
      <c r="A336" s="26">
        <v>334</v>
      </c>
      <c r="B336" s="24" t="s">
        <v>267</v>
      </c>
      <c r="D336" s="13">
        <f t="shared" si="164"/>
        <v>3.7985915492957753E-2</v>
      </c>
      <c r="E336" s="13">
        <f>DSA!C339</f>
        <v>3.7985915492957753E-2</v>
      </c>
      <c r="F336" s="13">
        <f t="shared" ca="1" si="165"/>
        <v>4.2050149424953109E-2</v>
      </c>
      <c r="G336" s="13">
        <f t="shared" si="166"/>
        <v>2.1931178535273539E-3</v>
      </c>
      <c r="H336" s="13">
        <f>DSA!E339</f>
        <v>3.4187323943661981E-2</v>
      </c>
      <c r="I336" s="13">
        <f>DSA!F339</f>
        <v>4.1784507042253533E-2</v>
      </c>
      <c r="J336" s="13" t="s">
        <v>71</v>
      </c>
      <c r="K336" s="13">
        <f t="shared" si="167"/>
        <v>288.56623943661958</v>
      </c>
      <c r="L336" s="13">
        <f t="shared" si="168"/>
        <v>7308.0978317535864</v>
      </c>
    </row>
    <row r="337" spans="1:12">
      <c r="A337" s="26">
        <v>335</v>
      </c>
      <c r="B337" s="24" t="s">
        <v>268</v>
      </c>
      <c r="D337" s="13">
        <f t="shared" si="164"/>
        <v>0.35299999999999998</v>
      </c>
      <c r="E337" s="13">
        <f>DSA!C340</f>
        <v>0.35299999999999998</v>
      </c>
      <c r="F337" s="13">
        <f t="shared" ca="1" si="165"/>
        <v>0.34925202290087398</v>
      </c>
      <c r="G337" s="13">
        <f t="shared" si="166"/>
        <v>2.0380464502393805E-2</v>
      </c>
      <c r="H337" s="13">
        <f>DSA!E340</f>
        <v>0.31769999999999998</v>
      </c>
      <c r="I337" s="13">
        <f>DSA!F340</f>
        <v>0.38830000000000003</v>
      </c>
      <c r="J337" s="13" t="s">
        <v>71</v>
      </c>
      <c r="K337" s="13">
        <f t="shared" si="167"/>
        <v>193.74699999999967</v>
      </c>
      <c r="L337" s="13">
        <f t="shared" si="168"/>
        <v>355.11135694050932</v>
      </c>
    </row>
    <row r="338" spans="1:12">
      <c r="A338" s="26">
        <v>336</v>
      </c>
      <c r="B338" s="4" t="s">
        <v>176</v>
      </c>
      <c r="D338" s="13"/>
      <c r="E338" s="13"/>
      <c r="F338" s="13"/>
      <c r="G338" s="13"/>
      <c r="H338" s="13"/>
      <c r="I338" s="13"/>
      <c r="J338" s="13"/>
      <c r="K338" s="13"/>
      <c r="L338" s="13"/>
    </row>
    <row r="339" spans="1:12">
      <c r="A339" s="26">
        <v>337</v>
      </c>
      <c r="B339" s="4" t="s">
        <v>264</v>
      </c>
      <c r="D339" s="13">
        <f t="shared" si="164"/>
        <v>0.33499999999999996</v>
      </c>
      <c r="E339" s="13">
        <f>DSA!C342</f>
        <v>0.33499999999999996</v>
      </c>
      <c r="F339" s="13">
        <f t="shared" ca="1" si="165"/>
        <v>0.31160414320160007</v>
      </c>
      <c r="G339" s="13">
        <f t="shared" si="166"/>
        <v>3.8393792901110189E-2</v>
      </c>
      <c r="H339" s="13">
        <f>DSA!E342</f>
        <v>0.40149999999999997</v>
      </c>
      <c r="I339" s="13">
        <f>DSA!F342</f>
        <v>0.26849999999999996</v>
      </c>
      <c r="J339" s="13" t="s">
        <v>71</v>
      </c>
      <c r="K339" s="13">
        <f t="shared" si="167"/>
        <v>50.292819548871975</v>
      </c>
      <c r="L339" s="13">
        <f t="shared" si="168"/>
        <v>99.834999999999596</v>
      </c>
    </row>
    <row r="340" spans="1:12">
      <c r="A340" s="26">
        <v>338</v>
      </c>
      <c r="B340" s="24" t="s">
        <v>265</v>
      </c>
      <c r="D340" s="13">
        <f t="shared" si="164"/>
        <v>0.13800000000000001</v>
      </c>
      <c r="E340" s="13">
        <f>DSA!C343</f>
        <v>0.13800000000000001</v>
      </c>
      <c r="F340" s="13">
        <f t="shared" ca="1" si="165"/>
        <v>0.14979012785152224</v>
      </c>
      <c r="G340" s="13">
        <f t="shared" si="166"/>
        <v>7.9674337148168354E-3</v>
      </c>
      <c r="H340" s="13">
        <f>DSA!E343</f>
        <v>0.12420000000000002</v>
      </c>
      <c r="I340" s="13">
        <f>DSA!F343</f>
        <v>0.15180000000000002</v>
      </c>
      <c r="J340" s="13" t="s">
        <v>71</v>
      </c>
      <c r="K340" s="13">
        <f t="shared" si="167"/>
        <v>258.46200000000005</v>
      </c>
      <c r="L340" s="13">
        <f t="shared" si="168"/>
        <v>1614.451043478261</v>
      </c>
    </row>
    <row r="341" spans="1:12">
      <c r="A341" s="26">
        <v>339</v>
      </c>
      <c r="B341" s="24" t="s">
        <v>266</v>
      </c>
      <c r="D341" s="13">
        <f t="shared" si="164"/>
        <v>0.11600000000000001</v>
      </c>
      <c r="E341" s="13">
        <f>DSA!C344</f>
        <v>0.11600000000000001</v>
      </c>
      <c r="F341" s="13">
        <f t="shared" ca="1" si="165"/>
        <v>0.12023845021014101</v>
      </c>
      <c r="G341" s="13">
        <f t="shared" si="166"/>
        <v>6.6972631225996632E-3</v>
      </c>
      <c r="H341" s="13">
        <f>DSA!E344</f>
        <v>0.10440000000000001</v>
      </c>
      <c r="I341" s="13">
        <f>DSA!F344</f>
        <v>0.12760000000000002</v>
      </c>
      <c r="J341" s="13" t="s">
        <v>71</v>
      </c>
      <c r="K341" s="13">
        <f t="shared" si="167"/>
        <v>265.08399999999966</v>
      </c>
      <c r="L341" s="13">
        <f t="shared" si="168"/>
        <v>2020.1228965517214</v>
      </c>
    </row>
    <row r="342" spans="1:12">
      <c r="A342" s="26">
        <v>340</v>
      </c>
      <c r="B342" s="24" t="s">
        <v>267</v>
      </c>
      <c r="D342" s="13">
        <f t="shared" si="164"/>
        <v>0.14499999999999999</v>
      </c>
      <c r="E342" s="13">
        <f>DSA!C345</f>
        <v>0.14499999999999999</v>
      </c>
      <c r="F342" s="13">
        <f t="shared" ca="1" si="165"/>
        <v>0.13393476854823949</v>
      </c>
      <c r="G342" s="13">
        <f t="shared" si="166"/>
        <v>8.3715789032495734E-3</v>
      </c>
      <c r="H342" s="13">
        <f>DSA!E345</f>
        <v>0.1305</v>
      </c>
      <c r="I342" s="13">
        <f>DSA!F345</f>
        <v>0.1595</v>
      </c>
      <c r="J342" s="13" t="s">
        <v>71</v>
      </c>
      <c r="K342" s="13">
        <f t="shared" si="167"/>
        <v>256.35500000000002</v>
      </c>
      <c r="L342" s="13">
        <f t="shared" si="168"/>
        <v>1511.6105172413795</v>
      </c>
    </row>
    <row r="343" spans="1:12">
      <c r="A343" s="26">
        <v>341</v>
      </c>
      <c r="B343" s="24" t="s">
        <v>268</v>
      </c>
      <c r="D343" s="13">
        <f t="shared" si="164"/>
        <v>0.26600000000000001</v>
      </c>
      <c r="E343" s="13">
        <f>DSA!C346</f>
        <v>0.26600000000000001</v>
      </c>
      <c r="F343" s="13">
        <f t="shared" ca="1" si="165"/>
        <v>0.29372424686893928</v>
      </c>
      <c r="G343" s="13">
        <f t="shared" si="166"/>
        <v>1.5357517160444046E-2</v>
      </c>
      <c r="H343" s="13">
        <f>DSA!E346</f>
        <v>0.23940000000000003</v>
      </c>
      <c r="I343" s="13">
        <f>DSA!F346</f>
        <v>0.29260000000000003</v>
      </c>
      <c r="J343" s="13" t="s">
        <v>71</v>
      </c>
      <c r="K343" s="13">
        <f t="shared" si="167"/>
        <v>219.93400000000003</v>
      </c>
      <c r="L343" s="13">
        <f t="shared" si="168"/>
        <v>606.88554887218038</v>
      </c>
    </row>
    <row r="344" spans="1:12">
      <c r="A344" s="26">
        <v>342</v>
      </c>
      <c r="B344" s="4" t="s">
        <v>167</v>
      </c>
      <c r="D344" s="13"/>
      <c r="E344" s="13"/>
      <c r="F344" s="13"/>
      <c r="G344" s="13"/>
      <c r="H344" s="13"/>
      <c r="I344" s="13"/>
      <c r="J344" s="13"/>
      <c r="K344" s="13"/>
      <c r="L344" s="13"/>
    </row>
    <row r="345" spans="1:12">
      <c r="A345" s="26">
        <v>343</v>
      </c>
      <c r="B345" s="4" t="s">
        <v>264</v>
      </c>
      <c r="D345" s="13">
        <f t="shared" si="164"/>
        <v>0.52800000000000002</v>
      </c>
      <c r="E345" s="13">
        <f>DSA!C348</f>
        <v>0.52800000000000002</v>
      </c>
      <c r="F345" s="13">
        <f t="shared" ca="1" si="165"/>
        <v>0.56087964005285551</v>
      </c>
      <c r="G345" s="13">
        <f t="shared" si="166"/>
        <v>2.7250932705750349E-2</v>
      </c>
      <c r="H345" s="13">
        <f>DSA!E348</f>
        <v>0.57519999999999993</v>
      </c>
      <c r="I345" s="13">
        <f>DSA!F348</f>
        <v>0.48079999999999989</v>
      </c>
      <c r="J345" s="13" t="s">
        <v>71</v>
      </c>
      <c r="K345" s="13">
        <f t="shared" si="167"/>
        <v>176.66522033898289</v>
      </c>
      <c r="L345" s="13">
        <f t="shared" si="168"/>
        <v>157.92799999999986</v>
      </c>
    </row>
    <row r="346" spans="1:12">
      <c r="A346" s="26">
        <v>344</v>
      </c>
      <c r="B346" s="24" t="s">
        <v>265</v>
      </c>
      <c r="D346" s="13">
        <f t="shared" si="164"/>
        <v>0.13800000000000001</v>
      </c>
      <c r="E346" s="13">
        <f>DSA!C349</f>
        <v>0.13800000000000001</v>
      </c>
      <c r="F346" s="13">
        <f t="shared" ca="1" si="165"/>
        <v>0.14206941416662</v>
      </c>
      <c r="G346" s="13">
        <f t="shared" si="166"/>
        <v>7.9674337148168354E-3</v>
      </c>
      <c r="H346" s="13">
        <f>DSA!E349</f>
        <v>0.12420000000000002</v>
      </c>
      <c r="I346" s="13">
        <f>DSA!F349</f>
        <v>0.15180000000000002</v>
      </c>
      <c r="J346" s="13" t="s">
        <v>71</v>
      </c>
      <c r="K346" s="13">
        <f t="shared" si="167"/>
        <v>258.46200000000005</v>
      </c>
      <c r="L346" s="13">
        <f t="shared" si="168"/>
        <v>1614.451043478261</v>
      </c>
    </row>
    <row r="347" spans="1:12">
      <c r="A347" s="26">
        <v>345</v>
      </c>
      <c r="B347" s="24" t="s">
        <v>266</v>
      </c>
      <c r="D347" s="13">
        <f t="shared" si="164"/>
        <v>0.11600000000000001</v>
      </c>
      <c r="E347" s="13">
        <f>DSA!C350</f>
        <v>0.11600000000000001</v>
      </c>
      <c r="F347" s="13">
        <f t="shared" ca="1" si="165"/>
        <v>0.11103266089768909</v>
      </c>
      <c r="G347" s="13">
        <f t="shared" si="166"/>
        <v>6.6972631225996632E-3</v>
      </c>
      <c r="H347" s="13">
        <f>DSA!E350</f>
        <v>0.10440000000000001</v>
      </c>
      <c r="I347" s="13">
        <f>DSA!F350</f>
        <v>0.12760000000000002</v>
      </c>
      <c r="J347" s="13" t="s">
        <v>71</v>
      </c>
      <c r="K347" s="13">
        <f t="shared" si="167"/>
        <v>265.08399999999966</v>
      </c>
      <c r="L347" s="13">
        <f t="shared" si="168"/>
        <v>2020.1228965517214</v>
      </c>
    </row>
    <row r="348" spans="1:12">
      <c r="A348" s="26">
        <v>346</v>
      </c>
      <c r="B348" s="24" t="s">
        <v>267</v>
      </c>
      <c r="D348" s="13">
        <f t="shared" si="164"/>
        <v>0.14499999999999999</v>
      </c>
      <c r="E348" s="13">
        <f>DSA!C351</f>
        <v>0.14499999999999999</v>
      </c>
      <c r="F348" s="13">
        <f t="shared" ca="1" si="165"/>
        <v>0.1509592856276798</v>
      </c>
      <c r="G348" s="13">
        <f t="shared" si="166"/>
        <v>8.3715789032495734E-3</v>
      </c>
      <c r="H348" s="13">
        <f>DSA!E351</f>
        <v>0.1305</v>
      </c>
      <c r="I348" s="13">
        <f>DSA!F351</f>
        <v>0.1595</v>
      </c>
      <c r="J348" s="13" t="s">
        <v>71</v>
      </c>
      <c r="K348" s="13">
        <f t="shared" si="167"/>
        <v>256.35500000000002</v>
      </c>
      <c r="L348" s="13">
        <f t="shared" si="168"/>
        <v>1511.6105172413795</v>
      </c>
    </row>
    <row r="349" spans="1:12">
      <c r="A349" s="26">
        <v>347</v>
      </c>
      <c r="B349" s="24" t="s">
        <v>268</v>
      </c>
      <c r="D349" s="13">
        <f t="shared" si="164"/>
        <v>7.2999999999999995E-2</v>
      </c>
      <c r="E349" s="13">
        <f>DSA!C352</f>
        <v>7.2999999999999995E-2</v>
      </c>
      <c r="F349" s="13">
        <f t="shared" ca="1" si="165"/>
        <v>7.0430895792696555E-2</v>
      </c>
      <c r="G349" s="13">
        <f t="shared" si="166"/>
        <v>4.2146569650842692E-3</v>
      </c>
      <c r="H349" s="13">
        <f>DSA!E352</f>
        <v>6.5699999999999995E-2</v>
      </c>
      <c r="I349" s="13">
        <f>DSA!F352</f>
        <v>8.0299999999999996E-2</v>
      </c>
      <c r="J349" s="13" t="s">
        <v>71</v>
      </c>
      <c r="K349" s="13">
        <f t="shared" si="167"/>
        <v>278.02699999999987</v>
      </c>
      <c r="L349" s="13">
        <f t="shared" si="168"/>
        <v>3530.5620410958891</v>
      </c>
    </row>
    <row r="350" spans="1:12">
      <c r="A350" s="26">
        <v>348</v>
      </c>
      <c r="B350" s="24" t="s">
        <v>293</v>
      </c>
      <c r="C350" s="25" t="s">
        <v>309</v>
      </c>
      <c r="D350" s="13">
        <f t="shared" ref="D350:D351" si="169">IF($D$3=0,E350,F350)</f>
        <v>0.03</v>
      </c>
      <c r="E350" s="13">
        <f>DSA!C353</f>
        <v>0.03</v>
      </c>
      <c r="F350" s="13">
        <f t="shared" ref="F350" ca="1" si="170">_xlfn.BETA.INV(RAND(),K350,L350)</f>
        <v>8.5148042776329331E-3</v>
      </c>
      <c r="G350" s="13">
        <f t="shared" ref="G350:G351" si="171">STDEV(E350,H350,I350)/SQRT(3)</f>
        <v>1.4529663145135579E-2</v>
      </c>
      <c r="H350" s="13">
        <f>DSA!E353</f>
        <v>0</v>
      </c>
      <c r="I350" s="13">
        <f>DSA!F353</f>
        <v>0.05</v>
      </c>
      <c r="J350" s="13" t="s">
        <v>71</v>
      </c>
      <c r="K350" s="13">
        <f t="shared" ref="K350" si="172">E350^2*(1-E350)/G350^2-E350</f>
        <v>4.1052631578947363</v>
      </c>
      <c r="L350" s="13">
        <f t="shared" ref="L350" si="173">K350/E350-K350</f>
        <v>132.73684210526315</v>
      </c>
    </row>
    <row r="351" spans="1:12">
      <c r="A351" s="26">
        <v>349</v>
      </c>
      <c r="B351" s="29" t="s">
        <v>323</v>
      </c>
      <c r="C351" s="29"/>
      <c r="D351" s="18">
        <f t="shared" si="169"/>
        <v>150000</v>
      </c>
      <c r="E351" s="18">
        <f>DSA!C354</f>
        <v>150000</v>
      </c>
      <c r="F351" s="18">
        <f t="shared" ref="F351" ca="1" si="174">_xlfn.GAMMA.INV(RAND(),K351,L351)</f>
        <v>151935.19759895539</v>
      </c>
      <c r="G351" s="18">
        <f t="shared" si="171"/>
        <v>44095.85518440984</v>
      </c>
      <c r="H351" s="18">
        <f>DSA!E354</f>
        <v>50000</v>
      </c>
      <c r="I351" s="18">
        <f>DSA!F354</f>
        <v>200000</v>
      </c>
      <c r="J351" s="13" t="s">
        <v>72</v>
      </c>
      <c r="K351" s="13">
        <f t="shared" ref="K351" si="175">E351^2/G351^2</f>
        <v>11.571428571428573</v>
      </c>
      <c r="L351" s="13">
        <f t="shared" ref="L351" si="176">G351^2/E351</f>
        <v>12962.962962962962</v>
      </c>
    </row>
    <row r="352" spans="1:12">
      <c r="D352" s="30"/>
    </row>
  </sheetData>
  <phoneticPr fontId="5"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DA9FD-7196-44E1-83DD-11E7BBD29096}">
  <sheetPr codeName="Sheet4"/>
  <dimension ref="A1:U78"/>
  <sheetViews>
    <sheetView topLeftCell="A16" workbookViewId="0">
      <selection activeCell="I29" sqref="I29:K34"/>
    </sheetView>
  </sheetViews>
  <sheetFormatPr defaultRowHeight="14.4"/>
  <cols>
    <col min="1" max="1" width="14" style="47" customWidth="1"/>
    <col min="2" max="2" width="11.21875" style="49" customWidth="1"/>
    <col min="3" max="3" width="12.33203125" style="49" customWidth="1"/>
    <col min="4" max="11" width="8.88671875" style="49"/>
    <col min="12" max="12" width="12.6640625" style="51" customWidth="1"/>
    <col min="13" max="13" width="8.88671875" style="51"/>
    <col min="14" max="14" width="15.5546875" style="51" customWidth="1"/>
    <col min="15" max="21" width="8.88671875" style="51"/>
  </cols>
  <sheetData>
    <row r="1" spans="1:21">
      <c r="A1" s="123" t="s">
        <v>213</v>
      </c>
      <c r="B1" s="134"/>
      <c r="C1" s="134" t="s">
        <v>211</v>
      </c>
      <c r="D1" s="134"/>
      <c r="E1" s="134"/>
      <c r="F1" s="134"/>
      <c r="G1" s="134"/>
      <c r="H1" s="134"/>
      <c r="I1" s="52"/>
      <c r="J1" s="52"/>
      <c r="K1" s="52"/>
      <c r="L1" s="120" t="s">
        <v>212</v>
      </c>
      <c r="M1" s="120"/>
      <c r="N1" s="120"/>
      <c r="O1" s="120"/>
      <c r="P1" s="120"/>
      <c r="Q1" s="120"/>
      <c r="R1" s="50"/>
      <c r="S1" s="50"/>
      <c r="T1" s="50"/>
      <c r="U1" s="50"/>
    </row>
    <row r="2" spans="1:21">
      <c r="A2" s="123"/>
      <c r="B2" s="134"/>
      <c r="C2" s="134" t="s">
        <v>198</v>
      </c>
      <c r="D2" s="134"/>
      <c r="E2" s="134"/>
      <c r="F2" s="134" t="s">
        <v>200</v>
      </c>
      <c r="G2" s="134"/>
      <c r="H2" s="134"/>
      <c r="I2" s="52"/>
      <c r="J2" s="52"/>
      <c r="K2" s="52"/>
      <c r="L2" s="120" t="s">
        <v>198</v>
      </c>
      <c r="M2" s="120"/>
      <c r="N2" s="120"/>
      <c r="O2" s="120" t="s">
        <v>200</v>
      </c>
      <c r="P2" s="120"/>
      <c r="Q2" s="120"/>
      <c r="R2" s="50"/>
      <c r="S2" s="50"/>
      <c r="T2" s="50"/>
      <c r="U2" s="50"/>
    </row>
    <row r="3" spans="1:21">
      <c r="A3" s="123"/>
      <c r="B3" s="134"/>
      <c r="C3" s="52" t="s">
        <v>203</v>
      </c>
      <c r="D3" s="52" t="s">
        <v>207</v>
      </c>
      <c r="E3" s="52" t="s">
        <v>205</v>
      </c>
      <c r="F3" s="52" t="s">
        <v>203</v>
      </c>
      <c r="G3" s="52" t="s">
        <v>207</v>
      </c>
      <c r="H3" s="52" t="s">
        <v>205</v>
      </c>
      <c r="I3" s="52"/>
      <c r="J3" s="52"/>
      <c r="K3" s="52"/>
      <c r="L3" s="50" t="s">
        <v>203</v>
      </c>
      <c r="M3" s="50" t="s">
        <v>207</v>
      </c>
      <c r="N3" s="50" t="s">
        <v>205</v>
      </c>
      <c r="O3" s="50" t="s">
        <v>203</v>
      </c>
      <c r="P3" s="50" t="s">
        <v>207</v>
      </c>
      <c r="Q3" s="50" t="s">
        <v>205</v>
      </c>
      <c r="R3" s="50"/>
      <c r="S3" s="50"/>
      <c r="T3" s="50"/>
      <c r="U3" s="50"/>
    </row>
    <row r="4" spans="1:21">
      <c r="A4" s="123"/>
      <c r="B4" s="52" t="s">
        <v>201</v>
      </c>
      <c r="C4" s="20">
        <v>-0.47399999999999998</v>
      </c>
      <c r="D4" s="20">
        <v>-0.84199999999999997</v>
      </c>
      <c r="E4" s="20">
        <v>-0.112</v>
      </c>
      <c r="F4" s="20">
        <v>0.02</v>
      </c>
      <c r="G4" s="20">
        <v>-5.0000000000000001E-3</v>
      </c>
      <c r="H4" s="20">
        <v>4.4999999999999998E-2</v>
      </c>
      <c r="I4" s="20"/>
      <c r="J4" s="20"/>
      <c r="K4" s="20"/>
      <c r="L4" s="51">
        <v>-0.48699999999999999</v>
      </c>
      <c r="M4" s="51">
        <v>-0.71</v>
      </c>
      <c r="N4" s="51">
        <v>-0.26300000000000001</v>
      </c>
      <c r="O4" s="51">
        <v>0.55800000000000005</v>
      </c>
      <c r="P4" s="51">
        <v>-0.34100000000000003</v>
      </c>
      <c r="Q4" s="51">
        <v>1.452</v>
      </c>
    </row>
    <row r="5" spans="1:21">
      <c r="A5" s="123"/>
      <c r="B5" s="52" t="s">
        <v>173</v>
      </c>
      <c r="C5" s="20">
        <v>-0.27300000000000002</v>
      </c>
      <c r="D5" s="20">
        <v>-0.49199999999999999</v>
      </c>
      <c r="E5" s="20">
        <v>-4.1000000000000002E-2</v>
      </c>
      <c r="F5" s="20">
        <v>8.0000000000000002E-3</v>
      </c>
      <c r="G5" s="20">
        <v>-1.0999999999999999E-2</v>
      </c>
      <c r="H5" s="20">
        <v>2.5999999999999999E-2</v>
      </c>
      <c r="I5" s="20"/>
      <c r="J5" s="20"/>
      <c r="K5" s="20"/>
      <c r="L5" s="51">
        <v>-0.57799999999999996</v>
      </c>
      <c r="M5" s="51">
        <v>-0.72</v>
      </c>
      <c r="N5" s="51">
        <v>-0.439</v>
      </c>
      <c r="O5" s="51">
        <v>0.33400000000000002</v>
      </c>
      <c r="P5" s="51">
        <v>-0.28299999999999997</v>
      </c>
      <c r="Q5" s="51">
        <v>0.94399999999999995</v>
      </c>
    </row>
    <row r="6" spans="1:21">
      <c r="A6" s="123"/>
      <c r="B6" s="52" t="s">
        <v>176</v>
      </c>
      <c r="C6" s="20">
        <v>-0.126</v>
      </c>
      <c r="D6" s="20">
        <v>-0.46200000000000002</v>
      </c>
      <c r="E6" s="20">
        <v>0.22600000000000001</v>
      </c>
      <c r="F6" s="20">
        <v>1.0999999999999999E-2</v>
      </c>
      <c r="G6" s="20">
        <v>-1.2E-2</v>
      </c>
      <c r="H6" s="20">
        <v>3.4000000000000002E-2</v>
      </c>
      <c r="I6" s="20"/>
      <c r="J6" s="20"/>
      <c r="K6" s="20"/>
      <c r="L6" s="51">
        <v>-0.35599999999999998</v>
      </c>
      <c r="M6" s="51">
        <v>-0.58399999999999996</v>
      </c>
      <c r="N6" s="51">
        <v>-0.126</v>
      </c>
      <c r="O6" s="51">
        <v>-0.38900000000000001</v>
      </c>
      <c r="P6" s="51">
        <v>-1.5089999999999999</v>
      </c>
      <c r="Q6" s="51">
        <v>0.69199999999999995</v>
      </c>
    </row>
    <row r="7" spans="1:21">
      <c r="A7" s="123"/>
      <c r="B7" s="52" t="s">
        <v>172</v>
      </c>
      <c r="C7" s="20">
        <v>-0.36299999999999999</v>
      </c>
      <c r="D7" s="20">
        <v>-0.7</v>
      </c>
      <c r="E7" s="20">
        <v>-1.9E-2</v>
      </c>
      <c r="F7" s="20">
        <v>1.2E-2</v>
      </c>
      <c r="G7" s="20">
        <v>-1.0999999999999999E-2</v>
      </c>
      <c r="H7" s="20">
        <v>3.5000000000000003E-2</v>
      </c>
      <c r="I7" s="20"/>
      <c r="J7" s="20"/>
      <c r="K7" s="20"/>
      <c r="L7" s="51">
        <v>-0.94499999999999995</v>
      </c>
      <c r="M7" s="51">
        <v>-1.1759999999999999</v>
      </c>
      <c r="N7" s="51">
        <v>-0.71699999999999997</v>
      </c>
      <c r="O7" s="51">
        <v>0.76900000000000002</v>
      </c>
      <c r="P7" s="51">
        <v>-0.24</v>
      </c>
      <c r="Q7" s="51">
        <v>1.762</v>
      </c>
    </row>
    <row r="8" spans="1:21">
      <c r="A8" s="123"/>
      <c r="B8" s="52" t="s">
        <v>185</v>
      </c>
      <c r="C8" s="20">
        <v>-0.89500000000000002</v>
      </c>
      <c r="D8" s="20">
        <v>-1.2110000000000001</v>
      </c>
      <c r="E8" s="20">
        <v>-0.55000000000000004</v>
      </c>
      <c r="F8" s="20">
        <v>0.03</v>
      </c>
      <c r="G8" s="20">
        <v>8.9999999999999993E-3</v>
      </c>
      <c r="H8" s="20">
        <v>5.0999999999999997E-2</v>
      </c>
      <c r="I8" s="20"/>
      <c r="J8" s="20"/>
      <c r="K8" s="20"/>
      <c r="L8" s="51">
        <v>-0.82599999999999996</v>
      </c>
      <c r="M8" s="51">
        <v>-1.018</v>
      </c>
      <c r="N8" s="51">
        <v>-0.627</v>
      </c>
      <c r="O8" s="51">
        <v>0.499</v>
      </c>
      <c r="P8" s="51">
        <v>-0.34300000000000003</v>
      </c>
      <c r="Q8" s="51">
        <v>1.3620000000000001</v>
      </c>
    </row>
    <row r="9" spans="1:21">
      <c r="A9" s="123"/>
      <c r="B9" s="52" t="s">
        <v>183</v>
      </c>
      <c r="C9" s="20">
        <v>-0.495</v>
      </c>
      <c r="D9" s="20">
        <v>-1.196</v>
      </c>
      <c r="E9" s="20">
        <v>0.182</v>
      </c>
      <c r="F9" s="20">
        <v>2.8000000000000001E-2</v>
      </c>
      <c r="G9" s="20">
        <v>-0.02</v>
      </c>
      <c r="H9" s="20">
        <v>7.6999999999999999E-2</v>
      </c>
      <c r="I9" s="20"/>
      <c r="J9" s="20"/>
      <c r="K9" s="20"/>
      <c r="L9" s="51">
        <v>-0.92</v>
      </c>
      <c r="M9" s="51">
        <v>-1.2629999999999999</v>
      </c>
      <c r="N9" s="51">
        <v>-0.57599999999999996</v>
      </c>
      <c r="O9" s="51">
        <v>-0.49</v>
      </c>
      <c r="P9" s="51">
        <v>-3.9</v>
      </c>
      <c r="Q9" s="51">
        <v>2.5369999999999999</v>
      </c>
    </row>
    <row r="10" spans="1:21">
      <c r="A10" s="123"/>
      <c r="B10" s="132" t="s">
        <v>210</v>
      </c>
      <c r="C10" s="133"/>
      <c r="D10" s="133"/>
      <c r="E10" s="133"/>
      <c r="F10" s="133"/>
      <c r="G10" s="133"/>
      <c r="H10" s="133"/>
      <c r="I10" s="133"/>
      <c r="J10" s="133"/>
      <c r="K10" s="133"/>
      <c r="L10" s="130" t="s">
        <v>300</v>
      </c>
      <c r="M10" s="131"/>
      <c r="N10" s="131"/>
      <c r="O10" s="131"/>
      <c r="P10" s="131"/>
      <c r="Q10" s="131"/>
      <c r="R10" s="131"/>
      <c r="S10" s="131"/>
      <c r="T10" s="131"/>
      <c r="U10" s="131"/>
    </row>
    <row r="11" spans="1:21">
      <c r="A11" s="123"/>
      <c r="B11" s="132"/>
      <c r="C11" s="132" t="s">
        <v>168</v>
      </c>
      <c r="D11" s="132"/>
      <c r="E11" s="132"/>
      <c r="F11" s="132"/>
      <c r="G11" s="132"/>
      <c r="H11" s="132"/>
      <c r="I11" s="53"/>
      <c r="J11" s="53"/>
      <c r="K11" s="53"/>
      <c r="L11" s="130"/>
      <c r="M11" s="130" t="s">
        <v>60</v>
      </c>
      <c r="N11" s="130"/>
      <c r="O11" s="130"/>
      <c r="P11" s="130"/>
      <c r="Q11" s="130"/>
      <c r="R11" s="130"/>
      <c r="S11" s="55"/>
      <c r="T11" s="55"/>
      <c r="U11" s="55"/>
    </row>
    <row r="12" spans="1:21">
      <c r="A12" s="123"/>
      <c r="B12" s="132"/>
      <c r="C12" s="132" t="s">
        <v>198</v>
      </c>
      <c r="D12" s="132"/>
      <c r="E12" s="132"/>
      <c r="F12" s="132" t="s">
        <v>200</v>
      </c>
      <c r="G12" s="132"/>
      <c r="H12" s="132"/>
      <c r="I12" s="132" t="s">
        <v>209</v>
      </c>
      <c r="J12" s="132"/>
      <c r="K12" s="132"/>
      <c r="L12" s="130"/>
      <c r="M12" s="130" t="s">
        <v>198</v>
      </c>
      <c r="N12" s="130"/>
      <c r="O12" s="130"/>
      <c r="P12" s="130" t="s">
        <v>200</v>
      </c>
      <c r="Q12" s="130"/>
      <c r="R12" s="130"/>
      <c r="S12" s="130" t="s">
        <v>209</v>
      </c>
      <c r="T12" s="130"/>
      <c r="U12" s="130"/>
    </row>
    <row r="13" spans="1:21">
      <c r="A13" s="123"/>
      <c r="B13" s="132"/>
      <c r="C13" s="54" t="s">
        <v>203</v>
      </c>
      <c r="D13" s="54" t="s">
        <v>207</v>
      </c>
      <c r="E13" s="54" t="s">
        <v>205</v>
      </c>
      <c r="F13" s="54" t="s">
        <v>203</v>
      </c>
      <c r="G13" s="54" t="s">
        <v>207</v>
      </c>
      <c r="H13" s="54" t="s">
        <v>205</v>
      </c>
      <c r="I13" s="54" t="s">
        <v>203</v>
      </c>
      <c r="J13" s="54" t="s">
        <v>207</v>
      </c>
      <c r="K13" s="54" t="s">
        <v>205</v>
      </c>
      <c r="L13" s="130"/>
      <c r="M13" s="56" t="s">
        <v>203</v>
      </c>
      <c r="N13" s="56" t="s">
        <v>207</v>
      </c>
      <c r="O13" s="56" t="s">
        <v>205</v>
      </c>
      <c r="P13" s="56" t="s">
        <v>203</v>
      </c>
      <c r="Q13" s="56" t="s">
        <v>207</v>
      </c>
      <c r="R13" s="56" t="s">
        <v>205</v>
      </c>
      <c r="S13" s="56" t="s">
        <v>203</v>
      </c>
      <c r="T13" s="56" t="s">
        <v>207</v>
      </c>
      <c r="U13" s="56" t="s">
        <v>205</v>
      </c>
    </row>
    <row r="14" spans="1:21">
      <c r="A14" s="123"/>
      <c r="B14" s="54" t="s">
        <v>201</v>
      </c>
      <c r="C14" s="53">
        <v>-5.4640000000000004</v>
      </c>
      <c r="D14" s="53">
        <v>-9.7710000000000008</v>
      </c>
      <c r="E14" s="53">
        <v>-1.304</v>
      </c>
      <c r="F14" s="53">
        <v>6.1459999999999999</v>
      </c>
      <c r="G14" s="53">
        <v>1.026</v>
      </c>
      <c r="H14" s="53">
        <v>11.536</v>
      </c>
      <c r="I14" s="53">
        <v>1.3560000000000001</v>
      </c>
      <c r="J14" s="53">
        <v>0.30399999999999999</v>
      </c>
      <c r="K14" s="53">
        <v>2.4510000000000001</v>
      </c>
      <c r="L14" s="56" t="s">
        <v>201</v>
      </c>
      <c r="M14" s="55">
        <v>-1.429</v>
      </c>
      <c r="N14" s="55">
        <v>-2.6760000000000002</v>
      </c>
      <c r="O14" s="55">
        <v>-0.193</v>
      </c>
      <c r="P14" s="55">
        <v>-2.4969999999999999</v>
      </c>
      <c r="Q14" s="55">
        <v>-7.0170000000000003</v>
      </c>
      <c r="R14" s="55">
        <v>1.907</v>
      </c>
      <c r="S14" s="55">
        <v>3.726</v>
      </c>
      <c r="T14" s="55">
        <v>-1.1339999999999999</v>
      </c>
      <c r="U14" s="55">
        <v>8.657</v>
      </c>
    </row>
    <row r="15" spans="1:21">
      <c r="A15" s="123"/>
      <c r="B15" s="54" t="s">
        <v>173</v>
      </c>
      <c r="C15" s="53">
        <v>-2.218</v>
      </c>
      <c r="D15" s="53">
        <v>-5.0650000000000004</v>
      </c>
      <c r="E15" s="53">
        <v>0.59</v>
      </c>
      <c r="F15" s="53">
        <v>2.2909999999999999</v>
      </c>
      <c r="G15" s="53">
        <v>-1.0920000000000001</v>
      </c>
      <c r="H15" s="53">
        <v>5.6609999999999996</v>
      </c>
      <c r="I15" s="53">
        <v>0.55400000000000005</v>
      </c>
      <c r="J15" s="53">
        <v>-0.183</v>
      </c>
      <c r="K15" s="53">
        <v>1.3080000000000001</v>
      </c>
      <c r="L15" s="56" t="s">
        <v>173</v>
      </c>
      <c r="M15" s="55">
        <v>-0.63700000000000001</v>
      </c>
      <c r="N15" s="55">
        <v>-1.55</v>
      </c>
      <c r="O15" s="55">
        <v>0.27800000000000002</v>
      </c>
      <c r="P15" s="55">
        <v>-0.04</v>
      </c>
      <c r="Q15" s="55">
        <v>-3.0609999999999999</v>
      </c>
      <c r="R15" s="55">
        <v>2.9550000000000001</v>
      </c>
      <c r="S15" s="55">
        <v>0.29799999999999999</v>
      </c>
      <c r="T15" s="55">
        <v>-3.1360000000000001</v>
      </c>
      <c r="U15" s="55">
        <v>3.76</v>
      </c>
    </row>
    <row r="16" spans="1:21">
      <c r="A16" s="123"/>
      <c r="B16" s="54" t="s">
        <v>176</v>
      </c>
      <c r="C16" s="53">
        <v>-2.008</v>
      </c>
      <c r="D16" s="53">
        <v>-6.11</v>
      </c>
      <c r="E16" s="53">
        <v>2.0910000000000002</v>
      </c>
      <c r="F16" s="53">
        <v>2.0419999999999998</v>
      </c>
      <c r="G16" s="53">
        <v>-2.9889999999999999</v>
      </c>
      <c r="H16" s="53">
        <v>7.056</v>
      </c>
      <c r="I16" s="53">
        <v>0.58099999999999996</v>
      </c>
      <c r="J16" s="53">
        <v>-0.45</v>
      </c>
      <c r="K16" s="53">
        <v>1.621</v>
      </c>
      <c r="L16" s="56" t="s">
        <v>176</v>
      </c>
      <c r="M16" s="55">
        <v>1.6080000000000001</v>
      </c>
      <c r="N16" s="55">
        <v>0.16300000000000001</v>
      </c>
      <c r="O16" s="55">
        <v>3.0950000000000002</v>
      </c>
      <c r="P16" s="55">
        <v>5.093</v>
      </c>
      <c r="Q16" s="55">
        <v>0.34300000000000003</v>
      </c>
      <c r="R16" s="55">
        <v>10.010999999999999</v>
      </c>
      <c r="S16" s="55">
        <v>-6.9960000000000004</v>
      </c>
      <c r="T16" s="55">
        <v>-12.651</v>
      </c>
      <c r="U16" s="55">
        <v>-1.5</v>
      </c>
    </row>
    <row r="17" spans="1:21">
      <c r="A17" s="123"/>
      <c r="B17" s="54" t="s">
        <v>172</v>
      </c>
      <c r="C17" s="53">
        <v>-4.9160000000000004</v>
      </c>
      <c r="D17" s="53">
        <v>-8.8680000000000003</v>
      </c>
      <c r="E17" s="53">
        <v>-0.98199999999999998</v>
      </c>
      <c r="F17" s="53">
        <v>5.4930000000000003</v>
      </c>
      <c r="G17" s="53">
        <v>0.746</v>
      </c>
      <c r="H17" s="53">
        <v>10.271000000000001</v>
      </c>
      <c r="I17" s="53">
        <v>1.214</v>
      </c>
      <c r="J17" s="53">
        <v>0.20699999999999999</v>
      </c>
      <c r="K17" s="53">
        <v>2.2290000000000001</v>
      </c>
      <c r="L17" s="56" t="s">
        <v>172</v>
      </c>
      <c r="M17" s="55">
        <v>0.52200000000000002</v>
      </c>
      <c r="N17" s="55">
        <v>-0.91</v>
      </c>
      <c r="O17" s="55">
        <v>1.954</v>
      </c>
      <c r="P17" s="55">
        <v>5.2060000000000004</v>
      </c>
      <c r="Q17" s="55">
        <v>0.503</v>
      </c>
      <c r="R17" s="55">
        <v>9.9969999999999999</v>
      </c>
      <c r="S17" s="55">
        <v>-5.7539999999999996</v>
      </c>
      <c r="T17" s="55">
        <v>-11.276999999999999</v>
      </c>
      <c r="U17" s="55">
        <v>-0.27700000000000002</v>
      </c>
    </row>
    <row r="18" spans="1:21">
      <c r="A18" s="123"/>
      <c r="B18" s="54" t="s">
        <v>185</v>
      </c>
      <c r="C18" s="53">
        <v>-6.3819999999999997</v>
      </c>
      <c r="D18" s="53">
        <v>-10.023</v>
      </c>
      <c r="E18" s="53">
        <v>-2.7810000000000001</v>
      </c>
      <c r="F18" s="53">
        <v>6.5679999999999996</v>
      </c>
      <c r="G18" s="53">
        <v>2.214</v>
      </c>
      <c r="H18" s="53">
        <v>11.057</v>
      </c>
      <c r="I18" s="53">
        <v>1.5580000000000001</v>
      </c>
      <c r="J18" s="53">
        <v>0.64400000000000002</v>
      </c>
      <c r="K18" s="53">
        <v>2.4790000000000001</v>
      </c>
      <c r="L18" s="56" t="s">
        <v>185</v>
      </c>
      <c r="M18" s="55">
        <v>-0.42699999999999999</v>
      </c>
      <c r="N18" s="55">
        <v>-1.474</v>
      </c>
      <c r="O18" s="55">
        <v>0.67700000000000005</v>
      </c>
      <c r="P18" s="55">
        <v>1.403</v>
      </c>
      <c r="Q18" s="55">
        <v>-2.3380000000000001</v>
      </c>
      <c r="R18" s="55">
        <v>5.2930000000000001</v>
      </c>
      <c r="S18" s="55">
        <v>-1.3540000000000001</v>
      </c>
      <c r="T18" s="55">
        <v>-5.6929999999999996</v>
      </c>
      <c r="U18" s="55">
        <v>2.8159999999999998</v>
      </c>
    </row>
    <row r="19" spans="1:21">
      <c r="A19" s="123"/>
      <c r="B19" s="54" t="s">
        <v>183</v>
      </c>
      <c r="C19" s="53">
        <v>-8.4220000000000006</v>
      </c>
      <c r="D19" s="53">
        <v>-16.388999999999999</v>
      </c>
      <c r="E19" s="53">
        <v>-0.71499999999999997</v>
      </c>
      <c r="F19" s="53">
        <v>9.5069999999999997</v>
      </c>
      <c r="G19" s="53">
        <v>0.113</v>
      </c>
      <c r="H19" s="53">
        <v>19.422000000000001</v>
      </c>
      <c r="I19" s="53">
        <v>2.2050000000000001</v>
      </c>
      <c r="J19" s="53">
        <v>0.218</v>
      </c>
      <c r="K19" s="53">
        <v>4.2350000000000003</v>
      </c>
      <c r="L19" s="56" t="s">
        <v>183</v>
      </c>
      <c r="M19" s="55">
        <v>0.75700000000000001</v>
      </c>
      <c r="N19" s="55">
        <v>-1.6379999999999999</v>
      </c>
      <c r="O19" s="55">
        <v>3.0569999999999999</v>
      </c>
      <c r="P19" s="55">
        <v>3.3849999999999998</v>
      </c>
      <c r="Q19" s="55">
        <v>-7.2880000000000003</v>
      </c>
      <c r="R19" s="55">
        <v>13.202999999999999</v>
      </c>
      <c r="S19" s="55">
        <v>-5.5869999999999997</v>
      </c>
      <c r="T19" s="55">
        <v>-15.394</v>
      </c>
      <c r="U19" s="55">
        <v>4.6989999999999998</v>
      </c>
    </row>
    <row r="20" spans="1:21" ht="14.4" customHeight="1">
      <c r="A20" s="117" t="s">
        <v>214</v>
      </c>
      <c r="B20" s="128" t="s">
        <v>215</v>
      </c>
      <c r="C20" s="118" t="s">
        <v>60</v>
      </c>
      <c r="D20" s="119"/>
      <c r="E20" s="119"/>
      <c r="F20" s="119"/>
      <c r="G20" s="119"/>
      <c r="H20" s="119"/>
      <c r="I20" s="119"/>
      <c r="J20" s="119"/>
      <c r="K20" s="119"/>
      <c r="L20" s="119"/>
      <c r="M20" s="119"/>
      <c r="N20" s="119"/>
      <c r="O20" s="119"/>
      <c r="P20" s="119"/>
      <c r="Q20" s="119"/>
      <c r="R20" s="119"/>
      <c r="S20" s="119"/>
      <c r="T20" s="119"/>
      <c r="U20" s="119"/>
    </row>
    <row r="21" spans="1:21" ht="14.4" customHeight="1">
      <c r="A21" s="117"/>
      <c r="B21" s="128"/>
      <c r="C21" s="27" t="s">
        <v>192</v>
      </c>
      <c r="D21" s="28" t="s">
        <v>0</v>
      </c>
      <c r="E21" s="28" t="s">
        <v>206</v>
      </c>
      <c r="F21" s="28" t="s">
        <v>204</v>
      </c>
      <c r="G21" s="28"/>
      <c r="H21" s="28"/>
      <c r="I21" s="28"/>
      <c r="J21" s="28"/>
      <c r="K21" s="28"/>
      <c r="L21" s="117" t="s">
        <v>216</v>
      </c>
      <c r="M21" s="123" t="s">
        <v>193</v>
      </c>
      <c r="N21" s="57" t="s">
        <v>198</v>
      </c>
      <c r="O21" s="58" t="s">
        <v>0</v>
      </c>
      <c r="P21" s="58" t="s">
        <v>206</v>
      </c>
      <c r="Q21" s="58" t="s">
        <v>204</v>
      </c>
      <c r="R21" s="57" t="s">
        <v>200</v>
      </c>
      <c r="S21" s="58" t="s">
        <v>0</v>
      </c>
      <c r="T21" s="58" t="s">
        <v>206</v>
      </c>
      <c r="U21" s="58" t="s">
        <v>204</v>
      </c>
    </row>
    <row r="22" spans="1:21">
      <c r="A22" s="117"/>
      <c r="B22" s="129"/>
      <c r="C22" s="28" t="s">
        <v>201</v>
      </c>
      <c r="D22" s="28">
        <v>-0.39500000000000002</v>
      </c>
      <c r="E22" s="28">
        <v>-0.59799999999999998</v>
      </c>
      <c r="F22" s="28">
        <v>-0.192</v>
      </c>
      <c r="G22" s="28"/>
      <c r="H22" s="28"/>
      <c r="I22" s="28"/>
      <c r="J22" s="28"/>
      <c r="K22" s="28"/>
      <c r="L22" s="117"/>
      <c r="M22" s="123"/>
      <c r="N22" s="58" t="s">
        <v>201</v>
      </c>
      <c r="O22" s="58">
        <v>5.7000000000000002E-2</v>
      </c>
      <c r="P22" s="58">
        <v>-0.34100000000000003</v>
      </c>
      <c r="Q22" s="58">
        <v>0.45600000000000002</v>
      </c>
      <c r="R22" s="58" t="s">
        <v>201</v>
      </c>
      <c r="S22" s="58">
        <v>-0.254</v>
      </c>
      <c r="T22" s="58">
        <v>-0.45900000000000002</v>
      </c>
      <c r="U22" s="58">
        <v>-0.05</v>
      </c>
    </row>
    <row r="23" spans="1:21">
      <c r="A23" s="117"/>
      <c r="B23" s="129"/>
      <c r="C23" s="28" t="s">
        <v>173</v>
      </c>
      <c r="D23" s="28">
        <v>-0.48699999999999999</v>
      </c>
      <c r="E23" s="28">
        <v>-0.61299999999999999</v>
      </c>
      <c r="F23" s="28">
        <v>-0.36099999999999999</v>
      </c>
      <c r="G23" s="28"/>
      <c r="H23" s="28"/>
      <c r="I23" s="28"/>
      <c r="J23" s="28"/>
      <c r="K23" s="28"/>
      <c r="L23" s="117"/>
      <c r="M23" s="123"/>
      <c r="N23" s="58" t="s">
        <v>173</v>
      </c>
      <c r="O23" s="58">
        <v>-0.29799999999999999</v>
      </c>
      <c r="P23" s="58">
        <v>-0.58099999999999996</v>
      </c>
      <c r="Q23" s="58">
        <v>-1.4999999999999999E-2</v>
      </c>
      <c r="R23" s="58" t="s">
        <v>173</v>
      </c>
      <c r="S23" s="58">
        <v>-0.14799999999999999</v>
      </c>
      <c r="T23" s="58">
        <v>-0.30299999999999999</v>
      </c>
      <c r="U23" s="58">
        <v>7.0000000000000001E-3</v>
      </c>
    </row>
    <row r="24" spans="1:21">
      <c r="A24" s="117"/>
      <c r="B24" s="129"/>
      <c r="C24" s="28" t="s">
        <v>175</v>
      </c>
      <c r="D24" s="28">
        <v>-0.36099999999999999</v>
      </c>
      <c r="E24" s="28">
        <v>-0.56499999999999995</v>
      </c>
      <c r="F24" s="28">
        <v>-0.157</v>
      </c>
      <c r="G24" s="28"/>
      <c r="H24" s="28"/>
      <c r="I24" s="28"/>
      <c r="J24" s="28"/>
      <c r="K24" s="28"/>
      <c r="L24" s="117"/>
      <c r="M24" s="123"/>
      <c r="N24" s="58" t="s">
        <v>175</v>
      </c>
      <c r="O24" s="58">
        <v>-0.84799999999999998</v>
      </c>
      <c r="P24" s="58">
        <v>-1.335</v>
      </c>
      <c r="Q24" s="58">
        <v>-0.36099999999999999</v>
      </c>
      <c r="R24" s="58" t="s">
        <v>175</v>
      </c>
      <c r="S24" s="58">
        <v>0.28699999999999998</v>
      </c>
      <c r="T24" s="58">
        <v>2.5999999999999999E-2</v>
      </c>
      <c r="U24" s="58">
        <v>0.54700000000000004</v>
      </c>
    </row>
    <row r="25" spans="1:21">
      <c r="A25" s="117"/>
      <c r="B25" s="129"/>
      <c r="C25" s="28" t="s">
        <v>171</v>
      </c>
      <c r="D25" s="28">
        <v>-0.79700000000000004</v>
      </c>
      <c r="E25" s="28">
        <v>-1.0049999999999999</v>
      </c>
      <c r="F25" s="28">
        <v>-0.58799999999999997</v>
      </c>
      <c r="G25" s="28"/>
      <c r="H25" s="28"/>
      <c r="I25" s="28"/>
      <c r="J25" s="28"/>
      <c r="K25" s="28"/>
      <c r="L25" s="117"/>
      <c r="M25" s="123"/>
      <c r="N25" s="58" t="s">
        <v>171</v>
      </c>
      <c r="O25" s="58">
        <v>-0.77700000000000002</v>
      </c>
      <c r="P25" s="58">
        <v>-1.264</v>
      </c>
      <c r="Q25" s="58">
        <v>-0.29099999999999998</v>
      </c>
      <c r="R25" s="58" t="s">
        <v>171</v>
      </c>
      <c r="S25" s="58">
        <v>-5.3999999999999999E-2</v>
      </c>
      <c r="T25" s="58">
        <v>-0.31</v>
      </c>
      <c r="U25" s="58">
        <v>0.20200000000000001</v>
      </c>
    </row>
    <row r="26" spans="1:21">
      <c r="A26" s="117"/>
      <c r="B26" s="129"/>
      <c r="C26" s="28" t="s">
        <v>184</v>
      </c>
      <c r="D26" s="28">
        <v>-0.71399999999999997</v>
      </c>
      <c r="E26" s="28">
        <v>-0.89100000000000001</v>
      </c>
      <c r="F26" s="28">
        <v>-0.53700000000000003</v>
      </c>
      <c r="G26" s="28"/>
      <c r="H26" s="28"/>
      <c r="I26" s="28"/>
      <c r="J26" s="28"/>
      <c r="K26" s="28"/>
      <c r="L26" s="117"/>
      <c r="M26" s="123"/>
      <c r="N26" s="58" t="s">
        <v>184</v>
      </c>
      <c r="O26" s="58">
        <v>-0.505</v>
      </c>
      <c r="P26" s="58">
        <v>-0.89200000000000002</v>
      </c>
      <c r="Q26" s="58">
        <v>-0.11700000000000001</v>
      </c>
      <c r="R26" s="58" t="s">
        <v>184</v>
      </c>
      <c r="S26" s="58">
        <v>-0.13700000000000001</v>
      </c>
      <c r="T26" s="58">
        <v>-0.33</v>
      </c>
      <c r="U26" s="58">
        <v>5.5E-2</v>
      </c>
    </row>
    <row r="27" spans="1:21">
      <c r="A27" s="117"/>
      <c r="B27" s="129"/>
      <c r="C27" s="28" t="s">
        <v>182</v>
      </c>
      <c r="D27" s="28">
        <v>-0.85199999999999998</v>
      </c>
      <c r="E27" s="28">
        <v>-1.155</v>
      </c>
      <c r="F27" s="28">
        <v>-0.55000000000000004</v>
      </c>
      <c r="G27" s="28"/>
      <c r="H27" s="28"/>
      <c r="I27" s="28"/>
      <c r="J27" s="28"/>
      <c r="K27" s="28"/>
      <c r="L27" s="117"/>
      <c r="M27" s="123"/>
      <c r="N27" s="58" t="s">
        <v>182</v>
      </c>
      <c r="O27" s="58">
        <v>-1.274</v>
      </c>
      <c r="P27" s="58">
        <v>-2.0819999999999999</v>
      </c>
      <c r="Q27" s="58">
        <v>-0.46700000000000003</v>
      </c>
      <c r="R27" s="58" t="s">
        <v>182</v>
      </c>
      <c r="S27" s="58">
        <v>0.183</v>
      </c>
      <c r="T27" s="58">
        <v>-0.219</v>
      </c>
      <c r="U27" s="58">
        <v>0.58499999999999996</v>
      </c>
    </row>
    <row r="28" spans="1:21" ht="14.4" customHeight="1">
      <c r="A28" s="117"/>
      <c r="B28" s="117" t="s">
        <v>216</v>
      </c>
      <c r="C28" s="123" t="s">
        <v>194</v>
      </c>
      <c r="D28" s="57" t="s">
        <v>198</v>
      </c>
      <c r="E28" s="58" t="s">
        <v>0</v>
      </c>
      <c r="F28" s="58" t="s">
        <v>206</v>
      </c>
      <c r="G28" s="58" t="s">
        <v>204</v>
      </c>
      <c r="H28" s="57" t="s">
        <v>200</v>
      </c>
      <c r="I28" s="58" t="s">
        <v>0</v>
      </c>
      <c r="J28" s="58" t="s">
        <v>206</v>
      </c>
      <c r="K28" s="58" t="s">
        <v>204</v>
      </c>
    </row>
    <row r="29" spans="1:21">
      <c r="A29" s="117"/>
      <c r="B29" s="117"/>
      <c r="C29" s="123"/>
      <c r="D29" s="58" t="s">
        <v>201</v>
      </c>
      <c r="E29" s="58">
        <v>-9.2999999999999999E-2</v>
      </c>
      <c r="F29" s="58">
        <v>-0.4</v>
      </c>
      <c r="G29" s="58">
        <v>0.20599999999999999</v>
      </c>
      <c r="H29" s="58" t="s">
        <v>201</v>
      </c>
      <c r="I29" s="58">
        <v>-3.2000000000000001E-2</v>
      </c>
      <c r="J29" s="58">
        <v>-6.2E-2</v>
      </c>
      <c r="K29" s="58">
        <v>-1E-3</v>
      </c>
    </row>
    <row r="30" spans="1:21">
      <c r="A30" s="117"/>
      <c r="B30" s="117"/>
      <c r="C30" s="123"/>
      <c r="D30" s="58" t="s">
        <v>173</v>
      </c>
      <c r="E30" s="58">
        <v>-0.32800000000000001</v>
      </c>
      <c r="F30" s="58">
        <v>-0.54</v>
      </c>
      <c r="G30" s="58">
        <v>-0.124</v>
      </c>
      <c r="H30" s="58" t="s">
        <v>173</v>
      </c>
      <c r="I30" s="58">
        <v>-2.9000000000000001E-2</v>
      </c>
      <c r="J30" s="58">
        <v>-5.3999999999999999E-2</v>
      </c>
      <c r="K30" s="58">
        <v>-2E-3</v>
      </c>
    </row>
    <row r="31" spans="1:21">
      <c r="A31" s="117"/>
      <c r="B31" s="117"/>
      <c r="C31" s="123"/>
      <c r="D31" s="58" t="s">
        <v>175</v>
      </c>
      <c r="E31" s="58">
        <v>-0.70299999999999996</v>
      </c>
      <c r="F31" s="58">
        <v>-1.044</v>
      </c>
      <c r="G31" s="58">
        <v>-0.34300000000000003</v>
      </c>
      <c r="H31" s="58" t="s">
        <v>175</v>
      </c>
      <c r="I31" s="58">
        <v>5.2999999999999999E-2</v>
      </c>
      <c r="J31" s="58">
        <v>1.0999999999999999E-2</v>
      </c>
      <c r="K31" s="58">
        <v>9.4E-2</v>
      </c>
    </row>
    <row r="32" spans="1:21">
      <c r="A32" s="117"/>
      <c r="B32" s="117"/>
      <c r="C32" s="123"/>
      <c r="D32" s="58" t="s">
        <v>171</v>
      </c>
      <c r="E32" s="58">
        <v>-0.83</v>
      </c>
      <c r="F32" s="58">
        <v>-1.177</v>
      </c>
      <c r="G32" s="58">
        <v>-0.46400000000000002</v>
      </c>
      <c r="H32" s="58" t="s">
        <v>171</v>
      </c>
      <c r="I32" s="58">
        <v>-2E-3</v>
      </c>
      <c r="J32" s="58">
        <v>-4.2999999999999997E-2</v>
      </c>
      <c r="K32" s="58">
        <v>3.9E-2</v>
      </c>
    </row>
    <row r="33" spans="1:21">
      <c r="A33" s="117"/>
      <c r="B33" s="117"/>
      <c r="C33" s="123"/>
      <c r="D33" s="58" t="s">
        <v>184</v>
      </c>
      <c r="E33" s="58">
        <v>-0.60499999999999998</v>
      </c>
      <c r="F33" s="58">
        <v>-0.86799999999999999</v>
      </c>
      <c r="G33" s="58">
        <v>-0.32200000000000001</v>
      </c>
      <c r="H33" s="58" t="s">
        <v>184</v>
      </c>
      <c r="I33" s="58">
        <v>-1.2E-2</v>
      </c>
      <c r="J33" s="58">
        <v>-3.7999999999999999E-2</v>
      </c>
      <c r="K33" s="58">
        <v>1.4E-2</v>
      </c>
    </row>
    <row r="34" spans="1:21">
      <c r="A34" s="117"/>
      <c r="B34" s="117"/>
      <c r="C34" s="123"/>
      <c r="D34" s="58" t="s">
        <v>182</v>
      </c>
      <c r="E34" s="58">
        <v>-1.103</v>
      </c>
      <c r="F34" s="58">
        <v>-1.6259999999999999</v>
      </c>
      <c r="G34" s="58">
        <v>-0.57699999999999996</v>
      </c>
      <c r="H34" s="58" t="s">
        <v>182</v>
      </c>
      <c r="I34" s="58">
        <v>0.03</v>
      </c>
      <c r="J34" s="58">
        <v>-2.7E-2</v>
      </c>
      <c r="K34" s="58">
        <v>8.6999999999999994E-2</v>
      </c>
    </row>
    <row r="35" spans="1:21">
      <c r="A35" s="117"/>
      <c r="B35" s="124" t="s">
        <v>215</v>
      </c>
      <c r="C35" s="110" t="s">
        <v>304</v>
      </c>
      <c r="D35" s="111"/>
      <c r="E35" s="111"/>
      <c r="F35" s="111"/>
      <c r="G35" s="111"/>
      <c r="H35" s="111"/>
      <c r="I35" s="111"/>
      <c r="J35" s="111"/>
      <c r="K35" s="111"/>
      <c r="L35" s="111"/>
      <c r="M35" s="111"/>
      <c r="N35" s="111"/>
      <c r="O35" s="111"/>
      <c r="P35" s="111"/>
      <c r="Q35" s="111"/>
      <c r="R35" s="111"/>
      <c r="S35" s="111"/>
      <c r="T35" s="111"/>
      <c r="U35" s="111"/>
    </row>
    <row r="36" spans="1:21">
      <c r="A36" s="117"/>
      <c r="B36" s="125"/>
      <c r="C36" s="59" t="s">
        <v>192</v>
      </c>
      <c r="D36" s="60" t="s">
        <v>0</v>
      </c>
      <c r="E36" s="60" t="s">
        <v>206</v>
      </c>
      <c r="F36" s="60" t="s">
        <v>204</v>
      </c>
      <c r="G36" s="60"/>
      <c r="H36" s="60"/>
      <c r="I36" s="60"/>
      <c r="J36" s="60"/>
      <c r="K36" s="60"/>
      <c r="L36" s="127" t="s">
        <v>216</v>
      </c>
      <c r="M36" s="115" t="s">
        <v>193</v>
      </c>
      <c r="N36" s="61" t="s">
        <v>198</v>
      </c>
      <c r="O36" s="62" t="s">
        <v>0</v>
      </c>
      <c r="P36" s="62" t="s">
        <v>206</v>
      </c>
      <c r="Q36" s="62" t="s">
        <v>204</v>
      </c>
      <c r="R36" s="61" t="s">
        <v>200</v>
      </c>
      <c r="S36" s="62" t="s">
        <v>0</v>
      </c>
      <c r="T36" s="62" t="s">
        <v>206</v>
      </c>
      <c r="U36" s="62" t="s">
        <v>204</v>
      </c>
    </row>
    <row r="37" spans="1:21">
      <c r="A37" s="117"/>
      <c r="B37" s="126"/>
      <c r="C37" s="60" t="s">
        <v>201</v>
      </c>
      <c r="D37" s="60">
        <v>-0.251</v>
      </c>
      <c r="E37" s="60">
        <v>-0.46</v>
      </c>
      <c r="F37" s="60">
        <v>-4.2000000000000003E-2</v>
      </c>
      <c r="G37" s="60"/>
      <c r="H37" s="60"/>
      <c r="I37" s="60"/>
      <c r="J37" s="60"/>
      <c r="K37" s="60"/>
      <c r="L37" s="127"/>
      <c r="M37" s="115"/>
      <c r="N37" s="62" t="s">
        <v>201</v>
      </c>
      <c r="O37" s="62">
        <v>-0.42399999999999999</v>
      </c>
      <c r="P37" s="62">
        <v>-0.97</v>
      </c>
      <c r="Q37" s="62">
        <v>0.121</v>
      </c>
      <c r="R37" s="62" t="s">
        <v>201</v>
      </c>
      <c r="S37" s="62">
        <v>7.6999999999999999E-2</v>
      </c>
      <c r="T37" s="62">
        <v>-0.151</v>
      </c>
      <c r="U37" s="62">
        <v>0.30399999999999999</v>
      </c>
    </row>
    <row r="38" spans="1:21">
      <c r="A38" s="117"/>
      <c r="B38" s="126"/>
      <c r="C38" s="60" t="s">
        <v>173</v>
      </c>
      <c r="D38" s="60">
        <v>-0.19</v>
      </c>
      <c r="E38" s="60">
        <v>-0.33600000000000002</v>
      </c>
      <c r="F38" s="60">
        <v>-4.4999999999999998E-2</v>
      </c>
      <c r="G38" s="60"/>
      <c r="H38" s="60"/>
      <c r="I38" s="60"/>
      <c r="J38" s="60"/>
      <c r="K38" s="60"/>
      <c r="L38" s="127"/>
      <c r="M38" s="115"/>
      <c r="N38" s="62" t="s">
        <v>173</v>
      </c>
      <c r="O38" s="62">
        <v>-0.27500000000000002</v>
      </c>
      <c r="P38" s="62">
        <v>-0.63800000000000001</v>
      </c>
      <c r="Q38" s="62">
        <v>8.6999999999999994E-2</v>
      </c>
      <c r="R38" s="62" t="s">
        <v>173</v>
      </c>
      <c r="S38" s="62">
        <v>4.1000000000000002E-2</v>
      </c>
      <c r="T38" s="62">
        <v>-0.12</v>
      </c>
      <c r="U38" s="62">
        <v>0.20100000000000001</v>
      </c>
    </row>
    <row r="39" spans="1:21">
      <c r="A39" s="117"/>
      <c r="B39" s="126"/>
      <c r="C39" s="60" t="s">
        <v>175</v>
      </c>
      <c r="D39" s="60">
        <v>6.0000000000000001E-3</v>
      </c>
      <c r="E39" s="60">
        <v>-0.22</v>
      </c>
      <c r="F39" s="60">
        <v>0.23200000000000001</v>
      </c>
      <c r="G39" s="60"/>
      <c r="H39" s="60"/>
      <c r="I39" s="60"/>
      <c r="J39" s="60"/>
      <c r="K39" s="60"/>
      <c r="L39" s="127"/>
      <c r="M39" s="115"/>
      <c r="N39" s="62" t="s">
        <v>175</v>
      </c>
      <c r="O39" s="62">
        <v>-0.23699999999999999</v>
      </c>
      <c r="P39" s="62">
        <v>-0.82099999999999995</v>
      </c>
      <c r="Q39" s="62">
        <v>0.34699999999999998</v>
      </c>
      <c r="R39" s="62" t="s">
        <v>175</v>
      </c>
      <c r="S39" s="62">
        <v>0.108</v>
      </c>
      <c r="T39" s="62">
        <v>-0.13300000000000001</v>
      </c>
      <c r="U39" s="62">
        <v>0.34799999999999998</v>
      </c>
    </row>
    <row r="40" spans="1:21">
      <c r="A40" s="117"/>
      <c r="B40" s="126"/>
      <c r="C40" s="60" t="s">
        <v>171</v>
      </c>
      <c r="D40" s="60">
        <v>-0.217</v>
      </c>
      <c r="E40" s="60">
        <v>-0.44400000000000001</v>
      </c>
      <c r="F40" s="60">
        <v>0.01</v>
      </c>
      <c r="G40" s="60"/>
      <c r="H40" s="60"/>
      <c r="I40" s="60"/>
      <c r="J40" s="60"/>
      <c r="K40" s="60"/>
      <c r="L40" s="127"/>
      <c r="M40" s="115"/>
      <c r="N40" s="62" t="s">
        <v>171</v>
      </c>
      <c r="O40" s="62">
        <v>-0.36799999999999999</v>
      </c>
      <c r="P40" s="62">
        <v>-0.96</v>
      </c>
      <c r="Q40" s="62">
        <v>0.223</v>
      </c>
      <c r="R40" s="62" t="s">
        <v>171</v>
      </c>
      <c r="S40" s="62">
        <v>6.9000000000000006E-2</v>
      </c>
      <c r="T40" s="62">
        <v>-0.17299999999999999</v>
      </c>
      <c r="U40" s="62">
        <v>0.31</v>
      </c>
    </row>
    <row r="41" spans="1:21">
      <c r="A41" s="117"/>
      <c r="B41" s="126"/>
      <c r="C41" s="60" t="s">
        <v>184</v>
      </c>
      <c r="D41" s="60">
        <v>-0.50600000000000001</v>
      </c>
      <c r="E41" s="60">
        <v>-0.70099999999999996</v>
      </c>
      <c r="F41" s="60">
        <v>-0.31</v>
      </c>
      <c r="G41" s="60"/>
      <c r="H41" s="60"/>
      <c r="I41" s="60"/>
      <c r="J41" s="60"/>
      <c r="K41" s="60"/>
      <c r="L41" s="127"/>
      <c r="M41" s="115"/>
      <c r="N41" s="62" t="s">
        <v>184</v>
      </c>
      <c r="O41" s="62">
        <v>-0.94499999999999995</v>
      </c>
      <c r="P41" s="62">
        <v>-1.4630000000000001</v>
      </c>
      <c r="Q41" s="62">
        <v>-0.42799999999999999</v>
      </c>
      <c r="R41" s="62" t="s">
        <v>184</v>
      </c>
      <c r="S41" s="62">
        <v>0.189</v>
      </c>
      <c r="T41" s="62">
        <v>-2.1999999999999999E-2</v>
      </c>
      <c r="U41" s="62">
        <v>0.4</v>
      </c>
    </row>
    <row r="42" spans="1:21">
      <c r="A42" s="117"/>
      <c r="B42" s="126"/>
      <c r="C42" s="60" t="s">
        <v>182</v>
      </c>
      <c r="D42" s="60">
        <v>-0.153</v>
      </c>
      <c r="E42" s="60">
        <v>-0.52500000000000002</v>
      </c>
      <c r="F42" s="60">
        <v>0.22</v>
      </c>
      <c r="G42" s="60"/>
      <c r="H42" s="60"/>
      <c r="I42" s="60"/>
      <c r="J42" s="60"/>
      <c r="K42" s="60"/>
      <c r="L42" s="127"/>
      <c r="M42" s="115"/>
      <c r="N42" s="62" t="s">
        <v>182</v>
      </c>
      <c r="O42" s="62">
        <v>-0.60599999999999998</v>
      </c>
      <c r="P42" s="62">
        <v>-1.8160000000000001</v>
      </c>
      <c r="Q42" s="62">
        <v>0.60299999999999998</v>
      </c>
      <c r="R42" s="62" t="s">
        <v>182</v>
      </c>
      <c r="S42" s="62">
        <v>0.19500000000000001</v>
      </c>
      <c r="T42" s="62">
        <v>-0.30499999999999999</v>
      </c>
      <c r="U42" s="62">
        <v>0.69499999999999995</v>
      </c>
    </row>
    <row r="43" spans="1:21">
      <c r="A43" s="122" t="s">
        <v>191</v>
      </c>
      <c r="B43" s="118" t="s">
        <v>168</v>
      </c>
      <c r="C43" s="119"/>
      <c r="D43" s="119"/>
      <c r="E43" s="119"/>
      <c r="F43" s="119"/>
      <c r="G43" s="119"/>
      <c r="H43" s="119"/>
      <c r="I43" s="119"/>
      <c r="J43" s="119"/>
      <c r="K43" s="119"/>
      <c r="L43" s="120" t="s">
        <v>60</v>
      </c>
      <c r="M43" s="121"/>
      <c r="N43" s="121"/>
      <c r="O43" s="121"/>
      <c r="P43" s="121"/>
      <c r="Q43" s="121"/>
      <c r="R43" s="121"/>
      <c r="S43" s="121"/>
      <c r="T43" s="121"/>
      <c r="U43" s="121"/>
    </row>
    <row r="44" spans="1:21">
      <c r="A44" s="122"/>
      <c r="B44" s="48" t="s">
        <v>217</v>
      </c>
      <c r="C44" s="48" t="s">
        <v>0</v>
      </c>
      <c r="D44" s="49" t="s">
        <v>206</v>
      </c>
      <c r="E44" s="49" t="s">
        <v>204</v>
      </c>
      <c r="L44" s="51" t="s">
        <v>71</v>
      </c>
      <c r="M44" s="51" t="s">
        <v>0</v>
      </c>
      <c r="N44" s="51" t="s">
        <v>206</v>
      </c>
      <c r="O44" s="51" t="s">
        <v>204</v>
      </c>
    </row>
    <row r="45" spans="1:21">
      <c r="A45" s="122"/>
      <c r="B45" s="49">
        <v>1</v>
      </c>
      <c r="C45" s="49">
        <v>-0.63756090004999</v>
      </c>
      <c r="D45" s="49">
        <v>-1.2509999999999999</v>
      </c>
      <c r="E45" s="49">
        <v>-3.3009999999999998E-2</v>
      </c>
      <c r="L45" s="51">
        <v>1</v>
      </c>
      <c r="M45" s="51">
        <v>2.8624251914617101E-2</v>
      </c>
      <c r="N45" s="51">
        <v>-0.39960000000000001</v>
      </c>
      <c r="O45" s="51">
        <v>0.1774</v>
      </c>
    </row>
    <row r="46" spans="1:21">
      <c r="A46" s="122"/>
      <c r="B46" s="49">
        <v>2</v>
      </c>
      <c r="C46" s="49">
        <v>-0.329850855368926</v>
      </c>
      <c r="D46" s="49">
        <v>-0.72567749999999998</v>
      </c>
      <c r="E46" s="49">
        <v>8.1449999999999995E-2</v>
      </c>
      <c r="L46" s="51">
        <v>2</v>
      </c>
      <c r="M46" s="51">
        <v>-0.38052507958408299</v>
      </c>
      <c r="N46" s="51">
        <v>-0.68020000000000003</v>
      </c>
      <c r="O46" s="51">
        <v>-0.26592500000000002</v>
      </c>
    </row>
    <row r="47" spans="1:21">
      <c r="A47" s="122"/>
      <c r="B47" s="49">
        <v>3</v>
      </c>
      <c r="C47" s="49">
        <v>6.0294601679664103E-3</v>
      </c>
      <c r="D47" s="49">
        <v>-0.51629000000000003</v>
      </c>
      <c r="E47" s="49">
        <v>0.495195</v>
      </c>
      <c r="L47" s="51">
        <v>3</v>
      </c>
      <c r="M47" s="51">
        <v>0.63743017676464697</v>
      </c>
      <c r="N47" s="51">
        <v>0.18210000000000001</v>
      </c>
      <c r="O47" s="51">
        <v>0.78639999999999999</v>
      </c>
    </row>
    <row r="48" spans="1:21">
      <c r="A48" s="122"/>
      <c r="B48" s="49">
        <v>4</v>
      </c>
      <c r="C48" s="49">
        <v>-0.145148381433713</v>
      </c>
      <c r="D48" s="49">
        <v>-0.65414499999999998</v>
      </c>
      <c r="E48" s="49">
        <v>0.36820000000000003</v>
      </c>
      <c r="L48" s="51">
        <v>4</v>
      </c>
      <c r="M48" s="51">
        <v>8.8382624857028594E-2</v>
      </c>
      <c r="N48" s="51">
        <v>-0.39779750000000003</v>
      </c>
      <c r="O48" s="51">
        <v>0.253</v>
      </c>
    </row>
    <row r="49" spans="1:21">
      <c r="A49" s="122"/>
      <c r="B49" s="49">
        <v>5</v>
      </c>
      <c r="C49" s="49">
        <v>-1.0858562687462501</v>
      </c>
      <c r="D49" s="49">
        <v>-1.7030000000000001</v>
      </c>
      <c r="E49" s="49">
        <v>-0.44230000000000003</v>
      </c>
      <c r="L49" s="51">
        <v>5</v>
      </c>
      <c r="M49" s="51">
        <v>-0.68689771413717304</v>
      </c>
      <c r="N49" s="51">
        <v>-1.103</v>
      </c>
      <c r="O49" s="51">
        <v>-0.54879999999999995</v>
      </c>
    </row>
    <row r="50" spans="1:21">
      <c r="A50" s="122"/>
      <c r="B50" s="49">
        <v>6</v>
      </c>
      <c r="C50" s="49">
        <v>-0.27631084853029397</v>
      </c>
      <c r="D50" s="49">
        <v>-1.5049999999999999</v>
      </c>
      <c r="E50" s="49">
        <v>0.8367</v>
      </c>
      <c r="L50" s="51">
        <v>6</v>
      </c>
      <c r="M50" s="51">
        <v>-0.74987690028994203</v>
      </c>
      <c r="N50" s="51">
        <v>-1.4419</v>
      </c>
      <c r="O50" s="51">
        <v>-0.52559999999999996</v>
      </c>
    </row>
    <row r="51" spans="1:21">
      <c r="A51" s="122"/>
      <c r="B51" s="49">
        <v>7</v>
      </c>
      <c r="C51" s="49">
        <v>0.127152136882623</v>
      </c>
      <c r="D51" s="49">
        <v>-5.6059499999999998E-2</v>
      </c>
      <c r="E51" s="49">
        <v>0.32369999999999999</v>
      </c>
      <c r="L51" s="51">
        <v>7</v>
      </c>
      <c r="M51" s="51">
        <v>-0.14286323699460099</v>
      </c>
      <c r="N51" s="51">
        <v>-0.29919499999999999</v>
      </c>
      <c r="O51" s="51">
        <v>-8.8347499999999995E-2</v>
      </c>
    </row>
    <row r="52" spans="1:21">
      <c r="A52" s="122"/>
      <c r="B52" s="49">
        <v>8</v>
      </c>
      <c r="C52" s="49">
        <v>4.8586052415916799E-2</v>
      </c>
      <c r="D52" s="49">
        <v>-8.2524E-2</v>
      </c>
      <c r="E52" s="49">
        <v>0.17639750000000001</v>
      </c>
      <c r="L52" s="51">
        <v>8</v>
      </c>
      <c r="M52" s="51">
        <v>-5.3202820823835199E-2</v>
      </c>
      <c r="N52" s="51">
        <v>-0.17860000000000001</v>
      </c>
      <c r="O52" s="51">
        <v>-6.0052500000000002E-3</v>
      </c>
    </row>
    <row r="53" spans="1:21">
      <c r="A53" s="122"/>
      <c r="B53" s="49">
        <v>9</v>
      </c>
      <c r="C53" s="49">
        <v>-6.0907364571585701E-2</v>
      </c>
      <c r="D53" s="49">
        <v>-0.2036</v>
      </c>
      <c r="E53" s="49">
        <v>9.139825E-2</v>
      </c>
      <c r="L53" s="51">
        <v>9</v>
      </c>
      <c r="M53" s="51">
        <v>-0.32979222055588903</v>
      </c>
      <c r="N53" s="51">
        <v>-0.50829999999999997</v>
      </c>
      <c r="O53" s="51">
        <v>-0.26829999999999998</v>
      </c>
    </row>
    <row r="54" spans="1:21">
      <c r="A54" s="122"/>
      <c r="B54" s="49">
        <v>10</v>
      </c>
      <c r="C54" s="49">
        <v>-2.3391943137372501E-2</v>
      </c>
      <c r="D54" s="49">
        <v>-0.17048749999999999</v>
      </c>
      <c r="E54" s="49">
        <v>0.12708749999999999</v>
      </c>
      <c r="L54" s="51">
        <v>10</v>
      </c>
      <c r="M54" s="51">
        <v>-0.24439870566586699</v>
      </c>
      <c r="N54" s="51">
        <v>-0.4415</v>
      </c>
      <c r="O54" s="51">
        <v>-0.17369999999999999</v>
      </c>
    </row>
    <row r="55" spans="1:21">
      <c r="A55" s="122"/>
      <c r="B55" s="49">
        <v>11</v>
      </c>
      <c r="C55" s="49">
        <v>0.187209381813637</v>
      </c>
      <c r="D55" s="49">
        <v>-1.2149999999999999E-2</v>
      </c>
      <c r="E55" s="49">
        <v>0.37339499999999998</v>
      </c>
      <c r="L55" s="51">
        <v>11</v>
      </c>
      <c r="M55" s="51">
        <v>-8.5391674753049398E-3</v>
      </c>
      <c r="N55" s="51">
        <v>-0.18969</v>
      </c>
      <c r="O55" s="51">
        <v>4.7199999999999999E-2</v>
      </c>
    </row>
    <row r="56" spans="1:21">
      <c r="A56" s="122"/>
      <c r="B56" s="49">
        <v>12</v>
      </c>
      <c r="C56" s="49">
        <v>3.8251625708858199E-2</v>
      </c>
      <c r="D56" s="49">
        <v>-0.34439999999999998</v>
      </c>
      <c r="E56" s="49">
        <v>0.45296500000000101</v>
      </c>
      <c r="L56" s="51">
        <v>12</v>
      </c>
      <c r="M56" s="51">
        <v>6.87297828530294E-2</v>
      </c>
      <c r="N56" s="51">
        <v>-0.18820000000000001</v>
      </c>
      <c r="O56" s="51">
        <v>0.15820000000000001</v>
      </c>
    </row>
    <row r="57" spans="1:21">
      <c r="A57" s="114" t="s">
        <v>218</v>
      </c>
      <c r="B57" s="110" t="s">
        <v>168</v>
      </c>
      <c r="C57" s="111"/>
      <c r="D57" s="111"/>
      <c r="E57" s="111"/>
      <c r="F57" s="111"/>
      <c r="G57" s="111"/>
      <c r="H57" s="111"/>
      <c r="I57" s="111"/>
      <c r="J57" s="111"/>
      <c r="K57" s="111"/>
      <c r="L57" s="112" t="s">
        <v>60</v>
      </c>
      <c r="M57" s="113"/>
      <c r="N57" s="113"/>
      <c r="O57" s="113"/>
      <c r="P57" s="113"/>
      <c r="Q57" s="113"/>
      <c r="R57" s="113"/>
      <c r="S57" s="113"/>
      <c r="T57" s="113"/>
      <c r="U57" s="113"/>
    </row>
    <row r="58" spans="1:21">
      <c r="A58" s="115"/>
      <c r="B58" s="68" t="s">
        <v>220</v>
      </c>
      <c r="C58" s="65" t="s">
        <v>0</v>
      </c>
      <c r="D58" s="65" t="s">
        <v>206</v>
      </c>
      <c r="E58" s="65" t="s">
        <v>204</v>
      </c>
      <c r="F58" s="68" t="s">
        <v>222</v>
      </c>
      <c r="G58" s="65" t="s">
        <v>0</v>
      </c>
      <c r="H58" s="65" t="s">
        <v>206</v>
      </c>
      <c r="I58" s="65" t="s">
        <v>204</v>
      </c>
      <c r="J58" s="65"/>
      <c r="K58" s="65"/>
      <c r="L58" s="67" t="s">
        <v>219</v>
      </c>
      <c r="M58" s="67" t="s">
        <v>0</v>
      </c>
      <c r="N58" s="67" t="s">
        <v>206</v>
      </c>
      <c r="O58" s="67" t="s">
        <v>204</v>
      </c>
      <c r="P58" s="67" t="s">
        <v>221</v>
      </c>
      <c r="Q58" s="67" t="s">
        <v>0</v>
      </c>
      <c r="R58" s="67" t="s">
        <v>206</v>
      </c>
      <c r="S58" s="67" t="s">
        <v>204</v>
      </c>
      <c r="T58" s="67"/>
      <c r="U58" s="67"/>
    </row>
    <row r="59" spans="1:21">
      <c r="A59" s="115"/>
      <c r="B59" s="65" t="s">
        <v>201</v>
      </c>
      <c r="C59" s="65">
        <v>-6.6000000000000003E-2</v>
      </c>
      <c r="D59" s="65">
        <v>-0.82399999999999995</v>
      </c>
      <c r="E59" s="65">
        <v>0.71299999999999997</v>
      </c>
      <c r="F59" s="65" t="s">
        <v>201</v>
      </c>
      <c r="G59" s="65">
        <v>-0.20899999999999999</v>
      </c>
      <c r="H59" s="65">
        <v>-1.0289999999999999</v>
      </c>
      <c r="I59" s="65">
        <v>0.58199999999999996</v>
      </c>
      <c r="J59" s="65"/>
      <c r="K59" s="65"/>
      <c r="L59" s="67" t="s">
        <v>201</v>
      </c>
      <c r="M59" s="67">
        <v>-0.22700000000000001</v>
      </c>
      <c r="N59" s="67">
        <v>-0.72099999999999997</v>
      </c>
      <c r="O59" s="67">
        <v>0.252</v>
      </c>
      <c r="P59" s="67" t="s">
        <v>201</v>
      </c>
      <c r="Q59" s="67">
        <v>-0.22700000000000001</v>
      </c>
      <c r="R59" s="67">
        <v>-0.75600000000000001</v>
      </c>
      <c r="S59" s="67">
        <v>0.311</v>
      </c>
      <c r="T59" s="67"/>
      <c r="U59" s="67"/>
    </row>
    <row r="60" spans="1:21">
      <c r="A60" s="115"/>
      <c r="B60" s="65" t="s">
        <v>173</v>
      </c>
      <c r="C60" s="65">
        <v>-0.24299999999999999</v>
      </c>
      <c r="D60" s="65">
        <v>-0.76500000000000001</v>
      </c>
      <c r="E60" s="65">
        <v>0.2</v>
      </c>
      <c r="F60" s="65" t="s">
        <v>173</v>
      </c>
      <c r="G60" s="65">
        <v>5.7000000000000002E-2</v>
      </c>
      <c r="H60" s="65">
        <v>-0.41899999999999998</v>
      </c>
      <c r="I60" s="65">
        <v>0.58799999999999997</v>
      </c>
      <c r="J60" s="65"/>
      <c r="K60" s="65"/>
      <c r="L60" s="67" t="s">
        <v>173</v>
      </c>
      <c r="M60" s="67">
        <v>-0.51200000000000001</v>
      </c>
      <c r="N60" s="67">
        <v>-0.82299999999999995</v>
      </c>
      <c r="O60" s="67">
        <v>-0.223</v>
      </c>
      <c r="P60" s="67" t="s">
        <v>173</v>
      </c>
      <c r="Q60" s="67">
        <v>-8.9999999999999993E-3</v>
      </c>
      <c r="R60" s="67">
        <v>-0.33300000000000002</v>
      </c>
      <c r="S60" s="67">
        <v>0.32500000000000001</v>
      </c>
      <c r="T60" s="67"/>
      <c r="U60" s="67"/>
    </row>
    <row r="61" spans="1:21">
      <c r="A61" s="115"/>
      <c r="B61" s="65" t="s">
        <v>175</v>
      </c>
      <c r="C61" s="65">
        <v>-0.192</v>
      </c>
      <c r="D61" s="65">
        <v>-1.036</v>
      </c>
      <c r="E61" s="65">
        <v>0.55400000000000005</v>
      </c>
      <c r="F61" s="65" t="s">
        <v>175</v>
      </c>
      <c r="G61" s="65">
        <v>0.22</v>
      </c>
      <c r="H61" s="65">
        <v>-0.57299999999999995</v>
      </c>
      <c r="I61" s="65">
        <v>1.08</v>
      </c>
      <c r="J61" s="65"/>
      <c r="K61" s="65"/>
      <c r="L61" s="67" t="s">
        <v>175</v>
      </c>
      <c r="M61" s="67">
        <v>-0.71199999999999997</v>
      </c>
      <c r="N61" s="67">
        <v>-1.258</v>
      </c>
      <c r="O61" s="67">
        <v>-0.18099999999999999</v>
      </c>
      <c r="P61" s="67" t="s">
        <v>175</v>
      </c>
      <c r="Q61" s="67">
        <v>0.39300000000000002</v>
      </c>
      <c r="R61" s="67">
        <v>-0.17899999999999999</v>
      </c>
      <c r="S61" s="67">
        <v>0.98699999999999999</v>
      </c>
      <c r="T61" s="67"/>
      <c r="U61" s="67"/>
    </row>
    <row r="62" spans="1:21">
      <c r="A62" s="115"/>
      <c r="B62" s="65" t="s">
        <v>171</v>
      </c>
      <c r="C62" s="65">
        <v>5.3999999999999999E-2</v>
      </c>
      <c r="D62" s="65">
        <v>-0.75</v>
      </c>
      <c r="E62" s="65">
        <v>0.78900000000000003</v>
      </c>
      <c r="F62" s="65" t="s">
        <v>171</v>
      </c>
      <c r="G62" s="65">
        <v>-0.29899999999999999</v>
      </c>
      <c r="H62" s="65">
        <v>-1.0660000000000001</v>
      </c>
      <c r="I62" s="65">
        <v>0.52900000000000003</v>
      </c>
      <c r="J62" s="65"/>
      <c r="K62" s="65"/>
      <c r="L62" s="67" t="s">
        <v>171</v>
      </c>
      <c r="M62" s="67">
        <v>-0.72299999999999998</v>
      </c>
      <c r="N62" s="67">
        <v>-1.2629999999999999</v>
      </c>
      <c r="O62" s="67">
        <v>-0.21099999999999999</v>
      </c>
      <c r="P62" s="67" t="s">
        <v>171</v>
      </c>
      <c r="Q62" s="67">
        <v>-0.14000000000000001</v>
      </c>
      <c r="R62" s="67">
        <v>-0.70299999999999996</v>
      </c>
      <c r="S62" s="67">
        <v>0.45300000000000001</v>
      </c>
      <c r="T62" s="67"/>
      <c r="U62" s="67"/>
    </row>
    <row r="63" spans="1:21">
      <c r="A63" s="115"/>
      <c r="B63" s="65" t="s">
        <v>184</v>
      </c>
      <c r="C63" s="65">
        <v>-0.57199999999999995</v>
      </c>
      <c r="D63" s="65">
        <v>-1.28</v>
      </c>
      <c r="E63" s="65">
        <v>7.0999999999999994E-2</v>
      </c>
      <c r="F63" s="65" t="s">
        <v>184</v>
      </c>
      <c r="G63" s="65">
        <v>6.5000000000000002E-2</v>
      </c>
      <c r="H63" s="65">
        <v>-0.61</v>
      </c>
      <c r="I63" s="65">
        <v>0.79800000000000004</v>
      </c>
      <c r="J63" s="65"/>
      <c r="K63" s="65"/>
      <c r="L63" s="67" t="s">
        <v>184</v>
      </c>
      <c r="M63" s="67">
        <v>-0.77600000000000002</v>
      </c>
      <c r="N63" s="67">
        <v>-1.214</v>
      </c>
      <c r="O63" s="67">
        <v>-0.32100000000000001</v>
      </c>
      <c r="P63" s="67" t="s">
        <v>184</v>
      </c>
      <c r="Q63" s="67">
        <v>2.7E-2</v>
      </c>
      <c r="R63" s="67">
        <v>-0.46600000000000003</v>
      </c>
      <c r="S63" s="67">
        <v>0.504</v>
      </c>
      <c r="T63" s="67"/>
      <c r="U63" s="67"/>
    </row>
    <row r="64" spans="1:21">
      <c r="A64" s="115"/>
      <c r="B64" s="65" t="s">
        <v>182</v>
      </c>
      <c r="C64" s="65">
        <v>0.105</v>
      </c>
      <c r="D64" s="65">
        <v>-1.5409999999999999</v>
      </c>
      <c r="E64" s="65">
        <v>1.8160000000000001</v>
      </c>
      <c r="F64" s="65" t="s">
        <v>182</v>
      </c>
      <c r="G64" s="65">
        <v>-0.27100000000000002</v>
      </c>
      <c r="H64" s="65">
        <v>-2.012</v>
      </c>
      <c r="I64" s="65">
        <v>1.4530000000000001</v>
      </c>
      <c r="J64" s="65"/>
      <c r="K64" s="65"/>
      <c r="L64" s="67" t="s">
        <v>182</v>
      </c>
      <c r="M64" s="67">
        <v>-1.57</v>
      </c>
      <c r="N64" s="67">
        <v>-2.7719999999999998</v>
      </c>
      <c r="O64" s="67">
        <v>-0.42299999999999999</v>
      </c>
      <c r="P64" s="67" t="s">
        <v>182</v>
      </c>
      <c r="Q64" s="67">
        <v>0.72</v>
      </c>
      <c r="R64" s="67">
        <v>-0.46700000000000003</v>
      </c>
      <c r="S64" s="67">
        <v>1.968</v>
      </c>
      <c r="T64" s="67"/>
      <c r="U64" s="67"/>
    </row>
    <row r="65" spans="1:19">
      <c r="A65" s="116" t="s">
        <v>223</v>
      </c>
      <c r="B65" s="63" t="s">
        <v>220</v>
      </c>
      <c r="C65" s="64" t="s">
        <v>0</v>
      </c>
      <c r="D65" s="64" t="s">
        <v>206</v>
      </c>
      <c r="E65" s="64" t="s">
        <v>204</v>
      </c>
      <c r="F65" s="63" t="s">
        <v>222</v>
      </c>
      <c r="G65" s="64" t="s">
        <v>0</v>
      </c>
      <c r="H65" s="64" t="s">
        <v>206</v>
      </c>
      <c r="I65" s="64" t="s">
        <v>204</v>
      </c>
      <c r="L65" s="66" t="s">
        <v>219</v>
      </c>
      <c r="M65" s="66" t="s">
        <v>0</v>
      </c>
      <c r="N65" s="66" t="s">
        <v>206</v>
      </c>
      <c r="O65" s="66" t="s">
        <v>204</v>
      </c>
      <c r="P65" s="66" t="s">
        <v>221</v>
      </c>
      <c r="Q65" s="66" t="s">
        <v>0</v>
      </c>
      <c r="R65" s="66" t="s">
        <v>206</v>
      </c>
      <c r="S65" s="66" t="s">
        <v>204</v>
      </c>
    </row>
    <row r="66" spans="1:19">
      <c r="A66" s="116"/>
      <c r="B66" s="65" t="s">
        <v>201</v>
      </c>
      <c r="C66" s="65">
        <v>-8.2000000000000003E-2</v>
      </c>
      <c r="D66" s="65">
        <v>-0.83899999999999997</v>
      </c>
      <c r="E66" s="65">
        <v>0.7</v>
      </c>
      <c r="F66" s="65" t="s">
        <v>201</v>
      </c>
      <c r="G66" s="65">
        <v>-0.29899999999999999</v>
      </c>
      <c r="H66" s="65">
        <v>-1.1399999999999999</v>
      </c>
      <c r="I66" s="65">
        <v>0.51400000000000001</v>
      </c>
      <c r="L66" s="67" t="s">
        <v>201</v>
      </c>
      <c r="M66" s="67">
        <v>-0.221</v>
      </c>
      <c r="N66" s="67">
        <v>-0.71</v>
      </c>
      <c r="O66" s="67">
        <v>0.25900000000000001</v>
      </c>
      <c r="P66" s="67" t="s">
        <v>201</v>
      </c>
      <c r="Q66" s="67">
        <v>-5.8999999999999997E-2</v>
      </c>
      <c r="R66" s="67">
        <v>-0.60299999999999998</v>
      </c>
      <c r="S66" s="67">
        <v>0.497</v>
      </c>
    </row>
    <row r="67" spans="1:19">
      <c r="A67" s="116"/>
      <c r="B67" s="65" t="s">
        <v>173</v>
      </c>
      <c r="C67" s="65">
        <v>-0.28999999999999998</v>
      </c>
      <c r="D67" s="65">
        <v>-0.73899999999999999</v>
      </c>
      <c r="E67" s="65">
        <v>0.20200000000000001</v>
      </c>
      <c r="F67" s="65" t="s">
        <v>173</v>
      </c>
      <c r="G67" s="65">
        <v>5.3999999999999999E-2</v>
      </c>
      <c r="H67" s="65">
        <v>-0.47399999999999998</v>
      </c>
      <c r="I67" s="65">
        <v>0.54600000000000004</v>
      </c>
      <c r="L67" s="67" t="s">
        <v>173</v>
      </c>
      <c r="M67" s="67">
        <v>-0.51200000000000001</v>
      </c>
      <c r="N67" s="67">
        <v>-0.78900000000000003</v>
      </c>
      <c r="O67" s="67">
        <v>-0.222</v>
      </c>
      <c r="P67" s="67" t="s">
        <v>173</v>
      </c>
      <c r="Q67" s="67">
        <v>8.4000000000000005E-2</v>
      </c>
      <c r="R67" s="67">
        <v>-0.24099999999999999</v>
      </c>
      <c r="S67" s="67">
        <v>0.40699999999999997</v>
      </c>
    </row>
    <row r="68" spans="1:19">
      <c r="A68" s="116"/>
      <c r="B68" s="65" t="s">
        <v>175</v>
      </c>
      <c r="C68" s="65">
        <v>-0.248</v>
      </c>
      <c r="D68" s="65">
        <v>-1.0309999999999999</v>
      </c>
      <c r="E68" s="65">
        <v>0.56899999999999995</v>
      </c>
      <c r="F68" s="65" t="s">
        <v>175</v>
      </c>
      <c r="G68" s="65">
        <v>5.6000000000000001E-2</v>
      </c>
      <c r="H68" s="65">
        <v>-0.84399999999999997</v>
      </c>
      <c r="I68" s="65">
        <v>0.92200000000000004</v>
      </c>
      <c r="L68" s="67" t="s">
        <v>175</v>
      </c>
      <c r="M68" s="67">
        <v>-0.70899999999999996</v>
      </c>
      <c r="N68" s="67">
        <v>-1.2010000000000001</v>
      </c>
      <c r="O68" s="67">
        <v>-0.22600000000000001</v>
      </c>
      <c r="P68" s="67" t="s">
        <v>175</v>
      </c>
      <c r="Q68" s="67">
        <v>0.245</v>
      </c>
      <c r="R68" s="67">
        <v>-0.30099999999999999</v>
      </c>
      <c r="S68" s="67">
        <v>0.79700000000000004</v>
      </c>
    </row>
    <row r="69" spans="1:19">
      <c r="A69" s="116"/>
      <c r="B69" s="49" t="s">
        <v>171</v>
      </c>
      <c r="C69" s="49">
        <v>1.0999999999999999E-2</v>
      </c>
      <c r="D69" s="49">
        <v>-0.72199999999999998</v>
      </c>
      <c r="E69" s="49">
        <v>0.82299999999999995</v>
      </c>
      <c r="F69" s="49" t="s">
        <v>171</v>
      </c>
      <c r="G69" s="49">
        <v>-0.56399999999999995</v>
      </c>
      <c r="H69" s="49">
        <v>-1.4410000000000001</v>
      </c>
      <c r="I69" s="49">
        <v>0.28100000000000003</v>
      </c>
      <c r="L69" s="51" t="s">
        <v>171</v>
      </c>
      <c r="M69" s="51">
        <v>-0.72699999999999998</v>
      </c>
      <c r="N69" s="51">
        <v>-1.23</v>
      </c>
      <c r="O69" s="51">
        <v>-0.223</v>
      </c>
      <c r="P69" s="51" t="s">
        <v>171</v>
      </c>
      <c r="Q69" s="51">
        <v>-0.19400000000000001</v>
      </c>
      <c r="R69" s="51">
        <v>-0.76800000000000002</v>
      </c>
      <c r="S69" s="51">
        <v>0.36199999999999999</v>
      </c>
    </row>
    <row r="70" spans="1:19">
      <c r="A70" s="116"/>
      <c r="B70" s="49" t="s">
        <v>184</v>
      </c>
      <c r="C70" s="49">
        <v>-0.57299999999999995</v>
      </c>
      <c r="D70" s="49">
        <v>-1.2629999999999999</v>
      </c>
      <c r="E70" s="49">
        <v>0.14099999999999999</v>
      </c>
      <c r="F70" s="49" t="s">
        <v>184</v>
      </c>
      <c r="G70" s="49">
        <v>-0.26100000000000001</v>
      </c>
      <c r="H70" s="49">
        <v>-1.03</v>
      </c>
      <c r="I70" s="49">
        <v>0.48199999999999998</v>
      </c>
      <c r="L70" s="51" t="s">
        <v>184</v>
      </c>
      <c r="M70" s="51">
        <v>-0.78</v>
      </c>
      <c r="N70" s="51">
        <v>-1.232</v>
      </c>
      <c r="O70" s="51">
        <v>-0.32700000000000001</v>
      </c>
      <c r="P70" s="51" t="s">
        <v>184</v>
      </c>
      <c r="Q70" s="51">
        <v>0.14899999999999999</v>
      </c>
      <c r="R70" s="51">
        <v>-0.35899999999999999</v>
      </c>
      <c r="S70" s="51">
        <v>0.66</v>
      </c>
    </row>
    <row r="71" spans="1:19">
      <c r="A71" s="116"/>
      <c r="B71" s="49" t="s">
        <v>182</v>
      </c>
      <c r="C71" s="49">
        <v>-0.04</v>
      </c>
      <c r="D71" s="49">
        <v>-1.633</v>
      </c>
      <c r="E71" s="49">
        <v>1.6259999999999999</v>
      </c>
      <c r="F71" s="49" t="s">
        <v>182</v>
      </c>
      <c r="G71" s="49">
        <v>-0.66700000000000004</v>
      </c>
      <c r="H71" s="49">
        <v>-2.4580000000000002</v>
      </c>
      <c r="I71" s="49">
        <v>1.0569999999999999</v>
      </c>
      <c r="L71" s="51" t="s">
        <v>182</v>
      </c>
      <c r="M71" s="51">
        <v>-1.522</v>
      </c>
      <c r="N71" s="51">
        <v>-2.7570000000000001</v>
      </c>
      <c r="O71" s="51">
        <v>-0.378</v>
      </c>
      <c r="P71" s="51" t="s">
        <v>182</v>
      </c>
      <c r="Q71" s="51">
        <v>0.57999999999999996</v>
      </c>
      <c r="R71" s="51">
        <v>-0.63300000000000001</v>
      </c>
      <c r="S71" s="51">
        <v>1.8819999999999999</v>
      </c>
    </row>
    <row r="72" spans="1:19">
      <c r="A72" s="116"/>
      <c r="B72" s="63" t="s">
        <v>225</v>
      </c>
      <c r="C72" s="64" t="s">
        <v>0</v>
      </c>
      <c r="D72" s="64" t="s">
        <v>206</v>
      </c>
      <c r="E72" s="64" t="s">
        <v>204</v>
      </c>
      <c r="F72" s="64"/>
      <c r="G72" s="64"/>
      <c r="H72" s="64"/>
      <c r="I72" s="64"/>
      <c r="J72" s="64"/>
      <c r="K72" s="64"/>
      <c r="L72" s="66" t="s">
        <v>224</v>
      </c>
      <c r="M72" s="66" t="s">
        <v>0</v>
      </c>
      <c r="N72" s="66" t="s">
        <v>206</v>
      </c>
      <c r="O72" s="66" t="s">
        <v>204</v>
      </c>
    </row>
    <row r="73" spans="1:19">
      <c r="A73" s="116"/>
      <c r="B73" s="65" t="s">
        <v>201</v>
      </c>
      <c r="C73" s="65">
        <v>-6.2E-2</v>
      </c>
      <c r="D73" s="65">
        <v>-0.91</v>
      </c>
      <c r="E73" s="65">
        <v>0.73699999999999999</v>
      </c>
      <c r="F73" s="65"/>
      <c r="G73" s="65"/>
      <c r="H73" s="65"/>
      <c r="I73" s="65"/>
      <c r="J73" s="65"/>
      <c r="K73" s="65"/>
      <c r="L73" s="67" t="s">
        <v>201</v>
      </c>
      <c r="M73" s="67">
        <v>-0.35799999999999998</v>
      </c>
      <c r="N73" s="67">
        <v>-1.0389999999999999</v>
      </c>
      <c r="O73" s="67">
        <v>0.309</v>
      </c>
    </row>
    <row r="74" spans="1:19">
      <c r="A74" s="116"/>
      <c r="B74" s="65" t="s">
        <v>173</v>
      </c>
      <c r="C74" s="65">
        <v>0.17599999999999999</v>
      </c>
      <c r="D74" s="65">
        <v>-0.35599999999999998</v>
      </c>
      <c r="E74" s="65">
        <v>0.67400000000000004</v>
      </c>
      <c r="F74" s="65"/>
      <c r="G74" s="65"/>
      <c r="H74" s="65"/>
      <c r="I74" s="65"/>
      <c r="J74" s="65"/>
      <c r="K74" s="65"/>
      <c r="L74" s="67" t="s">
        <v>173</v>
      </c>
      <c r="M74" s="67">
        <v>-0.25</v>
      </c>
      <c r="N74" s="67">
        <v>-0.68799999999999994</v>
      </c>
      <c r="O74" s="67">
        <v>0.188</v>
      </c>
    </row>
    <row r="75" spans="1:19">
      <c r="A75" s="116"/>
      <c r="B75" s="65" t="s">
        <v>175</v>
      </c>
      <c r="C75" s="65">
        <v>0.441</v>
      </c>
      <c r="D75" s="65">
        <v>-0.438</v>
      </c>
      <c r="E75" s="65">
        <v>1.29</v>
      </c>
      <c r="F75" s="65"/>
      <c r="G75" s="65"/>
      <c r="H75" s="65"/>
      <c r="I75" s="65"/>
      <c r="J75" s="65"/>
      <c r="K75" s="65"/>
      <c r="L75" s="67" t="s">
        <v>175</v>
      </c>
      <c r="M75" s="67">
        <v>1.069</v>
      </c>
      <c r="N75" s="67">
        <v>0.35399999999999998</v>
      </c>
      <c r="O75" s="67">
        <v>1.7969999999999999</v>
      </c>
    </row>
    <row r="76" spans="1:19">
      <c r="A76" s="116"/>
      <c r="B76" s="65" t="s">
        <v>171</v>
      </c>
      <c r="C76" s="65">
        <v>-0.04</v>
      </c>
      <c r="D76" s="65">
        <v>-0.92400000000000004</v>
      </c>
      <c r="E76" s="65">
        <v>0.754</v>
      </c>
      <c r="F76" s="65"/>
      <c r="G76" s="65"/>
      <c r="H76" s="65"/>
      <c r="I76" s="65"/>
      <c r="J76" s="65"/>
      <c r="K76" s="65"/>
      <c r="L76" s="67" t="s">
        <v>171</v>
      </c>
      <c r="M76" s="67">
        <v>0.16200000000000001</v>
      </c>
      <c r="N76" s="67">
        <v>-0.56699999999999995</v>
      </c>
      <c r="O76" s="67">
        <v>0.89</v>
      </c>
    </row>
    <row r="77" spans="1:19">
      <c r="A77" s="116"/>
      <c r="B77" s="65" t="s">
        <v>184</v>
      </c>
      <c r="C77" s="65">
        <v>0.35199999999999998</v>
      </c>
      <c r="D77" s="65">
        <v>-0.40600000000000003</v>
      </c>
      <c r="E77" s="65">
        <v>1.107</v>
      </c>
      <c r="F77" s="65"/>
      <c r="G77" s="65"/>
      <c r="H77" s="65"/>
      <c r="I77" s="65"/>
      <c r="J77" s="65"/>
      <c r="K77" s="65"/>
      <c r="L77" s="67" t="s">
        <v>184</v>
      </c>
      <c r="M77" s="67">
        <v>-5.0000000000000001E-3</v>
      </c>
      <c r="N77" s="67">
        <v>-0.59099999999999997</v>
      </c>
      <c r="O77" s="67">
        <v>0.58399999999999996</v>
      </c>
    </row>
    <row r="78" spans="1:19">
      <c r="A78" s="116"/>
      <c r="B78" s="65" t="s">
        <v>182</v>
      </c>
      <c r="C78" s="65">
        <v>0.25600000000000001</v>
      </c>
      <c r="D78" s="65">
        <v>-1.476</v>
      </c>
      <c r="E78" s="65">
        <v>1.915</v>
      </c>
      <c r="F78" s="65"/>
      <c r="G78" s="65"/>
      <c r="H78" s="65"/>
      <c r="I78" s="65"/>
      <c r="J78" s="65"/>
      <c r="K78" s="65"/>
      <c r="L78" s="67" t="s">
        <v>182</v>
      </c>
      <c r="M78" s="67">
        <v>1.25</v>
      </c>
      <c r="N78" s="67">
        <v>-0.13300000000000001</v>
      </c>
      <c r="O78" s="67">
        <v>2.6309999999999998</v>
      </c>
    </row>
  </sheetData>
  <mergeCells count="38">
    <mergeCell ref="L1:Q1"/>
    <mergeCell ref="L2:N2"/>
    <mergeCell ref="O2:Q2"/>
    <mergeCell ref="A1:A19"/>
    <mergeCell ref="C1:H1"/>
    <mergeCell ref="B1:B3"/>
    <mergeCell ref="C2:E2"/>
    <mergeCell ref="F2:H2"/>
    <mergeCell ref="B28:B34"/>
    <mergeCell ref="C28:C34"/>
    <mergeCell ref="L10:U10"/>
    <mergeCell ref="L11:L13"/>
    <mergeCell ref="M11:R11"/>
    <mergeCell ref="M12:O12"/>
    <mergeCell ref="P12:R12"/>
    <mergeCell ref="S12:U12"/>
    <mergeCell ref="B10:K10"/>
    <mergeCell ref="B11:B13"/>
    <mergeCell ref="C11:H11"/>
    <mergeCell ref="C12:E12"/>
    <mergeCell ref="F12:H12"/>
    <mergeCell ref="I12:K12"/>
    <mergeCell ref="B57:K57"/>
    <mergeCell ref="L57:U57"/>
    <mergeCell ref="A57:A64"/>
    <mergeCell ref="A65:A78"/>
    <mergeCell ref="A20:A42"/>
    <mergeCell ref="B43:K43"/>
    <mergeCell ref="L43:U43"/>
    <mergeCell ref="A43:A56"/>
    <mergeCell ref="L21:L27"/>
    <mergeCell ref="M21:M27"/>
    <mergeCell ref="C20:U20"/>
    <mergeCell ref="B35:B42"/>
    <mergeCell ref="C35:U35"/>
    <mergeCell ref="L36:L42"/>
    <mergeCell ref="M36:M42"/>
    <mergeCell ref="B20:B27"/>
  </mergeCells>
  <phoneticPr fontId="5"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0B436-6E2E-4F08-9CFC-F0FA195A9244}">
  <sheetPr codeName="Sheet5"/>
  <dimension ref="A1:DX353"/>
  <sheetViews>
    <sheetView workbookViewId="0">
      <selection activeCell="N8" sqref="N8"/>
    </sheetView>
  </sheetViews>
  <sheetFormatPr defaultRowHeight="13.8"/>
  <cols>
    <col min="1" max="1" width="9.109375" style="12" bestFit="1" customWidth="1"/>
    <col min="2" max="3" width="8.88671875" style="12"/>
    <col min="4" max="4" width="14.44140625" style="12" customWidth="1"/>
    <col min="5" max="5" width="11.88671875" style="12" customWidth="1"/>
    <col min="6" max="8" width="8.88671875" style="12"/>
    <col min="9" max="9" width="13" style="12" customWidth="1"/>
    <col min="10" max="16" width="8.88671875" style="12"/>
    <col min="17" max="17" width="14.21875" style="12" customWidth="1"/>
    <col min="18" max="20" width="8.88671875" style="12"/>
    <col min="21" max="21" width="13" style="12" customWidth="1"/>
    <col min="22" max="28" width="8.88671875" style="12"/>
    <col min="29" max="29" width="14.21875" style="12" customWidth="1"/>
    <col min="30" max="30" width="8.88671875" style="87"/>
    <col min="31" max="32" width="8.88671875" style="12"/>
    <col min="33" max="33" width="13" style="12" customWidth="1"/>
    <col min="34" max="40" width="8.88671875" style="12"/>
    <col min="41" max="41" width="13.21875" style="12" customWidth="1"/>
    <col min="42" max="42" width="8.88671875" style="87"/>
    <col min="43" max="44" width="8.88671875" style="12"/>
    <col min="45" max="45" width="13" style="12" customWidth="1"/>
    <col min="46" max="52" width="8.88671875" style="12"/>
    <col min="53" max="53" width="14.21875" style="12" customWidth="1"/>
    <col min="54" max="54" width="12.33203125" style="12" customWidth="1"/>
    <col min="55" max="56" width="10.6640625" style="12" customWidth="1"/>
    <col min="57" max="57" width="13" style="12" customWidth="1"/>
    <col min="58" max="64" width="9.6640625" style="12" customWidth="1"/>
    <col min="65" max="65" width="14.21875" style="12" customWidth="1"/>
    <col min="66" max="66" width="10.6640625" style="12" customWidth="1"/>
    <col min="67" max="68" width="9.6640625" style="12" customWidth="1"/>
    <col min="69" max="69" width="13" style="12" customWidth="1"/>
    <col min="70" max="76" width="9.6640625" style="12" customWidth="1"/>
    <col min="77" max="77" width="14.21875" style="12" customWidth="1"/>
    <col min="78" max="78" width="14.44140625" style="12" customWidth="1"/>
    <col min="79" max="80" width="10.6640625" style="12" customWidth="1"/>
    <col min="81" max="81" width="13" style="12" customWidth="1"/>
    <col min="82" max="84" width="10.6640625" style="12" customWidth="1"/>
    <col min="85" max="85" width="12" style="12" customWidth="1"/>
    <col min="86" max="86" width="8.88671875" style="12"/>
    <col min="87" max="87" width="10.6640625" style="12" customWidth="1"/>
    <col min="88" max="88" width="9.6640625" style="12" customWidth="1"/>
    <col min="89" max="89" width="14.21875" style="12" customWidth="1"/>
    <col min="90" max="92" width="8.88671875" style="12"/>
    <col min="93" max="93" width="13" style="12" customWidth="1"/>
    <col min="94" max="100" width="8.88671875" style="12"/>
    <col min="101" max="101" width="14.21875" style="12" customWidth="1"/>
    <col min="102" max="102" width="8.88671875" style="12"/>
    <col min="103" max="103" width="8.88671875" style="85"/>
    <col min="104" max="104" width="8.88671875" style="12"/>
    <col min="105" max="105" width="13" style="85" customWidth="1"/>
    <col min="106" max="108" width="8.88671875" style="12"/>
    <col min="109" max="109" width="8.88671875" style="85"/>
    <col min="110" max="112" width="8.88671875" style="12"/>
    <col min="113" max="113" width="14.21875" style="12" customWidth="1"/>
    <col min="114" max="114" width="14.21875" style="46" customWidth="1"/>
    <col min="115" max="117" width="8.88671875" style="44"/>
    <col min="118" max="118" width="13" style="44" customWidth="1"/>
    <col min="119" max="121" width="8.88671875" style="44"/>
    <col min="122" max="124" width="8.88671875" style="45"/>
    <col min="125" max="125" width="13" style="45" customWidth="1"/>
    <col min="126" max="128" width="8.88671875" style="45"/>
    <col min="129" max="16384" width="8.88671875" style="12"/>
  </cols>
  <sheetData>
    <row r="1" spans="1:128" ht="14.4" customHeight="1">
      <c r="A1" s="104" t="s">
        <v>162</v>
      </c>
      <c r="B1" s="104"/>
      <c r="C1" s="104"/>
      <c r="D1" s="104" t="s">
        <v>178</v>
      </c>
      <c r="E1" s="104"/>
      <c r="F1" s="104" t="s">
        <v>305</v>
      </c>
      <c r="G1" s="104"/>
      <c r="H1" s="104"/>
      <c r="I1" s="104"/>
      <c r="J1" s="104"/>
      <c r="K1" s="104"/>
      <c r="L1" s="104"/>
      <c r="M1" s="104"/>
      <c r="N1" s="104"/>
      <c r="O1" s="104"/>
      <c r="P1" s="104"/>
      <c r="Q1" s="104"/>
      <c r="R1" s="104" t="s">
        <v>189</v>
      </c>
      <c r="S1" s="104"/>
      <c r="T1" s="104"/>
      <c r="U1" s="104"/>
      <c r="V1" s="104"/>
      <c r="W1" s="104"/>
      <c r="X1" s="104"/>
      <c r="Y1" s="104"/>
      <c r="Z1" s="104"/>
      <c r="AA1" s="104"/>
      <c r="AB1" s="104"/>
      <c r="AC1" s="104"/>
      <c r="AD1" s="104" t="s">
        <v>190</v>
      </c>
      <c r="AE1" s="104"/>
      <c r="AF1" s="104"/>
      <c r="AG1" s="104"/>
      <c r="AH1" s="104"/>
      <c r="AI1" s="104"/>
      <c r="AJ1" s="104"/>
      <c r="AK1" s="104"/>
      <c r="AL1" s="104"/>
      <c r="AM1" s="104"/>
      <c r="AN1" s="104"/>
      <c r="AO1" s="104"/>
      <c r="AP1" s="137" t="s">
        <v>191</v>
      </c>
      <c r="AQ1" s="137"/>
      <c r="AR1" s="137"/>
      <c r="AS1" s="137"/>
      <c r="AT1" s="137"/>
      <c r="AU1" s="137"/>
      <c r="AV1" s="137"/>
      <c r="AW1" s="137"/>
      <c r="AX1" s="137"/>
      <c r="AY1" s="137"/>
      <c r="AZ1" s="137"/>
      <c r="BA1" s="137"/>
      <c r="BB1" s="104" t="s">
        <v>302</v>
      </c>
      <c r="BC1" s="104"/>
      <c r="BD1" s="104"/>
      <c r="BE1" s="104"/>
      <c r="BF1" s="104"/>
      <c r="BG1" s="104"/>
      <c r="BH1" s="104"/>
      <c r="BI1" s="104"/>
      <c r="BJ1" s="104"/>
      <c r="BK1" s="104"/>
      <c r="BL1" s="104"/>
      <c r="BM1" s="104"/>
      <c r="BN1" s="104" t="s">
        <v>303</v>
      </c>
      <c r="BO1" s="104"/>
      <c r="BP1" s="104"/>
      <c r="BQ1" s="104"/>
      <c r="BR1" s="104"/>
      <c r="BS1" s="104"/>
      <c r="BT1" s="104"/>
      <c r="BU1" s="104"/>
      <c r="BV1" s="104"/>
      <c r="BW1" s="104"/>
      <c r="BX1" s="104"/>
      <c r="BY1" s="104"/>
      <c r="BZ1" s="104" t="s">
        <v>192</v>
      </c>
      <c r="CA1" s="104"/>
      <c r="CB1" s="104"/>
      <c r="CC1" s="104"/>
      <c r="CD1" s="104"/>
      <c r="CE1" s="104"/>
      <c r="CF1" s="104"/>
      <c r="CG1" s="104"/>
      <c r="CH1" s="104"/>
      <c r="CI1" s="104"/>
      <c r="CJ1" s="104"/>
      <c r="CK1" s="104"/>
      <c r="CL1" s="104" t="s">
        <v>193</v>
      </c>
      <c r="CM1" s="104"/>
      <c r="CN1" s="104"/>
      <c r="CO1" s="104"/>
      <c r="CP1" s="104"/>
      <c r="CQ1" s="104"/>
      <c r="CR1" s="104"/>
      <c r="CS1" s="104"/>
      <c r="CT1" s="104"/>
      <c r="CU1" s="104"/>
      <c r="CV1" s="104"/>
      <c r="CW1" s="104"/>
      <c r="CX1" s="104" t="s">
        <v>194</v>
      </c>
      <c r="CY1" s="104"/>
      <c r="CZ1" s="104"/>
      <c r="DA1" s="104"/>
      <c r="DB1" s="104"/>
      <c r="DC1" s="104"/>
      <c r="DD1" s="104"/>
      <c r="DE1" s="104"/>
      <c r="DF1" s="104"/>
      <c r="DG1" s="104"/>
      <c r="DH1" s="104"/>
      <c r="DI1" s="104"/>
      <c r="DJ1" s="137" t="s">
        <v>308</v>
      </c>
      <c r="DK1" s="138" t="s">
        <v>195</v>
      </c>
      <c r="DL1" s="138"/>
      <c r="DM1" s="138"/>
      <c r="DN1" s="138"/>
      <c r="DO1" s="138"/>
      <c r="DP1" s="138"/>
      <c r="DQ1" s="138"/>
      <c r="DR1" s="138"/>
      <c r="DS1" s="138"/>
      <c r="DT1" s="138"/>
      <c r="DU1" s="138"/>
      <c r="DV1" s="138"/>
      <c r="DW1" s="138"/>
      <c r="DX1" s="138"/>
    </row>
    <row r="2" spans="1:128" ht="14.4" customHeight="1">
      <c r="A2" s="104"/>
      <c r="B2" s="104"/>
      <c r="C2" s="104"/>
      <c r="D2" s="104"/>
      <c r="E2" s="104"/>
      <c r="F2" s="104" t="s">
        <v>165</v>
      </c>
      <c r="G2" s="104"/>
      <c r="H2" s="104" t="s">
        <v>181</v>
      </c>
      <c r="I2" s="104"/>
      <c r="J2" s="104" t="s">
        <v>170</v>
      </c>
      <c r="K2" s="104"/>
      <c r="L2" s="104" t="s">
        <v>83</v>
      </c>
      <c r="M2" s="104"/>
      <c r="N2" s="104" t="s">
        <v>177</v>
      </c>
      <c r="O2" s="104"/>
      <c r="P2" s="104" t="s">
        <v>188</v>
      </c>
      <c r="Q2" s="104"/>
      <c r="R2" s="104" t="s">
        <v>165</v>
      </c>
      <c r="S2" s="104"/>
      <c r="T2" s="104" t="s">
        <v>181</v>
      </c>
      <c r="U2" s="104"/>
      <c r="V2" s="104" t="s">
        <v>170</v>
      </c>
      <c r="W2" s="104"/>
      <c r="X2" s="104" t="s">
        <v>83</v>
      </c>
      <c r="Y2" s="104"/>
      <c r="Z2" s="104" t="s">
        <v>177</v>
      </c>
      <c r="AA2" s="104"/>
      <c r="AB2" s="104" t="s">
        <v>188</v>
      </c>
      <c r="AC2" s="104"/>
      <c r="AD2" s="104" t="s">
        <v>165</v>
      </c>
      <c r="AE2" s="104"/>
      <c r="AF2" s="104" t="s">
        <v>181</v>
      </c>
      <c r="AG2" s="104"/>
      <c r="AH2" s="104" t="s">
        <v>170</v>
      </c>
      <c r="AI2" s="104"/>
      <c r="AJ2" s="104" t="s">
        <v>83</v>
      </c>
      <c r="AK2" s="104"/>
      <c r="AL2" s="104" t="s">
        <v>177</v>
      </c>
      <c r="AM2" s="104"/>
      <c r="AN2" s="104" t="s">
        <v>188</v>
      </c>
      <c r="AO2" s="104"/>
      <c r="AP2" s="104" t="s">
        <v>165</v>
      </c>
      <c r="AQ2" s="104"/>
      <c r="AR2" s="104" t="s">
        <v>181</v>
      </c>
      <c r="AS2" s="104"/>
      <c r="AT2" s="104" t="s">
        <v>170</v>
      </c>
      <c r="AU2" s="104"/>
      <c r="AV2" s="104" t="s">
        <v>83</v>
      </c>
      <c r="AW2" s="104"/>
      <c r="AX2" s="104" t="s">
        <v>177</v>
      </c>
      <c r="AY2" s="104"/>
      <c r="AZ2" s="104" t="s">
        <v>188</v>
      </c>
      <c r="BA2" s="104"/>
      <c r="BB2" s="104" t="s">
        <v>165</v>
      </c>
      <c r="BC2" s="104"/>
      <c r="BD2" s="104" t="s">
        <v>181</v>
      </c>
      <c r="BE2" s="104"/>
      <c r="BF2" s="104" t="s">
        <v>170</v>
      </c>
      <c r="BG2" s="104"/>
      <c r="BH2" s="104" t="s">
        <v>83</v>
      </c>
      <c r="BI2" s="104"/>
      <c r="BJ2" s="104" t="s">
        <v>177</v>
      </c>
      <c r="BK2" s="104"/>
      <c r="BL2" s="104" t="s">
        <v>188</v>
      </c>
      <c r="BM2" s="104"/>
      <c r="BN2" s="104" t="s">
        <v>165</v>
      </c>
      <c r="BO2" s="104"/>
      <c r="BP2" s="104" t="s">
        <v>181</v>
      </c>
      <c r="BQ2" s="104"/>
      <c r="BR2" s="104" t="s">
        <v>170</v>
      </c>
      <c r="BS2" s="104"/>
      <c r="BT2" s="104" t="s">
        <v>83</v>
      </c>
      <c r="BU2" s="104"/>
      <c r="BV2" s="104" t="s">
        <v>177</v>
      </c>
      <c r="BW2" s="104"/>
      <c r="BX2" s="104" t="s">
        <v>188</v>
      </c>
      <c r="BY2" s="104"/>
      <c r="BZ2" s="104" t="s">
        <v>165</v>
      </c>
      <c r="CA2" s="104"/>
      <c r="CB2" s="104" t="s">
        <v>181</v>
      </c>
      <c r="CC2" s="104"/>
      <c r="CD2" s="104" t="s">
        <v>170</v>
      </c>
      <c r="CE2" s="104"/>
      <c r="CF2" s="104" t="s">
        <v>83</v>
      </c>
      <c r="CG2" s="104"/>
      <c r="CH2" s="104" t="s">
        <v>177</v>
      </c>
      <c r="CI2" s="104"/>
      <c r="CJ2" s="104" t="s">
        <v>188</v>
      </c>
      <c r="CK2" s="104"/>
      <c r="CL2" s="104" t="s">
        <v>165</v>
      </c>
      <c r="CM2" s="104"/>
      <c r="CN2" s="104" t="s">
        <v>181</v>
      </c>
      <c r="CO2" s="104"/>
      <c r="CP2" s="104" t="s">
        <v>170</v>
      </c>
      <c r="CQ2" s="104"/>
      <c r="CR2" s="104" t="s">
        <v>83</v>
      </c>
      <c r="CS2" s="104"/>
      <c r="CT2" s="104" t="s">
        <v>177</v>
      </c>
      <c r="CU2" s="104"/>
      <c r="CV2" s="104" t="s">
        <v>188</v>
      </c>
      <c r="CW2" s="104"/>
      <c r="CX2" s="104" t="s">
        <v>165</v>
      </c>
      <c r="CY2" s="104"/>
      <c r="CZ2" s="104" t="s">
        <v>181</v>
      </c>
      <c r="DA2" s="104"/>
      <c r="DB2" s="104" t="s">
        <v>170</v>
      </c>
      <c r="DC2" s="104"/>
      <c r="DD2" s="104" t="s">
        <v>83</v>
      </c>
      <c r="DE2" s="104"/>
      <c r="DF2" s="104" t="s">
        <v>177</v>
      </c>
      <c r="DG2" s="104"/>
      <c r="DH2" s="104" t="s">
        <v>188</v>
      </c>
      <c r="DI2" s="104"/>
      <c r="DJ2" s="137"/>
      <c r="DK2" s="135" t="s">
        <v>60</v>
      </c>
      <c r="DL2" s="135"/>
      <c r="DM2" s="135"/>
      <c r="DN2" s="135"/>
      <c r="DO2" s="135"/>
      <c r="DP2" s="135"/>
      <c r="DQ2" s="135"/>
      <c r="DR2" s="136" t="s">
        <v>168</v>
      </c>
      <c r="DS2" s="136"/>
      <c r="DT2" s="136"/>
      <c r="DU2" s="136"/>
      <c r="DV2" s="136"/>
      <c r="DW2" s="136"/>
      <c r="DX2" s="136"/>
    </row>
    <row r="3" spans="1:128">
      <c r="A3" s="104"/>
      <c r="B3" s="104"/>
      <c r="C3" s="104"/>
      <c r="D3" s="104"/>
      <c r="E3" s="104"/>
      <c r="F3" s="104" t="s">
        <v>186</v>
      </c>
      <c r="G3" s="104"/>
      <c r="H3" s="104" t="s">
        <v>187</v>
      </c>
      <c r="I3" s="104"/>
      <c r="J3" s="104" t="s">
        <v>172</v>
      </c>
      <c r="K3" s="104"/>
      <c r="L3" s="104" t="s">
        <v>185</v>
      </c>
      <c r="M3" s="104"/>
      <c r="N3" s="104" t="s">
        <v>183</v>
      </c>
      <c r="O3" s="104"/>
      <c r="P3" s="104" t="s">
        <v>176</v>
      </c>
      <c r="Q3" s="104"/>
      <c r="R3" s="104" t="s">
        <v>186</v>
      </c>
      <c r="S3" s="104"/>
      <c r="T3" s="104" t="s">
        <v>187</v>
      </c>
      <c r="U3" s="104"/>
      <c r="V3" s="104" t="s">
        <v>172</v>
      </c>
      <c r="W3" s="104"/>
      <c r="X3" s="104" t="s">
        <v>185</v>
      </c>
      <c r="Y3" s="104"/>
      <c r="Z3" s="104" t="s">
        <v>183</v>
      </c>
      <c r="AA3" s="104"/>
      <c r="AB3" s="104" t="s">
        <v>176</v>
      </c>
      <c r="AC3" s="104"/>
      <c r="AD3" s="104" t="s">
        <v>186</v>
      </c>
      <c r="AE3" s="104"/>
      <c r="AF3" s="104" t="s">
        <v>187</v>
      </c>
      <c r="AG3" s="104"/>
      <c r="AH3" s="104" t="s">
        <v>172</v>
      </c>
      <c r="AI3" s="104"/>
      <c r="AJ3" s="104" t="s">
        <v>185</v>
      </c>
      <c r="AK3" s="104"/>
      <c r="AL3" s="104" t="s">
        <v>183</v>
      </c>
      <c r="AM3" s="104"/>
      <c r="AN3" s="104" t="s">
        <v>176</v>
      </c>
      <c r="AO3" s="104"/>
      <c r="AP3" s="104" t="s">
        <v>186</v>
      </c>
      <c r="AQ3" s="104"/>
      <c r="AR3" s="104" t="s">
        <v>187</v>
      </c>
      <c r="AS3" s="104"/>
      <c r="AT3" s="104" t="s">
        <v>172</v>
      </c>
      <c r="AU3" s="104"/>
      <c r="AV3" s="104" t="s">
        <v>185</v>
      </c>
      <c r="AW3" s="104"/>
      <c r="AX3" s="104" t="s">
        <v>183</v>
      </c>
      <c r="AY3" s="104"/>
      <c r="AZ3" s="104" t="s">
        <v>176</v>
      </c>
      <c r="BA3" s="104"/>
      <c r="BB3" s="104" t="s">
        <v>186</v>
      </c>
      <c r="BC3" s="104"/>
      <c r="BD3" s="104" t="s">
        <v>187</v>
      </c>
      <c r="BE3" s="104"/>
      <c r="BF3" s="104" t="s">
        <v>172</v>
      </c>
      <c r="BG3" s="104"/>
      <c r="BH3" s="104" t="s">
        <v>185</v>
      </c>
      <c r="BI3" s="104"/>
      <c r="BJ3" s="104" t="s">
        <v>183</v>
      </c>
      <c r="BK3" s="104"/>
      <c r="BL3" s="104" t="s">
        <v>176</v>
      </c>
      <c r="BM3" s="104"/>
      <c r="BN3" s="104" t="s">
        <v>186</v>
      </c>
      <c r="BO3" s="104"/>
      <c r="BP3" s="104" t="s">
        <v>187</v>
      </c>
      <c r="BQ3" s="104"/>
      <c r="BR3" s="104" t="s">
        <v>172</v>
      </c>
      <c r="BS3" s="104"/>
      <c r="BT3" s="104" t="s">
        <v>185</v>
      </c>
      <c r="BU3" s="104"/>
      <c r="BV3" s="104" t="s">
        <v>183</v>
      </c>
      <c r="BW3" s="104"/>
      <c r="BX3" s="104" t="s">
        <v>176</v>
      </c>
      <c r="BY3" s="104"/>
      <c r="BZ3" s="104" t="s">
        <v>186</v>
      </c>
      <c r="CA3" s="104"/>
      <c r="CB3" s="104" t="s">
        <v>187</v>
      </c>
      <c r="CC3" s="104"/>
      <c r="CD3" s="104" t="s">
        <v>172</v>
      </c>
      <c r="CE3" s="104"/>
      <c r="CF3" s="104" t="s">
        <v>185</v>
      </c>
      <c r="CG3" s="104"/>
      <c r="CH3" s="104" t="s">
        <v>183</v>
      </c>
      <c r="CI3" s="104"/>
      <c r="CJ3" s="104" t="s">
        <v>176</v>
      </c>
      <c r="CK3" s="104"/>
      <c r="CL3" s="104" t="s">
        <v>186</v>
      </c>
      <c r="CM3" s="104"/>
      <c r="CN3" s="104" t="s">
        <v>187</v>
      </c>
      <c r="CO3" s="104"/>
      <c r="CP3" s="104" t="s">
        <v>172</v>
      </c>
      <c r="CQ3" s="104"/>
      <c r="CR3" s="104" t="s">
        <v>185</v>
      </c>
      <c r="CS3" s="104"/>
      <c r="CT3" s="104" t="s">
        <v>183</v>
      </c>
      <c r="CU3" s="104"/>
      <c r="CV3" s="104" t="s">
        <v>176</v>
      </c>
      <c r="CW3" s="104"/>
      <c r="CX3" s="104" t="s">
        <v>186</v>
      </c>
      <c r="CY3" s="104"/>
      <c r="CZ3" s="104" t="s">
        <v>187</v>
      </c>
      <c r="DA3" s="104"/>
      <c r="DB3" s="104" t="s">
        <v>172</v>
      </c>
      <c r="DC3" s="104"/>
      <c r="DD3" s="104" t="s">
        <v>185</v>
      </c>
      <c r="DE3" s="104"/>
      <c r="DF3" s="104" t="s">
        <v>183</v>
      </c>
      <c r="DG3" s="104"/>
      <c r="DH3" s="104" t="s">
        <v>176</v>
      </c>
      <c r="DI3" s="104"/>
      <c r="DJ3" s="137"/>
      <c r="DK3" s="135"/>
      <c r="DL3" s="135"/>
      <c r="DM3" s="135"/>
      <c r="DN3" s="135"/>
      <c r="DO3" s="135"/>
      <c r="DP3" s="135"/>
      <c r="DQ3" s="135"/>
      <c r="DR3" s="136"/>
      <c r="DS3" s="136"/>
      <c r="DT3" s="136"/>
      <c r="DU3" s="136"/>
      <c r="DV3" s="136"/>
      <c r="DW3" s="136"/>
      <c r="DX3" s="136"/>
    </row>
    <row r="4" spans="1:128">
      <c r="A4" s="12" t="s">
        <v>180</v>
      </c>
      <c r="B4" s="12" t="s">
        <v>164</v>
      </c>
      <c r="C4" s="12" t="s">
        <v>179</v>
      </c>
      <c r="D4" s="12" t="s">
        <v>168</v>
      </c>
      <c r="E4" s="12" t="s">
        <v>60</v>
      </c>
      <c r="F4" s="12" t="s">
        <v>168</v>
      </c>
      <c r="G4" s="12" t="s">
        <v>60</v>
      </c>
      <c r="H4" s="12" t="s">
        <v>168</v>
      </c>
      <c r="I4" s="12" t="s">
        <v>60</v>
      </c>
      <c r="J4" s="12" t="s">
        <v>168</v>
      </c>
      <c r="K4" s="12" t="s">
        <v>60</v>
      </c>
      <c r="L4" s="12" t="s">
        <v>168</v>
      </c>
      <c r="M4" s="12" t="s">
        <v>60</v>
      </c>
      <c r="N4" s="12" t="s">
        <v>168</v>
      </c>
      <c r="O4" s="12" t="s">
        <v>60</v>
      </c>
      <c r="P4" s="12" t="s">
        <v>168</v>
      </c>
      <c r="Q4" s="12" t="s">
        <v>60</v>
      </c>
      <c r="R4" s="12" t="s">
        <v>168</v>
      </c>
      <c r="S4" s="12" t="s">
        <v>60</v>
      </c>
      <c r="T4" s="12" t="s">
        <v>168</v>
      </c>
      <c r="U4" s="12" t="s">
        <v>60</v>
      </c>
      <c r="V4" s="12" t="s">
        <v>168</v>
      </c>
      <c r="W4" s="12" t="s">
        <v>60</v>
      </c>
      <c r="X4" s="12" t="s">
        <v>168</v>
      </c>
      <c r="Y4" s="12" t="s">
        <v>60</v>
      </c>
      <c r="Z4" s="12" t="s">
        <v>168</v>
      </c>
      <c r="AA4" s="12" t="s">
        <v>60</v>
      </c>
      <c r="AB4" s="12" t="s">
        <v>168</v>
      </c>
      <c r="AC4" s="12" t="s">
        <v>60</v>
      </c>
      <c r="AD4" s="87" t="s">
        <v>168</v>
      </c>
      <c r="AE4" s="12" t="s">
        <v>60</v>
      </c>
      <c r="AF4" s="12" t="s">
        <v>168</v>
      </c>
      <c r="AG4" s="12" t="s">
        <v>60</v>
      </c>
      <c r="AH4" s="12" t="s">
        <v>168</v>
      </c>
      <c r="AI4" s="12" t="s">
        <v>60</v>
      </c>
      <c r="AJ4" s="12" t="s">
        <v>168</v>
      </c>
      <c r="AK4" s="12" t="s">
        <v>60</v>
      </c>
      <c r="AL4" s="12" t="s">
        <v>168</v>
      </c>
      <c r="AM4" s="12" t="s">
        <v>60</v>
      </c>
      <c r="AN4" s="12" t="s">
        <v>168</v>
      </c>
      <c r="AO4" s="12" t="s">
        <v>60</v>
      </c>
      <c r="AP4" s="87" t="s">
        <v>168</v>
      </c>
      <c r="AQ4" s="12" t="s">
        <v>60</v>
      </c>
      <c r="AR4" s="12" t="s">
        <v>168</v>
      </c>
      <c r="AS4" s="12" t="s">
        <v>60</v>
      </c>
      <c r="AT4" s="12" t="s">
        <v>168</v>
      </c>
      <c r="AU4" s="12" t="s">
        <v>60</v>
      </c>
      <c r="AV4" s="12" t="s">
        <v>168</v>
      </c>
      <c r="AW4" s="12" t="s">
        <v>60</v>
      </c>
      <c r="AX4" s="12" t="s">
        <v>168</v>
      </c>
      <c r="AY4" s="12" t="s">
        <v>60</v>
      </c>
      <c r="AZ4" s="12" t="s">
        <v>168</v>
      </c>
      <c r="BA4" s="12" t="s">
        <v>60</v>
      </c>
      <c r="BB4" s="12" t="s">
        <v>168</v>
      </c>
      <c r="BC4" s="12" t="s">
        <v>60</v>
      </c>
      <c r="BD4" s="12" t="s">
        <v>168</v>
      </c>
      <c r="BE4" s="12" t="s">
        <v>60</v>
      </c>
      <c r="BF4" s="12" t="s">
        <v>168</v>
      </c>
      <c r="BG4" s="12" t="s">
        <v>60</v>
      </c>
      <c r="BH4" s="12" t="s">
        <v>168</v>
      </c>
      <c r="BI4" s="12" t="s">
        <v>60</v>
      </c>
      <c r="BJ4" s="12" t="s">
        <v>168</v>
      </c>
      <c r="BK4" s="12" t="s">
        <v>60</v>
      </c>
      <c r="BL4" s="12" t="s">
        <v>168</v>
      </c>
      <c r="BM4" s="12" t="s">
        <v>60</v>
      </c>
      <c r="BN4" s="12" t="s">
        <v>168</v>
      </c>
      <c r="BO4" s="12" t="s">
        <v>60</v>
      </c>
      <c r="BP4" s="12" t="s">
        <v>168</v>
      </c>
      <c r="BQ4" s="12" t="s">
        <v>60</v>
      </c>
      <c r="BR4" s="12" t="s">
        <v>168</v>
      </c>
      <c r="BS4" s="12" t="s">
        <v>60</v>
      </c>
      <c r="BT4" s="12" t="s">
        <v>168</v>
      </c>
      <c r="BU4" s="12" t="s">
        <v>60</v>
      </c>
      <c r="BV4" s="12" t="s">
        <v>168</v>
      </c>
      <c r="BW4" s="12" t="s">
        <v>60</v>
      </c>
      <c r="BX4" s="12" t="s">
        <v>168</v>
      </c>
      <c r="BY4" s="12" t="s">
        <v>60</v>
      </c>
      <c r="BZ4" s="12" t="s">
        <v>168</v>
      </c>
      <c r="CA4" s="12" t="s">
        <v>60</v>
      </c>
      <c r="CB4" s="12" t="s">
        <v>168</v>
      </c>
      <c r="CC4" s="12" t="s">
        <v>60</v>
      </c>
      <c r="CD4" s="12" t="s">
        <v>168</v>
      </c>
      <c r="CE4" s="12" t="s">
        <v>60</v>
      </c>
      <c r="CF4" s="12" t="s">
        <v>168</v>
      </c>
      <c r="CG4" s="12" t="s">
        <v>60</v>
      </c>
      <c r="CH4" s="12" t="s">
        <v>168</v>
      </c>
      <c r="CI4" s="12" t="s">
        <v>60</v>
      </c>
      <c r="CJ4" s="12" t="s">
        <v>168</v>
      </c>
      <c r="CK4" s="12" t="s">
        <v>60</v>
      </c>
      <c r="CL4" s="12" t="s">
        <v>168</v>
      </c>
      <c r="CM4" s="12" t="s">
        <v>60</v>
      </c>
      <c r="CN4" s="12" t="s">
        <v>168</v>
      </c>
      <c r="CO4" s="12" t="s">
        <v>60</v>
      </c>
      <c r="CP4" s="12" t="s">
        <v>168</v>
      </c>
      <c r="CQ4" s="12" t="s">
        <v>60</v>
      </c>
      <c r="CR4" s="12" t="s">
        <v>168</v>
      </c>
      <c r="CS4" s="12" t="s">
        <v>60</v>
      </c>
      <c r="CT4" s="12" t="s">
        <v>168</v>
      </c>
      <c r="CU4" s="12" t="s">
        <v>60</v>
      </c>
      <c r="CV4" s="12" t="s">
        <v>168</v>
      </c>
      <c r="CW4" s="12" t="s">
        <v>60</v>
      </c>
      <c r="CX4" s="12" t="s">
        <v>168</v>
      </c>
      <c r="CY4" s="85" t="s">
        <v>60</v>
      </c>
      <c r="CZ4" s="12" t="s">
        <v>168</v>
      </c>
      <c r="DA4" s="85" t="s">
        <v>60</v>
      </c>
      <c r="DB4" s="12" t="s">
        <v>168</v>
      </c>
      <c r="DC4" s="12" t="s">
        <v>60</v>
      </c>
      <c r="DD4" s="12" t="s">
        <v>168</v>
      </c>
      <c r="DE4" s="85" t="s">
        <v>60</v>
      </c>
      <c r="DF4" s="12" t="s">
        <v>168</v>
      </c>
      <c r="DG4" s="12" t="s">
        <v>60</v>
      </c>
      <c r="DH4" s="12" t="s">
        <v>168</v>
      </c>
      <c r="DI4" s="12" t="s">
        <v>60</v>
      </c>
      <c r="DJ4" s="137"/>
      <c r="DK4" s="44" t="s">
        <v>196</v>
      </c>
      <c r="DL4" s="44" t="s">
        <v>186</v>
      </c>
      <c r="DM4" s="44" t="s">
        <v>187</v>
      </c>
      <c r="DN4" s="44" t="s">
        <v>176</v>
      </c>
      <c r="DO4" s="44" t="s">
        <v>172</v>
      </c>
      <c r="DP4" s="44" t="s">
        <v>185</v>
      </c>
      <c r="DQ4" s="44" t="s">
        <v>183</v>
      </c>
      <c r="DR4" s="45" t="s">
        <v>196</v>
      </c>
      <c r="DS4" s="45" t="s">
        <v>186</v>
      </c>
      <c r="DT4" s="45" t="s">
        <v>187</v>
      </c>
      <c r="DU4" s="45" t="s">
        <v>176</v>
      </c>
      <c r="DV4" s="45" t="s">
        <v>172</v>
      </c>
      <c r="DW4" s="45" t="s">
        <v>185</v>
      </c>
      <c r="DX4" s="45" t="s">
        <v>183</v>
      </c>
    </row>
    <row r="5" spans="1:128">
      <c r="A5" s="43">
        <f t="shared" ref="A5:A68" si="0">C5/365+1</f>
        <v>1</v>
      </c>
      <c r="B5" s="18">
        <v>1</v>
      </c>
      <c r="C5" s="12">
        <v>0</v>
      </c>
      <c r="D5" s="12">
        <v>1</v>
      </c>
      <c r="E5" s="12">
        <v>1</v>
      </c>
      <c r="F5" s="12">
        <v>1</v>
      </c>
      <c r="G5" s="12">
        <v>1</v>
      </c>
      <c r="H5" s="12">
        <v>1</v>
      </c>
      <c r="I5" s="12">
        <v>1</v>
      </c>
      <c r="J5" s="12">
        <v>1</v>
      </c>
      <c r="K5" s="12">
        <v>1</v>
      </c>
      <c r="L5" s="12">
        <v>1</v>
      </c>
      <c r="M5" s="12">
        <v>1</v>
      </c>
      <c r="N5" s="12">
        <v>1</v>
      </c>
      <c r="O5" s="12">
        <v>1</v>
      </c>
      <c r="P5" s="12">
        <v>1</v>
      </c>
      <c r="Q5" s="12">
        <v>1</v>
      </c>
      <c r="R5" s="12">
        <v>1</v>
      </c>
      <c r="S5" s="12">
        <v>1</v>
      </c>
      <c r="T5" s="12">
        <v>1</v>
      </c>
      <c r="U5" s="12">
        <v>1</v>
      </c>
      <c r="V5" s="12">
        <v>1</v>
      </c>
      <c r="W5" s="12">
        <v>1</v>
      </c>
      <c r="X5" s="12">
        <v>1</v>
      </c>
      <c r="Y5" s="12">
        <v>1</v>
      </c>
      <c r="Z5" s="12">
        <v>1</v>
      </c>
      <c r="AA5" s="12">
        <v>1</v>
      </c>
      <c r="AB5" s="12">
        <v>1</v>
      </c>
      <c r="AC5" s="12">
        <v>1</v>
      </c>
      <c r="AD5" s="87">
        <v>1</v>
      </c>
      <c r="AE5" s="12">
        <v>1</v>
      </c>
      <c r="AF5" s="12">
        <v>1</v>
      </c>
      <c r="AG5" s="12">
        <v>1</v>
      </c>
      <c r="AH5" s="12">
        <v>1</v>
      </c>
      <c r="AI5" s="12">
        <v>1</v>
      </c>
      <c r="AJ5" s="12">
        <v>1</v>
      </c>
      <c r="AK5" s="12">
        <v>1</v>
      </c>
      <c r="AL5" s="12">
        <v>1</v>
      </c>
      <c r="AM5" s="12">
        <v>1</v>
      </c>
      <c r="AN5" s="12">
        <v>1</v>
      </c>
      <c r="AO5" s="12">
        <v>1</v>
      </c>
      <c r="AP5" s="87">
        <v>1</v>
      </c>
      <c r="AQ5" s="12">
        <v>1</v>
      </c>
      <c r="AR5" s="12">
        <v>1</v>
      </c>
      <c r="AS5" s="12">
        <v>1</v>
      </c>
      <c r="AT5" s="12">
        <v>1</v>
      </c>
      <c r="AU5" s="12">
        <v>1</v>
      </c>
      <c r="AV5" s="12">
        <v>1</v>
      </c>
      <c r="AW5" s="12">
        <v>1</v>
      </c>
      <c r="AX5" s="12">
        <v>1</v>
      </c>
      <c r="AY5" s="12">
        <v>1</v>
      </c>
      <c r="AZ5" s="12">
        <v>1</v>
      </c>
      <c r="BA5" s="12">
        <v>1</v>
      </c>
      <c r="BB5" s="12">
        <v>1</v>
      </c>
      <c r="BC5" s="12">
        <v>1</v>
      </c>
      <c r="BD5" s="12">
        <v>1</v>
      </c>
      <c r="BE5" s="12">
        <v>1</v>
      </c>
      <c r="BF5" s="12">
        <v>1</v>
      </c>
      <c r="BG5" s="12">
        <v>1</v>
      </c>
      <c r="BH5" s="12">
        <v>1</v>
      </c>
      <c r="BI5" s="12">
        <v>1</v>
      </c>
      <c r="BJ5" s="12">
        <v>1</v>
      </c>
      <c r="BK5" s="12">
        <v>1</v>
      </c>
      <c r="BL5" s="12">
        <v>1</v>
      </c>
      <c r="BM5" s="12">
        <v>1</v>
      </c>
      <c r="BN5" s="12">
        <v>1</v>
      </c>
      <c r="BO5" s="12">
        <v>1</v>
      </c>
      <c r="BP5" s="12">
        <v>1</v>
      </c>
      <c r="BQ5" s="12">
        <v>1</v>
      </c>
      <c r="BR5" s="12">
        <v>1</v>
      </c>
      <c r="BS5" s="12">
        <v>1</v>
      </c>
      <c r="BT5" s="12">
        <v>1</v>
      </c>
      <c r="BU5" s="12">
        <v>1</v>
      </c>
      <c r="BV5" s="12">
        <v>1</v>
      </c>
      <c r="BW5" s="12">
        <v>1</v>
      </c>
      <c r="BX5" s="12">
        <v>1</v>
      </c>
      <c r="BY5" s="12">
        <v>1</v>
      </c>
      <c r="BZ5" s="12">
        <v>1</v>
      </c>
      <c r="CA5" s="12">
        <v>1</v>
      </c>
      <c r="CB5" s="12">
        <v>1</v>
      </c>
      <c r="CC5" s="12">
        <v>1</v>
      </c>
      <c r="CD5" s="12">
        <v>1</v>
      </c>
      <c r="CE5" s="12">
        <v>1</v>
      </c>
      <c r="CF5" s="12">
        <v>1</v>
      </c>
      <c r="CG5" s="12">
        <v>1</v>
      </c>
      <c r="CH5" s="12">
        <v>1</v>
      </c>
      <c r="CI5" s="12">
        <v>1</v>
      </c>
      <c r="CJ5" s="12">
        <v>1</v>
      </c>
      <c r="CK5" s="12">
        <v>1</v>
      </c>
      <c r="CL5" s="12">
        <v>1</v>
      </c>
      <c r="CM5" s="12">
        <v>1</v>
      </c>
      <c r="CN5" s="12">
        <v>1</v>
      </c>
      <c r="CO5" s="12">
        <v>1</v>
      </c>
      <c r="CP5" s="12">
        <v>1</v>
      </c>
      <c r="CQ5" s="12">
        <v>1</v>
      </c>
      <c r="CR5" s="12">
        <v>1</v>
      </c>
      <c r="CS5" s="12">
        <v>1</v>
      </c>
      <c r="CT5" s="12">
        <v>1</v>
      </c>
      <c r="CU5" s="12">
        <v>1</v>
      </c>
      <c r="CV5" s="12">
        <v>1</v>
      </c>
      <c r="CW5" s="12">
        <v>1</v>
      </c>
      <c r="CX5" s="12">
        <v>1</v>
      </c>
      <c r="CY5" s="85">
        <v>1</v>
      </c>
      <c r="CZ5" s="12">
        <v>1</v>
      </c>
      <c r="DA5" s="85">
        <v>1</v>
      </c>
      <c r="DB5" s="12">
        <v>1</v>
      </c>
      <c r="DC5" s="41">
        <v>1</v>
      </c>
      <c r="DD5" s="12">
        <v>1</v>
      </c>
      <c r="DE5" s="85">
        <v>1</v>
      </c>
      <c r="DF5" s="12">
        <v>1</v>
      </c>
      <c r="DG5" s="41">
        <v>1</v>
      </c>
      <c r="DH5" s="12">
        <v>1</v>
      </c>
      <c r="DI5" s="41">
        <v>1</v>
      </c>
      <c r="DJ5" s="46">
        <v>0</v>
      </c>
      <c r="DK5" s="44">
        <v>1</v>
      </c>
      <c r="DL5" s="44">
        <v>1</v>
      </c>
      <c r="DM5" s="44">
        <v>1</v>
      </c>
      <c r="DN5" s="44">
        <v>1</v>
      </c>
      <c r="DO5" s="44">
        <v>1</v>
      </c>
      <c r="DP5" s="44">
        <v>1</v>
      </c>
      <c r="DQ5" s="44">
        <v>1</v>
      </c>
      <c r="DR5" s="45">
        <v>1</v>
      </c>
      <c r="DS5" s="45">
        <v>1</v>
      </c>
      <c r="DT5" s="45">
        <v>1</v>
      </c>
      <c r="DU5" s="45">
        <v>1</v>
      </c>
      <c r="DV5" s="45">
        <v>1</v>
      </c>
      <c r="DW5" s="45">
        <v>1</v>
      </c>
      <c r="DX5" s="45">
        <v>1</v>
      </c>
    </row>
    <row r="6" spans="1:128">
      <c r="A6" s="43">
        <f t="shared" si="0"/>
        <v>1.0602739726027397</v>
      </c>
      <c r="B6" s="18">
        <v>2</v>
      </c>
      <c r="C6" s="12">
        <v>22</v>
      </c>
      <c r="D6" s="12">
        <v>0.97943470677690903</v>
      </c>
      <c r="E6" s="12">
        <v>0.95927368188495199</v>
      </c>
      <c r="F6" s="92">
        <f>$D6^Parameter!$D$325</f>
        <v>0.98392247679095735</v>
      </c>
      <c r="G6" s="92">
        <f>$E6^Parameter!$D$318</f>
        <v>0.97050688626412163</v>
      </c>
      <c r="H6" s="92">
        <f>$D6^Parameter!$D$326</f>
        <v>0.9835136494019423</v>
      </c>
      <c r="I6" s="92">
        <f>$E6^Parameter!$D$319</f>
        <v>0.97374046699731409</v>
      </c>
      <c r="J6" s="92">
        <f>$D6^Parameter!$D$328</f>
        <v>0.98429056673908299</v>
      </c>
      <c r="K6" s="92">
        <f>$E6^Parameter!$D$321</f>
        <v>0.98174916507176779</v>
      </c>
      <c r="L6" s="92">
        <f>$D6^Parameter!$D$329</f>
        <v>0.98843080976806952</v>
      </c>
      <c r="M6" s="92">
        <f>$E6^Parameter!$D$322</f>
        <v>0.97983249783886761</v>
      </c>
      <c r="N6" s="92">
        <f>$D6^Parameter!$D$330</f>
        <v>0.98330929941344869</v>
      </c>
      <c r="O6" s="92">
        <f>$E6^Parameter!$D$323</f>
        <v>0.98350599568618347</v>
      </c>
      <c r="P6" s="92">
        <f>$D6^Parameter!$D$327</f>
        <v>0.98041210755601871</v>
      </c>
      <c r="Q6" s="92">
        <f>$E6^Parameter!$D$320</f>
        <v>0.97074903190006057</v>
      </c>
      <c r="R6" s="12">
        <f>$D6^EXP(Parameter!$D$96+Parameter!$D$103*(($B6/30.2*21)^(1)))</f>
        <v>0.98678769649240883</v>
      </c>
      <c r="S6" s="12">
        <f>$E6^EXP(Parameter!$D$81+Parameter!$D$88*($B6/30.2*21)^(-2))</f>
        <v>0.96648154243169371</v>
      </c>
      <c r="T6" s="12">
        <f>$D6^EXP(Parameter!$D$97+Parameter!$D$104*(($B6*21/30.2)^(1)))</f>
        <v>0.98413497354054802</v>
      </c>
      <c r="U6" s="12">
        <f>$E6^EXP(Parameter!$D$82+Parameter!$D$89*($B6/30.2*21)^(-2))</f>
        <v>0.97265728726969858</v>
      </c>
      <c r="V6" s="12">
        <f>$D6^EXP(Parameter!$D$99+Parameter!$D$106*(($B6*21/30.2)^(1)))</f>
        <v>0.98541015410260002</v>
      </c>
      <c r="W6" s="12">
        <f>$E6^EXP(Parameter!$D$84+Parameter!$D$91*($B6/30.2*21)^(-2))</f>
        <v>0.97623566189552446</v>
      </c>
      <c r="X6" s="12">
        <f>$D6^EXP(Parameter!$D$100+Parameter!$D$107*(($B6*21/30.2)^(1)))</f>
        <v>0.99118657968365675</v>
      </c>
      <c r="Y6" s="12">
        <f>$E6^EXP(Parameter!$D$85+Parameter!$D$92*($B6/30.2*21)^(-2))</f>
        <v>0.97671446631478709</v>
      </c>
      <c r="Z6" s="12">
        <f>$D6^EXP(Parameter!$D$101+Parameter!$D$108*(($B6*21/30.2)^(1)))</f>
        <v>0.98691666209526341</v>
      </c>
      <c r="AA6" s="12">
        <f>$E6^EXP(Parameter!$D$86+Parameter!$D$93*($B6/30.2*21)^(-2))</f>
        <v>0.98722073981993896</v>
      </c>
      <c r="AB6" s="12">
        <f>$D6^EXP(Parameter!$D$98+Parameter!$D$105*(($B6*21/30.2)^(1)))</f>
        <v>0.98156984652011858</v>
      </c>
      <c r="AC6" s="12">
        <f>$E6^EXP(Parameter!$D$83+Parameter!$D$90*($B6/30.2*21)^(-2))</f>
        <v>0.97646280861141987</v>
      </c>
      <c r="AD6" s="87">
        <f>$D6^EXP(Parameter!$D$133+Parameter!$D$140*(($B6*21/30.2)^(-0.5))+Parameter!$D$147*((LN($B6*21/30.2))))</f>
        <v>0.97506610027804574</v>
      </c>
      <c r="AE6" s="12">
        <f>$E6^EXP(Parameter!$D$111+Parameter!$D$118*(($B6*21/30.2)^(-1))+Parameter!$D$125*(($B6*21/30.2)^(-0.5)))</f>
        <v>0.96178473305456702</v>
      </c>
      <c r="AF6" s="12">
        <f>$D6^EXP(Parameter!$D$134+Parameter!$D$141*(($B6*21/30.2)^(-0.5))+Parameter!$D$148*((LN($B6*21/30.2))))</f>
        <v>0.98123606000691355</v>
      </c>
      <c r="AG6" s="12">
        <f>$E6^EXP(Parameter!$D$112+Parameter!$D$119*(($B6*21/30.2)^(-1))+Parameter!$D$126*(($B6*21/30.2)^(-0.5)))</f>
        <v>0.97286563544658888</v>
      </c>
      <c r="AH6" s="12">
        <f>$D6^EXP(Parameter!$D$136+Parameter!$D$143*(($B6*21/30.2)^(-0.5))+Parameter!$D$150*((LN($B6*21/30.2))))</f>
        <v>0.97632749508058259</v>
      </c>
      <c r="AI6" s="12">
        <f>$E6^EXP(Parameter!$D$114+Parameter!$D$121*(($B6*21/30.2)^(-1))+Parameter!$D$128*(($B6*21/30.2)^(-0.5)))</f>
        <v>0.97774600509924825</v>
      </c>
      <c r="AJ6" s="12">
        <f>$D6^EXP(Parameter!$D$137+Parameter!$D$144*(($B6*21/30.2)^(-0.5))+Parameter!$D$151*((LN($B6*21/30.2))))</f>
        <v>0.98470391851977124</v>
      </c>
      <c r="AK6" s="12">
        <f>$E6^EXP(Parameter!$D$115+Parameter!$D$122*(($B6*21/30.2)^(-1))+Parameter!$D$129*(($B6*21/30.2)^(-0.5)))</f>
        <v>0.97667579439065877</v>
      </c>
      <c r="AL6" s="12">
        <f>$D6^EXP(Parameter!$D$138+Parameter!$D$145*(($B6*21/30.2)^(-0.5))+Parameter!$D$152*((LN($B6*21/30.2))))</f>
        <v>0.97045515829116724</v>
      </c>
      <c r="AM6" s="12">
        <f>$E6^EXP(Parameter!$D$116+Parameter!$D$123*(($B6*21/30.2)^(-1))+Parameter!$D$130*(($B6*21/30.2)^(-0.5)))</f>
        <v>0.99118412890033947</v>
      </c>
      <c r="AN6" s="12">
        <f>$D6^EXP(Parameter!$D$135+Parameter!$D$142*(($B6*21/30.2)^(-0.5))+Parameter!$D$149*((LN($B6*21/30.2))))</f>
        <v>0.98109124571186068</v>
      </c>
      <c r="AO6" s="12">
        <f>$E6^EXP(Parameter!$D$113+Parameter!$D$120*(($B6*21/30.2)^(-1))+Parameter!$D$127*(($B6*21/30.2)^(-0.5)))</f>
        <v>0.97878678261941221</v>
      </c>
      <c r="AP6" s="87">
        <f>$D6^EXP(Parameter!$D$304+Parameter!$D$310*((LN($B6*21/30.2))))</f>
        <v>0.98861117631047757</v>
      </c>
      <c r="AQ6" s="88">
        <f>$E6^EXP(Parameter!$D$290+Parameter!$D$296*((LN($B6*21/30.2))))</f>
        <v>0.96000490221201029</v>
      </c>
      <c r="AR6" s="12">
        <f>$D6^EXP(Parameter!$D$305+Parameter!$D$311*((LN($B6*21/30.2))))</f>
        <v>0.98493206179596959</v>
      </c>
      <c r="AS6" s="88">
        <f>$E6^EXP(Parameter!$D$291+Parameter!$D$297*((LN($B6*21/30.2))))</f>
        <v>0.97246138744422994</v>
      </c>
      <c r="AT6" s="12">
        <f>$D6^EXP(Parameter!$D$305+Parameter!$D$307-Parameter!$D$306+(Parameter!$D$311+Parameter!$D$313-Parameter!$D$312)*((LN($B6*21/30.2))))</f>
        <v>0.98687201135162128</v>
      </c>
      <c r="AU6" s="88">
        <f>$E6^EXP(Parameter!$D$291+Parameter!$D$293-Parameter!$D$292+(Parameter!$D$297+Parameter!$D$299-Parameter!$D$298)*((LN($B6*21/30.2))))</f>
        <v>0.98354952274107088</v>
      </c>
      <c r="AV6" s="12">
        <f>$D6^EXP(Parameter!$D$308+Parameter!$D$314*((LN($B6*21/30.2))))</f>
        <v>0.9925654470747628</v>
      </c>
      <c r="AW6" s="88">
        <f>$E6^EXP(Parameter!$D$294+Parameter!$D$300*((LN($B6*21/30.2))))</f>
        <v>0.97935515975356147</v>
      </c>
      <c r="AX6" s="12">
        <f>$D6^EXP(Parameter!$D$305+Parameter!$D$309-Parameter!$D$306+(Parameter!$D$311+Parameter!$D$315-Parameter!$D$312)*((LN($B6*21/30.2))))</f>
        <v>0.98824113389105916</v>
      </c>
      <c r="AY6" s="88">
        <f>$E6^EXP(Parameter!$D$291+Parameter!$D$295-Parameter!$D$292+(Parameter!$D$297+Parameter!$D$301-Parameter!$D$298)*((LN($B6*21/30.2))))</f>
        <v>0.99207770208183976</v>
      </c>
      <c r="AZ6" s="12">
        <f>$D6^EXP(Parameter!D$305-Parameter!D$306+(Parameter!D$311-Parameter!D$312)*((LN($B6*21/30.2))))</f>
        <v>0.98472035646784406</v>
      </c>
      <c r="BA6" s="88">
        <f>$E6^EXP(Parameter!$D$291-Parameter!$D$292+(Parameter!$D$297-Parameter!$D$298)*((LN($B6*21/30.2))))</f>
        <v>0.98367585390494439</v>
      </c>
      <c r="BB6" s="89">
        <f>$D6^EXP(Parameter!$D$231)</f>
        <v>0.98073545757846803</v>
      </c>
      <c r="BC6" s="90">
        <f>$E6^EXP(Parameter!$D$216)</f>
        <v>0.96740789321175757</v>
      </c>
      <c r="BD6" s="91">
        <f>$D6^EXP(Parameter!$D$232)</f>
        <v>0.98383514693045226</v>
      </c>
      <c r="BE6" s="90">
        <f>$E6^EXP(Parameter!$D$217)</f>
        <v>0.97538985462572847</v>
      </c>
      <c r="BF6" s="91">
        <f>$D6^EXP(Parameter!$D$234)</f>
        <v>0.97830611475226104</v>
      </c>
      <c r="BG6" s="91">
        <f>$E6^EXP(Parameter!$D$219)</f>
        <v>0.98002423290968288</v>
      </c>
      <c r="BH6" s="91">
        <f>$D6^EXP(Parameter!$D$235)</f>
        <v>0.98834053302906388</v>
      </c>
      <c r="BI6" s="91">
        <f>$E6^EXP(Parameter!$D$220)</f>
        <v>0.98104554529346033</v>
      </c>
      <c r="BJ6" s="91">
        <f>$D6^EXP(Parameter!$D$236)</f>
        <v>0.97718407408210439</v>
      </c>
      <c r="BK6" s="91">
        <f>$E6^EXP(Parameter!$D$221)</f>
        <v>0.99138702406500412</v>
      </c>
      <c r="BL6" s="91">
        <f>$D6^EXP(Parameter!$D$233)</f>
        <v>0.98299658580671967</v>
      </c>
      <c r="BM6" s="91">
        <f>$E6^EXP(Parameter!$D$218)</f>
        <v>0.97980553252999247</v>
      </c>
      <c r="BN6" s="90">
        <f>$D6^EXP(Parameter!$D$268)</f>
        <v>0.98103831979558576</v>
      </c>
      <c r="BO6" s="91">
        <f>$E6^EXP(Parameter!$D$246)</f>
        <v>0.96721500358824253</v>
      </c>
      <c r="BP6" s="91">
        <f>$D6^EXP(Parameter!$D$269)</f>
        <v>0.98457156174960869</v>
      </c>
      <c r="BQ6" s="91">
        <f>$E6^EXP(Parameter!$D$247)</f>
        <v>0.97538985462572847</v>
      </c>
      <c r="BR6" s="91">
        <f>$D6^EXP(Parameter!$D$271)</f>
        <v>0.97920962080781104</v>
      </c>
      <c r="BS6" s="91">
        <f>$E6^EXP(Parameter!$D$249)</f>
        <v>0.98010317773874567</v>
      </c>
      <c r="BT6" s="91">
        <f>$D6^EXP(Parameter!$D$272)</f>
        <v>0.9883521185329478</v>
      </c>
      <c r="BU6" s="91">
        <f>$E6^EXP(Parameter!$D$250)</f>
        <v>0.98112049285955083</v>
      </c>
      <c r="BV6" s="91">
        <f>$D6^EXP(Parameter!$D$273)</f>
        <v>0.98023305953792539</v>
      </c>
      <c r="BW6" s="91">
        <f>$E6^EXP(Parameter!$D$251)</f>
        <v>0.99096543714016239</v>
      </c>
      <c r="BX6" s="91">
        <f>$D6^EXP(Parameter!$D$270)</f>
        <v>0.98391511755593042</v>
      </c>
      <c r="BY6" s="91">
        <f>$E6^EXP(Parameter!$D$248)</f>
        <v>0.97974547681155766</v>
      </c>
      <c r="BZ6" s="90">
        <f>$D6^EXP(Parameter!$D$208)</f>
        <v>0.98396291145624026</v>
      </c>
      <c r="CA6" s="90">
        <f>$E6^EXP(Parameter!$D$200)</f>
        <v>0.9723778168849333</v>
      </c>
      <c r="CB6" s="90">
        <f>$D6^EXP(Parameter!$D$209)</f>
        <v>0.98296283658797701</v>
      </c>
      <c r="CC6" s="90">
        <f>$E6^EXP(Parameter!$D$201)</f>
        <v>0.97477476969109111</v>
      </c>
      <c r="CD6" s="90">
        <f>$D6^EXP(Parameter!$D$211)</f>
        <v>0.98341290017799066</v>
      </c>
      <c r="CE6" s="90">
        <f>$E6^EXP(Parameter!$D$203)</f>
        <v>0.98143575924490534</v>
      </c>
      <c r="CF6" s="90">
        <f>$D6^EXP(Parameter!$D$212)</f>
        <v>0.98755001779306706</v>
      </c>
      <c r="CG6" s="90">
        <f>$E6^EXP(Parameter!$D$204)</f>
        <v>0.97984547173742431</v>
      </c>
      <c r="CH6" s="91">
        <f>$D6^EXP(Parameter!$D$213)</f>
        <v>0.98232636239754678</v>
      </c>
      <c r="CI6" s="90">
        <f>$E6^EXP(Parameter!$D$205)</f>
        <v>0.98242043643872223</v>
      </c>
      <c r="CJ6" s="91">
        <f>$D6^EXP(Parameter!$D$210)</f>
        <v>0.97931223318137495</v>
      </c>
      <c r="CK6" s="90">
        <f>$E6^EXP(Parameter!$D$202)</f>
        <v>0.97143628762348444</v>
      </c>
      <c r="CL6" s="12">
        <f>$D6^EXP(Parameter!$D$170+Parameter!$D$177*(LN($B6/30.2*21)))</f>
        <v>0.98614830927603814</v>
      </c>
      <c r="CM6" s="12">
        <f>$D6^EXP(Parameter!$D$155+Parameter!$D$162*(LN($B6/30.2*21)))</f>
        <v>0.97997258275389854</v>
      </c>
      <c r="CN6" s="12">
        <f>$D6^EXP(Parameter!$D$171+Parameter!$D$178*(LN($B6/30.2*21)))</f>
        <v>0.98412872243837179</v>
      </c>
      <c r="CO6" s="12">
        <f>$D6^EXP(Parameter!$D$156+Parameter!$D$163*(LN($B6/30.2*21)))</f>
        <v>0.9854174406729308</v>
      </c>
      <c r="CP6" s="12">
        <f>$D6^EXP(Parameter!$D$173+Parameter!$D$180*(LN($B6/30.2*21)))</f>
        <v>0.98539465838178542</v>
      </c>
      <c r="CQ6" s="12">
        <f>$D6^EXP(Parameter!$D$158+Parameter!$D$165*(LN($B6/30.2*21)))</f>
        <v>0.99065840559587159</v>
      </c>
      <c r="CR6" s="12">
        <f>$D6^EXP(Parameter!$D$174+Parameter!$D$181*(LN($B6/30.2*21)))</f>
        <v>0.99144069359418818</v>
      </c>
      <c r="CS6" s="12">
        <f>$D6^EXP(Parameter!$D$159+Parameter!$D$166*(LN($B6/30.2*21)))</f>
        <v>0.98808494165826699</v>
      </c>
      <c r="CT6" s="12">
        <f>$D6^EXP(Parameter!$D$175+Parameter!$D$182*(LN($B6/30.2*21)))</f>
        <v>0.98798381216501163</v>
      </c>
      <c r="CU6" s="12">
        <f>$D6^EXP(Parameter!$D$160+Parameter!$D$167*(LN($B6/30.2*21)))</f>
        <v>0.99384509199755788</v>
      </c>
      <c r="CV6" s="12">
        <f>$D6^EXP(Parameter!$D$172+Parameter!$D$179*(LN($B6/30.2*21)))</f>
        <v>0.9831539641848468</v>
      </c>
      <c r="CW6" s="12">
        <f>$D6^EXP(Parameter!$D$157+Parameter!$D$164*(LN($B6/30.2*21)))</f>
        <v>0.99026478426079778</v>
      </c>
      <c r="CX6" s="12">
        <f>R6</f>
        <v>0.98678769649240883</v>
      </c>
      <c r="CY6" s="85">
        <v>0.96786282824707104</v>
      </c>
      <c r="CZ6" s="12">
        <f t="shared" ref="CZ6:DH21" si="1">T6</f>
        <v>0.98413497354054802</v>
      </c>
      <c r="DA6" s="85">
        <v>0.98359303982555502</v>
      </c>
      <c r="DB6" s="12">
        <f t="shared" si="1"/>
        <v>0.98541015410260002</v>
      </c>
      <c r="DC6" s="41">
        <v>1</v>
      </c>
      <c r="DD6" s="12">
        <f t="shared" si="1"/>
        <v>0.99118657968365675</v>
      </c>
      <c r="DE6" s="85">
        <v>0.99772354061317203</v>
      </c>
      <c r="DF6" s="12">
        <f t="shared" si="1"/>
        <v>0.98691666209526341</v>
      </c>
      <c r="DG6" s="41">
        <v>1</v>
      </c>
      <c r="DH6" s="12">
        <f t="shared" si="1"/>
        <v>0.98156984652011858</v>
      </c>
      <c r="DI6" s="41">
        <v>1</v>
      </c>
      <c r="DJ6" s="46">
        <v>1</v>
      </c>
      <c r="DK6" s="44">
        <v>0.98312428511002203</v>
      </c>
      <c r="DL6" s="44">
        <v>0.99099942085491899</v>
      </c>
      <c r="DM6" s="44">
        <v>0.99468817056699899</v>
      </c>
      <c r="DN6" s="44">
        <v>0.99339931441354701</v>
      </c>
      <c r="DO6" s="44">
        <v>0.99771549838852502</v>
      </c>
      <c r="DP6" s="44">
        <v>0.99720108269492402</v>
      </c>
      <c r="DQ6" s="44">
        <v>0.99793227843995103</v>
      </c>
      <c r="DR6" s="45">
        <v>0.99114254200882801</v>
      </c>
      <c r="DS6" s="45">
        <v>0.99535127325908601</v>
      </c>
      <c r="DT6" s="45">
        <v>0.99457477689178297</v>
      </c>
      <c r="DU6" s="45">
        <v>0.99164646338950302</v>
      </c>
      <c r="DV6" s="45">
        <v>0.99503349979113398</v>
      </c>
      <c r="DW6" s="45">
        <v>0.99768943940057297</v>
      </c>
      <c r="DX6" s="45">
        <v>0.99327583533908503</v>
      </c>
    </row>
    <row r="7" spans="1:128">
      <c r="A7" s="43">
        <f t="shared" si="0"/>
        <v>1.1205479452054794</v>
      </c>
      <c r="B7" s="18">
        <v>3</v>
      </c>
      <c r="C7" s="12">
        <v>44</v>
      </c>
      <c r="D7" s="12">
        <v>0.94544297533787702</v>
      </c>
      <c r="E7" s="12">
        <v>0.87965491362137205</v>
      </c>
      <c r="F7" s="92">
        <f>$D7^Parameter!$D$325</f>
        <v>0.95718429588009835</v>
      </c>
      <c r="G7" s="92">
        <f>$E7^Parameter!$D$318</f>
        <v>0.91181111029682527</v>
      </c>
      <c r="H7" s="92">
        <f>$D7^Parameter!$D$326</f>
        <v>0.95611090477590954</v>
      </c>
      <c r="I7" s="92">
        <f>$E7^Parameter!$D$319</f>
        <v>0.92121265013069331</v>
      </c>
      <c r="J7" s="92">
        <f>$D7^Parameter!$D$328</f>
        <v>0.95815137815934792</v>
      </c>
      <c r="K7" s="92">
        <f>$E7^Parameter!$D$321</f>
        <v>0.94477928721558413</v>
      </c>
      <c r="L7" s="92">
        <f>$D7^Parameter!$D$329</f>
        <v>0.96907143019604391</v>
      </c>
      <c r="M7" s="92">
        <f>$E7^Parameter!$D$322</f>
        <v>0.93910260044351557</v>
      </c>
      <c r="N7" s="92">
        <f>$D7^Parameter!$D$330</f>
        <v>0.95557466069795893</v>
      </c>
      <c r="O7" s="92">
        <f>$E7^Parameter!$D$323</f>
        <v>0.95000290470107107</v>
      </c>
      <c r="P7" s="92">
        <f>$D7^Parameter!$D$327</f>
        <v>0.94799237259954283</v>
      </c>
      <c r="Q7" s="92">
        <f>$E7^Parameter!$D$320</f>
        <v>0.91251288533539543</v>
      </c>
      <c r="R7" s="12">
        <f>$D7^EXP(Parameter!$D$96+Parameter!$D$103*(($B7/30.2*21)^(1)))</f>
        <v>0.96424330670801173</v>
      </c>
      <c r="S7" s="12">
        <f>$E7^EXP(Parameter!$D$81+Parameter!$D$88*($B7/30.2*21)^(-2))</f>
        <v>0.91432475004105651</v>
      </c>
      <c r="T7" s="12">
        <f>$D7^EXP(Parameter!$D$97+Parameter!$D$104*(($B7*21/30.2)^(1)))</f>
        <v>0.95751186361916485</v>
      </c>
      <c r="U7" s="12">
        <f>$E7^EXP(Parameter!$D$82+Parameter!$D$89*($B7/30.2*21)^(-2))</f>
        <v>0.92526452474226106</v>
      </c>
      <c r="V7" s="12">
        <f>$D7^EXP(Parameter!$D$99+Parameter!$D$106*(($B7*21/30.2)^(1)))</f>
        <v>0.96077714488276456</v>
      </c>
      <c r="W7" s="12">
        <f>$E7^EXP(Parameter!$D$84+Parameter!$D$91*($B7/30.2*21)^(-2))</f>
        <v>0.94226221226703422</v>
      </c>
      <c r="X7" s="12">
        <f>$D7^EXP(Parameter!$D$100+Parameter!$D$107*(($B7*21/30.2)^(1)))</f>
        <v>0.97589132424818392</v>
      </c>
      <c r="Y7" s="12">
        <f>$E7^EXP(Parameter!$D$85+Parameter!$D$92*($B7/30.2*21)^(-2))</f>
        <v>0.93898356268176564</v>
      </c>
      <c r="Z7" s="12">
        <f>$D7^EXP(Parameter!$D$101+Parameter!$D$108*(($B7*21/30.2)^(1)))</f>
        <v>0.96439435954603636</v>
      </c>
      <c r="AA7" s="12">
        <f>$E7^EXP(Parameter!$D$86+Parameter!$D$93*($B7/30.2*21)^(-2))</f>
        <v>0.95536799762867364</v>
      </c>
      <c r="AB7" s="12">
        <f>$D7^EXP(Parameter!$D$98+Parameter!$D$105*(($B7*21/30.2)^(1)))</f>
        <v>0.95065108219567829</v>
      </c>
      <c r="AC7" s="12">
        <f>$E7^EXP(Parameter!$D$83+Parameter!$D$90*($B7/30.2*21)^(-2))</f>
        <v>0.92114470038055618</v>
      </c>
      <c r="AD7" s="87">
        <f>$D7^EXP(Parameter!$D$133+Parameter!$D$140*(($B7*21/30.2)^(-0.5))+Parameter!$D$147*((LN($B7*21/30.2))))</f>
        <v>0.95561656000445716</v>
      </c>
      <c r="AE7" s="12">
        <f>$E7^EXP(Parameter!$D$111+Parameter!$D$118*(($B7*21/30.2)^(-1))+Parameter!$D$125*(($B7*21/30.2)^(-0.5)))</f>
        <v>0.88476591264972992</v>
      </c>
      <c r="AF7" s="12">
        <f>$D7^EXP(Parameter!$D$134+Parameter!$D$141*(($B7*21/30.2)^(-0.5))+Parameter!$D$148*((LN($B7*21/30.2))))</f>
        <v>0.95616678346546891</v>
      </c>
      <c r="AG7" s="12">
        <f>$E7^EXP(Parameter!$D$112+Parameter!$D$119*(($B7*21/30.2)^(-1))+Parameter!$D$126*(($B7*21/30.2)^(-0.5)))</f>
        <v>0.92148161643482684</v>
      </c>
      <c r="AH7" s="12">
        <f>$D7^EXP(Parameter!$D$136+Parameter!$D$143*(($B7*21/30.2)^(-0.5))+Parameter!$D$150*((LN($B7*21/30.2))))</f>
        <v>0.95598485829844448</v>
      </c>
      <c r="AI7" s="12">
        <f>$E7^EXP(Parameter!$D$114+Parameter!$D$121*(($B7*21/30.2)^(-1))+Parameter!$D$128*(($B7*21/30.2)^(-0.5)))</f>
        <v>0.95238158827958452</v>
      </c>
      <c r="AJ7" s="12">
        <f>$D7^EXP(Parameter!$D$137+Parameter!$D$144*(($B7*21/30.2)^(-0.5))+Parameter!$D$151*((LN($B7*21/30.2))))</f>
        <v>0.97222504312357738</v>
      </c>
      <c r="AK7" s="12">
        <f>$E7^EXP(Parameter!$D$115+Parameter!$D$122*(($B7*21/30.2)^(-1))+Parameter!$D$129*(($B7*21/30.2)^(-0.5)))</f>
        <v>0.9378246986355131</v>
      </c>
      <c r="AL7" s="12">
        <f>$D7^EXP(Parameter!$D$138+Parameter!$D$145*(($B7*21/30.2)^(-0.5))+Parameter!$D$152*((LN($B7*21/30.2))))</f>
        <v>0.95590664182793261</v>
      </c>
      <c r="AM7" s="12">
        <f>$E7^EXP(Parameter!$D$116+Parameter!$D$123*(($B7*21/30.2)^(-1))+Parameter!$D$130*(($B7*21/30.2)^(-0.5)))</f>
        <v>0.97147500508631168</v>
      </c>
      <c r="AN7" s="12">
        <f>$D7^EXP(Parameter!$D$135+Parameter!$D$142*(($B7*21/30.2)^(-0.5))+Parameter!$D$149*((LN($B7*21/30.2))))</f>
        <v>0.95363561892289561</v>
      </c>
      <c r="AO7" s="12">
        <f>$E7^EXP(Parameter!$D$113+Parameter!$D$120*(($B7*21/30.2)^(-1))+Parameter!$D$127*(($B7*21/30.2)^(-0.5)))</f>
        <v>0.94370518711735885</v>
      </c>
      <c r="AP7" s="87">
        <f>$D7^EXP(Parameter!$D$304+Parameter!$D$310*((LN($B7*21/30.2))))</f>
        <v>0.96796390369571061</v>
      </c>
      <c r="AQ7" s="88">
        <f>$E7^EXP(Parameter!$D$290+Parameter!$D$296*((LN($B7*21/30.2))))</f>
        <v>0.88799300848157214</v>
      </c>
      <c r="AR7" s="12">
        <f>$D7^EXP(Parameter!$D$305+Parameter!$D$311*((LN($B7*21/30.2))))</f>
        <v>0.95905580163435589</v>
      </c>
      <c r="AS7" s="88">
        <f>$E7^EXP(Parameter!$D$291+Parameter!$D$297*((LN($B7*21/30.2))))</f>
        <v>0.91917370956354616</v>
      </c>
      <c r="AT7" s="12">
        <f>$D7^EXP(Parameter!$D$305+Parameter!$D$307-Parameter!$D$306+(Parameter!$D$311+Parameter!$D$313-Parameter!$D$312)*((LN($B7*21/30.2))))</f>
        <v>0.9637285347948723</v>
      </c>
      <c r="AU7" s="88">
        <f>$E7^EXP(Parameter!$D$291+Parameter!$D$293-Parameter!$D$292+(Parameter!$D$297+Parameter!$D$299-Parameter!$D$298)*((LN($B7*21/30.2))))</f>
        <v>0.94949425385581809</v>
      </c>
      <c r="AV7" s="12">
        <f>$D7^EXP(Parameter!$D$308+Parameter!$D$314*((LN($B7*21/30.2))))</f>
        <v>0.97849865722509011</v>
      </c>
      <c r="AW7" s="88">
        <f>$E7^EXP(Parameter!$D$294+Parameter!$D$300*((LN($B7*21/30.2))))</f>
        <v>0.93790096541580281</v>
      </c>
      <c r="AX7" s="12">
        <f>$D7^EXP(Parameter!$D$305+Parameter!$D$309-Parameter!$D$306+(Parameter!$D$311+Parameter!$D$315-Parameter!$D$312)*((LN($B7*21/30.2))))</f>
        <v>0.96666174699638385</v>
      </c>
      <c r="AY7" s="88">
        <f>$E7^EXP(Parameter!$D$291+Parameter!$D$295-Parameter!$D$292+(Parameter!$D$297+Parameter!$D$301-Parameter!$D$298)*((LN($B7*21/30.2))))</f>
        <v>0.97217888821657017</v>
      </c>
      <c r="AZ7" s="12">
        <f>$D7^EXP(Parameter!D$305-Parameter!D$306+(Parameter!D$311-Parameter!D$312)*((LN($B7*21/30.2))))</f>
        <v>0.95747274030487795</v>
      </c>
      <c r="BA7" s="88">
        <f>$E7^EXP(Parameter!$D$291-Parameter!$D$292+(Parameter!$D$297-Parameter!$D$298)*((LN($B7*21/30.2))))</f>
        <v>0.94480051145410615</v>
      </c>
      <c r="BB7" s="89">
        <f>$D7^EXP(Parameter!$D$231)</f>
        <v>0.94883673232452481</v>
      </c>
      <c r="BC7" s="90">
        <f>$E7^EXP(Parameter!$D$216)</f>
        <v>0.90286192962526823</v>
      </c>
      <c r="BD7" s="91">
        <f>$D7^EXP(Parameter!$D$232)</f>
        <v>0.95695494448045315</v>
      </c>
      <c r="BE7" s="90">
        <f>$E7^EXP(Parameter!$D$217)</f>
        <v>0.92603332468955657</v>
      </c>
      <c r="BF7" s="91">
        <f>$D7^EXP(Parameter!$D$234)</f>
        <v>0.94250459428833677</v>
      </c>
      <c r="BG7" s="91">
        <f>$E7^EXP(Parameter!$D$219)</f>
        <v>0.93966943121643354</v>
      </c>
      <c r="BH7" s="91">
        <f>$D7^EXP(Parameter!$D$235)</f>
        <v>0.96883249046345155</v>
      </c>
      <c r="BI7" s="91">
        <f>$E7^EXP(Parameter!$D$220)</f>
        <v>0.94269265639438982</v>
      </c>
      <c r="BJ7" s="91">
        <f>$D7^EXP(Parameter!$D$236)</f>
        <v>0.93958897659999119</v>
      </c>
      <c r="BK7" s="91">
        <f>$E7^EXP(Parameter!$D$221)</f>
        <v>0.97367596385067323</v>
      </c>
      <c r="BL7" s="91">
        <f>$D7^EXP(Parameter!$D$233)</f>
        <v>0.9547544214029956</v>
      </c>
      <c r="BM7" s="91">
        <f>$E7^EXP(Parameter!$D$218)</f>
        <v>0.93902290082158557</v>
      </c>
      <c r="BN7" s="90">
        <f>$D7^EXP(Parameter!$D$268)</f>
        <v>0.94962802181283246</v>
      </c>
      <c r="BO7" s="91">
        <f>$E7^EXP(Parameter!$D$246)</f>
        <v>0.90230687917120866</v>
      </c>
      <c r="BP7" s="91">
        <f>$D7^EXP(Parameter!$D$269)</f>
        <v>0.95889004990959303</v>
      </c>
      <c r="BQ7" s="91">
        <f>$E7^EXP(Parameter!$D$247)</f>
        <v>0.92603332468955657</v>
      </c>
      <c r="BR7" s="91">
        <f>$D7^EXP(Parameter!$D$271)</f>
        <v>0.94485648596047112</v>
      </c>
      <c r="BS7" s="91">
        <f>$E7^EXP(Parameter!$D$249)</f>
        <v>0.93990288479537365</v>
      </c>
      <c r="BT7" s="91">
        <f>$D7^EXP(Parameter!$D$272)</f>
        <v>0.96886315229189246</v>
      </c>
      <c r="BU7" s="91">
        <f>$E7^EXP(Parameter!$D$250)</f>
        <v>0.94291477000358426</v>
      </c>
      <c r="BV7" s="91">
        <f>$D7^EXP(Parameter!$D$273)</f>
        <v>0.94752503040805758</v>
      </c>
      <c r="BW7" s="91">
        <f>$E7^EXP(Parameter!$D$251)</f>
        <v>0.97239961903560368</v>
      </c>
      <c r="BX7" s="91">
        <f>$D7^EXP(Parameter!$D$270)</f>
        <v>0.95716496723987055</v>
      </c>
      <c r="BY7" s="91">
        <f>$E7^EXP(Parameter!$D$248)</f>
        <v>0.93884541443881731</v>
      </c>
      <c r="BZ7" s="90">
        <f>$D7^EXP(Parameter!$D$208)</f>
        <v>0.95729049976696989</v>
      </c>
      <c r="CA7" s="90">
        <f>$E7^EXP(Parameter!$D$200)</f>
        <v>0.91724283985980237</v>
      </c>
      <c r="CB7" s="90">
        <f>$D7^EXP(Parameter!$D$209)</f>
        <v>0.95466592463152211</v>
      </c>
      <c r="CC7" s="90">
        <f>$E7^EXP(Parameter!$D$201)</f>
        <v>0.92423362436021261</v>
      </c>
      <c r="CD7" s="90">
        <f>$D7^EXP(Parameter!$D$211)</f>
        <v>0.95584650049355069</v>
      </c>
      <c r="CE7" s="90">
        <f>$E7^EXP(Parameter!$D$203)</f>
        <v>0.94384947652267848</v>
      </c>
      <c r="CF7" s="90">
        <f>$D7^EXP(Parameter!$D$212)</f>
        <v>0.96674178062697813</v>
      </c>
      <c r="CG7" s="90">
        <f>$E7^EXP(Parameter!$D$204)</f>
        <v>0.93914094818623473</v>
      </c>
      <c r="CH7" s="91">
        <f>$D7^EXP(Parameter!$D$213)</f>
        <v>0.95299793712080705</v>
      </c>
      <c r="CI7" s="90">
        <f>$E7^EXP(Parameter!$D$205)</f>
        <v>0.94677289367247719</v>
      </c>
      <c r="CJ7" s="91">
        <f>$D7^EXP(Parameter!$D$210)</f>
        <v>0.94512382679335361</v>
      </c>
      <c r="CK7" s="90">
        <f>$E7^EXP(Parameter!$D$202)</f>
        <v>0.91450664518358193</v>
      </c>
      <c r="CL7" s="12">
        <f>$D7^EXP(Parameter!$D$170+Parameter!$D$177*(LN($B7/30.2*21)))</f>
        <v>0.96189215502616277</v>
      </c>
      <c r="CM7" s="12">
        <f>$D7^EXP(Parameter!$D$155+Parameter!$D$162*(LN($B7/30.2*21)))</f>
        <v>0.95192002097801465</v>
      </c>
      <c r="CN7" s="12">
        <f>$D7^EXP(Parameter!$D$171+Parameter!$D$178*(LN($B7/30.2*21)))</f>
        <v>0.95703289583008477</v>
      </c>
      <c r="CO7" s="12">
        <f>$D7^EXP(Parameter!$D$156+Parameter!$D$163*(LN($B7/30.2*21)))</f>
        <v>0.96333854984156075</v>
      </c>
      <c r="CP7" s="12">
        <f>$D7^EXP(Parameter!$D$173+Parameter!$D$180*(LN($B7/30.2*21)))</f>
        <v>0.9599733278695991</v>
      </c>
      <c r="CQ7" s="12">
        <f>$D7^EXP(Parameter!$D$158+Parameter!$D$165*(LN($B7/30.2*21)))</f>
        <v>0.97551426409907105</v>
      </c>
      <c r="CR7" s="12">
        <f>$D7^EXP(Parameter!$D$174+Parameter!$D$181*(LN($B7/30.2*21)))</f>
        <v>0.975254728978038</v>
      </c>
      <c r="CS7" s="12">
        <f>$D7^EXP(Parameter!$D$159+Parameter!$D$166*(LN($B7/30.2*21)))</f>
        <v>0.96985064498803397</v>
      </c>
      <c r="CT7" s="12">
        <f>$D7^EXP(Parameter!$D$175+Parameter!$D$182*(LN($B7/30.2*21)))</f>
        <v>0.96529309942091257</v>
      </c>
      <c r="CU7" s="12">
        <f>$D7^EXP(Parameter!$D$160+Parameter!$D$167*(LN($B7/30.2*21)))</f>
        <v>0.98220776732625759</v>
      </c>
      <c r="CV7" s="12">
        <f>$D7^EXP(Parameter!$D$172+Parameter!$D$179*(LN($B7/30.2*21)))</f>
        <v>0.95320799161401193</v>
      </c>
      <c r="CW7" s="41">
        <f>$D7^EXP(Parameter!$D$157+Parameter!$D$164*(LN($B7/30.2*21)))</f>
        <v>0.97076413999468236</v>
      </c>
      <c r="CX7" s="12">
        <f t="shared" ref="CX7:CX70" si="2">R7</f>
        <v>0.96424330670801173</v>
      </c>
      <c r="CY7" s="85">
        <v>0.89697868475633802</v>
      </c>
      <c r="CZ7" s="12">
        <f t="shared" si="1"/>
        <v>0.95751186361916485</v>
      </c>
      <c r="DA7" s="85">
        <v>0.92588349857769903</v>
      </c>
      <c r="DB7" s="12">
        <f t="shared" si="1"/>
        <v>0.96077714488276456</v>
      </c>
      <c r="DC7" s="41">
        <v>0.96887367537114699</v>
      </c>
      <c r="DD7" s="12">
        <f t="shared" si="1"/>
        <v>0.97589132424818392</v>
      </c>
      <c r="DE7" s="85">
        <v>0.95192231175525099</v>
      </c>
      <c r="DF7" s="12">
        <f t="shared" si="1"/>
        <v>0.96439435954603636</v>
      </c>
      <c r="DG7" s="41">
        <v>0.98476504551647304</v>
      </c>
      <c r="DH7" s="12">
        <f t="shared" si="1"/>
        <v>0.95065108219567829</v>
      </c>
      <c r="DI7" s="41">
        <v>0.95443068367096295</v>
      </c>
      <c r="DJ7" s="46">
        <v>2</v>
      </c>
      <c r="DK7" s="44">
        <v>0.91993677577492405</v>
      </c>
      <c r="DL7" s="44">
        <v>0.95083222977706405</v>
      </c>
      <c r="DM7" s="44">
        <v>0.96760490736330595</v>
      </c>
      <c r="DN7" s="44">
        <v>0.96149819536784198</v>
      </c>
      <c r="DO7" s="44">
        <v>0.98359645084265002</v>
      </c>
      <c r="DP7" s="44">
        <v>0.980651837499533</v>
      </c>
      <c r="DQ7" s="44">
        <v>0.98487781376662997</v>
      </c>
      <c r="DR7" s="45">
        <v>0.96294674012971104</v>
      </c>
      <c r="DS7" s="45">
        <v>0.978006695890977</v>
      </c>
      <c r="DT7" s="45">
        <v>0.97506295953583999</v>
      </c>
      <c r="DU7" s="45">
        <v>0.96465133619298404</v>
      </c>
      <c r="DV7" s="45">
        <v>0.97679061058708505</v>
      </c>
      <c r="DW7" s="45">
        <v>0.98759922447598503</v>
      </c>
      <c r="DX7" s="45">
        <v>0.97032613024937298</v>
      </c>
    </row>
    <row r="8" spans="1:128">
      <c r="A8" s="43">
        <f t="shared" si="0"/>
        <v>1.1808219178082191</v>
      </c>
      <c r="B8" s="18">
        <v>4</v>
      </c>
      <c r="C8" s="12">
        <v>66</v>
      </c>
      <c r="D8" s="12">
        <v>0.90636654978437803</v>
      </c>
      <c r="E8" s="12">
        <v>0.78933836879362196</v>
      </c>
      <c r="F8" s="92">
        <f>$D8^Parameter!$D$325</f>
        <v>0.92618345347824937</v>
      </c>
      <c r="G8" s="92">
        <f>$E8^Parameter!$D$318</f>
        <v>0.84339207142447492</v>
      </c>
      <c r="H8" s="92">
        <f>$D8^Parameter!$D$326</f>
        <v>0.92436415342711375</v>
      </c>
      <c r="I8" s="92">
        <f>$E8^Parameter!$D$319</f>
        <v>0.85950509779400808</v>
      </c>
      <c r="J8" s="92">
        <f>$D8^Parameter!$D$328</f>
        <v>0.92782388480533629</v>
      </c>
      <c r="K8" s="92">
        <f>$E8^Parameter!$D$321</f>
        <v>0.9005080587769787</v>
      </c>
      <c r="L8" s="92">
        <f>$D8^Parameter!$D$329</f>
        <v>0.94643363626004118</v>
      </c>
      <c r="M8" s="92">
        <f>$E8^Parameter!$D$322</f>
        <v>0.89055136733257623</v>
      </c>
      <c r="N8" s="92">
        <f>$D8^Parameter!$D$330</f>
        <v>0.92345584395820846</v>
      </c>
      <c r="O8" s="92">
        <f>$E8^Parameter!$D$323</f>
        <v>0.90971485301236088</v>
      </c>
      <c r="P8" s="92">
        <f>$D8^Parameter!$D$327</f>
        <v>0.91065375651746749</v>
      </c>
      <c r="Q8" s="92">
        <f>$E8^Parameter!$D$320</f>
        <v>0.84458999931303536</v>
      </c>
      <c r="R8" s="12">
        <f>$D8^EXP(Parameter!$D$96+Parameter!$D$103*(($B8/30.2*21)^(1)))</f>
        <v>0.93734809897920712</v>
      </c>
      <c r="S8" s="12">
        <f>$E8^EXP(Parameter!$D$81+Parameter!$D$88*($B8/30.2*21)^(-2))</f>
        <v>0.85536256531963739</v>
      </c>
      <c r="T8" s="12">
        <f>$D8^EXP(Parameter!$D$97+Parameter!$D$104*(($B8*21/30.2)^(1)))</f>
        <v>0.92634570944668337</v>
      </c>
      <c r="U8" s="12">
        <f>$E8^EXP(Parameter!$D$82+Parameter!$D$89*($B8/30.2*21)^(-2))</f>
        <v>0.87060242318479109</v>
      </c>
      <c r="V8" s="12">
        <f>$D8^EXP(Parameter!$D$99+Parameter!$D$106*(($B8*21/30.2)^(1)))</f>
        <v>0.93173658607293841</v>
      </c>
      <c r="W8" s="12">
        <f>$E8^EXP(Parameter!$D$84+Parameter!$D$91*($B8/30.2*21)^(-2))</f>
        <v>0.90343138997585082</v>
      </c>
      <c r="X8" s="12">
        <f>$D8^EXP(Parameter!$D$100+Parameter!$D$107*(($B8*21/30.2)^(1)))</f>
        <v>0.95727301941295384</v>
      </c>
      <c r="Y8" s="12">
        <f>$E8^EXP(Parameter!$D$85+Parameter!$D$92*($B8/30.2*21)^(-2))</f>
        <v>0.89541733423230307</v>
      </c>
      <c r="Z8" s="12">
        <f>$D8^EXP(Parameter!$D$101+Parameter!$D$108*(($B8*21/30.2)^(1)))</f>
        <v>0.93727214543591852</v>
      </c>
      <c r="AA8" s="12">
        <f>$E8^EXP(Parameter!$D$86+Parameter!$D$93*($B8/30.2*21)^(-2))</f>
        <v>0.91531412459647798</v>
      </c>
      <c r="AB8" s="12">
        <f>$D8^EXP(Parameter!$D$98+Parameter!$D$105*(($B8*21/30.2)^(1)))</f>
        <v>0.91451108913431978</v>
      </c>
      <c r="AC8" s="12">
        <f>$E8^EXP(Parameter!$D$83+Parameter!$D$90*($B8/30.2*21)^(-2))</f>
        <v>0.85421004830403002</v>
      </c>
      <c r="AD8" s="87">
        <f>$D8^EXP(Parameter!$D$133+Parameter!$D$140*(($B8*21/30.2)^(-0.5))+Parameter!$D$147*((LN($B8*21/30.2))))</f>
        <v>0.93570937699234236</v>
      </c>
      <c r="AE8" s="12">
        <f>$E8^EXP(Parameter!$D$111+Parameter!$D$118*(($B8*21/30.2)^(-1))+Parameter!$D$125*(($B8*21/30.2)^(-0.5)))</f>
        <v>0.80602849094412032</v>
      </c>
      <c r="AF8" s="12">
        <f>$D8^EXP(Parameter!$D$134+Parameter!$D$141*(($B8*21/30.2)^(-0.5))+Parameter!$D$148*((LN($B8*21/30.2))))</f>
        <v>0.92822404946937365</v>
      </c>
      <c r="AG8" s="12">
        <f>$E8^EXP(Parameter!$D$112+Parameter!$D$119*(($B8*21/30.2)^(-1))+Parameter!$D$126*(($B8*21/30.2)^(-0.5)))</f>
        <v>0.86290376207315034</v>
      </c>
      <c r="AH8" s="12">
        <f>$D8^EXP(Parameter!$D$136+Parameter!$D$143*(($B8*21/30.2)^(-0.5))+Parameter!$D$150*((LN($B8*21/30.2))))</f>
        <v>0.93500953089077254</v>
      </c>
      <c r="AI8" s="12">
        <f>$E8^EXP(Parameter!$D$114+Parameter!$D$121*(($B8*21/30.2)^(-1))+Parameter!$D$128*(($B8*21/30.2)^(-0.5)))</f>
        <v>0.92104134071279897</v>
      </c>
      <c r="AJ8" s="12">
        <f>$D8^EXP(Parameter!$D$137+Parameter!$D$144*(($B8*21/30.2)^(-0.5))+Parameter!$D$151*((LN($B8*21/30.2))))</f>
        <v>0.95885130054471879</v>
      </c>
      <c r="AK8" s="12">
        <f>$E8^EXP(Parameter!$D$115+Parameter!$D$122*(($B8*21/30.2)^(-1))+Parameter!$D$129*(($B8*21/30.2)^(-0.5)))</f>
        <v>0.89270933984248868</v>
      </c>
      <c r="AL8" s="12">
        <f>$D8^EXP(Parameter!$D$138+Parameter!$D$145*(($B8*21/30.2)^(-0.5))+Parameter!$D$152*((LN($B8*21/30.2))))</f>
        <v>0.94016822650483545</v>
      </c>
      <c r="AM8" s="12">
        <f>$E8^EXP(Parameter!$D$116+Parameter!$D$123*(($B8*21/30.2)^(-1))+Parameter!$D$130*(($B8*21/30.2)^(-0.5)))</f>
        <v>0.94199778706649562</v>
      </c>
      <c r="AN8" s="12">
        <f>$D8^EXP(Parameter!$D$135+Parameter!$D$142*(($B8*21/30.2)^(-0.5))+Parameter!$D$149*((LN($B8*21/30.2))))</f>
        <v>0.92186215045303288</v>
      </c>
      <c r="AO8" s="12">
        <f>$E8^EXP(Parameter!$D$113+Parameter!$D$120*(($B8*21/30.2)^(-1))+Parameter!$D$127*(($B8*21/30.2)^(-0.5)))</f>
        <v>0.89484887550025038</v>
      </c>
      <c r="AP8" s="87">
        <f>$D8^EXP(Parameter!$D$304+Parameter!$D$310*((LN($B8*21/30.2))))</f>
        <v>0.94253321242975641</v>
      </c>
      <c r="AQ8" s="88">
        <f>$E8^EXP(Parameter!$D$290+Parameter!$D$296*((LN($B8*21/30.2))))</f>
        <v>0.81031616456853184</v>
      </c>
      <c r="AR8" s="12">
        <f>$D8^EXP(Parameter!$D$305+Parameter!$D$311*((LN($B8*21/30.2))))</f>
        <v>0.92840132480844151</v>
      </c>
      <c r="AS8" s="88">
        <f>$E8^EXP(Parameter!$D$291+Parameter!$D$297*((LN($B8*21/30.2))))</f>
        <v>0.85802274102756626</v>
      </c>
      <c r="AT8" s="12">
        <f>$D8^EXP(Parameter!$D$305+Parameter!$D$307-Parameter!$D$306+(Parameter!$D$311+Parameter!$D$313-Parameter!$D$312)*((LN($B8*21/30.2))))</f>
        <v>0.93578787958022591</v>
      </c>
      <c r="AU8" s="88">
        <f>$E8^EXP(Parameter!$D$291+Parameter!$D$293-Parameter!$D$292+(Parameter!$D$297+Parameter!$D$299-Parameter!$D$298)*((LN($B8*21/30.2))))</f>
        <v>0.90800837997952266</v>
      </c>
      <c r="AV8" s="12">
        <f>$D8^EXP(Parameter!$D$308+Parameter!$D$314*((LN($B8*21/30.2))))</f>
        <v>0.96060008156776899</v>
      </c>
      <c r="AW8" s="88">
        <f>$E8^EXP(Parameter!$D$294+Parameter!$D$300*((LN($B8*21/30.2))))</f>
        <v>0.8887081120284922</v>
      </c>
      <c r="AX8" s="12">
        <f>$D8^EXP(Parameter!$D$305+Parameter!$D$309-Parameter!$D$306+(Parameter!$D$311+Parameter!$D$315-Parameter!$D$312)*((LN($B8*21/30.2))))</f>
        <v>0.93988552845043816</v>
      </c>
      <c r="AY8" s="88">
        <f>$E8^EXP(Parameter!$D$291+Parameter!$D$295-Parameter!$D$292+(Parameter!$D$297+Parameter!$D$301-Parameter!$D$298)*((LN($B8*21/30.2))))</f>
        <v>0.94413066079540464</v>
      </c>
      <c r="AZ8" s="12">
        <f>$D8^EXP(Parameter!D$305-Parameter!D$306+(Parameter!D$311-Parameter!D$312)*((LN($B8*21/30.2))))</f>
        <v>0.92441704344905107</v>
      </c>
      <c r="BA8" s="88">
        <f>$E8^EXP(Parameter!$D$291-Parameter!$D$292+(Parameter!$D$297-Parameter!$D$298)*((LN($B8*21/30.2))))</f>
        <v>0.89276612769221542</v>
      </c>
      <c r="BB8" s="89">
        <f>$D8^EXP(Parameter!$D$231)</f>
        <v>0.91207559278041861</v>
      </c>
      <c r="BC8" s="90">
        <f>$E8^EXP(Parameter!$D$216)</f>
        <v>0.82818416031123765</v>
      </c>
      <c r="BD8" s="91">
        <f>$D8^EXP(Parameter!$D$232)</f>
        <v>0.92579459474871251</v>
      </c>
      <c r="BE8" s="90">
        <f>$E8^EXP(Parameter!$D$217)</f>
        <v>0.86782124297203156</v>
      </c>
      <c r="BF8" s="91">
        <f>$D8^EXP(Parameter!$D$234)</f>
        <v>0.90143598573858852</v>
      </c>
      <c r="BG8" s="91">
        <f>$E8^EXP(Parameter!$D$219)</f>
        <v>0.89154328818695416</v>
      </c>
      <c r="BH8" s="91">
        <f>$D8^EXP(Parameter!$D$235)</f>
        <v>0.946024742372512</v>
      </c>
      <c r="BI8" s="91">
        <f>$E8^EXP(Parameter!$D$220)</f>
        <v>0.89684229579530395</v>
      </c>
      <c r="BJ8" s="91">
        <f>$D8^EXP(Parameter!$D$236)</f>
        <v>0.89655503618794985</v>
      </c>
      <c r="BK8" s="91">
        <f>$E8^EXP(Parameter!$D$221)</f>
        <v>0.95197623442476598</v>
      </c>
      <c r="BL8" s="91">
        <f>$D8^EXP(Parameter!$D$233)</f>
        <v>0.92206723499754084</v>
      </c>
      <c r="BM8" s="91">
        <f>$E8^EXP(Parameter!$D$218)</f>
        <v>0.89041193818440545</v>
      </c>
      <c r="BN8" s="90">
        <f>$D8^EXP(Parameter!$D$268)</f>
        <v>0.9134089272741065</v>
      </c>
      <c r="BO8" s="91">
        <f>$E8^EXP(Parameter!$D$246)</f>
        <v>0.82724510280581764</v>
      </c>
      <c r="BP8" s="91">
        <f>$D8^EXP(Parameter!$D$269)</f>
        <v>0.92907770999574679</v>
      </c>
      <c r="BQ8" s="91">
        <f>$E8^EXP(Parameter!$D$247)</f>
        <v>0.86782124297203156</v>
      </c>
      <c r="BR8" s="91">
        <f>$D8^EXP(Parameter!$D$271)</f>
        <v>0.90538150614876733</v>
      </c>
      <c r="BS8" s="91">
        <f>$E8^EXP(Parameter!$D$249)</f>
        <v>0.89195196537887622</v>
      </c>
      <c r="BT8" s="91">
        <f>$D8^EXP(Parameter!$D$272)</f>
        <v>0.94607720924470728</v>
      </c>
      <c r="BU8" s="91">
        <f>$E8^EXP(Parameter!$D$250)</f>
        <v>0.89723217610518613</v>
      </c>
      <c r="BV8" s="91">
        <f>$D8^EXP(Parameter!$D$273)</f>
        <v>0.90986719800989202</v>
      </c>
      <c r="BW8" s="91">
        <f>$E8^EXP(Parameter!$D$251)</f>
        <v>0.94967529040501519</v>
      </c>
      <c r="BX8" s="91">
        <f>$D8^EXP(Parameter!$D$270)</f>
        <v>0.92615067961699438</v>
      </c>
      <c r="BY8" s="91">
        <f>$E8^EXP(Parameter!$D$248)</f>
        <v>0.89010147357433955</v>
      </c>
      <c r="BZ8" s="90">
        <f>$D8^EXP(Parameter!$D$208)</f>
        <v>0.92636354287605005</v>
      </c>
      <c r="CA8" s="90">
        <f>$E8^EXP(Parameter!$D$200)</f>
        <v>0.85268432207132028</v>
      </c>
      <c r="CB8" s="90">
        <f>$D8^EXP(Parameter!$D$209)</f>
        <v>0.92191746964634946</v>
      </c>
      <c r="CC8" s="90">
        <f>$E8^EXP(Parameter!$D$201)</f>
        <v>0.86471229054478804</v>
      </c>
      <c r="CD8" s="90">
        <f>$D8^EXP(Parameter!$D$211)</f>
        <v>0.9239162480470885</v>
      </c>
      <c r="CE8" s="90">
        <f>$E8^EXP(Parameter!$D$203)</f>
        <v>0.89887373489945332</v>
      </c>
      <c r="CF8" s="90">
        <f>$D8^EXP(Parameter!$D$212)</f>
        <v>0.94245017943208265</v>
      </c>
      <c r="CG8" s="90">
        <f>$E8^EXP(Parameter!$D$204)</f>
        <v>0.89061845770145087</v>
      </c>
      <c r="CH8" s="91">
        <f>$D8^EXP(Parameter!$D$213)</f>
        <v>0.91909664567709481</v>
      </c>
      <c r="CI8" s="90">
        <f>$E8^EXP(Parameter!$D$205)</f>
        <v>0.9040167935258645</v>
      </c>
      <c r="CJ8" s="91">
        <f>$D8^EXP(Parameter!$D$210)</f>
        <v>0.9058304638694048</v>
      </c>
      <c r="CK8" s="90">
        <f>$E8^EXP(Parameter!$D$202)</f>
        <v>0.84799758939024483</v>
      </c>
      <c r="CL8" s="12">
        <f>$D8^EXP(Parameter!$D$170+Parameter!$D$177*(LN($B8/30.2*21)))</f>
        <v>0.93275742188245125</v>
      </c>
      <c r="CM8" s="12">
        <f>$D8^EXP(Parameter!$D$155+Parameter!$D$162*(LN($B8/30.2*21)))</f>
        <v>0.92287386624586687</v>
      </c>
      <c r="CN8" s="12">
        <f>$D8^EXP(Parameter!$D$171+Parameter!$D$178*(LN($B8/30.2*21)))</f>
        <v>0.92508165780773188</v>
      </c>
      <c r="CO8" s="12">
        <f>$D8^EXP(Parameter!$D$156+Parameter!$D$163*(LN($B8/30.2*21)))</f>
        <v>0.93920287476038256</v>
      </c>
      <c r="CP8" s="12">
        <f>$D8^EXP(Parameter!$D$173+Parameter!$D$180*(LN($B8/30.2*21)))</f>
        <v>0.9295827378389423</v>
      </c>
      <c r="CQ8" s="12">
        <f>$D8^EXP(Parameter!$D$158+Parameter!$D$165*(LN($B8/30.2*21)))</f>
        <v>0.95812914573168739</v>
      </c>
      <c r="CR8" s="12">
        <f>$D8^EXP(Parameter!$D$174+Parameter!$D$181*(LN($B8/30.2*21)))</f>
        <v>0.95469617377477944</v>
      </c>
      <c r="CS8" s="12">
        <f>$D8^EXP(Parameter!$D$159+Parameter!$D$166*(LN($B8/30.2*21)))</f>
        <v>0.94973456606699269</v>
      </c>
      <c r="CT8" s="12">
        <f>$D8^EXP(Parameter!$D$175+Parameter!$D$182*(LN($B8/30.2*21)))</f>
        <v>0.93662537742685059</v>
      </c>
      <c r="CU8" s="12">
        <f>$D8^EXP(Parameter!$D$160+Parameter!$D$167*(LN($B8/30.2*21)))</f>
        <v>0.96738373947575163</v>
      </c>
      <c r="CV8" s="12">
        <f>$D8^EXP(Parameter!$D$172+Parameter!$D$179*(LN($B8/30.2*21)))</f>
        <v>0.91701824663975673</v>
      </c>
      <c r="CW8" s="41">
        <f>$D8^EXP(Parameter!$D$157+Parameter!$D$164*(LN($B8/30.2*21)))</f>
        <v>0.94509350190100549</v>
      </c>
      <c r="CX8" s="12">
        <f t="shared" si="2"/>
        <v>0.93734809897920712</v>
      </c>
      <c r="CY8" s="85">
        <v>0.81533205639063699</v>
      </c>
      <c r="CZ8" s="12">
        <f t="shared" si="1"/>
        <v>0.92634570944668337</v>
      </c>
      <c r="DA8" s="85">
        <v>0.85521724408066102</v>
      </c>
      <c r="DB8" s="12">
        <f t="shared" si="1"/>
        <v>0.93173658607293841</v>
      </c>
      <c r="DC8" s="41">
        <v>0.91512021810903998</v>
      </c>
      <c r="DD8" s="12">
        <f t="shared" si="1"/>
        <v>0.95727301941295384</v>
      </c>
      <c r="DE8" s="85">
        <v>0.89121284822123203</v>
      </c>
      <c r="DF8" s="12">
        <f t="shared" si="1"/>
        <v>0.93727214543591852</v>
      </c>
      <c r="DG8" s="41">
        <v>0.93722815384138003</v>
      </c>
      <c r="DH8" s="12">
        <f t="shared" si="1"/>
        <v>0.91451108913431978</v>
      </c>
      <c r="DI8" s="41">
        <v>0.89194755516683299</v>
      </c>
      <c r="DJ8" s="46">
        <v>3</v>
      </c>
      <c r="DK8" s="44">
        <v>0.83558579167007196</v>
      </c>
      <c r="DL8" s="44">
        <v>0.89032859205062398</v>
      </c>
      <c r="DM8" s="44">
        <v>0.92287809402172905</v>
      </c>
      <c r="DN8" s="44">
        <v>0.91072781185001095</v>
      </c>
      <c r="DO8" s="44">
        <v>0.95695758127122499</v>
      </c>
      <c r="DP8" s="44">
        <v>0.95037085446341096</v>
      </c>
      <c r="DQ8" s="44">
        <v>0.95988122639959295</v>
      </c>
      <c r="DR8" s="45">
        <v>0.92573704376467303</v>
      </c>
      <c r="DS8" s="45">
        <v>0.95277361536310201</v>
      </c>
      <c r="DT8" s="45">
        <v>0.94731296867866999</v>
      </c>
      <c r="DU8" s="45">
        <v>0.92869731882196904</v>
      </c>
      <c r="DV8" s="45">
        <v>0.95050553476064603</v>
      </c>
      <c r="DW8" s="45">
        <v>0.97141179345705497</v>
      </c>
      <c r="DX8" s="45">
        <v>0.93872083924357796</v>
      </c>
    </row>
    <row r="9" spans="1:128">
      <c r="A9" s="43">
        <f t="shared" si="0"/>
        <v>1.2410958904109588</v>
      </c>
      <c r="B9" s="18">
        <v>5</v>
      </c>
      <c r="C9" s="12">
        <v>88</v>
      </c>
      <c r="D9" s="12">
        <v>0.86611343419803599</v>
      </c>
      <c r="E9" s="12">
        <v>0.70169458109520499</v>
      </c>
      <c r="F9" s="92">
        <f>$D9^Parameter!$D$325</f>
        <v>0.89393990515896848</v>
      </c>
      <c r="G9" s="92">
        <f>$E9^Parameter!$D$318</f>
        <v>0.7748660771101521</v>
      </c>
      <c r="H9" s="92">
        <f>$D9^Parameter!$D$326</f>
        <v>0.8913737079823143</v>
      </c>
      <c r="I9" s="92">
        <f>$E9^Parameter!$D$319</f>
        <v>0.79714036010912903</v>
      </c>
      <c r="J9" s="92">
        <f>$D9^Parameter!$D$328</f>
        <v>0.89625579865538185</v>
      </c>
      <c r="K9" s="92">
        <f>$E9^Parameter!$D$321</f>
        <v>0.85475887410892148</v>
      </c>
      <c r="L9" s="92">
        <f>$D9^Parameter!$D$329</f>
        <v>0.92266038428969288</v>
      </c>
      <c r="M9" s="92">
        <f>$E9^Parameter!$D$322</f>
        <v>0.84064489525609087</v>
      </c>
      <c r="N9" s="92">
        <f>$D9^Parameter!$D$330</f>
        <v>0.89009337322158055</v>
      </c>
      <c r="O9" s="92">
        <f>$E9^Parameter!$D$323</f>
        <v>0.86787913820456952</v>
      </c>
      <c r="P9" s="92">
        <f>$D9^Parameter!$D$327</f>
        <v>0.87210983818893539</v>
      </c>
      <c r="Q9" s="92">
        <f>$E9^Parameter!$D$320</f>
        <v>0.77651483932020693</v>
      </c>
      <c r="R9" s="12">
        <f>$D9^EXP(Parameter!$D$96+Parameter!$D$103*(($B9/30.2*21)^(1)))</f>
        <v>0.90853462201077828</v>
      </c>
      <c r="S9" s="12">
        <f>$E9^EXP(Parameter!$D$81+Parameter!$D$88*($B9/30.2*21)^(-2))</f>
        <v>0.796153752170073</v>
      </c>
      <c r="T9" s="12">
        <f>$D9^EXP(Parameter!$D$97+Parameter!$D$104*(($B9*21/30.2)^(1)))</f>
        <v>0.89361109527730687</v>
      </c>
      <c r="U9" s="12">
        <f>$E9^EXP(Parameter!$D$82+Parameter!$D$89*($B9/30.2*21)^(-2))</f>
        <v>0.81520722587683547</v>
      </c>
      <c r="V9" s="12">
        <f>$D9^EXP(Parameter!$D$99+Parameter!$D$106*(($B9*21/30.2)^(1)))</f>
        <v>0.90100641750901767</v>
      </c>
      <c r="W9" s="12">
        <f>$E9^EXP(Parameter!$D$84+Parameter!$D$91*($B9/30.2*21)^(-2))</f>
        <v>0.86352153665927733</v>
      </c>
      <c r="X9" s="12">
        <f>$D9^EXP(Parameter!$D$100+Parameter!$D$107*(($B9*21/30.2)^(1)))</f>
        <v>0.9368894106386445</v>
      </c>
      <c r="Y9" s="12">
        <f>$E9^EXP(Parameter!$D$85+Parameter!$D$92*($B9/30.2*21)^(-2))</f>
        <v>0.85075694211799791</v>
      </c>
      <c r="Z9" s="12">
        <f>$D9^EXP(Parameter!$D$101+Parameter!$D$108*(($B9*21/30.2)^(1)))</f>
        <v>0.9079389082923639</v>
      </c>
      <c r="AA9" s="12">
        <f>$E9^EXP(Parameter!$D$86+Parameter!$D$93*($B9/30.2*21)^(-2))</f>
        <v>0.8732180916228679</v>
      </c>
      <c r="AB9" s="12">
        <f>$D9^EXP(Parameter!$D$98+Parameter!$D$105*(($B9*21/30.2)^(1)))</f>
        <v>0.87663622265163532</v>
      </c>
      <c r="AC9" s="12">
        <f>$E9^EXP(Parameter!$D$83+Parameter!$D$90*($B9/30.2*21)^(-2))</f>
        <v>0.78640046983315504</v>
      </c>
      <c r="AD9" s="87">
        <f>$D9^EXP(Parameter!$D$133+Parameter!$D$140*(($B9*21/30.2)^(-0.5))+Parameter!$D$147*((LN($B9*21/30.2))))</f>
        <v>0.91474702551498199</v>
      </c>
      <c r="AE9" s="12">
        <f>$E9^EXP(Parameter!$D$111+Parameter!$D$118*(($B9*21/30.2)^(-1))+Parameter!$D$125*(($B9*21/30.2)^(-0.5)))</f>
        <v>0.73694690190796375</v>
      </c>
      <c r="AF9" s="12">
        <f>$D9^EXP(Parameter!$D$134+Parameter!$D$141*(($B9*21/30.2)^(-0.5))+Parameter!$D$148*((LN($B9*21/30.2))))</f>
        <v>0.89889146167937128</v>
      </c>
      <c r="AG9" s="12">
        <f>$E9^EXP(Parameter!$D$112+Parameter!$D$119*(($B9*21/30.2)^(-1))+Parameter!$D$126*(($B9*21/30.2)^(-0.5)))</f>
        <v>0.80467858080254129</v>
      </c>
      <c r="AH9" s="12">
        <f>$D9^EXP(Parameter!$D$136+Parameter!$D$143*(($B9*21/30.2)^(-0.5))+Parameter!$D$150*((LN($B9*21/30.2))))</f>
        <v>0.91303158484895286</v>
      </c>
      <c r="AI9" s="12">
        <f>$E9^EXP(Parameter!$D$114+Parameter!$D$121*(($B9*21/30.2)^(-1))+Parameter!$D$128*(($B9*21/30.2)^(-0.5)))</f>
        <v>0.88520569859685061</v>
      </c>
      <c r="AJ9" s="12">
        <f>$D9^EXP(Parameter!$D$137+Parameter!$D$144*(($B9*21/30.2)^(-0.5))+Parameter!$D$151*((LN($B9*21/30.2))))</f>
        <v>0.94422515152368058</v>
      </c>
      <c r="AK9" s="12">
        <f>$E9^EXP(Parameter!$D$115+Parameter!$D$122*(($B9*21/30.2)^(-1))+Parameter!$D$129*(($B9*21/30.2)^(-0.5)))</f>
        <v>0.84585918830303986</v>
      </c>
      <c r="AL9" s="12">
        <f>$D9^EXP(Parameter!$D$138+Parameter!$D$145*(($B9*21/30.2)^(-0.5))+Parameter!$D$152*((LN($B9*21/30.2))))</f>
        <v>0.92235338785527565</v>
      </c>
      <c r="AM9" s="12">
        <f>$E9^EXP(Parameter!$D$116+Parameter!$D$123*(($B9*21/30.2)^(-1))+Parameter!$D$130*(($B9*21/30.2)^(-0.5)))</f>
        <v>0.90491630084500208</v>
      </c>
      <c r="AN9" s="12">
        <f>$D9^EXP(Parameter!$D$135+Parameter!$D$142*(($B9*21/30.2)^(-0.5))+Parameter!$D$149*((LN($B9*21/30.2))))</f>
        <v>0.88780776025582109</v>
      </c>
      <c r="AO9" s="12">
        <f>$E9^EXP(Parameter!$D$113+Parameter!$D$120*(($B9*21/30.2)^(-1))+Parameter!$D$127*(($B9*21/30.2)^(-0.5)))</f>
        <v>0.83557875960519667</v>
      </c>
      <c r="AP9" s="87">
        <f>$D9^EXP(Parameter!$D$304+Parameter!$D$310*((LN($B9*21/30.2))))</f>
        <v>0.91482511516948539</v>
      </c>
      <c r="AQ9" s="88">
        <f>$E9^EXP(Parameter!$D$290+Parameter!$D$296*((LN($B9*21/30.2))))</f>
        <v>0.73705351161032684</v>
      </c>
      <c r="AR9" s="12">
        <f>$D9^EXP(Parameter!$D$305+Parameter!$D$311*((LN($B9*21/30.2))))</f>
        <v>0.89600992804127499</v>
      </c>
      <c r="AS9" s="88">
        <f>$E9^EXP(Parameter!$D$291+Parameter!$D$297*((LN($B9*21/30.2))))</f>
        <v>0.79723702993755896</v>
      </c>
      <c r="AT9" s="12">
        <f>$D9^EXP(Parameter!$D$305+Parameter!$D$307-Parameter!$D$306+(Parameter!$D$311+Parameter!$D$313-Parameter!$D$312)*((LN($B9*21/30.2))))</f>
        <v>0.90581925795849871</v>
      </c>
      <c r="AU9" s="88">
        <f>$E9^EXP(Parameter!$D$291+Parameter!$D$293-Parameter!$D$292+(Parameter!$D$297+Parameter!$D$299-Parameter!$D$298)*((LN($B9*21/30.2))))</f>
        <v>0.86454114185550801</v>
      </c>
      <c r="AV9" s="12">
        <f>$D9^EXP(Parameter!$D$308+Parameter!$D$314*((LN($B9*21/30.2))))</f>
        <v>0.94056116300434178</v>
      </c>
      <c r="AW9" s="88">
        <f>$E9^EXP(Parameter!$D$294+Parameter!$D$300*((LN($B9*21/30.2))))</f>
        <v>0.83832251302150906</v>
      </c>
      <c r="AX9" s="12">
        <f>$D9^EXP(Parameter!$D$305+Parameter!$D$309-Parameter!$D$306+(Parameter!$D$311+Parameter!$D$315-Parameter!$D$312)*((LN($B9*21/30.2))))</f>
        <v>0.91057121408647956</v>
      </c>
      <c r="AY9" s="88">
        <f>$E9^EXP(Parameter!$D$291+Parameter!$D$295-Parameter!$D$292+(Parameter!$D$297+Parameter!$D$301-Parameter!$D$298)*((LN($B9*21/30.2))))</f>
        <v>0.91120199979184446</v>
      </c>
      <c r="AZ9" s="12">
        <f>$D9^EXP(Parameter!D$305-Parameter!D$306+(Parameter!D$311-Parameter!D$312)*((LN($B9*21/30.2))))</f>
        <v>0.88891829600804051</v>
      </c>
      <c r="BA9" s="88">
        <f>$E9^EXP(Parameter!$D$291-Parameter!$D$292+(Parameter!$D$297-Parameter!$D$298)*((LN($B9*21/30.2))))</f>
        <v>0.83470194875151726</v>
      </c>
      <c r="BB9" s="89">
        <f>$D9^EXP(Parameter!$D$231)</f>
        <v>0.87410140865187724</v>
      </c>
      <c r="BC9" s="90">
        <f>$E9^EXP(Parameter!$D$216)</f>
        <v>0.75403627889674885</v>
      </c>
      <c r="BD9" s="91">
        <f>$D9^EXP(Parameter!$D$232)</f>
        <v>0.89339120811251216</v>
      </c>
      <c r="BE9" s="90">
        <f>$E9^EXP(Parameter!$D$217)</f>
        <v>0.80871820195402422</v>
      </c>
      <c r="BF9" s="91">
        <f>$D9^EXP(Parameter!$D$234)</f>
        <v>0.85923337162197211</v>
      </c>
      <c r="BG9" s="91">
        <f>$E9^EXP(Parameter!$D$219)</f>
        <v>0.8420474755971884</v>
      </c>
      <c r="BH9" s="91">
        <f>$D9^EXP(Parameter!$D$235)</f>
        <v>0.92207762317457931</v>
      </c>
      <c r="BI9" s="91">
        <f>$E9^EXP(Parameter!$D$220)</f>
        <v>0.84955344067097593</v>
      </c>
      <c r="BJ9" s="91">
        <f>$D9^EXP(Parameter!$D$236)</f>
        <v>0.85243964625234803</v>
      </c>
      <c r="BK9" s="91">
        <f>$E9^EXP(Parameter!$D$221)</f>
        <v>0.92894897127139087</v>
      </c>
      <c r="BL9" s="91">
        <f>$D9^EXP(Parameter!$D$233)</f>
        <v>0.88813714263802435</v>
      </c>
      <c r="BM9" s="91">
        <f>$E9^EXP(Parameter!$D$218)</f>
        <v>0.84044780412231967</v>
      </c>
      <c r="BN9" s="90">
        <f>$D9^EXP(Parameter!$D$268)</f>
        <v>0.87597031834623129</v>
      </c>
      <c r="BO9" s="91">
        <f>$E9^EXP(Parameter!$D$246)</f>
        <v>0.75275627352747854</v>
      </c>
      <c r="BP9" s="91">
        <f>$D9^EXP(Parameter!$D$269)</f>
        <v>0.89802717384819442</v>
      </c>
      <c r="BQ9" s="91">
        <f>$E9^EXP(Parameter!$D$247)</f>
        <v>0.80871820195402422</v>
      </c>
      <c r="BR9" s="91">
        <f>$D9^EXP(Parameter!$D$271)</f>
        <v>0.86473752781180602</v>
      </c>
      <c r="BS9" s="91">
        <f>$E9^EXP(Parameter!$D$249)</f>
        <v>0.84262557282327633</v>
      </c>
      <c r="BT9" s="91">
        <f>$D9^EXP(Parameter!$D$272)</f>
        <v>0.92215239316464526</v>
      </c>
      <c r="BU9" s="91">
        <f>$E9^EXP(Parameter!$D$250)</f>
        <v>0.85010657384904931</v>
      </c>
      <c r="BV9" s="91">
        <f>$D9^EXP(Parameter!$D$273)</f>
        <v>0.87100872023835418</v>
      </c>
      <c r="BW9" s="91">
        <f>$E9^EXP(Parameter!$D$251)</f>
        <v>0.92558859960956097</v>
      </c>
      <c r="BX9" s="91">
        <f>$D9^EXP(Parameter!$D$270)</f>
        <v>0.89389365566741719</v>
      </c>
      <c r="BY9" s="91">
        <f>$E9^EXP(Parameter!$D$248)</f>
        <v>0.8400089996707597</v>
      </c>
      <c r="BZ9" s="90">
        <f>$D9^EXP(Parameter!$D$208)</f>
        <v>0.89419405541847607</v>
      </c>
      <c r="CA9" s="90">
        <f>$E9^EXP(Parameter!$D$200)</f>
        <v>0.78768588150101837</v>
      </c>
      <c r="CB9" s="90">
        <f>$D9^EXP(Parameter!$D$209)</f>
        <v>0.88792623899094247</v>
      </c>
      <c r="CC9" s="90">
        <f>$E9^EXP(Parameter!$D$201)</f>
        <v>0.80438338870855342</v>
      </c>
      <c r="CD9" s="90">
        <f>$D9^EXP(Parameter!$D$211)</f>
        <v>0.89074227687645002</v>
      </c>
      <c r="CE9" s="90">
        <f>$E9^EXP(Parameter!$D$203)</f>
        <v>0.85243680691390666</v>
      </c>
      <c r="CF9" s="90">
        <f>$D9^EXP(Parameter!$D$212)</f>
        <v>0.91698806626996376</v>
      </c>
      <c r="CG9" s="90">
        <f>$E9^EXP(Parameter!$D$204)</f>
        <v>0.8407397368290408</v>
      </c>
      <c r="CH9" s="91">
        <f>$D9^EXP(Parameter!$D$213)</f>
        <v>0.88395683651587953</v>
      </c>
      <c r="CI9" s="90">
        <f>$E9^EXP(Parameter!$D$205)</f>
        <v>0.85975121069872229</v>
      </c>
      <c r="CJ9" s="91">
        <f>$D9^EXP(Parameter!$D$210)</f>
        <v>0.86536454504455584</v>
      </c>
      <c r="CK9" s="90">
        <f>$E9^EXP(Parameter!$D$202)</f>
        <v>0.78121122087362305</v>
      </c>
      <c r="CL9" s="12">
        <f>$D9^EXP(Parameter!$D$170+Parameter!$D$177*(LN($B9/30.2*21)))</f>
        <v>0.90164042377561759</v>
      </c>
      <c r="CM9" s="12">
        <f>$D9^EXP(Parameter!$D$155+Parameter!$D$162*(LN($B9/30.2*21)))</f>
        <v>0.89504225060022125</v>
      </c>
      <c r="CN9" s="12">
        <f>$D9^EXP(Parameter!$D$171+Parameter!$D$178*(LN($B9/30.2*21)))</f>
        <v>0.89145215502390929</v>
      </c>
      <c r="CO9" s="12">
        <f>$D9^EXP(Parameter!$D$156+Parameter!$D$163*(LN($B9/30.2*21)))</f>
        <v>0.91509437646443725</v>
      </c>
      <c r="CP9" s="12">
        <f>$D9^EXP(Parameter!$D$173+Parameter!$D$180*(LN($B9/30.2*21)))</f>
        <v>0.89725344599147472</v>
      </c>
      <c r="CQ9" s="12">
        <f>$D9^EXP(Parameter!$D$158+Parameter!$D$165*(LN($B9/30.2*21)))</f>
        <v>0.94008202828683973</v>
      </c>
      <c r="CR9" s="12">
        <f>$D9^EXP(Parameter!$D$174+Parameter!$D$181*(LN($B9/30.2*21)))</f>
        <v>0.93173658366253009</v>
      </c>
      <c r="CS9" s="12">
        <f>$D9^EXP(Parameter!$D$159+Parameter!$D$166*(LN($B9/30.2*21)))</f>
        <v>0.92947693209127513</v>
      </c>
      <c r="CT9" s="12">
        <f>$D9^EXP(Parameter!$D$175+Parameter!$D$182*(LN($B9/30.2*21)))</f>
        <v>0.90485327012001437</v>
      </c>
      <c r="CU9" s="12">
        <f>$D9^EXP(Parameter!$D$160+Parameter!$D$167*(LN($B9/30.2*21)))</f>
        <v>0.95075065301059047</v>
      </c>
      <c r="CV9" s="12">
        <f>$D9^EXP(Parameter!$D$172+Parameter!$D$179*(LN($B9/30.2*21)))</f>
        <v>0.87831804153941451</v>
      </c>
      <c r="CW9" s="41">
        <f>$D9^EXP(Parameter!$D$157+Parameter!$D$164*(LN($B9/30.2*21)))</f>
        <v>0.91573661186325706</v>
      </c>
      <c r="CX9" s="12">
        <f t="shared" si="2"/>
        <v>0.90853462201077828</v>
      </c>
      <c r="CY9" s="85">
        <v>0.73613173129346599</v>
      </c>
      <c r="CZ9" s="12">
        <f t="shared" si="1"/>
        <v>0.89361109527730687</v>
      </c>
      <c r="DA9" s="85">
        <v>0.78511361685624603</v>
      </c>
      <c r="DB9" s="12">
        <f t="shared" si="1"/>
        <v>0.90100641750901767</v>
      </c>
      <c r="DC9" s="41">
        <v>0.85931792304733301</v>
      </c>
      <c r="DD9" s="12">
        <f t="shared" si="1"/>
        <v>0.9368894106386445</v>
      </c>
      <c r="DE9" s="85">
        <v>0.82935383564794096</v>
      </c>
      <c r="DF9" s="12">
        <f t="shared" si="1"/>
        <v>0.9079389082923639</v>
      </c>
      <c r="DG9" s="41">
        <v>0.88657780984373302</v>
      </c>
      <c r="DH9" s="12">
        <f t="shared" si="1"/>
        <v>0.87663622265163532</v>
      </c>
      <c r="DI9" s="41">
        <v>0.82658501216120295</v>
      </c>
      <c r="DJ9" s="46">
        <v>4</v>
      </c>
      <c r="DK9" s="44">
        <v>0.74826580110733099</v>
      </c>
      <c r="DL9" s="44">
        <v>0.82208780210978605</v>
      </c>
      <c r="DM9" s="44">
        <v>0.86900971840371999</v>
      </c>
      <c r="DN9" s="44">
        <v>0.851174720530392</v>
      </c>
      <c r="DO9" s="44">
        <v>0.92165985907675696</v>
      </c>
      <c r="DP9" s="44">
        <v>0.91112149817824795</v>
      </c>
      <c r="DQ9" s="44">
        <v>0.92640611932148997</v>
      </c>
      <c r="DR9" s="45">
        <v>0.88556420248066203</v>
      </c>
      <c r="DS9" s="45">
        <v>0.92370038821924305</v>
      </c>
      <c r="DT9" s="45">
        <v>0.91582057142406403</v>
      </c>
      <c r="DU9" s="45">
        <v>0.88964204261591295</v>
      </c>
      <c r="DV9" s="45">
        <v>0.92041505727846995</v>
      </c>
      <c r="DW9" s="45">
        <v>0.95149624427906099</v>
      </c>
      <c r="DX9" s="45">
        <v>0.90361590730873698</v>
      </c>
    </row>
    <row r="10" spans="1:128">
      <c r="A10" s="43">
        <f t="shared" si="0"/>
        <v>1.3013698630136985</v>
      </c>
      <c r="B10" s="18">
        <v>6</v>
      </c>
      <c r="C10" s="12">
        <v>110</v>
      </c>
      <c r="D10" s="12">
        <v>0.826521747574675</v>
      </c>
      <c r="E10" s="12">
        <v>0.62172474730649396</v>
      </c>
      <c r="F10" s="92">
        <f>$D10^Parameter!$D$325</f>
        <v>0.86190290111137524</v>
      </c>
      <c r="G10" s="92">
        <f>$E10^Parameter!$D$318</f>
        <v>0.71021635849264975</v>
      </c>
      <c r="H10" s="92">
        <f>$D10^Parameter!$D$326</f>
        <v>0.85862480000764585</v>
      </c>
      <c r="I10" s="92">
        <f>$E10^Parameter!$D$319</f>
        <v>0.73773912938806996</v>
      </c>
      <c r="J10" s="92">
        <f>$D10^Parameter!$D$328</f>
        <v>0.86486389132577235</v>
      </c>
      <c r="K10" s="92">
        <f>$E10^Parameter!$D$321</f>
        <v>0.81014728784787748</v>
      </c>
      <c r="L10" s="92">
        <f>$D10^Parameter!$D$329</f>
        <v>0.89879862583662662</v>
      </c>
      <c r="M10" s="92">
        <f>$E10^Parameter!$D$322</f>
        <v>0.79225154664826813</v>
      </c>
      <c r="N10" s="92">
        <f>$D10^Parameter!$D$330</f>
        <v>0.85699042781120982</v>
      </c>
      <c r="O10" s="92">
        <f>$E10^Parameter!$D$323</f>
        <v>0.82687385813555425</v>
      </c>
      <c r="P10" s="92">
        <f>$D10^Parameter!$D$327</f>
        <v>0.8341152849262442</v>
      </c>
      <c r="Q10" s="92">
        <f>$E10^Parameter!$D$320</f>
        <v>0.71224446397551555</v>
      </c>
      <c r="R10" s="12">
        <f>$D10^EXP(Parameter!$D$96+Parameter!$D$103*(($B10/30.2*21)^(1)))</f>
        <v>0.87903790313408048</v>
      </c>
      <c r="S10" s="12">
        <f>$E10^EXP(Parameter!$D$81+Parameter!$D$88*($B10/30.2*21)^(-2))</f>
        <v>0.73967588094308068</v>
      </c>
      <c r="T10" s="12">
        <f>$D10^EXP(Parameter!$D$97+Parameter!$D$104*(($B10*21/30.2)^(1)))</f>
        <v>0.86076646813582403</v>
      </c>
      <c r="U10" s="12">
        <f>$E10^EXP(Parameter!$D$82+Parameter!$D$89*($B10/30.2*21)^(-2))</f>
        <v>0.76201110900233116</v>
      </c>
      <c r="V10" s="12">
        <f>$D10^EXP(Parameter!$D$99+Parameter!$D$106*(($B10*21/30.2)^(1)))</f>
        <v>0.86993778823864998</v>
      </c>
      <c r="W10" s="12">
        <f>$E10^EXP(Parameter!$D$84+Parameter!$D$91*($B10/30.2*21)^(-2))</f>
        <v>0.82442714351199586</v>
      </c>
      <c r="X10" s="12">
        <f>$D10^EXP(Parameter!$D$100+Parameter!$D$107*(($B10*21/30.2)^(1)))</f>
        <v>0.91554840233985602</v>
      </c>
      <c r="Y10" s="12">
        <f>$E10^EXP(Parameter!$D$85+Parameter!$D$92*($B10/30.2*21)^(-2))</f>
        <v>0.80725371683161606</v>
      </c>
      <c r="Z10" s="12">
        <f>$D10^EXP(Parameter!$D$101+Parameter!$D$108*(($B10*21/30.2)^(1)))</f>
        <v>0.877627554139496</v>
      </c>
      <c r="AA10" s="12">
        <f>$E10^EXP(Parameter!$D$86+Parameter!$D$93*($B10/30.2*21)^(-2))</f>
        <v>0.83181754890774384</v>
      </c>
      <c r="AB10" s="12">
        <f>$D10^EXP(Parameter!$D$98+Parameter!$D$105*(($B10*21/30.2)^(1)))</f>
        <v>0.83873385108259502</v>
      </c>
      <c r="AC10" s="12">
        <f>$E10^EXP(Parameter!$D$83+Parameter!$D$90*($B10/30.2*21)^(-2))</f>
        <v>0.72213143695540183</v>
      </c>
      <c r="AD10" s="87">
        <f>$D10^EXP(Parameter!$D$133+Parameter!$D$140*(($B10*21/30.2)^(-0.5))+Parameter!$D$147*((LN($B10*21/30.2))))</f>
        <v>0.89271562088745182</v>
      </c>
      <c r="AE10" s="12">
        <f>$E10^EXP(Parameter!$D$111+Parameter!$D$118*(($B10*21/30.2)^(-1))+Parameter!$D$125*(($B10*21/30.2)^(-0.5)))</f>
        <v>0.67853949130625035</v>
      </c>
      <c r="AF10" s="12">
        <f>$D10^EXP(Parameter!$D$134+Parameter!$D$141*(($B10*21/30.2)^(-0.5))+Parameter!$D$148*((LN($B10*21/30.2))))</f>
        <v>0.8689765674985902</v>
      </c>
      <c r="AG10" s="12">
        <f>$E10^EXP(Parameter!$D$112+Parameter!$D$119*(($B10*21/30.2)^(-1))+Parameter!$D$126*(($B10*21/30.2)^(-0.5)))</f>
        <v>0.74971783248238122</v>
      </c>
      <c r="AH10" s="12">
        <f>$D10^EXP(Parameter!$D$136+Parameter!$D$143*(($B10*21/30.2)^(-0.5))+Parameter!$D$150*((LN($B10*21/30.2))))</f>
        <v>0.89010590896468111</v>
      </c>
      <c r="AI10" s="12">
        <f>$E10^EXP(Parameter!$D$114+Parameter!$D$121*(($B10*21/30.2)^(-1))+Parameter!$D$128*(($B10*21/30.2)^(-0.5)))</f>
        <v>0.84639125883381294</v>
      </c>
      <c r="AJ10" s="12">
        <f>$D10^EXP(Parameter!$D$137+Parameter!$D$144*(($B10*21/30.2)^(-0.5))+Parameter!$D$151*((LN($B10*21/30.2))))</f>
        <v>0.92834316509338544</v>
      </c>
      <c r="AK10" s="12">
        <f>$E10^EXP(Parameter!$D$115+Parameter!$D$122*(($B10*21/30.2)^(-1))+Parameter!$D$129*(($B10*21/30.2)^(-0.5)))</f>
        <v>0.79956512703605243</v>
      </c>
      <c r="AL10" s="12">
        <f>$D10^EXP(Parameter!$D$138+Parameter!$D$145*(($B10*21/30.2)^(-0.5))+Parameter!$D$152*((LN($B10*21/30.2))))</f>
        <v>0.9023901299297562</v>
      </c>
      <c r="AM10" s="12">
        <f>$E10^EXP(Parameter!$D$116+Parameter!$D$123*(($B10*21/30.2)^(-1))+Parameter!$D$130*(($B10*21/30.2)^(-0.5)))</f>
        <v>0.86246665477587692</v>
      </c>
      <c r="AN10" s="12">
        <f>$D10^EXP(Parameter!$D$135+Parameter!$D$142*(($B10*21/30.2)^(-0.5))+Parameter!$D$149*((LN($B10*21/30.2))))</f>
        <v>0.85265233281594488</v>
      </c>
      <c r="AO10" s="12">
        <f>$E10^EXP(Parameter!$D$113+Parameter!$D$120*(($B10*21/30.2)^(-1))+Parameter!$D$127*(($B10*21/30.2)^(-0.5)))</f>
        <v>0.76968082024199402</v>
      </c>
      <c r="AP10" s="87">
        <f>$D10^EXP(Parameter!$D$304+Parameter!$D$310*((LN($B10*21/30.2))))</f>
        <v>0.88623937007605491</v>
      </c>
      <c r="AQ10" s="88">
        <f>$E10^EXP(Parameter!$D$290+Parameter!$D$296*((LN($B10*21/30.2))))</f>
        <v>0.67113827505982637</v>
      </c>
      <c r="AR10" s="12">
        <f>$D10^EXP(Parameter!$D$305+Parameter!$D$311*((LN($B10*21/30.2))))</f>
        <v>0.8634305283688517</v>
      </c>
      <c r="AS10" s="88">
        <f>$E10^EXP(Parameter!$D$291+Parameter!$D$297*((LN($B10*21/30.2))))</f>
        <v>0.74002763824906959</v>
      </c>
      <c r="AT10" s="12">
        <f>$D10^EXP(Parameter!$D$305+Parameter!$D$307-Parameter!$D$306+(Parameter!$D$311+Parameter!$D$313-Parameter!$D$312)*((LN($B10*21/30.2))))</f>
        <v>0.87529992568719628</v>
      </c>
      <c r="AU10" s="88">
        <f>$E10^EXP(Parameter!$D$291+Parameter!$D$293-Parameter!$D$292+(Parameter!$D$297+Parameter!$D$299-Parameter!$D$298)*((LN($B10*21/30.2))))</f>
        <v>0.82166511894754779</v>
      </c>
      <c r="AV10" s="12">
        <f>$D10^EXP(Parameter!$D$308+Parameter!$D$314*((LN($B10*21/30.2))))</f>
        <v>0.91938884720064196</v>
      </c>
      <c r="AW10" s="88">
        <f>$E10^EXP(Parameter!$D$294+Parameter!$D$300*((LN($B10*21/30.2))))</f>
        <v>0.78960723158366264</v>
      </c>
      <c r="AX10" s="12">
        <f>$D10^EXP(Parameter!$D$305+Parameter!$D$309-Parameter!$D$306+(Parameter!$D$311+Parameter!$D$315-Parameter!$D$312)*((LN($B10*21/30.2))))</f>
        <v>0.88023256093502633</v>
      </c>
      <c r="AY10" s="88">
        <f>$E10^EXP(Parameter!$D$291+Parameter!$D$295-Parameter!$D$292+(Parameter!$D$297+Parameter!$D$301-Parameter!$D$298)*((LN($B10*21/30.2))))</f>
        <v>0.87558800914988022</v>
      </c>
      <c r="AZ10" s="12">
        <f>$D10^EXP(Parameter!D$305-Parameter!D$306+(Parameter!D$311-Parameter!D$312)*((LN($B10*21/30.2))))</f>
        <v>0.85280298509678443</v>
      </c>
      <c r="BA10" s="88">
        <f>$E10^EXP(Parameter!$D$291-Parameter!$D$292+(Parameter!$D$297-Parameter!$D$298)*((LN($B10*21/30.2))))</f>
        <v>0.77496985032653976</v>
      </c>
      <c r="BB10" s="89">
        <f>$D10^EXP(Parameter!$D$231)</f>
        <v>0.83664107510871388</v>
      </c>
      <c r="BC10" s="90">
        <f>$E10^EXP(Parameter!$D$216)</f>
        <v>0.68472168138352874</v>
      </c>
      <c r="BD10" s="91">
        <f>$D10^EXP(Parameter!$D$232)</f>
        <v>0.86120172898889125</v>
      </c>
      <c r="BE10" s="90">
        <f>$E10^EXP(Parameter!$D$217)</f>
        <v>0.75214962511817851</v>
      </c>
      <c r="BF10" s="91">
        <f>$D10^EXP(Parameter!$D$234)</f>
        <v>0.81783025371701257</v>
      </c>
      <c r="BG10" s="91">
        <f>$E10^EXP(Parameter!$D$219)</f>
        <v>0.79402537962540254</v>
      </c>
      <c r="BH10" s="91">
        <f>$D10^EXP(Parameter!$D$235)</f>
        <v>0.89804622056071115</v>
      </c>
      <c r="BI10" s="91">
        <f>$E10^EXP(Parameter!$D$220)</f>
        <v>0.80353524726967351</v>
      </c>
      <c r="BJ10" s="91">
        <f>$D10^EXP(Parameter!$D$236)</f>
        <v>0.80927002888980892</v>
      </c>
      <c r="BK10" s="91">
        <f>$E10^EXP(Parameter!$D$221)</f>
        <v>0.90585584389646834</v>
      </c>
      <c r="BL10" s="91">
        <f>$D10^EXP(Parameter!$D$233)</f>
        <v>0.85449473925657626</v>
      </c>
      <c r="BM10" s="91">
        <f>$E10^EXP(Parameter!$D$218)</f>
        <v>0.79200236790613809</v>
      </c>
      <c r="BN10" s="90">
        <f>$D10^EXP(Parameter!$D$268)</f>
        <v>0.83901300641191356</v>
      </c>
      <c r="BO10" s="91">
        <f>$E10^EXP(Parameter!$D$246)</f>
        <v>0.68316278074317172</v>
      </c>
      <c r="BP10" s="91">
        <f>$D10^EXP(Parameter!$D$269)</f>
        <v>0.86713036854859549</v>
      </c>
      <c r="BQ10" s="91">
        <f>$E10^EXP(Parameter!$D$247)</f>
        <v>0.75214962511817851</v>
      </c>
      <c r="BR10" s="91">
        <f>$D10^EXP(Parameter!$D$271)</f>
        <v>0.82478177883199189</v>
      </c>
      <c r="BS10" s="91">
        <f>$E10^EXP(Parameter!$D$249)</f>
        <v>0.79475678875480849</v>
      </c>
      <c r="BT10" s="91">
        <f>$D10^EXP(Parameter!$D$272)</f>
        <v>0.89814274774903413</v>
      </c>
      <c r="BU10" s="91">
        <f>$E10^EXP(Parameter!$D$250)</f>
        <v>0.80423719212471767</v>
      </c>
      <c r="BV10" s="91">
        <f>$D10^EXP(Parameter!$D$273)</f>
        <v>0.83271960815544854</v>
      </c>
      <c r="BW10" s="91">
        <f>$E10^EXP(Parameter!$D$251)</f>
        <v>0.9014624845554805</v>
      </c>
      <c r="BX10" s="91">
        <f>$D10^EXP(Parameter!$D$270)</f>
        <v>0.86184379413841361</v>
      </c>
      <c r="BY10" s="91">
        <f>$E10^EXP(Parameter!$D$248)</f>
        <v>0.79144766709164438</v>
      </c>
      <c r="BZ10" s="90">
        <f>$D10^EXP(Parameter!$D$208)</f>
        <v>0.862227723581522</v>
      </c>
      <c r="CA10" s="90">
        <f>$E10^EXP(Parameter!$D$200)</f>
        <v>0.7260243666306585</v>
      </c>
      <c r="CB10" s="90">
        <f>$D10^EXP(Parameter!$D$209)</f>
        <v>0.85422578274800531</v>
      </c>
      <c r="CC10" s="90">
        <f>$E10^EXP(Parameter!$D$201)</f>
        <v>0.74674594058328747</v>
      </c>
      <c r="CD10" s="90">
        <f>$D10^EXP(Parameter!$D$211)</f>
        <v>0.85781867036193959</v>
      </c>
      <c r="CE10" s="90">
        <f>$E10^EXP(Parameter!$D$203)</f>
        <v>0.80719604963571401</v>
      </c>
      <c r="CF10" s="90">
        <f>$D10^EXP(Parameter!$D$212)</f>
        <v>0.89148165852876948</v>
      </c>
      <c r="CG10" s="90">
        <f>$E10^EXP(Parameter!$D$204)</f>
        <v>0.79237146023888017</v>
      </c>
      <c r="CH10" s="91">
        <f>$D10^EXP(Parameter!$D$213)</f>
        <v>0.84916765387095905</v>
      </c>
      <c r="CI10" s="90">
        <f>$E10^EXP(Parameter!$D$205)</f>
        <v>0.81650158360663516</v>
      </c>
      <c r="CJ10" s="91">
        <f>$D10^EXP(Parameter!$D$210)</f>
        <v>0.82557459201856165</v>
      </c>
      <c r="CK10" s="90">
        <f>$E10^EXP(Parameter!$D$202)</f>
        <v>0.71802943549507126</v>
      </c>
      <c r="CL10" s="12">
        <f>$D10^EXP(Parameter!$D$170+Parameter!$D$177*(LN($B10/30.2*21)))</f>
        <v>0.87006819344620989</v>
      </c>
      <c r="CM10" s="12">
        <f>$D10^EXP(Parameter!$D$155+Parameter!$D$162*(LN($B10/30.2*21)))</f>
        <v>0.86907333057445402</v>
      </c>
      <c r="CN10" s="12">
        <f>$D10^EXP(Parameter!$D$171+Parameter!$D$178*(LN($B10/30.2*21)))</f>
        <v>0.85774418594368551</v>
      </c>
      <c r="CO10" s="12">
        <f>$D10^EXP(Parameter!$D$156+Parameter!$D$163*(LN($B10/30.2*21)))</f>
        <v>0.89183024248038356</v>
      </c>
      <c r="CP10" s="12">
        <f>$D10^EXP(Parameter!$D$173+Parameter!$D$180*(LN($B10/30.2*21)))</f>
        <v>0.86456586771947608</v>
      </c>
      <c r="CQ10" s="12">
        <f>$D10^EXP(Parameter!$D$158+Parameter!$D$165*(LN($B10/30.2*21)))</f>
        <v>0.92210252721826846</v>
      </c>
      <c r="CR10" s="12">
        <f>$D10^EXP(Parameter!$D$174+Parameter!$D$181*(LN($B10/30.2*21)))</f>
        <v>0.90754994483810481</v>
      </c>
      <c r="CS10" s="12">
        <f>$D10^EXP(Parameter!$D$159+Parameter!$D$166*(LN($B10/30.2*21)))</f>
        <v>0.90978399920716779</v>
      </c>
      <c r="CT10" s="12">
        <f>$D10^EXP(Parameter!$D$175+Parameter!$D$182*(LN($B10/30.2*21)))</f>
        <v>0.87168687112700605</v>
      </c>
      <c r="CU10" s="12">
        <f>$D10^EXP(Parameter!$D$160+Parameter!$D$167*(LN($B10/30.2*21)))</f>
        <v>0.93312657978000413</v>
      </c>
      <c r="CV10" s="12">
        <f>$D10^EXP(Parameter!$D$172+Parameter!$D$179*(LN($B10/30.2*21)))</f>
        <v>0.83912025857989692</v>
      </c>
      <c r="CW10" s="41">
        <f>$D10^EXP(Parameter!$D$157+Parameter!$D$164*(LN($B10/30.2*21)))</f>
        <v>0.88430905340967647</v>
      </c>
      <c r="CX10" s="12">
        <f t="shared" si="2"/>
        <v>0.87903790313408048</v>
      </c>
      <c r="CY10" s="85">
        <v>0.66425704680158104</v>
      </c>
      <c r="CZ10" s="12">
        <f t="shared" si="1"/>
        <v>0.86076646813582403</v>
      </c>
      <c r="DA10" s="85">
        <v>0.72071902410247402</v>
      </c>
      <c r="DB10" s="12">
        <f t="shared" si="1"/>
        <v>0.86993778823864998</v>
      </c>
      <c r="DC10" s="41">
        <v>0.80690241148802899</v>
      </c>
      <c r="DD10" s="12">
        <f t="shared" si="1"/>
        <v>0.91554840233985602</v>
      </c>
      <c r="DE10" s="85">
        <v>0.77170335925398403</v>
      </c>
      <c r="DF10" s="12">
        <f t="shared" si="1"/>
        <v>0.877627554139496</v>
      </c>
      <c r="DG10" s="41">
        <v>0.838314170218041</v>
      </c>
      <c r="DH10" s="12">
        <f t="shared" si="1"/>
        <v>0.83873385108259502</v>
      </c>
      <c r="DI10" s="41">
        <v>0.763909494827547</v>
      </c>
      <c r="DJ10" s="46">
        <v>5</v>
      </c>
      <c r="DK10" s="44">
        <v>0.66584273688646001</v>
      </c>
      <c r="DL10" s="44">
        <v>0.75324656521155997</v>
      </c>
      <c r="DM10" s="44">
        <v>0.81182588778218501</v>
      </c>
      <c r="DN10" s="44">
        <v>0.78924045944638599</v>
      </c>
      <c r="DO10" s="44">
        <v>0.88130051190883696</v>
      </c>
      <c r="DP10" s="44">
        <v>0.86700712000345603</v>
      </c>
      <c r="DQ10" s="44">
        <v>0.88781296130087195</v>
      </c>
      <c r="DR10" s="45">
        <v>0.84525632879837198</v>
      </c>
      <c r="DS10" s="45">
        <v>0.89308051230985697</v>
      </c>
      <c r="DT10" s="45">
        <v>0.88302552291595304</v>
      </c>
      <c r="DU10" s="45">
        <v>0.85027661700761503</v>
      </c>
      <c r="DV10" s="45">
        <v>0.88887602491554496</v>
      </c>
      <c r="DW10" s="45">
        <v>0.92946822306916399</v>
      </c>
      <c r="DX10" s="45">
        <v>0.86763996477368299</v>
      </c>
    </row>
    <row r="11" spans="1:128">
      <c r="A11" s="43">
        <f t="shared" si="0"/>
        <v>1.3616438356164384</v>
      </c>
      <c r="B11" s="18">
        <v>7</v>
      </c>
      <c r="C11" s="12">
        <v>132</v>
      </c>
      <c r="D11" s="12">
        <v>0.78845211418338901</v>
      </c>
      <c r="E11" s="12">
        <v>0.55073858506055995</v>
      </c>
      <c r="F11" s="92">
        <f>$D11^Parameter!$D$325</f>
        <v>0.83077754819985916</v>
      </c>
      <c r="G11" s="92">
        <f>$E11^Parameter!$D$318</f>
        <v>0.6508497812461822</v>
      </c>
      <c r="H11" s="92">
        <f>$D11^Parameter!$D$326</f>
        <v>0.82683767600229485</v>
      </c>
      <c r="I11" s="92">
        <f>$E11^Parameter!$D$319</f>
        <v>0.68266104758622537</v>
      </c>
      <c r="J11" s="92">
        <f>$D11^Parameter!$D$328</f>
        <v>0.83433948192834428</v>
      </c>
      <c r="K11" s="92">
        <f>$E11^Parameter!$D$321</f>
        <v>0.76778364810270361</v>
      </c>
      <c r="L11" s="92">
        <f>$D11^Parameter!$D$329</f>
        <v>0.87537508261717367</v>
      </c>
      <c r="M11" s="92">
        <f>$E11^Parameter!$D$322</f>
        <v>0.7465575591279453</v>
      </c>
      <c r="N11" s="92">
        <f>$D11^Parameter!$D$330</f>
        <v>0.82487475210726369</v>
      </c>
      <c r="O11" s="92">
        <f>$E11^Parameter!$D$323</f>
        <v>0.78773148058544251</v>
      </c>
      <c r="P11" s="92">
        <f>$D11^Parameter!$D$327</f>
        <v>0.79749892549448986</v>
      </c>
      <c r="Q11" s="92">
        <f>$E11^Parameter!$D$320</f>
        <v>0.65318332651817701</v>
      </c>
      <c r="R11" s="12">
        <f>$D11^EXP(Parameter!$D$96+Parameter!$D$103*(($B11/30.2*21)^(1)))</f>
        <v>0.84951622565932317</v>
      </c>
      <c r="S11" s="12">
        <f>$E11^EXP(Parameter!$D$81+Parameter!$D$88*($B11/30.2*21)^(-2))</f>
        <v>0.68710983493564814</v>
      </c>
      <c r="T11" s="12">
        <f>$D11^EXP(Parameter!$D$97+Parameter!$D$104*(($B11*21/30.2)^(1)))</f>
        <v>0.82854633403844269</v>
      </c>
      <c r="U11" s="12">
        <f>$E11^EXP(Parameter!$D$82+Parameter!$D$89*($B11/30.2*21)^(-2))</f>
        <v>0.71220029130134976</v>
      </c>
      <c r="V11" s="12">
        <f>$D11^EXP(Parameter!$D$99+Parameter!$D$106*(($B11*21/30.2)^(1)))</f>
        <v>0.83922696317286971</v>
      </c>
      <c r="W11" s="12">
        <f>$E11^EXP(Parameter!$D$84+Parameter!$D$91*($B11/30.2*21)^(-2))</f>
        <v>0.78702612417711038</v>
      </c>
      <c r="X11" s="12">
        <f>$D11^EXP(Parameter!$D$100+Parameter!$D$107*(($B11*21/30.2)^(1)))</f>
        <v>0.89369645962153532</v>
      </c>
      <c r="Y11" s="12">
        <f>$E11^EXP(Parameter!$D$85+Parameter!$D$92*($B11/30.2*21)^(-2))</f>
        <v>0.76590127612611492</v>
      </c>
      <c r="Z11" s="12">
        <f>$D11^EXP(Parameter!$D$101+Parameter!$D$108*(($B11*21/30.2)^(1)))</f>
        <v>0.84701192199878672</v>
      </c>
      <c r="AA11" s="12">
        <f>$E11^EXP(Parameter!$D$86+Parameter!$D$93*($B11/30.2*21)^(-2))</f>
        <v>0.79227328291416221</v>
      </c>
      <c r="AB11" s="12">
        <f>$D11^EXP(Parameter!$D$98+Parameter!$D$105*(($B11*21/30.2)^(1)))</f>
        <v>0.80165984431355708</v>
      </c>
      <c r="AC11" s="12">
        <f>$E11^EXP(Parameter!$D$83+Parameter!$D$90*($B11/30.2*21)^(-2))</f>
        <v>0.66297075810511596</v>
      </c>
      <c r="AD11" s="87">
        <f>$D11^EXP(Parameter!$D$133+Parameter!$D$140*(($B11*21/30.2)^(-0.5))+Parameter!$D$147*((LN($B11*21/30.2))))</f>
        <v>0.86972164995519285</v>
      </c>
      <c r="AE11" s="12">
        <f>$E11^EXP(Parameter!$D$111+Parameter!$D$118*(($B11*21/30.2)^(-1))+Parameter!$D$125*(($B11*21/30.2)^(-0.5)))</f>
        <v>0.62933685123993188</v>
      </c>
      <c r="AF11" s="12">
        <f>$D11^EXP(Parameter!$D$134+Parameter!$D$141*(($B11*21/30.2)^(-0.5))+Parameter!$D$148*((LN($B11*21/30.2))))</f>
        <v>0.83896831605329714</v>
      </c>
      <c r="AG11" s="12">
        <f>$E11^EXP(Parameter!$D$112+Parameter!$D$119*(($B11*21/30.2)^(-1))+Parameter!$D$126*(($B11*21/30.2)^(-0.5)))</f>
        <v>0.69897523461596989</v>
      </c>
      <c r="AH11" s="12">
        <f>$D11^EXP(Parameter!$D$136+Parameter!$D$143*(($B11*21/30.2)^(-0.5))+Parameter!$D$150*((LN($B11*21/30.2))))</f>
        <v>0.86636893322231434</v>
      </c>
      <c r="AI11" s="12">
        <f>$E11^EXP(Parameter!$D$114+Parameter!$D$121*(($B11*21/30.2)^(-1))+Parameter!$D$128*(($B11*21/30.2)^(-0.5)))</f>
        <v>0.80586023126850781</v>
      </c>
      <c r="AJ11" s="12">
        <f>$D11^EXP(Parameter!$D$137+Parameter!$D$144*(($B11*21/30.2)^(-0.5))+Parameter!$D$151*((LN($B11*21/30.2))))</f>
        <v>0.91127726480856319</v>
      </c>
      <c r="AK11" s="12">
        <f>$E11^EXP(Parameter!$D$115+Parameter!$D$122*(($B11*21/30.2)^(-1))+Parameter!$D$129*(($B11*21/30.2)^(-0.5)))</f>
        <v>0.754977153607436</v>
      </c>
      <c r="AL11" s="12">
        <f>$D11^EXP(Parameter!$D$138+Parameter!$D$145*(($B11*21/30.2)^(-0.5))+Parameter!$D$152*((LN($B11*21/30.2))))</f>
        <v>0.88034351318548631</v>
      </c>
      <c r="AM11" s="12">
        <f>$E11^EXP(Parameter!$D$116+Parameter!$D$123*(($B11*21/30.2)^(-1))+Parameter!$D$130*(($B11*21/30.2)^(-0.5)))</f>
        <v>0.81661961592473609</v>
      </c>
      <c r="AN11" s="12">
        <f>$D11^EXP(Parameter!$D$135+Parameter!$D$142*(($B11*21/30.2)^(-0.5))+Parameter!$D$149*((LN($B11*21/30.2))))</f>
        <v>0.81714290759448827</v>
      </c>
      <c r="AO11" s="12">
        <f>$E11^EXP(Parameter!$D$113+Parameter!$D$120*(($B11*21/30.2)^(-1))+Parameter!$D$127*(($B11*21/30.2)^(-0.5)))</f>
        <v>0.70060498182369857</v>
      </c>
      <c r="AP11" s="87">
        <f>$D11^EXP(Parameter!$D$304+Parameter!$D$310*((LN($B11*21/30.2))))</f>
        <v>0.85758107946894835</v>
      </c>
      <c r="AQ11" s="88">
        <f>$E11^EXP(Parameter!$D$290+Parameter!$D$296*((LN($B11*21/30.2))))</f>
        <v>0.61286777654247604</v>
      </c>
      <c r="AR11" s="12">
        <f>$D11^EXP(Parameter!$D$305+Parameter!$D$311*((LN($B11*21/30.2))))</f>
        <v>0.83146901270532203</v>
      </c>
      <c r="AS11" s="88">
        <f>$E11^EXP(Parameter!$D$291+Parameter!$D$297*((LN($B11*21/30.2))))</f>
        <v>0.68743835084183036</v>
      </c>
      <c r="AT11" s="12">
        <f>$D11^EXP(Parameter!$D$305+Parameter!$D$307-Parameter!$D$306+(Parameter!$D$311+Parameter!$D$313-Parameter!$D$312)*((LN($B11*21/30.2))))</f>
        <v>0.84503952518615189</v>
      </c>
      <c r="AU11" s="88">
        <f>$E11^EXP(Parameter!$D$291+Parameter!$D$293-Parameter!$D$292+(Parameter!$D$297+Parameter!$D$299-Parameter!$D$298)*((LN($B11*21/30.2))))</f>
        <v>0.78055065247268463</v>
      </c>
      <c r="AV11" s="12">
        <f>$D11^EXP(Parameter!$D$308+Parameter!$D$314*((LN($B11*21/30.2))))</f>
        <v>0.8977023414273313</v>
      </c>
      <c r="AW11" s="88">
        <f>$E11^EXP(Parameter!$D$294+Parameter!$D$300*((LN($B11*21/30.2))))</f>
        <v>0.74372143501726706</v>
      </c>
      <c r="AX11" s="12">
        <f>$D11^EXP(Parameter!$D$305+Parameter!$D$309-Parameter!$D$306+(Parameter!$D$311+Parameter!$D$315-Parameter!$D$312)*((LN($B11*21/30.2))))</f>
        <v>0.84975466236027675</v>
      </c>
      <c r="AY11" s="88">
        <f>$E11^EXP(Parameter!$D$291+Parameter!$D$295-Parameter!$D$292+(Parameter!$D$297+Parameter!$D$301-Parameter!$D$298)*((LN($B11*21/30.2))))</f>
        <v>0.83872810764964845</v>
      </c>
      <c r="AZ11" s="12">
        <f>$D11^EXP(Parameter!D$305-Parameter!D$306+(Parameter!D$311-Parameter!D$312)*((LN($B11*21/30.2))))</f>
        <v>0.81708244235329963</v>
      </c>
      <c r="BA11" s="88">
        <f>$E11^EXP(Parameter!$D$291-Parameter!$D$292+(Parameter!$D$297-Parameter!$D$298)*((LN($B11*21/30.2))))</f>
        <v>0.71612493918466591</v>
      </c>
      <c r="BB11" s="89">
        <f>$D11^EXP(Parameter!$D$231)</f>
        <v>0.80051263859989763</v>
      </c>
      <c r="BC11" s="90">
        <f>$E11^EXP(Parameter!$D$216)</f>
        <v>0.6216616671509998</v>
      </c>
      <c r="BD11" s="91">
        <f>$D11^EXP(Parameter!$D$232)</f>
        <v>0.82993451370886528</v>
      </c>
      <c r="BE11" s="90">
        <f>$E11^EXP(Parameter!$D$217)</f>
        <v>0.69943881888487491</v>
      </c>
      <c r="BF11" s="91">
        <f>$D11^EXP(Parameter!$D$234)</f>
        <v>0.77812244339078185</v>
      </c>
      <c r="BG11" s="91">
        <f>$E11^EXP(Parameter!$D$219)</f>
        <v>0.7486560854548473</v>
      </c>
      <c r="BH11" s="91">
        <f>$D11^EXP(Parameter!$D$235)</f>
        <v>0.87446101854915137</v>
      </c>
      <c r="BI11" s="91">
        <f>$E11^EXP(Parameter!$D$220)</f>
        <v>0.75992704725442961</v>
      </c>
      <c r="BJ11" s="91">
        <f>$D11^EXP(Parameter!$D$236)</f>
        <v>0.7679753047395349</v>
      </c>
      <c r="BK11" s="91">
        <f>$E11^EXP(Parameter!$D$221)</f>
        <v>0.88329334885133703</v>
      </c>
      <c r="BL11" s="91">
        <f>$D11^EXP(Parameter!$D$233)</f>
        <v>0.82187915223492047</v>
      </c>
      <c r="BM11" s="91">
        <f>$E11^EXP(Parameter!$D$218)</f>
        <v>0.74626286510761619</v>
      </c>
      <c r="BN11" s="90">
        <f>$D11^EXP(Parameter!$D$268)</f>
        <v>0.80334482198295343</v>
      </c>
      <c r="BO11" s="91">
        <f>$E11^EXP(Parameter!$D$246)</f>
        <v>0.61988580276724436</v>
      </c>
      <c r="BP11" s="91">
        <f>$D11^EXP(Parameter!$D$269)</f>
        <v>0.83706798933437454</v>
      </c>
      <c r="BQ11" s="91">
        <f>$E11^EXP(Parameter!$D$247)</f>
        <v>0.69943881888487491</v>
      </c>
      <c r="BR11" s="91">
        <f>$D11^EXP(Parameter!$D$271)</f>
        <v>0.78638203338456469</v>
      </c>
      <c r="BS11" s="91">
        <f>$E11^EXP(Parameter!$D$249)</f>
        <v>0.74952172466440681</v>
      </c>
      <c r="BT11" s="91">
        <f>$D11^EXP(Parameter!$D$272)</f>
        <v>0.87457827458900905</v>
      </c>
      <c r="BU11" s="91">
        <f>$E11^EXP(Parameter!$D$250)</f>
        <v>0.76076033673572485</v>
      </c>
      <c r="BV11" s="91">
        <f>$D11^EXP(Parameter!$D$273)</f>
        <v>0.79583460511425008</v>
      </c>
      <c r="BW11" s="91">
        <f>$E11^EXP(Parameter!$D$251)</f>
        <v>0.87791992512531869</v>
      </c>
      <c r="BX11" s="91">
        <f>$D11^EXP(Parameter!$D$270)</f>
        <v>0.83070647604770409</v>
      </c>
      <c r="BY11" s="91">
        <f>$E11^EXP(Parameter!$D$248)</f>
        <v>0.74560692693320996</v>
      </c>
      <c r="BZ11" s="90">
        <f>$D11^EXP(Parameter!$D$208)</f>
        <v>0.83116814686049378</v>
      </c>
      <c r="CA11" s="90">
        <f>$E11^EXP(Parameter!$D$200)</f>
        <v>0.66908324923696161</v>
      </c>
      <c r="CB11" s="90">
        <f>$D11^EXP(Parameter!$D$209)</f>
        <v>0.82155645017540879</v>
      </c>
      <c r="CC11" s="90">
        <f>$E11^EXP(Parameter!$D$201)</f>
        <v>0.69313775082001816</v>
      </c>
      <c r="CD11" s="90">
        <f>$D11^EXP(Parameter!$D$211)</f>
        <v>0.82586937746494493</v>
      </c>
      <c r="CE11" s="90">
        <f>$E11^EXP(Parameter!$D$203)</f>
        <v>0.7642748799050253</v>
      </c>
      <c r="CF11" s="90">
        <f>$D11^EXP(Parameter!$D$212)</f>
        <v>0.86649407393174871</v>
      </c>
      <c r="CG11" s="90">
        <f>$E11^EXP(Parameter!$D$204)</f>
        <v>0.74669938470193686</v>
      </c>
      <c r="CH11" s="91">
        <f>$D11^EXP(Parameter!$D$213)</f>
        <v>0.81549224573112744</v>
      </c>
      <c r="CI11" s="90">
        <f>$E11^EXP(Parameter!$D$205)</f>
        <v>0.7753494205185667</v>
      </c>
      <c r="CJ11" s="91">
        <f>$D11^EXP(Parameter!$D$210)</f>
        <v>0.78732512755100703</v>
      </c>
      <c r="CK11" s="90">
        <f>$E11^EXP(Parameter!$D$202)</f>
        <v>0.65984883939578798</v>
      </c>
      <c r="CL11" s="12">
        <f>$D11^EXP(Parameter!$D$170+Parameter!$D$177*(LN($B11/30.2*21)))</f>
        <v>0.83886638112176726</v>
      </c>
      <c r="CM11" s="12">
        <f>$D11^EXP(Parameter!$D$155+Parameter!$D$162*(LN($B11/30.2*21)))</f>
        <v>0.84506978847368996</v>
      </c>
      <c r="CN11" s="12">
        <f>$D11^EXP(Parameter!$D$171+Parameter!$D$178*(LN($B11/30.2*21)))</f>
        <v>0.82477829257269519</v>
      </c>
      <c r="CO11" s="12">
        <f>$D11^EXP(Parameter!$D$156+Parameter!$D$163*(LN($B11/30.2*21)))</f>
        <v>0.86971384397555151</v>
      </c>
      <c r="CP11" s="12">
        <f>$D11^EXP(Parameter!$D$173+Parameter!$D$180*(LN($B11/30.2*21)))</f>
        <v>0.83236340922255736</v>
      </c>
      <c r="CQ11" s="12">
        <f>$D11^EXP(Parameter!$D$158+Parameter!$D$165*(LN($B11/30.2*21)))</f>
        <v>0.90453744172813255</v>
      </c>
      <c r="CR11" s="12">
        <f>$D11^EXP(Parameter!$D$174+Parameter!$D$181*(LN($B11/30.2*21)))</f>
        <v>0.88285641510787194</v>
      </c>
      <c r="CS11" s="12">
        <f>$D11^EXP(Parameter!$D$159+Parameter!$D$166*(LN($B11/30.2*21)))</f>
        <v>0.89093549747881484</v>
      </c>
      <c r="CT11" s="12">
        <f>$D11^EXP(Parameter!$D$175+Parameter!$D$182*(LN($B11/30.2*21)))</f>
        <v>0.83816553349482092</v>
      </c>
      <c r="CU11" s="12">
        <f>$D11^EXP(Parameter!$D$160+Parameter!$D$167*(LN($B11/30.2*21)))</f>
        <v>0.91501492231189652</v>
      </c>
      <c r="CV11" s="12">
        <f>$D11^EXP(Parameter!$D$172+Parameter!$D$179*(LN($B11/30.2*21)))</f>
        <v>0.8005269245991915</v>
      </c>
      <c r="CW11" s="41">
        <f>$D11^EXP(Parameter!$D$157+Parameter!$D$164*(LN($B11/30.2*21)))</f>
        <v>0.85187495697372206</v>
      </c>
      <c r="CX11" s="12">
        <f t="shared" si="2"/>
        <v>0.84951622565932317</v>
      </c>
      <c r="CY11" s="85">
        <v>0.60092857321112703</v>
      </c>
      <c r="CZ11" s="12">
        <f t="shared" si="1"/>
        <v>0.82854633403844269</v>
      </c>
      <c r="DA11" s="85">
        <v>0.66348386775377899</v>
      </c>
      <c r="DB11" s="12">
        <f t="shared" si="1"/>
        <v>0.83922696317286971</v>
      </c>
      <c r="DC11" s="41">
        <v>0.75958310038510701</v>
      </c>
      <c r="DD11" s="12">
        <f t="shared" si="1"/>
        <v>0.89369645962153532</v>
      </c>
      <c r="DE11" s="85">
        <v>0.71989904661849202</v>
      </c>
      <c r="DF11" s="12">
        <f t="shared" si="1"/>
        <v>0.84701192199878672</v>
      </c>
      <c r="DG11" s="41">
        <v>0.79420991494367699</v>
      </c>
      <c r="DH11" s="12">
        <f t="shared" si="1"/>
        <v>0.80165984431355708</v>
      </c>
      <c r="DI11" s="41">
        <v>0.70576036547713705</v>
      </c>
      <c r="DJ11" s="46">
        <v>6</v>
      </c>
      <c r="DK11" s="44">
        <v>0.59115041530479195</v>
      </c>
      <c r="DL11" s="44">
        <v>0.68737110118933198</v>
      </c>
      <c r="DM11" s="44">
        <v>0.75477088220906496</v>
      </c>
      <c r="DN11" s="44">
        <v>0.72847684991327899</v>
      </c>
      <c r="DO11" s="44">
        <v>0.83850175067903199</v>
      </c>
      <c r="DP11" s="44">
        <v>0.82088039891846298</v>
      </c>
      <c r="DQ11" s="44">
        <v>0.84660840863948705</v>
      </c>
      <c r="DR11" s="45">
        <v>0.80613753425831003</v>
      </c>
      <c r="DS11" s="45">
        <v>0.86219564826353401</v>
      </c>
      <c r="DT11" s="45">
        <v>0.85024276053313896</v>
      </c>
      <c r="DU11" s="45">
        <v>0.81193386300718295</v>
      </c>
      <c r="DV11" s="45">
        <v>0.85718569092228603</v>
      </c>
      <c r="DW11" s="45">
        <v>0.90636604280890398</v>
      </c>
      <c r="DX11" s="45">
        <v>0.83213298028907101</v>
      </c>
    </row>
    <row r="12" spans="1:128">
      <c r="A12" s="43">
        <f t="shared" si="0"/>
        <v>1.4219178082191781</v>
      </c>
      <c r="B12" s="18">
        <v>8</v>
      </c>
      <c r="C12" s="12">
        <v>154</v>
      </c>
      <c r="D12" s="12">
        <v>0.75228072334732998</v>
      </c>
      <c r="E12" s="12">
        <v>0.48851894653121603</v>
      </c>
      <c r="F12" s="92">
        <f>$D12^Parameter!$D$325</f>
        <v>0.80089641214015439</v>
      </c>
      <c r="G12" s="92">
        <f>$E12^Parameter!$D$318</f>
        <v>0.59702788588548095</v>
      </c>
      <c r="H12" s="92">
        <f>$D12^Parameter!$D$326</f>
        <v>0.79634993102764318</v>
      </c>
      <c r="I12" s="92">
        <f>$E12^Parameter!$D$319</f>
        <v>0.63224310764517022</v>
      </c>
      <c r="J12" s="92">
        <f>$D12^Parameter!$D$328</f>
        <v>0.80501043376811099</v>
      </c>
      <c r="K12" s="92">
        <f>$E12^Parameter!$D$321</f>
        <v>0.72807222812669559</v>
      </c>
      <c r="L12" s="92">
        <f>$D12^Parameter!$D$329</f>
        <v>0.85265386054936798</v>
      </c>
      <c r="M12" s="92">
        <f>$E12^Parameter!$D$322</f>
        <v>0.70396633657368868</v>
      </c>
      <c r="N12" s="92">
        <f>$D12^Parameter!$D$330</f>
        <v>0.79408637809551974</v>
      </c>
      <c r="O12" s="92">
        <f>$E12^Parameter!$D$323</f>
        <v>0.75084892748914633</v>
      </c>
      <c r="P12" s="92">
        <f>$D12^Parameter!$D$327</f>
        <v>0.76262966866354709</v>
      </c>
      <c r="Q12" s="92">
        <f>$E12^Parameter!$D$320</f>
        <v>0.59959959121564343</v>
      </c>
      <c r="R12" s="12">
        <f>$D12^EXP(Parameter!$D$96+Parameter!$D$103*(($B12/30.2*21)^(1)))</f>
        <v>0.82033142184282826</v>
      </c>
      <c r="S12" s="12">
        <f>$E12^EXP(Parameter!$D$81+Parameter!$D$88*($B12/30.2*21)^(-2))</f>
        <v>0.63877736287621867</v>
      </c>
      <c r="T12" s="12">
        <f>$D12^EXP(Parameter!$D$97+Parameter!$D$104*(($B12*21/30.2)^(1)))</f>
        <v>0.79731867521445687</v>
      </c>
      <c r="U12" s="12">
        <f>$E12^EXP(Parameter!$D$82+Parameter!$D$89*($B12/30.2*21)^(-2))</f>
        <v>0.66613526097005071</v>
      </c>
      <c r="V12" s="12">
        <f>$D12^EXP(Parameter!$D$99+Parameter!$D$106*(($B12*21/30.2)^(1)))</f>
        <v>0.80923652406949687</v>
      </c>
      <c r="W12" s="12">
        <f>$E12^EXP(Parameter!$D$84+Parameter!$D$91*($B12/30.2*21)^(-2))</f>
        <v>0.75167818900775696</v>
      </c>
      <c r="X12" s="12">
        <f>$D12^EXP(Parameter!$D$100+Parameter!$D$107*(($B12*21/30.2)^(1)))</f>
        <v>0.87159319764049581</v>
      </c>
      <c r="Y12" s="12">
        <f>$E12^EXP(Parameter!$D$85+Parameter!$D$92*($B12/30.2*21)^(-2))</f>
        <v>0.72707482059947504</v>
      </c>
      <c r="Z12" s="12">
        <f>$D12^EXP(Parameter!$D$101+Parameter!$D$108*(($B12*21/30.2)^(1)))</f>
        <v>0.81647683646257529</v>
      </c>
      <c r="AA12" s="12">
        <f>$E12^EXP(Parameter!$D$86+Parameter!$D$93*($B12/30.2*21)^(-2))</f>
        <v>0.7550245377643009</v>
      </c>
      <c r="AB12" s="12">
        <f>$D12^EXP(Parameter!$D$98+Parameter!$D$105*(($B12*21/30.2)^(1)))</f>
        <v>0.76583887550323781</v>
      </c>
      <c r="AC12" s="12">
        <f>$E12^EXP(Parameter!$D$83+Parameter!$D$90*($B12/30.2*21)^(-2))</f>
        <v>0.6092453780177074</v>
      </c>
      <c r="AD12" s="87">
        <f>$D12^EXP(Parameter!$D$133+Parameter!$D$140*(($B12*21/30.2)^(-0.5))+Parameter!$D$147*((LN($B12*21/30.2))))</f>
        <v>0.8459004854590455</v>
      </c>
      <c r="AE12" s="12">
        <f>$E12^EXP(Parameter!$D$111+Parameter!$D$118*(($B12*21/30.2)^(-1))+Parameter!$D$125*(($B12*21/30.2)^(-0.5)))</f>
        <v>0.58759776589295309</v>
      </c>
      <c r="AF12" s="12">
        <f>$D12^EXP(Parameter!$D$134+Parameter!$D$141*(($B12*21/30.2)^(-0.5))+Parameter!$D$148*((LN($B12*21/30.2))))</f>
        <v>0.80918126515702515</v>
      </c>
      <c r="AG12" s="12">
        <f>$E12^EXP(Parameter!$D$112+Parameter!$D$119*(($B12*21/30.2)^(-1))+Parameter!$D$126*(($B12*21/30.2)^(-0.5)))</f>
        <v>0.65258078654688267</v>
      </c>
      <c r="AH12" s="12">
        <f>$D12^EXP(Parameter!$D$136+Parameter!$D$143*(($B12*21/30.2)^(-0.5))+Parameter!$D$150*((LN($B12*21/30.2))))</f>
        <v>0.84196994488751054</v>
      </c>
      <c r="AI12" s="12">
        <f>$E12^EXP(Parameter!$D$114+Parameter!$D$121*(($B12*21/30.2)^(-1))+Parameter!$D$128*(($B12*21/30.2)^(-0.5)))</f>
        <v>0.76460838219288652</v>
      </c>
      <c r="AJ12" s="12">
        <f>$D12^EXP(Parameter!$D$137+Parameter!$D$144*(($B12*21/30.2)^(-0.5))+Parameter!$D$151*((LN($B12*21/30.2))))</f>
        <v>0.893120530026</v>
      </c>
      <c r="AK12" s="12">
        <f>$E12^EXP(Parameter!$D$115+Parameter!$D$122*(($B12*21/30.2)^(-1))+Parameter!$D$129*(($B12*21/30.2)^(-0.5)))</f>
        <v>0.71264207905559951</v>
      </c>
      <c r="AL12" s="12">
        <f>$D12^EXP(Parameter!$D$138+Parameter!$D$145*(($B12*21/30.2)^(-0.5))+Parameter!$D$152*((LN($B12*21/30.2))))</f>
        <v>0.85632497623676107</v>
      </c>
      <c r="AM12" s="12">
        <f>$E12^EXP(Parameter!$D$116+Parameter!$D$123*(($B12*21/30.2)^(-1))+Parameter!$D$130*(($B12*21/30.2)^(-0.5)))</f>
        <v>0.76899420588166889</v>
      </c>
      <c r="AN12" s="12">
        <f>$D12^EXP(Parameter!$D$135+Parameter!$D$142*(($B12*21/30.2)^(-0.5))+Parameter!$D$149*((LN($B12*21/30.2))))</f>
        <v>0.7817770027125146</v>
      </c>
      <c r="AO12" s="12">
        <f>$E12^EXP(Parameter!$D$113+Parameter!$D$120*(($B12*21/30.2)^(-1))+Parameter!$D$127*(($B12*21/30.2)^(-0.5)))</f>
        <v>0.63119077745269669</v>
      </c>
      <c r="AP12" s="87">
        <f>$D12^EXP(Parameter!$D$304+Parameter!$D$310*((LN($B12*21/30.2))))</f>
        <v>0.82932203289980144</v>
      </c>
      <c r="AQ12" s="88">
        <f>$E12^EXP(Parameter!$D$290+Parameter!$D$296*((LN($B12*21/30.2))))</f>
        <v>0.56163961018886555</v>
      </c>
      <c r="AR12" s="12">
        <f>$D12^EXP(Parameter!$D$305+Parameter!$D$311*((LN($B12*21/30.2))))</f>
        <v>0.80054226258511996</v>
      </c>
      <c r="AS12" s="88">
        <f>$E12^EXP(Parameter!$D$291+Parameter!$D$297*((LN($B12*21/30.2))))</f>
        <v>0.63959525233951997</v>
      </c>
      <c r="AT12" s="12">
        <f>$D12^EXP(Parameter!$D$305+Parameter!$D$307-Parameter!$D$306+(Parameter!$D$311+Parameter!$D$313-Parameter!$D$312)*((LN($B12*21/30.2))))</f>
        <v>0.81548611275518312</v>
      </c>
      <c r="AU12" s="88">
        <f>$E12^EXP(Parameter!$D$291+Parameter!$D$293-Parameter!$D$292+(Parameter!$D$297+Parameter!$D$299-Parameter!$D$298)*((LN($B12*21/30.2))))</f>
        <v>0.74168498086291601</v>
      </c>
      <c r="AV12" s="12">
        <f>$D12^EXP(Parameter!$D$308+Parameter!$D$314*((LN($B12*21/30.2))))</f>
        <v>0.87589358393070826</v>
      </c>
      <c r="AW12" s="88">
        <f>$E12^EXP(Parameter!$D$294+Parameter!$D$300*((LN($B12*21/30.2))))</f>
        <v>0.70103979176438458</v>
      </c>
      <c r="AX12" s="12">
        <f>$D12^EXP(Parameter!$D$305+Parameter!$D$309-Parameter!$D$306+(Parameter!$D$311+Parameter!$D$315-Parameter!$D$312)*((LN($B12*21/30.2))))</f>
        <v>0.8196643726183942</v>
      </c>
      <c r="AY12" s="88">
        <f>$E12^EXP(Parameter!$D$291+Parameter!$D$295-Parameter!$D$292+(Parameter!$D$297+Parameter!$D$301-Parameter!$D$298)*((LN($B12*21/30.2))))</f>
        <v>0.80157106239020348</v>
      </c>
      <c r="AZ12" s="12">
        <f>$D12^EXP(Parameter!D$305-Parameter!D$306+(Parameter!D$311-Parameter!D$312)*((LN($B12*21/30.2))))</f>
        <v>0.78231863589344752</v>
      </c>
      <c r="BA12" s="88">
        <f>$E12^EXP(Parameter!$D$291-Parameter!$D$292+(Parameter!$D$297-Parameter!$D$298)*((LN($B12*21/30.2))))</f>
        <v>0.65961790296399025</v>
      </c>
      <c r="BB12" s="89">
        <f>$D12^EXP(Parameter!$D$231)</f>
        <v>0.7660823211911848</v>
      </c>
      <c r="BC12" s="90">
        <f>$E12^EXP(Parameter!$D$216)</f>
        <v>0.56501910305614866</v>
      </c>
      <c r="BD12" s="91">
        <f>$D12^EXP(Parameter!$D$232)</f>
        <v>0.7999232194795769</v>
      </c>
      <c r="BE12" s="90">
        <f>$E12^EXP(Parameter!$D$217)</f>
        <v>0.65095046358518327</v>
      </c>
      <c r="BF12" s="91">
        <f>$D12^EXP(Parameter!$D$234)</f>
        <v>0.74049294176892355</v>
      </c>
      <c r="BG12" s="91">
        <f>$E12^EXP(Parameter!$D$219)</f>
        <v>0.70634350748681352</v>
      </c>
      <c r="BH12" s="91">
        <f>$D12^EXP(Parameter!$D$235)</f>
        <v>0.8515877166153597</v>
      </c>
      <c r="BI12" s="91">
        <f>$E12^EXP(Parameter!$D$220)</f>
        <v>0.71913388359347741</v>
      </c>
      <c r="BJ12" s="91">
        <f>$D12^EXP(Parameter!$D$236)</f>
        <v>0.7289435214157074</v>
      </c>
      <c r="BK12" s="91">
        <f>$E12^EXP(Parameter!$D$221)</f>
        <v>0.86153569664780982</v>
      </c>
      <c r="BL12" s="91">
        <f>$D12^EXP(Parameter!$D$233)</f>
        <v>0.79063404267381576</v>
      </c>
      <c r="BM12" s="91">
        <f>$E12^EXP(Parameter!$D$218)</f>
        <v>0.70363262020045581</v>
      </c>
      <c r="BN12" s="90">
        <f>$D12^EXP(Parameter!$D$268)</f>
        <v>0.76932934653609086</v>
      </c>
      <c r="BO12" s="91">
        <f>$E12^EXP(Parameter!$D$246)</f>
        <v>0.56308121411521195</v>
      </c>
      <c r="BP12" s="91">
        <f>$D12^EXP(Parameter!$D$269)</f>
        <v>0.80816419965218633</v>
      </c>
      <c r="BQ12" s="91">
        <f>$E12^EXP(Parameter!$D$247)</f>
        <v>0.65095046358518327</v>
      </c>
      <c r="BR12" s="91">
        <f>$D12^EXP(Parameter!$D$271)</f>
        <v>0.74991597677161892</v>
      </c>
      <c r="BS12" s="91">
        <f>$E12^EXP(Parameter!$D$249)</f>
        <v>0.70732447762426476</v>
      </c>
      <c r="BT12" s="91">
        <f>$D12^EXP(Parameter!$D$272)</f>
        <v>0.85172446913777955</v>
      </c>
      <c r="BU12" s="91">
        <f>$E12^EXP(Parameter!$D$250)</f>
        <v>0.72008102846868449</v>
      </c>
      <c r="BV12" s="91">
        <f>$D12^EXP(Parameter!$D$273)</f>
        <v>0.76072404840987506</v>
      </c>
      <c r="BW12" s="91">
        <f>$E12^EXP(Parameter!$D$251)</f>
        <v>0.85524515229906495</v>
      </c>
      <c r="BX12" s="91">
        <f>$D12^EXP(Parameter!$D$270)</f>
        <v>0.80081435944904</v>
      </c>
      <c r="BY12" s="91">
        <f>$E12^EXP(Parameter!$D$248)</f>
        <v>0.70288992007635553</v>
      </c>
      <c r="BZ12" s="90">
        <f>$D12^EXP(Parameter!$D$208)</f>
        <v>0.80134738245151338</v>
      </c>
      <c r="CA12" s="90">
        <f>$E12^EXP(Parameter!$D$200)</f>
        <v>0.61717115116194876</v>
      </c>
      <c r="CB12" s="90">
        <f>$D12^EXP(Parameter!$D$209)</f>
        <v>0.79026228677268562</v>
      </c>
      <c r="CC12" s="90">
        <f>$E12^EXP(Parameter!$D$201)</f>
        <v>0.64391402465843717</v>
      </c>
      <c r="CD12" s="90">
        <f>$D12^EXP(Parameter!$D$211)</f>
        <v>0.79523320114453733</v>
      </c>
      <c r="CE12" s="90">
        <f>$E12^EXP(Parameter!$D$203)</f>
        <v>0.72407806884883663</v>
      </c>
      <c r="CF12" s="90">
        <f>$D12^EXP(Parameter!$D$212)</f>
        <v>0.842304592742814</v>
      </c>
      <c r="CG12" s="90">
        <f>$E12^EXP(Parameter!$D$204)</f>
        <v>0.70412695163238903</v>
      </c>
      <c r="CH12" s="91">
        <f>$D12^EXP(Parameter!$D$213)</f>
        <v>0.78328163970852904</v>
      </c>
      <c r="CI12" s="90">
        <f>$E12^EXP(Parameter!$D$205)</f>
        <v>0.73669709534707584</v>
      </c>
      <c r="CJ12" s="91">
        <f>$D12^EXP(Parameter!$D$210)</f>
        <v>0.75099316339983901</v>
      </c>
      <c r="CK12" s="90">
        <f>$E12^EXP(Parameter!$D$202)</f>
        <v>0.60695553755279141</v>
      </c>
      <c r="CL12" s="12">
        <f>$D12^EXP(Parameter!$D$170+Parameter!$D$177*(LN($B12/30.2*21)))</f>
        <v>0.80848388856205844</v>
      </c>
      <c r="CM12" s="12">
        <f>$D12^EXP(Parameter!$D$155+Parameter!$D$162*(LN($B12/30.2*21)))</f>
        <v>0.82293880205419334</v>
      </c>
      <c r="CN12" s="12">
        <f>$D12^EXP(Parameter!$D$171+Parameter!$D$178*(LN($B12/30.2*21)))</f>
        <v>0.79297022863657074</v>
      </c>
      <c r="CO12" s="12">
        <f>$D12^EXP(Parameter!$D$156+Parameter!$D$163*(LN($B12/30.2*21)))</f>
        <v>0.84882651388412422</v>
      </c>
      <c r="CP12" s="12">
        <f>$D12^EXP(Parameter!$D$173+Parameter!$D$180*(LN($B12/30.2*21)))</f>
        <v>0.80109658636754688</v>
      </c>
      <c r="CQ12" s="12">
        <f>$D12^EXP(Parameter!$D$158+Parameter!$D$165*(LN($B12/30.2*21)))</f>
        <v>0.88754854922039306</v>
      </c>
      <c r="CR12" s="12">
        <f>$D12^EXP(Parameter!$D$174+Parameter!$D$181*(LN($B12/30.2*21)))</f>
        <v>0.85810943891953229</v>
      </c>
      <c r="CS12" s="12">
        <f>$D12^EXP(Parameter!$D$159+Parameter!$D$166*(LN($B12/30.2*21)))</f>
        <v>0.87302274413419945</v>
      </c>
      <c r="CT12" s="12">
        <f>$D12^EXP(Parameter!$D$175+Parameter!$D$182*(LN($B12/30.2*21)))</f>
        <v>0.80493140599699309</v>
      </c>
      <c r="CU12" s="12">
        <f>$D12^EXP(Parameter!$D$160+Parameter!$D$167*(LN($B12/30.2*21)))</f>
        <v>0.89673552141069923</v>
      </c>
      <c r="CV12" s="12">
        <f>$D12^EXP(Parameter!$D$172+Parameter!$D$179*(LN($B12/30.2*21)))</f>
        <v>0.76313936391516257</v>
      </c>
      <c r="CW12" s="41">
        <f>$D12^EXP(Parameter!$D$157+Parameter!$D$164*(LN($B12/30.2*21)))</f>
        <v>0.81914706449100594</v>
      </c>
      <c r="CX12" s="12">
        <f t="shared" si="2"/>
        <v>0.82033142184282826</v>
      </c>
      <c r="CY12" s="85">
        <v>0.54586671493125705</v>
      </c>
      <c r="CZ12" s="12">
        <f t="shared" si="1"/>
        <v>0.79731867521445687</v>
      </c>
      <c r="DA12" s="85">
        <v>0.61332646008645597</v>
      </c>
      <c r="DB12" s="12">
        <f t="shared" si="1"/>
        <v>0.80923652406949687</v>
      </c>
      <c r="DC12" s="41">
        <v>0.71751034764360599</v>
      </c>
      <c r="DD12" s="12">
        <f t="shared" si="1"/>
        <v>0.87159319764049581</v>
      </c>
      <c r="DE12" s="85">
        <v>0.67402481315229601</v>
      </c>
      <c r="DF12" s="12">
        <f t="shared" si="1"/>
        <v>0.81647683646257529</v>
      </c>
      <c r="DG12" s="41">
        <v>0.75447737094523504</v>
      </c>
      <c r="DH12" s="12">
        <f t="shared" si="1"/>
        <v>0.76583887550323781</v>
      </c>
      <c r="DI12" s="41">
        <v>0.65241649652002298</v>
      </c>
      <c r="DJ12" s="46">
        <v>7</v>
      </c>
      <c r="DK12" s="44">
        <v>0.52477866724936395</v>
      </c>
      <c r="DL12" s="44">
        <v>0.62606391057710797</v>
      </c>
      <c r="DM12" s="44">
        <v>0.69975396034853898</v>
      </c>
      <c r="DN12" s="44">
        <v>0.67071551088314496</v>
      </c>
      <c r="DO12" s="44">
        <v>0.79503794384605297</v>
      </c>
      <c r="DP12" s="44">
        <v>0.77459423426498697</v>
      </c>
      <c r="DQ12" s="44">
        <v>0.80452141637473595</v>
      </c>
      <c r="DR12" s="45">
        <v>0.76880806502264198</v>
      </c>
      <c r="DS12" s="45">
        <v>0.83176566086344705</v>
      </c>
      <c r="DT12" s="45">
        <v>0.81818285087611298</v>
      </c>
      <c r="DU12" s="45">
        <v>0.77523489335762696</v>
      </c>
      <c r="DV12" s="45">
        <v>0.826061170801069</v>
      </c>
      <c r="DW12" s="45">
        <v>0.88285558747982595</v>
      </c>
      <c r="DX12" s="45">
        <v>0.79777409527709997</v>
      </c>
    </row>
    <row r="13" spans="1:128">
      <c r="A13" s="43">
        <f t="shared" si="0"/>
        <v>1.4821917808219178</v>
      </c>
      <c r="B13" s="18">
        <v>9</v>
      </c>
      <c r="C13" s="12">
        <v>176</v>
      </c>
      <c r="D13" s="12">
        <v>0.71813524051974198</v>
      </c>
      <c r="E13" s="12">
        <v>0.43427485699450502</v>
      </c>
      <c r="F13" s="92">
        <f>$D13^Parameter!$D$325</f>
        <v>0.77239751250134114</v>
      </c>
      <c r="G13" s="92">
        <f>$E13^Parameter!$D$318</f>
        <v>0.5485176085461877</v>
      </c>
      <c r="H13" s="92">
        <f>$D13^Parameter!$D$326</f>
        <v>0.76729963436449033</v>
      </c>
      <c r="I13" s="92">
        <f>$E13^Parameter!$D$319</f>
        <v>0.58636683559831604</v>
      </c>
      <c r="J13" s="92">
        <f>$D13^Parameter!$D$328</f>
        <v>0.77701455518693519</v>
      </c>
      <c r="K13" s="92">
        <f>$E13^Parameter!$D$321</f>
        <v>0.69108227758540508</v>
      </c>
      <c r="L13" s="92">
        <f>$D13^Parameter!$D$329</f>
        <v>0.83075983972946188</v>
      </c>
      <c r="M13" s="92">
        <f>$E13^Parameter!$D$322</f>
        <v>0.66451485840346103</v>
      </c>
      <c r="N13" s="92">
        <f>$D13^Parameter!$D$330</f>
        <v>0.76476332659321267</v>
      </c>
      <c r="O13" s="92">
        <f>$E13^Parameter!$D$323</f>
        <v>0.71631801635003534</v>
      </c>
      <c r="P13" s="92">
        <f>$D13^Parameter!$D$327</f>
        <v>0.72963950424013746</v>
      </c>
      <c r="Q13" s="92">
        <f>$E13^Parameter!$D$320</f>
        <v>0.5512695263578965</v>
      </c>
      <c r="R13" s="12">
        <f>$D13^EXP(Parameter!$D$96+Parameter!$D$103*(($B13/30.2*21)^(1)))</f>
        <v>0.79168437613105558</v>
      </c>
      <c r="S13" s="12">
        <f>$E13^EXP(Parameter!$D$81+Parameter!$D$88*($B13/30.2*21)^(-2))</f>
        <v>0.59459946693953691</v>
      </c>
      <c r="T13" s="12">
        <f>$D13^EXP(Parameter!$D$97+Parameter!$D$104*(($B13*21/30.2)^(1)))</f>
        <v>0.76725699595567554</v>
      </c>
      <c r="U13" s="12">
        <f>$E13^EXP(Parameter!$D$82+Parameter!$D$89*($B13/30.2*21)^(-2))</f>
        <v>0.6237902266163875</v>
      </c>
      <c r="V13" s="12">
        <f>$D13^EXP(Parameter!$D$99+Parameter!$D$106*(($B13*21/30.2)^(1)))</f>
        <v>0.78015024749708417</v>
      </c>
      <c r="W13" s="12">
        <f>$E13^EXP(Parameter!$D$84+Parameter!$D$91*($B13/30.2*21)^(-2))</f>
        <v>0.71848023895485447</v>
      </c>
      <c r="X13" s="12">
        <f>$D13^EXP(Parameter!$D$100+Parameter!$D$107*(($B13*21/30.2)^(1)))</f>
        <v>0.84939572203941338</v>
      </c>
      <c r="Y13" s="12">
        <f>$E13^EXP(Parameter!$D$85+Parameter!$D$92*($B13/30.2*21)^(-2))</f>
        <v>0.69084571733130606</v>
      </c>
      <c r="Z13" s="12">
        <f>$D13^EXP(Parameter!$D$101+Parameter!$D$108*(($B13*21/30.2)^(1)))</f>
        <v>0.78624897781652403</v>
      </c>
      <c r="AA13" s="12">
        <f>$E13^EXP(Parameter!$D$86+Parameter!$D$93*($B13/30.2*21)^(-2))</f>
        <v>0.72017346347226785</v>
      </c>
      <c r="AB13" s="12">
        <f>$D13^EXP(Parameter!$D$98+Parameter!$D$105*(($B13*21/30.2)^(1)))</f>
        <v>0.73146719378913905</v>
      </c>
      <c r="AC13" s="12">
        <f>$E13^EXP(Parameter!$D$83+Parameter!$D$90*($B13/30.2*21)^(-2))</f>
        <v>0.56075316081970494</v>
      </c>
      <c r="AD13" s="87">
        <f>$D13^EXP(Parameter!$D$133+Parameter!$D$140*(($B13*21/30.2)^(-0.5))+Parameter!$D$147*((LN($B13*21/30.2))))</f>
        <v>0.82139151971929303</v>
      </c>
      <c r="AE13" s="12">
        <f>$E13^EXP(Parameter!$D$111+Parameter!$D$118*(($B13*21/30.2)^(-1))+Parameter!$D$125*(($B13*21/30.2)^(-0.5)))</f>
        <v>0.55182916659940595</v>
      </c>
      <c r="AF13" s="12">
        <f>$D13^EXP(Parameter!$D$134+Parameter!$D$141*(($B13*21/30.2)^(-0.5))+Parameter!$D$148*((LN($B13*21/30.2))))</f>
        <v>0.77982507511432053</v>
      </c>
      <c r="AG13" s="12">
        <f>$E13^EXP(Parameter!$D$112+Parameter!$D$119*(($B13*21/30.2)^(-1))+Parameter!$D$126*(($B13*21/30.2)^(-0.5)))</f>
        <v>0.6103252794932309</v>
      </c>
      <c r="AH13" s="12">
        <f>$D13^EXP(Parameter!$D$136+Parameter!$D$143*(($B13*21/30.2)^(-0.5))+Parameter!$D$150*((LN($B13*21/30.2))))</f>
        <v>0.81705334196066337</v>
      </c>
      <c r="AI13" s="12">
        <f>$E13^EXP(Parameter!$D$114+Parameter!$D$121*(($B13*21/30.2)^(-1))+Parameter!$D$128*(($B13*21/30.2)^(-0.5)))</f>
        <v>0.72339927056282582</v>
      </c>
      <c r="AJ13" s="12">
        <f>$D13^EXP(Parameter!$D$137+Parameter!$D$144*(($B13*21/30.2)^(-0.5))+Parameter!$D$151*((LN($B13*21/30.2))))</f>
        <v>0.87397236669010314</v>
      </c>
      <c r="AK13" s="12">
        <f>$E13^EXP(Parameter!$D$115+Parameter!$D$122*(($B13*21/30.2)^(-1))+Parameter!$D$129*(($B13*21/30.2)^(-0.5)))</f>
        <v>0.67277912731573775</v>
      </c>
      <c r="AL13" s="12">
        <f>$D13^EXP(Parameter!$D$138+Parameter!$D$145*(($B13*21/30.2)^(-0.5))+Parameter!$D$152*((LN($B13*21/30.2))))</f>
        <v>0.83047260720043414</v>
      </c>
      <c r="AM13" s="12">
        <f>$E13^EXP(Parameter!$D$116+Parameter!$D$123*(($B13*21/30.2)^(-1))+Parameter!$D$130*(($B13*21/30.2)^(-0.5)))</f>
        <v>0.72086475295450281</v>
      </c>
      <c r="AN13" s="12">
        <f>$D13^EXP(Parameter!$D$135+Parameter!$D$142*(($B13*21/30.2)^(-0.5))+Parameter!$D$149*((LN($B13*21/30.2))))</f>
        <v>0.7468956001108058</v>
      </c>
      <c r="AO13" s="12">
        <f>$E13^EXP(Parameter!$D$113+Parameter!$D$120*(($B13*21/30.2)^(-1))+Parameter!$D$127*(($B13*21/30.2)^(-0.5)))</f>
        <v>0.56360706328999244</v>
      </c>
      <c r="AP13" s="87">
        <f>$D13^EXP(Parameter!$D$304+Parameter!$D$310*((LN($B13*21/30.2))))</f>
        <v>0.80173903000565361</v>
      </c>
      <c r="AQ13" s="88">
        <f>$E13^EXP(Parameter!$D$290+Parameter!$D$296*((LN($B13*21/30.2))))</f>
        <v>0.51660798821726717</v>
      </c>
      <c r="AR13" s="12">
        <f>$D13^EXP(Parameter!$D$305+Parameter!$D$311*((LN($B13*21/30.2))))</f>
        <v>0.77085460423728647</v>
      </c>
      <c r="AS13" s="88">
        <f>$E13^EXP(Parameter!$D$291+Parameter!$D$297*((LN($B13*21/30.2))))</f>
        <v>0.59624833100258146</v>
      </c>
      <c r="AT13" s="12">
        <f>$D13^EXP(Parameter!$D$305+Parameter!$D$307-Parameter!$D$306+(Parameter!$D$311+Parameter!$D$313-Parameter!$D$312)*((LN($B13*21/30.2))))</f>
        <v>0.78688319875350876</v>
      </c>
      <c r="AU13" s="88">
        <f>$E13^EXP(Parameter!$D$291+Parameter!$D$293-Parameter!$D$292+(Parameter!$D$297+Parameter!$D$299-Parameter!$D$298)*((LN($B13*21/30.2))))</f>
        <v>0.70521667280244282</v>
      </c>
      <c r="AV13" s="12">
        <f>$D13^EXP(Parameter!$D$308+Parameter!$D$314*((LN($B13*21/30.2))))</f>
        <v>0.85421558039943091</v>
      </c>
      <c r="AW13" s="88">
        <f>$E13^EXP(Parameter!$D$294+Parameter!$D$300*((LN($B13*21/30.2))))</f>
        <v>0.6615745136714376</v>
      </c>
      <c r="AX13" s="12">
        <f>$D13^EXP(Parameter!$D$305+Parameter!$D$309-Parameter!$D$306+(Parameter!$D$311+Parameter!$D$315-Parameter!$D$312)*((LN($B13*21/30.2))))</f>
        <v>0.79027597806997674</v>
      </c>
      <c r="AY13" s="88">
        <f>$E13^EXP(Parameter!$D$291+Parameter!$D$295-Parameter!$D$292+(Parameter!$D$297+Parameter!$D$301-Parameter!$D$298)*((LN($B13*21/30.2))))</f>
        <v>0.76474579734914494</v>
      </c>
      <c r="AZ13" s="12">
        <f>$D13^EXP(Parameter!D$305-Parameter!D$306+(Parameter!D$311-Parameter!D$312)*((LN($B13*21/30.2))))</f>
        <v>0.74881601807539044</v>
      </c>
      <c r="BA13" s="88">
        <f>$E13^EXP(Parameter!$D$291-Parameter!$D$292+(Parameter!$D$297-Parameter!$D$298)*((LN($B13*21/30.2))))</f>
        <v>0.60622676085843397</v>
      </c>
      <c r="BB13" s="89">
        <f>$D13^EXP(Parameter!$D$231)</f>
        <v>0.73348328657202488</v>
      </c>
      <c r="BC13" s="90">
        <f>$E13^EXP(Parameter!$D$216)</f>
        <v>0.5144310219552628</v>
      </c>
      <c r="BD13" s="91">
        <f>$D13^EXP(Parameter!$D$232)</f>
        <v>0.77130589287170748</v>
      </c>
      <c r="BE13" s="90">
        <f>$E13^EXP(Parameter!$D$217)</f>
        <v>0.60661605737597157</v>
      </c>
      <c r="BF13" s="91">
        <f>$D13^EXP(Parameter!$D$234)</f>
        <v>0.7050629592388159</v>
      </c>
      <c r="BG13" s="91">
        <f>$E13^EXP(Parameter!$D$219)</f>
        <v>0.66712821326580929</v>
      </c>
      <c r="BH13" s="91">
        <f>$D13^EXP(Parameter!$D$235)</f>
        <v>0.82955167733296309</v>
      </c>
      <c r="BI13" s="91">
        <f>$E13^EXP(Parameter!$D$220)</f>
        <v>0.68121408809830264</v>
      </c>
      <c r="BJ13" s="91">
        <f>$D13^EXP(Parameter!$D$236)</f>
        <v>0.69228790488583791</v>
      </c>
      <c r="BK13" s="91">
        <f>$E13^EXP(Parameter!$D$221)</f>
        <v>0.84069543275399283</v>
      </c>
      <c r="BL13" s="91">
        <f>$D13^EXP(Parameter!$D$233)</f>
        <v>0.7608972621863731</v>
      </c>
      <c r="BM13" s="91">
        <f>$E13^EXP(Parameter!$D$218)</f>
        <v>0.66414810155532877</v>
      </c>
      <c r="BN13" s="90">
        <f>$D13^EXP(Parameter!$D$268)</f>
        <v>0.73710072813595584</v>
      </c>
      <c r="BO13" s="91">
        <f>$E13^EXP(Parameter!$D$246)</f>
        <v>0.51237733033256316</v>
      </c>
      <c r="BP13" s="91">
        <f>$D13^EXP(Parameter!$D$269)</f>
        <v>0.78055654102646821</v>
      </c>
      <c r="BQ13" s="91">
        <f>$E13^EXP(Parameter!$D$247)</f>
        <v>0.60661605737597157</v>
      </c>
      <c r="BR13" s="91">
        <f>$D13^EXP(Parameter!$D$271)</f>
        <v>0.71551011256808006</v>
      </c>
      <c r="BS13" s="91">
        <f>$E13^EXP(Parameter!$D$249)</f>
        <v>0.66820706929084417</v>
      </c>
      <c r="BT13" s="91">
        <f>$D13^EXP(Parameter!$D$272)</f>
        <v>0.82970663253591792</v>
      </c>
      <c r="BU13" s="91">
        <f>$E13^EXP(Parameter!$D$250)</f>
        <v>0.68225881332102511</v>
      </c>
      <c r="BV13" s="91">
        <f>$D13^EXP(Parameter!$D$273)</f>
        <v>0.72751922307669481</v>
      </c>
      <c r="BW13" s="91">
        <f>$E13^EXP(Parameter!$D$251)</f>
        <v>0.83355281582988983</v>
      </c>
      <c r="BX13" s="91">
        <f>$D13^EXP(Parameter!$D$270)</f>
        <v>0.77230546652959897</v>
      </c>
      <c r="BY13" s="91">
        <f>$E13^EXP(Parameter!$D$248)</f>
        <v>0.66333197102598207</v>
      </c>
      <c r="BZ13" s="90">
        <f>$D13^EXP(Parameter!$D$208)</f>
        <v>0.77290343441423093</v>
      </c>
      <c r="CA13" s="90">
        <f>$E13^EXP(Parameter!$D$200)</f>
        <v>0.57012396838500745</v>
      </c>
      <c r="CB13" s="90">
        <f>$D13^EXP(Parameter!$D$209)</f>
        <v>0.76048111900047688</v>
      </c>
      <c r="CC13" s="90">
        <f>$E13^EXP(Parameter!$D$201)</f>
        <v>0.59898830264947955</v>
      </c>
      <c r="CD13" s="90">
        <f>$D13^EXP(Parameter!$D$211)</f>
        <v>0.76604819291045567</v>
      </c>
      <c r="CE13" s="90">
        <f>$E13^EXP(Parameter!$D$203)</f>
        <v>0.6866701361017562</v>
      </c>
      <c r="CF13" s="90">
        <f>$D13^EXP(Parameter!$D$212)</f>
        <v>0.81904242965248319</v>
      </c>
      <c r="CG13" s="90">
        <f>$E13^EXP(Parameter!$D$204)</f>
        <v>0.6646913857659027</v>
      </c>
      <c r="CH13" s="91">
        <f>$D13^EXP(Parameter!$D$213)</f>
        <v>0.75267293534174062</v>
      </c>
      <c r="CI13" s="90">
        <f>$E13^EXP(Parameter!$D$205)</f>
        <v>0.70062327072396902</v>
      </c>
      <c r="CJ13" s="91">
        <f>$D13^EXP(Parameter!$D$210)</f>
        <v>0.71670574055254954</v>
      </c>
      <c r="CK13" s="90">
        <f>$E13^EXP(Parameter!$D$202)</f>
        <v>0.55915162786469585</v>
      </c>
      <c r="CL13" s="12">
        <f>$D13^EXP(Parameter!$D$170+Parameter!$D$177*(LN($B13/30.2*21)))</f>
        <v>0.77915834165356124</v>
      </c>
      <c r="CM13" s="12">
        <f>$D13^EXP(Parameter!$D$155+Parameter!$D$162*(LN($B13/30.2*21)))</f>
        <v>0.80252355372854955</v>
      </c>
      <c r="CN13" s="12">
        <f>$D13^EXP(Parameter!$D$171+Parameter!$D$178*(LN($B13/30.2*21)))</f>
        <v>0.76251649427033397</v>
      </c>
      <c r="CO13" s="12">
        <f>$D13^EXP(Parameter!$D$156+Parameter!$D$163*(LN($B13/30.2*21)))</f>
        <v>0.82915099268307213</v>
      </c>
      <c r="CP13" s="12">
        <f>$D13^EXP(Parameter!$D$173+Parameter!$D$180*(LN($B13/30.2*21)))</f>
        <v>0.77099738785800009</v>
      </c>
      <c r="CQ13" s="12">
        <f>$D13^EXP(Parameter!$D$158+Parameter!$D$165*(LN($B13/30.2*21)))</f>
        <v>0.87120348380142021</v>
      </c>
      <c r="CR13" s="12">
        <f>$D13^EXP(Parameter!$D$174+Parameter!$D$181*(LN($B13/30.2*21)))</f>
        <v>0.83359923496134025</v>
      </c>
      <c r="CS13" s="12">
        <f>$D13^EXP(Parameter!$D$159+Parameter!$D$166*(LN($B13/30.2*21)))</f>
        <v>0.85605071889217832</v>
      </c>
      <c r="CT13" s="12">
        <f>$D13^EXP(Parameter!$D$175+Parameter!$D$182*(LN($B13/30.2*21)))</f>
        <v>0.77238297986856119</v>
      </c>
      <c r="CU13" s="12">
        <f>$D13^EXP(Parameter!$D$160+Parameter!$D$167*(LN($B13/30.2*21)))</f>
        <v>0.87849632723968507</v>
      </c>
      <c r="CV13" s="12">
        <f>$D13^EXP(Parameter!$D$172+Parameter!$D$179*(LN($B13/30.2*21)))</f>
        <v>0.72727340840153898</v>
      </c>
      <c r="CW13" s="41">
        <f>$D13^EXP(Parameter!$D$157+Parameter!$D$164*(LN($B13/30.2*21)))</f>
        <v>0.78660816182821047</v>
      </c>
      <c r="CX13" s="12">
        <f t="shared" si="2"/>
        <v>0.79168437613105558</v>
      </c>
      <c r="CY13" s="85">
        <v>0.49823971620402902</v>
      </c>
      <c r="CZ13" s="12">
        <f t="shared" si="1"/>
        <v>0.76725699595567554</v>
      </c>
      <c r="DA13" s="85">
        <v>0.56958555806660804</v>
      </c>
      <c r="DB13" s="12">
        <f t="shared" si="1"/>
        <v>0.78015024749708417</v>
      </c>
      <c r="DC13" s="41">
        <v>0.68023085190872801</v>
      </c>
      <c r="DD13" s="12">
        <f t="shared" si="1"/>
        <v>0.84939572203941338</v>
      </c>
      <c r="DE13" s="85">
        <v>0.63356588941464598</v>
      </c>
      <c r="DF13" s="12">
        <f t="shared" si="1"/>
        <v>0.78624897781652403</v>
      </c>
      <c r="DG13" s="41">
        <v>0.71872388729091596</v>
      </c>
      <c r="DH13" s="12">
        <f t="shared" si="1"/>
        <v>0.73146719378913905</v>
      </c>
      <c r="DI13" s="41">
        <v>0.60355107095687899</v>
      </c>
      <c r="DJ13" s="46">
        <v>8</v>
      </c>
      <c r="DK13" s="44">
        <v>0.46636160559993201</v>
      </c>
      <c r="DL13" s="44">
        <v>0.56988762650145697</v>
      </c>
      <c r="DM13" s="44">
        <v>0.64775867854715097</v>
      </c>
      <c r="DN13" s="44">
        <v>0.616802110628348</v>
      </c>
      <c r="DO13" s="44">
        <v>0.75206522292354006</v>
      </c>
      <c r="DP13" s="44">
        <v>0.72930582123380505</v>
      </c>
      <c r="DQ13" s="44">
        <v>0.76270018727283495</v>
      </c>
      <c r="DR13" s="45">
        <v>0.73350524324474997</v>
      </c>
      <c r="DS13" s="45">
        <v>0.80219112729530095</v>
      </c>
      <c r="DT13" s="45">
        <v>0.78722202451093604</v>
      </c>
      <c r="DU13" s="45">
        <v>0.74043925230806795</v>
      </c>
      <c r="DV13" s="45">
        <v>0.79589360459018099</v>
      </c>
      <c r="DW13" s="45">
        <v>0.85936590021258596</v>
      </c>
      <c r="DX13" s="45">
        <v>0.76489126562327503</v>
      </c>
    </row>
    <row r="14" spans="1:128">
      <c r="A14" s="43">
        <f t="shared" si="0"/>
        <v>1.5424657534246575</v>
      </c>
      <c r="B14" s="18">
        <v>10</v>
      </c>
      <c r="C14" s="12">
        <v>198</v>
      </c>
      <c r="D14" s="12">
        <v>0.68601395664054599</v>
      </c>
      <c r="E14" s="12">
        <v>0.38705639372767903</v>
      </c>
      <c r="F14" s="92">
        <f>$D14^Parameter!$D$325</f>
        <v>0.74531472579755598</v>
      </c>
      <c r="G14" s="92">
        <f>$E14^Parameter!$D$318</f>
        <v>0.50489079987229168</v>
      </c>
      <c r="H14" s="92">
        <f>$D14^Parameter!$D$326</f>
        <v>0.73971829684144808</v>
      </c>
      <c r="I14" s="92">
        <f>$E14^Parameter!$D$319</f>
        <v>0.54472275462799247</v>
      </c>
      <c r="J14" s="92">
        <f>$D14^Parameter!$D$328</f>
        <v>0.75038770384556785</v>
      </c>
      <c r="K14" s="92">
        <f>$E14^Parameter!$D$321</f>
        <v>0.65672566799263166</v>
      </c>
      <c r="L14" s="92">
        <f>$D14^Parameter!$D$329</f>
        <v>0.80974160235890202</v>
      </c>
      <c r="M14" s="92">
        <f>$E14^Parameter!$D$322</f>
        <v>0.62807192462924422</v>
      </c>
      <c r="N14" s="92">
        <f>$D14^Parameter!$D$330</f>
        <v>0.73693586059243554</v>
      </c>
      <c r="O14" s="92">
        <f>$E14^Parameter!$D$323</f>
        <v>0.68408441821175159</v>
      </c>
      <c r="P14" s="92">
        <f>$D14^Parameter!$D$327</f>
        <v>0.69853628416952662</v>
      </c>
      <c r="Q14" s="92">
        <f>$E14^Parameter!$D$320</f>
        <v>0.50777441158885894</v>
      </c>
      <c r="R14" s="12">
        <f>$D14^EXP(Parameter!$D$96+Parameter!$D$103*(($B14/30.2*21)^(1)))</f>
        <v>0.7636848892775252</v>
      </c>
      <c r="S14" s="12">
        <f>$E14^EXP(Parameter!$D$81+Parameter!$D$88*($B14/30.2*21)^(-2))</f>
        <v>0.55432036673454455</v>
      </c>
      <c r="T14" s="12">
        <f>$D14^EXP(Parameter!$D$97+Parameter!$D$104*(($B14*21/30.2)^(1)))</f>
        <v>0.73842830571671736</v>
      </c>
      <c r="U14" s="12">
        <f>$E14^EXP(Parameter!$D$82+Parameter!$D$89*($B14/30.2*21)^(-2))</f>
        <v>0.58496569169667101</v>
      </c>
      <c r="V14" s="12">
        <f>$D14^EXP(Parameter!$D$99+Parameter!$D$106*(($B14*21/30.2)^(1)))</f>
        <v>0.75205258441087408</v>
      </c>
      <c r="W14" s="12">
        <f>$E14^EXP(Parameter!$D$84+Parameter!$D$91*($B14/30.2*21)^(-2))</f>
        <v>0.68739715393156098</v>
      </c>
      <c r="X14" s="12">
        <f>$D14^EXP(Parameter!$D$100+Parameter!$D$107*(($B14*21/30.2)^(1)))</f>
        <v>0.82720223530837345</v>
      </c>
      <c r="Y14" s="12">
        <f>$E14^EXP(Parameter!$D$85+Parameter!$D$92*($B14/30.2*21)^(-2))</f>
        <v>0.65713821205286682</v>
      </c>
      <c r="Z14" s="12">
        <f>$D14^EXP(Parameter!$D$101+Parameter!$D$108*(($B14*21/30.2)^(1)))</f>
        <v>0.75646457715768267</v>
      </c>
      <c r="AA14" s="12">
        <f>$E14^EXP(Parameter!$D$86+Parameter!$D$93*($B14/30.2*21)^(-2))</f>
        <v>0.68766442268130035</v>
      </c>
      <c r="AB14" s="12">
        <f>$D14^EXP(Parameter!$D$98+Parameter!$D$105*(($B14*21/30.2)^(1)))</f>
        <v>0.69861639418735366</v>
      </c>
      <c r="AC14" s="12">
        <f>$E14^EXP(Parameter!$D$83+Parameter!$D$90*($B14/30.2*21)^(-2))</f>
        <v>0.51708368741225419</v>
      </c>
      <c r="AD14" s="87">
        <f>$D14^EXP(Parameter!$D$133+Parameter!$D$140*(($B14*21/30.2)^(-0.5))+Parameter!$D$147*((LN($B14*21/30.2))))</f>
        <v>0.79633015935376672</v>
      </c>
      <c r="AE14" s="12">
        <f>$E14^EXP(Parameter!$D$111+Parameter!$D$118*(($B14*21/30.2)^(-1))+Parameter!$D$125*(($B14*21/30.2)^(-0.5)))</f>
        <v>0.52085026356222919</v>
      </c>
      <c r="AF14" s="12">
        <f>$D14^EXP(Parameter!$D$134+Parameter!$D$141*(($B14*21/30.2)^(-0.5))+Parameter!$D$148*((LN($B14*21/30.2))))</f>
        <v>0.75104205431652127</v>
      </c>
      <c r="AG14" s="12">
        <f>$E14^EXP(Parameter!$D$112+Parameter!$D$119*(($B14*21/30.2)^(-1))+Parameter!$D$126*(($B14*21/30.2)^(-0.5)))</f>
        <v>0.57187325321204596</v>
      </c>
      <c r="AH14" s="12">
        <f>$D14^EXP(Parameter!$D$136+Parameter!$D$143*(($B14*21/30.2)^(-0.5))+Parameter!$D$150*((LN($B14*21/30.2))))</f>
        <v>0.79175373712595609</v>
      </c>
      <c r="AI14" s="12">
        <f>$E14^EXP(Parameter!$D$114+Parameter!$D$121*(($B14*21/30.2)^(-1))+Parameter!$D$128*(($B14*21/30.2)^(-0.5)))</f>
        <v>0.68280506538618269</v>
      </c>
      <c r="AJ14" s="12">
        <f>$D14^EXP(Parameter!$D$137+Parameter!$D$144*(($B14*21/30.2)^(-0.5))+Parameter!$D$151*((LN($B14*21/30.2))))</f>
        <v>0.85393350906917453</v>
      </c>
      <c r="AK14" s="12">
        <f>$E14^EXP(Parameter!$D$115+Parameter!$D$122*(($B14*21/30.2)^(-1))+Parameter!$D$129*(($B14*21/30.2)^(-0.5)))</f>
        <v>0.63542739907940016</v>
      </c>
      <c r="AL14" s="12">
        <f>$D14^EXP(Parameter!$D$138+Parameter!$D$145*(($B14*21/30.2)^(-0.5))+Parameter!$D$152*((LN($B14*21/30.2))))</f>
        <v>0.80294463792617077</v>
      </c>
      <c r="AM14" s="12">
        <f>$E14^EXP(Parameter!$D$116+Parameter!$D$123*(($B14*21/30.2)^(-1))+Parameter!$D$130*(($B14*21/30.2)^(-0.5)))</f>
        <v>0.67320124796462555</v>
      </c>
      <c r="AN14" s="12">
        <f>$D14^EXP(Parameter!$D$135+Parameter!$D$142*(($B14*21/30.2)^(-0.5))+Parameter!$D$149*((LN($B14*21/30.2))))</f>
        <v>0.7127355620632041</v>
      </c>
      <c r="AO14" s="12">
        <f>$E14^EXP(Parameter!$D$113+Parameter!$D$120*(($B14*21/30.2)^(-1))+Parameter!$D$127*(($B14*21/30.2)^(-0.5)))</f>
        <v>0.49939534666479707</v>
      </c>
      <c r="AP14" s="87">
        <f>$D14^EXP(Parameter!$D$304+Parameter!$D$310*((LN($B14*21/30.2))))</f>
        <v>0.77499079858200204</v>
      </c>
      <c r="AQ14" s="88">
        <f>$E14^EXP(Parameter!$D$290+Parameter!$D$296*((LN($B14*21/30.2))))</f>
        <v>0.47692752179527625</v>
      </c>
      <c r="AR14" s="12">
        <f>$D14^EXP(Parameter!$D$305+Parameter!$D$311*((LN($B14*21/30.2))))</f>
        <v>0.74249073738290661</v>
      </c>
      <c r="AS14" s="88">
        <f>$E14^EXP(Parameter!$D$291+Parameter!$D$297*((LN($B14*21/30.2))))</f>
        <v>0.55701060518081569</v>
      </c>
      <c r="AT14" s="12">
        <f>$D14^EXP(Parameter!$D$305+Parameter!$D$307-Parameter!$D$306+(Parameter!$D$311+Parameter!$D$313-Parameter!$D$312)*((LN($B14*21/30.2))))</f>
        <v>0.75935470947005357</v>
      </c>
      <c r="AU14" s="88">
        <f>$E14^EXP(Parameter!$D$291+Parameter!$D$293-Parameter!$D$292+(Parameter!$D$297+Parameter!$D$299-Parameter!$D$298)*((LN($B14*21/30.2))))</f>
        <v>0.67112565491980292</v>
      </c>
      <c r="AV14" s="12">
        <f>$D14^EXP(Parameter!$D$308+Parameter!$D$314*((LN($B14*21/30.2))))</f>
        <v>0.83283323109715768</v>
      </c>
      <c r="AW14" s="88">
        <f>$E14^EXP(Parameter!$D$294+Parameter!$D$300*((LN($B14*21/30.2))))</f>
        <v>0.62517453568263437</v>
      </c>
      <c r="AX14" s="12">
        <f>$D14^EXP(Parameter!$D$305+Parameter!$D$309-Parameter!$D$306+(Parameter!$D$311+Parameter!$D$315-Parameter!$D$312)*((LN($B14*21/30.2))))</f>
        <v>0.76177337658252187</v>
      </c>
      <c r="AY14" s="88">
        <f>$E14^EXP(Parameter!$D$291+Parameter!$D$295-Parameter!$D$292+(Parameter!$D$297+Parameter!$D$301-Parameter!$D$298)*((LN($B14*21/30.2))))</f>
        <v>0.72866876297158867</v>
      </c>
      <c r="AZ14" s="12">
        <f>$D14^EXP(Parameter!D$305-Parameter!D$306+(Parameter!D$311-Parameter!D$312)*((LN($B14*21/30.2))))</f>
        <v>0.71672707783016265</v>
      </c>
      <c r="BA14" s="88">
        <f>$E14^EXP(Parameter!$D$291-Parameter!$D$292+(Parameter!$D$297-Parameter!$D$298)*((LN($B14*21/30.2))))</f>
        <v>0.55631781599253916</v>
      </c>
      <c r="BB14" s="89">
        <f>$D14^EXP(Parameter!$D$231)</f>
        <v>0.70272632695877768</v>
      </c>
      <c r="BC14" s="90">
        <f>$E14^EXP(Parameter!$D$216)</f>
        <v>0.46934125421674611</v>
      </c>
      <c r="BD14" s="91">
        <f>$D14^EXP(Parameter!$D$232)</f>
        <v>0.74411591969085866</v>
      </c>
      <c r="BE14" s="90">
        <f>$E14^EXP(Parameter!$D$217)</f>
        <v>0.56618041436302835</v>
      </c>
      <c r="BF14" s="91">
        <f>$D14^EXP(Parameter!$D$234)</f>
        <v>0.67181848656262899</v>
      </c>
      <c r="BG14" s="91">
        <f>$E14^EXP(Parameter!$D$219)</f>
        <v>0.63088359956361095</v>
      </c>
      <c r="BH14" s="91">
        <f>$D14^EXP(Parameter!$D$235)</f>
        <v>0.80840138939024686</v>
      </c>
      <c r="BI14" s="91">
        <f>$E14^EXP(Parameter!$D$220)</f>
        <v>0.64606446645145654</v>
      </c>
      <c r="BJ14" s="91">
        <f>$D14^EXP(Parameter!$D$236)</f>
        <v>0.65798087796244287</v>
      </c>
      <c r="BK14" s="91">
        <f>$E14^EXP(Parameter!$D$221)</f>
        <v>0.82080202235235866</v>
      </c>
      <c r="BL14" s="91">
        <f>$D14^EXP(Parameter!$D$233)</f>
        <v>0.73269707969473052</v>
      </c>
      <c r="BM14" s="91">
        <f>$E14^EXP(Parameter!$D$218)</f>
        <v>0.62767745760152061</v>
      </c>
      <c r="BN14" s="90">
        <f>$D14^EXP(Parameter!$D$268)</f>
        <v>0.70667241264633252</v>
      </c>
      <c r="BO14" s="91">
        <f>$E14^EXP(Parameter!$D$246)</f>
        <v>0.46720957742980018</v>
      </c>
      <c r="BP14" s="91">
        <f>$D14^EXP(Parameter!$D$269)</f>
        <v>0.7542822888578955</v>
      </c>
      <c r="BQ14" s="91">
        <f>$E14^EXP(Parameter!$D$247)</f>
        <v>0.56618041436302835</v>
      </c>
      <c r="BR14" s="91">
        <f>$D14^EXP(Parameter!$D$271)</f>
        <v>0.68316038643398591</v>
      </c>
      <c r="BS14" s="91">
        <f>$E14^EXP(Parameter!$D$249)</f>
        <v>0.63204477059480035</v>
      </c>
      <c r="BT14" s="91">
        <f>$D14^EXP(Parameter!$D$272)</f>
        <v>0.80857326592234158</v>
      </c>
      <c r="BU14" s="91">
        <f>$E14^EXP(Parameter!$D$250)</f>
        <v>0.64719214309321305</v>
      </c>
      <c r="BV14" s="91">
        <f>$D14^EXP(Parameter!$D$273)</f>
        <v>0.69622630533226793</v>
      </c>
      <c r="BW14" s="91">
        <f>$E14^EXP(Parameter!$D$251)</f>
        <v>0.81287069058138528</v>
      </c>
      <c r="BX14" s="91">
        <f>$D14^EXP(Parameter!$D$270)</f>
        <v>0.74521363275809738</v>
      </c>
      <c r="BY14" s="91">
        <f>$E14^EXP(Parameter!$D$248)</f>
        <v>0.62679977252420427</v>
      </c>
      <c r="BZ14" s="90">
        <f>$D14^EXP(Parameter!$D$208)</f>
        <v>0.74587040377776204</v>
      </c>
      <c r="CA14" s="90">
        <f>$E14^EXP(Parameter!$D$200)</f>
        <v>0.52758414764698236</v>
      </c>
      <c r="CB14" s="90">
        <f>$D14^EXP(Parameter!$D$209)</f>
        <v>0.73224099445366975</v>
      </c>
      <c r="CC14" s="90">
        <f>$E14^EXP(Parameter!$D$201)</f>
        <v>0.55808566064520881</v>
      </c>
      <c r="CD14" s="90">
        <f>$D14^EXP(Parameter!$D$211)</f>
        <v>0.7383452538305717</v>
      </c>
      <c r="CE14" s="90">
        <f>$E14^EXP(Parameter!$D$203)</f>
        <v>0.65195634998782803</v>
      </c>
      <c r="CF14" s="90">
        <f>$D14^EXP(Parameter!$D$212)</f>
        <v>0.79675490948790628</v>
      </c>
      <c r="CG14" s="90">
        <f>$E14^EXP(Parameter!$D$204)</f>
        <v>0.62826180016438959</v>
      </c>
      <c r="CH14" s="91">
        <f>$D14^EXP(Parameter!$D$213)</f>
        <v>0.72368978252478444</v>
      </c>
      <c r="CI14" s="90">
        <f>$E14^EXP(Parameter!$D$205)</f>
        <v>0.66705337845444557</v>
      </c>
      <c r="CJ14" s="91">
        <f>$D14^EXP(Parameter!$D$210)</f>
        <v>0.6844598805017742</v>
      </c>
      <c r="CK14" s="90">
        <f>$E14^EXP(Parameter!$D$202)</f>
        <v>0.51604468187282571</v>
      </c>
      <c r="CL14" s="12">
        <f>$D14^EXP(Parameter!$D$170+Parameter!$D$177*(LN($B14/30.2*21)))</f>
        <v>0.75100504646857302</v>
      </c>
      <c r="CM14" s="12">
        <f>$D14^EXP(Parameter!$D$155+Parameter!$D$162*(LN($B14/30.2*21)))</f>
        <v>0.78365486708615728</v>
      </c>
      <c r="CN14" s="12">
        <f>$D14^EXP(Parameter!$D$171+Parameter!$D$178*(LN($B14/30.2*21)))</f>
        <v>0.73349146951395505</v>
      </c>
      <c r="CO14" s="12">
        <f>$D14^EXP(Parameter!$D$156+Parameter!$D$163*(LN($B14/30.2*21)))</f>
        <v>0.81062717559843356</v>
      </c>
      <c r="CP14" s="12">
        <f>$D14^EXP(Parameter!$D$173+Parameter!$D$180*(LN($B14/30.2*21)))</f>
        <v>0.74217247014076515</v>
      </c>
      <c r="CQ14" s="12">
        <f>$D14^EXP(Parameter!$D$158+Parameter!$D$165*(LN($B14/30.2*21)))</f>
        <v>0.85552044429451879</v>
      </c>
      <c r="CR14" s="12">
        <f>$D14^EXP(Parameter!$D$174+Parameter!$D$181*(LN($B14/30.2*21)))</f>
        <v>0.80951254364522562</v>
      </c>
      <c r="CS14" s="12">
        <f>$D14^EXP(Parameter!$D$159+Parameter!$D$166*(LN($B14/30.2*21)))</f>
        <v>0.83998490988069952</v>
      </c>
      <c r="CT14" s="12">
        <f>$D14^EXP(Parameter!$D$175+Parameter!$D$182*(LN($B14/30.2*21)))</f>
        <v>0.74076466899951998</v>
      </c>
      <c r="CU14" s="12">
        <f>$D14^EXP(Parameter!$D$160+Parameter!$D$167*(LN($B14/30.2*21)))</f>
        <v>0.8604344215901526</v>
      </c>
      <c r="CV14" s="12">
        <f>$D14^EXP(Parameter!$D$172+Parameter!$D$179*(LN($B14/30.2*21)))</f>
        <v>0.69307768513945078</v>
      </c>
      <c r="CW14" s="41">
        <f>$D14^EXP(Parameter!$D$157+Parameter!$D$164*(LN($B14/30.2*21)))</f>
        <v>0.75458645612338471</v>
      </c>
      <c r="CX14" s="12">
        <f t="shared" si="2"/>
        <v>0.7636848892775252</v>
      </c>
      <c r="CY14" s="85">
        <v>0.45707433753537002</v>
      </c>
      <c r="CZ14" s="12">
        <f t="shared" si="1"/>
        <v>0.73842830571671736</v>
      </c>
      <c r="DA14" s="85">
        <v>0.53143490340076205</v>
      </c>
      <c r="DB14" s="12">
        <f t="shared" si="1"/>
        <v>0.75205258441087408</v>
      </c>
      <c r="DC14" s="41">
        <v>0.64710473741073005</v>
      </c>
      <c r="DD14" s="12">
        <f t="shared" si="1"/>
        <v>0.82720223530837345</v>
      </c>
      <c r="DE14" s="85">
        <v>0.59782555894871303</v>
      </c>
      <c r="DF14" s="12">
        <f t="shared" si="1"/>
        <v>0.75646457715768267</v>
      </c>
      <c r="DG14" s="41">
        <v>0.68636889266651901</v>
      </c>
      <c r="DH14" s="12">
        <f t="shared" si="1"/>
        <v>0.69861639418735366</v>
      </c>
      <c r="DI14" s="41">
        <v>0.55864803073746905</v>
      </c>
      <c r="DJ14" s="46">
        <v>9</v>
      </c>
      <c r="DK14" s="44">
        <v>0.41516697813499098</v>
      </c>
      <c r="DL14" s="44">
        <v>0.51886685589623904</v>
      </c>
      <c r="DM14" s="44">
        <v>0.59922212794922203</v>
      </c>
      <c r="DN14" s="44">
        <v>0.56702798959498202</v>
      </c>
      <c r="DO14" s="44">
        <v>0.71031229281612696</v>
      </c>
      <c r="DP14" s="44">
        <v>0.68570827458198103</v>
      </c>
      <c r="DQ14" s="44">
        <v>0.72188433545548103</v>
      </c>
      <c r="DR14" s="45">
        <v>0.70027994729140097</v>
      </c>
      <c r="DS14" s="45">
        <v>0.77368627961119396</v>
      </c>
      <c r="DT14" s="45">
        <v>0.75754630938494605</v>
      </c>
      <c r="DU14" s="45">
        <v>0.70761800098972205</v>
      </c>
      <c r="DV14" s="45">
        <v>0.76688590582617899</v>
      </c>
      <c r="DW14" s="45">
        <v>0.83617356124755604</v>
      </c>
      <c r="DX14" s="45">
        <v>0.73362045228608597</v>
      </c>
    </row>
    <row r="15" spans="1:128">
      <c r="A15" s="43">
        <f t="shared" si="0"/>
        <v>1.6027397260273972</v>
      </c>
      <c r="B15" s="18">
        <v>11</v>
      </c>
      <c r="C15" s="12">
        <v>220</v>
      </c>
      <c r="D15" s="12">
        <v>0.65584854103079604</v>
      </c>
      <c r="E15" s="12">
        <v>0.34593027625304301</v>
      </c>
      <c r="F15" s="92">
        <f>$D15^Parameter!$D$325</f>
        <v>0.71962588122103432</v>
      </c>
      <c r="G15" s="92">
        <f>$E15^Parameter!$D$318</f>
        <v>0.46566304429183197</v>
      </c>
      <c r="H15" s="92">
        <f>$D15^Parameter!$D$326</f>
        <v>0.71358028942703411</v>
      </c>
      <c r="I15" s="92">
        <f>$E15^Parameter!$D$319</f>
        <v>0.50693547877487577</v>
      </c>
      <c r="J15" s="92">
        <f>$D15^Parameter!$D$328</f>
        <v>0.72511069411501461</v>
      </c>
      <c r="K15" s="92">
        <f>$E15^Parameter!$D$321</f>
        <v>0.624844480873193</v>
      </c>
      <c r="L15" s="92">
        <f>$D15^Parameter!$D$329</f>
        <v>0.78960518553449588</v>
      </c>
      <c r="M15" s="92">
        <f>$E15^Parameter!$D$322</f>
        <v>0.5944350391192994</v>
      </c>
      <c r="N15" s="92">
        <f>$D15^Parameter!$D$330</f>
        <v>0.710576566209706</v>
      </c>
      <c r="O15" s="92">
        <f>$E15^Parameter!$D$323</f>
        <v>0.65402662641545162</v>
      </c>
      <c r="P15" s="92">
        <f>$D15^Parameter!$D$327</f>
        <v>0.66926326230805033</v>
      </c>
      <c r="Q15" s="92">
        <f>$E15^Parameter!$D$320</f>
        <v>0.4686383676388135</v>
      </c>
      <c r="R15" s="12">
        <f>$D15^EXP(Parameter!$D$96+Parameter!$D$103*(($B15/30.2*21)^(1)))</f>
        <v>0.73638965850016203</v>
      </c>
      <c r="S15" s="12">
        <f>$E15^EXP(Parameter!$D$81+Parameter!$D$88*($B15/30.2*21)^(-2))</f>
        <v>0.517617641092743</v>
      </c>
      <c r="T15" s="12">
        <f>$D15^EXP(Parameter!$D$97+Parameter!$D$104*(($B15*21/30.2)^(1)))</f>
        <v>0.7108403627481078</v>
      </c>
      <c r="U15" s="12">
        <f>$E15^EXP(Parameter!$D$82+Parameter!$D$89*($B15/30.2*21)^(-2))</f>
        <v>0.54939285009864125</v>
      </c>
      <c r="V15" s="12">
        <f>$D15^EXP(Parameter!$D$99+Parameter!$D$106*(($B15*21/30.2)^(1)))</f>
        <v>0.72497156732401025</v>
      </c>
      <c r="W15" s="12">
        <f>$E15^EXP(Parameter!$D$84+Parameter!$D$91*($B15/30.2*21)^(-2))</f>
        <v>0.65832989190258273</v>
      </c>
      <c r="X15" s="12">
        <f>$D15^EXP(Parameter!$D$100+Parameter!$D$107*(($B15*21/30.2)^(1)))</f>
        <v>0.80507588826395748</v>
      </c>
      <c r="Y15" s="12">
        <f>$E15^EXP(Parameter!$D$85+Parameter!$D$92*($B15/30.2*21)^(-2))</f>
        <v>0.62580907564189703</v>
      </c>
      <c r="Z15" s="12">
        <f>$D15^EXP(Parameter!$D$101+Parameter!$D$108*(($B15*21/30.2)^(1)))</f>
        <v>0.72720637245450181</v>
      </c>
      <c r="AA15" s="12">
        <f>$E15^EXP(Parameter!$D$86+Parameter!$D$93*($B15/30.2*21)^(-2))</f>
        <v>0.65737081310446122</v>
      </c>
      <c r="AB15" s="12">
        <f>$D15^EXP(Parameter!$D$98+Parameter!$D$105*(($B15*21/30.2)^(1)))</f>
        <v>0.66728910678009801</v>
      </c>
      <c r="AC15" s="12">
        <f>$E15^EXP(Parameter!$D$83+Parameter!$D$90*($B15/30.2*21)^(-2))</f>
        <v>0.47776468802842786</v>
      </c>
      <c r="AD15" s="87">
        <f>$D15^EXP(Parameter!$D$133+Parameter!$D$140*(($B15*21/30.2)^(-0.5))+Parameter!$D$147*((LN($B15*21/30.2))))</f>
        <v>0.77084504072543292</v>
      </c>
      <c r="AE15" s="12">
        <f>$E15^EXP(Parameter!$D$111+Parameter!$D$118*(($B15*21/30.2)^(-1))+Parameter!$D$125*(($B15*21/30.2)^(-0.5)))</f>
        <v>0.49374781724623135</v>
      </c>
      <c r="AF15" s="12">
        <f>$D15^EXP(Parameter!$D$134+Parameter!$D$141*(($B15*21/30.2)^(-0.5))+Parameter!$D$148*((LN($B15*21/30.2))))</f>
        <v>0.72292916639739513</v>
      </c>
      <c r="AG15" s="12">
        <f>$E15^EXP(Parameter!$D$112+Parameter!$D$119*(($B15*21/30.2)^(-1))+Parameter!$D$126*(($B15*21/30.2)^(-0.5)))</f>
        <v>0.53685798047042832</v>
      </c>
      <c r="AH15" s="12">
        <f>$D15^EXP(Parameter!$D$136+Parameter!$D$143*(($B15*21/30.2)^(-0.5))+Parameter!$D$150*((LN($B15*21/30.2))))</f>
        <v>0.76619488734291308</v>
      </c>
      <c r="AI15" s="12">
        <f>$E15^EXP(Parameter!$D$114+Parameter!$D$121*(($B15*21/30.2)^(-1))+Parameter!$D$128*(($B15*21/30.2)^(-0.5)))</f>
        <v>0.64324415483923492</v>
      </c>
      <c r="AJ15" s="12">
        <f>$D15^EXP(Parameter!$D$137+Parameter!$D$144*(($B15*21/30.2)^(-0.5))+Parameter!$D$151*((LN($B15*21/30.2))))</f>
        <v>0.83310403819893164</v>
      </c>
      <c r="AK15" s="12">
        <f>$E15^EXP(Parameter!$D$115+Parameter!$D$122*(($B15*21/30.2)^(-1))+Parameter!$D$129*(($B15*21/30.2)^(-0.5)))</f>
        <v>0.60052756958872622</v>
      </c>
      <c r="AL15" s="12">
        <f>$D15^EXP(Parameter!$D$138+Parameter!$D$145*(($B15*21/30.2)^(-0.5))+Parameter!$D$152*((LN($B15*21/30.2))))</f>
        <v>0.77391595880588016</v>
      </c>
      <c r="AM15" s="12">
        <f>$E15^EXP(Parameter!$D$116+Parameter!$D$123*(($B15*21/30.2)^(-1))+Parameter!$D$130*(($B15*21/30.2)^(-0.5)))</f>
        <v>0.62671850646952154</v>
      </c>
      <c r="AN15" s="12">
        <f>$D15^EXP(Parameter!$D$135+Parameter!$D$142*(($B15*21/30.2)^(-0.5))+Parameter!$D$149*((LN($B15*21/30.2))))</f>
        <v>0.6794615157999111</v>
      </c>
      <c r="AO15" s="12">
        <f>$E15^EXP(Parameter!$D$113+Parameter!$D$120*(($B15*21/30.2)^(-1))+Parameter!$D$127*(($B15*21/30.2)^(-0.5)))</f>
        <v>0.43955904442200217</v>
      </c>
      <c r="AP15" s="87">
        <f>$D15^EXP(Parameter!$D$304+Parameter!$D$310*((LN($B15*21/30.2))))</f>
        <v>0.74916270772621729</v>
      </c>
      <c r="AQ15" s="88">
        <f>$E15^EXP(Parameter!$D$290+Parameter!$D$296*((LN($B15*21/30.2))))</f>
        <v>0.44183637254942065</v>
      </c>
      <c r="AR15" s="12">
        <f>$D15^EXP(Parameter!$D$305+Parameter!$D$311*((LN($B15*21/30.2))))</f>
        <v>0.71546696442841029</v>
      </c>
      <c r="AS15" s="88">
        <f>$E15^EXP(Parameter!$D$291+Parameter!$D$297*((LN($B15*21/30.2))))</f>
        <v>0.52146444609201792</v>
      </c>
      <c r="AT15" s="12">
        <f>$D15^EXP(Parameter!$D$305+Parameter!$D$307-Parameter!$D$306+(Parameter!$D$311+Parameter!$D$313-Parameter!$D$312)*((LN($B15*21/30.2))))</f>
        <v>0.73295309181207424</v>
      </c>
      <c r="AU15" s="88">
        <f>$E15^EXP(Parameter!$D$291+Parameter!$D$293-Parameter!$D$292+(Parameter!$D$297+Parameter!$D$299-Parameter!$D$298)*((LN($B15*21/30.2))))</f>
        <v>0.63930987873560408</v>
      </c>
      <c r="AV15" s="12">
        <f>$D15^EXP(Parameter!$D$308+Parameter!$D$314*((LN($B15*21/30.2))))</f>
        <v>0.81185386321722108</v>
      </c>
      <c r="AW15" s="88">
        <f>$E15^EXP(Parameter!$D$294+Parameter!$D$300*((LN($B15*21/30.2))))</f>
        <v>0.59162191111557882</v>
      </c>
      <c r="AX15" s="12">
        <f>$D15^EXP(Parameter!$D$305+Parameter!$D$309-Parameter!$D$306+(Parameter!$D$311+Parameter!$D$315-Parameter!$D$312)*((LN($B15*21/30.2))))</f>
        <v>0.73425845465800943</v>
      </c>
      <c r="AY15" s="88">
        <f>$E15^EXP(Parameter!$D$291+Parameter!$D$295-Parameter!$D$292+(Parameter!$D$297+Parameter!$D$301-Parameter!$D$298)*((LN($B15*21/30.2))))</f>
        <v>0.69361248013593846</v>
      </c>
      <c r="AZ15" s="12">
        <f>$D15^EXP(Parameter!D$305-Parameter!D$306+(Parameter!D$311-Parameter!D$312)*((LN($B15*21/30.2))))</f>
        <v>0.68611290896196919</v>
      </c>
      <c r="BA15" s="88">
        <f>$E15^EXP(Parameter!$D$291-Parameter!$D$292+(Parameter!$D$297-Parameter!$D$298)*((LN($B15*21/30.2))))</f>
        <v>0.51000516890105807</v>
      </c>
      <c r="BB15" s="89">
        <f>$D15^EXP(Parameter!$D$231)</f>
        <v>0.67375834185795047</v>
      </c>
      <c r="BC15" s="90">
        <f>$E15^EXP(Parameter!$D$216)</f>
        <v>0.42915128127183266</v>
      </c>
      <c r="BD15" s="91">
        <f>$D15^EXP(Parameter!$D$232)</f>
        <v>0.71833040302720341</v>
      </c>
      <c r="BE15" s="90">
        <f>$E15^EXP(Parameter!$D$217)</f>
        <v>0.52931937869061352</v>
      </c>
      <c r="BF15" s="91">
        <f>$D15^EXP(Parameter!$D$234)</f>
        <v>0.64067676646677296</v>
      </c>
      <c r="BG15" s="91">
        <f>$E15^EXP(Parameter!$D$219)</f>
        <v>0.59741185227948301</v>
      </c>
      <c r="BH15" s="91">
        <f>$D15^EXP(Parameter!$D$235)</f>
        <v>0.78814250246905049</v>
      </c>
      <c r="BI15" s="91">
        <f>$E15^EXP(Parameter!$D$220)</f>
        <v>0.61351131432116246</v>
      </c>
      <c r="BJ15" s="91">
        <f>$D15^EXP(Parameter!$D$236)</f>
        <v>0.62592423429328192</v>
      </c>
      <c r="BK15" s="91">
        <f>$E15^EXP(Parameter!$D$221)</f>
        <v>0.80184198735074341</v>
      </c>
      <c r="BL15" s="91">
        <f>$D15^EXP(Parameter!$D$233)</f>
        <v>0.70600327737727808</v>
      </c>
      <c r="BM15" s="91">
        <f>$E15^EXP(Parameter!$D$218)</f>
        <v>0.59401752981986855</v>
      </c>
      <c r="BN15" s="90">
        <f>$D15^EXP(Parameter!$D$268)</f>
        <v>0.67799462973778635</v>
      </c>
      <c r="BO15" s="91">
        <f>$E15^EXP(Parameter!$D$246)</f>
        <v>0.42697205303853941</v>
      </c>
      <c r="BP15" s="91">
        <f>$D15^EXP(Parameter!$D$269)</f>
        <v>0.72932445445052196</v>
      </c>
      <c r="BQ15" s="91">
        <f>$E15^EXP(Parameter!$D$247)</f>
        <v>0.52931937869061352</v>
      </c>
      <c r="BR15" s="91">
        <f>$D15^EXP(Parameter!$D$271)</f>
        <v>0.65279568004516819</v>
      </c>
      <c r="BS15" s="91">
        <f>$E15^EXP(Parameter!$D$249)</f>
        <v>0.59864168099559789</v>
      </c>
      <c r="BT15" s="91">
        <f>$D15^EXP(Parameter!$D$272)</f>
        <v>0.7883300690987245</v>
      </c>
      <c r="BU15" s="91">
        <f>$E15^EXP(Parameter!$D$250)</f>
        <v>0.61470902715935627</v>
      </c>
      <c r="BV15" s="91">
        <f>$D15^EXP(Parameter!$D$273)</f>
        <v>0.66678649031553561</v>
      </c>
      <c r="BW15" s="91">
        <f>$E15^EXP(Parameter!$D$251)</f>
        <v>0.79318186640592792</v>
      </c>
      <c r="BX15" s="91">
        <f>$D15^EXP(Parameter!$D$270)</f>
        <v>0.71951662640293768</v>
      </c>
      <c r="BY15" s="91">
        <f>$E15^EXP(Parameter!$D$248)</f>
        <v>0.59308868735612763</v>
      </c>
      <c r="BZ15" s="90">
        <f>$D15^EXP(Parameter!$D$208)</f>
        <v>0.72022645360689663</v>
      </c>
      <c r="CA15" s="90">
        <f>$E15^EXP(Parameter!$D$200)</f>
        <v>0.48913169371244952</v>
      </c>
      <c r="CB15" s="90">
        <f>$D15^EXP(Parameter!$D$209)</f>
        <v>0.70551138744971709</v>
      </c>
      <c r="CC15" s="90">
        <f>$E15^EXP(Parameter!$D$201)</f>
        <v>0.52086320233716965</v>
      </c>
      <c r="CD15" s="90">
        <f>$D15^EXP(Parameter!$D$211)</f>
        <v>0.71209787958808068</v>
      </c>
      <c r="CE15" s="90">
        <f>$E15^EXP(Parameter!$D$203)</f>
        <v>0.61977184456760248</v>
      </c>
      <c r="CF15" s="90">
        <f>$D15^EXP(Parameter!$D$212)</f>
        <v>0.77544398206291154</v>
      </c>
      <c r="CG15" s="90">
        <f>$E15^EXP(Parameter!$D$204)</f>
        <v>0.59463601704907598</v>
      </c>
      <c r="CH15" s="91">
        <f>$D15^EXP(Parameter!$D$213)</f>
        <v>0.69629565823810913</v>
      </c>
      <c r="CI15" s="90">
        <f>$E15^EXP(Parameter!$D$205)</f>
        <v>0.63584392325485906</v>
      </c>
      <c r="CJ15" s="91">
        <f>$D15^EXP(Parameter!$D$210)</f>
        <v>0.65418574130769347</v>
      </c>
      <c r="CK15" s="90">
        <f>$E15^EXP(Parameter!$D$202)</f>
        <v>0.47718273035529729</v>
      </c>
      <c r="CL15" s="12">
        <f>$D15^EXP(Parameter!$D$170+Parameter!$D$177*(LN($B15/30.2*21)))</f>
        <v>0.72406702964108849</v>
      </c>
      <c r="CM15" s="12">
        <f>$D15^EXP(Parameter!$D$155+Parameter!$D$162*(LN($B15/30.2*21)))</f>
        <v>0.76617132897152895</v>
      </c>
      <c r="CN15" s="12">
        <f>$D15^EXP(Parameter!$D$171+Parameter!$D$178*(LN($B15/30.2*21)))</f>
        <v>0.70590062192442704</v>
      </c>
      <c r="CO15" s="12">
        <f>$D15^EXP(Parameter!$D$156+Parameter!$D$163*(LN($B15/30.2*21)))</f>
        <v>0.79317837591510365</v>
      </c>
      <c r="CP15" s="12">
        <f>$D15^EXP(Parameter!$D$173+Parameter!$D$180*(LN($B15/30.2*21)))</f>
        <v>0.7146552671156281</v>
      </c>
      <c r="CQ15" s="12">
        <f>$D15^EXP(Parameter!$D$158+Parameter!$D$165*(LN($B15/30.2*21)))</f>
        <v>0.84049138514770849</v>
      </c>
      <c r="CR15" s="12">
        <f>$D15^EXP(Parameter!$D$174+Parameter!$D$181*(LN($B15/30.2*21)))</f>
        <v>0.78596860271686553</v>
      </c>
      <c r="CS15" s="12">
        <f>$D15^EXP(Parameter!$D$159+Parameter!$D$166*(LN($B15/30.2*21)))</f>
        <v>0.82477384601299553</v>
      </c>
      <c r="CT15" s="12">
        <f>$D15^EXP(Parameter!$D$175+Parameter!$D$182*(LN($B15/30.2*21)))</f>
        <v>0.7102211199082169</v>
      </c>
      <c r="CU15" s="12">
        <f>$D15^EXP(Parameter!$D$160+Parameter!$D$167*(LN($B15/30.2*21)))</f>
        <v>0.84264056307630031</v>
      </c>
      <c r="CV15" s="12">
        <f>$D15^EXP(Parameter!$D$172+Parameter!$D$179*(LN($B15/30.2*21)))</f>
        <v>0.66060132884166989</v>
      </c>
      <c r="CW15" s="41">
        <f>$D15^EXP(Parameter!$D$157+Parameter!$D$164*(LN($B15/30.2*21)))</f>
        <v>0.72330384955457405</v>
      </c>
      <c r="CX15" s="12">
        <f t="shared" si="2"/>
        <v>0.73638965850016203</v>
      </c>
      <c r="CY15" s="85">
        <v>0.42142792923439498</v>
      </c>
      <c r="CZ15" s="12">
        <f t="shared" si="1"/>
        <v>0.7108403627481078</v>
      </c>
      <c r="DA15" s="85">
        <v>0.49805859618299397</v>
      </c>
      <c r="DB15" s="12">
        <f t="shared" si="1"/>
        <v>0.72497156732401025</v>
      </c>
      <c r="DC15" s="41">
        <v>0.61748318983713502</v>
      </c>
      <c r="DD15" s="12">
        <f t="shared" si="1"/>
        <v>0.80507588826395748</v>
      </c>
      <c r="DE15" s="85">
        <v>0.56610247084932797</v>
      </c>
      <c r="DF15" s="12">
        <f t="shared" si="1"/>
        <v>0.72720637245450181</v>
      </c>
      <c r="DG15" s="41">
        <v>0.65682150129238304</v>
      </c>
      <c r="DH15" s="12">
        <f t="shared" si="1"/>
        <v>0.66728910678009801</v>
      </c>
      <c r="DI15" s="41">
        <v>0.517179044927493</v>
      </c>
      <c r="DJ15" s="46">
        <v>10</v>
      </c>
      <c r="DK15" s="44">
        <v>0.37036471367639501</v>
      </c>
      <c r="DL15" s="44">
        <v>0.47275895084680702</v>
      </c>
      <c r="DM15" s="44">
        <v>0.554263387665069</v>
      </c>
      <c r="DN15" s="44">
        <v>0.52137895239066201</v>
      </c>
      <c r="DO15" s="44">
        <v>0.67021823738323005</v>
      </c>
      <c r="DP15" s="44">
        <v>0.64419010617710504</v>
      </c>
      <c r="DQ15" s="44">
        <v>0.68253241427489897</v>
      </c>
      <c r="DR15" s="45">
        <v>0.66908710848039699</v>
      </c>
      <c r="DS15" s="45">
        <v>0.74635434505842702</v>
      </c>
      <c r="DT15" s="45">
        <v>0.72923142218744497</v>
      </c>
      <c r="DU15" s="45">
        <v>0.67674338198068795</v>
      </c>
      <c r="DV15" s="45">
        <v>0.73913009490604598</v>
      </c>
      <c r="DW15" s="45">
        <v>0.81345537250257105</v>
      </c>
      <c r="DX15" s="45">
        <v>0.703991054817522</v>
      </c>
    </row>
    <row r="16" spans="1:128">
      <c r="A16" s="43">
        <f t="shared" si="0"/>
        <v>1.6630136986301371</v>
      </c>
      <c r="B16" s="18">
        <v>12</v>
      </c>
      <c r="C16" s="12">
        <v>242</v>
      </c>
      <c r="D16" s="12">
        <v>0.62753808655750798</v>
      </c>
      <c r="E16" s="12">
        <v>0.31004803435553102</v>
      </c>
      <c r="F16" s="92">
        <f>$D16^Parameter!$D$325</f>
        <v>0.69527925177341598</v>
      </c>
      <c r="G16" s="92">
        <f>$E16^Parameter!$D$318</f>
        <v>0.43035699592394466</v>
      </c>
      <c r="H16" s="92">
        <f>$D16^Parameter!$D$326</f>
        <v>0.68883002860225417</v>
      </c>
      <c r="I16" s="92">
        <f>$E16^Parameter!$D$319</f>
        <v>0.47262266931638403</v>
      </c>
      <c r="J16" s="92">
        <f>$D16^Parameter!$D$328</f>
        <v>0.7011351626019201</v>
      </c>
      <c r="K16" s="92">
        <f>$E16^Parameter!$D$321</f>
        <v>0.59525498234393981</v>
      </c>
      <c r="L16" s="92">
        <f>$D16^Parameter!$D$329</f>
        <v>0.77033290616425543</v>
      </c>
      <c r="M16" s="92">
        <f>$E16^Parameter!$D$322</f>
        <v>0.56337841204867789</v>
      </c>
      <c r="N16" s="92">
        <f>$D16^Parameter!$D$330</f>
        <v>0.6856278847899907</v>
      </c>
      <c r="O16" s="92">
        <f>$E16^Parameter!$D$323</f>
        <v>0.62599605013592508</v>
      </c>
      <c r="P16" s="92">
        <f>$D16^Parameter!$D$327</f>
        <v>0.64173151080657365</v>
      </c>
      <c r="Q16" s="92">
        <f>$E16^Parameter!$D$320</f>
        <v>0.4333914042392239</v>
      </c>
      <c r="R16" s="12">
        <f>$D16^EXP(Parameter!$D$96+Parameter!$D$103*(($B16/30.2*21)^(1)))</f>
        <v>0.70982381946767992</v>
      </c>
      <c r="S16" s="12">
        <f>$E16^EXP(Parameter!$D$81+Parameter!$D$88*($B16/30.2*21)^(-2))</f>
        <v>0.48415614840288096</v>
      </c>
      <c r="T16" s="12">
        <f>$D16^EXP(Parameter!$D$97+Parameter!$D$104*(($B16*21/30.2)^(1)))</f>
        <v>0.68446801757783549</v>
      </c>
      <c r="U16" s="12">
        <f>$E16^EXP(Parameter!$D$82+Parameter!$D$89*($B16/30.2*21)^(-2))</f>
        <v>0.51678503129498277</v>
      </c>
      <c r="V16" s="12">
        <f>$D16^EXP(Parameter!$D$99+Parameter!$D$106*(($B16*21/30.2)^(1)))</f>
        <v>0.69890291610592092</v>
      </c>
      <c r="W16" s="12">
        <f>$E16^EXP(Parameter!$D$84+Parameter!$D$91*($B16/30.2*21)^(-2))</f>
        <v>0.63115145899716718</v>
      </c>
      <c r="X16" s="12">
        <f>$D16^EXP(Parameter!$D$100+Parameter!$D$107*(($B16*21/30.2)^(1)))</f>
        <v>0.78305843681245713</v>
      </c>
      <c r="Y16" s="12">
        <f>$E16^EXP(Parameter!$D$85+Parameter!$D$92*($B16/30.2*21)^(-2))</f>
        <v>0.59668863287210905</v>
      </c>
      <c r="Z16" s="12">
        <f>$D16^EXP(Parameter!$D$101+Parameter!$D$108*(($B16*21/30.2)^(1)))</f>
        <v>0.69852467966380982</v>
      </c>
      <c r="AA16" s="12">
        <f>$E16^EXP(Parameter!$D$86+Parameter!$D$93*($B16/30.2*21)^(-2))</f>
        <v>0.62913819858291564</v>
      </c>
      <c r="AB16" s="12">
        <f>$D16^EXP(Parameter!$D$98+Parameter!$D$105*(($B16*21/30.2)^(1)))</f>
        <v>0.63744999606715691</v>
      </c>
      <c r="AC16" s="12">
        <f>$E16^EXP(Parameter!$D$83+Parameter!$D$90*($B16/30.2*21)^(-2))</f>
        <v>0.44232818796010787</v>
      </c>
      <c r="AD16" s="87">
        <f>$D16^EXP(Parameter!$D$133+Parameter!$D$140*(($B16*21/30.2)^(-0.5))+Parameter!$D$147*((LN($B16*21/30.2))))</f>
        <v>0.74505708058070685</v>
      </c>
      <c r="AE16" s="12">
        <f>$E16^EXP(Parameter!$D$111+Parameter!$D$118*(($B16*21/30.2)^(-1))+Parameter!$D$125*(($B16*21/30.2)^(-0.5)))</f>
        <v>0.46981676493611729</v>
      </c>
      <c r="AF16" s="12">
        <f>$D16^EXP(Parameter!$D$134+Parameter!$D$141*(($B16*21/30.2)^(-0.5))+Parameter!$D$148*((LN($B16*21/30.2))))</f>
        <v>0.69555174640189454</v>
      </c>
      <c r="AG16" s="12">
        <f>$E16^EXP(Parameter!$D$112+Parameter!$D$119*(($B16*21/30.2)^(-1))+Parameter!$D$126*(($B16*21/30.2)^(-0.5)))</f>
        <v>0.50492321038440702</v>
      </c>
      <c r="AH16" s="12">
        <f>$D16^EXP(Parameter!$D$136+Parameter!$D$143*(($B16*21/30.2)^(-0.5))+Parameter!$D$150*((LN($B16*21/30.2))))</f>
        <v>0.74048985001808187</v>
      </c>
      <c r="AI16" s="12">
        <f>$E16^EXP(Parameter!$D$114+Parameter!$D$121*(($B16*21/30.2)^(-1))+Parameter!$D$128*(($B16*21/30.2)^(-0.5)))</f>
        <v>0.60501319491722561</v>
      </c>
      <c r="AJ16" s="12">
        <f>$D16^EXP(Parameter!$D$137+Parameter!$D$144*(($B16*21/30.2)^(-0.5))+Parameter!$D$151*((LN($B16*21/30.2))))</f>
        <v>0.81158245524661476</v>
      </c>
      <c r="AK16" s="12">
        <f>$E16^EXP(Parameter!$D$115+Parameter!$D$122*(($B16*21/30.2)^(-1))+Parameter!$D$129*(($B16*21/30.2)^(-0.5)))</f>
        <v>0.56796832434505806</v>
      </c>
      <c r="AL16" s="12">
        <f>$D16^EXP(Parameter!$D$138+Parameter!$D$145*(($B16*21/30.2)^(-0.5))+Parameter!$D$152*((LN($B16*21/30.2))))</f>
        <v>0.74357531975373126</v>
      </c>
      <c r="AM16" s="12">
        <f>$E16^EXP(Parameter!$D$116+Parameter!$D$123*(($B16*21/30.2)^(-1))+Parameter!$D$130*(($B16*21/30.2)^(-0.5)))</f>
        <v>0.58192399431785569</v>
      </c>
      <c r="AN16" s="12">
        <f>$D16^EXP(Parameter!$D$135+Parameter!$D$142*(($B16*21/30.2)^(-0.5))+Parameter!$D$149*((LN($B16*21/30.2))))</f>
        <v>0.64718639770887432</v>
      </c>
      <c r="AO16" s="12">
        <f>$E16^EXP(Parameter!$D$113+Parameter!$D$120*(($B16*21/30.2)^(-1))+Parameter!$D$127*(($B16*21/30.2)^(-0.5)))</f>
        <v>0.38466682314638884</v>
      </c>
      <c r="AP16" s="87">
        <f>$D16^EXP(Parameter!$D$304+Parameter!$D$310*((LN($B16*21/30.2))))</f>
        <v>0.72429374156782877</v>
      </c>
      <c r="AQ16" s="88">
        <f>$E16^EXP(Parameter!$D$290+Parameter!$D$296*((LN($B16*21/30.2))))</f>
        <v>0.41067647869854573</v>
      </c>
      <c r="AR16" s="12">
        <f>$D16^EXP(Parameter!$D$305+Parameter!$D$311*((LN($B16*21/30.2))))</f>
        <v>0.68976046410641778</v>
      </c>
      <c r="AS16" s="88">
        <f>$E16^EXP(Parameter!$D$291+Parameter!$D$297*((LN($B16*21/30.2))))</f>
        <v>0.48920775768971597</v>
      </c>
      <c r="AT16" s="12">
        <f>$D16^EXP(Parameter!$D$305+Parameter!$D$307-Parameter!$D$306+(Parameter!$D$311+Parameter!$D$313-Parameter!$D$312)*((LN($B16*21/30.2))))</f>
        <v>0.70768757467555055</v>
      </c>
      <c r="AU16" s="88">
        <f>$E16^EXP(Parameter!$D$291+Parameter!$D$293-Parameter!$D$292+(Parameter!$D$297+Parameter!$D$299-Parameter!$D$298)*((LN($B16*21/30.2))))</f>
        <v>0.60963056348609612</v>
      </c>
      <c r="AV16" s="12">
        <f>$D16^EXP(Parameter!$D$308+Parameter!$D$314*((LN($B16*21/30.2))))</f>
        <v>0.79134627312527739</v>
      </c>
      <c r="AW16" s="88">
        <f>$E16^EXP(Parameter!$D$294+Parameter!$D$300*((LN($B16*21/30.2))))</f>
        <v>0.56067900445496732</v>
      </c>
      <c r="AX16" s="12">
        <f>$D16^EXP(Parameter!$D$305+Parameter!$D$309-Parameter!$D$306+(Parameter!$D$311+Parameter!$D$315-Parameter!$D$312)*((LN($B16*21/30.2))))</f>
        <v>0.70778060761164541</v>
      </c>
      <c r="AY16" s="88">
        <f>$E16^EXP(Parameter!$D$291+Parameter!$D$295-Parameter!$D$292+(Parameter!$D$297+Parameter!$D$301-Parameter!$D$298)*((LN($B16*21/30.2))))</f>
        <v>0.65975034290712864</v>
      </c>
      <c r="AZ16" s="12">
        <f>$D16^EXP(Parameter!D$305-Parameter!D$306+(Parameter!D$311-Parameter!D$312)*((LN($B16*21/30.2))))</f>
        <v>0.6569791786293061</v>
      </c>
      <c r="BA16" s="88">
        <f>$E16^EXP(Parameter!$D$291-Parameter!$D$292+(Parameter!$D$297-Parameter!$D$298)*((LN($B16*21/30.2))))</f>
        <v>0.46724975804307811</v>
      </c>
      <c r="BB16" s="89">
        <f>$D16^EXP(Parameter!$D$231)</f>
        <v>0.64649421309317623</v>
      </c>
      <c r="BC16" s="90">
        <f>$E16^EXP(Parameter!$D$216)</f>
        <v>0.39328663379219331</v>
      </c>
      <c r="BD16" s="91">
        <f>$D16^EXP(Parameter!$D$232)</f>
        <v>0.6938968027418092</v>
      </c>
      <c r="BE16" s="90">
        <f>$E16^EXP(Parameter!$D$217)</f>
        <v>0.49569613343310898</v>
      </c>
      <c r="BF16" s="91">
        <f>$D16^EXP(Parameter!$D$234)</f>
        <v>0.61152220314429717</v>
      </c>
      <c r="BG16" s="91">
        <f>$E16^EXP(Parameter!$D$219)</f>
        <v>0.56649155666669648</v>
      </c>
      <c r="BH16" s="91">
        <f>$D16^EXP(Parameter!$D$235)</f>
        <v>0.76875680521630407</v>
      </c>
      <c r="BI16" s="91">
        <f>$E16^EXP(Parameter!$D$220)</f>
        <v>0.58335589745752736</v>
      </c>
      <c r="BJ16" s="91">
        <f>$D16^EXP(Parameter!$D$236)</f>
        <v>0.59598688082018192</v>
      </c>
      <c r="BK16" s="91">
        <f>$E16^EXP(Parameter!$D$221)</f>
        <v>0.78378013112811706</v>
      </c>
      <c r="BL16" s="91">
        <f>$D16^EXP(Parameter!$D$233)</f>
        <v>0.6807552129544332</v>
      </c>
      <c r="BM16" s="91">
        <f>$E16^EXP(Parameter!$D$218)</f>
        <v>0.56294191015398376</v>
      </c>
      <c r="BN16" s="90">
        <f>$D16^EXP(Parameter!$D$268)</f>
        <v>0.65098575984067553</v>
      </c>
      <c r="BO16" s="91">
        <f>$E16^EXP(Parameter!$D$246)</f>
        <v>0.39108407523297872</v>
      </c>
      <c r="BP16" s="91">
        <f>$D16^EXP(Parameter!$D$269)</f>
        <v>0.70563717267997539</v>
      </c>
      <c r="BQ16" s="91">
        <f>$E16^EXP(Parameter!$D$247)</f>
        <v>0.49569613343310898</v>
      </c>
      <c r="BR16" s="91">
        <f>$D16^EXP(Parameter!$D$271)</f>
        <v>0.6243122295772352</v>
      </c>
      <c r="BS16" s="91">
        <f>$E16^EXP(Parameter!$D$249)</f>
        <v>0.56777817649124118</v>
      </c>
      <c r="BT16" s="91">
        <f>$D16^EXP(Parameter!$D$272)</f>
        <v>0.76895889885655511</v>
      </c>
      <c r="BU16" s="91">
        <f>$E16^EXP(Parameter!$D$250)</f>
        <v>0.58461235362941699</v>
      </c>
      <c r="BV16" s="91">
        <f>$D16^EXP(Parameter!$D$273)</f>
        <v>0.6391087077243901</v>
      </c>
      <c r="BW16" s="91">
        <f>$E16^EXP(Parameter!$D$251)</f>
        <v>0.7744470179313071</v>
      </c>
      <c r="BX16" s="91">
        <f>$D16^EXP(Parameter!$D$270)</f>
        <v>0.69516265216642881</v>
      </c>
      <c r="BY16" s="91">
        <f>$E16^EXP(Parameter!$D$248)</f>
        <v>0.56197092798724146</v>
      </c>
      <c r="BZ16" s="90">
        <f>$D16^EXP(Parameter!$D$208)</f>
        <v>0.69592023143363235</v>
      </c>
      <c r="CA16" s="90">
        <f>$E16^EXP(Parameter!$D$200)</f>
        <v>0.45434510859233368</v>
      </c>
      <c r="CB16" s="90">
        <f>$D16^EXP(Parameter!$D$209)</f>
        <v>0.68023131850121443</v>
      </c>
      <c r="CC16" s="90">
        <f>$E16^EXP(Parameter!$D$201)</f>
        <v>0.48696738583763505</v>
      </c>
      <c r="CD16" s="90">
        <f>$D16^EXP(Parameter!$D$211)</f>
        <v>0.68724951682592472</v>
      </c>
      <c r="CE16" s="90">
        <f>$E16^EXP(Parameter!$D$203)</f>
        <v>0.58992626848007601</v>
      </c>
      <c r="CF16" s="90">
        <f>$D16^EXP(Parameter!$D$212)</f>
        <v>0.75508654201197078</v>
      </c>
      <c r="CG16" s="90">
        <f>$E16^EXP(Parameter!$D$204)</f>
        <v>0.56358854378985823</v>
      </c>
      <c r="CH16" s="91">
        <f>$D16^EXP(Parameter!$D$213)</f>
        <v>0.67042306317048139</v>
      </c>
      <c r="CI16" s="90">
        <f>$E16^EXP(Parameter!$D$205)</f>
        <v>0.6068249940994338</v>
      </c>
      <c r="CJ16" s="91">
        <f>$D16^EXP(Parameter!$D$210)</f>
        <v>0.62578086598059235</v>
      </c>
      <c r="CK16" s="90">
        <f>$E16^EXP(Parameter!$D$202)</f>
        <v>0.44211645742815786</v>
      </c>
      <c r="CL16" s="12">
        <f>$D16^EXP(Parameter!$D$170+Parameter!$D$177*(LN($B16/30.2*21)))</f>
        <v>0.69834423486120278</v>
      </c>
      <c r="CM16" s="12">
        <f>$D16^EXP(Parameter!$D$155+Parameter!$D$162*(LN($B16/30.2*21)))</f>
        <v>0.74992637335421641</v>
      </c>
      <c r="CN16" s="12">
        <f>$D16^EXP(Parameter!$D$171+Parameter!$D$178*(LN($B16/30.2*21)))</f>
        <v>0.6797106967021358</v>
      </c>
      <c r="CO16" s="12">
        <f>$D16^EXP(Parameter!$D$156+Parameter!$D$163*(LN($B16/30.2*21)))</f>
        <v>0.77672394176315496</v>
      </c>
      <c r="CP16" s="12">
        <f>$D16^EXP(Parameter!$D$173+Parameter!$D$180*(LN($B16/30.2*21)))</f>
        <v>0.6884361959514993</v>
      </c>
      <c r="CQ16" s="12">
        <f>$D16^EXP(Parameter!$D$158+Parameter!$D$165*(LN($B16/30.2*21)))</f>
        <v>0.82609453161077673</v>
      </c>
      <c r="CR16" s="12">
        <f>$D16^EXP(Parameter!$D$174+Parameter!$D$181*(LN($B16/30.2*21)))</f>
        <v>0.76304161649349522</v>
      </c>
      <c r="CS16" s="12">
        <f>$D16^EXP(Parameter!$D$159+Parameter!$D$166*(LN($B16/30.2*21)))</f>
        <v>0.81036023196894436</v>
      </c>
      <c r="CT16" s="12">
        <f>$D16^EXP(Parameter!$D$175+Parameter!$D$182*(LN($B16/30.2*21)))</f>
        <v>0.68083125585651971</v>
      </c>
      <c r="CU16" s="12">
        <f>$D16^EXP(Parameter!$D$160+Parameter!$D$167*(LN($B16/30.2*21)))</f>
        <v>0.82517445152805069</v>
      </c>
      <c r="CV16" s="12">
        <f>$D16^EXP(Parameter!$D$172+Parameter!$D$179*(LN($B16/30.2*21)))</f>
        <v>0.62983403807585281</v>
      </c>
      <c r="CW16" s="41">
        <f>$D16^EXP(Parameter!$D$157+Parameter!$D$164*(LN($B16/30.2*21)))</f>
        <v>0.69290778756168858</v>
      </c>
      <c r="CX16" s="12">
        <f t="shared" si="2"/>
        <v>0.70982381946767992</v>
      </c>
      <c r="CY16" s="85">
        <v>0.39045368179196399</v>
      </c>
      <c r="CZ16" s="12">
        <f t="shared" si="1"/>
        <v>0.68446801757783549</v>
      </c>
      <c r="DA16" s="85">
        <v>0.46871916725690399</v>
      </c>
      <c r="DB16" s="12">
        <f t="shared" si="1"/>
        <v>0.69890291610592092</v>
      </c>
      <c r="DC16" s="41">
        <v>0.59077854163903099</v>
      </c>
      <c r="DD16" s="12">
        <f t="shared" si="1"/>
        <v>0.78305843681245713</v>
      </c>
      <c r="DE16" s="85">
        <v>0.537760423836247</v>
      </c>
      <c r="DF16" s="12">
        <f t="shared" si="1"/>
        <v>0.69852467966380982</v>
      </c>
      <c r="DG16" s="41">
        <v>0.62955056591038505</v>
      </c>
      <c r="DH16" s="12">
        <f t="shared" si="1"/>
        <v>0.63744999606715691</v>
      </c>
      <c r="DI16" s="41">
        <v>0.47867290329388901</v>
      </c>
      <c r="DJ16" s="46">
        <v>11</v>
      </c>
      <c r="DK16" s="44">
        <v>0.33114603027605299</v>
      </c>
      <c r="DL16" s="44">
        <v>0.431200253498918</v>
      </c>
      <c r="DM16" s="44">
        <v>0.51282039484717201</v>
      </c>
      <c r="DN16" s="44">
        <v>0.47967851418763702</v>
      </c>
      <c r="DO16" s="44">
        <v>0.63202776684994599</v>
      </c>
      <c r="DP16" s="44">
        <v>0.60494169918820195</v>
      </c>
      <c r="DQ16" s="44">
        <v>0.64491161834543698</v>
      </c>
      <c r="DR16" s="45">
        <v>0.63983379510966798</v>
      </c>
      <c r="DS16" s="45">
        <v>0.72023162114664596</v>
      </c>
      <c r="DT16" s="45">
        <v>0.702288568741259</v>
      </c>
      <c r="DU16" s="45">
        <v>0.64773696093770305</v>
      </c>
      <c r="DV16" s="45">
        <v>0.71265215600684095</v>
      </c>
      <c r="DW16" s="45">
        <v>0.79132183557677904</v>
      </c>
      <c r="DX16" s="45">
        <v>0.67597341594336802</v>
      </c>
    </row>
    <row r="17" spans="1:128">
      <c r="A17" s="43">
        <f t="shared" si="0"/>
        <v>1.7232876712328768</v>
      </c>
      <c r="B17" s="18">
        <v>13</v>
      </c>
      <c r="C17" s="12">
        <v>264</v>
      </c>
      <c r="D17" s="12">
        <v>0.60096790947618695</v>
      </c>
      <c r="E17" s="12">
        <v>0.27866604278040302</v>
      </c>
      <c r="F17" s="92">
        <f>$D17^Parameter!$D$325</f>
        <v>0.67220850045524005</v>
      </c>
      <c r="G17" s="92">
        <f>$E17^Parameter!$D$318</f>
        <v>0.39852953851561657</v>
      </c>
      <c r="H17" s="92">
        <f>$D17^Parameter!$D$326</f>
        <v>0.66539728685585686</v>
      </c>
      <c r="I17" s="92">
        <f>$E17^Parameter!$D$319</f>
        <v>0.44142181513933443</v>
      </c>
      <c r="J17" s="92">
        <f>$D17^Parameter!$D$328</f>
        <v>0.67839818446582212</v>
      </c>
      <c r="K17" s="92">
        <f>$E17^Parameter!$D$321</f>
        <v>0.56776972927078972</v>
      </c>
      <c r="L17" s="92">
        <f>$D17^Parameter!$D$329</f>
        <v>0.75189417098516032</v>
      </c>
      <c r="M17" s="92">
        <f>$E17^Parameter!$D$322</f>
        <v>0.53467660859734079</v>
      </c>
      <c r="N17" s="92">
        <f>$D17^Parameter!$D$330</f>
        <v>0.6620176046443691</v>
      </c>
      <c r="O17" s="92">
        <f>$E17^Parameter!$D$323</f>
        <v>0.59983750985146245</v>
      </c>
      <c r="P17" s="92">
        <f>$D17^Parameter!$D$327</f>
        <v>0.61583791103240637</v>
      </c>
      <c r="Q17" s="92">
        <f>$E17^Parameter!$D$320</f>
        <v>0.4015965858205654</v>
      </c>
      <c r="R17" s="12">
        <f>$D17^EXP(Parameter!$D$96+Parameter!$D$103*(($B17/30.2*21)^(1)))</f>
        <v>0.68399358256145038</v>
      </c>
      <c r="S17" s="12">
        <f>$E17^EXP(Parameter!$D$81+Parameter!$D$88*($B17/30.2*21)^(-2))</f>
        <v>0.45361365920132768</v>
      </c>
      <c r="T17" s="12">
        <f>$D17^EXP(Parameter!$D$97+Parameter!$D$104*(($B17*21/30.2)^(1)))</f>
        <v>0.65926831993095159</v>
      </c>
      <c r="U17" s="12">
        <f>$E17^EXP(Parameter!$D$82+Parameter!$D$89*($B17/30.2*21)^(-2))</f>
        <v>0.48686258355421935</v>
      </c>
      <c r="V17" s="12">
        <f>$D17^EXP(Parameter!$D$99+Parameter!$D$106*(($B17*21/30.2)^(1)))</f>
        <v>0.67382400215244587</v>
      </c>
      <c r="W17" s="12">
        <f>$E17^EXP(Parameter!$D$84+Parameter!$D$91*($B17/30.2*21)^(-2))</f>
        <v>0.60572600210978444</v>
      </c>
      <c r="X17" s="12">
        <f>$D17^EXP(Parameter!$D$100+Parameter!$D$107*(($B17*21/30.2)^(1)))</f>
        <v>0.76117835668429679</v>
      </c>
      <c r="Y17" s="12">
        <f>$E17^EXP(Parameter!$D$85+Parameter!$D$92*($B17/30.2*21)^(-2))</f>
        <v>0.56960190228336516</v>
      </c>
      <c r="Z17" s="12">
        <f>$D17^EXP(Parameter!$D$101+Parameter!$D$108*(($B17*21/30.2)^(1)))</f>
        <v>0.67044983127381652</v>
      </c>
      <c r="AA17" s="12">
        <f>$E17^EXP(Parameter!$D$86+Parameter!$D$93*($B17/30.2*21)^(-2))</f>
        <v>0.60280592634453589</v>
      </c>
      <c r="AB17" s="12">
        <f>$D17^EXP(Parameter!$D$98+Parameter!$D$105*(($B17*21/30.2)^(1)))</f>
        <v>0.60904348625046267</v>
      </c>
      <c r="AC17" s="12">
        <f>$E17^EXP(Parameter!$D$83+Parameter!$D$90*($B17/30.2*21)^(-2))</f>
        <v>0.41033875364796729</v>
      </c>
      <c r="AD17" s="87">
        <f>$D17^EXP(Parameter!$D$133+Parameter!$D$140*(($B17*21/30.2)^(-0.5))+Parameter!$D$147*((LN($B17*21/30.2))))</f>
        <v>0.71907922605424412</v>
      </c>
      <c r="AE17" s="12">
        <f>$E17^EXP(Parameter!$D$111+Parameter!$D$118*(($B17*21/30.2)^(-1))+Parameter!$D$125*(($B17*21/30.2)^(-0.5)))</f>
        <v>0.44850927632210025</v>
      </c>
      <c r="AF17" s="12">
        <f>$D17^EXP(Parameter!$D$134+Parameter!$D$141*(($B17*21/30.2)^(-0.5))+Parameter!$D$148*((LN($B17*21/30.2))))</f>
        <v>0.66895246901557059</v>
      </c>
      <c r="AG17" s="12">
        <f>$E17^EXP(Parameter!$D$112+Parameter!$D$119*(($B17*21/30.2)^(-1))+Parameter!$D$126*(($B17*21/30.2)^(-0.5)))</f>
        <v>0.47574023132927046</v>
      </c>
      <c r="AH17" s="12">
        <f>$D17^EXP(Parameter!$D$136+Parameter!$D$143*(($B17*21/30.2)^(-0.5))+Parameter!$D$150*((LN($B17*21/30.2))))</f>
        <v>0.7147415229601547</v>
      </c>
      <c r="AI17" s="12">
        <f>$E17^EXP(Parameter!$D$114+Parameter!$D$121*(($B17*21/30.2)^(-1))+Parameter!$D$128*(($B17*21/30.2)^(-0.5)))</f>
        <v>0.56831350761569344</v>
      </c>
      <c r="AJ17" s="12">
        <f>$D17^EXP(Parameter!$D$137+Parameter!$D$144*(($B17*21/30.2)^(-0.5))+Parameter!$D$151*((LN($B17*21/30.2))))</f>
        <v>0.78946515748537327</v>
      </c>
      <c r="AK17" s="12">
        <f>$E17^EXP(Parameter!$D$115+Parameter!$D$122*(($B17*21/30.2)^(-1))+Parameter!$D$129*(($B17*21/30.2)^(-0.5)))</f>
        <v>0.53761318732540742</v>
      </c>
      <c r="AL17" s="12">
        <f>$D17^EXP(Parameter!$D$138+Parameter!$D$145*(($B17*21/30.2)^(-0.5))+Parameter!$D$152*((LN($B17*21/30.2))))</f>
        <v>0.71212260646904701</v>
      </c>
      <c r="AM17" s="12">
        <f>$E17^EXP(Parameter!$D$116+Parameter!$D$123*(($B17*21/30.2)^(-1))+Parameter!$D$130*(($B17*21/30.2)^(-0.5)))</f>
        <v>0.5391603883002215</v>
      </c>
      <c r="AN17" s="12">
        <f>$D17^EXP(Parameter!$D$135+Parameter!$D$142*(($B17*21/30.2)^(-0.5))+Parameter!$D$149*((LN($B17*21/30.2))))</f>
        <v>0.61598529746151831</v>
      </c>
      <c r="AO17" s="12">
        <f>$E17^EXP(Parameter!$D$113+Parameter!$D$120*(($B17*21/30.2)^(-1))+Parameter!$D$127*(($B17*21/30.2)^(-0.5)))</f>
        <v>0.33495289476473555</v>
      </c>
      <c r="AP17" s="87">
        <f>$D17^EXP(Parameter!$D$304+Parameter!$D$310*((LN($B17*21/30.2))))</f>
        <v>0.70039327216785197</v>
      </c>
      <c r="AQ17" s="88">
        <f>$E17^EXP(Parameter!$D$290+Parameter!$D$296*((LN($B17*21/30.2))))</f>
        <v>0.38288990757242708</v>
      </c>
      <c r="AR17" s="12">
        <f>$D17^EXP(Parameter!$D$305+Parameter!$D$311*((LN($B17*21/30.2))))</f>
        <v>0.66532647950848001</v>
      </c>
      <c r="AS17" s="88">
        <f>$E17^EXP(Parameter!$D$291+Parameter!$D$297*((LN($B17*21/30.2))))</f>
        <v>0.45987233462798033</v>
      </c>
      <c r="AT17" s="12">
        <f>$D17^EXP(Parameter!$D$305+Parameter!$D$307-Parameter!$D$306+(Parameter!$D$311+Parameter!$D$313-Parameter!$D$312)*((LN($B17*21/30.2))))</f>
        <v>0.68354126587093278</v>
      </c>
      <c r="AU17" s="88">
        <f>$E17^EXP(Parameter!$D$291+Parameter!$D$293-Parameter!$D$292+(Parameter!$D$297+Parameter!$D$299-Parameter!$D$298)*((LN($B17*21/30.2))))</f>
        <v>0.5819360977774326</v>
      </c>
      <c r="AV17" s="12">
        <f>$D17^EXP(Parameter!$D$308+Parameter!$D$314*((LN($B17*21/30.2))))</f>
        <v>0.77135298627506044</v>
      </c>
      <c r="AW17" s="88">
        <f>$E17^EXP(Parameter!$D$294+Parameter!$D$300*((LN($B17*21/30.2))))</f>
        <v>0.5321113634550394</v>
      </c>
      <c r="AX17" s="12">
        <f>$D17^EXP(Parameter!$D$305+Parameter!$D$309-Parameter!$D$306+(Parameter!$D$311+Parameter!$D$315-Parameter!$D$312)*((LN($B17*21/30.2))))</f>
        <v>0.68235529342855883</v>
      </c>
      <c r="AY17" s="88">
        <f>$E17^EXP(Parameter!$D$291+Parameter!$D$295-Parameter!$D$292+(Parameter!$D$297+Parameter!$D$301-Parameter!$D$298)*((LN($B17*21/30.2))))</f>
        <v>0.62718659966917567</v>
      </c>
      <c r="AZ17" s="12">
        <f>$D17^EXP(Parameter!D$305-Parameter!D$306+(Parameter!D$311-Parameter!D$312)*((LN($B17*21/30.2))))</f>
        <v>0.62929807382535141</v>
      </c>
      <c r="BA17" s="88">
        <f>$E17^EXP(Parameter!$D$291-Parameter!$D$292+(Parameter!$D$297-Parameter!$D$298)*((LN($B17*21/30.2))))</f>
        <v>0.42792169188669038</v>
      </c>
      <c r="BB17" s="89">
        <f>$D17^EXP(Parameter!$D$231)</f>
        <v>0.62083452399579941</v>
      </c>
      <c r="BC17" s="90">
        <f>$E17^EXP(Parameter!$D$216)</f>
        <v>0.36122345926967747</v>
      </c>
      <c r="BD17" s="91">
        <f>$D17^EXP(Parameter!$D$232)</f>
        <v>0.6707479596627326</v>
      </c>
      <c r="BE17" s="90">
        <f>$E17^EXP(Parameter!$D$217)</f>
        <v>0.46498742575013308</v>
      </c>
      <c r="BF17" s="91">
        <f>$D17^EXP(Parameter!$D$234)</f>
        <v>0.5842260711525894</v>
      </c>
      <c r="BG17" s="91">
        <f>$E17^EXP(Parameter!$D$219)</f>
        <v>0.53790120251004359</v>
      </c>
      <c r="BH17" s="91">
        <f>$D17^EXP(Parameter!$D$235)</f>
        <v>0.7502131196874503</v>
      </c>
      <c r="BI17" s="91">
        <f>$E17^EXP(Parameter!$D$220)</f>
        <v>0.55539715143926516</v>
      </c>
      <c r="BJ17" s="91">
        <f>$D17^EXP(Parameter!$D$236)</f>
        <v>0.56802542146391299</v>
      </c>
      <c r="BK17" s="91">
        <f>$E17^EXP(Parameter!$D$221)</f>
        <v>0.76657104334414328</v>
      </c>
      <c r="BL17" s="91">
        <f>$D17^EXP(Parameter!$D$233)</f>
        <v>0.65687758763384219</v>
      </c>
      <c r="BM17" s="91">
        <f>$E17^EXP(Parameter!$D$218)</f>
        <v>0.53422460969358943</v>
      </c>
      <c r="BN17" s="90">
        <f>$D17^EXP(Parameter!$D$268)</f>
        <v>0.62554979705444991</v>
      </c>
      <c r="BO17" s="91">
        <f>$E17^EXP(Parameter!$D$246)</f>
        <v>0.35901668048090385</v>
      </c>
      <c r="BP17" s="91">
        <f>$D17^EXP(Parameter!$D$269)</f>
        <v>0.6831600653548342</v>
      </c>
      <c r="BQ17" s="91">
        <f>$E17^EXP(Parameter!$D$247)</f>
        <v>0.46498742575013308</v>
      </c>
      <c r="BR17" s="91">
        <f>$D17^EXP(Parameter!$D$271)</f>
        <v>0.5975926090612701</v>
      </c>
      <c r="BS17" s="91">
        <f>$E17^EXP(Parameter!$D$249)</f>
        <v>0.53923435498444539</v>
      </c>
      <c r="BT17" s="91">
        <f>$D17^EXP(Parameter!$D$272)</f>
        <v>0.75042865258850078</v>
      </c>
      <c r="BU17" s="91">
        <f>$E17^EXP(Parameter!$D$250)</f>
        <v>0.55670252733933656</v>
      </c>
      <c r="BV17" s="91">
        <f>$D17^EXP(Parameter!$D$273)</f>
        <v>0.61308776234327456</v>
      </c>
      <c r="BW17" s="91">
        <f>$E17^EXP(Parameter!$D$251)</f>
        <v>0.75661644501007141</v>
      </c>
      <c r="BX17" s="91">
        <f>$D17^EXP(Parameter!$D$270)</f>
        <v>0.67208530395170307</v>
      </c>
      <c r="BY17" s="91">
        <f>$E17^EXP(Parameter!$D$248)</f>
        <v>0.53321926957930932</v>
      </c>
      <c r="BZ17" s="90">
        <f>$D17^EXP(Parameter!$D$208)</f>
        <v>0.6728857792950288</v>
      </c>
      <c r="CA17" s="90">
        <f>$E17^EXP(Parameter!$D$200)</f>
        <v>0.42282845018414406</v>
      </c>
      <c r="CB17" s="90">
        <f>$D17^EXP(Parameter!$D$209)</f>
        <v>0.65632515198579067</v>
      </c>
      <c r="CC17" s="90">
        <f>$E17^EXP(Parameter!$D$201)</f>
        <v>0.45606048305899466</v>
      </c>
      <c r="CD17" s="90">
        <f>$D17^EXP(Parameter!$D$211)</f>
        <v>0.66372896307135476</v>
      </c>
      <c r="CE17" s="90">
        <f>$E17^EXP(Parameter!$D$203)</f>
        <v>0.56222615929014697</v>
      </c>
      <c r="CF17" s="90">
        <f>$D17^EXP(Parameter!$D$212)</f>
        <v>0.73564606040954572</v>
      </c>
      <c r="CG17" s="90">
        <f>$E17^EXP(Parameter!$D$204)</f>
        <v>0.53489421197031017</v>
      </c>
      <c r="CH17" s="91">
        <f>$D17^EXP(Parameter!$D$213)</f>
        <v>0.64598987675424446</v>
      </c>
      <c r="CI17" s="90">
        <f>$E17^EXP(Parameter!$D$205)</f>
        <v>0.57982177600318807</v>
      </c>
      <c r="CJ17" s="91">
        <f>$D17^EXP(Parameter!$D$210)</f>
        <v>0.59912908230931772</v>
      </c>
      <c r="CK17" s="90">
        <f>$E17^EXP(Parameter!$D$202)</f>
        <v>0.41042635174914904</v>
      </c>
      <c r="CL17" s="12">
        <f>$D17^EXP(Parameter!$D$170+Parameter!$D$177*(LN($B17/30.2*21)))</f>
        <v>0.6738110525816442</v>
      </c>
      <c r="CM17" s="12">
        <f>$D17^EXP(Parameter!$D$155+Parameter!$D$162*(LN($B17/30.2*21)))</f>
        <v>0.73478987537756257</v>
      </c>
      <c r="CN17" s="12">
        <f>$D17^EXP(Parameter!$D$171+Parameter!$D$178*(LN($B17/30.2*21)))</f>
        <v>0.6548672998712658</v>
      </c>
      <c r="CO17" s="12">
        <f>$D17^EXP(Parameter!$D$156+Parameter!$D$163*(LN($B17/30.2*21)))</f>
        <v>0.76118526811752518</v>
      </c>
      <c r="CP17" s="12">
        <f>$D17^EXP(Parameter!$D$173+Parameter!$D$180*(LN($B17/30.2*21)))</f>
        <v>0.66348066105929859</v>
      </c>
      <c r="CQ17" s="12">
        <f>$D17^EXP(Parameter!$D$158+Parameter!$D$165*(LN($B17/30.2*21)))</f>
        <v>0.81230132453837456</v>
      </c>
      <c r="CR17" s="12">
        <f>$D17^EXP(Parameter!$D$174+Parameter!$D$181*(LN($B17/30.2*21)))</f>
        <v>0.74077523041273241</v>
      </c>
      <c r="CS17" s="12">
        <f>$D17^EXP(Parameter!$D$159+Parameter!$D$166*(LN($B17/30.2*21)))</f>
        <v>0.79668648109731</v>
      </c>
      <c r="CT17" s="12">
        <f>$D17^EXP(Parameter!$D$175+Parameter!$D$182*(LN($B17/30.2*21)))</f>
        <v>0.65263022134896975</v>
      </c>
      <c r="CU17" s="12">
        <f>$D17^EXP(Parameter!$D$160+Parameter!$D$167*(LN($B17/30.2*21)))</f>
        <v>0.80807453709818666</v>
      </c>
      <c r="CV17" s="12">
        <f>$D17^EXP(Parameter!$D$172+Parameter!$D$179*(LN($B17/30.2*21)))</f>
        <v>0.60073038390082489</v>
      </c>
      <c r="CW17" s="41">
        <f>$D17^EXP(Parameter!$D$157+Parameter!$D$164*(LN($B17/30.2*21)))</f>
        <v>0.66349282486721917</v>
      </c>
      <c r="CX17" s="12">
        <f t="shared" si="2"/>
        <v>0.68399358256145038</v>
      </c>
      <c r="CY17" s="85">
        <v>0.36341822789980299</v>
      </c>
      <c r="CZ17" s="12">
        <f t="shared" si="1"/>
        <v>0.65926831993095159</v>
      </c>
      <c r="DA17" s="85">
        <v>0.44277759602857703</v>
      </c>
      <c r="DB17" s="12">
        <f t="shared" si="1"/>
        <v>0.67382400215244587</v>
      </c>
      <c r="DC17" s="41">
        <v>0.56648608264184197</v>
      </c>
      <c r="DD17" s="12">
        <f t="shared" si="1"/>
        <v>0.76117835668429679</v>
      </c>
      <c r="DE17" s="85">
        <v>0.512249896185345</v>
      </c>
      <c r="DF17" s="12">
        <f t="shared" si="1"/>
        <v>0.67044983127381652</v>
      </c>
      <c r="DG17" s="41">
        <v>0.60410645395658602</v>
      </c>
      <c r="DH17" s="12">
        <f t="shared" si="1"/>
        <v>0.60904348625046267</v>
      </c>
      <c r="DI17" s="41">
        <v>0.44273661961987998</v>
      </c>
      <c r="DJ17" s="46">
        <v>12</v>
      </c>
      <c r="DK17" s="44">
        <v>0.29677204478338698</v>
      </c>
      <c r="DL17" s="44">
        <v>0.39378475614878</v>
      </c>
      <c r="DM17" s="44">
        <v>0.47473203636395001</v>
      </c>
      <c r="DN17" s="44">
        <v>0.44167046680727701</v>
      </c>
      <c r="DO17" s="44">
        <v>0.59585610023725599</v>
      </c>
      <c r="DP17" s="44">
        <v>0.56802577659072195</v>
      </c>
      <c r="DQ17" s="44">
        <v>0.60915975824438096</v>
      </c>
      <c r="DR17" s="45">
        <v>0.61240536419552005</v>
      </c>
      <c r="DS17" s="45">
        <v>0.695313963507741</v>
      </c>
      <c r="DT17" s="45">
        <v>0.67669142905011703</v>
      </c>
      <c r="DU17" s="45">
        <v>0.62049611520990799</v>
      </c>
      <c r="DV17" s="45">
        <v>0.68743877284598898</v>
      </c>
      <c r="DW17" s="45">
        <v>0.76983885373878302</v>
      </c>
      <c r="DX17" s="45">
        <v>0.64950595679400802</v>
      </c>
    </row>
    <row r="18" spans="1:128">
      <c r="A18" s="43">
        <f t="shared" si="0"/>
        <v>1.7835616438356166</v>
      </c>
      <c r="B18" s="18">
        <v>14</v>
      </c>
      <c r="C18" s="12">
        <v>286</v>
      </c>
      <c r="D18" s="12">
        <v>0.57601997939175398</v>
      </c>
      <c r="E18" s="12">
        <v>0.25114458602693002</v>
      </c>
      <c r="F18" s="92">
        <f>$D18^Parameter!$D$325</f>
        <v>0.65034122824646479</v>
      </c>
      <c r="G18" s="92">
        <f>$E18^Parameter!$D$318</f>
        <v>0.36978147521810695</v>
      </c>
      <c r="H18" s="92">
        <f>$D18^Parameter!$D$326</f>
        <v>0.64320592721973291</v>
      </c>
      <c r="I18" s="92">
        <f>$E18^Parameter!$D$319</f>
        <v>0.4130011349013018</v>
      </c>
      <c r="J18" s="92">
        <f>$D18^Parameter!$D$328</f>
        <v>0.65683065115530892</v>
      </c>
      <c r="K18" s="92">
        <f>$E18^Parameter!$D$321</f>
        <v>0.54220841370281292</v>
      </c>
      <c r="L18" s="92">
        <f>$D18^Parameter!$D$329</f>
        <v>0.73425181120232363</v>
      </c>
      <c r="M18" s="92">
        <f>$E18^Parameter!$D$322</f>
        <v>0.50811576768772559</v>
      </c>
      <c r="N18" s="92">
        <f>$D18^Parameter!$D$330</f>
        <v>0.63966768780773031</v>
      </c>
      <c r="O18" s="92">
        <f>$E18^Parameter!$D$323</f>
        <v>0.57539956359654565</v>
      </c>
      <c r="P18" s="92">
        <f>$D18^Parameter!$D$327</f>
        <v>0.59147520713298274</v>
      </c>
      <c r="Q18" s="92">
        <f>$E18^Parameter!$D$320</f>
        <v>0.37285983906228687</v>
      </c>
      <c r="R18" s="12">
        <f>$D18^EXP(Parameter!$D$96+Parameter!$D$103*(($B18/30.2*21)^(1)))</f>
        <v>0.6588938419895648</v>
      </c>
      <c r="S18" s="12">
        <f>$E18^EXP(Parameter!$D$81+Parameter!$D$88*($B18/30.2*21)^(-2))</f>
        <v>0.42569208348899906</v>
      </c>
      <c r="T18" s="12">
        <f>$D18^EXP(Parameter!$D$97+Parameter!$D$104*(($B18*21/30.2)^(1)))</f>
        <v>0.63518934957793682</v>
      </c>
      <c r="U18" s="12">
        <f>$E18^EXP(Parameter!$D$82+Parameter!$D$89*($B18/30.2*21)^(-2))</f>
        <v>0.45936420130051764</v>
      </c>
      <c r="V18" s="12">
        <f>$D18^EXP(Parameter!$D$99+Parameter!$D$106*(($B18*21/30.2)^(1)))</f>
        <v>0.64970212187590648</v>
      </c>
      <c r="W18" s="12">
        <f>$E18^EXP(Parameter!$D$84+Parameter!$D$91*($B18/30.2*21)^(-2))</f>
        <v>0.58191883614616657</v>
      </c>
      <c r="X18" s="12">
        <f>$D18^EXP(Parameter!$D$100+Parameter!$D$107*(($B18*21/30.2)^(1)))</f>
        <v>0.73945581146517336</v>
      </c>
      <c r="Y18" s="12">
        <f>$E18^EXP(Parameter!$D$85+Parameter!$D$92*($B18/30.2*21)^(-2))</f>
        <v>0.54437925955133126</v>
      </c>
      <c r="Z18" s="12">
        <f>$D18^EXP(Parameter!$D$101+Parameter!$D$108*(($B18*21/30.2)^(1)))</f>
        <v>0.64299972268574768</v>
      </c>
      <c r="AA18" s="12">
        <f>$E18^EXP(Parameter!$D$86+Parameter!$D$93*($B18/30.2*21)^(-2))</f>
        <v>0.57821780269528333</v>
      </c>
      <c r="AB18" s="12">
        <f>$D18^EXP(Parameter!$D$98+Parameter!$D$105*(($B18*21/30.2)^(1)))</f>
        <v>0.58200407862316017</v>
      </c>
      <c r="AC18" s="12">
        <f>$E18^EXP(Parameter!$D$83+Parameter!$D$90*($B18/30.2*21)^(-2))</f>
        <v>0.38140364319080666</v>
      </c>
      <c r="AD18" s="87">
        <f>$D18^EXP(Parameter!$D$133+Parameter!$D$140*(($B18*21/30.2)^(-0.5))+Parameter!$D$147*((LN($B18*21/30.2))))</f>
        <v>0.69301648481664724</v>
      </c>
      <c r="AE18" s="12">
        <f>$E18^EXP(Parameter!$D$111+Parameter!$D$118*(($B18*21/30.2)^(-1))+Parameter!$D$125*(($B18*21/30.2)^(-0.5)))</f>
        <v>0.42939555724135331</v>
      </c>
      <c r="AF18" s="12">
        <f>$D18^EXP(Parameter!$D$134+Parameter!$D$141*(($B18*21/30.2)^(-0.5))+Parameter!$D$148*((LN($B18*21/30.2))))</f>
        <v>0.64315744125866425</v>
      </c>
      <c r="AG18" s="12">
        <f>$E18^EXP(Parameter!$D$112+Parameter!$D$119*(($B18*21/30.2)^(-1))+Parameter!$D$126*(($B18*21/30.2)^(-0.5)))</f>
        <v>0.44901337201510566</v>
      </c>
      <c r="AH18" s="12">
        <f>$D18^EXP(Parameter!$D$136+Parameter!$D$143*(($B18*21/30.2)^(-0.5))+Parameter!$D$150*((LN($B18*21/30.2))))</f>
        <v>0.68904327741173932</v>
      </c>
      <c r="AI18" s="12">
        <f>$E18^EXP(Parameter!$D$114+Parameter!$D$121*(($B18*21/30.2)^(-1))+Parameter!$D$128*(($B18*21/30.2)^(-0.5)))</f>
        <v>0.53327244224099923</v>
      </c>
      <c r="AJ18" s="12">
        <f>$D18^EXP(Parameter!$D$137+Parameter!$D$144*(($B18*21/30.2)^(-0.5))+Parameter!$D$151*((LN($B18*21/30.2))))</f>
        <v>0.76684607870787569</v>
      </c>
      <c r="AK18" s="12">
        <f>$E18^EXP(Parameter!$D$115+Parameter!$D$122*(($B18*21/30.2)^(-1))+Parameter!$D$129*(($B18*21/30.2)^(-0.5)))</f>
        <v>0.50931612257411918</v>
      </c>
      <c r="AL18" s="12">
        <f>$D18^EXP(Parameter!$D$138+Parameter!$D$145*(($B18*21/30.2)^(-0.5))+Parameter!$D$152*((LN($B18*21/30.2))))</f>
        <v>0.67976603863981611</v>
      </c>
      <c r="AM18" s="12">
        <f>$E18^EXP(Parameter!$D$116+Parameter!$D$123*(($B18*21/30.2)^(-1))+Parameter!$D$130*(($B18*21/30.2)^(-0.5)))</f>
        <v>0.49864173505705589</v>
      </c>
      <c r="AN18" s="12">
        <f>$D18^EXP(Parameter!$D$135+Parameter!$D$142*(($B18*21/30.2)^(-0.5))+Parameter!$D$149*((LN($B18*21/30.2))))</f>
        <v>0.58590512542752915</v>
      </c>
      <c r="AO18" s="12">
        <f>$E18^EXP(Parameter!$D$113+Parameter!$D$120*(($B18*21/30.2)^(-1))+Parameter!$D$127*(($B18*21/30.2)^(-0.5)))</f>
        <v>0.29040590249804166</v>
      </c>
      <c r="AP18" s="87">
        <f>$D18^EXP(Parameter!$D$304+Parameter!$D$310*((LN($B18*21/30.2))))</f>
        <v>0.67745174757492521</v>
      </c>
      <c r="AQ18" s="88">
        <f>$E18^EXP(Parameter!$D$290+Parameter!$D$296*((LN($B18*21/30.2))))</f>
        <v>0.35800720763087707</v>
      </c>
      <c r="AR18" s="12">
        <f>$D18^EXP(Parameter!$D$305+Parameter!$D$311*((LN($B18*21/30.2))))</f>
        <v>0.64210860554952187</v>
      </c>
      <c r="AS18" s="88">
        <f>$E18^EXP(Parameter!$D$291+Parameter!$D$297*((LN($B18*21/30.2))))</f>
        <v>0.43312928651867166</v>
      </c>
      <c r="AT18" s="12">
        <f>$D18^EXP(Parameter!$D$305+Parameter!$D$307-Parameter!$D$306+(Parameter!$D$311+Parameter!$D$313-Parameter!$D$312)*((LN($B18*21/30.2))))</f>
        <v>0.66048173143532718</v>
      </c>
      <c r="AU18" s="88">
        <f>$E18^EXP(Parameter!$D$291+Parameter!$D$293-Parameter!$D$292+(Parameter!$D$297+Parameter!$D$299-Parameter!$D$298)*((LN($B18*21/30.2))))</f>
        <v>0.55607461635782895</v>
      </c>
      <c r="AV18" s="12">
        <f>$D18^EXP(Parameter!$D$308+Parameter!$D$314*((LN($B18*21/30.2))))</f>
        <v>0.75189836475508209</v>
      </c>
      <c r="AW18" s="88">
        <f>$E18^EXP(Parameter!$D$294+Parameter!$D$300*((LN($B18*21/30.2))))</f>
        <v>0.50569828971701114</v>
      </c>
      <c r="AX18" s="12">
        <f>$D18^EXP(Parameter!$D$305+Parameter!$D$309-Parameter!$D$306+(Parameter!$D$311+Parameter!$D$315-Parameter!$D$312)*((LN($B18*21/30.2))))</f>
        <v>0.65797597737974267</v>
      </c>
      <c r="AY18" s="88">
        <f>$E18^EXP(Parameter!$D$291+Parameter!$D$295-Parameter!$D$292+(Parameter!$D$297+Parameter!$D$301-Parameter!$D$298)*((LN($B18*21/30.2))))</f>
        <v>0.59597684412963903</v>
      </c>
      <c r="AZ18" s="12">
        <f>$D18^EXP(Parameter!D$305-Parameter!D$306+(Parameter!D$311-Parameter!D$312)*((LN($B18*21/30.2))))</f>
        <v>0.60302197159958781</v>
      </c>
      <c r="BA18" s="88">
        <f>$E18^EXP(Parameter!$D$291-Parameter!$D$292+(Parameter!$D$297-Parameter!$D$298)*((LN($B18*21/30.2))))</f>
        <v>0.39183984813364497</v>
      </c>
      <c r="BB18" s="89">
        <f>$D18^EXP(Parameter!$D$231)</f>
        <v>0.59667548404055271</v>
      </c>
      <c r="BC18" s="90">
        <f>$E18^EXP(Parameter!$D$216)</f>
        <v>0.33249630358145471</v>
      </c>
      <c r="BD18" s="91">
        <f>$D18^EXP(Parameter!$D$232)</f>
        <v>0.64881068364222627</v>
      </c>
      <c r="BE18" s="90">
        <f>$E18^EXP(Parameter!$D$217)</f>
        <v>0.43689479748965887</v>
      </c>
      <c r="BF18" s="91">
        <f>$D18^EXP(Parameter!$D$234)</f>
        <v>0.5586573538068158</v>
      </c>
      <c r="BG18" s="91">
        <f>$E18^EXP(Parameter!$D$219)</f>
        <v>0.51143037485853882</v>
      </c>
      <c r="BH18" s="91">
        <f>$D18^EXP(Parameter!$D$235)</f>
        <v>0.73247368268754731</v>
      </c>
      <c r="BI18" s="91">
        <f>$E18^EXP(Parameter!$D$220)</f>
        <v>0.52944268752972834</v>
      </c>
      <c r="BJ18" s="91">
        <f>$D18^EXP(Parameter!$D$236)</f>
        <v>0.54189537194195658</v>
      </c>
      <c r="BK18" s="91">
        <f>$E18^EXP(Parameter!$D$221)</f>
        <v>0.75016542167822053</v>
      </c>
      <c r="BL18" s="91">
        <f>$D18^EXP(Parameter!$D$233)</f>
        <v>0.63428941263666505</v>
      </c>
      <c r="BM18" s="91">
        <f>$E18^EXP(Parameter!$D$218)</f>
        <v>0.50765128117783587</v>
      </c>
      <c r="BN18" s="90">
        <f>$D18^EXP(Parameter!$D$268)</f>
        <v>0.60158615110588309</v>
      </c>
      <c r="BO18" s="91">
        <f>$E18^EXP(Parameter!$D$246)</f>
        <v>0.33030026139800411</v>
      </c>
      <c r="BP18" s="91">
        <f>$D18^EXP(Parameter!$D$269)</f>
        <v>0.66182648758054696</v>
      </c>
      <c r="BQ18" s="91">
        <f>$E18^EXP(Parameter!$D$247)</f>
        <v>0.43689479748965887</v>
      </c>
      <c r="BR18" s="91">
        <f>$D18^EXP(Parameter!$D$271)</f>
        <v>0.57251624409771507</v>
      </c>
      <c r="BS18" s="91">
        <f>$E18^EXP(Parameter!$D$249)</f>
        <v>0.51280121486092811</v>
      </c>
      <c r="BT18" s="91">
        <f>$D18^EXP(Parameter!$D$272)</f>
        <v>0.73270164364065637</v>
      </c>
      <c r="BU18" s="91">
        <f>$E18^EXP(Parameter!$D$250)</f>
        <v>0.53078845981415168</v>
      </c>
      <c r="BV18" s="91">
        <f>$D18^EXP(Parameter!$D$273)</f>
        <v>0.58861445807174773</v>
      </c>
      <c r="BW18" s="91">
        <f>$E18^EXP(Parameter!$D$251)</f>
        <v>0.73963666502644465</v>
      </c>
      <c r="BX18" s="91">
        <f>$D18^EXP(Parameter!$D$270)</f>
        <v>0.65021211622517028</v>
      </c>
      <c r="BY18" s="91">
        <f>$E18^EXP(Parameter!$D$248)</f>
        <v>0.50661828072685411</v>
      </c>
      <c r="BZ18" s="90">
        <f>$D18^EXP(Parameter!$D$208)</f>
        <v>0.65105106311661887</v>
      </c>
      <c r="CA18" s="90">
        <f>$E18^EXP(Parameter!$D$200)</f>
        <v>0.39422181743954499</v>
      </c>
      <c r="CB18" s="90">
        <f>$D18^EXP(Parameter!$D$209)</f>
        <v>0.63371157765710262</v>
      </c>
      <c r="CC18" s="90">
        <f>$E18^EXP(Parameter!$D$201)</f>
        <v>0.42783170996079256</v>
      </c>
      <c r="CD18" s="90">
        <f>$D18^EXP(Parameter!$D$211)</f>
        <v>0.6414591468257016</v>
      </c>
      <c r="CE18" s="90">
        <f>$E18^EXP(Parameter!$D$203)</f>
        <v>0.53648586318506053</v>
      </c>
      <c r="CF18" s="90">
        <f>$D18^EXP(Parameter!$D$212)</f>
        <v>0.71707937146025846</v>
      </c>
      <c r="CG18" s="90">
        <f>$E18^EXP(Parameter!$D$204)</f>
        <v>0.50833939429820441</v>
      </c>
      <c r="CH18" s="91">
        <f>$D18^EXP(Parameter!$D$213)</f>
        <v>0.62290861754255145</v>
      </c>
      <c r="CI18" s="90">
        <f>$E18^EXP(Parameter!$D$205)</f>
        <v>0.55466521545620195</v>
      </c>
      <c r="CJ18" s="91">
        <f>$D18^EXP(Parameter!$D$210)</f>
        <v>0.57411097853282289</v>
      </c>
      <c r="CK18" s="90">
        <f>$E18^EXP(Parameter!$D$202)</f>
        <v>0.38173282416739079</v>
      </c>
      <c r="CL18" s="12">
        <f>$D18^EXP(Parameter!$D$170+Parameter!$D$177*(LN($B18/30.2*21)))</f>
        <v>0.65042707535037614</v>
      </c>
      <c r="CM18" s="12">
        <f>$D18^EXP(Parameter!$D$155+Parameter!$D$162*(LN($B18/30.2*21)))</f>
        <v>0.72064748603480822</v>
      </c>
      <c r="CN18" s="12">
        <f>$D18^EXP(Parameter!$D$171+Parameter!$D$178*(LN($B18/30.2*21)))</f>
        <v>0.63130532183286348</v>
      </c>
      <c r="CO18" s="12">
        <f>$D18^EXP(Parameter!$D$156+Parameter!$D$163*(LN($B18/30.2*21)))</f>
        <v>0.74648851419291218</v>
      </c>
      <c r="CP18" s="12">
        <f>$D18^EXP(Parameter!$D$173+Parameter!$D$180*(LN($B18/30.2*21)))</f>
        <v>0.63974000852414625</v>
      </c>
      <c r="CQ18" s="12">
        <f>$D18^EXP(Parameter!$D$158+Parameter!$D$165*(LN($B18/30.2*21)))</f>
        <v>0.79908033942204237</v>
      </c>
      <c r="CR18" s="12">
        <f>$D18^EXP(Parameter!$D$174+Parameter!$D$181*(LN($B18/30.2*21)))</f>
        <v>0.71919210056633054</v>
      </c>
      <c r="CS18" s="12">
        <f>$D18^EXP(Parameter!$D$159+Parameter!$D$166*(LN($B18/30.2*21)))</f>
        <v>0.78369739918383041</v>
      </c>
      <c r="CT18" s="12">
        <f>$D18^EXP(Parameter!$D$175+Parameter!$D$182*(LN($B18/30.2*21)))</f>
        <v>0.62562385615938676</v>
      </c>
      <c r="CU18" s="12">
        <f>$D18^EXP(Parameter!$D$160+Parameter!$D$167*(LN($B18/30.2*21)))</f>
        <v>0.79136450080882792</v>
      </c>
      <c r="CV18" s="12">
        <f>$D18^EXP(Parameter!$D$172+Parameter!$D$179*(LN($B18/30.2*21)))</f>
        <v>0.57322484265469353</v>
      </c>
      <c r="CW18" s="41">
        <f>$D18^EXP(Parameter!$D$157+Parameter!$D$164*(LN($B18/30.2*21)))</f>
        <v>0.63511555720516688</v>
      </c>
      <c r="CX18" s="12">
        <f t="shared" si="2"/>
        <v>0.6588938419895648</v>
      </c>
      <c r="CY18" s="85">
        <v>0.33969869426032301</v>
      </c>
      <c r="CZ18" s="12">
        <f t="shared" si="1"/>
        <v>0.63518934957793682</v>
      </c>
      <c r="DA18" s="85">
        <v>0.41969243256481598</v>
      </c>
      <c r="DB18" s="12">
        <f t="shared" si="1"/>
        <v>0.64970212187590648</v>
      </c>
      <c r="DC18" s="41">
        <v>0.54418478032164996</v>
      </c>
      <c r="DD18" s="12">
        <f t="shared" si="1"/>
        <v>0.73945581146517336</v>
      </c>
      <c r="DE18" s="85">
        <v>0.48910850446781301</v>
      </c>
      <c r="DF18" s="12">
        <f t="shared" si="1"/>
        <v>0.64299972268574768</v>
      </c>
      <c r="DG18" s="41">
        <v>0.58012173155074898</v>
      </c>
      <c r="DH18" s="12">
        <f t="shared" si="1"/>
        <v>0.58200407862316017</v>
      </c>
      <c r="DI18" s="41">
        <v>0.40905543876007</v>
      </c>
      <c r="DJ18" s="46">
        <v>13</v>
      </c>
      <c r="DK18" s="44">
        <v>0.26658913192389699</v>
      </c>
      <c r="DL18" s="44">
        <v>0.360105676092774</v>
      </c>
      <c r="DM18" s="44">
        <v>0.43978740002793598</v>
      </c>
      <c r="DN18" s="44">
        <v>0.40706630837037699</v>
      </c>
      <c r="DO18" s="44">
        <v>0.56173300102317403</v>
      </c>
      <c r="DP18" s="44">
        <v>0.53342399288134601</v>
      </c>
      <c r="DQ18" s="44">
        <v>0.575327851426641</v>
      </c>
      <c r="DR18" s="45">
        <v>0.586679836223859</v>
      </c>
      <c r="DS18" s="45">
        <v>0.67157305082126595</v>
      </c>
      <c r="DT18" s="45">
        <v>0.65239239187755305</v>
      </c>
      <c r="DU18" s="45">
        <v>0.59490879841582101</v>
      </c>
      <c r="DV18" s="45">
        <v>0.66345360741787696</v>
      </c>
      <c r="DW18" s="45">
        <v>0.74904206865691503</v>
      </c>
      <c r="DX18" s="45">
        <v>0.62451096561730901</v>
      </c>
    </row>
    <row r="19" spans="1:128">
      <c r="A19" s="43">
        <f t="shared" si="0"/>
        <v>1.8438356164383563</v>
      </c>
      <c r="B19" s="18">
        <v>15</v>
      </c>
      <c r="C19" s="12">
        <v>308</v>
      </c>
      <c r="D19" s="12">
        <v>0.55257863695953802</v>
      </c>
      <c r="E19" s="12">
        <v>0.22693852527641001</v>
      </c>
      <c r="F19" s="92">
        <f>$D19^Parameter!$D$325</f>
        <v>0.62960387287220998</v>
      </c>
      <c r="G19" s="92">
        <f>$E19^Parameter!$D$318</f>
        <v>0.34375887897305152</v>
      </c>
      <c r="H19" s="92">
        <f>$D19^Parameter!$D$326</f>
        <v>0.62217889123686043</v>
      </c>
      <c r="I19" s="92">
        <f>$E19^Parameter!$D$319</f>
        <v>0.38706265042943999</v>
      </c>
      <c r="J19" s="92">
        <f>$D19^Parameter!$D$328</f>
        <v>0.6363620865921451</v>
      </c>
      <c r="K19" s="92">
        <f>$E19^Parameter!$D$321</f>
        <v>0.51840280784638149</v>
      </c>
      <c r="L19" s="92">
        <f>$D19^Parameter!$D$329</f>
        <v>0.71736583758794858</v>
      </c>
      <c r="M19" s="92">
        <f>$E19^Parameter!$D$322</f>
        <v>0.48349838957988817</v>
      </c>
      <c r="N19" s="92">
        <f>$D19^Parameter!$D$330</f>
        <v>0.61849930157915556</v>
      </c>
      <c r="O19" s="92">
        <f>$E19^Parameter!$D$323</f>
        <v>0.55253945035874463</v>
      </c>
      <c r="P19" s="92">
        <f>$D19^Parameter!$D$327</f>
        <v>0.56853757720341114</v>
      </c>
      <c r="Q19" s="92">
        <f>$E19^Parameter!$D$320</f>
        <v>0.34683145277099825</v>
      </c>
      <c r="R19" s="12">
        <f>$D19^EXP(Parameter!$D$96+Parameter!$D$103*(($B19/30.2*21)^(1)))</f>
        <v>0.63451284884076153</v>
      </c>
      <c r="S19" s="12">
        <f>$E19^EXP(Parameter!$D$81+Parameter!$D$88*($B19/30.2*21)^(-2))</f>
        <v>0.40012135588949416</v>
      </c>
      <c r="T19" s="12">
        <f>$D19^EXP(Parameter!$D$97+Parameter!$D$104*(($B19*21/30.2)^(1)))</f>
        <v>0.61217543204231106</v>
      </c>
      <c r="U19" s="12">
        <f>$E19^EXP(Parameter!$D$82+Parameter!$D$89*($B19/30.2*21)^(-2))</f>
        <v>0.43405128938208426</v>
      </c>
      <c r="V19" s="12">
        <f>$D19^EXP(Parameter!$D$99+Parameter!$D$106*(($B19*21/30.2)^(1)))</f>
        <v>0.62649947228628422</v>
      </c>
      <c r="W19" s="12">
        <f>$E19^EXP(Parameter!$D$84+Parameter!$D$91*($B19/30.2*21)^(-2))</f>
        <v>0.55960151978389938</v>
      </c>
      <c r="X19" s="12">
        <f>$D19^EXP(Parameter!$D$100+Parameter!$D$107*(($B19*21/30.2)^(1)))</f>
        <v>0.71790576734877554</v>
      </c>
      <c r="Y19" s="12">
        <f>$E19^EXP(Parameter!$D$85+Parameter!$D$92*($B19/30.2*21)^(-2))</f>
        <v>0.52086149824356576</v>
      </c>
      <c r="Z19" s="12">
        <f>$D19^EXP(Parameter!$D$101+Parameter!$D$108*(($B19*21/30.2)^(1)))</f>
        <v>0.61618448734252829</v>
      </c>
      <c r="AA19" s="12">
        <f>$E19^EXP(Parameter!$D$86+Parameter!$D$93*($B19/30.2*21)^(-2))</f>
        <v>0.55522707958067596</v>
      </c>
      <c r="AB19" s="12">
        <f>$D19^EXP(Parameter!$D$98+Parameter!$D$105*(($B19*21/30.2)^(1)))</f>
        <v>0.55626240885841094</v>
      </c>
      <c r="AC19" s="12">
        <f>$E19^EXP(Parameter!$D$83+Parameter!$D$90*($B19/30.2*21)^(-2))</f>
        <v>0.35517438961946757</v>
      </c>
      <c r="AD19" s="87">
        <f>$D19^EXP(Parameter!$D$133+Parameter!$D$140*(($B19*21/30.2)^(-0.5))+Parameter!$D$147*((LN($B19*21/30.2))))</f>
        <v>0.66696607096466909</v>
      </c>
      <c r="AE19" s="12">
        <f>$E19^EXP(Parameter!$D$111+Parameter!$D$118*(($B19*21/30.2)^(-1))+Parameter!$D$125*(($B19*21/30.2)^(-0.5)))</f>
        <v>0.4121347613990049</v>
      </c>
      <c r="AF19" s="12">
        <f>$D19^EXP(Parameter!$D$134+Parameter!$D$141*(($B19*21/30.2)^(-0.5))+Parameter!$D$148*((LN($B19*21/30.2))))</f>
        <v>0.61818047253958475</v>
      </c>
      <c r="AG19" s="12">
        <f>$E19^EXP(Parameter!$D$112+Parameter!$D$119*(($B19*21/30.2)^(-1))+Parameter!$D$126*(($B19*21/30.2)^(-0.5)))</f>
        <v>0.42448015615337675</v>
      </c>
      <c r="AH19" s="12">
        <f>$D19^EXP(Parameter!$D$136+Parameter!$D$143*(($B19*21/30.2)^(-0.5))+Parameter!$D$150*((LN($B19*21/30.2))))</f>
        <v>0.66347958373005456</v>
      </c>
      <c r="AI19" s="12">
        <f>$E19^EXP(Parameter!$D$114+Parameter!$D$121*(($B19*21/30.2)^(-1))+Parameter!$D$128*(($B19*21/30.2)^(-0.5)))</f>
        <v>0.49996047934221083</v>
      </c>
      <c r="AJ19" s="12">
        <f>$D19^EXP(Parameter!$D$137+Parameter!$D$144*(($B19*21/30.2)^(-0.5))+Parameter!$D$151*((LN($B19*21/30.2))))</f>
        <v>0.74381640240006974</v>
      </c>
      <c r="AK19" s="12">
        <f>$E19^EXP(Parameter!$D$115+Parameter!$D$122*(($B19*21/30.2)^(-1))+Parameter!$D$129*(($B19*21/30.2)^(-0.5)))</f>
        <v>0.48293055990830491</v>
      </c>
      <c r="AL19" s="12">
        <f>$D19^EXP(Parameter!$D$138+Parameter!$D$145*(($B19*21/30.2)^(-0.5))+Parameter!$D$152*((LN($B19*21/30.2))))</f>
        <v>0.64671927705563814</v>
      </c>
      <c r="AM19" s="12">
        <f>$E19^EXP(Parameter!$D$116+Parameter!$D$123*(($B19*21/30.2)^(-1))+Parameter!$D$130*(($B19*21/30.2)^(-0.5)))</f>
        <v>0.46048331790610486</v>
      </c>
      <c r="AN19" s="12">
        <f>$D19^EXP(Parameter!$D$135+Parameter!$D$142*(($B19*21/30.2)^(-0.5))+Parameter!$D$149*((LN($B19*21/30.2))))</f>
        <v>0.55697155994828362</v>
      </c>
      <c r="AO19" s="12">
        <f>$E19^EXP(Parameter!$D$113+Parameter!$D$120*(($B19*21/30.2)^(-1))+Parameter!$D$127*(($B19*21/30.2)^(-0.5)))</f>
        <v>0.25084320343545818</v>
      </c>
      <c r="AP19" s="87">
        <f>$D19^EXP(Parameter!$D$304+Parameter!$D$310*((LN($B19*21/30.2))))</f>
        <v>0.65544763590752209</v>
      </c>
      <c r="AQ19" s="88">
        <f>$E19^EXP(Parameter!$D$290+Parameter!$D$296*((LN($B19*21/30.2))))</f>
        <v>0.33563416104831989</v>
      </c>
      <c r="AR19" s="12">
        <f>$D19^EXP(Parameter!$D$305+Parameter!$D$311*((LN($B19*21/30.2))))</f>
        <v>0.62004501701013437</v>
      </c>
      <c r="AS19" s="88">
        <f>$E19^EXP(Parameter!$D$291+Parameter!$D$297*((LN($B19*21/30.2))))</f>
        <v>0.40868857262693559</v>
      </c>
      <c r="AT19" s="12">
        <f>$D19^EXP(Parameter!$D$305+Parameter!$D$307-Parameter!$D$306+(Parameter!$D$311+Parameter!$D$313-Parameter!$D$312)*((LN($B19*21/30.2))))</f>
        <v>0.63846765128957383</v>
      </c>
      <c r="AU19" s="88">
        <f>$E19^EXP(Parameter!$D$291+Parameter!$D$293-Parameter!$D$292+(Parameter!$D$297+Parameter!$D$299-Parameter!$D$298)*((LN($B19*21/30.2))))</f>
        <v>0.53190043354535532</v>
      </c>
      <c r="AV19" s="12">
        <f>$D19^EXP(Parameter!$D$308+Parameter!$D$314*((LN($B19*21/30.2))))</f>
        <v>0.73299409104051549</v>
      </c>
      <c r="AW19" s="88">
        <f>$E19^EXP(Parameter!$D$294+Parameter!$D$300*((LN($B19*21/30.2))))</f>
        <v>0.48123711411404291</v>
      </c>
      <c r="AX19" s="12">
        <f>$D19^EXP(Parameter!$D$305+Parameter!$D$309-Parameter!$D$306+(Parameter!$D$311+Parameter!$D$315-Parameter!$D$312)*((LN($B19*21/30.2))))</f>
        <v>0.63462197066320847</v>
      </c>
      <c r="AY19" s="88">
        <f>$E19^EXP(Parameter!$D$291+Parameter!$D$295-Parameter!$D$292+(Parameter!$D$297+Parameter!$D$301-Parameter!$D$298)*((LN($B19*21/30.2))))</f>
        <v>0.56614227755589375</v>
      </c>
      <c r="AZ19" s="12">
        <f>$D19^EXP(Parameter!D$305-Parameter!D$306+(Parameter!D$311-Parameter!D$312)*((LN($B19*21/30.2))))</f>
        <v>0.5780920803501769</v>
      </c>
      <c r="BA19" s="88">
        <f>$E19^EXP(Parameter!$D$291-Parameter!$D$292+(Parameter!$D$297-Parameter!$D$298)*((LN($B19*21/30.2))))</f>
        <v>0.3587971359568865</v>
      </c>
      <c r="BB19" s="89">
        <f>$D19^EXP(Parameter!$D$231)</f>
        <v>0.57391444741150166</v>
      </c>
      <c r="BC19" s="90">
        <f>$E19^EXP(Parameter!$D$216)</f>
        <v>0.30669724969256801</v>
      </c>
      <c r="BD19" s="91">
        <f>$D19^EXP(Parameter!$D$232)</f>
        <v>0.62801067160186619</v>
      </c>
      <c r="BE19" s="90">
        <f>$E19^EXP(Parameter!$D$217)</f>
        <v>0.41114831454609119</v>
      </c>
      <c r="BF19" s="91">
        <f>$D19^EXP(Parameter!$D$234)</f>
        <v>0.53468860583135158</v>
      </c>
      <c r="BG19" s="91">
        <f>$E19^EXP(Parameter!$D$219)</f>
        <v>0.48688456513261563</v>
      </c>
      <c r="BH19" s="91">
        <f>$D19^EXP(Parameter!$D$235)</f>
        <v>0.71549792631744202</v>
      </c>
      <c r="BI19" s="91">
        <f>$E19^EXP(Parameter!$D$220)</f>
        <v>0.50531369970855211</v>
      </c>
      <c r="BJ19" s="91">
        <f>$D19^EXP(Parameter!$D$236)</f>
        <v>0.51745713945417637</v>
      </c>
      <c r="BK19" s="91">
        <f>$E19^EXP(Parameter!$D$221)</f>
        <v>0.73451354666324176</v>
      </c>
      <c r="BL19" s="91">
        <f>$D19^EXP(Parameter!$D$233)</f>
        <v>0.61290910608115245</v>
      </c>
      <c r="BM19" s="91">
        <f>$E19^EXP(Parameter!$D$218)</f>
        <v>0.48302400314242794</v>
      </c>
      <c r="BN19" s="90">
        <f>$D19^EXP(Parameter!$D$268)</f>
        <v>0.57899511483667443</v>
      </c>
      <c r="BO19" s="91">
        <f>$E19^EXP(Parameter!$D$246)</f>
        <v>0.30452354934250075</v>
      </c>
      <c r="BP19" s="91">
        <f>$D19^EXP(Parameter!$D$269)</f>
        <v>0.64156827948850204</v>
      </c>
      <c r="BQ19" s="91">
        <f>$E19^EXP(Parameter!$D$247)</f>
        <v>0.41114831454609119</v>
      </c>
      <c r="BR19" s="91">
        <f>$D19^EXP(Parameter!$D$271)</f>
        <v>0.54896516058076894</v>
      </c>
      <c r="BS19" s="91">
        <f>$E19^EXP(Parameter!$D$249)</f>
        <v>0.48828547526689614</v>
      </c>
      <c r="BT19" s="91">
        <f>$D19^EXP(Parameter!$D$272)</f>
        <v>0.71573737859811448</v>
      </c>
      <c r="BU19" s="91">
        <f>$E19^EXP(Parameter!$D$250)</f>
        <v>0.50669248142069045</v>
      </c>
      <c r="BV19" s="91">
        <f>$D19^EXP(Parameter!$D$273)</f>
        <v>0.56558119734873591</v>
      </c>
      <c r="BW19" s="91">
        <f>$E19^EXP(Parameter!$D$251)</f>
        <v>0.72345401755529282</v>
      </c>
      <c r="BX19" s="91">
        <f>$D19^EXP(Parameter!$D$270)</f>
        <v>0.6294694644115959</v>
      </c>
      <c r="BY19" s="91">
        <f>$E19^EXP(Parameter!$D$248)</f>
        <v>0.48196909979947378</v>
      </c>
      <c r="BZ19" s="90">
        <f>$D19^EXP(Parameter!$D$208)</f>
        <v>0.63034286251061233</v>
      </c>
      <c r="CA19" s="90">
        <f>$E19^EXP(Parameter!$D$200)</f>
        <v>0.36820376923994619</v>
      </c>
      <c r="CB19" s="90">
        <f>$D19^EXP(Parameter!$D$209)</f>
        <v>0.61230871448285318</v>
      </c>
      <c r="CC19" s="90">
        <f>$E19^EXP(Parameter!$D$201)</f>
        <v>0.40200072851699614</v>
      </c>
      <c r="CD19" s="90">
        <f>$D19^EXP(Parameter!$D$211)</f>
        <v>0.62036213709997079</v>
      </c>
      <c r="CE19" s="90">
        <f>$E19^EXP(Parameter!$D$203)</f>
        <v>0.51253246584026879</v>
      </c>
      <c r="CF19" s="90">
        <f>$D19^EXP(Parameter!$D$212)</f>
        <v>0.6993406718679015</v>
      </c>
      <c r="CG19" s="90">
        <f>$E19^EXP(Parameter!$D$204)</f>
        <v>0.48372679384716849</v>
      </c>
      <c r="CH19" s="91">
        <f>$D19^EXP(Parameter!$D$213)</f>
        <v>0.60109167456727963</v>
      </c>
      <c r="CI19" s="90">
        <f>$E19^EXP(Parameter!$D$205)</f>
        <v>0.53119698076297317</v>
      </c>
      <c r="CJ19" s="91">
        <f>$D19^EXP(Parameter!$D$210)</f>
        <v>0.55060963805022056</v>
      </c>
      <c r="CK19" s="90">
        <f>$E19^EXP(Parameter!$D$202)</f>
        <v>0.35569811368494664</v>
      </c>
      <c r="CL19" s="12">
        <f>$D19^EXP(Parameter!$D$170+Parameter!$D$177*(LN($B19/30.2*21)))</f>
        <v>0.62814379807148046</v>
      </c>
      <c r="CM19" s="12">
        <f>$D19^EXP(Parameter!$D$155+Parameter!$D$162*(LN($B19/30.2*21)))</f>
        <v>0.70739912734400223</v>
      </c>
      <c r="CN19" s="12">
        <f>$D19^EXP(Parameter!$D$171+Parameter!$D$178*(LN($B19/30.2*21)))</f>
        <v>0.60895517389147846</v>
      </c>
      <c r="CO19" s="12">
        <f>$D19^EXP(Parameter!$D$156+Parameter!$D$163*(LN($B19/30.2*21)))</f>
        <v>0.73256565147388453</v>
      </c>
      <c r="CP19" s="12">
        <f>$D19^EXP(Parameter!$D$173+Parameter!$D$180*(LN($B19/30.2*21)))</f>
        <v>0.61715828351853197</v>
      </c>
      <c r="CQ19" s="12">
        <f>$D19^EXP(Parameter!$D$158+Parameter!$D$165*(LN($B19/30.2*21)))</f>
        <v>0.78639950886677867</v>
      </c>
      <c r="CR19" s="12">
        <f>$D19^EXP(Parameter!$D$174+Parameter!$D$181*(LN($B19/30.2*21)))</f>
        <v>0.69830035915568578</v>
      </c>
      <c r="CS19" s="12">
        <f>$D19^EXP(Parameter!$D$159+Parameter!$D$166*(LN($B19/30.2*21)))</f>
        <v>0.77134138743765779</v>
      </c>
      <c r="CT19" s="12">
        <f>$D19^EXP(Parameter!$D$175+Parameter!$D$182*(LN($B19/30.2*21)))</f>
        <v>0.59979842203407985</v>
      </c>
      <c r="CU19" s="12">
        <f>$D19^EXP(Parameter!$D$160+Parameter!$D$167*(LN($B19/30.2*21)))</f>
        <v>0.77505763752732137</v>
      </c>
      <c r="CV19" s="12">
        <f>$D19^EXP(Parameter!$D$172+Parameter!$D$179*(LN($B19/30.2*21)))</f>
        <v>0.54724120951801858</v>
      </c>
      <c r="CW19" s="41">
        <f>$D19^EXP(Parameter!$D$157+Parameter!$D$164*(LN($B19/30.2*21)))</f>
        <v>0.60780515559153181</v>
      </c>
      <c r="CX19" s="12">
        <f t="shared" si="2"/>
        <v>0.63451284884076153</v>
      </c>
      <c r="CY19" s="85">
        <v>0.31877171141288702</v>
      </c>
      <c r="CZ19" s="12">
        <f t="shared" si="1"/>
        <v>0.61217543204231106</v>
      </c>
      <c r="DA19" s="85">
        <v>0.39901058346393597</v>
      </c>
      <c r="DB19" s="12">
        <f t="shared" si="1"/>
        <v>0.62649947228628422</v>
      </c>
      <c r="DC19" s="41">
        <v>0.5235294916248</v>
      </c>
      <c r="DD19" s="12">
        <f t="shared" si="1"/>
        <v>0.71790576734877554</v>
      </c>
      <c r="DE19" s="85">
        <v>0.46795297166338701</v>
      </c>
      <c r="DF19" s="12">
        <f t="shared" si="1"/>
        <v>0.61618448734252829</v>
      </c>
      <c r="DG19" s="41">
        <v>0.55730333747552696</v>
      </c>
      <c r="DH19" s="12">
        <f t="shared" si="1"/>
        <v>0.55626240885841094</v>
      </c>
      <c r="DI19" s="41">
        <v>0.37738434010287902</v>
      </c>
      <c r="DJ19" s="46">
        <v>14</v>
      </c>
      <c r="DK19" s="44">
        <v>0.24002896369718099</v>
      </c>
      <c r="DL19" s="44">
        <v>0.32977650985072599</v>
      </c>
      <c r="DM19" s="44">
        <v>0.407755191325058</v>
      </c>
      <c r="DN19" s="44">
        <v>0.37557214239986902</v>
      </c>
      <c r="DO19" s="44">
        <v>0.529632672629191</v>
      </c>
      <c r="DP19" s="44">
        <v>0.50106777512409295</v>
      </c>
      <c r="DQ19" s="44">
        <v>0.54340937925659005</v>
      </c>
      <c r="DR19" s="45">
        <v>0.56253575976172498</v>
      </c>
      <c r="DS19" s="45">
        <v>0.64896653556209205</v>
      </c>
      <c r="DT19" s="45">
        <v>0.62933246378197005</v>
      </c>
      <c r="DU19" s="45">
        <v>0.57086176748762696</v>
      </c>
      <c r="DV19" s="45">
        <v>0.640647367316034</v>
      </c>
      <c r="DW19" s="45">
        <v>0.728946492156478</v>
      </c>
      <c r="DX19" s="45">
        <v>0.60090387404017798</v>
      </c>
    </row>
    <row r="20" spans="1:128">
      <c r="A20" s="43">
        <f t="shared" si="0"/>
        <v>1.904109589041096</v>
      </c>
      <c r="B20" s="18">
        <v>16</v>
      </c>
      <c r="C20" s="12">
        <v>330</v>
      </c>
      <c r="D20" s="12">
        <v>0.53053361157013301</v>
      </c>
      <c r="E20" s="12">
        <v>0.20558535782729701</v>
      </c>
      <c r="F20" s="92">
        <f>$D20^Parameter!$D$325</f>
        <v>0.60992448020159362</v>
      </c>
      <c r="G20" s="92">
        <f>$E20^Parameter!$D$318</f>
        <v>0.32015063659053961</v>
      </c>
      <c r="H20" s="92">
        <f>$D20^Parameter!$D$326</f>
        <v>0.60224100592530327</v>
      </c>
      <c r="I20" s="92">
        <f>$E20^Parameter!$D$319</f>
        <v>0.36334149207477512</v>
      </c>
      <c r="J20" s="92">
        <f>$D20^Parameter!$D$328</f>
        <v>0.61692338447140738</v>
      </c>
      <c r="K20" s="92">
        <f>$E20^Parameter!$D$321</f>
        <v>0.49619860138726557</v>
      </c>
      <c r="L20" s="92">
        <f>$D20^Parameter!$D$329</f>
        <v>0.70119567061587984</v>
      </c>
      <c r="M20" s="92">
        <f>$E20^Parameter!$D$322</f>
        <v>0.46064479501113059</v>
      </c>
      <c r="N20" s="92">
        <f>$D20^Parameter!$D$330</f>
        <v>0.59843564233700108</v>
      </c>
      <c r="O20" s="92">
        <f>$E20^Parameter!$D$323</f>
        <v>0.53112515649864667</v>
      </c>
      <c r="P20" s="92">
        <f>$D20^Parameter!$D$327</f>
        <v>0.54692362565091268</v>
      </c>
      <c r="Q20" s="92">
        <f>$E20^Parameter!$D$320</f>
        <v>0.32320376902447884</v>
      </c>
      <c r="R20" s="12">
        <f>$D20^EXP(Parameter!$D$96+Parameter!$D$103*(($B20/30.2*21)^(1)))</f>
        <v>0.61083512023177944</v>
      </c>
      <c r="S20" s="12">
        <f>$E20^EXP(Parameter!$D$81+Parameter!$D$88*($B20/30.2*21)^(-2))</f>
        <v>0.37665964014104519</v>
      </c>
      <c r="T20" s="12">
        <f>$D20^EXP(Parameter!$D$97+Parameter!$D$104*(($B20*21/30.2)^(1)))</f>
        <v>0.590170220265121</v>
      </c>
      <c r="U20" s="12">
        <f>$E20^EXP(Parameter!$D$82+Parameter!$D$89*($B20/30.2*21)^(-2))</f>
        <v>0.41070878222642276</v>
      </c>
      <c r="V20" s="12">
        <f>$D20^EXP(Parameter!$D$99+Parameter!$D$106*(($B20*21/30.2)^(1)))</f>
        <v>0.6041761645857181</v>
      </c>
      <c r="W20" s="12">
        <f>$E20^EXP(Parameter!$D$84+Parameter!$D$91*($B20/30.2*21)^(-2))</f>
        <v>0.53865420125088403</v>
      </c>
      <c r="X20" s="12">
        <f>$D20^EXP(Parameter!$D$100+Parameter!$D$107*(($B20*21/30.2)^(1)))</f>
        <v>0.69653998197396272</v>
      </c>
      <c r="Y20" s="12">
        <f>$E20^EXP(Parameter!$D$85+Parameter!$D$92*($B20/30.2*21)^(-2))</f>
        <v>0.49890187760796867</v>
      </c>
      <c r="Z20" s="12">
        <f>$D20^EXP(Parameter!$D$101+Parameter!$D$108*(($B20*21/30.2)^(1)))</f>
        <v>0.59000943650154902</v>
      </c>
      <c r="AA20" s="12">
        <f>$E20^EXP(Parameter!$D$86+Parameter!$D$93*($B20/30.2*21)^(-2))</f>
        <v>0.53369845153879858</v>
      </c>
      <c r="AB20" s="12">
        <f>$D20^EXP(Parameter!$D$98+Parameter!$D$105*(($B20*21/30.2)^(1)))</f>
        <v>0.53174879572633982</v>
      </c>
      <c r="AC20" s="12">
        <f>$E20^EXP(Parameter!$D$83+Parameter!$D$90*($B20/30.2*21)^(-2))</f>
        <v>0.33134449376258329</v>
      </c>
      <c r="AD20" s="87">
        <f>$D20^EXP(Parameter!$D$133+Parameter!$D$140*(($B20*21/30.2)^(-0.5))+Parameter!$D$147*((LN($B20*21/30.2))))</f>
        <v>0.6410176001750767</v>
      </c>
      <c r="AE20" s="12">
        <f>$E20^EXP(Parameter!$D$111+Parameter!$D$118*(($B20*21/30.2)^(-1))+Parameter!$D$125*(($B20*21/30.2)^(-0.5)))</f>
        <v>0.39645361681730712</v>
      </c>
      <c r="AF20" s="12">
        <f>$D20^EXP(Parameter!$D$134+Parameter!$D$141*(($B20*21/30.2)^(-0.5))+Parameter!$D$148*((LN($B20*21/30.2))))</f>
        <v>0.59402614501021545</v>
      </c>
      <c r="AG20" s="12">
        <f>$E20^EXP(Parameter!$D$112+Parameter!$D$119*(($B20*21/30.2)^(-1))+Parameter!$D$126*(($B20*21/30.2)^(-0.5)))</f>
        <v>0.40190911532573065</v>
      </c>
      <c r="AH20" s="12">
        <f>$D20^EXP(Parameter!$D$136+Parameter!$D$143*(($B20*21/30.2)^(-0.5))+Parameter!$D$150*((LN($B20*21/30.2))))</f>
        <v>0.63812659843767605</v>
      </c>
      <c r="AI20" s="12">
        <f>$E20^EXP(Parameter!$D$114+Parameter!$D$121*(($B20*21/30.2)^(-1))+Parameter!$D$128*(($B20*21/30.2)^(-0.5)))</f>
        <v>0.46840482962037594</v>
      </c>
      <c r="AJ20" s="12">
        <f>$D20^EXP(Parameter!$D$137+Parameter!$D$144*(($B20*21/30.2)^(-0.5))+Parameter!$D$151*((LN($B20*21/30.2))))</f>
        <v>0.72046431203967798</v>
      </c>
      <c r="AK20" s="12">
        <f>$E20^EXP(Parameter!$D$115+Parameter!$D$122*(($B20*21/30.2)^(-1))+Parameter!$D$129*(($B20*21/30.2)^(-0.5)))</f>
        <v>0.45831450418338998</v>
      </c>
      <c r="AL20" s="12">
        <f>$D20^EXP(Parameter!$D$138+Parameter!$D$145*(($B20*21/30.2)^(-0.5))+Parameter!$D$152*((LN($B20*21/30.2))))</f>
        <v>0.61319847468956501</v>
      </c>
      <c r="AM20" s="12">
        <f>$E20^EXP(Parameter!$D$116+Parameter!$D$123*(($B20*21/30.2)^(-1))+Parameter!$D$130*(($B20*21/30.2)^(-0.5)))</f>
        <v>0.42472585939417606</v>
      </c>
      <c r="AN20" s="12">
        <f>$D20^EXP(Parameter!$D$135+Parameter!$D$142*(($B20*21/30.2)^(-0.5))+Parameter!$D$149*((LN($B20*21/30.2))))</f>
        <v>0.52919415762407518</v>
      </c>
      <c r="AO20" s="12">
        <f>$E20^EXP(Parameter!$D$113+Parameter!$D$120*(($B20*21/30.2)^(-1))+Parameter!$D$127*(($B20*21/30.2)^(-0.5)))</f>
        <v>0.21597027904528782</v>
      </c>
      <c r="AP20" s="87">
        <f>$D20^EXP(Parameter!$D$304+Parameter!$D$310*((LN($B20*21/30.2))))</f>
        <v>0.63435200460559837</v>
      </c>
      <c r="AQ20" s="88">
        <f>$E20^EXP(Parameter!$D$290+Parameter!$D$296*((LN($B20*21/30.2))))</f>
        <v>0.31543938201267979</v>
      </c>
      <c r="AR20" s="12">
        <f>$D20^EXP(Parameter!$D$305+Parameter!$D$311*((LN($B20*21/30.2))))</f>
        <v>0.59907225042212386</v>
      </c>
      <c r="AS20" s="88">
        <f>$E20^EXP(Parameter!$D$291+Parameter!$D$297*((LN($B20*21/30.2))))</f>
        <v>0.38629603377532107</v>
      </c>
      <c r="AT20" s="12">
        <f>$D20^EXP(Parameter!$D$305+Parameter!$D$307-Parameter!$D$306+(Parameter!$D$311+Parameter!$D$313-Parameter!$D$312)*((LN($B20*21/30.2))))</f>
        <v>0.61745305181336008</v>
      </c>
      <c r="AU20" s="88">
        <f>$E20^EXP(Parameter!$D$291+Parameter!$D$293-Parameter!$D$292+(Parameter!$D$297+Parameter!$D$299-Parameter!$D$298)*((LN($B20*21/30.2))))</f>
        <v>0.50927709835407242</v>
      </c>
      <c r="AV20" s="12">
        <f>$D20^EXP(Parameter!$D$308+Parameter!$D$314*((LN($B20*21/30.2))))</f>
        <v>0.71464294798831618</v>
      </c>
      <c r="AW20" s="88">
        <f>$E20^EXP(Parameter!$D$294+Parameter!$D$300*((LN($B20*21/30.2))))</f>
        <v>0.45854426090963912</v>
      </c>
      <c r="AX20" s="12">
        <f>$D20^EXP(Parameter!$D$305+Parameter!$D$309-Parameter!$D$306+(Parameter!$D$311+Parameter!$D$315-Parameter!$D$312)*((LN($B20*21/30.2))))</f>
        <v>0.61226365174570185</v>
      </c>
      <c r="AY20" s="88">
        <f>$E20^EXP(Parameter!$D$291+Parameter!$D$295-Parameter!$D$292+(Parameter!$D$297+Parameter!$D$301-Parameter!$D$298)*((LN($B20*21/30.2))))</f>
        <v>0.53767978909605241</v>
      </c>
      <c r="AZ20" s="12">
        <f>$D20^EXP(Parameter!D$305-Parameter!D$306+(Parameter!D$311-Parameter!D$312)*((LN($B20*21/30.2))))</f>
        <v>0.5544439510355299</v>
      </c>
      <c r="BA20" s="88">
        <f>$E20^EXP(Parameter!$D$291-Parameter!$D$292+(Parameter!$D$297-Parameter!$D$298)*((LN($B20*21/30.2))))</f>
        <v>0.32857657687114872</v>
      </c>
      <c r="BB20" s="89">
        <f>$D20^EXP(Parameter!$D$231)</f>
        <v>0.55245289335654502</v>
      </c>
      <c r="BC20" s="90">
        <f>$E20^EXP(Parameter!$D$216)</f>
        <v>0.28347136225986946</v>
      </c>
      <c r="BD20" s="91">
        <f>$D20^EXP(Parameter!$D$232)</f>
        <v>0.60827528673407838</v>
      </c>
      <c r="BE20" s="90">
        <f>$E20^EXP(Parameter!$D$217)</f>
        <v>0.38750660317541175</v>
      </c>
      <c r="BF20" s="91">
        <f>$D20^EXP(Parameter!$D$234)</f>
        <v>0.51219897907914769</v>
      </c>
      <c r="BG20" s="91">
        <f>$E20^EXP(Parameter!$D$219)</f>
        <v>0.46408667429604505</v>
      </c>
      <c r="BH20" s="91">
        <f>$D20^EXP(Parameter!$D$235)</f>
        <v>0.69924472137464488</v>
      </c>
      <c r="BI20" s="91">
        <f>$E20^EXP(Parameter!$D$220)</f>
        <v>0.48284667903589834</v>
      </c>
      <c r="BJ20" s="91">
        <f>$D20^EXP(Parameter!$D$236)</f>
        <v>0.49457903294119471</v>
      </c>
      <c r="BK20" s="91">
        <f>$E20^EXP(Parameter!$D$221)</f>
        <v>0.7195671571577219</v>
      </c>
      <c r="BL20" s="91">
        <f>$D20^EXP(Parameter!$D$233)</f>
        <v>0.59265734137078374</v>
      </c>
      <c r="BM20" s="91">
        <f>$E20^EXP(Parameter!$D$218)</f>
        <v>0.46016273275443881</v>
      </c>
      <c r="BN20" s="90">
        <f>$D20^EXP(Parameter!$D$268)</f>
        <v>0.55768083170669491</v>
      </c>
      <c r="BO20" s="91">
        <f>$E20^EXP(Parameter!$D$246)</f>
        <v>0.28132891505038971</v>
      </c>
      <c r="BP20" s="91">
        <f>$D20^EXP(Parameter!$D$269)</f>
        <v>0.62231847620552949</v>
      </c>
      <c r="BQ20" s="91">
        <f>$E20^EXP(Parameter!$D$247)</f>
        <v>0.38750660317541175</v>
      </c>
      <c r="BR20" s="91">
        <f>$D20^EXP(Parameter!$D$271)</f>
        <v>0.52682700582789976</v>
      </c>
      <c r="BS20" s="91">
        <f>$E20^EXP(Parameter!$D$249)</f>
        <v>0.46551109700515003</v>
      </c>
      <c r="BT20" s="91">
        <f>$D20^EXP(Parameter!$D$272)</f>
        <v>0.69949479898834077</v>
      </c>
      <c r="BU20" s="91">
        <f>$E20^EXP(Parameter!$D$250)</f>
        <v>0.48425206969625112</v>
      </c>
      <c r="BV20" s="91">
        <f>$D20^EXP(Parameter!$D$273)</f>
        <v>0.54388497939862568</v>
      </c>
      <c r="BW20" s="91">
        <f>$E20^EXP(Parameter!$D$251)</f>
        <v>0.70801659418158336</v>
      </c>
      <c r="BX20" s="91">
        <f>$D20^EXP(Parameter!$D$270)</f>
        <v>0.60978533695474468</v>
      </c>
      <c r="BY20" s="91">
        <f>$E20^EXP(Parameter!$D$248)</f>
        <v>0.45909087363529266</v>
      </c>
      <c r="BZ20" s="90">
        <f>$D20^EXP(Parameter!$D$208)</f>
        <v>0.61068953852447116</v>
      </c>
      <c r="CA20" s="90">
        <f>$E20^EXP(Parameter!$D$200)</f>
        <v>0.34448994084375589</v>
      </c>
      <c r="CB20" s="90">
        <f>$D20^EXP(Parameter!$D$209)</f>
        <v>0.59203696159634667</v>
      </c>
      <c r="CC20" s="90">
        <f>$E20^EXP(Parameter!$D$201)</f>
        <v>0.37831742353818409</v>
      </c>
      <c r="CD20" s="90">
        <f>$D20^EXP(Parameter!$D$211)</f>
        <v>0.60036195876461906</v>
      </c>
      <c r="CE20" s="90">
        <f>$E20^EXP(Parameter!$D$203)</f>
        <v>0.49020757721893315</v>
      </c>
      <c r="CF20" s="90">
        <f>$D20^EXP(Parameter!$D$212)</f>
        <v>0.68238387650280519</v>
      </c>
      <c r="CG20" s="90">
        <f>$E20^EXP(Parameter!$D$204)</f>
        <v>0.46087690621989696</v>
      </c>
      <c r="CH20" s="91">
        <f>$D20^EXP(Parameter!$D$213)</f>
        <v>0.58045420334895625</v>
      </c>
      <c r="CI20" s="90">
        <f>$E20^EXP(Parameter!$D$205)</f>
        <v>0.50927139986960679</v>
      </c>
      <c r="CJ20" s="91">
        <f>$D20^EXP(Parameter!$D$210)</f>
        <v>0.52851365909234727</v>
      </c>
      <c r="CK20" s="90">
        <f>$E20^EXP(Parameter!$D$202)</f>
        <v>0.33202438259251371</v>
      </c>
      <c r="CL20" s="12">
        <f>$D20^EXP(Parameter!$D$170+Parameter!$D$177*(LN($B20/30.2*21)))</f>
        <v>0.6069088293558994</v>
      </c>
      <c r="CM20" s="12">
        <f>$D20^EXP(Parameter!$D$155+Parameter!$D$162*(LN($B20/30.2*21)))</f>
        <v>0.69495727446650046</v>
      </c>
      <c r="CN20" s="12">
        <f>$D20^EXP(Parameter!$D$171+Parameter!$D$178*(LN($B20/30.2*21)))</f>
        <v>0.58774651834301417</v>
      </c>
      <c r="CO20" s="12">
        <f>$D20^EXP(Parameter!$D$156+Parameter!$D$163*(LN($B20/30.2*21)))</f>
        <v>0.71935466714586338</v>
      </c>
      <c r="CP20" s="12">
        <f>$D20^EXP(Parameter!$D$173+Parameter!$D$180*(LN($B20/30.2*21)))</f>
        <v>0.59567642688954192</v>
      </c>
      <c r="CQ20" s="12">
        <f>$D20^EXP(Parameter!$D$158+Parameter!$D$165*(LN($B20/30.2*21)))</f>
        <v>0.77422737036269595</v>
      </c>
      <c r="CR20" s="12">
        <f>$D20^EXP(Parameter!$D$174+Parameter!$D$181*(LN($B20/30.2*21)))</f>
        <v>0.67809806241740433</v>
      </c>
      <c r="CS20" s="12">
        <f>$D20^EXP(Parameter!$D$159+Parameter!$D$166*(LN($B20/30.2*21)))</f>
        <v>0.75957086938506735</v>
      </c>
      <c r="CT20" s="12">
        <f>$D20^EXP(Parameter!$D$175+Parameter!$D$182*(LN($B20/30.2*21)))</f>
        <v>0.57512723725042803</v>
      </c>
      <c r="CU20" s="12">
        <f>$D20^EXP(Parameter!$D$160+Parameter!$D$167*(LN($B20/30.2*21)))</f>
        <v>0.75915987968973753</v>
      </c>
      <c r="CV20" s="12">
        <f>$D20^EXP(Parameter!$D$172+Parameter!$D$179*(LN($B20/30.2*21)))</f>
        <v>0.52269852887380652</v>
      </c>
      <c r="CW20" s="41">
        <f>$D20^EXP(Parameter!$D$157+Parameter!$D$164*(LN($B20/30.2*21)))</f>
        <v>0.58157091621777046</v>
      </c>
      <c r="CX20" s="12">
        <f t="shared" si="2"/>
        <v>0.61083512023177944</v>
      </c>
      <c r="CY20" s="85">
        <v>0.30020010497621702</v>
      </c>
      <c r="CZ20" s="12">
        <f t="shared" si="1"/>
        <v>0.590170220265121</v>
      </c>
      <c r="DA20" s="85">
        <v>0.380355528257592</v>
      </c>
      <c r="DB20" s="12">
        <f t="shared" si="1"/>
        <v>0.6041761645857181</v>
      </c>
      <c r="DC20" s="41">
        <v>0.50424045275004703</v>
      </c>
      <c r="DD20" s="12">
        <f t="shared" si="1"/>
        <v>0.69653998197396272</v>
      </c>
      <c r="DE20" s="85">
        <v>0.448468389847126</v>
      </c>
      <c r="DF20" s="12">
        <f t="shared" si="1"/>
        <v>0.59000943650154902</v>
      </c>
      <c r="DG20" s="41">
        <v>0.53542203388404996</v>
      </c>
      <c r="DH20" s="12">
        <f t="shared" si="1"/>
        <v>0.53174879572633982</v>
      </c>
      <c r="DI20" s="41">
        <v>0.34753683567780402</v>
      </c>
      <c r="DJ20" s="46">
        <v>15</v>
      </c>
      <c r="DK20" s="44">
        <v>0.21660195843691299</v>
      </c>
      <c r="DL20" s="44">
        <v>0.30244070522201999</v>
      </c>
      <c r="DM20" s="44">
        <v>0.378401077897706</v>
      </c>
      <c r="DN20" s="44">
        <v>0.346903494007752</v>
      </c>
      <c r="DO20" s="44">
        <v>0.49949407755192599</v>
      </c>
      <c r="DP20" s="44">
        <v>0.47085875211657202</v>
      </c>
      <c r="DQ20" s="44">
        <v>0.51336040563758201</v>
      </c>
      <c r="DR20" s="45">
        <v>0.53985640083959796</v>
      </c>
      <c r="DS20" s="45">
        <v>0.62744444830775503</v>
      </c>
      <c r="DT20" s="45">
        <v>0.60744736433483304</v>
      </c>
      <c r="DU20" s="45">
        <v>0.54824508342029299</v>
      </c>
      <c r="DV20" s="45">
        <v>0.61896409261791396</v>
      </c>
      <c r="DW20" s="45">
        <v>0.70955307138203205</v>
      </c>
      <c r="DX20" s="45">
        <v>0.57859870514572698</v>
      </c>
    </row>
    <row r="21" spans="1:128">
      <c r="A21" s="43">
        <f t="shared" si="0"/>
        <v>1.9643835616438357</v>
      </c>
      <c r="B21" s="18">
        <v>17</v>
      </c>
      <c r="C21" s="12">
        <v>352</v>
      </c>
      <c r="D21" s="12">
        <v>0.50978147673853802</v>
      </c>
      <c r="E21" s="12">
        <v>0.18669325626788</v>
      </c>
      <c r="F21" s="92">
        <f>$D21^Parameter!$D$325</f>
        <v>0.5912342161780807</v>
      </c>
      <c r="G21" s="92">
        <f>$E21^Parameter!$D$318</f>
        <v>0.29868445065727783</v>
      </c>
      <c r="H21" s="92">
        <f>$D21^Parameter!$D$326</f>
        <v>0.58332050193608553</v>
      </c>
      <c r="I21" s="92">
        <f>$E21^Parameter!$D$319</f>
        <v>0.341603509347574</v>
      </c>
      <c r="J21" s="92">
        <f>$D21^Parameter!$D$328</f>
        <v>0.59844831275984889</v>
      </c>
      <c r="K21" s="92">
        <f>$E21^Parameter!$D$321</f>
        <v>0.47545561797284042</v>
      </c>
      <c r="L21" s="92">
        <f>$D21^Parameter!$D$329</f>
        <v>0.68570145117099734</v>
      </c>
      <c r="M21" s="92">
        <f>$E21^Parameter!$D$322</f>
        <v>0.43939289392371916</v>
      </c>
      <c r="N21" s="92">
        <f>$D21^Parameter!$D$330</f>
        <v>0.57940345599838006</v>
      </c>
      <c r="O21" s="92">
        <f>$E21^Parameter!$D$323</f>
        <v>0.51103594953665488</v>
      </c>
      <c r="P21" s="92">
        <f>$D21^Parameter!$D$327</f>
        <v>0.52653787524397355</v>
      </c>
      <c r="Q21" s="92">
        <f>$E21^Parameter!$D$320</f>
        <v>0.30170731663929889</v>
      </c>
      <c r="R21" s="12">
        <f>$D21^EXP(Parameter!$D$96+Parameter!$D$103*(($B21/30.2*21)^(1)))</f>
        <v>0.58784326373442253</v>
      </c>
      <c r="S21" s="12">
        <f>$E21^EXP(Parameter!$D$81+Parameter!$D$88*($B21/30.2*21)^(-2))</f>
        <v>0.35509177385570861</v>
      </c>
      <c r="T21" s="12">
        <f>$D21^EXP(Parameter!$D$97+Parameter!$D$104*(($B21*21/30.2)^(1)))</f>
        <v>0.5691184925711299</v>
      </c>
      <c r="U21" s="12">
        <f>$E21^EXP(Parameter!$D$82+Parameter!$D$89*($B21/30.2*21)^(-2))</f>
        <v>0.38914421786118347</v>
      </c>
      <c r="V21" s="12">
        <f>$D21^EXP(Parameter!$D$99+Parameter!$D$106*(($B21*21/30.2)^(1)))</f>
        <v>0.58269204586202239</v>
      </c>
      <c r="W21" s="12">
        <f>$E21^EXP(Parameter!$D$84+Parameter!$D$91*($B21/30.2*21)^(-2))</f>
        <v>0.51896645929700713</v>
      </c>
      <c r="X21" s="12">
        <f>$D21^EXP(Parameter!$D$100+Parameter!$D$107*(($B21*21/30.2)^(1)))</f>
        <v>0.67536829085953454</v>
      </c>
      <c r="Y21" s="12">
        <f>$E21^EXP(Parameter!$D$85+Parameter!$D$92*($B21/30.2*21)^(-2))</f>
        <v>0.47836656191111537</v>
      </c>
      <c r="Z21" s="12">
        <f>$D21^EXP(Parameter!$D$101+Parameter!$D$108*(($B21*21/30.2)^(1)))</f>
        <v>0.56447692405910432</v>
      </c>
      <c r="AA21" s="12">
        <f>$E21^EXP(Parameter!$D$86+Parameter!$D$93*($B21/30.2*21)^(-2))</f>
        <v>0.5135084877318925</v>
      </c>
      <c r="AB21" s="12">
        <f>$D21^EXP(Parameter!$D$98+Parameter!$D$105*(($B21*21/30.2)^(1)))</f>
        <v>0.50839528591876082</v>
      </c>
      <c r="AC21" s="12">
        <f>$E21^EXP(Parameter!$D$83+Parameter!$D$90*($B21/30.2*21)^(-2))</f>
        <v>0.30964554162206431</v>
      </c>
      <c r="AD21" s="87">
        <f>$D21^EXP(Parameter!$D$133+Parameter!$D$140*(($B21*21/30.2)^(-0.5))+Parameter!$D$147*((LN($B21*21/30.2))))</f>
        <v>0.61525330724040606</v>
      </c>
      <c r="AE21" s="12">
        <f>$E21^EXP(Parameter!$D$111+Parameter!$D$118*(($B21*21/30.2)^(-1))+Parameter!$D$125*(($B21*21/30.2)^(-0.5)))</f>
        <v>0.38213070066308419</v>
      </c>
      <c r="AF21" s="12">
        <f>$D21^EXP(Parameter!$D$134+Parameter!$D$141*(($B21*21/30.2)^(-0.5))+Parameter!$D$148*((LN($B21*21/30.2))))</f>
        <v>0.57069206877776224</v>
      </c>
      <c r="AG21" s="12">
        <f>$E21^EXP(Parameter!$D$112+Parameter!$D$119*(($B21*21/30.2)^(-1))+Parameter!$D$126*(($B21*21/30.2)^(-0.5)))</f>
        <v>0.38109672256320343</v>
      </c>
      <c r="AH21" s="12">
        <f>$D21^EXP(Parameter!$D$136+Parameter!$D$143*(($B21*21/30.2)^(-0.5))+Parameter!$D$150*((LN($B21*21/30.2))))</f>
        <v>0.61305270677765034</v>
      </c>
      <c r="AI21" s="12">
        <f>$E21^EXP(Parameter!$D$114+Parameter!$D$121*(($B21*21/30.2)^(-1))+Parameter!$D$128*(($B21*21/30.2)^(-0.5)))</f>
        <v>0.43860018900509984</v>
      </c>
      <c r="AJ21" s="12">
        <f>$D21^EXP(Parameter!$D$137+Parameter!$D$144*(($B21*21/30.2)^(-0.5))+Parameter!$D$151*((LN($B21*21/30.2))))</f>
        <v>0.69687476542030713</v>
      </c>
      <c r="AK21" s="12">
        <f>$E21^EXP(Parameter!$D$115+Parameter!$D$122*(($B21*21/30.2)^(-1))+Parameter!$D$129*(($B21*21/30.2)^(-0.5)))</f>
        <v>0.43533328709987085</v>
      </c>
      <c r="AL21" s="12">
        <f>$D21^EXP(Parameter!$D$138+Parameter!$D$145*(($B21*21/30.2)^(-0.5))+Parameter!$D$152*((LN($B21*21/30.2))))</f>
        <v>0.57941932435212795</v>
      </c>
      <c r="AM21" s="12">
        <f>$E21^EXP(Parameter!$D$116+Parameter!$D$123*(($B21*21/30.2)^(-1))+Parameter!$D$130*(($B21*21/30.2)^(-0.5)))</f>
        <v>0.39135485632967265</v>
      </c>
      <c r="AN21" s="12">
        <f>$D21^EXP(Parameter!$D$135+Parameter!$D$142*(($B21*21/30.2)^(-0.5))+Parameter!$D$149*((LN($B21*21/30.2))))</f>
        <v>0.50257018465752801</v>
      </c>
      <c r="AO21" s="12">
        <f>$E21^EXP(Parameter!$D$113+Parameter!$D$120*(($B21*21/30.2)^(-1))+Parameter!$D$127*(($B21*21/30.2)^(-0.5)))</f>
        <v>0.18542652696684717</v>
      </c>
      <c r="AP21" s="87">
        <f>$D21^EXP(Parameter!$D$304+Parameter!$D$310*((LN($B21*21/30.2))))</f>
        <v>0.61413157254157913</v>
      </c>
      <c r="AQ21" s="88">
        <f>$E21^EXP(Parameter!$D$290+Parameter!$D$296*((LN($B21*21/30.2))))</f>
        <v>0.29714354645298091</v>
      </c>
      <c r="AR21" s="12">
        <f>$D21^EXP(Parameter!$D$305+Parameter!$D$311*((LN($B21*21/30.2))))</f>
        <v>0.5791274838296222</v>
      </c>
      <c r="AS21" s="88">
        <f>$E21^EXP(Parameter!$D$291+Parameter!$D$297*((LN($B21*21/30.2))))</f>
        <v>0.36572955321027206</v>
      </c>
      <c r="AT21" s="12">
        <f>$D21^EXP(Parameter!$D$305+Parameter!$D$307-Parameter!$D$306+(Parameter!$D$311+Parameter!$D$313-Parameter!$D$312)*((LN($B21*21/30.2))))</f>
        <v>0.59739001028008887</v>
      </c>
      <c r="AU21" s="88">
        <f>$E21^EXP(Parameter!$D$291+Parameter!$D$293-Parameter!$D$292+(Parameter!$D$297+Parameter!$D$299-Parameter!$D$298)*((LN($B21*21/30.2))))</f>
        <v>0.48807858472886939</v>
      </c>
      <c r="AV21" s="12">
        <f>$D21^EXP(Parameter!$D$308+Parameter!$D$314*((LN($B21*21/30.2))))</f>
        <v>0.69684146608065567</v>
      </c>
      <c r="AW21" s="88">
        <f>$E21^EXP(Parameter!$D$294+Parameter!$D$300*((LN($B21*21/30.2))))</f>
        <v>0.43745471502808181</v>
      </c>
      <c r="AX21" s="12">
        <f>$D21^EXP(Parameter!$D$305+Parameter!$D$309-Parameter!$D$306+(Parameter!$D$311+Parameter!$D$315-Parameter!$D$312)*((LN($B21*21/30.2))))</f>
        <v>0.59086598257839051</v>
      </c>
      <c r="AY21" s="88">
        <f>$E21^EXP(Parameter!$D$291+Parameter!$D$295-Parameter!$D$292+(Parameter!$D$297+Parameter!$D$301-Parameter!$D$298)*((LN($B21*21/30.2))))</f>
        <v>0.5105691711615169</v>
      </c>
      <c r="AZ21" s="12">
        <f>$D21^EXP(Parameter!D$305-Parameter!D$306+(Parameter!D$311-Parameter!D$312)*((LN($B21*21/30.2))))</f>
        <v>0.53201100146908109</v>
      </c>
      <c r="BA21" s="88">
        <f>$E21^EXP(Parameter!$D$291-Parameter!$D$292+(Parameter!$D$297-Parameter!$D$298)*((LN($B21*21/30.2))))</f>
        <v>0.30096143479700899</v>
      </c>
      <c r="BB21" s="89">
        <f>$D21^EXP(Parameter!$D$231)</f>
        <v>0.53219792726553128</v>
      </c>
      <c r="BC21" s="90">
        <f>$E21^EXP(Parameter!$D$216)</f>
        <v>0.26251084996370722</v>
      </c>
      <c r="BD21" s="91">
        <f>$D21^EXP(Parameter!$D$232)</f>
        <v>0.58953507194313171</v>
      </c>
      <c r="BE21" s="90">
        <f>$E21^EXP(Parameter!$D$217)</f>
        <v>0.36575515721108703</v>
      </c>
      <c r="BF21" s="91">
        <f>$D21^EXP(Parameter!$D$234)</f>
        <v>0.49107561761140384</v>
      </c>
      <c r="BG21" s="91">
        <f>$E21^EXP(Parameter!$D$219)</f>
        <v>0.44287683124310417</v>
      </c>
      <c r="BH21" s="91">
        <f>$D21^EXP(Parameter!$D$235)</f>
        <v>0.68367369428510805</v>
      </c>
      <c r="BI21" s="91">
        <f>$E21^EXP(Parameter!$D$220)</f>
        <v>0.46189347825772131</v>
      </c>
      <c r="BJ21" s="91">
        <f>$D21^EXP(Parameter!$D$236)</f>
        <v>0.47313857847324325</v>
      </c>
      <c r="BK21" s="91">
        <f>$E21^EXP(Parameter!$D$221)</f>
        <v>0.70528041337989056</v>
      </c>
      <c r="BL21" s="91">
        <f>$D21^EXP(Parameter!$D$233)</f>
        <v>0.5734585701151842</v>
      </c>
      <c r="BM21" s="91">
        <f>$E21^EXP(Parameter!$D$218)</f>
        <v>0.43890506746836605</v>
      </c>
      <c r="BN21" s="90">
        <f>$D21^EXP(Parameter!$D$268)</f>
        <v>0.53755280395678828</v>
      </c>
      <c r="BO21" s="91">
        <f>$E21^EXP(Parameter!$D$246)</f>
        <v>0.26040640703800699</v>
      </c>
      <c r="BP21" s="91">
        <f>$D21^EXP(Parameter!$D$269)</f>
        <v>0.60401280553312287</v>
      </c>
      <c r="BQ21" s="91">
        <f>$E21^EXP(Parameter!$D$247)</f>
        <v>0.36575515721108703</v>
      </c>
      <c r="BR21" s="91">
        <f>$D21^EXP(Parameter!$D$271)</f>
        <v>0.50599649349855291</v>
      </c>
      <c r="BS21" s="91">
        <f>$E21^EXP(Parameter!$D$249)</f>
        <v>0.44431912105186744</v>
      </c>
      <c r="BT21" s="91">
        <f>$D21^EXP(Parameter!$D$272)</f>
        <v>0.68393359741901316</v>
      </c>
      <c r="BU21" s="91">
        <f>$E21^EXP(Parameter!$D$250)</f>
        <v>0.46331993081636608</v>
      </c>
      <c r="BV21" s="91">
        <f>$D21^EXP(Parameter!$D$273)</f>
        <v>0.52342888662392528</v>
      </c>
      <c r="BW21" s="91">
        <f>$E21^EXP(Parameter!$D$251)</f>
        <v>0.69327521551885052</v>
      </c>
      <c r="BX21" s="91">
        <f>$D21^EXP(Parameter!$D$270)</f>
        <v>0.5910908473787897</v>
      </c>
      <c r="BY21" s="91">
        <f>$E21^EXP(Parameter!$D$248)</f>
        <v>0.43782050336962153</v>
      </c>
      <c r="BZ21" s="90">
        <f>$D21^EXP(Parameter!$D$208)</f>
        <v>0.59202254483884131</v>
      </c>
      <c r="CA21" s="90">
        <f>$E21^EXP(Parameter!$D$200)</f>
        <v>0.32283001573980052</v>
      </c>
      <c r="CB21" s="90">
        <f>$D21^EXP(Parameter!$D$209)</f>
        <v>0.5728205214057569</v>
      </c>
      <c r="CC21" s="90">
        <f>$E21^EXP(Parameter!$D$201)</f>
        <v>0.35655995993451112</v>
      </c>
      <c r="CD21" s="90">
        <f>$D21^EXP(Parameter!$D$211)</f>
        <v>0.58138611191024314</v>
      </c>
      <c r="CE21" s="90">
        <f>$E21^EXP(Parameter!$D$203)</f>
        <v>0.46936748217990071</v>
      </c>
      <c r="CF21" s="90">
        <f>$D21^EXP(Parameter!$D$212)</f>
        <v>0.66616398624895812</v>
      </c>
      <c r="CG21" s="90">
        <f>$E21^EXP(Parameter!$D$204)</f>
        <v>0.43962779167057281</v>
      </c>
      <c r="CH21" s="91">
        <f>$D21^EXP(Parameter!$D$213)</f>
        <v>0.56091564969982222</v>
      </c>
      <c r="CI21" s="90">
        <f>$E21^EXP(Parameter!$D$205)</f>
        <v>0.4887558084277524</v>
      </c>
      <c r="CJ21" s="91">
        <f>$D21^EXP(Parameter!$D$210)</f>
        <v>0.50771860450901007</v>
      </c>
      <c r="CK21" s="90">
        <f>$E21^EXP(Parameter!$D$202)</f>
        <v>0.31045021359209052</v>
      </c>
      <c r="CL21" s="12">
        <f>$D21^EXP(Parameter!$D$170+Parameter!$D$177*(LN($B21/30.2*21)))</f>
        <v>0.58666854374440158</v>
      </c>
      <c r="CM21" s="12">
        <f>$D21^EXP(Parameter!$D$155+Parameter!$D$162*(LN($B21/30.2*21)))</f>
        <v>0.68324529296884473</v>
      </c>
      <c r="CN21" s="12">
        <f>$D21^EXP(Parameter!$D$171+Parameter!$D$178*(LN($B21/30.2*21)))</f>
        <v>0.56761047097942485</v>
      </c>
      <c r="CO21" s="12">
        <f>$D21^EXP(Parameter!$D$156+Parameter!$D$163*(LN($B21/30.2*21)))</f>
        <v>0.70679935136944605</v>
      </c>
      <c r="CP21" s="12">
        <f>$D21^EXP(Parameter!$D$173+Parameter!$D$180*(LN($B21/30.2*21)))</f>
        <v>0.57523487810078333</v>
      </c>
      <c r="CQ21" s="12">
        <f>$D21^EXP(Parameter!$D$158+Parameter!$D$165*(LN($B21/30.2*21)))</f>
        <v>0.76253374417670761</v>
      </c>
      <c r="CR21" s="12">
        <f>$D21^EXP(Parameter!$D$174+Parameter!$D$181*(LN($B21/30.2*21)))</f>
        <v>0.6585762966619243</v>
      </c>
      <c r="CS21" s="12">
        <f>$D21^EXP(Parameter!$D$159+Parameter!$D$166*(LN($B21/30.2*21)))</f>
        <v>0.7483423144081518</v>
      </c>
      <c r="CT21" s="12">
        <f>$D21^EXP(Parameter!$D$175+Parameter!$D$182*(LN($B21/30.2*21)))</f>
        <v>0.55157525426264553</v>
      </c>
      <c r="CU21" s="12">
        <f>$D21^EXP(Parameter!$D$160+Parameter!$D$167*(LN($B21/30.2*21)))</f>
        <v>0.74367191862838133</v>
      </c>
      <c r="CV21" s="12">
        <f>$D21^EXP(Parameter!$D$172+Parameter!$D$179*(LN($B21/30.2*21)))</f>
        <v>0.49951482519115964</v>
      </c>
      <c r="CW21" s="41">
        <f>$D21^EXP(Parameter!$D$157+Parameter!$D$164*(LN($B21/30.2*21)))</f>
        <v>0.55640774292108774</v>
      </c>
      <c r="CX21" s="12">
        <f t="shared" si="2"/>
        <v>0.58784326373442253</v>
      </c>
      <c r="CY21" s="85">
        <v>0.28361981528769897</v>
      </c>
      <c r="CZ21" s="12">
        <f t="shared" si="1"/>
        <v>0.5691184925711299</v>
      </c>
      <c r="DA21" s="85">
        <v>0.36341555004593601</v>
      </c>
      <c r="DB21" s="12">
        <f t="shared" si="1"/>
        <v>0.58269204586202239</v>
      </c>
      <c r="DC21" s="41">
        <v>0.48609264787773698</v>
      </c>
      <c r="DD21" s="12">
        <f t="shared" si="1"/>
        <v>0.67536829085953454</v>
      </c>
      <c r="DE21" s="85">
        <v>0.43039737729988897</v>
      </c>
      <c r="DF21" s="12">
        <f t="shared" si="1"/>
        <v>0.56447692405910432</v>
      </c>
      <c r="DG21" s="41">
        <v>0.51430173506374199</v>
      </c>
      <c r="DH21" s="12">
        <f t="shared" si="1"/>
        <v>0.50839528591876082</v>
      </c>
      <c r="DI21" s="41">
        <v>0.31937367658018301</v>
      </c>
      <c r="DJ21" s="46">
        <v>16</v>
      </c>
      <c r="DK21" s="44">
        <v>0.195888382737582</v>
      </c>
      <c r="DL21" s="44">
        <v>0.27777506279983599</v>
      </c>
      <c r="DM21" s="44">
        <v>0.35149764339468498</v>
      </c>
      <c r="DN21" s="44">
        <v>0.32079299179683701</v>
      </c>
      <c r="DO21" s="44">
        <v>0.47123475242846002</v>
      </c>
      <c r="DP21" s="44">
        <v>0.44268226773318198</v>
      </c>
      <c r="DQ21" s="44">
        <v>0.48511342226783999</v>
      </c>
      <c r="DR21" s="45">
        <v>0.51853183006987802</v>
      </c>
      <c r="DS21" s="45">
        <v>0.606953259521952</v>
      </c>
      <c r="DT21" s="45">
        <v>0.58667127587301804</v>
      </c>
      <c r="DU21" s="45">
        <v>0.526954456668144</v>
      </c>
      <c r="DV21" s="45">
        <v>0.59834509515698298</v>
      </c>
      <c r="DW21" s="45">
        <v>0.69085321822986401</v>
      </c>
      <c r="DX21" s="45">
        <v>0.55751122975725698</v>
      </c>
    </row>
    <row r="22" spans="1:128">
      <c r="A22" s="43">
        <f t="shared" si="0"/>
        <v>2.0246575342465754</v>
      </c>
      <c r="B22" s="18">
        <v>18</v>
      </c>
      <c r="C22" s="12">
        <v>374</v>
      </c>
      <c r="D22" s="12">
        <v>0.49022620063422401</v>
      </c>
      <c r="E22" s="12">
        <v>0.16993015236801201</v>
      </c>
      <c r="F22" s="92">
        <f>$D22^Parameter!$D$325</f>
        <v>0.57346812647923817</v>
      </c>
      <c r="G22" s="92">
        <f>$E22^Parameter!$D$318</f>
        <v>0.2791224199413937</v>
      </c>
      <c r="H22" s="92">
        <f>$D22^Parameter!$D$326</f>
        <v>0.5653497638198246</v>
      </c>
      <c r="I22" s="92">
        <f>$E22^Parameter!$D$319</f>
        <v>0.32164224590412505</v>
      </c>
      <c r="J22" s="92">
        <f>$D22^Parameter!$D$328</f>
        <v>0.58087428024631504</v>
      </c>
      <c r="K22" s="92">
        <f>$E22^Parameter!$D$321</f>
        <v>0.45604721503258255</v>
      </c>
      <c r="L22" s="92">
        <f>$D22^Parameter!$D$329</f>
        <v>0.6708447889201794</v>
      </c>
      <c r="M22" s="92">
        <f>$E22^Parameter!$D$322</f>
        <v>0.41959713960301059</v>
      </c>
      <c r="N22" s="92">
        <f>$D22^Parameter!$D$330</f>
        <v>0.56133378289599534</v>
      </c>
      <c r="O22" s="92">
        <f>$E22^Parameter!$D$323</f>
        <v>0.49216211343355853</v>
      </c>
      <c r="P22" s="92">
        <f>$D22^Parameter!$D$327</f>
        <v>0.50729138371501004</v>
      </c>
      <c r="Q22" s="92">
        <f>$E22^Parameter!$D$320</f>
        <v>0.28210650403089849</v>
      </c>
      <c r="R22" s="12">
        <f>$D22^EXP(Parameter!$D$96+Parameter!$D$103*(($B22/30.2*21)^(1)))</f>
        <v>0.56551912192972698</v>
      </c>
      <c r="S22" s="12">
        <f>$E22^EXP(Parameter!$D$81+Parameter!$D$88*($B22/30.2*21)^(-2))</f>
        <v>0.33522696442193434</v>
      </c>
      <c r="T22" s="12">
        <f>$D22^EXP(Parameter!$D$97+Parameter!$D$104*(($B22*21/30.2)^(1)))</f>
        <v>0.54896716798479051</v>
      </c>
      <c r="U22" s="12">
        <f>$E22^EXP(Parameter!$D$82+Parameter!$D$89*($B22/30.2*21)^(-2))</f>
        <v>0.3691860216774448</v>
      </c>
      <c r="V22" s="12">
        <f>$D22^EXP(Parameter!$D$99+Parameter!$D$106*(($B22*21/30.2)^(1)))</f>
        <v>0.56200778494992176</v>
      </c>
      <c r="W22" s="12">
        <f>$E22^EXP(Parameter!$D$84+Parameter!$D$91*($B22/30.2*21)^(-2))</f>
        <v>0.50043732615163727</v>
      </c>
      <c r="X22" s="12">
        <f>$D22^EXP(Parameter!$D$100+Parameter!$D$107*(($B22*21/30.2)^(1)))</f>
        <v>0.65439944554027119</v>
      </c>
      <c r="Y22" s="12">
        <f>$E22^EXP(Parameter!$D$85+Parameter!$D$92*($B22/30.2*21)^(-2))</f>
        <v>0.45913422431180961</v>
      </c>
      <c r="Z22" s="12">
        <f>$D22^EXP(Parameter!$D$101+Parameter!$D$108*(($B22*21/30.2)^(1)))</f>
        <v>0.53958753171984519</v>
      </c>
      <c r="AA22" s="12">
        <f>$E22^EXP(Parameter!$D$86+Parameter!$D$93*($B22/30.2*21)^(-2))</f>
        <v>0.49454526536904997</v>
      </c>
      <c r="AB22" s="12">
        <f>$D22^EXP(Parameter!$D$98+Parameter!$D$105*(($B22*21/30.2)^(1)))</f>
        <v>0.48613678607470545</v>
      </c>
      <c r="AC22" s="12">
        <f>$E22^EXP(Parameter!$D$83+Parameter!$D$90*($B22/30.2*21)^(-2))</f>
        <v>0.28984288393288693</v>
      </c>
      <c r="AD22" s="87">
        <f>$D22^EXP(Parameter!$D$133+Parameter!$D$140*(($B22*21/30.2)^(-0.5))+Parameter!$D$147*((LN($B22*21/30.2))))</f>
        <v>0.58974827552495512</v>
      </c>
      <c r="AE22" s="12">
        <f>$E22^EXP(Parameter!$D$111+Parameter!$D$118*(($B22*21/30.2)^(-1))+Parameter!$D$125*(($B22*21/30.2)^(-0.5)))</f>
        <v>0.36898479459232486</v>
      </c>
      <c r="AF22" s="12">
        <f>$D22^EXP(Parameter!$D$134+Parameter!$D$141*(($B22*21/30.2)^(-0.5))+Parameter!$D$148*((LN($B22*21/30.2))))</f>
        <v>0.54817056808236975</v>
      </c>
      <c r="AG22" s="12">
        <f>$E22^EXP(Parameter!$D$112+Parameter!$D$119*(($B22*21/30.2)^(-1))+Parameter!$D$126*(($B22*21/30.2)^(-0.5)))</f>
        <v>0.36186415050174481</v>
      </c>
      <c r="AH22" s="12">
        <f>$D22^EXP(Parameter!$D$136+Parameter!$D$143*(($B22*21/30.2)^(-0.5))+Parameter!$D$150*((LN($B22*21/30.2))))</f>
        <v>0.58831902375880973</v>
      </c>
      <c r="AI22" s="12">
        <f>$E22^EXP(Parameter!$D$114+Parameter!$D$121*(($B22*21/30.2)^(-1))+Parameter!$D$128*(($B22*21/30.2)^(-0.5)))</f>
        <v>0.41051720642212991</v>
      </c>
      <c r="AJ22" s="12">
        <f>$D22^EXP(Parameter!$D$137+Parameter!$D$144*(($B22*21/30.2)^(-0.5))+Parameter!$D$151*((LN($B22*21/30.2))))</f>
        <v>0.67312928913965453</v>
      </c>
      <c r="AK22" s="12">
        <f>$E22^EXP(Parameter!$D$115+Parameter!$D$122*(($B22*21/30.2)^(-1))+Parameter!$D$129*(($B22*21/30.2)^(-0.5)))</f>
        <v>0.41386089407708437</v>
      </c>
      <c r="AL22" s="12">
        <f>$D22^EXP(Parameter!$D$138+Parameter!$D$145*(($B22*21/30.2)^(-0.5))+Parameter!$D$152*((LN($B22*21/30.2))))</f>
        <v>0.5455941613800539</v>
      </c>
      <c r="AM22" s="12">
        <f>$E22^EXP(Parameter!$D$116+Parameter!$D$123*(($B22*21/30.2)^(-1))+Parameter!$D$130*(($B22*21/30.2)^(-0.5)))</f>
        <v>0.36031584812600481</v>
      </c>
      <c r="AN22" s="12">
        <f>$D22^EXP(Parameter!$D$135+Parameter!$D$142*(($B22*21/30.2)^(-0.5))+Parameter!$D$149*((LN($B22*21/30.2))))</f>
        <v>0.47708753447892993</v>
      </c>
      <c r="AO22" s="12">
        <f>$E22^EXP(Parameter!$D$113+Parameter!$D$120*(($B22*21/30.2)^(-1))+Parameter!$D$127*(($B22*21/30.2)^(-0.5)))</f>
        <v>0.15881935429767863</v>
      </c>
      <c r="AP22" s="87">
        <f>$D22^EXP(Parameter!$D$304+Parameter!$D$310*((LN($B22*21/30.2))))</f>
        <v>0.59475075740749117</v>
      </c>
      <c r="AQ22" s="88">
        <f>$E22^EXP(Parameter!$D$290+Parameter!$D$296*((LN($B22*21/30.2))))</f>
        <v>0.28051035875249947</v>
      </c>
      <c r="AR22" s="12">
        <f>$D22^EXP(Parameter!$D$305+Parameter!$D$311*((LN($B22*21/30.2))))</f>
        <v>0.56014988104743069</v>
      </c>
      <c r="AS22" s="88">
        <f>$E22^EXP(Parameter!$D$291+Parameter!$D$297*((LN($B22*21/30.2))))</f>
        <v>0.34679511825577769</v>
      </c>
      <c r="AT22" s="12">
        <f>$D22^EXP(Parameter!$D$305+Parameter!$D$307-Parameter!$D$306+(Parameter!$D$311+Parameter!$D$313-Parameter!$D$312)*((LN($B22*21/30.2))))</f>
        <v>0.57823037901553598</v>
      </c>
      <c r="AU22" s="88">
        <f>$E22^EXP(Parameter!$D$291+Parameter!$D$293-Parameter!$D$292+(Parameter!$D$297+Parameter!$D$299-Parameter!$D$298)*((LN($B22*21/30.2))))</f>
        <v>0.46818946165296377</v>
      </c>
      <c r="AV22" s="12">
        <f>$D22^EXP(Parameter!$D$308+Parameter!$D$314*((LN($B22*21/30.2))))</f>
        <v>0.67958180196424134</v>
      </c>
      <c r="AW22" s="88">
        <f>$E22^EXP(Parameter!$D$294+Parameter!$D$300*((LN($B22*21/30.2))))</f>
        <v>0.41782074700456967</v>
      </c>
      <c r="AX22" s="12">
        <f>$D22^EXP(Parameter!$D$305+Parameter!$D$309-Parameter!$D$306+(Parameter!$D$311+Parameter!$D$315-Parameter!$D$312)*((LN($B22*21/30.2))))</f>
        <v>0.57039089330104098</v>
      </c>
      <c r="AY22" s="88">
        <f>$E22^EXP(Parameter!$D$291+Parameter!$D$295-Parameter!$D$292+(Parameter!$D$297+Parameter!$D$301-Parameter!$D$298)*((LN($B22*21/30.2))))</f>
        <v>0.48477833695405464</v>
      </c>
      <c r="AZ22" s="12">
        <f>$D22^EXP(Parameter!D$305-Parameter!D$306+(Parameter!D$311-Parameter!D$312)*((LN($B22*21/30.2))))</f>
        <v>0.51072675929510414</v>
      </c>
      <c r="BA22" s="88">
        <f>$E22^EXP(Parameter!$D$291-Parameter!$D$292+(Parameter!$D$297-Parameter!$D$298)*((LN($B22*21/30.2))))</f>
        <v>0.27574145597936861</v>
      </c>
      <c r="BB22" s="89">
        <f>$D22^EXP(Parameter!$D$231)</f>
        <v>0.51306291653608327</v>
      </c>
      <c r="BC22" s="90">
        <f>$E22^EXP(Parameter!$D$216)</f>
        <v>0.24354909623725249</v>
      </c>
      <c r="BD22" s="91">
        <f>$D22^EXP(Parameter!$D$232)</f>
        <v>0.57172450765308702</v>
      </c>
      <c r="BE22" s="90">
        <f>$E22^EXP(Parameter!$D$217)</f>
        <v>0.34570393344084233</v>
      </c>
      <c r="BF22" s="91">
        <f>$D22^EXP(Parameter!$D$234)</f>
        <v>0.47121411695538334</v>
      </c>
      <c r="BG22" s="91">
        <f>$E22^EXP(Parameter!$D$219)</f>
        <v>0.42311139530792397</v>
      </c>
      <c r="BH22" s="91">
        <f>$D22^EXP(Parameter!$D$235)</f>
        <v>0.66874597762419241</v>
      </c>
      <c r="BI22" s="91">
        <f>$E22^EXP(Parameter!$D$220)</f>
        <v>0.4423205577598659</v>
      </c>
      <c r="BJ22" s="91">
        <f>$D22^EXP(Parameter!$D$236)</f>
        <v>0.4530228714365736</v>
      </c>
      <c r="BK22" s="91">
        <f>$E22^EXP(Parameter!$D$221)</f>
        <v>0.69161033541904715</v>
      </c>
      <c r="BL22" s="91">
        <f>$D22^EXP(Parameter!$D$233)</f>
        <v>0.55524175785257457</v>
      </c>
      <c r="BM22" s="91">
        <f>$E22^EXP(Parameter!$D$218)</f>
        <v>0.41910519229355725</v>
      </c>
      <c r="BN22" s="90">
        <f>$D22^EXP(Parameter!$D$268)</f>
        <v>0.51852654536411036</v>
      </c>
      <c r="BO22" s="91">
        <f>$E22^EXP(Parameter!$D$246)</f>
        <v>0.24148767927441381</v>
      </c>
      <c r="BP22" s="91">
        <f>$D22^EXP(Parameter!$D$269)</f>
        <v>0.58659045877228544</v>
      </c>
      <c r="BQ22" s="91">
        <f>$E22^EXP(Parameter!$D$247)</f>
        <v>0.34570393344084233</v>
      </c>
      <c r="BR22" s="91">
        <f>$D22^EXP(Parameter!$D$271)</f>
        <v>0.48637593721545525</v>
      </c>
      <c r="BS22" s="91">
        <f>$E22^EXP(Parameter!$D$249)</f>
        <v>0.42456669073657416</v>
      </c>
      <c r="BT22" s="91">
        <f>$D22^EXP(Parameter!$D$272)</f>
        <v>0.66901496782715819</v>
      </c>
      <c r="BU22" s="91">
        <f>$E22^EXP(Parameter!$D$250)</f>
        <v>0.44376326247426517</v>
      </c>
      <c r="BV22" s="91">
        <f>$D22^EXP(Parameter!$D$273)</f>
        <v>0.50412268999030829</v>
      </c>
      <c r="BW22" s="91">
        <f>$E22^EXP(Parameter!$D$251)</f>
        <v>0.67918386257941676</v>
      </c>
      <c r="BX22" s="91">
        <f>$D22^EXP(Parameter!$D$270)</f>
        <v>0.57332099379524182</v>
      </c>
      <c r="BY22" s="91">
        <f>$E22^EXP(Parameter!$D$248)</f>
        <v>0.41801157634015867</v>
      </c>
      <c r="BZ22" s="90">
        <f>$D22^EXP(Parameter!$D$208)</f>
        <v>0.57427718825641239</v>
      </c>
      <c r="CA22" s="90">
        <f>$E22^EXP(Parameter!$D$200)</f>
        <v>0.30300414140765403</v>
      </c>
      <c r="CB22" s="90">
        <f>$D22^EXP(Parameter!$D$209)</f>
        <v>0.55458813426262443</v>
      </c>
      <c r="CC22" s="90">
        <f>$E22^EXP(Parameter!$D$201)</f>
        <v>0.3365321540267574</v>
      </c>
      <c r="CD22" s="90">
        <f>$D22^EXP(Parameter!$D$211)</f>
        <v>0.56336631951514138</v>
      </c>
      <c r="CE22" s="90">
        <f>$E22^EXP(Parameter!$D$203)</f>
        <v>0.44988247315276425</v>
      </c>
      <c r="CF22" s="90">
        <f>$D22^EXP(Parameter!$D$212)</f>
        <v>0.65063785418675624</v>
      </c>
      <c r="CG22" s="90">
        <f>$E22^EXP(Parameter!$D$204)</f>
        <v>0.41983403254275009</v>
      </c>
      <c r="CH22" s="91">
        <f>$D22^EXP(Parameter!$D$213)</f>
        <v>0.54240046208171733</v>
      </c>
      <c r="CI22" s="90">
        <f>$E22^EXP(Parameter!$D$205)</f>
        <v>0.46953008595824169</v>
      </c>
      <c r="CJ22" s="91">
        <f>$D22^EXP(Parameter!$D$210)</f>
        <v>0.48812754317801621</v>
      </c>
      <c r="CK22" s="90">
        <f>$E22^EXP(Parameter!$D$202)</f>
        <v>0.29074661483468345</v>
      </c>
      <c r="CL22" s="12">
        <f>$D22^EXP(Parameter!$D$170+Parameter!$D$177*(LN($B22/30.2*21)))</f>
        <v>0.56736974124823214</v>
      </c>
      <c r="CM22" s="12">
        <f>$D22^EXP(Parameter!$D$155+Parameter!$D$162*(LN($B22/30.2*21)))</f>
        <v>0.67219593524802668</v>
      </c>
      <c r="CN22" s="12">
        <f>$D22^EXP(Parameter!$D$171+Parameter!$D$178*(LN($B22/30.2*21)))</f>
        <v>0.54848086056802192</v>
      </c>
      <c r="CO22" s="12">
        <f>$D22^EXP(Parameter!$D$156+Parameter!$D$163*(LN($B22/30.2*21)))</f>
        <v>0.69484889398811722</v>
      </c>
      <c r="CP22" s="12">
        <f>$D22^EXP(Parameter!$D$173+Parameter!$D$180*(LN($B22/30.2*21)))</f>
        <v>0.55577517105171592</v>
      </c>
      <c r="CQ22" s="12">
        <f>$D22^EXP(Parameter!$D$158+Parameter!$D$165*(LN($B22/30.2*21)))</f>
        <v>0.75129007448523411</v>
      </c>
      <c r="CR22" s="12">
        <f>$D22^EXP(Parameter!$D$174+Parameter!$D$181*(LN($B22/30.2*21)))</f>
        <v>0.63972137383016725</v>
      </c>
      <c r="CS22" s="12">
        <f>$D22^EXP(Parameter!$D$159+Parameter!$D$166*(LN($B22/30.2*21)))</f>
        <v>0.73761605874036806</v>
      </c>
      <c r="CT22" s="12">
        <f>$D22^EXP(Parameter!$D$175+Parameter!$D$182*(LN($B22/30.2*21)))</f>
        <v>0.52910224428888686</v>
      </c>
      <c r="CU22" s="12">
        <f>$D22^EXP(Parameter!$D$160+Parameter!$D$167*(LN($B22/30.2*21)))</f>
        <v>0.72859071404667108</v>
      </c>
      <c r="CV22" s="12">
        <f>$D22^EXP(Parameter!$D$172+Parameter!$D$179*(LN($B22/30.2*21)))</f>
        <v>0.47760942484375907</v>
      </c>
      <c r="CW22" s="41">
        <f>$D22^EXP(Parameter!$D$157+Parameter!$D$164*(LN($B22/30.2*21)))</f>
        <v>0.53230017161652776</v>
      </c>
      <c r="CX22" s="12">
        <f t="shared" si="2"/>
        <v>0.56551912192972698</v>
      </c>
      <c r="CY22" s="85">
        <v>0.26872807766503998</v>
      </c>
      <c r="CZ22" s="12">
        <f t="shared" ref="CZ22:CZ85" si="3">T22</f>
        <v>0.54896716798479051</v>
      </c>
      <c r="DA22" s="85">
        <v>0.34793304373113398</v>
      </c>
      <c r="DB22" s="12">
        <f t="shared" ref="DB22:DB85" si="4">V22</f>
        <v>0.56200778494992176</v>
      </c>
      <c r="DC22" s="41">
        <v>0.46890613541850301</v>
      </c>
      <c r="DD22" s="12">
        <f t="shared" ref="DD22:DD85" si="5">X22</f>
        <v>0.65439944554027119</v>
      </c>
      <c r="DE22" s="85">
        <v>0.413530207559825</v>
      </c>
      <c r="DF22" s="12">
        <f t="shared" ref="DF22:DF85" si="6">Z22</f>
        <v>0.53958753171984519</v>
      </c>
      <c r="DG22" s="41">
        <v>0.493809793195022</v>
      </c>
      <c r="DH22" s="12">
        <f t="shared" ref="DH22:DH85" si="7">AB22</f>
        <v>0.48613678607470545</v>
      </c>
      <c r="DI22" s="41">
        <v>0.292792559635428</v>
      </c>
      <c r="DJ22" s="46">
        <v>17</v>
      </c>
      <c r="DK22" s="44">
        <v>0.17752912541886101</v>
      </c>
      <c r="DL22" s="44">
        <v>0.25548975539575403</v>
      </c>
      <c r="DM22" s="44">
        <v>0.32682980553929403</v>
      </c>
      <c r="DN22" s="44">
        <v>0.29699384841710702</v>
      </c>
      <c r="DO22" s="44">
        <v>0.44476018582468702</v>
      </c>
      <c r="DP22" s="44">
        <v>0.41641627590546398</v>
      </c>
      <c r="DQ22" s="44">
        <v>0.458586870745603</v>
      </c>
      <c r="DR22" s="45">
        <v>0.49845980182788502</v>
      </c>
      <c r="DS22" s="45">
        <v>0.587438452202523</v>
      </c>
      <c r="DT22" s="45">
        <v>0.56693912818272096</v>
      </c>
      <c r="DU22" s="45">
        <v>0.50689233707633596</v>
      </c>
      <c r="DV22" s="45">
        <v>0.57873141614384205</v>
      </c>
      <c r="DW22" s="45">
        <v>0.67283196502475295</v>
      </c>
      <c r="DX22" s="45">
        <v>0.53756073298615104</v>
      </c>
    </row>
    <row r="23" spans="1:128">
      <c r="A23" s="43">
        <f t="shared" si="0"/>
        <v>2.0849315068493151</v>
      </c>
      <c r="B23" s="18">
        <v>19</v>
      </c>
      <c r="C23" s="12">
        <v>396</v>
      </c>
      <c r="D23" s="12">
        <v>0.47177917802376201</v>
      </c>
      <c r="E23" s="12">
        <v>0.15501421321463499</v>
      </c>
      <c r="F23" s="92">
        <f>$D23^Parameter!$D$325</f>
        <v>0.55656544622007542</v>
      </c>
      <c r="G23" s="92">
        <f>$E23^Parameter!$D$318</f>
        <v>0.26125673476313543</v>
      </c>
      <c r="H23" s="92">
        <f>$D23^Parameter!$D$326</f>
        <v>0.54826562252555522</v>
      </c>
      <c r="I23" s="92">
        <f>$E23^Parameter!$D$319</f>
        <v>0.30327581118166053</v>
      </c>
      <c r="J23" s="92">
        <f>$D23^Parameter!$D$328</f>
        <v>0.56414266040868999</v>
      </c>
      <c r="K23" s="92">
        <f>$E23^Parameter!$D$321</f>
        <v>0.43785930513035509</v>
      </c>
      <c r="L23" s="92">
        <f>$D23^Parameter!$D$329</f>
        <v>0.65658916365009612</v>
      </c>
      <c r="M23" s="92">
        <f>$E23^Parameter!$D$322</f>
        <v>0.40112713807383327</v>
      </c>
      <c r="N23" s="92">
        <f>$D23^Parameter!$D$330</f>
        <v>0.54416224109023859</v>
      </c>
      <c r="O23" s="92">
        <f>$E23^Parameter!$D$323</f>
        <v>0.47440429051929855</v>
      </c>
      <c r="P23" s="92">
        <f>$D23^Parameter!$D$327</f>
        <v>0.48910185330483846</v>
      </c>
      <c r="Q23" s="92">
        <f>$E23^Parameter!$D$320</f>
        <v>0.26419540841954448</v>
      </c>
      <c r="R23" s="12">
        <f>$D23^EXP(Parameter!$D$96+Parameter!$D$103*(($B23/30.2*21)^(1)))</f>
        <v>0.54384448433484078</v>
      </c>
      <c r="S23" s="12">
        <f>$E23^EXP(Parameter!$D$81+Parameter!$D$88*($B23/30.2*21)^(-2))</f>
        <v>0.31689626305968821</v>
      </c>
      <c r="T23" s="12">
        <f>$D23^EXP(Parameter!$D$97+Parameter!$D$104*(($B23*21/30.2)^(1)))</f>
        <v>0.52966584056927857</v>
      </c>
      <c r="U23" s="12">
        <f>$E23^EXP(Parameter!$D$82+Parameter!$D$89*($B23/30.2*21)^(-2))</f>
        <v>0.35068150471587139</v>
      </c>
      <c r="V23" s="12">
        <f>$D23^EXP(Parameter!$D$99+Parameter!$D$106*(($B23*21/30.2)^(1)))</f>
        <v>0.54208549878475198</v>
      </c>
      <c r="W23" s="12">
        <f>$E23^EXP(Parameter!$D$84+Parameter!$D$91*($B23/30.2*21)^(-2))</f>
        <v>0.48297488166108138</v>
      </c>
      <c r="X23" s="12">
        <f>$D23^EXP(Parameter!$D$100+Parameter!$D$107*(($B23*21/30.2)^(1)))</f>
        <v>0.63364165988545817</v>
      </c>
      <c r="Y23" s="12">
        <f>$E23^EXP(Parameter!$D$85+Parameter!$D$92*($B23/30.2*21)^(-2))</f>
        <v>0.44109524402745998</v>
      </c>
      <c r="Z23" s="12">
        <f>$D23^EXP(Parameter!$D$101+Parameter!$D$108*(($B23*21/30.2)^(1)))</f>
        <v>0.51534081715140234</v>
      </c>
      <c r="AA23" s="12">
        <f>$E23^EXP(Parameter!$D$86+Parameter!$D$93*($B23/30.2*21)^(-2))</f>
        <v>0.4767076212474945</v>
      </c>
      <c r="AB23" s="12">
        <f>$D23^EXP(Parameter!$D$98+Parameter!$D$105*(($B23*21/30.2)^(1)))</f>
        <v>0.46491163714272898</v>
      </c>
      <c r="AC23" s="12">
        <f>$E23^EXP(Parameter!$D$83+Parameter!$D$90*($B23/30.2*21)^(-2))</f>
        <v>0.2717314195717187</v>
      </c>
      <c r="AD23" s="87">
        <f>$D23^EXP(Parameter!$D$133+Parameter!$D$140*(($B23*21/30.2)^(-0.5))+Parameter!$D$147*((LN($B23*21/30.2))))</f>
        <v>0.56457067464406652</v>
      </c>
      <c r="AE23" s="12">
        <f>$E23^EXP(Parameter!$D$111+Parameter!$D$118*(($B23*21/30.2)^(-1))+Parameter!$D$125*(($B23*21/30.2)^(-0.5)))</f>
        <v>0.35686618487473104</v>
      </c>
      <c r="AF23" s="12">
        <f>$D23^EXP(Parameter!$D$134+Parameter!$D$141*(($B23*21/30.2)^(-0.5))+Parameter!$D$148*((LN($B23*21/30.2))))</f>
        <v>0.52644996090571572</v>
      </c>
      <c r="AG23" s="12">
        <f>$E23^EXP(Parameter!$D$112+Parameter!$D$119*(($B23*21/30.2)^(-1))+Parameter!$D$126*(($B23*21/30.2)^(-0.5)))</f>
        <v>0.34405417905599101</v>
      </c>
      <c r="AH23" s="12">
        <f>$D23^EXP(Parameter!$D$136+Parameter!$D$143*(($B23*21/30.2)^(-0.5))+Parameter!$D$150*((LN($B23*21/30.2))))</f>
        <v>0.56397985914236903</v>
      </c>
      <c r="AI23" s="12">
        <f>$E23^EXP(Parameter!$D$114+Parameter!$D$121*(($B23*21/30.2)^(-1))+Parameter!$D$128*(($B23*21/30.2)^(-0.5)))</f>
        <v>0.38410912208898501</v>
      </c>
      <c r="AJ23" s="12">
        <f>$D23^EXP(Parameter!$D$137+Parameter!$D$144*(($B23*21/30.2)^(-0.5))+Parameter!$D$151*((LN($B23*21/30.2))))</f>
        <v>0.64930579308000569</v>
      </c>
      <c r="AK23" s="12">
        <f>$E23^EXP(Parameter!$D$115+Parameter!$D$122*(($B23*21/30.2)^(-1))+Parameter!$D$129*(($B23*21/30.2)^(-0.5)))</f>
        <v>0.39378043296501719</v>
      </c>
      <c r="AL23" s="12">
        <f>$D23^EXP(Parameter!$D$138+Parameter!$D$145*(($B23*21/30.2)^(-0.5))+Parameter!$D$152*((LN($B23*21/30.2))))</f>
        <v>0.51192918029815193</v>
      </c>
      <c r="AM23" s="12">
        <f>$E23^EXP(Parameter!$D$116+Parameter!$D$123*(($B23*21/30.2)^(-1))+Parameter!$D$130*(($B23*21/30.2)^(-0.5)))</f>
        <v>0.33152635046529522</v>
      </c>
      <c r="AN23" s="12">
        <f>$D23^EXP(Parameter!$D$135+Parameter!$D$142*(($B23*21/30.2)^(-0.5))+Parameter!$D$149*((LN($B23*21/30.2))))</f>
        <v>0.4527269780316836</v>
      </c>
      <c r="AO23" s="12">
        <f>$E23^EXP(Parameter!$D$113+Parameter!$D$120*(($B23*21/30.2)^(-1))+Parameter!$D$127*(($B23*21/30.2)^(-0.5)))</f>
        <v>0.13574866044545217</v>
      </c>
      <c r="AP23" s="87">
        <f>$D23^EXP(Parameter!$D$304+Parameter!$D$310*((LN($B23*21/30.2))))</f>
        <v>0.57617305172348721</v>
      </c>
      <c r="AQ23" s="88">
        <f>$E23^EXP(Parameter!$D$290+Parameter!$D$296*((LN($B23*21/30.2))))</f>
        <v>0.26533910308738279</v>
      </c>
      <c r="AR23" s="12">
        <f>$D23^EXP(Parameter!$D$305+Parameter!$D$311*((LN($B23*21/30.2))))</f>
        <v>0.54208134783862194</v>
      </c>
      <c r="AS23" s="88">
        <f>$E23^EXP(Parameter!$D$291+Parameter!$D$297*((LN($B23*21/30.2))))</f>
        <v>0.3293231282336897</v>
      </c>
      <c r="AT23" s="12">
        <f>$D23^EXP(Parameter!$D$305+Parameter!$D$307-Parameter!$D$306+(Parameter!$D$311+Parameter!$D$313-Parameter!$D$312)*((LN($B23*21/30.2))))</f>
        <v>0.55992687225923332</v>
      </c>
      <c r="AU23" s="88">
        <f>$E23^EXP(Parameter!$D$291+Parameter!$D$293-Parameter!$D$292+(Parameter!$D$297+Parameter!$D$299-Parameter!$D$298)*((LN($B23*21/30.2))))</f>
        <v>0.44950452117139622</v>
      </c>
      <c r="AV23" s="12">
        <f>$D23^EXP(Parameter!$D$308+Parameter!$D$314*((LN($B23*21/30.2))))</f>
        <v>0.66285308594739722</v>
      </c>
      <c r="AW23" s="88">
        <f>$E23^EXP(Parameter!$D$294+Parameter!$D$300*((LN($B23*21/30.2))))</f>
        <v>0.39951034816770475</v>
      </c>
      <c r="AX23" s="12">
        <f>$D23^EXP(Parameter!$D$305+Parameter!$D$309-Parameter!$D$306+(Parameter!$D$311+Parameter!$D$315-Parameter!$D$312)*((LN($B23*21/30.2))))</f>
        <v>0.5507989043771383</v>
      </c>
      <c r="AY23" s="88">
        <f>$E23^EXP(Parameter!$D$291+Parameter!$D$295-Parameter!$D$292+(Parameter!$D$297+Parameter!$D$301-Parameter!$D$298)*((LN($B23*21/30.2))))</f>
        <v>0.46026712303950612</v>
      </c>
      <c r="AZ23" s="12">
        <f>$D23^EXP(Parameter!D$305-Parameter!D$306+(Parameter!D$311-Parameter!D$312)*((LN($B23*21/30.2))))</f>
        <v>0.49052626855199449</v>
      </c>
      <c r="BA23" s="88">
        <f>$E23^EXP(Parameter!$D$291-Parameter!$D$292+(Parameter!$D$297-Parameter!$D$298)*((LN($B23*21/30.2))))</f>
        <v>0.25271655334628257</v>
      </c>
      <c r="BB23" s="89">
        <f>$D23^EXP(Parameter!$D$231)</f>
        <v>0.49496762364075786</v>
      </c>
      <c r="BC23" s="90">
        <f>$E23^EXP(Parameter!$D$216)</f>
        <v>0.22635507634503793</v>
      </c>
      <c r="BD23" s="91">
        <f>$D23^EXP(Parameter!$D$232)</f>
        <v>0.55478231796692978</v>
      </c>
      <c r="BE23" s="90">
        <f>$E23^EXP(Parameter!$D$217)</f>
        <v>0.32718475701564148</v>
      </c>
      <c r="BF23" s="91">
        <f>$D23^EXP(Parameter!$D$234)</f>
        <v>0.45251845409103131</v>
      </c>
      <c r="BG23" s="91">
        <f>$E23^EXP(Parameter!$D$219)</f>
        <v>0.40466160980229016</v>
      </c>
      <c r="BH23" s="91">
        <f>$D23^EXP(Parameter!$D$235)</f>
        <v>0.65442461127936713</v>
      </c>
      <c r="BI23" s="91">
        <f>$E23^EXP(Parameter!$D$220)</f>
        <v>0.42400786325141177</v>
      </c>
      <c r="BJ23" s="91">
        <f>$D23^EXP(Parameter!$D$236)</f>
        <v>0.43412839177688567</v>
      </c>
      <c r="BK23" s="91">
        <f>$E23^EXP(Parameter!$D$221)</f>
        <v>0.67851694076385338</v>
      </c>
      <c r="BL23" s="91">
        <f>$D23^EXP(Parameter!$D$233)</f>
        <v>0.53794065253887391</v>
      </c>
      <c r="BM23" s="91">
        <f>$E23^EXP(Parameter!$D$218)</f>
        <v>0.4006324829303522</v>
      </c>
      <c r="BN23" s="90">
        <f>$D23^EXP(Parameter!$D$268)</f>
        <v>0.50052373538331651</v>
      </c>
      <c r="BO23" s="91">
        <f>$E23^EXP(Parameter!$D$246)</f>
        <v>0.22434032413659447</v>
      </c>
      <c r="BP23" s="91">
        <f>$D23^EXP(Parameter!$D$269)</f>
        <v>0.56999442456615557</v>
      </c>
      <c r="BQ23" s="91">
        <f>$E23^EXP(Parameter!$D$247)</f>
        <v>0.32718475701564148</v>
      </c>
      <c r="BR23" s="91">
        <f>$D23^EXP(Parameter!$D$271)</f>
        <v>0.46787526323804551</v>
      </c>
      <c r="BS23" s="91">
        <f>$E23^EXP(Parameter!$D$249)</f>
        <v>0.40612572326530233</v>
      </c>
      <c r="BT23" s="91">
        <f>$D23^EXP(Parameter!$D$272)</f>
        <v>0.65470200666788225</v>
      </c>
      <c r="BU23" s="91">
        <f>$E23^EXP(Parameter!$D$250)</f>
        <v>0.42546264728461741</v>
      </c>
      <c r="BV23" s="91">
        <f>$D23^EXP(Parameter!$D$273)</f>
        <v>0.48588294508868496</v>
      </c>
      <c r="BW23" s="91">
        <f>$E23^EXP(Parameter!$D$251)</f>
        <v>0.66569979669125623</v>
      </c>
      <c r="BX23" s="91">
        <f>$D23^EXP(Parameter!$D$270)</f>
        <v>0.55641496831035442</v>
      </c>
      <c r="BY23" s="91">
        <f>$E23^EXP(Parameter!$D$248)</f>
        <v>0.39953295523435162</v>
      </c>
      <c r="BZ23" s="90">
        <f>$D23^EXP(Parameter!$D$208)</f>
        <v>0.55739294002229856</v>
      </c>
      <c r="CA23" s="90">
        <f>$E23^EXP(Parameter!$D$200)</f>
        <v>0.28481932578247771</v>
      </c>
      <c r="CB23" s="90">
        <f>$D23^EXP(Parameter!$D$209)</f>
        <v>0.53727334529561099</v>
      </c>
      <c r="CC23" s="90">
        <f>$E23^EXP(Parameter!$D$201)</f>
        <v>0.31806068527844328</v>
      </c>
      <c r="CD23" s="90">
        <f>$D23^EXP(Parameter!$D$211)</f>
        <v>0.54623881546403474</v>
      </c>
      <c r="CE23" s="90">
        <f>$E23^EXP(Parameter!$D$203)</f>
        <v>0.43163580857975653</v>
      </c>
      <c r="CF23" s="90">
        <f>$D23^EXP(Parameter!$D$212)</f>
        <v>0.63576458246936385</v>
      </c>
      <c r="CG23" s="90">
        <f>$E23^EXP(Parameter!$D$204)</f>
        <v>0.40136534567315085</v>
      </c>
      <c r="CH23" s="91">
        <f>$D23^EXP(Parameter!$D$213)</f>
        <v>0.52483832517445062</v>
      </c>
      <c r="CI23" s="90">
        <f>$E23^EXP(Parameter!$D$205)</f>
        <v>0.45148580610772632</v>
      </c>
      <c r="CJ23" s="91">
        <f>$D23^EXP(Parameter!$D$210)</f>
        <v>0.46965107152845609</v>
      </c>
      <c r="CK23" s="90">
        <f>$E23^EXP(Parameter!$D$202)</f>
        <v>0.27271307047660737</v>
      </c>
      <c r="CL23" s="12">
        <f>$D23^EXP(Parameter!$D$170+Parameter!$D$177*(LN($B23/30.2*21)))</f>
        <v>0.54896066699383017</v>
      </c>
      <c r="CM23" s="12">
        <f>$D23^EXP(Parameter!$D$155+Parameter!$D$162*(LN($B23/30.2*21)))</f>
        <v>0.66175002519833592</v>
      </c>
      <c r="CN23" s="12">
        <f>$D23^EXP(Parameter!$D$171+Parameter!$D$178*(LN($B23/30.2*21)))</f>
        <v>0.53029490173572336</v>
      </c>
      <c r="CO23" s="12">
        <f>$D23^EXP(Parameter!$D$156+Parameter!$D$163*(LN($B23/30.2*21)))</f>
        <v>0.68345740969569591</v>
      </c>
      <c r="CP23" s="12">
        <f>$D23^EXP(Parameter!$D$173+Parameter!$D$180*(LN($B23/30.2*21)))</f>
        <v>0.53724088625306421</v>
      </c>
      <c r="CQ23" s="12">
        <f>$D23^EXP(Parameter!$D$158+Parameter!$D$165*(LN($B23/30.2*21)))</f>
        <v>0.74046957090281706</v>
      </c>
      <c r="CR23" s="12">
        <f>$D23^EXP(Parameter!$D$174+Parameter!$D$181*(LN($B23/30.2*21)))</f>
        <v>0.62151639851060925</v>
      </c>
      <c r="CS23" s="12">
        <f>$D23^EXP(Parameter!$D$159+Parameter!$D$166*(LN($B23/30.2*21)))</f>
        <v>0.72735603314369168</v>
      </c>
      <c r="CT23" s="12">
        <f>$D23^EXP(Parameter!$D$175+Parameter!$D$182*(LN($B23/30.2*21)))</f>
        <v>0.50766502393476565</v>
      </c>
      <c r="CU23" s="12">
        <f>$D23^EXP(Parameter!$D$160+Parameter!$D$167*(LN($B23/30.2*21)))</f>
        <v>0.71391058092892645</v>
      </c>
      <c r="CV23" s="12">
        <f>$D23^EXP(Parameter!$D$172+Parameter!$D$179*(LN($B23/30.2*21)))</f>
        <v>0.45690436564494369</v>
      </c>
      <c r="CW23" s="41">
        <f>$D23^EXP(Parameter!$D$157+Parameter!$D$164*(LN($B23/30.2*21)))</f>
        <v>0.50922535033566552</v>
      </c>
      <c r="CX23" s="12">
        <f t="shared" si="2"/>
        <v>0.54384448433484078</v>
      </c>
      <c r="CY23" s="85">
        <v>0.25527316063797101</v>
      </c>
      <c r="CZ23" s="12">
        <f t="shared" si="3"/>
        <v>0.52966584056927857</v>
      </c>
      <c r="DA23" s="85">
        <v>0.33369522563570497</v>
      </c>
      <c r="DB23" s="12">
        <f t="shared" si="4"/>
        <v>0.54208549878475198</v>
      </c>
      <c r="DC23" s="41">
        <v>0.45253766896361503</v>
      </c>
      <c r="DD23" s="12">
        <f t="shared" si="5"/>
        <v>0.63364165988545817</v>
      </c>
      <c r="DE23" s="85">
        <v>0.397696246615306</v>
      </c>
      <c r="DF23" s="12">
        <f t="shared" si="6"/>
        <v>0.51534081715140234</v>
      </c>
      <c r="DG23" s="41">
        <v>0.473848578674751</v>
      </c>
      <c r="DH23" s="12">
        <f t="shared" si="7"/>
        <v>0.46491163714272898</v>
      </c>
      <c r="DI23" s="41">
        <v>0.26771918523592098</v>
      </c>
      <c r="DJ23" s="46">
        <v>18</v>
      </c>
      <c r="DK23" s="44">
        <v>0.161217050885618</v>
      </c>
      <c r="DL23" s="44">
        <v>0.235326606161083</v>
      </c>
      <c r="DM23" s="44">
        <v>0.30419745675996901</v>
      </c>
      <c r="DN23" s="44">
        <v>0.27528089440847697</v>
      </c>
      <c r="DO23" s="44">
        <v>0.41997015445980701</v>
      </c>
      <c r="DP23" s="44">
        <v>0.39193713664357199</v>
      </c>
      <c r="DQ23" s="44">
        <v>0.43369167214415399</v>
      </c>
      <c r="DR23" s="45">
        <v>0.479545943690523</v>
      </c>
      <c r="DS23" s="45">
        <v>0.56884613543183504</v>
      </c>
      <c r="DT23" s="45">
        <v>0.54818795751478799</v>
      </c>
      <c r="DU23" s="45">
        <v>0.4879682740463</v>
      </c>
      <c r="DV23" s="45">
        <v>0.56006533692901705</v>
      </c>
      <c r="DW23" s="45">
        <v>0.65547017960371701</v>
      </c>
      <c r="DX23" s="45">
        <v>0.51867093198229497</v>
      </c>
    </row>
    <row r="24" spans="1:128">
      <c r="A24" s="43">
        <f t="shared" si="0"/>
        <v>2.1452054794520548</v>
      </c>
      <c r="B24" s="18">
        <v>20</v>
      </c>
      <c r="C24" s="12">
        <v>418</v>
      </c>
      <c r="D24" s="12">
        <v>0.45435897320501101</v>
      </c>
      <c r="E24" s="12">
        <v>0.14170572959003799</v>
      </c>
      <c r="F24" s="92">
        <f>$D24^Parameter!$D$325</f>
        <v>0.54046964268565667</v>
      </c>
      <c r="G24" s="92">
        <f>$E24^Parameter!$D$318</f>
        <v>0.24490572390362278</v>
      </c>
      <c r="H24" s="92">
        <f>$D24^Parameter!$D$326</f>
        <v>0.53200937756499378</v>
      </c>
      <c r="I24" s="92">
        <f>$E24^Parameter!$D$319</f>
        <v>0.28634390457050429</v>
      </c>
      <c r="J24" s="92">
        <f>$D24^Parameter!$D$328</f>
        <v>0.54819885155081205</v>
      </c>
      <c r="K24" s="92">
        <f>$E24^Parameter!$D$321</f>
        <v>0.4207892369760079</v>
      </c>
      <c r="L24" s="92">
        <f>$D24^Parameter!$D$329</f>
        <v>0.6429001117866332</v>
      </c>
      <c r="M24" s="92">
        <f>$E24^Parameter!$D$322</f>
        <v>0.38386616252367056</v>
      </c>
      <c r="N24" s="92">
        <f>$D24^Parameter!$D$330</f>
        <v>0.52782903776009071</v>
      </c>
      <c r="O24" s="92">
        <f>$E24^Parameter!$D$323</f>
        <v>0.45767265413067004</v>
      </c>
      <c r="P24" s="92">
        <f>$D24^Parameter!$D$327</f>
        <v>0.47189345315254305</v>
      </c>
      <c r="Q24" s="92">
        <f>$E24^Parameter!$D$320</f>
        <v>0.24779390000536644</v>
      </c>
      <c r="R24" s="12">
        <f>$D24^EXP(Parameter!$D$96+Parameter!$D$103*(($B24/30.2*21)^(1)))</f>
        <v>0.52280152086912679</v>
      </c>
      <c r="S24" s="12">
        <f>$E24^EXP(Parameter!$D$81+Parameter!$D$88*($B24/30.2*21)^(-2))</f>
        <v>0.29995008390609557</v>
      </c>
      <c r="T24" s="12">
        <f>$D24^EXP(Parameter!$D$97+Parameter!$D$104*(($B24*21/30.2)^(1)))</f>
        <v>0.51116701765818628</v>
      </c>
      <c r="U24" s="12">
        <f>$E24^EXP(Parameter!$D$82+Parameter!$D$89*($B24/30.2*21)^(-2))</f>
        <v>0.33349483817423448</v>
      </c>
      <c r="V24" s="12">
        <f>$D24^EXP(Parameter!$D$99+Parameter!$D$106*(($B24*21/30.2)^(1)))</f>
        <v>0.52288908989546246</v>
      </c>
      <c r="W24" s="12">
        <f>$E24^EXP(Parameter!$D$84+Parameter!$D$91*($B24/30.2*21)^(-2))</f>
        <v>0.46649564013233286</v>
      </c>
      <c r="X24" s="12">
        <f>$D24^EXP(Parameter!$D$100+Parameter!$D$107*(($B24*21/30.2)^(1)))</f>
        <v>0.61310296317849622</v>
      </c>
      <c r="Y24" s="12">
        <f>$E24^EXP(Parameter!$D$85+Parameter!$D$92*($B24/30.2*21)^(-2))</f>
        <v>0.42415073445914503</v>
      </c>
      <c r="Z24" s="12">
        <f>$D24^EXP(Parameter!$D$101+Parameter!$D$108*(($B24*21/30.2)^(1)))</f>
        <v>0.49173577736078239</v>
      </c>
      <c r="AA24" s="12">
        <f>$E24^EXP(Parameter!$D$86+Parameter!$D$93*($B24/30.2*21)^(-2))</f>
        <v>0.45990424835225174</v>
      </c>
      <c r="AB24" s="12">
        <f>$D24^EXP(Parameter!$D$98+Parameter!$D$105*(($B24*21/30.2)^(1)))</f>
        <v>0.44466184810994708</v>
      </c>
      <c r="AC24" s="12">
        <f>$E24^EXP(Parameter!$D$83+Parameter!$D$90*($B24/30.2*21)^(-2))</f>
        <v>0.2551317208218723</v>
      </c>
      <c r="AD24" s="87">
        <f>$D24^EXP(Parameter!$D$133+Parameter!$D$140*(($B24*21/30.2)^(-0.5))+Parameter!$D$147*((LN($B24*21/30.2))))</f>
        <v>0.53978200529692455</v>
      </c>
      <c r="AE24" s="12">
        <f>$E24^EXP(Parameter!$D$111+Parameter!$D$118*(($B24*21/30.2)^(-1))+Parameter!$D$125*(($B24*21/30.2)^(-0.5)))</f>
        <v>0.34565009801921737</v>
      </c>
      <c r="AF24" s="12">
        <f>$D24^EXP(Parameter!$D$134+Parameter!$D$141*(($B24*21/30.2)^(-0.5))+Parameter!$D$148*((LN($B24*21/30.2))))</f>
        <v>0.50551554218675843</v>
      </c>
      <c r="AG24" s="12">
        <f>$E24^EXP(Parameter!$D$112+Parameter!$D$119*(($B24*21/30.2)^(-1))+Parameter!$D$126*(($B24*21/30.2)^(-0.5)))</f>
        <v>0.32752838741081258</v>
      </c>
      <c r="AH24" s="12">
        <f>$D24^EXP(Parameter!$D$136+Parameter!$D$143*(($B24*21/30.2)^(-0.5))+Parameter!$D$150*((LN($B24*21/30.2))))</f>
        <v>0.54008315188052192</v>
      </c>
      <c r="AI24" s="12">
        <f>$E24^EXP(Parameter!$D$114+Parameter!$D$121*(($B24*21/30.2)^(-1))+Parameter!$D$128*(($B24*21/30.2)^(-0.5)))</f>
        <v>0.35931694807697045</v>
      </c>
      <c r="AJ24" s="12">
        <f>$D24^EXP(Parameter!$D$137+Parameter!$D$144*(($B24*21/30.2)^(-0.5))+Parameter!$D$151*((LN($B24*21/30.2))))</f>
        <v>0.62547840601025562</v>
      </c>
      <c r="AK24" s="12">
        <f>$E24^EXP(Parameter!$D$115+Parameter!$D$122*(($B24*21/30.2)^(-1))+Parameter!$D$129*(($B24*21/30.2)^(-0.5)))</f>
        <v>0.37498409318231357</v>
      </c>
      <c r="AL24" s="12">
        <f>$D24^EXP(Parameter!$D$138+Parameter!$D$145*(($B24*21/30.2)^(-0.5))+Parameter!$D$152*((LN($B24*21/30.2))))</f>
        <v>0.47862182178236212</v>
      </c>
      <c r="AM24" s="12">
        <f>$E24^EXP(Parameter!$D$116+Parameter!$D$123*(($B24*21/30.2)^(-1))+Parameter!$D$130*(($B24*21/30.2)^(-0.5)))</f>
        <v>0.30488509077572934</v>
      </c>
      <c r="AN24" s="12">
        <f>$D24^EXP(Parameter!$D$135+Parameter!$D$142*(($B24*21/30.2)^(-0.5))+Parameter!$D$149*((LN($B24*21/30.2))))</f>
        <v>0.42946391735315603</v>
      </c>
      <c r="AO24" s="12">
        <f>$E24^EXP(Parameter!$D$113+Parameter!$D$120*(($B24*21/30.2)^(-1))+Parameter!$D$127*(($B24*21/30.2)^(-0.5)))</f>
        <v>0.11582369402931145</v>
      </c>
      <c r="AP24" s="87">
        <f>$D24^EXP(Parameter!$D$304+Parameter!$D$310*((LN($B24*21/30.2))))</f>
        <v>0.55836194444559195</v>
      </c>
      <c r="AQ24" s="88">
        <f>$E24^EXP(Parameter!$D$290+Parameter!$D$296*((LN($B24*21/30.2))))</f>
        <v>0.25145854987259508</v>
      </c>
      <c r="AR24" s="12">
        <f>$D24^EXP(Parameter!$D$305+Parameter!$D$311*((LN($B24*21/30.2))))</f>
        <v>0.5248669168378477</v>
      </c>
      <c r="AS24" s="88">
        <f>$E24^EXP(Parameter!$D$291+Parameter!$D$297*((LN($B24*21/30.2))))</f>
        <v>0.31316508269141358</v>
      </c>
      <c r="AT24" s="12">
        <f>$D24^EXP(Parameter!$D$305+Parameter!$D$307-Parameter!$D$306+(Parameter!$D$311+Parameter!$D$313-Parameter!$D$312)*((LN($B24*21/30.2))))</f>
        <v>0.54243373459222177</v>
      </c>
      <c r="AU24" s="88">
        <f>$E24^EXP(Parameter!$D$291+Parameter!$D$293-Parameter!$D$292+(Parameter!$D$297+Parameter!$D$299-Parameter!$D$298)*((LN($B24*21/30.2))))</f>
        <v>0.43192813679916503</v>
      </c>
      <c r="AV24" s="12">
        <f>$D24^EXP(Parameter!$D$308+Parameter!$D$314*((LN($B24*21/30.2))))</f>
        <v>0.64664239688761749</v>
      </c>
      <c r="AW24" s="88">
        <f>$E24^EXP(Parameter!$D$294+Parameter!$D$300*((LN($B24*21/30.2))))</f>
        <v>0.38240561240383297</v>
      </c>
      <c r="AX24" s="12">
        <f>$D24^EXP(Parameter!$D$305+Parameter!$D$309-Parameter!$D$306+(Parameter!$D$311+Parameter!$D$315-Parameter!$D$312)*((LN($B24*21/30.2))))</f>
        <v>0.53205022816928194</v>
      </c>
      <c r="AY24" s="88">
        <f>$E24^EXP(Parameter!$D$291+Parameter!$D$295-Parameter!$D$292+(Parameter!$D$297+Parameter!$D$301-Parameter!$D$298)*((LN($B24*21/30.2))))</f>
        <v>0.43699007622921004</v>
      </c>
      <c r="AZ24" s="12">
        <f>$D24^EXP(Parameter!D$305-Parameter!D$306+(Parameter!D$311-Parameter!D$312)*((LN($B24*21/30.2))))</f>
        <v>0.47134694550154721</v>
      </c>
      <c r="BA24" s="88">
        <f>$E24^EXP(Parameter!$D$291-Parameter!$D$292+(Parameter!$D$297-Parameter!$D$298)*((LN($B24*21/30.2))))</f>
        <v>0.23169881067006015</v>
      </c>
      <c r="BB24" s="89">
        <f>$D24^EXP(Parameter!$D$231)</f>
        <v>0.47783805303338656</v>
      </c>
      <c r="BC24" s="90">
        <f>$E24^EXP(Parameter!$D$216)</f>
        <v>0.21072836194424932</v>
      </c>
      <c r="BD24" s="91">
        <f>$D24^EXP(Parameter!$D$232)</f>
        <v>0.53865150911541249</v>
      </c>
      <c r="BE24" s="90">
        <f>$E24^EXP(Parameter!$D$217)</f>
        <v>0.31004879625340764</v>
      </c>
      <c r="BF24" s="91">
        <f>$D24^EXP(Parameter!$D$234)</f>
        <v>0.4349006285200217</v>
      </c>
      <c r="BG24" s="91">
        <f>$E24^EXP(Parameter!$D$219)</f>
        <v>0.38741215537281287</v>
      </c>
      <c r="BH24" s="91">
        <f>$D24^EXP(Parameter!$D$235)</f>
        <v>0.64067472750833432</v>
      </c>
      <c r="BI24" s="91">
        <f>$E24^EXP(Parameter!$D$220)</f>
        <v>0.40684757805091887</v>
      </c>
      <c r="BJ24" s="91">
        <f>$D24^EXP(Parameter!$D$236)</f>
        <v>0.4163605328990227</v>
      </c>
      <c r="BK24" s="91">
        <f>$E24^EXP(Parameter!$D$221)</f>
        <v>0.66596321165307082</v>
      </c>
      <c r="BL24" s="91">
        <f>$D24^EXP(Parameter!$D$233)</f>
        <v>0.5214937788120948</v>
      </c>
      <c r="BM24" s="91">
        <f>$E24^EXP(Parameter!$D$218)</f>
        <v>0.38337001467752252</v>
      </c>
      <c r="BN24" s="90">
        <f>$D24^EXP(Parameter!$D$268)</f>
        <v>0.48347208822496857</v>
      </c>
      <c r="BO24" s="91">
        <f>$E24^EXP(Parameter!$D$246)</f>
        <v>0.20876280899448216</v>
      </c>
      <c r="BP24" s="91">
        <f>$D24^EXP(Parameter!$D$269)</f>
        <v>0.55417156161887204</v>
      </c>
      <c r="BQ24" s="91">
        <f>$E24^EXP(Parameter!$D$247)</f>
        <v>0.31004879625340764</v>
      </c>
      <c r="BR24" s="91">
        <f>$D24^EXP(Parameter!$D$271)</f>
        <v>0.45041173395123812</v>
      </c>
      <c r="BS24" s="91">
        <f>$E24^EXP(Parameter!$D$249)</f>
        <v>0.38888147896285785</v>
      </c>
      <c r="BT24" s="91">
        <f>$D24^EXP(Parameter!$D$272)</f>
        <v>0.64095989816309762</v>
      </c>
      <c r="BU24" s="91">
        <f>$E24^EXP(Parameter!$D$250)</f>
        <v>0.40831081910507866</v>
      </c>
      <c r="BV24" s="91">
        <f>$D24^EXP(Parameter!$D$273)</f>
        <v>0.46863280057273815</v>
      </c>
      <c r="BW24" s="91">
        <f>$E24^EXP(Parameter!$D$251)</f>
        <v>0.65278350468416846</v>
      </c>
      <c r="BX24" s="91">
        <f>$D24^EXP(Parameter!$D$270)</f>
        <v>0.54031619939903963</v>
      </c>
      <c r="BY24" s="91">
        <f>$E24^EXP(Parameter!$D$248)</f>
        <v>0.38226727467692956</v>
      </c>
      <c r="BZ24" s="90">
        <f>$D24^EXP(Parameter!$D$208)</f>
        <v>0.54131348051994699</v>
      </c>
      <c r="CA24" s="90">
        <f>$E24^EXP(Parameter!$D$200)</f>
        <v>0.2681060642639515</v>
      </c>
      <c r="CB24" s="90">
        <f>$D24^EXP(Parameter!$D$209)</f>
        <v>0.52081449678004055</v>
      </c>
      <c r="CC24" s="90">
        <f>$E24^EXP(Parameter!$D$201)</f>
        <v>0.3009924069944151</v>
      </c>
      <c r="CD24" s="90">
        <f>$D24^EXP(Parameter!$D$211)</f>
        <v>0.5299443614420033</v>
      </c>
      <c r="CE24" s="90">
        <f>$E24^EXP(Parameter!$D$203)</f>
        <v>0.41452253743156176</v>
      </c>
      <c r="CF24" s="90">
        <f>$D24^EXP(Parameter!$D$212)</f>
        <v>0.62150569221589758</v>
      </c>
      <c r="CG24" s="90">
        <f>$E24^EXP(Parameter!$D$204)</f>
        <v>0.3841050994651305</v>
      </c>
      <c r="CH24" s="91">
        <f>$D24^EXP(Parameter!$D$213)</f>
        <v>0.50816411480131818</v>
      </c>
      <c r="CI24" s="90">
        <f>$E24^EXP(Parameter!$D$205)</f>
        <v>0.43452523411344673</v>
      </c>
      <c r="CJ24" s="91">
        <f>$D24^EXP(Parameter!$D$210)</f>
        <v>0.45220704594782435</v>
      </c>
      <c r="CK24" s="90">
        <f>$E24^EXP(Parameter!$D$202)</f>
        <v>0.25617388065287855</v>
      </c>
      <c r="CL24" s="12">
        <f>$D24^EXP(Parameter!$D$170+Parameter!$D$177*(LN($B24/30.2*21)))</f>
        <v>0.53139161484475572</v>
      </c>
      <c r="CM24" s="12">
        <f>$D24^EXP(Parameter!$D$155+Parameter!$D$162*(LN($B24/30.2*21)))</f>
        <v>0.65185532711612648</v>
      </c>
      <c r="CN24" s="12">
        <f>$D24^EXP(Parameter!$D$171+Parameter!$D$178*(LN($B24/30.2*21)))</f>
        <v>0.51299350233119601</v>
      </c>
      <c r="CO24" s="12">
        <f>$D24^EXP(Parameter!$D$156+Parameter!$D$163*(LN($B24/30.2*21)))</f>
        <v>0.67258345362575556</v>
      </c>
      <c r="CP24" s="12">
        <f>$D24^EXP(Parameter!$D$173+Parameter!$D$180*(LN($B24/30.2*21)))</f>
        <v>0.51957818876782946</v>
      </c>
      <c r="CQ24" s="12">
        <f>$D24^EXP(Parameter!$D$158+Parameter!$D$165*(LN($B24/30.2*21)))</f>
        <v>0.73004723247063685</v>
      </c>
      <c r="CR24" s="12">
        <f>$D24^EXP(Parameter!$D$174+Parameter!$D$181*(LN($B24/30.2*21)))</f>
        <v>0.60394239449959641</v>
      </c>
      <c r="CS24" s="12">
        <f>$D24^EXP(Parameter!$D$159+Parameter!$D$166*(LN($B24/30.2*21)))</f>
        <v>0.7175294566151772</v>
      </c>
      <c r="CT24" s="12">
        <f>$D24^EXP(Parameter!$D$175+Parameter!$D$182*(LN($B24/30.2*21)))</f>
        <v>0.48721901451865524</v>
      </c>
      <c r="CU24" s="12">
        <f>$D24^EXP(Parameter!$D$160+Parameter!$D$167*(LN($B24/30.2*21)))</f>
        <v>0.69962397986571268</v>
      </c>
      <c r="CV24" s="12">
        <f>$D24^EXP(Parameter!$D$172+Parameter!$D$179*(LN($B24/30.2*21)))</f>
        <v>0.43732521180168904</v>
      </c>
      <c r="CW24" s="41">
        <f>$D24^EXP(Parameter!$D$157+Parameter!$D$164*(LN($B24/30.2*21)))</f>
        <v>0.48715526096998141</v>
      </c>
      <c r="CX24" s="12">
        <f t="shared" si="2"/>
        <v>0.52280152086912679</v>
      </c>
      <c r="CY24" s="85">
        <v>0.243045668675863</v>
      </c>
      <c r="CZ24" s="12">
        <f t="shared" si="3"/>
        <v>0.51116701765818628</v>
      </c>
      <c r="DA24" s="85">
        <v>0.32052627350642099</v>
      </c>
      <c r="DB24" s="12">
        <f t="shared" si="4"/>
        <v>0.52288908989546246</v>
      </c>
      <c r="DC24" s="41">
        <v>0.436873653749493</v>
      </c>
      <c r="DD24" s="12">
        <f t="shared" si="5"/>
        <v>0.61310296317849622</v>
      </c>
      <c r="DE24" s="85">
        <v>0.38275673813836297</v>
      </c>
      <c r="DF24" s="12">
        <f t="shared" si="6"/>
        <v>0.49173577736078239</v>
      </c>
      <c r="DG24" s="41">
        <v>0.45434839622460099</v>
      </c>
      <c r="DH24" s="12">
        <f t="shared" si="7"/>
        <v>0.44466184810994708</v>
      </c>
      <c r="DI24" s="41">
        <v>0.244099721006274</v>
      </c>
      <c r="DJ24" s="46">
        <v>19</v>
      </c>
      <c r="DK24" s="44">
        <v>0.14668928496726</v>
      </c>
      <c r="DL24" s="44">
        <v>0.21705655629186499</v>
      </c>
      <c r="DM24" s="44">
        <v>0.28341641919100802</v>
      </c>
      <c r="DN24" s="44">
        <v>0.25545022158735903</v>
      </c>
      <c r="DO24" s="44">
        <v>0.39676296586374599</v>
      </c>
      <c r="DP24" s="44">
        <v>0.36912332527459502</v>
      </c>
      <c r="DQ24" s="44">
        <v>0.41033567635039597</v>
      </c>
      <c r="DR24" s="45">
        <v>0.46170356050721401</v>
      </c>
      <c r="DS24" s="45">
        <v>0.55112403419955203</v>
      </c>
      <c r="DT24" s="45">
        <v>0.53035767650679699</v>
      </c>
      <c r="DU24" s="45">
        <v>0.47009885858946099</v>
      </c>
      <c r="DV24" s="45">
        <v>0.54229127933865695</v>
      </c>
      <c r="DW24" s="45">
        <v>0.63874612814265497</v>
      </c>
      <c r="DX24" s="45">
        <v>0.50077037490438503</v>
      </c>
    </row>
    <row r="25" spans="1:128">
      <c r="A25" s="43">
        <f t="shared" si="0"/>
        <v>2.2054794520547945</v>
      </c>
      <c r="B25" s="18">
        <v>21</v>
      </c>
      <c r="C25" s="12">
        <v>440</v>
      </c>
      <c r="D25" s="12">
        <v>0.43789091120986101</v>
      </c>
      <c r="E25" s="12">
        <v>0.12980029846076399</v>
      </c>
      <c r="F25" s="92">
        <f>$D25^Parameter!$D$325</f>
        <v>0.52512830308623104</v>
      </c>
      <c r="G25" s="92">
        <f>$E25^Parameter!$D$318</f>
        <v>0.22991033676140671</v>
      </c>
      <c r="H25" s="92">
        <f>$D25^Parameter!$D$326</f>
        <v>0.51652666334243635</v>
      </c>
      <c r="I25" s="92">
        <f>$E25^Parameter!$D$319</f>
        <v>0.2707051027847085</v>
      </c>
      <c r="J25" s="92">
        <f>$D25^Parameter!$D$328</f>
        <v>0.53299218291587491</v>
      </c>
      <c r="K25" s="92">
        <f>$E25^Parameter!$D$321</f>
        <v>0.40474466330739545</v>
      </c>
      <c r="L25" s="92">
        <f>$D25^Parameter!$D$329</f>
        <v>0.62974528048622946</v>
      </c>
      <c r="M25" s="92">
        <f>$E25^Parameter!$D$322</f>
        <v>0.36770970180627993</v>
      </c>
      <c r="N25" s="92">
        <f>$D25^Parameter!$D$330</f>
        <v>0.51227882441266703</v>
      </c>
      <c r="O25" s="92">
        <f>$E25^Parameter!$D$323</f>
        <v>0.44188603472918747</v>
      </c>
      <c r="P25" s="92">
        <f>$D25^Parameter!$D$327</f>
        <v>0.45559648676158382</v>
      </c>
      <c r="Q25" s="92">
        <f>$E25^Parameter!$D$320</f>
        <v>0.23274418729093252</v>
      </c>
      <c r="R25" s="12">
        <f>$D25^EXP(Parameter!$D$96+Parameter!$D$103*(($B25/30.2*21)^(1)))</f>
        <v>0.50237303470812866</v>
      </c>
      <c r="S25" s="12">
        <f>$E25^EXP(Parameter!$D$81+Parameter!$D$88*($B25/30.2*21)^(-2))</f>
        <v>0.28425589457725481</v>
      </c>
      <c r="T25" s="12">
        <f>$D25^EXP(Parameter!$D$97+Parameter!$D$104*(($B25*21/30.2)^(1)))</f>
        <v>0.49342617686908929</v>
      </c>
      <c r="U25" s="12">
        <f>$E25^EXP(Parameter!$D$82+Parameter!$D$89*($B25/30.2*21)^(-2))</f>
        <v>0.31750513355807458</v>
      </c>
      <c r="V25" s="12">
        <f>$D25^EXP(Parameter!$D$99+Parameter!$D$106*(($B25*21/30.2)^(1)))</f>
        <v>0.50438440209271374</v>
      </c>
      <c r="W25" s="12">
        <f>$E25^EXP(Parameter!$D$84+Parameter!$D$91*($B25/30.2*21)^(-2))</f>
        <v>0.45092385549234493</v>
      </c>
      <c r="X25" s="12">
        <f>$D25^EXP(Parameter!$D$100+Parameter!$D$107*(($B25*21/30.2)^(1)))</f>
        <v>0.59279142330995205</v>
      </c>
      <c r="Y25" s="12">
        <f>$E25^EXP(Parameter!$D$85+Parameter!$D$92*($B25/30.2*21)^(-2))</f>
        <v>0.40821153239189584</v>
      </c>
      <c r="Z25" s="12">
        <f>$D25^EXP(Parameter!$D$101+Parameter!$D$108*(($B25*21/30.2)^(1)))</f>
        <v>0.46877112465419046</v>
      </c>
      <c r="AA25" s="12">
        <f>$E25^EXP(Parameter!$D$86+Parameter!$D$93*($B25/30.2*21)^(-2))</f>
        <v>0.44405275968866537</v>
      </c>
      <c r="AB25" s="12">
        <f>$D25^EXP(Parameter!$D$98+Parameter!$D$105*(($B25*21/30.2)^(1)))</f>
        <v>0.42533312349904145</v>
      </c>
      <c r="AC25" s="12">
        <f>$E25^EXP(Parameter!$D$83+Parameter!$D$90*($B25/30.2*21)^(-2))</f>
        <v>0.23988658470600704</v>
      </c>
      <c r="AD25" s="87">
        <f>$D25^EXP(Parameter!$D$133+Parameter!$D$140*(($B25*21/30.2)^(-0.5))+Parameter!$D$147*((LN($B25*21/30.2))))</f>
        <v>0.515437351026934</v>
      </c>
      <c r="AE25" s="12">
        <f>$E25^EXP(Parameter!$D$111+Parameter!$D$118*(($B25*21/30.2)^(-1))+Parameter!$D$125*(($B25*21/30.2)^(-0.5)))</f>
        <v>0.33523169708139061</v>
      </c>
      <c r="AF25" s="12">
        <f>$D25^EXP(Parameter!$D$134+Parameter!$D$141*(($B25*21/30.2)^(-0.5))+Parameter!$D$148*((LN($B25*21/30.2))))</f>
        <v>0.48535034714469982</v>
      </c>
      <c r="AG25" s="12">
        <f>$E25^EXP(Parameter!$D$112+Parameter!$D$119*(($B25*21/30.2)^(-1))+Parameter!$D$126*(($B25*21/30.2)^(-0.5)))</f>
        <v>0.31216467063675585</v>
      </c>
      <c r="AH25" s="12">
        <f>$D25^EXP(Parameter!$D$136+Parameter!$D$143*(($B25*21/30.2)^(-0.5))+Parameter!$D$150*((LN($B25*21/30.2))))</f>
        <v>0.51667087876419038</v>
      </c>
      <c r="AI25" s="12">
        <f>$E25^EXP(Parameter!$D$114+Parameter!$D$121*(($B25*21/30.2)^(-1))+Parameter!$D$128*(($B25*21/30.2)^(-0.5)))</f>
        <v>0.33607349058756414</v>
      </c>
      <c r="AJ25" s="12">
        <f>$D25^EXP(Parameter!$D$137+Parameter!$D$144*(($B25*21/30.2)^(-0.5))+Parameter!$D$151*((LN($B25*21/30.2))))</f>
        <v>0.60171733370078118</v>
      </c>
      <c r="AK25" s="12">
        <f>$E25^EXP(Parameter!$D$115+Parameter!$D$122*(($B25*21/30.2)^(-1))+Parameter!$D$129*(($B25*21/30.2)^(-0.5)))</f>
        <v>0.35737281134066512</v>
      </c>
      <c r="AL25" s="12">
        <f>$D25^EXP(Parameter!$D$138+Parameter!$D$145*(($B25*21/30.2)^(-0.5))+Parameter!$D$152*((LN($B25*21/30.2))))</f>
        <v>0.44585838150681689</v>
      </c>
      <c r="AM25" s="12">
        <f>$E25^EXP(Parameter!$D$116+Parameter!$D$123*(($B25*21/30.2)^(-1))+Parameter!$D$130*(($B25*21/30.2)^(-0.5)))</f>
        <v>0.28027908259251216</v>
      </c>
      <c r="AN25" s="12">
        <f>$D25^EXP(Parameter!$D$135+Parameter!$D$142*(($B25*21/30.2)^(-0.5))+Parameter!$D$149*((LN($B25*21/30.2))))</f>
        <v>0.40726976338171045</v>
      </c>
      <c r="AO25" s="12">
        <f>$E25^EXP(Parameter!$D$113+Parameter!$D$120*(($B25*21/30.2)^(-1))+Parameter!$D$127*(($B25*21/30.2)^(-0.5)))</f>
        <v>9.8674034591447024E-2</v>
      </c>
      <c r="AP25" s="87">
        <f>$D25^EXP(Parameter!$D$304+Parameter!$D$310*((LN($B25*21/30.2))))</f>
        <v>0.54128153187215777</v>
      </c>
      <c r="AQ25" s="88">
        <f>$E25^EXP(Parameter!$D$290+Parameter!$D$296*((LN($B25*21/30.2))))</f>
        <v>0.23872198514902701</v>
      </c>
      <c r="AR25" s="12">
        <f>$D25^EXP(Parameter!$D$305+Parameter!$D$311*((LN($B25*21/30.2))))</f>
        <v>0.50845489850536396</v>
      </c>
      <c r="AS25" s="88">
        <f>$E25^EXP(Parameter!$D$291+Parameter!$D$297*((LN($B25*21/30.2))))</f>
        <v>0.29819068081344319</v>
      </c>
      <c r="AT25" s="12">
        <f>$D25^EXP(Parameter!$D$305+Parameter!$D$307-Parameter!$D$306+(Parameter!$D$311+Parameter!$D$313-Parameter!$D$312)*((LN($B25*21/30.2))))</f>
        <v>0.52570713288667803</v>
      </c>
      <c r="AU25" s="88">
        <f>$E25^EXP(Parameter!$D$291+Parameter!$D$293-Parameter!$D$292+(Parameter!$D$297+Parameter!$D$299-Parameter!$D$298)*((LN($B25*21/30.2))))</f>
        <v>0.41537350749998764</v>
      </c>
      <c r="AV25" s="12">
        <f>$D25^EXP(Parameter!$D$308+Parameter!$D$314*((LN($B25*21/30.2))))</f>
        <v>0.63093547206275091</v>
      </c>
      <c r="AW25" s="88">
        <f>$E25^EXP(Parameter!$D$294+Parameter!$D$300*((LN($B25*21/30.2))))</f>
        <v>0.36640118336637867</v>
      </c>
      <c r="AX25" s="12">
        <f>$D25^EXP(Parameter!$D$305+Parameter!$D$309-Parameter!$D$306+(Parameter!$D$311+Parameter!$D$315-Parameter!$D$312)*((LN($B25*21/30.2))))</f>
        <v>0.51410551144618166</v>
      </c>
      <c r="AY25" s="88">
        <f>$E25^EXP(Parameter!$D$291+Parameter!$D$295-Parameter!$D$292+(Parameter!$D$297+Parameter!$D$301-Parameter!$D$298)*((LN($B25*21/30.2))))</f>
        <v>0.41489850285635149</v>
      </c>
      <c r="AZ25" s="12">
        <f>$D25^EXP(Parameter!D$305-Parameter!D$306+(Parameter!D$311-Parameter!D$312)*((LN($B25*21/30.2))))</f>
        <v>0.4531290700067605</v>
      </c>
      <c r="BA25" s="88">
        <f>$E25^EXP(Parameter!$D$291-Parameter!$D$292+(Parameter!$D$297-Parameter!$D$298)*((LN($B25*21/30.2))))</f>
        <v>0.21251338655109467</v>
      </c>
      <c r="BB25" s="89">
        <f>$D25^EXP(Parameter!$D$231)</f>
        <v>0.46160614239431946</v>
      </c>
      <c r="BC25" s="90">
        <f>$E25^EXP(Parameter!$D$216)</f>
        <v>0.19649475850026807</v>
      </c>
      <c r="BD25" s="91">
        <f>$D25^EXP(Parameter!$D$232)</f>
        <v>0.52327925272731901</v>
      </c>
      <c r="BE25" s="90">
        <f>$E25^EXP(Parameter!$D$217)</f>
        <v>0.29416422643814566</v>
      </c>
      <c r="BF25" s="91">
        <f>$D25^EXP(Parameter!$D$234)</f>
        <v>0.41828015714908917</v>
      </c>
      <c r="BG25" s="91">
        <f>$E25^EXP(Parameter!$D$219)</f>
        <v>0.37125973219643715</v>
      </c>
      <c r="BH25" s="91">
        <f>$D25^EXP(Parameter!$D$235)</f>
        <v>0.62746360290398207</v>
      </c>
      <c r="BI25" s="91">
        <f>$E25^EXP(Parameter!$D$220)</f>
        <v>0.39074287824281945</v>
      </c>
      <c r="BJ25" s="91">
        <f>$D25^EXP(Parameter!$D$236)</f>
        <v>0.39963299195001906</v>
      </c>
      <c r="BK25" s="91">
        <f>$E25^EXP(Parameter!$D$221)</f>
        <v>0.65391496957737627</v>
      </c>
      <c r="BL25" s="91">
        <f>$D25^EXP(Parameter!$D$233)</f>
        <v>0.50584427565099044</v>
      </c>
      <c r="BM25" s="91">
        <f>$E25^EXP(Parameter!$D$218)</f>
        <v>0.36721310616676356</v>
      </c>
      <c r="BN25" s="90">
        <f>$D25^EXP(Parameter!$D$268)</f>
        <v>0.46730506572283081</v>
      </c>
      <c r="BO25" s="91">
        <f>$E25^EXP(Parameter!$D$246)</f>
        <v>0.1945800589884418</v>
      </c>
      <c r="BP25" s="91">
        <f>$D25^EXP(Parameter!$D$269)</f>
        <v>0.53907251823336977</v>
      </c>
      <c r="BQ25" s="91">
        <f>$E25^EXP(Parameter!$D$247)</f>
        <v>0.29416422643814566</v>
      </c>
      <c r="BR25" s="91">
        <f>$D25^EXP(Parameter!$D$271)</f>
        <v>0.4339095205672307</v>
      </c>
      <c r="BS25" s="91">
        <f>$E25^EXP(Parameter!$D$249)</f>
        <v>0.37273115722897149</v>
      </c>
      <c r="BT25" s="91">
        <f>$D25^EXP(Parameter!$D$272)</f>
        <v>0.62775596654198984</v>
      </c>
      <c r="BU25" s="91">
        <f>$E25^EXP(Parameter!$D$250)</f>
        <v>0.39221143045090096</v>
      </c>
      <c r="BV25" s="91">
        <f>$D25^EXP(Parameter!$D$273)</f>
        <v>0.45230165214842261</v>
      </c>
      <c r="BW25" s="91">
        <f>$E25^EXP(Parameter!$D$251)</f>
        <v>0.64039854993244549</v>
      </c>
      <c r="BX25" s="91">
        <f>$D25^EXP(Parameter!$D$270)</f>
        <v>0.52497223928397996</v>
      </c>
      <c r="BY25" s="91">
        <f>$E25^EXP(Parameter!$D$248)</f>
        <v>0.36610947431563606</v>
      </c>
      <c r="BZ25" s="90">
        <f>$D25^EXP(Parameter!$D$208)</f>
        <v>0.52598658908597018</v>
      </c>
      <c r="CA25" s="90">
        <f>$E25^EXP(Parameter!$D$200)</f>
        <v>0.25271529813721771</v>
      </c>
      <c r="CB25" s="90">
        <f>$D25^EXP(Parameter!$D$209)</f>
        <v>0.50515456386366941</v>
      </c>
      <c r="CC25" s="90">
        <f>$E25^EXP(Parameter!$D$201)</f>
        <v>0.28519187261724205</v>
      </c>
      <c r="CD25" s="90">
        <f>$D25^EXP(Parameter!$D$211)</f>
        <v>0.51442810781615145</v>
      </c>
      <c r="CE25" s="90">
        <f>$E25^EXP(Parameter!$D$203)</f>
        <v>0.39844831753151394</v>
      </c>
      <c r="CF25" s="90">
        <f>$D25^EXP(Parameter!$D$212)</f>
        <v>0.60782515483103139</v>
      </c>
      <c r="CG25" s="90">
        <f>$E25^EXP(Parameter!$D$204)</f>
        <v>0.36794886468418159</v>
      </c>
      <c r="CH25" s="91">
        <f>$D25^EXP(Parameter!$D$213)</f>
        <v>0.49231769578222273</v>
      </c>
      <c r="CI25" s="90">
        <f>$E25^EXP(Parameter!$D$205)</f>
        <v>0.41856029728703997</v>
      </c>
      <c r="CJ25" s="91">
        <f>$D25^EXP(Parameter!$D$210)</f>
        <v>0.43572016396175151</v>
      </c>
      <c r="CK25" s="90">
        <f>$E25^EXP(Parameter!$D$202)</f>
        <v>0.2409748836482305</v>
      </c>
      <c r="CL25" s="12">
        <f>$D25^EXP(Parameter!$D$170+Parameter!$D$177*(LN($B25/30.2*21)))</f>
        <v>0.5146152593276726</v>
      </c>
      <c r="CM25" s="12">
        <f>$D25^EXP(Parameter!$D$155+Parameter!$D$162*(LN($B25/30.2*21)))</f>
        <v>0.6424655815436483</v>
      </c>
      <c r="CN25" s="12">
        <f>$D25^EXP(Parameter!$D$171+Parameter!$D$178*(LN($B25/30.2*21)))</f>
        <v>0.49652134425984923</v>
      </c>
      <c r="CO25" s="12">
        <f>$D25^EXP(Parameter!$D$156+Parameter!$D$163*(LN($B25/30.2*21)))</f>
        <v>0.66218955839554194</v>
      </c>
      <c r="CP25" s="12">
        <f>$D25^EXP(Parameter!$D$173+Parameter!$D$180*(LN($B25/30.2*21)))</f>
        <v>0.50273609893007731</v>
      </c>
      <c r="CQ25" s="12">
        <f>$D25^EXP(Parameter!$D$158+Parameter!$D$165*(LN($B25/30.2*21)))</f>
        <v>0.71999980381637785</v>
      </c>
      <c r="CR25" s="12">
        <f>$D25^EXP(Parameter!$D$174+Parameter!$D$181*(LN($B25/30.2*21)))</f>
        <v>0.58697911867369879</v>
      </c>
      <c r="CS25" s="12">
        <f>$D25^EXP(Parameter!$D$159+Parameter!$D$166*(LN($B25/30.2*21)))</f>
        <v>0.70810652786716699</v>
      </c>
      <c r="CT25" s="12">
        <f>$D25^EXP(Parameter!$D$175+Parameter!$D$182*(LN($B25/30.2*21)))</f>
        <v>0.46771933155862716</v>
      </c>
      <c r="CU25" s="12">
        <f>$D25^EXP(Parameter!$D$160+Parameter!$D$167*(LN($B25/30.2*21)))</f>
        <v>0.68572209624638791</v>
      </c>
      <c r="CV25" s="12">
        <f>$D25^EXP(Parameter!$D$172+Parameter!$D$179*(LN($B25/30.2*21)))</f>
        <v>0.41880148042979637</v>
      </c>
      <c r="CW25" s="41">
        <f>$D25^EXP(Parameter!$D$157+Parameter!$D$164*(LN($B25/30.2*21)))</f>
        <v>0.46605838392504295</v>
      </c>
      <c r="CX25" s="12">
        <f t="shared" si="2"/>
        <v>0.50237303470812866</v>
      </c>
      <c r="CY25" s="85">
        <v>0.23187125732015099</v>
      </c>
      <c r="CZ25" s="12">
        <f t="shared" si="3"/>
        <v>0.49342617686908929</v>
      </c>
      <c r="DA25" s="85">
        <v>0.30828076394062598</v>
      </c>
      <c r="DB25" s="12">
        <f t="shared" si="4"/>
        <v>0.50438440209271374</v>
      </c>
      <c r="DC25" s="41">
        <v>0.42182431609906701</v>
      </c>
      <c r="DD25" s="12">
        <f t="shared" si="5"/>
        <v>0.59279142330995205</v>
      </c>
      <c r="DE25" s="85">
        <v>0.36859881337111</v>
      </c>
      <c r="DF25" s="12">
        <f t="shared" si="6"/>
        <v>0.46877112465419046</v>
      </c>
      <c r="DG25" s="41">
        <v>0.43526161467261099</v>
      </c>
      <c r="DH25" s="12">
        <f t="shared" si="7"/>
        <v>0.42533312349904145</v>
      </c>
      <c r="DI25" s="41">
        <v>0.221894562338384</v>
      </c>
      <c r="DJ25" s="46">
        <v>20</v>
      </c>
      <c r="DK25" s="44">
        <v>0.13372051526859599</v>
      </c>
      <c r="DL25" s="44">
        <v>0.20047684502716101</v>
      </c>
      <c r="DM25" s="44">
        <v>0.264318395816242</v>
      </c>
      <c r="DN25" s="44">
        <v>0.23731807324655599</v>
      </c>
      <c r="DO25" s="44">
        <v>0.37503825551607001</v>
      </c>
      <c r="DP25" s="44">
        <v>0.34785773406326198</v>
      </c>
      <c r="DQ25" s="44">
        <v>0.38842666033240902</v>
      </c>
      <c r="DR25" s="45">
        <v>0.44485323333832</v>
      </c>
      <c r="DS25" s="45">
        <v>0.53422207108574304</v>
      </c>
      <c r="DT25" s="45">
        <v>0.51339146825445903</v>
      </c>
      <c r="DU25" s="45">
        <v>0.45320743383484802</v>
      </c>
      <c r="DV25" s="45">
        <v>0.52535631056334198</v>
      </c>
      <c r="DW25" s="45">
        <v>0.622636580650898</v>
      </c>
      <c r="DX25" s="45">
        <v>0.48379252518330201</v>
      </c>
    </row>
    <row r="26" spans="1:128">
      <c r="A26" s="43">
        <f t="shared" si="0"/>
        <v>2.2657534246575342</v>
      </c>
      <c r="B26" s="18">
        <v>22</v>
      </c>
      <c r="C26" s="12">
        <v>462</v>
      </c>
      <c r="D26" s="12">
        <v>0.42230659933084502</v>
      </c>
      <c r="E26" s="12">
        <v>0.11912313431006499</v>
      </c>
      <c r="F26" s="92">
        <f>$D26^Parameter!$D$325</f>
        <v>0.51049293633146386</v>
      </c>
      <c r="G26" s="92">
        <f>$E26^Parameter!$D$318</f>
        <v>0.21613106850382699</v>
      </c>
      <c r="H26" s="92">
        <f>$D26^Parameter!$D$326</f>
        <v>0.50176723002282719</v>
      </c>
      <c r="I26" s="92">
        <f>$E26^Parameter!$D$319</f>
        <v>0.25623444561846964</v>
      </c>
      <c r="J26" s="92">
        <f>$D26^Parameter!$D$328</f>
        <v>0.51847573450612716</v>
      </c>
      <c r="K26" s="92">
        <f>$E26^Parameter!$D$321</f>
        <v>0.38964246085516463</v>
      </c>
      <c r="L26" s="92">
        <f>$D26^Parameter!$D$329</f>
        <v>0.61709440121762682</v>
      </c>
      <c r="M26" s="92">
        <f>$E26^Parameter!$D$322</f>
        <v>0.35256410553678724</v>
      </c>
      <c r="N26" s="92">
        <f>$D26^Parameter!$D$330</f>
        <v>0.4974604669591231</v>
      </c>
      <c r="O26" s="92">
        <f>$E26^Parameter!$D$323</f>
        <v>0.42697106500737558</v>
      </c>
      <c r="P26" s="92">
        <f>$D26^Parameter!$D$327</f>
        <v>0.440146984167963</v>
      </c>
      <c r="Q26" s="92">
        <f>$E26^Parameter!$D$320</f>
        <v>0.21890779368552471</v>
      </c>
      <c r="R26" s="12">
        <f>$D26^EXP(Parameter!$D$96+Parameter!$D$103*(($B26/30.2*21)^(1)))</f>
        <v>0.48254259756897416</v>
      </c>
      <c r="S26" s="12">
        <f>$E26^EXP(Parameter!$D$81+Parameter!$D$88*($B26/30.2*21)^(-2))</f>
        <v>0.26969612921340252</v>
      </c>
      <c r="T26" s="12">
        <f>$D26^EXP(Parameter!$D$97+Parameter!$D$104*(($B26*21/30.2)^(1)))</f>
        <v>0.47640171404737142</v>
      </c>
      <c r="U26" s="12">
        <f>$E26^EXP(Parameter!$D$82+Parameter!$D$89*($B26/30.2*21)^(-2))</f>
        <v>0.30260468594128886</v>
      </c>
      <c r="V26" s="12">
        <f>$D26^EXP(Parameter!$D$99+Parameter!$D$106*(($B26*21/30.2)^(1)))</f>
        <v>0.48653926236474254</v>
      </c>
      <c r="W26" s="12">
        <f>$E26^EXP(Parameter!$D$84+Parameter!$D$91*($B26/30.2*21)^(-2))</f>
        <v>0.43619081488380013</v>
      </c>
      <c r="X26" s="12">
        <f>$D26^EXP(Parameter!$D$100+Parameter!$D$107*(($B26*21/30.2)^(1)))</f>
        <v>0.57271528152068951</v>
      </c>
      <c r="Y26" s="12">
        <f>$E26^EXP(Parameter!$D$85+Parameter!$D$92*($B26/30.2*21)^(-2))</f>
        <v>0.3931972173253695</v>
      </c>
      <c r="Z26" s="12">
        <f>$D26^EXP(Parameter!$D$101+Parameter!$D$108*(($B26*21/30.2)^(1)))</f>
        <v>0.44644543850165386</v>
      </c>
      <c r="AA26" s="12">
        <f>$E26^EXP(Parameter!$D$86+Parameter!$D$93*($B26/30.2*21)^(-2))</f>
        <v>0.42907878306046698</v>
      </c>
      <c r="AB26" s="12">
        <f>$D26^EXP(Parameter!$D$98+Parameter!$D$105*(($B26*21/30.2)^(1)))</f>
        <v>0.40687476866168326</v>
      </c>
      <c r="AC26" s="12">
        <f>$E26^EXP(Parameter!$D$83+Parameter!$D$90*($B26/30.2*21)^(-2))</f>
        <v>0.22585801858836341</v>
      </c>
      <c r="AD26" s="87">
        <f>$D26^EXP(Parameter!$D$133+Parameter!$D$140*(($B26*21/30.2)^(-0.5))+Parameter!$D$147*((LN($B26*21/30.2))))</f>
        <v>0.49158563678029071</v>
      </c>
      <c r="AE26" s="12">
        <f>$E26^EXP(Parameter!$D$111+Parameter!$D$118*(($B26*21/30.2)^(-1))+Parameter!$D$125*(($B26*21/30.2)^(-0.5)))</f>
        <v>0.32552222901427086</v>
      </c>
      <c r="AF26" s="12">
        <f>$D26^EXP(Parameter!$D$134+Parameter!$D$141*(($B26*21/30.2)^(-0.5))+Parameter!$D$148*((LN($B26*21/30.2))))</f>
        <v>0.46593574894411205</v>
      </c>
      <c r="AG26" s="12">
        <f>$E26^EXP(Parameter!$D$112+Parameter!$D$119*(($B26*21/30.2)^(-1))+Parameter!$D$126*(($B26*21/30.2)^(-0.5)))</f>
        <v>0.29785507578021209</v>
      </c>
      <c r="AH26" s="12">
        <f>$D26^EXP(Parameter!$D$136+Parameter!$D$143*(($B26*21/30.2)^(-0.5))+Parameter!$D$150*((LN($B26*21/30.2))))</f>
        <v>0.49377944110417604</v>
      </c>
      <c r="AI26" s="12">
        <f>$E26^EXP(Parameter!$D$114+Parameter!$D$121*(($B26*21/30.2)^(-1))+Parameter!$D$128*(($B26*21/30.2)^(-0.5)))</f>
        <v>0.31430645396775581</v>
      </c>
      <c r="AJ26" s="12">
        <f>$D26^EXP(Parameter!$D$137+Parameter!$D$144*(($B26*21/30.2)^(-0.5))+Parameter!$D$151*((LN($B26*21/30.2))))</f>
        <v>0.57808874076277394</v>
      </c>
      <c r="AK26" s="12">
        <f>$E26^EXP(Parameter!$D$115+Parameter!$D$122*(($B26*21/30.2)^(-1))+Parameter!$D$129*(($B26*21/30.2)^(-0.5)))</f>
        <v>0.340855777700871</v>
      </c>
      <c r="AL26" s="12">
        <f>$D26^EXP(Parameter!$D$138+Parameter!$D$145*(($B26*21/30.2)^(-0.5))+Parameter!$D$152*((LN($B26*21/30.2))))</f>
        <v>0.4138118860741542</v>
      </c>
      <c r="AM26" s="12">
        <f>$E26^EXP(Parameter!$D$116+Parameter!$D$123*(($B26*21/30.2)^(-1))+Parameter!$D$130*(($B26*21/30.2)^(-0.5)))</f>
        <v>0.25758898316452483</v>
      </c>
      <c r="AN26" s="12">
        <f>$D26^EXP(Parameter!$D$135+Parameter!$D$142*(($B26*21/30.2)^(-0.5))+Parameter!$D$149*((LN($B26*21/30.2))))</f>
        <v>0.38611302545015797</v>
      </c>
      <c r="AO26" s="12">
        <f>$E26^EXP(Parameter!$D$113+Parameter!$D$120*(($B26*21/30.2)^(-1))+Parameter!$D$127*(($B26*21/30.2)^(-0.5)))</f>
        <v>8.3956170251727649E-2</v>
      </c>
      <c r="AP26" s="87">
        <f>$D26^EXP(Parameter!$D$304+Parameter!$D$310*((LN($B26*21/30.2))))</f>
        <v>0.52489691445996167</v>
      </c>
      <c r="AQ26" s="88">
        <f>$E26^EXP(Parameter!$D$290+Parameter!$D$296*((LN($B26*21/30.2))))</f>
        <v>0.2270031557743758</v>
      </c>
      <c r="AR26" s="12">
        <f>$D26^EXP(Parameter!$D$305+Parameter!$D$311*((LN($B26*21/30.2))))</f>
        <v>0.49279688601868732</v>
      </c>
      <c r="AS26" s="88">
        <f>$E26^EXP(Parameter!$D$291+Parameter!$D$297*((LN($B26*21/30.2))))</f>
        <v>0.28428531476178515</v>
      </c>
      <c r="AT26" s="12">
        <f>$D26^EXP(Parameter!$D$305+Parameter!$D$307-Parameter!$D$306+(Parameter!$D$311+Parameter!$D$313-Parameter!$D$312)*((LN($B26*21/30.2))))</f>
        <v>0.50970536512112052</v>
      </c>
      <c r="AU26" s="88">
        <f>$E26^EXP(Parameter!$D$291+Parameter!$D$293-Parameter!$D$292+(Parameter!$D$297+Parameter!$D$299-Parameter!$D$298)*((LN($B26*21/30.2))))</f>
        <v>0.3997618746188954</v>
      </c>
      <c r="AV26" s="12">
        <f>$D26^EXP(Parameter!$D$308+Parameter!$D$314*((LN($B26*21/30.2))))</f>
        <v>0.6157172263090096</v>
      </c>
      <c r="AW26" s="88">
        <f>$E26^EXP(Parameter!$D$294+Parameter!$D$300*((LN($B26*21/30.2))))</f>
        <v>0.35140282197763956</v>
      </c>
      <c r="AX26" s="12">
        <f>$D26^EXP(Parameter!$D$305+Parameter!$D$309-Parameter!$D$306+(Parameter!$D$311+Parameter!$D$315-Parameter!$D$312)*((LN($B26*21/30.2))))</f>
        <v>0.4969263282052972</v>
      </c>
      <c r="AY26" s="88">
        <f>$E26^EXP(Parameter!$D$291+Parameter!$D$295-Parameter!$D$292+(Parameter!$D$297+Parameter!$D$301-Parameter!$D$298)*((LN($B26*21/30.2))))</f>
        <v>0.39394197704660316</v>
      </c>
      <c r="AZ26" s="12">
        <f>$D26^EXP(Parameter!D$305-Parameter!D$306+(Parameter!D$311-Parameter!D$312)*((LN($B26*21/30.2))))</f>
        <v>0.43581603549922759</v>
      </c>
      <c r="BA26" s="88">
        <f>$E26^EXP(Parameter!$D$291-Parameter!$D$292+(Parameter!$D$297-Parameter!$D$298)*((LN($B26*21/30.2))))</f>
        <v>0.19499870551199744</v>
      </c>
      <c r="BB26" s="89">
        <f>$D26^EXP(Parameter!$D$231)</f>
        <v>0.44620937698187452</v>
      </c>
      <c r="BC26" s="90">
        <f>$E26^EXP(Parameter!$D$216)</f>
        <v>0.18350254784817127</v>
      </c>
      <c r="BD26" s="91">
        <f>$D26^EXP(Parameter!$D$232)</f>
        <v>0.50861668321442954</v>
      </c>
      <c r="BE26" s="90">
        <f>$E26^EXP(Parameter!$D$217)</f>
        <v>0.27941412821443268</v>
      </c>
      <c r="BF26" s="91">
        <f>$D26^EXP(Parameter!$D$234)</f>
        <v>0.40258350752159738</v>
      </c>
      <c r="BG26" s="91">
        <f>$E26^EXP(Parameter!$D$219)</f>
        <v>0.35611173391309348</v>
      </c>
      <c r="BH26" s="91">
        <f>$D26^EXP(Parameter!$D$235)</f>
        <v>0.61476062955557176</v>
      </c>
      <c r="BI26" s="91">
        <f>$E26^EXP(Parameter!$D$220)</f>
        <v>0.37560675522365039</v>
      </c>
      <c r="BJ26" s="91">
        <f>$D26^EXP(Parameter!$D$236)</f>
        <v>0.38386710811240471</v>
      </c>
      <c r="BK26" s="91">
        <f>$E26^EXP(Parameter!$D$221)</f>
        <v>0.64234070285524769</v>
      </c>
      <c r="BL26" s="91">
        <f>$D26^EXP(Parameter!$D$233)</f>
        <v>0.49093964949221086</v>
      </c>
      <c r="BM26" s="91">
        <f>$E26^EXP(Parameter!$D$218)</f>
        <v>0.352067960378592</v>
      </c>
      <c r="BN26" s="90">
        <f>$D26^EXP(Parameter!$D$268)</f>
        <v>0.4519615119294359</v>
      </c>
      <c r="BO26" s="91">
        <f>$E26^EXP(Parameter!$D$246)</f>
        <v>0.18163965577923577</v>
      </c>
      <c r="BP26" s="91">
        <f>$D26^EXP(Parameter!$D$269)</f>
        <v>0.52465156541364477</v>
      </c>
      <c r="BQ26" s="91">
        <f>$E26^EXP(Parameter!$D$247)</f>
        <v>0.27941412821443268</v>
      </c>
      <c r="BR26" s="91">
        <f>$D26^EXP(Parameter!$D$271)</f>
        <v>0.41829920761868578</v>
      </c>
      <c r="BS26" s="91">
        <f>$E26^EXP(Parameter!$D$249)</f>
        <v>0.35758258225901834</v>
      </c>
      <c r="BT26" s="91">
        <f>$D26^EXP(Parameter!$D$272)</f>
        <v>0.6150596475150848</v>
      </c>
      <c r="BU26" s="91">
        <f>$E26^EXP(Parameter!$D$250)</f>
        <v>0.37707788561228223</v>
      </c>
      <c r="BV26" s="91">
        <f>$D26^EXP(Parameter!$D$273)</f>
        <v>0.43682472220512741</v>
      </c>
      <c r="BW26" s="91">
        <f>$E26^EXP(Parameter!$D$251)</f>
        <v>0.62851137692713666</v>
      </c>
      <c r="BX26" s="91">
        <f>$D26^EXP(Parameter!$D$270)</f>
        <v>0.51033456534157984</v>
      </c>
      <c r="BY26" s="91">
        <f>$E26^EXP(Parameter!$D$248)</f>
        <v>0.35096543073135467</v>
      </c>
      <c r="BZ26" s="90">
        <f>$D26^EXP(Parameter!$D$208)</f>
        <v>0.51136394780260885</v>
      </c>
      <c r="CA26" s="90">
        <f>$E26^EXP(Parameter!$D$200)</f>
        <v>0.23851572918783401</v>
      </c>
      <c r="CB26" s="90">
        <f>$D26^EXP(Parameter!$D$209)</f>
        <v>0.49024090582142943</v>
      </c>
      <c r="CC26" s="90">
        <f>$E26^EXP(Parameter!$D$201)</f>
        <v>0.27053911961258986</v>
      </c>
      <c r="CD26" s="90">
        <f>$D26^EXP(Parameter!$D$211)</f>
        <v>0.49963936921147956</v>
      </c>
      <c r="CE26" s="90">
        <f>$E26^EXP(Parameter!$D$203)</f>
        <v>0.3833282926338718</v>
      </c>
      <c r="CF26" s="90">
        <f>$D26^EXP(Parameter!$D$212)</f>
        <v>0.59468934024469366</v>
      </c>
      <c r="CG26" s="90">
        <f>$E26^EXP(Parameter!$D$204)</f>
        <v>0.3528030615135998</v>
      </c>
      <c r="CH26" s="91">
        <f>$D26^EXP(Parameter!$D$213)</f>
        <v>0.47724363688715205</v>
      </c>
      <c r="CI26" s="90">
        <f>$E26^EXP(Parameter!$D$205)</f>
        <v>0.40351159407927084</v>
      </c>
      <c r="CJ26" s="91">
        <f>$D26^EXP(Parameter!$D$210)</f>
        <v>0.42012147652797854</v>
      </c>
      <c r="CK26" s="90">
        <f>$E26^EXP(Parameter!$D$202)</f>
        <v>0.22698057687819745</v>
      </c>
      <c r="CL26" s="12">
        <f>$D26^EXP(Parameter!$D$170+Parameter!$D$177*(LN($B26/30.2*21)))</f>
        <v>0.49858681013282741</v>
      </c>
      <c r="CM26" s="12">
        <f>$D26^EXP(Parameter!$D$155+Parameter!$D$162*(LN($B26/30.2*21)))</f>
        <v>0.63353968673024874</v>
      </c>
      <c r="CN26" s="12">
        <f>$D26^EXP(Parameter!$D$171+Parameter!$D$178*(LN($B26/30.2*21)))</f>
        <v>0.48082682607797739</v>
      </c>
      <c r="CO26" s="12">
        <f>$D26^EXP(Parameter!$D$156+Parameter!$D$163*(LN($B26/30.2*21)))</f>
        <v>0.65224180680449539</v>
      </c>
      <c r="CP26" s="12">
        <f>$D26^EXP(Parameter!$D$173+Parameter!$D$180*(LN($B26/30.2*21)))</f>
        <v>0.48666659122461409</v>
      </c>
      <c r="CQ26" s="12">
        <f>$D26^EXP(Parameter!$D$158+Parameter!$D$165*(LN($B26/30.2*21)))</f>
        <v>0.71030569383104258</v>
      </c>
      <c r="CR26" s="12">
        <f>$D26^EXP(Parameter!$D$174+Parameter!$D$181*(LN($B26/30.2*21)))</f>
        <v>0.57060565038038713</v>
      </c>
      <c r="CS26" s="12">
        <f>$D26^EXP(Parameter!$D$159+Parameter!$D$166*(LN($B26/30.2*21)))</f>
        <v>0.69906013089665242</v>
      </c>
      <c r="CT26" s="12">
        <f>$D26^EXP(Parameter!$D$175+Parameter!$D$182*(LN($B26/30.2*21)))</f>
        <v>0.4491215405495792</v>
      </c>
      <c r="CU26" s="12">
        <f>$D26^EXP(Parameter!$D$160+Parameter!$D$167*(LN($B26/30.2*21)))</f>
        <v>0.67219526726829382</v>
      </c>
      <c r="CV26" s="12">
        <f>$D26^EXP(Parameter!$D$172+Parameter!$D$179*(LN($B26/30.2*21)))</f>
        <v>0.40126681497713418</v>
      </c>
      <c r="CW26" s="41">
        <f>$D26^EXP(Parameter!$D$157+Parameter!$D$164*(LN($B26/30.2*21)))</f>
        <v>0.44590094930311269</v>
      </c>
      <c r="CX26" s="12">
        <f t="shared" si="2"/>
        <v>0.48254259756897416</v>
      </c>
      <c r="CY26" s="85">
        <v>0.221604588343255</v>
      </c>
      <c r="CZ26" s="12">
        <f t="shared" si="3"/>
        <v>0.47640171404737142</v>
      </c>
      <c r="DA26" s="85">
        <v>0.296838251155151</v>
      </c>
      <c r="DB26" s="12">
        <f t="shared" si="4"/>
        <v>0.48653926236474254</v>
      </c>
      <c r="DC26" s="41">
        <v>0.40731893897170202</v>
      </c>
      <c r="DD26" s="12">
        <f t="shared" si="5"/>
        <v>0.57271528152068951</v>
      </c>
      <c r="DE26" s="85">
        <v>0.35513057800550102</v>
      </c>
      <c r="DF26" s="12">
        <f t="shared" si="6"/>
        <v>0.44644543850165386</v>
      </c>
      <c r="DG26" s="41">
        <v>0.41655786398080102</v>
      </c>
      <c r="DH26" s="12">
        <f t="shared" si="7"/>
        <v>0.40687476866168326</v>
      </c>
      <c r="DI26" s="41">
        <v>0.201073255845233</v>
      </c>
      <c r="DJ26" s="46">
        <v>21</v>
      </c>
      <c r="DK26" s="44">
        <v>0.12211726175387901</v>
      </c>
      <c r="DL26" s="44">
        <v>0.18540818840405099</v>
      </c>
      <c r="DM26" s="44">
        <v>0.24675034458393599</v>
      </c>
      <c r="DN26" s="44">
        <v>0.220719364524575</v>
      </c>
      <c r="DO26" s="44">
        <v>0.35469878429741403</v>
      </c>
      <c r="DP26" s="44">
        <v>0.32802902496487502</v>
      </c>
      <c r="DQ26" s="44">
        <v>0.36787431188324599</v>
      </c>
      <c r="DR26" s="45">
        <v>0.42892232017909798</v>
      </c>
      <c r="DS26" s="45">
        <v>0.51809268025497202</v>
      </c>
      <c r="DT26" s="45">
        <v>0.49723594131898102</v>
      </c>
      <c r="DU26" s="45">
        <v>0.43722368615041401</v>
      </c>
      <c r="DV26" s="45">
        <v>0.50921039177106597</v>
      </c>
      <c r="DW26" s="45">
        <v>0.60711759275827903</v>
      </c>
      <c r="DX26" s="45">
        <v>0.46767565851526299</v>
      </c>
    </row>
    <row r="27" spans="1:128">
      <c r="A27" s="43">
        <f t="shared" si="0"/>
        <v>2.3260273972602743</v>
      </c>
      <c r="B27" s="18">
        <v>23</v>
      </c>
      <c r="C27" s="12">
        <v>484</v>
      </c>
      <c r="D27" s="12">
        <v>0.40754342759378598</v>
      </c>
      <c r="E27" s="12">
        <v>0.109524339224392</v>
      </c>
      <c r="F27" s="92">
        <f>$D27^Parameter!$D$325</f>
        <v>0.49651873139331132</v>
      </c>
      <c r="G27" s="92">
        <f>$E27^Parameter!$D$318</f>
        <v>0.20344530037636971</v>
      </c>
      <c r="H27" s="92">
        <f>$D27^Parameter!$D$326</f>
        <v>0.48768468222165479</v>
      </c>
      <c r="I27" s="92">
        <f>$E27^Parameter!$D$319</f>
        <v>0.24282131722634626</v>
      </c>
      <c r="J27" s="92">
        <f>$D27^Parameter!$D$328</f>
        <v>0.50460611251059762</v>
      </c>
      <c r="K27" s="92">
        <f>$E27^Parameter!$D$321</f>
        <v>0.37540773290558804</v>
      </c>
      <c r="L27" s="92">
        <f>$D27^Parameter!$D$329</f>
        <v>0.60491921579986796</v>
      </c>
      <c r="M27" s="92">
        <f>$E27^Parameter!$D$322</f>
        <v>0.33834535174113878</v>
      </c>
      <c r="N27" s="92">
        <f>$D27^Parameter!$D$330</f>
        <v>0.48332677428635984</v>
      </c>
      <c r="O27" s="92">
        <f>$E27^Parameter!$D$323</f>
        <v>0.41286137696402436</v>
      </c>
      <c r="P27" s="92">
        <f>$D27^Parameter!$D$327</f>
        <v>0.42548626647259224</v>
      </c>
      <c r="Q27" s="92">
        <f>$E27^Parameter!$D$320</f>
        <v>0.20616293966835689</v>
      </c>
      <c r="R27" s="12">
        <f>$D27^EXP(Parameter!$D$96+Parameter!$D$103*(($B27/30.2*21)^(1)))</f>
        <v>0.46329460855720245</v>
      </c>
      <c r="S27" s="12">
        <f>$E27^EXP(Parameter!$D$81+Parameter!$D$88*($B27/30.2*21)^(-2))</f>
        <v>0.25616633522769083</v>
      </c>
      <c r="T27" s="12">
        <f>$D27^EXP(Parameter!$D$97+Parameter!$D$104*(($B27*21/30.2)^(1)))</f>
        <v>0.46005482775412637</v>
      </c>
      <c r="U27" s="12">
        <f>$E27^EXP(Parameter!$D$82+Parameter!$D$89*($B27/30.2*21)^(-2))</f>
        <v>0.28869739910044978</v>
      </c>
      <c r="V27" s="12">
        <f>$D27^EXP(Parameter!$D$99+Parameter!$D$106*(($B27*21/30.2)^(1)))</f>
        <v>0.46932345260192709</v>
      </c>
      <c r="W27" s="12">
        <f>$E27^EXP(Parameter!$D$84+Parameter!$D$91*($B27/30.2*21)^(-2))</f>
        <v>0.42223415850491913</v>
      </c>
      <c r="X27" s="12">
        <f>$D27^EXP(Parameter!$D$100+Parameter!$D$107*(($B27*21/30.2)^(1)))</f>
        <v>0.55288302622435093</v>
      </c>
      <c r="Y27" s="12">
        <f>$E27^EXP(Parameter!$D$85+Parameter!$D$92*($B27/30.2*21)^(-2))</f>
        <v>0.37903519522427509</v>
      </c>
      <c r="Z27" s="12">
        <f>$D27^EXP(Parameter!$D$101+Parameter!$D$108*(($B27*21/30.2)^(1)))</f>
        <v>0.42475723510279284</v>
      </c>
      <c r="AA27" s="12">
        <f>$E27^EXP(Parameter!$D$86+Parameter!$D$93*($B27/30.2*21)^(-2))</f>
        <v>0.41491511774677242</v>
      </c>
      <c r="AB27" s="12">
        <f>$D27^EXP(Parameter!$D$98+Parameter!$D$105*(($B27*21/30.2)^(1)))</f>
        <v>0.38923952569720999</v>
      </c>
      <c r="AC27" s="12">
        <f>$E27^EXP(Parameter!$D$83+Parameter!$D$90*($B27/30.2*21)^(-2))</f>
        <v>0.2129246328162728</v>
      </c>
      <c r="AD27" s="87">
        <f>$D27^EXP(Parameter!$D$133+Parameter!$D$140*(($B27*21/30.2)^(-0.5))+Parameter!$D$147*((LN($B27*21/30.2))))</f>
        <v>0.46826989394561713</v>
      </c>
      <c r="AE27" s="12">
        <f>$E27^EXP(Parameter!$D$111+Parameter!$D$118*(($B27*21/30.2)^(-1))+Parameter!$D$125*(($B27*21/30.2)^(-0.5)))</f>
        <v>0.31644602919533471</v>
      </c>
      <c r="AF27" s="12">
        <f>$D27^EXP(Parameter!$D$134+Parameter!$D$141*(($B27*21/30.2)^(-0.5))+Parameter!$D$148*((LN($B27*21/30.2))))</f>
        <v>0.4472519298696605</v>
      </c>
      <c r="AG27" s="12">
        <f>$E27^EXP(Parameter!$D$112+Parameter!$D$119*(($B27*21/30.2)^(-1))+Parameter!$D$126*(($B27*21/30.2)^(-0.5)))</f>
        <v>0.28450393204813823</v>
      </c>
      <c r="AH27" s="12">
        <f>$D27^EXP(Parameter!$D$136+Parameter!$D$143*(($B27*21/30.2)^(-0.5))+Parameter!$D$150*((LN($B27*21/30.2))))</f>
        <v>0.47144003239699006</v>
      </c>
      <c r="AI27" s="12">
        <f>$E27^EXP(Parameter!$D$114+Parameter!$D$121*(($B27*21/30.2)^(-1))+Parameter!$D$128*(($B27*21/30.2)^(-0.5)))</f>
        <v>0.29394081824856494</v>
      </c>
      <c r="AJ27" s="12">
        <f>$D27^EXP(Parameter!$D$137+Parameter!$D$144*(($B27*21/30.2)^(-0.5))+Parameter!$D$151*((LN($B27*21/30.2))))</f>
        <v>0.55465465707214578</v>
      </c>
      <c r="AK27" s="12">
        <f>$E27^EXP(Parameter!$D$115+Parameter!$D$122*(($B27*21/30.2)^(-1))+Parameter!$D$129*(($B27*21/30.2)^(-0.5)))</f>
        <v>0.32534986681116157</v>
      </c>
      <c r="AL27" s="12">
        <f>$D27^EXP(Parameter!$D$138+Parameter!$D$145*(($B27*21/30.2)^(-0.5))+Parameter!$D$152*((LN($B27*21/30.2))))</f>
        <v>0.38264027355838359</v>
      </c>
      <c r="AM27" s="12">
        <f>$E27^EXP(Parameter!$D$116+Parameter!$D$123*(($B27*21/30.2)^(-1))+Parameter!$D$130*(($B27*21/30.2)^(-0.5)))</f>
        <v>0.23669309697060201</v>
      </c>
      <c r="AN27" s="12">
        <f>$D27^EXP(Parameter!$D$135+Parameter!$D$142*(($B27*21/30.2)^(-0.5))+Parameter!$D$149*((LN($B27*21/30.2))))</f>
        <v>0.36596017686352644</v>
      </c>
      <c r="AO27" s="12">
        <f>$E27^EXP(Parameter!$D$113+Parameter!$D$120*(($B27*21/30.2)^(-1))+Parameter!$D$127*(($B27*21/30.2)^(-0.5)))</f>
        <v>7.1356864238141415E-2</v>
      </c>
      <c r="AP27" s="87">
        <f>$D27^EXP(Parameter!$D$304+Parameter!$D$310*((LN($B27*21/30.2))))</f>
        <v>0.50917444535302236</v>
      </c>
      <c r="AQ27" s="88">
        <f>$E27^EXP(Parameter!$D$290+Parameter!$D$296*((LN($B27*21/30.2))))</f>
        <v>0.21619295570223748</v>
      </c>
      <c r="AR27" s="12">
        <f>$D27^EXP(Parameter!$D$305+Parameter!$D$311*((LN($B27*21/30.2))))</f>
        <v>0.47784767084899965</v>
      </c>
      <c r="AS27" s="88">
        <f>$E27^EXP(Parameter!$D$291+Parameter!$D$297*((LN($B27*21/30.2))))</f>
        <v>0.27134791950980419</v>
      </c>
      <c r="AT27" s="12">
        <f>$D27^EXP(Parameter!$D$305+Parameter!$D$307-Parameter!$D$306+(Parameter!$D$311+Parameter!$D$313-Parameter!$D$312)*((LN($B27*21/30.2))))</f>
        <v>0.49438894813845485</v>
      </c>
      <c r="AU27" s="88">
        <f>$E27^EXP(Parameter!$D$291+Parameter!$D$293-Parameter!$D$292+(Parameter!$D$297+Parameter!$D$299-Parameter!$D$298)*((LN($B27*21/30.2))))</f>
        <v>0.38502175961450852</v>
      </c>
      <c r="AV27" s="12">
        <f>$D27^EXP(Parameter!$D$308+Parameter!$D$314*((LN($B27*21/30.2))))</f>
        <v>0.60097213247203618</v>
      </c>
      <c r="AW27" s="88">
        <f>$E27^EXP(Parameter!$D$294+Parameter!$D$300*((LN($B27*21/30.2))))</f>
        <v>0.33732611444293226</v>
      </c>
      <c r="AX27" s="12">
        <f>$D27^EXP(Parameter!$D$305+Parameter!$D$309-Parameter!$D$306+(Parameter!$D$311+Parameter!$D$315-Parameter!$D$312)*((LN($B27*21/30.2))))</f>
        <v>0.48047549786892735</v>
      </c>
      <c r="AY27" s="88">
        <f>$E27^EXP(Parameter!$D$291+Parameter!$D$295-Parameter!$D$292+(Parameter!$D$297+Parameter!$D$301-Parameter!$D$298)*((LN($B27*21/30.2))))</f>
        <v>0.37406944883166537</v>
      </c>
      <c r="AZ27" s="12">
        <f>$D27^EXP(Parameter!D$305-Parameter!D$306+(Parameter!D$311-Parameter!D$312)*((LN($B27*21/30.2))))</f>
        <v>0.41935443966152675</v>
      </c>
      <c r="BA27" s="88">
        <f>$E27^EXP(Parameter!$D$291-Parameter!$D$292+(Parameter!$D$297-Parameter!$D$298)*((LN($B27*21/30.2))))</f>
        <v>0.17900619612734081</v>
      </c>
      <c r="BB27" s="89">
        <f>$D27^EXP(Parameter!$D$231)</f>
        <v>0.43159037438767972</v>
      </c>
      <c r="BC27" s="90">
        <f>$E27^EXP(Parameter!$D$216)</f>
        <v>0.17161927745976999</v>
      </c>
      <c r="BD27" s="91">
        <f>$D27^EXP(Parameter!$D$232)</f>
        <v>0.49461865199573901</v>
      </c>
      <c r="BE27" s="90">
        <f>$E27^EXP(Parameter!$D$217)</f>
        <v>0.26569462779845326</v>
      </c>
      <c r="BF27" s="91">
        <f>$D27^EXP(Parameter!$D$234)</f>
        <v>0.38774351885063391</v>
      </c>
      <c r="BG27" s="91">
        <f>$E27^EXP(Parameter!$D$219)</f>
        <v>0.34188503980510809</v>
      </c>
      <c r="BH27" s="91">
        <f>$D27^EXP(Parameter!$D$235)</f>
        <v>0.60253723859129737</v>
      </c>
      <c r="BI27" s="91">
        <f>$E27^EXP(Parameter!$D$220)</f>
        <v>0.36136093471509301</v>
      </c>
      <c r="BJ27" s="91">
        <f>$D27^EXP(Parameter!$D$236)</f>
        <v>0.36899119887491272</v>
      </c>
      <c r="BK27" s="91">
        <f>$E27^EXP(Parameter!$D$221)</f>
        <v>0.63121137448978082</v>
      </c>
      <c r="BL27" s="91">
        <f>$D27^EXP(Parameter!$D$233)</f>
        <v>0.47673148694982209</v>
      </c>
      <c r="BM27" s="91">
        <f>$E27^EXP(Parameter!$D$218)</f>
        <v>0.3378504288239752</v>
      </c>
      <c r="BN27" s="90">
        <f>$D27^EXP(Parameter!$D$268)</f>
        <v>0.43738525637578796</v>
      </c>
      <c r="BO27" s="91">
        <f>$E27^EXP(Parameter!$D$246)</f>
        <v>0.16980859170642335</v>
      </c>
      <c r="BP27" s="91">
        <f>$D27^EXP(Parameter!$D$269)</f>
        <v>0.51086638490796987</v>
      </c>
      <c r="BQ27" s="91">
        <f>$E27^EXP(Parameter!$D$247)</f>
        <v>0.26569462779845326</v>
      </c>
      <c r="BR27" s="91">
        <f>$D27^EXP(Parameter!$D$271)</f>
        <v>0.4035172780554791</v>
      </c>
      <c r="BS27" s="91">
        <f>$E27^EXP(Parameter!$D$249)</f>
        <v>0.34335300525802842</v>
      </c>
      <c r="BT27" s="91">
        <f>$D27^EXP(Parameter!$D$272)</f>
        <v>0.60284241213896517</v>
      </c>
      <c r="BU27" s="91">
        <f>$E27^EXP(Parameter!$D$250)</f>
        <v>0.36283226871728597</v>
      </c>
      <c r="BV27" s="91">
        <f>$D27^EXP(Parameter!$D$273)</f>
        <v>0.42214261294259187</v>
      </c>
      <c r="BW27" s="91">
        <f>$E27^EXP(Parameter!$D$251)</f>
        <v>0.61709109747446433</v>
      </c>
      <c r="BX27" s="91">
        <f>$D27^EXP(Parameter!$D$270)</f>
        <v>0.49635833811741109</v>
      </c>
      <c r="BY27" s="91">
        <f>$E27^EXP(Parameter!$D$248)</f>
        <v>0.33675071388051514</v>
      </c>
      <c r="BZ27" s="90">
        <f>$D27^EXP(Parameter!$D$208)</f>
        <v>0.49740090176514434</v>
      </c>
      <c r="CA27" s="90">
        <f>$E27^EXP(Parameter!$D$200)</f>
        <v>0.22539147797701384</v>
      </c>
      <c r="CB27" s="90">
        <f>$D27^EXP(Parameter!$D$209)</f>
        <v>0.47602497703743341</v>
      </c>
      <c r="CC27" s="90">
        <f>$E27^EXP(Parameter!$D$201)</f>
        <v>0.25692771460971114</v>
      </c>
      <c r="CD27" s="90">
        <f>$D27^EXP(Parameter!$D$211)</f>
        <v>0.48553135823603749</v>
      </c>
      <c r="CE27" s="90">
        <f>$E27^EXP(Parameter!$D$203)</f>
        <v>0.36908605816352391</v>
      </c>
      <c r="CF27" s="90">
        <f>$D27^EXP(Parameter!$D$212)</f>
        <v>0.58206691713551051</v>
      </c>
      <c r="CG27" s="90">
        <f>$E27^EXP(Parameter!$D$204)</f>
        <v>0.33858372887084465</v>
      </c>
      <c r="CH27" s="91">
        <f>$D27^EXP(Parameter!$D$213)</f>
        <v>0.46289088807465445</v>
      </c>
      <c r="CI27" s="90">
        <f>$E27^EXP(Parameter!$D$205)</f>
        <v>0.38930747336925697</v>
      </c>
      <c r="CJ27" s="91">
        <f>$D27^EXP(Parameter!$D$210)</f>
        <v>0.40534788017161016</v>
      </c>
      <c r="CK27" s="90">
        <f>$E27^EXP(Parameter!$D$202)</f>
        <v>0.2140716167407877</v>
      </c>
      <c r="CL27" s="12">
        <f>$D27^EXP(Parameter!$D$170+Parameter!$D$177*(LN($B27/30.2*21)))</f>
        <v>0.48326405141601153</v>
      </c>
      <c r="CM27" s="12">
        <f>$D27^EXP(Parameter!$D$155+Parameter!$D$162*(LN($B27/30.2*21)))</f>
        <v>0.62504100456253031</v>
      </c>
      <c r="CN27" s="12">
        <f>$D27^EXP(Parameter!$D$171+Parameter!$D$178*(LN($B27/30.2*21)))</f>
        <v>0.46586192380093733</v>
      </c>
      <c r="CO27" s="12">
        <f>$D27^EXP(Parameter!$D$156+Parameter!$D$163*(LN($B27/30.2*21)))</f>
        <v>0.64270944528461527</v>
      </c>
      <c r="CP27" s="12">
        <f>$D27^EXP(Parameter!$D$173+Parameter!$D$180*(LN($B27/30.2*21)))</f>
        <v>0.47132458381253722</v>
      </c>
      <c r="CQ27" s="12">
        <f>$D27^EXP(Parameter!$D$158+Parameter!$D$165*(LN($B27/30.2*21)))</f>
        <v>0.70094487543155137</v>
      </c>
      <c r="CR27" s="12">
        <f>$D27^EXP(Parameter!$D$174+Parameter!$D$181*(LN($B27/30.2*21)))</f>
        <v>0.55480081812004345</v>
      </c>
      <c r="CS27" s="12">
        <f>$D27^EXP(Parameter!$D$159+Parameter!$D$166*(LN($B27/30.2*21)))</f>
        <v>0.69036556231185175</v>
      </c>
      <c r="CT27" s="12">
        <f>$D27^EXP(Parameter!$D$175+Parameter!$D$182*(LN($B27/30.2*21)))</f>
        <v>0.43138217409477875</v>
      </c>
      <c r="CU27" s="12">
        <f>$D27^EXP(Parameter!$D$160+Parameter!$D$167*(LN($B27/30.2*21)))</f>
        <v>0.65903329804898181</v>
      </c>
      <c r="CV27" s="12">
        <f>$D27^EXP(Parameter!$D$172+Parameter!$D$179*(LN($B27/30.2*21)))</f>
        <v>0.38465899524623776</v>
      </c>
      <c r="CW27" s="41">
        <f>$D27^EXP(Parameter!$D$157+Parameter!$D$164*(LN($B27/30.2*21)))</f>
        <v>0.42664787848978158</v>
      </c>
      <c r="CX27" s="12">
        <f t="shared" si="2"/>
        <v>0.46329460855720245</v>
      </c>
      <c r="CY27" s="85">
        <v>0.212124313702477</v>
      </c>
      <c r="CZ27" s="12">
        <f t="shared" si="3"/>
        <v>0.46005482775412637</v>
      </c>
      <c r="DA27" s="85">
        <v>0.28609878976970698</v>
      </c>
      <c r="DB27" s="12">
        <f t="shared" si="4"/>
        <v>0.46932345260192709</v>
      </c>
      <c r="DC27" s="41">
        <v>0.39330197444036102</v>
      </c>
      <c r="DD27" s="12">
        <f t="shared" si="5"/>
        <v>0.55288302622435093</v>
      </c>
      <c r="DE27" s="85">
        <v>0.34227708613831598</v>
      </c>
      <c r="DF27" s="12">
        <f t="shared" si="6"/>
        <v>0.42475723510279284</v>
      </c>
      <c r="DG27" s="41">
        <v>0.39822011079153202</v>
      </c>
      <c r="DH27" s="12">
        <f t="shared" si="7"/>
        <v>0.38923952569720999</v>
      </c>
      <c r="DI27" s="41">
        <v>0.181610408378613</v>
      </c>
      <c r="DJ27" s="46">
        <v>22</v>
      </c>
      <c r="DK27" s="44">
        <v>0.111713020688626</v>
      </c>
      <c r="DL27" s="44">
        <v>0.17169210624487899</v>
      </c>
      <c r="DM27" s="44">
        <v>0.230573542367737</v>
      </c>
      <c r="DN27" s="44">
        <v>0.20550606125185999</v>
      </c>
      <c r="DO27" s="44">
        <v>0.335651544777188</v>
      </c>
      <c r="DP27" s="44">
        <v>0.30953234515018402</v>
      </c>
      <c r="DQ27" s="44">
        <v>0.34859150350298201</v>
      </c>
      <c r="DR27" s="45">
        <v>0.41384442150367601</v>
      </c>
      <c r="DS27" s="45">
        <v>0.50269094627419797</v>
      </c>
      <c r="DT27" s="45">
        <v>0.48184113425970798</v>
      </c>
      <c r="DU27" s="45">
        <v>0.42208318414896001</v>
      </c>
      <c r="DV27" s="45">
        <v>0.49380646148871499</v>
      </c>
      <c r="DW27" s="45">
        <v>0.592165056548552</v>
      </c>
      <c r="DX27" s="45">
        <v>0.45236265263664899</v>
      </c>
    </row>
    <row r="28" spans="1:128">
      <c r="A28" s="43">
        <f t="shared" si="0"/>
        <v>2.3863013698630136</v>
      </c>
      <c r="B28" s="18">
        <v>24</v>
      </c>
      <c r="C28" s="12">
        <v>506</v>
      </c>
      <c r="D28" s="12">
        <v>0.39354407639084898</v>
      </c>
      <c r="E28" s="12">
        <v>0.100874975056891</v>
      </c>
      <c r="F28" s="92">
        <f>$D28^Parameter!$D$325</f>
        <v>0.4831642983934184</v>
      </c>
      <c r="G28" s="92">
        <f>$E28^Parameter!$D$318</f>
        <v>0.19174501283525033</v>
      </c>
      <c r="H28" s="92">
        <f>$D28^Parameter!$D$326</f>
        <v>0.47423620198035094</v>
      </c>
      <c r="I28" s="92">
        <f>$E28^Parameter!$D$319</f>
        <v>0.23036760213479551</v>
      </c>
      <c r="J28" s="92">
        <f>$D28^Parameter!$D$328</f>
        <v>0.49134320616013644</v>
      </c>
      <c r="K28" s="92">
        <f>$E28^Parameter!$D$321</f>
        <v>0.36197290571480173</v>
      </c>
      <c r="L28" s="92">
        <f>$D28^Parameter!$D$329</f>
        <v>0.59319337590576582</v>
      </c>
      <c r="M28" s="92">
        <f>$E28^Parameter!$D$322</f>
        <v>0.32497794326474067</v>
      </c>
      <c r="N28" s="92">
        <f>$D28^Parameter!$D$330</f>
        <v>0.46983421194244607</v>
      </c>
      <c r="O28" s="92">
        <f>$E28^Parameter!$D$323</f>
        <v>0.39949686550013525</v>
      </c>
      <c r="P28" s="92">
        <f>$D28^Parameter!$D$327</f>
        <v>0.4115605108018322</v>
      </c>
      <c r="Q28" s="92">
        <f>$E28^Parameter!$D$320</f>
        <v>0.19440228996750908</v>
      </c>
      <c r="R28" s="12">
        <f>$D28^EXP(Parameter!$D$96+Parameter!$D$103*(($B28/30.2*21)^(1)))</f>
        <v>0.4446143036815477</v>
      </c>
      <c r="S28" s="12">
        <f>$E28^EXP(Parameter!$D$81+Parameter!$D$88*($B28/30.2*21)^(-2))</f>
        <v>0.24357354484145502</v>
      </c>
      <c r="T28" s="12">
        <f>$D28^EXP(Parameter!$D$97+Parameter!$D$104*(($B28*21/30.2)^(1)))</f>
        <v>0.4443493692116085</v>
      </c>
      <c r="U28" s="12">
        <f>$E28^EXP(Parameter!$D$82+Parameter!$D$89*($B28/30.2*21)^(-2))</f>
        <v>0.27569739105263291</v>
      </c>
      <c r="V28" s="12">
        <f>$D28^EXP(Parameter!$D$99+Parameter!$D$106*(($B28*21/30.2)^(1)))</f>
        <v>0.45270863930383348</v>
      </c>
      <c r="W28" s="12">
        <f>$E28^EXP(Parameter!$D$84+Parameter!$D$91*($B28/30.2*21)^(-2))</f>
        <v>0.40899724466133236</v>
      </c>
      <c r="X28" s="12">
        <f>$D28^EXP(Parameter!$D$100+Parameter!$D$107*(($B28*21/30.2)^(1)))</f>
        <v>0.53330342445726298</v>
      </c>
      <c r="Y28" s="12">
        <f>$E28^EXP(Parameter!$D$85+Parameter!$D$92*($B28/30.2*21)^(-2))</f>
        <v>0.36565986127789962</v>
      </c>
      <c r="Z28" s="12">
        <f>$D28^EXP(Parameter!$D$101+Parameter!$D$108*(($B28*21/30.2)^(1)))</f>
        <v>0.40370498260601584</v>
      </c>
      <c r="AA28" s="12">
        <f>$E28^EXP(Parameter!$D$86+Parameter!$D$93*($B28/30.2*21)^(-2))</f>
        <v>0.40150096575269095</v>
      </c>
      <c r="AB28" s="12">
        <f>$D28^EXP(Parameter!$D$98+Parameter!$D$105*(($B28*21/30.2)^(1)))</f>
        <v>0.37238337324556048</v>
      </c>
      <c r="AC28" s="12">
        <f>$E28^EXP(Parameter!$D$83+Parameter!$D$90*($B28/30.2*21)^(-2))</f>
        <v>0.20097939880519855</v>
      </c>
      <c r="AD28" s="87">
        <f>$D28^EXP(Parameter!$D$133+Parameter!$D$140*(($B28*21/30.2)^(-0.5))+Parameter!$D$147*((LN($B28*21/30.2))))</f>
        <v>0.44552753129219946</v>
      </c>
      <c r="AE28" s="12">
        <f>$E28^EXP(Parameter!$D$111+Parameter!$D$118*(($B28*21/30.2)^(-1))+Parameter!$D$125*(($B28*21/30.2)^(-0.5)))</f>
        <v>0.30793817055555817</v>
      </c>
      <c r="AF28" s="12">
        <f>$D28^EXP(Parameter!$D$134+Parameter!$D$141*(($B28*21/30.2)^(-0.5))+Parameter!$D$148*((LN($B28*21/30.2))))</f>
        <v>0.42927825476700249</v>
      </c>
      <c r="AG28" s="12">
        <f>$E28^EXP(Parameter!$D$112+Parameter!$D$119*(($B28*21/30.2)^(-1))+Parameter!$D$126*(($B28*21/30.2)^(-0.5)))</f>
        <v>0.27202624234555201</v>
      </c>
      <c r="AH28" s="12">
        <f>$D28^EXP(Parameter!$D$136+Parameter!$D$143*(($B28*21/30.2)^(-0.5))+Parameter!$D$150*((LN($B28*21/30.2))))</f>
        <v>0.44967898919005922</v>
      </c>
      <c r="AI28" s="12">
        <f>$E28^EXP(Parameter!$D$114+Parameter!$D$121*(($B28*21/30.2)^(-1))+Parameter!$D$128*(($B28*21/30.2)^(-0.5)))</f>
        <v>0.2749006431266045</v>
      </c>
      <c r="AJ28" s="12">
        <f>$D28^EXP(Parameter!$D$137+Parameter!$D$144*(($B28*21/30.2)^(-0.5))+Parameter!$D$151*((LN($B28*21/30.2))))</f>
        <v>0.53147290923834856</v>
      </c>
      <c r="AK28" s="12">
        <f>$E28^EXP(Parameter!$D$115+Parameter!$D$122*(($B28*21/30.2)^(-1))+Parameter!$D$129*(($B28*21/30.2)^(-0.5)))</f>
        <v>0.31077904356249508</v>
      </c>
      <c r="AL28" s="12">
        <f>$D28^EXP(Parameter!$D$138+Parameter!$D$145*(($B28*21/30.2)^(-0.5))+Parameter!$D$152*((LN($B28*21/30.2))))</f>
        <v>0.35248490755262146</v>
      </c>
      <c r="AM28" s="12">
        <f>$E28^EXP(Parameter!$D$116+Parameter!$D$123*(($B28*21/30.2)^(-1))+Parameter!$D$130*(($B28*21/30.2)^(-0.5)))</f>
        <v>0.21747031818074314</v>
      </c>
      <c r="AN28" s="12">
        <f>$D28^EXP(Parameter!$D$135+Parameter!$D$142*(($B28*21/30.2)^(-0.5))+Parameter!$D$149*((LN($B28*21/30.2))))</f>
        <v>0.34677634473881441</v>
      </c>
      <c r="AO28" s="12">
        <f>$E28^EXP(Parameter!$D$113+Parameter!$D$120*(($B28*21/30.2)^(-1))+Parameter!$D$127*(($B28*21/30.2)^(-0.5)))</f>
        <v>6.0594250599514329E-2</v>
      </c>
      <c r="AP28" s="87">
        <f>$D28^EXP(Parameter!$D$304+Parameter!$D$310*((LN($B28*21/30.2))))</f>
        <v>0.49408187594660891</v>
      </c>
      <c r="AQ28" s="88">
        <f>$E28^EXP(Parameter!$D$290+Parameter!$D$296*((LN($B28*21/30.2))))</f>
        <v>0.20619671011383198</v>
      </c>
      <c r="AR28" s="12">
        <f>$D28^EXP(Parameter!$D$305+Parameter!$D$311*((LN($B28*21/30.2))))</f>
        <v>0.46356510582986443</v>
      </c>
      <c r="AS28" s="88">
        <f>$E28^EXP(Parameter!$D$291+Parameter!$D$297*((LN($B28*21/30.2))))</f>
        <v>0.25928913554769795</v>
      </c>
      <c r="AT28" s="12">
        <f>$D28^EXP(Parameter!$D$305+Parameter!$D$307-Parameter!$D$306+(Parameter!$D$311+Parameter!$D$313-Parameter!$D$312)*((LN($B28*21/30.2))))</f>
        <v>0.47972062600477949</v>
      </c>
      <c r="AU28" s="88">
        <f>$E28^EXP(Parameter!$D$291+Parameter!$D$293-Parameter!$D$292+(Parameter!$D$297+Parameter!$D$299-Parameter!$D$298)*((LN($B28*21/30.2))))</f>
        <v>0.37108824730427153</v>
      </c>
      <c r="AV28" s="12">
        <f>$D28^EXP(Parameter!$D$308+Parameter!$D$314*((LN($B28*21/30.2))))</f>
        <v>0.58668450012020179</v>
      </c>
      <c r="AW28" s="88">
        <f>$E28^EXP(Parameter!$D$294+Parameter!$D$300*((LN($B28*21/30.2))))</f>
        <v>0.32409532267821584</v>
      </c>
      <c r="AX28" s="12">
        <f>$D28^EXP(Parameter!$D$305+Parameter!$D$309-Parameter!$D$306+(Parameter!$D$311+Parameter!$D$315-Parameter!$D$312)*((LN($B28*21/30.2))))</f>
        <v>0.46471728093804532</v>
      </c>
      <c r="AY28" s="88">
        <f>$E28^EXP(Parameter!$D$291+Parameter!$D$295-Parameter!$D$292+(Parameter!$D$297+Parameter!$D$301-Parameter!$D$298)*((LN($B28*21/30.2))))</f>
        <v>0.35523005421273729</v>
      </c>
      <c r="AZ28" s="12">
        <f>$D28^EXP(Parameter!D$305-Parameter!D$306+(Parameter!D$311-Parameter!D$312)*((LN($B28*21/30.2))))</f>
        <v>0.40369407108969402</v>
      </c>
      <c r="BA28" s="88">
        <f>$E28^EXP(Parameter!$D$291-Parameter!$D$292+(Parameter!$D$297-Parameter!$D$298)*((LN($B28*21/30.2))))</f>
        <v>0.16439975105020146</v>
      </c>
      <c r="BB28" s="89">
        <f>$D28^EXP(Parameter!$D$231)</f>
        <v>0.41769646767088625</v>
      </c>
      <c r="BC28" s="90">
        <f>$E28^EXP(Parameter!$D$216)</f>
        <v>0.16072902859418903</v>
      </c>
      <c r="BD28" s="91">
        <f>$D28^EXP(Parameter!$D$232)</f>
        <v>0.48124346476895852</v>
      </c>
      <c r="BE28" s="90">
        <f>$E28^EXP(Parameter!$D$217)</f>
        <v>0.25291326723903473</v>
      </c>
      <c r="BF28" s="91">
        <f>$D28^EXP(Parameter!$D$234)</f>
        <v>0.37369883901069251</v>
      </c>
      <c r="BG28" s="91">
        <f>$E28^EXP(Parameter!$D$219)</f>
        <v>0.32850493200383252</v>
      </c>
      <c r="BH28" s="91">
        <f>$D28^EXP(Parameter!$D$235)</f>
        <v>0.59076679723813819</v>
      </c>
      <c r="BI28" s="91">
        <f>$E28^EXP(Parameter!$D$220)</f>
        <v>0.34793490182423087</v>
      </c>
      <c r="BJ28" s="91">
        <f>$D28^EXP(Parameter!$D$236)</f>
        <v>0.35493992212238207</v>
      </c>
      <c r="BK28" s="91">
        <f>$E28^EXP(Parameter!$D$221)</f>
        <v>0.62050022623520051</v>
      </c>
      <c r="BL28" s="91">
        <f>$D28^EXP(Parameter!$D$233)</f>
        <v>0.46317515397849979</v>
      </c>
      <c r="BM28" s="91">
        <f>$E28^EXP(Parameter!$D$218)</f>
        <v>0.32448490501428373</v>
      </c>
      <c r="BN28" s="90">
        <f>$D28^EXP(Parameter!$D$268)</f>
        <v>0.42352471386962337</v>
      </c>
      <c r="BO28" s="91">
        <f>$E28^EXP(Parameter!$D$246)</f>
        <v>0.15897050979031457</v>
      </c>
      <c r="BP28" s="91">
        <f>$D28^EXP(Parameter!$D$269)</f>
        <v>0.49767783775730973</v>
      </c>
      <c r="BQ28" s="91">
        <f>$E28^EXP(Parameter!$D$247)</f>
        <v>0.25291326723903473</v>
      </c>
      <c r="BR28" s="91">
        <f>$D28^EXP(Parameter!$D$271)</f>
        <v>0.38950560716810972</v>
      </c>
      <c r="BS28" s="91">
        <f>$E28^EXP(Parameter!$D$249)</f>
        <v>0.32996803016082255</v>
      </c>
      <c r="BT28" s="91">
        <f>$D28^EXP(Parameter!$D$272)</f>
        <v>0.59107766419134466</v>
      </c>
      <c r="BU28" s="91">
        <f>$E28^EXP(Parameter!$D$250)</f>
        <v>0.34940437650876849</v>
      </c>
      <c r="BV28" s="91">
        <f>$D28^EXP(Parameter!$D$273)</f>
        <v>0.40820086109854614</v>
      </c>
      <c r="BW28" s="91">
        <f>$E28^EXP(Parameter!$D$251)</f>
        <v>0.60610927484896004</v>
      </c>
      <c r="BX28" s="91">
        <f>$D28^EXP(Parameter!$D$270)</f>
        <v>0.48300214209315873</v>
      </c>
      <c r="BY28" s="91">
        <f>$E28^EXP(Parameter!$D$248)</f>
        <v>0.3233894740080771</v>
      </c>
      <c r="BZ28" s="90">
        <f>$D28^EXP(Parameter!$D$208)</f>
        <v>0.4840562019263509</v>
      </c>
      <c r="CA28" s="90">
        <f>$E28^EXP(Parameter!$D$200)</f>
        <v>0.21324005653270256</v>
      </c>
      <c r="CB28" s="90">
        <f>$D28^EXP(Parameter!$D$209)</f>
        <v>0.46246202457874097</v>
      </c>
      <c r="CC28" s="90">
        <f>$E28^EXP(Parameter!$D$201)</f>
        <v>0.24426304481752648</v>
      </c>
      <c r="CD28" s="90">
        <f>$D28^EXP(Parameter!$D$211)</f>
        <v>0.47206090389589195</v>
      </c>
      <c r="CE28" s="90">
        <f>$E28^EXP(Parameter!$D$203)</f>
        <v>0.35565272615074972</v>
      </c>
      <c r="CF28" s="90">
        <f>$D28^EXP(Parameter!$D$212)</f>
        <v>0.56992872734552424</v>
      </c>
      <c r="CG28" s="90">
        <f>$E28^EXP(Parameter!$D$204)</f>
        <v>0.32521542222887795</v>
      </c>
      <c r="CH28" s="91">
        <f>$D28^EXP(Parameter!$D$213)</f>
        <v>0.44921244728261345</v>
      </c>
      <c r="CI28" s="90">
        <f>$E28^EXP(Parameter!$D$205)</f>
        <v>0.37588319663766451</v>
      </c>
      <c r="CJ28" s="91">
        <f>$D28^EXP(Parameter!$D$210)</f>
        <v>0.39134161718198823</v>
      </c>
      <c r="CK28" s="90">
        <f>$E28^EXP(Parameter!$D$202)</f>
        <v>0.20214266172247566</v>
      </c>
      <c r="CL28" s="12">
        <f>$D28^EXP(Parameter!$D$170+Parameter!$D$177*(LN($B28/30.2*21)))</f>
        <v>0.46860730730840966</v>
      </c>
      <c r="CM28" s="12">
        <f>$D28^EXP(Parameter!$D$155+Parameter!$D$162*(LN($B28/30.2*21)))</f>
        <v>0.61693677172670736</v>
      </c>
      <c r="CN28" s="12">
        <f>$D28^EXP(Parameter!$D$171+Parameter!$D$178*(LN($B28/30.2*21)))</f>
        <v>0.45158200612940974</v>
      </c>
      <c r="CO28" s="12">
        <f>$D28^EXP(Parameter!$D$156+Parameter!$D$163*(LN($B28/30.2*21)))</f>
        <v>0.63356453838264504</v>
      </c>
      <c r="CP28" s="12">
        <f>$D28^EXP(Parameter!$D$173+Parameter!$D$180*(LN($B28/30.2*21)))</f>
        <v>0.45666785991851877</v>
      </c>
      <c r="CQ28" s="12">
        <f>$D28^EXP(Parameter!$D$158+Parameter!$D$165*(LN($B28/30.2*21)))</f>
        <v>0.69189877772539432</v>
      </c>
      <c r="CR28" s="12">
        <f>$D28^EXP(Parameter!$D$174+Parameter!$D$181*(LN($B28/30.2*21)))</f>
        <v>0.53954350733627654</v>
      </c>
      <c r="CS28" s="12">
        <f>$D28^EXP(Parameter!$D$159+Parameter!$D$166*(LN($B28/30.2*21)))</f>
        <v>0.68200028326886475</v>
      </c>
      <c r="CT28" s="12">
        <f>$D28^EXP(Parameter!$D$175+Parameter!$D$182*(LN($B28/30.2*21)))</f>
        <v>0.41445907753154781</v>
      </c>
      <c r="CU28" s="12">
        <f>$D28^EXP(Parameter!$D$160+Parameter!$D$167*(LN($B28/30.2*21)))</f>
        <v>0.64622569615222436</v>
      </c>
      <c r="CV28" s="12">
        <f>$D28^EXP(Parameter!$D$172+Parameter!$D$179*(LN($B28/30.2*21)))</f>
        <v>0.36891984385159388</v>
      </c>
      <c r="CW28" s="41">
        <f>$D28^EXP(Parameter!$D$157+Parameter!$D$164*(LN($B28/30.2*21)))</f>
        <v>0.40826349216713703</v>
      </c>
      <c r="CX28" s="12">
        <f t="shared" si="2"/>
        <v>0.4446143036815477</v>
      </c>
      <c r="CY28" s="85">
        <v>0.20332894472612301</v>
      </c>
      <c r="CZ28" s="12">
        <f t="shared" si="3"/>
        <v>0.4443493692116085</v>
      </c>
      <c r="DA28" s="85">
        <v>0.27597926991559202</v>
      </c>
      <c r="DB28" s="12">
        <f t="shared" si="4"/>
        <v>0.45270863930383348</v>
      </c>
      <c r="DC28" s="41">
        <v>0.37972990861892603</v>
      </c>
      <c r="DD28" s="12">
        <f t="shared" si="5"/>
        <v>0.53330342445726298</v>
      </c>
      <c r="DE28" s="85">
        <v>0.32997707613822203</v>
      </c>
      <c r="DF28" s="12">
        <f t="shared" si="6"/>
        <v>0.40370498260601584</v>
      </c>
      <c r="DG28" s="41">
        <v>0.38024148847920097</v>
      </c>
      <c r="DH28" s="12">
        <f t="shared" si="7"/>
        <v>0.37238337324556048</v>
      </c>
      <c r="DI28" s="41">
        <v>0.16348246742033401</v>
      </c>
      <c r="DJ28" s="46">
        <v>23</v>
      </c>
      <c r="DK28" s="44">
        <v>0.102364169362017</v>
      </c>
      <c r="DL28" s="44">
        <v>0.159188467760597</v>
      </c>
      <c r="DM28" s="44">
        <v>0.215662504574198</v>
      </c>
      <c r="DN28" s="44">
        <v>0.191545550455924</v>
      </c>
      <c r="DO28" s="44">
        <v>0.31780839094274099</v>
      </c>
      <c r="DP28" s="44">
        <v>0.29226961796578099</v>
      </c>
      <c r="DQ28" s="44">
        <v>0.33049507015839402</v>
      </c>
      <c r="DR28" s="45">
        <v>0.39955884714638001</v>
      </c>
      <c r="DS28" s="45">
        <v>0.48797462922354401</v>
      </c>
      <c r="DT28" s="45">
        <v>0.46716042745474201</v>
      </c>
      <c r="DU28" s="45">
        <v>0.40772690547828899</v>
      </c>
      <c r="DV28" s="45">
        <v>0.479100413789741</v>
      </c>
      <c r="DW28" s="45">
        <v>0.57775508554672095</v>
      </c>
      <c r="DX28" s="45">
        <v>0.43780072024271799</v>
      </c>
    </row>
    <row r="29" spans="1:128">
      <c r="A29" s="43">
        <f t="shared" si="0"/>
        <v>2.4465753424657537</v>
      </c>
      <c r="B29" s="18">
        <v>25</v>
      </c>
      <c r="C29" s="12">
        <v>528</v>
      </c>
      <c r="D29" s="12">
        <v>0.38025604698015802</v>
      </c>
      <c r="E29" s="12">
        <v>9.3063800880406403E-2</v>
      </c>
      <c r="F29" s="92">
        <f>$D29^Parameter!$D$325</f>
        <v>0.47039140824298392</v>
      </c>
      <c r="G29" s="92">
        <f>$E29^Parameter!$D$318</f>
        <v>0.180934825467782</v>
      </c>
      <c r="H29" s="92">
        <f>$D29^Parameter!$D$326</f>
        <v>0.46138227196001952</v>
      </c>
      <c r="I29" s="92">
        <f>$E29^Parameter!$D$319</f>
        <v>0.21878608799846583</v>
      </c>
      <c r="J29" s="92">
        <f>$D29^Parameter!$D$328</f>
        <v>0.47864994172510344</v>
      </c>
      <c r="K29" s="92">
        <f>$E29^Parameter!$D$321</f>
        <v>0.34927691956662943</v>
      </c>
      <c r="L29" s="92">
        <f>$D29^Parameter!$D$329</f>
        <v>0.58189232940814606</v>
      </c>
      <c r="M29" s="92">
        <f>$E29^Parameter!$D$322</f>
        <v>0.31239392884086409</v>
      </c>
      <c r="N29" s="92">
        <f>$D29^Parameter!$D$330</f>
        <v>0.45694261691289384</v>
      </c>
      <c r="O29" s="92">
        <f>$E29^Parameter!$D$323</f>
        <v>0.38682302277963326</v>
      </c>
      <c r="P29" s="92">
        <f>$D29^Parameter!$D$327</f>
        <v>0.39832033168043723</v>
      </c>
      <c r="Q29" s="92">
        <f>$E29^Parameter!$D$320</f>
        <v>0.18353102120099657</v>
      </c>
      <c r="R29" s="12">
        <f>$D29^EXP(Parameter!$D$96+Parameter!$D$103*(($B29/30.2*21)^(1)))</f>
        <v>0.42648773404036999</v>
      </c>
      <c r="S29" s="12">
        <f>$E29^EXP(Parameter!$D$81+Parameter!$D$88*($B29/30.2*21)^(-2))</f>
        <v>0.23183485315860125</v>
      </c>
      <c r="T29" s="12">
        <f>$D29^EXP(Parameter!$D$97+Parameter!$D$104*(($B29*21/30.2)^(1)))</f>
        <v>0.42925167599083219</v>
      </c>
      <c r="U29" s="12">
        <f>$E29^EXP(Parameter!$D$82+Parameter!$D$89*($B29/30.2*21)^(-2))</f>
        <v>0.26352776856698662</v>
      </c>
      <c r="V29" s="12">
        <f>$D29^EXP(Parameter!$D$99+Parameter!$D$106*(($B29*21/30.2)^(1)))</f>
        <v>0.43666827949012732</v>
      </c>
      <c r="W29" s="12">
        <f>$E29^EXP(Parameter!$D$84+Parameter!$D$91*($B29/30.2*21)^(-2))</f>
        <v>0.39642856807926491</v>
      </c>
      <c r="X29" s="12">
        <f>$D29^EXP(Parameter!$D$100+Parameter!$D$107*(($B29*21/30.2)^(1)))</f>
        <v>0.51398552361351746</v>
      </c>
      <c r="Y29" s="12">
        <f>$E29^EXP(Parameter!$D$85+Parameter!$D$92*($B29/30.2*21)^(-2))</f>
        <v>0.35301184526815116</v>
      </c>
      <c r="Z29" s="12">
        <f>$D29^EXP(Parameter!$D$101+Parameter!$D$108*(($B29*21/30.2)^(1)))</f>
        <v>0.38328708089435143</v>
      </c>
      <c r="AA29" s="12">
        <f>$E29^EXP(Parameter!$D$86+Parameter!$D$93*($B29/30.2*21)^(-2))</f>
        <v>0.3887812402740306</v>
      </c>
      <c r="AB29" s="12">
        <f>$D29^EXP(Parameter!$D$98+Parameter!$D$105*(($B29*21/30.2)^(1)))</f>
        <v>0.35626531098578662</v>
      </c>
      <c r="AC29" s="12">
        <f>$E29^EXP(Parameter!$D$83+Parameter!$D$90*($B29/30.2*21)^(-2))</f>
        <v>0.18992772733560373</v>
      </c>
      <c r="AD29" s="87">
        <f>$D29^EXP(Parameter!$D$133+Parameter!$D$140*(($B29*21/30.2)^(-0.5))+Parameter!$D$147*((LN($B29*21/30.2))))</f>
        <v>0.42339061097009545</v>
      </c>
      <c r="AE29" s="12">
        <f>$E29^EXP(Parameter!$D$111+Parameter!$D$118*(($B29*21/30.2)^(-1))+Parameter!$D$125*(($B29*21/30.2)^(-0.5)))</f>
        <v>0.2999426021351016</v>
      </c>
      <c r="AF29" s="12">
        <f>$D29^EXP(Parameter!$D$134+Parameter!$D$141*(($B29*21/30.2)^(-0.5))+Parameter!$D$148*((LN($B29*21/30.2))))</f>
        <v>0.4119935681773006</v>
      </c>
      <c r="AG29" s="12">
        <f>$E29^EXP(Parameter!$D$112+Parameter!$D$119*(($B29*21/30.2)^(-1))+Parameter!$D$126*(($B29*21/30.2)^(-0.5)))</f>
        <v>0.26034630246079193</v>
      </c>
      <c r="AH29" s="12">
        <f>$D29^EXP(Parameter!$D$136+Parameter!$D$143*(($B29*21/30.2)^(-0.5))+Parameter!$D$150*((LN($B29*21/30.2))))</f>
        <v>0.42851812677119472</v>
      </c>
      <c r="AI29" s="12">
        <f>$E29^EXP(Parameter!$D$114+Parameter!$D$121*(($B29*21/30.2)^(-1))+Parameter!$D$128*(($B29*21/30.2)^(-0.5)))</f>
        <v>0.25711042014583213</v>
      </c>
      <c r="AJ29" s="12">
        <f>$D29^EXP(Parameter!$D$137+Parameter!$D$144*(($B29*21/30.2)^(-0.5))+Parameter!$D$151*((LN($B29*21/30.2))))</f>
        <v>0.50859707718594116</v>
      </c>
      <c r="AK29" s="12">
        <f>$E29^EXP(Parameter!$D$115+Parameter!$D$122*(($B29*21/30.2)^(-1))+Parameter!$D$129*(($B29*21/30.2)^(-0.5)))</f>
        <v>0.29707377554489128</v>
      </c>
      <c r="AL29" s="12">
        <f>$D29^EXP(Parameter!$D$138+Parameter!$D$145*(($B29*21/30.2)^(-0.5))+Parameter!$D$152*((LN($B29*21/30.2))))</f>
        <v>0.32346944433054747</v>
      </c>
      <c r="AM29" s="12">
        <f>$E29^EXP(Parameter!$D$116+Parameter!$D$123*(($B29*21/30.2)^(-1))+Parameter!$D$130*(($B29*21/30.2)^(-0.5)))</f>
        <v>0.19980224702183497</v>
      </c>
      <c r="AN29" s="12">
        <f>$D29^EXP(Parameter!$D$135+Parameter!$D$142*(($B29*21/30.2)^(-0.5))+Parameter!$D$149*((LN($B29*21/30.2))))</f>
        <v>0.32852586066380451</v>
      </c>
      <c r="AO29" s="12">
        <f>$E29^EXP(Parameter!$D$113+Parameter!$D$120*(($B29*21/30.2)^(-1))+Parameter!$D$127*(($B29*21/30.2)^(-0.5)))</f>
        <v>5.1417382460531201E-2</v>
      </c>
      <c r="AP29" s="87">
        <f>$D29^EXP(Parameter!$D$304+Parameter!$D$310*((LN($B29*21/30.2))))</f>
        <v>0.47958842999879414</v>
      </c>
      <c r="AQ29" s="88">
        <f>$E29^EXP(Parameter!$D$290+Parameter!$D$296*((LN($B29*21/30.2))))</f>
        <v>0.19693194171455605</v>
      </c>
      <c r="AR29" s="12">
        <f>$D29^EXP(Parameter!$D$305+Parameter!$D$311*((LN($B29*21/30.2))))</f>
        <v>0.44990993961624381</v>
      </c>
      <c r="AS29" s="88">
        <f>$E29^EXP(Parameter!$D$291+Parameter!$D$297*((LN($B29*21/30.2))))</f>
        <v>0.24802974140458442</v>
      </c>
      <c r="AT29" s="12">
        <f>$D29^EXP(Parameter!$D$305+Parameter!$D$307-Parameter!$D$306+(Parameter!$D$311+Parameter!$D$313-Parameter!$D$312)*((LN($B29*21/30.2))))</f>
        <v>0.46566532711260861</v>
      </c>
      <c r="AU29" s="88">
        <f>$E29^EXP(Parameter!$D$291+Parameter!$D$293-Parameter!$D$292+(Parameter!$D$297+Parameter!$D$299-Parameter!$D$298)*((LN($B29*21/30.2))))</f>
        <v>0.35790232584508952</v>
      </c>
      <c r="AV29" s="12">
        <f>$D29^EXP(Parameter!$D$308+Parameter!$D$314*((LN($B29*21/30.2))))</f>
        <v>0.57283867906235342</v>
      </c>
      <c r="AW29" s="88">
        <f>$E29^EXP(Parameter!$D$294+Parameter!$D$300*((LN($B29*21/30.2))))</f>
        <v>0.31164236982007987</v>
      </c>
      <c r="AX29" s="12">
        <f>$D29^EXP(Parameter!$D$305+Parameter!$D$309-Parameter!$D$306+(Parameter!$D$311+Parameter!$D$315-Parameter!$D$312)*((LN($B29*21/30.2))))</f>
        <v>0.44961748859408618</v>
      </c>
      <c r="AY29" s="88">
        <f>$E29^EXP(Parameter!$D$291+Parameter!$D$295-Parameter!$D$292+(Parameter!$D$297+Parameter!$D$301-Parameter!$D$298)*((LN($B29*21/30.2))))</f>
        <v>0.33737370197658556</v>
      </c>
      <c r="AZ29" s="12">
        <f>$D29^EXP(Parameter!D$305-Parameter!D$306+(Parameter!D$311-Parameter!D$312)*((LN($B29*21/30.2))))</f>
        <v>0.38878782934253031</v>
      </c>
      <c r="BA29" s="88">
        <f>$E29^EXP(Parameter!$D$291-Parameter!$D$292+(Parameter!$D$297-Parameter!$D$298)*((LN($B29*21/30.2))))</f>
        <v>0.15105502648125818</v>
      </c>
      <c r="BB29" s="89">
        <f>$D29^EXP(Parameter!$D$231)</f>
        <v>0.4044793029150342</v>
      </c>
      <c r="BC29" s="90">
        <f>$E29^EXP(Parameter!$D$216)</f>
        <v>0.15073009648982408</v>
      </c>
      <c r="BD29" s="91">
        <f>$D29^EXP(Parameter!$D$232)</f>
        <v>0.46845261768144697</v>
      </c>
      <c r="BE29" s="90">
        <f>$E29^EXP(Parameter!$D$217)</f>
        <v>0.24098758450056867</v>
      </c>
      <c r="BF29" s="91">
        <f>$D29^EXP(Parameter!$D$234)</f>
        <v>0.36039339268291565</v>
      </c>
      <c r="BG29" s="91">
        <f>$E29^EXP(Parameter!$D$219)</f>
        <v>0.31590413416784724</v>
      </c>
      <c r="BH29" s="91">
        <f>$D29^EXP(Parameter!$D$235)</f>
        <v>0.57942449284624054</v>
      </c>
      <c r="BI29" s="91">
        <f>$E29^EXP(Parameter!$D$220)</f>
        <v>0.33526503128685609</v>
      </c>
      <c r="BJ29" s="91">
        <f>$D29^EXP(Parameter!$D$236)</f>
        <v>0.34165367852034428</v>
      </c>
      <c r="BK29" s="91">
        <f>$E29^EXP(Parameter!$D$221)</f>
        <v>0.61018258795620184</v>
      </c>
      <c r="BL29" s="91">
        <f>$D29^EXP(Parameter!$D$233)</f>
        <v>0.45022949751467234</v>
      </c>
      <c r="BM29" s="91">
        <f>$E29^EXP(Parameter!$D$218)</f>
        <v>0.31190334304268552</v>
      </c>
      <c r="BN29" s="90">
        <f>$D29^EXP(Parameter!$D$268)</f>
        <v>0.41033249691751639</v>
      </c>
      <c r="BO29" s="91">
        <f>$E29^EXP(Parameter!$D$246)</f>
        <v>0.14902336132858612</v>
      </c>
      <c r="BP29" s="91">
        <f>$D29^EXP(Parameter!$D$269)</f>
        <v>0.48504972896694437</v>
      </c>
      <c r="BQ29" s="91">
        <f>$E29^EXP(Parameter!$D$247)</f>
        <v>0.24098758450056867</v>
      </c>
      <c r="BR29" s="91">
        <f>$D29^EXP(Parameter!$D$271)</f>
        <v>0.37621098095852595</v>
      </c>
      <c r="BS29" s="91">
        <f>$E29^EXP(Parameter!$D$249)</f>
        <v>0.3173606595229625</v>
      </c>
      <c r="BT29" s="91">
        <f>$D29^EXP(Parameter!$D$272)</f>
        <v>0.57974062449480401</v>
      </c>
      <c r="BU29" s="91">
        <f>$E29^EXP(Parameter!$D$250)</f>
        <v>0.33673085515519086</v>
      </c>
      <c r="BV29" s="91">
        <f>$D29^EXP(Parameter!$D$273)</f>
        <v>0.39494951022148261</v>
      </c>
      <c r="BW29" s="91">
        <f>$E29^EXP(Parameter!$D$251)</f>
        <v>0.59553971510854686</v>
      </c>
      <c r="BX29" s="91">
        <f>$D29^EXP(Parameter!$D$270)</f>
        <v>0.47022772503508592</v>
      </c>
      <c r="BY29" s="91">
        <f>$E29^EXP(Parameter!$D$248)</f>
        <v>0.31081345468082028</v>
      </c>
      <c r="BZ29" s="90">
        <f>$D29^EXP(Parameter!$D$208)</f>
        <v>0.47129174633439219</v>
      </c>
      <c r="CA29" s="90">
        <f>$E29^EXP(Parameter!$D$200)</f>
        <v>0.20197062032298044</v>
      </c>
      <c r="CB29" s="90">
        <f>$D29^EXP(Parameter!$D$209)</f>
        <v>0.44951078840054581</v>
      </c>
      <c r="CC29" s="90">
        <f>$E29^EXP(Parameter!$D$201)</f>
        <v>0.23246083270881249</v>
      </c>
      <c r="CD29" s="90">
        <f>$D29^EXP(Parameter!$D$211)</f>
        <v>0.45918817065526085</v>
      </c>
      <c r="CE29" s="90">
        <f>$E29^EXP(Parameter!$D$203)</f>
        <v>0.34296608943516077</v>
      </c>
      <c r="CF29" s="90">
        <f>$D29^EXP(Parameter!$D$212)</f>
        <v>0.55824764851255426</v>
      </c>
      <c r="CG29" s="90">
        <f>$E29^EXP(Parameter!$D$204)</f>
        <v>0.31263023588024186</v>
      </c>
      <c r="CH29" s="91">
        <f>$D29^EXP(Parameter!$D$213)</f>
        <v>0.43616503288365538</v>
      </c>
      <c r="CI29" s="90">
        <f>$E29^EXP(Parameter!$D$205)</f>
        <v>0.36318018524878415</v>
      </c>
      <c r="CJ29" s="91">
        <f>$D29^EXP(Parameter!$D$210)</f>
        <v>0.37804979953188372</v>
      </c>
      <c r="CK29" s="90">
        <f>$E29^EXP(Parameter!$D$202)</f>
        <v>0.19110051829607605</v>
      </c>
      <c r="CL29" s="12">
        <f>$D29^EXP(Parameter!$D$170+Parameter!$D$177*(LN($B29/30.2*21)))</f>
        <v>0.45457936133665017</v>
      </c>
      <c r="CM29" s="12">
        <f>$D29^EXP(Parameter!$D$155+Parameter!$D$162*(LN($B29/30.2*21)))</f>
        <v>0.60919759933987772</v>
      </c>
      <c r="CN29" s="12">
        <f>$D29^EXP(Parameter!$D$171+Parameter!$D$178*(LN($B29/30.2*21)))</f>
        <v>0.43794562727212361</v>
      </c>
      <c r="CO29" s="12">
        <f>$D29^EXP(Parameter!$D$156+Parameter!$D$163*(LN($B29/30.2*21)))</f>
        <v>0.62478166212509445</v>
      </c>
      <c r="CP29" s="12">
        <f>$D29^EXP(Parameter!$D$173+Parameter!$D$180*(LN($B29/30.2*21)))</f>
        <v>0.44265694837296982</v>
      </c>
      <c r="CQ29" s="12">
        <f>$D29^EXP(Parameter!$D$158+Parameter!$D$165*(LN($B29/30.2*21)))</f>
        <v>0.68315017738479111</v>
      </c>
      <c r="CR29" s="12">
        <f>$D29^EXP(Parameter!$D$174+Parameter!$D$181*(LN($B29/30.2*21)))</f>
        <v>0.52481288075039123</v>
      </c>
      <c r="CS29" s="12">
        <f>$D29^EXP(Parameter!$D$159+Parameter!$D$166*(LN($B29/30.2*21)))</f>
        <v>0.67394369624311101</v>
      </c>
      <c r="CT29" s="12">
        <f>$D29^EXP(Parameter!$D$175+Parameter!$D$182*(LN($B29/30.2*21)))</f>
        <v>0.39831163093585925</v>
      </c>
      <c r="CU29" s="12">
        <f>$D29^EXP(Parameter!$D$160+Parameter!$D$167*(LN($B29/30.2*21)))</f>
        <v>0.63376184559190696</v>
      </c>
      <c r="CV29" s="12">
        <f>$D29^EXP(Parameter!$D$172+Parameter!$D$179*(LN($B29/30.2*21)))</f>
        <v>0.35399506918809387</v>
      </c>
      <c r="CW29" s="41">
        <f>$D29^EXP(Parameter!$D$157+Parameter!$D$164*(LN($B29/30.2*21)))</f>
        <v>0.39071204098061924</v>
      </c>
      <c r="CX29" s="12">
        <f t="shared" si="2"/>
        <v>0.42648773404036999</v>
      </c>
      <c r="CY29" s="85">
        <v>0.195133438233249</v>
      </c>
      <c r="CZ29" s="12">
        <f t="shared" si="3"/>
        <v>0.42925167599083219</v>
      </c>
      <c r="DA29" s="85">
        <v>0.26641040652228998</v>
      </c>
      <c r="DB29" s="12">
        <f t="shared" si="4"/>
        <v>0.43666827949012732</v>
      </c>
      <c r="DC29" s="41">
        <v>0.366568727282991</v>
      </c>
      <c r="DD29" s="12">
        <f t="shared" si="5"/>
        <v>0.51398552361351746</v>
      </c>
      <c r="DE29" s="85">
        <v>0.31818031602927599</v>
      </c>
      <c r="DF29" s="12">
        <f t="shared" si="6"/>
        <v>0.38328708089435143</v>
      </c>
      <c r="DG29" s="41">
        <v>0.362622730420534</v>
      </c>
      <c r="DH29" s="12">
        <f t="shared" si="7"/>
        <v>0.35626531098578662</v>
      </c>
      <c r="DI29" s="41">
        <v>0.146665229382997</v>
      </c>
      <c r="DJ29" s="46">
        <v>24</v>
      </c>
      <c r="DK29" s="44">
        <v>9.3946521037855696E-2</v>
      </c>
      <c r="DL29" s="44">
        <v>0.14777328107773199</v>
      </c>
      <c r="DM29" s="44">
        <v>0.20190386201108601</v>
      </c>
      <c r="DN29" s="44">
        <v>0.17871907727268399</v>
      </c>
      <c r="DO29" s="44">
        <v>0.301086341275771</v>
      </c>
      <c r="DP29" s="44">
        <v>0.27614955490355497</v>
      </c>
      <c r="DQ29" s="44">
        <v>0.313506241547299</v>
      </c>
      <c r="DR29" s="45">
        <v>0.38601010492785398</v>
      </c>
      <c r="DS29" s="45">
        <v>0.47390411720319298</v>
      </c>
      <c r="DT29" s="45">
        <v>0.45315040001042101</v>
      </c>
      <c r="DU29" s="45">
        <v>0.39410077448825298</v>
      </c>
      <c r="DV29" s="45">
        <v>0.46505101109249802</v>
      </c>
      <c r="DW29" s="45">
        <v>0.56386428001908995</v>
      </c>
      <c r="DX29" s="45">
        <v>0.42394111661029898</v>
      </c>
    </row>
    <row r="30" spans="1:128">
      <c r="A30" s="43">
        <f t="shared" si="0"/>
        <v>2.506849315068493</v>
      </c>
      <c r="B30" s="18">
        <v>26</v>
      </c>
      <c r="C30" s="12">
        <v>550</v>
      </c>
      <c r="D30" s="12">
        <v>0.36763122289748401</v>
      </c>
      <c r="E30" s="12">
        <v>8.5994559753459807E-2</v>
      </c>
      <c r="F30" s="92">
        <f>$D30^Parameter!$D$325</f>
        <v>0.45816474016257192</v>
      </c>
      <c r="G30" s="92">
        <f>$E30^Parameter!$D$318</f>
        <v>0.17093031925627306</v>
      </c>
      <c r="H30" s="92">
        <f>$D30^Parameter!$D$326</f>
        <v>0.44908640816044626</v>
      </c>
      <c r="I30" s="92">
        <f>$E30^Parameter!$D$319</f>
        <v>0.20799908552964894</v>
      </c>
      <c r="J30" s="92">
        <f>$D30^Parameter!$D$328</f>
        <v>0.46649204298643426</v>
      </c>
      <c r="K30" s="92">
        <f>$E30^Parameter!$D$321</f>
        <v>0.33726450984030337</v>
      </c>
      <c r="L30" s="92">
        <f>$D30^Parameter!$D$329</f>
        <v>0.57099320202945036</v>
      </c>
      <c r="M30" s="92">
        <f>$E30^Parameter!$D$322</f>
        <v>0.30053203973656423</v>
      </c>
      <c r="N30" s="92">
        <f>$D30^Parameter!$D$330</f>
        <v>0.44461492277768377</v>
      </c>
      <c r="O30" s="92">
        <f>$E30^Parameter!$D$323</f>
        <v>0.37479034199835171</v>
      </c>
      <c r="P30" s="92">
        <f>$D30^Parameter!$D$327</f>
        <v>0.38572038734921282</v>
      </c>
      <c r="Q30" s="92">
        <f>$E30^Parameter!$D$320</f>
        <v>0.173465166744524</v>
      </c>
      <c r="R30" s="12">
        <f>$D30^EXP(Parameter!$D$96+Parameter!$D$103*(($B30/30.2*21)^(1)))</f>
        <v>0.40890172470132075</v>
      </c>
      <c r="S30" s="12">
        <f>$E30^EXP(Parameter!$D$81+Parameter!$D$88*($B30/30.2*21)^(-2))</f>
        <v>0.22087618107646839</v>
      </c>
      <c r="T30" s="12">
        <f>$D30^EXP(Parameter!$D$97+Parameter!$D$104*(($B30*21/30.2)^(1)))</f>
        <v>0.41473040090263069</v>
      </c>
      <c r="U30" s="12">
        <f>$E30^EXP(Parameter!$D$82+Parameter!$D$89*($B30/30.2*21)^(-2))</f>
        <v>0.25211955494129712</v>
      </c>
      <c r="V30" s="12">
        <f>$D30^EXP(Parameter!$D$99+Parameter!$D$106*(($B30*21/30.2)^(1)))</f>
        <v>0.42117751459183966</v>
      </c>
      <c r="W30" s="12">
        <f>$E30^EXP(Parameter!$D$84+Parameter!$D$91*($B30/30.2*21)^(-2))</f>
        <v>0.38448123330285638</v>
      </c>
      <c r="X30" s="12">
        <f>$D30^EXP(Parameter!$D$100+Parameter!$D$107*(($B30*21/30.2)^(1)))</f>
        <v>0.49493863220708612</v>
      </c>
      <c r="Y30" s="12">
        <f>$E30^EXP(Parameter!$D$85+Parameter!$D$92*($B30/30.2*21)^(-2))</f>
        <v>0.34103733721527812</v>
      </c>
      <c r="Z30" s="12">
        <f>$D30^EXP(Parameter!$D$101+Parameter!$D$108*(($B30*21/30.2)^(1)))</f>
        <v>0.36350181886996991</v>
      </c>
      <c r="AA30" s="12">
        <f>$E30^EXP(Parameter!$D$86+Parameter!$D$93*($B30/30.2*21)^(-2))</f>
        <v>0.37670594870311069</v>
      </c>
      <c r="AB30" s="12">
        <f>$D30^EXP(Parameter!$D$98+Parameter!$D$105*(($B30*21/30.2)^(1)))</f>
        <v>0.34084714173392455</v>
      </c>
      <c r="AC30" s="12">
        <f>$E30^EXP(Parameter!$D$83+Parameter!$D$90*($B30/30.2*21)^(-2))</f>
        <v>0.1796858234243125</v>
      </c>
      <c r="AD30" s="87">
        <f>$D30^EXP(Parameter!$D$133+Parameter!$D$140*(($B30*21/30.2)^(-0.5))+Parameter!$D$147*((LN($B30*21/30.2))))</f>
        <v>0.4018861285269138</v>
      </c>
      <c r="AE30" s="12">
        <f>$E30^EXP(Parameter!$D$111+Parameter!$D$118*(($B30*21/30.2)^(-1))+Parameter!$D$125*(($B30*21/30.2)^(-0.5)))</f>
        <v>0.29241066272344524</v>
      </c>
      <c r="AF30" s="12">
        <f>$D30^EXP(Parameter!$D$134+Parameter!$D$141*(($B30*21/30.2)^(-0.5))+Parameter!$D$148*((LN($B30*21/30.2))))</f>
        <v>0.39537643134537775</v>
      </c>
      <c r="AG30" s="12">
        <f>$E30^EXP(Parameter!$D$112+Parameter!$D$119*(($B30*21/30.2)^(-1))+Parameter!$D$126*(($B30*21/30.2)^(-0.5)))</f>
        <v>0.24939651623107914</v>
      </c>
      <c r="AH30" s="12">
        <f>$D30^EXP(Parameter!$D$136+Parameter!$D$143*(($B30*21/30.2)^(-0.5))+Parameter!$D$150*((LN($B30*21/30.2))))</f>
        <v>0.40797506085015806</v>
      </c>
      <c r="AI30" s="12">
        <f>$E30^EXP(Parameter!$D$114+Parameter!$D$121*(($B30*21/30.2)^(-1))+Parameter!$D$128*(($B30*21/30.2)^(-0.5)))</f>
        <v>0.24049606992296749</v>
      </c>
      <c r="AJ30" s="12">
        <f>$D30^EXP(Parameter!$D$137+Parameter!$D$144*(($B30*21/30.2)^(-0.5))+Parameter!$D$151*((LN($B30*21/30.2))))</f>
        <v>0.48607647555567735</v>
      </c>
      <c r="AK30" s="12">
        <f>$E30^EXP(Parameter!$D$115+Parameter!$D$122*(($B30*21/30.2)^(-1))+Parameter!$D$129*(($B30*21/30.2)^(-0.5)))</f>
        <v>0.28417046965736248</v>
      </c>
      <c r="AL30" s="12">
        <f>$D30^EXP(Parameter!$D$138+Parameter!$D$145*(($B30*21/30.2)^(-0.5))+Parameter!$D$152*((LN($B30*21/30.2))))</f>
        <v>0.29569906312904876</v>
      </c>
      <c r="AM30" s="12">
        <f>$E30^EXP(Parameter!$D$116+Parameter!$D$123*(($B30*21/30.2)^(-1))+Parameter!$D$130*(($B30*21/30.2)^(-0.5)))</f>
        <v>0.18357466727801325</v>
      </c>
      <c r="AN30" s="12">
        <f>$D30^EXP(Parameter!$D$135+Parameter!$D$142*(($B30*21/30.2)^(-0.5))+Parameter!$D$149*((LN($B30*21/30.2))))</f>
        <v>0.31117270026698646</v>
      </c>
      <c r="AO30" s="12">
        <f>$E30^EXP(Parameter!$D$113+Parameter!$D$120*(($B30*21/30.2)^(-1))+Parameter!$D$127*(($B30*21/30.2)^(-0.5)))</f>
        <v>4.3604776933153393E-2</v>
      </c>
      <c r="AP30" s="87">
        <f>$D30^EXP(Parameter!$D$304+Parameter!$D$310*((LN($B30*21/30.2))))</f>
        <v>0.46566482837136258</v>
      </c>
      <c r="AQ30" s="88">
        <f>$E30^EXP(Parameter!$D$290+Parameter!$D$296*((LN($B30*21/30.2))))</f>
        <v>0.18832652645882364</v>
      </c>
      <c r="AR30" s="12">
        <f>$D30^EXP(Parameter!$D$305+Parameter!$D$311*((LN($B30*21/30.2))))</f>
        <v>0.43684563799405723</v>
      </c>
      <c r="AS30" s="88">
        <f>$E30^EXP(Parameter!$D$291+Parameter!$D$297*((LN($B30*21/30.2))))</f>
        <v>0.2374993165001944</v>
      </c>
      <c r="AT30" s="12">
        <f>$D30^EXP(Parameter!$D$305+Parameter!$D$307-Parameter!$D$306+(Parameter!$D$311+Parameter!$D$313-Parameter!$D$312)*((LN($B30*21/30.2))))</f>
        <v>0.45219008912419884</v>
      </c>
      <c r="AU30" s="88">
        <f>$E30^EXP(Parameter!$D$291+Parameter!$D$293-Parameter!$D$292+(Parameter!$D$297+Parameter!$D$299-Parameter!$D$298)*((LN($B30*21/30.2))))</f>
        <v>0.34541028690029729</v>
      </c>
      <c r="AV30" s="12">
        <f>$D30^EXP(Parameter!$D$308+Parameter!$D$314*((LN($B30*21/30.2))))</f>
        <v>0.55941920693871561</v>
      </c>
      <c r="AW30" s="88">
        <f>$E30^EXP(Parameter!$D$294+Parameter!$D$300*((LN($B30*21/30.2))))</f>
        <v>0.29990594930131742</v>
      </c>
      <c r="AX30" s="12">
        <f>$D30^EXP(Parameter!$D$305+Parameter!$D$309-Parameter!$D$306+(Parameter!$D$311+Parameter!$D$315-Parameter!$D$312)*((LN($B30*21/30.2))))</f>
        <v>0.43514353201986822</v>
      </c>
      <c r="AY30" s="88">
        <f>$E30^EXP(Parameter!$D$291+Parameter!$D$295-Parameter!$D$292+(Parameter!$D$297+Parameter!$D$301-Parameter!$D$298)*((LN($B30*21/30.2))))</f>
        <v>0.32045149257600908</v>
      </c>
      <c r="AZ30" s="12">
        <f>$D30^EXP(Parameter!D$305-Parameter!D$306+(Parameter!D$311-Parameter!D$312)*((LN($B30*21/30.2))))</f>
        <v>0.37459160378098455</v>
      </c>
      <c r="BA30" s="88">
        <f>$E30^EXP(Parameter!$D$291-Parameter!$D$292+(Parameter!$D$297-Parameter!$D$298)*((LN($B30*21/30.2))))</f>
        <v>0.13885865973724823</v>
      </c>
      <c r="BB30" s="89">
        <f>$D30^EXP(Parameter!$D$231)</f>
        <v>0.39189445987429361</v>
      </c>
      <c r="BC30" s="90">
        <f>$E30^EXP(Parameter!$D$216)</f>
        <v>0.14153302135971002</v>
      </c>
      <c r="BD30" s="91">
        <f>$D30^EXP(Parameter!$D$232)</f>
        <v>0.45621054172517539</v>
      </c>
      <c r="BE30" s="90">
        <f>$E30^EXP(Parameter!$D$217)</f>
        <v>0.22984388031464234</v>
      </c>
      <c r="BF30" s="91">
        <f>$D30^EXP(Parameter!$D$234)</f>
        <v>0.34777588798194581</v>
      </c>
      <c r="BG30" s="91">
        <f>$E30^EXP(Parameter!$D$219)</f>
        <v>0.30402196303746448</v>
      </c>
      <c r="BH30" s="91">
        <f>$D30^EXP(Parameter!$D$235)</f>
        <v>0.56848721237359057</v>
      </c>
      <c r="BI30" s="91">
        <f>$E30^EXP(Parameter!$D$220)</f>
        <v>0.32329381673468344</v>
      </c>
      <c r="BJ30" s="91">
        <f>$D30^EXP(Parameter!$D$236)</f>
        <v>0.32907806063732775</v>
      </c>
      <c r="BK30" s="91">
        <f>$E30^EXP(Parameter!$D$221)</f>
        <v>0.60023569719598702</v>
      </c>
      <c r="BL30" s="91">
        <f>$D30^EXP(Parameter!$D$233)</f>
        <v>0.43785655885051766</v>
      </c>
      <c r="BM30" s="91">
        <f>$E30^EXP(Parameter!$D$218)</f>
        <v>0.30004439212548439</v>
      </c>
      <c r="BN30" s="90">
        <f>$D30^EXP(Parameter!$D$268)</f>
        <v>0.39776504955170705</v>
      </c>
      <c r="BO30" s="91">
        <f>$E30^EXP(Parameter!$D$246)</f>
        <v>0.13987741872482726</v>
      </c>
      <c r="BP30" s="91">
        <f>$D30^EXP(Parameter!$D$269)</f>
        <v>0.4729485776249826</v>
      </c>
      <c r="BQ30" s="91">
        <f>$E30^EXP(Parameter!$D$247)</f>
        <v>0.22984388031464234</v>
      </c>
      <c r="BR30" s="91">
        <f>$D30^EXP(Parameter!$D$271)</f>
        <v>0.36358464687428255</v>
      </c>
      <c r="BS30" s="91">
        <f>$E30^EXP(Parameter!$D$249)</f>
        <v>0.30547045218501118</v>
      </c>
      <c r="BT30" s="91">
        <f>$D30^EXP(Parameter!$D$272)</f>
        <v>0.56880821068047505</v>
      </c>
      <c r="BU30" s="91">
        <f>$E30^EXP(Parameter!$D$250)</f>
        <v>0.32475443510455598</v>
      </c>
      <c r="BV30" s="91">
        <f>$D30^EXP(Parameter!$D$273)</f>
        <v>0.38234270894080219</v>
      </c>
      <c r="BW30" s="91">
        <f>$E30^EXP(Parameter!$D$251)</f>
        <v>0.58535827046045541</v>
      </c>
      <c r="BX30" s="91">
        <f>$D30^EXP(Parameter!$D$270)</f>
        <v>0.4579997452512875</v>
      </c>
      <c r="BY30" s="91">
        <f>$E30^EXP(Parameter!$D$248)</f>
        <v>0.29896112263455382</v>
      </c>
      <c r="BZ30" s="90">
        <f>$D30^EXP(Parameter!$D$208)</f>
        <v>0.45907232909270063</v>
      </c>
      <c r="CA30" s="90">
        <f>$E30^EXP(Parameter!$D$200)</f>
        <v>0.19150246400898169</v>
      </c>
      <c r="CB30" s="90">
        <f>$D30^EXP(Parameter!$D$209)</f>
        <v>0.43713321343326467</v>
      </c>
      <c r="CC30" s="90">
        <f>$E30^EXP(Parameter!$D$201)</f>
        <v>0.22144584857326541</v>
      </c>
      <c r="CD30" s="90">
        <f>$D30^EXP(Parameter!$D$211)</f>
        <v>0.44687638744092839</v>
      </c>
      <c r="CE30" s="90">
        <f>$E30^EXP(Parameter!$D$203)</f>
        <v>0.33096987984093534</v>
      </c>
      <c r="CF30" s="90">
        <f>$D30^EXP(Parameter!$D$212)</f>
        <v>0.54699845369533484</v>
      </c>
      <c r="CG30" s="90">
        <f>$E30^EXP(Parameter!$D$204)</f>
        <v>0.30076694059487297</v>
      </c>
      <c r="CH30" s="91">
        <f>$D30^EXP(Parameter!$D$213)</f>
        <v>0.42370877094810827</v>
      </c>
      <c r="CI30" s="90">
        <f>$E30^EXP(Parameter!$D$205)</f>
        <v>0.35114534954867932</v>
      </c>
      <c r="CJ30" s="91">
        <f>$D30^EXP(Parameter!$D$210)</f>
        <v>0.36542396449482351</v>
      </c>
      <c r="CK30" s="90">
        <f>$E30^EXP(Parameter!$D$202)</f>
        <v>0.18086254972265162</v>
      </c>
      <c r="CL30" s="12">
        <f>$D30^EXP(Parameter!$D$170+Parameter!$D$177*(LN($B30/30.2*21)))</f>
        <v>0.44114534833538738</v>
      </c>
      <c r="CM30" s="12">
        <f>$D30^EXP(Parameter!$D$155+Parameter!$D$162*(LN($B30/30.2*21)))</f>
        <v>0.60179704677862134</v>
      </c>
      <c r="CN30" s="12">
        <f>$D30^EXP(Parameter!$D$171+Parameter!$D$178*(LN($B30/30.2*21)))</f>
        <v>0.42491431209280678</v>
      </c>
      <c r="CO30" s="12">
        <f>$D30^EXP(Parameter!$D$156+Parameter!$D$163*(LN($B30/30.2*21)))</f>
        <v>0.61633763301636357</v>
      </c>
      <c r="CP30" s="12">
        <f>$D30^EXP(Parameter!$D$173+Parameter!$D$180*(LN($B30/30.2*21)))</f>
        <v>0.42925498139280588</v>
      </c>
      <c r="CQ30" s="12">
        <f>$D30^EXP(Parameter!$D$158+Parameter!$D$165*(LN($B30/30.2*21)))</f>
        <v>0.67468309321772157</v>
      </c>
      <c r="CR30" s="12">
        <f>$D30^EXP(Parameter!$D$174+Parameter!$D$181*(LN($B30/30.2*21)))</f>
        <v>0.51058853402266646</v>
      </c>
      <c r="CS30" s="12">
        <f>$D30^EXP(Parameter!$D$159+Parameter!$D$166*(LN($B30/30.2*21)))</f>
        <v>0.66617694548625861</v>
      </c>
      <c r="CT30" s="12">
        <f>$D30^EXP(Parameter!$D$175+Parameter!$D$182*(LN($B30/30.2*21)))</f>
        <v>0.38290088194727784</v>
      </c>
      <c r="CU30" s="12">
        <f>$D30^EXP(Parameter!$D$160+Parameter!$D$167*(LN($B30/30.2*21)))</f>
        <v>0.62163113561853489</v>
      </c>
      <c r="CV30" s="12">
        <f>$D30^EXP(Parameter!$D$172+Parameter!$D$179*(LN($B30/30.2*21)))</f>
        <v>0.33983407177800018</v>
      </c>
      <c r="CW30" s="41">
        <f>$D30^EXP(Parameter!$D$157+Parameter!$D$164*(LN($B30/30.2*21)))</f>
        <v>0.37395810083907699</v>
      </c>
      <c r="CX30" s="12">
        <f t="shared" si="2"/>
        <v>0.40890172470132075</v>
      </c>
      <c r="CY30" s="85">
        <v>0.18746638121016199</v>
      </c>
      <c r="CZ30" s="12">
        <f t="shared" si="3"/>
        <v>0.41473040090263069</v>
      </c>
      <c r="DA30" s="85">
        <v>0.25733427309311402</v>
      </c>
      <c r="DB30" s="12">
        <f t="shared" si="4"/>
        <v>0.42117751459183966</v>
      </c>
      <c r="DC30" s="41">
        <v>0.35379187816355501</v>
      </c>
      <c r="DD30" s="12">
        <f t="shared" si="5"/>
        <v>0.49493863220708612</v>
      </c>
      <c r="DE30" s="85">
        <v>0.30684545377515698</v>
      </c>
      <c r="DF30" s="12">
        <f t="shared" si="6"/>
        <v>0.36350181886996991</v>
      </c>
      <c r="DG30" s="41">
        <v>0.34537010293515702</v>
      </c>
      <c r="DH30" s="12">
        <f t="shared" si="7"/>
        <v>0.34084714173392455</v>
      </c>
      <c r="DI30" s="41">
        <v>0.13113197765767901</v>
      </c>
      <c r="DJ30" s="46">
        <v>25</v>
      </c>
      <c r="DK30" s="44">
        <v>8.6352429392778096E-2</v>
      </c>
      <c r="DL30" s="44">
        <v>0.137336726977424</v>
      </c>
      <c r="DM30" s="44">
        <v>0.189195255771265</v>
      </c>
      <c r="DN30" s="44">
        <v>0.16692028722725299</v>
      </c>
      <c r="DO30" s="44">
        <v>0.28540766021221597</v>
      </c>
      <c r="DP30" s="44">
        <v>0.26108748837061801</v>
      </c>
      <c r="DQ30" s="44">
        <v>0.29755083539843502</v>
      </c>
      <c r="DR30" s="45">
        <v>0.37314742164096298</v>
      </c>
      <c r="DS30" s="45">
        <v>0.46044233382801902</v>
      </c>
      <c r="DT30" s="45">
        <v>0.439770656500096</v>
      </c>
      <c r="DU30" s="45">
        <v>0.38115522351752201</v>
      </c>
      <c r="DV30" s="45">
        <v>0.45161975802573401</v>
      </c>
      <c r="DW30" s="45">
        <v>0.55046990560045295</v>
      </c>
      <c r="DX30" s="45">
        <v>0.410738841482016</v>
      </c>
    </row>
    <row r="31" spans="1:128">
      <c r="A31" s="43">
        <f t="shared" si="0"/>
        <v>2.5671232876712331</v>
      </c>
      <c r="B31" s="18">
        <v>27</v>
      </c>
      <c r="C31" s="12">
        <v>572</v>
      </c>
      <c r="D31" s="12">
        <v>0.35562546566663999</v>
      </c>
      <c r="E31" s="12">
        <v>7.9583718113543006E-2</v>
      </c>
      <c r="F31" s="92">
        <f>$D31^Parameter!$D$325</f>
        <v>0.44645164230316342</v>
      </c>
      <c r="G31" s="92">
        <f>$E31^Parameter!$D$318</f>
        <v>0.16165660069008597</v>
      </c>
      <c r="H31" s="92">
        <f>$D31^Parameter!$D$326</f>
        <v>0.43731490729799372</v>
      </c>
      <c r="I31" s="92">
        <f>$E31^Parameter!$D$319</f>
        <v>0.19793723724382464</v>
      </c>
      <c r="J31" s="92">
        <f>$D31^Parameter!$D$328</f>
        <v>0.45483780346765307</v>
      </c>
      <c r="K31" s="92">
        <f>$E31^Parameter!$D$321</f>
        <v>0.32588557090049514</v>
      </c>
      <c r="L31" s="92">
        <f>$D31^Parameter!$D$329</f>
        <v>0.56047467956648422</v>
      </c>
      <c r="M31" s="92">
        <f>$E31^Parameter!$D$322</f>
        <v>0.2893369308801591</v>
      </c>
      <c r="N31" s="92">
        <f>$D31^Parameter!$D$330</f>
        <v>0.43281690033317644</v>
      </c>
      <c r="O31" s="92">
        <f>$E31^Parameter!$D$323</f>
        <v>0.3633537863348848</v>
      </c>
      <c r="P31" s="92">
        <f>$D31^Parameter!$D$327</f>
        <v>0.37371901498407628</v>
      </c>
      <c r="Q31" s="92">
        <f>$E31^Parameter!$D$320</f>
        <v>0.16413019930885814</v>
      </c>
      <c r="R31" s="12">
        <f>$D31^EXP(Parameter!$D$96+Parameter!$D$103*(($B31/30.2*21)^(1)))</f>
        <v>0.39184382232290565</v>
      </c>
      <c r="S31" s="12">
        <f>$E31^EXP(Parameter!$D$81+Parameter!$D$88*($B31/30.2*21)^(-2))</f>
        <v>0.21063120098448215</v>
      </c>
      <c r="T31" s="12">
        <f>$D31^EXP(Parameter!$D$97+Parameter!$D$104*(($B31*21/30.2)^(1)))</f>
        <v>0.40075634314696784</v>
      </c>
      <c r="U31" s="12">
        <f>$E31^EXP(Parameter!$D$82+Parameter!$D$89*($B31/30.2*21)^(-2))</f>
        <v>0.24141075414110921</v>
      </c>
      <c r="V31" s="12">
        <f>$D31^EXP(Parameter!$D$99+Parameter!$D$106*(($B31*21/30.2)^(1)))</f>
        <v>0.40621305988309325</v>
      </c>
      <c r="W31" s="12">
        <f>$E31^EXP(Parameter!$D$84+Parameter!$D$91*($B31/30.2*21)^(-2))</f>
        <v>0.37311248156198173</v>
      </c>
      <c r="X31" s="12">
        <f>$D31^EXP(Parameter!$D$100+Parameter!$D$107*(($B31*21/30.2)^(1)))</f>
        <v>0.47617228576879905</v>
      </c>
      <c r="Y31" s="12">
        <f>$E31^EXP(Parameter!$D$85+Parameter!$D$92*($B31/30.2*21)^(-2))</f>
        <v>0.32968748797731778</v>
      </c>
      <c r="Z31" s="12">
        <f>$D31^EXP(Parameter!$D$101+Parameter!$D$108*(($B31*21/30.2)^(1)))</f>
        <v>0.34434731816439473</v>
      </c>
      <c r="AA31" s="12">
        <f>$E31^EXP(Parameter!$D$86+Parameter!$D$93*($B31/30.2*21)^(-2))</f>
        <v>0.36522964489124177</v>
      </c>
      <c r="AB31" s="12">
        <f>$D31^EXP(Parameter!$D$98+Parameter!$D$105*(($B31*21/30.2)^(1)))</f>
        <v>0.3260932589346911</v>
      </c>
      <c r="AC31" s="12">
        <f>$E31^EXP(Parameter!$D$83+Parameter!$D$90*($B31/30.2*21)^(-2))</f>
        <v>0.17017927804267777</v>
      </c>
      <c r="AD31" s="87">
        <f>$D31^EXP(Parameter!$D$133+Parameter!$D$140*(($B31*21/30.2)^(-0.5))+Parameter!$D$147*((LN($B31*21/30.2))))</f>
        <v>0.38103629574306491</v>
      </c>
      <c r="AE31" s="12">
        <f>$E31^EXP(Parameter!$D$111+Parameter!$D$118*(($B31*21/30.2)^(-1))+Parameter!$D$125*(($B31*21/30.2)^(-0.5)))</f>
        <v>0.28529988453754146</v>
      </c>
      <c r="AF31" s="12">
        <f>$D31^EXP(Parameter!$D$134+Parameter!$D$141*(($B31*21/30.2)^(-0.5))+Parameter!$D$148*((LN($B31*21/30.2))))</f>
        <v>0.37940531146670781</v>
      </c>
      <c r="AG31" s="12">
        <f>$E31^EXP(Parameter!$D$112+Parameter!$D$119*(($B31*21/30.2)^(-1))+Parameter!$D$126*(($B31*21/30.2)^(-0.5)))</f>
        <v>0.23911637828687868</v>
      </c>
      <c r="AH31" s="12">
        <f>$D31^EXP(Parameter!$D$136+Parameter!$D$143*(($B31*21/30.2)^(-0.5))+Parameter!$D$150*((LN($B31*21/30.2))))</f>
        <v>0.38806351605476164</v>
      </c>
      <c r="AI31" s="12">
        <f>$E31^EXP(Parameter!$D$114+Parameter!$D$121*(($B31*21/30.2)^(-1))+Parameter!$D$128*(($B31*21/30.2)^(-0.5)))</f>
        <v>0.22498566137790763</v>
      </c>
      <c r="AJ31" s="12">
        <f>$D31^EXP(Parameter!$D$137+Parameter!$D$144*(($B31*21/30.2)^(-0.5))+Parameter!$D$151*((LN($B31*21/30.2))))</f>
        <v>0.46395615931160022</v>
      </c>
      <c r="AK31" s="12">
        <f>$E31^EXP(Parameter!$D$115+Parameter!$D$122*(($B31*21/30.2)^(-1))+Parameter!$D$129*(($B31*21/30.2)^(-0.5)))</f>
        <v>0.27201094271573634</v>
      </c>
      <c r="AL31" s="12">
        <f>$D31^EXP(Parameter!$D$138+Parameter!$D$145*(($B31*21/30.2)^(-0.5))+Parameter!$D$152*((LN($B31*21/30.2))))</f>
        <v>0.26926005996999985</v>
      </c>
      <c r="AM31" s="12">
        <f>$E31^EXP(Parameter!$D$116+Parameter!$D$123*(($B31*21/30.2)^(-1))+Parameter!$D$130*(($B31*21/30.2)^(-0.5)))</f>
        <v>0.16867853334184743</v>
      </c>
      <c r="AN31" s="12">
        <f>$D31^EXP(Parameter!$D$135+Parameter!$D$142*(($B31*21/30.2)^(-0.5))+Parameter!$D$149*((LN($B31*21/30.2))))</f>
        <v>0.29468083353072627</v>
      </c>
      <c r="AO31" s="12">
        <f>$E31^EXP(Parameter!$D$113+Parameter!$D$120*(($B31*21/30.2)^(-1))+Parameter!$D$127*(($B31*21/30.2)^(-0.5)))</f>
        <v>3.6962356959899127E-2</v>
      </c>
      <c r="AP31" s="87">
        <f>$D31^EXP(Parameter!$D$304+Parameter!$D$310*((LN($B31*21/30.2))))</f>
        <v>0.45228327996957018</v>
      </c>
      <c r="AQ31" s="88">
        <f>$E31^EXP(Parameter!$D$290+Parameter!$D$296*((LN($B31*21/30.2))))</f>
        <v>0.18031716460172612</v>
      </c>
      <c r="AR31" s="12">
        <f>$D31^EXP(Parameter!$D$305+Parameter!$D$311*((LN($B31*21/30.2))))</f>
        <v>0.42433820194543198</v>
      </c>
      <c r="AS31" s="88">
        <f>$E31^EXP(Parameter!$D$291+Parameter!$D$297*((LN($B31*21/30.2))))</f>
        <v>0.22763509948808472</v>
      </c>
      <c r="AT31" s="12">
        <f>$D31^EXP(Parameter!$D$305+Parameter!$D$307-Parameter!$D$306+(Parameter!$D$311+Parameter!$D$313-Parameter!$D$312)*((LN($B31*21/30.2))))</f>
        <v>0.43926396473297141</v>
      </c>
      <c r="AU31" s="88">
        <f>$E31^EXP(Parameter!$D$291+Parameter!$D$293-Parameter!$D$292+(Parameter!$D$297+Parameter!$D$299-Parameter!$D$298)*((LN($B31*21/30.2))))</f>
        <v>0.33356318508309685</v>
      </c>
      <c r="AV31" s="12">
        <f>$D31^EXP(Parameter!$D$308+Parameter!$D$314*((LN($B31*21/30.2))))</f>
        <v>0.54641091500613215</v>
      </c>
      <c r="AW31" s="88">
        <f>$E31^EXP(Parameter!$D$294+Parameter!$D$300*((LN($B31*21/30.2))))</f>
        <v>0.28883074455497731</v>
      </c>
      <c r="AX31" s="12">
        <f>$D31^EXP(Parameter!$D$305+Parameter!$D$309-Parameter!$D$306+(Parameter!$D$311+Parameter!$D$315-Parameter!$D$312)*((LN($B31*21/30.2))))</f>
        <v>0.42126442975991824</v>
      </c>
      <c r="AY31" s="88">
        <f>$E31^EXP(Parameter!$D$291+Parameter!$D$295-Parameter!$D$292+(Parameter!$D$297+Parameter!$D$301-Parameter!$D$298)*((LN($B31*21/30.2))))</f>
        <v>0.30441601031096671</v>
      </c>
      <c r="AZ31" s="12">
        <f>$D31^EXP(Parameter!D$305-Parameter!D$306+(Parameter!D$311-Parameter!D$312)*((LN($B31*21/30.2))))</f>
        <v>0.36106412845782487</v>
      </c>
      <c r="BA31" s="88">
        <f>$E31^EXP(Parameter!$D$291-Parameter!$D$292+(Parameter!$D$297-Parameter!$D$298)*((LN($B31*21/30.2))))</f>
        <v>0.12770745705296532</v>
      </c>
      <c r="BB31" s="89">
        <f>$D31^EXP(Parameter!$D$231)</f>
        <v>0.37990109983260112</v>
      </c>
      <c r="BC31" s="90">
        <f>$E31^EXP(Parameter!$D$216)</f>
        <v>0.13305891622560939</v>
      </c>
      <c r="BD31" s="91">
        <f>$D31^EXP(Parameter!$D$232)</f>
        <v>0.44448436055954055</v>
      </c>
      <c r="BE31" s="90">
        <f>$E31^EXP(Parameter!$D$217)</f>
        <v>0.21941614884739308</v>
      </c>
      <c r="BF31" s="91">
        <f>$D31^EXP(Parameter!$D$234)</f>
        <v>0.33579936416632317</v>
      </c>
      <c r="BG31" s="91">
        <f>$E31^EXP(Parameter!$D$219)</f>
        <v>0.29280358219291969</v>
      </c>
      <c r="BH31" s="91">
        <f>$D31^EXP(Parameter!$D$235)</f>
        <v>0.55793342261682721</v>
      </c>
      <c r="BI31" s="91">
        <f>$E31^EXP(Parameter!$D$220)</f>
        <v>0.31196919044728622</v>
      </c>
      <c r="BJ31" s="91">
        <f>$D31^EXP(Parameter!$D$236)</f>
        <v>0.31716335048759431</v>
      </c>
      <c r="BK31" s="91">
        <f>$E31^EXP(Parameter!$D$221)</f>
        <v>0.59063853133787891</v>
      </c>
      <c r="BL31" s="91">
        <f>$D31^EXP(Parameter!$D$233)</f>
        <v>0.42602130374186087</v>
      </c>
      <c r="BM31" s="91">
        <f>$E31^EXP(Parameter!$D$218)</f>
        <v>0.28885263594733129</v>
      </c>
      <c r="BN31" s="90">
        <f>$D31^EXP(Parameter!$D$268)</f>
        <v>0.38578230683180637</v>
      </c>
      <c r="BO31" s="91">
        <f>$E31^EXP(Parameter!$D$246)</f>
        <v>0.13145358868954618</v>
      </c>
      <c r="BP31" s="91">
        <f>$D31^EXP(Parameter!$D$269)</f>
        <v>0.4613433977979744</v>
      </c>
      <c r="BQ31" s="91">
        <f>$E31^EXP(Parameter!$D$247)</f>
        <v>0.21941614884739308</v>
      </c>
      <c r="BR31" s="91">
        <f>$D31^EXP(Parameter!$D$271)</f>
        <v>0.35158190014712976</v>
      </c>
      <c r="BS31" s="91">
        <f>$E31^EXP(Parameter!$D$249)</f>
        <v>0.29424278220969458</v>
      </c>
      <c r="BT31" s="91">
        <f>$D31^EXP(Parameter!$D$272)</f>
        <v>0.55825891767574487</v>
      </c>
      <c r="BU31" s="91">
        <f>$E31^EXP(Parameter!$D$250)</f>
        <v>0.31342325559081707</v>
      </c>
      <c r="BV31" s="91">
        <f>$D31^EXP(Parameter!$D$273)</f>
        <v>0.37033833909403757</v>
      </c>
      <c r="BW31" s="91">
        <f>$E31^EXP(Parameter!$D$251)</f>
        <v>0.57554265695744433</v>
      </c>
      <c r="BX31" s="91">
        <f>$D31^EXP(Parameter!$D$270)</f>
        <v>0.44628553197757936</v>
      </c>
      <c r="BY31" s="91">
        <f>$E31^EXP(Parameter!$D$248)</f>
        <v>0.28777690314476428</v>
      </c>
      <c r="BZ31" s="90">
        <f>$D31^EXP(Parameter!$D$208)</f>
        <v>0.44736540227099741</v>
      </c>
      <c r="CA31" s="90">
        <f>$E31^EXP(Parameter!$D$200)</f>
        <v>0.18176372775127356</v>
      </c>
      <c r="CB31" s="90">
        <f>$D31^EXP(Parameter!$D$209)</f>
        <v>0.4252941785430665</v>
      </c>
      <c r="CC31" s="90">
        <f>$E31^EXP(Parameter!$D$201)</f>
        <v>0.21115079603430703</v>
      </c>
      <c r="CD31" s="90">
        <f>$D31^EXP(Parameter!$D$211)</f>
        <v>0.43509159170063028</v>
      </c>
      <c r="CE31" s="90">
        <f>$E31^EXP(Parameter!$D$203)</f>
        <v>0.31961311254556446</v>
      </c>
      <c r="CF31" s="90">
        <f>$D31^EXP(Parameter!$D$212)</f>
        <v>0.53615767337598597</v>
      </c>
      <c r="CG31" s="90">
        <f>$E31^EXP(Parameter!$D$204)</f>
        <v>0.28957022560457285</v>
      </c>
      <c r="CH31" s="91">
        <f>$D31^EXP(Parameter!$D$213)</f>
        <v>0.41180690210685766</v>
      </c>
      <c r="CI31" s="90">
        <f>$E31^EXP(Parameter!$D$205)</f>
        <v>0.3397304937924322</v>
      </c>
      <c r="CJ31" s="91">
        <f>$D31^EXP(Parameter!$D$210)</f>
        <v>0.35341966526866969</v>
      </c>
      <c r="CK31" s="90">
        <f>$E31^EXP(Parameter!$D$202)</f>
        <v>0.17135531095666054</v>
      </c>
      <c r="CL31" s="12">
        <f>$D31^EXP(Parameter!$D$170+Parameter!$D$177*(LN($B31/30.2*21)))</f>
        <v>0.4282726313091948</v>
      </c>
      <c r="CM31" s="12">
        <f>$D31^EXP(Parameter!$D$155+Parameter!$D$162*(LN($B31/30.2*21)))</f>
        <v>0.59471125771206579</v>
      </c>
      <c r="CN31" s="12">
        <f>$D31^EXP(Parameter!$D$171+Parameter!$D$178*(LN($B31/30.2*21)))</f>
        <v>0.41245234279300791</v>
      </c>
      <c r="CO31" s="12">
        <f>$D31^EXP(Parameter!$D$156+Parameter!$D$163*(LN($B31/30.2*21)))</f>
        <v>0.60821126904918521</v>
      </c>
      <c r="CP31" s="12">
        <f>$D31^EXP(Parameter!$D$173+Parameter!$D$180*(LN($B31/30.2*21)))</f>
        <v>0.41642754154071848</v>
      </c>
      <c r="CQ31" s="12">
        <f>$D31^EXP(Parameter!$D$158+Parameter!$D$165*(LN($B31/30.2*21)))</f>
        <v>0.66648268615540673</v>
      </c>
      <c r="CR31" s="12">
        <f>$D31^EXP(Parameter!$D$174+Parameter!$D$181*(LN($B31/30.2*21)))</f>
        <v>0.49685060340097881</v>
      </c>
      <c r="CS31" s="12">
        <f>$D31^EXP(Parameter!$D$159+Parameter!$D$166*(LN($B31/30.2*21)))</f>
        <v>0.65868273936349109</v>
      </c>
      <c r="CT31" s="12">
        <f>$D31^EXP(Parameter!$D$175+Parameter!$D$182*(LN($B31/30.2*21)))</f>
        <v>0.36818961436459657</v>
      </c>
      <c r="CU31" s="12">
        <f>$D31^EXP(Parameter!$D$160+Parameter!$D$167*(LN($B31/30.2*21)))</f>
        <v>0.60982305551897842</v>
      </c>
      <c r="CV31" s="12">
        <f>$D31^EXP(Parameter!$D$172+Parameter!$D$179*(LN($B31/30.2*21)))</f>
        <v>0.32638973195976662</v>
      </c>
      <c r="CW31" s="41">
        <f>$D31^EXP(Parameter!$D$157+Parameter!$D$164*(LN($B31/30.2*21)))</f>
        <v>0.35796686445461029</v>
      </c>
      <c r="CX31" s="12">
        <f t="shared" si="2"/>
        <v>0.39184382232290565</v>
      </c>
      <c r="CY31" s="85">
        <v>0.18026766629820701</v>
      </c>
      <c r="CZ31" s="12">
        <f t="shared" si="3"/>
        <v>0.40075634314696784</v>
      </c>
      <c r="DA31" s="85">
        <v>0.24870227966789801</v>
      </c>
      <c r="DB31" s="12">
        <f t="shared" si="4"/>
        <v>0.40621305988309325</v>
      </c>
      <c r="DC31" s="41">
        <v>0.34137863464380802</v>
      </c>
      <c r="DD31" s="12">
        <f t="shared" si="5"/>
        <v>0.47617228576879905</v>
      </c>
      <c r="DE31" s="85">
        <v>0.29593827663984001</v>
      </c>
      <c r="DF31" s="12">
        <f t="shared" si="6"/>
        <v>0.34434731816439473</v>
      </c>
      <c r="DG31" s="41">
        <v>0.32849374309706397</v>
      </c>
      <c r="DH31" s="12">
        <f t="shared" si="7"/>
        <v>0.3260932589346911</v>
      </c>
      <c r="DI31" s="41">
        <v>0.116852158154265</v>
      </c>
      <c r="DJ31" s="46">
        <v>26</v>
      </c>
      <c r="DK31" s="44">
        <v>7.9488354219994103E-2</v>
      </c>
      <c r="DL31" s="44">
        <v>0.12778142393401001</v>
      </c>
      <c r="DM31" s="44">
        <v>0.17744428489428299</v>
      </c>
      <c r="DN31" s="44">
        <v>0.15605389113062401</v>
      </c>
      <c r="DO31" s="44">
        <v>0.27069979171422798</v>
      </c>
      <c r="DP31" s="44">
        <v>0.247005093626641</v>
      </c>
      <c r="DQ31" s="44">
        <v>0.282559287340166</v>
      </c>
      <c r="DR31" s="45">
        <v>0.36092430109186902</v>
      </c>
      <c r="DS31" s="45">
        <v>0.44755461925133599</v>
      </c>
      <c r="DT31" s="45">
        <v>0.42698363965592401</v>
      </c>
      <c r="DU31" s="45">
        <v>0.36884478418261102</v>
      </c>
      <c r="DV31" s="45">
        <v>0.43877075393172998</v>
      </c>
      <c r="DW31" s="45">
        <v>0.53755000904514405</v>
      </c>
      <c r="DX31" s="45">
        <v>0.39815234706722502</v>
      </c>
    </row>
    <row r="32" spans="1:128">
      <c r="A32" s="43">
        <f t="shared" si="0"/>
        <v>2.6273972602739724</v>
      </c>
      <c r="B32" s="18">
        <v>28</v>
      </c>
      <c r="C32" s="12">
        <v>594</v>
      </c>
      <c r="D32" s="12">
        <v>0.34419824540650301</v>
      </c>
      <c r="E32" s="12">
        <v>7.3758577984126106E-2</v>
      </c>
      <c r="F32" s="92">
        <f>$D32^Parameter!$D$325</f>
        <v>0.4352219081031708</v>
      </c>
      <c r="G32" s="92">
        <f>$E32^Parameter!$D$318</f>
        <v>0.15304707199776865</v>
      </c>
      <c r="H32" s="92">
        <f>$D32^Parameter!$D$326</f>
        <v>0.42603661135692761</v>
      </c>
      <c r="I32" s="92">
        <f>$E32^Parameter!$D$319</f>
        <v>0.18853848914699195</v>
      </c>
      <c r="J32" s="92">
        <f>$D32^Parameter!$D$328</f>
        <v>0.44365787316024086</v>
      </c>
      <c r="K32" s="92">
        <f>$E32^Parameter!$D$321</f>
        <v>0.3150945946875251</v>
      </c>
      <c r="L32" s="92">
        <f>$D32^Parameter!$D$329</f>
        <v>0.55031689388555549</v>
      </c>
      <c r="M32" s="92">
        <f>$E32^Parameter!$D$322</f>
        <v>0.27875851498315429</v>
      </c>
      <c r="N32" s="92">
        <f>$D32^Parameter!$D$330</f>
        <v>0.42151691612871306</v>
      </c>
      <c r="O32" s="92">
        <f>$E32^Parameter!$D$323</f>
        <v>0.35247231756267428</v>
      </c>
      <c r="P32" s="92">
        <f>$D32^Parameter!$D$327</f>
        <v>0.36227789599766819</v>
      </c>
      <c r="Q32" s="92">
        <f>$E32^Parameter!$D$320</f>
        <v>0.15545981628713285</v>
      </c>
      <c r="R32" s="12">
        <f>$D32^EXP(Parameter!$D$96+Parameter!$D$103*(($B32/30.2*21)^(1)))</f>
        <v>0.37530223690442022</v>
      </c>
      <c r="S32" s="12">
        <f>$E32^EXP(Parameter!$D$81+Parameter!$D$88*($B32/30.2*21)^(-2))</f>
        <v>0.20104040441537099</v>
      </c>
      <c r="T32" s="12">
        <f>$D32^EXP(Parameter!$D$97+Parameter!$D$104*(($B32*21/30.2)^(1)))</f>
        <v>0.38730228592062754</v>
      </c>
      <c r="U32" s="12">
        <f>$E32^EXP(Parameter!$D$82+Parameter!$D$89*($B32/30.2*21)^(-2))</f>
        <v>0.23134553482109402</v>
      </c>
      <c r="V32" s="12">
        <f>$D32^EXP(Parameter!$D$99+Parameter!$D$106*(($B32*21/30.2)^(1)))</f>
        <v>0.3917530942383099</v>
      </c>
      <c r="W32" s="12">
        <f>$E32^EXP(Parameter!$D$84+Parameter!$D$91*($B32/30.2*21)^(-2))</f>
        <v>0.36228326771831543</v>
      </c>
      <c r="X32" s="12">
        <f>$D32^EXP(Parameter!$D$100+Parameter!$D$107*(($B32*21/30.2)^(1)))</f>
        <v>0.4576962021962791</v>
      </c>
      <c r="Y32" s="12">
        <f>$E32^EXP(Parameter!$D$85+Parameter!$D$92*($B32/30.2*21)^(-2))</f>
        <v>0.31891787817897033</v>
      </c>
      <c r="Z32" s="12">
        <f>$D32^EXP(Parameter!$D$101+Parameter!$D$108*(($B32*21/30.2)^(1)))</f>
        <v>0.32582146949067359</v>
      </c>
      <c r="AA32" s="12">
        <f>$E32^EXP(Parameter!$D$86+Parameter!$D$93*($B32/30.2*21)^(-2))</f>
        <v>0.35431094430666493</v>
      </c>
      <c r="AB32" s="12">
        <f>$D32^EXP(Parameter!$D$98+Parameter!$D$105*(($B32*21/30.2)^(1)))</f>
        <v>0.31197044405934071</v>
      </c>
      <c r="AC32" s="12">
        <f>$E32^EXP(Parameter!$D$83+Parameter!$D$90*($B32/30.2*21)^(-2))</f>
        <v>0.16134186165746453</v>
      </c>
      <c r="AD32" s="87">
        <f>$D32^EXP(Parameter!$D$133+Parameter!$D$140*(($B32*21/30.2)^(-0.5))+Parameter!$D$147*((LN($B32*21/30.2))))</f>
        <v>0.36085882498824506</v>
      </c>
      <c r="AE32" s="12">
        <f>$E32^EXP(Parameter!$D$111+Parameter!$D$118*(($B32*21/30.2)^(-1))+Parameter!$D$125*(($B32*21/30.2)^(-0.5)))</f>
        <v>0.27857302309859561</v>
      </c>
      <c r="AF32" s="12">
        <f>$D32^EXP(Parameter!$D$134+Parameter!$D$141*(($B32*21/30.2)^(-0.5))+Parameter!$D$148*((LN($B32*21/30.2))))</f>
        <v>0.36405873272605316</v>
      </c>
      <c r="AG32" s="12">
        <f>$E32^EXP(Parameter!$D$112+Parameter!$D$119*(($B32*21/30.2)^(-1))+Parameter!$D$126*(($B32*21/30.2)^(-0.5)))</f>
        <v>0.22945159956318559</v>
      </c>
      <c r="AH32" s="12">
        <f>$D32^EXP(Parameter!$D$136+Parameter!$D$143*(($B32*21/30.2)^(-0.5))+Parameter!$D$150*((LN($B32*21/30.2))))</f>
        <v>0.36879362180878655</v>
      </c>
      <c r="AI32" s="12">
        <f>$E32^EXP(Parameter!$D$114+Parameter!$D$121*(($B32*21/30.2)^(-1))+Parameter!$D$128*(($B32*21/30.2)^(-0.5)))</f>
        <v>0.21050991408088088</v>
      </c>
      <c r="AJ32" s="12">
        <f>$D32^EXP(Parameter!$D$137+Parameter!$D$144*(($B32*21/30.2)^(-0.5))+Parameter!$D$151*((LN($B32*21/30.2))))</f>
        <v>0.44227695266326333</v>
      </c>
      <c r="AK32" s="12">
        <f>$E32^EXP(Parameter!$D$115+Parameter!$D$122*(($B32*21/30.2)^(-1))+Parameter!$D$129*(($B32*21/30.2)^(-0.5)))</f>
        <v>0.26054193062438841</v>
      </c>
      <c r="AL32" s="12">
        <f>$D32^EXP(Parameter!$D$138+Parameter!$D$145*(($B32*21/30.2)^(-0.5))+Parameter!$D$152*((LN($B32*21/30.2))))</f>
        <v>0.24421979618169898</v>
      </c>
      <c r="AM32" s="12">
        <f>$E32^EXP(Parameter!$D$116+Parameter!$D$123*(($B32*21/30.2)^(-1))+Parameter!$D$130*(($B32*21/30.2)^(-0.5)))</f>
        <v>0.15501058391641995</v>
      </c>
      <c r="AN32" s="12">
        <f>$D32^EXP(Parameter!$D$135+Parameter!$D$142*(($B32*21/30.2)^(-0.5))+Parameter!$D$149*((LN($B32*21/30.2))))</f>
        <v>0.27901450298666913</v>
      </c>
      <c r="AO32" s="12">
        <f>$E32^EXP(Parameter!$D$113+Parameter!$D$120*(($B32*21/30.2)^(-1))+Parameter!$D$127*(($B32*21/30.2)^(-0.5)))</f>
        <v>3.1321077638100374E-2</v>
      </c>
      <c r="AP32" s="87">
        <f>$D32^EXP(Parameter!$D$304+Parameter!$D$310*((LN($B32*21/30.2))))</f>
        <v>0.43941744990832132</v>
      </c>
      <c r="AQ32" s="88">
        <f>$E32^EXP(Parameter!$D$290+Parameter!$D$296*((LN($B32*21/30.2))))</f>
        <v>0.17284810789793228</v>
      </c>
      <c r="AR32" s="12">
        <f>$D32^EXP(Parameter!$D$305+Parameter!$D$311*((LN($B32*21/30.2))))</f>
        <v>0.41235598869926432</v>
      </c>
      <c r="AS32" s="88">
        <f>$E32^EXP(Parameter!$D$291+Parameter!$D$297*((LN($B32*21/30.2))))</f>
        <v>0.21838101202970597</v>
      </c>
      <c r="AT32" s="12">
        <f>$D32^EXP(Parameter!$D$305+Parameter!$D$307-Parameter!$D$306+(Parameter!$D$311+Parameter!$D$313-Parameter!$D$312)*((LN($B32*21/30.2))))</f>
        <v>0.42685791705022319</v>
      </c>
      <c r="AU32" s="88">
        <f>$E32^EXP(Parameter!$D$291+Parameter!$D$293-Parameter!$D$292+(Parameter!$D$297+Parameter!$D$299-Parameter!$D$298)*((LN($B32*21/30.2))))</f>
        <v>0.32231635344232296</v>
      </c>
      <c r="AV32" s="12">
        <f>$D32^EXP(Parameter!$D$308+Parameter!$D$314*((LN($B32*21/30.2))))</f>
        <v>0.53379900255403467</v>
      </c>
      <c r="AW32" s="88">
        <f>$E32^EXP(Parameter!$D$294+Parameter!$D$300*((LN($B32*21/30.2))))</f>
        <v>0.27836674646147019</v>
      </c>
      <c r="AX32" s="12">
        <f>$D32^EXP(Parameter!$D$305+Parameter!$D$309-Parameter!$D$306+(Parameter!$D$311+Parameter!$D$315-Parameter!$D$312)*((LN($B32*21/30.2))))</f>
        <v>0.4079507862094281</v>
      </c>
      <c r="AY32" s="88">
        <f>$E32^EXP(Parameter!$D$291+Parameter!$D$295-Parameter!$D$292+(Parameter!$D$297+Parameter!$D$301-Parameter!$D$298)*((LN($B32*21/30.2))))</f>
        <v>0.28922151977499938</v>
      </c>
      <c r="AZ32" s="12">
        <f>$D32^EXP(Parameter!D$305-Parameter!D$306+(Parameter!D$311-Parameter!D$312)*((LN($B32*21/30.2))))</f>
        <v>0.34816682475128952</v>
      </c>
      <c r="BA32" s="88">
        <f>$E32^EXP(Parameter!$D$291-Parameter!$D$292+(Parameter!$D$297-Parameter!$D$298)*((LN($B32*21/30.2))))</f>
        <v>0.11750758560458043</v>
      </c>
      <c r="BB32" s="89">
        <f>$D32^EXP(Parameter!$D$231)</f>
        <v>0.36846164203204657</v>
      </c>
      <c r="BC32" s="90">
        <f>$E32^EXP(Parameter!$D$216)</f>
        <v>0.12523804509399877</v>
      </c>
      <c r="BD32" s="91">
        <f>$D32^EXP(Parameter!$D$232)</f>
        <v>0.43324366437211648</v>
      </c>
      <c r="BE32" s="90">
        <f>$E32^EXP(Parameter!$D$217)</f>
        <v>0.20964515075393456</v>
      </c>
      <c r="BF32" s="91">
        <f>$D32^EXP(Parameter!$D$234)</f>
        <v>0.3244207802541722</v>
      </c>
      <c r="BG32" s="91">
        <f>$E32^EXP(Parameter!$D$219)</f>
        <v>0.28219934689075704</v>
      </c>
      <c r="BH32" s="91">
        <f>$D32^EXP(Parameter!$D$235)</f>
        <v>0.54774305438489435</v>
      </c>
      <c r="BI32" s="91">
        <f>$E32^EXP(Parameter!$D$220)</f>
        <v>0.30124392429568714</v>
      </c>
      <c r="BJ32" s="91">
        <f>$D32^EXP(Parameter!$D$236)</f>
        <v>0.3058640644319377</v>
      </c>
      <c r="BK32" s="91">
        <f>$E32^EXP(Parameter!$D$221)</f>
        <v>0.58137165322292605</v>
      </c>
      <c r="BL32" s="91">
        <f>$D32^EXP(Parameter!$D$233)</f>
        <v>0.41469137159460084</v>
      </c>
      <c r="BM32" s="91">
        <f>$E32^EXP(Parameter!$D$218)</f>
        <v>0.27827792527188694</v>
      </c>
      <c r="BN32" s="90">
        <f>$D32^EXP(Parameter!$D$268)</f>
        <v>0.37434738153397679</v>
      </c>
      <c r="BO32" s="91">
        <f>$E32^EXP(Parameter!$D$246)</f>
        <v>0.1236819786066562</v>
      </c>
      <c r="BP32" s="91">
        <f>$D32^EXP(Parameter!$D$269)</f>
        <v>0.45020549300400864</v>
      </c>
      <c r="BQ32" s="91">
        <f>$E32^EXP(Parameter!$D$247)</f>
        <v>0.20964515075393456</v>
      </c>
      <c r="BR32" s="91">
        <f>$D32^EXP(Parameter!$D$271)</f>
        <v>0.34016170618804642</v>
      </c>
      <c r="BS32" s="91">
        <f>$E32^EXP(Parameter!$D$249)</f>
        <v>0.28362818811374307</v>
      </c>
      <c r="BT32" s="91">
        <f>$D32^EXP(Parameter!$D$272)</f>
        <v>0.54807270211252357</v>
      </c>
      <c r="BU32" s="91">
        <f>$E32^EXP(Parameter!$D$250)</f>
        <v>0.30269026962796119</v>
      </c>
      <c r="BV32" s="91">
        <f>$D32^EXP(Parameter!$D$273)</f>
        <v>0.35889767479152263</v>
      </c>
      <c r="BW32" s="91">
        <f>$E32^EXP(Parameter!$D$251)</f>
        <v>0.56607228724505942</v>
      </c>
      <c r="BX32" s="91">
        <f>$D32^EXP(Parameter!$D$270)</f>
        <v>0.43505486152469064</v>
      </c>
      <c r="BY32" s="91">
        <f>$E32^EXP(Parameter!$D$248)</f>
        <v>0.27721050926761853</v>
      </c>
      <c r="BZ32" s="90">
        <f>$D32^EXP(Parameter!$D$208)</f>
        <v>0.43614085341338799</v>
      </c>
      <c r="CA32" s="90">
        <f>$E32^EXP(Parameter!$D$200)</f>
        <v>0.17269028422306229</v>
      </c>
      <c r="CB32" s="90">
        <f>$D32^EXP(Parameter!$D$209)</f>
        <v>0.41396124469867801</v>
      </c>
      <c r="CC32" s="90">
        <f>$E32^EXP(Parameter!$D$201)</f>
        <v>0.20151534749014438</v>
      </c>
      <c r="CD32" s="90">
        <f>$D32^EXP(Parameter!$D$211)</f>
        <v>0.42380239099842759</v>
      </c>
      <c r="CE32" s="90">
        <f>$E32^EXP(Parameter!$D$203)</f>
        <v>0.30884950800760502</v>
      </c>
      <c r="CF32" s="90">
        <f>$D32^EXP(Parameter!$D$212)</f>
        <v>0.52570346302857629</v>
      </c>
      <c r="CG32" s="90">
        <f>$E32^EXP(Parameter!$D$204)</f>
        <v>0.27899003345166673</v>
      </c>
      <c r="CH32" s="91">
        <f>$D32^EXP(Parameter!$D$213)</f>
        <v>0.40042551010804533</v>
      </c>
      <c r="CI32" s="90">
        <f>$E32^EXP(Parameter!$D$205)</f>
        <v>0.32889178982637485</v>
      </c>
      <c r="CJ32" s="91">
        <f>$D32^EXP(Parameter!$D$210)</f>
        <v>0.34199609712452445</v>
      </c>
      <c r="CK32" s="90">
        <f>$E32^EXP(Parameter!$D$202)</f>
        <v>0.16251337690862427</v>
      </c>
      <c r="CL32" s="12">
        <f>$D32^EXP(Parameter!$D$170+Parameter!$D$177*(LN($B32/30.2*21)))</f>
        <v>0.4159306715552028</v>
      </c>
      <c r="CM32" s="12">
        <f>$D32^EXP(Parameter!$D$155+Parameter!$D$162*(LN($B32/30.2*21)))</f>
        <v>0.58791864833318841</v>
      </c>
      <c r="CN32" s="12">
        <f>$D32^EXP(Parameter!$D$171+Parameter!$D$178*(LN($B32/30.2*21)))</f>
        <v>0.40052655272921078</v>
      </c>
      <c r="CO32" s="12">
        <f>$D32^EXP(Parameter!$D$156+Parameter!$D$163*(LN($B32/30.2*21)))</f>
        <v>0.60038317912520633</v>
      </c>
      <c r="CP32" s="12">
        <f>$D32^EXP(Parameter!$D$173+Parameter!$D$180*(LN($B32/30.2*21)))</f>
        <v>0.40414250567693544</v>
      </c>
      <c r="CQ32" s="12">
        <f>$D32^EXP(Parameter!$D$158+Parameter!$D$165*(LN($B32/30.2*21)))</f>
        <v>0.6585351657702373</v>
      </c>
      <c r="CR32" s="12">
        <f>$D32^EXP(Parameter!$D$174+Parameter!$D$181*(LN($B32/30.2*21)))</f>
        <v>0.48357983763744444</v>
      </c>
      <c r="CS32" s="12">
        <f>$D32^EXP(Parameter!$D$159+Parameter!$D$166*(LN($B32/30.2*21)))</f>
        <v>0.65144519251710842</v>
      </c>
      <c r="CT32" s="12">
        <f>$D32^EXP(Parameter!$D$175+Parameter!$D$182*(LN($B32/30.2*21)))</f>
        <v>0.35414237069431842</v>
      </c>
      <c r="CU32" s="12">
        <f>$D32^EXP(Parameter!$D$160+Parameter!$D$167*(LN($B32/30.2*21)))</f>
        <v>0.59832726374411127</v>
      </c>
      <c r="CV32" s="12">
        <f>$D32^EXP(Parameter!$D$172+Parameter!$D$179*(LN($B32/30.2*21)))</f>
        <v>0.31361819084075321</v>
      </c>
      <c r="CW32" s="41">
        <f>$D32^EXP(Parameter!$D$157+Parameter!$D$164*(LN($B32/30.2*21)))</f>
        <v>0.34270435309759101</v>
      </c>
      <c r="CX32" s="12">
        <f t="shared" si="2"/>
        <v>0.37530223690442022</v>
      </c>
      <c r="CY32" s="85">
        <v>0.173486573732588</v>
      </c>
      <c r="CZ32" s="12">
        <f t="shared" si="3"/>
        <v>0.38730228592062754</v>
      </c>
      <c r="DA32" s="85">
        <v>0.240473516996345</v>
      </c>
      <c r="DB32" s="12">
        <f t="shared" si="4"/>
        <v>0.3917530942383099</v>
      </c>
      <c r="DC32" s="41">
        <v>0.32931278735417402</v>
      </c>
      <c r="DD32" s="12">
        <f t="shared" si="5"/>
        <v>0.4576962021962791</v>
      </c>
      <c r="DE32" s="85">
        <v>0.28543030560327998</v>
      </c>
      <c r="DF32" s="12">
        <f t="shared" si="6"/>
        <v>0.32582146949067359</v>
      </c>
      <c r="DG32" s="41">
        <v>0.31200632837614301</v>
      </c>
      <c r="DH32" s="12">
        <f t="shared" si="7"/>
        <v>0.31197044405934071</v>
      </c>
      <c r="DI32" s="41">
        <v>0.10379051865102699</v>
      </c>
      <c r="DJ32" s="46">
        <v>27</v>
      </c>
      <c r="DK32" s="44">
        <v>7.3272812901993306E-2</v>
      </c>
      <c r="DL32" s="44">
        <v>0.119020905257405</v>
      </c>
      <c r="DM32" s="44">
        <v>0.166567525108864</v>
      </c>
      <c r="DN32" s="44">
        <v>0.146034456889412</v>
      </c>
      <c r="DO32" s="44">
        <v>0.25689519671961197</v>
      </c>
      <c r="DP32" s="44">
        <v>0.23383004658141901</v>
      </c>
      <c r="DQ32" s="44">
        <v>0.26846657096056897</v>
      </c>
      <c r="DR32" s="45">
        <v>0.34929812036367602</v>
      </c>
      <c r="DS32" s="45">
        <v>0.43520859714923699</v>
      </c>
      <c r="DT32" s="45">
        <v>0.41475443941614398</v>
      </c>
      <c r="DU32" s="45">
        <v>0.35712771117659697</v>
      </c>
      <c r="DV32" s="45">
        <v>0.42647053561824799</v>
      </c>
      <c r="DW32" s="45">
        <v>0.52508348836970897</v>
      </c>
      <c r="DX32" s="45">
        <v>0.38614325906219998</v>
      </c>
    </row>
    <row r="33" spans="1:128">
      <c r="A33" s="43">
        <f t="shared" si="0"/>
        <v>2.6876712328767125</v>
      </c>
      <c r="B33" s="18">
        <v>29</v>
      </c>
      <c r="C33" s="12">
        <v>616</v>
      </c>
      <c r="D33" s="12">
        <v>0.33331230531277101</v>
      </c>
      <c r="E33" s="12">
        <v>6.8455696474986893E-2</v>
      </c>
      <c r="F33" s="92">
        <f>$D33^Parameter!$D$325</f>
        <v>0.4244475694011694</v>
      </c>
      <c r="G33" s="92">
        <f>$E33^Parameter!$D$318</f>
        <v>0.1450423765750275</v>
      </c>
      <c r="H33" s="92">
        <f>$D33^Parameter!$D$326</f>
        <v>0.41522269020165148</v>
      </c>
      <c r="I33" s="92">
        <f>$E33^Parameter!$D$319</f>
        <v>0.17974720241853356</v>
      </c>
      <c r="J33" s="92">
        <f>$D33^Parameter!$D$328</f>
        <v>0.43292506087251764</v>
      </c>
      <c r="K33" s="92">
        <f>$E33^Parameter!$D$321</f>
        <v>0.30485017584078816</v>
      </c>
      <c r="L33" s="92">
        <f>$D33^Parameter!$D$329</f>
        <v>0.54050131452994921</v>
      </c>
      <c r="M33" s="92">
        <f>$E33^Parameter!$D$322</f>
        <v>0.26875137862776161</v>
      </c>
      <c r="N33" s="92">
        <f>$D33^Parameter!$D$330</f>
        <v>0.41068570973540786</v>
      </c>
      <c r="O33" s="92">
        <f>$E33^Parameter!$D$323</f>
        <v>0.34210847840358516</v>
      </c>
      <c r="P33" s="92">
        <f>$D33^Parameter!$D$327</f>
        <v>0.35136175096050493</v>
      </c>
      <c r="Q33" s="92">
        <f>$E33^Parameter!$D$320</f>
        <v>0.14739489758202079</v>
      </c>
      <c r="R33" s="12">
        <f>$D33^EXP(Parameter!$D$96+Parameter!$D$103*(($B33/30.2*21)^(1)))</f>
        <v>0.35926578125408987</v>
      </c>
      <c r="S33" s="12">
        <f>$E33^EXP(Parameter!$D$81+Parameter!$D$88*($B33/30.2*21)^(-2))</f>
        <v>0.19205029272374557</v>
      </c>
      <c r="T33" s="12">
        <f>$D33^EXP(Parameter!$D$97+Parameter!$D$104*(($B33*21/30.2)^(1)))</f>
        <v>0.37434284283476127</v>
      </c>
      <c r="U33" s="12">
        <f>$E33^EXP(Parameter!$D$82+Parameter!$D$89*($B33/30.2*21)^(-2))</f>
        <v>0.22187351895584731</v>
      </c>
      <c r="V33" s="12">
        <f>$D33^EXP(Parameter!$D$99+Parameter!$D$106*(($B33*21/30.2)^(1)))</f>
        <v>0.37777715316712518</v>
      </c>
      <c r="W33" s="12">
        <f>$E33^EXP(Parameter!$D$84+Parameter!$D$91*($B33/30.2*21)^(-2))</f>
        <v>0.35195788309635906</v>
      </c>
      <c r="X33" s="12">
        <f>$D33^EXP(Parameter!$D$100+Parameter!$D$107*(($B33*21/30.2)^(1)))</f>
        <v>0.43952022964887211</v>
      </c>
      <c r="Y33" s="12">
        <f>$E33^EXP(Parameter!$D$85+Parameter!$D$92*($B33/30.2*21)^(-2))</f>
        <v>0.30868804850322612</v>
      </c>
      <c r="Z33" s="12">
        <f>$D33^EXP(Parameter!$D$101+Parameter!$D$108*(($B33*21/30.2)^(1)))</f>
        <v>0.30792186600134591</v>
      </c>
      <c r="AA33" s="12">
        <f>$E33^EXP(Parameter!$D$86+Parameter!$D$93*($B33/30.2*21)^(-2))</f>
        <v>0.34391209550432483</v>
      </c>
      <c r="AB33" s="12">
        <f>$D33^EXP(Parameter!$D$98+Parameter!$D$105*(($B33*21/30.2)^(1)))</f>
        <v>0.29844767631383501</v>
      </c>
      <c r="AC33" s="12">
        <f>$E33^EXP(Parameter!$D$83+Parameter!$D$90*($B33/30.2*21)^(-2))</f>
        <v>0.15311448929949018</v>
      </c>
      <c r="AD33" s="87">
        <f>$D33^EXP(Parameter!$D$133+Parameter!$D$140*(($B33*21/30.2)^(-0.5))+Parameter!$D$147*((LN($B33*21/30.2))))</f>
        <v>0.34136721375116735</v>
      </c>
      <c r="AE33" s="12">
        <f>$E33^EXP(Parameter!$D$111+Parameter!$D$118*(($B33*21/30.2)^(-1))+Parameter!$D$125*(($B33*21/30.2)^(-0.5)))</f>
        <v>0.27219726495896901</v>
      </c>
      <c r="AF33" s="12">
        <f>$D33^EXP(Parameter!$D$134+Parameter!$D$141*(($B33*21/30.2)^(-0.5))+Parameter!$D$148*((LN($B33*21/30.2))))</f>
        <v>0.34931539658080474</v>
      </c>
      <c r="AG33" s="12">
        <f>$E33^EXP(Parameter!$D$112+Parameter!$D$119*(($B33*21/30.2)^(-1))+Parameter!$D$126*(($B33*21/30.2)^(-0.5)))</f>
        <v>0.22035335423684413</v>
      </c>
      <c r="AH33" s="12">
        <f>$D33^EXP(Parameter!$D$136+Parameter!$D$143*(($B33*21/30.2)^(-0.5))+Parameter!$D$150*((LN($B33*21/30.2))))</f>
        <v>0.35017219597548899</v>
      </c>
      <c r="AI33" s="12">
        <f>$E33^EXP(Parameter!$D$114+Parameter!$D$121*(($B33*21/30.2)^(-1))+Parameter!$D$128*(($B33*21/30.2)^(-0.5)))</f>
        <v>0.19700253220041541</v>
      </c>
      <c r="AJ33" s="12">
        <f>$D33^EXP(Parameter!$D$137+Parameter!$D$144*(($B33*21/30.2)^(-0.5))+Parameter!$D$151*((LN($B33*21/30.2))))</f>
        <v>0.42107550017716033</v>
      </c>
      <c r="AK33" s="12">
        <f>$E33^EXP(Parameter!$D$115+Parameter!$D$122*(($B33*21/30.2)^(-1))+Parameter!$D$129*(($B33*21/30.2)^(-0.5)))</f>
        <v>0.24971463745291961</v>
      </c>
      <c r="AL33" s="12">
        <f>$D33^EXP(Parameter!$D$138+Parameter!$D$145*(($B33*21/30.2)^(-0.5))+Parameter!$D$152*((LN($B33*21/30.2))))</f>
        <v>0.22062698415416349</v>
      </c>
      <c r="AM33" s="12">
        <f>$E33^EXP(Parameter!$D$116+Parameter!$D$123*(($B33*21/30.2)^(-1))+Parameter!$D$130*(($B33*21/30.2)^(-0.5)))</f>
        <v>0.14247367435417066</v>
      </c>
      <c r="AN33" s="12">
        <f>$D33^EXP(Parameter!$D$135+Parameter!$D$142*(($B33*21/30.2)^(-0.5))+Parameter!$D$149*((LN($B33*21/30.2))))</f>
        <v>0.2641384433699398</v>
      </c>
      <c r="AO33" s="12">
        <f>$E33^EXP(Parameter!$D$113+Parameter!$D$120*(($B33*21/30.2)^(-1))+Parameter!$D$127*(($B33*21/30.2)^(-0.5)))</f>
        <v>2.6534438019557873E-2</v>
      </c>
      <c r="AP33" s="87">
        <f>$D33^EXP(Parameter!$D$304+Parameter!$D$310*((LN($B33*21/30.2))))</f>
        <v>0.42704241273719418</v>
      </c>
      <c r="AQ33" s="88">
        <f>$E33^EXP(Parameter!$D$290+Parameter!$D$296*((LN($B33*21/30.2))))</f>
        <v>0.16587009563043442</v>
      </c>
      <c r="AR33" s="12">
        <f>$D33^EXP(Parameter!$D$305+Parameter!$D$311*((LN($B33*21/30.2))))</f>
        <v>0.40086953955912813</v>
      </c>
      <c r="AS33" s="88">
        <f>$E33^EXP(Parameter!$D$291+Parameter!$D$297*((LN($B33*21/30.2))))</f>
        <v>0.20968682240119826</v>
      </c>
      <c r="AT33" s="12">
        <f>$D33^EXP(Parameter!$D$305+Parameter!$D$307-Parameter!$D$306+(Parameter!$D$311+Parameter!$D$313-Parameter!$D$312)*((LN($B33*21/30.2))))</f>
        <v>0.41494471056199467</v>
      </c>
      <c r="AU33" s="88">
        <f>$E33^EXP(Parameter!$D$291+Parameter!$D$293-Parameter!$D$292+(Parameter!$D$297+Parameter!$D$299-Parameter!$D$298)*((LN($B33*21/30.2))))</f>
        <v>0.31162897064205219</v>
      </c>
      <c r="AV33" s="12">
        <f>$D33^EXP(Parameter!$D$308+Parameter!$D$314*((LN($B33*21/30.2))))</f>
        <v>0.52156908772239086</v>
      </c>
      <c r="AW33" s="88">
        <f>$E33^EXP(Parameter!$D$294+Parameter!$D$300*((LN($B33*21/30.2))))</f>
        <v>0.26846865644323059</v>
      </c>
      <c r="AX33" s="12">
        <f>$D33^EXP(Parameter!$D$305+Parameter!$D$309-Parameter!$D$306+(Parameter!$D$311+Parameter!$D$315-Parameter!$D$312)*((LN($B33*21/30.2))))</f>
        <v>0.39517475061633289</v>
      </c>
      <c r="AY33" s="88">
        <f>$E33^EXP(Parameter!$D$291+Parameter!$D$295-Parameter!$D$292+(Parameter!$D$297+Parameter!$D$301-Parameter!$D$298)*((LN($B33*21/30.2))))</f>
        <v>0.27482408996407542</v>
      </c>
      <c r="AZ33" s="12">
        <f>$D33^EXP(Parameter!D$305-Parameter!D$306+(Parameter!D$311-Parameter!D$312)*((LN($B33*21/30.2))))</f>
        <v>0.33586363960841298</v>
      </c>
      <c r="BA33" s="88">
        <f>$E33^EXP(Parameter!$D$291-Parameter!$D$292+(Parameter!$D$297-Parameter!$D$298)*((LN($B33*21/30.2))))</f>
        <v>0.10817379131313515</v>
      </c>
      <c r="BB33" s="89">
        <f>$D33^EXP(Parameter!$D$231)</f>
        <v>0.35754146837794243</v>
      </c>
      <c r="BC33" s="90">
        <f>$E33^EXP(Parameter!$D$216)</f>
        <v>0.11800861195009474</v>
      </c>
      <c r="BD33" s="91">
        <f>$D33^EXP(Parameter!$D$232)</f>
        <v>0.42246030076970348</v>
      </c>
      <c r="BE33" s="90">
        <f>$E33^EXP(Parameter!$D$217)</f>
        <v>0.20047760931514644</v>
      </c>
      <c r="BF33" s="91">
        <f>$D33^EXP(Parameter!$D$234)</f>
        <v>0.31360064279357186</v>
      </c>
      <c r="BG33" s="91">
        <f>$E33^EXP(Parameter!$D$219)</f>
        <v>0.27216422925519118</v>
      </c>
      <c r="BH33" s="91">
        <f>$D33^EXP(Parameter!$D$235)</f>
        <v>0.53789739245164481</v>
      </c>
      <c r="BI33" s="91">
        <f>$E33^EXP(Parameter!$D$220)</f>
        <v>0.29107510270993042</v>
      </c>
      <c r="BJ33" s="91">
        <f>$D33^EXP(Parameter!$D$236)</f>
        <v>0.29513854287060498</v>
      </c>
      <c r="BK33" s="91">
        <f>$E33^EXP(Parameter!$D$221)</f>
        <v>0.57241707018806609</v>
      </c>
      <c r="BL33" s="91">
        <f>$D33^EXP(Parameter!$D$233)</f>
        <v>0.40383684443504703</v>
      </c>
      <c r="BM33" s="91">
        <f>$E33^EXP(Parameter!$D$218)</f>
        <v>0.26827479274575711</v>
      </c>
      <c r="BN33" s="90">
        <f>$D33^EXP(Parameter!$D$268)</f>
        <v>0.36342627788824494</v>
      </c>
      <c r="BO33" s="91">
        <f>$E33^EXP(Parameter!$D$246)</f>
        <v>0.1165006759782786</v>
      </c>
      <c r="BP33" s="91">
        <f>$D33^EXP(Parameter!$D$269)</f>
        <v>0.43950826547225613</v>
      </c>
      <c r="BQ33" s="91">
        <f>$E33^EXP(Parameter!$D$247)</f>
        <v>0.20047760931514644</v>
      </c>
      <c r="BR33" s="91">
        <f>$D33^EXP(Parameter!$D$271)</f>
        <v>0.32928635787869609</v>
      </c>
      <c r="BS33" s="91">
        <f>$E33^EXP(Parameter!$D$249)</f>
        <v>0.27358180179578667</v>
      </c>
      <c r="BT33" s="91">
        <f>$D33^EXP(Parameter!$D$272)</f>
        <v>0.53823087249295531</v>
      </c>
      <c r="BU33" s="91">
        <f>$E33^EXP(Parameter!$D$250)</f>
        <v>0.29251272043343618</v>
      </c>
      <c r="BV33" s="91">
        <f>$D33^EXP(Parameter!$D$273)</f>
        <v>0.34798507185805011</v>
      </c>
      <c r="BW33" s="91">
        <f>$E33^EXP(Parameter!$D$251)</f>
        <v>0.55692811817067378</v>
      </c>
      <c r="BX33" s="91">
        <f>$D33^EXP(Parameter!$D$270)</f>
        <v>0.42427975020422443</v>
      </c>
      <c r="BY33" s="91">
        <f>$E33^EXP(Parameter!$D$248)</f>
        <v>0.26721635378233988</v>
      </c>
      <c r="BZ33" s="90">
        <f>$D33^EXP(Parameter!$D$208)</f>
        <v>0.42537079967581887</v>
      </c>
      <c r="CA33" s="90">
        <f>$E33^EXP(Parameter!$D$200)</f>
        <v>0.16422478015364422</v>
      </c>
      <c r="CB33" s="90">
        <f>$D33^EXP(Parameter!$D$209)</f>
        <v>0.40310442303737581</v>
      </c>
      <c r="CC33" s="90">
        <f>$E33^EXP(Parameter!$D$201)</f>
        <v>0.19248530885142265</v>
      </c>
      <c r="CD33" s="90">
        <f>$D33^EXP(Parameter!$D$211)</f>
        <v>0.4129797430003696</v>
      </c>
      <c r="CE33" s="90">
        <f>$E33^EXP(Parameter!$D$203)</f>
        <v>0.29863698284788337</v>
      </c>
      <c r="CF33" s="90">
        <f>$D33^EXP(Parameter!$D$212)</f>
        <v>0.51561547802136232</v>
      </c>
      <c r="CG33" s="90">
        <f>$E33^EXP(Parameter!$D$204)</f>
        <v>0.26898097669381488</v>
      </c>
      <c r="CH33" s="91">
        <f>$D33^EXP(Parameter!$D$213)</f>
        <v>0.38953327251186926</v>
      </c>
      <c r="CI33" s="90">
        <f>$E33^EXP(Parameter!$D$205)</f>
        <v>0.31858931225924314</v>
      </c>
      <c r="CJ33" s="91">
        <f>$D33^EXP(Parameter!$D$210)</f>
        <v>0.33111575798435183</v>
      </c>
      <c r="CK33" s="90">
        <f>$E33^EXP(Parameter!$D$202)</f>
        <v>0.15427833554358619</v>
      </c>
      <c r="CL33" s="12">
        <f>$D33^EXP(Parameter!$D$170+Parameter!$D$177*(LN($B33/30.2*21)))</f>
        <v>0.40409089753674676</v>
      </c>
      <c r="CM33" s="12">
        <f>$D33^EXP(Parameter!$D$155+Parameter!$D$162*(LN($B33/30.2*21)))</f>
        <v>0.58139963946936268</v>
      </c>
      <c r="CN33" s="12">
        <f>$D33^EXP(Parameter!$D$171+Parameter!$D$178*(LN($B33/30.2*21)))</f>
        <v>0.38910613059511096</v>
      </c>
      <c r="CO33" s="12">
        <f>$D33^EXP(Parameter!$D$156+Parameter!$D$163*(LN($B33/30.2*21)))</f>
        <v>0.5928355774988292</v>
      </c>
      <c r="CP33" s="12">
        <f>$D33^EXP(Parameter!$D$173+Parameter!$D$180*(LN($B33/30.2*21)))</f>
        <v>0.39236989093409136</v>
      </c>
      <c r="CQ33" s="12">
        <f>$D33^EXP(Parameter!$D$158+Parameter!$D$165*(LN($B33/30.2*21)))</f>
        <v>0.65082770375265742</v>
      </c>
      <c r="CR33" s="12">
        <f>$D33^EXP(Parameter!$D$174+Parameter!$D$181*(LN($B33/30.2*21)))</f>
        <v>0.47075764328868808</v>
      </c>
      <c r="CS33" s="12">
        <f>$D33^EXP(Parameter!$D$159+Parameter!$D$166*(LN($B33/30.2*21)))</f>
        <v>0.64444968577923911</v>
      </c>
      <c r="CT33" s="12">
        <f>$D33^EXP(Parameter!$D$175+Parameter!$D$182*(LN($B33/30.2*21)))</f>
        <v>0.34072544196453164</v>
      </c>
      <c r="CU33" s="12">
        <f>$D33^EXP(Parameter!$D$160+Parameter!$D$167*(LN($B33/30.2*21)))</f>
        <v>0.58713363756962733</v>
      </c>
      <c r="CV33" s="12">
        <f>$D33^EXP(Parameter!$D$172+Parameter!$D$179*(LN($B33/30.2*21)))</f>
        <v>0.30147863231797106</v>
      </c>
      <c r="CW33" s="41">
        <f>$D33^EXP(Parameter!$D$157+Parameter!$D$164*(LN($B33/30.2*21)))</f>
        <v>0.32813756687477075</v>
      </c>
      <c r="CX33" s="12">
        <f t="shared" si="2"/>
        <v>0.35926578125408987</v>
      </c>
      <c r="CY33" s="85">
        <v>0.167080180548066</v>
      </c>
      <c r="CZ33" s="12">
        <f t="shared" si="3"/>
        <v>0.37434284283476127</v>
      </c>
      <c r="DA33" s="85">
        <v>0.232613393218388</v>
      </c>
      <c r="DB33" s="12">
        <f t="shared" si="4"/>
        <v>0.37777715316712518</v>
      </c>
      <c r="DC33" s="41">
        <v>0.31758159393901397</v>
      </c>
      <c r="DD33" s="12">
        <f t="shared" si="5"/>
        <v>0.43952022964887211</v>
      </c>
      <c r="DE33" s="85">
        <v>0.27529765462406403</v>
      </c>
      <c r="DF33" s="12">
        <f t="shared" si="6"/>
        <v>0.30792186600134591</v>
      </c>
      <c r="DG33" s="41">
        <v>0.29592200883591702</v>
      </c>
      <c r="DH33" s="12">
        <f t="shared" si="7"/>
        <v>0.29844767631383501</v>
      </c>
      <c r="DI33" s="41">
        <v>9.1906638581205E-2</v>
      </c>
      <c r="DJ33" s="46">
        <v>28</v>
      </c>
      <c r="DK33" s="44">
        <v>6.7634653938786995E-2</v>
      </c>
      <c r="DL33" s="44">
        <v>0.110978286849957</v>
      </c>
      <c r="DM33" s="44">
        <v>0.156489626640925</v>
      </c>
      <c r="DN33" s="44">
        <v>0.136785325043947</v>
      </c>
      <c r="DO33" s="44">
        <v>0.24393113075473499</v>
      </c>
      <c r="DP33" s="44">
        <v>0.22149564914021599</v>
      </c>
      <c r="DQ33" s="44">
        <v>0.25521204611845899</v>
      </c>
      <c r="DR33" s="45">
        <v>0.33822976342397698</v>
      </c>
      <c r="DS33" s="45">
        <v>0.42337403594614298</v>
      </c>
      <c r="DT33" s="45">
        <v>0.403050604916045</v>
      </c>
      <c r="DU33" s="45">
        <v>0.345965638766288</v>
      </c>
      <c r="DV33" s="45">
        <v>0.41468791795191301</v>
      </c>
      <c r="DW33" s="45">
        <v>0.51305012998926902</v>
      </c>
      <c r="DX33" s="45">
        <v>0.37467611441291898</v>
      </c>
    </row>
    <row r="34" spans="1:128">
      <c r="A34" s="43">
        <f t="shared" si="0"/>
        <v>2.7479452054794518</v>
      </c>
      <c r="B34" s="18">
        <v>30</v>
      </c>
      <c r="C34" s="12">
        <v>638</v>
      </c>
      <c r="D34" s="12">
        <v>0.32293335810255203</v>
      </c>
      <c r="E34" s="12">
        <v>6.3619558940737495E-2</v>
      </c>
      <c r="F34" s="92">
        <f>$D34^Parameter!$D$325</f>
        <v>0.41410270633301932</v>
      </c>
      <c r="G34" s="92">
        <f>$E34^Parameter!$D$318</f>
        <v>0.13758949315446367</v>
      </c>
      <c r="H34" s="92">
        <f>$D34^Parameter!$D$326</f>
        <v>0.40484644214585658</v>
      </c>
      <c r="I34" s="92">
        <f>$E34^Parameter!$D$319</f>
        <v>0.17151338508900621</v>
      </c>
      <c r="J34" s="92">
        <f>$D34^Parameter!$D$328</f>
        <v>0.42261415234296162</v>
      </c>
      <c r="K34" s="92">
        <f>$E34^Parameter!$D$321</f>
        <v>0.29511457560905691</v>
      </c>
      <c r="L34" s="92">
        <f>$D34^Parameter!$D$329</f>
        <v>0.53101064690218402</v>
      </c>
      <c r="M34" s="92">
        <f>$E34^Parameter!$D$322</f>
        <v>0.25927427015765636</v>
      </c>
      <c r="N34" s="92">
        <f>$D34^Parameter!$D$330</f>
        <v>0.40029618957363755</v>
      </c>
      <c r="O34" s="92">
        <f>$E34^Parameter!$D$323</f>
        <v>0.3322280227977682</v>
      </c>
      <c r="P34" s="92">
        <f>$D34^Parameter!$D$327</f>
        <v>0.34093806274583649</v>
      </c>
      <c r="Q34" s="92">
        <f>$E34^Parameter!$D$320</f>
        <v>0.13988260996861171</v>
      </c>
      <c r="R34" s="12">
        <f>$D34^EXP(Parameter!$D$96+Parameter!$D$103*(($B34/30.2*21)^(1)))</f>
        <v>0.3437238105459241</v>
      </c>
      <c r="S34" s="12">
        <f>$E34^EXP(Parameter!$D$81+Parameter!$D$88*($B34/30.2*21)^(-2))</f>
        <v>0.18361267400213549</v>
      </c>
      <c r="T34" s="12">
        <f>$D34^EXP(Parameter!$D$97+Parameter!$D$104*(($B34*21/30.2)^(1)))</f>
        <v>0.36185431430192255</v>
      </c>
      <c r="U34" s="12">
        <f>$E34^EXP(Parameter!$D$82+Parameter!$D$89*($B34/30.2*21)^(-2))</f>
        <v>0.21294916133671474</v>
      </c>
      <c r="V34" s="12">
        <f>$D34^EXP(Parameter!$D$99+Parameter!$D$106*(($B34*21/30.2)^(1)))</f>
        <v>0.36426602686776827</v>
      </c>
      <c r="W34" s="12">
        <f>$E34^EXP(Parameter!$D$84+Parameter!$D$91*($B34/30.2*21)^(-2))</f>
        <v>0.34210361977271359</v>
      </c>
      <c r="X34" s="12">
        <f>$D34^EXP(Parameter!$D$100+Parameter!$D$107*(($B34*21/30.2)^(1)))</f>
        <v>0.4216542892341511</v>
      </c>
      <c r="Y34" s="12">
        <f>$E34^EXP(Parameter!$D$85+Parameter!$D$92*($B34/30.2*21)^(-2))</f>
        <v>0.29896108456081416</v>
      </c>
      <c r="Z34" s="12">
        <f>$D34^EXP(Parameter!$D$101+Parameter!$D$108*(($B34*21/30.2)^(1)))</f>
        <v>0.29064573673849464</v>
      </c>
      <c r="AA34" s="12">
        <f>$E34^EXP(Parameter!$D$86+Parameter!$D$93*($B34/30.2*21)^(-2))</f>
        <v>0.33399860155923672</v>
      </c>
      <c r="AB34" s="12">
        <f>$D34^EXP(Parameter!$D$98+Parameter!$D$105*(($B34*21/30.2)^(1)))</f>
        <v>0.28549595571659581</v>
      </c>
      <c r="AC34" s="12">
        <f>$E34^EXP(Parameter!$D$83+Parameter!$D$90*($B34/30.2*21)^(-2))</f>
        <v>0.14544433125828571</v>
      </c>
      <c r="AD34" s="87">
        <f>$D34^EXP(Parameter!$D$133+Parameter!$D$140*(($B34*21/30.2)^(-0.5))+Parameter!$D$147*((LN($B34*21/30.2))))</f>
        <v>0.32257102798461756</v>
      </c>
      <c r="AE34" s="12">
        <f>$E34^EXP(Parameter!$D$111+Parameter!$D$118*(($B34*21/30.2)^(-1))+Parameter!$D$125*(($B34*21/30.2)^(-0.5)))</f>
        <v>0.26614357634811986</v>
      </c>
      <c r="AF34" s="12">
        <f>$D34^EXP(Parameter!$D$134+Parameter!$D$141*(($B34*21/30.2)^(-0.5))+Parameter!$D$148*((LN($B34*21/30.2))))</f>
        <v>0.33515427715587587</v>
      </c>
      <c r="AG34" s="12">
        <f>$E34^EXP(Parameter!$D$112+Parameter!$D$119*(($B34*21/30.2)^(-1))+Parameter!$D$126*(($B34*21/30.2)^(-0.5)))</f>
        <v>0.21177762990569116</v>
      </c>
      <c r="AH34" s="12">
        <f>$D34^EXP(Parameter!$D$136+Parameter!$D$143*(($B34*21/30.2)^(-0.5))+Parameter!$D$150*((LN($B34*21/30.2))))</f>
        <v>0.33220301652267759</v>
      </c>
      <c r="AI34" s="12">
        <f>$E34^EXP(Parameter!$D$114+Parameter!$D$121*(($B34*21/30.2)^(-1))+Parameter!$D$128*(($B34*21/30.2)^(-0.5)))</f>
        <v>0.18440040847870265</v>
      </c>
      <c r="AJ34" s="12">
        <f>$D34^EXP(Parameter!$D$137+Parameter!$D$144*(($B34*21/30.2)^(-0.5))+Parameter!$D$151*((LN($B34*21/30.2))))</f>
        <v>0.40038433875638219</v>
      </c>
      <c r="AK34" s="12">
        <f>$E34^EXP(Parameter!$D$115+Parameter!$D$122*(($B34*21/30.2)^(-1))+Parameter!$D$129*(($B34*21/30.2)^(-0.5)))</f>
        <v>0.23948432379675866</v>
      </c>
      <c r="AL34" s="12">
        <f>$D34^EXP(Parameter!$D$138+Parameter!$D$145*(($B34*21/30.2)^(-0.5))+Parameter!$D$152*((LN($B34*21/30.2))))</f>
        <v>0.19851228513269034</v>
      </c>
      <c r="AM34" s="12">
        <f>$E34^EXP(Parameter!$D$116+Parameter!$D$123*(($B34*21/30.2)^(-1))+Parameter!$D$130*(($B34*21/30.2)^(-0.5)))</f>
        <v>0.13097689957529823</v>
      </c>
      <c r="AN34" s="12">
        <f>$D34^EXP(Parameter!$D$135+Parameter!$D$142*(($B34*21/30.2)^(-0.5))+Parameter!$D$149*((LN($B34*21/30.2))))</f>
        <v>0.25001805357358137</v>
      </c>
      <c r="AO34" s="12">
        <f>$E34^EXP(Parameter!$D$113+Parameter!$D$120*(($B34*21/30.2)^(-1))+Parameter!$D$127*(($B34*21/30.2)^(-0.5)))</f>
        <v>2.2476014159993899E-2</v>
      </c>
      <c r="AP34" s="87">
        <f>$D34^EXP(Parameter!$D$304+Parameter!$D$310*((LN($B34*21/30.2))))</f>
        <v>0.41513459629200505</v>
      </c>
      <c r="AQ34" s="88">
        <f>$E34^EXP(Parameter!$D$290+Parameter!$D$296*((LN($B34*21/30.2))))</f>
        <v>0.1593394615514028</v>
      </c>
      <c r="AR34" s="12">
        <f>$D34^EXP(Parameter!$D$305+Parameter!$D$311*((LN($B34*21/30.2))))</f>
        <v>0.38985141668483553</v>
      </c>
      <c r="AS34" s="88">
        <f>$E34^EXP(Parameter!$D$291+Parameter!$D$297*((LN($B34*21/30.2))))</f>
        <v>0.2015074273054179</v>
      </c>
      <c r="AT34" s="12">
        <f>$D34^EXP(Parameter!$D$305+Parameter!$D$307-Parameter!$D$306+(Parameter!$D$311+Parameter!$D$313-Parameter!$D$312)*((LN($B34*21/30.2))))</f>
        <v>0.40349880162660634</v>
      </c>
      <c r="AU34" s="88">
        <f>$E34^EXP(Parameter!$D$291+Parameter!$D$293-Parameter!$D$292+(Parameter!$D$297+Parameter!$D$299-Parameter!$D$298)*((LN($B34*21/30.2))))</f>
        <v>0.30146367508252619</v>
      </c>
      <c r="AV34" s="12">
        <f>$D34^EXP(Parameter!$D$308+Parameter!$D$314*((LN($B34*21/30.2))))</f>
        <v>0.50970724054679373</v>
      </c>
      <c r="AW34" s="88">
        <f>$E34^EXP(Parameter!$D$294+Parameter!$D$300*((LN($B34*21/30.2))))</f>
        <v>0.25909536422735446</v>
      </c>
      <c r="AX34" s="12">
        <f>$D34^EXP(Parameter!$D$305+Parameter!$D$309-Parameter!$D$306+(Parameter!$D$311+Parameter!$D$315-Parameter!$D$312)*((LN($B34*21/30.2))))</f>
        <v>0.38290996333692229</v>
      </c>
      <c r="AY34" s="88">
        <f>$E34^EXP(Parameter!$D$291+Parameter!$D$295-Parameter!$D$292+(Parameter!$D$297+Parameter!$D$301-Parameter!$D$298)*((LN($B34*21/30.2))))</f>
        <v>0.2611816638217207</v>
      </c>
      <c r="AZ34" s="12">
        <f>$D34^EXP(Parameter!D$305-Parameter!D$306+(Parameter!D$311-Parameter!D$312)*((LN($B34*21/30.2))))</f>
        <v>0.32412088461975785</v>
      </c>
      <c r="BA34" s="88">
        <f>$E34^EXP(Parameter!$D$291-Parameter!$D$292+(Parameter!$D$297-Parameter!$D$298)*((LN($B34*21/30.2))))</f>
        <v>9.962865548624493E-2</v>
      </c>
      <c r="BB34" s="89">
        <f>$D34^EXP(Parameter!$D$231)</f>
        <v>0.34710865518370287</v>
      </c>
      <c r="BC34" s="90">
        <f>$E34^EXP(Parameter!$D$216)</f>
        <v>0.11131572724721692</v>
      </c>
      <c r="BD34" s="91">
        <f>$D34^EXP(Parameter!$D$232)</f>
        <v>0.41210818270071736</v>
      </c>
      <c r="BE34" s="90">
        <f>$E34^EXP(Parameter!$D$217)</f>
        <v>0.19186551263300994</v>
      </c>
      <c r="BF34" s="91">
        <f>$D34^EXP(Parameter!$D$234)</f>
        <v>0.30330267021212071</v>
      </c>
      <c r="BG34" s="91">
        <f>$E34^EXP(Parameter!$D$219)</f>
        <v>0.26265731391877623</v>
      </c>
      <c r="BH34" s="91">
        <f>$D34^EXP(Parameter!$D$235)</f>
        <v>0.52837897224003982</v>
      </c>
      <c r="BI34" s="91">
        <f>$E34^EXP(Parameter!$D$220)</f>
        <v>0.28142365907612804</v>
      </c>
      <c r="BJ34" s="91">
        <f>$D34^EXP(Parameter!$D$236)</f>
        <v>0.28494858141970519</v>
      </c>
      <c r="BK34" s="91">
        <f>$E34^EXP(Parameter!$D$221)</f>
        <v>0.56375810597948484</v>
      </c>
      <c r="BL34" s="91">
        <f>$D34^EXP(Parameter!$D$233)</f>
        <v>0.39343003538016419</v>
      </c>
      <c r="BM34" s="91">
        <f>$E34^EXP(Parameter!$D$218)</f>
        <v>0.25880193969697785</v>
      </c>
      <c r="BN34" s="90">
        <f>$D34^EXP(Parameter!$D$268)</f>
        <v>0.35298763127072197</v>
      </c>
      <c r="BO34" s="91">
        <f>$E34^EXP(Parameter!$D$246)</f>
        <v>0.10985470717807891</v>
      </c>
      <c r="BP34" s="91">
        <f>$D34^EXP(Parameter!$D$269)</f>
        <v>0.4292270404110477</v>
      </c>
      <c r="BQ34" s="91">
        <f>$E34^EXP(Parameter!$D$247)</f>
        <v>0.19186551263300994</v>
      </c>
      <c r="BR34" s="91">
        <f>$D34^EXP(Parameter!$D$271)</f>
        <v>0.31892116572089668</v>
      </c>
      <c r="BS34" s="91">
        <f>$E34^EXP(Parameter!$D$249)</f>
        <v>0.26406284735935615</v>
      </c>
      <c r="BT34" s="91">
        <f>$D34^EXP(Parameter!$D$272)</f>
        <v>0.52871598606649606</v>
      </c>
      <c r="BU34" s="91">
        <f>$E34^EXP(Parameter!$D$250)</f>
        <v>0.2828516807789026</v>
      </c>
      <c r="BV34" s="91">
        <f>$D34^EXP(Parameter!$D$273)</f>
        <v>0.33756768616516086</v>
      </c>
      <c r="BW34" s="91">
        <f>$E34^EXP(Parameter!$D$251)</f>
        <v>0.54809251255641944</v>
      </c>
      <c r="BX34" s="91">
        <f>$D34^EXP(Parameter!$D$270)</f>
        <v>0.41393426405974515</v>
      </c>
      <c r="BY34" s="91">
        <f>$E34^EXP(Parameter!$D$248)</f>
        <v>0.25775303355500279</v>
      </c>
      <c r="BZ34" s="90">
        <f>$D34^EXP(Parameter!$D$208)</f>
        <v>0.41502939863422844</v>
      </c>
      <c r="CA34" s="90">
        <f>$E34^EXP(Parameter!$D$200)</f>
        <v>0.15631580977798334</v>
      </c>
      <c r="CB34" s="90">
        <f>$D34^EXP(Parameter!$D$209)</f>
        <v>0.39269596253393724</v>
      </c>
      <c r="CC34" s="90">
        <f>$E34^EXP(Parameter!$D$201)</f>
        <v>0.18401189546766633</v>
      </c>
      <c r="CD34" s="90">
        <f>$D34^EXP(Parameter!$D$211)</f>
        <v>0.40259675371245462</v>
      </c>
      <c r="CE34" s="90">
        <f>$E34^EXP(Parameter!$D$203)</f>
        <v>0.28893720156558267</v>
      </c>
      <c r="CF34" s="90">
        <f>$D34^EXP(Parameter!$D$212)</f>
        <v>0.50587475670484594</v>
      </c>
      <c r="CG34" s="90">
        <f>$E34^EXP(Parameter!$D$204)</f>
        <v>0.25950182632009461</v>
      </c>
      <c r="CH34" s="91">
        <f>$D34^EXP(Parameter!$D$213)</f>
        <v>0.37910123298549825</v>
      </c>
      <c r="CI34" s="90">
        <f>$E34^EXP(Parameter!$D$205)</f>
        <v>0.30878662814308883</v>
      </c>
      <c r="CJ34" s="91">
        <f>$D34^EXP(Parameter!$D$210)</f>
        <v>0.32074414144693653</v>
      </c>
      <c r="CK34" s="90">
        <f>$E34^EXP(Parameter!$D$202)</f>
        <v>0.146597921295747</v>
      </c>
      <c r="CL34" s="12">
        <f>$D34^EXP(Parameter!$D$170+Parameter!$D$177*(LN($B34/30.2*21)))</f>
        <v>0.39272657607083794</v>
      </c>
      <c r="CM34" s="12">
        <f>$D34^EXP(Parameter!$D$155+Parameter!$D$162*(LN($B34/30.2*21)))</f>
        <v>0.57513642566463719</v>
      </c>
      <c r="CN34" s="12">
        <f>$D34^EXP(Parameter!$D$171+Parameter!$D$178*(LN($B34/30.2*21)))</f>
        <v>0.37816243665371635</v>
      </c>
      <c r="CO34" s="12">
        <f>$D34^EXP(Parameter!$D$156+Parameter!$D$163*(LN($B34/30.2*21)))</f>
        <v>0.5855521201602919</v>
      </c>
      <c r="CP34" s="12">
        <f>$D34^EXP(Parameter!$D$173+Parameter!$D$180*(LN($B34/30.2*21)))</f>
        <v>0.3810817058636129</v>
      </c>
      <c r="CQ34" s="12">
        <f>$D34^EXP(Parameter!$D$158+Parameter!$D$165*(LN($B34/30.2*21)))</f>
        <v>0.64334835435770121</v>
      </c>
      <c r="CR34" s="12">
        <f>$D34^EXP(Parameter!$D$174+Parameter!$D$181*(LN($B34/30.2*21)))</f>
        <v>0.45836611020699725</v>
      </c>
      <c r="CS34" s="12">
        <f>$D34^EXP(Parameter!$D$159+Parameter!$D$166*(LN($B34/30.2*21)))</f>
        <v>0.63768274185266105</v>
      </c>
      <c r="CT34" s="12">
        <f>$D34^EXP(Parameter!$D$175+Parameter!$D$182*(LN($B34/30.2*21)))</f>
        <v>0.32790683458505515</v>
      </c>
      <c r="CU34" s="12">
        <f>$D34^EXP(Parameter!$D$160+Parameter!$D$167*(LN($B34/30.2*21)))</f>
        <v>0.57623230795435376</v>
      </c>
      <c r="CV34" s="12">
        <f>$D34^EXP(Parameter!$D$172+Parameter!$D$179*(LN($B34/30.2*21)))</f>
        <v>0.28993307115659489</v>
      </c>
      <c r="CW34" s="41">
        <f>$D34^EXP(Parameter!$D$157+Parameter!$D$164*(LN($B34/30.2*21)))</f>
        <v>0.31423458759266965</v>
      </c>
      <c r="CX34" s="12">
        <f t="shared" si="2"/>
        <v>0.3437238105459241</v>
      </c>
      <c r="CY34" s="85">
        <v>0.161012051866009</v>
      </c>
      <c r="CZ34" s="12">
        <f t="shared" si="3"/>
        <v>0.36185431430192255</v>
      </c>
      <c r="DA34" s="85">
        <v>0.225092522575706</v>
      </c>
      <c r="DB34" s="12">
        <f t="shared" si="4"/>
        <v>0.36426602686776827</v>
      </c>
      <c r="DC34" s="41">
        <v>0.30617495005940698</v>
      </c>
      <c r="DD34" s="12">
        <f t="shared" si="5"/>
        <v>0.4216542892341511</v>
      </c>
      <c r="DE34" s="85">
        <v>0.26552011736472603</v>
      </c>
      <c r="DF34" s="12">
        <f t="shared" si="6"/>
        <v>0.29064573673849464</v>
      </c>
      <c r="DG34" s="41">
        <v>0.28025556538831198</v>
      </c>
      <c r="DH34" s="12">
        <f t="shared" si="7"/>
        <v>0.28549595571659581</v>
      </c>
      <c r="DI34" s="41">
        <v>8.1154805036967301E-2</v>
      </c>
      <c r="DJ34" s="46">
        <v>29</v>
      </c>
      <c r="DK34" s="44">
        <v>6.2511599216281202E-2</v>
      </c>
      <c r="DL34" s="44">
        <v>0.103585104032499</v>
      </c>
      <c r="DM34" s="44">
        <v>0.147142492716828</v>
      </c>
      <c r="DN34" s="44">
        <v>0.12823764076717201</v>
      </c>
      <c r="DO34" s="44">
        <v>0.231749387045914</v>
      </c>
      <c r="DP34" s="44">
        <v>0.209940443369937</v>
      </c>
      <c r="DQ34" s="44">
        <v>0.24273926246459801</v>
      </c>
      <c r="DR34" s="45">
        <v>0.32768329007021602</v>
      </c>
      <c r="DS34" s="45">
        <v>0.41202270972958999</v>
      </c>
      <c r="DT34" s="45">
        <v>0.39184196346308803</v>
      </c>
      <c r="DU34" s="45">
        <v>0.33532326883489699</v>
      </c>
      <c r="DV34" s="45">
        <v>0.403393837166514</v>
      </c>
      <c r="DW34" s="45">
        <v>0.50143062208762401</v>
      </c>
      <c r="DX34" s="45">
        <v>0.36371811751620903</v>
      </c>
    </row>
    <row r="35" spans="1:128">
      <c r="A35" s="43">
        <f t="shared" si="0"/>
        <v>2.8082191780821919</v>
      </c>
      <c r="B35" s="18">
        <v>31</v>
      </c>
      <c r="C35" s="12">
        <v>660</v>
      </c>
      <c r="D35" s="12">
        <v>0.31302981207318897</v>
      </c>
      <c r="E35" s="12">
        <v>5.92014619361994E-2</v>
      </c>
      <c r="F35" s="92">
        <f>$D35^Parameter!$D$325</f>
        <v>0.40416327345255004</v>
      </c>
      <c r="G35" s="92">
        <f>$E35^Parameter!$D$318</f>
        <v>0.13064095624899674</v>
      </c>
      <c r="H35" s="92">
        <f>$D35^Parameter!$D$326</f>
        <v>0.39488311179114677</v>
      </c>
      <c r="I35" s="92">
        <f>$E35^Parameter!$D$319</f>
        <v>0.16379202646653773</v>
      </c>
      <c r="J35" s="92">
        <f>$D35^Parameter!$D$328</f>
        <v>0.41270174366518797</v>
      </c>
      <c r="K35" s="92">
        <f>$E35^Parameter!$D$321</f>
        <v>0.2858533374416839</v>
      </c>
      <c r="L35" s="92">
        <f>$D35^Parameter!$D$329</f>
        <v>0.5218287374165137</v>
      </c>
      <c r="M35" s="92">
        <f>$E35^Parameter!$D$322</f>
        <v>0.2502896502352131</v>
      </c>
      <c r="N35" s="92">
        <f>$D35^Parameter!$D$330</f>
        <v>0.39032324654587158</v>
      </c>
      <c r="O35" s="92">
        <f>$E35^Parameter!$D$323</f>
        <v>0.32279958861580771</v>
      </c>
      <c r="P35" s="92">
        <f>$D35^Parameter!$D$327</f>
        <v>0.33097682601543116</v>
      </c>
      <c r="Q35" s="92">
        <f>$E35^Parameter!$D$320</f>
        <v>0.13287563593521548</v>
      </c>
      <c r="R35" s="12">
        <f>$D35^EXP(Parameter!$D$96+Parameter!$D$103*(($B35/30.2*21)^(1)))</f>
        <v>0.32866616350531042</v>
      </c>
      <c r="S35" s="12">
        <f>$E35^EXP(Parameter!$D$81+Parameter!$D$88*($B35/30.2*21)^(-2))</f>
        <v>0.17568405155614245</v>
      </c>
      <c r="T35" s="12">
        <f>$D35^EXP(Parameter!$D$97+Parameter!$D$104*(($B35*21/30.2)^(1)))</f>
        <v>0.34981455429175545</v>
      </c>
      <c r="U35" s="12">
        <f>$E35^EXP(Parameter!$D$82+Parameter!$D$89*($B35/30.2*21)^(-2))</f>
        <v>0.20453120778947295</v>
      </c>
      <c r="V35" s="12">
        <f>$D35^EXP(Parameter!$D$99+Parameter!$D$106*(($B35*21/30.2)^(1)))</f>
        <v>0.35120166424111521</v>
      </c>
      <c r="W35" s="12">
        <f>$E35^EXP(Parameter!$D$84+Parameter!$D$91*($B35/30.2*21)^(-2))</f>
        <v>0.33269047198284002</v>
      </c>
      <c r="X35" s="12">
        <f>$D35^EXP(Parameter!$D$100+Parameter!$D$107*(($B35*21/30.2)^(1)))</f>
        <v>0.40410831414699827</v>
      </c>
      <c r="Y35" s="12">
        <f>$E35^EXP(Parameter!$D$85+Parameter!$D$92*($B35/30.2*21)^(-2))</f>
        <v>0.28970325000241498</v>
      </c>
      <c r="Z35" s="12">
        <f>$D35^EXP(Parameter!$D$101+Parameter!$D$108*(($B35*21/30.2)^(1)))</f>
        <v>0.27398988237339938</v>
      </c>
      <c r="AA35" s="12">
        <f>$E35^EXP(Parameter!$D$86+Parameter!$D$93*($B35/30.2*21)^(-2))</f>
        <v>0.32453888557749155</v>
      </c>
      <c r="AB35" s="12">
        <f>$D35^EXP(Parameter!$D$98+Parameter!$D$105*(($B35*21/30.2)^(1)))</f>
        <v>0.27308813975908686</v>
      </c>
      <c r="AC35" s="12">
        <f>$E35^EXP(Parameter!$D$83+Parameter!$D$90*($B35/30.2*21)^(-2))</f>
        <v>0.13828404741322267</v>
      </c>
      <c r="AD35" s="87">
        <f>$D35^EXP(Parameter!$D$133+Parameter!$D$140*(($B35*21/30.2)^(-0.5))+Parameter!$D$147*((LN($B35*21/30.2))))</f>
        <v>0.3044761829316826</v>
      </c>
      <c r="AE35" s="12">
        <f>$E35^EXP(Parameter!$D$111+Parameter!$D$118*(($B35*21/30.2)^(-1))+Parameter!$D$125*(($B35*21/30.2)^(-0.5)))</f>
        <v>0.2603861642955701</v>
      </c>
      <c r="AF35" s="12">
        <f>$D35^EXP(Parameter!$D$134+Parameter!$D$141*(($B35*21/30.2)^(-0.5))+Parameter!$D$148*((LN($B35*21/30.2))))</f>
        <v>0.32155469640599171</v>
      </c>
      <c r="AG35" s="12">
        <f>$E35^EXP(Parameter!$D$112+Parameter!$D$119*(($B35*21/30.2)^(-1))+Parameter!$D$126*(($B35*21/30.2)^(-0.5)))</f>
        <v>0.20368466560028692</v>
      </c>
      <c r="AH35" s="12">
        <f>$D35^EXP(Parameter!$D$136+Parameter!$D$143*(($B35*21/30.2)^(-0.5))+Parameter!$D$150*((LN($B35*21/30.2))))</f>
        <v>0.31488708138072974</v>
      </c>
      <c r="AI35" s="12">
        <f>$E35^EXP(Parameter!$D$114+Parameter!$D$121*(($B35*21/30.2)^(-1))+Parameter!$D$128*(($B35*21/30.2)^(-0.5)))</f>
        <v>0.17264372865157895</v>
      </c>
      <c r="AJ35" s="12">
        <f>$D35^EXP(Parameter!$D$137+Parameter!$D$144*(($B35*21/30.2)^(-0.5))+Parameter!$D$151*((LN($B35*21/30.2))))</f>
        <v>0.38023198900995964</v>
      </c>
      <c r="AK35" s="12">
        <f>$E35^EXP(Parameter!$D$115+Parameter!$D$122*(($B35*21/30.2)^(-1))+Parameter!$D$129*(($B35*21/30.2)^(-0.5)))</f>
        <v>0.22980993265471805</v>
      </c>
      <c r="AL35" s="12">
        <f>$D35^EXP(Parameter!$D$138+Parameter!$D$145*(($B35*21/30.2)^(-0.5))+Parameter!$D$152*((LN($B35*21/30.2))))</f>
        <v>0.17788918724339398</v>
      </c>
      <c r="AM35" s="12">
        <f>$E35^EXP(Parameter!$D$116+Parameter!$D$123*(($B35*21/30.2)^(-1))+Parameter!$D$130*(($B35*21/30.2)^(-0.5)))</f>
        <v>0.12043556357669137</v>
      </c>
      <c r="AN35" s="12">
        <f>$D35^EXP(Parameter!$D$135+Parameter!$D$142*(($B35*21/30.2)^(-0.5))+Parameter!$D$149*((LN($B35*21/30.2))))</f>
        <v>0.23661952962301086</v>
      </c>
      <c r="AO35" s="12">
        <f>$E35^EXP(Parameter!$D$113+Parameter!$D$120*(($B35*21/30.2)^(-1))+Parameter!$D$127*(($B35*21/30.2)^(-0.5)))</f>
        <v>1.9037100945884775E-2</v>
      </c>
      <c r="AP35" s="87">
        <f>$D35^EXP(Parameter!$D$304+Parameter!$D$310*((LN($B35*21/30.2))))</f>
        <v>0.40367172012519842</v>
      </c>
      <c r="AQ35" s="88">
        <f>$E35^EXP(Parameter!$D$290+Parameter!$D$296*((LN($B35*21/30.2))))</f>
        <v>0.15321738126039797</v>
      </c>
      <c r="AR35" s="12">
        <f>$D35^EXP(Parameter!$D$305+Parameter!$D$311*((LN($B35*21/30.2))))</f>
        <v>0.37927604993772568</v>
      </c>
      <c r="AS35" s="88">
        <f>$E35^EXP(Parameter!$D$291+Parameter!$D$297*((LN($B35*21/30.2))))</f>
        <v>0.19380223369810229</v>
      </c>
      <c r="AT35" s="12">
        <f>$D35^EXP(Parameter!$D$305+Parameter!$D$307-Parameter!$D$306+(Parameter!$D$311+Parameter!$D$313-Parameter!$D$312)*((LN($B35*21/30.2))))</f>
        <v>0.39249623111717052</v>
      </c>
      <c r="AU35" s="88">
        <f>$E35^EXP(Parameter!$D$291+Parameter!$D$293-Parameter!$D$292+(Parameter!$D$297+Parameter!$D$299-Parameter!$D$298)*((LN($B35*21/30.2))))</f>
        <v>0.29178622121255565</v>
      </c>
      <c r="AV35" s="12">
        <f>$D35^EXP(Parameter!$D$308+Parameter!$D$314*((LN($B35*21/30.2))))</f>
        <v>0.498200002622599</v>
      </c>
      <c r="AW35" s="88">
        <f>$E35^EXP(Parameter!$D$294+Parameter!$D$300*((LN($B35*21/30.2))))</f>
        <v>0.25020949051062646</v>
      </c>
      <c r="AX35" s="12">
        <f>$D35^EXP(Parameter!$D$305+Parameter!$D$309-Parameter!$D$306+(Parameter!$D$311+Parameter!$D$315-Parameter!$D$312)*((LN($B35*21/30.2))))</f>
        <v>0.3711314941859245</v>
      </c>
      <c r="AY35" s="88">
        <f>$E35^EXP(Parameter!$D$291+Parameter!$D$295-Parameter!$D$292+(Parameter!$D$297+Parameter!$D$301-Parameter!$D$298)*((LN($B35*21/30.2))))</f>
        <v>0.2482540867830951</v>
      </c>
      <c r="AZ35" s="12">
        <f>$D35^EXP(Parameter!D$305-Parameter!D$306+(Parameter!D$311-Parameter!D$312)*((LN($B35*21/30.2))))</f>
        <v>0.31290707931668604</v>
      </c>
      <c r="BA35" s="88">
        <f>$E35^EXP(Parameter!$D$291-Parameter!$D$292+(Parameter!$D$297-Parameter!$D$298)*((LN($B35*21/30.2))))</f>
        <v>9.1801897567512156E-2</v>
      </c>
      <c r="BB35" s="89">
        <f>$D35^EXP(Parameter!$D$231)</f>
        <v>0.33713373021726506</v>
      </c>
      <c r="BC35" s="90">
        <f>$E35^EXP(Parameter!$D$216)</f>
        <v>0.10511052393155403</v>
      </c>
      <c r="BD35" s="91">
        <f>$D35^EXP(Parameter!$D$232)</f>
        <v>0.40216311282163231</v>
      </c>
      <c r="BE35" s="90">
        <f>$E35^EXP(Parameter!$D$217)</f>
        <v>0.18376550707020275</v>
      </c>
      <c r="BF35" s="91">
        <f>$D35^EXP(Parameter!$D$234)</f>
        <v>0.29349349080425369</v>
      </c>
      <c r="BG35" s="91">
        <f>$E35^EXP(Parameter!$D$219)</f>
        <v>0.25364135519042219</v>
      </c>
      <c r="BH35" s="91">
        <f>$D35^EXP(Parameter!$D$235)</f>
        <v>0.51917148362170307</v>
      </c>
      <c r="BI35" s="91">
        <f>$E35^EXP(Parameter!$D$220)</f>
        <v>0.27225396774166188</v>
      </c>
      <c r="BJ35" s="91">
        <f>$D35^EXP(Parameter!$D$236)</f>
        <v>0.2752590999808881</v>
      </c>
      <c r="BK35" s="91">
        <f>$E35^EXP(Parameter!$D$221)</f>
        <v>0.55537928472614162</v>
      </c>
      <c r="BL35" s="91">
        <f>$D35^EXP(Parameter!$D$233)</f>
        <v>0.38344529575006614</v>
      </c>
      <c r="BM35" s="91">
        <f>$E35^EXP(Parameter!$D$218)</f>
        <v>0.24982178576087458</v>
      </c>
      <c r="BN35" s="90">
        <f>$D35^EXP(Parameter!$D$268)</f>
        <v>0.34300247224354369</v>
      </c>
      <c r="BO35" s="91">
        <f>$E35^EXP(Parameter!$D$246)</f>
        <v>0.1036951471978798</v>
      </c>
      <c r="BP35" s="91">
        <f>$D35^EXP(Parameter!$D$269)</f>
        <v>0.41933890491043802</v>
      </c>
      <c r="BQ35" s="91">
        <f>$E35^EXP(Parameter!$D$247)</f>
        <v>0.18376550707020275</v>
      </c>
      <c r="BR35" s="91">
        <f>$D35^EXP(Parameter!$D$271)</f>
        <v>0.30903417838200692</v>
      </c>
      <c r="BS35" s="91">
        <f>$E35^EXP(Parameter!$D$249)</f>
        <v>0.2550342009967238</v>
      </c>
      <c r="BT35" s="91">
        <f>$D35^EXP(Parameter!$D$272)</f>
        <v>0.51951175280363404</v>
      </c>
      <c r="BU35" s="91">
        <f>$E35^EXP(Parameter!$D$250)</f>
        <v>0.27367164752486139</v>
      </c>
      <c r="BV35" s="91">
        <f>$D35^EXP(Parameter!$D$273)</f>
        <v>0.32761521888922157</v>
      </c>
      <c r="BW35" s="91">
        <f>$E35^EXP(Parameter!$D$251)</f>
        <v>0.5395491141768527</v>
      </c>
      <c r="BX35" s="91">
        <f>$D35^EXP(Parameter!$D$270)</f>
        <v>0.40399434483994739</v>
      </c>
      <c r="BY35" s="91">
        <f>$E35^EXP(Parameter!$D$248)</f>
        <v>0.24878287708865054</v>
      </c>
      <c r="BZ35" s="90">
        <f>$D35^EXP(Parameter!$D$208)</f>
        <v>0.40509267521470976</v>
      </c>
      <c r="CA35" s="90">
        <f>$E35^EXP(Parameter!$D$200)</f>
        <v>0.14891720081544849</v>
      </c>
      <c r="CB35" s="90">
        <f>$D35^EXP(Parameter!$D$209)</f>
        <v>0.38271015640338335</v>
      </c>
      <c r="CC35" s="90">
        <f>$E35^EXP(Parameter!$D$201)</f>
        <v>0.17605110354072215</v>
      </c>
      <c r="CD35" s="90">
        <f>$D35^EXP(Parameter!$D$211)</f>
        <v>0.39262849325117016</v>
      </c>
      <c r="CE35" s="90">
        <f>$E35^EXP(Parameter!$D$203)</f>
        <v>0.27971518166895531</v>
      </c>
      <c r="CF35" s="90">
        <f>$D35^EXP(Parameter!$D$212)</f>
        <v>0.49646361195456934</v>
      </c>
      <c r="CG35" s="90">
        <f>$E35^EXP(Parameter!$D$204)</f>
        <v>0.25051506275620827</v>
      </c>
      <c r="CH35" s="91">
        <f>$D35^EXP(Parameter!$D$213)</f>
        <v>0.36910259410278051</v>
      </c>
      <c r="CI35" s="90">
        <f>$E35^EXP(Parameter!$D$205)</f>
        <v>0.29945043470756971</v>
      </c>
      <c r="CJ35" s="91">
        <f>$D35^EXP(Parameter!$D$210)</f>
        <v>0.3108494598521177</v>
      </c>
      <c r="CK35" s="90">
        <f>$E35^EXP(Parameter!$D$202)</f>
        <v>0.13942526788973147</v>
      </c>
      <c r="CL35" s="12">
        <f>$D35^EXP(Parameter!$D$170+Parameter!$D$177*(LN($B35/30.2*21)))</f>
        <v>0.38181268807326879</v>
      </c>
      <c r="CM35" s="12">
        <f>$D35^EXP(Parameter!$D$155+Parameter!$D$162*(LN($B35/30.2*21)))</f>
        <v>0.56911277549700234</v>
      </c>
      <c r="CN35" s="12">
        <f>$D35^EXP(Parameter!$D$171+Parameter!$D$178*(LN($B35/30.2*21)))</f>
        <v>0.36766883170259185</v>
      </c>
      <c r="CO35" s="12">
        <f>$D35^EXP(Parameter!$D$156+Parameter!$D$163*(LN($B35/30.2*21)))</f>
        <v>0.57851776040403913</v>
      </c>
      <c r="CP35" s="12">
        <f>$D35^EXP(Parameter!$D$173+Parameter!$D$180*(LN($B35/30.2*21)))</f>
        <v>0.37025180862955626</v>
      </c>
      <c r="CQ35" s="12">
        <f>$D35^EXP(Parameter!$D$158+Parameter!$D$165*(LN($B35/30.2*21)))</f>
        <v>0.63608598158518248</v>
      </c>
      <c r="CR35" s="12">
        <f>$D35^EXP(Parameter!$D$174+Parameter!$D$181*(LN($B35/30.2*21)))</f>
        <v>0.44638802233214259</v>
      </c>
      <c r="CS35" s="12">
        <f>$D35^EXP(Parameter!$D$159+Parameter!$D$166*(LN($B35/30.2*21)))</f>
        <v>0.63113191493279508</v>
      </c>
      <c r="CT35" s="12">
        <f>$D35^EXP(Parameter!$D$175+Parameter!$D$182*(LN($B35/30.2*21)))</f>
        <v>0.31565622145550676</v>
      </c>
      <c r="CU35" s="12">
        <f>$D35^EXP(Parameter!$D$160+Parameter!$D$167*(LN($B35/30.2*21)))</f>
        <v>0.56561368312460336</v>
      </c>
      <c r="CV35" s="12">
        <f>$D35^EXP(Parameter!$D$172+Parameter!$D$179*(LN($B35/30.2*21)))</f>
        <v>0.278946150191902</v>
      </c>
      <c r="CW35" s="41">
        <f>$D35^EXP(Parameter!$D$157+Parameter!$D$164*(LN($B35/30.2*21)))</f>
        <v>0.30096464506285048</v>
      </c>
      <c r="CX35" s="12">
        <f t="shared" si="2"/>
        <v>0.32866616350531042</v>
      </c>
      <c r="CY35" s="85">
        <v>0.15525114692483</v>
      </c>
      <c r="CZ35" s="12">
        <f t="shared" si="3"/>
        <v>0.34981455429175545</v>
      </c>
      <c r="DA35" s="85">
        <v>0.21788580286752901</v>
      </c>
      <c r="DB35" s="12">
        <f t="shared" si="4"/>
        <v>0.35120166424111521</v>
      </c>
      <c r="DC35" s="41">
        <v>0.29508472149950898</v>
      </c>
      <c r="DD35" s="12">
        <f t="shared" si="5"/>
        <v>0.40410831414699827</v>
      </c>
      <c r="DE35" s="85">
        <v>0.25608042082897797</v>
      </c>
      <c r="DF35" s="12">
        <f t="shared" si="6"/>
        <v>0.27398988237339938</v>
      </c>
      <c r="DG35" s="41">
        <v>0.26502173438769999</v>
      </c>
      <c r="DH35" s="12">
        <f t="shared" si="7"/>
        <v>0.27308813975908686</v>
      </c>
      <c r="DI35" s="41">
        <v>7.1484163887076999E-2</v>
      </c>
      <c r="DJ35" s="46">
        <v>30</v>
      </c>
      <c r="DK35" s="44">
        <v>5.7849010624525597E-2</v>
      </c>
      <c r="DL35" s="44">
        <v>9.6780297030308798E-2</v>
      </c>
      <c r="DM35" s="44">
        <v>0.13846453659487901</v>
      </c>
      <c r="DN35" s="44">
        <v>0.120329493070006</v>
      </c>
      <c r="DO35" s="44">
        <v>0.22029602269514301</v>
      </c>
      <c r="DP35" s="44">
        <v>0.19910782852289999</v>
      </c>
      <c r="DQ35" s="44">
        <v>0.23099573718858299</v>
      </c>
      <c r="DR35" s="45">
        <v>0.31762563764601098</v>
      </c>
      <c r="DS35" s="45">
        <v>0.40112826236403998</v>
      </c>
      <c r="DT35" s="45">
        <v>0.38110044883699601</v>
      </c>
      <c r="DU35" s="45">
        <v>0.32516808858762197</v>
      </c>
      <c r="DV35" s="45">
        <v>0.392561199916861</v>
      </c>
      <c r="DW35" s="45">
        <v>0.49020655102115901</v>
      </c>
      <c r="DX35" s="45">
        <v>0.35323891527913898</v>
      </c>
    </row>
    <row r="36" spans="1:128">
      <c r="A36" s="43">
        <f t="shared" si="0"/>
        <v>2.8684931506849316</v>
      </c>
      <c r="B36" s="18">
        <v>32</v>
      </c>
      <c r="C36" s="12">
        <v>682</v>
      </c>
      <c r="D36" s="12">
        <v>0.30357252426796999</v>
      </c>
      <c r="E36" s="12">
        <v>5.5158570092440198E-2</v>
      </c>
      <c r="F36" s="92">
        <f>$D36^Parameter!$D$325</f>
        <v>0.3946069411833889</v>
      </c>
      <c r="G36" s="92">
        <f>$E36^Parameter!$D$318</f>
        <v>0.1241541838673705</v>
      </c>
      <c r="H36" s="92">
        <f>$D36^Parameter!$D$326</f>
        <v>0.38530972412541342</v>
      </c>
      <c r="I36" s="92">
        <f>$E36^Parameter!$D$319</f>
        <v>0.15654251953992065</v>
      </c>
      <c r="J36" s="92">
        <f>$D36^Parameter!$D$328</f>
        <v>0.40316608923286307</v>
      </c>
      <c r="K36" s="92">
        <f>$E36^Parameter!$D$321</f>
        <v>0.27703494787480504</v>
      </c>
      <c r="L36" s="92">
        <f>$D36^Parameter!$D$329</f>
        <v>0.51294048565692296</v>
      </c>
      <c r="M36" s="92">
        <f>$E36^Parameter!$D$322</f>
        <v>0.24176329697627438</v>
      </c>
      <c r="N36" s="92">
        <f>$D36^Parameter!$D$330</f>
        <v>0.38074358440430567</v>
      </c>
      <c r="O36" s="92">
        <f>$E36^Parameter!$D$323</f>
        <v>0.31379440780845602</v>
      </c>
      <c r="P36" s="92">
        <f>$D36^Parameter!$D$327</f>
        <v>0.32145032095327886</v>
      </c>
      <c r="Q36" s="92">
        <f>$E36^Parameter!$D$320</f>
        <v>0.12633150833107193</v>
      </c>
      <c r="R36" s="12">
        <f>$D36^EXP(Parameter!$D$96+Parameter!$D$103*(($B36/30.2*21)^(1)))</f>
        <v>0.31408310619660629</v>
      </c>
      <c r="S36" s="12">
        <f>$E36^EXP(Parameter!$D$81+Parameter!$D$88*($B36/30.2*21)^(-2))</f>
        <v>0.16822509122558657</v>
      </c>
      <c r="T36" s="12">
        <f>$D36^EXP(Parameter!$D$97+Parameter!$D$104*(($B36*21/30.2)^(1)))</f>
        <v>0.33820284737808837</v>
      </c>
      <c r="U36" s="12">
        <f>$E36^EXP(Parameter!$D$82+Parameter!$D$89*($B36/30.2*21)^(-2))</f>
        <v>0.19658222150279472</v>
      </c>
      <c r="V36" s="12">
        <f>$D36^EXP(Parameter!$D$99+Parameter!$D$106*(($B36*21/30.2)^(1)))</f>
        <v>0.33856708328481716</v>
      </c>
      <c r="W36" s="12">
        <f>$E36^EXP(Parameter!$D$84+Parameter!$D$91*($B36/30.2*21)^(-2))</f>
        <v>0.32369087056035856</v>
      </c>
      <c r="X36" s="12">
        <f>$D36^EXP(Parameter!$D$100+Parameter!$D$107*(($B36*21/30.2)^(1)))</f>
        <v>0.38689218651556062</v>
      </c>
      <c r="Y36" s="12">
        <f>$E36^EXP(Parameter!$D$85+Parameter!$D$92*($B36/30.2*21)^(-2))</f>
        <v>0.28088366210722759</v>
      </c>
      <c r="Z36" s="12">
        <f>$D36^EXP(Parameter!$D$101+Parameter!$D$108*(($B36*21/30.2)^(1)))</f>
        <v>0.25795061480915449</v>
      </c>
      <c r="AA36" s="12">
        <f>$E36^EXP(Parameter!$D$86+Parameter!$D$93*($B36/30.2*21)^(-2))</f>
        <v>0.31550399495536913</v>
      </c>
      <c r="AB36" s="12">
        <f>$D36^EXP(Parameter!$D$98+Parameter!$D$105*(($B36*21/30.2)^(1)))</f>
        <v>0.26119879334300183</v>
      </c>
      <c r="AC36" s="12">
        <f>$E36^EXP(Parameter!$D$83+Parameter!$D$90*($B36/30.2*21)^(-2))</f>
        <v>0.13159112661016018</v>
      </c>
      <c r="AD36" s="87">
        <f>$D36^EXP(Parameter!$D$133+Parameter!$D$140*(($B36*21/30.2)^(-0.5))+Parameter!$D$147*((LN($B36*21/30.2))))</f>
        <v>0.28708522014959248</v>
      </c>
      <c r="AE36" s="12">
        <f>$E36^EXP(Parameter!$D$111+Parameter!$D$118*(($B36*21/30.2)^(-1))+Parameter!$D$125*(($B36*21/30.2)^(-0.5)))</f>
        <v>0.25490202815451463</v>
      </c>
      <c r="AF36" s="12">
        <f>$D36^EXP(Parameter!$D$134+Parameter!$D$141*(($B36*21/30.2)^(-0.5))+Parameter!$D$148*((LN($B36*21/30.2))))</f>
        <v>0.30849638276736785</v>
      </c>
      <c r="AG36" s="12">
        <f>$E36^EXP(Parameter!$D$112+Parameter!$D$119*(($B36*21/30.2)^(-1))+Parameter!$D$126*(($B36*21/30.2)^(-0.5)))</f>
        <v>0.1960384646098004</v>
      </c>
      <c r="AH36" s="12">
        <f>$D36^EXP(Parameter!$D$136+Parameter!$D$143*(($B36*21/30.2)^(-0.5))+Parameter!$D$150*((LN($B36*21/30.2))))</f>
        <v>0.2982228566130633</v>
      </c>
      <c r="AI36" s="12">
        <f>$E36^EXP(Parameter!$D$114+Parameter!$D$121*(($B36*21/30.2)^(-1))+Parameter!$D$128*(($B36*21/30.2)^(-0.5)))</f>
        <v>0.16167600035253096</v>
      </c>
      <c r="AJ36" s="12">
        <f>$D36^EXP(Parameter!$D$137+Parameter!$D$144*(($B36*21/30.2)^(-0.5))+Parameter!$D$151*((LN($B36*21/30.2))))</f>
        <v>0.36064306441033017</v>
      </c>
      <c r="AK36" s="12">
        <f>$E36^EXP(Parameter!$D$115+Parameter!$D$122*(($B36*21/30.2)^(-1))+Parameter!$D$129*(($B36*21/30.2)^(-0.5)))</f>
        <v>0.22065375043598526</v>
      </c>
      <c r="AL36" s="12">
        <f>$D36^EXP(Parameter!$D$138+Parameter!$D$145*(($B36*21/30.2)^(-0.5))+Parameter!$D$152*((LN($B36*21/30.2))))</f>
        <v>0.15875512662373747</v>
      </c>
      <c r="AM36" s="12">
        <f>$E36^EXP(Parameter!$D$116+Parameter!$D$123*(($B36*21/30.2)^(-1))+Parameter!$D$130*(($B36*21/30.2)^(-0.5)))</f>
        <v>0.11077103892258165</v>
      </c>
      <c r="AN36" s="12">
        <f>$D36^EXP(Parameter!$D$135+Parameter!$D$142*(($B36*21/30.2)^(-0.5))+Parameter!$D$149*((LN($B36*21/30.2))))</f>
        <v>0.22390996572870811</v>
      </c>
      <c r="AO36" s="12">
        <f>$E36^EXP(Parameter!$D$113+Parameter!$D$120*(($B36*21/30.2)^(-1))+Parameter!$D$127*(($B36*21/30.2)^(-0.5)))</f>
        <v>1.6124515214880033E-2</v>
      </c>
      <c r="AP36" s="87">
        <f>$D36^EXP(Parameter!$D$304+Parameter!$D$310*((LN($B36*21/30.2))))</f>
        <v>0.39263273130891219</v>
      </c>
      <c r="AQ36" s="88">
        <f>$E36^EXP(Parameter!$D$290+Parameter!$D$296*((LN($B36*21/30.2))))</f>
        <v>0.14746923544426166</v>
      </c>
      <c r="AR36" s="12">
        <f>$D36^EXP(Parameter!$D$305+Parameter!$D$311*((LN($B36*21/30.2))))</f>
        <v>0.36911959420248763</v>
      </c>
      <c r="AS36" s="88">
        <f>$E36^EXP(Parameter!$D$291+Parameter!$D$297*((LN($B36*21/30.2))))</f>
        <v>0.18653462536220072</v>
      </c>
      <c r="AT36" s="12">
        <f>$D36^EXP(Parameter!$D$305+Parameter!$D$307-Parameter!$D$306+(Parameter!$D$311+Parameter!$D$313-Parameter!$D$312)*((LN($B36*21/30.2))))</f>
        <v>0.38191452086661587</v>
      </c>
      <c r="AU36" s="88">
        <f>$E36^EXP(Parameter!$D$291+Parameter!$D$293-Parameter!$D$292+(Parameter!$D$297+Parameter!$D$299-Parameter!$D$298)*((LN($B36*21/30.2))))</f>
        <v>0.28256517350895916</v>
      </c>
      <c r="AV36" s="12">
        <f>$D36^EXP(Parameter!$D$308+Parameter!$D$314*((LN($B36*21/30.2))))</f>
        <v>0.48703439671598608</v>
      </c>
      <c r="AW36" s="88">
        <f>$E36^EXP(Parameter!$D$294+Parameter!$D$300*((LN($B36*21/30.2))))</f>
        <v>0.24177698595211128</v>
      </c>
      <c r="AX36" s="12">
        <f>$D36^EXP(Parameter!$D$305+Parameter!$D$309-Parameter!$D$306+(Parameter!$D$311+Parameter!$D$315-Parameter!$D$312)*((LN($B36*21/30.2))))</f>
        <v>0.35981577634970013</v>
      </c>
      <c r="AY36" s="88">
        <f>$E36^EXP(Parameter!$D$291+Parameter!$D$295-Parameter!$D$292+(Parameter!$D$297+Parameter!$D$301-Parameter!$D$298)*((LN($B36*21/30.2))))</f>
        <v>0.23600310470478963</v>
      </c>
      <c r="AZ36" s="12">
        <f>$D36^EXP(Parameter!D$305-Parameter!D$306+(Parameter!D$311-Parameter!D$312)*((LN($B36*21/30.2))))</f>
        <v>0.30219280081415428</v>
      </c>
      <c r="BA36" s="88">
        <f>$E36^EXP(Parameter!$D$291-Parameter!$D$292+(Parameter!$D$297-Parameter!$D$298)*((LN($B36*21/30.2))))</f>
        <v>8.462972735425614E-2</v>
      </c>
      <c r="BB36" s="89">
        <f>$D36^EXP(Parameter!$D$231)</f>
        <v>0.32758945308529996</v>
      </c>
      <c r="BC36" s="90">
        <f>$E36^EXP(Parameter!$D$216)</f>
        <v>9.9349399602398039E-2</v>
      </c>
      <c r="BD36" s="91">
        <f>$D36^EXP(Parameter!$D$232)</f>
        <v>0.39260262339048596</v>
      </c>
      <c r="BE36" s="90">
        <f>$E36^EXP(Parameter!$D$217)</f>
        <v>0.17613836914992537</v>
      </c>
      <c r="BF36" s="91">
        <f>$D36^EXP(Parameter!$D$234)</f>
        <v>0.28414237132582276</v>
      </c>
      <c r="BG36" s="91">
        <f>$E36^EXP(Parameter!$D$219)</f>
        <v>0.24508238784124756</v>
      </c>
      <c r="BH36" s="91">
        <f>$D36^EXP(Parameter!$D$235)</f>
        <v>0.51025968185473025</v>
      </c>
      <c r="BI36" s="91">
        <f>$E36^EXP(Parameter!$D$220)</f>
        <v>0.26353348464098175</v>
      </c>
      <c r="BJ36" s="91">
        <f>$D36^EXP(Parameter!$D$236)</f>
        <v>0.26603784610564868</v>
      </c>
      <c r="BK36" s="91">
        <f>$E36^EXP(Parameter!$D$221)</f>
        <v>0.54726622603650055</v>
      </c>
      <c r="BL36" s="91">
        <f>$D36^EXP(Parameter!$D$233)</f>
        <v>0.37385883965633715</v>
      </c>
      <c r="BM36" s="91">
        <f>$E36^EXP(Parameter!$D$218)</f>
        <v>0.24130007321895702</v>
      </c>
      <c r="BN36" s="90">
        <f>$D36^EXP(Parameter!$D$268)</f>
        <v>0.33344401309634092</v>
      </c>
      <c r="BO36" s="91">
        <f>$E36^EXP(Parameter!$D$246)</f>
        <v>9.7978356704698163E-2</v>
      </c>
      <c r="BP36" s="91">
        <f>$D36^EXP(Parameter!$D$269)</f>
        <v>0.40982256076129209</v>
      </c>
      <c r="BQ36" s="91">
        <f>$E36^EXP(Parameter!$D$247)</f>
        <v>0.17613836914992537</v>
      </c>
      <c r="BR36" s="91">
        <f>$D36^EXP(Parameter!$D$271)</f>
        <v>0.29959593102838683</v>
      </c>
      <c r="BS36" s="91">
        <f>$E36^EXP(Parameter!$D$249)</f>
        <v>0.24646200409737307</v>
      </c>
      <c r="BT36" s="91">
        <f>$D36^EXP(Parameter!$D$272)</f>
        <v>0.51060294649075144</v>
      </c>
      <c r="BU36" s="91">
        <f>$E36^EXP(Parameter!$D$250)</f>
        <v>0.26494018441699141</v>
      </c>
      <c r="BV36" s="91">
        <f>$D36^EXP(Parameter!$D$273)</f>
        <v>0.3180996865290488</v>
      </c>
      <c r="BW36" s="91">
        <f>$E36^EXP(Parameter!$D$251)</f>
        <v>0.5312827348720327</v>
      </c>
      <c r="BX36" s="91">
        <f>$D36^EXP(Parameter!$D$270)</f>
        <v>0.39443765131942837</v>
      </c>
      <c r="BY36" s="91">
        <f>$E36^EXP(Parameter!$D$248)</f>
        <v>0.24027154708869669</v>
      </c>
      <c r="BZ36" s="90">
        <f>$D36^EXP(Parameter!$D$208)</f>
        <v>0.39553836386455299</v>
      </c>
      <c r="CA36" s="90">
        <f>$E36^EXP(Parameter!$D$200)</f>
        <v>0.14198739647393283</v>
      </c>
      <c r="CB36" s="90">
        <f>$D36^EXP(Parameter!$D$209)</f>
        <v>0.37312316606054002</v>
      </c>
      <c r="CC36" s="90">
        <f>$E36^EXP(Parameter!$D$201)</f>
        <v>0.16856316351432021</v>
      </c>
      <c r="CD36" s="90">
        <f>$D36^EXP(Parameter!$D$211)</f>
        <v>0.38305182810708832</v>
      </c>
      <c r="CE36" s="90">
        <f>$E36^EXP(Parameter!$D$203)</f>
        <v>0.27093894557016851</v>
      </c>
      <c r="CF36" s="90">
        <f>$D36^EXP(Parameter!$D$212)</f>
        <v>0.4873655310730502</v>
      </c>
      <c r="CG36" s="90">
        <f>$E36^EXP(Parameter!$D$204)</f>
        <v>0.2419864813820784</v>
      </c>
      <c r="CH36" s="91">
        <f>$D36^EXP(Parameter!$D$213)</f>
        <v>0.35951252926517768</v>
      </c>
      <c r="CI36" s="90">
        <f>$E36^EXP(Parameter!$D$205)</f>
        <v>0.29055023930996571</v>
      </c>
      <c r="CJ36" s="91">
        <f>$D36^EXP(Parameter!$D$210)</f>
        <v>0.30140239482150399</v>
      </c>
      <c r="CK36" s="90">
        <f>$E36^EXP(Parameter!$D$202)</f>
        <v>0.13271826282417695</v>
      </c>
      <c r="CL36" s="12">
        <f>$D36^EXP(Parameter!$D$170+Parameter!$D$177*(LN($B36/30.2*21)))</f>
        <v>0.37132581020304362</v>
      </c>
      <c r="CM36" s="12">
        <f>$D36^EXP(Parameter!$D$155+Parameter!$D$162*(LN($B36/30.2*21)))</f>
        <v>0.56331385836038472</v>
      </c>
      <c r="CN36" s="12">
        <f>$D36^EXP(Parameter!$D$171+Parameter!$D$178*(LN($B36/30.2*21)))</f>
        <v>0.35760051881682764</v>
      </c>
      <c r="CO36" s="12">
        <f>$D36^EXP(Parameter!$D$156+Parameter!$D$163*(LN($B36/30.2*21)))</f>
        <v>0.57171862115313143</v>
      </c>
      <c r="CP36" s="12">
        <f>$D36^EXP(Parameter!$D$173+Parameter!$D$180*(LN($B36/30.2*21)))</f>
        <v>0.35985577326830787</v>
      </c>
      <c r="CQ36" s="12">
        <f>$D36^EXP(Parameter!$D$158+Parameter!$D$165*(LN($B36/30.2*21)))</f>
        <v>0.62903019271992677</v>
      </c>
      <c r="CR36" s="12">
        <f>$D36^EXP(Parameter!$D$174+Parameter!$D$181*(LN($B36/30.2*21)))</f>
        <v>0.43480685763581522</v>
      </c>
      <c r="CS36" s="12">
        <f>$D36^EXP(Parameter!$D$159+Parameter!$D$166*(LN($B36/30.2*21)))</f>
        <v>0.62478569262024441</v>
      </c>
      <c r="CT36" s="12">
        <f>$D36^EXP(Parameter!$D$175+Parameter!$D$182*(LN($B36/30.2*21)))</f>
        <v>0.30394488262757174</v>
      </c>
      <c r="CU36" s="12">
        <f>$D36^EXP(Parameter!$D$160+Parameter!$D$167*(LN($B36/30.2*21)))</f>
        <v>0.55526846356899917</v>
      </c>
      <c r="CV36" s="12">
        <f>$D36^EXP(Parameter!$D$172+Parameter!$D$179*(LN($B36/30.2*21)))</f>
        <v>0.26848494840789233</v>
      </c>
      <c r="CW36" s="41">
        <f>$D36^EXP(Parameter!$D$157+Parameter!$D$164*(LN($B36/30.2*21)))</f>
        <v>0.28829815526787811</v>
      </c>
      <c r="CX36" s="12">
        <f t="shared" si="2"/>
        <v>0.31408310619660629</v>
      </c>
      <c r="CY36" s="85">
        <v>0.149770922235059</v>
      </c>
      <c r="CZ36" s="12">
        <f t="shared" si="3"/>
        <v>0.33820284737808837</v>
      </c>
      <c r="DA36" s="85">
        <v>0.21097166751990001</v>
      </c>
      <c r="DB36" s="12">
        <f t="shared" si="4"/>
        <v>0.33856708328481716</v>
      </c>
      <c r="DC36" s="41">
        <v>0.28430422605851502</v>
      </c>
      <c r="DD36" s="12">
        <f t="shared" si="5"/>
        <v>0.38689218651556062</v>
      </c>
      <c r="DE36" s="85">
        <v>0.246963634202886</v>
      </c>
      <c r="DF36" s="12">
        <f t="shared" si="6"/>
        <v>0.25795061480915449</v>
      </c>
      <c r="DG36" s="41">
        <v>0.25023468763381601</v>
      </c>
      <c r="DH36" s="12">
        <f t="shared" si="7"/>
        <v>0.26119879334300183</v>
      </c>
      <c r="DI36" s="41">
        <v>6.2839120123610898E-2</v>
      </c>
      <c r="DJ36" s="46">
        <v>31</v>
      </c>
      <c r="DK36" s="44">
        <v>5.35988441686246E-2</v>
      </c>
      <c r="DL36" s="44">
        <v>9.0509326418837896E-2</v>
      </c>
      <c r="DM36" s="44">
        <v>0.13040001280684499</v>
      </c>
      <c r="DN36" s="44">
        <v>0.11300515124536201</v>
      </c>
      <c r="DO36" s="44">
        <v>0.209521079964296</v>
      </c>
      <c r="DP36" s="44">
        <v>0.18894568992993799</v>
      </c>
      <c r="DQ36" s="44">
        <v>0.21993272030804201</v>
      </c>
      <c r="DR36" s="45">
        <v>0.30802635274623302</v>
      </c>
      <c r="DS36" s="45">
        <v>0.39066607698658701</v>
      </c>
      <c r="DT36" s="45">
        <v>0.37079994012672102</v>
      </c>
      <c r="DU36" s="45">
        <v>0.31547011568889399</v>
      </c>
      <c r="DV36" s="45">
        <v>0.38216473986195798</v>
      </c>
      <c r="DW36" s="45">
        <v>0.47936038577398898</v>
      </c>
      <c r="DX36" s="45">
        <v>0.34321039067228798</v>
      </c>
    </row>
    <row r="37" spans="1:128">
      <c r="A37" s="43">
        <f t="shared" si="0"/>
        <v>2.9287671232876713</v>
      </c>
      <c r="B37" s="18">
        <v>33</v>
      </c>
      <c r="C37" s="12">
        <v>704</v>
      </c>
      <c r="D37" s="12">
        <v>0.29453457824947499</v>
      </c>
      <c r="E37" s="12">
        <v>5.1453117537806903E-2</v>
      </c>
      <c r="F37" s="92">
        <f>$D37^Parameter!$D$325</f>
        <v>0.38541295154284283</v>
      </c>
      <c r="G37" s="92">
        <f>$E37^Parameter!$D$318</f>
        <v>0.11809089646863664</v>
      </c>
      <c r="H37" s="92">
        <f>$D37^Parameter!$D$326</f>
        <v>0.37610493371522258</v>
      </c>
      <c r="I37" s="92">
        <f>$E37^Parameter!$D$319</f>
        <v>0.14972815875696807</v>
      </c>
      <c r="J37" s="92">
        <f>$D37^Parameter!$D$328</f>
        <v>0.39398696323740678</v>
      </c>
      <c r="K37" s="92">
        <f>$E37^Parameter!$D$321</f>
        <v>0.26863053704876166</v>
      </c>
      <c r="L37" s="92">
        <f>$D37^Parameter!$D$329</f>
        <v>0.50433176335291785</v>
      </c>
      <c r="M37" s="92">
        <f>$E37^Parameter!$D$322</f>
        <v>0.23366395857177438</v>
      </c>
      <c r="N37" s="92">
        <f>$D37^Parameter!$D$330</f>
        <v>0.37153556563245471</v>
      </c>
      <c r="O37" s="92">
        <f>$E37^Parameter!$D$323</f>
        <v>0.30518604949685024</v>
      </c>
      <c r="P37" s="92">
        <f>$D37^Parameter!$D$327</f>
        <v>0.31233290911297978</v>
      </c>
      <c r="Q37" s="92">
        <f>$E37^Parameter!$D$320</f>
        <v>0.1202120350547155</v>
      </c>
      <c r="R37" s="12">
        <f>$D37^EXP(Parameter!$D$96+Parameter!$D$103*(($B37/30.2*21)^(1)))</f>
        <v>0.29996527899948805</v>
      </c>
      <c r="S37" s="12">
        <f>$E37^EXP(Parameter!$D$81+Parameter!$D$88*($B37/30.2*21)^(-2))</f>
        <v>0.16120015660541759</v>
      </c>
      <c r="T37" s="12">
        <f>$D37^EXP(Parameter!$D$97+Parameter!$D$104*(($B37*21/30.2)^(1)))</f>
        <v>0.32699979571120585</v>
      </c>
      <c r="U37" s="12">
        <f>$E37^EXP(Parameter!$D$82+Parameter!$D$89*($B37/30.2*21)^(-2))</f>
        <v>0.18906816826643807</v>
      </c>
      <c r="V37" s="12">
        <f>$D37^EXP(Parameter!$D$99+Parameter!$D$106*(($B37*21/30.2)^(1)))</f>
        <v>0.32634628794917886</v>
      </c>
      <c r="W37" s="12">
        <f>$E37^EXP(Parameter!$D$84+Parameter!$D$91*($B37/30.2*21)^(-2))</f>
        <v>0.31507944665998744</v>
      </c>
      <c r="X37" s="12">
        <f>$D37^EXP(Parameter!$D$100+Parameter!$D$107*(($B37*21/30.2)^(1)))</f>
        <v>0.37001567292593418</v>
      </c>
      <c r="Y37" s="12">
        <f>$E37^EXP(Parameter!$D$85+Parameter!$D$92*($B37/30.2*21)^(-2))</f>
        <v>0.27247400468330318</v>
      </c>
      <c r="Z37" s="12">
        <f>$D37^EXP(Parameter!$D$101+Parameter!$D$108*(($B37*21/30.2)^(1)))</f>
        <v>0.2425237017768353</v>
      </c>
      <c r="AA37" s="12">
        <f>$E37^EXP(Parameter!$D$86+Parameter!$D$93*($B37/30.2*21)^(-2))</f>
        <v>0.30686733963279922</v>
      </c>
      <c r="AB37" s="12">
        <f>$D37^EXP(Parameter!$D$98+Parameter!$D$105*(($B37*21/30.2)^(1)))</f>
        <v>0.24980405138226897</v>
      </c>
      <c r="AC37" s="12">
        <f>$E37^EXP(Parameter!$D$83+Parameter!$D$90*($B37/30.2*21)^(-2))</f>
        <v>0.12532731540051911</v>
      </c>
      <c r="AD37" s="87">
        <f>$D37^EXP(Parameter!$D$133+Parameter!$D$140*(($B37*21/30.2)^(-0.5))+Parameter!$D$147*((LN($B37*21/30.2))))</f>
        <v>0.27039757951926108</v>
      </c>
      <c r="AE37" s="12">
        <f>$E37^EXP(Parameter!$D$111+Parameter!$D$118*(($B37*21/30.2)^(-1))+Parameter!$D$125*(($B37*21/30.2)^(-0.5)))</f>
        <v>0.24967058426222108</v>
      </c>
      <c r="AF37" s="12">
        <f>$D37^EXP(Parameter!$D$134+Parameter!$D$141*(($B37*21/30.2)^(-0.5))+Parameter!$D$148*((LN($B37*21/30.2))))</f>
        <v>0.29595951629421768</v>
      </c>
      <c r="AG37" s="12">
        <f>$E37^EXP(Parameter!$D$112+Parameter!$D$119*(($B37*21/30.2)^(-1))+Parameter!$D$126*(($B37*21/30.2)^(-0.5)))</f>
        <v>0.18880637113816023</v>
      </c>
      <c r="AH37" s="12">
        <f>$D37^EXP(Parameter!$D$136+Parameter!$D$143*(($B37*21/30.2)^(-0.5))+Parameter!$D$150*((LN($B37*21/30.2))))</f>
        <v>0.28220651299161065</v>
      </c>
      <c r="AI37" s="12">
        <f>$E37^EXP(Parameter!$D$114+Parameter!$D$121*(($B37*21/30.2)^(-1))+Parameter!$D$128*(($B37*21/30.2)^(-0.5)))</f>
        <v>0.15144402546189834</v>
      </c>
      <c r="AJ37" s="12">
        <f>$D37^EXP(Parameter!$D$137+Parameter!$D$144*(($B37*21/30.2)^(-0.5))+Parameter!$D$151*((LN($B37*21/30.2))))</f>
        <v>0.34163839654633266</v>
      </c>
      <c r="AK37" s="12">
        <f>$E37^EXP(Parameter!$D$115+Parameter!$D$122*(($B37*21/30.2)^(-1))+Parameter!$D$129*(($B37*21/30.2)^(-0.5)))</f>
        <v>0.21198110042374355</v>
      </c>
      <c r="AL37" s="12">
        <f>$D37^EXP(Parameter!$D$138+Parameter!$D$145*(($B37*21/30.2)^(-0.5))+Parameter!$D$152*((LN($B37*21/30.2))))</f>
        <v>0.1410928106151938</v>
      </c>
      <c r="AM37" s="12">
        <f>$E37^EXP(Parameter!$D$116+Parameter!$D$123*(($B37*21/30.2)^(-1))+Parameter!$D$130*(($B37*21/30.2)^(-0.5)))</f>
        <v>0.1019105496434056</v>
      </c>
      <c r="AN37" s="12">
        <f>$D37^EXP(Parameter!$D$135+Parameter!$D$142*(($B37*21/30.2)^(-0.5))+Parameter!$D$149*((LN($B37*21/30.2))))</f>
        <v>0.21185742916295319</v>
      </c>
      <c r="AO37" s="12">
        <f>$E37^EXP(Parameter!$D$113+Parameter!$D$120*(($B37*21/30.2)^(-1))+Parameter!$D$127*(($B37*21/30.2)^(-0.5)))</f>
        <v>1.365858781691842E-2</v>
      </c>
      <c r="AP37" s="87">
        <f>$D37^EXP(Parameter!$D$304+Parameter!$D$310*((LN($B37*21/30.2))))</f>
        <v>0.38199773957055316</v>
      </c>
      <c r="AQ37" s="88">
        <f>$E37^EXP(Parameter!$D$290+Parameter!$D$296*((LN($B37*21/30.2))))</f>
        <v>0.14206406908769714</v>
      </c>
      <c r="AR37" s="12">
        <f>$D37^EXP(Parameter!$D$305+Parameter!$D$311*((LN($B37*21/30.2))))</f>
        <v>0.35935979714982569</v>
      </c>
      <c r="AS37" s="88">
        <f>$E37^EXP(Parameter!$D$291+Parameter!$D$297*((LN($B37*21/30.2))))</f>
        <v>0.17967150142915581</v>
      </c>
      <c r="AT37" s="12">
        <f>$D37^EXP(Parameter!$D$305+Parameter!$D$307-Parameter!$D$306+(Parameter!$D$311+Parameter!$D$313-Parameter!$D$312)*((LN($B37*21/30.2))))</f>
        <v>0.37173257491736755</v>
      </c>
      <c r="AU37" s="88">
        <f>$E37^EXP(Parameter!$D$291+Parameter!$D$293-Parameter!$D$292+(Parameter!$D$297+Parameter!$D$299-Parameter!$D$298)*((LN($B37*21/30.2))))</f>
        <v>0.27377163393552534</v>
      </c>
      <c r="AV37" s="12">
        <f>$D37^EXP(Parameter!$D$308+Parameter!$D$314*((LN($B37*21/30.2))))</f>
        <v>0.47619792885430712</v>
      </c>
      <c r="AW37" s="88">
        <f>$E37^EXP(Parameter!$D$294+Parameter!$D$300*((LN($B37*21/30.2))))</f>
        <v>0.23376677902570911</v>
      </c>
      <c r="AX37" s="12">
        <f>$D37^EXP(Parameter!$D$305+Parameter!$D$309-Parameter!$D$306+(Parameter!$D$311+Parameter!$D$315-Parameter!$D$312)*((LN($B37*21/30.2))))</f>
        <v>0.34894053833536021</v>
      </c>
      <c r="AY37" s="88">
        <f>$E37^EXP(Parameter!$D$291+Parameter!$D$295-Parameter!$D$292+(Parameter!$D$297+Parameter!$D$301-Parameter!$D$298)*((LN($B37*21/30.2))))</f>
        <v>0.22439233915686874</v>
      </c>
      <c r="AZ37" s="12">
        <f>$D37^EXP(Parameter!D$305-Parameter!D$306+(Parameter!D$311-Parameter!D$312)*((LN($B37*21/30.2))))</f>
        <v>0.29195054104539425</v>
      </c>
      <c r="BA37" s="88">
        <f>$E37^EXP(Parameter!$D$291-Parameter!$D$292+(Parameter!$D$297-Parameter!$D$298)*((LN($B37*21/30.2))))</f>
        <v>7.8054247440608682E-2</v>
      </c>
      <c r="BB37" s="89">
        <f>$D37^EXP(Parameter!$D$231)</f>
        <v>0.31845061693534443</v>
      </c>
      <c r="BC37" s="90">
        <f>$E37^EXP(Parameter!$D$216)</f>
        <v>9.3993365244991967E-2</v>
      </c>
      <c r="BD37" s="91">
        <f>$D37^EXP(Parameter!$D$232)</f>
        <v>0.38340583060597822</v>
      </c>
      <c r="BE37" s="90">
        <f>$E37^EXP(Parameter!$D$217)</f>
        <v>0.16894854494124228</v>
      </c>
      <c r="BF37" s="91">
        <f>$D37^EXP(Parameter!$D$234)</f>
        <v>0.27522097323882017</v>
      </c>
      <c r="BG37" s="91">
        <f>$E37^EXP(Parameter!$D$219)</f>
        <v>0.23694938456739814</v>
      </c>
      <c r="BH37" s="91">
        <f>$D37^EXP(Parameter!$D$235)</f>
        <v>0.50162930545982232</v>
      </c>
      <c r="BI37" s="91">
        <f>$E37^EXP(Parameter!$D$220)</f>
        <v>0.25523243037278209</v>
      </c>
      <c r="BJ37" s="91">
        <f>$D37^EXP(Parameter!$D$236)</f>
        <v>0.25725512920297755</v>
      </c>
      <c r="BK37" s="91">
        <f>$E37^EXP(Parameter!$D$221)</f>
        <v>0.53940555024899284</v>
      </c>
      <c r="BL37" s="91">
        <f>$D37^EXP(Parameter!$D$233)</f>
        <v>0.36464858475866474</v>
      </c>
      <c r="BM37" s="91">
        <f>$E37^EXP(Parameter!$D$218)</f>
        <v>0.23320551893897534</v>
      </c>
      <c r="BN37" s="90">
        <f>$D37^EXP(Parameter!$D$268)</f>
        <v>0.32428745497362987</v>
      </c>
      <c r="BO37" s="91">
        <f>$E37^EXP(Parameter!$D$246)</f>
        <v>9.2665326619582433E-2</v>
      </c>
      <c r="BP37" s="91">
        <f>$D37^EXP(Parameter!$D$269)</f>
        <v>0.40065819029135569</v>
      </c>
      <c r="BQ37" s="91">
        <f>$E37^EXP(Parameter!$D$247)</f>
        <v>0.16894854494124228</v>
      </c>
      <c r="BR37" s="91">
        <f>$D37^EXP(Parameter!$D$271)</f>
        <v>0.29057921885949117</v>
      </c>
      <c r="BS37" s="91">
        <f>$E37^EXP(Parameter!$D$249)</f>
        <v>0.23831532270145811</v>
      </c>
      <c r="BT37" s="91">
        <f>$D37^EXP(Parameter!$D$272)</f>
        <v>0.50197532274777723</v>
      </c>
      <c r="BU37" s="91">
        <f>$E37^EXP(Parameter!$D$250)</f>
        <v>0.25662760702984283</v>
      </c>
      <c r="BV37" s="91">
        <f>$D37^EXP(Parameter!$D$273)</f>
        <v>0.30899521348415265</v>
      </c>
      <c r="BW37" s="91">
        <f>$E37^EXP(Parameter!$D$251)</f>
        <v>0.52327925270715381</v>
      </c>
      <c r="BX37" s="91">
        <f>$D37^EXP(Parameter!$D$270)</f>
        <v>0.38524341490609432</v>
      </c>
      <c r="BY37" s="91">
        <f>$E37^EXP(Parameter!$D$248)</f>
        <v>0.23218769088442609</v>
      </c>
      <c r="BZ37" s="90">
        <f>$D37^EXP(Parameter!$D$208)</f>
        <v>0.38634576491536782</v>
      </c>
      <c r="CA37" s="90">
        <f>$E37^EXP(Parameter!$D$200)</f>
        <v>0.13548891946815309</v>
      </c>
      <c r="CB37" s="90">
        <f>$D37^EXP(Parameter!$D$209)</f>
        <v>0.36391286131937695</v>
      </c>
      <c r="CC37" s="90">
        <f>$E37^EXP(Parameter!$D$201)</f>
        <v>0.16151206386913805</v>
      </c>
      <c r="CD37" s="90">
        <f>$D37^EXP(Parameter!$D$211)</f>
        <v>0.37384526870875912</v>
      </c>
      <c r="CE37" s="90">
        <f>$E37^EXP(Parameter!$D$203)</f>
        <v>0.26257921335803647</v>
      </c>
      <c r="CF37" s="90">
        <f>$D37^EXP(Parameter!$D$212)</f>
        <v>0.47856508373508455</v>
      </c>
      <c r="CG37" s="90">
        <f>$E37^EXP(Parameter!$D$204)</f>
        <v>0.23388484548133379</v>
      </c>
      <c r="CH37" s="91">
        <f>$D37^EXP(Parameter!$D$213)</f>
        <v>0.35030801224104896</v>
      </c>
      <c r="CI37" s="90">
        <f>$E37^EXP(Parameter!$D$205)</f>
        <v>0.28205807639910185</v>
      </c>
      <c r="CJ37" s="91">
        <f>$D37^EXP(Parameter!$D$210)</f>
        <v>0.29237587272862486</v>
      </c>
      <c r="CK37" s="90">
        <f>$E37^EXP(Parameter!$D$202)</f>
        <v>0.12643898850064206</v>
      </c>
      <c r="CL37" s="12">
        <f>$D37^EXP(Parameter!$D$170+Parameter!$D$177*(LN($B37/30.2*21)))</f>
        <v>0.36124400313320831</v>
      </c>
      <c r="CM37" s="12">
        <f>$D37^EXP(Parameter!$D$155+Parameter!$D$162*(LN($B37/30.2*21)))</f>
        <v>0.5577260937373405</v>
      </c>
      <c r="CN37" s="12">
        <f>$D37^EXP(Parameter!$D$171+Parameter!$D$178*(LN($B37/30.2*21)))</f>
        <v>0.34793439751746397</v>
      </c>
      <c r="CO37" s="12">
        <f>$D37^EXP(Parameter!$D$156+Parameter!$D$163*(LN($B37/30.2*21)))</f>
        <v>0.56514188191358505</v>
      </c>
      <c r="CP37" s="12">
        <f>$D37^EXP(Parameter!$D$173+Parameter!$D$180*(LN($B37/30.2*21)))</f>
        <v>0.34987076445900411</v>
      </c>
      <c r="CQ37" s="12">
        <f>$D37^EXP(Parameter!$D$158+Parameter!$D$165*(LN($B37/30.2*21)))</f>
        <v>0.62217127779013537</v>
      </c>
      <c r="CR37" s="12">
        <f>$D37^EXP(Parameter!$D$174+Parameter!$D$181*(LN($B37/30.2*21)))</f>
        <v>0.42360678013233999</v>
      </c>
      <c r="CS37" s="12">
        <f>$D37^EXP(Parameter!$D$159+Parameter!$D$166*(LN($B37/30.2*21)))</f>
        <v>0.61863340865206062</v>
      </c>
      <c r="CT37" s="12">
        <f>$D37^EXP(Parameter!$D$175+Parameter!$D$182*(LN($B37/30.2*21)))</f>
        <v>0.29274563942767506</v>
      </c>
      <c r="CU37" s="12">
        <f>$D37^EXP(Parameter!$D$160+Parameter!$D$167*(LN($B37/30.2*21)))</f>
        <v>0.54518765049619888</v>
      </c>
      <c r="CV37" s="12">
        <f>$D37^EXP(Parameter!$D$172+Parameter!$D$179*(LN($B37/30.2*21)))</f>
        <v>0.25851880075595768</v>
      </c>
      <c r="CW37" s="41">
        <f>$D37^EXP(Parameter!$D$157+Parameter!$D$164*(LN($B37/30.2*21)))</f>
        <v>0.27620673694086967</v>
      </c>
      <c r="CX37" s="12">
        <f t="shared" si="2"/>
        <v>0.29996527899948805</v>
      </c>
      <c r="CY37" s="85">
        <v>0.14454858185021199</v>
      </c>
      <c r="CZ37" s="12">
        <f t="shared" si="3"/>
        <v>0.32699979571120585</v>
      </c>
      <c r="DA37" s="85">
        <v>0.20433146526529999</v>
      </c>
      <c r="DB37" s="12">
        <f t="shared" si="4"/>
        <v>0.32634628794917886</v>
      </c>
      <c r="DC37" s="41">
        <v>0.27382782073567702</v>
      </c>
      <c r="DD37" s="12">
        <f t="shared" si="5"/>
        <v>0.37001567292593418</v>
      </c>
      <c r="DE37" s="85">
        <v>0.23815668804385901</v>
      </c>
      <c r="DF37" s="12">
        <f t="shared" si="6"/>
        <v>0.2425237017768353</v>
      </c>
      <c r="DG37" s="41">
        <v>0.23590762364586701</v>
      </c>
      <c r="DH37" s="12">
        <f t="shared" si="7"/>
        <v>0.24980405138226897</v>
      </c>
      <c r="DI37" s="41">
        <v>5.51599250275467E-2</v>
      </c>
      <c r="DJ37" s="46">
        <v>32</v>
      </c>
      <c r="DK37" s="44">
        <v>4.9718761007173998E-2</v>
      </c>
      <c r="DL37" s="44">
        <v>8.4723401750874894E-2</v>
      </c>
      <c r="DM37" s="44">
        <v>0.122898417190653</v>
      </c>
      <c r="DN37" s="44">
        <v>0.106214388623204</v>
      </c>
      <c r="DO37" s="44">
        <v>0.199378310785605</v>
      </c>
      <c r="DP37" s="44">
        <v>0.17940604529397899</v>
      </c>
      <c r="DQ37" s="44">
        <v>0.20950495672236999</v>
      </c>
      <c r="DR37" s="45">
        <v>0.298857350119687</v>
      </c>
      <c r="DS37" s="45">
        <v>0.38061315216082497</v>
      </c>
      <c r="DT37" s="45">
        <v>0.36091611157343501</v>
      </c>
      <c r="DU37" s="45">
        <v>0.30620166848546498</v>
      </c>
      <c r="DV37" s="45">
        <v>0.37218088272097499</v>
      </c>
      <c r="DW37" s="45">
        <v>0.46887545417159499</v>
      </c>
      <c r="DX37" s="45">
        <v>0.33360647394952903</v>
      </c>
    </row>
    <row r="38" spans="1:128">
      <c r="A38" s="43">
        <f t="shared" si="0"/>
        <v>2.989041095890411</v>
      </c>
      <c r="B38" s="18">
        <v>34</v>
      </c>
      <c r="C38" s="12">
        <v>726</v>
      </c>
      <c r="D38" s="12">
        <v>0.28589108408555802</v>
      </c>
      <c r="E38" s="12">
        <v>4.80517297716299E-2</v>
      </c>
      <c r="F38" s="92">
        <f>$D38^Parameter!$D$325</f>
        <v>0.37656198701615978</v>
      </c>
      <c r="G38" s="92">
        <f>$E38^Parameter!$D$318</f>
        <v>0.11241661364011274</v>
      </c>
      <c r="H38" s="92">
        <f>$D38^Parameter!$D$326</f>
        <v>0.36724888777478321</v>
      </c>
      <c r="I38" s="92">
        <f>$E38^Parameter!$D$319</f>
        <v>0.14331570245237935</v>
      </c>
      <c r="J38" s="92">
        <f>$D38^Parameter!$D$328</f>
        <v>0.38514553367963789</v>
      </c>
      <c r="K38" s="92">
        <f>$E38^Parameter!$D$321</f>
        <v>0.26061361387628251</v>
      </c>
      <c r="L38" s="92">
        <f>$D38^Parameter!$D$329</f>
        <v>0.49598933985336396</v>
      </c>
      <c r="M38" s="92">
        <f>$E38^Parameter!$D$322</f>
        <v>0.22596304722017083</v>
      </c>
      <c r="N38" s="92">
        <f>$D38^Parameter!$D$330</f>
        <v>0.36267907157391771</v>
      </c>
      <c r="O38" s="92">
        <f>$E38^Parameter!$D$323</f>
        <v>0.29695019200750944</v>
      </c>
      <c r="P38" s="92">
        <f>$D38^Parameter!$D$327</f>
        <v>0.30360084930332404</v>
      </c>
      <c r="Q38" s="92">
        <f>$E38^Parameter!$D$320</f>
        <v>0.1144828004833625</v>
      </c>
      <c r="R38" s="12">
        <f>$D38^EXP(Parameter!$D$96+Parameter!$D$103*(($B38/30.2*21)^(1)))</f>
        <v>0.28630364709798445</v>
      </c>
      <c r="S38" s="12">
        <f>$E38^EXP(Parameter!$D$81+Parameter!$D$88*($B38/30.2*21)^(-2))</f>
        <v>0.15457690277547098</v>
      </c>
      <c r="T38" s="12">
        <f>$D38^EXP(Parameter!$D$97+Parameter!$D$104*(($B38*21/30.2)^(1)))</f>
        <v>0.31618721538334288</v>
      </c>
      <c r="U38" s="12">
        <f>$E38^EXP(Parameter!$D$82+Parameter!$D$89*($B38/30.2*21)^(-2))</f>
        <v>0.18195805267688617</v>
      </c>
      <c r="V38" s="12">
        <f>$D38^EXP(Parameter!$D$99+Parameter!$D$106*(($B38*21/30.2)^(1)))</f>
        <v>0.31452419132301856</v>
      </c>
      <c r="W38" s="12">
        <f>$E38^EXP(Parameter!$D$84+Parameter!$D$91*($B38/30.2*21)^(-2))</f>
        <v>0.30683282137879281</v>
      </c>
      <c r="X38" s="12">
        <f>$D38^EXP(Parameter!$D$100+Parameter!$D$107*(($B38*21/30.2)^(1)))</f>
        <v>0.35348835940162637</v>
      </c>
      <c r="Y38" s="12">
        <f>$E38^EXP(Parameter!$D$85+Parameter!$D$92*($B38/30.2*21)^(-2))</f>
        <v>0.2644482737027346</v>
      </c>
      <c r="Z38" s="12">
        <f>$D38^EXP(Parameter!$D$101+Parameter!$D$108*(($B38*21/30.2)^(1)))</f>
        <v>0.22770431723763079</v>
      </c>
      <c r="AA38" s="12">
        <f>$E38^EXP(Parameter!$D$86+Parameter!$D$93*($B38/30.2*21)^(-2))</f>
        <v>0.29860446014213399</v>
      </c>
      <c r="AB38" s="12">
        <f>$D38^EXP(Parameter!$D$98+Parameter!$D$105*(($B38*21/30.2)^(1)))</f>
        <v>0.23888149329190211</v>
      </c>
      <c r="AC38" s="12">
        <f>$E38^EXP(Parameter!$D$83+Parameter!$D$90*($B38/30.2*21)^(-2))</f>
        <v>0.11945812292412158</v>
      </c>
      <c r="AD38" s="87">
        <f>$D38^EXP(Parameter!$D$133+Parameter!$D$140*(($B38*21/30.2)^(-0.5))+Parameter!$D$147*((LN($B38*21/30.2))))</f>
        <v>0.25440986511603214</v>
      </c>
      <c r="AE38" s="12">
        <f>$E38^EXP(Parameter!$D$111+Parameter!$D$118*(($B38*21/30.2)^(-1))+Parameter!$D$125*(($B38*21/30.2)^(-0.5)))</f>
        <v>0.24467335014046787</v>
      </c>
      <c r="AF38" s="12">
        <f>$D38^EXP(Parameter!$D$134+Parameter!$D$141*(($B38*21/30.2)^(-0.5))+Parameter!$D$148*((LN($B38*21/30.2))))</f>
        <v>0.28392476270541911</v>
      </c>
      <c r="AG38" s="12">
        <f>$E38^EXP(Parameter!$D$112+Parameter!$D$119*(($B38*21/30.2)^(-1))+Parameter!$D$126*(($B38*21/30.2)^(-0.5)))</f>
        <v>0.18195870152490276</v>
      </c>
      <c r="AH38" s="12">
        <f>$D38^EXP(Parameter!$D$136+Parameter!$D$143*(($B38*21/30.2)^(-0.5))+Parameter!$D$150*((LN($B38*21/30.2))))</f>
        <v>0.2668321510612377</v>
      </c>
      <c r="AI38" s="12">
        <f>$E38^EXP(Parameter!$D$114+Parameter!$D$121*(($B38*21/30.2)^(-1))+Parameter!$D$128*(($B38*21/30.2)^(-0.5)))</f>
        <v>0.14189783081960849</v>
      </c>
      <c r="AJ38" s="12">
        <f>$D38^EXP(Parameter!$D$137+Parameter!$D$144*(($B38*21/30.2)^(-0.5))+Parameter!$D$151*((LN($B38*21/30.2))))</f>
        <v>0.32323517471726676</v>
      </c>
      <c r="AK38" s="12">
        <f>$E38^EXP(Parameter!$D$115+Parameter!$D$122*(($B38*21/30.2)^(-1))+Parameter!$D$129*(($B38*21/30.2)^(-0.5)))</f>
        <v>0.20376006594797605</v>
      </c>
      <c r="AL38" s="12">
        <f>$D38^EXP(Parameter!$D$138+Parameter!$D$145*(($B38*21/30.2)^(-0.5))+Parameter!$D$152*((LN($B38*21/30.2))))</f>
        <v>0.12487169951960604</v>
      </c>
      <c r="AM38" s="12">
        <f>$E38^EXP(Parameter!$D$116+Parameter!$D$123*(($B38*21/30.2)^(-1))+Parameter!$D$130*(($B38*21/30.2)^(-0.5)))</f>
        <v>9.3786903124878099E-2</v>
      </c>
      <c r="AN38" s="12">
        <f>$D38^EXP(Parameter!$D$135+Parameter!$D$142*(($B38*21/30.2)^(-0.5))+Parameter!$D$149*((LN($B38*21/30.2))))</f>
        <v>0.20043101366150304</v>
      </c>
      <c r="AO38" s="12">
        <f>$E38^EXP(Parameter!$D$113+Parameter!$D$120*(($B38*21/30.2)^(-1))+Parameter!$D$127*(($B38*21/30.2)^(-0.5)))</f>
        <v>1.1571355042424084E-2</v>
      </c>
      <c r="AP38" s="87">
        <f>$D38^EXP(Parameter!$D$304+Parameter!$D$310*((LN($B38*21/30.2))))</f>
        <v>0.37174795311842485</v>
      </c>
      <c r="AQ38" s="88">
        <f>$E38^EXP(Parameter!$D$290+Parameter!$D$296*((LN($B38*21/30.2))))</f>
        <v>0.13697413049387974</v>
      </c>
      <c r="AR38" s="12">
        <f>$D38^EXP(Parameter!$D$305+Parameter!$D$311*((LN($B38*21/30.2))))</f>
        <v>0.34997587712347344</v>
      </c>
      <c r="AS38" s="88">
        <f>$E38^EXP(Parameter!$D$291+Parameter!$D$297*((LN($B38*21/30.2))))</f>
        <v>0.17318287611012273</v>
      </c>
      <c r="AT38" s="12">
        <f>$D38^EXP(Parameter!$D$305+Parameter!$D$307-Parameter!$D$306+(Parameter!$D$311+Parameter!$D$313-Parameter!$D$312)*((LN($B38*21/30.2))))</f>
        <v>0.36193058612571394</v>
      </c>
      <c r="AU38" s="88">
        <f>$E38^EXP(Parameter!$D$291+Parameter!$D$293-Parameter!$D$292+(Parameter!$D$297+Parameter!$D$299-Parameter!$D$298)*((LN($B38*21/30.2))))</f>
        <v>0.26537899907625528</v>
      </c>
      <c r="AV38" s="12">
        <f>$D38^EXP(Parameter!$D$308+Parameter!$D$314*((LN($B38*21/30.2))))</f>
        <v>0.46567858482938268</v>
      </c>
      <c r="AW38" s="88">
        <f>$E38^EXP(Parameter!$D$294+Parameter!$D$300*((LN($B38*21/30.2))))</f>
        <v>0.2261504662631256</v>
      </c>
      <c r="AX38" s="12">
        <f>$D38^EXP(Parameter!$D$305+Parameter!$D$309-Parameter!$D$306+(Parameter!$D$311+Parameter!$D$315-Parameter!$D$312)*((LN($B38*21/30.2))))</f>
        <v>0.33848473570340343</v>
      </c>
      <c r="AY38" s="88">
        <f>$E38^EXP(Parameter!$D$291+Parameter!$D$295-Parameter!$D$292+(Parameter!$D$297+Parameter!$D$301-Parameter!$D$298)*((LN($B38*21/30.2))))</f>
        <v>0.2133872462141769</v>
      </c>
      <c r="AZ38" s="12">
        <f>$D38^EXP(Parameter!D$305-Parameter!D$306+(Parameter!D$311-Parameter!D$312)*((LN($B38*21/30.2))))</f>
        <v>0.28215457223180079</v>
      </c>
      <c r="BA38" s="88">
        <f>$E38^EXP(Parameter!$D$291-Parameter!$D$292+(Parameter!$D$297-Parameter!$D$298)*((LN($B38*21/30.2))))</f>
        <v>7.202290494634285E-2</v>
      </c>
      <c r="BB38" s="89">
        <f>$D38^EXP(Parameter!$D$231)</f>
        <v>0.30969386950083361</v>
      </c>
      <c r="BC38" s="90">
        <f>$E38^EXP(Parameter!$D$216)</f>
        <v>8.9007484181262753E-2</v>
      </c>
      <c r="BD38" s="91">
        <f>$D38^EXP(Parameter!$D$232)</f>
        <v>0.37455330225036609</v>
      </c>
      <c r="BE38" s="90">
        <f>$E38^EXP(Parameter!$D$217)</f>
        <v>0.16216374753752172</v>
      </c>
      <c r="BF38" s="91">
        <f>$D38^EXP(Parameter!$D$234)</f>
        <v>0.26670313381265182</v>
      </c>
      <c r="BG38" s="91">
        <f>$E38^EXP(Parameter!$D$219)</f>
        <v>0.22921395407890927</v>
      </c>
      <c r="BH38" s="91">
        <f>$D38^EXP(Parameter!$D$235)</f>
        <v>0.49326700070331042</v>
      </c>
      <c r="BI38" s="91">
        <f>$E38^EXP(Parameter!$D$220)</f>
        <v>0.24732351032358618</v>
      </c>
      <c r="BJ38" s="91">
        <f>$D38^EXP(Parameter!$D$236)</f>
        <v>0.24888358236887761</v>
      </c>
      <c r="BK38" s="91">
        <f>$E38^EXP(Parameter!$D$221)</f>
        <v>0.53178479288689007</v>
      </c>
      <c r="BL38" s="91">
        <f>$D38^EXP(Parameter!$D$233)</f>
        <v>0.35579400784553633</v>
      </c>
      <c r="BM38" s="91">
        <f>$E38^EXP(Parameter!$D$218)</f>
        <v>0.22550950772240022</v>
      </c>
      <c r="BN38" s="90">
        <f>$D38^EXP(Parameter!$D$268)</f>
        <v>0.31550981370486231</v>
      </c>
      <c r="BO38" s="91">
        <f>$E38^EXP(Parameter!$D$246)</f>
        <v>8.7721113682930105E-2</v>
      </c>
      <c r="BP38" s="91">
        <f>$D38^EXP(Parameter!$D$269)</f>
        <v>0.39182733424055238</v>
      </c>
      <c r="BQ38" s="91">
        <f>$E38^EXP(Parameter!$D$247)</f>
        <v>0.16216374753752172</v>
      </c>
      <c r="BR38" s="91">
        <f>$D38^EXP(Parameter!$D$271)</f>
        <v>0.28195889337064101</v>
      </c>
      <c r="BS38" s="91">
        <f>$E38^EXP(Parameter!$D$249)</f>
        <v>0.23056584729849824</v>
      </c>
      <c r="BT38" s="91">
        <f>$D38^EXP(Parameter!$D$272)</f>
        <v>0.49361554363870902</v>
      </c>
      <c r="BU38" s="91">
        <f>$E38^EXP(Parameter!$D$250)</f>
        <v>0.24870670449893548</v>
      </c>
      <c r="BV38" s="91">
        <f>$D38^EXP(Parameter!$D$273)</f>
        <v>0.30027784506135535</v>
      </c>
      <c r="BW38" s="91">
        <f>$E38^EXP(Parameter!$D$251)</f>
        <v>0.51552552012298081</v>
      </c>
      <c r="BX38" s="91">
        <f>$D38^EXP(Parameter!$D$270)</f>
        <v>0.3763923084118394</v>
      </c>
      <c r="BY38" s="91">
        <f>$E38^EXP(Parameter!$D$248)</f>
        <v>0.22450263247336794</v>
      </c>
      <c r="BZ38" s="90">
        <f>$D38^EXP(Parameter!$D$208)</f>
        <v>0.37749561402586401</v>
      </c>
      <c r="CA38" s="90">
        <f>$E38^EXP(Parameter!$D$200)</f>
        <v>0.12938790617666138</v>
      </c>
      <c r="CB38" s="90">
        <f>$D38^EXP(Parameter!$D$209)</f>
        <v>0.35505867547937553</v>
      </c>
      <c r="CC38" s="90">
        <f>$E38^EXP(Parameter!$D$201)</f>
        <v>0.15486513544166094</v>
      </c>
      <c r="CD38" s="90">
        <f>$D38^EXP(Parameter!$D$211)</f>
        <v>0.36498883104526308</v>
      </c>
      <c r="CE38" s="90">
        <f>$E38^EXP(Parameter!$D$203)</f>
        <v>0.25460913128118584</v>
      </c>
      <c r="CF38" s="90">
        <f>$D38^EXP(Parameter!$D$212)</f>
        <v>0.47004783753531992</v>
      </c>
      <c r="CG38" s="90">
        <f>$E38^EXP(Parameter!$D$204)</f>
        <v>0.22618158045514772</v>
      </c>
      <c r="CH38" s="91">
        <f>$D38^EXP(Parameter!$D$213)</f>
        <v>0.34146766280507646</v>
      </c>
      <c r="CI38" s="90">
        <f>$E38^EXP(Parameter!$D$205)</f>
        <v>0.27394825690178909</v>
      </c>
      <c r="CJ38" s="91">
        <f>$D38^EXP(Parameter!$D$210)</f>
        <v>0.28374486266180488</v>
      </c>
      <c r="CK38" s="90">
        <f>$E38^EXP(Parameter!$D$202)</f>
        <v>0.12055323730524931</v>
      </c>
      <c r="CL38" s="12">
        <f>$D38^EXP(Parameter!$D$170+Parameter!$D$177*(LN($B38/30.2*21)))</f>
        <v>0.3515467067594697</v>
      </c>
      <c r="CM38" s="12">
        <f>$D38^EXP(Parameter!$D$155+Parameter!$D$162*(LN($B38/30.2*21)))</f>
        <v>0.55233701964402515</v>
      </c>
      <c r="CN38" s="12">
        <f>$D38^EXP(Parameter!$D$171+Parameter!$D$178*(LN($B38/30.2*21)))</f>
        <v>0.33864892977728789</v>
      </c>
      <c r="CO38" s="12">
        <f>$D38^EXP(Parameter!$D$156+Parameter!$D$163*(LN($B38/30.2*21)))</f>
        <v>0.55877567850693466</v>
      </c>
      <c r="CP38" s="12">
        <f>$D38^EXP(Parameter!$D$173+Parameter!$D$180*(LN($B38/30.2*21)))</f>
        <v>0.34027542087074181</v>
      </c>
      <c r="CQ38" s="12">
        <f>$D38^EXP(Parameter!$D$158+Parameter!$D$165*(LN($B38/30.2*21)))</f>
        <v>0.61550015447708561</v>
      </c>
      <c r="CR38" s="12">
        <f>$D38^EXP(Parameter!$D$174+Parameter!$D$181*(LN($B38/30.2*21)))</f>
        <v>0.41277262616499011</v>
      </c>
      <c r="CS38" s="12">
        <f>$D38^EXP(Parameter!$D$159+Parameter!$D$166*(LN($B38/30.2*21)))</f>
        <v>0.61266516515045266</v>
      </c>
      <c r="CT38" s="12">
        <f>$D38^EXP(Parameter!$D$175+Parameter!$D$182*(LN($B38/30.2*21)))</f>
        <v>0.28203278490734818</v>
      </c>
      <c r="CU38" s="12">
        <f>$D38^EXP(Parameter!$D$160+Parameter!$D$167*(LN($B38/30.2*21)))</f>
        <v>0.5353625493314319</v>
      </c>
      <c r="CV38" s="12">
        <f>$D38^EXP(Parameter!$D$172+Parameter!$D$179*(LN($B38/30.2*21)))</f>
        <v>0.24901912997976325</v>
      </c>
      <c r="CW38" s="41">
        <f>$D38^EXP(Parameter!$D$157+Parameter!$D$164*(LN($B38/30.2*21)))</f>
        <v>0.26466321167481466</v>
      </c>
      <c r="CX38" s="12">
        <f t="shared" si="2"/>
        <v>0.28630364709798445</v>
      </c>
      <c r="CY38" s="85">
        <v>0.13956445326151701</v>
      </c>
      <c r="CZ38" s="12">
        <f t="shared" si="3"/>
        <v>0.31618721538334288</v>
      </c>
      <c r="DA38" s="85">
        <v>0.197948948533263</v>
      </c>
      <c r="DB38" s="12">
        <f t="shared" si="4"/>
        <v>0.31452419132301856</v>
      </c>
      <c r="DC38" s="41">
        <v>0.26365057755152999</v>
      </c>
      <c r="DD38" s="12">
        <f t="shared" si="5"/>
        <v>0.35348835940162637</v>
      </c>
      <c r="DE38" s="85">
        <v>0.22964798682152099</v>
      </c>
      <c r="DF38" s="12">
        <f t="shared" si="6"/>
        <v>0.22770431723763079</v>
      </c>
      <c r="DG38" s="41">
        <v>0.222052453867609</v>
      </c>
      <c r="DH38" s="12">
        <f t="shared" si="7"/>
        <v>0.23888149329190211</v>
      </c>
      <c r="DI38" s="41">
        <v>4.8383412631331703E-2</v>
      </c>
      <c r="DJ38" s="46">
        <v>33</v>
      </c>
      <c r="DK38" s="44">
        <v>4.61713700748239E-2</v>
      </c>
      <c r="DL38" s="44">
        <v>7.9378808517438906E-2</v>
      </c>
      <c r="DM38" s="44">
        <v>0.115913949857038</v>
      </c>
      <c r="DN38" s="44">
        <v>9.9911884175483703E-2</v>
      </c>
      <c r="DO38" s="44">
        <v>0.18982490982666</v>
      </c>
      <c r="DP38" s="44">
        <v>0.17044471151693799</v>
      </c>
      <c r="DQ38" s="44">
        <v>0.19967045131059399</v>
      </c>
      <c r="DR38" s="45">
        <v>0.29009269608761101</v>
      </c>
      <c r="DS38" s="45">
        <v>0.37094798534898199</v>
      </c>
      <c r="DT38" s="45">
        <v>0.35142629340772402</v>
      </c>
      <c r="DU38" s="45">
        <v>0.29733715899505903</v>
      </c>
      <c r="DV38" s="45">
        <v>0.36258762018438301</v>
      </c>
      <c r="DW38" s="45">
        <v>0.45873591359277599</v>
      </c>
      <c r="DX38" s="45">
        <v>0.324402970453673</v>
      </c>
    </row>
    <row r="39" spans="1:128">
      <c r="A39" s="43">
        <f t="shared" si="0"/>
        <v>3.0493150684931507</v>
      </c>
      <c r="B39" s="18">
        <v>35</v>
      </c>
      <c r="C39" s="12">
        <v>748</v>
      </c>
      <c r="D39" s="12">
        <v>0.27761899830882503</v>
      </c>
      <c r="E39" s="12">
        <v>4.4924846191095102E-2</v>
      </c>
      <c r="F39" s="92">
        <f>$D39^Parameter!$D$325</f>
        <v>0.36803605146138352</v>
      </c>
      <c r="G39" s="92">
        <f>$E39^Parameter!$D$318</f>
        <v>0.10710021710566178</v>
      </c>
      <c r="H39" s="92">
        <f>$D39^Parameter!$D$326</f>
        <v>0.35872310190645867</v>
      </c>
      <c r="I39" s="92">
        <f>$E39^Parameter!$D$319</f>
        <v>0.13727499080492106</v>
      </c>
      <c r="J39" s="92">
        <f>$D39^Parameter!$D$328</f>
        <v>0.3766242478495237</v>
      </c>
      <c r="K39" s="92">
        <f>$E39^Parameter!$D$321</f>
        <v>0.25295983150615664</v>
      </c>
      <c r="L39" s="92">
        <f>$D39^Parameter!$D$329</f>
        <v>0.48790081370659716</v>
      </c>
      <c r="M39" s="92">
        <f>$E39^Parameter!$D$322</f>
        <v>0.21863436901292094</v>
      </c>
      <c r="N39" s="92">
        <f>$D39^Parameter!$D$330</f>
        <v>0.35415537555942644</v>
      </c>
      <c r="O39" s="92">
        <f>$E39^Parameter!$D$323</f>
        <v>0.28906442032815144</v>
      </c>
      <c r="P39" s="92">
        <f>$D39^Parameter!$D$327</f>
        <v>0.29523213155140948</v>
      </c>
      <c r="Q39" s="92">
        <f>$E39^Parameter!$D$320</f>
        <v>0.1091127324252076</v>
      </c>
      <c r="R39" s="12">
        <f>$D39^EXP(Parameter!$D$96+Parameter!$D$103*(($B39/30.2*21)^(1)))</f>
        <v>0.27308945462856576</v>
      </c>
      <c r="S39" s="12">
        <f>$E39^EXP(Parameter!$D$81+Parameter!$D$88*($B39/30.2*21)^(-2))</f>
        <v>0.14832592049884122</v>
      </c>
      <c r="T39" s="12">
        <f>$D39^EXP(Parameter!$D$97+Parameter!$D$104*(($B39*21/30.2)^(1)))</f>
        <v>0.30574804157037733</v>
      </c>
      <c r="U39" s="12">
        <f>$E39^EXP(Parameter!$D$82+Parameter!$D$89*($B39/30.2*21)^(-2))</f>
        <v>0.17522359847376681</v>
      </c>
      <c r="V39" s="12">
        <f>$D39^EXP(Parameter!$D$99+Parameter!$D$106*(($B39*21/30.2)^(1)))</f>
        <v>0.3030865448878044</v>
      </c>
      <c r="W39" s="12">
        <f>$E39^EXP(Parameter!$D$84+Parameter!$D$91*($B39/30.2*21)^(-2))</f>
        <v>0.298929418251278</v>
      </c>
      <c r="X39" s="12">
        <f>$D39^EXP(Parameter!$D$100+Parameter!$D$107*(($B39*21/30.2)^(1)))</f>
        <v>0.3373195864787612</v>
      </c>
      <c r="Y39" s="12">
        <f>$E39^EXP(Parameter!$D$85+Parameter!$D$92*($B39/30.2*21)^(-2))</f>
        <v>0.25678255164379393</v>
      </c>
      <c r="Z39" s="12">
        <f>$D39^EXP(Parameter!$D$101+Parameter!$D$108*(($B39*21/30.2)^(1)))</f>
        <v>0.21348699817105038</v>
      </c>
      <c r="AA39" s="12">
        <f>$E39^EXP(Parameter!$D$86+Parameter!$D$93*($B39/30.2*21)^(-2))</f>
        <v>0.29069282176668515</v>
      </c>
      <c r="AB39" s="12">
        <f>$D39^EXP(Parameter!$D$98+Parameter!$D$105*(($B39*21/30.2)^(1)))</f>
        <v>0.22841002850971426</v>
      </c>
      <c r="AC39" s="12">
        <f>$E39^EXP(Parameter!$D$83+Parameter!$D$90*($B39/30.2*21)^(-2))</f>
        <v>0.11395239079350118</v>
      </c>
      <c r="AD39" s="87">
        <f>$D39^EXP(Parameter!$D$133+Parameter!$D$140*(($B39*21/30.2)^(-0.5))+Parameter!$D$147*((LN($B39*21/30.2))))</f>
        <v>0.23911610391605367</v>
      </c>
      <c r="AE39" s="12">
        <f>$E39^EXP(Parameter!$D$111+Parameter!$D$118*(($B39*21/30.2)^(-1))+Parameter!$D$125*(($B39*21/30.2)^(-0.5)))</f>
        <v>0.23989367745467408</v>
      </c>
      <c r="AF39" s="12">
        <f>$D39^EXP(Parameter!$D$134+Parameter!$D$141*(($B39*21/30.2)^(-0.5))+Parameter!$D$148*((LN($B39*21/30.2))))</f>
        <v>0.27237329831585055</v>
      </c>
      <c r="AG39" s="12">
        <f>$E39^EXP(Parameter!$D$112+Parameter!$D$119*(($B39*21/30.2)^(-1))+Parameter!$D$126*(($B39*21/30.2)^(-0.5)))</f>
        <v>0.17546842220985431</v>
      </c>
      <c r="AH39" s="12">
        <f>$D39^EXP(Parameter!$D$136+Parameter!$D$143*(($B39*21/30.2)^(-0.5))+Parameter!$D$150*((LN($B39*21/30.2))))</f>
        <v>0.25209201478185439</v>
      </c>
      <c r="AI39" s="12">
        <f>$E39^EXP(Parameter!$D$114+Parameter!$D$121*(($B39*21/30.2)^(-1))+Parameter!$D$128*(($B39*21/30.2)^(-0.5)))</f>
        <v>0.13299056900206752</v>
      </c>
      <c r="AJ39" s="12">
        <f>$D39^EXP(Parameter!$D$137+Parameter!$D$144*(($B39*21/30.2)^(-0.5))+Parameter!$D$151*((LN($B39*21/30.2))))</f>
        <v>0.30544709807838821</v>
      </c>
      <c r="AK39" s="12">
        <f>$E39^EXP(Parameter!$D$115+Parameter!$D$122*(($B39*21/30.2)^(-1))+Parameter!$D$129*(($B39*21/30.2)^(-0.5)))</f>
        <v>0.19596124057429068</v>
      </c>
      <c r="AL39" s="12">
        <f>$D39^EXP(Parameter!$D$138+Parameter!$D$145*(($B39*21/30.2)^(-0.5))+Parameter!$D$152*((LN($B39*21/30.2))))</f>
        <v>0.11004960242261687</v>
      </c>
      <c r="AM39" s="12">
        <f>$E39^EXP(Parameter!$D$116+Parameter!$D$123*(($B39*21/30.2)^(-1))+Parameter!$D$130*(($B39*21/30.2)^(-0.5)))</f>
        <v>8.6338190412509661E-2</v>
      </c>
      <c r="AN39" s="12">
        <f>$D39^EXP(Parameter!$D$135+Parameter!$D$142*(($B39*21/30.2)^(-0.5))+Parameter!$D$149*((LN($B39*21/30.2))))</f>
        <v>0.18960087521313862</v>
      </c>
      <c r="AO39" s="12">
        <f>$E39^EXP(Parameter!$D$113+Parameter!$D$120*(($B39*21/30.2)^(-1))+Parameter!$D$127*(($B39*21/30.2)^(-0.5)))</f>
        <v>9.8049483018259262E-3</v>
      </c>
      <c r="AP39" s="87">
        <f>$D39^EXP(Parameter!$D$304+Parameter!$D$310*((LN($B39*21/30.2))))</f>
        <v>0.36186561607934903</v>
      </c>
      <c r="AQ39" s="88">
        <f>$E39^EXP(Parameter!$D$290+Parameter!$D$296*((LN($B39*21/30.2))))</f>
        <v>0.13217447693419448</v>
      </c>
      <c r="AR39" s="12">
        <f>$D39^EXP(Parameter!$D$305+Parameter!$D$311*((LN($B39*21/30.2))))</f>
        <v>0.34094841066725085</v>
      </c>
      <c r="AS39" s="88">
        <f>$E39^EXP(Parameter!$D$291+Parameter!$D$297*((LN($B39*21/30.2))))</f>
        <v>0.16704153062283289</v>
      </c>
      <c r="AT39" s="12">
        <f>$D39^EXP(Parameter!$D$305+Parameter!$D$307-Parameter!$D$306+(Parameter!$D$311+Parameter!$D$313-Parameter!$D$312)*((LN($B39*21/30.2))))</f>
        <v>0.35248994836127445</v>
      </c>
      <c r="AU39" s="88">
        <f>$E39^EXP(Parameter!$D$291+Parameter!$D$293-Parameter!$D$292+(Parameter!$D$297+Parameter!$D$299-Parameter!$D$298)*((LN($B39*21/30.2))))</f>
        <v>0.25736274352661659</v>
      </c>
      <c r="AV39" s="12">
        <f>$D39^EXP(Parameter!$D$308+Parameter!$D$314*((LN($B39*21/30.2))))</f>
        <v>0.45546482259414456</v>
      </c>
      <c r="AW39" s="88">
        <f>$E39^EXP(Parameter!$D$294+Parameter!$D$300*((LN($B39*21/30.2))))</f>
        <v>0.21890203930013621</v>
      </c>
      <c r="AX39" s="12">
        <f>$D39^EXP(Parameter!$D$305+Parameter!$D$309-Parameter!$D$306+(Parameter!$D$311+Parameter!$D$315-Parameter!$D$312)*((LN($B39*21/30.2))))</f>
        <v>0.32842848380211104</v>
      </c>
      <c r="AY39" s="88">
        <f>$E39^EXP(Parameter!$D$291+Parameter!$D$295-Parameter!$D$292+(Parameter!$D$297+Parameter!$D$301-Parameter!$D$298)*((LN($B39*21/30.2))))</f>
        <v>0.20295506347296668</v>
      </c>
      <c r="AZ39" s="12">
        <f>$D39^EXP(Parameter!D$305-Parameter!D$306+(Parameter!D$311-Parameter!D$312)*((LN($B39*21/30.2))))</f>
        <v>0.27278082082030136</v>
      </c>
      <c r="BA39" s="88">
        <f>$E39^EXP(Parameter!$D$291-Parameter!$D$292+(Parameter!$D$297-Parameter!$D$298)*((LN($B39*21/30.2))))</f>
        <v>6.6487990524152177E-2</v>
      </c>
      <c r="BB39" s="89">
        <f>$D39^EXP(Parameter!$D$231)</f>
        <v>0.30129755161623295</v>
      </c>
      <c r="BC39" s="90">
        <f>$E39^EXP(Parameter!$D$216)</f>
        <v>8.4360387555887054E-2</v>
      </c>
      <c r="BD39" s="91">
        <f>$D39^EXP(Parameter!$D$232)</f>
        <v>0.36602693749843679</v>
      </c>
      <c r="BE39" s="90">
        <f>$E39^EXP(Parameter!$D$217)</f>
        <v>0.15575460460278742</v>
      </c>
      <c r="BF39" s="91">
        <f>$D39^EXP(Parameter!$D$234)</f>
        <v>0.25856466949703161</v>
      </c>
      <c r="BG39" s="91">
        <f>$E39^EXP(Parameter!$D$219)</f>
        <v>0.22185007456144812</v>
      </c>
      <c r="BH39" s="91">
        <f>$D39^EXP(Parameter!$D$235)</f>
        <v>0.48516025228439519</v>
      </c>
      <c r="BI39" s="91">
        <f>$E39^EXP(Parameter!$D$220)</f>
        <v>0.23978166712572596</v>
      </c>
      <c r="BJ39" s="91">
        <f>$D39^EXP(Parameter!$D$236)</f>
        <v>0.2408979488833522</v>
      </c>
      <c r="BK39" s="91">
        <f>$E39^EXP(Parameter!$D$221)</f>
        <v>0.52439232741791031</v>
      </c>
      <c r="BL39" s="91">
        <f>$D39^EXP(Parameter!$D$233)</f>
        <v>0.34727601392139934</v>
      </c>
      <c r="BM39" s="91">
        <f>$E39^EXP(Parameter!$D$218)</f>
        <v>0.21818582168677539</v>
      </c>
      <c r="BN39" s="90">
        <f>$D39^EXP(Parameter!$D$268)</f>
        <v>0.30708976254469011</v>
      </c>
      <c r="BO39" s="91">
        <f>$E39^EXP(Parameter!$D$246)</f>
        <v>8.3114353178908279E-2</v>
      </c>
      <c r="BP39" s="91">
        <f>$D39^EXP(Parameter!$D$269)</f>
        <v>0.38331278068433533</v>
      </c>
      <c r="BQ39" s="91">
        <f>$E39^EXP(Parameter!$D$247)</f>
        <v>0.15575460460278742</v>
      </c>
      <c r="BR39" s="91">
        <f>$D39^EXP(Parameter!$D$271)</f>
        <v>0.27371167903844335</v>
      </c>
      <c r="BS39" s="91">
        <f>$E39^EXP(Parameter!$D$249)</f>
        <v>0.22318762776093864</v>
      </c>
      <c r="BT39" s="91">
        <f>$D39^EXP(Parameter!$D$272)</f>
        <v>0.4855111084737318</v>
      </c>
      <c r="BU39" s="91">
        <f>$E39^EXP(Parameter!$D$250)</f>
        <v>0.24115249336788422</v>
      </c>
      <c r="BV39" s="91">
        <f>$D39^EXP(Parameter!$D$273)</f>
        <v>0.29192537889957337</v>
      </c>
      <c r="BW39" s="91">
        <f>$E39^EXP(Parameter!$D$251)</f>
        <v>0.50800928108325283</v>
      </c>
      <c r="BX39" s="91">
        <f>$D39^EXP(Parameter!$D$270)</f>
        <v>0.36786632686520498</v>
      </c>
      <c r="BY39" s="91">
        <f>$E39^EXP(Parameter!$D$248)</f>
        <v>0.21719010078299181</v>
      </c>
      <c r="BZ39" s="90">
        <f>$D39^EXP(Parameter!$D$208)</f>
        <v>0.36896996359275991</v>
      </c>
      <c r="CA39" s="90">
        <f>$E39^EXP(Parameter!$D$200)</f>
        <v>0.12365370087775081</v>
      </c>
      <c r="CB39" s="90">
        <f>$D39^EXP(Parameter!$D$209)</f>
        <v>0.3465414739737957</v>
      </c>
      <c r="CC39" s="90">
        <f>$E39^EXP(Parameter!$D$201)</f>
        <v>0.1485926878391404</v>
      </c>
      <c r="CD39" s="90">
        <f>$D39^EXP(Parameter!$D$211)</f>
        <v>0.35646391112086923</v>
      </c>
      <c r="CE39" s="90">
        <f>$E39^EXP(Parameter!$D$203)</f>
        <v>0.24700403142913524</v>
      </c>
      <c r="CF39" s="90">
        <f>$D39^EXP(Parameter!$D$212)</f>
        <v>0.46180028063373385</v>
      </c>
      <c r="CG39" s="90">
        <f>$E39^EXP(Parameter!$D$204)</f>
        <v>0.21885050394977004</v>
      </c>
      <c r="CH39" s="91">
        <f>$D39^EXP(Parameter!$D$213)</f>
        <v>0.33297160700639483</v>
      </c>
      <c r="CI39" s="90">
        <f>$E39^EXP(Parameter!$D$205)</f>
        <v>0.26619714600429994</v>
      </c>
      <c r="CJ39" s="91">
        <f>$D39^EXP(Parameter!$D$210)</f>
        <v>0.27548619460435075</v>
      </c>
      <c r="CK39" s="90">
        <f>$E39^EXP(Parameter!$D$202)</f>
        <v>0.11503008991791613</v>
      </c>
      <c r="CL39" s="12">
        <f>$D39^EXP(Parameter!$D$170+Parameter!$D$177*(LN($B39/30.2*21)))</f>
        <v>0.34221464238046728</v>
      </c>
      <c r="CM39" s="12">
        <f>$D39^EXP(Parameter!$D$155+Parameter!$D$162*(LN($B39/30.2*21)))</f>
        <v>0.54713517746918749</v>
      </c>
      <c r="CN39" s="12">
        <f>$D39^EXP(Parameter!$D$171+Parameter!$D$178*(LN($B39/30.2*21)))</f>
        <v>0.32972401714693611</v>
      </c>
      <c r="CO39" s="12">
        <f>$D39^EXP(Parameter!$D$156+Parameter!$D$163*(LN($B39/30.2*21)))</f>
        <v>0.55260901397302986</v>
      </c>
      <c r="CP39" s="12">
        <f>$D39^EXP(Parameter!$D$173+Parameter!$D$180*(LN($B39/30.2*21)))</f>
        <v>0.33104974690777067</v>
      </c>
      <c r="CQ39" s="12">
        <f>$D39^EXP(Parameter!$D$158+Parameter!$D$165*(LN($B39/30.2*21)))</f>
        <v>0.60900831801116695</v>
      </c>
      <c r="CR39" s="12">
        <f>$D39^EXP(Parameter!$D$174+Parameter!$D$181*(LN($B39/30.2*21)))</f>
        <v>0.40228988664565568</v>
      </c>
      <c r="CS39" s="12">
        <f>$D39^EXP(Parameter!$D$159+Parameter!$D$166*(LN($B39/30.2*21)))</f>
        <v>0.60687176324477621</v>
      </c>
      <c r="CT39" s="12">
        <f>$D39^EXP(Parameter!$D$175+Parameter!$D$182*(LN($B39/30.2*21)))</f>
        <v>0.2717820127149419</v>
      </c>
      <c r="CU39" s="12">
        <f>$D39^EXP(Parameter!$D$160+Parameter!$D$167*(LN($B39/30.2*21)))</f>
        <v>0.5257847694662181</v>
      </c>
      <c r="CV39" s="12">
        <f>$D39^EXP(Parameter!$D$172+Parameter!$D$179*(LN($B39/30.2*21)))</f>
        <v>0.23995929031852931</v>
      </c>
      <c r="CW39" s="41">
        <f>$D39^EXP(Parameter!$D$157+Parameter!$D$164*(LN($B39/30.2*21)))</f>
        <v>0.2536415915656775</v>
      </c>
      <c r="CX39" s="12">
        <f t="shared" si="2"/>
        <v>0.27308945462856576</v>
      </c>
      <c r="CY39" s="85">
        <v>0.13480147586220001</v>
      </c>
      <c r="CZ39" s="12">
        <f t="shared" si="3"/>
        <v>0.30574804157037733</v>
      </c>
      <c r="DA39" s="85">
        <v>0.191809859735804</v>
      </c>
      <c r="DB39" s="12">
        <f t="shared" si="4"/>
        <v>0.3030865448878044</v>
      </c>
      <c r="DC39" s="41">
        <v>0.25376803919400698</v>
      </c>
      <c r="DD39" s="12">
        <f t="shared" si="5"/>
        <v>0.3373195864787612</v>
      </c>
      <c r="DE39" s="85">
        <v>0.22142710568288801</v>
      </c>
      <c r="DF39" s="12">
        <f t="shared" si="6"/>
        <v>0.21348699817105038</v>
      </c>
      <c r="DG39" s="41">
        <v>0.208679575264821</v>
      </c>
      <c r="DH39" s="12">
        <f t="shared" si="7"/>
        <v>0.22841002850971426</v>
      </c>
      <c r="DI39" s="41">
        <v>4.2443853414895101E-2</v>
      </c>
      <c r="DJ39" s="46">
        <v>34</v>
      </c>
      <c r="DK39" s="44">
        <v>4.2923581262569101E-2</v>
      </c>
      <c r="DL39" s="44">
        <v>7.4436320424553101E-2</v>
      </c>
      <c r="DM39" s="44">
        <v>0.109405035202676</v>
      </c>
      <c r="DN39" s="44">
        <v>9.4056693198062105E-2</v>
      </c>
      <c r="DO39" s="44">
        <v>0.18082125946158101</v>
      </c>
      <c r="DP39" s="44">
        <v>0.16202099355426899</v>
      </c>
      <c r="DQ39" s="44">
        <v>0.19039024124015999</v>
      </c>
      <c r="DR39" s="45">
        <v>0.281708413969528</v>
      </c>
      <c r="DS39" s="45">
        <v>0.36165046394750999</v>
      </c>
      <c r="DT39" s="45">
        <v>0.34230934336580698</v>
      </c>
      <c r="DU39" s="45">
        <v>0.28885290644634198</v>
      </c>
      <c r="DV39" s="45">
        <v>0.35336439269331998</v>
      </c>
      <c r="DW39" s="45">
        <v>0.44892671820182201</v>
      </c>
      <c r="DX39" s="45">
        <v>0.31557740380906302</v>
      </c>
    </row>
    <row r="40" spans="1:128">
      <c r="A40" s="43">
        <f t="shared" si="0"/>
        <v>3.1095890410958904</v>
      </c>
      <c r="B40" s="18">
        <v>36</v>
      </c>
      <c r="C40" s="12">
        <v>770</v>
      </c>
      <c r="D40" s="12">
        <v>0.26969696179004299</v>
      </c>
      <c r="E40" s="12">
        <v>4.2046226962028199E-2</v>
      </c>
      <c r="F40" s="92">
        <f>$D40^Parameter!$D$325</f>
        <v>0.35981836196550193</v>
      </c>
      <c r="G40" s="92">
        <f>$E40^Parameter!$D$318</f>
        <v>0.10211357045384768</v>
      </c>
      <c r="H40" s="92">
        <f>$D40^Parameter!$D$326</f>
        <v>0.35051034735805309</v>
      </c>
      <c r="I40" s="92">
        <f>$E40^Parameter!$D$319</f>
        <v>0.13157861156979289</v>
      </c>
      <c r="J40" s="92">
        <f>$D40^Parameter!$D$328</f>
        <v>0.3684067282603411</v>
      </c>
      <c r="K40" s="92">
        <f>$E40^Parameter!$D$321</f>
        <v>0.24564677928724429</v>
      </c>
      <c r="L40" s="92">
        <f>$D40^Parameter!$D$329</f>
        <v>0.48005454992232283</v>
      </c>
      <c r="M40" s="92">
        <f>$E40^Parameter!$D$322</f>
        <v>0.2116538851362432</v>
      </c>
      <c r="N40" s="92">
        <f>$D40^Parameter!$D$330</f>
        <v>0.34594702783865677</v>
      </c>
      <c r="O40" s="92">
        <f>$E40^Parameter!$D$323</f>
        <v>0.28150804589145573</v>
      </c>
      <c r="P40" s="92">
        <f>$D40^Parameter!$D$327</f>
        <v>0.28720632732582041</v>
      </c>
      <c r="Q40" s="92">
        <f>$E40^Parameter!$D$320</f>
        <v>0.10407372512646197</v>
      </c>
      <c r="R40" s="12">
        <f>$D40^EXP(Parameter!$D$96+Parameter!$D$103*(($B40/30.2*21)^(1)))</f>
        <v>0.26031418251500771</v>
      </c>
      <c r="S40" s="12">
        <f>$E40^EXP(Parameter!$D$81+Parameter!$D$88*($B40/30.2*21)^(-2))</f>
        <v>0.14242042401139479</v>
      </c>
      <c r="T40" s="12">
        <f>$D40^EXP(Parameter!$D$97+Parameter!$D$104*(($B40*21/30.2)^(1)))</f>
        <v>0.29566624179984713</v>
      </c>
      <c r="U40" s="12">
        <f>$E40^EXP(Parameter!$D$82+Parameter!$D$89*($B40/30.2*21)^(-2))</f>
        <v>0.1688389671307696</v>
      </c>
      <c r="V40" s="12">
        <f>$D40^EXP(Parameter!$D$99+Parameter!$D$106*(($B40*21/30.2)^(1)))</f>
        <v>0.29201987350434749</v>
      </c>
      <c r="W40" s="12">
        <f>$E40^EXP(Parameter!$D$84+Parameter!$D$91*($B40/30.2*21)^(-2))</f>
        <v>0.2913492959355527</v>
      </c>
      <c r="X40" s="12">
        <f>$D40^EXP(Parameter!$D$100+Parameter!$D$107*(($B40*21/30.2)^(1)))</f>
        <v>0.32151838492544743</v>
      </c>
      <c r="Y40" s="12">
        <f>$E40^EXP(Parameter!$D$85+Parameter!$D$92*($B40/30.2*21)^(-2))</f>
        <v>0.24945480701138434</v>
      </c>
      <c r="Z40" s="12">
        <f>$D40^EXP(Parameter!$D$101+Parameter!$D$108*(($B40*21/30.2)^(1)))</f>
        <v>0.19986560815612836</v>
      </c>
      <c r="AA40" s="12">
        <f>$E40^EXP(Parameter!$D$86+Parameter!$D$93*($B40/30.2*21)^(-2))</f>
        <v>0.28311163158731972</v>
      </c>
      <c r="AB40" s="12">
        <f>$D40^EXP(Parameter!$D$98+Parameter!$D$105*(($B40*21/30.2)^(1)))</f>
        <v>0.21836979217835073</v>
      </c>
      <c r="AC40" s="12">
        <f>$E40^EXP(Parameter!$D$83+Parameter!$D$90*($B40/30.2*21)^(-2))</f>
        <v>0.10878191858071072</v>
      </c>
      <c r="AD40" s="87">
        <f>$D40^EXP(Parameter!$D$133+Parameter!$D$140*(($B40*21/30.2)^(-0.5))+Parameter!$D$147*((LN($B40*21/30.2))))</f>
        <v>0.22450799641931043</v>
      </c>
      <c r="AE40" s="12">
        <f>$E40^EXP(Parameter!$D$111+Parameter!$D$118*(($B40*21/30.2)^(-1))+Parameter!$D$125*(($B40*21/30.2)^(-0.5)))</f>
        <v>0.2353165251275183</v>
      </c>
      <c r="AF40" s="12">
        <f>$D40^EXP(Parameter!$D$134+Parameter!$D$141*(($B40*21/30.2)^(-0.5))+Parameter!$D$148*((LN($B40*21/30.2))))</f>
        <v>0.26128682746788029</v>
      </c>
      <c r="AG40" s="12">
        <f>$E40^EXP(Parameter!$D$112+Parameter!$D$119*(($B40*21/30.2)^(-1))+Parameter!$D$126*(($B40*21/30.2)^(-0.5)))</f>
        <v>0.16931086783245344</v>
      </c>
      <c r="AH40" s="12">
        <f>$D40^EXP(Parameter!$D$136+Parameter!$D$143*(($B40*21/30.2)^(-0.5))+Parameter!$D$150*((LN($B40*21/30.2))))</f>
        <v>0.23797669385125536</v>
      </c>
      <c r="AI40" s="12">
        <f>$E40^EXP(Parameter!$D$114+Parameter!$D$121*(($B40*21/30.2)^(-1))+Parameter!$D$128*(($B40*21/30.2)^(-0.5)))</f>
        <v>0.12467839830395647</v>
      </c>
      <c r="AJ40" s="12">
        <f>$D40^EXP(Parameter!$D$137+Parameter!$D$144*(($B40*21/30.2)^(-0.5))+Parameter!$D$151*((LN($B40*21/30.2))))</f>
        <v>0.28828453853724362</v>
      </c>
      <c r="AK40" s="12">
        <f>$E40^EXP(Parameter!$D$115+Parameter!$D$122*(($B40*21/30.2)^(-1))+Parameter!$D$129*(($B40*21/30.2)^(-0.5)))</f>
        <v>0.18855750274531274</v>
      </c>
      <c r="AL40" s="12">
        <f>$D40^EXP(Parameter!$D$138+Parameter!$D$145*(($B40*21/30.2)^(-0.5))+Parameter!$D$152*((LN($B40*21/30.2))))</f>
        <v>9.6574342988286224E-2</v>
      </c>
      <c r="AM40" s="12">
        <f>$E40^EXP(Parameter!$D$116+Parameter!$D$123*(($B40*21/30.2)^(-1))+Parameter!$D$130*(($B40*21/30.2)^(-0.5)))</f>
        <v>7.9507469539884287E-2</v>
      </c>
      <c r="AN40" s="12">
        <f>$D40^EXP(Parameter!$D$135+Parameter!$D$142*(($B40*21/30.2)^(-0.5))+Parameter!$D$149*((LN($B40*21/30.2))))</f>
        <v>0.17933825342358617</v>
      </c>
      <c r="AO40" s="12">
        <f>$E40^EXP(Parameter!$D$113+Parameter!$D$120*(($B40*21/30.2)^(-1))+Parameter!$D$127*(($B40*21/30.2)^(-0.5)))</f>
        <v>8.3101735477852916E-3</v>
      </c>
      <c r="AP40" s="87">
        <f>$D40^EXP(Parameter!$D$304+Parameter!$D$310*((LN($B40*21/30.2))))</f>
        <v>0.35233394815513608</v>
      </c>
      <c r="AQ40" s="88">
        <f>$E40^EXP(Parameter!$D$290+Parameter!$D$296*((LN($B40*21/30.2))))</f>
        <v>0.12764263613460808</v>
      </c>
      <c r="AR40" s="12">
        <f>$D40^EXP(Parameter!$D$305+Parameter!$D$311*((LN($B40*21/30.2))))</f>
        <v>0.33225922911582084</v>
      </c>
      <c r="AS40" s="88">
        <f>$E40^EXP(Parameter!$D$291+Parameter!$D$297*((LN($B40*21/30.2))))</f>
        <v>0.16122270973506772</v>
      </c>
      <c r="AT40" s="12">
        <f>$D40^EXP(Parameter!$D$305+Parameter!$D$307-Parameter!$D$306+(Parameter!$D$311+Parameter!$D$313-Parameter!$D$312)*((LN($B40*21/30.2))))</f>
        <v>0.3433931743324965</v>
      </c>
      <c r="AU40" s="88">
        <f>$E40^EXP(Parameter!$D$291+Parameter!$D$293-Parameter!$D$292+(Parameter!$D$297+Parameter!$D$299-Parameter!$D$298)*((LN($B40*21/30.2))))</f>
        <v>0.24970022650059032</v>
      </c>
      <c r="AV40" s="12">
        <f>$D40^EXP(Parameter!$D$308+Parameter!$D$314*((LN($B40*21/30.2))))</f>
        <v>0.44554556168806536</v>
      </c>
      <c r="AW40" s="88">
        <f>$E40^EXP(Parameter!$D$294+Parameter!$D$300*((LN($B40*21/30.2))))</f>
        <v>0.21199764390957052</v>
      </c>
      <c r="AX40" s="12">
        <f>$D40^EXP(Parameter!$D$305+Parameter!$D$309-Parameter!$D$306+(Parameter!$D$311+Parameter!$D$315-Parameter!$D$312)*((LN($B40*21/30.2))))</f>
        <v>0.31875299233513504</v>
      </c>
      <c r="AY40" s="88">
        <f>$E40^EXP(Parameter!$D$291+Parameter!$D$295-Parameter!$D$292+(Parameter!$D$297+Parameter!$D$301-Parameter!$D$298)*((LN($B40*21/30.2))))</f>
        <v>0.19306474893188616</v>
      </c>
      <c r="AZ40" s="12">
        <f>$D40^EXP(Parameter!D$305-Parameter!D$306+(Parameter!D$311-Parameter!D$312)*((LN($B40*21/30.2))))</f>
        <v>0.26380674984436608</v>
      </c>
      <c r="BA40" s="88">
        <f>$E40^EXP(Parameter!$D$291-Parameter!$D$292+(Parameter!$D$297-Parameter!$D$298)*((LN($B40*21/30.2))))</f>
        <v>6.1406182005003737E-2</v>
      </c>
      <c r="BB40" s="89">
        <f>$D40^EXP(Parameter!$D$231)</f>
        <v>0.29324155146136699</v>
      </c>
      <c r="BC40" s="90">
        <f>$E40^EXP(Parameter!$D$216)</f>
        <v>8.0023854896501614E-2</v>
      </c>
      <c r="BD40" s="91">
        <f>$D40^EXP(Parameter!$D$232)</f>
        <v>0.35780985779736707</v>
      </c>
      <c r="BE40" s="90">
        <f>$E40^EXP(Parameter!$D$217)</f>
        <v>0.14969434913307816</v>
      </c>
      <c r="BF40" s="91">
        <f>$D40^EXP(Parameter!$D$234)</f>
        <v>0.25078319920759329</v>
      </c>
      <c r="BG40" s="91">
        <f>$E40^EXP(Parameter!$D$219)</f>
        <v>0.21483385796174453</v>
      </c>
      <c r="BH40" s="91">
        <f>$D40^EXP(Parameter!$D$235)</f>
        <v>0.4772973197920895</v>
      </c>
      <c r="BI40" s="91">
        <f>$E40^EXP(Parameter!$D$220)</f>
        <v>0.23258386135445769</v>
      </c>
      <c r="BJ40" s="91">
        <f>$D40^EXP(Parameter!$D$236)</f>
        <v>0.23327489069746227</v>
      </c>
      <c r="BK40" s="91">
        <f>$E40^EXP(Parameter!$D$221)</f>
        <v>0.5172172954835127</v>
      </c>
      <c r="BL40" s="91">
        <f>$D40^EXP(Parameter!$D$233)</f>
        <v>0.33907681754612962</v>
      </c>
      <c r="BM40" s="91">
        <f>$E40^EXP(Parameter!$D$218)</f>
        <v>0.21121040103381103</v>
      </c>
      <c r="BN40" s="90">
        <f>$D40^EXP(Parameter!$D$268)</f>
        <v>0.29900749015268285</v>
      </c>
      <c r="BO40" s="91">
        <f>$E40^EXP(Parameter!$D$246)</f>
        <v>7.8816837241354784E-2</v>
      </c>
      <c r="BP40" s="91">
        <f>$D40^EXP(Parameter!$D$269)</f>
        <v>0.37509846403999836</v>
      </c>
      <c r="BQ40" s="91">
        <f>$E40^EXP(Parameter!$D$247)</f>
        <v>0.14969434913307816</v>
      </c>
      <c r="BR40" s="91">
        <f>$D40^EXP(Parameter!$D$271)</f>
        <v>0.2658160083112851</v>
      </c>
      <c r="BS40" s="91">
        <f>$E40^EXP(Parameter!$D$249)</f>
        <v>0.21615683889922893</v>
      </c>
      <c r="BT40" s="91">
        <f>$D40^EXP(Parameter!$D$272)</f>
        <v>0.47765029036971818</v>
      </c>
      <c r="BU40" s="91">
        <f>$E40^EXP(Parameter!$D$250)</f>
        <v>0.2339419994877539</v>
      </c>
      <c r="BV40" s="91">
        <f>$D40^EXP(Parameter!$D$273)</f>
        <v>0.28391721295212985</v>
      </c>
      <c r="BW40" s="91">
        <f>$E40^EXP(Parameter!$D$251)</f>
        <v>0.50071909630114764</v>
      </c>
      <c r="BX40" s="91">
        <f>$D40^EXP(Parameter!$D$270)</f>
        <v>0.35964867928538519</v>
      </c>
      <c r="BY40" s="91">
        <f>$E40^EXP(Parameter!$D$248)</f>
        <v>0.21022598947298587</v>
      </c>
      <c r="BZ40" s="90">
        <f>$D40^EXP(Parameter!$D$208)</f>
        <v>0.36075207505783186</v>
      </c>
      <c r="CA40" s="90">
        <f>$E40^EXP(Parameter!$D$200)</f>
        <v>0.11825850154042176</v>
      </c>
      <c r="CB40" s="90">
        <f>$D40^EXP(Parameter!$D$209)</f>
        <v>0.33834343531904343</v>
      </c>
      <c r="CC40" s="90">
        <f>$E40^EXP(Parameter!$D$201)</f>
        <v>0.14266769076592545</v>
      </c>
      <c r="CD40" s="90">
        <f>$D40^EXP(Parameter!$D$211)</f>
        <v>0.34825317106800757</v>
      </c>
      <c r="CE40" s="90">
        <f>$E40^EXP(Parameter!$D$203)</f>
        <v>0.23974121868375572</v>
      </c>
      <c r="CF40" s="90">
        <f>$D40^EXP(Parameter!$D$212)</f>
        <v>0.45380975097150361</v>
      </c>
      <c r="CG40" s="90">
        <f>$E40^EXP(Parameter!$D$204)</f>
        <v>0.21186758726694316</v>
      </c>
      <c r="CH40" s="91">
        <f>$D40^EXP(Parameter!$D$213)</f>
        <v>0.32480135067586519</v>
      </c>
      <c r="CI40" s="90">
        <f>$E40^EXP(Parameter!$D$205)</f>
        <v>0.25878296581011817</v>
      </c>
      <c r="CJ40" s="91">
        <f>$D40^EXP(Parameter!$D$210)</f>
        <v>0.26757839574102771</v>
      </c>
      <c r="CK40" s="90">
        <f>$E40^EXP(Parameter!$D$202)</f>
        <v>0.10984154778231707</v>
      </c>
      <c r="CL40" s="12">
        <f>$D40^EXP(Parameter!$D$170+Parameter!$D$177*(LN($B40/30.2*21)))</f>
        <v>0.33322972170207954</v>
      </c>
      <c r="CM40" s="12">
        <f>$D40^EXP(Parameter!$D$155+Parameter!$D$162*(LN($B40/30.2*21)))</f>
        <v>0.54211001087466593</v>
      </c>
      <c r="CN40" s="12">
        <f>$D40^EXP(Parameter!$D$171+Parameter!$D$178*(LN($B40/30.2*21)))</f>
        <v>0.3211408882255255</v>
      </c>
      <c r="CO40" s="12">
        <f>$D40^EXP(Parameter!$D$156+Parameter!$D$163*(LN($B40/30.2*21)))</f>
        <v>0.54663167924892564</v>
      </c>
      <c r="CP40" s="12">
        <f>$D40^EXP(Parameter!$D$173+Parameter!$D$180*(LN($B40/30.2*21)))</f>
        <v>0.32217501252096326</v>
      </c>
      <c r="CQ40" s="12">
        <f>$D40^EXP(Parameter!$D$158+Parameter!$D$165*(LN($B40/30.2*21)))</f>
        <v>0.60268779560688823</v>
      </c>
      <c r="CR40" s="12">
        <f>$D40^EXP(Parameter!$D$174+Parameter!$D$181*(LN($B40/30.2*21)))</f>
        <v>0.39214468652246093</v>
      </c>
      <c r="CS40" s="12">
        <f>$D40^EXP(Parameter!$D$159+Parameter!$D$166*(LN($B40/30.2*21)))</f>
        <v>0.60124464106427788</v>
      </c>
      <c r="CT40" s="12">
        <f>$D40^EXP(Parameter!$D$175+Parameter!$D$182*(LN($B40/30.2*21)))</f>
        <v>0.26197034590465335</v>
      </c>
      <c r="CU40" s="12">
        <f>$D40^EXP(Parameter!$D$160+Parameter!$D$167*(LN($B40/30.2*21)))</f>
        <v>0.5164462211997477</v>
      </c>
      <c r="CV40" s="12">
        <f>$D40^EXP(Parameter!$D$172+Parameter!$D$179*(LN($B40/30.2*21)))</f>
        <v>0.23131442270805078</v>
      </c>
      <c r="CW40" s="41">
        <f>$D40^EXP(Parameter!$D$157+Parameter!$D$164*(LN($B40/30.2*21)))</f>
        <v>0.24311705752818763</v>
      </c>
      <c r="CX40" s="12">
        <f t="shared" si="2"/>
        <v>0.26031418251500771</v>
      </c>
      <c r="CY40" s="85">
        <v>0.13024477029717499</v>
      </c>
      <c r="CZ40" s="12">
        <f t="shared" si="3"/>
        <v>0.29566624179984713</v>
      </c>
      <c r="DA40" s="85">
        <v>0.185901585697306</v>
      </c>
      <c r="DB40" s="12">
        <f t="shared" si="4"/>
        <v>0.29201987350434749</v>
      </c>
      <c r="DC40" s="41">
        <v>0.244176026532861</v>
      </c>
      <c r="DD40" s="12">
        <f t="shared" si="5"/>
        <v>0.32151838492544743</v>
      </c>
      <c r="DE40" s="85">
        <v>0.21348454319028301</v>
      </c>
      <c r="DF40" s="12">
        <f t="shared" si="6"/>
        <v>0.19986560815612836</v>
      </c>
      <c r="DG40" s="41">
        <v>0.195797701582161</v>
      </c>
      <c r="DH40" s="12">
        <f t="shared" si="7"/>
        <v>0.21836979217835073</v>
      </c>
      <c r="DI40" s="41">
        <v>3.7273872344705403E-2</v>
      </c>
      <c r="DJ40" s="46">
        <v>35</v>
      </c>
      <c r="DK40" s="44">
        <v>3.99460516911401E-2</v>
      </c>
      <c r="DL40" s="44">
        <v>6.9860685643944903E-2</v>
      </c>
      <c r="DM40" s="44">
        <v>0.103333893295077</v>
      </c>
      <c r="DN40" s="44">
        <v>8.8611779080379996E-2</v>
      </c>
      <c r="DO40" s="44">
        <v>0.17233068860619599</v>
      </c>
      <c r="DP40" s="44">
        <v>0.15409739568700401</v>
      </c>
      <c r="DQ40" s="44">
        <v>0.18162817814049101</v>
      </c>
      <c r="DR40" s="45">
        <v>0.27368230921021802</v>
      </c>
      <c r="DS40" s="45">
        <v>0.35270176385617302</v>
      </c>
      <c r="DT40" s="45">
        <v>0.33354552838657803</v>
      </c>
      <c r="DU40" s="45">
        <v>0.28072696930492702</v>
      </c>
      <c r="DV40" s="45">
        <v>0.34449198086286598</v>
      </c>
      <c r="DW40" s="45">
        <v>0.43943358418825301</v>
      </c>
      <c r="DX40" s="45">
        <v>0.30710887327034297</v>
      </c>
    </row>
    <row r="41" spans="1:128">
      <c r="A41" s="43">
        <f t="shared" si="0"/>
        <v>3.1698630136986301</v>
      </c>
      <c r="B41" s="18">
        <v>37</v>
      </c>
      <c r="C41" s="12">
        <v>792</v>
      </c>
      <c r="D41" s="12">
        <v>0.26210515365207399</v>
      </c>
      <c r="E41" s="12">
        <v>3.9392530765736199E-2</v>
      </c>
      <c r="F41" s="92">
        <f>$D41^Parameter!$D$325</f>
        <v>0.35189325063485161</v>
      </c>
      <c r="G41" s="92">
        <f>$E41^Parameter!$D$318</f>
        <v>9.7431187470045935E-2</v>
      </c>
      <c r="H41" s="92">
        <f>$D41^Parameter!$D$326</f>
        <v>0.34259454871328238</v>
      </c>
      <c r="I41" s="92">
        <f>$E41^Parameter!$D$319</f>
        <v>0.12620160699004768</v>
      </c>
      <c r="J41" s="92">
        <f>$D41^Parameter!$D$328</f>
        <v>0.36047767807817943</v>
      </c>
      <c r="K41" s="92">
        <f>$E41^Parameter!$D$321</f>
        <v>0.2386537979327002</v>
      </c>
      <c r="L41" s="92">
        <f>$D41^Parameter!$D$329</f>
        <v>0.4724396224834882</v>
      </c>
      <c r="M41" s="92">
        <f>$E41^Parameter!$D$322</f>
        <v>0.20499950038142153</v>
      </c>
      <c r="N41" s="92">
        <f>$D41^Parameter!$D$330</f>
        <v>0.33803775119908991</v>
      </c>
      <c r="O41" s="92">
        <f>$E41^Parameter!$D$323</f>
        <v>0.27426194598062376</v>
      </c>
      <c r="P41" s="92">
        <f>$D41^Parameter!$D$327</f>
        <v>0.27950445435657145</v>
      </c>
      <c r="Q41" s="92">
        <f>$E41^Parameter!$D$320</f>
        <v>9.9340310333159279E-2</v>
      </c>
      <c r="R41" s="12">
        <f>$D41^EXP(Parameter!$D$96+Parameter!$D$103*(($B41/30.2*21)^(1)))</f>
        <v>0.24796950993984226</v>
      </c>
      <c r="S41" s="12">
        <f>$E41^EXP(Parameter!$D$81+Parameter!$D$88*($B41/30.2*21)^(-2))</f>
        <v>0.13683597652028878</v>
      </c>
      <c r="T41" s="12">
        <f>$D41^EXP(Parameter!$D$97+Parameter!$D$104*(($B41*21/30.2)^(1)))</f>
        <v>0.28592673669576679</v>
      </c>
      <c r="U41" s="12">
        <f>$E41^EXP(Parameter!$D$82+Parameter!$D$89*($B41/30.2*21)^(-2))</f>
        <v>0.16278050965307303</v>
      </c>
      <c r="V41" s="12">
        <f>$D41^EXP(Parameter!$D$99+Parameter!$D$106*(($B41*21/30.2)^(1)))</f>
        <v>0.28131141575953128</v>
      </c>
      <c r="W41" s="12">
        <f>$E41^EXP(Parameter!$D$84+Parameter!$D$91*($B41/30.2*21)^(-2))</f>
        <v>0.28407399872230743</v>
      </c>
      <c r="X41" s="12">
        <f>$D41^EXP(Parameter!$D$100+Parameter!$D$107*(($B41*21/30.2)^(1)))</f>
        <v>0.30609341259091805</v>
      </c>
      <c r="Y41" s="12">
        <f>$E41^EXP(Parameter!$D$85+Parameter!$D$92*($B41/30.2*21)^(-2))</f>
        <v>0.24244471595346567</v>
      </c>
      <c r="Z41" s="12">
        <f>$D41^EXP(Parameter!$D$101+Parameter!$D$108*(($B41*21/30.2)^(1)))</f>
        <v>0.18683330801996537</v>
      </c>
      <c r="AA41" s="12">
        <f>$E41^EXP(Parameter!$D$86+Parameter!$D$93*($B41/30.2*21)^(-2))</f>
        <v>0.27584167560788525</v>
      </c>
      <c r="AB41" s="12">
        <f>$D41^EXP(Parameter!$D$98+Parameter!$D$105*(($B41*21/30.2)^(1)))</f>
        <v>0.20874205013228145</v>
      </c>
      <c r="AC41" s="12">
        <f>$E41^EXP(Parameter!$D$83+Parameter!$D$90*($B41/30.2*21)^(-2))</f>
        <v>0.1039211369686814</v>
      </c>
      <c r="AD41" s="87">
        <f>$D41^EXP(Parameter!$D$133+Parameter!$D$140*(($B41*21/30.2)^(-0.5))+Parameter!$D$147*((LN($B41*21/30.2))))</f>
        <v>0.21057515838165142</v>
      </c>
      <c r="AE41" s="12">
        <f>$E41^EXP(Parameter!$D$111+Parameter!$D$118*(($B41*21/30.2)^(-1))+Parameter!$D$125*(($B41*21/30.2)^(-0.5)))</f>
        <v>0.23092826569808031</v>
      </c>
      <c r="AF41" s="12">
        <f>$D41^EXP(Parameter!$D$134+Parameter!$D$141*(($B41*21/30.2)^(-0.5))+Parameter!$D$148*((LN($B41*21/30.2))))</f>
        <v>0.25064759379067664</v>
      </c>
      <c r="AG41" s="12">
        <f>$E41^EXP(Parameter!$D$112+Parameter!$D$119*(($B41*21/30.2)^(-1))+Parameter!$D$126*(($B41*21/30.2)^(-0.5)))</f>
        <v>0.16346349387169526</v>
      </c>
      <c r="AH41" s="12">
        <f>$D41^EXP(Parameter!$D$136+Parameter!$D$143*(($B41*21/30.2)^(-0.5))+Parameter!$D$150*((LN($B41*21/30.2))))</f>
        <v>0.2244753148324562</v>
      </c>
      <c r="AI41" s="12">
        <f>$E41^EXP(Parameter!$D$114+Parameter!$D$121*(($B41*21/30.2)^(-1))+Parameter!$D$128*(($B41*21/30.2)^(-0.5)))</f>
        <v>0.11692034903047968</v>
      </c>
      <c r="AJ41" s="12">
        <f>$D41^EXP(Parameter!$D$137+Parameter!$D$144*(($B41*21/30.2)^(-0.5))+Parameter!$D$151*((LN($B41*21/30.2))))</f>
        <v>0.27175471261111694</v>
      </c>
      <c r="AK41" s="12">
        <f>$E41^EXP(Parameter!$D$115+Parameter!$D$122*(($B41*21/30.2)^(-1))+Parameter!$D$129*(($B41*21/30.2)^(-0.5)))</f>
        <v>0.18152381248160315</v>
      </c>
      <c r="AL41" s="12">
        <f>$D41^EXP(Parameter!$D$138+Parameter!$D$145*(($B41*21/30.2)^(-0.5))+Parameter!$D$152*((LN($B41*21/30.2))))</f>
        <v>8.4385452820398124E-2</v>
      </c>
      <c r="AM41" s="12">
        <f>$E41^EXP(Parameter!$D$116+Parameter!$D$123*(($B41*21/30.2)^(-1))+Parameter!$D$130*(($B41*21/30.2)^(-0.5)))</f>
        <v>7.324244273331118E-2</v>
      </c>
      <c r="AN41" s="12">
        <f>$D41^EXP(Parameter!$D$135+Parameter!$D$142*(($B41*21/30.2)^(-0.5))+Parameter!$D$149*((LN($B41*21/30.2))))</f>
        <v>0.16961548109101329</v>
      </c>
      <c r="AO41" s="12">
        <f>$E41^EXP(Parameter!$D$113+Parameter!$D$120*(($B41*21/30.2)^(-1))+Parameter!$D$127*(($B41*21/30.2)^(-0.5)))</f>
        <v>7.0452675183368509E-3</v>
      </c>
      <c r="AP41" s="87">
        <f>$D41^EXP(Parameter!$D$304+Parameter!$D$310*((LN($B41*21/30.2))))</f>
        <v>0.34313708687725086</v>
      </c>
      <c r="AQ41" s="88">
        <f>$E41^EXP(Parameter!$D$290+Parameter!$D$296*((LN($B41*21/30.2))))</f>
        <v>0.1233583147275593</v>
      </c>
      <c r="AR41" s="12">
        <f>$D41^EXP(Parameter!$D$305+Parameter!$D$311*((LN($B41*21/30.2))))</f>
        <v>0.32389132363116824</v>
      </c>
      <c r="AS41" s="88">
        <f>$E41^EXP(Parameter!$D$291+Parameter!$D$297*((LN($B41*21/30.2))))</f>
        <v>0.15570385654092536</v>
      </c>
      <c r="AT41" s="12">
        <f>$D41^EXP(Parameter!$D$305+Parameter!$D$307-Parameter!$D$306+(Parameter!$D$311+Parameter!$D$313-Parameter!$D$312)*((LN($B41*21/30.2))))</f>
        <v>0.33462381893011023</v>
      </c>
      <c r="AU41" s="88">
        <f>$E41^EXP(Parameter!$D$291+Parameter!$D$293-Parameter!$D$292+(Parameter!$D$297+Parameter!$D$299-Parameter!$D$298)*((LN($B41*21/30.2))))</f>
        <v>0.24237051895919517</v>
      </c>
      <c r="AV41" s="12">
        <f>$D41^EXP(Parameter!$D$308+Parameter!$D$314*((LN($B41*21/30.2))))</f>
        <v>0.43591017056304709</v>
      </c>
      <c r="AW41" s="88">
        <f>$E41^EXP(Parameter!$D$294+Parameter!$D$300*((LN($B41*21/30.2))))</f>
        <v>0.20541536687186243</v>
      </c>
      <c r="AX41" s="12">
        <f>$D41^EXP(Parameter!$D$305+Parameter!$D$309-Parameter!$D$306+(Parameter!$D$311+Parameter!$D$315-Parameter!$D$312)*((LN($B41*21/30.2))))</f>
        <v>0.3094405023111898</v>
      </c>
      <c r="AY41" s="88">
        <f>$E41^EXP(Parameter!$D$291+Parameter!$D$295-Parameter!$D$292+(Parameter!$D$297+Parameter!$D$301-Parameter!$D$298)*((LN($B41*21/30.2))))</f>
        <v>0.18368691453574326</v>
      </c>
      <c r="AZ41" s="12">
        <f>$D41^EXP(Parameter!D$305-Parameter!D$306+(Parameter!D$311-Parameter!D$312)*((LN($B41*21/30.2))))</f>
        <v>0.2552112494836668</v>
      </c>
      <c r="BA41" s="88">
        <f>$E41^EXP(Parameter!$D$291-Parameter!$D$292+(Parameter!$D$297-Parameter!$D$298)*((LN($B41*21/30.2))))</f>
        <v>5.6738129706175082E-2</v>
      </c>
      <c r="BB41" s="89">
        <f>$D41^EXP(Parameter!$D$231)</f>
        <v>0.28550717293827116</v>
      </c>
      <c r="BC41" s="90">
        <f>$E41^EXP(Parameter!$D$216)</f>
        <v>7.597245013214951E-2</v>
      </c>
      <c r="BD41" s="91">
        <f>$D41^EXP(Parameter!$D$232)</f>
        <v>0.349886307786408</v>
      </c>
      <c r="BE41" s="90">
        <f>$E41^EXP(Parameter!$D$217)</f>
        <v>0.1439585475801386</v>
      </c>
      <c r="BF41" s="91">
        <f>$D41^EXP(Parameter!$D$234)</f>
        <v>0.24333798539199072</v>
      </c>
      <c r="BG41" s="91">
        <f>$E41^EXP(Parameter!$D$219)</f>
        <v>0.20814334116239952</v>
      </c>
      <c r="BH41" s="91">
        <f>$D41^EXP(Parameter!$D$235)</f>
        <v>0.46966717949093723</v>
      </c>
      <c r="BI41" s="91">
        <f>$E41^EXP(Parameter!$D$220)</f>
        <v>0.22570887691126662</v>
      </c>
      <c r="BJ41" s="91">
        <f>$D41^EXP(Parameter!$D$236)</f>
        <v>0.22599281650387223</v>
      </c>
      <c r="BK41" s="91">
        <f>$E41^EXP(Parameter!$D$221)</f>
        <v>0.51024954383352317</v>
      </c>
      <c r="BL41" s="91">
        <f>$D41^EXP(Parameter!$D$233)</f>
        <v>0.33117983525576861</v>
      </c>
      <c r="BM41" s="91">
        <f>$E41^EXP(Parameter!$D$218)</f>
        <v>0.20456113218510191</v>
      </c>
      <c r="BN41" s="90">
        <f>$D41^EXP(Parameter!$D$268)</f>
        <v>0.29124457227692024</v>
      </c>
      <c r="BO41" s="91">
        <f>$E41^EXP(Parameter!$D$246)</f>
        <v>7.4803149031394692E-2</v>
      </c>
      <c r="BP41" s="91">
        <f>$D41^EXP(Parameter!$D$269)</f>
        <v>0.36716937323988763</v>
      </c>
      <c r="BQ41" s="91">
        <f>$E41^EXP(Parameter!$D$247)</f>
        <v>0.1439585475801386</v>
      </c>
      <c r="BR41" s="91">
        <f>$D41^EXP(Parameter!$D$271)</f>
        <v>0.25825187298125712</v>
      </c>
      <c r="BS41" s="91">
        <f>$E41^EXP(Parameter!$D$249)</f>
        <v>0.20945157273417719</v>
      </c>
      <c r="BT41" s="91">
        <f>$D41^EXP(Parameter!$D$272)</f>
        <v>0.47002207812935665</v>
      </c>
      <c r="BU41" s="91">
        <f>$E41^EXP(Parameter!$D$250)</f>
        <v>0.22705406444301962</v>
      </c>
      <c r="BV41" s="91">
        <f>$D41^EXP(Parameter!$D$273)</f>
        <v>0.27623420832579432</v>
      </c>
      <c r="BW41" s="91">
        <f>$E41^EXP(Parameter!$D$251)</f>
        <v>0.49364427570773972</v>
      </c>
      <c r="BX41" s="91">
        <f>$D41^EXP(Parameter!$D$270)</f>
        <v>0.35172369039936424</v>
      </c>
      <c r="BY41" s="91">
        <f>$E41^EXP(Parameter!$D$248)</f>
        <v>0.20358814423685892</v>
      </c>
      <c r="BZ41" s="90">
        <f>$D41^EXP(Parameter!$D$208)</f>
        <v>0.35282632110052703</v>
      </c>
      <c r="CA41" s="90">
        <f>$E41^EXP(Parameter!$D$200)</f>
        <v>0.11317704994225111</v>
      </c>
      <c r="CB41" s="90">
        <f>$D41^EXP(Parameter!$D$209)</f>
        <v>0.33044794318826642</v>
      </c>
      <c r="CC41" s="90">
        <f>$E41^EXP(Parameter!$D$201)</f>
        <v>0.13706549413432109</v>
      </c>
      <c r="CD41" s="90">
        <f>$D41^EXP(Parameter!$D$211)</f>
        <v>0.34034043581821882</v>
      </c>
      <c r="CE41" s="90">
        <f>$E41^EXP(Parameter!$D$203)</f>
        <v>0.23279978152940242</v>
      </c>
      <c r="CF41" s="90">
        <f>$D41^EXP(Parameter!$D$212)</f>
        <v>0.44606437153208983</v>
      </c>
      <c r="CG41" s="90">
        <f>$E41^EXP(Parameter!$D$204)</f>
        <v>0.20521074405444581</v>
      </c>
      <c r="CH41" s="91">
        <f>$D41^EXP(Parameter!$D$213)</f>
        <v>0.31693966488263409</v>
      </c>
      <c r="CI41" s="90">
        <f>$E41^EXP(Parameter!$D$205)</f>
        <v>0.25168561980720039</v>
      </c>
      <c r="CJ41" s="91">
        <f>$D41^EXP(Parameter!$D$210)</f>
        <v>0.26000154299017042</v>
      </c>
      <c r="CK41" s="90">
        <f>$E41^EXP(Parameter!$D$202)</f>
        <v>0.10496221206411276</v>
      </c>
      <c r="CL41" s="12">
        <f>$D41^EXP(Parameter!$D$170+Parameter!$D$177*(LN($B41/30.2*21)))</f>
        <v>0.32457496240343442</v>
      </c>
      <c r="CM41" s="12">
        <f>$D41^EXP(Parameter!$D$155+Parameter!$D$162*(LN($B41/30.2*21)))</f>
        <v>0.53725177679338909</v>
      </c>
      <c r="CN41" s="12">
        <f>$D41^EXP(Parameter!$D$171+Parameter!$D$178*(LN($B41/30.2*21)))</f>
        <v>0.31288199568689862</v>
      </c>
      <c r="CO41" s="12">
        <f>$D41^EXP(Parameter!$D$156+Parameter!$D$163*(LN($B41/30.2*21)))</f>
        <v>0.54083418241590597</v>
      </c>
      <c r="CP41" s="12">
        <f>$D41^EXP(Parameter!$D$173+Parameter!$D$180*(LN($B41/30.2*21)))</f>
        <v>0.31363366066400028</v>
      </c>
      <c r="CQ41" s="12">
        <f>$D41^EXP(Parameter!$D$158+Parameter!$D$165*(LN($B41/30.2*21)))</f>
        <v>0.59653110501596063</v>
      </c>
      <c r="CR41" s="12">
        <f>$D41^EXP(Parameter!$D$174+Parameter!$D$181*(LN($B41/30.2*21)))</f>
        <v>0.38232376244290533</v>
      </c>
      <c r="CS41" s="12">
        <f>$D41^EXP(Parameter!$D$159+Parameter!$D$166*(LN($B41/30.2*21)))</f>
        <v>0.59577581822502179</v>
      </c>
      <c r="CT41" s="12">
        <f>$D41^EXP(Parameter!$D$175+Parameter!$D$182*(LN($B41/30.2*21)))</f>
        <v>0.25257606676675604</v>
      </c>
      <c r="CU41" s="12">
        <f>$D41^EXP(Parameter!$D$160+Parameter!$D$167*(LN($B41/30.2*21)))</f>
        <v>0.50733911059881542</v>
      </c>
      <c r="CV41" s="12">
        <f>$D41^EXP(Parameter!$D$172+Parameter!$D$179*(LN($B41/30.2*21)))</f>
        <v>0.22306132094376452</v>
      </c>
      <c r="CW41" s="41">
        <f>$D41^EXP(Parameter!$D$157+Parameter!$D$164*(LN($B41/30.2*21)))</f>
        <v>0.23306593074741516</v>
      </c>
      <c r="CX41" s="12">
        <f t="shared" si="2"/>
        <v>0.24796950993984226</v>
      </c>
      <c r="CY41" s="85">
        <v>0.125881280326718</v>
      </c>
      <c r="CZ41" s="12">
        <f t="shared" si="3"/>
        <v>0.28592673669576679</v>
      </c>
      <c r="DA41" s="85">
        <v>0.18021287352957699</v>
      </c>
      <c r="DB41" s="12">
        <f t="shared" si="4"/>
        <v>0.28131141575953128</v>
      </c>
      <c r="DC41" s="41">
        <v>0.23487049290935899</v>
      </c>
      <c r="DD41" s="12">
        <f t="shared" si="5"/>
        <v>0.30609341259091805</v>
      </c>
      <c r="DE41" s="85">
        <v>0.20581152466375599</v>
      </c>
      <c r="DF41" s="12">
        <f t="shared" si="6"/>
        <v>0.18683330801996537</v>
      </c>
      <c r="DG41" s="41">
        <v>0.18341374833567201</v>
      </c>
      <c r="DH41" s="12">
        <f t="shared" si="7"/>
        <v>0.20874205013228145</v>
      </c>
      <c r="DI41" s="41">
        <v>3.2805400376684099E-2</v>
      </c>
      <c r="DJ41" s="46">
        <v>36</v>
      </c>
      <c r="DK41" s="44">
        <v>3.7212710549219798E-2</v>
      </c>
      <c r="DL41" s="44">
        <v>6.5620177197609403E-2</v>
      </c>
      <c r="DM41" s="44">
        <v>9.7666157302765094E-2</v>
      </c>
      <c r="DN41" s="44">
        <v>8.3543598976466099E-2</v>
      </c>
      <c r="DO41" s="44">
        <v>0.16431924639979201</v>
      </c>
      <c r="DP41" s="44">
        <v>0.146639354871653</v>
      </c>
      <c r="DQ41" s="44">
        <v>0.173350721716689</v>
      </c>
      <c r="DR41" s="45">
        <v>0.265993812112785</v>
      </c>
      <c r="DS41" s="45">
        <v>0.34408425537297599</v>
      </c>
      <c r="DT41" s="45">
        <v>0.32511641588937501</v>
      </c>
      <c r="DU41" s="45">
        <v>0.27293899388781101</v>
      </c>
      <c r="DV41" s="45">
        <v>0.33595240517828001</v>
      </c>
      <c r="DW41" s="45">
        <v>0.43024295410247099</v>
      </c>
      <c r="DX41" s="45">
        <v>0.29897792401816398</v>
      </c>
    </row>
    <row r="42" spans="1:128">
      <c r="A42" s="43">
        <f t="shared" si="0"/>
        <v>3.2301369863013698</v>
      </c>
      <c r="B42" s="18">
        <v>38</v>
      </c>
      <c r="C42" s="12">
        <v>814</v>
      </c>
      <c r="D42" s="12">
        <v>0.254825159533284</v>
      </c>
      <c r="E42" s="12">
        <v>3.6942952271280902E-2</v>
      </c>
      <c r="F42" s="92">
        <f>$D42^Parameter!$D$325</f>
        <v>0.34424607537578022</v>
      </c>
      <c r="G42" s="92">
        <f>$E42^Parameter!$D$318</f>
        <v>9.3029942208530392E-2</v>
      </c>
      <c r="H42" s="92">
        <f>$D42^Parameter!$D$326</f>
        <v>0.33496069101289438</v>
      </c>
      <c r="I42" s="92">
        <f>$E42^Parameter!$D$319</f>
        <v>0.12112121627048389</v>
      </c>
      <c r="J42" s="92">
        <f>$D42^Parameter!$D$328</f>
        <v>0.352822795153863</v>
      </c>
      <c r="K42" s="92">
        <f>$E42^Parameter!$D$321</f>
        <v>0.23196181501784618</v>
      </c>
      <c r="L42" s="92">
        <f>$D42^Parameter!$D$329</f>
        <v>0.46504576168488082</v>
      </c>
      <c r="M42" s="92">
        <f>$E42^Parameter!$D$322</f>
        <v>0.19865087550106317</v>
      </c>
      <c r="N42" s="92">
        <f>$D42^Parameter!$D$330</f>
        <v>0.33041234623941029</v>
      </c>
      <c r="O42" s="92">
        <f>$E42^Parameter!$D$323</f>
        <v>0.26730842039328012</v>
      </c>
      <c r="P42" s="92">
        <f>$D42^Parameter!$D$327</f>
        <v>0.27210885454297357</v>
      </c>
      <c r="Q42" s="92">
        <f>$E42^Parameter!$D$320</f>
        <v>9.4889369638474524E-2</v>
      </c>
      <c r="R42" s="12">
        <f>$D42^EXP(Parameter!$D$96+Parameter!$D$103*(($B42/30.2*21)^(1)))</f>
        <v>0.23604727935229883</v>
      </c>
      <c r="S42" s="12">
        <f>$E42^EXP(Parameter!$D$81+Parameter!$D$88*($B42/30.2*21)^(-2))</f>
        <v>0.13155024837836096</v>
      </c>
      <c r="T42" s="12">
        <f>$D42^EXP(Parameter!$D$97+Parameter!$D$104*(($B42*21/30.2)^(1)))</f>
        <v>0.276515327571424</v>
      </c>
      <c r="U42" s="12">
        <f>$E42^EXP(Parameter!$D$82+Parameter!$D$89*($B42/30.2*21)^(-2))</f>
        <v>0.15702654724432458</v>
      </c>
      <c r="V42" s="12">
        <f>$D42^EXP(Parameter!$D$99+Parameter!$D$106*(($B42*21/30.2)^(1)))</f>
        <v>0.27094906928808865</v>
      </c>
      <c r="W42" s="12">
        <f>$E42^EXP(Parameter!$D$84+Parameter!$D$91*($B42/30.2*21)^(-2))</f>
        <v>0.27708642278247397</v>
      </c>
      <c r="X42" s="12">
        <f>$D42^EXP(Parameter!$D$100+Parameter!$D$107*(($B42*21/30.2)^(1)))</f>
        <v>0.29105289282765096</v>
      </c>
      <c r="Y42" s="12">
        <f>$E42^EXP(Parameter!$D$85+Parameter!$D$92*($B42/30.2*21)^(-2))</f>
        <v>0.23573350328551232</v>
      </c>
      <c r="Z42" s="12">
        <f>$D42^EXP(Parameter!$D$101+Parameter!$D$108*(($B42*21/30.2)^(1)))</f>
        <v>0.17438253372295215</v>
      </c>
      <c r="AA42" s="12">
        <f>$E42^EXP(Parameter!$D$86+Parameter!$D$93*($B42/30.2*21)^(-2))</f>
        <v>0.2688651735132418</v>
      </c>
      <c r="AB42" s="12">
        <f>$D42^EXP(Parameter!$D$98+Parameter!$D$105*(($B42*21/30.2)^(1)))</f>
        <v>0.19950911237279192</v>
      </c>
      <c r="AC42" s="12">
        <f>$E42^EXP(Parameter!$D$83+Parameter!$D$90*($B42/30.2*21)^(-2))</f>
        <v>9.9346821852776671E-2</v>
      </c>
      <c r="AD42" s="87">
        <f>$D42^EXP(Parameter!$D$133+Parameter!$D$140*(($B42*21/30.2)^(-0.5))+Parameter!$D$147*((LN($B42*21/30.2))))</f>
        <v>0.19730535296132842</v>
      </c>
      <c r="AE42" s="12">
        <f>$E42^EXP(Parameter!$D$111+Parameter!$D$118*(($B42*21/30.2)^(-1))+Parameter!$D$125*(($B42*21/30.2)^(-0.5)))</f>
        <v>0.22671651934623777</v>
      </c>
      <c r="AF42" s="12">
        <f>$D42^EXP(Parameter!$D$134+Parameter!$D$141*(($B42*21/30.2)^(-0.5))+Parameter!$D$148*((LN($B42*21/30.2))))</f>
        <v>0.24043838638275464</v>
      </c>
      <c r="AG42" s="12">
        <f>$E42^EXP(Parameter!$D$112+Parameter!$D$119*(($B42*21/30.2)^(-1))+Parameter!$D$126*(($B42*21/30.2)^(-0.5)))</f>
        <v>0.15790565908315871</v>
      </c>
      <c r="AH42" s="12">
        <f>$D42^EXP(Parameter!$D$136+Parameter!$D$143*(($B42*21/30.2)^(-0.5))+Parameter!$D$150*((LN($B42*21/30.2))))</f>
        <v>0.21157572123393412</v>
      </c>
      <c r="AI42" s="12">
        <f>$E42^EXP(Parameter!$D$114+Parameter!$D$121*(($B42*21/30.2)^(-1))+Parameter!$D$128*(($B42*21/30.2)^(-0.5)))</f>
        <v>0.10967818158902547</v>
      </c>
      <c r="AJ42" s="12">
        <f>$D42^EXP(Parameter!$D$137+Parameter!$D$144*(($B42*21/30.2)^(-0.5))+Parameter!$D$151*((LN($B42*21/30.2))))</f>
        <v>0.25586186048613879</v>
      </c>
      <c r="AK42" s="12">
        <f>$E42^EXP(Parameter!$D$115+Parameter!$D$122*(($B42*21/30.2)^(-1))+Parameter!$D$129*(($B42*21/30.2)^(-0.5)))</f>
        <v>0.17483702793776998</v>
      </c>
      <c r="AL42" s="12">
        <f>$D42^EXP(Parameter!$D$138+Parameter!$D$145*(($B42*21/30.2)^(-0.5))+Parameter!$D$152*((LN($B42*21/30.2))))</f>
        <v>7.3415852817250701E-2</v>
      </c>
      <c r="AM42" s="12">
        <f>$E42^EXP(Parameter!$D$116+Parameter!$D$123*(($B42*21/30.2)^(-1))+Parameter!$D$130*(($B42*21/30.2)^(-0.5)))</f>
        <v>6.7495135428437963E-2</v>
      </c>
      <c r="AN42" s="12">
        <f>$D42^EXP(Parameter!$D$135+Parameter!$D$142*(($B42*21/30.2)^(-0.5))+Parameter!$D$149*((LN($B42*21/30.2))))</f>
        <v>0.16040598418166088</v>
      </c>
      <c r="AO42" s="12">
        <f>$E42^EXP(Parameter!$D$113+Parameter!$D$120*(($B42*21/30.2)^(-1))+Parameter!$D$127*(($B42*21/30.2)^(-0.5)))</f>
        <v>5.9748155634152698E-3</v>
      </c>
      <c r="AP42" s="87">
        <f>$D42^EXP(Parameter!$D$304+Parameter!$D$310*((LN($B42*21/30.2))))</f>
        <v>0.33426003267523924</v>
      </c>
      <c r="AQ42" s="88">
        <f>$E42^EXP(Parameter!$D$290+Parameter!$D$296*((LN($B42*21/30.2))))</f>
        <v>0.11930314634967087</v>
      </c>
      <c r="AR42" s="12">
        <f>$D42^EXP(Parameter!$D$305+Parameter!$D$311*((LN($B42*21/30.2))))</f>
        <v>0.31582875805811084</v>
      </c>
      <c r="AS42" s="88">
        <f>$E42^EXP(Parameter!$D$291+Parameter!$D$297*((LN($B42*21/30.2))))</f>
        <v>0.15046438008173707</v>
      </c>
      <c r="AT42" s="12">
        <f>$D42^EXP(Parameter!$D$305+Parameter!$D$307-Parameter!$D$306+(Parameter!$D$311+Parameter!$D$313-Parameter!$D$312)*((LN($B42*21/30.2))))</f>
        <v>0.32616640789090645</v>
      </c>
      <c r="AU42" s="88">
        <f>$E42^EXP(Parameter!$D$291+Parameter!$D$293-Parameter!$D$292+(Parameter!$D$297+Parameter!$D$299-Parameter!$D$298)*((LN($B42*21/30.2))))</f>
        <v>0.23535424888295722</v>
      </c>
      <c r="AV42" s="12">
        <f>$D42^EXP(Parameter!$D$308+Parameter!$D$314*((LN($B42*21/30.2))))</f>
        <v>0.42654845247879092</v>
      </c>
      <c r="AW42" s="88">
        <f>$E42^EXP(Parameter!$D$294+Parameter!$D$300*((LN($B42*21/30.2))))</f>
        <v>0.19913504710906832</v>
      </c>
      <c r="AX42" s="12">
        <f>$D42^EXP(Parameter!$D$305+Parameter!$D$309-Parameter!$D$306+(Parameter!$D$311+Parameter!$D$315-Parameter!$D$312)*((LN($B42*21/30.2))))</f>
        <v>0.30047422571869709</v>
      </c>
      <c r="AY42" s="88">
        <f>$E42^EXP(Parameter!$D$291+Parameter!$D$295-Parameter!$D$292+(Parameter!$D$297+Parameter!$D$301-Parameter!$D$298)*((LN($B42*21/30.2))))</f>
        <v>0.17479375652827708</v>
      </c>
      <c r="AZ42" s="12">
        <f>$D42^EXP(Parameter!D$305-Parameter!D$306+(Parameter!D$311-Parameter!D$312)*((LN($B42*21/30.2))))</f>
        <v>0.24697453548279885</v>
      </c>
      <c r="BA42" s="88">
        <f>$E42^EXP(Parameter!$D$291-Parameter!$D$292+(Parameter!$D$297-Parameter!$D$298)*((LN($B42*21/30.2))))</f>
        <v>5.2448080293712153E-2</v>
      </c>
      <c r="BB42" s="89">
        <f>$D42^EXP(Parameter!$D$231)</f>
        <v>0.27807701672963014</v>
      </c>
      <c r="BC42" s="90">
        <f>$E42^EXP(Parameter!$D$216)</f>
        <v>7.2183204987151153E-2</v>
      </c>
      <c r="BD42" s="91">
        <f>$D42^EXP(Parameter!$D$232)</f>
        <v>0.34224156530005201</v>
      </c>
      <c r="BE42" s="90">
        <f>$E42^EXP(Parameter!$D$217)</f>
        <v>0.13852486033562808</v>
      </c>
      <c r="BF42" s="91">
        <f>$D42^EXP(Parameter!$D$234)</f>
        <v>0.23620979096174574</v>
      </c>
      <c r="BG42" s="91">
        <f>$E42^EXP(Parameter!$D$219)</f>
        <v>0.20175830064517519</v>
      </c>
      <c r="BH42" s="91">
        <f>$D42^EXP(Parameter!$D$235)</f>
        <v>0.4622594710040282</v>
      </c>
      <c r="BI42" s="91">
        <f>$E42^EXP(Parameter!$D$220)</f>
        <v>0.21913714801344875</v>
      </c>
      <c r="BJ42" s="91">
        <f>$D42^EXP(Parameter!$D$236)</f>
        <v>0.21903172723986264</v>
      </c>
      <c r="BK42" s="91">
        <f>$E42^EXP(Parameter!$D$221)</f>
        <v>0.50347956727301024</v>
      </c>
      <c r="BL42" s="91">
        <f>$D42^EXP(Parameter!$D$233)</f>
        <v>0.32356958798522056</v>
      </c>
      <c r="BM42" s="91">
        <f>$E42^EXP(Parameter!$D$218)</f>
        <v>0.19821765981416903</v>
      </c>
      <c r="BN42" s="90">
        <f>$D42^EXP(Parameter!$D$268)</f>
        <v>0.28378385574368153</v>
      </c>
      <c r="BO42" s="91">
        <f>$E42^EXP(Parameter!$D$246)</f>
        <v>7.1050344628114576E-2</v>
      </c>
      <c r="BP42" s="91">
        <f>$D42^EXP(Parameter!$D$269)</f>
        <v>0.35951146821654467</v>
      </c>
      <c r="BQ42" s="91">
        <f>$E42^EXP(Parameter!$D$247)</f>
        <v>0.13852486033562808</v>
      </c>
      <c r="BR42" s="91">
        <f>$D42^EXP(Parameter!$D$271)</f>
        <v>0.25100069020297905</v>
      </c>
      <c r="BS42" s="91">
        <f>$E42^EXP(Parameter!$D$249)</f>
        <v>0.20305165411095613</v>
      </c>
      <c r="BT42" s="91">
        <f>$D42^EXP(Parameter!$D$272)</f>
        <v>0.4626161230084902</v>
      </c>
      <c r="BU42" s="91">
        <f>$E42^EXP(Parameter!$D$250)</f>
        <v>0.22046917344725497</v>
      </c>
      <c r="BV42" s="91">
        <f>$D42^EXP(Parameter!$D$273)</f>
        <v>0.2688585654351322</v>
      </c>
      <c r="BW42" s="91">
        <f>$E42^EXP(Parameter!$D$251)</f>
        <v>0.48677481740572576</v>
      </c>
      <c r="BX42" s="91">
        <f>$D42^EXP(Parameter!$D$270)</f>
        <v>0.34407671135714929</v>
      </c>
      <c r="BY42" s="91">
        <f>$E42^EXP(Parameter!$D$248)</f>
        <v>0.19725617411213262</v>
      </c>
      <c r="BZ42" s="90">
        <f>$D42^EXP(Parameter!$D$208)</f>
        <v>0.34517809677782657</v>
      </c>
      <c r="CA42" s="90">
        <f>$E42^EXP(Parameter!$D$200)</f>
        <v>0.10838635997731901</v>
      </c>
      <c r="CB42" s="90">
        <f>$D42^EXP(Parameter!$D$209)</f>
        <v>0.32283948852474942</v>
      </c>
      <c r="CC42" s="90">
        <f>$E42^EXP(Parameter!$D$201)</f>
        <v>0.13176358173109584</v>
      </c>
      <c r="CD42" s="90">
        <f>$D42^EXP(Parameter!$D$211)</f>
        <v>0.33271059931382113</v>
      </c>
      <c r="CE42" s="90">
        <f>$E42^EXP(Parameter!$D$203)</f>
        <v>0.2261604237609279</v>
      </c>
      <c r="CF42" s="90">
        <f>$D42^EXP(Parameter!$D$212)</f>
        <v>0.43855299114022672</v>
      </c>
      <c r="CG42" s="90">
        <f>$E42^EXP(Parameter!$D$204)</f>
        <v>0.19885964281836355</v>
      </c>
      <c r="CH42" s="91">
        <f>$D42^EXP(Parameter!$D$213)</f>
        <v>0.3093704821566044</v>
      </c>
      <c r="CI42" s="90">
        <f>$E42^EXP(Parameter!$D$205)</f>
        <v>0.24488653647552161</v>
      </c>
      <c r="CJ42" s="91">
        <f>$D42^EXP(Parameter!$D$210)</f>
        <v>0.25273713004679005</v>
      </c>
      <c r="CK42" s="90">
        <f>$E42^EXP(Parameter!$D$202)</f>
        <v>0.10036900259615526</v>
      </c>
      <c r="CL42" s="12">
        <f>$D42^EXP(Parameter!$D$170+Parameter!$D$177*(LN($B42/30.2*21)))</f>
        <v>0.31623440993370761</v>
      </c>
      <c r="CM42" s="12">
        <f>$D42^EXP(Parameter!$D$155+Parameter!$D$162*(LN($B42/30.2*21)))</f>
        <v>0.53255146686619292</v>
      </c>
      <c r="CN42" s="12">
        <f>$D42^EXP(Parameter!$D$171+Parameter!$D$178*(LN($B42/30.2*21)))</f>
        <v>0.30493092208818107</v>
      </c>
      <c r="CO42" s="12">
        <f>$D42^EXP(Parameter!$D$156+Parameter!$D$163*(LN($B42/30.2*21)))</f>
        <v>0.53520768546783171</v>
      </c>
      <c r="CP42" s="12">
        <f>$D42^EXP(Parameter!$D$173+Parameter!$D$180*(LN($B42/30.2*21)))</f>
        <v>0.30540922192564435</v>
      </c>
      <c r="CQ42" s="12">
        <f>$D42^EXP(Parameter!$D$158+Parameter!$D$165*(LN($B42/30.2*21)))</f>
        <v>0.59053121680826515</v>
      </c>
      <c r="CR42" s="12">
        <f>$D42^EXP(Parameter!$D$174+Parameter!$D$181*(LN($B42/30.2*21)))</f>
        <v>0.37281443934531866</v>
      </c>
      <c r="CS42" s="12">
        <f>$D42^EXP(Parameter!$D$159+Parameter!$D$166*(LN($B42/30.2*21)))</f>
        <v>0.59045784604526375</v>
      </c>
      <c r="CT42" s="12">
        <f>$D42^EXP(Parameter!$D$175+Parameter!$D$182*(LN($B42/30.2*21)))</f>
        <v>0.24357864843936791</v>
      </c>
      <c r="CU42" s="12">
        <f>$D42^EXP(Parameter!$D$160+Parameter!$D$167*(LN($B42/30.2*21)))</f>
        <v>0.49845593284003231</v>
      </c>
      <c r="CV42" s="12">
        <f>$D42^EXP(Parameter!$D$172+Parameter!$D$179*(LN($B42/30.2*21)))</f>
        <v>0.2151783081825222</v>
      </c>
      <c r="CW42" s="41">
        <f>$D42^EXP(Parameter!$D$157+Parameter!$D$164*(LN($B42/30.2*21)))</f>
        <v>0.2234656391991445</v>
      </c>
      <c r="CX42" s="12">
        <f t="shared" si="2"/>
        <v>0.23604727935229883</v>
      </c>
      <c r="CY42" s="85">
        <v>0.12169947809626799</v>
      </c>
      <c r="CZ42" s="12">
        <f t="shared" si="3"/>
        <v>0.276515327571424</v>
      </c>
      <c r="DA42" s="85">
        <v>0.174733600291445</v>
      </c>
      <c r="DB42" s="12">
        <f t="shared" si="4"/>
        <v>0.27094906928808865</v>
      </c>
      <c r="DC42" s="41">
        <v>0.22584741898003</v>
      </c>
      <c r="DD42" s="12">
        <f t="shared" si="5"/>
        <v>0.29105289282765096</v>
      </c>
      <c r="DE42" s="85">
        <v>0.198399849650022</v>
      </c>
      <c r="DF42" s="12">
        <f t="shared" si="6"/>
        <v>0.17438253372295215</v>
      </c>
      <c r="DG42" s="41">
        <v>0.171532765429805</v>
      </c>
      <c r="DH42" s="12">
        <f t="shared" si="7"/>
        <v>0.19950911237279192</v>
      </c>
      <c r="DI42" s="41">
        <v>2.89706274849213E-2</v>
      </c>
      <c r="DJ42" s="46">
        <v>37</v>
      </c>
      <c r="DK42" s="44">
        <v>3.4700350389213E-2</v>
      </c>
      <c r="DL42" s="44">
        <v>6.1686198962782601E-2</v>
      </c>
      <c r="DM42" s="44">
        <v>9.2370532059422805E-2</v>
      </c>
      <c r="DN42" s="44">
        <v>7.8821736968448297E-2</v>
      </c>
      <c r="DO42" s="44">
        <v>0.15675549104140801</v>
      </c>
      <c r="DP42" s="44">
        <v>0.13961499536173499</v>
      </c>
      <c r="DQ42" s="44">
        <v>0.165526745615618</v>
      </c>
      <c r="DR42" s="45">
        <v>0.25862383628978802</v>
      </c>
      <c r="DS42" s="45">
        <v>0.33578141609645701</v>
      </c>
      <c r="DT42" s="45">
        <v>0.31700477398481303</v>
      </c>
      <c r="DU42" s="45">
        <v>0.26547007784108001</v>
      </c>
      <c r="DV42" s="45">
        <v>0.32772883350867199</v>
      </c>
      <c r="DW42" s="45">
        <v>0.42134196107684002</v>
      </c>
      <c r="DX42" s="45">
        <v>0.29116642924625202</v>
      </c>
    </row>
    <row r="43" spans="1:128">
      <c r="A43" s="43">
        <f t="shared" si="0"/>
        <v>3.2904109589041095</v>
      </c>
      <c r="B43" s="18">
        <v>39</v>
      </c>
      <c r="C43" s="12">
        <v>836</v>
      </c>
      <c r="D43" s="12">
        <v>0.247839852682331</v>
      </c>
      <c r="E43" s="12">
        <v>3.4678910076255703E-2</v>
      </c>
      <c r="F43" s="92">
        <f>$D43^Parameter!$D$325</f>
        <v>0.33686313879869872</v>
      </c>
      <c r="G43" s="92">
        <f>$E43^Parameter!$D$318</f>
        <v>8.8888814989361117E-2</v>
      </c>
      <c r="H43" s="92">
        <f>$D43^Parameter!$D$326</f>
        <v>0.32759473538815365</v>
      </c>
      <c r="I43" s="92">
        <f>$E43^Parameter!$D$319</f>
        <v>0.11631664882524327</v>
      </c>
      <c r="J43" s="92">
        <f>$D43^Parameter!$D$328</f>
        <v>0.34542869383535074</v>
      </c>
      <c r="K43" s="92">
        <f>$E43^Parameter!$D$321</f>
        <v>0.2255531983225853</v>
      </c>
      <c r="L43" s="92">
        <f>$D43^Parameter!$D$329</f>
        <v>0.45786330589358587</v>
      </c>
      <c r="M43" s="92">
        <f>$E43^Parameter!$D$322</f>
        <v>0.19258926041920266</v>
      </c>
      <c r="N43" s="92">
        <f>$D43^Parameter!$D$330</f>
        <v>0.32305660535286174</v>
      </c>
      <c r="O43" s="92">
        <f>$E43^Parameter!$D$323</f>
        <v>0.2606310633014759</v>
      </c>
      <c r="P43" s="92">
        <f>$D43^Parameter!$D$327</f>
        <v>0.26500308358931057</v>
      </c>
      <c r="Q43" s="92">
        <f>$E43^Parameter!$D$320</f>
        <v>9.0699882377966057E-2</v>
      </c>
      <c r="R43" s="12">
        <f>$D43^EXP(Parameter!$D$96+Parameter!$D$103*(($B43/30.2*21)^(1)))</f>
        <v>0.22453946488216631</v>
      </c>
      <c r="S43" s="12">
        <f>$E43^EXP(Parameter!$D$81+Parameter!$D$88*($B43/30.2*21)^(-2))</f>
        <v>0.12654280362395651</v>
      </c>
      <c r="T43" s="12">
        <f>$D43^EXP(Parameter!$D$97+Parameter!$D$104*(($B43*21/30.2)^(1)))</f>
        <v>0.26741863027415341</v>
      </c>
      <c r="U43" s="12">
        <f>$E43^EXP(Parameter!$D$82+Parameter!$D$89*($B43/30.2*21)^(-2))</f>
        <v>0.15155717711485658</v>
      </c>
      <c r="V43" s="12">
        <f>$D43^EXP(Parameter!$D$99+Parameter!$D$106*(($B43*21/30.2)^(1)))</f>
        <v>0.26092134068784972</v>
      </c>
      <c r="W43" s="12">
        <f>$E43^EXP(Parameter!$D$84+Parameter!$D$91*($B43/30.2*21)^(-2))</f>
        <v>0.27037069632306104</v>
      </c>
      <c r="X43" s="12">
        <f>$D43^EXP(Parameter!$D$100+Parameter!$D$107*(($B43*21/30.2)^(1)))</f>
        <v>0.27640455490130367</v>
      </c>
      <c r="Y43" s="12">
        <f>$E43^EXP(Parameter!$D$85+Parameter!$D$92*($B43/30.2*21)^(-2))</f>
        <v>0.22930380058093547</v>
      </c>
      <c r="Z43" s="12">
        <f>$D43^EXP(Parameter!$D$101+Parameter!$D$108*(($B43*21/30.2)^(1)))</f>
        <v>0.16250498156387622</v>
      </c>
      <c r="AA43" s="12">
        <f>$E43^EXP(Parameter!$D$86+Parameter!$D$93*($B43/30.2*21)^(-2))</f>
        <v>0.26216564893096816</v>
      </c>
      <c r="AB43" s="12">
        <f>$D43^EXP(Parameter!$D$98+Parameter!$D$105*(($B43*21/30.2)^(1)))</f>
        <v>0.19065425426432167</v>
      </c>
      <c r="AC43" s="12">
        <f>$E43^EXP(Parameter!$D$83+Parameter!$D$90*($B43/30.2*21)^(-2))</f>
        <v>9.5037843703080577E-2</v>
      </c>
      <c r="AD43" s="87">
        <f>$D43^EXP(Parameter!$D$133+Parameter!$D$140*(($B43*21/30.2)^(-0.5))+Parameter!$D$147*((LN($B43*21/30.2))))</f>
        <v>0.18468471269871384</v>
      </c>
      <c r="AE43" s="12">
        <f>$E43^EXP(Parameter!$D$111+Parameter!$D$118*(($B43*21/30.2)^(-1))+Parameter!$D$125*(($B43*21/30.2)^(-0.5)))</f>
        <v>0.22267001105004869</v>
      </c>
      <c r="AF43" s="12">
        <f>$D43^EXP(Parameter!$D$134+Parameter!$D$141*(($B43*21/30.2)^(-0.5))+Parameter!$D$148*((LN($B43*21/30.2))))</f>
        <v>0.23064254182487298</v>
      </c>
      <c r="AG43" s="12">
        <f>$E43^EXP(Parameter!$D$112+Parameter!$D$119*(($B43*21/30.2)^(-1))+Parameter!$D$126*(($B43*21/30.2)^(-0.5)))</f>
        <v>0.15261843370255002</v>
      </c>
      <c r="AH43" s="12">
        <f>$D43^EXP(Parameter!$D$136+Parameter!$D$143*(($B43*21/30.2)^(-0.5))+Parameter!$D$150*((LN($B43*21/30.2))))</f>
        <v>0.19926464271811753</v>
      </c>
      <c r="AI43" s="12">
        <f>$E43^EXP(Parameter!$D$114+Parameter!$D$121*(($B43*21/30.2)^(-1))+Parameter!$D$128*(($B43*21/30.2)^(-0.5)))</f>
        <v>0.10291624058670598</v>
      </c>
      <c r="AJ43" s="12">
        <f>$D43^EXP(Parameter!$D$137+Parameter!$D$144*(($B43*21/30.2)^(-0.5))+Parameter!$D$151*((LN($B43*21/30.2))))</f>
        <v>0.24060743056625475</v>
      </c>
      <c r="AK43" s="12">
        <f>$E43^EXP(Parameter!$D$115+Parameter!$D$122*(($B43*21/30.2)^(-1))+Parameter!$D$129*(($B43*21/30.2)^(-0.5)))</f>
        <v>0.1684757398023245</v>
      </c>
      <c r="AL43" s="12">
        <f>$D43^EXP(Parameter!$D$138+Parameter!$D$145*(($B43*21/30.2)^(-0.5))+Parameter!$D$152*((LN($B43*21/30.2))))</f>
        <v>6.3593486734402224E-2</v>
      </c>
      <c r="AM43" s="12">
        <f>$E43^EXP(Parameter!$D$116+Parameter!$D$123*(($B43*21/30.2)^(-1))+Parameter!$D$130*(($B43*21/30.2)^(-0.5)))</f>
        <v>6.2221582778831601E-2</v>
      </c>
      <c r="AN43" s="12">
        <f>$D43^EXP(Parameter!$D$135+Parameter!$D$142*(($B43*21/30.2)^(-0.5))+Parameter!$D$149*((LN($B43*21/30.2))))</f>
        <v>0.15168427402611118</v>
      </c>
      <c r="AO43" s="12">
        <f>$E43^EXP(Parameter!$D$113+Parameter!$D$120*(($B43*21/30.2)^(-1))+Parameter!$D$127*(($B43*21/30.2)^(-0.5)))</f>
        <v>5.0688149423205884E-3</v>
      </c>
      <c r="AP43" s="87">
        <f>$D43^EXP(Parameter!$D$304+Parameter!$D$310*((LN($B43*21/30.2))))</f>
        <v>0.32568859685751461</v>
      </c>
      <c r="AQ43" s="88">
        <f>$E43^EXP(Parameter!$D$290+Parameter!$D$296*((LN($B43*21/30.2))))</f>
        <v>0.11546047332301035</v>
      </c>
      <c r="AR43" s="12">
        <f>$D43^EXP(Parameter!$D$305+Parameter!$D$311*((LN($B43*21/30.2))))</f>
        <v>0.30805658898473076</v>
      </c>
      <c r="AS43" s="88">
        <f>$E43^EXP(Parameter!$D$291+Parameter!$D$297*((LN($B43*21/30.2))))</f>
        <v>0.14548545125379553</v>
      </c>
      <c r="AT43" s="12">
        <f>$D43^EXP(Parameter!$D$305+Parameter!$D$307-Parameter!$D$306+(Parameter!$D$311+Parameter!$D$313-Parameter!$D$312)*((LN($B43*21/30.2))))</f>
        <v>0.31800637152953964</v>
      </c>
      <c r="AU43" s="88">
        <f>$E43^EXP(Parameter!$D$291+Parameter!$D$293-Parameter!$D$292+(Parameter!$D$297+Parameter!$D$299-Parameter!$D$298)*((LN($B43*21/30.2))))</f>
        <v>0.22863346259522041</v>
      </c>
      <c r="AV43" s="12">
        <f>$D43^EXP(Parameter!$D$308+Parameter!$D$314*((LN($B43*21/30.2))))</f>
        <v>0.41745063048058706</v>
      </c>
      <c r="AW43" s="88">
        <f>$E43^EXP(Parameter!$D$294+Parameter!$D$300*((LN($B43*21/30.2))))</f>
        <v>0.19313810800209108</v>
      </c>
      <c r="AX43" s="12">
        <f>$D43^EXP(Parameter!$D$305+Parameter!$D$309-Parameter!$D$306+(Parameter!$D$311+Parameter!$D$315-Parameter!$D$312)*((LN($B43*21/30.2))))</f>
        <v>0.29183828811872842</v>
      </c>
      <c r="AY43" s="88">
        <f>$E43^EXP(Parameter!$D$291+Parameter!$D$295-Parameter!$D$292+(Parameter!$D$297+Parameter!$D$301-Parameter!$D$298)*((LN($B43*21/30.2))))</f>
        <v>0.16635898425286882</v>
      </c>
      <c r="AZ43" s="12">
        <f>$D43^EXP(Parameter!D$305-Parameter!D$306+(Parameter!D$311-Parameter!D$312)*((LN($B43*21/30.2))))</f>
        <v>0.23907805502169932</v>
      </c>
      <c r="BA43" s="88">
        <f>$E43^EXP(Parameter!$D$291-Parameter!$D$292+(Parameter!$D$297-Parameter!$D$298)*((LN($B43*21/30.2))))</f>
        <v>4.8503536092889807E-2</v>
      </c>
      <c r="BB43" s="89">
        <f>$D43^EXP(Parameter!$D$231)</f>
        <v>0.27093487272899652</v>
      </c>
      <c r="BC43" s="90">
        <f>$E43^EXP(Parameter!$D$216)</f>
        <v>6.8635342942331132E-2</v>
      </c>
      <c r="BD43" s="91">
        <f>$D43^EXP(Parameter!$D$232)</f>
        <v>0.33486185957696557</v>
      </c>
      <c r="BE43" s="90">
        <f>$E43^EXP(Parameter!$D$217)</f>
        <v>0.13337283029667574</v>
      </c>
      <c r="BF43" s="91">
        <f>$D43^EXP(Parameter!$D$234)</f>
        <v>0.22938075037841305</v>
      </c>
      <c r="BG43" s="91">
        <f>$E43^EXP(Parameter!$D$219)</f>
        <v>0.19566008770259707</v>
      </c>
      <c r="BH43" s="91">
        <f>$D43^EXP(Parameter!$D$235)</f>
        <v>0.45506444848105027</v>
      </c>
      <c r="BI43" s="91">
        <f>$E43^EXP(Parameter!$D$220)</f>
        <v>0.21285060512049381</v>
      </c>
      <c r="BJ43" s="91">
        <f>$D43^EXP(Parameter!$D$236)</f>
        <v>0.21237307710782394</v>
      </c>
      <c r="BK43" s="91">
        <f>$E43^EXP(Parameter!$D$221)</f>
        <v>0.49689845699708113</v>
      </c>
      <c r="BL43" s="91">
        <f>$D43^EXP(Parameter!$D$233)</f>
        <v>0.31623161250731596</v>
      </c>
      <c r="BM43" s="91">
        <f>$E43^EXP(Parameter!$D$218)</f>
        <v>0.19216121977538697</v>
      </c>
      <c r="BN43" s="90">
        <f>$D43^EXP(Parameter!$D$268)</f>
        <v>0.27660935348965709</v>
      </c>
      <c r="BO43" s="91">
        <f>$E43^EXP(Parameter!$D$246)</f>
        <v>6.7537675762779942E-2</v>
      </c>
      <c r="BP43" s="91">
        <f>$D43^EXP(Parameter!$D$269)</f>
        <v>0.3521116039112635</v>
      </c>
      <c r="BQ43" s="91">
        <f>$E43^EXP(Parameter!$D$247)</f>
        <v>0.13337283029667574</v>
      </c>
      <c r="BR43" s="91">
        <f>$D43^EXP(Parameter!$D$271)</f>
        <v>0.24404518160359501</v>
      </c>
      <c r="BS43" s="91">
        <f>$E43^EXP(Parameter!$D$249)</f>
        <v>0.19693847673587589</v>
      </c>
      <c r="BT43" s="91">
        <f>$D43^EXP(Parameter!$D$272)</f>
        <v>0.45542268996035773</v>
      </c>
      <c r="BU43" s="91">
        <f>$E43^EXP(Parameter!$D$250)</f>
        <v>0.21416930205852805</v>
      </c>
      <c r="BV43" s="91">
        <f>$D43^EXP(Parameter!$D$273)</f>
        <v>0.26177371208377748</v>
      </c>
      <c r="BW43" s="91">
        <f>$E43^EXP(Parameter!$D$251)</f>
        <v>0.4801013524284039</v>
      </c>
      <c r="BX43" s="91">
        <f>$D43^EXP(Parameter!$D$270)</f>
        <v>0.33669403857731994</v>
      </c>
      <c r="BY43" s="91">
        <f>$E43^EXP(Parameter!$D$248)</f>
        <v>0.19121128378333138</v>
      </c>
      <c r="BZ43" s="90">
        <f>$D43^EXP(Parameter!$D$208)</f>
        <v>0.33779373874948931</v>
      </c>
      <c r="CA43" s="90">
        <f>$E43^EXP(Parameter!$D$200)</f>
        <v>0.1038654789360966</v>
      </c>
      <c r="CB43" s="90">
        <f>$D43^EXP(Parameter!$D$209)</f>
        <v>0.31550358070503554</v>
      </c>
      <c r="CC43" s="90">
        <f>$E43^EXP(Parameter!$D$201)</f>
        <v>0.12674135397195777</v>
      </c>
      <c r="CD43" s="90">
        <f>$D43^EXP(Parameter!$D$211)</f>
        <v>0.32534953932909844</v>
      </c>
      <c r="CE43" s="90">
        <f>$E43^EXP(Parameter!$D$203)</f>
        <v>0.21980531452076968</v>
      </c>
      <c r="CF43" s="90">
        <f>$D43^EXP(Parameter!$D$212)</f>
        <v>0.43126513031863706</v>
      </c>
      <c r="CG43" s="90">
        <f>$E43^EXP(Parameter!$D$204)</f>
        <v>0.19279554026850482</v>
      </c>
      <c r="CH43" s="91">
        <f>$D43^EXP(Parameter!$D$213)</f>
        <v>0.30207880240018281</v>
      </c>
      <c r="CI43" s="90">
        <f>$E43^EXP(Parameter!$D$205)</f>
        <v>0.23836852971296704</v>
      </c>
      <c r="CJ43" s="91">
        <f>$D43^EXP(Parameter!$D$210)</f>
        <v>0.24576794739816046</v>
      </c>
      <c r="CK43" s="90">
        <f>$E43^EXP(Parameter!$D$202)</f>
        <v>9.6040911292878589E-2</v>
      </c>
      <c r="CL43" s="12">
        <f>$D43^EXP(Parameter!$D$170+Parameter!$D$177*(LN($B43/30.2*21)))</f>
        <v>0.30819306517220757</v>
      </c>
      <c r="CM43" s="12">
        <f>$D43^EXP(Parameter!$D$155+Parameter!$D$162*(LN($B43/30.2*21)))</f>
        <v>0.52800073791252644</v>
      </c>
      <c r="CN43" s="12">
        <f>$D43^EXP(Parameter!$D$171+Parameter!$D$178*(LN($B43/30.2*21)))</f>
        <v>0.297272293720652</v>
      </c>
      <c r="CO43" s="12">
        <f>$D43^EXP(Parameter!$D$156+Parameter!$D$163*(LN($B43/30.2*21)))</f>
        <v>0.52974394769322974</v>
      </c>
      <c r="CP43" s="12">
        <f>$D43^EXP(Parameter!$D$173+Parameter!$D$180*(LN($B43/30.2*21)))</f>
        <v>0.29748623585145656</v>
      </c>
      <c r="CQ43" s="12">
        <f>$D43^EXP(Parameter!$D$158+Parameter!$D$165*(LN($B43/30.2*21)))</f>
        <v>0.58468152002279505</v>
      </c>
      <c r="CR43" s="12">
        <f>$D43^EXP(Parameter!$D$174+Parameter!$D$181*(LN($B43/30.2*21)))</f>
        <v>0.36360460653152166</v>
      </c>
      <c r="CS43" s="12">
        <f>$D43^EXP(Parameter!$D$159+Parameter!$D$166*(LN($B43/30.2*21)))</f>
        <v>0.58528376282069017</v>
      </c>
      <c r="CT43" s="12">
        <f>$D43^EXP(Parameter!$D$175+Parameter!$D$182*(LN($B43/30.2*21)))</f>
        <v>0.23495868882010107</v>
      </c>
      <c r="CU43" s="12">
        <f>$D43^EXP(Parameter!$D$160+Parameter!$D$167*(LN($B43/30.2*21)))</f>
        <v>0.48978946447188132</v>
      </c>
      <c r="CV43" s="12">
        <f>$D43^EXP(Parameter!$D$172+Parameter!$D$179*(LN($B43/30.2*21)))</f>
        <v>0.20764512311837524</v>
      </c>
      <c r="CW43" s="41">
        <f>$D43^EXP(Parameter!$D$157+Parameter!$D$164*(LN($B43/30.2*21)))</f>
        <v>0.21429468075505703</v>
      </c>
      <c r="CX43" s="12">
        <f t="shared" si="2"/>
        <v>0.22453946488216631</v>
      </c>
      <c r="CY43" s="85">
        <v>0.11768911992655599</v>
      </c>
      <c r="CZ43" s="12">
        <f t="shared" si="3"/>
        <v>0.26741863027415341</v>
      </c>
      <c r="DA43" s="85">
        <v>0.169454584800414</v>
      </c>
      <c r="DB43" s="12">
        <f t="shared" si="4"/>
        <v>0.26092134068784972</v>
      </c>
      <c r="DC43" s="41">
        <v>0.217102737772944</v>
      </c>
      <c r="DD43" s="12">
        <f t="shared" si="5"/>
        <v>0.27640455490130367</v>
      </c>
      <c r="DE43" s="85">
        <v>0.191241772936836</v>
      </c>
      <c r="DF43" s="12">
        <f t="shared" si="6"/>
        <v>0.16250498156387622</v>
      </c>
      <c r="DG43" s="41">
        <v>0.16015790710416999</v>
      </c>
      <c r="DH43" s="12">
        <f t="shared" si="7"/>
        <v>0.19065425426432167</v>
      </c>
      <c r="DI43" s="41">
        <v>2.57029222003901E-2</v>
      </c>
      <c r="DJ43" s="46">
        <v>38</v>
      </c>
      <c r="DK43" s="44">
        <v>3.2388274770856401E-2</v>
      </c>
      <c r="DL43" s="44">
        <v>5.80329399442642E-2</v>
      </c>
      <c r="DM43" s="44">
        <v>8.7418489289086104E-2</v>
      </c>
      <c r="DN43" s="44">
        <v>7.4418579041770697E-2</v>
      </c>
      <c r="DO43" s="44">
        <v>0.14961029363022299</v>
      </c>
      <c r="DP43" s="44">
        <v>0.132994903511548</v>
      </c>
      <c r="DQ43" s="44">
        <v>0.15812735582242199</v>
      </c>
      <c r="DR43" s="45">
        <v>0.25155465114067999</v>
      </c>
      <c r="DS43" s="45">
        <v>0.32777775045318902</v>
      </c>
      <c r="DT43" s="45">
        <v>0.30919447995911897</v>
      </c>
      <c r="DU43" s="45">
        <v>0.25830264692361898</v>
      </c>
      <c r="DV43" s="45">
        <v>0.31980549594007601</v>
      </c>
      <c r="DW43" s="45">
        <v>0.412718393497853</v>
      </c>
      <c r="DX43" s="45">
        <v>0.28365748295554799</v>
      </c>
    </row>
    <row r="44" spans="1:128">
      <c r="A44" s="43">
        <f t="shared" si="0"/>
        <v>3.3506849315068492</v>
      </c>
      <c r="B44" s="18">
        <v>40</v>
      </c>
      <c r="C44" s="12">
        <v>858</v>
      </c>
      <c r="D44" s="12">
        <v>0.241133286526476</v>
      </c>
      <c r="E44" s="12">
        <v>3.2583777410269098E-2</v>
      </c>
      <c r="F44" s="92">
        <f>$D44^Parameter!$D$325</f>
        <v>0.32973161445526089</v>
      </c>
      <c r="G44" s="92">
        <f>$E44^Parameter!$D$318</f>
        <v>8.4988669384084808E-2</v>
      </c>
      <c r="H44" s="92">
        <f>$D44^Parameter!$D$326</f>
        <v>0.32048354237131249</v>
      </c>
      <c r="I44" s="92">
        <f>$E44^Parameter!$D$319</f>
        <v>0.11176888420980721</v>
      </c>
      <c r="J44" s="92">
        <f>$D44^Parameter!$D$328</f>
        <v>0.3382828338098271</v>
      </c>
      <c r="K44" s="92">
        <f>$E44^Parameter!$D$321</f>
        <v>0.21941162485656013</v>
      </c>
      <c r="L44" s="92">
        <f>$D44^Parameter!$D$329</f>
        <v>0.45088315735013729</v>
      </c>
      <c r="M44" s="92">
        <f>$E44^Parameter!$D$322</f>
        <v>0.18679734570809078</v>
      </c>
      <c r="N44" s="92">
        <f>$D44^Parameter!$D$330</f>
        <v>0.31595723456212832</v>
      </c>
      <c r="O44" s="92">
        <f>$E44^Parameter!$D$323</f>
        <v>0.25421464850883879</v>
      </c>
      <c r="P44" s="92">
        <f>$D44^Parameter!$D$327</f>
        <v>0.25817181114747834</v>
      </c>
      <c r="Q44" s="92">
        <f>$E44^Parameter!$D$320</f>
        <v>8.67527042004584E-2</v>
      </c>
      <c r="R44" s="12">
        <f>$D44^EXP(Parameter!$D$96+Parameter!$D$103*(($B44/30.2*21)^(1)))</f>
        <v>0.21343814401156033</v>
      </c>
      <c r="S44" s="12">
        <f>$E44^EXP(Parameter!$D$81+Parameter!$D$88*($B44/30.2*21)^(-2))</f>
        <v>0.1217949111902971</v>
      </c>
      <c r="T44" s="12">
        <f>$D44^EXP(Parameter!$D$97+Parameter!$D$104*(($B44*21/30.2)^(1)))</f>
        <v>0.25862401472510449</v>
      </c>
      <c r="U44" s="12">
        <f>$E44^EXP(Parameter!$D$82+Parameter!$D$89*($B44/30.2*21)^(-2))</f>
        <v>0.14635410022294504</v>
      </c>
      <c r="V44" s="12">
        <f>$D44^EXP(Parameter!$D$99+Parameter!$D$106*(($B44*21/30.2)^(1)))</f>
        <v>0.25121729965997258</v>
      </c>
      <c r="W44" s="12">
        <f>$E44^EXP(Parameter!$D$84+Parameter!$D$91*($B44/30.2*21)^(-2))</f>
        <v>0.26391207204511685</v>
      </c>
      <c r="X44" s="12">
        <f>$D44^EXP(Parameter!$D$100+Parameter!$D$107*(($B44*21/30.2)^(1)))</f>
        <v>0.2621555767838159</v>
      </c>
      <c r="Y44" s="12">
        <f>$E44^EXP(Parameter!$D$85+Parameter!$D$92*($B44/30.2*21)^(-2))</f>
        <v>0.22313951928715473</v>
      </c>
      <c r="Z44" s="12">
        <f>$D44^EXP(Parameter!$D$101+Parameter!$D$108*(($B44*21/30.2)^(1)))</f>
        <v>0.15119160071433449</v>
      </c>
      <c r="AA44" s="12">
        <f>$E44^EXP(Parameter!$D$86+Parameter!$D$93*($B44/30.2*21)^(-2))</f>
        <v>0.25572781334385203</v>
      </c>
      <c r="AB44" s="12">
        <f>$D44^EXP(Parameter!$D$98+Parameter!$D$105*(($B44*21/30.2)^(1)))</f>
        <v>0.18216164474125474</v>
      </c>
      <c r="AC44" s="12">
        <f>$E44^EXP(Parameter!$D$83+Parameter!$D$90*($B44/30.2*21)^(-2))</f>
        <v>9.0974947357034444E-2</v>
      </c>
      <c r="AD44" s="87">
        <f>$D44^EXP(Parameter!$D$133+Parameter!$D$140*(($B44*21/30.2)^(-0.5))+Parameter!$D$147*((LN($B44*21/30.2))))</f>
        <v>0.17269795085890344</v>
      </c>
      <c r="AE44" s="12">
        <f>$E44^EXP(Parameter!$D$111+Parameter!$D$118*(($B44*21/30.2)^(-1))+Parameter!$D$125*(($B44*21/30.2)^(-0.5)))</f>
        <v>0.21877844717541167</v>
      </c>
      <c r="AF44" s="12">
        <f>$D44^EXP(Parameter!$D$134+Parameter!$D$141*(($B44*21/30.2)^(-0.5))+Parameter!$D$148*((LN($B44*21/30.2))))</f>
        <v>0.22124394277669618</v>
      </c>
      <c r="AG44" s="12">
        <f>$E44^EXP(Parameter!$D$112+Parameter!$D$119*(($B44*21/30.2)^(-1))+Parameter!$D$126*(($B44*21/30.2)^(-0.5)))</f>
        <v>0.14758442998356724</v>
      </c>
      <c r="AH44" s="12">
        <f>$D44^EXP(Parameter!$D$136+Parameter!$D$143*(($B44*21/30.2)^(-0.5))+Parameter!$D$150*((LN($B44*21/30.2))))</f>
        <v>0.18752785364096791</v>
      </c>
      <c r="AI44" s="12">
        <f>$E44^EXP(Parameter!$D$114+Parameter!$D$121*(($B44*21/30.2)^(-1))+Parameter!$D$128*(($B44*21/30.2)^(-0.5)))</f>
        <v>9.6601308124452487E-2</v>
      </c>
      <c r="AJ44" s="12">
        <f>$D44^EXP(Parameter!$D$137+Parameter!$D$144*(($B44*21/30.2)^(-0.5))+Parameter!$D$151*((LN($B44*21/30.2))))</f>
        <v>0.22599026786278084</v>
      </c>
      <c r="AK44" s="12">
        <f>$E44^EXP(Parameter!$D$115+Parameter!$D$122*(($B44*21/30.2)^(-1))+Parameter!$D$129*(($B44*21/30.2)^(-0.5)))</f>
        <v>0.16242012171819389</v>
      </c>
      <c r="AL44" s="12">
        <f>$D44^EXP(Parameter!$D$138+Parameter!$D$145*(($B44*21/30.2)^(-0.5))+Parameter!$D$152*((LN($B44*21/30.2))))</f>
        <v>5.4842875706985442E-2</v>
      </c>
      <c r="AM44" s="12">
        <f>$E44^EXP(Parameter!$D$116+Parameter!$D$123*(($B44*21/30.2)^(-1))+Parameter!$D$130*(($B44*21/30.2)^(-0.5)))</f>
        <v>5.7381527601523749E-2</v>
      </c>
      <c r="AN44" s="12">
        <f>$D44^EXP(Parameter!$D$135+Parameter!$D$142*(($B44*21/30.2)^(-0.5))+Parameter!$D$149*((LN($B44*21/30.2))))</f>
        <v>0.14342593325313013</v>
      </c>
      <c r="AO44" s="12">
        <f>$E44^EXP(Parameter!$D$113+Parameter!$D$120*(($B44*21/30.2)^(-1))+Parameter!$D$127*(($B44*21/30.2)^(-0.5)))</f>
        <v>4.3018675634138338E-3</v>
      </c>
      <c r="AP44" s="87">
        <f>$D44^EXP(Parameter!$D$304+Parameter!$D$310*((LN($B44*21/30.2))))</f>
        <v>0.31740935252018238</v>
      </c>
      <c r="AQ44" s="88">
        <f>$E44^EXP(Parameter!$D$290+Parameter!$D$296*((LN($B44*21/30.2))))</f>
        <v>0.11181515688059281</v>
      </c>
      <c r="AR44" s="12">
        <f>$D44^EXP(Parameter!$D$305+Parameter!$D$311*((LN($B44*21/30.2))))</f>
        <v>0.30056079241908967</v>
      </c>
      <c r="AS44" s="88">
        <f>$E44^EXP(Parameter!$D$291+Parameter!$D$297*((LN($B44*21/30.2))))</f>
        <v>0.14074982313841908</v>
      </c>
      <c r="AT44" s="12">
        <f>$D44^EXP(Parameter!$D$305+Parameter!$D$307-Parameter!$D$306+(Parameter!$D$311+Parameter!$D$313-Parameter!$D$312)*((LN($B44*21/30.2))))</f>
        <v>0.31012998325549984</v>
      </c>
      <c r="AU44" s="88">
        <f>$E44^EXP(Parameter!$D$291+Parameter!$D$293-Parameter!$D$292+(Parameter!$D$297+Parameter!$D$299-Parameter!$D$298)*((LN($B44*21/30.2))))</f>
        <v>0.22219150029612467</v>
      </c>
      <c r="AV44" s="12">
        <f>$D44^EXP(Parameter!$D$308+Parameter!$D$314*((LN($B44*21/30.2))))</f>
        <v>0.40860733185164227</v>
      </c>
      <c r="AW44" s="88">
        <f>$E44^EXP(Parameter!$D$294+Parameter!$D$300*((LN($B44*21/30.2))))</f>
        <v>0.18740740823410701</v>
      </c>
      <c r="AX44" s="12">
        <f>$D44^EXP(Parameter!$D$305+Parameter!$D$309-Parameter!$D$306+(Parameter!$D$311+Parameter!$D$315-Parameter!$D$312)*((LN($B44*21/30.2))))</f>
        <v>0.2835176742416029</v>
      </c>
      <c r="AY44" s="88">
        <f>$E44^EXP(Parameter!$D$291+Parameter!$D$295-Parameter!$D$292+(Parameter!$D$297+Parameter!$D$301-Parameter!$D$298)*((LN($B44*21/30.2))))</f>
        <v>0.15835774864469482</v>
      </c>
      <c r="AZ44" s="12">
        <f>$D44^EXP(Parameter!D$305-Parameter!D$306+(Parameter!D$311-Parameter!D$312)*((LN($B44*21/30.2))))</f>
        <v>0.23150439959491254</v>
      </c>
      <c r="BA44" s="88">
        <f>$E44^EXP(Parameter!$D$291-Parameter!$D$292+(Parameter!$D$297-Parameter!$D$298)*((LN($B44*21/30.2))))</f>
        <v>4.4874946829487318E-2</v>
      </c>
      <c r="BB44" s="89">
        <f>$D44^EXP(Parameter!$D$231)</f>
        <v>0.2640656226656537</v>
      </c>
      <c r="BC44" s="90">
        <f>$E44^EXP(Parameter!$D$216)</f>
        <v>6.5310038016769753E-2</v>
      </c>
      <c r="BD44" s="91">
        <f>$D44^EXP(Parameter!$D$232)</f>
        <v>0.32773429687489958</v>
      </c>
      <c r="BE44" s="90">
        <f>$E44^EXP(Parameter!$D$217)</f>
        <v>0.12848369584692224</v>
      </c>
      <c r="BF44" s="91">
        <f>$D44^EXP(Parameter!$D$234)</f>
        <v>0.22283425336903315</v>
      </c>
      <c r="BG44" s="91">
        <f>$E44^EXP(Parameter!$D$219)</f>
        <v>0.18983148165452332</v>
      </c>
      <c r="BH44" s="91">
        <f>$D44^EXP(Parameter!$D$235)</f>
        <v>0.44807293586359581</v>
      </c>
      <c r="BI44" s="91">
        <f>$E44^EXP(Parameter!$D$220)</f>
        <v>0.20683253748267874</v>
      </c>
      <c r="BJ44" s="91">
        <f>$D44^EXP(Parameter!$D$236)</f>
        <v>0.20599964841273002</v>
      </c>
      <c r="BK44" s="91">
        <f>$E44^EXP(Parameter!$D$221)</f>
        <v>0.49049785375369331</v>
      </c>
      <c r="BL44" s="91">
        <f>$D44^EXP(Parameter!$D$233)</f>
        <v>0.30915238099388864</v>
      </c>
      <c r="BM44" s="91">
        <f>$E44^EXP(Parameter!$D$218)</f>
        <v>0.18637449033645029</v>
      </c>
      <c r="BN44" s="90">
        <f>$D44^EXP(Parameter!$D$268)</f>
        <v>0.26970614949975102</v>
      </c>
      <c r="BO44" s="91">
        <f>$E44^EXP(Parameter!$D$246)</f>
        <v>6.4246347599861989E-2</v>
      </c>
      <c r="BP44" s="91">
        <f>$D44^EXP(Parameter!$D$269)</f>
        <v>0.34495746108468323</v>
      </c>
      <c r="BQ44" s="91">
        <f>$E44^EXP(Parameter!$D$247)</f>
        <v>0.12848369584692224</v>
      </c>
      <c r="BR44" s="91">
        <f>$D44^EXP(Parameter!$D$271)</f>
        <v>0.23736926409350567</v>
      </c>
      <c r="BS44" s="91">
        <f>$E44^EXP(Parameter!$D$249)</f>
        <v>0.19109485711054286</v>
      </c>
      <c r="BT44" s="91">
        <f>$D44^EXP(Parameter!$D$272)</f>
        <v>0.44843261296981068</v>
      </c>
      <c r="BU44" s="91">
        <f>$E44^EXP(Parameter!$D$250)</f>
        <v>0.20813777941638195</v>
      </c>
      <c r="BV44" s="91">
        <f>$D44^EXP(Parameter!$D$273)</f>
        <v>0.25496420222722893</v>
      </c>
      <c r="BW44" s="91">
        <f>$E44^EXP(Parameter!$D$251)</f>
        <v>0.47361509469532809</v>
      </c>
      <c r="BX44" s="91">
        <f>$D44^EXP(Parameter!$D$270)</f>
        <v>0.32956283993183111</v>
      </c>
      <c r="BY44" s="91">
        <f>$E44^EXP(Parameter!$D$248)</f>
        <v>0.18543612427063363</v>
      </c>
      <c r="BZ44" s="90">
        <f>$D44^EXP(Parameter!$D$208)</f>
        <v>0.33066045180280351</v>
      </c>
      <c r="CA44" s="90">
        <f>$E44^EXP(Parameter!$D$200)</f>
        <v>9.9595277312819419E-2</v>
      </c>
      <c r="CB44" s="90">
        <f>$D44^EXP(Parameter!$D$209)</f>
        <v>0.3084266668534959</v>
      </c>
      <c r="CC44" s="90">
        <f>$E44^EXP(Parameter!$D$201)</f>
        <v>0.12197993592126147</v>
      </c>
      <c r="CD44" s="90">
        <f>$D44^EXP(Parameter!$D$211)</f>
        <v>0.31824404005430634</v>
      </c>
      <c r="CE44" s="90">
        <f>$E44^EXP(Parameter!$D$203)</f>
        <v>0.21371795443575864</v>
      </c>
      <c r="CF44" s="90">
        <f>$D44^EXP(Parameter!$D$212)</f>
        <v>0.42419093175402856</v>
      </c>
      <c r="CG44" s="90">
        <f>$E44^EXP(Parameter!$D$204)</f>
        <v>0.18700113291277293</v>
      </c>
      <c r="CH44" s="91">
        <f>$D44^EXP(Parameter!$D$213)</f>
        <v>0.29505060751534118</v>
      </c>
      <c r="CI44" s="90">
        <f>$E44^EXP(Parameter!$D$205)</f>
        <v>0.2321156740596555</v>
      </c>
      <c r="CJ44" s="91">
        <f>$D44^EXP(Parameter!$D$210)</f>
        <v>0.23907797393635191</v>
      </c>
      <c r="CK44" s="90">
        <f>$E44^EXP(Parameter!$D$202)</f>
        <v>9.1958785342333607E-2</v>
      </c>
      <c r="CL44" s="12">
        <f>$D44^EXP(Parameter!$D$170+Parameter!$D$177*(LN($B44/30.2*21)))</f>
        <v>0.30043681756923118</v>
      </c>
      <c r="CM44" s="12">
        <f>$D44^EXP(Parameter!$D$155+Parameter!$D$162*(LN($B44/30.2*21)))</f>
        <v>0.52359185024139498</v>
      </c>
      <c r="CN44" s="12">
        <f>$D44^EXP(Parameter!$D$171+Parameter!$D$178*(LN($B44/30.2*21)))</f>
        <v>0.28989170180607421</v>
      </c>
      <c r="CO44" s="12">
        <f>$D44^EXP(Parameter!$D$156+Parameter!$D$163*(LN($B44/30.2*21)))</f>
        <v>0.52443527488338282</v>
      </c>
      <c r="CP44" s="12">
        <f>$D44^EXP(Parameter!$D$173+Parameter!$D$180*(LN($B44/30.2*21)))</f>
        <v>0.28985017846929606</v>
      </c>
      <c r="CQ44" s="12">
        <f>$D44^EXP(Parameter!$D$158+Parameter!$D$165*(LN($B44/30.2*21)))</f>
        <v>0.57897579086253925</v>
      </c>
      <c r="CR44" s="12">
        <f>$D44^EXP(Parameter!$D$174+Parameter!$D$181*(LN($B44/30.2*21)))</f>
        <v>0.35468269363518246</v>
      </c>
      <c r="CS44" s="12">
        <f>$D44^EXP(Parameter!$D$159+Parameter!$D$166*(LN($B44/30.2*21)))</f>
        <v>0.58024705357550177</v>
      </c>
      <c r="CT44" s="12">
        <f>$D44^EXP(Parameter!$D$175+Parameter!$D$182*(LN($B44/30.2*21)))</f>
        <v>0.2266978471150197</v>
      </c>
      <c r="CU44" s="12">
        <f>$D44^EXP(Parameter!$D$160+Parameter!$D$167*(LN($B44/30.2*21)))</f>
        <v>0.48133275493602401</v>
      </c>
      <c r="CV44" s="12">
        <f>$D44^EXP(Parameter!$D$172+Parameter!$D$179*(LN($B44/30.2*21)))</f>
        <v>0.20044281515738022</v>
      </c>
      <c r="CW44" s="41">
        <f>$D44^EXP(Parameter!$D$157+Parameter!$D$164*(LN($B44/30.2*21)))</f>
        <v>0.20553258405950225</v>
      </c>
      <c r="CX44" s="12">
        <f t="shared" si="2"/>
        <v>0.21343814401156033</v>
      </c>
      <c r="CY44" s="85">
        <v>0.113841036924564</v>
      </c>
      <c r="CZ44" s="12">
        <f t="shared" si="3"/>
        <v>0.25862401472510449</v>
      </c>
      <c r="DA44" s="85">
        <v>0.164367426983274</v>
      </c>
      <c r="DB44" s="12">
        <f t="shared" si="4"/>
        <v>0.25121729965997258</v>
      </c>
      <c r="DC44" s="41">
        <v>0.208632276502076</v>
      </c>
      <c r="DD44" s="12">
        <f t="shared" si="5"/>
        <v>0.2621555767838159</v>
      </c>
      <c r="DE44" s="85">
        <v>0.184329905434748</v>
      </c>
      <c r="DF44" s="12">
        <f t="shared" si="6"/>
        <v>0.15119160071433449</v>
      </c>
      <c r="DG44" s="41">
        <v>0.14929042573495199</v>
      </c>
      <c r="DH44" s="12">
        <f t="shared" si="7"/>
        <v>0.18216164474125474</v>
      </c>
      <c r="DI44" s="41">
        <v>2.29376815502224E-2</v>
      </c>
      <c r="DJ44" s="46">
        <v>39</v>
      </c>
      <c r="DK44" s="44">
        <v>3.0257993793076799E-2</v>
      </c>
      <c r="DL44" s="44">
        <v>5.46370704691366E-2</v>
      </c>
      <c r="DM44" s="44">
        <v>8.2783995454470904E-2</v>
      </c>
      <c r="DN44" s="44">
        <v>7.0309024858187893E-2</v>
      </c>
      <c r="DO44" s="44">
        <v>0.14285665655602001</v>
      </c>
      <c r="DP44" s="44">
        <v>0.12675192151682299</v>
      </c>
      <c r="DQ44" s="44">
        <v>0.151125721497499</v>
      </c>
      <c r="DR44" s="45">
        <v>0.24476976684551699</v>
      </c>
      <c r="DS44" s="45">
        <v>0.32005871543608</v>
      </c>
      <c r="DT44" s="45">
        <v>0.30167043638373198</v>
      </c>
      <c r="DU44" s="45">
        <v>0.25142034369843302</v>
      </c>
      <c r="DV44" s="45">
        <v>0.31216760641587699</v>
      </c>
      <c r="DW44" s="45">
        <v>0.404360660527394</v>
      </c>
      <c r="DX44" s="45">
        <v>0.27643530245091902</v>
      </c>
    </row>
    <row r="45" spans="1:128">
      <c r="A45" s="43">
        <f t="shared" si="0"/>
        <v>3.4109589041095889</v>
      </c>
      <c r="B45" s="18">
        <v>41</v>
      </c>
      <c r="C45" s="12">
        <v>880</v>
      </c>
      <c r="D45" s="12">
        <v>0.23469059750212401</v>
      </c>
      <c r="E45" s="12">
        <v>3.06426491690165E-2</v>
      </c>
      <c r="F45" s="92">
        <f>$D45^Parameter!$D$325</f>
        <v>0.32283947969219434</v>
      </c>
      <c r="G45" s="92">
        <f>$E45^Parameter!$D$318</f>
        <v>8.1312055992094581E-2</v>
      </c>
      <c r="H45" s="92">
        <f>$D45^Parameter!$D$326</f>
        <v>0.31361480212701365</v>
      </c>
      <c r="I45" s="92">
        <f>$E45^Parameter!$D$319</f>
        <v>0.10746049523939008</v>
      </c>
      <c r="J45" s="92">
        <f>$D45^Parameter!$D$328</f>
        <v>0.33137345529368678</v>
      </c>
      <c r="K45" s="92">
        <f>$E45^Parameter!$D$321</f>
        <v>0.21352196368841586</v>
      </c>
      <c r="L45" s="92">
        <f>$D45^Parameter!$D$329</f>
        <v>0.4440967416557175</v>
      </c>
      <c r="M45" s="92">
        <f>$E45^Parameter!$D$322</f>
        <v>0.18125913009255556</v>
      </c>
      <c r="N45" s="92">
        <f>$D45^Parameter!$D$330</f>
        <v>0.30910178242948244</v>
      </c>
      <c r="O45" s="92">
        <f>$E45^Parameter!$D$323</f>
        <v>0.24804502653525998</v>
      </c>
      <c r="P45" s="92">
        <f>$D45^Parameter!$D$327</f>
        <v>0.25160073037418024</v>
      </c>
      <c r="Q45" s="92">
        <f>$E45^Parameter!$D$320</f>
        <v>8.3030372168851202E-2</v>
      </c>
      <c r="R45" s="12">
        <f>$D45^EXP(Parameter!$D$96+Parameter!$D$103*(($B45/30.2*21)^(1)))</f>
        <v>0.20273547234813682</v>
      </c>
      <c r="S45" s="12">
        <f>$E45^EXP(Parameter!$D$81+Parameter!$D$88*($B45/30.2*21)^(-2))</f>
        <v>0.1172893776109776</v>
      </c>
      <c r="T45" s="12">
        <f>$D45^EXP(Parameter!$D$97+Parameter!$D$104*(($B45*21/30.2)^(1)))</f>
        <v>0.25011954963886368</v>
      </c>
      <c r="U45" s="12">
        <f>$E45^EXP(Parameter!$D$82+Parameter!$D$89*($B45/30.2*21)^(-2))</f>
        <v>0.14140046818511626</v>
      </c>
      <c r="V45" s="12">
        <f>$D45^EXP(Parameter!$D$99+Parameter!$D$106*(($B45*21/30.2)^(1)))</f>
        <v>0.2418265370247232</v>
      </c>
      <c r="W45" s="12">
        <f>$E45^EXP(Parameter!$D$84+Parameter!$D$91*($B45/30.2*21)^(-2))</f>
        <v>0.25769683049533032</v>
      </c>
      <c r="X45" s="12">
        <f>$D45^EXP(Parameter!$D$100+Parameter!$D$107*(($B45*21/30.2)^(1)))</f>
        <v>0.24831253071116921</v>
      </c>
      <c r="Y45" s="12">
        <f>$E45^EXP(Parameter!$D$85+Parameter!$D$92*($B45/30.2*21)^(-2))</f>
        <v>0.2172257370894044</v>
      </c>
      <c r="Z45" s="12">
        <f>$D45^EXP(Parameter!$D$101+Parameter!$D$108*(($B45*21/30.2)^(1)))</f>
        <v>0.14043259302647723</v>
      </c>
      <c r="AA45" s="12">
        <f>$E45^EXP(Parameter!$D$86+Parameter!$D$93*($B45/30.2*21)^(-2))</f>
        <v>0.24953746203977975</v>
      </c>
      <c r="AB45" s="12">
        <f>$D45^EXP(Parameter!$D$98+Parameter!$D$105*(($B45*21/30.2)^(1)))</f>
        <v>0.17401628087171012</v>
      </c>
      <c r="AC45" s="12">
        <f>$E45^EXP(Parameter!$D$83+Parameter!$D$90*($B45/30.2*21)^(-2))</f>
        <v>8.7140558132983895E-2</v>
      </c>
      <c r="AD45" s="87">
        <f>$D45^EXP(Parameter!$D$133+Parameter!$D$140*(($B45*21/30.2)^(-0.5))+Parameter!$D$147*((LN($B45*21/30.2))))</f>
        <v>0.16132856177464791</v>
      </c>
      <c r="AE45" s="12">
        <f>$E45^EXP(Parameter!$D$111+Parameter!$D$118*(($B45*21/30.2)^(-1))+Parameter!$D$125*(($B45*21/30.2)^(-0.5)))</f>
        <v>0.21503240846095237</v>
      </c>
      <c r="AF45" s="12">
        <f>$D45^EXP(Parameter!$D$134+Parameter!$D$141*(($B45*21/30.2)^(-0.5))+Parameter!$D$148*((LN($B45*21/30.2))))</f>
        <v>0.21222701378478445</v>
      </c>
      <c r="AG45" s="12">
        <f>$E45^EXP(Parameter!$D$112+Parameter!$D$119*(($B45*21/30.2)^(-1))+Parameter!$D$126*(($B45*21/30.2)^(-0.5)))</f>
        <v>0.14278765214086164</v>
      </c>
      <c r="AH45" s="12">
        <f>$D45^EXP(Parameter!$D$136+Parameter!$D$143*(($B45*21/30.2)^(-0.5))+Parameter!$D$150*((LN($B45*21/30.2))))</f>
        <v>0.17635032115278007</v>
      </c>
      <c r="AI45" s="12">
        <f>$E45^EXP(Parameter!$D$114+Parameter!$D$121*(($B45*21/30.2)^(-1))+Parameter!$D$128*(($B45*21/30.2)^(-0.5)))</f>
        <v>9.0702458675488248E-2</v>
      </c>
      <c r="AJ45" s="12">
        <f>$D45^EXP(Parameter!$D$137+Parameter!$D$144*(($B45*21/30.2)^(-0.5))+Parameter!$D$151*((LN($B45*21/30.2))))</f>
        <v>0.212006804650857</v>
      </c>
      <c r="AK45" s="12">
        <f>$E45^EXP(Parameter!$D$115+Parameter!$D$122*(($B45*21/30.2)^(-1))+Parameter!$D$129*(($B45*21/30.2)^(-0.5)))</f>
        <v>0.15665179507957711</v>
      </c>
      <c r="AL45" s="12">
        <f>$D45^EXP(Parameter!$D$138+Parameter!$D$145*(($B45*21/30.2)^(-0.5))+Parameter!$D$152*((LN($B45*21/30.2))))</f>
        <v>4.708656755081899E-2</v>
      </c>
      <c r="AM45" s="12">
        <f>$E45^EXP(Parameter!$D$116+Parameter!$D$123*(($B45*21/30.2)^(-1))+Parameter!$D$130*(($B45*21/30.2)^(-0.5)))</f>
        <v>5.293813237831483E-2</v>
      </c>
      <c r="AN45" s="12">
        <f>$D45^EXP(Parameter!$D$135+Parameter!$D$142*(($B45*21/30.2)^(-0.5))+Parameter!$D$149*((LN($B45*21/30.2))))</f>
        <v>0.13560759672684677</v>
      </c>
      <c r="AO45" s="12">
        <f>$E45^EXP(Parameter!$D$113+Parameter!$D$120*(($B45*21/30.2)^(-1))+Parameter!$D$127*(($B45*21/30.2)^(-0.5)))</f>
        <v>3.6524868307706983E-3</v>
      </c>
      <c r="AP45" s="87">
        <f>$D45^EXP(Parameter!$D$304+Parameter!$D$310*((LN($B45*21/30.2))))</f>
        <v>0.30940958834187554</v>
      </c>
      <c r="AQ45" s="88">
        <f>$E45^EXP(Parameter!$D$290+Parameter!$D$296*((LN($B45*21/30.2))))</f>
        <v>0.1083534117321777</v>
      </c>
      <c r="AR45" s="12">
        <f>$D45^EXP(Parameter!$D$305+Parameter!$D$311*((LN($B45*21/30.2))))</f>
        <v>0.29332819652675646</v>
      </c>
      <c r="AS45" s="88">
        <f>$E45^EXP(Parameter!$D$291+Parameter!$D$297*((LN($B45*21/30.2))))</f>
        <v>0.13624167246994681</v>
      </c>
      <c r="AT45" s="12">
        <f>$D45^EXP(Parameter!$D$305+Parameter!$D$307-Parameter!$D$306+(Parameter!$D$311+Parameter!$D$313-Parameter!$D$312)*((LN($B45*21/30.2))))</f>
        <v>0.30252430257876722</v>
      </c>
      <c r="AU45" s="88">
        <f>$E45^EXP(Parameter!$D$291+Parameter!$D$293-Parameter!$D$292+(Parameter!$D$297+Parameter!$D$299-Parameter!$D$298)*((LN($B45*21/30.2))))</f>
        <v>0.21601288419056791</v>
      </c>
      <c r="AV45" s="12">
        <f>$D45^EXP(Parameter!$D$308+Parameter!$D$314*((LN($B45*21/30.2))))</f>
        <v>0.40000957233851564</v>
      </c>
      <c r="AW45" s="88">
        <f>$E45^EXP(Parameter!$D$294+Parameter!$D$300*((LN($B45*21/30.2))))</f>
        <v>0.18192710886564215</v>
      </c>
      <c r="AX45" s="12">
        <f>$D45^EXP(Parameter!$D$305+Parameter!$D$309-Parameter!$D$306+(Parameter!$D$311+Parameter!$D$315-Parameter!$D$312)*((LN($B45*21/30.2))))</f>
        <v>0.2754981765954933</v>
      </c>
      <c r="AY45" s="88">
        <f>$E45^EXP(Parameter!$D$291+Parameter!$D$295-Parameter!$D$292+(Parameter!$D$297+Parameter!$D$301-Parameter!$D$298)*((LN($B45*21/30.2))))</f>
        <v>0.15076657134922028</v>
      </c>
      <c r="AZ45" s="12">
        <f>$D45^EXP(Parameter!D$305-Parameter!D$306+(Parameter!D$311-Parameter!D$312)*((LN($B45*21/30.2))))</f>
        <v>0.22423722444385316</v>
      </c>
      <c r="BA45" s="88">
        <f>$E45^EXP(Parameter!$D$291-Parameter!$D$292+(Parameter!$D$297-Parameter!$D$298)*((LN($B45*21/30.2))))</f>
        <v>4.1535430928234987E-2</v>
      </c>
      <c r="BB45" s="89">
        <f>$D45^EXP(Parameter!$D$231)</f>
        <v>0.25745515186971224</v>
      </c>
      <c r="BC45" s="90">
        <f>$E45^EXP(Parameter!$D$216)</f>
        <v>6.2190203508147635E-2</v>
      </c>
      <c r="BD45" s="91">
        <f>$D45^EXP(Parameter!$D$232)</f>
        <v>0.32084679276674294</v>
      </c>
      <c r="BE45" s="90">
        <f>$E45^EXP(Parameter!$D$217)</f>
        <v>0.12384022510776656</v>
      </c>
      <c r="BF45" s="91">
        <f>$D45^EXP(Parameter!$D$234)</f>
        <v>0.21655483991492328</v>
      </c>
      <c r="BG45" s="91">
        <f>$E45^EXP(Parameter!$D$219)</f>
        <v>0.18425655886761616</v>
      </c>
      <c r="BH45" s="91">
        <f>$D45^EXP(Parameter!$D$235)</f>
        <v>0.44127628588716777</v>
      </c>
      <c r="BI45" s="91">
        <f>$E45^EXP(Parameter!$D$220)</f>
        <v>0.20106747030353278</v>
      </c>
      <c r="BJ45" s="91">
        <f>$D45^EXP(Parameter!$D$236)</f>
        <v>0.19989543870924129</v>
      </c>
      <c r="BK45" s="91">
        <f>$E45^EXP(Parameter!$D$221)</f>
        <v>0.48426990533393338</v>
      </c>
      <c r="BL45" s="91">
        <f>$D45^EXP(Parameter!$D$233)</f>
        <v>0.30231922789114862</v>
      </c>
      <c r="BM45" s="91">
        <f>$E45^EXP(Parameter!$D$218)</f>
        <v>0.18084145947004016</v>
      </c>
      <c r="BN45" s="90">
        <f>$D45^EXP(Parameter!$D$268)</f>
        <v>0.26306031263104424</v>
      </c>
      <c r="BO45" s="91">
        <f>$E45^EXP(Parameter!$D$246)</f>
        <v>6.1159306662323873E-2</v>
      </c>
      <c r="BP45" s="91">
        <f>$D45^EXP(Parameter!$D$269)</f>
        <v>0.33803748327347383</v>
      </c>
      <c r="BQ45" s="91">
        <f>$E45^EXP(Parameter!$D$247)</f>
        <v>0.12384022510776656</v>
      </c>
      <c r="BR45" s="91">
        <f>$D45^EXP(Parameter!$D$271)</f>
        <v>0.23095795113831627</v>
      </c>
      <c r="BS45" s="91">
        <f>$E45^EXP(Parameter!$D$249)</f>
        <v>0.18550490417653162</v>
      </c>
      <c r="BT45" s="91">
        <f>$D45^EXP(Parameter!$D$272)</f>
        <v>0.44163725411770899</v>
      </c>
      <c r="BU45" s="91">
        <f>$E45^EXP(Parameter!$D$250)</f>
        <v>0.20235916600602699</v>
      </c>
      <c r="BV45" s="91">
        <f>$D45^EXP(Parameter!$D$273)</f>
        <v>0.24841562430343492</v>
      </c>
      <c r="BW45" s="91">
        <f>$E45^EXP(Parameter!$D$251)</f>
        <v>0.46730779562151559</v>
      </c>
      <c r="BX45" s="91">
        <f>$D45^EXP(Parameter!$D$270)</f>
        <v>0.32267108755289214</v>
      </c>
      <c r="BY45" s="91">
        <f>$E45^EXP(Parameter!$D$248)</f>
        <v>0.17991465974819035</v>
      </c>
      <c r="BZ45" s="90">
        <f>$D45^EXP(Parameter!$D$208)</f>
        <v>0.32376624196422471</v>
      </c>
      <c r="CA45" s="90">
        <f>$E45^EXP(Parameter!$D$200)</f>
        <v>9.5558263347801514E-2</v>
      </c>
      <c r="CB45" s="90">
        <f>$D45^EXP(Parameter!$D$209)</f>
        <v>0.30159605849719706</v>
      </c>
      <c r="CC45" s="90">
        <f>$E45^EXP(Parameter!$D$201)</f>
        <v>0.11746200730079401</v>
      </c>
      <c r="CD45" s="90">
        <f>$D45^EXP(Parameter!$D$211)</f>
        <v>0.31138172167651479</v>
      </c>
      <c r="CE45" s="90">
        <f>$E45^EXP(Parameter!$D$203)</f>
        <v>0.20788305591763417</v>
      </c>
      <c r="CF45" s="90">
        <f>$D45^EXP(Parameter!$D$212)</f>
        <v>0.41732111495776375</v>
      </c>
      <c r="CG45" s="90">
        <f>$E45^EXP(Parameter!$D$204)</f>
        <v>0.181460424663896</v>
      </c>
      <c r="CH45" s="91">
        <f>$D45^EXP(Parameter!$D$213)</f>
        <v>0.28827278386865635</v>
      </c>
      <c r="CI45" s="90">
        <f>$E45^EXP(Parameter!$D$205)</f>
        <v>0.22611319296271903</v>
      </c>
      <c r="CJ45" s="91">
        <f>$D45^EXP(Parameter!$D$210)</f>
        <v>0.23265227894109472</v>
      </c>
      <c r="CK45" s="90">
        <f>$E45^EXP(Parameter!$D$202)</f>
        <v>8.8105136179144894E-2</v>
      </c>
      <c r="CL45" s="12">
        <f>$D45^EXP(Parameter!$D$170+Parameter!$D$177*(LN($B45/30.2*21)))</f>
        <v>0.29295238338490986</v>
      </c>
      <c r="CM45" s="12">
        <f>$D45^EXP(Parameter!$D$155+Parameter!$D$162*(LN($B45/30.2*21)))</f>
        <v>0.51931761278549504</v>
      </c>
      <c r="CN45" s="12">
        <f>$D45^EXP(Parameter!$D$171+Parameter!$D$178*(LN($B45/30.2*21)))</f>
        <v>0.28277563038984616</v>
      </c>
      <c r="CO45" s="12">
        <f>$D45^EXP(Parameter!$D$156+Parameter!$D$163*(LN($B45/30.2*21)))</f>
        <v>0.51927447368195856</v>
      </c>
      <c r="CP45" s="12">
        <f>$D45^EXP(Parameter!$D$173+Parameter!$D$180*(LN($B45/30.2*21)))</f>
        <v>0.28248739554645158</v>
      </c>
      <c r="CQ45" s="12">
        <f>$D45^EXP(Parameter!$D$158+Parameter!$D$165*(LN($B45/30.2*21)))</f>
        <v>0.57340816413792128</v>
      </c>
      <c r="CR45" s="12">
        <f>$D45^EXP(Parameter!$D$174+Parameter!$D$181*(LN($B45/30.2*21)))</f>
        <v>0.34603764679391308</v>
      </c>
      <c r="CS45" s="12">
        <f>$D45^EXP(Parameter!$D$159+Parameter!$D$166*(LN($B45/30.2*21)))</f>
        <v>0.57534161377898141</v>
      </c>
      <c r="CT45" s="12">
        <f>$D45^EXP(Parameter!$D$175+Parameter!$D$182*(LN($B45/30.2*21)))</f>
        <v>0.21877878322774302</v>
      </c>
      <c r="CU45" s="12">
        <f>$D45^EXP(Parameter!$D$160+Parameter!$D$167*(LN($B45/30.2*21)))</f>
        <v>0.47307911761088572</v>
      </c>
      <c r="CV45" s="12">
        <f>$D45^EXP(Parameter!$D$172+Parameter!$D$179*(LN($B45/30.2*21)))</f>
        <v>0.19355364792693408</v>
      </c>
      <c r="CW45" s="41">
        <f>$D45^EXP(Parameter!$D$157+Parameter!$D$164*(LN($B45/30.2*21)))</f>
        <v>0.19715986810428213</v>
      </c>
      <c r="CX45" s="12">
        <f t="shared" si="2"/>
        <v>0.20273547234813682</v>
      </c>
      <c r="CY45" s="85">
        <v>0.11014696987203</v>
      </c>
      <c r="CZ45" s="12">
        <f t="shared" si="3"/>
        <v>0.25011954963886368</v>
      </c>
      <c r="DA45" s="85">
        <v>0.15946438516467601</v>
      </c>
      <c r="DB45" s="12">
        <f t="shared" si="4"/>
        <v>0.2418265370247232</v>
      </c>
      <c r="DC45" s="41">
        <v>0.20043172657946301</v>
      </c>
      <c r="DD45" s="12">
        <f t="shared" si="5"/>
        <v>0.24831253071116921</v>
      </c>
      <c r="DE45" s="85">
        <v>0.17765714615731401</v>
      </c>
      <c r="DF45" s="12">
        <f t="shared" si="6"/>
        <v>0.14043259302647723</v>
      </c>
      <c r="DG45" s="41">
        <v>0.138929700839762</v>
      </c>
      <c r="DH45" s="12">
        <f t="shared" si="7"/>
        <v>0.17401628087171012</v>
      </c>
      <c r="DI45" s="41">
        <v>2.0613103128297401E-2</v>
      </c>
      <c r="DJ45" s="46">
        <v>40</v>
      </c>
      <c r="DK45" s="44">
        <v>2.8292960419738299E-2</v>
      </c>
      <c r="DL45" s="44">
        <v>5.1477474830740902E-2</v>
      </c>
      <c r="DM45" s="44">
        <v>7.84432686062604E-2</v>
      </c>
      <c r="DN45" s="44">
        <v>6.6470231914386502E-2</v>
      </c>
      <c r="DO45" s="44">
        <v>0.13646954579291401</v>
      </c>
      <c r="DP45" s="44">
        <v>0.12086095877813199</v>
      </c>
      <c r="DQ45" s="44">
        <v>0.14449691791639699</v>
      </c>
      <c r="DR45" s="45">
        <v>0.23825383053073701</v>
      </c>
      <c r="DS45" s="45">
        <v>0.31261065212880901</v>
      </c>
      <c r="DT45" s="45">
        <v>0.29441849422754202</v>
      </c>
      <c r="DU45" s="45">
        <v>0.24480792688018799</v>
      </c>
      <c r="DV45" s="45">
        <v>0.30480129067698603</v>
      </c>
      <c r="DW45" s="45">
        <v>0.39625775874526398</v>
      </c>
      <c r="DX45" s="45">
        <v>0.26948513961829601</v>
      </c>
    </row>
    <row r="46" spans="1:128">
      <c r="A46" s="43">
        <f t="shared" si="0"/>
        <v>3.4712328767123286</v>
      </c>
      <c r="B46" s="18">
        <v>42</v>
      </c>
      <c r="C46" s="12">
        <v>902</v>
      </c>
      <c r="D46" s="12">
        <v>0.22849791706877301</v>
      </c>
      <c r="E46" s="12">
        <v>2.8842139895331E-2</v>
      </c>
      <c r="F46" s="92">
        <f>$D46^Parameter!$D$325</f>
        <v>0.31617545447456769</v>
      </c>
      <c r="G46" s="92">
        <f>$E46^Parameter!$D$318</f>
        <v>7.7843039429545999E-2</v>
      </c>
      <c r="H46" s="92">
        <f>$D46^Parameter!$D$326</f>
        <v>0.30697697092267889</v>
      </c>
      <c r="I46" s="92">
        <f>$E46^Parameter!$D$319</f>
        <v>0.10337549129600282</v>
      </c>
      <c r="J46" s="92">
        <f>$D46^Parameter!$D$328</f>
        <v>0.32468951995365208</v>
      </c>
      <c r="K46" s="92">
        <f>$E46^Parameter!$D$321</f>
        <v>0.2078701709450938</v>
      </c>
      <c r="L46" s="92">
        <f>$D46^Parameter!$D$329</f>
        <v>0.43749597061802326</v>
      </c>
      <c r="M46" s="92">
        <f>$E46^Parameter!$D$322</f>
        <v>0.17595980204172379</v>
      </c>
      <c r="N46" s="92">
        <f>$D46^Parameter!$D$330</f>
        <v>0.3024785753425443</v>
      </c>
      <c r="O46" s="92">
        <f>$E46^Parameter!$D$323</f>
        <v>0.2421090321587584</v>
      </c>
      <c r="P46" s="92">
        <f>$D46^Parameter!$D$327</f>
        <v>0.24527647592710081</v>
      </c>
      <c r="Q46" s="92">
        <f>$E46^Parameter!$D$320</f>
        <v>7.9516932856015479E-2</v>
      </c>
      <c r="R46" s="12">
        <f>$D46^EXP(Parameter!$D$96+Parameter!$D$103*(($B46/30.2*21)^(1)))</f>
        <v>0.19242366134061695</v>
      </c>
      <c r="S46" s="12">
        <f>$E46^EXP(Parameter!$D$81+Parameter!$D$88*($B46/30.2*21)^(-2))</f>
        <v>0.11301039849247646</v>
      </c>
      <c r="T46" s="12">
        <f>$D46^EXP(Parameter!$D$97+Parameter!$D$104*(($B46*21/30.2)^(1)))</f>
        <v>0.24189395194984728</v>
      </c>
      <c r="U46" s="12">
        <f>$E46^EXP(Parameter!$D$82+Parameter!$D$89*($B46/30.2*21)^(-2))</f>
        <v>0.13668074697079186</v>
      </c>
      <c r="V46" s="12">
        <f>$D46^EXP(Parameter!$D$99+Parameter!$D$106*(($B46*21/30.2)^(1)))</f>
        <v>0.2327391262854302</v>
      </c>
      <c r="W46" s="12">
        <f>$E46^EXP(Parameter!$D$84+Parameter!$D$91*($B46/30.2*21)^(-2))</f>
        <v>0.25171219307593812</v>
      </c>
      <c r="X46" s="12">
        <f>$D46^EXP(Parameter!$D$100+Parameter!$D$107*(($B46*21/30.2)^(1)))</f>
        <v>0.23488133187614518</v>
      </c>
      <c r="Y46" s="12">
        <f>$E46^EXP(Parameter!$D$85+Parameter!$D$92*($B46/30.2*21)^(-2))</f>
        <v>0.2115485959720054</v>
      </c>
      <c r="Z46" s="12">
        <f>$D46^EXP(Parameter!$D$101+Parameter!$D$108*(($B46*21/30.2)^(1)))</f>
        <v>0.13021741999800926</v>
      </c>
      <c r="AA46" s="12">
        <f>$E46^EXP(Parameter!$D$86+Parameter!$D$93*($B46/30.2*21)^(-2))</f>
        <v>0.2435813806930219</v>
      </c>
      <c r="AB46" s="12">
        <f>$D46^EXP(Parameter!$D$98+Parameter!$D$105*(($B46*21/30.2)^(1)))</f>
        <v>0.16620392818129412</v>
      </c>
      <c r="AC46" s="12">
        <f>$E46^EXP(Parameter!$D$83+Parameter!$D$90*($B46/30.2*21)^(-2))</f>
        <v>8.3518610761072837E-2</v>
      </c>
      <c r="AD46" s="87">
        <f>$D46^EXP(Parameter!$D$133+Parameter!$D$140*(($B46*21/30.2)^(-0.5))+Parameter!$D$147*((LN($B46*21/30.2))))</f>
        <v>0.15055900993010843</v>
      </c>
      <c r="AE46" s="12">
        <f>$E46^EXP(Parameter!$D$111+Parameter!$D$118*(($B46*21/30.2)^(-1))+Parameter!$D$125*(($B46*21/30.2)^(-0.5)))</f>
        <v>0.21142325689361349</v>
      </c>
      <c r="AF46" s="12">
        <f>$D46^EXP(Parameter!$D$134+Parameter!$D$141*(($B46*21/30.2)^(-0.5))+Parameter!$D$148*((LN($B46*21/30.2))))</f>
        <v>0.2035767148257801</v>
      </c>
      <c r="AG46" s="12">
        <f>$E46^EXP(Parameter!$D$112+Parameter!$D$119*(($B46*21/30.2)^(-1))+Parameter!$D$126*(($B46*21/30.2)^(-0.5)))</f>
        <v>0.13821336319236616</v>
      </c>
      <c r="AH46" s="12">
        <f>$D46^EXP(Parameter!$D$136+Parameter!$D$143*(($B46*21/30.2)^(-0.5))+Parameter!$D$150*((LN($B46*21/30.2))))</f>
        <v>0.16571634311629635</v>
      </c>
      <c r="AI46" s="12">
        <f>$E46^EXP(Parameter!$D$114+Parameter!$D$121*(($B46*21/30.2)^(-1))+Parameter!$D$128*(($B46*21/30.2)^(-0.5)))</f>
        <v>8.5190917303090821E-2</v>
      </c>
      <c r="AJ46" s="12">
        <f>$D46^EXP(Parameter!$D$137+Parameter!$D$144*(($B46*21/30.2)^(-0.5))+Parameter!$D$151*((LN($B46*21/30.2))))</f>
        <v>0.19865125190549518</v>
      </c>
      <c r="AK46" s="12">
        <f>$E46^EXP(Parameter!$D$115+Parameter!$D$122*(($B46*21/30.2)^(-1))+Parameter!$D$129*(($B46*21/30.2)^(-0.5)))</f>
        <v>0.15115370672725081</v>
      </c>
      <c r="AL46" s="12">
        <f>$D46^EXP(Parameter!$D$138+Parameter!$D$145*(($B46*21/30.2)^(-0.5))+Parameter!$D$152*((LN($B46*21/30.2))))</f>
        <v>4.0246460038249755E-2</v>
      </c>
      <c r="AM46" s="12">
        <f>$E46^EXP(Parameter!$D$116+Parameter!$D$123*(($B46*21/30.2)^(-1))+Parameter!$D$130*(($B46*21/30.2)^(-0.5)))</f>
        <v>4.8857706925666856E-2</v>
      </c>
      <c r="AN46" s="12">
        <f>$D46^EXP(Parameter!$D$135+Parameter!$D$142*(($B46*21/30.2)^(-0.5))+Parameter!$D$149*((LN($B46*21/30.2))))</f>
        <v>0.12820692854426111</v>
      </c>
      <c r="AO46" s="12">
        <f>$E46^EXP(Parameter!$D$113+Parameter!$D$120*(($B46*21/30.2)^(-1))+Parameter!$D$127*(($B46*21/30.2)^(-0.5)))</f>
        <v>3.1025043171498774E-3</v>
      </c>
      <c r="AP46" s="87">
        <f>$D46^EXP(Parameter!$D$304+Parameter!$D$310*((LN($B46*21/30.2))))</f>
        <v>0.30167726518315391</v>
      </c>
      <c r="AQ46" s="88">
        <f>$E46^EXP(Parameter!$D$290+Parameter!$D$296*((LN($B46*21/30.2))))</f>
        <v>0.10506266145104259</v>
      </c>
      <c r="AR46" s="12">
        <f>$D46^EXP(Parameter!$D$305+Parameter!$D$311*((LN($B46*21/30.2))))</f>
        <v>0.28634641991057436</v>
      </c>
      <c r="AS46" s="88">
        <f>$E46^EXP(Parameter!$D$291+Parameter!$D$297*((LN($B46*21/30.2))))</f>
        <v>0.13194645944344918</v>
      </c>
      <c r="AT46" s="12">
        <f>$D46^EXP(Parameter!$D$305+Parameter!$D$307-Parameter!$D$306+(Parameter!$D$311+Parameter!$D$313-Parameter!$D$312)*((LN($B46*21/30.2))))</f>
        <v>0.29517712230540771</v>
      </c>
      <c r="AU46" s="88">
        <f>$E46^EXP(Parameter!$D$291+Parameter!$D$293-Parameter!$D$292+(Parameter!$D$297+Parameter!$D$299-Parameter!$D$298)*((LN($B46*21/30.2))))</f>
        <v>0.21008321778999814</v>
      </c>
      <c r="AV46" s="12">
        <f>$D46^EXP(Parameter!$D$308+Parameter!$D$314*((LN($B46*21/30.2))))</f>
        <v>0.39164874037546366</v>
      </c>
      <c r="AW46" s="88">
        <f>$E46^EXP(Parameter!$D$294+Parameter!$D$300*((LN($B46*21/30.2))))</f>
        <v>0.17668255465701405</v>
      </c>
      <c r="AX46" s="12">
        <f>$D46^EXP(Parameter!$D$305+Parameter!$D$309-Parameter!$D$306+(Parameter!$D$311+Parameter!$D$315-Parameter!$D$312)*((LN($B46*21/30.2))))</f>
        <v>0.26776634704112273</v>
      </c>
      <c r="AY46" s="88">
        <f>$E46^EXP(Parameter!$D$291+Parameter!$D$295-Parameter!$D$292+(Parameter!$D$297+Parameter!$D$301-Parameter!$D$298)*((LN($B46*21/30.2))))</f>
        <v>0.14356327516084452</v>
      </c>
      <c r="AZ46" s="12">
        <f>$D46^EXP(Parameter!D$305-Parameter!D$306+(Parameter!D$311-Parameter!D$312)*((LN($B46*21/30.2))))</f>
        <v>0.21726117408825929</v>
      </c>
      <c r="BA46" s="88">
        <f>$E46^EXP(Parameter!$D$291-Parameter!$D$292+(Parameter!$D$297-Parameter!$D$298)*((LN($B46*21/30.2))))</f>
        <v>3.8460523669613098E-2</v>
      </c>
      <c r="BB46" s="89">
        <f>$D46^EXP(Parameter!$D$231)</f>
        <v>0.2510902692349139</v>
      </c>
      <c r="BC46" s="90">
        <f>$E46^EXP(Parameter!$D$216)</f>
        <v>5.9260306568926904E-2</v>
      </c>
      <c r="BD46" s="91">
        <f>$D46^EXP(Parameter!$D$232)</f>
        <v>0.31418801046316175</v>
      </c>
      <c r="BE46" s="90">
        <f>$E46^EXP(Parameter!$D$217)</f>
        <v>0.1194265687566019</v>
      </c>
      <c r="BF46" s="91">
        <f>$D46^EXP(Parameter!$D$234)</f>
        <v>0.2105281053096911</v>
      </c>
      <c r="BG46" s="91">
        <f>$E46^EXP(Parameter!$D$219)</f>
        <v>0.17892057566889577</v>
      </c>
      <c r="BH46" s="91">
        <f>$D46^EXP(Parameter!$D$235)</f>
        <v>0.43466634248723668</v>
      </c>
      <c r="BI46" s="91">
        <f>$E46^EXP(Parameter!$D$220)</f>
        <v>0.19554105477177269</v>
      </c>
      <c r="BJ46" s="91">
        <f>$D46^EXP(Parameter!$D$236)</f>
        <v>0.1940455589235546</v>
      </c>
      <c r="BK46" s="91">
        <f>$E46^EXP(Parameter!$D$221)</f>
        <v>0.47820722794313081</v>
      </c>
      <c r="BL46" s="91">
        <f>$D46^EXP(Parameter!$D$233)</f>
        <v>0.29572028338214018</v>
      </c>
      <c r="BM46" s="91">
        <f>$E46^EXP(Parameter!$D$218)</f>
        <v>0.1755473062600528</v>
      </c>
      <c r="BN46" s="90">
        <f>$D46^EXP(Parameter!$D$268)</f>
        <v>0.25665881841084398</v>
      </c>
      <c r="BO46" s="91">
        <f>$E46^EXP(Parameter!$D$246)</f>
        <v>5.8261054745270061E-2</v>
      </c>
      <c r="BP46" s="91">
        <f>$D46^EXP(Parameter!$D$269)</f>
        <v>0.33134081929909059</v>
      </c>
      <c r="BQ46" s="91">
        <f>$E46^EXP(Parameter!$D$247)</f>
        <v>0.1194265687566019</v>
      </c>
      <c r="BR46" s="91">
        <f>$D46^EXP(Parameter!$D$271)</f>
        <v>0.22479726338870379</v>
      </c>
      <c r="BS46" s="91">
        <f>$E46^EXP(Parameter!$D$249)</f>
        <v>0.18015390277463006</v>
      </c>
      <c r="BT46" s="91">
        <f>$D46^EXP(Parameter!$D$272)</f>
        <v>0.43502846604352702</v>
      </c>
      <c r="BU46" s="91">
        <f>$E46^EXP(Parameter!$D$250)</f>
        <v>0.19681914421721397</v>
      </c>
      <c r="BV46" s="91">
        <f>$D46^EXP(Parameter!$D$273)</f>
        <v>0.24211451813705251</v>
      </c>
      <c r="BW46" s="91">
        <f>$E46^EXP(Parameter!$D$251)</f>
        <v>0.46117170289633558</v>
      </c>
      <c r="BX46" s="91">
        <f>$D46^EXP(Parameter!$D$270)</f>
        <v>0.31600749661408889</v>
      </c>
      <c r="BY46" s="91">
        <f>$E46^EXP(Parameter!$D$248)</f>
        <v>0.17463204853759987</v>
      </c>
      <c r="BZ46" s="90">
        <f>$D46^EXP(Parameter!$D$208)</f>
        <v>0.31709985555406683</v>
      </c>
      <c r="CA46" s="90">
        <f>$E46^EXP(Parameter!$D$200)</f>
        <v>9.173841906210925E-2</v>
      </c>
      <c r="CB46" s="90">
        <f>$D46^EXP(Parameter!$D$209)</f>
        <v>0.29499986483084722</v>
      </c>
      <c r="CC46" s="90">
        <f>$E46^EXP(Parameter!$D$201)</f>
        <v>0.11317165167498683</v>
      </c>
      <c r="CD46" s="90">
        <f>$D46^EXP(Parameter!$D$211)</f>
        <v>0.30475097626664038</v>
      </c>
      <c r="CE46" s="90">
        <f>$E46^EXP(Parameter!$D$203)</f>
        <v>0.20228643594436294</v>
      </c>
      <c r="CF46" s="90">
        <f>$D46^EXP(Parameter!$D$212)</f>
        <v>0.41064693474045172</v>
      </c>
      <c r="CG46" s="90">
        <f>$E46^EXP(Parameter!$D$204)</f>
        <v>0.17615860852043194</v>
      </c>
      <c r="CH46" s="91">
        <f>$D46^EXP(Parameter!$D$213)</f>
        <v>0.2817330518062226</v>
      </c>
      <c r="CI46" s="90">
        <f>$E46^EXP(Parameter!$D$205)</f>
        <v>0.22034735855029047</v>
      </c>
      <c r="CJ46" s="91">
        <f>$D46^EXP(Parameter!$D$210)</f>
        <v>0.22647693334086905</v>
      </c>
      <c r="CK46" s="90">
        <f>$E46^EXP(Parameter!$D$202)</f>
        <v>8.4463970826665027E-2</v>
      </c>
      <c r="CL46" s="12">
        <f>$D46^EXP(Parameter!$D$170+Parameter!$D$177*(LN($B46/30.2*21)))</f>
        <v>0.28572724865250232</v>
      </c>
      <c r="CM46" s="12">
        <f>$D46^EXP(Parameter!$D$155+Parameter!$D$162*(LN($B46/30.2*21)))</f>
        <v>0.51517133418937999</v>
      </c>
      <c r="CN46" s="12">
        <f>$D46^EXP(Parameter!$D$171+Parameter!$D$178*(LN($B46/30.2*21)))</f>
        <v>0.27591139033207923</v>
      </c>
      <c r="CO46" s="12">
        <f>$D46^EXP(Parameter!$D$156+Parameter!$D$163*(LN($B46/30.2*21)))</f>
        <v>0.51425481048053368</v>
      </c>
      <c r="CP46" s="12">
        <f>$D46^EXP(Parameter!$D$173+Parameter!$D$180*(LN($B46/30.2*21)))</f>
        <v>0.27538504112733225</v>
      </c>
      <c r="CQ46" s="12">
        <f>$D46^EXP(Parameter!$D$158+Parameter!$D$165*(LN($B46/30.2*21)))</f>
        <v>0.56797310719206917</v>
      </c>
      <c r="CR46" s="12">
        <f>$D46^EXP(Parameter!$D$174+Parameter!$D$181*(LN($B46/30.2*21)))</f>
        <v>0.3376589052510201</v>
      </c>
      <c r="CS46" s="12">
        <f>$D46^EXP(Parameter!$D$159+Parameter!$D$166*(LN($B46/30.2*21)))</f>
        <v>0.57056171658105403</v>
      </c>
      <c r="CT46" s="12">
        <f>$D46^EXP(Parameter!$D$175+Parameter!$D$182*(LN($B46/30.2*21)))</f>
        <v>0.21118510009175673</v>
      </c>
      <c r="CU46" s="12">
        <f>$D46^EXP(Parameter!$D$160+Parameter!$D$167*(LN($B46/30.2*21)))</f>
        <v>0.4650221205807375</v>
      </c>
      <c r="CV46" s="12">
        <f>$D46^EXP(Parameter!$D$172+Parameter!$D$179*(LN($B46/30.2*21)))</f>
        <v>0.18696101047882799</v>
      </c>
      <c r="CW46" s="41">
        <f>$D46^EXP(Parameter!$D$157+Parameter!$D$164*(LN($B46/30.2*21)))</f>
        <v>0.18915800122139426</v>
      </c>
      <c r="CX46" s="12">
        <f t="shared" si="2"/>
        <v>0.19242366134061695</v>
      </c>
      <c r="CY46" s="85">
        <v>0.106599423978536</v>
      </c>
      <c r="CZ46" s="12">
        <f t="shared" si="3"/>
        <v>0.24189395194984728</v>
      </c>
      <c r="DA46" s="85">
        <v>0.154738267698624</v>
      </c>
      <c r="DB46" s="12">
        <f t="shared" si="4"/>
        <v>0.2327391262854302</v>
      </c>
      <c r="DC46" s="41">
        <v>0.19249661916557101</v>
      </c>
      <c r="DD46" s="12">
        <f t="shared" si="5"/>
        <v>0.23488133187614518</v>
      </c>
      <c r="DE46" s="85">
        <v>0.171216622445377</v>
      </c>
      <c r="DF46" s="12">
        <f t="shared" si="6"/>
        <v>0.13021741999800926</v>
      </c>
      <c r="DG46" s="41">
        <v>0.12907328046255401</v>
      </c>
      <c r="DH46" s="12">
        <f t="shared" si="7"/>
        <v>0.16620392818129412</v>
      </c>
      <c r="DI46" s="41">
        <v>1.86708406965947E-2</v>
      </c>
      <c r="DJ46" s="46">
        <v>41</v>
      </c>
      <c r="DK46" s="44">
        <v>2.64783416363913E-2</v>
      </c>
      <c r="DL46" s="44">
        <v>4.8535015660319598E-2</v>
      </c>
      <c r="DM46" s="44">
        <v>7.4374560999037095E-2</v>
      </c>
      <c r="DN46" s="44">
        <v>6.2881388211500702E-2</v>
      </c>
      <c r="DO46" s="44">
        <v>0.130425736335468</v>
      </c>
      <c r="DP46" s="44">
        <v>0.115298819563028</v>
      </c>
      <c r="DQ46" s="44">
        <v>0.138217781014567</v>
      </c>
      <c r="DR46" s="45">
        <v>0.231992532412403</v>
      </c>
      <c r="DS46" s="45">
        <v>0.30542072259560299</v>
      </c>
      <c r="DT46" s="45">
        <v>0.28742538238322901</v>
      </c>
      <c r="DU46" s="45">
        <v>0.238451180221954</v>
      </c>
      <c r="DV46" s="45">
        <v>0.29769352001072502</v>
      </c>
      <c r="DW46" s="45">
        <v>0.388399240091229</v>
      </c>
      <c r="DX46" s="45">
        <v>0.26279320014100999</v>
      </c>
    </row>
    <row r="47" spans="1:128">
      <c r="A47" s="43">
        <f t="shared" si="0"/>
        <v>3.5315068493150683</v>
      </c>
      <c r="B47" s="18">
        <v>43</v>
      </c>
      <c r="C47" s="12">
        <v>924</v>
      </c>
      <c r="D47" s="12">
        <v>0.22254229194658201</v>
      </c>
      <c r="E47" s="12">
        <v>2.71702081890343E-2</v>
      </c>
      <c r="F47" s="92">
        <f>$D47^Parameter!$D$325</f>
        <v>0.30972894559546471</v>
      </c>
      <c r="G47" s="92">
        <f>$E47^Parameter!$D$318</f>
        <v>7.4567045474686441E-2</v>
      </c>
      <c r="H47" s="92">
        <f>$D47^Parameter!$D$326</f>
        <v>0.30055921322437607</v>
      </c>
      <c r="I47" s="92">
        <f>$E47^Parameter!$D$319</f>
        <v>9.949917925027521E-2</v>
      </c>
      <c r="J47" s="92">
        <f>$D47^Parameter!$D$328</f>
        <v>0.31822065700276031</v>
      </c>
      <c r="K47" s="92">
        <f>$E47^Parameter!$D$321</f>
        <v>0.20244319555823981</v>
      </c>
      <c r="L47" s="92">
        <f>$D47^Parameter!$D$329</f>
        <v>0.43107320815544314</v>
      </c>
      <c r="M47" s="92">
        <f>$E47^Parameter!$D$322</f>
        <v>0.17088563376463031</v>
      </c>
      <c r="N47" s="92">
        <f>$D47^Parameter!$D$330</f>
        <v>0.29607665854661103</v>
      </c>
      <c r="O47" s="92">
        <f>$E47^Parameter!$D$323</f>
        <v>0.23639440121712504</v>
      </c>
      <c r="P47" s="92">
        <f>$D47^Parameter!$D$327</f>
        <v>0.23918654953001869</v>
      </c>
      <c r="Q47" s="92">
        <f>$E47^Parameter!$D$320</f>
        <v>7.6197790415418076E-2</v>
      </c>
      <c r="R47" s="12">
        <f>$D47^EXP(Parameter!$D$96+Parameter!$D$103*(($B47/30.2*21)^(1)))</f>
        <v>0.18249495877866778</v>
      </c>
      <c r="S47" s="12">
        <f>$E47^EXP(Parameter!$D$81+Parameter!$D$88*($B47/30.2*21)^(-2))</f>
        <v>0.10894342640272407</v>
      </c>
      <c r="T47" s="12">
        <f>$D47^EXP(Parameter!$D$97+Parameter!$D$104*(($B47*21/30.2)^(1)))</f>
        <v>0.23393654051335391</v>
      </c>
      <c r="U47" s="12">
        <f>$E47^EXP(Parameter!$D$82+Parameter!$D$89*($B47/30.2*21)^(-2))</f>
        <v>0.13218059532062326</v>
      </c>
      <c r="V47" s="12">
        <f>$D47^EXP(Parameter!$D$99+Parameter!$D$106*(($B47*21/30.2)^(1)))</f>
        <v>0.22394558843670856</v>
      </c>
      <c r="W47" s="12">
        <f>$E47^EXP(Parameter!$D$84+Parameter!$D$91*($B47/30.2*21)^(-2))</f>
        <v>0.24594624362906198</v>
      </c>
      <c r="X47" s="12">
        <f>$D47^EXP(Parameter!$D$100+Parameter!$D$107*(($B47*21/30.2)^(1)))</f>
        <v>0.2218671906161751</v>
      </c>
      <c r="Y47" s="12">
        <f>$E47^EXP(Parameter!$D$85+Parameter!$D$92*($B47/30.2*21)^(-2))</f>
        <v>0.20609521062414871</v>
      </c>
      <c r="Z47" s="12">
        <f>$D47^EXP(Parameter!$D$101+Parameter!$D$108*(($B47*21/30.2)^(1)))</f>
        <v>0.12053481672188922</v>
      </c>
      <c r="AA47" s="12">
        <f>$E47^EXP(Parameter!$D$86+Parameter!$D$93*($B47/30.2*21)^(-2))</f>
        <v>0.23784726135038398</v>
      </c>
      <c r="AB47" s="12">
        <f>$D47^EXP(Parameter!$D$98+Parameter!$D$105*(($B47*21/30.2)^(1)))</f>
        <v>0.15871106619379685</v>
      </c>
      <c r="AC47" s="12">
        <f>$E47^EXP(Parameter!$D$83+Parameter!$D$90*($B47/30.2*21)^(-2))</f>
        <v>8.0094398138005646E-2</v>
      </c>
      <c r="AD47" s="87">
        <f>$D47^EXP(Parameter!$D$133+Parameter!$D$140*(($B47*21/30.2)^(-0.5))+Parameter!$D$147*((LN($B47*21/30.2))))</f>
        <v>0.1403709076235192</v>
      </c>
      <c r="AE47" s="12">
        <f>$E47^EXP(Parameter!$D$111+Parameter!$D$118*(($B47*21/30.2)^(-1))+Parameter!$D$125*(($B47*21/30.2)^(-0.5)))</f>
        <v>0.20794305440003161</v>
      </c>
      <c r="AF47" s="12">
        <f>$D47^EXP(Parameter!$D$134+Parameter!$D$141*(($B47*21/30.2)^(-0.5))+Parameter!$D$148*((LN($B47*21/30.2))))</f>
        <v>0.19527853302299414</v>
      </c>
      <c r="AG47" s="12">
        <f>$E47^EXP(Parameter!$D$112+Parameter!$D$119*(($B47*21/30.2)^(-1))+Parameter!$D$126*(($B47*21/30.2)^(-0.5)))</f>
        <v>0.13384796655257439</v>
      </c>
      <c r="AH47" s="12">
        <f>$D47^EXP(Parameter!$D$136+Parameter!$D$143*(($B47*21/30.2)^(-0.5))+Parameter!$D$150*((LN($B47*21/30.2))))</f>
        <v>0.15560967612252299</v>
      </c>
      <c r="AI47" s="12">
        <f>$E47^EXP(Parameter!$D$114+Parameter!$D$121*(($B47*21/30.2)^(-1))+Parameter!$D$128*(($B47*21/30.2)^(-0.5)))</f>
        <v>8.0039922475329039E-2</v>
      </c>
      <c r="AJ47" s="12">
        <f>$D47^EXP(Parameter!$D$137+Parameter!$D$144*(($B47*21/30.2)^(-0.5))+Parameter!$D$151*((LN($B47*21/30.2))))</f>
        <v>0.18591579012523043</v>
      </c>
      <c r="AK47" s="12">
        <f>$E47^EXP(Parameter!$D$115+Parameter!$D$122*(($B47*21/30.2)^(-1))+Parameter!$D$129*(($B47*21/30.2)^(-0.5)))</f>
        <v>0.14591001821735458</v>
      </c>
      <c r="AL47" s="12">
        <f>$D47^EXP(Parameter!$D$138+Parameter!$D$145*(($B47*21/30.2)^(-0.5))+Parameter!$D$152*((LN($B47*21/30.2))))</f>
        <v>3.4244982816805464E-2</v>
      </c>
      <c r="AM47" s="12">
        <f>$E47^EXP(Parameter!$D$116+Parameter!$D$123*(($B47*21/30.2)^(-1))+Parameter!$D$130*(($B47*21/30.2)^(-0.5)))</f>
        <v>4.5109452590292094E-2</v>
      </c>
      <c r="AN47" s="12">
        <f>$D47^EXP(Parameter!$D$135+Parameter!$D$142*(($B47*21/30.2)^(-0.5))+Parameter!$D$149*((LN($B47*21/30.2))))</f>
        <v>0.12120259597608665</v>
      </c>
      <c r="AO47" s="12">
        <f>$E47^EXP(Parameter!$D$113+Parameter!$D$120*(($B47*21/30.2)^(-1))+Parameter!$D$127*(($B47*21/30.2)^(-0.5)))</f>
        <v>2.6365632248604902E-3</v>
      </c>
      <c r="AP47" s="87">
        <f>$D47^EXP(Parameter!$D$304+Parameter!$D$310*((LN($B47*21/30.2))))</f>
        <v>0.29420097538313905</v>
      </c>
      <c r="AQ47" s="88">
        <f>$E47^EXP(Parameter!$D$290+Parameter!$D$296*((LN($B47*21/30.2))))</f>
        <v>0.10193141172559812</v>
      </c>
      <c r="AR47" s="12">
        <f>$D47^EXP(Parameter!$D$305+Parameter!$D$311*((LN($B47*21/30.2))))</f>
        <v>0.27960381495244274</v>
      </c>
      <c r="AS47" s="88">
        <f>$E47^EXP(Parameter!$D$291+Parameter!$D$297*((LN($B47*21/30.2))))</f>
        <v>0.12785080347237349</v>
      </c>
      <c r="AT47" s="12">
        <f>$D47^EXP(Parameter!$D$305+Parameter!$D$307-Parameter!$D$306+(Parameter!$D$311+Parameter!$D$313-Parameter!$D$312)*((LN($B47*21/30.2))))</f>
        <v>0.2880769196298742</v>
      </c>
      <c r="AU47" s="88">
        <f>$E47^EXP(Parameter!$D$291+Parameter!$D$293-Parameter!$D$292+(Parameter!$D$297+Parameter!$D$299-Parameter!$D$298)*((LN($B47*21/30.2))))</f>
        <v>0.20438909514025688</v>
      </c>
      <c r="AV47" s="12">
        <f>$D47^EXP(Parameter!$D$308+Parameter!$D$314*((LN($B47*21/30.2))))</f>
        <v>0.38351658147695528</v>
      </c>
      <c r="AW47" s="88">
        <f>$E47^EXP(Parameter!$D$294+Parameter!$D$300*((LN($B47*21/30.2))))</f>
        <v>0.17166016791957817</v>
      </c>
      <c r="AX47" s="12">
        <f>$D47^EXP(Parameter!$D$305+Parameter!$D$309-Parameter!$D$306+(Parameter!$D$311+Parameter!$D$315-Parameter!$D$312)*((LN($B47*21/30.2))))</f>
        <v>0.26030945124934662</v>
      </c>
      <c r="AY47" s="88">
        <f>$E47^EXP(Parameter!$D$291+Parameter!$D$295-Parameter!$D$292+(Parameter!$D$297+Parameter!$D$301-Parameter!$D$298)*((LN($B47*21/30.2))))</f>
        <v>0.13672691628724565</v>
      </c>
      <c r="AZ47" s="12">
        <f>$D47^EXP(Parameter!D$305-Parameter!D$306+(Parameter!D$311-Parameter!D$312)*((LN($B47*21/30.2))))</f>
        <v>0.21056181351516404</v>
      </c>
      <c r="BA47" s="88">
        <f>$E47^EXP(Parameter!$D$291-Parameter!$D$292+(Parameter!$D$297-Parameter!$D$298)*((LN($B47*21/30.2))))</f>
        <v>3.5627949696487284E-2</v>
      </c>
      <c r="BB47" s="89">
        <f>$D47^EXP(Parameter!$D$231)</f>
        <v>0.24495863453788283</v>
      </c>
      <c r="BC47" s="90">
        <f>$E47^EXP(Parameter!$D$216)</f>
        <v>5.6506205114312369E-2</v>
      </c>
      <c r="BD47" s="91">
        <f>$D47^EXP(Parameter!$D$232)</f>
        <v>0.30774730457235383</v>
      </c>
      <c r="BE47" s="90">
        <f>$E47^EXP(Parameter!$D$217)</f>
        <v>0.11522812908462084</v>
      </c>
      <c r="BF47" s="91">
        <f>$D47^EXP(Parameter!$D$234)</f>
        <v>0.20474061421804352</v>
      </c>
      <c r="BG47" s="91">
        <f>$E47^EXP(Parameter!$D$219)</f>
        <v>0.17380986349656244</v>
      </c>
      <c r="BH47" s="91">
        <f>$D47^EXP(Parameter!$D$235)</f>
        <v>0.42823540630429968</v>
      </c>
      <c r="BI47" s="91">
        <f>$E47^EXP(Parameter!$D$220)</f>
        <v>0.19023996944574154</v>
      </c>
      <c r="BJ47" s="91">
        <f>$D47^EXP(Parameter!$D$236)</f>
        <v>0.18843614126848238</v>
      </c>
      <c r="BK47" s="91">
        <f>$E47^EXP(Parameter!$D$221)</f>
        <v>0.47230287105481633</v>
      </c>
      <c r="BL47" s="91">
        <f>$D47^EXP(Parameter!$D$233)</f>
        <v>0.28934441278309164</v>
      </c>
      <c r="BM47" s="91">
        <f>$E47^EXP(Parameter!$D$218)</f>
        <v>0.17047829473515699</v>
      </c>
      <c r="BN47" s="90">
        <f>$D47^EXP(Parameter!$D$268)</f>
        <v>0.25048947799409493</v>
      </c>
      <c r="BO47" s="91">
        <f>$E47^EXP(Parameter!$D$246)</f>
        <v>5.5537485286809386E-2</v>
      </c>
      <c r="BP47" s="91">
        <f>$D47^EXP(Parameter!$D$269)</f>
        <v>0.32485727079232646</v>
      </c>
      <c r="BQ47" s="91">
        <f>$E47^EXP(Parameter!$D$247)</f>
        <v>0.11522812908462084</v>
      </c>
      <c r="BR47" s="91">
        <f>$D47^EXP(Parameter!$D$271)</f>
        <v>0.21887414768716845</v>
      </c>
      <c r="BS47" s="91">
        <f>$E47^EXP(Parameter!$D$249)</f>
        <v>0.17502820927278459</v>
      </c>
      <c r="BT47" s="91">
        <f>$D47^EXP(Parameter!$D$272)</f>
        <v>0.42859855750172676</v>
      </c>
      <c r="BU47" s="91">
        <f>$E47^EXP(Parameter!$D$250)</f>
        <v>0.19150442019093308</v>
      </c>
      <c r="BV47" s="91">
        <f>$D47^EXP(Parameter!$D$273)</f>
        <v>0.23604829953120557</v>
      </c>
      <c r="BW47" s="91">
        <f>$E47^EXP(Parameter!$D$251)</f>
        <v>0.45519952300147348</v>
      </c>
      <c r="BX47" s="91">
        <f>$D47^EXP(Parameter!$D$270)</f>
        <v>0.309561469502177</v>
      </c>
      <c r="BY47" s="91">
        <f>$E47^EXP(Parameter!$D$248)</f>
        <v>0.16957453658092722</v>
      </c>
      <c r="BZ47" s="90">
        <f>$D47^EXP(Parameter!$D$208)</f>
        <v>0.31065072360418955</v>
      </c>
      <c r="CA47" s="90">
        <f>$E47^EXP(Parameter!$D$200)</f>
        <v>8.8121055006652682E-2</v>
      </c>
      <c r="CB47" s="90">
        <f>$D47^EXP(Parameter!$D$209)</f>
        <v>0.28862693193599631</v>
      </c>
      <c r="CC47" s="90">
        <f>$E47^EXP(Parameter!$D$201)</f>
        <v>0.10909422239340512</v>
      </c>
      <c r="CD47" s="90">
        <f>$D47^EXP(Parameter!$D$211)</f>
        <v>0.29834090935152646</v>
      </c>
      <c r="CE47" s="90">
        <f>$E47^EXP(Parameter!$D$203)</f>
        <v>0.19691491985769649</v>
      </c>
      <c r="CF47" s="90">
        <f>$D47^EXP(Parameter!$D$212)</f>
        <v>0.40416014315263882</v>
      </c>
      <c r="CG47" s="90">
        <f>$E47^EXP(Parameter!$D$204)</f>
        <v>0.17108196064038309</v>
      </c>
      <c r="CH47" s="91">
        <f>$D47^EXP(Parameter!$D$213)</f>
        <v>0.2754199015119449</v>
      </c>
      <c r="CI47" s="90">
        <f>$E47^EXP(Parameter!$D$205)</f>
        <v>0.21480540157959591</v>
      </c>
      <c r="CJ47" s="91">
        <f>$D47^EXP(Parameter!$D$210)</f>
        <v>0.22053892928089691</v>
      </c>
      <c r="CK47" s="90">
        <f>$E47^EXP(Parameter!$D$202)</f>
        <v>8.1020642689933073E-2</v>
      </c>
      <c r="CL47" s="12">
        <f>$D47^EXP(Parameter!$D$170+Parameter!$D$177*(LN($B47/30.2*21)))</f>
        <v>0.27874961650796493</v>
      </c>
      <c r="CM47" s="12">
        <f>$D47^EXP(Parameter!$D$155+Parameter!$D$162*(LN($B47/30.2*21)))</f>
        <v>0.51114677910680828</v>
      </c>
      <c r="CN47" s="12">
        <f>$D47^EXP(Parameter!$D$171+Parameter!$D$178*(LN($B47/30.2*21)))</f>
        <v>0.26928705884700876</v>
      </c>
      <c r="CO47" s="12">
        <f>$D47^EXP(Parameter!$D$156+Parameter!$D$163*(LN($B47/30.2*21)))</f>
        <v>0.50936997434090736</v>
      </c>
      <c r="CP47" s="12">
        <f>$D47^EXP(Parameter!$D$173+Parameter!$D$180*(LN($B47/30.2*21)))</f>
        <v>0.26853102092622494</v>
      </c>
      <c r="CQ47" s="12">
        <f>$D47^EXP(Parameter!$D$158+Parameter!$D$165*(LN($B47/30.2*21)))</f>
        <v>0.56266539606772237</v>
      </c>
      <c r="CR47" s="12">
        <f>$D47^EXP(Parameter!$D$174+Parameter!$D$181*(LN($B47/30.2*21)))</f>
        <v>0.32953637854956352</v>
      </c>
      <c r="CS47" s="12">
        <f>$D47^EXP(Parameter!$D$159+Parameter!$D$166*(LN($B47/30.2*21)))</f>
        <v>0.56590198317584561</v>
      </c>
      <c r="CT47" s="12">
        <f>$D47^EXP(Parameter!$D$175+Parameter!$D$182*(LN($B47/30.2*21)))</f>
        <v>0.20390128897573745</v>
      </c>
      <c r="CU47" s="12">
        <f>$D47^EXP(Parameter!$D$160+Parameter!$D$167*(LN($B47/30.2*21)))</f>
        <v>0.45715557728670608</v>
      </c>
      <c r="CV47" s="12">
        <f>$D47^EXP(Parameter!$D$172+Parameter!$D$179*(LN($B47/30.2*21)))</f>
        <v>0.18064933557706436</v>
      </c>
      <c r="CW47" s="41">
        <f>$D47^EXP(Parameter!$D$157+Parameter!$D$164*(LN($B47/30.2*21)))</f>
        <v>0.18150936004980706</v>
      </c>
      <c r="CX47" s="12">
        <f t="shared" si="2"/>
        <v>0.18249495877866778</v>
      </c>
      <c r="CY47" s="85">
        <v>0.103191553194744</v>
      </c>
      <c r="CZ47" s="12">
        <f t="shared" si="3"/>
        <v>0.23393654051335391</v>
      </c>
      <c r="DA47" s="85">
        <v>0.150182349348886</v>
      </c>
      <c r="DB47" s="12">
        <f t="shared" si="4"/>
        <v>0.22394558843670856</v>
      </c>
      <c r="DC47" s="41">
        <v>0.18482231750530601</v>
      </c>
      <c r="DD47" s="12">
        <f t="shared" si="5"/>
        <v>0.2218671906161751</v>
      </c>
      <c r="DE47" s="85">
        <v>0.16500164950108401</v>
      </c>
      <c r="DF47" s="12">
        <f t="shared" si="6"/>
        <v>0.12053481672188922</v>
      </c>
      <c r="DG47" s="41">
        <v>0.119716945947992</v>
      </c>
      <c r="DH47" s="12">
        <f t="shared" si="7"/>
        <v>0.15871106619379685</v>
      </c>
      <c r="DI47" s="41">
        <v>1.7056543055778799E-2</v>
      </c>
      <c r="DJ47" s="46">
        <v>42</v>
      </c>
      <c r="DK47" s="44">
        <v>2.48008194147347E-2</v>
      </c>
      <c r="DL47" s="44">
        <v>4.5792325951330502E-2</v>
      </c>
      <c r="DM47" s="44">
        <v>7.0557964595434605E-2</v>
      </c>
      <c r="DN47" s="44">
        <v>5.95235100371816E-2</v>
      </c>
      <c r="DO47" s="44">
        <v>0.12470366995771701</v>
      </c>
      <c r="DP47" s="44">
        <v>0.110044045671888</v>
      </c>
      <c r="DQ47" s="44">
        <v>0.13226677294095701</v>
      </c>
      <c r="DR47" s="45">
        <v>0.225972520856459</v>
      </c>
      <c r="DS47" s="45">
        <v>0.29847685172902699</v>
      </c>
      <c r="DT47" s="45">
        <v>0.280678643057719</v>
      </c>
      <c r="DU47" s="45">
        <v>0.232336829945581</v>
      </c>
      <c r="DV47" s="45">
        <v>0.29083205034117399</v>
      </c>
      <c r="DW47" s="45">
        <v>0.38077518121494902</v>
      </c>
      <c r="DX47" s="45">
        <v>0.25634656989167698</v>
      </c>
    </row>
    <row r="48" spans="1:128">
      <c r="A48" s="43">
        <f t="shared" si="0"/>
        <v>3.591780821917808</v>
      </c>
      <c r="B48" s="18">
        <v>44</v>
      </c>
      <c r="C48" s="12">
        <v>946</v>
      </c>
      <c r="D48" s="12">
        <v>0.216811611724052</v>
      </c>
      <c r="E48" s="12">
        <v>2.56160037436035E-2</v>
      </c>
      <c r="F48" s="92">
        <f>$D48^Parameter!$D$325</f>
        <v>0.30348999574775137</v>
      </c>
      <c r="G48" s="92">
        <f>$E48^Parameter!$D$318</f>
        <v>7.1470725753613393E-2</v>
      </c>
      <c r="H48" s="92">
        <f>$D48^Parameter!$D$326</f>
        <v>0.29435134886707753</v>
      </c>
      <c r="I48" s="92">
        <f>$E48^Parameter!$D$319</f>
        <v>9.5818039783646905E-2</v>
      </c>
      <c r="J48" s="92">
        <f>$D48^Parameter!$D$328</f>
        <v>0.31195711397043602</v>
      </c>
      <c r="K48" s="92">
        <f>$E48^Parameter!$D$321</f>
        <v>0.19722889451706305</v>
      </c>
      <c r="L48" s="92">
        <f>$D48^Parameter!$D$329</f>
        <v>0.42482123898510904</v>
      </c>
      <c r="M48" s="92">
        <f>$E48^Parameter!$D$322</f>
        <v>0.16602388614680913</v>
      </c>
      <c r="N48" s="92">
        <f>$D48^Parameter!$D$330</f>
        <v>0.28988574235883796</v>
      </c>
      <c r="O48" s="92">
        <f>$E48^Parameter!$D$323</f>
        <v>0.2308896956219261</v>
      </c>
      <c r="P48" s="92">
        <f>$D48^Parameter!$D$327</f>
        <v>0.23331925233145898</v>
      </c>
      <c r="Q48" s="92">
        <f>$E48^Parameter!$D$320</f>
        <v>7.3059572040145113E-2</v>
      </c>
      <c r="R48" s="12">
        <f>$D48^EXP(Parameter!$D$96+Parameter!$D$103*(($B48/30.2*21)^(1)))</f>
        <v>0.17294163192260181</v>
      </c>
      <c r="S48" s="12">
        <f>$E48^EXP(Parameter!$D$81+Parameter!$D$88*($B48/30.2*21)^(-2))</f>
        <v>0.10507505314692202</v>
      </c>
      <c r="T48" s="12">
        <f>$D48^EXP(Parameter!$D$97+Parameter!$D$104*(($B48*21/30.2)^(1)))</f>
        <v>0.22623719368803394</v>
      </c>
      <c r="U48" s="12">
        <f>$E48^EXP(Parameter!$D$82+Parameter!$D$89*($B48/30.2*21)^(-2))</f>
        <v>0.12788675610491468</v>
      </c>
      <c r="V48" s="12">
        <f>$D48^EXP(Parameter!$D$99+Parameter!$D$106*(($B48*21/30.2)^(1)))</f>
        <v>0.21543685973657778</v>
      </c>
      <c r="W48" s="12">
        <f>$E48^EXP(Parameter!$D$84+Parameter!$D$91*($B48/30.2*21)^(-2))</f>
        <v>0.24038785764379655</v>
      </c>
      <c r="X48" s="12">
        <f>$D48^EXP(Parameter!$D$100+Parameter!$D$107*(($B48*21/30.2)^(1)))</f>
        <v>0.20927456844536843</v>
      </c>
      <c r="Y48" s="12">
        <f>$E48^EXP(Parameter!$D$85+Parameter!$D$92*($B48/30.2*21)^(-2))</f>
        <v>0.20085358600813102</v>
      </c>
      <c r="Z48" s="12">
        <f>$D48^EXP(Parameter!$D$101+Parameter!$D$108*(($B48*21/30.2)^(1)))</f>
        <v>0.11137281259404362</v>
      </c>
      <c r="AA48" s="12">
        <f>$E48^EXP(Parameter!$D$86+Parameter!$D$93*($B48/30.2*21)^(-2))</f>
        <v>0.23232362675091792</v>
      </c>
      <c r="AB48" s="12">
        <f>$D48^EXP(Parameter!$D$98+Parameter!$D$105*(($B48*21/30.2)^(1)))</f>
        <v>0.15152483869645933</v>
      </c>
      <c r="AC48" s="12">
        <f>$E48^EXP(Parameter!$D$83+Parameter!$D$90*($B48/30.2*21)^(-2))</f>
        <v>7.6854437342392209E-2</v>
      </c>
      <c r="AD48" s="87">
        <f>$D48^EXP(Parameter!$D$133+Parameter!$D$140*(($B48*21/30.2)^(-0.5))+Parameter!$D$147*((LN($B48*21/30.2))))</f>
        <v>0.13074518113815778</v>
      </c>
      <c r="AE48" s="12">
        <f>$E48^EXP(Parameter!$D$111+Parameter!$D$118*(($B48*21/30.2)^(-1))+Parameter!$D$125*(($B48*21/30.2)^(-0.5)))</f>
        <v>0.20458449162706879</v>
      </c>
      <c r="AF48" s="12">
        <f>$D48^EXP(Parameter!$D$134+Parameter!$D$141*(($B48*21/30.2)^(-0.5))+Parameter!$D$148*((LN($B48*21/30.2))))</f>
        <v>0.18731847290344777</v>
      </c>
      <c r="AG48" s="12">
        <f>$E48^EXP(Parameter!$D$112+Parameter!$D$119*(($B48*21/30.2)^(-1))+Parameter!$D$126*(($B48*21/30.2)^(-0.5)))</f>
        <v>0.12967890053041681</v>
      </c>
      <c r="AH48" s="12">
        <f>$D48^EXP(Parameter!$D$136+Parameter!$D$143*(($B48*21/30.2)^(-0.5))+Parameter!$D$150*((LN($B48*21/30.2))))</f>
        <v>0.14601365390662269</v>
      </c>
      <c r="AI48" s="12">
        <f>$E48^EXP(Parameter!$D$114+Parameter!$D$121*(($B48*21/30.2)^(-1))+Parameter!$D$128*(($B48*21/30.2)^(-0.5)))</f>
        <v>7.5224594345422155E-2</v>
      </c>
      <c r="AJ48" s="12">
        <f>$D48^EXP(Parameter!$D$137+Parameter!$D$144*(($B48*21/30.2)^(-0.5))+Parameter!$D$151*((LN($B48*21/30.2))))</f>
        <v>0.17379075825372001</v>
      </c>
      <c r="AK48" s="12">
        <f>$E48^EXP(Parameter!$D$115+Parameter!$D$122*(($B48*21/30.2)^(-1))+Parameter!$D$129*(($B48*21/30.2)^(-0.5)))</f>
        <v>0.14090600547782617</v>
      </c>
      <c r="AL48" s="12">
        <f>$D48^EXP(Parameter!$D$138+Parameter!$D$145*(($B48*21/30.2)^(-0.5))+Parameter!$D$152*((LN($B48*21/30.2))))</f>
        <v>2.9006128008601539E-2</v>
      </c>
      <c r="AM48" s="12">
        <f>$E48^EXP(Parameter!$D$116+Parameter!$D$123*(($B48*21/30.2)^(-1))+Parameter!$D$130*(($B48*21/30.2)^(-0.5)))</f>
        <v>4.1665223266700101E-2</v>
      </c>
      <c r="AN48" s="12">
        <f>$D48^EXP(Parameter!$D$135+Parameter!$D$142*(($B48*21/30.2)^(-0.5))+Parameter!$D$149*((LN($B48*21/30.2))))</f>
        <v>0.11457424108841194</v>
      </c>
      <c r="AO48" s="12">
        <f>$E48^EXP(Parameter!$D$113+Parameter!$D$120*(($B48*21/30.2)^(-1))+Parameter!$D$127*(($B48*21/30.2)^(-0.5)))</f>
        <v>2.2416869075295399E-3</v>
      </c>
      <c r="AP48" s="87">
        <f>$D48^EXP(Parameter!$D$304+Parameter!$D$310*((LN($B48*21/30.2))))</f>
        <v>0.28696990462992999</v>
      </c>
      <c r="AQ48" s="88">
        <f>$E48^EXP(Parameter!$D$290+Parameter!$D$296*((LN($B48*21/30.2))))</f>
        <v>9.8949138984577967E-2</v>
      </c>
      <c r="AR48" s="12">
        <f>$D48^EXP(Parameter!$D$305+Parameter!$D$311*((LN($B48*21/30.2))))</f>
        <v>0.2730894157749183</v>
      </c>
      <c r="AS48" s="88">
        <f>$E48^EXP(Parameter!$D$291+Parameter!$D$297*((LN($B48*21/30.2))))</f>
        <v>0.12394237285017556</v>
      </c>
      <c r="AT48" s="12">
        <f>$D48^EXP(Parameter!$D$305+Parameter!$D$307-Parameter!$D$306+(Parameter!$D$311+Parameter!$D$313-Parameter!$D$312)*((LN($B48*21/30.2))))</f>
        <v>0.28121281084121175</v>
      </c>
      <c r="AU48" s="88">
        <f>$E48^EXP(Parameter!$D$291+Parameter!$D$293-Parameter!$D$292+(Parameter!$D$297+Parameter!$D$299-Parameter!$D$298)*((LN($B48*21/30.2))))</f>
        <v>0.19891801887852698</v>
      </c>
      <c r="AV48" s="12">
        <f>$D48^EXP(Parameter!$D$308+Parameter!$D$314*((LN($B48*21/30.2))))</f>
        <v>0.3756051829235274</v>
      </c>
      <c r="AW48" s="88">
        <f>$E48^EXP(Parameter!$D$294+Parameter!$D$300*((LN($B48*21/30.2))))</f>
        <v>0.16684735340492293</v>
      </c>
      <c r="AX48" s="12">
        <f>$D48^EXP(Parameter!$D$305+Parameter!$D$309-Parameter!$D$306+(Parameter!$D$311+Parameter!$D$315-Parameter!$D$312)*((LN($B48*21/30.2))))</f>
        <v>0.25311542593355552</v>
      </c>
      <c r="AY48" s="88">
        <f>$E48^EXP(Parameter!$D$291+Parameter!$D$295-Parameter!$D$292+(Parameter!$D$297+Parameter!$D$301-Parameter!$D$298)*((LN($B48*21/30.2))))</f>
        <v>0.13023771879802346</v>
      </c>
      <c r="AZ48" s="12">
        <f>$D48^EXP(Parameter!D$305-Parameter!D$306+(Parameter!D$311-Parameter!D$312)*((LN($B48*21/30.2))))</f>
        <v>0.20412556460217166</v>
      </c>
      <c r="BA48" s="88">
        <f>$E48^EXP(Parameter!$D$291-Parameter!$D$292+(Parameter!$D$297-Parameter!$D$298)*((LN($B48*21/30.2))))</f>
        <v>3.3017417557059704E-2</v>
      </c>
      <c r="BB48" s="89">
        <f>$D48^EXP(Parameter!$D$231)</f>
        <v>0.23904869236350657</v>
      </c>
      <c r="BC48" s="90">
        <f>$E48^EXP(Parameter!$D$216)</f>
        <v>5.3915004076856392E-2</v>
      </c>
      <c r="BD48" s="91">
        <f>$D48^EXP(Parameter!$D$232)</f>
        <v>0.30151466976693975</v>
      </c>
      <c r="BE48" s="90">
        <f>$E48^EXP(Parameter!$D$217)</f>
        <v>0.11123144328657822</v>
      </c>
      <c r="BF48" s="91">
        <f>$D48^EXP(Parameter!$D$234)</f>
        <v>0.19917982278756616</v>
      </c>
      <c r="BG48" s="91">
        <f>$E48^EXP(Parameter!$D$219)</f>
        <v>0.16891173484787117</v>
      </c>
      <c r="BH48" s="91">
        <f>$D48^EXP(Parameter!$D$235)</f>
        <v>0.4219762030093292</v>
      </c>
      <c r="BI48" s="91">
        <f>$E48^EXP(Parameter!$D$220)</f>
        <v>0.18515183166934276</v>
      </c>
      <c r="BJ48" s="91">
        <f>$D48^EXP(Parameter!$D$236)</f>
        <v>0.18305425590601263</v>
      </c>
      <c r="BK48" s="91">
        <f>$E48^EXP(Parameter!$D$221)</f>
        <v>0.46655028539307652</v>
      </c>
      <c r="BL48" s="91">
        <f>$D48^EXP(Parameter!$D$233)</f>
        <v>0.28318116128775961</v>
      </c>
      <c r="BM48" s="91">
        <f>$E48^EXP(Parameter!$D$218)</f>
        <v>0.1656216786635763</v>
      </c>
      <c r="BN48" s="90">
        <f>$D48^EXP(Parameter!$D$268)</f>
        <v>0.24454087355297943</v>
      </c>
      <c r="BO48" s="91">
        <f>$E48^EXP(Parameter!$D$246)</f>
        <v>5.2975739188800358E-2</v>
      </c>
      <c r="BP48" s="91">
        <f>$D48^EXP(Parameter!$D$269)</f>
        <v>0.31857724425047246</v>
      </c>
      <c r="BQ48" s="91">
        <f>$E48^EXP(Parameter!$D$247)</f>
        <v>0.11123144328657822</v>
      </c>
      <c r="BR48" s="91">
        <f>$D48^EXP(Parameter!$D$271)</f>
        <v>0.21317640357969977</v>
      </c>
      <c r="BS48" s="91">
        <f>$E48^EXP(Parameter!$D$249)</f>
        <v>0.17011515793184401</v>
      </c>
      <c r="BT48" s="91">
        <f>$D48^EXP(Parameter!$D$272)</f>
        <v>0.42234026173382028</v>
      </c>
      <c r="BU48" s="91">
        <f>$E48^EXP(Parameter!$D$250)</f>
        <v>0.18640263564156045</v>
      </c>
      <c r="BV48" s="91">
        <f>$D48^EXP(Parameter!$D$273)</f>
        <v>0.23020519175729279</v>
      </c>
      <c r="BW48" s="91">
        <f>$E48^EXP(Parameter!$D$251)</f>
        <v>0.44938438708494</v>
      </c>
      <c r="BX48" s="91">
        <f>$D48^EXP(Parameter!$D$270)</f>
        <v>0.30332304485475958</v>
      </c>
      <c r="BY48" s="91">
        <f>$E48^EXP(Parameter!$D$248)</f>
        <v>0.16472936192003282</v>
      </c>
      <c r="BZ48" s="90">
        <f>$D48^EXP(Parameter!$D$208)</f>
        <v>0.30440891111697926</v>
      </c>
      <c r="CA48" s="90">
        <f>$E48^EXP(Parameter!$D$200)</f>
        <v>8.4692681340899634E-2</v>
      </c>
      <c r="CB48" s="90">
        <f>$D48^EXP(Parameter!$D$209)</f>
        <v>0.28246678736628056</v>
      </c>
      <c r="CC48" s="90">
        <f>$E48^EXP(Parameter!$D$201)</f>
        <v>0.10521622320583865</v>
      </c>
      <c r="CD48" s="90">
        <f>$D48^EXP(Parameter!$D$211)</f>
        <v>0.29214128661328403</v>
      </c>
      <c r="CE48" s="90">
        <f>$E48^EXP(Parameter!$D$203)</f>
        <v>0.19175625490070938</v>
      </c>
      <c r="CF48" s="90">
        <f>$D48^EXP(Parameter!$D$212)</f>
        <v>0.39785295457495901</v>
      </c>
      <c r="CG48" s="90">
        <f>$E48^EXP(Parameter!$D$204)</f>
        <v>0.16621774534605277</v>
      </c>
      <c r="CH48" s="91">
        <f>$D48^EXP(Parameter!$D$213)</f>
        <v>0.26932253457661981</v>
      </c>
      <c r="CI48" s="90">
        <f>$E48^EXP(Parameter!$D$205)</f>
        <v>0.20947543039363131</v>
      </c>
      <c r="CJ48" s="91">
        <f>$D48^EXP(Parameter!$D$210)</f>
        <v>0.21482610713450512</v>
      </c>
      <c r="CK48" s="90">
        <f>$E48^EXP(Parameter!$D$202)</f>
        <v>7.7761719297753551E-2</v>
      </c>
      <c r="CL48" s="12">
        <f>$D48^EXP(Parameter!$D$170+Parameter!$D$177*(LN($B48/30.2*21)))</f>
        <v>0.2720083585465673</v>
      </c>
      <c r="CM48" s="12">
        <f>$D48^EXP(Parameter!$D$155+Parameter!$D$162*(LN($B48/30.2*21)))</f>
        <v>0.50723812906711718</v>
      </c>
      <c r="CN48" s="12">
        <f>$D48^EXP(Parameter!$D$171+Parameter!$D$178*(LN($B48/30.2*21)))</f>
        <v>0.26289142408854671</v>
      </c>
      <c r="CO48" s="12">
        <f>$D48^EXP(Parameter!$D$156+Parameter!$D$163*(LN($B48/30.2*21)))</f>
        <v>0.50461404349098726</v>
      </c>
      <c r="CP48" s="12">
        <f>$D48^EXP(Parameter!$D$173+Parameter!$D$180*(LN($B48/30.2*21)))</f>
        <v>0.26191394017733161</v>
      </c>
      <c r="CQ48" s="12">
        <f>$D48^EXP(Parameter!$D$158+Parameter!$D$165*(LN($B48/30.2*21)))</f>
        <v>0.55748009369978269</v>
      </c>
      <c r="CR48" s="12">
        <f>$D48^EXP(Parameter!$D$174+Parameter!$D$181*(LN($B48/30.2*21)))</f>
        <v>0.32166042443257975</v>
      </c>
      <c r="CS48" s="12">
        <f>$D48^EXP(Parameter!$D$159+Parameter!$D$166*(LN($B48/30.2*21)))</f>
        <v>0.56135735595033098</v>
      </c>
      <c r="CT48" s="12">
        <f>$D48^EXP(Parameter!$D$175+Parameter!$D$182*(LN($B48/30.2*21)))</f>
        <v>0.19691267773841359</v>
      </c>
      <c r="CU48" s="12">
        <f>$D48^EXP(Parameter!$D$160+Parameter!$D$167*(LN($B48/30.2*21)))</f>
        <v>0.44947353717934574</v>
      </c>
      <c r="CV48" s="12">
        <f>$D48^EXP(Parameter!$D$172+Parameter!$D$179*(LN($B48/30.2*21)))</f>
        <v>0.17460402449778184</v>
      </c>
      <c r="CW48" s="41">
        <f>$D48^EXP(Parameter!$D$157+Parameter!$D$164*(LN($B48/30.2*21)))</f>
        <v>0.17419718890204783</v>
      </c>
      <c r="CX48" s="12">
        <f t="shared" si="2"/>
        <v>0.17294163192260181</v>
      </c>
      <c r="CY48" s="85">
        <v>9.9917064871189898E-2</v>
      </c>
      <c r="CZ48" s="12">
        <f t="shared" si="3"/>
        <v>0.22623719368803394</v>
      </c>
      <c r="DA48" s="85">
        <v>0.14579030382125399</v>
      </c>
      <c r="DB48" s="12">
        <f t="shared" si="4"/>
        <v>0.21543685973657778</v>
      </c>
      <c r="DC48" s="41">
        <v>0.17740401821000701</v>
      </c>
      <c r="DD48" s="12">
        <f t="shared" si="5"/>
        <v>0.20927456844536843</v>
      </c>
      <c r="DE48" s="85">
        <v>0.15900570122221599</v>
      </c>
      <c r="DF48" s="12">
        <f t="shared" si="6"/>
        <v>0.11137281259404362</v>
      </c>
      <c r="DG48" s="41">
        <v>0.110854791952624</v>
      </c>
      <c r="DH48" s="12">
        <f t="shared" si="7"/>
        <v>0.15152483869645933</v>
      </c>
      <c r="DI48" s="41">
        <v>1.5720261728160899E-2</v>
      </c>
      <c r="DJ48" s="46">
        <v>43</v>
      </c>
      <c r="DK48" s="44">
        <v>2.3248417243334301E-2</v>
      </c>
      <c r="DL48" s="44">
        <v>4.3233625217050702E-2</v>
      </c>
      <c r="DM48" s="44">
        <v>6.6975236902881499E-2</v>
      </c>
      <c r="DN48" s="44">
        <v>5.6379261881918899E-2</v>
      </c>
      <c r="DO48" s="44">
        <v>0.119283324455734</v>
      </c>
      <c r="DP48" s="44">
        <v>0.10507677286601499</v>
      </c>
      <c r="DQ48" s="44">
        <v>0.12662385797117701</v>
      </c>
      <c r="DR48" s="45">
        <v>0.220181325415023</v>
      </c>
      <c r="DS48" s="45">
        <v>0.29176767366745698</v>
      </c>
      <c r="DT48" s="45">
        <v>0.27416657251680998</v>
      </c>
      <c r="DU48" s="45">
        <v>0.22645246982926101</v>
      </c>
      <c r="DV48" s="45">
        <v>0.28420536622158898</v>
      </c>
      <c r="DW48" s="45">
        <v>0.37337615429010701</v>
      </c>
      <c r="DX48" s="45">
        <v>0.25013314780865498</v>
      </c>
    </row>
    <row r="49" spans="1:128">
      <c r="A49" s="43">
        <f t="shared" si="0"/>
        <v>3.6520547945205482</v>
      </c>
      <c r="B49" s="18">
        <v>45</v>
      </c>
      <c r="C49" s="12">
        <v>968</v>
      </c>
      <c r="D49" s="12">
        <v>0.21129454307700901</v>
      </c>
      <c r="E49" s="12">
        <v>2.4169733801948999E-2</v>
      </c>
      <c r="F49" s="92">
        <f>$D49^Parameter!$D$325</f>
        <v>0.29744923698707254</v>
      </c>
      <c r="G49" s="92">
        <f>$E49^Parameter!$D$318</f>
        <v>6.8541837722381704E-2</v>
      </c>
      <c r="H49" s="92">
        <f>$D49^Parameter!$D$326</f>
        <v>0.28834380480491145</v>
      </c>
      <c r="I49" s="92">
        <f>$E49^Parameter!$D$319</f>
        <v>9.2319617202036033E-2</v>
      </c>
      <c r="J49" s="92">
        <f>$D49^Parameter!$D$328</f>
        <v>0.30588971169648715</v>
      </c>
      <c r="K49" s="92">
        <f>$E49^Parameter!$D$321</f>
        <v>0.19221595654437387</v>
      </c>
      <c r="L49" s="92">
        <f>$D49^Parameter!$D$329</f>
        <v>0.41873323984493727</v>
      </c>
      <c r="M49" s="92">
        <f>$E49^Parameter!$D$322</f>
        <v>0.16136272335462326</v>
      </c>
      <c r="N49" s="92">
        <f>$D49^Parameter!$D$330</f>
        <v>0.28389615305789806</v>
      </c>
      <c r="O49" s="92">
        <f>$E49^Parameter!$D$323</f>
        <v>0.22558423566752772</v>
      </c>
      <c r="P49" s="92">
        <f>$D49^Parameter!$D$327</f>
        <v>0.22766362336613274</v>
      </c>
      <c r="Q49" s="92">
        <f>$E49^Parameter!$D$320</f>
        <v>7.0090008590880659E-2</v>
      </c>
      <c r="R49" s="12">
        <f>$D49^EXP(Parameter!$D$96+Parameter!$D$103*(($B49/30.2*21)^(1)))</f>
        <v>0.16375595311317959</v>
      </c>
      <c r="S49" s="12">
        <f>$E49^EXP(Parameter!$D$81+Parameter!$D$88*($B49/30.2*21)^(-2))</f>
        <v>0.10139290467662973</v>
      </c>
      <c r="T49" s="12">
        <f>$D49^EXP(Parameter!$D$97+Parameter!$D$104*(($B49*21/30.2)^(1)))</f>
        <v>0.21878631044296457</v>
      </c>
      <c r="U49" s="12">
        <f>$E49^EXP(Parameter!$D$82+Parameter!$D$89*($B49/30.2*21)^(-2))</f>
        <v>0.12378695907567562</v>
      </c>
      <c r="V49" s="12">
        <f>$D49^EXP(Parameter!$D$99+Parameter!$D$106*(($B49*21/30.2)^(1)))</f>
        <v>0.20720426218511737</v>
      </c>
      <c r="W49" s="12">
        <f>$E49^EXP(Parameter!$D$84+Parameter!$D$91*($B49/30.2*21)^(-2))</f>
        <v>0.23502663824970696</v>
      </c>
      <c r="X49" s="12">
        <f>$D49^EXP(Parameter!$D$100+Parameter!$D$107*(($B49*21/30.2)^(1)))</f>
        <v>0.19710713826705922</v>
      </c>
      <c r="Y49" s="12">
        <f>$E49^EXP(Parameter!$D$85+Parameter!$D$92*($B49/30.2*21)^(-2))</f>
        <v>0.19581254305601006</v>
      </c>
      <c r="Z49" s="12">
        <f>$D49^EXP(Parameter!$D$101+Parameter!$D$108*(($B49*21/30.2)^(1)))</f>
        <v>0.1027187585002103</v>
      </c>
      <c r="AA49" s="12">
        <f>$E49^EXP(Parameter!$D$86+Parameter!$D$93*($B49/30.2*21)^(-2))</f>
        <v>0.22699976204220854</v>
      </c>
      <c r="AB49" s="12">
        <f>$D49^EXP(Parameter!$D$98+Parameter!$D$105*(($B49*21/30.2)^(1)))</f>
        <v>0.14463300828443895</v>
      </c>
      <c r="AC49" s="12">
        <f>$E49^EXP(Parameter!$D$83+Parameter!$D$90*($B49/30.2*21)^(-2))</f>
        <v>7.378635071094386E-2</v>
      </c>
      <c r="AD49" s="87">
        <f>$D49^EXP(Parameter!$D$133+Parameter!$D$140*(($B49*21/30.2)^(-0.5))+Parameter!$D$147*((LN($B49*21/30.2))))</f>
        <v>0.12166222543568378</v>
      </c>
      <c r="AE49" s="12">
        <f>$E49^EXP(Parameter!$D$111+Parameter!$D$118*(($B49*21/30.2)^(-1))+Parameter!$D$125*(($B49*21/30.2)^(-0.5)))</f>
        <v>0.20134082536860726</v>
      </c>
      <c r="AF49" s="12">
        <f>$D49^EXP(Parameter!$D$134+Parameter!$D$141*(($B49*21/30.2)^(-0.5))+Parameter!$D$148*((LN($B49*21/30.2))))</f>
        <v>0.17968304550323796</v>
      </c>
      <c r="AG49" s="12">
        <f>$E49^EXP(Parameter!$D$112+Parameter!$D$119*(($B49*21/30.2)^(-1))+Parameter!$D$126*(($B49*21/30.2)^(-0.5)))</f>
        <v>0.12569454414131409</v>
      </c>
      <c r="AH49" s="12">
        <f>$D49^EXP(Parameter!$D$136+Parameter!$D$143*(($B49*21/30.2)^(-0.5))+Parameter!$D$150*((LN($B49*21/30.2))))</f>
        <v>0.13691129648585382</v>
      </c>
      <c r="AI49" s="12">
        <f>$E49^EXP(Parameter!$D$114+Parameter!$D$121*(($B49*21/30.2)^(-1))+Parameter!$D$128*(($B49*21/30.2)^(-0.5)))</f>
        <v>7.0721809063597083E-2</v>
      </c>
      <c r="AJ49" s="12">
        <f>$D49^EXP(Parameter!$D$137+Parameter!$D$144*(($B49*21/30.2)^(-0.5))+Parameter!$D$151*((LN($B49*21/30.2))))</f>
        <v>0.1622648395172559</v>
      </c>
      <c r="AK49" s="12">
        <f>$E49^EXP(Parameter!$D$115+Parameter!$D$122*(($B49*21/30.2)^(-1))+Parameter!$D$129*(($B49*21/30.2)^(-0.5)))</f>
        <v>0.1361279677924184</v>
      </c>
      <c r="AL49" s="12">
        <f>$D49^EXP(Parameter!$D$138+Parameter!$D$145*(($B49*21/30.2)^(-0.5))+Parameter!$D$152*((LN($B49*21/30.2))))</f>
        <v>2.4456324621528847E-2</v>
      </c>
      <c r="AM49" s="12">
        <f>$E49^EXP(Parameter!$D$116+Parameter!$D$123*(($B49*21/30.2)^(-1))+Parameter!$D$130*(($B49*21/30.2)^(-0.5)))</f>
        <v>3.8499303123387334E-2</v>
      </c>
      <c r="AN49" s="12">
        <f>$D49^EXP(Parameter!$D$135+Parameter!$D$142*(($B49*21/30.2)^(-0.5))+Parameter!$D$149*((LN($B49*21/30.2))))</f>
        <v>0.10830245066074727</v>
      </c>
      <c r="AO49" s="12">
        <f>$E49^EXP(Parameter!$D$113+Parameter!$D$120*(($B49*21/30.2)^(-1))+Parameter!$D$127*(($B49*21/30.2)^(-0.5)))</f>
        <v>1.9069120281579655E-3</v>
      </c>
      <c r="AP49" s="87">
        <f>$D49^EXP(Parameter!$D$304+Parameter!$D$310*((LN($B49*21/30.2))))</f>
        <v>0.27997379627243707</v>
      </c>
      <c r="AQ49" s="88">
        <f>$E49^EXP(Parameter!$D$290+Parameter!$D$296*((LN($B49*21/30.2))))</f>
        <v>9.6106192289616574E-2</v>
      </c>
      <c r="AR49" s="12">
        <f>$D49^EXP(Parameter!$D$305+Parameter!$D$311*((LN($B49*21/30.2))))</f>
        <v>0.26679289041730658</v>
      </c>
      <c r="AS49" s="88">
        <f>$E49^EXP(Parameter!$D$291+Parameter!$D$297*((LN($B49*21/30.2))))</f>
        <v>0.12020978656013249</v>
      </c>
      <c r="AT49" s="12">
        <f>$D49^EXP(Parameter!$D$305+Parameter!$D$307-Parameter!$D$306+(Parameter!$D$311+Parameter!$D$313-Parameter!$D$312)*((LN($B49*21/30.2))))</f>
        <v>0.27457450937397587</v>
      </c>
      <c r="AU49" s="88">
        <f>$E49^EXP(Parameter!$D$291+Parameter!$D$293-Parameter!$D$292+(Parameter!$D$297+Parameter!$D$299-Parameter!$D$298)*((LN($B49*21/30.2))))</f>
        <v>0.19365832615430542</v>
      </c>
      <c r="AV49" s="12">
        <f>$D49^EXP(Parameter!$D$308+Parameter!$D$314*((LN($B49*21/30.2))))</f>
        <v>0.3679069588318995</v>
      </c>
      <c r="AW49" s="88">
        <f>$E49^EXP(Parameter!$D$294+Parameter!$D$300*((LN($B49*21/30.2))))</f>
        <v>0.16223241293649088</v>
      </c>
      <c r="AX49" s="12">
        <f>$D49^EXP(Parameter!$D$305+Parameter!$D$309-Parameter!$D$306+(Parameter!$D$311+Parameter!$D$315-Parameter!$D$312)*((LN($B49*21/30.2))))</f>
        <v>0.24617283873327409</v>
      </c>
      <c r="AY49" s="88">
        <f>$E49^EXP(Parameter!$D$291+Parameter!$D$295-Parameter!$D$292+(Parameter!$D$297+Parameter!$D$301-Parameter!$D$298)*((LN($B49*21/30.2))))</f>
        <v>0.12407701150177879</v>
      </c>
      <c r="AZ49" s="12">
        <f>$D49^EXP(Parameter!D$305-Parameter!D$306+(Parameter!D$311-Parameter!D$312)*((LN($B49*21/30.2))))</f>
        <v>0.19793964737418734</v>
      </c>
      <c r="BA49" s="88">
        <f>$E49^EXP(Parameter!$D$291-Parameter!$D$292+(Parameter!$D$297-Parameter!$D$298)*((LN($B49*21/30.2))))</f>
        <v>3.0610434163174754E-2</v>
      </c>
      <c r="BB49" s="89">
        <f>$D49^EXP(Parameter!$D$231)</f>
        <v>0.23334961196758244</v>
      </c>
      <c r="BC49" s="90">
        <f>$E49^EXP(Parameter!$D$216)</f>
        <v>5.1474928458765827E-2</v>
      </c>
      <c r="BD49" s="91">
        <f>$D49^EXP(Parameter!$D$232)</f>
        <v>0.29548069388214876</v>
      </c>
      <c r="BE49" s="90">
        <f>$E49^EXP(Parameter!$D$217)</f>
        <v>0.10742407924747478</v>
      </c>
      <c r="BF49" s="91">
        <f>$D49^EXP(Parameter!$D$234)</f>
        <v>0.19383400797267258</v>
      </c>
      <c r="BG49" s="91">
        <f>$E49^EXP(Parameter!$D$219)</f>
        <v>0.16421439877016869</v>
      </c>
      <c r="BH49" s="91">
        <f>$D49^EXP(Parameter!$D$235)</f>
        <v>0.41588185419600704</v>
      </c>
      <c r="BI49" s="91">
        <f>$E49^EXP(Parameter!$D$220)</f>
        <v>0.18026511786741387</v>
      </c>
      <c r="BJ49" s="91">
        <f>$D49^EXP(Parameter!$D$236)</f>
        <v>0.17788783543163197</v>
      </c>
      <c r="BK49" s="91">
        <f>$E49^EXP(Parameter!$D$221)</f>
        <v>0.46094329372771004</v>
      </c>
      <c r="BL49" s="91">
        <f>$D49^EXP(Parameter!$D$233)</f>
        <v>0.27722070353479861</v>
      </c>
      <c r="BM49" s="91">
        <f>$E49^EXP(Parameter!$D$218)</f>
        <v>0.16096561603312645</v>
      </c>
      <c r="BN49" s="90">
        <f>$D49^EXP(Parameter!$D$268)</f>
        <v>0.23880229945005449</v>
      </c>
      <c r="BO49" s="91">
        <f>$E49^EXP(Parameter!$D$246)</f>
        <v>5.0564077520319842E-2</v>
      </c>
      <c r="BP49" s="91">
        <f>$D49^EXP(Parameter!$D$269)</f>
        <v>0.31249170719241698</v>
      </c>
      <c r="BQ49" s="91">
        <f>$E49^EXP(Parameter!$D$247)</f>
        <v>0.10742407924747478</v>
      </c>
      <c r="BR49" s="91">
        <f>$D49^EXP(Parameter!$D$271)</f>
        <v>0.20769261655747898</v>
      </c>
      <c r="BS49" s="91">
        <f>$E49^EXP(Parameter!$D$249)</f>
        <v>0.16540297676316087</v>
      </c>
      <c r="BT49" s="91">
        <f>$D49^EXP(Parameter!$D$272)</f>
        <v>0.41624670740299963</v>
      </c>
      <c r="BU49" s="91">
        <f>$E49^EXP(Parameter!$D$250)</f>
        <v>0.18150228850978103</v>
      </c>
      <c r="BV49" s="91">
        <f>$D49^EXP(Parameter!$D$273)</f>
        <v>0.22457416323983467</v>
      </c>
      <c r="BW49" s="91">
        <f>$E49^EXP(Parameter!$D$251)</f>
        <v>0.44371981985044695</v>
      </c>
      <c r="BX49" s="91">
        <f>$D49^EXP(Parameter!$D$270)</f>
        <v>0.29728285099256324</v>
      </c>
      <c r="BY49" s="91">
        <f>$E49^EXP(Parameter!$D$248)</f>
        <v>0.1600846689001626</v>
      </c>
      <c r="BZ49" s="90">
        <f>$D49^EXP(Parameter!$D$208)</f>
        <v>0.29836507069705737</v>
      </c>
      <c r="CA49" s="90">
        <f>$E49^EXP(Parameter!$D$200)</f>
        <v>8.1440893189682145E-2</v>
      </c>
      <c r="CB49" s="90">
        <f>$D49^EXP(Parameter!$D$209)</f>
        <v>0.27650958957171956</v>
      </c>
      <c r="CC49" s="90">
        <f>$E49^EXP(Parameter!$D$201)</f>
        <v>0.10152520175006748</v>
      </c>
      <c r="CD49" s="90">
        <f>$D49^EXP(Parameter!$D$211)</f>
        <v>0.28614248521561036</v>
      </c>
      <c r="CE49" s="90">
        <f>$E49^EXP(Parameter!$D$203)</f>
        <v>0.1867990323815571</v>
      </c>
      <c r="CF49" s="90">
        <f>$D49^EXP(Parameter!$D$212)</f>
        <v>0.3917180136703371</v>
      </c>
      <c r="CG49" s="90">
        <f>$E49^EXP(Parameter!$D$204)</f>
        <v>0.16155412978821321</v>
      </c>
      <c r="CH49" s="91">
        <f>$D49^EXP(Parameter!$D$213)</f>
        <v>0.26343081071190055</v>
      </c>
      <c r="CI49" s="90">
        <f>$E49^EXP(Parameter!$D$205)</f>
        <v>0.20434635786759278</v>
      </c>
      <c r="CJ49" s="91">
        <f>$D49^EXP(Parameter!$D$210)</f>
        <v>0.20932708919032431</v>
      </c>
      <c r="CK49" s="90">
        <f>$E49^EXP(Parameter!$D$202)</f>
        <v>7.4674864844868211E-2</v>
      </c>
      <c r="CL49" s="12">
        <f>$D49^EXP(Parameter!$D$170+Parameter!$D$177*(LN($B49/30.2*21)))</f>
        <v>0.26549296988824217</v>
      </c>
      <c r="CM49" s="12">
        <f>$D49^EXP(Parameter!$D$155+Parameter!$D$162*(LN($B49/30.2*21)))</f>
        <v>0.50343994735902609</v>
      </c>
      <c r="CN49" s="12">
        <f>$D49^EXP(Parameter!$D$171+Parameter!$D$178*(LN($B49/30.2*21)))</f>
        <v>0.25671393432466005</v>
      </c>
      <c r="CO49" s="12">
        <f>$D49^EXP(Parameter!$D$156+Parameter!$D$163*(LN($B49/30.2*21)))</f>
        <v>0.49998145499796182</v>
      </c>
      <c r="CP49" s="12">
        <f>$D49^EXP(Parameter!$D$173+Parameter!$D$180*(LN($B49/30.2*21)))</f>
        <v>0.25552305557279453</v>
      </c>
      <c r="CQ49" s="12">
        <f>$D49^EXP(Parameter!$D$158+Parameter!$D$165*(LN($B49/30.2*21)))</f>
        <v>0.55241252993955459</v>
      </c>
      <c r="CR49" s="12">
        <f>$D49^EXP(Parameter!$D$174+Parameter!$D$181*(LN($B49/30.2*21)))</f>
        <v>0.31402182752586683</v>
      </c>
      <c r="CS49" s="12">
        <f>$D49^EXP(Parameter!$D$159+Parameter!$D$166*(LN($B49/30.2*21)))</f>
        <v>0.55692307411699071</v>
      </c>
      <c r="CT49" s="12">
        <f>$D49^EXP(Parameter!$D$175+Parameter!$D$182*(LN($B49/30.2*21)))</f>
        <v>0.19020538197147444</v>
      </c>
      <c r="CU49" s="12">
        <f>$D49^EXP(Parameter!$D$160+Parameter!$D$167*(LN($B49/30.2*21)))</f>
        <v>0.44197027646357018</v>
      </c>
      <c r="CV49" s="12">
        <f>$D49^EXP(Parameter!$D$172+Parameter!$D$179*(LN($B49/30.2*21)))</f>
        <v>0.16881137780705172</v>
      </c>
      <c r="CW49" s="41">
        <f>$D49^EXP(Parameter!$D$157+Parameter!$D$164*(LN($B49/30.2*21)))</f>
        <v>0.16720555985286101</v>
      </c>
      <c r="CX49" s="12">
        <f t="shared" si="2"/>
        <v>0.16375595311317959</v>
      </c>
      <c r="CY49" s="85">
        <v>9.6770134622131701E-2</v>
      </c>
      <c r="CZ49" s="12">
        <f t="shared" si="3"/>
        <v>0.21878631044296457</v>
      </c>
      <c r="DA49" s="85">
        <v>0.141556142844148</v>
      </c>
      <c r="DB49" s="12">
        <f t="shared" si="4"/>
        <v>0.20720426218511737</v>
      </c>
      <c r="DC49" s="41">
        <v>0.170236752564208</v>
      </c>
      <c r="DD49" s="12">
        <f t="shared" si="5"/>
        <v>0.19710713826705922</v>
      </c>
      <c r="DE49" s="85">
        <v>0.15322238325717299</v>
      </c>
      <c r="DF49" s="12">
        <f t="shared" si="6"/>
        <v>0.1027187585002103</v>
      </c>
      <c r="DG49" s="41">
        <v>0.102479312384216</v>
      </c>
      <c r="DH49" s="12">
        <f t="shared" si="7"/>
        <v>0.14463300828443895</v>
      </c>
      <c r="DI49" s="41">
        <v>1.4616717026066499E-2</v>
      </c>
      <c r="DJ49" s="46">
        <v>44</v>
      </c>
      <c r="DK49" s="44">
        <v>2.18103486351141E-2</v>
      </c>
      <c r="DL49" s="44">
        <v>4.0844556739240298E-2</v>
      </c>
      <c r="DM49" s="44">
        <v>6.3609644877612795E-2</v>
      </c>
      <c r="DN49" s="44">
        <v>5.34327958803162E-2</v>
      </c>
      <c r="DO49" s="44">
        <v>0.11414609354090099</v>
      </c>
      <c r="DP49" s="44">
        <v>0.100378599885032</v>
      </c>
      <c r="DQ49" s="44">
        <v>0.121270388109278</v>
      </c>
      <c r="DR49" s="45">
        <v>0.21460728700394699</v>
      </c>
      <c r="DS49" s="45">
        <v>0.28528248241637</v>
      </c>
      <c r="DT49" s="45">
        <v>0.26787816671437897</v>
      </c>
      <c r="DU49" s="45">
        <v>0.22078649316342699</v>
      </c>
      <c r="DV49" s="45">
        <v>0.27780262931932798</v>
      </c>
      <c r="DW49" s="45">
        <v>0.366193199311111</v>
      </c>
      <c r="DX49" s="45">
        <v>0.244141584633389</v>
      </c>
    </row>
    <row r="50" spans="1:128">
      <c r="A50" s="43">
        <f t="shared" si="0"/>
        <v>3.7123287671232879</v>
      </c>
      <c r="B50" s="18">
        <v>46</v>
      </c>
      <c r="C50" s="12">
        <v>990</v>
      </c>
      <c r="D50" s="12">
        <v>0.205980469924053</v>
      </c>
      <c r="E50" s="12">
        <v>2.2822546318020699E-2</v>
      </c>
      <c r="F50" s="92">
        <f>$D50^Parameter!$D$325</f>
        <v>0.29159784816339884</v>
      </c>
      <c r="G50" s="92">
        <f>$E50^Parameter!$D$318</f>
        <v>6.5769138016248022E-2</v>
      </c>
      <c r="H50" s="92">
        <f>$D50^Parameter!$D$326</f>
        <v>0.2825275709980215</v>
      </c>
      <c r="I50" s="92">
        <f>$E50^Parameter!$D$319</f>
        <v>8.8992421092133761E-2</v>
      </c>
      <c r="J50" s="92">
        <f>$D50^Parameter!$D$328</f>
        <v>0.30000980314458103</v>
      </c>
      <c r="K50" s="92">
        <f>$E50^Parameter!$D$321</f>
        <v>0.18739383324853978</v>
      </c>
      <c r="L50" s="92">
        <f>$D50^Parameter!$D$329</f>
        <v>0.41280275302253522</v>
      </c>
      <c r="M50" s="92">
        <f>$E50^Parameter!$D$322</f>
        <v>0.15689113599734378</v>
      </c>
      <c r="N50" s="92">
        <f>$D50^Parameter!$D$330</f>
        <v>0.27809878799520737</v>
      </c>
      <c r="O50" s="92">
        <f>$E50^Parameter!$D$323</f>
        <v>0.22046803883065774</v>
      </c>
      <c r="P50" s="92">
        <f>$D50^Parameter!$D$327</f>
        <v>0.22220938350370803</v>
      </c>
      <c r="Q50" s="92">
        <f>$E50^Parameter!$D$320</f>
        <v>6.7277828484133481E-2</v>
      </c>
      <c r="R50" s="12">
        <f>$D50^EXP(Parameter!$D$96+Parameter!$D$103*(($B50/30.2*21)^(1)))</f>
        <v>0.15493018771713499</v>
      </c>
      <c r="S50" s="12">
        <f>$E50^EXP(Parameter!$D$81+Parameter!$D$88*($B50/30.2*21)^(-2))</f>
        <v>9.7885547112912641E-2</v>
      </c>
      <c r="T50" s="12">
        <f>$D50^EXP(Parameter!$D$97+Parameter!$D$104*(($B50*21/30.2)^(1)))</f>
        <v>0.21157477466610275</v>
      </c>
      <c r="U50" s="12">
        <f>$E50^EXP(Parameter!$D$82+Parameter!$D$89*($B50/30.2*21)^(-2))</f>
        <v>0.11986983366908344</v>
      </c>
      <c r="V50" s="12">
        <f>$D50^EXP(Parameter!$D$99+Parameter!$D$106*(($B50*21/30.2)^(1)))</f>
        <v>0.19923947647413398</v>
      </c>
      <c r="W50" s="12">
        <f>$E50^EXP(Parameter!$D$84+Parameter!$D$91*($B50/30.2*21)^(-2))</f>
        <v>0.22985285826097568</v>
      </c>
      <c r="X50" s="12">
        <f>$D50^EXP(Parameter!$D$100+Parameter!$D$107*(($B50*21/30.2)^(1)))</f>
        <v>0.18536774908764517</v>
      </c>
      <c r="Y50" s="12">
        <f>$E50^EXP(Parameter!$D$85+Parameter!$D$92*($B50/30.2*21)^(-2))</f>
        <v>0.190961651588927</v>
      </c>
      <c r="Z50" s="12">
        <f>$D50^EXP(Parameter!$D$101+Parameter!$D$108*(($B50*21/30.2)^(1)))</f>
        <v>9.4559360152389318E-2</v>
      </c>
      <c r="AA50" s="12">
        <f>$E50^EXP(Parameter!$D$86+Parameter!$D$93*($B50/30.2*21)^(-2))</f>
        <v>0.22186565307253692</v>
      </c>
      <c r="AB50" s="12">
        <f>$D50^EXP(Parameter!$D$98+Parameter!$D$105*(($B50*21/30.2)^(1)))</f>
        <v>0.1380239147821388</v>
      </c>
      <c r="AC50" s="12">
        <f>$E50^EXP(Parameter!$D$83+Parameter!$D$90*($B50/30.2*21)^(-2))</f>
        <v>7.0878760083652889E-2</v>
      </c>
      <c r="AD50" s="87">
        <f>$D50^EXP(Parameter!$D$133+Parameter!$D$140*(($B50*21/30.2)^(-0.5))+Parameter!$D$147*((LN($B50*21/30.2))))</f>
        <v>0.11310204746339048</v>
      </c>
      <c r="AE50" s="12">
        <f>$E50^EXP(Parameter!$D$111+Parameter!$D$118*(($B50*21/30.2)^(-1))+Parameter!$D$125*(($B50*21/30.2)^(-0.5)))</f>
        <v>0.19820582342793874</v>
      </c>
      <c r="AF50" s="12">
        <f>$D50^EXP(Parameter!$D$134+Parameter!$D$141*(($B50*21/30.2)^(-0.5))+Parameter!$D$148*((LN($B50*21/30.2))))</f>
        <v>0.17235925657955783</v>
      </c>
      <c r="AG50" s="12">
        <f>$E50^EXP(Parameter!$D$112+Parameter!$D$119*(($B50*21/30.2)^(-1))+Parameter!$D$126*(($B50*21/30.2)^(-0.5)))</f>
        <v>0.12188413286030786</v>
      </c>
      <c r="AH50" s="12">
        <f>$D50^EXP(Parameter!$D$136+Parameter!$D$143*(($B50*21/30.2)^(-0.5))+Parameter!$D$150*((LN($B50*21/30.2))))</f>
        <v>0.1282854103583507</v>
      </c>
      <c r="AI50" s="12">
        <f>$E50^EXP(Parameter!$D$114+Parameter!$D$121*(($B50*21/30.2)^(-1))+Parameter!$D$128*(($B50*21/30.2)^(-0.5)))</f>
        <v>6.6510079452236595E-2</v>
      </c>
      <c r="AJ50" s="12">
        <f>$D50^EXP(Parameter!$D$137+Parameter!$D$144*(($B50*21/30.2)^(-0.5))+Parameter!$D$151*((LN($B50*21/30.2))))</f>
        <v>0.15132524310730244</v>
      </c>
      <c r="AK50" s="12">
        <f>$E50^EXP(Parameter!$D$115+Parameter!$D$122*(($B50*21/30.2)^(-1))+Parameter!$D$129*(($B50*21/30.2)^(-0.5)))</f>
        <v>0.13156314516532036</v>
      </c>
      <c r="AL50" s="12">
        <f>$D50^EXP(Parameter!$D$138+Parameter!$D$145*(($B50*21/30.2)^(-0.5))+Parameter!$D$152*((LN($B50*21/30.2))))</f>
        <v>2.0525156573254644E-2</v>
      </c>
      <c r="AM50" s="12">
        <f>$E50^EXP(Parameter!$D$116+Parameter!$D$123*(($B50*21/30.2)^(-1))+Parameter!$D$130*(($B50*21/30.2)^(-0.5)))</f>
        <v>3.558820063167141E-2</v>
      </c>
      <c r="AN50" s="12">
        <f>$D50^EXP(Parameter!$D$135+Parameter!$D$142*(($B50*21/30.2)^(-0.5))+Parameter!$D$149*((LN($B50*21/30.2))))</f>
        <v>0.10236872491349813</v>
      </c>
      <c r="AO50" s="12">
        <f>$E50^EXP(Parameter!$D$113+Parameter!$D$120*(($B50*21/30.2)^(-1))+Parameter!$D$127*(($B50*21/30.2)^(-0.5)))</f>
        <v>1.6229771728479303E-3</v>
      </c>
      <c r="AP50" s="87">
        <f>$D50^EXP(Parameter!$D$304+Parameter!$D$310*((LN($B50*21/30.2))))</f>
        <v>0.27320291793739099</v>
      </c>
      <c r="AQ50" s="88">
        <f>$E50^EXP(Parameter!$D$290+Parameter!$D$296*((LN($B50*21/30.2))))</f>
        <v>9.3393706709078747E-2</v>
      </c>
      <c r="AR50" s="12">
        <f>$D50^EXP(Parameter!$D$305+Parameter!$D$311*((LN($B50*21/30.2))))</f>
        <v>0.26070449685577679</v>
      </c>
      <c r="AS50" s="88">
        <f>$E50^EXP(Parameter!$D$291+Parameter!$D$297*((LN($B50*21/30.2))))</f>
        <v>0.11664252672293882</v>
      </c>
      <c r="AT50" s="12">
        <f>$D50^EXP(Parameter!$D$305+Parameter!$D$307-Parameter!$D$306+(Parameter!$D$311+Parameter!$D$313-Parameter!$D$312)*((LN($B50*21/30.2))))</f>
        <v>0.2681522869499165</v>
      </c>
      <c r="AU50" s="88">
        <f>$E50^EXP(Parameter!$D$291+Parameter!$D$293-Parameter!$D$292+(Parameter!$D$297+Parameter!$D$299-Parameter!$D$298)*((LN($B50*21/30.2))))</f>
        <v>0.18859912156454092</v>
      </c>
      <c r="AV50" s="12">
        <f>$D50^EXP(Parameter!$D$308+Parameter!$D$314*((LN($B50*21/30.2))))</f>
        <v>0.36041463567351284</v>
      </c>
      <c r="AW50" s="88">
        <f>$E50^EXP(Parameter!$D$294+Parameter!$D$300*((LN($B50*21/30.2))))</f>
        <v>0.15780446865587724</v>
      </c>
      <c r="AX50" s="12">
        <f>$D50^EXP(Parameter!$D$305+Parameter!$D$309-Parameter!$D$306+(Parameter!$D$311+Parameter!$D$315-Parameter!$D$312)*((LN($B50*21/30.2))))</f>
        <v>0.23947085061640982</v>
      </c>
      <c r="AY50" s="88">
        <f>$E50^EXP(Parameter!$D$291+Parameter!$D$295-Parameter!$D$292+(Parameter!$D$297+Parameter!$D$301-Parameter!$D$298)*((LN($B50*21/30.2))))</f>
        <v>0.11822716740686534</v>
      </c>
      <c r="AZ50" s="12">
        <f>$D50^EXP(Parameter!D$305-Parameter!D$306+(Parameter!D$311-Parameter!D$312)*((LN($B50*21/30.2))))</f>
        <v>0.19199202571701643</v>
      </c>
      <c r="BA50" s="88">
        <f>$E50^EXP(Parameter!$D$291-Parameter!$D$292+(Parameter!$D$297-Parameter!$D$298)*((LN($B50*21/30.2))))</f>
        <v>2.8390137228530222E-2</v>
      </c>
      <c r="BB50" s="89">
        <f>$D50^EXP(Parameter!$D$231)</f>
        <v>0.22785123248039918</v>
      </c>
      <c r="BC50" s="90">
        <f>$E50^EXP(Parameter!$D$216)</f>
        <v>4.9175211000438E-2</v>
      </c>
      <c r="BD50" s="91">
        <f>$D50^EXP(Parameter!$D$232)</f>
        <v>0.28963651501823645</v>
      </c>
      <c r="BE50" s="90">
        <f>$E50^EXP(Parameter!$D$217)</f>
        <v>0.10379454232380737</v>
      </c>
      <c r="BF50" s="91">
        <f>$D50^EXP(Parameter!$D$234)</f>
        <v>0.18869220332451592</v>
      </c>
      <c r="BG50" s="91">
        <f>$E50^EXP(Parameter!$D$219)</f>
        <v>0.15970688480164677</v>
      </c>
      <c r="BH50" s="91">
        <f>$D50^EXP(Parameter!$D$235)</f>
        <v>0.40994585060930855</v>
      </c>
      <c r="BI50" s="91">
        <f>$E50^EXP(Parameter!$D$220)</f>
        <v>0.17556909171427154</v>
      </c>
      <c r="BJ50" s="91">
        <f>$D50^EXP(Parameter!$D$236)</f>
        <v>0.17292560636046705</v>
      </c>
      <c r="BK50" s="91">
        <f>$E50^EXP(Parameter!$D$221)</f>
        <v>0.455476064201149</v>
      </c>
      <c r="BL50" s="91">
        <f>$D50^EXP(Parameter!$D$233)</f>
        <v>0.27145379752790416</v>
      </c>
      <c r="BM50" s="91">
        <f>$E50^EXP(Parameter!$D$218)</f>
        <v>0.15649909210418725</v>
      </c>
      <c r="BN50" s="90">
        <f>$D50^EXP(Parameter!$D$268)</f>
        <v>0.23326370861626533</v>
      </c>
      <c r="BO50" s="91">
        <f>$E50^EXP(Parameter!$D$246)</f>
        <v>4.8291768907403429E-2</v>
      </c>
      <c r="BP50" s="91">
        <f>$D50^EXP(Parameter!$D$269)</f>
        <v>0.30659214802089491</v>
      </c>
      <c r="BQ50" s="91">
        <f>$E50^EXP(Parameter!$D$247)</f>
        <v>0.10379454232380737</v>
      </c>
      <c r="BR50" s="91">
        <f>$D50^EXP(Parameter!$D$271)</f>
        <v>0.20241209733978216</v>
      </c>
      <c r="BS50" s="91">
        <f>$E50^EXP(Parameter!$D$249)</f>
        <v>0.16088071179139987</v>
      </c>
      <c r="BT50" s="91">
        <f>$D50^EXP(Parameter!$D$272)</f>
        <v>0.41031139186132315</v>
      </c>
      <c r="BU50" s="91">
        <f>$E50^EXP(Parameter!$D$250)</f>
        <v>0.17679266144634712</v>
      </c>
      <c r="BV50" s="91">
        <f>$D50^EXP(Parameter!$D$273)</f>
        <v>0.21914487081020312</v>
      </c>
      <c r="BW50" s="91">
        <f>$E50^EXP(Parameter!$D$251)</f>
        <v>0.43819971115907269</v>
      </c>
      <c r="BX50" s="91">
        <f>$D50^EXP(Parameter!$D$270)</f>
        <v>0.29143206332326821</v>
      </c>
      <c r="BY50" s="91">
        <f>$E50^EXP(Parameter!$D$248)</f>
        <v>0.15562943098028451</v>
      </c>
      <c r="BZ50" s="90">
        <f>$D50^EXP(Parameter!$D$208)</f>
        <v>0.29251040013505775</v>
      </c>
      <c r="CA50" s="90">
        <f>$E50^EXP(Parameter!$D$200)</f>
        <v>7.8354268509586641E-2</v>
      </c>
      <c r="CB50" s="90">
        <f>$D50^EXP(Parameter!$D$209)</f>
        <v>0.27074608169003117</v>
      </c>
      <c r="CC50" s="90">
        <f>$E50^EXP(Parameter!$D$201)</f>
        <v>9.8009654355187076E-2</v>
      </c>
      <c r="CD50" s="90">
        <f>$D50^EXP(Parameter!$D$211)</f>
        <v>0.28033544930852156</v>
      </c>
      <c r="CE50" s="90">
        <f>$E50^EXP(Parameter!$D$203)</f>
        <v>0.18203261749002567</v>
      </c>
      <c r="CF50" s="90">
        <f>$D50^EXP(Parameter!$D$212)</f>
        <v>0.38574836593774953</v>
      </c>
      <c r="CG50" s="90">
        <f>$E50^EXP(Parameter!$D$204)</f>
        <v>0.15708010716071555</v>
      </c>
      <c r="CH50" s="91">
        <f>$D50^EXP(Parameter!$D$213)</f>
        <v>0.25773519910295412</v>
      </c>
      <c r="CI50" s="90">
        <f>$E50^EXP(Parameter!$D$205)</f>
        <v>0.19940783545317439</v>
      </c>
      <c r="CJ50" s="91">
        <f>$D50^EXP(Parameter!$D$210)</f>
        <v>0.20403121933288576</v>
      </c>
      <c r="CK50" s="90">
        <f>$E50^EXP(Parameter!$D$202)</f>
        <v>7.1748735684216705E-2</v>
      </c>
      <c r="CL50" s="12">
        <f>$D50^EXP(Parameter!$D$170+Parameter!$D$177*(LN($B50/30.2*21)))</f>
        <v>0.259193527654908</v>
      </c>
      <c r="CM50" s="12">
        <f>$D50^EXP(Parameter!$D$155+Parameter!$D$162*(LN($B50/30.2*21)))</f>
        <v>0.49974714745520449</v>
      </c>
      <c r="CN50" s="12">
        <f>$D50^EXP(Parameter!$D$171+Parameter!$D$178*(LN($B50/30.2*21)))</f>
        <v>0.25074465128499374</v>
      </c>
      <c r="CO50" s="12">
        <f>$D50^EXP(Parameter!$D$156+Parameter!$D$163*(LN($B50/30.2*21)))</f>
        <v>0.49546697727152234</v>
      </c>
      <c r="CP50" s="12">
        <f>$D50^EXP(Parameter!$D$173+Parameter!$D$180*(LN($B50/30.2*21)))</f>
        <v>0.24934823094748509</v>
      </c>
      <c r="CQ50" s="12">
        <f>$D50^EXP(Parameter!$D$158+Parameter!$D$165*(LN($B50/30.2*21)))</f>
        <v>0.54745828323650869</v>
      </c>
      <c r="CR50" s="12">
        <f>$D50^EXP(Parameter!$D$174+Parameter!$D$181*(LN($B50/30.2*21)))</f>
        <v>0.3066117788508893</v>
      </c>
      <c r="CS50" s="12">
        <f>$D50^EXP(Parameter!$D$159+Parameter!$D$166*(LN($B50/30.2*21)))</f>
        <v>0.55259465156562282</v>
      </c>
      <c r="CT50" s="12">
        <f>$D50^EXP(Parameter!$D$175+Parameter!$D$182*(LN($B50/30.2*21)))</f>
        <v>0.18376625894242729</v>
      </c>
      <c r="CU50" s="12">
        <f>$D50^EXP(Parameter!$D$160+Parameter!$D$167*(LN($B50/30.2*21)))</f>
        <v>0.43464028900394702</v>
      </c>
      <c r="CV50" s="12">
        <f>$D50^EXP(Parameter!$D$172+Parameter!$D$179*(LN($B50/30.2*21)))</f>
        <v>0.16325853162097645</v>
      </c>
      <c r="CW50" s="41">
        <f>$D50^EXP(Parameter!$D$157+Parameter!$D$164*(LN($B50/30.2*21)))</f>
        <v>0.16051933378979524</v>
      </c>
      <c r="CX50" s="12">
        <f t="shared" si="2"/>
        <v>0.15493018771713499</v>
      </c>
      <c r="CY50" s="85">
        <v>9.3745343314622295E-2</v>
      </c>
      <c r="CZ50" s="12">
        <f t="shared" si="3"/>
        <v>0.21157477466610275</v>
      </c>
      <c r="DA50" s="85">
        <v>0.13747417418515601</v>
      </c>
      <c r="DB50" s="12">
        <f t="shared" si="4"/>
        <v>0.19923947647413398</v>
      </c>
      <c r="DC50" s="41">
        <v>0.16331540085968099</v>
      </c>
      <c r="DD50" s="12">
        <f t="shared" si="5"/>
        <v>0.18536774908764517</v>
      </c>
      <c r="DE50" s="85">
        <v>0.14764542113517201</v>
      </c>
      <c r="DF50" s="12">
        <f t="shared" si="6"/>
        <v>9.4559360152389318E-2</v>
      </c>
      <c r="DG50" s="41">
        <v>9.4581504811430697E-2</v>
      </c>
      <c r="DH50" s="12">
        <f t="shared" si="7"/>
        <v>0.1380239147821388</v>
      </c>
      <c r="DI50" s="41">
        <v>1.37054390718975E-2</v>
      </c>
      <c r="DJ50" s="46">
        <v>45</v>
      </c>
      <c r="DK50" s="44">
        <v>2.0476884566986001E-2</v>
      </c>
      <c r="DL50" s="44">
        <v>3.8612043275376401E-2</v>
      </c>
      <c r="DM50" s="44">
        <v>6.0445824890135301E-2</v>
      </c>
      <c r="DN50" s="44">
        <v>5.06696084912516E-2</v>
      </c>
      <c r="DO50" s="44">
        <v>0.109274676575292</v>
      </c>
      <c r="DP50" s="44">
        <v>9.5932468956775693E-2</v>
      </c>
      <c r="DQ50" s="44">
        <v>0.116188997707486</v>
      </c>
      <c r="DR50" s="45">
        <v>0.20923949448079401</v>
      </c>
      <c r="DS50" s="45">
        <v>0.27901118633148603</v>
      </c>
      <c r="DT50" s="45">
        <v>0.26180307137527598</v>
      </c>
      <c r="DU50" s="45">
        <v>0.21532803087292399</v>
      </c>
      <c r="DV50" s="45">
        <v>0.27161363101394798</v>
      </c>
      <c r="DW50" s="45">
        <v>0.35921779786293501</v>
      </c>
      <c r="DX50" s="45">
        <v>0.238361226946666</v>
      </c>
    </row>
    <row r="51" spans="1:128">
      <c r="A51" s="43">
        <f t="shared" si="0"/>
        <v>3.7726027397260276</v>
      </c>
      <c r="B51" s="18">
        <v>47</v>
      </c>
      <c r="C51" s="12">
        <v>1012</v>
      </c>
      <c r="D51" s="12">
        <v>0.200859438918192</v>
      </c>
      <c r="E51" s="12">
        <v>2.1566427523382298E-2</v>
      </c>
      <c r="F51" s="92">
        <f>$D51^Parameter!$D$325</f>
        <v>0.28592751594194388</v>
      </c>
      <c r="G51" s="92">
        <f>$E51^Parameter!$D$318</f>
        <v>6.3142287503960101E-2</v>
      </c>
      <c r="H51" s="92">
        <f>$D51^Parameter!$D$326</f>
        <v>0.27689416003861372</v>
      </c>
      <c r="I51" s="92">
        <f>$E51^Parameter!$D$319</f>
        <v>8.5825838393216294E-2</v>
      </c>
      <c r="J51" s="92">
        <f>$D51^Parameter!$D$328</f>
        <v>0.29430923567209294</v>
      </c>
      <c r="K51" s="92">
        <f>$E51^Parameter!$D$321</f>
        <v>0.18275267692173466</v>
      </c>
      <c r="L51" s="92">
        <f>$D51^Parameter!$D$329</f>
        <v>0.4070236619849783</v>
      </c>
      <c r="M51" s="92">
        <f>$E51^Parameter!$D$322</f>
        <v>0.15259887187766683</v>
      </c>
      <c r="N51" s="92">
        <f>$D51^Parameter!$D$330</f>
        <v>0.27248507452102638</v>
      </c>
      <c r="O51" s="92">
        <f>$E51^Parameter!$D$323</f>
        <v>0.21553176435397853</v>
      </c>
      <c r="P51" s="92">
        <f>$D51^Parameter!$D$327</f>
        <v>0.21694688433651038</v>
      </c>
      <c r="Q51" s="92">
        <f>$E51^Parameter!$D$320</f>
        <v>6.4612663195720926E-2</v>
      </c>
      <c r="R51" s="12">
        <f>$D51^EXP(Parameter!$D$96+Parameter!$D$103*(($B51/30.2*21)^(1)))</f>
        <v>0.1464565842696598</v>
      </c>
      <c r="S51" s="12">
        <f>$E51^EXP(Parameter!$D$81+Parameter!$D$88*($B51/30.2*21)^(-2))</f>
        <v>9.4542402565225864E-2</v>
      </c>
      <c r="T51" s="12">
        <f>$D51^EXP(Parameter!$D$97+Parameter!$D$104*(($B51*21/30.2)^(1)))</f>
        <v>0.20459392238180918</v>
      </c>
      <c r="U51" s="12">
        <f>$E51^EXP(Parameter!$D$82+Parameter!$D$89*($B51/30.2*21)^(-2))</f>
        <v>0.11612483068956135</v>
      </c>
      <c r="V51" s="12">
        <f>$D51^EXP(Parameter!$D$99+Parameter!$D$106*(($B51*21/30.2)^(1)))</f>
        <v>0.19153451719294071</v>
      </c>
      <c r="W51" s="12">
        <f>$E51^EXP(Parameter!$D$84+Parameter!$D$91*($B51/30.2*21)^(-2))</f>
        <v>0.22485740762315284</v>
      </c>
      <c r="X51" s="12">
        <f>$D51^EXP(Parameter!$D$100+Parameter!$D$107*(($B51*21/30.2)^(1)))</f>
        <v>0.17405839553371469</v>
      </c>
      <c r="Y51" s="12">
        <f>$E51^EXP(Parameter!$D$85+Parameter!$D$92*($B51/30.2*21)^(-2))</f>
        <v>0.18629116966456077</v>
      </c>
      <c r="Z51" s="12">
        <f>$D51^EXP(Parameter!$D$101+Parameter!$D$108*(($B51*21/30.2)^(1)))</f>
        <v>8.6880717196606741E-2</v>
      </c>
      <c r="AA51" s="12">
        <f>$E51^EXP(Parameter!$D$86+Parameter!$D$93*($B51/30.2*21)^(-2))</f>
        <v>0.21691193053897395</v>
      </c>
      <c r="AB51" s="12">
        <f>$D51^EXP(Parameter!$D$98+Parameter!$D$105*(($B51*21/30.2)^(1)))</f>
        <v>0.13168643717840336</v>
      </c>
      <c r="AC51" s="12">
        <f>$E51^EXP(Parameter!$D$83+Parameter!$D$90*($B51/30.2*21)^(-2))</f>
        <v>6.8121192587326448E-2</v>
      </c>
      <c r="AD51" s="87">
        <f>$D51^EXP(Parameter!$D$133+Parameter!$D$140*(($B51*21/30.2)^(-0.5))+Parameter!$D$147*((LN($B51*21/30.2))))</f>
        <v>0.10504439823722259</v>
      </c>
      <c r="AE51" s="12">
        <f>$E51^EXP(Parameter!$D$111+Parameter!$D$118*(($B51*21/30.2)^(-1))+Parameter!$D$125*(($B51*21/30.2)^(-0.5)))</f>
        <v>0.19517371589597504</v>
      </c>
      <c r="AF51" s="12">
        <f>$D51^EXP(Parameter!$D$134+Parameter!$D$141*(($B51*21/30.2)^(-0.5))+Parameter!$D$148*((LN($B51*21/30.2))))</f>
        <v>0.16533459414627613</v>
      </c>
      <c r="AG51" s="12">
        <f>$E51^EXP(Parameter!$D$112+Parameter!$D$119*(($B51*21/30.2)^(-1))+Parameter!$D$126*(($B51*21/30.2)^(-0.5)))</f>
        <v>0.1182376831281139</v>
      </c>
      <c r="AH51" s="12">
        <f>$D51^EXP(Parameter!$D$136+Parameter!$D$143*(($B51*21/30.2)^(-0.5))+Parameter!$D$150*((LN($B51*21/30.2))))</f>
        <v>0.12011868011572073</v>
      </c>
      <c r="AI51" s="12">
        <f>$E51^EXP(Parameter!$D$114+Parameter!$D$121*(($B51*21/30.2)^(-1))+Parameter!$D$128*(($B51*21/30.2)^(-0.5)))</f>
        <v>6.256944219664265E-2</v>
      </c>
      <c r="AJ51" s="12">
        <f>$D51^EXP(Parameter!$D$137+Parameter!$D$144*(($B51*21/30.2)^(-0.5))+Parameter!$D$151*((LN($B51*21/30.2))))</f>
        <v>0.1409578807504126</v>
      </c>
      <c r="AK51" s="12">
        <f>$E51^EXP(Parameter!$D$115+Parameter!$D$122*(($B51*21/30.2)^(-1))+Parameter!$D$129*(($B51*21/30.2)^(-0.5)))</f>
        <v>0.12719964322071445</v>
      </c>
      <c r="AL51" s="12">
        <f>$D51^EXP(Parameter!$D$138+Parameter!$D$145*(($B51*21/30.2)^(-0.5))+Parameter!$D$152*((LN($B51*21/30.2))))</f>
        <v>1.7145928261719044E-2</v>
      </c>
      <c r="AM51" s="12">
        <f>$E51^EXP(Parameter!$D$116+Parameter!$D$123*(($B51*21/30.2)^(-1))+Parameter!$D$130*(($B51*21/30.2)^(-0.5)))</f>
        <v>3.2910458288352949E-2</v>
      </c>
      <c r="AN51" s="12">
        <f>$D51^EXP(Parameter!$D$135+Parameter!$D$142*(($B51*21/30.2)^(-0.5))+Parameter!$D$149*((LN($B51*21/30.2))))</f>
        <v>9.6755445471685186E-2</v>
      </c>
      <c r="AO51" s="12">
        <f>$E51^EXP(Parameter!$D$113+Parameter!$D$120*(($B51*21/30.2)^(-1))+Parameter!$D$127*(($B51*21/30.2)^(-0.5)))</f>
        <v>1.3820588962283234E-3</v>
      </c>
      <c r="AP51" s="87">
        <f>$D51^EXP(Parameter!$D$304+Parameter!$D$310*((LN($B51*21/30.2))))</f>
        <v>0.26664803031517859</v>
      </c>
      <c r="AQ51" s="88">
        <f>$E51^EXP(Parameter!$D$290+Parameter!$D$296*((LN($B51*21/30.2))))</f>
        <v>9.0803526653875463E-2</v>
      </c>
      <c r="AR51" s="12">
        <f>$D51^EXP(Parameter!$D$305+Parameter!$D$311*((LN($B51*21/30.2))))</f>
        <v>0.2548150425298133</v>
      </c>
      <c r="AS51" s="88">
        <f>$E51^EXP(Parameter!$D$291+Parameter!$D$297*((LN($B51*21/30.2))))</f>
        <v>0.11323086037973547</v>
      </c>
      <c r="AT51" s="12">
        <f>$D51^EXP(Parameter!$D$305+Parameter!$D$307-Parameter!$D$306+(Parameter!$D$311+Parameter!$D$313-Parameter!$D$312)*((LN($B51*21/30.2))))</f>
        <v>0.26193693757264841</v>
      </c>
      <c r="AU51" s="88">
        <f>$E51^EXP(Parameter!$D$291+Parameter!$D$293-Parameter!$D$292+(Parameter!$D$297+Parameter!$D$299-Parameter!$D$298)*((LN($B51*21/30.2))))</f>
        <v>0.18373021635372339</v>
      </c>
      <c r="AV51" s="12">
        <f>$D51^EXP(Parameter!$D$308+Parameter!$D$314*((LN($B51*21/30.2))))</f>
        <v>0.35312123828498398</v>
      </c>
      <c r="AW51" s="88">
        <f>$E51^EXP(Parameter!$D$294+Parameter!$D$300*((LN($B51*21/30.2))))</f>
        <v>0.15355339390034567</v>
      </c>
      <c r="AX51" s="12">
        <f>$D51^EXP(Parameter!$D$305+Parameter!$D$309-Parameter!$D$306+(Parameter!$D$311+Parameter!$D$315-Parameter!$D$312)*((LN($B51*21/30.2))))</f>
        <v>0.23299918066371758</v>
      </c>
      <c r="AY51" s="88">
        <f>$E51^EXP(Parameter!$D$291+Parameter!$D$295-Parameter!$D$292+(Parameter!$D$297+Parameter!$D$301-Parameter!$D$298)*((LN($B51*21/30.2))))</f>
        <v>0.11267154585228108</v>
      </c>
      <c r="AZ51" s="12">
        <f>$D51^EXP(Parameter!D$305-Parameter!D$306+(Parameter!D$311-Parameter!D$312)*((LN($B51*21/30.2))))</f>
        <v>0.18627135719640567</v>
      </c>
      <c r="BA51" s="88">
        <f>$E51^EXP(Parameter!$D$291-Parameter!$D$292+(Parameter!$D$297-Parameter!$D$298)*((LN($B51*21/30.2))))</f>
        <v>2.634114392699527E-2</v>
      </c>
      <c r="BB51" s="89">
        <f>$D51^EXP(Parameter!$D$231)</f>
        <v>0.2225440129195819</v>
      </c>
      <c r="BC51" s="90">
        <f>$E51^EXP(Parameter!$D$216)</f>
        <v>4.7005992594013286E-2</v>
      </c>
      <c r="BD51" s="91">
        <f>$D51^EXP(Parameter!$D$232)</f>
        <v>0.28397378226409148</v>
      </c>
      <c r="BE51" s="90">
        <f>$E51^EXP(Parameter!$D$217)</f>
        <v>0.10033219181598087</v>
      </c>
      <c r="BF51" s="91">
        <f>$D51^EXP(Parameter!$D$234)</f>
        <v>0.18374414058436253</v>
      </c>
      <c r="BG51" s="91">
        <f>$E51^EXP(Parameter!$D$219)</f>
        <v>0.15537897440667059</v>
      </c>
      <c r="BH51" s="91">
        <f>$D51^EXP(Parameter!$D$235)</f>
        <v>0.40416202750149477</v>
      </c>
      <c r="BI51" s="91">
        <f>$E51^EXP(Parameter!$D$220)</f>
        <v>0.17105373929507472</v>
      </c>
      <c r="BJ51" s="91">
        <f>$D51^EXP(Parameter!$D$236)</f>
        <v>0.16815702688861436</v>
      </c>
      <c r="BK51" s="91">
        <f>$E51^EXP(Parameter!$D$221)</f>
        <v>0.45014308593676539</v>
      </c>
      <c r="BL51" s="91">
        <f>$D51^EXP(Parameter!$D$233)</f>
        <v>0.26587174248766432</v>
      </c>
      <c r="BM51" s="91">
        <f>$E51^EXP(Parameter!$D$218)</f>
        <v>0.15221185006430155</v>
      </c>
      <c r="BN51" s="90">
        <f>$D51^EXP(Parameter!$D$268)</f>
        <v>0.2279156636176371</v>
      </c>
      <c r="BO51" s="91">
        <f>$E51^EXP(Parameter!$D$246)</f>
        <v>4.6148989725509688E-2</v>
      </c>
      <c r="BP51" s="91">
        <f>$D51^EXP(Parameter!$D$269)</f>
        <v>0.30087053924082618</v>
      </c>
      <c r="BQ51" s="91">
        <f>$E51^EXP(Parameter!$D$247)</f>
        <v>0.10033219181598087</v>
      </c>
      <c r="BR51" s="91">
        <f>$D51^EXP(Parameter!$D$271)</f>
        <v>0.19732482658558603</v>
      </c>
      <c r="BS51" s="91">
        <f>$E51^EXP(Parameter!$D$249)</f>
        <v>0.15653815877323657</v>
      </c>
      <c r="BT51" s="91">
        <f>$D51^EXP(Parameter!$D$272)</f>
        <v>0.40452815654089597</v>
      </c>
      <c r="BU51" s="91">
        <f>$E51^EXP(Parameter!$D$250)</f>
        <v>0.17226375725175727</v>
      </c>
      <c r="BV51" s="91">
        <f>$D51^EXP(Parameter!$D$273)</f>
        <v>0.21390760797147193</v>
      </c>
      <c r="BW51" s="91">
        <f>$E51^EXP(Parameter!$D$251)</f>
        <v>0.43281829007344691</v>
      </c>
      <c r="BX51" s="91">
        <f>$D51^EXP(Parameter!$D$270)</f>
        <v>0.28576236533738558</v>
      </c>
      <c r="BY51" s="91">
        <f>$E51^EXP(Parameter!$D$248)</f>
        <v>0.15135338117441635</v>
      </c>
      <c r="BZ51" s="90">
        <f>$D51^EXP(Parameter!$D$208)</f>
        <v>0.28683660356607626</v>
      </c>
      <c r="CA51" s="90">
        <f>$E51^EXP(Parameter!$D$200)</f>
        <v>7.5422276937231109E-2</v>
      </c>
      <c r="CB51" s="90">
        <f>$D51^EXP(Parameter!$D$209)</f>
        <v>0.26516754928233655</v>
      </c>
      <c r="CC51" s="90">
        <f>$E51^EXP(Parameter!$D$201)</f>
        <v>9.4658940810779343E-2</v>
      </c>
      <c r="CD51" s="90">
        <f>$D51^EXP(Parameter!$D$211)</f>
        <v>0.27471164930952419</v>
      </c>
      <c r="CE51" s="90">
        <f>$E51^EXP(Parameter!$D$203)</f>
        <v>0.17744708591474068</v>
      </c>
      <c r="CF51" s="90">
        <f>$D51^EXP(Parameter!$D$212)</f>
        <v>0.37993743063185492</v>
      </c>
      <c r="CG51" s="90">
        <f>$E51^EXP(Parameter!$D$204)</f>
        <v>0.15278542749719071</v>
      </c>
      <c r="CH51" s="91">
        <f>$D51^EXP(Parameter!$D$213)</f>
        <v>0.25222673394716755</v>
      </c>
      <c r="CI51" s="90">
        <f>$E51^EXP(Parameter!$D$205)</f>
        <v>0.19465019353879257</v>
      </c>
      <c r="CJ51" s="91">
        <f>$D51^EXP(Parameter!$D$210)</f>
        <v>0.19892850810969792</v>
      </c>
      <c r="CK51" s="90">
        <f>$E51^EXP(Parameter!$D$202)</f>
        <v>6.8972887173331845E-2</v>
      </c>
      <c r="CL51" s="12">
        <f>$D51^EXP(Parameter!$D$170+Parameter!$D$177*(LN($B51/30.2*21)))</f>
        <v>0.25310065258461328</v>
      </c>
      <c r="CM51" s="12">
        <f>$D51^EXP(Parameter!$D$155+Parameter!$D$162*(LN($B51/30.2*21)))</f>
        <v>0.49615496456475</v>
      </c>
      <c r="CN51" s="12">
        <f>$D51^EXP(Parameter!$D$171+Parameter!$D$178*(LN($B51/30.2*21)))</f>
        <v>0.24497420730482944</v>
      </c>
      <c r="CO51" s="12">
        <f>$D51^EXP(Parameter!$D$156+Parameter!$D$163*(LN($B51/30.2*21)))</f>
        <v>0.49106568509245241</v>
      </c>
      <c r="CP51" s="12">
        <f>$D51^EXP(Parameter!$D$173+Parameter!$D$180*(LN($B51/30.2*21)))</f>
        <v>0.24337989639657692</v>
      </c>
      <c r="CQ51" s="12">
        <f>$D51^EXP(Parameter!$D$158+Parameter!$D$165*(LN($B51/30.2*21)))</f>
        <v>0.54261316382131419</v>
      </c>
      <c r="CR51" s="12">
        <f>$D51^EXP(Parameter!$D$174+Parameter!$D$181*(LN($B51/30.2*21)))</f>
        <v>0.29942185619345552</v>
      </c>
      <c r="CS51" s="12">
        <f>$D51^EXP(Parameter!$D$159+Parameter!$D$166*(LN($B51/30.2*21)))</f>
        <v>0.54836785670106436</v>
      </c>
      <c r="CT51" s="12">
        <f>$D51^EXP(Parameter!$D$175+Parameter!$D$182*(LN($B51/30.2*21)))</f>
        <v>0.17758286423149083</v>
      </c>
      <c r="CU51" s="12">
        <f>$D51^EXP(Parameter!$D$160+Parameter!$D$167*(LN($B51/30.2*21)))</f>
        <v>0.42747827744054445</v>
      </c>
      <c r="CV51" s="12">
        <f>$D51^EXP(Parameter!$D$172+Parameter!$D$179*(LN($B51/30.2*21)))</f>
        <v>0.15793339889054112</v>
      </c>
      <c r="CW51" s="41">
        <f>$D51^EXP(Parameter!$D$157+Parameter!$D$164*(LN($B51/30.2*21)))</f>
        <v>0.15412412260022104</v>
      </c>
      <c r="CX51" s="12">
        <f t="shared" si="2"/>
        <v>0.1464565842696598</v>
      </c>
      <c r="CY51" s="85">
        <v>9.0837622152324202E-2</v>
      </c>
      <c r="CZ51" s="12">
        <f t="shared" si="3"/>
        <v>0.20459392238180918</v>
      </c>
      <c r="DA51" s="85">
        <v>0.13353896497995399</v>
      </c>
      <c r="DB51" s="12">
        <f t="shared" si="4"/>
        <v>0.19153451719294071</v>
      </c>
      <c r="DC51" s="41">
        <v>0.156634706687938</v>
      </c>
      <c r="DD51" s="12">
        <f t="shared" si="5"/>
        <v>0.17405839553371469</v>
      </c>
      <c r="DE51" s="85">
        <v>0.142268650264672</v>
      </c>
      <c r="DF51" s="12">
        <f t="shared" si="6"/>
        <v>8.6880717196606741E-2</v>
      </c>
      <c r="DG51" s="41">
        <v>8.7150979744401405E-2</v>
      </c>
      <c r="DH51" s="12">
        <f t="shared" si="7"/>
        <v>0.13168643717840336</v>
      </c>
      <c r="DI51" s="41">
        <v>1.2950779026944199E-2</v>
      </c>
      <c r="DJ51" s="46">
        <v>46</v>
      </c>
      <c r="DK51" s="44">
        <v>1.92392372633471E-2</v>
      </c>
      <c r="DL51" s="44">
        <v>3.6524158943869602E-2</v>
      </c>
      <c r="DM51" s="44">
        <v>5.7469656977252398E-2</v>
      </c>
      <c r="DN51" s="44">
        <v>4.807641241354E-2</v>
      </c>
      <c r="DO51" s="44">
        <v>0.104652977376114</v>
      </c>
      <c r="DP51" s="44">
        <v>9.17225567823194E-2</v>
      </c>
      <c r="DQ51" s="44">
        <v>0.111363506448455</v>
      </c>
      <c r="DR51" s="45">
        <v>0.204067726965695</v>
      </c>
      <c r="DS51" s="45">
        <v>0.272944266146328</v>
      </c>
      <c r="DT51" s="45">
        <v>0.25593153613820202</v>
      </c>
      <c r="DU51" s="45">
        <v>0.21006689518074001</v>
      </c>
      <c r="DV51" s="45">
        <v>0.26562874875877801</v>
      </c>
      <c r="DW51" s="45">
        <v>0.352441848334904</v>
      </c>
      <c r="DX51" s="45">
        <v>0.232782065997959</v>
      </c>
    </row>
    <row r="52" spans="1:128">
      <c r="A52" s="43">
        <f t="shared" si="0"/>
        <v>3.8328767123287673</v>
      </c>
      <c r="B52" s="18">
        <v>48</v>
      </c>
      <c r="C52" s="12">
        <v>1034</v>
      </c>
      <c r="D52" s="12">
        <v>0.19592210974028301</v>
      </c>
      <c r="E52" s="12">
        <v>2.03941119428145E-2</v>
      </c>
      <c r="F52" s="92">
        <f>$D52^Parameter!$D$325</f>
        <v>0.28043039907318623</v>
      </c>
      <c r="G52" s="92">
        <f>$E52^Parameter!$D$318</f>
        <v>6.0651766612096848E-2</v>
      </c>
      <c r="H52" s="92">
        <f>$D52^Parameter!$D$326</f>
        <v>0.27143557015984016</v>
      </c>
      <c r="I52" s="92">
        <f>$E52^Parameter!$D$319</f>
        <v>8.2810054646824047E-2</v>
      </c>
      <c r="J52" s="92">
        <f>$D52^Parameter!$D$328</f>
        <v>0.28878031643024937</v>
      </c>
      <c r="K52" s="92">
        <f>$E52^Parameter!$D$321</f>
        <v>0.17828328425673304</v>
      </c>
      <c r="L52" s="92">
        <f>$D52^Parameter!$D$329</f>
        <v>0.4013901689227129</v>
      </c>
      <c r="M52" s="92">
        <f>$E52^Parameter!$D$322</f>
        <v>0.14847637348276604</v>
      </c>
      <c r="N52" s="92">
        <f>$D52^Parameter!$D$330</f>
        <v>0.26704693236092047</v>
      </c>
      <c r="O52" s="92">
        <f>$E52^Parameter!$D$323</f>
        <v>0.2107666629922712</v>
      </c>
      <c r="P52" s="92">
        <f>$D52^Parameter!$D$327</f>
        <v>0.21186706151716361</v>
      </c>
      <c r="Q52" s="92">
        <f>$E52^Parameter!$D$320</f>
        <v>6.2084962958805008E-2</v>
      </c>
      <c r="R52" s="12">
        <f>$D52^EXP(Parameter!$D$96+Parameter!$D$103*(($B52/30.2*21)^(1)))</f>
        <v>0.13832736668046433</v>
      </c>
      <c r="S52" s="12">
        <f>$E52^EXP(Parameter!$D$81+Parameter!$D$88*($B52/30.2*21)^(-2))</f>
        <v>9.1353673599888899E-2</v>
      </c>
      <c r="T52" s="12">
        <f>$D52^EXP(Parameter!$D$97+Parameter!$D$104*(($B52*21/30.2)^(1)))</f>
        <v>0.1978355116132155</v>
      </c>
      <c r="U52" s="12">
        <f>$E52^EXP(Parameter!$D$82+Parameter!$D$89*($B52/30.2*21)^(-2))</f>
        <v>0.11254215185661982</v>
      </c>
      <c r="V52" s="12">
        <f>$D52^EXP(Parameter!$D$99+Parameter!$D$106*(($B52*21/30.2)^(1)))</f>
        <v>0.18408171009440552</v>
      </c>
      <c r="W52" s="12">
        <f>$E52^EXP(Parameter!$D$84+Parameter!$D$91*($B52/30.2*21)^(-2))</f>
        <v>0.22003174569101336</v>
      </c>
      <c r="X52" s="12">
        <f>$D52^EXP(Parameter!$D$100+Parameter!$D$107*(($B52*21/30.2)^(1)))</f>
        <v>0.16318019245176635</v>
      </c>
      <c r="Y52" s="12">
        <f>$E52^EXP(Parameter!$D$85+Parameter!$D$92*($B52/30.2*21)^(-2))</f>
        <v>0.18179198865471963</v>
      </c>
      <c r="Z52" s="12">
        <f>$D52^EXP(Parameter!$D$101+Parameter!$D$108*(($B52*21/30.2)^(1)))</f>
        <v>7.9668367666914403E-2</v>
      </c>
      <c r="AA52" s="12">
        <f>$E52^EXP(Parameter!$D$86+Parameter!$D$93*($B52/30.2*21)^(-2))</f>
        <v>0.21212981935885891</v>
      </c>
      <c r="AB52" s="12">
        <f>$D52^EXP(Parameter!$D$98+Parameter!$D$105*(($B52*21/30.2)^(1)))</f>
        <v>0.12560995874817393</v>
      </c>
      <c r="AC52" s="12">
        <f>$E52^EXP(Parameter!$D$83+Parameter!$D$90*($B52/30.2*21)^(-2))</f>
        <v>6.5503996549009874E-2</v>
      </c>
      <c r="AD52" s="87">
        <f>$D52^EXP(Parameter!$D$133+Parameter!$D$140*(($B52*21/30.2)^(-0.5))+Parameter!$D$147*((LN($B52*21/30.2))))</f>
        <v>9.7468893925283503E-2</v>
      </c>
      <c r="AE52" s="12">
        <f>$E52^EXP(Parameter!$D$111+Parameter!$D$118*(($B52*21/30.2)^(-1))+Parameter!$D$125*(($B52*21/30.2)^(-0.5)))</f>
        <v>0.19223915198310565</v>
      </c>
      <c r="AF52" s="12">
        <f>$D52^EXP(Parameter!$D$134+Parameter!$D$141*(($B52*21/30.2)^(-0.5))+Parameter!$D$148*((LN($B52*21/30.2))))</f>
        <v>0.15859701551508903</v>
      </c>
      <c r="AG52" s="12">
        <f>$E52^EXP(Parameter!$D$112+Parameter!$D$119*(($B52*21/30.2)^(-1))+Parameter!$D$126*(($B52*21/30.2)^(-0.5)))</f>
        <v>0.11474592457969508</v>
      </c>
      <c r="AH52" s="12">
        <f>$D52^EXP(Parameter!$D$136+Parameter!$D$143*(($B52*21/30.2)^(-0.5))+Parameter!$D$150*((LN($B52*21/30.2))))</f>
        <v>0.11239375183376253</v>
      </c>
      <c r="AI52" s="12">
        <f>$E52^EXP(Parameter!$D$114+Parameter!$D$121*(($B52*21/30.2)^(-1))+Parameter!$D$128*(($B52*21/30.2)^(-0.5)))</f>
        <v>5.8881351567635826E-2</v>
      </c>
      <c r="AJ52" s="12">
        <f>$D52^EXP(Parameter!$D$137+Parameter!$D$144*(($B52*21/30.2)^(-0.5))+Parameter!$D$151*((LN($B52*21/30.2))))</f>
        <v>0.13114753732162848</v>
      </c>
      <c r="AK52" s="12">
        <f>$E52^EXP(Parameter!$D$115+Parameter!$D$122*(($B52*21/30.2)^(-1))+Parameter!$D$129*(($B52*21/30.2)^(-0.5)))</f>
        <v>0.12302636488212985</v>
      </c>
      <c r="AL52" s="12">
        <f>$D52^EXP(Parameter!$D$138+Parameter!$D$145*(($B52*21/30.2)^(-0.5))+Parameter!$D$152*((LN($B52*21/30.2))))</f>
        <v>1.4256085130069143E-2</v>
      </c>
      <c r="AM52" s="12">
        <f>$E52^EXP(Parameter!$D$116+Parameter!$D$123*(($B52*21/30.2)^(-1))+Parameter!$D$130*(($B52*21/30.2)^(-0.5)))</f>
        <v>3.0446477289245669E-2</v>
      </c>
      <c r="AN52" s="12">
        <f>$D52^EXP(Parameter!$D$135+Parameter!$D$142*(($B52*21/30.2)^(-0.5))+Parameter!$D$149*((LN($B52*21/30.2))))</f>
        <v>9.1445842918946085E-2</v>
      </c>
      <c r="AO52" s="12">
        <f>$E52^EXP(Parameter!$D$113+Parameter!$D$120*(($B52*21/30.2)^(-1))+Parameter!$D$127*(($B52*21/30.2)^(-0.5)))</f>
        <v>1.1775482291070487E-3</v>
      </c>
      <c r="AP52" s="87">
        <f>$D52^EXP(Parameter!$D$304+Parameter!$D$310*((LN($B52*21/30.2))))</f>
        <v>0.26030035798049167</v>
      </c>
      <c r="AQ52" s="88">
        <f>$E52^EXP(Parameter!$D$290+Parameter!$D$296*((LN($B52*21/30.2))))</f>
        <v>8.8328137879254823E-2</v>
      </c>
      <c r="AR52" s="12">
        <f>$D52^EXP(Parameter!$D$305+Parameter!$D$311*((LN($B52*21/30.2))))</f>
        <v>0.24911584706760143</v>
      </c>
      <c r="AS52" s="88">
        <f>$E52^EXP(Parameter!$D$291+Parameter!$D$297*((LN($B52*21/30.2))))</f>
        <v>0.1099657694850307</v>
      </c>
      <c r="AT52" s="12">
        <f>$D52^EXP(Parameter!$D$305+Parameter!$D$307-Parameter!$D$306+(Parameter!$D$311+Parameter!$D$313-Parameter!$D$312)*((LN($B52*21/30.2))))</f>
        <v>0.25591974415374574</v>
      </c>
      <c r="AU52" s="88">
        <f>$E52^EXP(Parameter!$D$291+Parameter!$D$293-Parameter!$D$292+(Parameter!$D$297+Parameter!$D$299-Parameter!$D$298)*((LN($B52*21/30.2))))</f>
        <v>0.17904207321768034</v>
      </c>
      <c r="AV52" s="12">
        <f>$D52^EXP(Parameter!$D$308+Parameter!$D$314*((LN($B52*21/30.2))))</f>
        <v>0.34602007639783949</v>
      </c>
      <c r="AW52" s="88">
        <f>$E52^EXP(Parameter!$D$294+Parameter!$D$300*((LN($B52*21/30.2))))</f>
        <v>0.14946975085239814</v>
      </c>
      <c r="AX52" s="12">
        <f>$D52^EXP(Parameter!$D$305+Parameter!$D$309-Parameter!$D$306+(Parameter!$D$311+Parameter!$D$315-Parameter!$D$312)*((LN($B52*21/30.2))))</f>
        <v>0.22674807309858211</v>
      </c>
      <c r="AY52" s="88">
        <f>$E52^EXP(Parameter!$D$291+Parameter!$D$295-Parameter!$D$292+(Parameter!$D$297+Parameter!$D$301-Parameter!$D$298)*((LN($B52*21/30.2))))</f>
        <v>0.10739443734231391</v>
      </c>
      <c r="AZ52" s="12">
        <f>$D52^EXP(Parameter!D$305-Parameter!D$306+(Parameter!D$311-Parameter!D$312)*((LN($B52*21/30.2))))</f>
        <v>0.18076694665605084</v>
      </c>
      <c r="BA52" s="88">
        <f>$E52^EXP(Parameter!$D$291-Parameter!$D$292+(Parameter!$D$297-Parameter!$D$298)*((LN($B52*21/30.2))))</f>
        <v>2.4449414175469947E-2</v>
      </c>
      <c r="BB52" s="89">
        <f>$D52^EXP(Parameter!$D$231)</f>
        <v>0.21741898653787109</v>
      </c>
      <c r="BC52" s="90">
        <f>$E52^EXP(Parameter!$D$216)</f>
        <v>4.4958233833293816E-2</v>
      </c>
      <c r="BD52" s="91">
        <f>$D52^EXP(Parameter!$D$232)</f>
        <v>0.27848461969836069</v>
      </c>
      <c r="BE52" s="90">
        <f>$E52^EXP(Parameter!$D$217)</f>
        <v>9.7027165998908343E-2</v>
      </c>
      <c r="BF52" s="91">
        <f>$D52^EXP(Parameter!$D$234)</f>
        <v>0.17898019649173566</v>
      </c>
      <c r="BG52" s="91">
        <f>$E52^EXP(Parameter!$D$219)</f>
        <v>0.15122113906994433</v>
      </c>
      <c r="BH52" s="91">
        <f>$D52^EXP(Parameter!$D$235)</f>
        <v>0.39852454192613745</v>
      </c>
      <c r="BI52" s="91">
        <f>$E52^EXP(Parameter!$D$220)</f>
        <v>0.16670971048855834</v>
      </c>
      <c r="BJ52" s="91">
        <f>$D52^EXP(Parameter!$D$236)</f>
        <v>0.16357223028511381</v>
      </c>
      <c r="BK52" s="91">
        <f>$E52^EXP(Parameter!$D$221)</f>
        <v>0.44493914670537993</v>
      </c>
      <c r="BL52" s="91">
        <f>$D52^EXP(Parameter!$D$233)</f>
        <v>0.26046634025794319</v>
      </c>
      <c r="BM52" s="91">
        <f>$E52^EXP(Parameter!$D$218)</f>
        <v>0.14809432843478648</v>
      </c>
      <c r="BN52" s="90">
        <f>$D52^EXP(Parameter!$D$268)</f>
        <v>0.22274929194987544</v>
      </c>
      <c r="BO52" s="91">
        <f>$E52^EXP(Parameter!$D$246)</f>
        <v>4.412673547588232E-2</v>
      </c>
      <c r="BP52" s="91">
        <f>$D52^EXP(Parameter!$D$269)</f>
        <v>0.29531930371830484</v>
      </c>
      <c r="BQ52" s="91">
        <f>$E52^EXP(Parameter!$D$247)</f>
        <v>9.7027165998908343E-2</v>
      </c>
      <c r="BR52" s="91">
        <f>$D52^EXP(Parameter!$D$271)</f>
        <v>0.19242140448882511</v>
      </c>
      <c r="BS52" s="91">
        <f>$E52^EXP(Parameter!$D$249)</f>
        <v>0.15236580154120827</v>
      </c>
      <c r="BT52" s="91">
        <f>$D52^EXP(Parameter!$D$272)</f>
        <v>0.39889116428000815</v>
      </c>
      <c r="BU52" s="91">
        <f>$E52^EXP(Parameter!$D$250)</f>
        <v>0.16790624050508751</v>
      </c>
      <c r="BV52" s="91">
        <f>$D52^EXP(Parameter!$D$273)</f>
        <v>0.20885325767720553</v>
      </c>
      <c r="BW52" s="91">
        <f>$E52^EXP(Parameter!$D$251)</f>
        <v>0.42757010110418431</v>
      </c>
      <c r="BX52" s="91">
        <f>$D52^EXP(Parameter!$D$270)</f>
        <v>0.28026591285562985</v>
      </c>
      <c r="BY52" s="91">
        <f>$E52^EXP(Parameter!$D$248)</f>
        <v>0.14724694927051343</v>
      </c>
      <c r="BZ52" s="90">
        <f>$D52^EXP(Parameter!$D$208)</f>
        <v>0.28133585586409876</v>
      </c>
      <c r="CA52" s="90">
        <f>$E52^EXP(Parameter!$D$200)</f>
        <v>7.2635198297049841E-2</v>
      </c>
      <c r="CB52" s="90">
        <f>$D52^EXP(Parameter!$D$209)</f>
        <v>0.25976578163469849</v>
      </c>
      <c r="CC52" s="90">
        <f>$E52^EXP(Parameter!$D$201)</f>
        <v>9.1463207929709842E-2</v>
      </c>
      <c r="CD52" s="90">
        <f>$D52^EXP(Parameter!$D$211)</f>
        <v>0.2692630446008582</v>
      </c>
      <c r="CE52" s="90">
        <f>$E52^EXP(Parameter!$D$203)</f>
        <v>0.17303316651389114</v>
      </c>
      <c r="CF52" s="90">
        <f>$D52^EXP(Parameter!$D$212)</f>
        <v>0.37427897583531083</v>
      </c>
      <c r="CG52" s="90">
        <f>$E52^EXP(Parameter!$D$204)</f>
        <v>0.14866053520276301</v>
      </c>
      <c r="CH52" s="91">
        <f>$D52^EXP(Parameter!$D$213)</f>
        <v>0.24689697377393777</v>
      </c>
      <c r="CI52" s="90">
        <f>$E52^EXP(Parameter!$D$205)</f>
        <v>0.19006438743913134</v>
      </c>
      <c r="CJ52" s="91">
        <f>$D52^EXP(Parameter!$D$210)</f>
        <v>0.19400958264462961</v>
      </c>
      <c r="CK52" s="90">
        <f>$E52^EXP(Parameter!$D$202)</f>
        <v>6.6337690495205007E-2</v>
      </c>
      <c r="CL52" s="12">
        <f>$D52^EXP(Parameter!$D$170+Parameter!$D$177*(LN($B52/30.2*21)))</f>
        <v>0.2472054735282658</v>
      </c>
      <c r="CM52" s="12">
        <f>$D52^EXP(Parameter!$D$155+Parameter!$D$162*(LN($B52/30.2*21)))</f>
        <v>0.49265892995497096</v>
      </c>
      <c r="CN52" s="12">
        <f>$D52^EXP(Parameter!$D$171+Parameter!$D$178*(LN($B52/30.2*21)))</f>
        <v>0.23939376592382486</v>
      </c>
      <c r="CO52" s="12">
        <f>$D52^EXP(Parameter!$D$156+Parameter!$D$163*(LN($B52/30.2*21)))</f>
        <v>0.48677293689864731</v>
      </c>
      <c r="CP52" s="12">
        <f>$D52^EXP(Parameter!$D$173+Parameter!$D$180*(LN($B52/30.2*21)))</f>
        <v>0.23760901053770936</v>
      </c>
      <c r="CQ52" s="12">
        <f>$D52^EXP(Parameter!$D$158+Parameter!$D$165*(LN($B52/30.2*21)))</f>
        <v>0.53787319824983548</v>
      </c>
      <c r="CR52" s="12">
        <f>$D52^EXP(Parameter!$D$174+Parameter!$D$181*(LN($B52/30.2*21)))</f>
        <v>0.2924440053370731</v>
      </c>
      <c r="CS52" s="12">
        <f>$D52^EXP(Parameter!$D$159+Parameter!$D$166*(LN($B52/30.2*21)))</f>
        <v>0.54423869406098813</v>
      </c>
      <c r="CT52" s="12">
        <f>$D52^EXP(Parameter!$D$175+Parameter!$D$182*(LN($B52/30.2*21)))</f>
        <v>0.17164341094524629</v>
      </c>
      <c r="CU52" s="12">
        <f>$D52^EXP(Parameter!$D$160+Parameter!$D$167*(LN($B52/30.2*21)))</f>
        <v>0.42047914455139773</v>
      </c>
      <c r="CV52" s="12">
        <f>$D52^EXP(Parameter!$D$172+Parameter!$D$179*(LN($B52/30.2*21)))</f>
        <v>0.15282461529010238</v>
      </c>
      <c r="CW52" s="41">
        <f>$D52^EXP(Parameter!$D$157+Parameter!$D$164*(LN($B52/30.2*21)))</f>
        <v>0.14800625261734815</v>
      </c>
      <c r="CX52" s="12">
        <f t="shared" si="2"/>
        <v>0.13832736668046433</v>
      </c>
      <c r="CY52" s="85">
        <v>8.8042200863334599E-2</v>
      </c>
      <c r="CZ52" s="12">
        <f t="shared" si="3"/>
        <v>0.1978355116132155</v>
      </c>
      <c r="DA52" s="85">
        <v>0.12974530573746701</v>
      </c>
      <c r="DB52" s="12">
        <f t="shared" si="4"/>
        <v>0.18408171009440552</v>
      </c>
      <c r="DC52" s="41">
        <v>0.150189287055667</v>
      </c>
      <c r="DD52" s="12">
        <f t="shared" si="5"/>
        <v>0.16318019245176635</v>
      </c>
      <c r="DE52" s="85">
        <v>0.137086003535491</v>
      </c>
      <c r="DF52" s="12">
        <f t="shared" si="6"/>
        <v>7.9668367666914403E-2</v>
      </c>
      <c r="DG52" s="41">
        <v>8.0176070053723694E-2</v>
      </c>
      <c r="DH52" s="12">
        <f t="shared" si="7"/>
        <v>0.12560995874817393</v>
      </c>
      <c r="DI52" s="41">
        <v>1.23217989233064E-2</v>
      </c>
      <c r="DJ52" s="46">
        <v>47</v>
      </c>
      <c r="DK52" s="44">
        <v>1.8089458118247199E-2</v>
      </c>
      <c r="DL52" s="44">
        <v>3.4570015309111003E-2</v>
      </c>
      <c r="DM52" s="44">
        <v>5.4668151810572697E-2</v>
      </c>
      <c r="DN52" s="44">
        <v>4.5641021980602797E-2</v>
      </c>
      <c r="DO52" s="44">
        <v>0.10026601135845301</v>
      </c>
      <c r="DP52" s="44">
        <v>8.7734175057967004E-2</v>
      </c>
      <c r="DQ52" s="44">
        <v>0.106778830059774</v>
      </c>
      <c r="DR52" s="45">
        <v>0.19908240132080701</v>
      </c>
      <c r="DS52" s="45">
        <v>0.26707273625067601</v>
      </c>
      <c r="DT52" s="45">
        <v>0.250254372399485</v>
      </c>
      <c r="DU52" s="45">
        <v>0.20499352825690501</v>
      </c>
      <c r="DV52" s="45">
        <v>0.25983890588487302</v>
      </c>
      <c r="DW52" s="45">
        <v>0.34585764253539703</v>
      </c>
      <c r="DX52" s="45">
        <v>0.227394690872877</v>
      </c>
    </row>
    <row r="53" spans="1:128">
      <c r="A53" s="43">
        <f t="shared" si="0"/>
        <v>3.893150684931507</v>
      </c>
      <c r="B53" s="18">
        <v>49</v>
      </c>
      <c r="C53" s="12">
        <v>1056</v>
      </c>
      <c r="D53" s="12">
        <v>0.191159709718312</v>
      </c>
      <c r="E53" s="12">
        <v>1.92990031922095E-2</v>
      </c>
      <c r="F53" s="92">
        <f>$D53^Parameter!$D$325</f>
        <v>0.27509909560668139</v>
      </c>
      <c r="G53" s="92">
        <f>$E53^Parameter!$D$318</f>
        <v>5.828879967793129E-2</v>
      </c>
      <c r="H53" s="92">
        <f>$D53^Parameter!$D$326</f>
        <v>0.26614425130800518</v>
      </c>
      <c r="I53" s="92">
        <f>$E53^Parameter!$D$319</f>
        <v>7.9935983348825138E-2</v>
      </c>
      <c r="J53" s="92">
        <f>$D53^Parameter!$D$328</f>
        <v>0.28341578060178707</v>
      </c>
      <c r="K53" s="92">
        <f>$E53^Parameter!$D$321</f>
        <v>0.17397704534282046</v>
      </c>
      <c r="L53" s="92">
        <f>$D53^Parameter!$D$329</f>
        <v>0.39589677403849072</v>
      </c>
      <c r="M53" s="92">
        <f>$E53^Parameter!$D$322</f>
        <v>0.1445147214728911</v>
      </c>
      <c r="N53" s="92">
        <f>$D53^Parameter!$D$330</f>
        <v>0.26177673911585825</v>
      </c>
      <c r="O53" s="92">
        <f>$E53^Parameter!$D$323</f>
        <v>0.20616453137385871</v>
      </c>
      <c r="P53" s="92">
        <f>$D53^Parameter!$D$327</f>
        <v>0.20696139210996992</v>
      </c>
      <c r="Q53" s="92">
        <f>$E53^Parameter!$D$320</f>
        <v>5.9685921426914812E-2</v>
      </c>
      <c r="R53" s="12">
        <f>$D53^EXP(Parameter!$D$96+Parameter!$D$103*(($B53/30.2*21)^(1)))</f>
        <v>0.13053472837517852</v>
      </c>
      <c r="S53" s="12">
        <f>$E53^EXP(Parameter!$D$81+Parameter!$D$88*($B53/30.2*21)^(-2))</f>
        <v>8.8310275359824136E-2</v>
      </c>
      <c r="T53" s="12">
        <f>$D53^EXP(Parameter!$D$97+Parameter!$D$104*(($B53*21/30.2)^(1)))</f>
        <v>0.19129169465078602</v>
      </c>
      <c r="U53" s="12">
        <f>$E53^EXP(Parameter!$D$82+Parameter!$D$89*($B53/30.2*21)^(-2))</f>
        <v>0.10911268632469677</v>
      </c>
      <c r="V53" s="12">
        <f>$D53^EXP(Parameter!$D$99+Parameter!$D$106*(($B53*21/30.2)^(1)))</f>
        <v>0.17687367124308342</v>
      </c>
      <c r="W53" s="12">
        <f>$E53^EXP(Parameter!$D$84+Parameter!$D$91*($B53/30.2*21)^(-2))</f>
        <v>0.21536785783284579</v>
      </c>
      <c r="X53" s="12">
        <f>$D53^EXP(Parameter!$D$100+Parameter!$D$107*(($B53*21/30.2)^(1)))</f>
        <v>0.15273335484311232</v>
      </c>
      <c r="Y53" s="12">
        <f>$E53^EXP(Parameter!$D$85+Parameter!$D$92*($B53/30.2*21)^(-2))</f>
        <v>0.17745558343893983</v>
      </c>
      <c r="Z53" s="12">
        <f>$D53^EXP(Parameter!$D$101+Parameter!$D$108*(($B53*21/30.2)^(1)))</f>
        <v>7.2907337316389084E-2</v>
      </c>
      <c r="AA53" s="12">
        <f>$E53^EXP(Parameter!$D$86+Parameter!$D$93*($B53/30.2*21)^(-2))</f>
        <v>0.20751109270801277</v>
      </c>
      <c r="AB53" s="12">
        <f>$D53^EXP(Parameter!$D$98+Parameter!$D$105*(($B53*21/30.2)^(1)))</f>
        <v>0.11978433506543103</v>
      </c>
      <c r="AC53" s="12">
        <f>$E53^EXP(Parameter!$D$83+Parameter!$D$90*($B53/30.2*21)^(-2))</f>
        <v>6.3018266320151006E-2</v>
      </c>
      <c r="AD53" s="87">
        <f>$D53^EXP(Parameter!$D$133+Parameter!$D$140*(($B53*21/30.2)^(-0.5))+Parameter!$D$147*((LN($B53*21/30.2))))</f>
        <v>9.0355126212153081E-2</v>
      </c>
      <c r="AE53" s="12">
        <f>$E53^EXP(Parameter!$D$111+Parameter!$D$118*(($B53*21/30.2)^(-1))+Parameter!$D$125*(($B53*21/30.2)^(-0.5)))</f>
        <v>0.18939716167315726</v>
      </c>
      <c r="AF53" s="12">
        <f>$D53^EXP(Parameter!$D$134+Parameter!$D$141*(($B53*21/30.2)^(-0.5))+Parameter!$D$148*((LN($B53*21/30.2))))</f>
        <v>0.1521349339949282</v>
      </c>
      <c r="AG53" s="12">
        <f>$E53^EXP(Parameter!$D$112+Parameter!$D$119*(($B53*21/30.2)^(-1))+Parameter!$D$126*(($B53*21/30.2)^(-0.5)))</f>
        <v>0.11140023909980611</v>
      </c>
      <c r="AH53" s="12">
        <f>$D53^EXP(Parameter!$D$136+Parameter!$D$143*(($B53*21/30.2)^(-0.5))+Parameter!$D$150*((LN($B53*21/30.2))))</f>
        <v>0.1050933086142866</v>
      </c>
      <c r="AI53" s="12">
        <f>$E53^EXP(Parameter!$D$114+Parameter!$D$121*(($B53*21/30.2)^(-1))+Parameter!$D$128*(($B53*21/30.2)^(-0.5)))</f>
        <v>5.5428579590436948E-2</v>
      </c>
      <c r="AJ53" s="12">
        <f>$D53^EXP(Parameter!$D$137+Parameter!$D$144*(($B53*21/30.2)^(-0.5))+Parameter!$D$151*((LN($B53*21/30.2))))</f>
        <v>0.12187803477056759</v>
      </c>
      <c r="AK53" s="12">
        <f>$E53^EXP(Parameter!$D$115+Parameter!$D$122*(($B53*21/30.2)^(-1))+Parameter!$D$129*(($B53*21/30.2)^(-0.5)))</f>
        <v>0.11903294815717995</v>
      </c>
      <c r="AL53" s="12">
        <f>$D53^EXP(Parameter!$D$138+Parameter!$D$145*(($B53*21/30.2)^(-0.5))+Parameter!$D$152*((LN($B53*21/30.2))))</f>
        <v>1.1797499522231112E-2</v>
      </c>
      <c r="AM53" s="12">
        <f>$E53^EXP(Parameter!$D$116+Parameter!$D$123*(($B53*21/30.2)^(-1))+Parameter!$D$130*(($B53*21/30.2)^(-0.5)))</f>
        <v>2.8178356328525129E-2</v>
      </c>
      <c r="AN53" s="12">
        <f>$D53^EXP(Parameter!$D$135+Parameter!$D$142*(($B53*21/30.2)^(-0.5))+Parameter!$D$149*((LN($B53*21/30.2))))</f>
        <v>8.6423964234455614E-2</v>
      </c>
      <c r="AO53" s="12">
        <f>$E53^EXP(Parameter!$D$113+Parameter!$D$120*(($B53*21/30.2)^(-1))+Parameter!$D$127*(($B53*21/30.2)^(-0.5)))</f>
        <v>1.0038616260375161E-3</v>
      </c>
      <c r="AP53" s="87">
        <f>$D53^EXP(Parameter!$D$304+Parameter!$D$310*((LN($B53*21/30.2))))</f>
        <v>0.25415156211796069</v>
      </c>
      <c r="AQ53" s="88">
        <f>$E53^EXP(Parameter!$D$290+Parameter!$D$296*((LN($B53*21/30.2))))</f>
        <v>8.5960607043885903E-2</v>
      </c>
      <c r="AR53" s="12">
        <f>$D53^EXP(Parameter!$D$305+Parameter!$D$311*((LN($B53*21/30.2))))</f>
        <v>0.24359870793094274</v>
      </c>
      <c r="AS53" s="88">
        <f>$E53^EXP(Parameter!$D$291+Parameter!$D$297*((LN($B53*21/30.2))))</f>
        <v>0.10683888813456718</v>
      </c>
      <c r="AT53" s="12">
        <f>$D53^EXP(Parameter!$D$305+Parameter!$D$307-Parameter!$D$306+(Parameter!$D$311+Parameter!$D$313-Parameter!$D$312)*((LN($B53*21/30.2))))</f>
        <v>0.25009244756472637</v>
      </c>
      <c r="AU53" s="88">
        <f>$E53^EXP(Parameter!$D$291+Parameter!$D$293-Parameter!$D$292+(Parameter!$D$297+Parameter!$D$299-Parameter!$D$298)*((LN($B53*21/30.2))))</f>
        <v>0.17452575612673144</v>
      </c>
      <c r="AV53" s="12">
        <f>$D53^EXP(Parameter!$D$308+Parameter!$D$314*((LN($B53*21/30.2))))</f>
        <v>0.3391047317025388</v>
      </c>
      <c r="AW53" s="88">
        <f>$E53^EXP(Parameter!$D$294+Parameter!$D$300*((LN($B53*21/30.2))))</f>
        <v>0.14554473420946196</v>
      </c>
      <c r="AX53" s="12">
        <f>$D53^EXP(Parameter!$D$305+Parameter!$D$309-Parameter!$D$306+(Parameter!$D$311+Parameter!$D$315-Parameter!$D$312)*((LN($B53*21/30.2))))</f>
        <v>0.22070826642735411</v>
      </c>
      <c r="AY53" s="88">
        <f>$E53^EXP(Parameter!$D$291+Parameter!$D$295-Parameter!$D$292+(Parameter!$D$297+Parameter!$D$301-Parameter!$D$298)*((LN($B53*21/30.2))))</f>
        <v>0.10238101107824066</v>
      </c>
      <c r="AZ53" s="12">
        <f>$D53^EXP(Parameter!D$305-Parameter!D$306+(Parameter!D$311-Parameter!D$312)*((LN($B53*21/30.2))))</f>
        <v>0.1754687032924859</v>
      </c>
      <c r="BA53" s="88">
        <f>$E53^EXP(Parameter!$D$291-Parameter!$D$292+(Parameter!$D$297-Parameter!$D$298)*((LN($B53*21/30.2))))</f>
        <v>2.270212709782499E-2</v>
      </c>
      <c r="BB53" s="89">
        <f>$D53^EXP(Parameter!$D$231)</f>
        <v>0.21246771908249287</v>
      </c>
      <c r="BC53" s="90">
        <f>$E53^EXP(Parameter!$D$216)</f>
        <v>4.3023636314059935E-2</v>
      </c>
      <c r="BD53" s="91">
        <f>$D53^EXP(Parameter!$D$232)</f>
        <v>0.27316159335976598</v>
      </c>
      <c r="BE53" s="90">
        <f>$E53^EXP(Parameter!$D$217)</f>
        <v>9.3870314724068107E-2</v>
      </c>
      <c r="BF53" s="91">
        <f>$D53^EXP(Parameter!$D$234)</f>
        <v>0.17439134428387298</v>
      </c>
      <c r="BG53" s="91">
        <f>$E53^EXP(Parameter!$D$219)</f>
        <v>0.14722448431698659</v>
      </c>
      <c r="BH53" s="91">
        <f>$D53^EXP(Parameter!$D$235)</f>
        <v>0.39302785179873928</v>
      </c>
      <c r="BI53" s="91">
        <f>$E53^EXP(Parameter!$D$220)</f>
        <v>0.16252826589399</v>
      </c>
      <c r="BJ53" s="91">
        <f>$D53^EXP(Parameter!$D$236)</f>
        <v>0.15916197334239104</v>
      </c>
      <c r="BK53" s="91">
        <f>$E53^EXP(Parameter!$D$221)</f>
        <v>0.43985931245085574</v>
      </c>
      <c r="BL53" s="91">
        <f>$D53^EXP(Parameter!$D$233)</f>
        <v>0.25522985992890712</v>
      </c>
      <c r="BM53" s="91">
        <f>$E53^EXP(Parameter!$D$218)</f>
        <v>0.14413760448489457</v>
      </c>
      <c r="BN53" s="90">
        <f>$D53^EXP(Parameter!$D$268)</f>
        <v>0.2177562451494395</v>
      </c>
      <c r="BO53" s="91">
        <f>$E53^EXP(Parameter!$D$246)</f>
        <v>4.2216741951439353E-2</v>
      </c>
      <c r="BP53" s="91">
        <f>$D53^EXP(Parameter!$D$269)</f>
        <v>0.28993128369686672</v>
      </c>
      <c r="BQ53" s="91">
        <f>$E53^EXP(Parameter!$D$247)</f>
        <v>9.3870314724068107E-2</v>
      </c>
      <c r="BR53" s="91">
        <f>$D53^EXP(Parameter!$D$271)</f>
        <v>0.18769300477198936</v>
      </c>
      <c r="BS53" s="91">
        <f>$E53^EXP(Parameter!$D$249)</f>
        <v>0.14835475624449238</v>
      </c>
      <c r="BT53" s="91">
        <f>$D53^EXP(Parameter!$D$272)</f>
        <v>0.39339487841309501</v>
      </c>
      <c r="BU53" s="91">
        <f>$E53^EXP(Parameter!$D$250)</f>
        <v>0.16371138470886359</v>
      </c>
      <c r="BV53" s="91">
        <f>$D53^EXP(Parameter!$D$273)</f>
        <v>0.20397324918079832</v>
      </c>
      <c r="BW53" s="91">
        <f>$E53^EXP(Parameter!$D$251)</f>
        <v>0.42244998244437426</v>
      </c>
      <c r="BX53" s="91">
        <f>$D53^EXP(Parameter!$D$270)</f>
        <v>0.27493530122222043</v>
      </c>
      <c r="BY53" s="91">
        <f>$E53^EXP(Parameter!$D$248)</f>
        <v>0.14330120507917307</v>
      </c>
      <c r="BZ53" s="90">
        <f>$D53^EXP(Parameter!$D$208)</f>
        <v>0.27600076996848105</v>
      </c>
      <c r="CA53" s="90">
        <f>$E53^EXP(Parameter!$D$200)</f>
        <v>6.9984049621595101E-2</v>
      </c>
      <c r="CB53" s="90">
        <f>$D53^EXP(Parameter!$D$209)</f>
        <v>0.25453303628639073</v>
      </c>
      <c r="CC53" s="90">
        <f>$E53^EXP(Parameter!$D$201)</f>
        <v>8.841332088449487E-2</v>
      </c>
      <c r="CD53" s="90">
        <f>$D53^EXP(Parameter!$D$211)</f>
        <v>0.263982049319752</v>
      </c>
      <c r="CE53" s="90">
        <f>$E53^EXP(Parameter!$D$203)</f>
        <v>0.16878218938328826</v>
      </c>
      <c r="CF53" s="90">
        <f>$D53^EXP(Parameter!$D$212)</f>
        <v>0.36876709549112413</v>
      </c>
      <c r="CG53" s="90">
        <f>$E53^EXP(Parameter!$D$204)</f>
        <v>0.14469651257849528</v>
      </c>
      <c r="CH53" s="91">
        <f>$D53^EXP(Parameter!$D$213)</f>
        <v>0.24173796418317658</v>
      </c>
      <c r="CI53" s="90">
        <f>$E53^EXP(Parameter!$D$205)</f>
        <v>0.18564194841014869</v>
      </c>
      <c r="CJ53" s="91">
        <f>$D53^EXP(Parameter!$D$210)</f>
        <v>0.18926564091655418</v>
      </c>
      <c r="CK53" s="90">
        <f>$E53^EXP(Parameter!$D$202)</f>
        <v>6.3834258258465684E-2</v>
      </c>
      <c r="CL53" s="12">
        <f>$D53^EXP(Parameter!$D$170+Parameter!$D$177*(LN($B53/30.2*21)))</f>
        <v>0.24149959459480749</v>
      </c>
      <c r="CM53" s="12">
        <f>$D53^EXP(Parameter!$D$155+Parameter!$D$162*(LN($B53/30.2*21)))</f>
        <v>0.48925484773032107</v>
      </c>
      <c r="CN53" s="12">
        <f>$D53^EXP(Parameter!$D$171+Parameter!$D$178*(LN($B53/30.2*21)))</f>
        <v>0.23399498563033508</v>
      </c>
      <c r="CO53" s="12">
        <f>$D53^EXP(Parameter!$D$156+Parameter!$D$163*(LN($B53/30.2*21)))</f>
        <v>0.48258435409259792</v>
      </c>
      <c r="CP53" s="12">
        <f>$D53^EXP(Parameter!$D$173+Parameter!$D$180*(LN($B53/30.2*21)))</f>
        <v>0.23202702565386008</v>
      </c>
      <c r="CQ53" s="12">
        <f>$D53^EXP(Parameter!$D$158+Parameter!$D$165*(LN($B53/30.2*21)))</f>
        <v>0.53323461518215365</v>
      </c>
      <c r="CR53" s="12">
        <f>$D53^EXP(Parameter!$D$174+Parameter!$D$181*(LN($B53/30.2*21)))</f>
        <v>0.28567052215738409</v>
      </c>
      <c r="CS53" s="12">
        <f>$D53^EXP(Parameter!$D$159+Parameter!$D$166*(LN($B53/30.2*21)))</f>
        <v>0.54020338753191244</v>
      </c>
      <c r="CT53" s="12">
        <f>$D53^EXP(Parameter!$D$175+Parameter!$D$182*(LN($B53/30.2*21)))</f>
        <v>0.16593673138338413</v>
      </c>
      <c r="CU53" s="12">
        <f>$D53^EXP(Parameter!$D$160+Parameter!$D$167*(LN($B53/30.2*21)))</f>
        <v>0.41363798488666237</v>
      </c>
      <c r="CV53" s="12">
        <f>$D53^EXP(Parameter!$D$172+Parameter!$D$179*(LN($B53/30.2*21)))</f>
        <v>0.14792148932301191</v>
      </c>
      <c r="CW53" s="41">
        <f>$D53^EXP(Parameter!$D$157+Parameter!$D$164*(LN($B53/30.2*21)))</f>
        <v>0.14215272940678852</v>
      </c>
      <c r="CX53" s="12">
        <f t="shared" si="2"/>
        <v>0.13053472837517852</v>
      </c>
      <c r="CY53" s="85">
        <v>8.5354578032972306E-2</v>
      </c>
      <c r="CZ53" s="12">
        <f t="shared" si="3"/>
        <v>0.19129169465078602</v>
      </c>
      <c r="DA53" s="85">
        <v>0.12608819437129401</v>
      </c>
      <c r="DB53" s="12">
        <f t="shared" si="4"/>
        <v>0.17687367124308342</v>
      </c>
      <c r="DC53" s="41">
        <v>0.14397365812528101</v>
      </c>
      <c r="DD53" s="12">
        <f t="shared" si="5"/>
        <v>0.15273335484311232</v>
      </c>
      <c r="DE53" s="85">
        <v>0.132091516206327</v>
      </c>
      <c r="DF53" s="12">
        <f t="shared" si="6"/>
        <v>7.2907337316389084E-2</v>
      </c>
      <c r="DG53" s="41">
        <v>7.3643959671713902E-2</v>
      </c>
      <c r="DH53" s="12">
        <f t="shared" si="7"/>
        <v>0.11978433506543103</v>
      </c>
      <c r="DI53" s="41">
        <v>1.1792075859910101E-2</v>
      </c>
      <c r="DJ53" s="46">
        <v>48</v>
      </c>
      <c r="DK53" s="44">
        <v>1.7020347873326399E-2</v>
      </c>
      <c r="DL53" s="44">
        <v>3.2739659948266303E-2</v>
      </c>
      <c r="DM53" s="44">
        <v>5.20293489926483E-2</v>
      </c>
      <c r="DN53" s="44">
        <v>4.3352250493141599E-2</v>
      </c>
      <c r="DO53" s="44">
        <v>9.6099820331510794E-2</v>
      </c>
      <c r="DP53" s="44">
        <v>8.3953679673145196E-2</v>
      </c>
      <c r="DQ53" s="44">
        <v>0.10242089816168699</v>
      </c>
      <c r="DR53" s="45">
        <v>0.194274524269136</v>
      </c>
      <c r="DS53" s="45">
        <v>0.26138810894970899</v>
      </c>
      <c r="DT53" s="45">
        <v>0.244762914531064</v>
      </c>
      <c r="DU53" s="45">
        <v>0.20009895535703101</v>
      </c>
      <c r="DV53" s="45">
        <v>0.25423553455320402</v>
      </c>
      <c r="DW53" s="45">
        <v>0.33945784365507597</v>
      </c>
      <c r="DX53" s="45">
        <v>0.22219024558962799</v>
      </c>
    </row>
    <row r="54" spans="1:128">
      <c r="A54" s="43">
        <f t="shared" si="0"/>
        <v>3.9534246575342467</v>
      </c>
      <c r="B54" s="18">
        <v>50</v>
      </c>
      <c r="C54" s="12">
        <v>1078</v>
      </c>
      <c r="D54" s="12">
        <v>0.18656399234817</v>
      </c>
      <c r="E54" s="12">
        <v>1.8275104135118701E-2</v>
      </c>
      <c r="F54" s="92">
        <f>$D54^Parameter!$D$325</f>
        <v>0.26992661277455121</v>
      </c>
      <c r="G54" s="92">
        <f>$E54^Parameter!$D$318</f>
        <v>5.6045287254468251E-2</v>
      </c>
      <c r="H54" s="92">
        <f>$D54^Parameter!$D$326</f>
        <v>0.2610130739914257</v>
      </c>
      <c r="I54" s="92">
        <f>$E54^Parameter!$D$319</f>
        <v>7.7195202467482724E-2</v>
      </c>
      <c r="J54" s="92">
        <f>$D54^Parameter!$D$328</f>
        <v>0.27820876221310453</v>
      </c>
      <c r="K54" s="92">
        <f>$E54^Parameter!$D$321</f>
        <v>0.16982589737808781</v>
      </c>
      <c r="L54" s="92">
        <f>$D54^Parameter!$D$329</f>
        <v>0.39053825642822226</v>
      </c>
      <c r="M54" s="92">
        <f>$E54^Parameter!$D$322</f>
        <v>0.14070558351534673</v>
      </c>
      <c r="N54" s="92">
        <f>$D54^Parameter!$D$330</f>
        <v>0.2566672985929121</v>
      </c>
      <c r="O54" s="92">
        <f>$E54^Parameter!$D$323</f>
        <v>0.20171767049437789</v>
      </c>
      <c r="P54" s="92">
        <f>$D54^Parameter!$D$327</f>
        <v>0.20222185556657743</v>
      </c>
      <c r="Q54" s="92">
        <f>$E54^Parameter!$D$320</f>
        <v>5.7407408235635435E-2</v>
      </c>
      <c r="R54" s="12">
        <f>$D54^EXP(Parameter!$D$96+Parameter!$D$103*(($B54/30.2*21)^(1)))</f>
        <v>0.12307082824854255</v>
      </c>
      <c r="S54" s="12">
        <f>$E54^EXP(Parameter!$D$81+Parameter!$D$88*($B54/30.2*21)^(-2))</f>
        <v>8.5403774464382923E-2</v>
      </c>
      <c r="T54" s="12">
        <f>$D54^EXP(Parameter!$D$97+Parameter!$D$104*(($B54*21/30.2)^(1)))</f>
        <v>0.18495499251151926</v>
      </c>
      <c r="U54" s="12">
        <f>$E54^EXP(Parameter!$D$82+Parameter!$D$89*($B54/30.2*21)^(-2))</f>
        <v>0.1058279533975824</v>
      </c>
      <c r="V54" s="12">
        <f>$D54^EXP(Parameter!$D$99+Parameter!$D$106*(($B54*21/30.2)^(1)))</f>
        <v>0.16990328788337919</v>
      </c>
      <c r="W54" s="12">
        <f>$E54^EXP(Parameter!$D$84+Parameter!$D$91*($B54/30.2*21)^(-2))</f>
        <v>0.21085821591491402</v>
      </c>
      <c r="X54" s="12">
        <f>$D54^EXP(Parameter!$D$100+Parameter!$D$107*(($B54*21/30.2)^(1)))</f>
        <v>0.14271718335553349</v>
      </c>
      <c r="Y54" s="12">
        <f>$E54^EXP(Parameter!$D$85+Parameter!$D$92*($B54/30.2*21)^(-2))</f>
        <v>0.17327396717293028</v>
      </c>
      <c r="Z54" s="12">
        <f>$D54^EXP(Parameter!$D$101+Parameter!$D$108*(($B54*21/30.2)^(1)))</f>
        <v>6.6582193314812188E-2</v>
      </c>
      <c r="AA54" s="12">
        <f>$E54^EXP(Parameter!$D$86+Parameter!$D$93*($B54/30.2*21)^(-2))</f>
        <v>0.20304803023504561</v>
      </c>
      <c r="AB54" s="12">
        <f>$D54^EXP(Parameter!$D$98+Parameter!$D$105*(($B54*21/30.2)^(1)))</f>
        <v>0.11419986464127366</v>
      </c>
      <c r="AC54" s="12">
        <f>$E54^EXP(Parameter!$D$83+Parameter!$D$90*($B54/30.2*21)^(-2))</f>
        <v>6.0655774954048565E-2</v>
      </c>
      <c r="AD54" s="87">
        <f>$D54^EXP(Parameter!$D$133+Parameter!$D$140*(($B54*21/30.2)^(-0.5))+Parameter!$D$147*((LN($B54*21/30.2))))</f>
        <v>8.3682762272718828E-2</v>
      </c>
      <c r="AE54" s="12">
        <f>$E54^EXP(Parameter!$D$111+Parameter!$D$118*(($B54*21/30.2)^(-1))+Parameter!$D$125*(($B54*21/30.2)^(-0.5)))</f>
        <v>0.18664312157663276</v>
      </c>
      <c r="AF54" s="12">
        <f>$D54^EXP(Parameter!$D$134+Parameter!$D$141*(($B54*21/30.2)^(-0.5))+Parameter!$D$148*((LN($B54*21/30.2))))</f>
        <v>0.14593720537751725</v>
      </c>
      <c r="AG54" s="12">
        <f>$E54^EXP(Parameter!$D$112+Parameter!$D$119*(($B54*21/30.2)^(-1))+Parameter!$D$126*(($B54*21/30.2)^(-0.5)))</f>
        <v>0.10819260592551182</v>
      </c>
      <c r="AH54" s="12">
        <f>$D54^EXP(Parameter!$D$136+Parameter!$D$143*(($B54*21/30.2)^(-0.5))+Parameter!$D$150*((LN($B54*21/30.2))))</f>
        <v>9.8200138657045466E-2</v>
      </c>
      <c r="AI54" s="12">
        <f>$E54^EXP(Parameter!$D$114+Parameter!$D$121*(($B54*21/30.2)^(-1))+Parameter!$D$128*(($B54*21/30.2)^(-0.5)))</f>
        <v>5.2195122499632395E-2</v>
      </c>
      <c r="AJ54" s="12">
        <f>$D54^EXP(Parameter!$D$137+Parameter!$D$144*(($B54*21/30.2)^(-0.5))+Parameter!$D$151*((LN($B54*21/30.2))))</f>
        <v>0.11313238874053781</v>
      </c>
      <c r="AK54" s="12">
        <f>$E54^EXP(Parameter!$D$115+Parameter!$D$122*(($B54*21/30.2)^(-1))+Parameter!$D$129*(($B54*21/30.2)^(-0.5)))</f>
        <v>0.11520970942517457</v>
      </c>
      <c r="AL54" s="12">
        <f>$D54^EXP(Parameter!$D$138+Parameter!$D$145*(($B54*21/30.2)^(-0.5))+Parameter!$D$152*((LN($B54*21/30.2))))</f>
        <v>9.7166342914077938E-3</v>
      </c>
      <c r="AM54" s="12">
        <f>$E54^EXP(Parameter!$D$116+Parameter!$D$123*(($B54*21/30.2)^(-1))+Parameter!$D$130*(($B54*21/30.2)^(-0.5)))</f>
        <v>2.6089743655853311E-2</v>
      </c>
      <c r="AN54" s="12">
        <f>$D54^EXP(Parameter!$D$135+Parameter!$D$142*(($B54*21/30.2)^(-0.5))+Parameter!$D$149*((LN($B54*21/30.2))))</f>
        <v>8.1674640353474381E-2</v>
      </c>
      <c r="AO54" s="12">
        <f>$E54^EXP(Parameter!$D$113+Parameter!$D$120*(($B54*21/30.2)^(-1))+Parameter!$D$127*(($B54*21/30.2)^(-0.5)))</f>
        <v>8.5628117139781583E-4</v>
      </c>
      <c r="AP54" s="87">
        <f>$D54^EXP(Parameter!$D$304+Parameter!$D$310*((LN($B54*21/30.2))))</f>
        <v>0.24819371502820819</v>
      </c>
      <c r="AQ54" s="88">
        <f>$E54^EXP(Parameter!$D$290+Parameter!$D$296*((LN($B54*21/30.2))))</f>
        <v>8.3694527875231892E-2</v>
      </c>
      <c r="AR54" s="12">
        <f>$D54^EXP(Parameter!$D$305+Parameter!$D$311*((LN($B54*21/30.2))))</f>
        <v>0.23825586872588039</v>
      </c>
      <c r="AS54" s="88">
        <f>$E54^EXP(Parameter!$D$291+Parameter!$D$297*((LN($B54*21/30.2))))</f>
        <v>0.10384244618177872</v>
      </c>
      <c r="AT54" s="12">
        <f>$D54^EXP(Parameter!$D$305+Parameter!$D$307-Parameter!$D$306+(Parameter!$D$311+Parameter!$D$313-Parameter!$D$312)*((LN($B54*21/30.2))))</f>
        <v>0.24444721792480717</v>
      </c>
      <c r="AU54" s="88">
        <f>$E54^EXP(Parameter!$D$291+Parameter!$D$293-Parameter!$D$292+(Parameter!$D$297+Parameter!$D$299-Parameter!$D$298)*((LN($B54*21/30.2))))</f>
        <v>0.17017288465115613</v>
      </c>
      <c r="AV54" s="12">
        <f>$D54^EXP(Parameter!$D$308+Parameter!$D$314*((LN($B54*21/30.2))))</f>
        <v>0.33236904545226614</v>
      </c>
      <c r="AW54" s="88">
        <f>$E54^EXP(Parameter!$D$294+Parameter!$D$300*((LN($B54*21/30.2))))</f>
        <v>0.14177012021443697</v>
      </c>
      <c r="AX54" s="12">
        <f>$D54^EXP(Parameter!$D$305+Parameter!$D$309-Parameter!$D$306+(Parameter!$D$311+Parameter!$D$315-Parameter!$D$312)*((LN($B54*21/30.2))))</f>
        <v>0.21487096455929466</v>
      </c>
      <c r="AY54" s="88">
        <f>$E54^EXP(Parameter!$D$291+Parameter!$D$295-Parameter!$D$292+(Parameter!$D$297+Parameter!$D$301-Parameter!$D$298)*((LN($B54*21/30.2))))</f>
        <v>9.7617265150001797E-2</v>
      </c>
      <c r="AZ54" s="12">
        <f>$D54^EXP(Parameter!D$305-Parameter!D$306+(Parameter!D$311-Parameter!D$312)*((LN($B54*21/30.2))))</f>
        <v>0.17036710092808133</v>
      </c>
      <c r="BA54" s="88">
        <f>$E54^EXP(Parameter!$D$291-Parameter!$D$292+(Parameter!$D$297-Parameter!$D$298)*((LN($B54*21/30.2))))</f>
        <v>2.1087569366328596E-2</v>
      </c>
      <c r="BB54" s="89">
        <f>$D54^EXP(Parameter!$D$231)</f>
        <v>0.20768227058796679</v>
      </c>
      <c r="BC54" s="90">
        <f>$E54^EXP(Parameter!$D$216)</f>
        <v>4.119457248811622E-2</v>
      </c>
      <c r="BD54" s="91">
        <f>$D54^EXP(Parameter!$D$232)</f>
        <v>0.26799768090984222</v>
      </c>
      <c r="BE54" s="90">
        <f>$E54^EXP(Parameter!$D$217)</f>
        <v>9.0853138732031352E-2</v>
      </c>
      <c r="BF54" s="91">
        <f>$D54^EXP(Parameter!$D$234)</f>
        <v>0.169969109420579</v>
      </c>
      <c r="BG54" s="91">
        <f>$E54^EXP(Parameter!$D$219)</f>
        <v>0.14338069901776646</v>
      </c>
      <c r="BH54" s="91">
        <f>$D54^EXP(Parameter!$D$235)</f>
        <v>0.38766669656874508</v>
      </c>
      <c r="BI54" s="91">
        <f>$E54^EXP(Parameter!$D$220)</f>
        <v>0.15850122870699626</v>
      </c>
      <c r="BJ54" s="91">
        <f>$D54^EXP(Parameter!$D$236)</f>
        <v>0.15491758937668926</v>
      </c>
      <c r="BK54" s="91">
        <f>$E54^EXP(Parameter!$D$221)</f>
        <v>0.43489890849700236</v>
      </c>
      <c r="BL54" s="91">
        <f>$D54^EXP(Parameter!$D$233)</f>
        <v>0.2501550053738012</v>
      </c>
      <c r="BM54" s="91">
        <f>$E54^EXP(Parameter!$D$218)</f>
        <v>0.14033334300008982</v>
      </c>
      <c r="BN54" s="90">
        <f>$D54^EXP(Parameter!$D$268)</f>
        <v>0.2129286613534013</v>
      </c>
      <c r="BO54" s="91">
        <f>$E54^EXP(Parameter!$D$246)</f>
        <v>4.0411414988571398E-2</v>
      </c>
      <c r="BP54" s="91">
        <f>$D54^EXP(Parameter!$D$269)</f>
        <v>0.28469971231634233</v>
      </c>
      <c r="BQ54" s="91">
        <f>$E54^EXP(Parameter!$D$247)</f>
        <v>9.0853138732031352E-2</v>
      </c>
      <c r="BR54" s="91">
        <f>$D54^EXP(Parameter!$D$271)</f>
        <v>0.18313133264553522</v>
      </c>
      <c r="BS54" s="91">
        <f>$E54^EXP(Parameter!$D$249)</f>
        <v>0.14449672084717277</v>
      </c>
      <c r="BT54" s="91">
        <f>$D54^EXP(Parameter!$D$272)</f>
        <v>0.38803404346958364</v>
      </c>
      <c r="BU54" s="91">
        <f>$E54^EXP(Parameter!$D$250)</f>
        <v>0.15967102435811012</v>
      </c>
      <c r="BV54" s="91">
        <f>$D54^EXP(Parameter!$D$273)</f>
        <v>0.19925951855960453</v>
      </c>
      <c r="BW54" s="91">
        <f>$E54^EXP(Parameter!$D$251)</f>
        <v>0.41745304600102606</v>
      </c>
      <c r="BX54" s="91">
        <f>$D54^EXP(Parameter!$D$270)</f>
        <v>0.26976353516977414</v>
      </c>
      <c r="BY54" s="91">
        <f>$E54^EXP(Parameter!$D$248)</f>
        <v>0.13950780705589341</v>
      </c>
      <c r="BZ54" s="90">
        <f>$D54^EXP(Parameter!$D$208)</f>
        <v>0.27082436686959743</v>
      </c>
      <c r="CA54" s="90">
        <f>$E54^EXP(Parameter!$D$200)</f>
        <v>6.7460519687508533E-2</v>
      </c>
      <c r="CB54" s="90">
        <f>$D54^EXP(Parameter!$D$209)</f>
        <v>0.24946200648093225</v>
      </c>
      <c r="CC54" s="90">
        <f>$E54^EXP(Parameter!$D$201)</f>
        <v>8.5500801427898745E-2</v>
      </c>
      <c r="CD54" s="90">
        <f>$D54^EXP(Parameter!$D$211)</f>
        <v>0.25886150095189198</v>
      </c>
      <c r="CE54" s="90">
        <f>$E54^EXP(Parameter!$D$203)</f>
        <v>0.16468603874453425</v>
      </c>
      <c r="CF54" s="90">
        <f>$D54^EXP(Parameter!$D$212)</f>
        <v>0.36339618822091174</v>
      </c>
      <c r="CG54" s="90">
        <f>$E54^EXP(Parameter!$D$204)</f>
        <v>0.14088502868701017</v>
      </c>
      <c r="CH54" s="91">
        <f>$D54^EXP(Parameter!$D$213)</f>
        <v>0.23674220367804208</v>
      </c>
      <c r="CI54" s="90">
        <f>$E54^EXP(Parameter!$D$205)</f>
        <v>0.18137493915762623</v>
      </c>
      <c r="CJ54" s="91">
        <f>$D54^EXP(Parameter!$D$210)</f>
        <v>0.18468840997446678</v>
      </c>
      <c r="CK54" s="90">
        <f>$E54^EXP(Parameter!$D$202)</f>
        <v>6.1454377839457779E-2</v>
      </c>
      <c r="CL54" s="12">
        <f>$D54^EXP(Parameter!$D$170+Parameter!$D$177*(LN($B54/30.2*21)))</f>
        <v>0.2359750647296347</v>
      </c>
      <c r="CM54" s="12">
        <f>$D54^EXP(Parameter!$D$155+Parameter!$D$162*(LN($B54/30.2*21)))</f>
        <v>0.48593877379606537</v>
      </c>
      <c r="CN54" s="12">
        <f>$D54^EXP(Parameter!$D$171+Parameter!$D$178*(LN($B54/30.2*21)))</f>
        <v>0.22876998647147345</v>
      </c>
      <c r="CO54" s="12">
        <f>$D54^EXP(Parameter!$D$156+Parameter!$D$163*(LN($B54/30.2*21)))</f>
        <v>0.47849580216211296</v>
      </c>
      <c r="CP54" s="12">
        <f>$D54^EXP(Parameter!$D$173+Parameter!$D$180*(LN($B54/30.2*21)))</f>
        <v>0.2266258554756356</v>
      </c>
      <c r="CQ54" s="12">
        <f>$D54^EXP(Parameter!$D$158+Parameter!$D$165*(LN($B54/30.2*21)))</f>
        <v>0.52869383228346645</v>
      </c>
      <c r="CR54" s="12">
        <f>$D54^EXP(Parameter!$D$174+Parameter!$D$181*(LN($B54/30.2*21)))</f>
        <v>0.27909403556473061</v>
      </c>
      <c r="CS54" s="12">
        <f>$D54^EXP(Parameter!$D$159+Parameter!$D$166*(LN($B54/30.2*21)))</f>
        <v>0.53625836500243385</v>
      </c>
      <c r="CT54" s="12">
        <f>$D54^EXP(Parameter!$D$175+Parameter!$D$182*(LN($B54/30.2*21)))</f>
        <v>0.16045224103210817</v>
      </c>
      <c r="CU54" s="12">
        <f>$D54^EXP(Parameter!$D$160+Parameter!$D$167*(LN($B54/30.2*21)))</f>
        <v>0.40695007669085825</v>
      </c>
      <c r="CV54" s="12">
        <f>$D54^EXP(Parameter!$D$172+Parameter!$D$179*(LN($B54/30.2*21)))</f>
        <v>0.1432139562902813</v>
      </c>
      <c r="CW54" s="41">
        <f>$D54^EXP(Parameter!$D$157+Parameter!$D$164*(LN($B54/30.2*21)))</f>
        <v>0.13655120394283002</v>
      </c>
      <c r="CX54" s="12">
        <f t="shared" si="2"/>
        <v>0.12307082824854255</v>
      </c>
      <c r="CY54" s="85">
        <v>8.2770484647349096E-2</v>
      </c>
      <c r="CZ54" s="12">
        <f t="shared" si="3"/>
        <v>0.18495499251151926</v>
      </c>
      <c r="DA54" s="85">
        <v>0.122562811592782</v>
      </c>
      <c r="DB54" s="12">
        <f t="shared" si="4"/>
        <v>0.16990328788337919</v>
      </c>
      <c r="DC54" s="41">
        <v>0.13798224832456299</v>
      </c>
      <c r="DD54" s="12">
        <f t="shared" si="5"/>
        <v>0.14271718335553349</v>
      </c>
      <c r="DE54" s="85">
        <v>0.12727931970912401</v>
      </c>
      <c r="DF54" s="12">
        <f t="shared" si="6"/>
        <v>6.6582193314812188E-2</v>
      </c>
      <c r="DG54" s="41">
        <v>6.7540802606523495E-2</v>
      </c>
      <c r="DH54" s="12">
        <f t="shared" si="7"/>
        <v>0.11419986464127366</v>
      </c>
      <c r="DI54" s="41">
        <v>1.13394107531228E-2</v>
      </c>
      <c r="DJ54" s="46">
        <v>49</v>
      </c>
      <c r="DK54" s="44">
        <v>1.6025377440361699E-2</v>
      </c>
      <c r="DL54" s="44">
        <v>3.1023986005596398E-2</v>
      </c>
      <c r="DM54" s="44">
        <v>4.9542225451967799E-2</v>
      </c>
      <c r="DN54" s="44">
        <v>4.1199818136845798E-2</v>
      </c>
      <c r="DO54" s="44">
        <v>9.2141394310662705E-2</v>
      </c>
      <c r="DP54" s="44">
        <v>8.0368387796621907E-2</v>
      </c>
      <c r="DQ54" s="44">
        <v>9.8276578683806501E-2</v>
      </c>
      <c r="DR54" s="45">
        <v>0.18963564869058699</v>
      </c>
      <c r="DS54" s="45">
        <v>0.255882361455609</v>
      </c>
      <c r="DT54" s="45">
        <v>0.239448984175583</v>
      </c>
      <c r="DU54" s="45">
        <v>0.19537474200859101</v>
      </c>
      <c r="DV54" s="45">
        <v>0.24881054158621799</v>
      </c>
      <c r="DW54" s="45">
        <v>0.33323546552042599</v>
      </c>
      <c r="DX54" s="45">
        <v>0.21716038975670099</v>
      </c>
    </row>
    <row r="55" spans="1:128">
      <c r="A55" s="43">
        <f t="shared" si="0"/>
        <v>4.0136986301369859</v>
      </c>
      <c r="B55" s="18">
        <v>51</v>
      </c>
      <c r="C55" s="12">
        <v>1100</v>
      </c>
      <c r="D55" s="12">
        <v>0.18212719933726301</v>
      </c>
      <c r="E55" s="12">
        <v>1.7316955179158801E-2</v>
      </c>
      <c r="F55" s="92">
        <f>$D55^Parameter!$D$325</f>
        <v>0.26490633929841784</v>
      </c>
      <c r="G55" s="92">
        <f>$E55^Parameter!$D$318</f>
        <v>5.3913745432610662E-2</v>
      </c>
      <c r="H55" s="92">
        <f>$D55^Parameter!$D$326</f>
        <v>0.25603530064860291</v>
      </c>
      <c r="I55" s="92">
        <f>$E55^Parameter!$D$319</f>
        <v>7.457989731066543E-2</v>
      </c>
      <c r="J55" s="92">
        <f>$D55^Parameter!$D$328</f>
        <v>0.27315276728449744</v>
      </c>
      <c r="K55" s="92">
        <f>$E55^Parameter!$D$321</f>
        <v>0.16582228260204807</v>
      </c>
      <c r="L55" s="92">
        <f>$D55^Parameter!$D$329</f>
        <v>0.38530965641511766</v>
      </c>
      <c r="M55" s="92">
        <f>$E55^Parameter!$D$322</f>
        <v>0.1370411678904041</v>
      </c>
      <c r="N55" s="92">
        <f>$D55^Parameter!$D$330</f>
        <v>0.25171181170358775</v>
      </c>
      <c r="O55" s="92">
        <f>$E55^Parameter!$D$323</f>
        <v>0.19741884791621564</v>
      </c>
      <c r="P55" s="92">
        <f>$D55^Parameter!$D$327</f>
        <v>0.19764089797792989</v>
      </c>
      <c r="Q55" s="92">
        <f>$E55^Parameter!$D$320</f>
        <v>5.5241908536340742E-2</v>
      </c>
      <c r="R55" s="12">
        <f>$D55^EXP(Parameter!$D$96+Parameter!$D$103*(($B55/30.2*21)^(1)))</f>
        <v>0.11592778831005746</v>
      </c>
      <c r="S55" s="12">
        <f>$E55^EXP(Parameter!$D$81+Parameter!$D$88*($B55/30.2*21)^(-2))</f>
        <v>8.2626333927626985E-2</v>
      </c>
      <c r="T55" s="12">
        <f>$D55^EXP(Parameter!$D$97+Parameter!$D$104*(($B55*21/30.2)^(1)))</f>
        <v>0.17881827139407933</v>
      </c>
      <c r="U55" s="12">
        <f>$E55^EXP(Parameter!$D$82+Parameter!$D$89*($B55/30.2*21)^(-2))</f>
        <v>0.10268005075518666</v>
      </c>
      <c r="V55" s="12">
        <f>$D55^EXP(Parameter!$D$99+Parameter!$D$106*(($B55*21/30.2)^(1)))</f>
        <v>0.16316370088041773</v>
      </c>
      <c r="W55" s="12">
        <f>$E55^EXP(Parameter!$D$84+Parameter!$D$91*($B55/30.2*21)^(-2))</f>
        <v>0.20649574227091044</v>
      </c>
      <c r="X55" s="12">
        <f>$D55^EXP(Parameter!$D$100+Parameter!$D$107*(($B55*21/30.2)^(1)))</f>
        <v>0.13313005551791832</v>
      </c>
      <c r="Y55" s="12">
        <f>$E55^EXP(Parameter!$D$85+Parameter!$D$92*($B55/30.2*21)^(-2))</f>
        <v>0.16923965015424056</v>
      </c>
      <c r="Z55" s="12">
        <f>$D55^EXP(Parameter!$D$101+Parameter!$D$108*(($B55*21/30.2)^(1)))</f>
        <v>6.0677101765391019E-2</v>
      </c>
      <c r="AA55" s="12">
        <f>$E55^EXP(Parameter!$D$86+Parameter!$D$93*($B55/30.2*21)^(-2))</f>
        <v>0.19873338001858459</v>
      </c>
      <c r="AB55" s="12">
        <f>$D55^EXP(Parameter!$D$98+Parameter!$D$105*(($B55*21/30.2)^(1)))</f>
        <v>0.10884726194709196</v>
      </c>
      <c r="AC55" s="12">
        <f>$E55^EXP(Parameter!$D$83+Parameter!$D$90*($B55/30.2*21)^(-2))</f>
        <v>5.8408913817492809E-2</v>
      </c>
      <c r="AD55" s="87">
        <f>$D55^EXP(Parameter!$D$133+Parameter!$D$140*(($B55*21/30.2)^(-0.5))+Parameter!$D$147*((LN($B55*21/30.2))))</f>
        <v>7.743163472556798E-2</v>
      </c>
      <c r="AE55" s="12">
        <f>$E55^EXP(Parameter!$D$111+Parameter!$D$118*(($B55*21/30.2)^(-1))+Parameter!$D$125*(($B55*21/30.2)^(-0.5)))</f>
        <v>0.18397272445119756</v>
      </c>
      <c r="AF55" s="12">
        <f>$D55^EXP(Parameter!$D$134+Parameter!$D$141*(($B55*21/30.2)^(-0.5))+Parameter!$D$148*((LN($B55*21/30.2))))</f>
        <v>0.13999311431599568</v>
      </c>
      <c r="AG55" s="12">
        <f>$E55^EXP(Parameter!$D$112+Parameter!$D$119*(($B55*21/30.2)^(-1))+Parameter!$D$126*(($B55*21/30.2)^(-0.5)))</f>
        <v>0.10511555211488943</v>
      </c>
      <c r="AH55" s="12">
        <f>$D55^EXP(Parameter!$D$136+Parameter!$D$143*(($B55*21/30.2)^(-0.5))+Parameter!$D$150*((LN($B55*21/30.2))))</f>
        <v>9.1697196244269419E-2</v>
      </c>
      <c r="AI55" s="12">
        <f>$E55^EXP(Parameter!$D$114+Parameter!$D$121*(($B55*21/30.2)^(-1))+Parameter!$D$128*(($B55*21/30.2)^(-0.5)))</f>
        <v>4.9166113266703573E-2</v>
      </c>
      <c r="AJ55" s="12">
        <f>$D55^EXP(Parameter!$D$137+Parameter!$D$144*(($B55*21/30.2)^(-0.5))+Parameter!$D$151*((LN($B55*21/30.2))))</f>
        <v>0.10489295736919919</v>
      </c>
      <c r="AK55" s="12">
        <f>$E55^EXP(Parameter!$D$115+Parameter!$D$122*(($B55*21/30.2)^(-1))+Parameter!$D$129*(($B55*21/30.2)^(-0.5)))</f>
        <v>0.11154759168907051</v>
      </c>
      <c r="AL55" s="12">
        <f>$D55^EXP(Parameter!$D$138+Parameter!$D$145*(($B55*21/30.2)^(-0.5))+Parameter!$D$152*((LN($B55*21/30.2))))</f>
        <v>7.9645981201314532E-3</v>
      </c>
      <c r="AM55" s="12">
        <f>$E55^EXP(Parameter!$D$116+Parameter!$D$123*(($B55*21/30.2)^(-1))+Parameter!$D$130*(($B55*21/30.2)^(-0.5)))</f>
        <v>2.4165701509222589E-2</v>
      </c>
      <c r="AN55" s="12">
        <f>$D55^EXP(Parameter!$D$135+Parameter!$D$142*(($B55*21/30.2)^(-0.5))+Parameter!$D$149*((LN($B55*21/30.2))))</f>
        <v>7.7183454048311548E-2</v>
      </c>
      <c r="AO55" s="12">
        <f>$E55^EXP(Parameter!$D$113+Parameter!$D$120*(($B55*21/30.2)^(-1))+Parameter!$D$127*(($B55*21/30.2)^(-0.5)))</f>
        <v>7.308196022761639E-4</v>
      </c>
      <c r="AP55" s="87">
        <f>$D55^EXP(Parameter!$D$304+Parameter!$D$310*((LN($B55*21/30.2))))</f>
        <v>0.24241927629573884</v>
      </c>
      <c r="AQ55" s="88">
        <f>$E55^EXP(Parameter!$D$290+Parameter!$D$296*((LN($B55*21/30.2))))</f>
        <v>8.1523973123296151E-2</v>
      </c>
      <c r="AR55" s="12">
        <f>$D55^EXP(Parameter!$D$305+Parameter!$D$311*((LN($B55*21/30.2))))</f>
        <v>0.23307998994857937</v>
      </c>
      <c r="AS55" s="88">
        <f>$E55^EXP(Parameter!$D$291+Parameter!$D$297*((LN($B55*21/30.2))))</f>
        <v>0.10096921850650066</v>
      </c>
      <c r="AT55" s="12">
        <f>$D55^EXP(Parameter!$D$305+Parameter!$D$307-Parameter!$D$306+(Parameter!$D$311+Parameter!$D$313-Parameter!$D$312)*((LN($B55*21/30.2))))</f>
        <v>0.23897662794898272</v>
      </c>
      <c r="AU55" s="88">
        <f>$E55^EXP(Parameter!$D$291+Parameter!$D$293-Parameter!$D$292+(Parameter!$D$297+Parameter!$D$299-Parameter!$D$298)*((LN($B55*21/30.2))))</f>
        <v>0.16597559233084733</v>
      </c>
      <c r="AV55" s="12">
        <f>$D55^EXP(Parameter!$D$308+Parameter!$D$314*((LN($B55*21/30.2))))</f>
        <v>0.32580710660471551</v>
      </c>
      <c r="AW55" s="88">
        <f>$E55^EXP(Parameter!$D$294+Parameter!$D$300*((LN($B55*21/30.2))))</f>
        <v>0.13813822046805257</v>
      </c>
      <c r="AX55" s="12">
        <f>$D55^EXP(Parameter!$D$305+Parameter!$D$309-Parameter!$D$306+(Parameter!$D$311+Parameter!$D$315-Parameter!$D$312)*((LN($B55*21/30.2))))</f>
        <v>0.20922780978016403</v>
      </c>
      <c r="AY55" s="88">
        <f>$E55^EXP(Parameter!$D$291+Parameter!$D$295-Parameter!$D$292+(Parameter!$D$297+Parameter!$D$301-Parameter!$D$298)*((LN($B55*21/30.2))))</f>
        <v>9.3089979328201636E-2</v>
      </c>
      <c r="AZ55" s="12">
        <f>$D55^EXP(Parameter!D$305-Parameter!D$306+(Parameter!D$311-Parameter!D$312)*((LN($B55*21/30.2))))</f>
        <v>0.16545314122545457</v>
      </c>
      <c r="BA55" s="88">
        <f>$E55^EXP(Parameter!$D$291-Parameter!$D$292+(Parameter!$D$297-Parameter!$D$298)*((LN($B55*21/30.2))))</f>
        <v>1.9595034244855175E-2</v>
      </c>
      <c r="BB55" s="89">
        <f>$D55^EXP(Parameter!$D$231)</f>
        <v>0.20305516036428436</v>
      </c>
      <c r="BC55" s="90">
        <f>$E55^EXP(Parameter!$D$216)</f>
        <v>3.9464023035656194E-2</v>
      </c>
      <c r="BD55" s="91">
        <f>$D55^EXP(Parameter!$D$232)</f>
        <v>0.26298624373950563</v>
      </c>
      <c r="BE55" s="90">
        <f>$E55^EXP(Parameter!$D$217)</f>
        <v>8.7967734922767576E-2</v>
      </c>
      <c r="BF55" s="91">
        <f>$D55^EXP(Parameter!$D$234)</f>
        <v>0.16570552911935352</v>
      </c>
      <c r="BG55" s="91">
        <f>$E55^EXP(Parameter!$D$219)</f>
        <v>0.13968200940783856</v>
      </c>
      <c r="BH55" s="91">
        <f>$D55^EXP(Parameter!$D$235)</f>
        <v>0.38243607936244067</v>
      </c>
      <c r="BI55" s="91">
        <f>$E55^EXP(Parameter!$D$220)</f>
        <v>0.15462094101992982</v>
      </c>
      <c r="BJ55" s="91">
        <f>$D55^EXP(Parameter!$D$236)</f>
        <v>0.15083094532613822</v>
      </c>
      <c r="BK55" s="91">
        <f>$E55^EXP(Parameter!$D$221)</f>
        <v>0.43005350227687955</v>
      </c>
      <c r="BL55" s="91">
        <f>$D55^EXP(Parameter!$D$233)</f>
        <v>0.24523488542778329</v>
      </c>
      <c r="BM55" s="91">
        <f>$E55^EXP(Parameter!$D$218)</f>
        <v>0.13667374982989658</v>
      </c>
      <c r="BN55" s="90">
        <f>$D55^EXP(Parameter!$D$268)</f>
        <v>0.20825913097923454</v>
      </c>
      <c r="BO55" s="91">
        <f>$E55^EXP(Parameter!$D$246)</f>
        <v>3.8703767763685976E-2</v>
      </c>
      <c r="BP55" s="91">
        <f>$D55^EXP(Parameter!$D$269)</f>
        <v>0.27961818740526573</v>
      </c>
      <c r="BQ55" s="91">
        <f>$E55^EXP(Parameter!$D$247)</f>
        <v>8.7967734922767576E-2</v>
      </c>
      <c r="BR55" s="91">
        <f>$D55^EXP(Parameter!$D$271)</f>
        <v>0.17872858634726191</v>
      </c>
      <c r="BS55" s="91">
        <f>$E55^EXP(Parameter!$D$249)</f>
        <v>0.14078392932153591</v>
      </c>
      <c r="BT55" s="91">
        <f>$D55^EXP(Parameter!$D$272)</f>
        <v>0.38280366734136423</v>
      </c>
      <c r="BU55" s="91">
        <f>$E55^EXP(Parameter!$D$250)</f>
        <v>0.1557775114122677</v>
      </c>
      <c r="BV55" s="91">
        <f>$D55^EXP(Parameter!$D$273)</f>
        <v>0.19470447256030476</v>
      </c>
      <c r="BW55" s="91">
        <f>$E55^EXP(Parameter!$D$251)</f>
        <v>0.41257465905276913</v>
      </c>
      <c r="BX55" s="91">
        <f>$D55^EXP(Parameter!$D$270)</f>
        <v>0.26474400110935842</v>
      </c>
      <c r="BY55" s="91">
        <f>$E55^EXP(Parameter!$D$248)</f>
        <v>0.13585895571990464</v>
      </c>
      <c r="BZ55" s="90">
        <f>$D55^EXP(Parameter!$D$208)</f>
        <v>0.2658000480085112</v>
      </c>
      <c r="CA55" s="90">
        <f>$E55^EXP(Parameter!$D$200)</f>
        <v>6.5056910199086507E-2</v>
      </c>
      <c r="CB55" s="90">
        <f>$D55^EXP(Parameter!$D$209)</f>
        <v>0.24454579126724638</v>
      </c>
      <c r="CC55" s="90">
        <f>$E55^EXP(Parameter!$D$201)</f>
        <v>8.2717772220899849E-2</v>
      </c>
      <c r="CD55" s="90">
        <f>$D55^EXP(Parameter!$D$211)</f>
        <v>0.25389463146799113</v>
      </c>
      <c r="CE55" s="90">
        <f>$E55^EXP(Parameter!$D$203)</f>
        <v>0.16073711014467471</v>
      </c>
      <c r="CF55" s="90">
        <f>$D55^EXP(Parameter!$D$212)</f>
        <v>0.35816093777168251</v>
      </c>
      <c r="CG55" s="90">
        <f>$E55^EXP(Parameter!$D$204)</f>
        <v>0.13721829298636737</v>
      </c>
      <c r="CH55" s="91">
        <f>$D55^EXP(Parameter!$D$213)</f>
        <v>0.23190261230112905</v>
      </c>
      <c r="CI55" s="90">
        <f>$E55^EXP(Parameter!$D$205)</f>
        <v>0.17725591336993848</v>
      </c>
      <c r="CJ55" s="91">
        <f>$D55^EXP(Parameter!$D$210)</f>
        <v>0.18027010770650784</v>
      </c>
      <c r="CK55" s="90">
        <f>$E55^EXP(Parameter!$D$202)</f>
        <v>5.9190451563904435E-2</v>
      </c>
      <c r="CL55" s="12">
        <f>$D55^EXP(Parameter!$D$170+Parameter!$D$177*(LN($B55/30.2*21)))</f>
        <v>0.23062434952879071</v>
      </c>
      <c r="CM55" s="12">
        <f>$D55^EXP(Parameter!$D$155+Parameter!$D$162*(LN($B55/30.2*21)))</f>
        <v>0.48270699676838968</v>
      </c>
      <c r="CN55" s="12">
        <f>$D55^EXP(Parameter!$D$171+Parameter!$D$178*(LN($B55/30.2*21)))</f>
        <v>0.22371131927567542</v>
      </c>
      <c r="CO55" s="12">
        <f>$D55^EXP(Parameter!$D$156+Parameter!$D$163*(LN($B55/30.2*21)))</f>
        <v>0.47450337343020155</v>
      </c>
      <c r="CP55" s="12">
        <f>$D55^EXP(Parameter!$D$173+Parameter!$D$180*(LN($B55/30.2*21)))</f>
        <v>0.22139784538259177</v>
      </c>
      <c r="CQ55" s="12">
        <f>$D55^EXP(Parameter!$D$158+Parameter!$D$165*(LN($B55/30.2*21)))</f>
        <v>0.52424744414514757</v>
      </c>
      <c r="CR55" s="12">
        <f>$D55^EXP(Parameter!$D$174+Parameter!$D$181*(LN($B55/30.2*21)))</f>
        <v>0.27270749127506061</v>
      </c>
      <c r="CS55" s="12">
        <f>$D55^EXP(Parameter!$D$159+Parameter!$D$166*(LN($B55/30.2*21)))</f>
        <v>0.5324002443109398</v>
      </c>
      <c r="CT55" s="12">
        <f>$D55^EXP(Parameter!$D$175+Parameter!$D$182*(LN($B55/30.2*21)))</f>
        <v>0.15517990475766397</v>
      </c>
      <c r="CU55" s="12">
        <f>$D55^EXP(Parameter!$D$160+Parameter!$D$167*(LN($B55/30.2*21)))</f>
        <v>0.40041087412283022</v>
      </c>
      <c r="CV55" s="12">
        <f>$D55^EXP(Parameter!$D$172+Parameter!$D$179*(LN($B55/30.2*21)))</f>
        <v>0.13869253579836016</v>
      </c>
      <c r="CW55" s="41">
        <f>$D55^EXP(Parameter!$D$157+Parameter!$D$164*(LN($B55/30.2*21)))</f>
        <v>0.13118994019815974</v>
      </c>
      <c r="CX55" s="12">
        <f t="shared" si="2"/>
        <v>0.11592778831005746</v>
      </c>
      <c r="CY55" s="85">
        <v>8.02858589327234E-2</v>
      </c>
      <c r="CZ55" s="12">
        <f t="shared" si="3"/>
        <v>0.17881827139407933</v>
      </c>
      <c r="DA55" s="85">
        <v>0.119164505985971</v>
      </c>
      <c r="DB55" s="12">
        <f t="shared" si="4"/>
        <v>0.16316370088041773</v>
      </c>
      <c r="DC55" s="41">
        <v>0.132209417515119</v>
      </c>
      <c r="DD55" s="12">
        <f t="shared" si="5"/>
        <v>0.13313005551791832</v>
      </c>
      <c r="DE55" s="85">
        <v>0.122643642954918</v>
      </c>
      <c r="DF55" s="12">
        <f t="shared" si="6"/>
        <v>6.0677101765391019E-2</v>
      </c>
      <c r="DG55" s="41">
        <v>6.1851850197651097E-2</v>
      </c>
      <c r="DH55" s="12">
        <f t="shared" si="7"/>
        <v>0.10884726194709196</v>
      </c>
      <c r="DI55" s="41">
        <v>1.0945480222631501E-2</v>
      </c>
      <c r="DJ55" s="46">
        <v>50</v>
      </c>
      <c r="DK55" s="44">
        <v>1.50986179868982E-2</v>
      </c>
      <c r="DL55" s="44">
        <v>2.94146514329886E-2</v>
      </c>
      <c r="DM55" s="44">
        <v>4.7196612849275503E-2</v>
      </c>
      <c r="DN55" s="44">
        <v>3.9174269296232599E-2</v>
      </c>
      <c r="DO55" s="44">
        <v>8.8378599754653203E-2</v>
      </c>
      <c r="DP55" s="44">
        <v>7.6966502132705505E-2</v>
      </c>
      <c r="DQ55" s="44">
        <v>9.4333608322978005E-2</v>
      </c>
      <c r="DR55" s="45">
        <v>0.18515783368370201</v>
      </c>
      <c r="DS55" s="45">
        <v>0.25054790538414201</v>
      </c>
      <c r="DT55" s="45">
        <v>0.23430485734895301</v>
      </c>
      <c r="DU55" s="45">
        <v>0.190812954850723</v>
      </c>
      <c r="DV55" s="45">
        <v>0.24355627693342199</v>
      </c>
      <c r="DW55" s="45">
        <v>0.32718385307589698</v>
      </c>
      <c r="DX55" s="45">
        <v>0.21229726246101099</v>
      </c>
    </row>
    <row r="56" spans="1:128">
      <c r="A56" s="43">
        <f t="shared" si="0"/>
        <v>4.0739726027397261</v>
      </c>
      <c r="B56" s="18">
        <v>52</v>
      </c>
      <c r="C56" s="12">
        <v>1122</v>
      </c>
      <c r="D56" s="12">
        <v>0.17784202583275599</v>
      </c>
      <c r="E56" s="12">
        <v>1.64195796665167E-2</v>
      </c>
      <c r="F56" s="92">
        <f>$D56^Parameter!$D$325</f>
        <v>0.26003201989848712</v>
      </c>
      <c r="G56" s="92">
        <f>$E56^Parameter!$D$318</f>
        <v>5.1887251366558335E-2</v>
      </c>
      <c r="H56" s="92">
        <f>$D56^Parameter!$D$326</f>
        <v>0.25120455930456104</v>
      </c>
      <c r="I56" s="92">
        <f>$E56^Parameter!$D$319</f>
        <v>7.208280902826715E-2</v>
      </c>
      <c r="J56" s="92">
        <f>$D56^Parameter!$D$328</f>
        <v>0.2682416491058951</v>
      </c>
      <c r="K56" s="92">
        <f>$E56^Parameter!$D$321</f>
        <v>0.16195911001058519</v>
      </c>
      <c r="L56" s="92">
        <f>$D56^Parameter!$D$329</f>
        <v>0.38020625921161305</v>
      </c>
      <c r="M56" s="92">
        <f>$E56^Parameter!$D$322</f>
        <v>0.13351418136407264</v>
      </c>
      <c r="N56" s="92">
        <f>$D56^Parameter!$D$330</f>
        <v>0.24690384969364815</v>
      </c>
      <c r="O56" s="92">
        <f>$E56^Parameter!$D$323</f>
        <v>0.19326126329601778</v>
      </c>
      <c r="P56" s="92">
        <f>$D56^Parameter!$D$327</f>
        <v>0.19321139929127201</v>
      </c>
      <c r="Q56" s="92">
        <f>$E56^Parameter!$D$320</f>
        <v>5.318246869515858E-2</v>
      </c>
      <c r="R56" s="12">
        <f>$D56^EXP(Parameter!$D$96+Parameter!$D$103*(($B56/30.2*21)^(1)))</f>
        <v>0.10909769290654567</v>
      </c>
      <c r="S56" s="12">
        <f>$E56^EXP(Parameter!$D$81+Parameter!$D$88*($B56/30.2*21)^(-2))</f>
        <v>7.9970663428009015E-2</v>
      </c>
      <c r="T56" s="12">
        <f>$D56^EXP(Parameter!$D$97+Parameter!$D$104*(($B56*21/30.2)^(1)))</f>
        <v>0.17287472095396741</v>
      </c>
      <c r="U56" s="12">
        <f>$E56^EXP(Parameter!$D$82+Parameter!$D$89*($B56/30.2*21)^(-2))</f>
        <v>9.9661607593664492E-2</v>
      </c>
      <c r="V56" s="12">
        <f>$D56^EXP(Parameter!$D$99+Parameter!$D$106*(($B56*21/30.2)^(1)))</f>
        <v>0.15664828859972174</v>
      </c>
      <c r="W56" s="12">
        <f>$E56^EXP(Parameter!$D$84+Parameter!$D$91*($B56/30.2*21)^(-2))</f>
        <v>0.20227377680597078</v>
      </c>
      <c r="X56" s="12">
        <f>$D56^EXP(Parameter!$D$100+Parameter!$D$107*(($B56*21/30.2)^(1)))</f>
        <v>0.12396942286457528</v>
      </c>
      <c r="Y56" s="12">
        <f>$E56^EXP(Parameter!$D$85+Parameter!$D$92*($B56/30.2*21)^(-2))</f>
        <v>0.165345602362966</v>
      </c>
      <c r="Z56" s="12">
        <f>$D56^EXP(Parameter!$D$101+Parameter!$D$108*(($B56*21/30.2)^(1)))</f>
        <v>5.5175888459993945E-2</v>
      </c>
      <c r="AA56" s="12">
        <f>$E56^EXP(Parameter!$D$86+Parameter!$D$93*($B56/30.2*21)^(-2))</f>
        <v>0.19456032388438074</v>
      </c>
      <c r="AB56" s="12">
        <f>$D56^EXP(Parameter!$D$98+Parameter!$D$105*(($B56*21/30.2)^(1)))</f>
        <v>0.1037176326062802</v>
      </c>
      <c r="AC56" s="12">
        <f>$E56^EXP(Parameter!$D$83+Parameter!$D$90*($B56/30.2*21)^(-2))</f>
        <v>5.6270638336183849E-2</v>
      </c>
      <c r="AD56" s="87">
        <f>$D56^EXP(Parameter!$D$133+Parameter!$D$140*(($B56*21/30.2)^(-0.5))+Parameter!$D$147*((LN($B56*21/30.2))))</f>
        <v>7.1581821970646553E-2</v>
      </c>
      <c r="AE56" s="12">
        <f>$E56^EXP(Parameter!$D$111+Parameter!$D$118*(($B56*21/30.2)^(-1))+Parameter!$D$125*(($B56*21/30.2)^(-0.5)))</f>
        <v>0.18138195193352022</v>
      </c>
      <c r="AF56" s="12">
        <f>$D56^EXP(Parameter!$D$134+Parameter!$D$141*(($B56*21/30.2)^(-0.5))+Parameter!$D$148*((LN($B56*21/30.2))))</f>
        <v>0.13429236068578207</v>
      </c>
      <c r="AG56" s="12">
        <f>$E56^EXP(Parameter!$D$112+Parameter!$D$119*(($B56*21/30.2)^(-1))+Parameter!$D$126*(($B56*21/30.2)^(-0.5)))</f>
        <v>0.10216210778650646</v>
      </c>
      <c r="AH56" s="12">
        <f>$D56^EXP(Parameter!$D$136+Parameter!$D$143*(($B56*21/30.2)^(-0.5))+Parameter!$D$150*((LN($B56*21/30.2))))</f>
        <v>8.5567656021479394E-2</v>
      </c>
      <c r="AI56" s="12">
        <f>$E56^EXP(Parameter!$D$114+Parameter!$D$121*(($B56*21/30.2)^(-1))+Parameter!$D$128*(($B56*21/30.2)^(-0.5)))</f>
        <v>4.6327739950009252E-2</v>
      </c>
      <c r="AJ56" s="12">
        <f>$D56^EXP(Parameter!$D$137+Parameter!$D$144*(($B56*21/30.2)^(-0.5))+Parameter!$D$151*((LN($B56*21/30.2))))</f>
        <v>9.7141581863609466E-2</v>
      </c>
      <c r="AK56" s="12">
        <f>$E56^EXP(Parameter!$D$115+Parameter!$D$122*(($B56*21/30.2)^(-1))+Parameter!$D$129*(($B56*21/30.2)^(-0.5)))</f>
        <v>0.10803811731013281</v>
      </c>
      <c r="AL56" s="12">
        <f>$D56^EXP(Parameter!$D$138+Parameter!$D$145*(($B56*21/30.2)^(-0.5))+Parameter!$D$152*((LN($B56*21/30.2))))</f>
        <v>6.4971073740228077E-3</v>
      </c>
      <c r="AM56" s="12">
        <f>$E56^EXP(Parameter!$D$116+Parameter!$D$123*(($B56*21/30.2)^(-1))+Parameter!$D$130*(($B56*21/30.2)^(-0.5)))</f>
        <v>2.2392582048601353E-2</v>
      </c>
      <c r="AN56" s="12">
        <f>$D56^EXP(Parameter!$D$135+Parameter!$D$142*(($B56*21/30.2)^(-0.5))+Parameter!$D$149*((LN($B56*21/30.2))))</f>
        <v>7.2936708289340915E-2</v>
      </c>
      <c r="AO56" s="12">
        <f>$E56^EXP(Parameter!$D$113+Parameter!$D$120*(($B56*21/30.2)^(-1))+Parameter!$D$127*(($B56*21/30.2)^(-0.5)))</f>
        <v>6.2410635224984044E-4</v>
      </c>
      <c r="AP56" s="87">
        <f>$D56^EXP(Parameter!$D$304+Parameter!$D$310*((LN($B56*21/30.2))))</f>
        <v>0.23682107050647966</v>
      </c>
      <c r="AQ56" s="88">
        <f>$E56^EXP(Parameter!$D$290+Parameter!$D$296*((LN($B56*21/30.2))))</f>
        <v>7.9443451597500464E-2</v>
      </c>
      <c r="AR56" s="12">
        <f>$D56^EXP(Parameter!$D$305+Parameter!$D$311*((LN($B56*21/30.2))))</f>
        <v>0.22806412195729076</v>
      </c>
      <c r="AS56" s="88">
        <f>$E56^EXP(Parameter!$D$291+Parameter!$D$297*((LN($B56*21/30.2))))</f>
        <v>9.8212479293979263E-2</v>
      </c>
      <c r="AT56" s="12">
        <f>$D56^EXP(Parameter!$D$305+Parameter!$D$307-Parameter!$D$306+(Parameter!$D$311+Parameter!$D$313-Parameter!$D$312)*((LN($B56*21/30.2))))</f>
        <v>0.23367362819484611</v>
      </c>
      <c r="AU56" s="88">
        <f>$E56^EXP(Parameter!$D$291+Parameter!$D$293-Parameter!$D$292+(Parameter!$D$297+Parameter!$D$299-Parameter!$D$298)*((LN($B56*21/30.2))))</f>
        <v>0.1619264886826951</v>
      </c>
      <c r="AV56" s="12">
        <f>$D56^EXP(Parameter!$D$308+Parameter!$D$314*((LN($B56*21/30.2))))</f>
        <v>0.31941324049466419</v>
      </c>
      <c r="AW56" s="88">
        <f>$E56^EXP(Parameter!$D$294+Parameter!$D$300*((LN($B56*21/30.2))))</f>
        <v>0.13464184001355758</v>
      </c>
      <c r="AX56" s="12">
        <f>$D56^EXP(Parameter!$D$305+Parameter!$D$309-Parameter!$D$306+(Parameter!$D$311+Parameter!$D$315-Parameter!$D$312)*((LN($B56*21/30.2))))</f>
        <v>0.20377085745924589</v>
      </c>
      <c r="AY56" s="88">
        <f>$E56^EXP(Parameter!$D$291+Parameter!$D$295-Parameter!$D$292+(Parameter!$D$297+Parameter!$D$301-Parameter!$D$298)*((LN($B56*21/30.2))))</f>
        <v>8.8786670380406024E-2</v>
      </c>
      <c r="AZ56" s="12">
        <f>$D56^EXP(Parameter!D$305-Parameter!D$306+(Parameter!D$311-Parameter!D$312)*((LN($B56*21/30.2))))</f>
        <v>0.16071831960734323</v>
      </c>
      <c r="BA56" s="88">
        <f>$E56^EXP(Parameter!$D$291-Parameter!$D$292+(Parameter!$D$297-Parameter!$D$298)*((LN($B56*21/30.2))))</f>
        <v>1.821473027460702E-2</v>
      </c>
      <c r="BB56" s="89">
        <f>$D56^EXP(Parameter!$D$231)</f>
        <v>0.19857933487798882</v>
      </c>
      <c r="BC56" s="90">
        <f>$E56^EXP(Parameter!$D$216)</f>
        <v>3.7825520858225242E-2</v>
      </c>
      <c r="BD56" s="91">
        <f>$D56^EXP(Parameter!$D$232)</f>
        <v>0.25812100129606919</v>
      </c>
      <c r="BE56" s="90">
        <f>$E56^EXP(Parameter!$D$217)</f>
        <v>8.5206746924503501E-2</v>
      </c>
      <c r="BF56" s="91">
        <f>$D56^EXP(Parameter!$D$234)</f>
        <v>0.16159311533058426</v>
      </c>
      <c r="BG56" s="91">
        <f>$E56^EXP(Parameter!$D$219)</f>
        <v>0.13612113732864009</v>
      </c>
      <c r="BH56" s="91">
        <f>$D56^EXP(Parameter!$D$235)</f>
        <v>0.37733125046956739</v>
      </c>
      <c r="BI56" s="91">
        <f>$E56^EXP(Parameter!$D$220)</f>
        <v>0.15088022408424834</v>
      </c>
      <c r="BJ56" s="91">
        <f>$D56^EXP(Parameter!$D$236)</f>
        <v>0.14689440254362315</v>
      </c>
      <c r="BK56" s="91">
        <f>$E56^EXP(Parameter!$D$221)</f>
        <v>0.42531888744233448</v>
      </c>
      <c r="BL56" s="91">
        <f>$D56^EXP(Parameter!$D$233)</f>
        <v>0.24046298646496517</v>
      </c>
      <c r="BM56" s="91">
        <f>$E56^EXP(Parameter!$D$218)</f>
        <v>0.13315152970929969</v>
      </c>
      <c r="BN56" s="90">
        <f>$D56^EXP(Parameter!$D$268)</f>
        <v>0.2037406652301878</v>
      </c>
      <c r="BO56" s="91">
        <f>$E56^EXP(Parameter!$D$246)</f>
        <v>3.7087364732011747E-2</v>
      </c>
      <c r="BP56" s="91">
        <f>$D56^EXP(Parameter!$D$269)</f>
        <v>0.27468064734080871</v>
      </c>
      <c r="BQ56" s="91">
        <f>$E56^EXP(Parameter!$D$247)</f>
        <v>8.5206746924503501E-2</v>
      </c>
      <c r="BR56" s="91">
        <f>$D56^EXP(Parameter!$D$271)</f>
        <v>0.17447742191714</v>
      </c>
      <c r="BS56" s="91">
        <f>$E56^EXP(Parameter!$D$249)</f>
        <v>0.13720911004083228</v>
      </c>
      <c r="BT56" s="91">
        <f>$D56^EXP(Parameter!$D$272)</f>
        <v>0.37769900479192831</v>
      </c>
      <c r="BU56" s="91">
        <f>$E56^EXP(Parameter!$D$250)</f>
        <v>0.15202367571006956</v>
      </c>
      <c r="BV56" s="91">
        <f>$D56^EXP(Parameter!$D$273)</f>
        <v>0.19030095544939721</v>
      </c>
      <c r="BW56" s="91">
        <f>$E56^EXP(Parameter!$D$251)</f>
        <v>0.40781042738118578</v>
      </c>
      <c r="BX56" s="91">
        <f>$D56^EXP(Parameter!$D$270)</f>
        <v>0.25987044162423417</v>
      </c>
      <c r="BY56" s="91">
        <f>$E56^EXP(Parameter!$D$248)</f>
        <v>0.13234735136144141</v>
      </c>
      <c r="BZ56" s="90">
        <f>$D56^EXP(Parameter!$D$208)</f>
        <v>0.26092156987033716</v>
      </c>
      <c r="CA56" s="90">
        <f>$E56^EXP(Parameter!$D$200)</f>
        <v>6.2766082862045838E-2</v>
      </c>
      <c r="CB56" s="90">
        <f>$D56^EXP(Parameter!$D$209)</f>
        <v>0.23977786800625572</v>
      </c>
      <c r="CC56" s="90">
        <f>$E56^EXP(Parameter!$D$201)</f>
        <v>8.0056906588162349E-2</v>
      </c>
      <c r="CD56" s="90">
        <f>$D56^EXP(Parameter!$D$211)</f>
        <v>0.24907504076986009</v>
      </c>
      <c r="CE56" s="90">
        <f>$E56^EXP(Parameter!$D$203)</f>
        <v>0.15692827151843272</v>
      </c>
      <c r="CF56" s="90">
        <f>$D56^EXP(Parameter!$D$212)</f>
        <v>0.35305629494887836</v>
      </c>
      <c r="CG56" s="90">
        <f>$E56^EXP(Parameter!$D$204)</f>
        <v>0.13368901322757951</v>
      </c>
      <c r="CH56" s="91">
        <f>$D56^EXP(Parameter!$D$213)</f>
        <v>0.22721250281339561</v>
      </c>
      <c r="CI56" s="90">
        <f>$E56^EXP(Parameter!$D$205)</f>
        <v>0.17327787886030716</v>
      </c>
      <c r="CJ56" s="91">
        <f>$D56^EXP(Parameter!$D$210)</f>
        <v>0.17600340782126164</v>
      </c>
      <c r="CK56" s="90">
        <f>$E56^EXP(Parameter!$D$202)</f>
        <v>5.7035442941837072E-2</v>
      </c>
      <c r="CL56" s="12">
        <f>$D56^EXP(Parameter!$D$170+Parameter!$D$177*(LN($B56/30.2*21)))</f>
        <v>0.22544030510798124</v>
      </c>
      <c r="CM56" s="12">
        <f>$D56^EXP(Parameter!$D$155+Parameter!$D$162*(LN($B56/30.2*21)))</f>
        <v>0.47955602062207831</v>
      </c>
      <c r="CN56" s="12">
        <f>$D56^EXP(Parameter!$D$171+Parameter!$D$178*(LN($B56/30.2*21)))</f>
        <v>0.21881193725863324</v>
      </c>
      <c r="CO56" s="12">
        <f>$D56^EXP(Parameter!$D$156+Parameter!$D$163*(LN($B56/30.2*21)))</f>
        <v>0.47060337127113194</v>
      </c>
      <c r="CP56" s="12">
        <f>$D56^EXP(Parameter!$D$173+Parameter!$D$180*(LN($B56/30.2*21)))</f>
        <v>0.21633574482247561</v>
      </c>
      <c r="CQ56" s="12">
        <f>$D56^EXP(Parameter!$D$158+Parameter!$D$165*(LN($B56/30.2*21)))</f>
        <v>0.51989221113448303</v>
      </c>
      <c r="CR56" s="12">
        <f>$D56^EXP(Parameter!$D$174+Parameter!$D$181*(LN($B56/30.2*21)))</f>
        <v>0.26650413638454445</v>
      </c>
      <c r="CS56" s="12">
        <f>$D56^EXP(Parameter!$D$159+Parameter!$D$166*(LN($B56/30.2*21)))</f>
        <v>0.52862582036105676</v>
      </c>
      <c r="CT56" s="12">
        <f>$D56^EXP(Parameter!$D$175+Parameter!$D$182*(LN($B56/30.2*21)))</f>
        <v>0.15011020507535497</v>
      </c>
      <c r="CU56" s="12">
        <f>$D56^EXP(Parameter!$D$160+Parameter!$D$167*(LN($B56/30.2*21)))</f>
        <v>0.39401599977783319</v>
      </c>
      <c r="CV56" s="12">
        <f>$D56^EXP(Parameter!$D$172+Parameter!$D$179*(LN($B56/30.2*21)))</f>
        <v>0.13434829251003477</v>
      </c>
      <c r="CW56" s="41">
        <f>$D56^EXP(Parameter!$D$157+Parameter!$D$164*(LN($B56/30.2*21)))</f>
        <v>0.12605778415099309</v>
      </c>
      <c r="CX56" s="12">
        <f t="shared" si="2"/>
        <v>0.10909769290654567</v>
      </c>
      <c r="CY56" s="85">
        <v>7.7896826590033094E-2</v>
      </c>
      <c r="CZ56" s="12">
        <f t="shared" si="3"/>
        <v>0.17287472095396741</v>
      </c>
      <c r="DA56" s="85">
        <v>0.115888783069135</v>
      </c>
      <c r="DB56" s="12">
        <f t="shared" si="4"/>
        <v>0.15664828859972174</v>
      </c>
      <c r="DC56" s="41">
        <v>0.12664947685862399</v>
      </c>
      <c r="DD56" s="12">
        <f t="shared" si="5"/>
        <v>0.12396942286457528</v>
      </c>
      <c r="DE56" s="85">
        <v>0.118178815682003</v>
      </c>
      <c r="DF56" s="12">
        <f t="shared" si="6"/>
        <v>5.5175888459993945E-2</v>
      </c>
      <c r="DG56" s="41">
        <v>5.6561580451465497E-2</v>
      </c>
      <c r="DH56" s="12">
        <f t="shared" si="7"/>
        <v>0.1037176326062802</v>
      </c>
      <c r="DI56" s="41">
        <v>1.05954465141666E-2</v>
      </c>
      <c r="DJ56" s="46">
        <v>51</v>
      </c>
      <c r="DK56" s="44">
        <v>1.42346790979039E-2</v>
      </c>
      <c r="DL56" s="44">
        <v>2.7904006781776802E-2</v>
      </c>
      <c r="DM56" s="44">
        <v>4.49831230322097E-2</v>
      </c>
      <c r="DN56" s="44">
        <v>3.7266898218913901E-2</v>
      </c>
      <c r="DO56" s="44">
        <v>8.4800113682870701E-2</v>
      </c>
      <c r="DP56" s="44">
        <v>7.3737041693566999E-2</v>
      </c>
      <c r="DQ56" s="44">
        <v>9.0580528551105904E-2</v>
      </c>
      <c r="DR56" s="45">
        <v>0.180833608026232</v>
      </c>
      <c r="DS56" s="45">
        <v>0.245377558547997</v>
      </c>
      <c r="DT56" s="45">
        <v>0.229323234105517</v>
      </c>
      <c r="DU56" s="45">
        <v>0.18640612577546201</v>
      </c>
      <c r="DV56" s="45">
        <v>0.238465504547268</v>
      </c>
      <c r="DW56" s="45">
        <v>0.321296664031542</v>
      </c>
      <c r="DX56" s="45">
        <v>0.20759344908899</v>
      </c>
    </row>
    <row r="57" spans="1:128">
      <c r="A57" s="43">
        <f t="shared" si="0"/>
        <v>4.1342465753424662</v>
      </c>
      <c r="B57" s="18">
        <v>53</v>
      </c>
      <c r="C57" s="12">
        <v>1144</v>
      </c>
      <c r="D57" s="12">
        <v>0.173701588532057</v>
      </c>
      <c r="E57" s="12">
        <v>1.55784354592987E-2</v>
      </c>
      <c r="F57" s="92">
        <f>$D57^Parameter!$D$325</f>
        <v>0.25529773180572585</v>
      </c>
      <c r="G57" s="92">
        <f>$E57^Parameter!$D$318</f>
        <v>4.9959394292614583E-2</v>
      </c>
      <c r="H57" s="92">
        <f>$D57^Parameter!$D$326</f>
        <v>0.24651481930755914</v>
      </c>
      <c r="I57" s="92">
        <f>$E57^Parameter!$D$319</f>
        <v>6.9697188124688225E-2</v>
      </c>
      <c r="J57" s="92">
        <f>$D57^Parameter!$D$328</f>
        <v>0.26346958544677918</v>
      </c>
      <c r="K57" s="92">
        <f>$E57^Parameter!$D$321</f>
        <v>0.15822972046588615</v>
      </c>
      <c r="L57" s="92">
        <f>$D57^Parameter!$D$329</f>
        <v>0.37522357979541321</v>
      </c>
      <c r="M57" s="92">
        <f>$E57^Parameter!$D$322</f>
        <v>0.13011779088212053</v>
      </c>
      <c r="N57" s="92">
        <f>$D57^Parameter!$D$330</f>
        <v>0.24223732949221488</v>
      </c>
      <c r="O57" s="92">
        <f>$E57^Parameter!$D$323</f>
        <v>0.18923851690559582</v>
      </c>
      <c r="P57" s="92">
        <f>$D57^Parameter!$D$327</f>
        <v>0.18892664321358812</v>
      </c>
      <c r="Q57" s="92">
        <f>$E57^Parameter!$D$320</f>
        <v>5.1222647453309164E-2</v>
      </c>
      <c r="R57" s="12">
        <f>$D57^EXP(Parameter!$D$96+Parameter!$D$103*(($B57/30.2*21)^(1)))</f>
        <v>0.10257258940937722</v>
      </c>
      <c r="S57" s="12">
        <f>$E57^EXP(Parameter!$D$81+Parameter!$D$88*($B57/30.2*21)^(-2))</f>
        <v>7.7429974344172425E-2</v>
      </c>
      <c r="T57" s="12">
        <f>$D57^EXP(Parameter!$D$97+Parameter!$D$104*(($B57*21/30.2)^(1)))</f>
        <v>0.1671178342397574</v>
      </c>
      <c r="U57" s="12">
        <f>$E57^EXP(Parameter!$D$82+Parameter!$D$89*($B57/30.2*21)^(-2))</f>
        <v>9.6765742152075937E-2</v>
      </c>
      <c r="V57" s="12">
        <f>$D57^EXP(Parameter!$D$99+Parameter!$D$106*(($B57*21/30.2)^(1)))</f>
        <v>0.15035065210396326</v>
      </c>
      <c r="W57" s="12">
        <f>$E57^EXP(Parameter!$D$84+Parameter!$D$91*($B57/30.2*21)^(-2))</f>
        <v>0.19818604692405012</v>
      </c>
      <c r="X57" s="12">
        <f>$D57^EXP(Parameter!$D$100+Parameter!$D$107*(($B57*21/30.2)^(1)))</f>
        <v>0.11523181405230302</v>
      </c>
      <c r="Y57" s="12">
        <f>$E57^EXP(Parameter!$D$85+Parameter!$D$92*($B57/30.2*21)^(-2))</f>
        <v>0.16158521930371791</v>
      </c>
      <c r="Z57" s="12">
        <f>$D57^EXP(Parameter!$D$101+Parameter!$D$108*(($B57*21/30.2)^(1)))</f>
        <v>5.0062102264545917E-2</v>
      </c>
      <c r="AA57" s="12">
        <f>$E57^EXP(Parameter!$D$86+Parameter!$D$93*($B57/30.2*21)^(-2))</f>
        <v>0.19052244574303528</v>
      </c>
      <c r="AB57" s="12">
        <f>$D57^EXP(Parameter!$D$98+Parameter!$D$105*(($B57*21/30.2)^(1)))</f>
        <v>9.8802450559005425E-2</v>
      </c>
      <c r="AC57" s="12">
        <f>$E57^EXP(Parameter!$D$83+Parameter!$D$90*($B57/30.2*21)^(-2))</f>
        <v>5.4234419175496283E-2</v>
      </c>
      <c r="AD57" s="87">
        <f>$D57^EXP(Parameter!$D$133+Parameter!$D$140*(($B57*21/30.2)^(-0.5))+Parameter!$D$147*((LN($B57*21/30.2))))</f>
        <v>6.6113719344065625E-2</v>
      </c>
      <c r="AE57" s="12">
        <f>$E57^EXP(Parameter!$D$111+Parameter!$D$118*(($B57*21/30.2)^(-1))+Parameter!$D$125*(($B57*21/30.2)^(-0.5)))</f>
        <v>0.17886705009061096</v>
      </c>
      <c r="AF57" s="12">
        <f>$D57^EXP(Parameter!$D$134+Parameter!$D$141*(($B57*21/30.2)^(-0.5))+Parameter!$D$148*((LN($B57*21/30.2))))</f>
        <v>0.12882504600178546</v>
      </c>
      <c r="AG57" s="12">
        <f>$E57^EXP(Parameter!$D$112+Parameter!$D$119*(($B57*21/30.2)^(-1))+Parameter!$D$126*(($B57*21/30.2)^(-0.5)))</f>
        <v>9.9325765607902045E-2</v>
      </c>
      <c r="AH57" s="12">
        <f>$D57^EXP(Parameter!$D$136+Parameter!$D$143*(($B57*21/30.2)^(-0.5))+Parameter!$D$150*((LN($B57*21/30.2))))</f>
        <v>7.9794960957188382E-2</v>
      </c>
      <c r="AI57" s="12">
        <f>$E57^EXP(Parameter!$D$114+Parameter!$D$121*(($B57*21/30.2)^(-1))+Parameter!$D$128*(($B57*21/30.2)^(-0.5)))</f>
        <v>4.3667169593535483E-2</v>
      </c>
      <c r="AJ57" s="12">
        <f>$D57^EXP(Parameter!$D$137+Parameter!$D$144*(($B57*21/30.2)^(-0.5))+Parameter!$D$151*((LN($B57*21/30.2))))</f>
        <v>8.9859718542090142E-2</v>
      </c>
      <c r="AK57" s="12">
        <f>$E57^EXP(Parameter!$D$115+Parameter!$D$122*(($B57*21/30.2)^(-1))+Parameter!$D$129*(($B57*21/30.2)^(-0.5)))</f>
        <v>0.10467334479427577</v>
      </c>
      <c r="AL57" s="12">
        <f>$D57^EXP(Parameter!$D$138+Parameter!$D$145*(($B57*21/30.2)^(-0.5))+Parameter!$D$152*((LN($B57*21/30.2))))</f>
        <v>5.2743695988030741E-3</v>
      </c>
      <c r="AM57" s="12">
        <f>$E57^EXP(Parameter!$D$116+Parameter!$D$123*(($B57*21/30.2)^(-1))+Parameter!$D$130*(($B57*21/30.2)^(-0.5)))</f>
        <v>2.0757913937688072E-2</v>
      </c>
      <c r="AN57" s="12">
        <f>$D57^EXP(Parameter!$D$135+Parameter!$D$142*(($B57*21/30.2)^(-0.5))+Parameter!$D$149*((LN($B57*21/30.2))))</f>
        <v>6.8921395214265269E-2</v>
      </c>
      <c r="AO57" s="12">
        <f>$E57^EXP(Parameter!$D$113+Parameter!$D$120*(($B57*21/30.2)^(-1))+Parameter!$D$127*(($B57*21/30.2)^(-0.5)))</f>
        <v>5.3329138049084844E-4</v>
      </c>
      <c r="AP57" s="87">
        <f>$D57^EXP(Parameter!$D$304+Parameter!$D$310*((LN($B57*21/30.2))))</f>
        <v>0.23139226640930724</v>
      </c>
      <c r="AQ57" s="88">
        <f>$E57^EXP(Parameter!$D$290+Parameter!$D$296*((LN($B57*21/30.2))))</f>
        <v>7.7447869677093786E-2</v>
      </c>
      <c r="AR57" s="12">
        <f>$D57^EXP(Parameter!$D$305+Parameter!$D$311*((LN($B57*21/30.2))))</f>
        <v>0.22320167998053114</v>
      </c>
      <c r="AS57" s="88">
        <f>$E57^EXP(Parameter!$D$291+Parameter!$D$297*((LN($B57*21/30.2))))</f>
        <v>9.5565960763339244E-2</v>
      </c>
      <c r="AT57" s="12">
        <f>$D57^EXP(Parameter!$D$305+Parameter!$D$307-Parameter!$D$306+(Parameter!$D$311+Parameter!$D$313-Parameter!$D$312)*((LN($B57*21/30.2))))</f>
        <v>0.22853152405951757</v>
      </c>
      <c r="AU57" s="88">
        <f>$E57^EXP(Parameter!$D$291+Parameter!$D$293-Parameter!$D$292+(Parameter!$D$297+Parameter!$D$299-Parameter!$D$298)*((LN($B57*21/30.2))))</f>
        <v>0.1580186244845829</v>
      </c>
      <c r="AV57" s="12">
        <f>$D57^EXP(Parameter!$D$308+Parameter!$D$314*((LN($B57*21/30.2))))</f>
        <v>0.31318199802608293</v>
      </c>
      <c r="AW57" s="88">
        <f>$E57^EXP(Parameter!$D$294+Parameter!$D$300*((LN($B57*21/30.2))))</f>
        <v>0.13127423924468848</v>
      </c>
      <c r="AX57" s="12">
        <f>$D57^EXP(Parameter!$D$305+Parameter!$D$309-Parameter!$D$306+(Parameter!$D$311+Parameter!$D$315-Parameter!$D$312)*((LN($B57*21/30.2))))</f>
        <v>0.19849255237574784</v>
      </c>
      <c r="AY57" s="88">
        <f>$E57^EXP(Parameter!$D$291+Parameter!$D$295-Parameter!$D$292+(Parameter!$D$297+Parameter!$D$301-Parameter!$D$298)*((LN($B57*21/30.2))))</f>
        <v>8.4695549824177901E-2</v>
      </c>
      <c r="AZ57" s="12">
        <f>$D57^EXP(Parameter!D$305-Parameter!D$306+(Parameter!D$311-Parameter!D$312)*((LN($B57*21/30.2))))</f>
        <v>0.15615459366530882</v>
      </c>
      <c r="BA57" s="88">
        <f>$E57^EXP(Parameter!$D$291-Parameter!$D$292+(Parameter!$D$297-Parameter!$D$298)*((LN($B57*21/30.2))))</f>
        <v>1.6937698648717515E-2</v>
      </c>
      <c r="BB57" s="89">
        <f>$D57^EXP(Parameter!$D$231)</f>
        <v>0.19424813825525736</v>
      </c>
      <c r="BC57" s="90">
        <f>$E57^EXP(Parameter!$D$216)</f>
        <v>3.6273100912367434E-2</v>
      </c>
      <c r="BD57" s="91">
        <f>$D57^EXP(Parameter!$D$232)</f>
        <v>0.25339600742979596</v>
      </c>
      <c r="BE57" s="90">
        <f>$E57^EXP(Parameter!$D$217)</f>
        <v>8.2563320382714731E-2</v>
      </c>
      <c r="BF57" s="91">
        <f>$D57^EXP(Parameter!$D$234)</f>
        <v>0.15762482082225923</v>
      </c>
      <c r="BG57" s="91">
        <f>$E57^EXP(Parameter!$D$219)</f>
        <v>0.13269126224717614</v>
      </c>
      <c r="BH57" s="91">
        <f>$D57^EXP(Parameter!$D$235)</f>
        <v>0.37234769205848545</v>
      </c>
      <c r="BI57" s="91">
        <f>$E57^EXP(Parameter!$D$220)</f>
        <v>0.14727234212621379</v>
      </c>
      <c r="BJ57" s="91">
        <f>$D57^EXP(Parameter!$D$236)</f>
        <v>0.1431007809252848</v>
      </c>
      <c r="BK57" s="91">
        <f>$E57^EXP(Parameter!$D$221)</f>
        <v>0.4206910692264248</v>
      </c>
      <c r="BL57" s="91">
        <f>$D57^EXP(Parameter!$D$233)</f>
        <v>0.23583314715460194</v>
      </c>
      <c r="BM57" s="91">
        <f>$E57^EXP(Parameter!$D$218)</f>
        <v>0.12975984790726561</v>
      </c>
      <c r="BN57" s="90">
        <f>$D57^EXP(Parameter!$D$268)</f>
        <v>0.19936666716251156</v>
      </c>
      <c r="BO57" s="91">
        <f>$E57^EXP(Parameter!$D$246)</f>
        <v>3.5556271424796546E-2</v>
      </c>
      <c r="BP57" s="91">
        <f>$D57^EXP(Parameter!$D$269)</f>
        <v>0.26988134879074199</v>
      </c>
      <c r="BQ57" s="91">
        <f>$E57^EXP(Parameter!$D$247)</f>
        <v>8.2563320382714731E-2</v>
      </c>
      <c r="BR57" s="91">
        <f>$D57^EXP(Parameter!$D$271)</f>
        <v>0.17037092089964112</v>
      </c>
      <c r="BS57" s="91">
        <f>$E57^EXP(Parameter!$D$249)</f>
        <v>0.133765447934134</v>
      </c>
      <c r="BT57" s="91">
        <f>$D57^EXP(Parameter!$D$272)</f>
        <v>0.37271554219219999</v>
      </c>
      <c r="BU57" s="91">
        <f>$E57^EXP(Parameter!$D$250)</f>
        <v>0.14840278892096348</v>
      </c>
      <c r="BV57" s="91">
        <f>$D57^EXP(Parameter!$D$273)</f>
        <v>0.1860422185858833</v>
      </c>
      <c r="BW57" s="91">
        <f>$E57^EXP(Parameter!$D$251)</f>
        <v>0.40315617973915269</v>
      </c>
      <c r="BX57" s="91">
        <f>$D57^EXP(Parameter!$D$270)</f>
        <v>0.25513693196807674</v>
      </c>
      <c r="BY57" s="91">
        <f>$E57^EXP(Parameter!$D$248)</f>
        <v>0.12896615558919694</v>
      </c>
      <c r="BZ57" s="90">
        <f>$D57^EXP(Parameter!$D$208)</f>
        <v>0.25618302057309672</v>
      </c>
      <c r="CA57" s="90">
        <f>$E57^EXP(Parameter!$D$200)</f>
        <v>6.058141168540606E-2</v>
      </c>
      <c r="CB57" s="90">
        <f>$D57^EXP(Parameter!$D$209)</f>
        <v>0.2351520670631099</v>
      </c>
      <c r="CC57" s="90">
        <f>$E57^EXP(Parameter!$D$201)</f>
        <v>7.7511383104937812E-2</v>
      </c>
      <c r="CD57" s="90">
        <f>$D57^EXP(Parameter!$D$211)</f>
        <v>0.24439667223600953</v>
      </c>
      <c r="CE57" s="90">
        <f>$E57^EXP(Parameter!$D$203)</f>
        <v>0.15325282771617979</v>
      </c>
      <c r="CF57" s="90">
        <f>$D57^EXP(Parameter!$D$212)</f>
        <v>0.34807746090701114</v>
      </c>
      <c r="CG57" s="90">
        <f>$E57^EXP(Parameter!$D$204)</f>
        <v>0.1302903571705509</v>
      </c>
      <c r="CH57" s="91">
        <f>$D57^EXP(Parameter!$D$213)</f>
        <v>0.22266555418182366</v>
      </c>
      <c r="CI57" s="90">
        <f>$E57^EXP(Parameter!$D$205)</f>
        <v>0.16943426395144232</v>
      </c>
      <c r="CJ57" s="91">
        <f>$D57^EXP(Parameter!$D$210)</f>
        <v>0.17188140773591687</v>
      </c>
      <c r="CK57" s="90">
        <f>$E57^EXP(Parameter!$D$202)</f>
        <v>5.4982828269217777E-2</v>
      </c>
      <c r="CL57" s="12">
        <f>$D57^EXP(Parameter!$D$170+Parameter!$D$177*(LN($B57/30.2*21)))</f>
        <v>0.2204161538607235</v>
      </c>
      <c r="CM57" s="12">
        <f>$D57^EXP(Parameter!$D$155+Parameter!$D$162*(LN($B57/30.2*21)))</f>
        <v>0.47648254889225683</v>
      </c>
      <c r="CN57" s="12">
        <f>$D57^EXP(Parameter!$D$171+Parameter!$D$178*(LN($B57/30.2*21)))</f>
        <v>0.21406516980520574</v>
      </c>
      <c r="CO57" s="12">
        <f>$D57^EXP(Parameter!$D$156+Parameter!$D$163*(LN($B57/30.2*21)))</f>
        <v>0.46679229564809094</v>
      </c>
      <c r="CP57" s="12">
        <f>$D57^EXP(Parameter!$D$173+Parameter!$D$180*(LN($B57/30.2*21)))</f>
        <v>0.21143268176493649</v>
      </c>
      <c r="CQ57" s="12">
        <f>$D57^EXP(Parameter!$D$158+Parameter!$D$165*(LN($B57/30.2*21)))</f>
        <v>0.51562504909072149</v>
      </c>
      <c r="CR57" s="12">
        <f>$D57^EXP(Parameter!$D$174+Parameter!$D$181*(LN($B57/30.2*21)))</f>
        <v>0.26047750471991449</v>
      </c>
      <c r="CS57" s="12">
        <f>$D57^EXP(Parameter!$D$159+Parameter!$D$166*(LN($B57/30.2*21)))</f>
        <v>0.52493205329210024</v>
      </c>
      <c r="CT57" s="12">
        <f>$D57^EXP(Parameter!$D$175+Parameter!$D$182*(LN($B57/30.2*21)))</f>
        <v>0.14523411237266498</v>
      </c>
      <c r="CU57" s="12">
        <f>$D57^EXP(Parameter!$D$160+Parameter!$D$167*(LN($B57/30.2*21)))</f>
        <v>0.38776123751208691</v>
      </c>
      <c r="CV57" s="12">
        <f>$D57^EXP(Parameter!$D$172+Parameter!$D$179*(LN($B57/30.2*21)))</f>
        <v>0.13017279986816277</v>
      </c>
      <c r="CW57" s="41">
        <f>$D57^EXP(Parameter!$D$157+Parameter!$D$164*(LN($B57/30.2*21)))</f>
        <v>0.12114413419823711</v>
      </c>
      <c r="CX57" s="12">
        <f t="shared" si="2"/>
        <v>0.10257258940937722</v>
      </c>
      <c r="CY57" s="85">
        <v>7.5599679534432696E-2</v>
      </c>
      <c r="CZ57" s="12">
        <f t="shared" si="3"/>
        <v>0.1671178342397574</v>
      </c>
      <c r="DA57" s="85">
        <v>0.112731291632047</v>
      </c>
      <c r="DB57" s="12">
        <f t="shared" si="4"/>
        <v>0.15035065210396326</v>
      </c>
      <c r="DC57" s="41">
        <v>0.121296702972662</v>
      </c>
      <c r="DD57" s="12">
        <f t="shared" si="5"/>
        <v>0.11523181405230302</v>
      </c>
      <c r="DE57" s="85">
        <v>0.113879267346523</v>
      </c>
      <c r="DF57" s="12">
        <f t="shared" si="6"/>
        <v>5.0062102264545917E-2</v>
      </c>
      <c r="DG57" s="41">
        <v>5.16538222182895E-2</v>
      </c>
      <c r="DH57" s="12">
        <f t="shared" si="7"/>
        <v>9.8802450559005425E-2</v>
      </c>
      <c r="DI57" s="41">
        <v>1.02775386567013E-2</v>
      </c>
      <c r="DJ57" s="46">
        <v>52</v>
      </c>
      <c r="DK57" s="44">
        <v>1.34286539914313E-2</v>
      </c>
      <c r="DL57" s="44">
        <v>2.6485030554648001E-2</v>
      </c>
      <c r="DM57" s="44">
        <v>4.28930806850122E-2</v>
      </c>
      <c r="DN57" s="44">
        <v>3.5469682109609497E-2</v>
      </c>
      <c r="DO57" s="44">
        <v>8.1395363171336194E-2</v>
      </c>
      <c r="DP57" s="44">
        <v>7.0669778493502894E-2</v>
      </c>
      <c r="DQ57" s="44">
        <v>8.7006626717782698E-2</v>
      </c>
      <c r="DR57" s="45">
        <v>0.17665593670700599</v>
      </c>
      <c r="DS57" s="45">
        <v>0.24036451885658</v>
      </c>
      <c r="DT57" s="45">
        <v>0.22449721054367799</v>
      </c>
      <c r="DU57" s="45">
        <v>0.182147219055669</v>
      </c>
      <c r="DV57" s="45">
        <v>0.23353137546550101</v>
      </c>
      <c r="DW57" s="45">
        <v>0.31556785161290501</v>
      </c>
      <c r="DX57" s="45">
        <v>0.20304195081291801</v>
      </c>
    </row>
    <row r="58" spans="1:128">
      <c r="A58" s="43">
        <f t="shared" si="0"/>
        <v>4.1945205479452055</v>
      </c>
      <c r="B58" s="18">
        <v>54</v>
      </c>
      <c r="C58" s="12">
        <v>1166</v>
      </c>
      <c r="D58" s="12">
        <v>0.16969939640484399</v>
      </c>
      <c r="E58" s="12">
        <v>1.4789371944805001E-2</v>
      </c>
      <c r="F58" s="92">
        <f>$D58^Parameter!$D$325</f>
        <v>0.25069786309790004</v>
      </c>
      <c r="G58" s="92">
        <f>$E58^Parameter!$D$318</f>
        <v>4.8124231421162275E-2</v>
      </c>
      <c r="H58" s="92">
        <f>$D58^Parameter!$D$326</f>
        <v>0.24196036895917872</v>
      </c>
      <c r="I58" s="92">
        <f>$E58^Parameter!$D$319</f>
        <v>6.7416752432977761E-2</v>
      </c>
      <c r="J58" s="92">
        <f>$D58^Parameter!$D$328</f>
        <v>0.25883105752793223</v>
      </c>
      <c r="K58" s="92">
        <f>$E58^Parameter!$D$321</f>
        <v>0.15462785485824659</v>
      </c>
      <c r="L58" s="92">
        <f>$D58^Parameter!$D$329</f>
        <v>0.37035734889661304</v>
      </c>
      <c r="M58" s="92">
        <f>$E58^Parameter!$D$322</f>
        <v>0.12684558869154616</v>
      </c>
      <c r="N58" s="92">
        <f>$D58^Parameter!$D$330</f>
        <v>0.23770649098921978</v>
      </c>
      <c r="O58" s="92">
        <f>$E58^Parameter!$D$323</f>
        <v>0.18534458084914532</v>
      </c>
      <c r="P58" s="92">
        <f>$D58^Parameter!$D$327</f>
        <v>0.18478028955174608</v>
      </c>
      <c r="Q58" s="92">
        <f>$E58^Parameter!$D$320</f>
        <v>4.9356471933611534E-2</v>
      </c>
      <c r="R58" s="12">
        <f>$D58^EXP(Parameter!$D$96+Parameter!$D$103*(($B58/30.2*21)^(1)))</f>
        <v>9.6344490256982607E-2</v>
      </c>
      <c r="S58" s="12">
        <f>$E58^EXP(Parameter!$D$81+Parameter!$D$88*($B58/30.2*21)^(-2))</f>
        <v>7.4997939042448225E-2</v>
      </c>
      <c r="T58" s="12">
        <f>$D58^EXP(Parameter!$D$97+Parameter!$D$104*(($B58*21/30.2)^(1)))</f>
        <v>0.16154138914660415</v>
      </c>
      <c r="U58" s="12">
        <f>$E58^EXP(Parameter!$D$82+Parameter!$D$89*($B58/30.2*21)^(-2))</f>
        <v>9.3986023161442833E-2</v>
      </c>
      <c r="V58" s="12">
        <f>$D58^EXP(Parameter!$D$99+Parameter!$D$106*(($B58*21/30.2)^(1)))</f>
        <v>0.14426460155603923</v>
      </c>
      <c r="W58" s="12">
        <f>$E58^EXP(Parameter!$D$84+Parameter!$D$91*($B58/30.2*21)^(-2))</f>
        <v>0.19422664000190637</v>
      </c>
      <c r="X58" s="12">
        <f>$D58^EXP(Parameter!$D$100+Parameter!$D$107*(($B58*21/30.2)^(1)))</f>
        <v>0.10691284402590989</v>
      </c>
      <c r="Y58" s="12">
        <f>$E58^EXP(Parameter!$D$85+Parameter!$D$92*($B58/30.2*21)^(-2))</f>
        <v>0.15795229081744433</v>
      </c>
      <c r="Z58" s="12">
        <f>$D58^EXP(Parameter!$D$101+Parameter!$D$108*(($B58*21/30.2)^(1)))</f>
        <v>4.5319080504097255E-2</v>
      </c>
      <c r="AA58" s="12">
        <f>$E58^EXP(Parameter!$D$86+Parameter!$D$93*($B58/30.2*21)^(-2))</f>
        <v>0.18661370264738264</v>
      </c>
      <c r="AB58" s="12">
        <f>$D58^EXP(Parameter!$D$98+Parameter!$D$105*(($B58*21/30.2)^(1)))</f>
        <v>9.409353702343376E-2</v>
      </c>
      <c r="AC58" s="12">
        <f>$E58^EXP(Parameter!$D$83+Parameter!$D$90*($B58/30.2*21)^(-2))</f>
        <v>5.2294198245987876E-2</v>
      </c>
      <c r="AD58" s="87">
        <f>$D58^EXP(Parameter!$D$133+Parameter!$D$140*(($B58*21/30.2)^(-0.5))+Parameter!$D$147*((LN($B58*21/30.2))))</f>
        <v>6.1008101545035776E-2</v>
      </c>
      <c r="AE58" s="12">
        <f>$E58^EXP(Parameter!$D$111+Parameter!$D$118*(($B58*21/30.2)^(-1))+Parameter!$D$125*(($B58*21/30.2)^(-0.5)))</f>
        <v>0.17642450745286001</v>
      </c>
      <c r="AF58" s="12">
        <f>$D58^EXP(Parameter!$D$134+Parameter!$D$141*(($B58*21/30.2)^(-0.5))+Parameter!$D$148*((LN($B58*21/30.2))))</f>
        <v>0.12358165995323078</v>
      </c>
      <c r="AG58" s="12">
        <f>$E58^EXP(Parameter!$D$112+Parameter!$D$119*(($B58*21/30.2)^(-1))+Parameter!$D$126*(($B58*21/30.2)^(-0.5)))</f>
        <v>9.6600444074929973E-2</v>
      </c>
      <c r="AH58" s="12">
        <f>$D58^EXP(Parameter!$D$136+Parameter!$D$143*(($B58*21/30.2)^(-0.5))+Parameter!$D$150*((LN($B58*21/30.2))))</f>
        <v>7.4362864360988629E-2</v>
      </c>
      <c r="AI58" s="12">
        <f>$E58^EXP(Parameter!$D$114+Parameter!$D$121*(($B58*21/30.2)^(-1))+Parameter!$D$128*(($B58*21/30.2)^(-0.5)))</f>
        <v>4.1172477387230198E-2</v>
      </c>
      <c r="AJ58" s="12">
        <f>$D58^EXP(Parameter!$D$137+Parameter!$D$144*(($B58*21/30.2)^(-0.5))+Parameter!$D$151*((LN($B58*21/30.2))))</f>
        <v>8.3028562129600719E-2</v>
      </c>
      <c r="AK58" s="12">
        <f>$E58^EXP(Parameter!$D$115+Parameter!$D$122*(($B58*21/30.2)^(-1))+Parameter!$D$129*(($B58*21/30.2)^(-0.5)))</f>
        <v>0.10144582924405342</v>
      </c>
      <c r="AL58" s="12">
        <f>$D58^EXP(Parameter!$D$138+Parameter!$D$145*(($B58*21/30.2)^(-0.5))+Parameter!$D$152*((LN($B58*21/30.2))))</f>
        <v>4.2609035528677827E-3</v>
      </c>
      <c r="AM58" s="12">
        <f>$E58^EXP(Parameter!$D$116+Parameter!$D$123*(($B58*21/30.2)^(-1))+Parameter!$D$130*(($B58*21/30.2)^(-0.5)))</f>
        <v>1.9250298753734296E-2</v>
      </c>
      <c r="AN58" s="12">
        <f>$D58^EXP(Parameter!$D$135+Parameter!$D$142*(($B58*21/30.2)^(-0.5))+Parameter!$D$149*((LN($B58*21/30.2))))</f>
        <v>6.5125165807195601E-2</v>
      </c>
      <c r="AO58" s="12">
        <f>$E58^EXP(Parameter!$D$113+Parameter!$D$120*(($B58*21/30.2)^(-1))+Parameter!$D$127*(($B58*21/30.2)^(-0.5)))</f>
        <v>4.5596403435431394E-4</v>
      </c>
      <c r="AP58" s="87">
        <f>$D58^EXP(Parameter!$D$304+Parameter!$D$310*((LN($B58*21/30.2))))</f>
        <v>0.22612635742236736</v>
      </c>
      <c r="AQ58" s="88">
        <f>$E58^EXP(Parameter!$D$290+Parameter!$D$296*((LN($B58*21/30.2))))</f>
        <v>7.5532496766898494E-2</v>
      </c>
      <c r="AR58" s="12">
        <f>$D58^EXP(Parameter!$D$305+Parameter!$D$311*((LN($B58*21/30.2))))</f>
        <v>0.21848642098907028</v>
      </c>
      <c r="AS58" s="88">
        <f>$E58^EXP(Parameter!$D$291+Parameter!$D$297*((LN($B58*21/30.2))))</f>
        <v>9.3023815854558517E-2</v>
      </c>
      <c r="AT58" s="12">
        <f>$D58^EXP(Parameter!$D$305+Parameter!$D$307-Parameter!$D$306+(Parameter!$D$311+Parameter!$D$313-Parameter!$D$312)*((LN($B58*21/30.2))))</f>
        <v>0.22354395439005403</v>
      </c>
      <c r="AU58" s="88">
        <f>$E58^EXP(Parameter!$D$291+Parameter!$D$293-Parameter!$D$292+(Parameter!$D$297+Parameter!$D$299-Parameter!$D$298)*((LN($B58*21/30.2))))</f>
        <v>0.15424546001472242</v>
      </c>
      <c r="AV58" s="12">
        <f>$D58^EXP(Parameter!$D$308+Parameter!$D$314*((LN($B58*21/30.2))))</f>
        <v>0.30710814536955006</v>
      </c>
      <c r="AW58" s="88">
        <f>$E58^EXP(Parameter!$D$294+Parameter!$D$300*((LN($B58*21/30.2))))</f>
        <v>0.12802909924044734</v>
      </c>
      <c r="AX58" s="12">
        <f>$D58^EXP(Parameter!$D$305+Parameter!$D$309-Parameter!$D$306+(Parameter!$D$311+Parameter!$D$315-Parameter!$D$312)*((LN($B58*21/30.2))))</f>
        <v>0.19338570655682449</v>
      </c>
      <c r="AY58" s="88">
        <f>$E58^EXP(Parameter!$D$291+Parameter!$D$295-Parameter!$D$292+(Parameter!$D$297+Parameter!$D$301-Parameter!$D$298)*((LN($B58*21/30.2))))</f>
        <v>8.0805484021577792E-2</v>
      </c>
      <c r="AZ58" s="12">
        <f>$D58^EXP(Parameter!D$305-Parameter!D$306+(Parameter!D$311-Parameter!D$312)*((LN($B58*21/30.2))))</f>
        <v>0.15175435385852154</v>
      </c>
      <c r="BA58" s="88">
        <f>$E58^EXP(Parameter!$D$291-Parameter!$D$292+(Parameter!$D$297-Parameter!$D$298)*((LN($B58*21/30.2))))</f>
        <v>1.5755738417689267E-2</v>
      </c>
      <c r="BB58" s="89">
        <f>$D58^EXP(Parameter!$D$231)</f>
        <v>0.19005528516408435</v>
      </c>
      <c r="BC58" s="90">
        <f>$E58^EXP(Parameter!$D$216)</f>
        <v>3.4801255205056704E-2</v>
      </c>
      <c r="BD58" s="91">
        <f>$D58^EXP(Parameter!$D$232)</f>
        <v>0.24880562857910943</v>
      </c>
      <c r="BE58" s="90">
        <f>$E58^EXP(Parameter!$D$217)</f>
        <v>8.0031062460824531E-2</v>
      </c>
      <c r="BF58" s="91">
        <f>$D58^EXP(Parameter!$D$234)</f>
        <v>0.15379400807871099</v>
      </c>
      <c r="BG58" s="91">
        <f>$E58^EXP(Parameter!$D$219)</f>
        <v>0.12938598666636419</v>
      </c>
      <c r="BH58" s="91">
        <f>$D58^EXP(Parameter!$D$235)</f>
        <v>0.36748110401550571</v>
      </c>
      <c r="BI58" s="91">
        <f>$E58^EXP(Parameter!$D$220)</f>
        <v>0.14379096935420652</v>
      </c>
      <c r="BJ58" s="91">
        <f>$D58^EXP(Parameter!$D$236)</f>
        <v>0.13944332605400853</v>
      </c>
      <c r="BK58" s="91">
        <f>$E58^EXP(Parameter!$D$221)</f>
        <v>0.41616625094453735</v>
      </c>
      <c r="BL58" s="91">
        <f>$D58^EXP(Parameter!$D$233)</f>
        <v>0.23133953519942985</v>
      </c>
      <c r="BM58" s="91">
        <f>$E58^EXP(Parameter!$D$218)</f>
        <v>0.12649229530787179</v>
      </c>
      <c r="BN58" s="90">
        <f>$D58^EXP(Parameter!$D$268)</f>
        <v>0.19513090507797382</v>
      </c>
      <c r="BO58" s="91">
        <f>$E58^EXP(Parameter!$D$246)</f>
        <v>3.4105009422721683E-2</v>
      </c>
      <c r="BP58" s="91">
        <f>$D58^EXP(Parameter!$D$269)</f>
        <v>0.26521484617025026</v>
      </c>
      <c r="BQ58" s="91">
        <f>$E58^EXP(Parameter!$D$247)</f>
        <v>8.0031062460824531E-2</v>
      </c>
      <c r="BR58" s="91">
        <f>$D58^EXP(Parameter!$D$271)</f>
        <v>0.16640256069797271</v>
      </c>
      <c r="BS58" s="91">
        <f>$E58^EXP(Parameter!$D$249)</f>
        <v>0.13044655001664607</v>
      </c>
      <c r="BT58" s="91">
        <f>$D58^EXP(Parameter!$D$272)</f>
        <v>0.36784898337885313</v>
      </c>
      <c r="BU58" s="91">
        <f>$E58^EXP(Parameter!$D$250)</f>
        <v>0.14490853167335654</v>
      </c>
      <c r="BV58" s="91">
        <f>$D58^EXP(Parameter!$D$273)</f>
        <v>0.18192189246261573</v>
      </c>
      <c r="BW58" s="91">
        <f>$E58^EXP(Parameter!$D$251)</f>
        <v>0.3986079535337485</v>
      </c>
      <c r="BX58" s="91">
        <f>$D58^EXP(Parameter!$D$270)</f>
        <v>0.25053785838830384</v>
      </c>
      <c r="BY58" s="91">
        <f>$E58^EXP(Parameter!$D$248)</f>
        <v>0.12570895632186108</v>
      </c>
      <c r="BZ58" s="90">
        <f>$D58^EXP(Parameter!$D$208)</f>
        <v>0.25157879827359286</v>
      </c>
      <c r="CA58" s="90">
        <f>$E58^EXP(Parameter!$D$200)</f>
        <v>5.849673993164823E-2</v>
      </c>
      <c r="CB58" s="90">
        <f>$D58^EXP(Parameter!$D$209)</f>
        <v>0.2306625484873871</v>
      </c>
      <c r="CC58" s="90">
        <f>$E58^EXP(Parameter!$D$201)</f>
        <v>7.5074844491842166E-2</v>
      </c>
      <c r="CD58" s="90">
        <f>$D58^EXP(Parameter!$D$211)</f>
        <v>0.23985379017785299</v>
      </c>
      <c r="CE58" s="90">
        <f>$E58^EXP(Parameter!$D$203)</f>
        <v>0.14970448814625795</v>
      </c>
      <c r="CF58" s="90">
        <f>$D58^EXP(Parameter!$D$212)</f>
        <v>0.3432198716814302</v>
      </c>
      <c r="CG58" s="90">
        <f>$E58^EXP(Parameter!$D$204)</f>
        <v>0.12701591772498338</v>
      </c>
      <c r="CH58" s="91">
        <f>$D58^EXP(Parameter!$D$213)</f>
        <v>0.21825578716556143</v>
      </c>
      <c r="CI58" s="90">
        <f>$E58^EXP(Parameter!$D$205)</f>
        <v>0.16571888677713836</v>
      </c>
      <c r="CJ58" s="91">
        <f>$D58^EXP(Parameter!$D$210)</f>
        <v>0.16789759909792884</v>
      </c>
      <c r="CK58" s="90">
        <f>$E58^EXP(Parameter!$D$202)</f>
        <v>5.3026552995656367E-2</v>
      </c>
      <c r="CL58" s="12">
        <f>$D58^EXP(Parameter!$D$170+Parameter!$D$177*(LN($B58/30.2*21)))</f>
        <v>0.21554546195395846</v>
      </c>
      <c r="CM58" s="12">
        <f>$D58^EXP(Parameter!$D$155+Parameter!$D$162*(LN($B58/30.2*21)))</f>
        <v>0.47348347026859638</v>
      </c>
      <c r="CN58" s="12">
        <f>$D58^EXP(Parameter!$D$171+Parameter!$D$178*(LN($B58/30.2*21)))</f>
        <v>0.20946469823948763</v>
      </c>
      <c r="CO58" s="12">
        <f>$D58^EXP(Parameter!$D$156+Parameter!$D$163*(LN($B58/30.2*21)))</f>
        <v>0.46306682984393782</v>
      </c>
      <c r="CP58" s="12">
        <f>$D58^EXP(Parameter!$D$173+Parameter!$D$180*(LN($B58/30.2*21)))</f>
        <v>0.20668213902237301</v>
      </c>
      <c r="CQ58" s="12">
        <f>$D58^EXP(Parameter!$D$158+Parameter!$D$165*(LN($B58/30.2*21)))</f>
        <v>0.51144301979318363</v>
      </c>
      <c r="CR58" s="12">
        <f>$D58^EXP(Parameter!$D$174+Parameter!$D$181*(LN($B58/30.2*21)))</f>
        <v>0.25462140293432522</v>
      </c>
      <c r="CS58" s="12">
        <f>$D58^EXP(Parameter!$D$159+Parameter!$D$166*(LN($B58/30.2*21)))</f>
        <v>0.52131605760405042</v>
      </c>
      <c r="CT58" s="12">
        <f>$D58^EXP(Parameter!$D$175+Parameter!$D$182*(LN($B58/30.2*21)))</f>
        <v>0.14054305696929731</v>
      </c>
      <c r="CU58" s="12">
        <f>$D58^EXP(Parameter!$D$160+Parameter!$D$167*(LN($B58/30.2*21)))</f>
        <v>0.38164252556700468</v>
      </c>
      <c r="CV58" s="12">
        <f>$D58^EXP(Parameter!$D$172+Parameter!$D$179*(LN($B58/30.2*21)))</f>
        <v>0.12615810654552329</v>
      </c>
      <c r="CW58" s="41">
        <f>$D58^EXP(Parameter!$D$157+Parameter!$D$164*(LN($B58/30.2*21)))</f>
        <v>0.11643891295158187</v>
      </c>
      <c r="CX58" s="12">
        <f t="shared" si="2"/>
        <v>9.6344490256982607E-2</v>
      </c>
      <c r="CY58" s="85">
        <v>7.3390868256792099E-2</v>
      </c>
      <c r="CZ58" s="12">
        <f t="shared" si="3"/>
        <v>0.16154138914660415</v>
      </c>
      <c r="DA58" s="85">
        <v>0.109687822622617</v>
      </c>
      <c r="DB58" s="12">
        <f t="shared" si="4"/>
        <v>0.14426460155603923</v>
      </c>
      <c r="DC58" s="41">
        <v>0.116145361923896</v>
      </c>
      <c r="DD58" s="12">
        <f t="shared" si="5"/>
        <v>0.10691284402590989</v>
      </c>
      <c r="DE58" s="85">
        <v>0.109739537017602</v>
      </c>
      <c r="DF58" s="12">
        <f t="shared" si="6"/>
        <v>4.5319080504097255E-2</v>
      </c>
      <c r="DG58" s="41">
        <v>4.7111888909062601E-2</v>
      </c>
      <c r="DH58" s="12">
        <f t="shared" si="7"/>
        <v>9.409353702343376E-2</v>
      </c>
      <c r="DI58" s="41">
        <v>9.9826384367844006E-3</v>
      </c>
      <c r="DJ58" s="46">
        <v>53</v>
      </c>
      <c r="DK58" s="44">
        <v>1.26760709066196E-2</v>
      </c>
      <c r="DL58" s="44">
        <v>2.5151271250721401E-2</v>
      </c>
      <c r="DM58" s="44">
        <v>4.0918462416771099E-2</v>
      </c>
      <c r="DN58" s="44">
        <v>3.3775220842475397E-2</v>
      </c>
      <c r="DO58" s="44">
        <v>7.8154469767352297E-2</v>
      </c>
      <c r="DP58" s="44">
        <v>6.7755179625809098E-2</v>
      </c>
      <c r="DQ58" s="44">
        <v>8.3601881827334995E-2</v>
      </c>
      <c r="DR58" s="45">
        <v>0.17261819023656999</v>
      </c>
      <c r="DS58" s="45">
        <v>0.235502340148353</v>
      </c>
      <c r="DT58" s="45">
        <v>0.21982025295050001</v>
      </c>
      <c r="DU58" s="45">
        <v>0.17802960117800401</v>
      </c>
      <c r="DV58" s="45">
        <v>0.22874740291436699</v>
      </c>
      <c r="DW58" s="45">
        <v>0.30999164835079301</v>
      </c>
      <c r="DX58" s="45">
        <v>0.19863615650138</v>
      </c>
    </row>
    <row r="59" spans="1:128">
      <c r="A59" s="43">
        <f t="shared" si="0"/>
        <v>4.2547945205479447</v>
      </c>
      <c r="B59" s="18">
        <v>55</v>
      </c>
      <c r="C59" s="12">
        <v>1188</v>
      </c>
      <c r="D59" s="12">
        <v>0.16582932378413501</v>
      </c>
      <c r="E59" s="12">
        <v>1.4048591791565399E-2</v>
      </c>
      <c r="F59" s="92">
        <f>$D59^Parameter!$D$325</f>
        <v>0.24622709269805654</v>
      </c>
      <c r="G59" s="92">
        <f>$E59^Parameter!$D$318</f>
        <v>4.6376248158838757E-2</v>
      </c>
      <c r="H59" s="92">
        <f>$D59^Parameter!$D$326</f>
        <v>0.23753579486945922</v>
      </c>
      <c r="I59" s="92">
        <f>$E59^Parameter!$D$319</f>
        <v>6.5235649068693752E-2</v>
      </c>
      <c r="J59" s="92">
        <f>$D59^Parameter!$D$328</f>
        <v>0.25432083059972288</v>
      </c>
      <c r="K59" s="92">
        <f>$E59^Parameter!$D$321</f>
        <v>0.15114762501533488</v>
      </c>
      <c r="L59" s="92">
        <f>$D59^Parameter!$D$329</f>
        <v>0.36560350000255876</v>
      </c>
      <c r="M59" s="92">
        <f>$E59^Parameter!$D$322</f>
        <v>0.1236915605409073</v>
      </c>
      <c r="N59" s="92">
        <f>$D59^Parameter!$D$330</f>
        <v>0.23330587606938624</v>
      </c>
      <c r="O59" s="92">
        <f>$E59^Parameter!$D$323</f>
        <v>0.18157377271263753</v>
      </c>
      <c r="P59" s="92">
        <f>$D59^Parameter!$D$327</f>
        <v>0.18076634876538175</v>
      </c>
      <c r="Q59" s="92">
        <f>$E59^Parameter!$D$320</f>
        <v>4.757839795443531E-2</v>
      </c>
      <c r="R59" s="12">
        <f>$D59^EXP(Parameter!$D$96+Parameter!$D$103*(($B59/30.2*21)^(1)))</f>
        <v>9.0405376245852431E-2</v>
      </c>
      <c r="S59" s="12">
        <f>$E59^EXP(Parameter!$D$81+Parameter!$D$88*($B59/30.2*21)^(-2))</f>
        <v>7.2668653963111465E-2</v>
      </c>
      <c r="T59" s="12">
        <f>$D59^EXP(Parameter!$D$97+Parameter!$D$104*(($B59*21/30.2)^(1)))</f>
        <v>0.15613943125697588</v>
      </c>
      <c r="U59" s="12">
        <f>$E59^EXP(Parameter!$D$82+Parameter!$D$89*($B59/30.2*21)^(-2))</f>
        <v>9.131643480658172E-2</v>
      </c>
      <c r="V59" s="12">
        <f>$D59^EXP(Parameter!$D$99+Parameter!$D$106*(($B59*21/30.2)^(1)))</f>
        <v>0.13838414372775454</v>
      </c>
      <c r="W59" s="12">
        <f>$E59^EXP(Parameter!$D$84+Parameter!$D$91*($B59/30.2*21)^(-2))</f>
        <v>0.19038997816320544</v>
      </c>
      <c r="X59" s="12">
        <f>$D59^EXP(Parameter!$D$100+Parameter!$D$107*(($B59*21/30.2)^(1)))</f>
        <v>9.9007229237217859E-2</v>
      </c>
      <c r="Y59" s="12">
        <f>$E59^EXP(Parameter!$D$85+Parameter!$D$92*($B59/30.2*21)^(-2))</f>
        <v>0.15444097256877751</v>
      </c>
      <c r="Z59" s="12">
        <f>$D59^EXP(Parameter!$D$101+Parameter!$D$108*(($B59*21/30.2)^(1)))</f>
        <v>4.0930015701292739E-2</v>
      </c>
      <c r="AA59" s="12">
        <f>$E59^EXP(Parameter!$D$86+Parameter!$D$93*($B59/30.2*21)^(-2))</f>
        <v>0.18282839830212155</v>
      </c>
      <c r="AB59" s="12">
        <f>$D59^EXP(Parameter!$D$98+Parameter!$D$105*(($B59*21/30.2)^(1)))</f>
        <v>8.9583041093834095E-2</v>
      </c>
      <c r="AC59" s="12">
        <f>$E59^EXP(Parameter!$D$83+Parameter!$D$90*($B59/30.2*21)^(-2))</f>
        <v>5.0444348998827139E-2</v>
      </c>
      <c r="AD59" s="87">
        <f>$D59^EXP(Parameter!$D$133+Parameter!$D$140*(($B59*21/30.2)^(-0.5))+Parameter!$D$147*((LN($B59*21/30.2))))</f>
        <v>5.6246176806359828E-2</v>
      </c>
      <c r="AE59" s="12">
        <f>$E59^EXP(Parameter!$D$111+Parameter!$D$118*(($B59*21/30.2)^(-1))+Parameter!$D$125*(($B59*21/30.2)^(-0.5)))</f>
        <v>0.17405103523674539</v>
      </c>
      <c r="AF59" s="12">
        <f>$D59^EXP(Parameter!$D$134+Parameter!$D$141*(($B59*21/30.2)^(-0.5))+Parameter!$D$148*((LN($B59*21/30.2))))</f>
        <v>0.11855306710653941</v>
      </c>
      <c r="AG59" s="12">
        <f>$E59^EXP(Parameter!$D$112+Parameter!$D$119*(($B59*21/30.2)^(-1))+Parameter!$D$126*(($B59*21/30.2)^(-0.5)))</f>
        <v>9.3980454178927988E-2</v>
      </c>
      <c r="AH59" s="12">
        <f>$D59^EXP(Parameter!$D$136+Parameter!$D$143*(($B59*21/30.2)^(-0.5))+Parameter!$D$150*((LN($B59*21/30.2))))</f>
        <v>6.925546633463632E-2</v>
      </c>
      <c r="AI59" s="12">
        <f>$E59^EXP(Parameter!$D$114+Parameter!$D$121*(($B59*21/30.2)^(-1))+Parameter!$D$128*(($B59*21/30.2)^(-0.5)))</f>
        <v>3.8832580795964487E-2</v>
      </c>
      <c r="AJ59" s="12">
        <f>$D59^EXP(Parameter!$D$137+Parameter!$D$144*(($B59*21/30.2)^(-0.5))+Parameter!$D$151*((LN($B59*21/30.2))))</f>
        <v>7.6629160181699435E-2</v>
      </c>
      <c r="AK59" s="12">
        <f>$E59^EXP(Parameter!$D$115+Parameter!$D$122*(($B59*21/30.2)^(-1))+Parameter!$D$129*(($B59*21/30.2)^(-0.5)))</f>
        <v>9.8348586130279594E-2</v>
      </c>
      <c r="AL59" s="12">
        <f>$D59^EXP(Parameter!$D$138+Parameter!$D$145*(($B59*21/30.2)^(-0.5))+Parameter!$D$152*((LN($B59*21/30.2))))</f>
        <v>3.4253100269782013E-3</v>
      </c>
      <c r="AM59" s="12">
        <f>$E59^EXP(Parameter!$D$116+Parameter!$D$123*(($B59*21/30.2)^(-1))+Parameter!$D$130*(($B59*21/30.2)^(-0.5)))</f>
        <v>1.7859316444921031E-2</v>
      </c>
      <c r="AN59" s="12">
        <f>$D59^EXP(Parameter!$D$135+Parameter!$D$142*(($B59*21/30.2)^(-0.5))+Parameter!$D$149*((LN($B59*21/30.2))))</f>
        <v>6.1536300366664423E-2</v>
      </c>
      <c r="AO59" s="12">
        <f>$E59^EXP(Parameter!$D$113+Parameter!$D$120*(($B59*21/30.2)^(-1))+Parameter!$D$127*(($B59*21/30.2)^(-0.5)))</f>
        <v>3.9008460940082203E-4</v>
      </c>
      <c r="AP59" s="87">
        <f>$D59^EXP(Parameter!$D$304+Parameter!$D$310*((LN($B59*21/30.2))))</f>
        <v>0.2210171433914421</v>
      </c>
      <c r="AQ59" s="88">
        <f>$E59^EXP(Parameter!$D$290+Parameter!$D$296*((LN($B59*21/30.2))))</f>
        <v>7.3692934239663832E-2</v>
      </c>
      <c r="AR59" s="12">
        <f>$D59^EXP(Parameter!$D$305+Parameter!$D$311*((LN($B59*21/30.2))))</f>
        <v>0.21391242227522769</v>
      </c>
      <c r="AS59" s="88">
        <f>$E59^EXP(Parameter!$D$291+Parameter!$D$297*((LN($B59*21/30.2))))</f>
        <v>9.0580584443318721E-2</v>
      </c>
      <c r="AT59" s="12">
        <f>$D59^EXP(Parameter!$D$305+Parameter!$D$307-Parameter!$D$306+(Parameter!$D$311+Parameter!$D$313-Parameter!$D$312)*((LN($B59*21/30.2))))</f>
        <v>0.21870487158193691</v>
      </c>
      <c r="AU59" s="88">
        <f>$E59^EXP(Parameter!$D$291+Parameter!$D$293-Parameter!$D$292+(Parameter!$D$297+Parameter!$D$299-Parameter!$D$298)*((LN($B59*21/30.2))))</f>
        <v>0.15060083596009582</v>
      </c>
      <c r="AV59" s="12">
        <f>$D59^EXP(Parameter!$D$308+Parameter!$D$314*((LN($B59*21/30.2))))</f>
        <v>0.30118665414874485</v>
      </c>
      <c r="AW59" s="88">
        <f>$E59^EXP(Parameter!$D$294+Parameter!$D$300*((LN($B59*21/30.2))))</f>
        <v>0.12490049017604786</v>
      </c>
      <c r="AX59" s="12">
        <f>$D59^EXP(Parameter!$D$305+Parameter!$D$309-Parameter!$D$306+(Parameter!$D$311+Parameter!$D$315-Parameter!$D$312)*((LN($B59*21/30.2))))</f>
        <v>0.18844347852590621</v>
      </c>
      <c r="AY59" s="88">
        <f>$E59^EXP(Parameter!$D$291+Parameter!$D$295-Parameter!$D$292+(Parameter!$D$297+Parameter!$D$301-Parameter!$D$298)*((LN($B59*21/30.2))))</f>
        <v>7.7105956515113677E-2</v>
      </c>
      <c r="AZ59" s="12">
        <f>$D59^EXP(Parameter!D$305-Parameter!D$306+(Parameter!D$311-Parameter!D$312)*((LN($B59*21/30.2))))</f>
        <v>0.14751039632048618</v>
      </c>
      <c r="BA59" s="88">
        <f>$E59^EXP(Parameter!$D$291-Parameter!$D$292+(Parameter!$D$297-Parameter!$D$298)*((LN($B59*21/30.2))))</f>
        <v>1.4661338753919378E-2</v>
      </c>
      <c r="BB59" s="89">
        <f>$D59^EXP(Parameter!$D$231)</f>
        <v>0.18599483585763685</v>
      </c>
      <c r="BC59" s="90">
        <f>$E59^EXP(Parameter!$D$216)</f>
        <v>3.3404892358802091E-2</v>
      </c>
      <c r="BD59" s="91">
        <f>$D59^EXP(Parameter!$D$232)</f>
        <v>0.24434452363157638</v>
      </c>
      <c r="BE59" s="90">
        <f>$E59^EXP(Parameter!$D$217)</f>
        <v>7.76040051049188E-2</v>
      </c>
      <c r="BF59" s="91">
        <f>$D59^EXP(Parameter!$D$234)</f>
        <v>0.15009442074903193</v>
      </c>
      <c r="BG59" s="91">
        <f>$E59^EXP(Parameter!$D$219)</f>
        <v>0.12619930458185308</v>
      </c>
      <c r="BH59" s="91">
        <f>$D59^EXP(Parameter!$D$235)</f>
        <v>0.36272739081385047</v>
      </c>
      <c r="BI59" s="91">
        <f>$E59^EXP(Parameter!$D$220)</f>
        <v>0.14043015983701088</v>
      </c>
      <c r="BJ59" s="91">
        <f>$D59^EXP(Parameter!$D$236)</f>
        <v>0.135915679071407</v>
      </c>
      <c r="BK59" s="91">
        <f>$E59^EXP(Parameter!$D$221)</f>
        <v>0.41174082153167191</v>
      </c>
      <c r="BL59" s="91">
        <f>$D59^EXP(Parameter!$D$233)</f>
        <v>0.22697662587893352</v>
      </c>
      <c r="BM59" s="91">
        <f>$E59^EXP(Parameter!$D$218)</f>
        <v>0.12334285657483418</v>
      </c>
      <c r="BN59" s="90">
        <f>$D59^EXP(Parameter!$D$268)</f>
        <v>0.19102748802934821</v>
      </c>
      <c r="BO59" s="91">
        <f>$E59^EXP(Parameter!$D$246)</f>
        <v>3.2728515910702319E-2</v>
      </c>
      <c r="BP59" s="91">
        <f>$D59^EXP(Parameter!$D$269)</f>
        <v>0.26067597266292003</v>
      </c>
      <c r="BQ59" s="91">
        <f>$E59^EXP(Parameter!$D$247)</f>
        <v>7.76040051049188E-2</v>
      </c>
      <c r="BR59" s="91">
        <f>$D59^EXP(Parameter!$D$271)</f>
        <v>0.1625661873333957</v>
      </c>
      <c r="BS59" s="91">
        <f>$E59^EXP(Parameter!$D$249)</f>
        <v>0.12724641395310488</v>
      </c>
      <c r="BT59" s="91">
        <f>$D59^EXP(Parameter!$D$272)</f>
        <v>0.36309523654072806</v>
      </c>
      <c r="BU59" s="91">
        <f>$E59^EXP(Parameter!$D$250)</f>
        <v>0.14153496354076811</v>
      </c>
      <c r="BV59" s="91">
        <f>$D59^EXP(Parameter!$D$273)</f>
        <v>0.17793396098897959</v>
      </c>
      <c r="BW59" s="91">
        <f>$E59^EXP(Parameter!$D$251)</f>
        <v>0.39416198161385169</v>
      </c>
      <c r="BX59" s="91">
        <f>$D59^EXP(Parameter!$D$270)</f>
        <v>0.24606789811296914</v>
      </c>
      <c r="BY59" s="91">
        <f>$E59^EXP(Parameter!$D$248)</f>
        <v>0.12256973587315056</v>
      </c>
      <c r="BZ59" s="90">
        <f>$D59^EXP(Parameter!$D$208)</f>
        <v>0.24710359122956527</v>
      </c>
      <c r="CA59" s="90">
        <f>$E59^EXP(Parameter!$D$200)</f>
        <v>5.6506341206403528E-2</v>
      </c>
      <c r="CB59" s="90">
        <f>$D59^EXP(Parameter!$D$209)</f>
        <v>0.22630378050346472</v>
      </c>
      <c r="CC59" s="90">
        <f>$E59^EXP(Parameter!$D$201)</f>
        <v>7.274136035683311E-2</v>
      </c>
      <c r="CD59" s="90">
        <f>$D59^EXP(Parameter!$D$211)</f>
        <v>0.23544095903646378</v>
      </c>
      <c r="CE59" s="90">
        <f>$E59^EXP(Parameter!$D$203)</f>
        <v>0.14627733722001071</v>
      </c>
      <c r="CF59" s="90">
        <f>$D59^EXP(Parameter!$D$212)</f>
        <v>0.33847918385584536</v>
      </c>
      <c r="CG59" s="90">
        <f>$E59^EXP(Parameter!$D$204)</f>
        <v>0.12385968116795575</v>
      </c>
      <c r="CH59" s="91">
        <f>$D59^EXP(Parameter!$D$213)</f>
        <v>0.21397754181156123</v>
      </c>
      <c r="CI59" s="90">
        <f>$E59^EXP(Parameter!$D$205)</f>
        <v>0.16212592721185887</v>
      </c>
      <c r="CJ59" s="91">
        <f>$D59^EXP(Parameter!$D$210)</f>
        <v>0.16404584069533418</v>
      </c>
      <c r="CK59" s="90">
        <f>$E59^EXP(Parameter!$D$202)</f>
        <v>5.1160992331857474E-2</v>
      </c>
      <c r="CL59" s="12">
        <f>$D59^EXP(Parameter!$D$170+Parameter!$D$177*(LN($B59/30.2*21)))</f>
        <v>0.21082211842244275</v>
      </c>
      <c r="CM59" s="12">
        <f>$D59^EXP(Parameter!$D$155+Parameter!$D$162*(LN($B59/30.2*21)))</f>
        <v>0.47055584543948431</v>
      </c>
      <c r="CN59" s="12">
        <f>$D59^EXP(Parameter!$D$171+Parameter!$D$178*(LN($B59/30.2*21)))</f>
        <v>0.20500453341297187</v>
      </c>
      <c r="CO59" s="12">
        <f>$D59^EXP(Parameter!$D$156+Parameter!$D$163*(LN($B59/30.2*21)))</f>
        <v>0.45942382827074402</v>
      </c>
      <c r="CP59" s="12">
        <f>$D59^EXP(Parameter!$D$173+Parameter!$D$180*(LN($B59/30.2*21)))</f>
        <v>0.20207793228538914</v>
      </c>
      <c r="CQ59" s="12">
        <f>$D59^EXP(Parameter!$D$158+Parameter!$D$165*(LN($B59/30.2*21)))</f>
        <v>0.50734332213451794</v>
      </c>
      <c r="CR59" s="12">
        <f>$D59^EXP(Parameter!$D$174+Parameter!$D$181*(LN($B59/30.2*21)))</f>
        <v>0.2489298973173385</v>
      </c>
      <c r="CS59" s="12">
        <f>$D59^EXP(Parameter!$D$159+Parameter!$D$166*(LN($B59/30.2*21)))</f>
        <v>0.51777509214747031</v>
      </c>
      <c r="CT59" s="12">
        <f>$D59^EXP(Parameter!$D$175+Parameter!$D$182*(LN($B59/30.2*21)))</f>
        <v>0.13602890290185088</v>
      </c>
      <c r="CU59" s="12">
        <f>$D59^EXP(Parameter!$D$160+Parameter!$D$167*(LN($B59/30.2*21)))</f>
        <v>0.37565594998802815</v>
      </c>
      <c r="CV59" s="12">
        <f>$D59^EXP(Parameter!$D$172+Parameter!$D$179*(LN($B59/30.2*21)))</f>
        <v>0.12229670539571816</v>
      </c>
      <c r="CW59" s="41">
        <f>$D59^EXP(Parameter!$D$157+Parameter!$D$164*(LN($B59/30.2*21)))</f>
        <v>0.11193254038465605</v>
      </c>
      <c r="CX59" s="12">
        <f t="shared" si="2"/>
        <v>9.0405376245852431E-2</v>
      </c>
      <c r="CY59" s="85">
        <v>7.1266980928531606E-2</v>
      </c>
      <c r="CZ59" s="12">
        <f t="shared" si="3"/>
        <v>0.15613943125697588</v>
      </c>
      <c r="DA59" s="85">
        <v>0.106754293841161</v>
      </c>
      <c r="DB59" s="12">
        <f t="shared" si="4"/>
        <v>0.13838414372775454</v>
      </c>
      <c r="DC59" s="41">
        <v>0.111189716565292</v>
      </c>
      <c r="DD59" s="12">
        <f t="shared" si="5"/>
        <v>9.9007229237217859E-2</v>
      </c>
      <c r="DE59" s="85">
        <v>0.105754267703751</v>
      </c>
      <c r="DF59" s="12">
        <f t="shared" si="6"/>
        <v>4.0930015701292739E-2</v>
      </c>
      <c r="DG59" s="41">
        <v>4.2918694400136202E-2</v>
      </c>
      <c r="DH59" s="12">
        <f t="shared" si="7"/>
        <v>8.9583041093834095E-2</v>
      </c>
      <c r="DI59" s="41">
        <v>9.7038604186976494E-3</v>
      </c>
      <c r="DJ59" s="46">
        <v>54</v>
      </c>
      <c r="DK59" s="44">
        <v>1.19728499019998E-2</v>
      </c>
      <c r="DL59" s="44">
        <v>2.3896795344510301E-2</v>
      </c>
      <c r="DM59" s="44">
        <v>3.90518416169068E-2</v>
      </c>
      <c r="DN59" s="44">
        <v>3.2176682575811903E-2</v>
      </c>
      <c r="DO59" s="44">
        <v>7.5068198401426797E-2</v>
      </c>
      <c r="DP59" s="44">
        <v>6.4984354233169297E-2</v>
      </c>
      <c r="DQ59" s="44">
        <v>8.0356914602997695E-2</v>
      </c>
      <c r="DR59" s="45">
        <v>0.168714116474833</v>
      </c>
      <c r="DS59" s="45">
        <v>0.23078490979704</v>
      </c>
      <c r="DT59" s="45">
        <v>0.215286173902345</v>
      </c>
      <c r="DU59" s="45">
        <v>0.174047013128656</v>
      </c>
      <c r="DV59" s="45">
        <v>0.224107439263701</v>
      </c>
      <c r="DW59" s="45">
        <v>0.30456255085026301</v>
      </c>
      <c r="DX59" s="45">
        <v>0.19436981683665999</v>
      </c>
    </row>
    <row r="60" spans="1:128">
      <c r="A60" s="43">
        <f t="shared" si="0"/>
        <v>4.3150684931506849</v>
      </c>
      <c r="B60" s="18">
        <v>56</v>
      </c>
      <c r="C60" s="12">
        <v>1210</v>
      </c>
      <c r="D60" s="12">
        <v>0.16208558560880501</v>
      </c>
      <c r="E60" s="12">
        <v>1.33526168771309E-2</v>
      </c>
      <c r="F60" s="92">
        <f>$D60^Parameter!$D$325</f>
        <v>0.24188037188980302</v>
      </c>
      <c r="G60" s="92">
        <f>$E60^Parameter!$D$318</f>
        <v>4.4710322184725738E-2</v>
      </c>
      <c r="H60" s="92">
        <f>$D60^Parameter!$D$326</f>
        <v>0.2332359628852837</v>
      </c>
      <c r="I60" s="92">
        <f>$E60^Parameter!$D$319</f>
        <v>6.314841993921172E-2</v>
      </c>
      <c r="J60" s="92">
        <f>$D60^Parameter!$D$328</f>
        <v>0.2499339359867436</v>
      </c>
      <c r="K60" s="92">
        <f>$E60^Parameter!$D$321</f>
        <v>0.14778348708843186</v>
      </c>
      <c r="L60" s="92">
        <f>$D60^Parameter!$D$329</f>
        <v>0.36095815729570446</v>
      </c>
      <c r="M60" s="92">
        <f>$E60^Parameter!$D$322</f>
        <v>0.12065005665045803</v>
      </c>
      <c r="N60" s="92">
        <f>$D60^Parameter!$D$330</f>
        <v>0.22903030924782991</v>
      </c>
      <c r="O60" s="92">
        <f>$E60^Parameter!$D$323</f>
        <v>0.1779207314102145</v>
      </c>
      <c r="P60" s="92">
        <f>$D60^Parameter!$D$327</f>
        <v>0.17687915853132338</v>
      </c>
      <c r="Q60" s="92">
        <f>$E60^Parameter!$D$320</f>
        <v>4.588327417850515E-2</v>
      </c>
      <c r="R60" s="12">
        <f>$D60^EXP(Parameter!$D$96+Parameter!$D$103*(($B60/30.2*21)^(1)))</f>
        <v>8.4747200965386557E-2</v>
      </c>
      <c r="S60" s="12">
        <f>$E60^EXP(Parameter!$D$81+Parameter!$D$88*($B60/30.2*21)^(-2))</f>
        <v>7.043660610594249E-2</v>
      </c>
      <c r="T60" s="12">
        <f>$D60^EXP(Parameter!$D$97+Parameter!$D$104*(($B60*21/30.2)^(1)))</f>
        <v>0.15090625795079307</v>
      </c>
      <c r="U60" s="12">
        <f>$E60^EXP(Parameter!$D$82+Parameter!$D$89*($B60/30.2*21)^(-2))</f>
        <v>8.8751344838632576E-2</v>
      </c>
      <c r="V60" s="12">
        <f>$D60^EXP(Parameter!$D$99+Parameter!$D$106*(($B60*21/30.2)^(1)))</f>
        <v>0.13270347052234466</v>
      </c>
      <c r="W60" s="12">
        <f>$E60^EXP(Parameter!$D$84+Parameter!$D$91*($B60/30.2*21)^(-2))</f>
        <v>0.18667079513293569</v>
      </c>
      <c r="X60" s="12">
        <f>$D60^EXP(Parameter!$D$100+Parameter!$D$107*(($B60*21/30.2)^(1)))</f>
        <v>9.1508808868953073E-2</v>
      </c>
      <c r="Y60" s="12">
        <f>$E60^EXP(Parameter!$D$85+Parameter!$D$92*($B60/30.2*21)^(-2))</f>
        <v>0.15104575994715994</v>
      </c>
      <c r="Z60" s="12">
        <f>$D60^EXP(Parameter!$D$101+Parameter!$D$108*(($B60*21/30.2)^(1)))</f>
        <v>3.687802301291393E-2</v>
      </c>
      <c r="AA60" s="12">
        <f>$E60^EXP(Parameter!$D$86+Parameter!$D$93*($B60/30.2*21)^(-2))</f>
        <v>0.1791611587877413</v>
      </c>
      <c r="AB60" s="12">
        <f>$D60^EXP(Parameter!$D$98+Parameter!$D$105*(($B60*21/30.2)^(1)))</f>
        <v>8.5263421831157218E-2</v>
      </c>
      <c r="AC60" s="12">
        <f>$E60^EXP(Parameter!$D$83+Parameter!$D$90*($B60/30.2*21)^(-2))</f>
        <v>4.8679640541847882E-2</v>
      </c>
      <c r="AD60" s="87">
        <f>$D60^EXP(Parameter!$D$133+Parameter!$D$140*(($B60*21/30.2)^(-0.5))+Parameter!$D$147*((LN($B60*21/30.2))))</f>
        <v>5.1809633291002105E-2</v>
      </c>
      <c r="AE60" s="12">
        <f>$E60^EXP(Parameter!$D$111+Parameter!$D$118*(($B60*21/30.2)^(-1))+Parameter!$D$125*(($B60*21/30.2)^(-0.5)))</f>
        <v>0.17174354950408061</v>
      </c>
      <c r="AF60" s="12">
        <f>$D60^EXP(Parameter!$D$134+Parameter!$D$141*(($B60*21/30.2)^(-0.5))+Parameter!$D$148*((LN($B60*21/30.2))))</f>
        <v>0.11373049381738748</v>
      </c>
      <c r="AG60" s="12">
        <f>$E60^EXP(Parameter!$D$112+Parameter!$D$119*(($B60*21/30.2)^(-1))+Parameter!$D$126*(($B60*21/30.2)^(-0.5)))</f>
        <v>9.1460469106508291E-2</v>
      </c>
      <c r="AH60" s="12">
        <f>$D60^EXP(Parameter!$D$136+Parameter!$D$143*(($B60*21/30.2)^(-0.5))+Parameter!$D$150*((LN($B60*21/30.2))))</f>
        <v>6.4457245024102564E-2</v>
      </c>
      <c r="AI60" s="12">
        <f>$E60^EXP(Parameter!$D$114+Parameter!$D$121*(($B60*21/30.2)^(-1))+Parameter!$D$128*(($B60*21/30.2)^(-0.5)))</f>
        <v>3.6637178364254841E-2</v>
      </c>
      <c r="AJ60" s="12">
        <f>$D60^EXP(Parameter!$D$137+Parameter!$D$144*(($B60*21/30.2)^(-0.5))+Parameter!$D$151*((LN($B60*21/30.2))))</f>
        <v>7.0642518594190531E-2</v>
      </c>
      <c r="AK60" s="12">
        <f>$E60^EXP(Parameter!$D$115+Parameter!$D$122*(($B60*21/30.2)^(-1))+Parameter!$D$129*(($B60*21/30.2)^(-0.5)))</f>
        <v>9.5375058072884197E-2</v>
      </c>
      <c r="AL60" s="12">
        <f>$D60^EXP(Parameter!$D$138+Parameter!$D$145*(($B60*21/30.2)^(-0.5))+Parameter!$D$152*((LN($B60*21/30.2))))</f>
        <v>2.7400067242632597E-3</v>
      </c>
      <c r="AM60" s="12">
        <f>$E60^EXP(Parameter!$D$116+Parameter!$D$123*(($B60*21/30.2)^(-1))+Parameter!$D$130*(($B60*21/30.2)^(-0.5)))</f>
        <v>1.6575439098474424E-2</v>
      </c>
      <c r="AN60" s="12">
        <f>$D60^EXP(Parameter!$D$135+Parameter!$D$142*(($B60*21/30.2)^(-0.5))+Parameter!$D$149*((LN($B60*21/30.2))))</f>
        <v>5.8143679822658681E-2</v>
      </c>
      <c r="AO60" s="12">
        <f>$E60^EXP(Parameter!$D$113+Parameter!$D$120*(($B60*21/30.2)^(-1))+Parameter!$D$127*(($B60*21/30.2)^(-0.5)))</f>
        <v>3.3392662692650611E-4</v>
      </c>
      <c r="AP60" s="87">
        <f>$D60^EXP(Parameter!$D$304+Parameter!$D$310*((LN($B60*21/30.2))))</f>
        <v>0.21605871351370939</v>
      </c>
      <c r="AQ60" s="88">
        <f>$E60^EXP(Parameter!$D$290+Parameter!$D$296*((LN($B60*21/30.2))))</f>
        <v>7.1925087465739779E-2</v>
      </c>
      <c r="AR60" s="12">
        <f>$D60^EXP(Parameter!$D$305+Parameter!$D$311*((LN($B60*21/30.2))))</f>
        <v>0.20947406159723972</v>
      </c>
      <c r="AS60" s="88">
        <f>$E60^EXP(Parameter!$D$291+Parameter!$D$297*((LN($B60*21/30.2))))</f>
        <v>8.8231162705306676E-2</v>
      </c>
      <c r="AT60" s="12">
        <f>$D60^EXP(Parameter!$D$305+Parameter!$D$307-Parameter!$D$306+(Parameter!$D$311+Parameter!$D$313-Parameter!$D$312)*((LN($B60*21/30.2))))</f>
        <v>0.21400852305046209</v>
      </c>
      <c r="AU60" s="88">
        <f>$E60^EXP(Parameter!$D$291+Parameter!$D$293-Parameter!$D$292+(Parameter!$D$297+Parameter!$D$299-Parameter!$D$298)*((LN($B60*21/30.2))))</f>
        <v>0.14707894673866506</v>
      </c>
      <c r="AV60" s="12">
        <f>$D60^EXP(Parameter!$D$308+Parameter!$D$314*((LN($B60*21/30.2))))</f>
        <v>0.29541269209832699</v>
      </c>
      <c r="AW60" s="88">
        <f>$E60^EXP(Parameter!$D$294+Parameter!$D$300*((LN($B60*21/30.2))))</f>
        <v>0.12188284249942706</v>
      </c>
      <c r="AX60" s="12">
        <f>$D60^EXP(Parameter!$D$305+Parameter!$D$309-Parameter!$D$306+(Parameter!$D$311+Parameter!$D$315-Parameter!$D$312)*((LN($B60*21/30.2))))</f>
        <v>0.18365935386621404</v>
      </c>
      <c r="AY60" s="88">
        <f>$E60^EXP(Parameter!$D$291+Parameter!$D$295-Parameter!$D$292+(Parameter!$D$297+Parameter!$D$301-Parameter!$D$298)*((LN($B60*21/30.2))))</f>
        <v>7.3587032502718572E-2</v>
      </c>
      <c r="AZ60" s="12">
        <f>$D60^EXP(Parameter!D$305-Parameter!D$306+(Parameter!D$311-Parameter!D$312)*((LN($B60*21/30.2))))</f>
        <v>0.1434158976067465</v>
      </c>
      <c r="BA60" s="88">
        <f>$E60^EXP(Parameter!$D$291-Parameter!$D$292+(Parameter!$D$297-Parameter!$D$298)*((LN($B60*21/30.2))))</f>
        <v>1.3647617581356946E-2</v>
      </c>
      <c r="BB60" s="89">
        <f>$D60^EXP(Parameter!$D$231)</f>
        <v>0.18206117318293116</v>
      </c>
      <c r="BC60" s="90">
        <f>$E60^EXP(Parameter!$D$216)</f>
        <v>3.2079301229050561E-2</v>
      </c>
      <c r="BD60" s="91">
        <f>$D60^EXP(Parameter!$D$232)</f>
        <v>0.24000762531371084</v>
      </c>
      <c r="BE60" s="90">
        <f>$E60^EXP(Parameter!$D$217)</f>
        <v>7.5276571677602377E-2</v>
      </c>
      <c r="BF60" s="91">
        <f>$D60^EXP(Parameter!$D$234)</f>
        <v>0.14652015740825938</v>
      </c>
      <c r="BG60" s="91">
        <f>$E60^EXP(Parameter!$D$219)</f>
        <v>0.12312557268010692</v>
      </c>
      <c r="BH60" s="91">
        <f>$D60^EXP(Parameter!$D$235)</f>
        <v>0.35808264932641354</v>
      </c>
      <c r="BI60" s="91">
        <f>$E60^EXP(Parameter!$D$220)</f>
        <v>0.13718431996839975</v>
      </c>
      <c r="BJ60" s="91">
        <f>$D60^EXP(Parameter!$D$236)</f>
        <v>0.13251184902189111</v>
      </c>
      <c r="BK60" s="91">
        <f>$E60^EXP(Parameter!$D$221)</f>
        <v>0.40741134402374857</v>
      </c>
      <c r="BL60" s="91">
        <f>$D60^EXP(Parameter!$D$233)</f>
        <v>0.22273918223783154</v>
      </c>
      <c r="BM60" s="91">
        <f>$E60^EXP(Parameter!$D$218)</f>
        <v>0.12030588108984046</v>
      </c>
      <c r="BN60" s="90">
        <f>$D60^EXP(Parameter!$D$268)</f>
        <v>0.18705084324799268</v>
      </c>
      <c r="BO60" s="91">
        <f>$E60^EXP(Parameter!$D$246)</f>
        <v>3.1422107294439935E-2</v>
      </c>
      <c r="BP60" s="91">
        <f>$D60^EXP(Parameter!$D$269)</f>
        <v>0.25625982266983371</v>
      </c>
      <c r="BQ60" s="91">
        <f>$E60^EXP(Parameter!$D$247)</f>
        <v>7.5276571677602377E-2</v>
      </c>
      <c r="BR60" s="91">
        <f>$D60^EXP(Parameter!$D$271)</f>
        <v>0.15885599038820744</v>
      </c>
      <c r="BS60" s="91">
        <f>$E60^EXP(Parameter!$D$249)</f>
        <v>0.12415939935063512</v>
      </c>
      <c r="BT60" s="91">
        <f>$D60^EXP(Parameter!$D$272)</f>
        <v>0.35845040204766004</v>
      </c>
      <c r="BU60" s="91">
        <f>$E60^EXP(Parameter!$D$250)</f>
        <v>0.13827649560272937</v>
      </c>
      <c r="BV60" s="91">
        <f>$D60^EXP(Parameter!$D$273)</f>
        <v>0.17407273781072813</v>
      </c>
      <c r="BW60" s="91">
        <f>$E60^EXP(Parameter!$D$251)</f>
        <v>0.38981468006373715</v>
      </c>
      <c r="BX60" s="91">
        <f>$D60^EXP(Parameter!$D$270)</f>
        <v>0.24172200085546641</v>
      </c>
      <c r="BY60" s="91">
        <f>$E60^EXP(Parameter!$D$248)</f>
        <v>0.11954284181953947</v>
      </c>
      <c r="BZ60" s="90">
        <f>$D60^EXP(Parameter!$D$208)</f>
        <v>0.24275235937308462</v>
      </c>
      <c r="CA60" s="90">
        <f>$E60^EXP(Parameter!$D$200)</f>
        <v>5.4604884240522136E-2</v>
      </c>
      <c r="CB60" s="90">
        <f>$D60^EXP(Parameter!$D$209)</f>
        <v>0.2220705196508253</v>
      </c>
      <c r="CC60" s="90">
        <f>$E60^EXP(Parameter!$D$201)</f>
        <v>7.0505393378352182E-2</v>
      </c>
      <c r="CD60" s="90">
        <f>$D60^EXP(Parameter!$D$211)</f>
        <v>0.23115302416655692</v>
      </c>
      <c r="CE60" s="90">
        <f>$E60^EXP(Parameter!$D$203)</f>
        <v>0.14296580732271977</v>
      </c>
      <c r="CF60" s="90">
        <f>$D60^EXP(Parameter!$D$212)</f>
        <v>0.33385126127005621</v>
      </c>
      <c r="CG60" s="90">
        <f>$E60^EXP(Parameter!$D$204)</f>
        <v>0.12081599812938368</v>
      </c>
      <c r="CH60" s="91">
        <f>$D60^EXP(Parameter!$D$213)</f>
        <v>0.20982545668953512</v>
      </c>
      <c r="CI60" s="90">
        <f>$E60^EXP(Parameter!$D$205)</f>
        <v>0.15864990117135672</v>
      </c>
      <c r="CJ60" s="91">
        <f>$D60^EXP(Parameter!$D$210)</f>
        <v>0.16032033353604477</v>
      </c>
      <c r="CK60" s="90">
        <f>$E60^EXP(Parameter!$D$202)</f>
        <v>4.9380915634672638E-2</v>
      </c>
      <c r="CL60" s="12">
        <f>$D60^EXP(Parameter!$D$170+Parameter!$D$177*(LN($B60/30.2*21)))</f>
        <v>0.20624031573499552</v>
      </c>
      <c r="CM60" s="12">
        <f>$D60^EXP(Parameter!$D$155+Parameter!$D$162*(LN($B60/30.2*21)))</f>
        <v>0.46769689506011952</v>
      </c>
      <c r="CN60" s="12">
        <f>$D60^EXP(Parameter!$D$171+Parameter!$D$178*(LN($B60/30.2*21)))</f>
        <v>0.20067899495660052</v>
      </c>
      <c r="CO60" s="12">
        <f>$D60^EXP(Parameter!$D$156+Parameter!$D$163*(LN($B60/30.2*21)))</f>
        <v>0.45586030525613835</v>
      </c>
      <c r="CP60" s="12">
        <f>$D60^EXP(Parameter!$D$173+Parameter!$D$180*(LN($B60/30.2*21)))</f>
        <v>0.19761418973369307</v>
      </c>
      <c r="CQ60" s="12">
        <f>$D60^EXP(Parameter!$D$158+Parameter!$D$165*(LN($B60/30.2*21)))</f>
        <v>0.50332328393862591</v>
      </c>
      <c r="CR60" s="12">
        <f>$D60^EXP(Parameter!$D$174+Parameter!$D$181*(LN($B60/30.2*21)))</f>
        <v>0.24339730128698853</v>
      </c>
      <c r="CS60" s="12">
        <f>$D60^EXP(Parameter!$D$159+Parameter!$D$166*(LN($B60/30.2*21)))</f>
        <v>0.51430655089823185</v>
      </c>
      <c r="CT60" s="12">
        <f>$D60^EXP(Parameter!$D$175+Parameter!$D$182*(LN($B60/30.2*21)))</f>
        <v>0.13168392332603912</v>
      </c>
      <c r="CU60" s="12">
        <f>$D60^EXP(Parameter!$D$160+Parameter!$D$167*(LN($B60/30.2*21)))</f>
        <v>0.36979773833117602</v>
      </c>
      <c r="CV60" s="12">
        <f>$D60^EXP(Parameter!$D$172+Parameter!$D$179*(LN($B60/30.2*21)))</f>
        <v>0.11858150469973004</v>
      </c>
      <c r="CW60" s="41">
        <f>$D60^EXP(Parameter!$D$157+Parameter!$D$164*(LN($B60/30.2*21)))</f>
        <v>0.10761590829283556</v>
      </c>
      <c r="CX60" s="12">
        <f t="shared" si="2"/>
        <v>8.4747200965386557E-2</v>
      </c>
      <c r="CY60" s="85">
        <v>6.9224739373355895E-2</v>
      </c>
      <c r="CZ60" s="12">
        <f t="shared" si="3"/>
        <v>0.15090625795079307</v>
      </c>
      <c r="DA60" s="85">
        <v>0.103926750685587</v>
      </c>
      <c r="DB60" s="12">
        <f t="shared" si="4"/>
        <v>0.13270347052234466</v>
      </c>
      <c r="DC60" s="41">
        <v>0.10642404768592099</v>
      </c>
      <c r="DD60" s="12">
        <f t="shared" si="5"/>
        <v>9.1508808868953073E-2</v>
      </c>
      <c r="DE60" s="85">
        <v>0.101918215504369</v>
      </c>
      <c r="DF60" s="12">
        <f t="shared" si="6"/>
        <v>3.687802301291393E-2</v>
      </c>
      <c r="DG60" s="41">
        <v>3.9056880739714098E-2</v>
      </c>
      <c r="DH60" s="12">
        <f t="shared" si="7"/>
        <v>8.5263421831157218E-2</v>
      </c>
      <c r="DI60" s="41">
        <v>9.4361693598307098E-3</v>
      </c>
      <c r="DJ60" s="46">
        <v>55</v>
      </c>
      <c r="DK60" s="44">
        <v>1.1315264404206E-2</v>
      </c>
      <c r="DL60" s="44">
        <v>2.27161405327918E-2</v>
      </c>
      <c r="DM60" s="44">
        <v>3.7286338481750898E-2</v>
      </c>
      <c r="DN60" s="44">
        <v>3.06677546367864E-2</v>
      </c>
      <c r="DO60" s="44">
        <v>7.2127910411139806E-2</v>
      </c>
      <c r="DP60" s="44">
        <v>6.2349004928272098E-2</v>
      </c>
      <c r="DQ60" s="44">
        <v>7.7262941482191705E-2</v>
      </c>
      <c r="DR60" s="45">
        <v>0.16493781474135599</v>
      </c>
      <c r="DS60" s="45">
        <v>0.22620642794672399</v>
      </c>
      <c r="DT60" s="45">
        <v>0.210889110155598</v>
      </c>
      <c r="DU60" s="45">
        <v>0.17019354490561101</v>
      </c>
      <c r="DV60" s="45">
        <v>0.21960565467998799</v>
      </c>
      <c r="DW60" s="45">
        <v>0.29927530548022202</v>
      </c>
      <c r="DX60" s="45">
        <v>0.19023702044320501</v>
      </c>
    </row>
    <row r="61" spans="1:128">
      <c r="A61" s="43">
        <f t="shared" si="0"/>
        <v>4.375342465753425</v>
      </c>
      <c r="B61" s="18">
        <v>57</v>
      </c>
      <c r="C61" s="12">
        <v>1232</v>
      </c>
      <c r="D61" s="12">
        <v>0.158462714622184</v>
      </c>
      <c r="E61" s="12">
        <v>1.26982578856324E-2</v>
      </c>
      <c r="F61" s="92">
        <f>$D61^Parameter!$D$325</f>
        <v>0.23765290721797561</v>
      </c>
      <c r="G61" s="92">
        <f>$E61^Parameter!$D$318</f>
        <v>4.3121690962184031E-2</v>
      </c>
      <c r="H61" s="92">
        <f>$D61^Parameter!$D$326</f>
        <v>0.22905600045511293</v>
      </c>
      <c r="I61" s="92">
        <f>$E61^Parameter!$D$319</f>
        <v>6.1149970434324012E-2</v>
      </c>
      <c r="J61" s="92">
        <f>$D61^Parameter!$D$328</f>
        <v>0.2456656544722628</v>
      </c>
      <c r="K61" s="92">
        <f>$E61^Parameter!$D$321</f>
        <v>0.14453021717491049</v>
      </c>
      <c r="L61" s="92">
        <f>$D61^Parameter!$D$329</f>
        <v>0.35641762444759317</v>
      </c>
      <c r="M61" s="92">
        <f>$E61^Parameter!$D$322</f>
        <v>0.11771576517763048</v>
      </c>
      <c r="N61" s="92">
        <f>$D61^Parameter!$D$330</f>
        <v>0.22487487976760556</v>
      </c>
      <c r="O61" s="92">
        <f>$E61^Parameter!$D$323</f>
        <v>0.17438039501785771</v>
      </c>
      <c r="P61" s="92">
        <f>$D61^Parameter!$D$327</f>
        <v>0.17311336213871834</v>
      </c>
      <c r="Q61" s="92">
        <f>$E61^Parameter!$D$320</f>
        <v>4.4266309681225996E-2</v>
      </c>
      <c r="R61" s="12">
        <f>$D61^EXP(Parameter!$D$96+Parameter!$D$103*(($B61/30.2*21)^(1)))</f>
        <v>7.936189627396123E-2</v>
      </c>
      <c r="S61" s="12">
        <f>$E61^EXP(Parameter!$D$81+Parameter!$D$88*($B61/30.2*21)^(-2))</f>
        <v>6.8296642562190119E-2</v>
      </c>
      <c r="T61" s="12">
        <f>$D61^EXP(Parameter!$D$97+Parameter!$D$104*(($B61*21/30.2)^(1)))</f>
        <v>0.14583640367826364</v>
      </c>
      <c r="U61" s="12">
        <f>$E61^EXP(Parameter!$D$82+Parameter!$D$89*($B61/30.2*21)^(-2))</f>
        <v>8.6285475517672475E-2</v>
      </c>
      <c r="V61" s="12">
        <f>$D61^EXP(Parameter!$D$99+Parameter!$D$106*(($B61*21/30.2)^(1)))</f>
        <v>0.12721694842726192</v>
      </c>
      <c r="W61" s="12">
        <f>$E61^EXP(Parameter!$D$84+Parameter!$D$91*($B61/30.2*21)^(-2))</f>
        <v>0.18306411497579067</v>
      </c>
      <c r="X61" s="12">
        <f>$D61^EXP(Parameter!$D$100+Parameter!$D$107*(($B61*21/30.2)^(1)))</f>
        <v>8.4410571959126587E-2</v>
      </c>
      <c r="Y61" s="12">
        <f>$E61^EXP(Parameter!$D$85+Parameter!$D$92*($B61/30.2*21)^(-2))</f>
        <v>0.14776146414858235</v>
      </c>
      <c r="Z61" s="12">
        <f>$D61^EXP(Parameter!$D$101+Parameter!$D$108*(($B61*21/30.2)^(1)))</f>
        <v>3.3146207707400586E-2</v>
      </c>
      <c r="AA61" s="12">
        <f>$E61^EXP(Parameter!$D$86+Parameter!$D$93*($B61/30.2*21)^(-2))</f>
        <v>0.17560691028665396</v>
      </c>
      <c r="AB61" s="12">
        <f>$D61^EXP(Parameter!$D$98+Parameter!$D$105*(($B61*21/30.2)^(1)))</f>
        <v>8.112743171539652E-2</v>
      </c>
      <c r="AC61" s="12">
        <f>$E61^EXP(Parameter!$D$83+Parameter!$D$90*($B61/30.2*21)^(-2))</f>
        <v>4.6995205163686424E-2</v>
      </c>
      <c r="AD61" s="87">
        <f>$D61^EXP(Parameter!$D$133+Parameter!$D$140*(($B61*21/30.2)^(-0.5))+Parameter!$D$147*((LN($B61*21/30.2))))</f>
        <v>4.7680678203536261E-2</v>
      </c>
      <c r="AE61" s="12">
        <f>$E61^EXP(Parameter!$D$111+Parameter!$D$118*(($B61*21/30.2)^(-1))+Parameter!$D$125*(($B61*21/30.2)^(-0.5)))</f>
        <v>0.16949915503778085</v>
      </c>
      <c r="AF61" s="12">
        <f>$D61^EXP(Parameter!$D$134+Parameter!$D$141*(($B61*21/30.2)^(-0.5))+Parameter!$D$148*((LN($B61*21/30.2))))</f>
        <v>0.1091055153852182</v>
      </c>
      <c r="AG61" s="12">
        <f>$E61^EXP(Parameter!$D$112+Parameter!$D$119*(($B61*21/30.2)^(-1))+Parameter!$D$126*(($B61*21/30.2)^(-0.5)))</f>
        <v>8.9035496658331381E-2</v>
      </c>
      <c r="AH61" s="12">
        <f>$D61^EXP(Parameter!$D$136+Parameter!$D$143*(($B61*21/30.2)^(-0.5))+Parameter!$D$150*((LN($B61*21/30.2))))</f>
        <v>5.9953083032511775E-2</v>
      </c>
      <c r="AI61" s="12">
        <f>$E61^EXP(Parameter!$D$114+Parameter!$D$121*(($B61*21/30.2)^(-1))+Parameter!$D$128*(($B61*21/30.2)^(-0.5)))</f>
        <v>3.4576692908332041E-2</v>
      </c>
      <c r="AJ61" s="12">
        <f>$D61^EXP(Parameter!$D$137+Parameter!$D$144*(($B61*21/30.2)^(-0.5))+Parameter!$D$151*((LN($B61*21/30.2))))</f>
        <v>6.504969823098837E-2</v>
      </c>
      <c r="AK61" s="12">
        <f>$E61^EXP(Parameter!$D$115+Parameter!$D$122*(($B61*21/30.2)^(-1))+Parameter!$D$129*(($B61*21/30.2)^(-0.5)))</f>
        <v>9.2519084352290837E-2</v>
      </c>
      <c r="AL61" s="12">
        <f>$D61^EXP(Parameter!$D$138+Parameter!$D$145*(($B61*21/30.2)^(-0.5))+Parameter!$D$152*((LN($B61*21/30.2))))</f>
        <v>2.1809392440380387E-3</v>
      </c>
      <c r="AM61" s="12">
        <f>$E61^EXP(Parameter!$D$116+Parameter!$D$123*(($B61*21/30.2)^(-1))+Parameter!$D$130*(($B61*21/30.2)^(-0.5)))</f>
        <v>1.5389952328548905E-2</v>
      </c>
      <c r="AN61" s="12">
        <f>$D61^EXP(Parameter!$D$135+Parameter!$D$142*(($B61*21/30.2)^(-0.5))+Parameter!$D$149*((LN($B61*21/30.2))))</f>
        <v>5.4936757946773752E-2</v>
      </c>
      <c r="AO61" s="12">
        <f>$E61^EXP(Parameter!$D$113+Parameter!$D$120*(($B61*21/30.2)^(-1))+Parameter!$D$127*(($B61*21/30.2)^(-0.5)))</f>
        <v>2.8602815316229938E-4</v>
      </c>
      <c r="AP61" s="87">
        <f>$D61^EXP(Parameter!$D$304+Parameter!$D$310*((LN($B61*21/30.2))))</f>
        <v>0.21124543034619678</v>
      </c>
      <c r="AQ61" s="88">
        <f>$E61^EXP(Parameter!$D$290+Parameter!$D$296*((LN($B61*21/30.2))))</f>
        <v>7.0225140581742368E-2</v>
      </c>
      <c r="AR61" s="12">
        <f>$D61^EXP(Parameter!$D$305+Parameter!$D$311*((LN($B61*21/30.2))))</f>
        <v>0.20516599875946848</v>
      </c>
      <c r="AS61" s="88">
        <f>$E61^EXP(Parameter!$D$291+Parameter!$D$297*((LN($B61*21/30.2))))</f>
        <v>8.5970775296772967E-2</v>
      </c>
      <c r="AT61" s="12">
        <f>$D61^EXP(Parameter!$D$305+Parameter!$D$307-Parameter!$D$306+(Parameter!$D$311+Parameter!$D$313-Parameter!$D$312)*((LN($B61*21/30.2))))</f>
        <v>0.20944943396938595</v>
      </c>
      <c r="AU61" s="88">
        <f>$E61^EXP(Parameter!$D$291+Parameter!$D$293-Parameter!$D$292+(Parameter!$D$297+Parameter!$D$299-Parameter!$D$298)*((LN($B61*21/30.2))))</f>
        <v>0.14367431600722536</v>
      </c>
      <c r="AV61" s="12">
        <f>$D61^EXP(Parameter!$D$308+Parameter!$D$314*((LN($B61*21/30.2))))</f>
        <v>0.28978161417471177</v>
      </c>
      <c r="AW61" s="88">
        <f>$E61^EXP(Parameter!$D$294+Parameter!$D$300*((LN($B61*21/30.2))))</f>
        <v>0.11897092059770925</v>
      </c>
      <c r="AX61" s="12">
        <f>$D61^EXP(Parameter!$D$305+Parameter!$D$309-Parameter!$D$306+(Parameter!$D$311+Parameter!$D$315-Parameter!$D$312)*((LN($B61*21/30.2))))</f>
        <v>0.17902712701049087</v>
      </c>
      <c r="AY61" s="88">
        <f>$E61^EXP(Parameter!$D$291+Parameter!$D$295-Parameter!$D$292+(Parameter!$D$297+Parameter!$D$301-Parameter!$D$298)*((LN($B61*21/30.2))))</f>
        <v>7.0239325348687334E-2</v>
      </c>
      <c r="AZ61" s="12">
        <f>$D61^EXP(Parameter!D$305-Parameter!D$306+(Parameter!D$311-Parameter!D$312)*((LN($B61*21/30.2))))</f>
        <v>0.13946439123064802</v>
      </c>
      <c r="BA61" s="88">
        <f>$E61^EXP(Parameter!$D$291-Parameter!$D$292+(Parameter!$D$297-Parameter!$D$298)*((LN($B61*21/30.2))))</f>
        <v>1.2708265946354557E-2</v>
      </c>
      <c r="BB61" s="89">
        <f>$D61^EXP(Parameter!$D$231)</f>
        <v>0.17824898137873749</v>
      </c>
      <c r="BC61" s="90">
        <f>$E61^EXP(Parameter!$D$216)</f>
        <v>3.0820118120970155E-2</v>
      </c>
      <c r="BD61" s="91">
        <f>$D61^EXP(Parameter!$D$232)</f>
        <v>0.23579012297702218</v>
      </c>
      <c r="BE61" s="90">
        <f>$E61^EXP(Parameter!$D$217)</f>
        <v>7.3043546612100302E-2</v>
      </c>
      <c r="BF61" s="91">
        <f>$D61^EXP(Parameter!$D$234)</f>
        <v>0.14306564741889274</v>
      </c>
      <c r="BG61" s="91">
        <f>$E61^EXP(Parameter!$D$219)</f>
        <v>0.12015948400664297</v>
      </c>
      <c r="BH61" s="91">
        <f>$D61^EXP(Parameter!$D$235)</f>
        <v>0.3535431575044814</v>
      </c>
      <c r="BI61" s="91">
        <f>$E61^EXP(Parameter!$D$220)</f>
        <v>0.13404818326485693</v>
      </c>
      <c r="BJ61" s="91">
        <f>$D61^EXP(Parameter!$D$236)</f>
        <v>0.12922618743918116</v>
      </c>
      <c r="BK61" s="91">
        <f>$E61^EXP(Parameter!$D$221)</f>
        <v>0.40317454489999616</v>
      </c>
      <c r="BL61" s="91">
        <f>$D61^EXP(Parameter!$D$233)</f>
        <v>0.21862223677582268</v>
      </c>
      <c r="BM61" s="91">
        <f>$E61^EXP(Parameter!$D$218)</f>
        <v>0.11737605638975755</v>
      </c>
      <c r="BN61" s="90">
        <f>$D61^EXP(Parameter!$D$268)</f>
        <v>0.18319569532184096</v>
      </c>
      <c r="BO61" s="91">
        <f>$E61^EXP(Parameter!$D$246)</f>
        <v>3.0181446423936255E-2</v>
      </c>
      <c r="BP61" s="91">
        <f>$D61^EXP(Parameter!$D$269)</f>
        <v>0.25196173556390444</v>
      </c>
      <c r="BQ61" s="91">
        <f>$E61^EXP(Parameter!$D$247)</f>
        <v>7.3043546612100302E-2</v>
      </c>
      <c r="BR61" s="91">
        <f>$D61^EXP(Parameter!$D$271)</f>
        <v>0.15526647993364295</v>
      </c>
      <c r="BS61" s="91">
        <f>$E61^EXP(Parameter!$D$249)</f>
        <v>0.121180201511339</v>
      </c>
      <c r="BT61" s="91">
        <f>$D61^EXP(Parameter!$D$272)</f>
        <v>0.35391076114400316</v>
      </c>
      <c r="BU61" s="91">
        <f>$E61^EXP(Parameter!$D$250)</f>
        <v>0.13512786532859067</v>
      </c>
      <c r="BV61" s="91">
        <f>$D61^EXP(Parameter!$D$273)</f>
        <v>0.17033284448349409</v>
      </c>
      <c r="BW61" s="91">
        <f>$E61^EXP(Parameter!$D$251)</f>
        <v>0.38556263691387826</v>
      </c>
      <c r="BX61" s="91">
        <f>$D61^EXP(Parameter!$D$270)</f>
        <v>0.23749537170553539</v>
      </c>
      <c r="BY61" s="91">
        <f>$E61^EXP(Parameter!$D$248)</f>
        <v>0.11662296037470923</v>
      </c>
      <c r="BZ61" s="90">
        <f>$D61^EXP(Parameter!$D$208)</f>
        <v>0.23852031726431247</v>
      </c>
      <c r="CA61" s="90">
        <f>$E61^EXP(Parameter!$D$200)</f>
        <v>5.2787400970805372E-2</v>
      </c>
      <c r="CB61" s="90">
        <f>$D61^EXP(Parameter!$D$209)</f>
        <v>0.21795779242987656</v>
      </c>
      <c r="CC61" s="90">
        <f>$E61^EXP(Parameter!$D$201)</f>
        <v>6.836176857112615E-2</v>
      </c>
      <c r="CD61" s="90">
        <f>$D61^EXP(Parameter!$D$211)</f>
        <v>0.2269850940694291</v>
      </c>
      <c r="CE61" s="90">
        <f>$E61^EXP(Parameter!$D$203)</f>
        <v>0.13976465406417235</v>
      </c>
      <c r="CF61" s="90">
        <f>$D61^EXP(Parameter!$D$212)</f>
        <v>0.32933216268130999</v>
      </c>
      <c r="CG61" s="90">
        <f>$E61^EXP(Parameter!$D$204)</f>
        <v>0.11787955707112731</v>
      </c>
      <c r="CH61" s="91">
        <f>$D61^EXP(Parameter!$D$213)</f>
        <v>0.20579444971295657</v>
      </c>
      <c r="CI61" s="90">
        <f>$E61^EXP(Parameter!$D$205)</f>
        <v>0.15528563705545967</v>
      </c>
      <c r="CJ61" s="91">
        <f>$D61^EXP(Parameter!$D$210)</f>
        <v>0.15671559789891648</v>
      </c>
      <c r="CK61" s="90">
        <f>$E61^EXP(Parameter!$D$202)</f>
        <v>4.7681454163299455E-2</v>
      </c>
      <c r="CL61" s="12">
        <f>$D61^EXP(Parameter!$D$170+Parameter!$D$177*(LN($B61/30.2*21)))</f>
        <v>0.20179453171655526</v>
      </c>
      <c r="CM61" s="12">
        <f>$D61^EXP(Parameter!$D$155+Parameter!$D$162*(LN($B61/30.2*21)))</f>
        <v>0.46490398873295824</v>
      </c>
      <c r="CN61" s="12">
        <f>$D61^EXP(Parameter!$D$171+Parameter!$D$178*(LN($B61/30.2*21)))</f>
        <v>0.19648269205691149</v>
      </c>
      <c r="CO61" s="12">
        <f>$D61^EXP(Parameter!$D$156+Parameter!$D$163*(LN($B61/30.2*21)))</f>
        <v>0.45237342471544495</v>
      </c>
      <c r="CP61" s="12">
        <f>$D61^EXP(Parameter!$D$173+Parameter!$D$180*(LN($B61/30.2*21)))</f>
        <v>0.19328533309554941</v>
      </c>
      <c r="CQ61" s="12">
        <f>$D61^EXP(Parameter!$D$158+Parameter!$D$165*(LN($B61/30.2*21)))</f>
        <v>0.49938035436864792</v>
      </c>
      <c r="CR61" s="12">
        <f>$D61^EXP(Parameter!$D$174+Parameter!$D$181*(LN($B61/30.2*21)))</f>
        <v>0.238018163531897</v>
      </c>
      <c r="CS61" s="12">
        <f>$D61^EXP(Parameter!$D$159+Parameter!$D$166*(LN($B61/30.2*21)))</f>
        <v>0.51090795444538073</v>
      </c>
      <c r="CT61" s="12">
        <f>$D61^EXP(Parameter!$D$175+Parameter!$D$182*(LN($B61/30.2*21)))</f>
        <v>0.12750077743484348</v>
      </c>
      <c r="CU61" s="12">
        <f>$D61^EXP(Parameter!$D$160+Parameter!$D$167*(LN($B61/30.2*21)))</f>
        <v>0.36406425364920803</v>
      </c>
      <c r="CV61" s="12">
        <f>$D61^EXP(Parameter!$D$172+Parameter!$D$179*(LN($B61/30.2*21)))</f>
        <v>0.11500580152078063</v>
      </c>
      <c r="CW61" s="41">
        <f>$D61^EXP(Parameter!$D$157+Parameter!$D$164*(LN($B61/30.2*21)))</f>
        <v>0.10348035602270572</v>
      </c>
      <c r="CX61" s="12">
        <f t="shared" si="2"/>
        <v>7.936189627396123E-2</v>
      </c>
      <c r="CY61" s="85">
        <v>6.7260989029833504E-2</v>
      </c>
      <c r="CZ61" s="12">
        <f t="shared" si="3"/>
        <v>0.14583640367826364</v>
      </c>
      <c r="DA61" s="85">
        <v>0.101201360176101</v>
      </c>
      <c r="DB61" s="12">
        <f t="shared" si="4"/>
        <v>0.12721694842726192</v>
      </c>
      <c r="DC61" s="41">
        <v>0.101842666406354</v>
      </c>
      <c r="DD61" s="12">
        <f t="shared" si="5"/>
        <v>8.4410571959126587E-2</v>
      </c>
      <c r="DE61" s="85">
        <v>9.8226250949539504E-2</v>
      </c>
      <c r="DF61" s="12">
        <f t="shared" si="6"/>
        <v>3.3146207707400586E-2</v>
      </c>
      <c r="DG61" s="41">
        <v>3.5508934249032301E-2</v>
      </c>
      <c r="DH61" s="12">
        <f t="shared" si="7"/>
        <v>8.112743171539652E-2</v>
      </c>
      <c r="DI61" s="41">
        <v>9.1760222011336001E-3</v>
      </c>
      <c r="DJ61" s="46">
        <v>56</v>
      </c>
      <c r="DK61" s="44">
        <v>1.0699906934607E-2</v>
      </c>
      <c r="DL61" s="44">
        <v>2.1604273664445801E-2</v>
      </c>
      <c r="DM61" s="44">
        <v>3.5615574682342901E-2</v>
      </c>
      <c r="DN61" s="44">
        <v>2.9242599116998301E-2</v>
      </c>
      <c r="DO61" s="44">
        <v>6.9325520324919093E-2</v>
      </c>
      <c r="DP61" s="44">
        <v>5.9841383263053098E-2</v>
      </c>
      <c r="DQ61" s="44">
        <v>7.4311732216111301E-2</v>
      </c>
      <c r="DR61" s="45">
        <v>0.16128371199809699</v>
      </c>
      <c r="DS61" s="45">
        <v>0.22176138824366601</v>
      </c>
      <c r="DT61" s="45">
        <v>0.20662350217679801</v>
      </c>
      <c r="DU61" s="45">
        <v>0.16646361205429699</v>
      </c>
      <c r="DV61" s="45">
        <v>0.215236517337346</v>
      </c>
      <c r="DW61" s="45">
        <v>0.29412489492744098</v>
      </c>
      <c r="DX61" s="45">
        <v>0.18623217185041799</v>
      </c>
    </row>
    <row r="62" spans="1:128">
      <c r="A62" s="43">
        <f t="shared" si="0"/>
        <v>4.4356164383561643</v>
      </c>
      <c r="B62" s="18">
        <v>58</v>
      </c>
      <c r="C62" s="12">
        <v>1254</v>
      </c>
      <c r="D62" s="12">
        <v>0.15495554035105299</v>
      </c>
      <c r="E62" s="12">
        <v>1.20825871390614E-2</v>
      </c>
      <c r="F62" s="92">
        <f>$D62^Parameter!$D$325</f>
        <v>0.2335401446559143</v>
      </c>
      <c r="G62" s="92">
        <f>$E62^Parameter!$D$318</f>
        <v>4.1605922318136118E-2</v>
      </c>
      <c r="H62" s="92">
        <f>$D62^Parameter!$D$326</f>
        <v>0.22499128030638582</v>
      </c>
      <c r="I62" s="92">
        <f>$E62^Parameter!$D$319</f>
        <v>5.9235540967631797E-2</v>
      </c>
      <c r="J62" s="92">
        <f>$D62^Parameter!$D$328</f>
        <v>0.24151150090806889</v>
      </c>
      <c r="K62" s="92">
        <f>$E62^Parameter!$D$321</f>
        <v>0.14138288896240464</v>
      </c>
      <c r="L62" s="92">
        <f>$D62^Parameter!$D$329</f>
        <v>0.35197837419909156</v>
      </c>
      <c r="M62" s="92">
        <f>$E62^Parameter!$D$322</f>
        <v>0.11488368793377345</v>
      </c>
      <c r="N62" s="92">
        <f>$D62^Parameter!$D$330</f>
        <v>0.22083492503304167</v>
      </c>
      <c r="O62" s="92">
        <f>$E62^Parameter!$D$323</f>
        <v>0.17094798040705253</v>
      </c>
      <c r="P62" s="92">
        <f>$D62^Parameter!$D$327</f>
        <v>0.1694638885520679</v>
      </c>
      <c r="Q62" s="92">
        <f>$E62^Parameter!$D$320</f>
        <v>4.2723044572904906E-2</v>
      </c>
      <c r="R62" s="12">
        <f>$D62^EXP(Parameter!$D$96+Parameter!$D$103*(($B62/30.2*21)^(1)))</f>
        <v>7.4241378715325823E-2</v>
      </c>
      <c r="S62" s="12">
        <f>$E62^EXP(Parameter!$D$81+Parameter!$D$88*($B62/30.2*21)^(-2))</f>
        <v>6.6243942780684781E-2</v>
      </c>
      <c r="T62" s="12">
        <f>$D62^EXP(Parameter!$D$97+Parameter!$D$104*(($B62*21/30.2)^(1)))</f>
        <v>0.14092462629860614</v>
      </c>
      <c r="U62" s="12">
        <f>$E62^EXP(Parameter!$D$82+Parameter!$D$89*($B62/30.2*21)^(-2))</f>
        <v>8.3913877101098752E-2</v>
      </c>
      <c r="V62" s="12">
        <f>$D62^EXP(Parameter!$D$99+Parameter!$D$106*(($B62*21/30.2)^(1)))</f>
        <v>0.12191910882097225</v>
      </c>
      <c r="W62" s="12">
        <f>$E62^EXP(Parameter!$D$84+Parameter!$D$91*($B62/30.2*21)^(-2))</f>
        <v>0.17956523254293985</v>
      </c>
      <c r="X62" s="12">
        <f>$D62^EXP(Parameter!$D$100+Parameter!$D$107*(($B62*21/30.2)^(1)))</f>
        <v>7.7704690264043016E-2</v>
      </c>
      <c r="Y62" s="12">
        <f>$E62^EXP(Parameter!$D$85+Parameter!$D$92*($B62/30.2*21)^(-2))</f>
        <v>0.14458319022996211</v>
      </c>
      <c r="Z62" s="12">
        <f>$D62^EXP(Parameter!$D$101+Parameter!$D$108*(($B62*21/30.2)^(1)))</f>
        <v>2.9717732031982559E-2</v>
      </c>
      <c r="AA62" s="12">
        <f>$E62^EXP(Parameter!$D$86+Parameter!$D$93*($B62/30.2*21)^(-2))</f>
        <v>0.17216085862224209</v>
      </c>
      <c r="AB62" s="12">
        <f>$D62^EXP(Parameter!$D$98+Parameter!$D$105*(($B62*21/30.2)^(1)))</f>
        <v>7.7168101341284837E-2</v>
      </c>
      <c r="AC62" s="12">
        <f>$E62^EXP(Parameter!$D$83+Parameter!$D$90*($B62/30.2*21)^(-2))</f>
        <v>4.5386508902731174E-2</v>
      </c>
      <c r="AD62" s="87">
        <f>$D62^EXP(Parameter!$D$133+Parameter!$D$140*(($B62*21/30.2)^(-0.5))+Parameter!$D$147*((LN($B62*21/30.2))))</f>
        <v>4.3842070107071987E-2</v>
      </c>
      <c r="AE62" s="12">
        <f>$E62^EXP(Parameter!$D$111+Parameter!$D$118*(($B62*21/30.2)^(-1))+Parameter!$D$125*(($B62*21/30.2)^(-0.5)))</f>
        <v>0.16731513074245241</v>
      </c>
      <c r="AF62" s="12">
        <f>$D62^EXP(Parameter!$D$134+Parameter!$D$141*(($B62*21/30.2)^(-0.5))+Parameter!$D$148*((LN($B62*21/30.2))))</f>
        <v>0.10467004347674251</v>
      </c>
      <c r="AG62" s="12">
        <f>$E62^EXP(Parameter!$D$112+Parameter!$D$119*(($B62*21/30.2)^(-1))+Parameter!$D$126*(($B62*21/30.2)^(-0.5)))</f>
        <v>8.6700854109464556E-2</v>
      </c>
      <c r="AH62" s="12">
        <f>$D62^EXP(Parameter!$D$136+Parameter!$D$143*(($B62*21/30.2)^(-0.5))+Parameter!$D$150*((LN($B62*21/30.2))))</f>
        <v>5.5728289344484483E-2</v>
      </c>
      <c r="AI62" s="12">
        <f>$E62^EXP(Parameter!$D$114+Parameter!$D$121*(($B62*21/30.2)^(-1))+Parameter!$D$128*(($B62*21/30.2)^(-0.5)))</f>
        <v>3.264221881481346E-2</v>
      </c>
      <c r="AJ62" s="12">
        <f>$D62^EXP(Parameter!$D$137+Parameter!$D$144*(($B62*21/30.2)^(-0.5))+Parameter!$D$151*((LN($B62*21/30.2))))</f>
        <v>5.9831902771292016E-2</v>
      </c>
      <c r="AK62" s="12">
        <f>$E62^EXP(Parameter!$D$115+Parameter!$D$122*(($B62*21/30.2)^(-1))+Parameter!$D$129*(($B62*21/30.2)^(-0.5)))</f>
        <v>8.9774872900855035E-2</v>
      </c>
      <c r="AL62" s="12">
        <f>$D62^EXP(Parameter!$D$138+Parameter!$D$145*(($B62*21/30.2)^(-0.5))+Parameter!$D$152*((LN($B62*21/30.2))))</f>
        <v>1.7272788147714329E-3</v>
      </c>
      <c r="AM62" s="12">
        <f>$E62^EXP(Parameter!$D$116+Parameter!$D$123*(($B62*21/30.2)^(-1))+Parameter!$D$130*(($B62*21/30.2)^(-0.5)))</f>
        <v>1.4294883639405431E-2</v>
      </c>
      <c r="AN62" s="12">
        <f>$D62^EXP(Parameter!$D$135+Parameter!$D$142*(($B62*21/30.2)^(-0.5))+Parameter!$D$149*((LN($B62*21/30.2))))</f>
        <v>5.19055344860921E-2</v>
      </c>
      <c r="AO62" s="12">
        <f>$E62^EXP(Parameter!$D$113+Parameter!$D$120*(($B62*21/30.2)^(-1))+Parameter!$D$127*(($B62*21/30.2)^(-0.5)))</f>
        <v>2.4515074329222689E-4</v>
      </c>
      <c r="AP62" s="87">
        <f>$D62^EXP(Parameter!$D$304+Parameter!$D$310*((LN($B62*21/30.2))))</f>
        <v>0.2065719148237937</v>
      </c>
      <c r="AQ62" s="88">
        <f>$E62^EXP(Parameter!$D$290+Parameter!$D$296*((LN($B62*21/30.2))))</f>
        <v>6.8589533693713053E-2</v>
      </c>
      <c r="AR62" s="12">
        <f>$D62^EXP(Parameter!$D$305+Parameter!$D$311*((LN($B62*21/30.2))))</f>
        <v>0.20098315851089724</v>
      </c>
      <c r="AS62" s="88">
        <f>$E62^EXP(Parameter!$D$291+Parameter!$D$297*((LN($B62*21/30.2))))</f>
        <v>8.3794950057467427E-2</v>
      </c>
      <c r="AT62" s="12">
        <f>$D62^EXP(Parameter!$D$305+Parameter!$D$307-Parameter!$D$306+(Parameter!$D$311+Parameter!$D$313-Parameter!$D$312)*((LN($B62*21/30.2))))</f>
        <v>0.20502239117985138</v>
      </c>
      <c r="AU62" s="88">
        <f>$E62^EXP(Parameter!$D$291+Parameter!$D$293-Parameter!$D$292+(Parameter!$D$297+Parameter!$D$299-Parameter!$D$298)*((LN($B62*21/30.2))))</f>
        <v>0.14038177415085054</v>
      </c>
      <c r="AV62" s="12">
        <f>$D62^EXP(Parameter!$D$308+Parameter!$D$314*((LN($B62*21/30.2))))</f>
        <v>0.2842889541007616</v>
      </c>
      <c r="AW62" s="88">
        <f>$E62^EXP(Parameter!$D$294+Parameter!$D$300*((LN($B62*21/30.2))))</f>
        <v>0.1161597987086999</v>
      </c>
      <c r="AX62" s="12">
        <f>$D62^EXP(Parameter!$D$305+Parameter!$D$309-Parameter!$D$306+(Parameter!$D$311+Parameter!$D$315-Parameter!$D$312)*((LN($B62*21/30.2))))</f>
        <v>0.17454088417379482</v>
      </c>
      <c r="AY62" s="88">
        <f>$E62^EXP(Parameter!$D$291+Parameter!$D$295-Parameter!$D$292+(Parameter!$D$297+Parameter!$D$301-Parameter!$D$298)*((LN($B62*21/30.2))))</f>
        <v>6.7053965028253851E-2</v>
      </c>
      <c r="AZ62" s="12">
        <f>$D62^EXP(Parameter!D$305-Parameter!D$306+(Parameter!D$311-Parameter!D$312)*((LN($B62*21/30.2))))</f>
        <v>0.13564974584704165</v>
      </c>
      <c r="BA62" s="88">
        <f>$E62^EXP(Parameter!$D$291-Parameter!$D$292+(Parameter!$D$297-Parameter!$D$298)*((LN($B62*21/30.2))))</f>
        <v>1.1837497568748322E-2</v>
      </c>
      <c r="BB62" s="89">
        <f>$D62^EXP(Parameter!$D$231)</f>
        <v>0.17455322650413155</v>
      </c>
      <c r="BC62" s="90">
        <f>$E62^EXP(Parameter!$D$216)</f>
        <v>2.9623297208427463E-2</v>
      </c>
      <c r="BD62" s="91">
        <f>$D62^EXP(Parameter!$D$232)</f>
        <v>0.23168744666048613</v>
      </c>
      <c r="BE62" s="90">
        <f>$E62^EXP(Parameter!$D$217)</f>
        <v>7.0900047777845712E-2</v>
      </c>
      <c r="BF62" s="91">
        <f>$D62^EXP(Parameter!$D$234)</f>
        <v>0.13972562870194444</v>
      </c>
      <c r="BG62" s="91">
        <f>$E62^EXP(Parameter!$D$219)</f>
        <v>0.11729604386326482</v>
      </c>
      <c r="BH62" s="91">
        <f>$D62^EXP(Parameter!$D$235)</f>
        <v>0.34910536385166596</v>
      </c>
      <c r="BI62" s="91">
        <f>$E62^EXP(Parameter!$D$220)</f>
        <v>0.13101678727098939</v>
      </c>
      <c r="BJ62" s="91">
        <f>$D62^EXP(Parameter!$D$236)</f>
        <v>0.12605336496925323</v>
      </c>
      <c r="BK62" s="91">
        <f>$E62^EXP(Parameter!$D$221)</f>
        <v>0.39902730421170834</v>
      </c>
      <c r="BL62" s="91">
        <f>$D62^EXP(Parameter!$D$233)</f>
        <v>0.21462107450861873</v>
      </c>
      <c r="BM62" s="91">
        <f>$E62^EXP(Parameter!$D$218)</f>
        <v>0.11454838385821271</v>
      </c>
      <c r="BN62" s="90">
        <f>$D62^EXP(Parameter!$D$268)</f>
        <v>0.17945704696914772</v>
      </c>
      <c r="BO62" s="91">
        <f>$E62^EXP(Parameter!$D$246)</f>
        <v>2.9002513025229257E-2</v>
      </c>
      <c r="BP62" s="91">
        <f>$D62^EXP(Parameter!$D$269)</f>
        <v>0.24777728063831642</v>
      </c>
      <c r="BQ62" s="91">
        <f>$E62^EXP(Parameter!$D$247)</f>
        <v>7.0900047777845712E-2</v>
      </c>
      <c r="BR62" s="91">
        <f>$D62^EXP(Parameter!$D$271)</f>
        <v>0.15179246526401394</v>
      </c>
      <c r="BS62" s="91">
        <f>$E62^EXP(Parameter!$D$249)</f>
        <v>0.11830382740466437</v>
      </c>
      <c r="BT62" s="91">
        <f>$D62^EXP(Parameter!$D$272)</f>
        <v>0.34947276543621514</v>
      </c>
      <c r="BU62" s="91">
        <f>$E62^EXP(Parameter!$D$250)</f>
        <v>0.13208411355994654</v>
      </c>
      <c r="BV62" s="91">
        <f>$D62^EXP(Parameter!$D$273)</f>
        <v>0.16670919033483769</v>
      </c>
      <c r="BW62" s="91">
        <f>$E62^EXP(Parameter!$D$251)</f>
        <v>0.38140260168901119</v>
      </c>
      <c r="BX62" s="91">
        <f>$D62^EXP(Parameter!$D$270)</f>
        <v>0.23338345528770271</v>
      </c>
      <c r="BY62" s="91">
        <f>$E62^EXP(Parameter!$D$248)</f>
        <v>0.11380509202530245</v>
      </c>
      <c r="BZ62" s="90">
        <f>$D62^EXP(Parameter!$D$208)</f>
        <v>0.23440291830732982</v>
      </c>
      <c r="CA62" s="90">
        <f>$E62^EXP(Parameter!$D$200)</f>
        <v>5.104925757216372E-2</v>
      </c>
      <c r="CB62" s="90">
        <f>$D62^EXP(Parameter!$D$209)</f>
        <v>0.21396087832289704</v>
      </c>
      <c r="CC62" s="90">
        <f>$E62^EXP(Parameter!$D$201)</f>
        <v>6.6305645317586315E-2</v>
      </c>
      <c r="CD62" s="90">
        <f>$D62^EXP(Parameter!$D$211)</f>
        <v>0.22293252394995752</v>
      </c>
      <c r="CE62" s="90">
        <f>$E62^EXP(Parameter!$D$203)</f>
        <v>0.13666893358945095</v>
      </c>
      <c r="CF62" s="90">
        <f>$D62^EXP(Parameter!$D$212)</f>
        <v>0.32491813030068611</v>
      </c>
      <c r="CG62" s="90">
        <f>$E62^EXP(Parameter!$D$204)</f>
        <v>0.1150453600158535</v>
      </c>
      <c r="CH62" s="91">
        <f>$D62^EXP(Parameter!$D$213)</f>
        <v>0.20187970040782571</v>
      </c>
      <c r="CI62" s="90">
        <f>$E62^EXP(Parameter!$D$205)</f>
        <v>0.15202825412889465</v>
      </c>
      <c r="CJ62" s="91">
        <f>$D62^EXP(Parameter!$D$210)</f>
        <v>0.15322645217927991</v>
      </c>
      <c r="CK62" s="90">
        <f>$E62^EXP(Parameter!$D$202)</f>
        <v>4.6058071848536095E-2</v>
      </c>
      <c r="CL62" s="12">
        <f>$D62^EXP(Parameter!$D$170+Parameter!$D$177*(LN($B62/30.2*21)))</f>
        <v>0.19747951271984801</v>
      </c>
      <c r="CM62" s="12">
        <f>$D62^EXP(Parameter!$D$155+Parameter!$D$162*(LN($B62/30.2*21)))</f>
        <v>0.46217463490145744</v>
      </c>
      <c r="CN62" s="12">
        <f>$D62^EXP(Parameter!$D$171+Parameter!$D$178*(LN($B62/30.2*21)))</f>
        <v>0.19241050562938092</v>
      </c>
      <c r="CO62" s="12">
        <f>$D62^EXP(Parameter!$D$156+Parameter!$D$163*(LN($B62/30.2*21)))</f>
        <v>0.44896049062817889</v>
      </c>
      <c r="CP62" s="12">
        <f>$D62^EXP(Parameter!$D$173+Parameter!$D$180*(LN($B62/30.2*21)))</f>
        <v>0.18908606003996803</v>
      </c>
      <c r="CQ62" s="12">
        <f>$D62^EXP(Parameter!$D$158+Parameter!$D$165*(LN($B62/30.2*21)))</f>
        <v>0.49551209687556697</v>
      </c>
      <c r="CR62" s="12">
        <f>$D62^EXP(Parameter!$D$174+Parameter!$D$181*(LN($B62/30.2*21)))</f>
        <v>0.23278725677171841</v>
      </c>
      <c r="CS62" s="12">
        <f>$D62^EXP(Parameter!$D$159+Parameter!$D$166*(LN($B62/30.2*21)))</f>
        <v>0.50757694212785753</v>
      </c>
      <c r="CT62" s="12">
        <f>$D62^EXP(Parameter!$D$175+Parameter!$D$182*(LN($B62/30.2*21)))</f>
        <v>0.12347248879646684</v>
      </c>
      <c r="CU62" s="12">
        <f>$D62^EXP(Parameter!$D$160+Parameter!$D$167*(LN($B62/30.2*21)))</f>
        <v>0.35845198874837053</v>
      </c>
      <c r="CV62" s="12">
        <f>$D62^EXP(Parameter!$D$172+Parameter!$D$179*(LN($B62/30.2*21)))</f>
        <v>0.11156325699649218</v>
      </c>
      <c r="CW62" s="41">
        <f>$D62^EXP(Parameter!$D$157+Parameter!$D$164*(LN($B62/30.2*21)))</f>
        <v>9.9517647424994235E-2</v>
      </c>
      <c r="CX62" s="12">
        <f t="shared" si="2"/>
        <v>7.4241378715325823E-2</v>
      </c>
      <c r="CY62" s="85">
        <v>6.5372691027693303E-2</v>
      </c>
      <c r="CZ62" s="12">
        <f t="shared" si="3"/>
        <v>0.14092462629860614</v>
      </c>
      <c r="DA62" s="85">
        <v>9.8574406473864604E-2</v>
      </c>
      <c r="DB62" s="12">
        <f t="shared" si="4"/>
        <v>0.12191910882097225</v>
      </c>
      <c r="DC62" s="41">
        <v>9.7439926219544504E-2</v>
      </c>
      <c r="DD62" s="12">
        <f t="shared" si="5"/>
        <v>7.7704690264043016E-2</v>
      </c>
      <c r="DE62" s="85">
        <v>9.4673360862867595E-2</v>
      </c>
      <c r="DF62" s="12">
        <f t="shared" si="6"/>
        <v>2.9717732031982559E-2</v>
      </c>
      <c r="DG62" s="41">
        <v>3.22572976055319E-2</v>
      </c>
      <c r="DH62" s="12">
        <f t="shared" si="7"/>
        <v>7.7168101341284837E-2</v>
      </c>
      <c r="DI62" s="41">
        <v>8.9210495877481404E-3</v>
      </c>
      <c r="DJ62" s="46">
        <v>57</v>
      </c>
      <c r="DK62" s="44">
        <v>1.0123658516295399E-2</v>
      </c>
      <c r="DL62" s="44">
        <v>2.0556552838769698E-2</v>
      </c>
      <c r="DM62" s="44">
        <v>3.40336322020535E-2</v>
      </c>
      <c r="DN62" s="44">
        <v>2.7895812683867E-2</v>
      </c>
      <c r="DO62" s="44">
        <v>6.66534560844423E-2</v>
      </c>
      <c r="DP62" s="44">
        <v>5.7454248882804398E-2</v>
      </c>
      <c r="DQ62" s="44">
        <v>7.1495570774066097E-2</v>
      </c>
      <c r="DR62" s="45">
        <v>0.157746540916018</v>
      </c>
      <c r="DS62" s="45">
        <v>0.217444559944062</v>
      </c>
      <c r="DT62" s="45">
        <v>0.20248407517529499</v>
      </c>
      <c r="DU62" s="45">
        <v>0.16285193404416401</v>
      </c>
      <c r="DV62" s="45">
        <v>0.210994775058818</v>
      </c>
      <c r="DW62" s="45">
        <v>0.289106525561526</v>
      </c>
      <c r="DX62" s="45">
        <v>0.182349971130188</v>
      </c>
    </row>
    <row r="63" spans="1:128">
      <c r="A63" s="43">
        <f t="shared" si="0"/>
        <v>4.4958904109589035</v>
      </c>
      <c r="B63" s="18">
        <v>59</v>
      </c>
      <c r="C63" s="12">
        <v>1276</v>
      </c>
      <c r="D63" s="12">
        <v>0.151559169706944</v>
      </c>
      <c r="E63" s="12">
        <v>1.1502914282794201E-2</v>
      </c>
      <c r="F63" s="92">
        <f>$D63^Parameter!$D$325</f>
        <v>0.22953775493196285</v>
      </c>
      <c r="G63" s="92">
        <f>$E63^Parameter!$D$318</f>
        <v>4.0158887765194336E-2</v>
      </c>
      <c r="H63" s="92">
        <f>$D63^Parameter!$D$326</f>
        <v>0.22103740532381827</v>
      </c>
      <c r="I63" s="92">
        <f>$E63^Parameter!$D$319</f>
        <v>5.7400681076303167E-2</v>
      </c>
      <c r="J63" s="92">
        <f>$D63^Parameter!$D$328</f>
        <v>0.23746720994621842</v>
      </c>
      <c r="K63" s="92">
        <f>$E63^Parameter!$D$321</f>
        <v>0.13833685320314915</v>
      </c>
      <c r="L63" s="92">
        <f>$D63^Parameter!$D$329</f>
        <v>0.34763703866340084</v>
      </c>
      <c r="M63" s="92">
        <f>$E63^Parameter!$D$322</f>
        <v>0.112149118134715</v>
      </c>
      <c r="N63" s="92">
        <f>$D63^Parameter!$D$330</f>
        <v>0.2169060152648819</v>
      </c>
      <c r="O63" s="92">
        <f>$E63^Parameter!$D$323</f>
        <v>0.16761896451095465</v>
      </c>
      <c r="P63" s="92">
        <f>$D63^Parameter!$D$327</f>
        <v>0.16592593399552633</v>
      </c>
      <c r="Q63" s="92">
        <f>$E63^Parameter!$D$320</f>
        <v>4.1249323352447048E-2</v>
      </c>
      <c r="R63" s="12">
        <f>$D63^EXP(Parameter!$D$96+Parameter!$D$103*(($B63/30.2*21)^(1)))</f>
        <v>6.9377556776110641E-2</v>
      </c>
      <c r="S63" s="12">
        <f>$E63^EXP(Parameter!$D$81+Parameter!$D$88*($B63/30.2*21)^(-2))</f>
        <v>6.4273993291356052E-2</v>
      </c>
      <c r="T63" s="12">
        <f>$D63^EXP(Parameter!$D$97+Parameter!$D$104*(($B63*21/30.2)^(1)))</f>
        <v>0.13616589439683072</v>
      </c>
      <c r="U63" s="12">
        <f>$E63^EXP(Parameter!$D$82+Parameter!$D$89*($B63/30.2*21)^(-2))</f>
        <v>8.1631903625243668E-2</v>
      </c>
      <c r="V63" s="12">
        <f>$D63^EXP(Parameter!$D$99+Parameter!$D$106*(($B63*21/30.2)^(1)))</f>
        <v>0.11680463906418685</v>
      </c>
      <c r="W63" s="12">
        <f>$E63^EXP(Parameter!$D$84+Parameter!$D$91*($B63/30.2*21)^(-2))</f>
        <v>0.17616969546993019</v>
      </c>
      <c r="X63" s="12">
        <f>$D63^EXP(Parameter!$D$100+Parameter!$D$107*(($B63*21/30.2)^(1)))</f>
        <v>7.1382556639834033E-2</v>
      </c>
      <c r="Y63" s="12">
        <f>$E63^EXP(Parameter!$D$85+Parameter!$D$92*($B63/30.2*21)^(-2))</f>
        <v>0.14150631695036842</v>
      </c>
      <c r="Z63" s="12">
        <f>$D63^EXP(Parameter!$D$101+Parameter!$D$108*(($B63*21/30.2)^(1)))</f>
        <v>2.6575880831534754E-2</v>
      </c>
      <c r="AA63" s="12">
        <f>$E63^EXP(Parameter!$D$86+Parameter!$D$93*($B63/30.2*21)^(-2))</f>
        <v>0.16881847044160878</v>
      </c>
      <c r="AB63" s="12">
        <f>$D63^EXP(Parameter!$D$98+Parameter!$D$105*(($B63*21/30.2)^(1)))</f>
        <v>7.3378725249939519E-2</v>
      </c>
      <c r="AC63" s="12">
        <f>$E63^EXP(Parameter!$D$83+Parameter!$D$90*($B63/30.2*21)^(-2))</f>
        <v>4.3849324840446471E-2</v>
      </c>
      <c r="AD63" s="87">
        <f>$D63^EXP(Parameter!$D$133+Parameter!$D$140*(($B63*21/30.2)^(-0.5))+Parameter!$D$147*((LN($B63*21/30.2))))</f>
        <v>4.0277144934081348E-2</v>
      </c>
      <c r="AE63" s="12">
        <f>$E63^EXP(Parameter!$D$111+Parameter!$D$118*(($B63*21/30.2)^(-1))+Parameter!$D$125*(($B63*21/30.2)^(-0.5)))</f>
        <v>0.1651889164023625</v>
      </c>
      <c r="AF63" s="12">
        <f>$D63^EXP(Parameter!$D$134+Parameter!$D$141*(($B63*21/30.2)^(-0.5))+Parameter!$D$148*((LN($B63*21/30.2))))</f>
        <v>0.10041631383928215</v>
      </c>
      <c r="AG63" s="12">
        <f>$E63^EXP(Parameter!$D$112+Parameter!$D$119*(($B63*21/30.2)^(-1))+Parameter!$D$126*(($B63*21/30.2)^(-0.5)))</f>
        <v>8.4452145265537071E-2</v>
      </c>
      <c r="AH63" s="12">
        <f>$D63^EXP(Parameter!$D$136+Parameter!$D$143*(($B63*21/30.2)^(-0.5))+Parameter!$D$150*((LN($B63*21/30.2))))</f>
        <v>5.1768617101932222E-2</v>
      </c>
      <c r="AI63" s="12">
        <f>$E63^EXP(Parameter!$D$114+Parameter!$D$121*(($B63*21/30.2)^(-1))+Parameter!$D$128*(($B63*21/30.2)^(-0.5)))</f>
        <v>3.0825473175171317E-2</v>
      </c>
      <c r="AJ63" s="12">
        <f>$D63^EXP(Parameter!$D$137+Parameter!$D$144*(($B63*21/30.2)^(-0.5))+Parameter!$D$151*((LN($B63*21/30.2))))</f>
        <v>5.4970557938814175E-2</v>
      </c>
      <c r="AK63" s="12">
        <f>$E63^EXP(Parameter!$D$115+Parameter!$D$122*(($B63*21/30.2)^(-1))+Parameter!$D$129*(($B63*21/30.2)^(-0.5)))</f>
        <v>8.713697454905861E-2</v>
      </c>
      <c r="AL63" s="12">
        <f>$D63^EXP(Parameter!$D$138+Parameter!$D$145*(($B63*21/30.2)^(-0.5))+Parameter!$D$152*((LN($B63*21/30.2))))</f>
        <v>1.3611159312132584E-3</v>
      </c>
      <c r="AM63" s="12">
        <f>$E63^EXP(Parameter!$D$116+Parameter!$D$123*(($B63*21/30.2)^(-1))+Parameter!$D$130*(($B63*21/30.2)^(-0.5)))</f>
        <v>1.328293716545974E-2</v>
      </c>
      <c r="AN63" s="12">
        <f>$D63^EXP(Parameter!$D$135+Parameter!$D$142*(($B63*21/30.2)^(-0.5))+Parameter!$D$149*((LN($B63*21/30.2))))</f>
        <v>4.9040529240104019E-2</v>
      </c>
      <c r="AO63" s="12">
        <f>$E63^EXP(Parameter!$D$113+Parameter!$D$120*(($B63*21/30.2)^(-1))+Parameter!$D$127*(($B63*21/30.2)^(-0.5)))</f>
        <v>2.1024481353602579E-4</v>
      </c>
      <c r="AP63" s="87">
        <f>$D63^EXP(Parameter!$D$304+Parameter!$D$310*((LN($B63*21/30.2))))</f>
        <v>0.20203303221702254</v>
      </c>
      <c r="AQ63" s="88">
        <f>$E63^EXP(Parameter!$D$290+Parameter!$D$296*((LN($B63*21/30.2))))</f>
        <v>6.7014942248026427E-2</v>
      </c>
      <c r="AR63" s="12">
        <f>$D63^EXP(Parameter!$D$305+Parameter!$D$311*((LN($B63*21/30.2))))</f>
        <v>0.1969207146549822</v>
      </c>
      <c r="AS63" s="88">
        <f>$E63^EXP(Parameter!$D$291+Parameter!$D$297*((LN($B63*21/30.2))))</f>
        <v>8.1699494976274975E-2</v>
      </c>
      <c r="AT63" s="12">
        <f>$D63^EXP(Parameter!$D$305+Parameter!$D$307-Parameter!$D$306+(Parameter!$D$311+Parameter!$D$313-Parameter!$D$312)*((LN($B63*21/30.2))))</f>
        <v>0.20072242818064395</v>
      </c>
      <c r="AU63" s="88">
        <f>$E63^EXP(Parameter!$D$291+Parameter!$D$293-Parameter!$D$292+(Parameter!$D$297+Parameter!$D$299-Parameter!$D$298)*((LN($B63*21/30.2))))</f>
        <v>0.13719643757114597</v>
      </c>
      <c r="AV63" s="12">
        <f>$D63^EXP(Parameter!$D$308+Parameter!$D$314*((LN($B63*21/30.2))))</f>
        <v>0.27893041632533144</v>
      </c>
      <c r="AW63" s="88">
        <f>$E63^EXP(Parameter!$D$294+Parameter!$D$300*((LN($B63*21/30.2))))</f>
        <v>0.11344483885940093</v>
      </c>
      <c r="AX63" s="12">
        <f>$D63^EXP(Parameter!$D$305+Parameter!$D$309-Parameter!$D$306+(Parameter!$D$311+Parameter!$D$315-Parameter!$D$312)*((LN($B63*21/30.2))))</f>
        <v>0.17019498735182939</v>
      </c>
      <c r="AY63" s="88">
        <f>$E63^EXP(Parameter!$D$291+Parameter!$D$295-Parameter!$D$292+(Parameter!$D$297+Parameter!$D$301-Parameter!$D$298)*((LN($B63*21/30.2))))</f>
        <v>6.4022568405250863E-2</v>
      </c>
      <c r="AZ63" s="12">
        <f>$D63^EXP(Parameter!D$305-Parameter!D$306+(Parameter!D$311-Parameter!D$312)*((LN($B63*21/30.2))))</f>
        <v>0.13196614495559644</v>
      </c>
      <c r="BA63" s="88">
        <f>$E63^EXP(Parameter!$D$291-Parameter!$D$292+(Parameter!$D$297-Parameter!$D$298)*((LN($B63*21/30.2))))</f>
        <v>1.1030003068777354E-2</v>
      </c>
      <c r="BB63" s="89">
        <f>$D63^EXP(Parameter!$D$231)</f>
        <v>0.17096913835479891</v>
      </c>
      <c r="BC63" s="90">
        <f>$E63^EXP(Parameter!$D$216)</f>
        <v>2.8485083806231361E-2</v>
      </c>
      <c r="BD63" s="91">
        <f>$D63^EXP(Parameter!$D$232)</f>
        <v>0.22769525232112325</v>
      </c>
      <c r="BE63" s="90">
        <f>$E63^EXP(Parameter!$D$217)</f>
        <v>6.8841501283863155E-2</v>
      </c>
      <c r="BF63" s="91">
        <f>$D63^EXP(Parameter!$D$234)</f>
        <v>0.13649512724602839</v>
      </c>
      <c r="BG63" s="91">
        <f>$E63^EXP(Parameter!$D$219)</f>
        <v>0.11453054771942288</v>
      </c>
      <c r="BH63" s="91">
        <f>$D63^EXP(Parameter!$D$235)</f>
        <v>0.34476587762878552</v>
      </c>
      <c r="BI63" s="91">
        <f>$E63^EXP(Parameter!$D$220)</f>
        <v>0.12808545237153593</v>
      </c>
      <c r="BJ63" s="91">
        <f>$D63^EXP(Parameter!$D$236)</f>
        <v>0.12298834984477053</v>
      </c>
      <c r="BK63" s="91">
        <f>$E63^EXP(Parameter!$D$221)</f>
        <v>0.39496664642996276</v>
      </c>
      <c r="BL63" s="91">
        <f>$D63^EXP(Parameter!$D$233)</f>
        <v>0.21073121728286898</v>
      </c>
      <c r="BM63" s="91">
        <f>$E63^EXP(Parameter!$D$218)</f>
        <v>0.11181815645375574</v>
      </c>
      <c r="BN63" s="90">
        <f>$D63^EXP(Parameter!$D$268)</f>
        <v>0.17583016126858211</v>
      </c>
      <c r="BO63" s="91">
        <f>$E63^EXP(Parameter!$D$246)</f>
        <v>2.7881576990134833E-2</v>
      </c>
      <c r="BP63" s="91">
        <f>$D63^EXP(Parameter!$D$269)</f>
        <v>0.24370224314852501</v>
      </c>
      <c r="BQ63" s="91">
        <f>$E63^EXP(Parameter!$D$247)</f>
        <v>6.8841501283863155E-2</v>
      </c>
      <c r="BR63" s="91">
        <f>$D63^EXP(Parameter!$D$271)</f>
        <v>0.1484290352763328</v>
      </c>
      <c r="BS63" s="91">
        <f>$E63^EXP(Parameter!$D$249)</f>
        <v>0.11552557364574424</v>
      </c>
      <c r="BT63" s="91">
        <f>$D63^EXP(Parameter!$D$272)</f>
        <v>0.34513302711033927</v>
      </c>
      <c r="BU63" s="91">
        <f>$E63^EXP(Parameter!$D$250)</f>
        <v>0.12914056339160307</v>
      </c>
      <c r="BV63" s="91">
        <f>$D63^EXP(Parameter!$D$273)</f>
        <v>0.1631969538661027</v>
      </c>
      <c r="BW63" s="91">
        <f>$E63^EXP(Parameter!$D$251)</f>
        <v>0.37733147572137044</v>
      </c>
      <c r="BX63" s="91">
        <f>$D63^EXP(Parameter!$D$270)</f>
        <v>0.22938192107969449</v>
      </c>
      <c r="BY63" s="91">
        <f>$E63^EXP(Parameter!$D$248)</f>
        <v>0.11108452920938669</v>
      </c>
      <c r="BZ63" s="90">
        <f>$D63^EXP(Parameter!$D$208)</f>
        <v>0.23039584012108053</v>
      </c>
      <c r="CA63" s="90">
        <f>$E63^EXP(Parameter!$D$200)</f>
        <v>4.938612813443001E-2</v>
      </c>
      <c r="CB63" s="90">
        <f>$D63^EXP(Parameter!$D$209)</f>
        <v>0.21007529407234146</v>
      </c>
      <c r="CC63" s="90">
        <f>$E63^EXP(Parameter!$D$201)</f>
        <v>6.4332491884063564E-2</v>
      </c>
      <c r="CD63" s="90">
        <f>$D63^EXP(Parameter!$D$211)</f>
        <v>0.21899090048479852</v>
      </c>
      <c r="CE63" s="90">
        <f>$E63^EXP(Parameter!$D$203)</f>
        <v>0.13367398175415474</v>
      </c>
      <c r="CF63" s="90">
        <f>$D63^EXP(Parameter!$D$212)</f>
        <v>0.32060557913316462</v>
      </c>
      <c r="CG63" s="90">
        <f>$E63^EXP(Parameter!$D$204)</f>
        <v>0.1123087003083952</v>
      </c>
      <c r="CH63" s="91">
        <f>$D63^EXP(Parameter!$D$213)</f>
        <v>0.19807663350439014</v>
      </c>
      <c r="CI63" s="90">
        <f>$E63^EXP(Parameter!$D$205)</f>
        <v>0.14887314265780446</v>
      </c>
      <c r="CJ63" s="91">
        <f>$D63^EXP(Parameter!$D$210)</f>
        <v>0.14984799336939372</v>
      </c>
      <c r="CK63" s="90">
        <f>$E63^EXP(Parameter!$D$202)</f>
        <v>4.4506538759066461E-2</v>
      </c>
      <c r="CL63" s="12">
        <f>$D63^EXP(Parameter!$D$170+Parameter!$D$177*(LN($B63/30.2*21)))</f>
        <v>0.19329025794952986</v>
      </c>
      <c r="CM63" s="12">
        <f>$D63^EXP(Parameter!$D$155+Parameter!$D$162*(LN($B63/30.2*21)))</f>
        <v>0.45950647156910074</v>
      </c>
      <c r="CN63" s="12">
        <f>$D63^EXP(Parameter!$D$171+Parameter!$D$178*(LN($B63/30.2*21)))</f>
        <v>0.18845757177375699</v>
      </c>
      <c r="CO63" s="12">
        <f>$D63^EXP(Parameter!$D$156+Parameter!$D$163*(LN($B63/30.2*21)))</f>
        <v>0.44561893824598603</v>
      </c>
      <c r="CP63" s="12">
        <f>$D63^EXP(Parameter!$D$173+Parameter!$D$180*(LN($B63/30.2*21)))</f>
        <v>0.18501132779595136</v>
      </c>
      <c r="CQ63" s="12">
        <f>$D63^EXP(Parameter!$D$158+Parameter!$D$165*(LN($B63/30.2*21)))</f>
        <v>0.49171618264269462</v>
      </c>
      <c r="CR63" s="12">
        <f>$D63^EXP(Parameter!$D$174+Parameter!$D$181*(LN($B63/30.2*21)))</f>
        <v>0.22769956710489153</v>
      </c>
      <c r="CS63" s="12">
        <f>$D63^EXP(Parameter!$D$159+Parameter!$D$166*(LN($B63/30.2*21)))</f>
        <v>0.50431126476240096</v>
      </c>
      <c r="CT63" s="12">
        <f>$D63^EXP(Parameter!$D$175+Parameter!$D$182*(LN($B63/30.2*21)))</f>
        <v>0.11959242502145577</v>
      </c>
      <c r="CU63" s="12">
        <f>$D63^EXP(Parameter!$D$160+Parameter!$D$167*(LN($B63/30.2*21)))</f>
        <v>0.35295756070614293</v>
      </c>
      <c r="CV63" s="12">
        <f>$D63^EXP(Parameter!$D$172+Parameter!$D$179*(LN($B63/30.2*21)))</f>
        <v>0.10824787341230771</v>
      </c>
      <c r="CW63" s="41">
        <f>$D63^EXP(Parameter!$D$157+Parameter!$D$164*(LN($B63/30.2*21)))</f>
        <v>9.5719948982851522E-2</v>
      </c>
      <c r="CX63" s="12">
        <f t="shared" si="2"/>
        <v>6.9377556776110641E-2</v>
      </c>
      <c r="CY63" s="85">
        <v>6.3556917498476806E-2</v>
      </c>
      <c r="CZ63" s="12">
        <f t="shared" si="3"/>
        <v>0.13616589439683072</v>
      </c>
      <c r="DA63" s="85">
        <v>9.6042289094356095E-2</v>
      </c>
      <c r="DB63" s="12">
        <f t="shared" si="4"/>
        <v>0.11680463906418685</v>
      </c>
      <c r="DC63" s="41">
        <v>9.3210236046424103E-2</v>
      </c>
      <c r="DD63" s="12">
        <f t="shared" si="5"/>
        <v>7.1382556639834033E-2</v>
      </c>
      <c r="DE63" s="85">
        <v>9.1254652055661106E-2</v>
      </c>
      <c r="DF63" s="12">
        <f t="shared" si="6"/>
        <v>2.6575880831534754E-2</v>
      </c>
      <c r="DG63" s="41">
        <v>2.92844785037936E-2</v>
      </c>
      <c r="DH63" s="12">
        <f t="shared" si="7"/>
        <v>7.3378725249939519E-2</v>
      </c>
      <c r="DI63" s="41">
        <v>8.6697818094242408E-3</v>
      </c>
      <c r="DJ63" s="46">
        <v>58</v>
      </c>
      <c r="DK63" s="44">
        <v>9.5836613282608302E-3</v>
      </c>
      <c r="DL63" s="44">
        <v>1.9568693219121899E-2</v>
      </c>
      <c r="DM63" s="44">
        <v>3.2535015924276899E-2</v>
      </c>
      <c r="DN63" s="44">
        <v>2.6622390169120401E-2</v>
      </c>
      <c r="DO63" s="44">
        <v>6.4104622412575807E-2</v>
      </c>
      <c r="DP63" s="44">
        <v>5.5180832035679701E-2</v>
      </c>
      <c r="DQ63" s="44">
        <v>6.8807219278225099E-2</v>
      </c>
      <c r="DR63" s="45">
        <v>0.15432131965597401</v>
      </c>
      <c r="DS63" s="45">
        <v>0.21325097128762199</v>
      </c>
      <c r="DT63" s="45">
        <v>0.198465821514063</v>
      </c>
      <c r="DU63" s="45">
        <v>0.159353514321871</v>
      </c>
      <c r="DV63" s="45">
        <v>0.20687543827173799</v>
      </c>
      <c r="DW63" s="45">
        <v>0.28421561556004499</v>
      </c>
      <c r="DX63" s="45">
        <v>0.17858539506485399</v>
      </c>
    </row>
    <row r="64" spans="1:128">
      <c r="A64" s="43">
        <f t="shared" si="0"/>
        <v>4.5561643835616437</v>
      </c>
      <c r="B64" s="18">
        <v>60</v>
      </c>
      <c r="C64" s="12">
        <v>1298</v>
      </c>
      <c r="D64" s="12">
        <v>0.14826896906724499</v>
      </c>
      <c r="E64" s="12">
        <v>1.0956764494507399E-2</v>
      </c>
      <c r="F64" s="92">
        <f>$D64^Parameter!$D$325</f>
        <v>0.22564161991792617</v>
      </c>
      <c r="G64" s="92">
        <f>$E64^Parameter!$D$318</f>
        <v>3.8776738279990702E-2</v>
      </c>
      <c r="H64" s="92">
        <f>$D64^Parameter!$D$326</f>
        <v>0.21719019452740851</v>
      </c>
      <c r="I64" s="92">
        <f>$E64^Parameter!$D$319</f>
        <v>5.5641225820041121E-2</v>
      </c>
      <c r="J64" s="92">
        <f>$D64^Parameter!$D$328</f>
        <v>0.23352872279891462</v>
      </c>
      <c r="K64" s="92">
        <f>$E64^Parameter!$D$321</f>
        <v>0.13538771884727716</v>
      </c>
      <c r="L64" s="92">
        <f>$D64^Parameter!$D$329</f>
        <v>0.34339040029403978</v>
      </c>
      <c r="M64" s="92">
        <f>$E64^Parameter!$D$322</f>
        <v>0.10950761999117405</v>
      </c>
      <c r="N64" s="92">
        <f>$D64^Parameter!$D$330</f>
        <v>0.21308393927406269</v>
      </c>
      <c r="O64" s="92">
        <f>$E64^Parameter!$D$323</f>
        <v>0.16438906707303771</v>
      </c>
      <c r="P64" s="92">
        <f>$D64^Parameter!$D$327</f>
        <v>0.1624949449261481</v>
      </c>
      <c r="Q64" s="92">
        <f>$E64^Parameter!$D$320</f>
        <v>3.9841270707730692E-2</v>
      </c>
      <c r="R64" s="12">
        <f>$D64^EXP(Parameter!$D$96+Parameter!$D$103*(($B64/30.2*21)^(1)))</f>
        <v>6.4762338886760959E-2</v>
      </c>
      <c r="S64" s="12">
        <f>$E64^EXP(Parameter!$D$81+Parameter!$D$88*($B64/30.2*21)^(-2))</f>
        <v>6.2382564640497212E-2</v>
      </c>
      <c r="T64" s="12">
        <f>$D64^EXP(Parameter!$D$97+Parameter!$D$104*(($B64*21/30.2)^(1)))</f>
        <v>0.13155537549875224</v>
      </c>
      <c r="U64" s="12">
        <f>$E64^EXP(Parameter!$D$82+Parameter!$D$89*($B64/30.2*21)^(-2))</f>
        <v>7.943519075555576E-2</v>
      </c>
      <c r="V64" s="12">
        <f>$D64^EXP(Parameter!$D$99+Parameter!$D$106*(($B64*21/30.2)^(1)))</f>
        <v>0.11186837431192144</v>
      </c>
      <c r="W64" s="12">
        <f>$E64^EXP(Parameter!$D$84+Parameter!$D$91*($B64/30.2*21)^(-2))</f>
        <v>0.17287328758467721</v>
      </c>
      <c r="X64" s="12">
        <f>$D64^EXP(Parameter!$D$100+Parameter!$D$107*(($B64*21/30.2)^(1)))</f>
        <v>6.5434828664099845E-2</v>
      </c>
      <c r="Y64" s="12">
        <f>$E64^EXP(Parameter!$D$85+Parameter!$D$92*($B64/30.2*21)^(-2))</f>
        <v>0.13852647823287761</v>
      </c>
      <c r="Z64" s="12">
        <f>$D64^EXP(Parameter!$D$101+Parameter!$D$108*(($B64*21/30.2)^(1)))</f>
        <v>2.3704125302499063E-2</v>
      </c>
      <c r="AA64" s="12">
        <f>$E64^EXP(Parameter!$D$86+Parameter!$D$93*($B64/30.2*21)^(-2))</f>
        <v>0.1655754558905396</v>
      </c>
      <c r="AB64" s="12">
        <f>$D64^EXP(Parameter!$D$98+Parameter!$D$105*(($B64*21/30.2)^(1)))</f>
        <v>6.975284879895649E-2</v>
      </c>
      <c r="AC64" s="12">
        <f>$E64^EXP(Parameter!$D$83+Parameter!$D$90*($B64/30.2*21)^(-2))</f>
        <v>4.2379708835942664E-2</v>
      </c>
      <c r="AD64" s="87">
        <f>$D64^EXP(Parameter!$D$133+Parameter!$D$140*(($B64*21/30.2)^(-0.5))+Parameter!$D$147*((LN($B64*21/30.2))))</f>
        <v>3.6969836173743602E-2</v>
      </c>
      <c r="AE64" s="12">
        <f>$E64^EXP(Parameter!$D$111+Parameter!$D$118*(($B64*21/30.2)^(-1))+Parameter!$D$125*(($B64*21/30.2)^(-0.5)))</f>
        <v>0.16311810065017346</v>
      </c>
      <c r="AF64" s="12">
        <f>$D64^EXP(Parameter!$D$134+Parameter!$D$141*(($B64*21/30.2)^(-0.5))+Parameter!$D$148*((LN($B64*21/30.2))))</f>
        <v>9.6336874319910643E-2</v>
      </c>
      <c r="AG64" s="12">
        <f>$E64^EXP(Parameter!$D$112+Parameter!$D$119*(($B64*21/30.2)^(-1))+Parameter!$D$126*(($B64*21/30.2)^(-0.5)))</f>
        <v>8.2285239496548632E-2</v>
      </c>
      <c r="AH64" s="12">
        <f>$D64^EXP(Parameter!$D$136+Parameter!$D$143*(($B64*21/30.2)^(-0.5))+Parameter!$D$150*((LN($B64*21/30.2))))</f>
        <v>4.8060277559860143E-2</v>
      </c>
      <c r="AI64" s="12">
        <f>$E64^EXP(Parameter!$D$114+Parameter!$D$121*(($B64*21/30.2)^(-1))+Parameter!$D$128*(($B64*21/30.2)^(-0.5)))</f>
        <v>2.9118750496682028E-2</v>
      </c>
      <c r="AJ64" s="12">
        <f>$D64^EXP(Parameter!$D$137+Parameter!$D$144*(($B64*21/30.2)^(-0.5))+Parameter!$D$151*((LN($B64*21/30.2))))</f>
        <v>5.0447382330460332E-2</v>
      </c>
      <c r="AK64" s="12">
        <f>$E64^EXP(Parameter!$D$115+Parameter!$D$122*(($B64*21/30.2)^(-1))+Parameter!$D$129*(($B64*21/30.2)^(-0.5)))</f>
        <v>8.4600259323597618E-2</v>
      </c>
      <c r="AL64" s="12">
        <f>$D64^EXP(Parameter!$D$138+Parameter!$D$145*(($B64*21/30.2)^(-0.5))+Parameter!$D$152*((LN($B64*21/30.2))))</f>
        <v>1.0671575357524244E-3</v>
      </c>
      <c r="AM64" s="12">
        <f>$E64^EXP(Parameter!$D$116+Parameter!$D$123*(($B64*21/30.2)^(-1))+Parameter!$D$130*(($B64*21/30.2)^(-0.5)))</f>
        <v>1.2347434234598983E-2</v>
      </c>
      <c r="AN64" s="12">
        <f>$D64^EXP(Parameter!$D$135+Parameter!$D$142*(($B64*21/30.2)^(-0.5))+Parameter!$D$149*((LN($B64*21/30.2))))</f>
        <v>4.6332757090504127E-2</v>
      </c>
      <c r="AO64" s="12">
        <f>$E64^EXP(Parameter!$D$113+Parameter!$D$120*(($B64*21/30.2)^(-1))+Parameter!$D$127*(($B64*21/30.2)^(-0.5)))</f>
        <v>1.8042043123817663E-4</v>
      </c>
      <c r="AP64" s="87">
        <f>$D64^EXP(Parameter!$D$304+Parameter!$D$310*((LN($B64*21/30.2))))</f>
        <v>0.1976238789646903</v>
      </c>
      <c r="AQ64" s="88">
        <f>$E64^EXP(Parameter!$D$290+Parameter!$D$296*((LN($B64*21/30.2))))</f>
        <v>6.5498258335901088E-2</v>
      </c>
      <c r="AR64" s="12">
        <f>$D64^EXP(Parameter!$D$305+Parameter!$D$311*((LN($B64*21/30.2))))</f>
        <v>0.19297407527345511</v>
      </c>
      <c r="AS64" s="88">
        <f>$E64^EXP(Parameter!$D$291+Parameter!$D$297*((LN($B64*21/30.2))))</f>
        <v>7.9680477189690652E-2</v>
      </c>
      <c r="AT64" s="12">
        <f>$D64^EXP(Parameter!$D$305+Parameter!$D$307-Parameter!$D$306+(Parameter!$D$311+Parameter!$D$313-Parameter!$D$312)*((LN($B64*21/30.2))))</f>
        <v>0.19654481111809816</v>
      </c>
      <c r="AU64" s="88">
        <f>$E64^EXP(Parameter!$D$291+Parameter!$D$293-Parameter!$D$292+(Parameter!$D$297+Parameter!$D$299-Parameter!$D$298)*((LN($B64*21/30.2))))</f>
        <v>0.13411368960935488</v>
      </c>
      <c r="AV64" s="12">
        <f>$D64^EXP(Parameter!$D$308+Parameter!$D$314*((LN($B64*21/30.2))))</f>
        <v>0.27370186837866917</v>
      </c>
      <c r="AW64" s="88">
        <f>$E64^EXP(Parameter!$D$294+Parameter!$D$300*((LN($B64*21/30.2))))</f>
        <v>0.11082167063719472</v>
      </c>
      <c r="AX64" s="12">
        <f>$D64^EXP(Parameter!$D$305+Parameter!$D$309-Parameter!$D$306+(Parameter!$D$311+Parameter!$D$315-Parameter!$D$312)*((LN($B64*21/30.2))))</f>
        <v>0.16598405931253582</v>
      </c>
      <c r="AY64" s="88">
        <f>$E64^EXP(Parameter!$D$291+Parameter!$D$295-Parameter!$D$292+(Parameter!$D$297+Parameter!$D$301-Parameter!$D$298)*((LN($B64*21/30.2))))</f>
        <v>6.1137211244821736E-2</v>
      </c>
      <c r="AZ64" s="12">
        <f>$D64^EXP(Parameter!D$305-Parameter!D$306+(Parameter!D$311-Parameter!D$312)*((LN($B64*21/30.2))))</f>
        <v>0.12840806800609691</v>
      </c>
      <c r="BA64" s="88">
        <f>$E64^EXP(Parameter!$D$291-Parameter!$D$292+(Parameter!$D$297-Parameter!$D$298)*((LN($B64*21/30.2))))</f>
        <v>1.0280908416262583E-2</v>
      </c>
      <c r="BB64" s="89">
        <f>$D64^EXP(Parameter!$D$231)</f>
        <v>0.16749219373811164</v>
      </c>
      <c r="BC64" s="90">
        <f>$E64^EXP(Parameter!$D$216)</f>
        <v>2.7401990188584142E-2</v>
      </c>
      <c r="BD64" s="91">
        <f>$D64^EXP(Parameter!$D$232)</f>
        <v>0.22380940813458394</v>
      </c>
      <c r="BE64" s="90">
        <f>$E64^EXP(Parameter!$D$217)</f>
        <v>6.6863618476953254E-2</v>
      </c>
      <c r="BF64" s="91">
        <f>$D64^EXP(Parameter!$D$234)</f>
        <v>0.13336943820008967</v>
      </c>
      <c r="BG64" s="91">
        <f>$E64^EXP(Parameter!$D$219)</f>
        <v>0.11185856094597392</v>
      </c>
      <c r="BH64" s="91">
        <f>$D64^EXP(Parameter!$D$235)</f>
        <v>0.34052145973117748</v>
      </c>
      <c r="BI64" s="91">
        <f>$E64^EXP(Parameter!$D$220)</f>
        <v>0.12524976233033691</v>
      </c>
      <c r="BJ64" s="91">
        <f>$D64^EXP(Parameter!$D$236)</f>
        <v>0.12002638804468602</v>
      </c>
      <c r="BK64" s="91">
        <f>$E64^EXP(Parameter!$D$221)</f>
        <v>0.39098973195140946</v>
      </c>
      <c r="BL64" s="91">
        <f>$D64^EXP(Parameter!$D$233)</f>
        <v>0.2069484092387541</v>
      </c>
      <c r="BM64" s="91">
        <f>$E64^EXP(Parameter!$D$218)</f>
        <v>0.10918093828031179</v>
      </c>
      <c r="BN64" s="90">
        <f>$D64^EXP(Parameter!$D$268)</f>
        <v>0.17231054521980088</v>
      </c>
      <c r="BO64" s="91">
        <f>$E64^EXP(Parameter!$D$246)</f>
        <v>2.6815174215869441E-2</v>
      </c>
      <c r="BP64" s="91">
        <f>$D64^EXP(Parameter!$D$269)</f>
        <v>0.23973261135667998</v>
      </c>
      <c r="BQ64" s="91">
        <f>$E64^EXP(Parameter!$D$247)</f>
        <v>6.6863618476953254E-2</v>
      </c>
      <c r="BR64" s="91">
        <f>$D64^EXP(Parameter!$D$271)</f>
        <v>0.14517154035056021</v>
      </c>
      <c r="BS64" s="91">
        <f>$E64^EXP(Parameter!$D$249)</f>
        <v>0.11284100628890599</v>
      </c>
      <c r="BT64" s="91">
        <f>$D64^EXP(Parameter!$D$272)</f>
        <v>0.34088830982096013</v>
      </c>
      <c r="BU64" s="91">
        <f>$E64^EXP(Parameter!$D$250)</f>
        <v>0.12629280077234556</v>
      </c>
      <c r="BV64" s="91">
        <f>$D64^EXP(Parameter!$D$273)</f>
        <v>0.15979156555991028</v>
      </c>
      <c r="BW64" s="91">
        <f>$E64^EXP(Parameter!$D$251)</f>
        <v>0.37334630316400125</v>
      </c>
      <c r="BX64" s="91">
        <f>$D64^EXP(Parameter!$D$270)</f>
        <v>0.22548664979348534</v>
      </c>
      <c r="BY64" s="91">
        <f>$E64^EXP(Parameter!$D$248)</f>
        <v>0.10845683584263491</v>
      </c>
      <c r="BZ64" s="90">
        <f>$D64^EXP(Parameter!$D$208)</f>
        <v>0.22649497096854831</v>
      </c>
      <c r="CA64" s="90">
        <f>$E64^EXP(Parameter!$D$200)</f>
        <v>4.7793970712368392E-2</v>
      </c>
      <c r="CB64" s="90">
        <f>$D64^EXP(Parameter!$D$209)</f>
        <v>0.20629677910995375</v>
      </c>
      <c r="CC64" s="90">
        <f>$E64^EXP(Parameter!$D$201)</f>
        <v>6.2438062172584533E-2</v>
      </c>
      <c r="CD64" s="90">
        <f>$D64^EXP(Parameter!$D$211)</f>
        <v>0.21515602769962167</v>
      </c>
      <c r="CE64" s="90">
        <f>$E64^EXP(Parameter!$D$203)</f>
        <v>0.13077539498908125</v>
      </c>
      <c r="CF64" s="90">
        <f>$D64^EXP(Parameter!$D$212)</f>
        <v>0.31639108705648755</v>
      </c>
      <c r="CG64" s="90">
        <f>$E64^EXP(Parameter!$D$204)</f>
        <v>0.10966514221578304</v>
      </c>
      <c r="CH64" s="91">
        <f>$D64^EXP(Parameter!$D$213)</f>
        <v>0.19438090373897365</v>
      </c>
      <c r="CI64" s="90">
        <f>$E64^EXP(Parameter!$D$205)</f>
        <v>0.14581594563882391</v>
      </c>
      <c r="CJ64" s="91">
        <f>$D64^EXP(Parameter!$D$210)</f>
        <v>0.14657557903003646</v>
      </c>
      <c r="CK64" s="90">
        <f>$E64^EXP(Parameter!$D$202)</f>
        <v>4.3022906985417872E-2</v>
      </c>
      <c r="CL64" s="12">
        <f>$D64^EXP(Parameter!$D$170+Parameter!$D$177*(LN($B64/30.2*21)))</f>
        <v>0.18922200484984858</v>
      </c>
      <c r="CM64" s="12">
        <f>$D64^EXP(Parameter!$D$155+Parameter!$D$162*(LN($B64/30.2*21)))</f>
        <v>0.45689725776527584</v>
      </c>
      <c r="CN64" s="12">
        <f>$D64^EXP(Parameter!$D$171+Parameter!$D$178*(LN($B64/30.2*21)))</f>
        <v>0.18461926640664489</v>
      </c>
      <c r="CO64" s="12">
        <f>$D64^EXP(Parameter!$D$156+Parameter!$D$163*(LN($B64/30.2*21)))</f>
        <v>0.44234632596657802</v>
      </c>
      <c r="CP64" s="12">
        <f>$D64^EXP(Parameter!$D$173+Parameter!$D$180*(LN($B64/30.2*21)))</f>
        <v>0.1810563379022509</v>
      </c>
      <c r="CQ64" s="12">
        <f>$D64^EXP(Parameter!$D$158+Parameter!$D$165*(LN($B64/30.2*21)))</f>
        <v>0.4879903844854302</v>
      </c>
      <c r="CR64" s="12">
        <f>$D64^EXP(Parameter!$D$174+Parameter!$D$181*(LN($B64/30.2*21)))</f>
        <v>0.22275028391348378</v>
      </c>
      <c r="CS64" s="12">
        <f>$D64^EXP(Parameter!$D$159+Parameter!$D$166*(LN($B64/30.2*21)))</f>
        <v>0.50110877791074415</v>
      </c>
      <c r="CT64" s="12">
        <f>$D64^EXP(Parameter!$D$175+Parameter!$D$182*(LN($B64/30.2*21)))</f>
        <v>0.11585427867367545</v>
      </c>
      <c r="CU64" s="12">
        <f>$D64^EXP(Parameter!$D$160+Parameter!$D$167*(LN($B64/30.2*21)))</f>
        <v>0.34757770563999751</v>
      </c>
      <c r="CV64" s="12">
        <f>$D64^EXP(Parameter!$D$172+Parameter!$D$179*(LN($B64/30.2*21)))</f>
        <v>0.10505397291366018</v>
      </c>
      <c r="CW64" s="41">
        <f>$D64^EXP(Parameter!$D$157+Parameter!$D$164*(LN($B64/30.2*21)))</f>
        <v>9.2079809066278703E-2</v>
      </c>
      <c r="CX64" s="12">
        <f t="shared" si="2"/>
        <v>6.4762338886760959E-2</v>
      </c>
      <c r="CY64" s="85">
        <v>6.1810845238049902E-2</v>
      </c>
      <c r="CZ64" s="12">
        <f t="shared" si="3"/>
        <v>0.13155537549875224</v>
      </c>
      <c r="DA64" s="85">
        <v>9.3601519003004396E-2</v>
      </c>
      <c r="DB64" s="12">
        <f t="shared" si="4"/>
        <v>0.11186837431192144</v>
      </c>
      <c r="DC64" s="41">
        <v>8.9148069646825603E-2</v>
      </c>
      <c r="DD64" s="12">
        <f t="shared" si="5"/>
        <v>6.5434828664099845E-2</v>
      </c>
      <c r="DE64" s="85">
        <v>8.7965352136214398E-2</v>
      </c>
      <c r="DF64" s="12">
        <f t="shared" si="6"/>
        <v>2.3704125302499063E-2</v>
      </c>
      <c r="DG64" s="41">
        <v>2.6573149512366102E-2</v>
      </c>
      <c r="DH64" s="12">
        <f t="shared" si="7"/>
        <v>6.975284879895649E-2</v>
      </c>
      <c r="DI64" s="41">
        <v>8.4214153209356095E-3</v>
      </c>
      <c r="DJ64" s="46">
        <v>59</v>
      </c>
      <c r="DK64" s="44">
        <v>9.0772942289420993E-3</v>
      </c>
      <c r="DL64" s="44">
        <v>1.8636736162228901E-2</v>
      </c>
      <c r="DM64" s="44">
        <v>3.1114619596064201E-2</v>
      </c>
      <c r="DN64" s="44">
        <v>2.5417691545119001E-2</v>
      </c>
      <c r="DO64" s="44">
        <v>6.1672367059640999E-2</v>
      </c>
      <c r="DP64" s="44">
        <v>5.3014799139173799E-2</v>
      </c>
      <c r="DQ64" s="44">
        <v>6.6239884717702799E-2</v>
      </c>
      <c r="DR64" s="45">
        <v>0.15100333321137899</v>
      </c>
      <c r="DS64" s="45">
        <v>0.20917589403626499</v>
      </c>
      <c r="DT64" s="45">
        <v>0.19456398438557401</v>
      </c>
      <c r="DU64" s="45">
        <v>0.15596362189322599</v>
      </c>
      <c r="DV64" s="45">
        <v>0.202873764171213</v>
      </c>
      <c r="DW64" s="45">
        <v>0.27944778374580997</v>
      </c>
      <c r="DX64" s="45">
        <v>0.17493367971511301</v>
      </c>
    </row>
    <row r="65" spans="1:128">
      <c r="A65" s="43">
        <f t="shared" si="0"/>
        <v>4.6164383561643838</v>
      </c>
      <c r="B65" s="18">
        <v>61</v>
      </c>
      <c r="C65" s="12">
        <v>1320</v>
      </c>
      <c r="D65" s="12">
        <v>0.14508054770759901</v>
      </c>
      <c r="E65" s="12">
        <v>1.0441858927519599E-2</v>
      </c>
      <c r="F65" s="92">
        <f>$D65^Parameter!$D$325</f>
        <v>0.22184781999138578</v>
      </c>
      <c r="G65" s="92">
        <f>$E65^Parameter!$D$318</f>
        <v>3.7455882284188745E-2</v>
      </c>
      <c r="H65" s="92">
        <f>$D65^Parameter!$D$326</f>
        <v>0.21344567005853071</v>
      </c>
      <c r="I65" s="92">
        <f>$E65^Parameter!$D$319</f>
        <v>5.3953274249246952E-2</v>
      </c>
      <c r="J65" s="92">
        <f>$D65^Parameter!$D$328</f>
        <v>0.22969217494154737</v>
      </c>
      <c r="K65" s="92">
        <f>$E65^Parameter!$D$321</f>
        <v>0.13253133568182721</v>
      </c>
      <c r="L65" s="92">
        <f>$D65^Parameter!$D$329</f>
        <v>0.33923538346521181</v>
      </c>
      <c r="M65" s="92">
        <f>$E65^Parameter!$D$322</f>
        <v>0.10695500996574002</v>
      </c>
      <c r="N65" s="92">
        <f>$D65^Parameter!$D$330</f>
        <v>0.20936469126073362</v>
      </c>
      <c r="O65" s="92">
        <f>$E65^Parameter!$D$323</f>
        <v>0.16125423474370398</v>
      </c>
      <c r="P65" s="92">
        <f>$D65^Parameter!$D$327</f>
        <v>0.15916660227664298</v>
      </c>
      <c r="Q65" s="92">
        <f>$E65^Parameter!$D$320</f>
        <v>3.8495269510709251E-2</v>
      </c>
      <c r="R65" s="12">
        <f>$D65^EXP(Parameter!$D$96+Parameter!$D$103*(($B65/30.2*21)^(1)))</f>
        <v>6.0387642069788507E-2</v>
      </c>
      <c r="S65" s="12">
        <f>$E65^EXP(Parameter!$D$81+Parameter!$D$88*($B65/30.2*21)^(-2))</f>
        <v>6.056569031940106E-2</v>
      </c>
      <c r="T65" s="12">
        <f>$D65^EXP(Parameter!$D$97+Parameter!$D$104*(($B65*21/30.2)^(1)))</f>
        <v>0.12708842511169482</v>
      </c>
      <c r="U65" s="12">
        <f>$E65^EXP(Parameter!$D$82+Parameter!$D$89*($B65/30.2*21)^(-2))</f>
        <v>7.7319635505210052E-2</v>
      </c>
      <c r="V65" s="12">
        <f>$D65^EXP(Parameter!$D$99+Parameter!$D$106*(($B65*21/30.2)^(1)))</f>
        <v>0.10710528998823793</v>
      </c>
      <c r="W65" s="12">
        <f>$E65^EXP(Parameter!$D$84+Parameter!$D$91*($B65/30.2*21)^(-2))</f>
        <v>0.16967201359891579</v>
      </c>
      <c r="X65" s="12">
        <f>$D65^EXP(Parameter!$D$100+Parameter!$D$107*(($B65*21/30.2)^(1)))</f>
        <v>5.9851477161865063E-2</v>
      </c>
      <c r="Y65" s="12">
        <f>$E65^EXP(Parameter!$D$85+Parameter!$D$92*($B65/30.2*21)^(-2))</f>
        <v>0.13563954609817483</v>
      </c>
      <c r="Z65" s="12">
        <f>$D65^EXP(Parameter!$D$101+Parameter!$D$108*(($B65*21/30.2)^(1)))</f>
        <v>2.1086184294170973E-2</v>
      </c>
      <c r="AA65" s="12">
        <f>$E65^EXP(Parameter!$D$86+Parameter!$D$93*($B65/30.2*21)^(-2))</f>
        <v>0.16242775264489651</v>
      </c>
      <c r="AB65" s="12">
        <f>$D65^EXP(Parameter!$D$98+Parameter!$D$105*(($B65*21/30.2)^(1)))</f>
        <v>6.6284255982406906E-2</v>
      </c>
      <c r="AC65" s="12">
        <f>$E65^EXP(Parameter!$D$83+Parameter!$D$90*($B65/30.2*21)^(-2))</f>
        <v>4.0973977451241789E-2</v>
      </c>
      <c r="AD65" s="87">
        <f>$D65^EXP(Parameter!$D$133+Parameter!$D$140*(($B65*21/30.2)^(-0.5))+Parameter!$D$147*((LN($B65*21/30.2))))</f>
        <v>3.3904689709500717E-2</v>
      </c>
      <c r="AE65" s="12">
        <f>$E65^EXP(Parameter!$D$111+Parameter!$D$118*(($B65*21/30.2)^(-1))+Parameter!$D$125*(($B65*21/30.2)^(-0.5)))</f>
        <v>0.16110041001780598</v>
      </c>
      <c r="AF65" s="12">
        <f>$D65^EXP(Parameter!$D$134+Parameter!$D$141*(($B65*21/30.2)^(-0.5))+Parameter!$D$148*((LN($B65*21/30.2))))</f>
        <v>9.2424573202248256E-2</v>
      </c>
      <c r="AG65" s="12">
        <f>$E65^EXP(Parameter!$D$112+Parameter!$D$119*(($B65*21/30.2)^(-1))+Parameter!$D$126*(($B65*21/30.2)^(-0.5)))</f>
        <v>8.0196252554427416E-2</v>
      </c>
      <c r="AH65" s="12">
        <f>$D65^EXP(Parameter!$D$136+Parameter!$D$143*(($B65*21/30.2)^(-0.5))+Parameter!$D$150*((LN($B65*21/30.2))))</f>
        <v>4.4589950538520919E-2</v>
      </c>
      <c r="AI65" s="12">
        <f>$E65^EXP(Parameter!$D$114+Parameter!$D$121*(($B65*21/30.2)^(-1))+Parameter!$D$128*(($B65*21/30.2)^(-0.5)))</f>
        <v>2.7514880743032537E-2</v>
      </c>
      <c r="AJ65" s="12">
        <f>$D65^EXP(Parameter!$D$137+Parameter!$D$144*(($B65*21/30.2)^(-0.5))+Parameter!$D$151*((LN($B65*21/30.2))))</f>
        <v>4.6244450109641747E-2</v>
      </c>
      <c r="AK65" s="12">
        <f>$E65^EXP(Parameter!$D$115+Parameter!$D$122*(($B65*21/30.2)^(-1))+Parameter!$D$129*(($B65*21/30.2)^(-0.5)))</f>
        <v>8.2159894614556458E-2</v>
      </c>
      <c r="AL65" s="12">
        <f>$D65^EXP(Parameter!$D$138+Parameter!$D$145*(($B65*21/30.2)^(-0.5))+Parameter!$D$152*((LN($B65*21/30.2))))</f>
        <v>8.3243390174972181E-4</v>
      </c>
      <c r="AM65" s="12">
        <f>$E65^EXP(Parameter!$D$116+Parameter!$D$123*(($B65*21/30.2)^(-1))+Parameter!$D$130*(($B65*21/30.2)^(-0.5)))</f>
        <v>1.1482259244233647E-2</v>
      </c>
      <c r="AN65" s="12">
        <f>$D65^EXP(Parameter!$D$135+Parameter!$D$142*(($B65*21/30.2)^(-0.5))+Parameter!$D$149*((LN($B65*21/30.2))))</f>
        <v>4.3773703985839754E-2</v>
      </c>
      <c r="AO65" s="12">
        <f>$E65^EXP(Parameter!$D$113+Parameter!$D$120*(($B65*21/30.2)^(-1))+Parameter!$D$127*(($B65*21/30.2)^(-0.5)))</f>
        <v>1.5492267102261439E-4</v>
      </c>
      <c r="AP65" s="87">
        <f>$D65^EXP(Parameter!$D$304+Parameter!$D$310*((LN($B65*21/30.2))))</f>
        <v>0.1933397703212488</v>
      </c>
      <c r="AQ65" s="88">
        <f>$E65^EXP(Parameter!$D$290+Parameter!$D$296*((LN($B65*21/30.2))))</f>
        <v>6.4036573725606574E-2</v>
      </c>
      <c r="AR65" s="12">
        <f>$D65^EXP(Parameter!$D$305+Parameter!$D$311*((LN($B65*21/30.2))))</f>
        <v>0.18913886897536783</v>
      </c>
      <c r="AS65" s="88">
        <f>$E65^EXP(Parameter!$D$291+Parameter!$D$297*((LN($B65*21/30.2))))</f>
        <v>7.7734203809353628E-2</v>
      </c>
      <c r="AT65" s="12">
        <f>$D65^EXP(Parameter!$D$305+Parameter!$D$307-Parameter!$D$306+(Parameter!$D$311+Parameter!$D$313-Parameter!$D$312)*((LN($B65*21/30.2))))</f>
        <v>0.19248502570071804</v>
      </c>
      <c r="AU65" s="88">
        <f>$E65^EXP(Parameter!$D$291+Parameter!$D$293-Parameter!$D$292+(Parameter!$D$297+Parameter!$D$299-Parameter!$D$298)*((LN($B65*21/30.2))))</f>
        <v>0.1311291629570929</v>
      </c>
      <c r="AV65" s="12">
        <f>$D65^EXP(Parameter!$D$308+Parameter!$D$314*((LN($B65*21/30.2))))</f>
        <v>0.26859933360502036</v>
      </c>
      <c r="AW65" s="88">
        <f>$E65^EXP(Parameter!$D$294+Parameter!$D$300*((LN($B65*21/30.2))))</f>
        <v>0.10828617262020172</v>
      </c>
      <c r="AX65" s="12">
        <f>$D65^EXP(Parameter!$D$305+Parameter!$D$309-Parameter!$D$306+(Parameter!$D$311+Parameter!$D$315-Parameter!$D$312)*((LN($B65*21/30.2))))</f>
        <v>0.16190296951371308</v>
      </c>
      <c r="AY65" s="88">
        <f>$E65^EXP(Parameter!$D$291+Parameter!$D$295-Parameter!$D$292+(Parameter!$D$297+Parameter!$D$301-Parameter!$D$298)*((LN($B65*21/30.2))))</f>
        <v>5.8390401866251843E-2</v>
      </c>
      <c r="AZ65" s="12">
        <f>$D65^EXP(Parameter!D$305-Parameter!D$306+(Parameter!D$311-Parameter!D$312)*((LN($B65*21/30.2))))</f>
        <v>0.12497027279796215</v>
      </c>
      <c r="BA65" s="88">
        <f>$E65^EXP(Parameter!$D$291-Parameter!$D$292+(Parameter!$D$297-Parameter!$D$298)*((LN($B65*21/30.2))))</f>
        <v>9.5857371940794994E-3</v>
      </c>
      <c r="BB65" s="89">
        <f>$D65^EXP(Parameter!$D$231)</f>
        <v>0.16411810099051469</v>
      </c>
      <c r="BC65" s="90">
        <f>$E65^EXP(Parameter!$D$216)</f>
        <v>2.6370773683090369E-2</v>
      </c>
      <c r="BD65" s="91">
        <f>$D65^EXP(Parameter!$D$232)</f>
        <v>0.22002598177689217</v>
      </c>
      <c r="BE65" s="90">
        <f>$E65^EXP(Parameter!$D$217)</f>
        <v>6.4962374918629356E-2</v>
      </c>
      <c r="BF65" s="91">
        <f>$D65^EXP(Parameter!$D$234)</f>
        <v>0.13034410841068966</v>
      </c>
      <c r="BG65" s="91">
        <f>$E65^EXP(Parameter!$D$219)</f>
        <v>0.10927590020003519</v>
      </c>
      <c r="BH65" s="91">
        <f>$D65^EXP(Parameter!$D$235)</f>
        <v>0.33636901418521259</v>
      </c>
      <c r="BI65" s="91">
        <f>$E65^EXP(Parameter!$D$220)</f>
        <v>0.12250554639559512</v>
      </c>
      <c r="BJ65" s="91">
        <f>$D65^EXP(Parameter!$D$236)</f>
        <v>0.11716298498935902</v>
      </c>
      <c r="BK65" s="91">
        <f>$E65^EXP(Parameter!$D$221)</f>
        <v>0.38709384920709633</v>
      </c>
      <c r="BL65" s="91">
        <f>$D65^EXP(Parameter!$D$233)</f>
        <v>0.20326860332412341</v>
      </c>
      <c r="BM65" s="91">
        <f>$E65^EXP(Parameter!$D$218)</f>
        <v>0.10663254582636669</v>
      </c>
      <c r="BN65" s="90">
        <f>$D65^EXP(Parameter!$D$268)</f>
        <v>0.168893934520811</v>
      </c>
      <c r="BO65" s="91">
        <f>$E65^EXP(Parameter!$D$246)</f>
        <v>2.5800084723021564E-2</v>
      </c>
      <c r="BP65" s="91">
        <f>$D65^EXP(Parameter!$D$269)</f>
        <v>0.23586456449586971</v>
      </c>
      <c r="BQ65" s="91">
        <f>$E65^EXP(Parameter!$D$247)</f>
        <v>6.4962374918629356E-2</v>
      </c>
      <c r="BR65" s="91">
        <f>$D65^EXP(Parameter!$D$271)</f>
        <v>0.1420155755998623</v>
      </c>
      <c r="BS65" s="91">
        <f>$E65^EXP(Parameter!$D$249)</f>
        <v>0.1102459422658613</v>
      </c>
      <c r="BT65" s="91">
        <f>$D65^EXP(Parameter!$D$272)</f>
        <v>0.33673552019848463</v>
      </c>
      <c r="BU65" s="91">
        <f>$E65^EXP(Parameter!$D$250)</f>
        <v>0.12353665666562413</v>
      </c>
      <c r="BV65" s="91">
        <f>$D65^EXP(Parameter!$D$273)</f>
        <v>0.15648869197219512</v>
      </c>
      <c r="BW65" s="91">
        <f>$E65^EXP(Parameter!$D$251)</f>
        <v>0.36944426264534413</v>
      </c>
      <c r="BX65" s="91">
        <f>$D65^EXP(Parameter!$D$270)</f>
        <v>0.22169372073081964</v>
      </c>
      <c r="BY65" s="91">
        <f>$E65^EXP(Parameter!$D$248)</f>
        <v>0.10591782851804951</v>
      </c>
      <c r="BZ65" s="90">
        <f>$D65^EXP(Parameter!$D$208)</f>
        <v>0.22269639715641365</v>
      </c>
      <c r="CA65" s="90">
        <f>$E65^EXP(Parameter!$D$200)</f>
        <v>4.6269005508298745E-2</v>
      </c>
      <c r="CB65" s="90">
        <f>$D65^EXP(Parameter!$D$209)</f>
        <v>0.20262128204026464</v>
      </c>
      <c r="CC65" s="90">
        <f>$E65^EXP(Parameter!$D$201)</f>
        <v>6.0618374486869145E-2</v>
      </c>
      <c r="CD65" s="90">
        <f>$D65^EXP(Parameter!$D$211)</f>
        <v>0.21142391386288525</v>
      </c>
      <c r="CE65" s="90">
        <f>$E65^EXP(Parameter!$D$203)</f>
        <v>0.12796901269780575</v>
      </c>
      <c r="CF65" s="90">
        <f>$D65^EXP(Parameter!$D$212)</f>
        <v>0.31227138557982603</v>
      </c>
      <c r="CG65" s="90">
        <f>$E65^EXP(Parameter!$D$204)</f>
        <v>0.10711050219280371</v>
      </c>
      <c r="CH65" s="91">
        <f>$D65^EXP(Parameter!$D$213)</f>
        <v>0.19078838176385671</v>
      </c>
      <c r="CI65" s="90">
        <f>$E65^EXP(Parameter!$D$205)</f>
        <v>0.14285254197460151</v>
      </c>
      <c r="CJ65" s="91">
        <f>$D65^EXP(Parameter!$D$210)</f>
        <v>0.14340481062358251</v>
      </c>
      <c r="CK65" s="90">
        <f>$E65^EXP(Parameter!$D$202)</f>
        <v>4.1603488694265445E-2</v>
      </c>
      <c r="CL65" s="12">
        <f>$D65^EXP(Parameter!$D$170+Parameter!$D$177*(LN($B65/30.2*21)))</f>
        <v>0.18527021547441283</v>
      </c>
      <c r="CM65" s="12">
        <f>$D65^EXP(Parameter!$D$155+Parameter!$D$162*(LN($B65/30.2*21)))</f>
        <v>0.45434486568807908</v>
      </c>
      <c r="CN65" s="12">
        <f>$D65^EXP(Parameter!$D$171+Parameter!$D$178*(LN($B65/30.2*21)))</f>
        <v>0.18089119097611667</v>
      </c>
      <c r="CO65" s="12">
        <f>$D65^EXP(Parameter!$D$156+Parameter!$D$163*(LN($B65/30.2*21)))</f>
        <v>0.43914032781489587</v>
      </c>
      <c r="CP65" s="12">
        <f>$D65^EXP(Parameter!$D$173+Parameter!$D$180*(LN($B65/30.2*21)))</f>
        <v>0.17721652199945984</v>
      </c>
      <c r="CQ65" s="12">
        <f>$D65^EXP(Parameter!$D$158+Parameter!$D$165*(LN($B65/30.2*21)))</f>
        <v>0.4843325711694878</v>
      </c>
      <c r="CR65" s="12">
        <f>$D65^EXP(Parameter!$D$174+Parameter!$D$181*(LN($B65/30.2*21)))</f>
        <v>0.21793479029597679</v>
      </c>
      <c r="CS65" s="12">
        <f>$D65^EXP(Parameter!$D$159+Parameter!$D$166*(LN($B65/30.2*21)))</f>
        <v>0.49796743563942614</v>
      </c>
      <c r="CT65" s="12">
        <f>$D65^EXP(Parameter!$D$175+Parameter!$D$182*(LN($B65/30.2*21)))</f>
        <v>0.11225204934505051</v>
      </c>
      <c r="CU65" s="12">
        <f>$D65^EXP(Parameter!$D$160+Parameter!$D$167*(LN($B65/30.2*21)))</f>
        <v>0.3423092737170611</v>
      </c>
      <c r="CV65" s="12">
        <f>$D65^EXP(Parameter!$D$172+Parameter!$D$179*(LN($B65/30.2*21)))</f>
        <v>0.10197617772675684</v>
      </c>
      <c r="CW65" s="41">
        <f>$D65^EXP(Parameter!$D$157+Parameter!$D$164*(LN($B65/30.2*21)))</f>
        <v>8.8590138263227786E-2</v>
      </c>
      <c r="CX65" s="12">
        <f t="shared" si="2"/>
        <v>6.0387642069788507E-2</v>
      </c>
      <c r="CY65" s="85">
        <v>6.0131752834644801E-2</v>
      </c>
      <c r="CZ65" s="12">
        <f t="shared" si="3"/>
        <v>0.12708842511169482</v>
      </c>
      <c r="DA65" s="85">
        <v>9.1248717768127402E-2</v>
      </c>
      <c r="DB65" s="12">
        <f t="shared" si="4"/>
        <v>0.10710528998823793</v>
      </c>
      <c r="DC65" s="41">
        <v>8.5247976699847294E-2</v>
      </c>
      <c r="DD65" s="12">
        <f t="shared" si="5"/>
        <v>5.9851477161865063E-2</v>
      </c>
      <c r="DE65" s="85">
        <v>8.4800812695184802E-2</v>
      </c>
      <c r="DF65" s="12">
        <f t="shared" si="6"/>
        <v>2.1086184294170973E-2</v>
      </c>
      <c r="DG65" s="41">
        <v>2.4106243780129401E-2</v>
      </c>
      <c r="DH65" s="12">
        <f t="shared" si="7"/>
        <v>6.6284255982406906E-2</v>
      </c>
      <c r="DI65" s="41">
        <v>8.1756237366711493E-3</v>
      </c>
      <c r="DJ65" s="46">
        <v>60</v>
      </c>
      <c r="DK65" s="44">
        <v>8.6021508191306308E-3</v>
      </c>
      <c r="DL65" s="44">
        <v>1.77570213101889E-2</v>
      </c>
      <c r="DM65" s="44">
        <v>2.9767694833912599E-2</v>
      </c>
      <c r="DN65" s="44">
        <v>2.42774119432284E-2</v>
      </c>
      <c r="DO65" s="44">
        <v>5.93504496844156E-2</v>
      </c>
      <c r="DP65" s="44">
        <v>5.0950221133228599E-2</v>
      </c>
      <c r="DQ65" s="44">
        <v>6.3787188212341903E-2</v>
      </c>
      <c r="DR65" s="45">
        <v>0.147788116175227</v>
      </c>
      <c r="DS65" s="45">
        <v>0.20521482908607799</v>
      </c>
      <c r="DT65" s="45">
        <v>0.190774042649836</v>
      </c>
      <c r="DU65" s="45">
        <v>0.15267777430045901</v>
      </c>
      <c r="DV65" s="45">
        <v>0.19898524199512899</v>
      </c>
      <c r="DW65" s="45">
        <v>0.27479883909105801</v>
      </c>
      <c r="DX65" s="45">
        <v>0.171390304269675</v>
      </c>
    </row>
    <row r="66" spans="1:128">
      <c r="A66" s="43">
        <f t="shared" si="0"/>
        <v>4.6767123287671239</v>
      </c>
      <c r="B66" s="18">
        <v>62</v>
      </c>
      <c r="C66" s="12">
        <v>1342</v>
      </c>
      <c r="D66" s="12">
        <v>0.14198974246951099</v>
      </c>
      <c r="E66" s="12">
        <v>9.9560971357335708E-3</v>
      </c>
      <c r="F66" s="92">
        <f>$D66^Parameter!$D$325</f>
        <v>0.21815262229192256</v>
      </c>
      <c r="G66" s="92">
        <f>$E66^Parameter!$D$318</f>
        <v>3.619296560358027E-2</v>
      </c>
      <c r="H66" s="92">
        <f>$D66^Parameter!$D$326</f>
        <v>0.20980004509100797</v>
      </c>
      <c r="I66" s="92">
        <f>$E66^Parameter!$D$319</f>
        <v>5.2333169737892898E-2</v>
      </c>
      <c r="J66" s="92">
        <f>$D66^Parameter!$D$328</f>
        <v>0.22595388468175767</v>
      </c>
      <c r="K66" s="92">
        <f>$E66^Parameter!$D$321</f>
        <v>0.12976377833805777</v>
      </c>
      <c r="L66" s="92">
        <f>$D66^Parameter!$D$329</f>
        <v>0.3351690466165978</v>
      </c>
      <c r="M66" s="92">
        <f>$E66^Parameter!$D$322</f>
        <v>0.10448733954137328</v>
      </c>
      <c r="N66" s="92">
        <f>$D66^Parameter!$D$330</f>
        <v>0.20574445855382184</v>
      </c>
      <c r="O66" s="92">
        <f>$E66^Parameter!$D$323</f>
        <v>0.15821062640402267</v>
      </c>
      <c r="P66" s="92">
        <f>$D66^Parameter!$D$327</f>
        <v>0.15593680685963915</v>
      </c>
      <c r="Q66" s="92">
        <f>$E66^Parameter!$D$320</f>
        <v>3.7207940783974026E-2</v>
      </c>
      <c r="R66" s="12">
        <f>$D66^EXP(Parameter!$D$96+Parameter!$D$103*(($B66/30.2*21)^(1)))</f>
        <v>5.6245401140787452E-2</v>
      </c>
      <c r="S66" s="12">
        <f>$E66^EXP(Parameter!$D$81+Parameter!$D$88*($B66/30.2*21)^(-2))</f>
        <v>5.8819647491925572E-2</v>
      </c>
      <c r="T66" s="12">
        <f>$D66^EXP(Parameter!$D$97+Parameter!$D$104*(($B66*21/30.2)^(1)))</f>
        <v>0.12276057652484799</v>
      </c>
      <c r="U66" s="12">
        <f>$E66^EXP(Parameter!$D$82+Parameter!$D$89*($B66/30.2*21)^(-2))</f>
        <v>7.5281377643560354E-2</v>
      </c>
      <c r="V66" s="12">
        <f>$D66^EXP(Parameter!$D$99+Parameter!$D$106*(($B66*21/30.2)^(1)))</f>
        <v>0.10251049487040544</v>
      </c>
      <c r="W66" s="12">
        <f>$E66^EXP(Parameter!$D$84+Parameter!$D$91*($B66/30.2*21)^(-2))</f>
        <v>0.16656208496921648</v>
      </c>
      <c r="X66" s="12">
        <f>$D66^EXP(Parameter!$D$100+Parameter!$D$107*(($B66*21/30.2)^(1)))</f>
        <v>5.4621839244424805E-2</v>
      </c>
      <c r="Y66" s="12">
        <f>$E66^EXP(Parameter!$D$85+Parameter!$D$92*($B66/30.2*21)^(-2))</f>
        <v>0.13284161493632124</v>
      </c>
      <c r="Z66" s="12">
        <f>$D66^EXP(Parameter!$D$101+Parameter!$D$108*(($B66*21/30.2)^(1)))</f>
        <v>1.8706082606032196E-2</v>
      </c>
      <c r="AA66" s="12">
        <f>$E66^EXP(Parameter!$D$86+Parameter!$D$93*($B66/30.2*21)^(-2))</f>
        <v>0.15937151117652584</v>
      </c>
      <c r="AB66" s="12">
        <f>$D66^EXP(Parameter!$D$98+Parameter!$D$105*(($B66*21/30.2)^(1)))</f>
        <v>6.2966958120208388E-2</v>
      </c>
      <c r="AC66" s="12">
        <f>$E66^EXP(Parameter!$D$83+Parameter!$D$90*($B66/30.2*21)^(-2))</f>
        <v>3.9628687845143611E-2</v>
      </c>
      <c r="AD66" s="87">
        <f>$D66^EXP(Parameter!$D$133+Parameter!$D$140*(($B66*21/30.2)^(-0.5))+Parameter!$D$147*((LN($B66*21/30.2))))</f>
        <v>3.1066873768788798E-2</v>
      </c>
      <c r="AE66" s="12">
        <f>$E66^EXP(Parameter!$D$111+Parameter!$D$118*(($B66*21/30.2)^(-1))+Parameter!$D$125*(($B66*21/30.2)^(-0.5)))</f>
        <v>0.15913369895627602</v>
      </c>
      <c r="AF66" s="12">
        <f>$D66^EXP(Parameter!$D$134+Parameter!$D$141*(($B66*21/30.2)^(-0.5))+Parameter!$D$148*((LN($B66*21/30.2))))</f>
        <v>8.8672547869239823E-2</v>
      </c>
      <c r="AG66" s="12">
        <f>$E66^EXP(Parameter!$D$112+Parameter!$D$119*(($B66*21/30.2)^(-1))+Parameter!$D$126*(($B66*21/30.2)^(-0.5)))</f>
        <v>7.8181529001673328E-2</v>
      </c>
      <c r="AH66" s="12">
        <f>$D66^EXP(Parameter!$D$136+Parameter!$D$143*(($B66*21/30.2)^(-0.5))+Parameter!$D$150*((LN($B66*21/30.2))))</f>
        <v>4.1344791675365242E-2</v>
      </c>
      <c r="AI66" s="12">
        <f>$E66^EXP(Parameter!$D$114+Parameter!$D$121*(($B66*21/30.2)^(-1))+Parameter!$D$128*(($B66*21/30.2)^(-0.5)))</f>
        <v>2.6007190470784536E-2</v>
      </c>
      <c r="AJ66" s="12">
        <f>$D66^EXP(Parameter!$D$137+Parameter!$D$144*(($B66*21/30.2)^(-0.5))+Parameter!$D$151*((LN($B66*21/30.2))))</f>
        <v>4.2344245870420391E-2</v>
      </c>
      <c r="AK66" s="12">
        <f>$E66^EXP(Parameter!$D$115+Parameter!$D$122*(($B66*21/30.2)^(-1))+Parameter!$D$129*(($B66*21/30.2)^(-0.5)))</f>
        <v>7.9811325046741557E-2</v>
      </c>
      <c r="AL66" s="12">
        <f>$D66^EXP(Parameter!$D$138+Parameter!$D$145*(($B66*21/30.2)^(-0.5))+Parameter!$D$152*((LN($B66*21/30.2))))</f>
        <v>6.4601997300605817E-4</v>
      </c>
      <c r="AM66" s="12">
        <f>$E66^EXP(Parameter!$D$116+Parameter!$D$123*(($B66*21/30.2)^(-1))+Parameter!$D$130*(($B66*21/30.2)^(-0.5)))</f>
        <v>1.0681810380496407E-2</v>
      </c>
      <c r="AN66" s="12">
        <f>$D66^EXP(Parameter!$D$135+Parameter!$D$142*(($B66*21/30.2)^(-0.5))+Parameter!$D$149*((LN($B66*21/30.2))))</f>
        <v>4.135530387644553E-2</v>
      </c>
      <c r="AO66" s="12">
        <f>$E66^EXP(Parameter!$D$113+Parameter!$D$120*(($B66*21/30.2)^(-1))+Parameter!$D$127*(($B66*21/30.2)^(-0.5)))</f>
        <v>1.3311081880647862E-4</v>
      </c>
      <c r="AP66" s="87">
        <f>$D66^EXP(Parameter!$D$304+Parameter!$D$310*((LN($B66*21/30.2))))</f>
        <v>0.18917622876300455</v>
      </c>
      <c r="AQ66" s="88">
        <f>$E66^EXP(Parameter!$D$290+Parameter!$D$296*((LN($B66*21/30.2))))</f>
        <v>6.2627164440920702E-2</v>
      </c>
      <c r="AR66" s="12">
        <f>$D66^EXP(Parameter!$D$305+Parameter!$D$311*((LN($B66*21/30.2))))</f>
        <v>0.18541093209046461</v>
      </c>
      <c r="AS66" s="88">
        <f>$E66^EXP(Parameter!$D$291+Parameter!$D$297*((LN($B66*21/30.2))))</f>
        <v>7.585720439764547E-2</v>
      </c>
      <c r="AT66" s="12">
        <f>$D66^EXP(Parameter!$D$305+Parameter!$D$307-Parameter!$D$306+(Parameter!$D$311+Parameter!$D$313-Parameter!$D$312)*((LN($B66*21/30.2))))</f>
        <v>0.18853876496967287</v>
      </c>
      <c r="AU66" s="88">
        <f>$E66^EXP(Parameter!$D$291+Parameter!$D$293-Parameter!$D$292+(Parameter!$D$297+Parameter!$D$299-Parameter!$D$298)*((LN($B66*21/30.2))))</f>
        <v>0.12823872342229928</v>
      </c>
      <c r="AV66" s="12">
        <f>$D66^EXP(Parameter!$D$308+Parameter!$D$314*((LN($B66*21/30.2))))</f>
        <v>0.26361898425418762</v>
      </c>
      <c r="AW66" s="88">
        <f>$E66^EXP(Parameter!$D$294+Parameter!$D$300*((LN($B66*21/30.2))))</f>
        <v>0.10583445531167458</v>
      </c>
      <c r="AX66" s="12">
        <f>$D66^EXP(Parameter!$D$305+Parameter!$D$309-Parameter!$D$306+(Parameter!$D$311+Parameter!$D$315-Parameter!$D$312)*((LN($B66*21/30.2))))</f>
        <v>0.15794682088409481</v>
      </c>
      <c r="AY66" s="88">
        <f>$E66^EXP(Parameter!$D$291+Parameter!$D$295-Parameter!$D$292+(Parameter!$D$297+Parameter!$D$301-Parameter!$D$298)*((LN($B66*21/30.2))))</f>
        <v>5.5775056344444442E-2</v>
      </c>
      <c r="AZ66" s="12">
        <f>$D66^EXP(Parameter!D$305-Parameter!D$306+(Parameter!D$311-Parameter!D$312)*((LN($B66*21/30.2))))</f>
        <v>0.12164777907517058</v>
      </c>
      <c r="BA66" s="88">
        <f>$E66^EXP(Parameter!$D$291-Parameter!$D$292+(Parameter!$D$297-Parameter!$D$298)*((LN($B66*21/30.2))))</f>
        <v>8.940376308887393E-3</v>
      </c>
      <c r="BB66" s="89">
        <f>$D66^EXP(Parameter!$D$231+Parameter!$D$238)</f>
        <v>0.22702727057387753</v>
      </c>
      <c r="BC66" s="90">
        <f>$E66^EXP(Parameter!$D$216+Parameter!$D$223)</f>
        <v>5.3532924543306014E-2</v>
      </c>
      <c r="BD66" s="91">
        <f>$D66^EXP(Parameter!$D$232+Parameter!$D$239)</f>
        <v>0.19776131813063955</v>
      </c>
      <c r="BE66" s="90">
        <f>$E66^EXP(Parameter!$D$217+Parameter!$D$224)</f>
        <v>6.4716114084948942E-2</v>
      </c>
      <c r="BF66" s="91">
        <f>$D66^EXP(Parameter!$D$234+Parameter!$D$241)</f>
        <v>0.21700397258057411</v>
      </c>
      <c r="BG66" s="91">
        <f>$E66^EXP(Parameter!$D$219+Parameter!$D$226)</f>
        <v>0.1430226483478064</v>
      </c>
      <c r="BH66" s="91">
        <f>$D66^EXP(Parameter!$D$235+Parameter!$D$242)</f>
        <v>0.30860614426859434</v>
      </c>
      <c r="BI66" s="91">
        <f>$E66^EXP(Parameter!$D$220+Parameter!$D$227)</f>
        <v>0.11308842416530011</v>
      </c>
      <c r="BJ66" s="91">
        <f>$D66^EXP(Parameter!$D$236+Parameter!$D$243)</f>
        <v>0.19139141802358797</v>
      </c>
      <c r="BK66" s="91">
        <f>$E66^EXP(Parameter!$D$221+Parameter!$D$228)</f>
        <v>0.13942909216299751</v>
      </c>
      <c r="BL66" s="91">
        <f>$D66^EXP(Parameter!$D$233+Parameter!$D$240)</f>
        <v>0.13433362302714333</v>
      </c>
      <c r="BM66" s="91">
        <f>$E66^EXP(Parameter!$D$218+Parameter!$D$225)</f>
        <v>3.5063876915915518E-2</v>
      </c>
      <c r="BN66" s="90">
        <f>$D66^EXP(Parameter!$D$268+Parameter!$D$275)</f>
        <v>0.26353645935940817</v>
      </c>
      <c r="BO66" s="91">
        <f>$E66^EXP(Parameter!$D$246+Parameter!$D$253)</f>
        <v>3.0689393722992224E-2</v>
      </c>
      <c r="BP66" s="91">
        <f>$D66^EXP(Parameter!$D$269+Parameter!$D$276)</f>
        <v>0.21402718508712534</v>
      </c>
      <c r="BQ66" s="91">
        <f>$E66^EXP(Parameter!$D$247+Parameter!$D$254)</f>
        <v>4.9560039100021373E-2</v>
      </c>
      <c r="BR66" s="91">
        <f>$D66^EXP(Parameter!$D$271+Parameter!$D$278)</f>
        <v>0.32535683689017098</v>
      </c>
      <c r="BS66" s="91">
        <f>$E66^EXP(Parameter!$D$249+Parameter!$D$256)</f>
        <v>0.15958710580272209</v>
      </c>
      <c r="BT66" s="91">
        <f>$D66^EXP(Parameter!$D$272+Parameter!$D$279)</f>
        <v>0.42836890195631211</v>
      </c>
      <c r="BU66" s="91">
        <f>$E66^EXP(Parameter!$D$250+Parameter!$D$257)</f>
        <v>8.6072486667498088E-2</v>
      </c>
      <c r="BV66" s="91">
        <f>$D66^EXP(Parameter!$D$273+Parameter!$D$280)</f>
        <v>0.38190893391676289</v>
      </c>
      <c r="BW66" s="91">
        <f>$E66^EXP(Parameter!$D$251+Parameter!$D$258)</f>
        <v>0.1657907627581921</v>
      </c>
      <c r="BX66" s="91">
        <f>$D66^EXP(Parameter!$D$270+Parameter!$D$277)</f>
        <v>0.19968794877302554</v>
      </c>
      <c r="BY66" s="91">
        <f>$E66^EXP(Parameter!$D$248+Parameter!$D$255)</f>
        <v>5.5115201887633726E-2</v>
      </c>
      <c r="BZ66" s="90">
        <f>$D66^EXP(Parameter!$D$208)</f>
        <v>0.21899639132555065</v>
      </c>
      <c r="CA66" s="90">
        <f>$E66^EXP(Parameter!$D$200)</f>
        <v>4.4807694973770969E-2</v>
      </c>
      <c r="CB66" s="90">
        <f>$D66^EXP(Parameter!$D$209)</f>
        <v>0.19904494809105841</v>
      </c>
      <c r="CC66" s="90">
        <f>$E66^EXP(Parameter!$D$201)</f>
        <v>5.8869692115482916E-2</v>
      </c>
      <c r="CD66" s="90">
        <f>$D66^EXP(Parameter!$D$211)</f>
        <v>0.20779075931226362</v>
      </c>
      <c r="CE66" s="90">
        <f>$E66^EXP(Parameter!$D$203)</f>
        <v>0.12525090104683104</v>
      </c>
      <c r="CF66" s="90">
        <f>$D66^EXP(Parameter!$D$212)</f>
        <v>0.30824335122851226</v>
      </c>
      <c r="CG66" s="90">
        <f>$E66^EXP(Parameter!$D$204)</f>
        <v>0.10464083165815276</v>
      </c>
      <c r="CH66" s="91">
        <f>$D66^EXP(Parameter!$D$213)</f>
        <v>0.18729514107274664</v>
      </c>
      <c r="CI66" s="90">
        <f>$E66^EXP(Parameter!$D$205)</f>
        <v>0.13997903096466555</v>
      </c>
      <c r="CJ66" s="91">
        <f>$D66^EXP(Parameter!$D$210)</f>
        <v>0.14033151809145786</v>
      </c>
      <c r="CK66" s="90">
        <f>$E66^EXP(Parameter!$D$202)</f>
        <v>4.024483613375171E-2</v>
      </c>
      <c r="CL66" s="12">
        <f>$D66^EXP(Parameter!$D$170+Parameter!$D$177*(LN($B66/30.2*21)))</f>
        <v>0.18143056376345784</v>
      </c>
      <c r="CM66" s="12">
        <f>$D66^EXP(Parameter!$D$155+Parameter!$D$162*(LN($B66/30.2*21)))</f>
        <v>0.45184727346152831</v>
      </c>
      <c r="CN66" s="12">
        <f>$D66^EXP(Parameter!$D$171+Parameter!$D$178*(LN($B66/30.2*21)))</f>
        <v>0.1772691591716444</v>
      </c>
      <c r="CO66" s="12">
        <f>$D66^EXP(Parameter!$D$156+Parameter!$D$163*(LN($B66/30.2*21)))</f>
        <v>0.43599872647860177</v>
      </c>
      <c r="CP66" s="12">
        <f>$D66^EXP(Parameter!$D$173+Parameter!$D$180*(LN($B66/30.2*21)))</f>
        <v>0.17348752858380645</v>
      </c>
      <c r="CQ66" s="12">
        <f>$D66^EXP(Parameter!$D$158+Parameter!$D$165*(LN($B66/30.2*21)))</f>
        <v>0.48074070211411862</v>
      </c>
      <c r="CR66" s="12">
        <f>$D66^EXP(Parameter!$D$174+Parameter!$D$181*(LN($B66/30.2*21)))</f>
        <v>0.21324865399992607</v>
      </c>
      <c r="CS66" s="12">
        <f>$D66^EXP(Parameter!$D$159+Parameter!$D$166*(LN($B66/30.2*21)))</f>
        <v>0.49488528473010934</v>
      </c>
      <c r="CT66" s="12">
        <f>$D66^EXP(Parameter!$D$175+Parameter!$D$182*(LN($B66/30.2*21)))</f>
        <v>0.1087800268189512</v>
      </c>
      <c r="CU66" s="12">
        <f>$D66^EXP(Parameter!$D$160+Parameter!$D$167*(LN($B66/30.2*21)))</f>
        <v>0.33714922439450445</v>
      </c>
      <c r="CV66" s="12">
        <f>$D66^EXP(Parameter!$D$172+Parameter!$D$179*(LN($B66/30.2*21)))</f>
        <v>9.9009391769043775E-2</v>
      </c>
      <c r="CW66" s="41">
        <f>$D66^EXP(Parameter!$D$157+Parameter!$D$164*(LN($B66/30.2*21)))</f>
        <v>8.5244190738140324E-2</v>
      </c>
      <c r="CX66" s="12">
        <f t="shared" si="2"/>
        <v>5.6245401140787452E-2</v>
      </c>
      <c r="CY66" s="85">
        <v>5.85170133717553E-2</v>
      </c>
      <c r="CZ66" s="12">
        <f t="shared" si="3"/>
        <v>0.12276057652484799</v>
      </c>
      <c r="DA66" s="85">
        <v>8.8980611934164802E-2</v>
      </c>
      <c r="DB66" s="12">
        <f t="shared" si="4"/>
        <v>0.10251049487040544</v>
      </c>
      <c r="DC66" s="41">
        <v>8.1504587843142601E-2</v>
      </c>
      <c r="DD66" s="12">
        <f t="shared" si="5"/>
        <v>5.4621839244424805E-2</v>
      </c>
      <c r="DE66" s="85">
        <v>8.1756507106932094E-2</v>
      </c>
      <c r="DF66" s="12">
        <f t="shared" si="6"/>
        <v>1.8706082606032196E-2</v>
      </c>
      <c r="DG66" s="41">
        <v>2.1867038293504799E-2</v>
      </c>
      <c r="DH66" s="12">
        <f t="shared" si="7"/>
        <v>6.2966958120208388E-2</v>
      </c>
      <c r="DI66" s="41">
        <v>7.9324024628165003E-3</v>
      </c>
      <c r="DJ66" s="46">
        <v>61</v>
      </c>
      <c r="DK66" s="44">
        <v>8.1560197554399992E-3</v>
      </c>
      <c r="DL66" s="44">
        <v>1.6926161333027601E-2</v>
      </c>
      <c r="DM66" s="44">
        <v>2.8489822873633702E-2</v>
      </c>
      <c r="DN66" s="44">
        <v>2.3197554406736098E-2</v>
      </c>
      <c r="DO66" s="44">
        <v>5.7133013147865501E-2</v>
      </c>
      <c r="DP66" s="44">
        <v>4.8981544374992601E-2</v>
      </c>
      <c r="DQ66" s="44">
        <v>6.1443136616220299E-2</v>
      </c>
      <c r="DR66" s="45">
        <v>0.144671436807568</v>
      </c>
      <c r="DS66" s="45">
        <v>0.201363493068515</v>
      </c>
      <c r="DT66" s="45">
        <v>0.18709169674092099</v>
      </c>
      <c r="DU66" s="45">
        <v>0.149491721874427</v>
      </c>
      <c r="DV66" s="45">
        <v>0.19520557932256</v>
      </c>
      <c r="DW66" s="45">
        <v>0.27026477084599598</v>
      </c>
      <c r="DX66" s="45">
        <v>0.167950976069554</v>
      </c>
    </row>
    <row r="67" spans="1:128">
      <c r="A67" s="43">
        <f t="shared" si="0"/>
        <v>4.7369863013698632</v>
      </c>
      <c r="B67" s="18">
        <v>63</v>
      </c>
      <c r="C67" s="12">
        <v>1364</v>
      </c>
      <c r="D67" s="12">
        <v>0.13899260355822199</v>
      </c>
      <c r="E67" s="12">
        <v>9.4975412586048406E-3</v>
      </c>
      <c r="F67" s="92">
        <f>$D67^Parameter!$D$325</f>
        <v>0.21455246979866605</v>
      </c>
      <c r="G67" s="92">
        <f>$E67^Parameter!$D$318</f>
        <v>3.4984853206002572E-2</v>
      </c>
      <c r="H67" s="92">
        <f>$D67^Parameter!$D$326</f>
        <v>0.20624971259174704</v>
      </c>
      <c r="I67" s="92">
        <f>$E67^Parameter!$D$319</f>
        <v>5.0777481999059966E-2</v>
      </c>
      <c r="J67" s="92">
        <f>$D67^Parameter!$D$328</f>
        <v>0.22231034252447338</v>
      </c>
      <c r="K67" s="92">
        <f>$E67^Parameter!$D$321</f>
        <v>0.12708133154373885</v>
      </c>
      <c r="L67" s="92">
        <f>$D67^Parameter!$D$329</f>
        <v>0.3311885749188449</v>
      </c>
      <c r="M67" s="92">
        <f>$E67^Parameter!$D$322</f>
        <v>0.10210087936252402</v>
      </c>
      <c r="N67" s="92">
        <f>$D67^Parameter!$D$330</f>
        <v>0.20221961021429261</v>
      </c>
      <c r="O67" s="92">
        <f>$E67^Parameter!$D$323</f>
        <v>0.15525459960794952</v>
      </c>
      <c r="P67" s="92">
        <f>$D67^Parameter!$D$327</f>
        <v>0.15280166583573374</v>
      </c>
      <c r="Q67" s="92">
        <f>$E67^Parameter!$D$320</f>
        <v>3.5976125440642479E-2</v>
      </c>
      <c r="R67" s="12">
        <f>$D67^EXP(Parameter!$D$96+Parameter!$D$103*(($B67/30.2*21)^(1)))</f>
        <v>5.2327578369328762E-2</v>
      </c>
      <c r="S67" s="12">
        <f>$E67^EXP(Parameter!$D$81+Parameter!$D$88*($B67/30.2*21)^(-2))</f>
        <v>5.7140939347630704E-2</v>
      </c>
      <c r="T67" s="12">
        <f>$D67^EXP(Parameter!$D$97+Parameter!$D$104*(($B67*21/30.2)^(1)))</f>
        <v>0.1185675313091329</v>
      </c>
      <c r="U67" s="12">
        <f>$E67^EXP(Parameter!$D$82+Parameter!$D$89*($B67/30.2*21)^(-2))</f>
        <v>7.3316782634877023E-2</v>
      </c>
      <c r="V67" s="12">
        <f>$D67^EXP(Parameter!$D$99+Parameter!$D$106*(($B67*21/30.2)^(1)))</f>
        <v>9.807922473367324E-2</v>
      </c>
      <c r="W67" s="12">
        <f>$E67^EXP(Parameter!$D$84+Parameter!$D$91*($B67/30.2*21)^(-2))</f>
        <v>0.16353990682504438</v>
      </c>
      <c r="X67" s="12">
        <f>$D67^EXP(Parameter!$D$100+Parameter!$D$107*(($B67*21/30.2)^(1)))</f>
        <v>4.9734675416811168E-2</v>
      </c>
      <c r="Y67" s="12">
        <f>$E67^EXP(Parameter!$D$85+Parameter!$D$92*($B67/30.2*21)^(-2))</f>
        <v>0.13012898699671016</v>
      </c>
      <c r="Z67" s="12">
        <f>$D67^EXP(Parameter!$D$101+Parameter!$D$108*(($B67*21/30.2)^(1)))</f>
        <v>1.6548205773277307E-2</v>
      </c>
      <c r="AA67" s="12">
        <f>$E67^EXP(Parameter!$D$86+Parameter!$D$93*($B67/30.2*21)^(-2))</f>
        <v>0.1564030811440992</v>
      </c>
      <c r="AB67" s="12">
        <f>$D67^EXP(Parameter!$D$98+Parameter!$D$105*(($B67*21/30.2)^(1)))</f>
        <v>5.9795183343599789E-2</v>
      </c>
      <c r="AC67" s="12">
        <f>$E67^EXP(Parameter!$D$83+Parameter!$D$90*($B67/30.2*21)^(-2))</f>
        <v>3.8340619438535166E-2</v>
      </c>
      <c r="AD67" s="87">
        <f>$D67^EXP(Parameter!$D$133+Parameter!$D$140*(($B67*21/30.2)^(-0.5))+Parameter!$D$147*((LN($B67*21/30.2))))</f>
        <v>2.8442184432834781E-2</v>
      </c>
      <c r="AE67" s="12">
        <f>$E67^EXP(Parameter!$D$111+Parameter!$D$118*(($B67*21/30.2)^(-1))+Parameter!$D$125*(($B67*21/30.2)^(-0.5)))</f>
        <v>0.15721594072478812</v>
      </c>
      <c r="AF67" s="12">
        <f>$D67^EXP(Parameter!$D$134+Parameter!$D$141*(($B67*21/30.2)^(-0.5))+Parameter!$D$148*((LN($B67*21/30.2))))</f>
        <v>8.5074213797282791E-2</v>
      </c>
      <c r="AG67" s="12">
        <f>$E67^EXP(Parameter!$D$112+Parameter!$D$119*(($B67*21/30.2)^(-1))+Parameter!$D$126*(($B67*21/30.2)^(-0.5)))</f>
        <v>7.6237626097124769E-2</v>
      </c>
      <c r="AH67" s="12">
        <f>$D67^EXP(Parameter!$D$136+Parameter!$D$143*(($B67*21/30.2)^(-0.5))+Parameter!$D$150*((LN($B67*21/30.2))))</f>
        <v>3.8312436766856646E-2</v>
      </c>
      <c r="AI67" s="12">
        <f>$E67^EXP(Parameter!$D$114+Parameter!$D$121*(($B67*21/30.2)^(-1))+Parameter!$D$128*(($B67*21/30.2)^(-0.5)))</f>
        <v>2.4589466841155004E-2</v>
      </c>
      <c r="AJ67" s="12">
        <f>$D67^EXP(Parameter!$D$137+Parameter!$D$144*(($B67*21/30.2)^(-0.5))+Parameter!$D$151*((LN($B67*21/30.2))))</f>
        <v>3.8729712013144638E-2</v>
      </c>
      <c r="AK67" s="12">
        <f>$E67^EXP(Parameter!$D$115+Parameter!$D$122*(($B67*21/30.2)^(-1))+Parameter!$D$129*(($B67*21/30.2)^(-0.5)))</f>
        <v>7.7550253906269781E-2</v>
      </c>
      <c r="AL67" s="12">
        <f>$D67^EXP(Parameter!$D$138+Parameter!$D$145*(($B67*21/30.2)^(-0.5))+Parameter!$D$152*((LN($B67*21/30.2))))</f>
        <v>4.9877462363028707E-4</v>
      </c>
      <c r="AM67" s="12">
        <f>$E67^EXP(Parameter!$D$116+Parameter!$D$123*(($B67*21/30.2)^(-1))+Parameter!$D$130*(($B67*21/30.2)^(-0.5)))</f>
        <v>9.9409547496275372E-3</v>
      </c>
      <c r="AN67" s="12">
        <f>$D67^EXP(Parameter!$D$135+Parameter!$D$142*(($B67*21/30.2)^(-0.5))+Parameter!$D$149*((LN($B67*21/30.2))))</f>
        <v>3.906991658973101E-2</v>
      </c>
      <c r="AO67" s="12">
        <f>$E67^EXP(Parameter!$D$113+Parameter!$D$120*(($B67*21/30.2)^(-1))+Parameter!$D$127*(($B67*21/30.2)^(-0.5)))</f>
        <v>1.1444081845120863E-4</v>
      </c>
      <c r="AP67" s="87">
        <f>$D67^EXP(Parameter!$D$304+Parameter!$D$310*((LN($B67*21/30.2))))</f>
        <v>0.18512897310138496</v>
      </c>
      <c r="AQ67" s="88">
        <f>$E67^EXP(Parameter!$D$290+Parameter!$D$296*((LN($B67*21/30.2))))</f>
        <v>6.1267476725676215E-2</v>
      </c>
      <c r="AR67" s="12">
        <f>$D67^EXP(Parameter!$D$305+Parameter!$D$311*((LN($B67*21/30.2))))</f>
        <v>0.1817862967330672</v>
      </c>
      <c r="AS67" s="88">
        <f>$E67^EXP(Parameter!$D$291+Parameter!$D$297*((LN($B67*21/30.2))))</f>
        <v>7.4046214930369683E-2</v>
      </c>
      <c r="AT67" s="12">
        <f>$D67^EXP(Parameter!$D$305+Parameter!$D$307-Parameter!$D$306+(Parameter!$D$311+Parameter!$D$313-Parameter!$D$312)*((LN($B67*21/30.2))))</f>
        <v>0.1847019178619464</v>
      </c>
      <c r="AU67" s="88">
        <f>$E67^EXP(Parameter!$D$291+Parameter!$D$293-Parameter!$D$292+(Parameter!$D$297+Parameter!$D$299-Parameter!$D$298)*((LN($B67*21/30.2))))</f>
        <v>0.12543845493119726</v>
      </c>
      <c r="AV67" s="12">
        <f>$D67^EXP(Parameter!$D$308+Parameter!$D$314*((LN($B67*21/30.2))))</f>
        <v>0.25875713491434665</v>
      </c>
      <c r="AW67" s="88">
        <f>$E67^EXP(Parameter!$D$294+Parameter!$D$300*((LN($B67*21/30.2))))</f>
        <v>0.10346284543953491</v>
      </c>
      <c r="AX67" s="12">
        <f>$D67^EXP(Parameter!$D$305+Parameter!$D$309-Parameter!$D$306+(Parameter!$D$311+Parameter!$D$315-Parameter!$D$312)*((LN($B67*21/30.2))))</f>
        <v>0.15411093740972739</v>
      </c>
      <c r="AY67" s="88">
        <f>$E67^EXP(Parameter!$D$291+Parameter!$D$295-Parameter!$D$292+(Parameter!$D$297+Parameter!$D$301-Parameter!$D$298)*((LN($B67*21/30.2))))</f>
        <v>5.3284475172299978E-2</v>
      </c>
      <c r="AZ67" s="12">
        <f>$D67^EXP(Parameter!D$305-Parameter!D$306+(Parameter!D$311-Parameter!D$312)*((LN($B67*21/30.2))))</f>
        <v>0.11843585322597903</v>
      </c>
      <c r="BA67" s="88">
        <f>$E67^EXP(Parameter!$D$291-Parameter!$D$292+(Parameter!$D$297-Parameter!$D$298)*((LN($B67*21/30.2))))</f>
        <v>8.3410448188101644E-3</v>
      </c>
      <c r="BB67" s="89">
        <f>$D67^EXP(Parameter!$D$231+Parameter!$D$238)</f>
        <v>0.22337798981173684</v>
      </c>
      <c r="BC67" s="90">
        <f>$E67^EXP(Parameter!$D$216+Parameter!$D$223)</f>
        <v>5.1953616724995315E-2</v>
      </c>
      <c r="BD67" s="91">
        <f>$D67^EXP(Parameter!$D$232+Parameter!$D$239)</f>
        <v>0.19428918636547413</v>
      </c>
      <c r="BE67" s="90">
        <f>$E67^EXP(Parameter!$D$217+Parameter!$D$224)</f>
        <v>6.2928886408037635E-2</v>
      </c>
      <c r="BF67" s="91">
        <f>$D67^EXP(Parameter!$D$234+Parameter!$D$241)</f>
        <v>0.2134104622456908</v>
      </c>
      <c r="BG67" s="91">
        <f>$E67^EXP(Parameter!$D$219+Parameter!$D$226)</f>
        <v>0.14020557632960287</v>
      </c>
      <c r="BH67" s="91">
        <f>$D67^EXP(Parameter!$D$235+Parameter!$D$242)</f>
        <v>0.30466607079310132</v>
      </c>
      <c r="BI67" s="91">
        <f>$E67^EXP(Parameter!$D$220+Parameter!$D$227)</f>
        <v>0.11059497182978509</v>
      </c>
      <c r="BJ67" s="91">
        <f>$D67^EXP(Parameter!$D$236+Parameter!$D$243)</f>
        <v>0.18796385278420821</v>
      </c>
      <c r="BK67" s="91">
        <f>$E67^EXP(Parameter!$D$221+Parameter!$D$228)</f>
        <v>0.13664722731189705</v>
      </c>
      <c r="BL67" s="91">
        <f>$D67^EXP(Parameter!$D$233+Parameter!$D$240)</f>
        <v>0.13141845359473289</v>
      </c>
      <c r="BM67" s="91">
        <f>$E67^EXP(Parameter!$D$218+Parameter!$D$225)</f>
        <v>3.388246684230569E-2</v>
      </c>
      <c r="BN67" s="90">
        <f>$D67^EXP(Parameter!$D$268+Parameter!$D$275)</f>
        <v>0.25972327554605862</v>
      </c>
      <c r="BO67" s="91">
        <f>$E67^EXP(Parameter!$D$246+Parameter!$D$253)</f>
        <v>2.9614978224225822E-2</v>
      </c>
      <c r="BP67" s="91">
        <f>$D67^EXP(Parameter!$D$269+Parameter!$D$276)</f>
        <v>0.21045119658034289</v>
      </c>
      <c r="BQ67" s="91">
        <f>$E67^EXP(Parameter!$D$247+Parameter!$D$254)</f>
        <v>4.8060013420344279E-2</v>
      </c>
      <c r="BR67" s="91">
        <f>$D67^EXP(Parameter!$D$271+Parameter!$D$278)</f>
        <v>0.32138851105593813</v>
      </c>
      <c r="BS67" s="91">
        <f>$E67^EXP(Parameter!$D$249+Parameter!$D$256)</f>
        <v>0.15661923844273973</v>
      </c>
      <c r="BT67" s="91">
        <f>$D67^EXP(Parameter!$D$272+Parameter!$D$279)</f>
        <v>0.42441814602892569</v>
      </c>
      <c r="BU67" s="91">
        <f>$E67^EXP(Parameter!$D$250+Parameter!$D$257)</f>
        <v>8.3939981675366745E-2</v>
      </c>
      <c r="BV67" s="91">
        <f>$D67^EXP(Parameter!$D$273+Parameter!$D$280)</f>
        <v>0.3779121978177693</v>
      </c>
      <c r="BW67" s="91">
        <f>$E67^EXP(Parameter!$D$251+Parameter!$D$258)</f>
        <v>0.16277101072185338</v>
      </c>
      <c r="BX67" s="91">
        <f>$D67^EXP(Parameter!$D$270+Parameter!$D$277)</f>
        <v>0.1962027794695852</v>
      </c>
      <c r="BY67" s="91">
        <f>$E67^EXP(Parameter!$D$248+Parameter!$D$255)</f>
        <v>5.3505154517696794E-2</v>
      </c>
      <c r="BZ67" s="90">
        <f>$D67^EXP(Parameter!$D$208)</f>
        <v>0.21539140156006142</v>
      </c>
      <c r="CA67" s="90">
        <f>$E67^EXP(Parameter!$D$200)</f>
        <v>4.3406725640435101E-2</v>
      </c>
      <c r="CB67" s="90">
        <f>$D67^EXP(Parameter!$D$209)</f>
        <v>0.19556410745152375</v>
      </c>
      <c r="CC67" s="90">
        <f>$E67^EXP(Parameter!$D$201)</f>
        <v>5.7188505556533924E-2</v>
      </c>
      <c r="CD67" s="90">
        <f>$D67^EXP(Parameter!$D$211)</f>
        <v>0.20425294513760262</v>
      </c>
      <c r="CE67" s="90">
        <f>$E67^EXP(Parameter!$D$203)</f>
        <v>0.12261733802239214</v>
      </c>
      <c r="CF67" s="90">
        <f>$D67^EXP(Parameter!$D$212)</f>
        <v>0.304303997505881</v>
      </c>
      <c r="CG67" s="90">
        <f>$E67^EXP(Parameter!$D$204)</f>
        <v>0.10225240114238444</v>
      </c>
      <c r="CH67" s="91">
        <f>$D67^EXP(Parameter!$D$213)</f>
        <v>0.18389744585802645</v>
      </c>
      <c r="CI67" s="90">
        <f>$E67^EXP(Parameter!$D$205)</f>
        <v>0.13719171799388413</v>
      </c>
      <c r="CJ67" s="91">
        <f>$D67^EXP(Parameter!$D$210)</f>
        <v>0.13735174557012741</v>
      </c>
      <c r="CK67" s="90">
        <f>$E67^EXP(Parameter!$D$202)</f>
        <v>3.8943723395036413E-2</v>
      </c>
      <c r="CL67" s="12">
        <f>$D67^EXP(Parameter!$D$170+Parameter!$D$177*(LN($B67/30.2*21)))</f>
        <v>0.17769892366024348</v>
      </c>
      <c r="CM67" s="12">
        <f>$D67^EXP(Parameter!$D$155+Parameter!$D$162*(LN($B67/30.2*21)))</f>
        <v>0.44940255845124544</v>
      </c>
      <c r="CN67" s="12">
        <f>$D67^EXP(Parameter!$D$171+Parameter!$D$178*(LN($B67/30.2*21)))</f>
        <v>0.17374918455038457</v>
      </c>
      <c r="CO67" s="12">
        <f>$D67^EXP(Parameter!$D$156+Parameter!$D$163*(LN($B67/30.2*21)))</f>
        <v>0.43291940685025193</v>
      </c>
      <c r="CP67" s="12">
        <f>$D67^EXP(Parameter!$D$173+Parameter!$D$180*(LN($B67/30.2*21)))</f>
        <v>0.1698652106489052</v>
      </c>
      <c r="CQ67" s="12">
        <f>$D67^EXP(Parameter!$D$158+Parameter!$D$165*(LN($B67/30.2*21)))</f>
        <v>0.47721282244990393</v>
      </c>
      <c r="CR67" s="12">
        <f>$D67^EXP(Parameter!$D$174+Parameter!$D$181*(LN($B67/30.2*21)))</f>
        <v>0.20868761882761899</v>
      </c>
      <c r="CS67" s="12">
        <f>$D67^EXP(Parameter!$D$159+Parameter!$D$166*(LN($B67/30.2*21)))</f>
        <v>0.4918604593024028</v>
      </c>
      <c r="CT67" s="12">
        <f>$D67^EXP(Parameter!$D$175+Parameter!$D$182*(LN($B67/30.2*21)))</f>
        <v>0.10543277525188793</v>
      </c>
      <c r="CU67" s="12">
        <f>$D67^EXP(Parameter!$D$160+Parameter!$D$167*(LN($B67/30.2*21)))</f>
        <v>0.33209462188058436</v>
      </c>
      <c r="CV67" s="12">
        <f>$D67^EXP(Parameter!$D$172+Parameter!$D$179*(LN($B67/30.2*21)))</f>
        <v>9.6148783540625463E-2</v>
      </c>
      <c r="CW67" s="41">
        <f>$D67^EXP(Parameter!$D$157+Parameter!$D$164*(LN($B67/30.2*21)))</f>
        <v>8.2035546569404927E-2</v>
      </c>
      <c r="CX67" s="12">
        <f t="shared" si="2"/>
        <v>5.2327578369328762E-2</v>
      </c>
      <c r="CY67" s="85">
        <v>5.6964095810491701E-2</v>
      </c>
      <c r="CZ67" s="12">
        <f t="shared" si="3"/>
        <v>0.1185675313091329</v>
      </c>
      <c r="DA67" s="85">
        <v>8.6794035766801295E-2</v>
      </c>
      <c r="DB67" s="12">
        <f t="shared" si="4"/>
        <v>9.807922473367324E-2</v>
      </c>
      <c r="DC67" s="41">
        <v>7.7912626937776605E-2</v>
      </c>
      <c r="DD67" s="12">
        <f t="shared" si="5"/>
        <v>4.9734675416811168E-2</v>
      </c>
      <c r="DE67" s="85">
        <v>7.8828036167128496E-2</v>
      </c>
      <c r="DF67" s="12">
        <f t="shared" si="6"/>
        <v>1.6548205773277307E-2</v>
      </c>
      <c r="DG67" s="41">
        <v>1.9839237444467899E-2</v>
      </c>
      <c r="DH67" s="12">
        <f t="shared" si="7"/>
        <v>5.9795183343599789E-2</v>
      </c>
      <c r="DI67" s="41">
        <v>7.6919559523429201E-3</v>
      </c>
      <c r="DJ67" s="46">
        <v>62</v>
      </c>
      <c r="DK67" s="44">
        <v>7.7368670612445499E-3</v>
      </c>
      <c r="DL67" s="44">
        <v>1.6141019045412E-2</v>
      </c>
      <c r="DM67" s="44">
        <v>2.7276888797846E-2</v>
      </c>
      <c r="DN67" s="44">
        <v>2.21744051045378E-2</v>
      </c>
      <c r="DO67" s="44">
        <v>5.5014557017257097E-2</v>
      </c>
      <c r="DP67" s="44">
        <v>4.7103563853175698E-2</v>
      </c>
      <c r="DQ67" s="44">
        <v>5.9202096268928098E-2</v>
      </c>
      <c r="DR67" s="45">
        <v>0.141649282291545</v>
      </c>
      <c r="DS67" s="45">
        <v>0.19761780586401601</v>
      </c>
      <c r="DT67" s="45">
        <v>0.18351285555664701</v>
      </c>
      <c r="DU67" s="45">
        <v>0.14640143315291401</v>
      </c>
      <c r="DV67" s="45">
        <v>0.19153068931508299</v>
      </c>
      <c r="DW67" s="45">
        <v>0.26584173925174098</v>
      </c>
      <c r="DX67" s="45">
        <v>0.16461161670982699</v>
      </c>
    </row>
    <row r="68" spans="1:128">
      <c r="A68" s="43">
        <f t="shared" si="0"/>
        <v>4.7972602739726025</v>
      </c>
      <c r="B68" s="18">
        <v>64</v>
      </c>
      <c r="C68" s="12">
        <v>1386</v>
      </c>
      <c r="D68" s="12">
        <v>0.13608538137586099</v>
      </c>
      <c r="E68" s="12">
        <v>9.0644017716273607E-3</v>
      </c>
      <c r="F68" s="92">
        <f>$D68^Parameter!$D$325</f>
        <v>0.21104397116318596</v>
      </c>
      <c r="G68" s="92">
        <f>$E68^Parameter!$D$318</f>
        <v>3.3828612541010626E-2</v>
      </c>
      <c r="H68" s="92">
        <f>$D68^Parameter!$D$326</f>
        <v>0.20279123486239831</v>
      </c>
      <c r="I68" s="92">
        <f>$E68^Parameter!$D$319</f>
        <v>4.9282990620828367E-2</v>
      </c>
      <c r="J68" s="92">
        <f>$D68^Parameter!$D$328</f>
        <v>0.218758201269209</v>
      </c>
      <c r="K68" s="92">
        <f>$E68^Parameter!$D$321</f>
        <v>0.12448047650955218</v>
      </c>
      <c r="L68" s="92">
        <f>$D68^Parameter!$D$329</f>
        <v>0.32729127341982189</v>
      </c>
      <c r="M68" s="92">
        <f>$E68^Parameter!$D$322</f>
        <v>9.9792104624245287E-2</v>
      </c>
      <c r="N68" s="92">
        <f>$D68^Parameter!$D$330</f>
        <v>0.19878668643228514</v>
      </c>
      <c r="O68" s="92">
        <f>$E68^Parameter!$D$323</f>
        <v>0.15238269804518501</v>
      </c>
      <c r="P68" s="92">
        <f>$D68^Parameter!$D$327</f>
        <v>0.14975748015679344</v>
      </c>
      <c r="Q68" s="92">
        <f>$E68^Parameter!$D$320</f>
        <v>3.4796867621464972E-2</v>
      </c>
      <c r="R68" s="12">
        <f>$D68^EXP(Parameter!$D$96+Parameter!$D$103*(($B68/30.2*21)^(1)))</f>
        <v>4.8626173508614888E-2</v>
      </c>
      <c r="S68" s="12">
        <f>$E68^EXP(Parameter!$D$81+Parameter!$D$88*($B68/30.2*21)^(-2))</f>
        <v>5.5526278925687199E-2</v>
      </c>
      <c r="T68" s="12">
        <f>$D68^EXP(Parameter!$D$97+Parameter!$D$104*(($B68*21/30.2)^(1)))</f>
        <v>0.11450515046174255</v>
      </c>
      <c r="U68" s="12">
        <f>$E68^EXP(Parameter!$D$82+Parameter!$D$89*($B68/30.2*21)^(-2))</f>
        <v>7.1422425964598399E-2</v>
      </c>
      <c r="V68" s="12">
        <f>$D68^EXP(Parameter!$D$99+Parameter!$D$106*(($B68*21/30.2)^(1)))</f>
        <v>9.3806836511858629E-2</v>
      </c>
      <c r="W68" s="12">
        <f>$E68^EXP(Parameter!$D$84+Parameter!$D$91*($B68/30.2*21)^(-2))</f>
        <v>0.16060206587142128</v>
      </c>
      <c r="X68" s="12">
        <f>$D68^EXP(Parameter!$D$100+Parameter!$D$107*(($B68*21/30.2)^(1)))</f>
        <v>4.5178230260460729E-2</v>
      </c>
      <c r="Y68" s="12">
        <f>$E68^EXP(Parameter!$D$85+Parameter!$D$92*($B68/30.2*21)^(-2))</f>
        <v>0.12749815898828756</v>
      </c>
      <c r="Z68" s="12">
        <f>$D68^EXP(Parameter!$D$101+Parameter!$D$108*(($B68*21/30.2)^(1)))</f>
        <v>1.4597350882673478E-2</v>
      </c>
      <c r="AA68" s="12">
        <f>$E68^EXP(Parameter!$D$86+Parameter!$D$93*($B68/30.2*21)^(-2))</f>
        <v>0.15351899881024184</v>
      </c>
      <c r="AB68" s="12">
        <f>$D68^EXP(Parameter!$D$98+Parameter!$D$105*(($B68*21/30.2)^(1)))</f>
        <v>5.6763366809977948E-2</v>
      </c>
      <c r="AC68" s="12">
        <f>$E68^EXP(Parameter!$D$83+Parameter!$D$90*($B68/30.2*21)^(-2))</f>
        <v>3.7106757175849485E-2</v>
      </c>
      <c r="AD68" s="87">
        <f>$D68^EXP(Parameter!$D$133+Parameter!$D$140*(($B68*21/30.2)^(-0.5))+Parameter!$D$147*((LN($B68*21/30.2))))</f>
        <v>2.6017047138315295E-2</v>
      </c>
      <c r="AE68" s="12">
        <f>$E68^EXP(Parameter!$D$111+Parameter!$D$118*(($B68*21/30.2)^(-1))+Parameter!$D$125*(($B68*21/30.2)^(-0.5)))</f>
        <v>0.15534521906100979</v>
      </c>
      <c r="AF68" s="12">
        <f>$D68^EXP(Parameter!$D$134+Parameter!$D$141*(($B68*21/30.2)^(-0.5))+Parameter!$D$148*((LN($B68*21/30.2))))</f>
        <v>8.1623253884549773E-2</v>
      </c>
      <c r="AG68" s="12">
        <f>$E68^EXP(Parameter!$D$112+Parameter!$D$119*(($B68*21/30.2)^(-1))+Parameter!$D$126*(($B68*21/30.2)^(-0.5)))</f>
        <v>7.4361299001337949E-2</v>
      </c>
      <c r="AH68" s="12">
        <f>$D68^EXP(Parameter!$D$136+Parameter!$D$143*(($B68*21/30.2)^(-0.5))+Parameter!$D$150*((LN($B68*21/30.2))))</f>
        <v>3.5481003476490733E-2</v>
      </c>
      <c r="AI68" s="12">
        <f>$E68^EXP(Parameter!$D$114+Parameter!$D$121*(($B68*21/30.2)^(-1))+Parameter!$D$128*(($B68*21/30.2)^(-0.5)))</f>
        <v>2.3255924299780049E-2</v>
      </c>
      <c r="AJ68" s="12">
        <f>$D68^EXP(Parameter!$D$137+Parameter!$D$144*(($B68*21/30.2)^(-0.5))+Parameter!$D$151*((LN($B68*21/30.2))))</f>
        <v>3.5384289000403711E-2</v>
      </c>
      <c r="AK68" s="12">
        <f>$E68^EXP(Parameter!$D$115+Parameter!$D$122*(($B68*21/30.2)^(-1))+Parameter!$D$129*(($B68*21/30.2)^(-0.5)))</f>
        <v>7.5372625987821254E-2</v>
      </c>
      <c r="AL68" s="12">
        <f>$D68^EXP(Parameter!$D$138+Parameter!$D$145*(($B68*21/30.2)^(-0.5))+Parameter!$D$152*((LN($B68*21/30.2))))</f>
        <v>3.8310015053755913E-4</v>
      </c>
      <c r="AM68" s="12">
        <f>$E68^EXP(Parameter!$D$116+Parameter!$D$123*(($B68*21/30.2)^(-1))+Parameter!$D$130*(($B68*21/30.2)^(-0.5)))</f>
        <v>9.2549875267757195E-3</v>
      </c>
      <c r="AN68" s="12">
        <f>$D68^EXP(Parameter!$D$135+Parameter!$D$142*(($B68*21/30.2)^(-0.5))+Parameter!$D$149*((LN($B68*21/30.2))))</f>
        <v>3.6910306631491967E-2</v>
      </c>
      <c r="AO68" s="12">
        <f>$E68^EXP(Parameter!$D$113+Parameter!$D$120*(($B68*21/30.2)^(-1))+Parameter!$D$127*(($B68*21/30.2)^(-0.5)))</f>
        <v>9.8450451194438725E-5</v>
      </c>
      <c r="AP68" s="87">
        <f>$D68^EXP(Parameter!$D$304+Parameter!$D$310*((LN($B68*21/30.2))))</f>
        <v>0.18119390825522053</v>
      </c>
      <c r="AQ68" s="88">
        <f>$E68^EXP(Parameter!$D$290+Parameter!$D$296*((LN($B68*21/30.2))))</f>
        <v>5.9955114252758283E-2</v>
      </c>
      <c r="AR68" s="12">
        <f>$D68^EXP(Parameter!$D$305+Parameter!$D$311*((LN($B68*21/30.2))))</f>
        <v>0.17826117966905655</v>
      </c>
      <c r="AS68" s="88">
        <f>$E68^EXP(Parameter!$D$291+Parameter!$D$297*((LN($B68*21/30.2))))</f>
        <v>7.2298163103085497E-2</v>
      </c>
      <c r="AT68" s="12">
        <f>$D68^EXP(Parameter!$D$305+Parameter!$D$307-Parameter!$D$306+(Parameter!$D$311+Parameter!$D$313-Parameter!$D$312)*((LN($B68*21/30.2))))</f>
        <v>0.18097055850803431</v>
      </c>
      <c r="AU68" s="88">
        <f>$E68^EXP(Parameter!$D$291+Parameter!$D$293-Parameter!$D$292+(Parameter!$D$297+Parameter!$D$299-Parameter!$D$298)*((LN($B68*21/30.2))))</f>
        <v>0.12272464565879095</v>
      </c>
      <c r="AV68" s="12">
        <f>$D68^EXP(Parameter!$D$308+Parameter!$D$314*((LN($B68*21/30.2))))</f>
        <v>0.2540102362690112</v>
      </c>
      <c r="AW68" s="88">
        <f>$E68^EXP(Parameter!$D$294+Parameter!$D$300*((LN($B68*21/30.2))))</f>
        <v>0.10116787149651238</v>
      </c>
      <c r="AX68" s="12">
        <f>$D68^EXP(Parameter!$D$305+Parameter!$D$309-Parameter!$D$306+(Parameter!$D$311+Parameter!$D$315-Parameter!$D$312)*((LN($B68*21/30.2))))</f>
        <v>0.15039085247158979</v>
      </c>
      <c r="AY68" s="88">
        <f>$E68^EXP(Parameter!$D$291+Parameter!$D$295-Parameter!$D$292+(Parameter!$D$297+Parameter!$D$301-Parameter!$D$298)*((LN($B68*21/30.2))))</f>
        <v>5.0912321300124873E-2</v>
      </c>
      <c r="AZ68" s="12">
        <f>$D68^EXP(Parameter!D$305-Parameter!D$306+(Parameter!D$311-Parameter!D$312)*((LN($B68*21/30.2))))</f>
        <v>0.11532999400429639</v>
      </c>
      <c r="BA68" s="88">
        <f>$E68^EXP(Parameter!$D$291-Parameter!$D$292+(Parameter!$D$297-Parameter!$D$298)*((LN($B68*21/30.2))))</f>
        <v>7.7842655807175256E-3</v>
      </c>
      <c r="BB68" s="89">
        <f>$D68^EXP(Parameter!$D$231+Parameter!$D$238)</f>
        <v>0.21982007046685625</v>
      </c>
      <c r="BC68" s="90">
        <f>$E68^EXP(Parameter!$D$216+Parameter!$D$223)</f>
        <v>5.0436084351179175E-2</v>
      </c>
      <c r="BD68" s="91">
        <f>$D68^EXP(Parameter!$D$232+Parameter!$D$239)</f>
        <v>0.1909090599712118</v>
      </c>
      <c r="BE68" s="90">
        <f>$E68^EXP(Parameter!$D$217+Parameter!$D$224)</f>
        <v>6.1208247802725178E-2</v>
      </c>
      <c r="BF68" s="91">
        <f>$D68^EXP(Parameter!$D$234+Parameter!$D$241)</f>
        <v>0.20990863780508992</v>
      </c>
      <c r="BG68" s="91">
        <f>$E68^EXP(Parameter!$D$219+Parameter!$D$226)</f>
        <v>0.13747148499426209</v>
      </c>
      <c r="BH68" s="91">
        <f>$D68^EXP(Parameter!$D$235+Parameter!$D$242)</f>
        <v>0.30081178727893632</v>
      </c>
      <c r="BI68" s="91">
        <f>$E68^EXP(Parameter!$D$220+Parameter!$D$227)</f>
        <v>0.10818074481146485</v>
      </c>
      <c r="BJ68" s="91">
        <f>$D68^EXP(Parameter!$D$236+Parameter!$D$243)</f>
        <v>0.18462830030427602</v>
      </c>
      <c r="BK68" s="91">
        <f>$E68^EXP(Parameter!$D$221+Parameter!$D$228)</f>
        <v>0.13394800525949985</v>
      </c>
      <c r="BL68" s="91">
        <f>$D68^EXP(Parameter!$D$233+Parameter!$D$240)</f>
        <v>0.12859244643297743</v>
      </c>
      <c r="BM68" s="91">
        <f>$E68^EXP(Parameter!$D$218+Parameter!$D$225)</f>
        <v>3.2752146689557747E-2</v>
      </c>
      <c r="BN68" s="90">
        <f>$D68^EXP(Parameter!$D$268+Parameter!$D$275)</f>
        <v>0.25599952016936667</v>
      </c>
      <c r="BO68" s="91">
        <f>$E68^EXP(Parameter!$D$246+Parameter!$D$253)</f>
        <v>2.8588418959000744E-2</v>
      </c>
      <c r="BP68" s="91">
        <f>$D68^EXP(Parameter!$D$269+Parameter!$D$276)</f>
        <v>0.20696697053802157</v>
      </c>
      <c r="BQ68" s="91">
        <f>$E68^EXP(Parameter!$D$247+Parameter!$D$254)</f>
        <v>4.6619792850574202E-2</v>
      </c>
      <c r="BR68" s="91">
        <f>$D68^EXP(Parameter!$D$271+Parameter!$D$278)</f>
        <v>0.31750435740682287</v>
      </c>
      <c r="BS68" s="91">
        <f>$E68^EXP(Parameter!$D$249+Parameter!$D$256)</f>
        <v>0.1537355790459777</v>
      </c>
      <c r="BT68" s="91">
        <f>$D68^EXP(Parameter!$D$272+Parameter!$D$279)</f>
        <v>0.42053960041112143</v>
      </c>
      <c r="BU68" s="91">
        <f>$E68^EXP(Parameter!$D$250+Parameter!$D$257)</f>
        <v>8.1880962313741978E-2</v>
      </c>
      <c r="BV68" s="91">
        <f>$D68^EXP(Parameter!$D$273+Parameter!$D$280)</f>
        <v>0.37399340996701819</v>
      </c>
      <c r="BW68" s="91">
        <f>$E68^EXP(Parameter!$D$251+Parameter!$D$258)</f>
        <v>0.15983579967964262</v>
      </c>
      <c r="BX68" s="91">
        <f>$D68^EXP(Parameter!$D$270+Parameter!$D$277)</f>
        <v>0.19280960312542755</v>
      </c>
      <c r="BY68" s="91">
        <f>$E68^EXP(Parameter!$D$248+Parameter!$D$255)</f>
        <v>5.1957626242588463E-2</v>
      </c>
      <c r="BZ68" s="90">
        <f>$D68^EXP(Parameter!$D$208)</f>
        <v>0.21187804124911527</v>
      </c>
      <c r="CA68" s="90">
        <f>$E68^EXP(Parameter!$D$200)</f>
        <v>4.2062991511071277E-2</v>
      </c>
      <c r="CB68" s="90">
        <f>$D68^EXP(Parameter!$D$209)</f>
        <v>0.19217526442607485</v>
      </c>
      <c r="CC68" s="90">
        <f>$E68^EXP(Parameter!$D$201)</f>
        <v>5.5571516227169243E-2</v>
      </c>
      <c r="CD68" s="90">
        <f>$D68^EXP(Parameter!$D$211)</f>
        <v>0.20080702265123493</v>
      </c>
      <c r="CE68" s="90">
        <f>$E68^EXP(Parameter!$D$203)</f>
        <v>0.12006479964075734</v>
      </c>
      <c r="CF68" s="90">
        <f>$D68^EXP(Parameter!$D$212)</f>
        <v>0.30045046738755227</v>
      </c>
      <c r="CG68" s="90">
        <f>$E68^EXP(Parameter!$D$204)</f>
        <v>9.9941685683123754E-2</v>
      </c>
      <c r="CH68" s="91">
        <f>$D68^EXP(Parameter!$D$213)</f>
        <v>0.1805917397237051</v>
      </c>
      <c r="CI68" s="90">
        <f>$E68^EXP(Parameter!$D$205)</f>
        <v>0.13448710131259292</v>
      </c>
      <c r="CJ68" s="91">
        <f>$D68^EXP(Parameter!$D$210)</f>
        <v>0.13446173814981202</v>
      </c>
      <c r="CK68" s="90">
        <f>$E68^EXP(Parameter!$D$202)</f>
        <v>3.769712975682174E-2</v>
      </c>
      <c r="CL68" s="12">
        <f>$D68^EXP(Parameter!$D$170+Parameter!$D$177*(LN($B68/30.2*21)))</f>
        <v>0.17407135800387957</v>
      </c>
      <c r="CM68" s="12">
        <f>$D68^EXP(Parameter!$D$155+Parameter!$D$162*(LN($B68/30.2*21)))</f>
        <v>0.44700889108844311</v>
      </c>
      <c r="CN68" s="12">
        <f>$D68^EXP(Parameter!$D$171+Parameter!$D$178*(LN($B68/30.2*21)))</f>
        <v>0.17032746900780615</v>
      </c>
      <c r="CO68" s="12">
        <f>$D68^EXP(Parameter!$D$156+Parameter!$D$163*(LN($B68/30.2*21)))</f>
        <v>0.42990035003314458</v>
      </c>
      <c r="CP68" s="12">
        <f>$D68^EXP(Parameter!$D$173+Parameter!$D$180*(LN($B68/30.2*21)))</f>
        <v>0.16634561414795954</v>
      </c>
      <c r="CQ68" s="12">
        <f>$D68^EXP(Parameter!$D$158+Parameter!$D$165*(LN($B68/30.2*21)))</f>
        <v>0.47374705840340914</v>
      </c>
      <c r="CR68" s="12">
        <f>$D68^EXP(Parameter!$D$174+Parameter!$D$181*(LN($B68/30.2*21)))</f>
        <v>0.2042475964890571</v>
      </c>
      <c r="CS68" s="12">
        <f>$D68^EXP(Parameter!$D$159+Parameter!$D$166*(LN($B68/30.2*21)))</f>
        <v>0.48889117581482766</v>
      </c>
      <c r="CT68" s="12">
        <f>$D68^EXP(Parameter!$D$175+Parameter!$D$182*(LN($B68/30.2*21)))</f>
        <v>0.10220511830769949</v>
      </c>
      <c r="CU68" s="12">
        <f>$D68^EXP(Parameter!$D$160+Parameter!$D$167*(LN($B68/30.2*21)))</f>
        <v>0.32714263080641803</v>
      </c>
      <c r="CV68" s="12">
        <f>$D68^EXP(Parameter!$D$172+Parameter!$D$179*(LN($B68/30.2*21)))</f>
        <v>9.3389770197183739E-2</v>
      </c>
      <c r="CW68" s="41">
        <f>$D68^EXP(Parameter!$D$157+Parameter!$D$164*(LN($B68/30.2*21)))</f>
        <v>7.895809501824623E-2</v>
      </c>
      <c r="CX68" s="12">
        <f t="shared" si="2"/>
        <v>4.8626173508614888E-2</v>
      </c>
      <c r="CY68" s="85">
        <v>5.5470559151034798E-2</v>
      </c>
      <c r="CZ68" s="12">
        <f t="shared" si="3"/>
        <v>0.11450515046174255</v>
      </c>
      <c r="DA68" s="85">
        <v>8.4685926510735796E-2</v>
      </c>
      <c r="DB68" s="12">
        <f t="shared" si="4"/>
        <v>9.3806836511858629E-2</v>
      </c>
      <c r="DC68" s="41">
        <v>7.44669148041021E-2</v>
      </c>
      <c r="DD68" s="12">
        <f t="shared" si="5"/>
        <v>4.5178230260460729E-2</v>
      </c>
      <c r="DE68" s="85">
        <v>7.6011125768819104E-2</v>
      </c>
      <c r="DF68" s="12">
        <f t="shared" si="6"/>
        <v>1.4597350882673478E-2</v>
      </c>
      <c r="DG68" s="41">
        <v>1.8007040737503099E-2</v>
      </c>
      <c r="DH68" s="12">
        <f t="shared" si="7"/>
        <v>5.6763366809977948E-2</v>
      </c>
      <c r="DI68" s="41">
        <v>7.45460691149774E-3</v>
      </c>
      <c r="DJ68" s="46">
        <v>63</v>
      </c>
      <c r="DK68" s="44">
        <v>7.3428202129297597E-3</v>
      </c>
      <c r="DL68" s="44">
        <v>1.53986866524582E-2</v>
      </c>
      <c r="DM68" s="44">
        <v>2.61250580026791E-2</v>
      </c>
      <c r="DN68" s="44">
        <v>2.1204510761581901E-2</v>
      </c>
      <c r="DO68" s="44">
        <v>5.2989913096220601E-2</v>
      </c>
      <c r="DP68" s="44">
        <v>4.5311398520650699E-2</v>
      </c>
      <c r="DQ68" s="44">
        <v>5.7058768719175999E-2</v>
      </c>
      <c r="DR68" s="45">
        <v>0.138717845076886</v>
      </c>
      <c r="DS68" s="45">
        <v>0.19397387895784901</v>
      </c>
      <c r="DT68" s="45">
        <v>0.18003362425358299</v>
      </c>
      <c r="DU68" s="45">
        <v>0.14340308136660401</v>
      </c>
      <c r="DV68" s="45">
        <v>0.18795667882755901</v>
      </c>
      <c r="DW68" s="45">
        <v>0.26152606680021401</v>
      </c>
      <c r="DX68" s="45">
        <v>0.16136834913065401</v>
      </c>
    </row>
    <row r="69" spans="1:128">
      <c r="A69" s="43">
        <f t="shared" ref="A69:A132" si="8">C69/365+1</f>
        <v>4.8575342465753426</v>
      </c>
      <c r="B69" s="18">
        <v>65</v>
      </c>
      <c r="C69" s="12">
        <v>1408</v>
      </c>
      <c r="D69" s="12">
        <v>0.133264514303816</v>
      </c>
      <c r="E69" s="12">
        <v>8.6550246313136601E-3</v>
      </c>
      <c r="F69" s="92">
        <f>$D69^Parameter!$D$325</f>
        <v>0.2076238912377027</v>
      </c>
      <c r="G69" s="92">
        <f>$E69^Parameter!$D$318</f>
        <v>3.2721498323740099E-2</v>
      </c>
      <c r="H69" s="92">
        <f>$D69^Parameter!$D$326</f>
        <v>0.19942133379971827</v>
      </c>
      <c r="I69" s="92">
        <f>$E69^Parameter!$D$319</f>
        <v>4.7846669977599995E-2</v>
      </c>
      <c r="J69" s="92">
        <f>$D69^Parameter!$D$328</f>
        <v>0.2152942667816567</v>
      </c>
      <c r="K69" s="92">
        <f>$E69^Parameter!$D$321</f>
        <v>0.12195787834981513</v>
      </c>
      <c r="L69" s="92">
        <f>$D69^Parameter!$D$329</f>
        <v>0.32347456063516394</v>
      </c>
      <c r="M69" s="92">
        <f>$E69^Parameter!$D$322</f>
        <v>9.7557681597344154E-2</v>
      </c>
      <c r="N69" s="92">
        <f>$D69^Parameter!$D$330</f>
        <v>0.1954423886546455</v>
      </c>
      <c r="O69" s="92">
        <f>$E69^Parameter!$D$323</f>
        <v>0.14959163993646013</v>
      </c>
      <c r="P69" s="92">
        <f>$D69^Parameter!$D$327</f>
        <v>0.14680073290422155</v>
      </c>
      <c r="Q69" s="92">
        <f>$E69^Parameter!$D$320</f>
        <v>3.3667399472399225E-2</v>
      </c>
      <c r="R69" s="12">
        <f>$D69^EXP(Parameter!$D$96+Parameter!$D$103*(($B69/30.2*21)^(1)))</f>
        <v>4.513323410471793E-2</v>
      </c>
      <c r="S69" s="12">
        <f>$E69^EXP(Parameter!$D$81+Parameter!$D$88*($B69/30.2*21)^(-2))</f>
        <v>5.397257427114964E-2</v>
      </c>
      <c r="T69" s="12">
        <f>$D69^EXP(Parameter!$D$97+Parameter!$D$104*(($B69*21/30.2)^(1)))</f>
        <v>0.11056944614532101</v>
      </c>
      <c r="U69" s="12">
        <f>$E69^EXP(Parameter!$D$82+Parameter!$D$89*($B69/30.2*21)^(-2))</f>
        <v>6.9595078725178477E-2</v>
      </c>
      <c r="V69" s="12">
        <f>$D69^EXP(Parameter!$D$99+Parameter!$D$106*(($B69*21/30.2)^(1)))</f>
        <v>8.9688802932607198E-2</v>
      </c>
      <c r="W69" s="12">
        <f>$E69^EXP(Parameter!$D$84+Parameter!$D$91*($B69/30.2*21)^(-2))</f>
        <v>0.15774531918276352</v>
      </c>
      <c r="X69" s="12">
        <f>$D69^EXP(Parameter!$D$100+Parameter!$D$107*(($B69*21/30.2)^(1)))</f>
        <v>4.0940296153194923E-2</v>
      </c>
      <c r="Y69" s="12">
        <f>$E69^EXP(Parameter!$D$85+Parameter!$D$92*($B69/30.2*21)^(-2))</f>
        <v>0.12494580969284458</v>
      </c>
      <c r="Z69" s="12">
        <f>$D69^EXP(Parameter!$D$101+Parameter!$D$108*(($B69*21/30.2)^(1)))</f>
        <v>1.2838773016740098E-2</v>
      </c>
      <c r="AA69" s="12">
        <f>$E69^EXP(Parameter!$D$86+Parameter!$D$93*($B69/30.2*21)^(-2))</f>
        <v>0.15071597539603965</v>
      </c>
      <c r="AB69" s="12">
        <f>$D69^EXP(Parameter!$D$98+Parameter!$D$105*(($B69*21/30.2)^(1)))</f>
        <v>5.3866141586267229E-2</v>
      </c>
      <c r="AC69" s="12">
        <f>$E69^EXP(Parameter!$D$83+Parameter!$D$90*($B69/30.2*21)^(-2))</f>
        <v>3.5924276226595227E-2</v>
      </c>
      <c r="AD69" s="87">
        <f>$D69^EXP(Parameter!$D$133+Parameter!$D$140*(($B69*21/30.2)^(-0.5))+Parameter!$D$147*((LN($B69*21/30.2))))</f>
        <v>2.3778514584946325E-2</v>
      </c>
      <c r="AE69" s="12">
        <f>$E69^EXP(Parameter!$D$111+Parameter!$D$118*(($B69*21/30.2)^(-1))+Parameter!$D$125*(($B69*21/30.2)^(-0.5)))</f>
        <v>0.1535197205545886</v>
      </c>
      <c r="AF69" s="12">
        <f>$D69^EXP(Parameter!$D$134+Parameter!$D$141*(($B69*21/30.2)^(-0.5))+Parameter!$D$148*((LN($B69*21/30.2))))</f>
        <v>7.8313608114243954E-2</v>
      </c>
      <c r="AG69" s="12">
        <f>$E69^EXP(Parameter!$D$112+Parameter!$D$119*(($B69*21/30.2)^(-1))+Parameter!$D$126*(($B69*21/30.2)^(-0.5)))</f>
        <v>7.254948717858975E-2</v>
      </c>
      <c r="AH69" s="12">
        <f>$D69^EXP(Parameter!$D$136+Parameter!$D$143*(($B69*21/30.2)^(-0.5))+Parameter!$D$150*((LN($B69*21/30.2))))</f>
        <v>3.2839090671381806E-2</v>
      </c>
      <c r="AI69" s="12">
        <f>$E69^EXP(Parameter!$D$114+Parameter!$D$121*(($B69*21/30.2)^(-1))+Parameter!$D$128*(($B69*21/30.2)^(-0.5)))</f>
        <v>2.2001173730116143E-2</v>
      </c>
      <c r="AJ69" s="12">
        <f>$D69^EXP(Parameter!$D$137+Parameter!$D$144*(($B69*21/30.2)^(-0.5))+Parameter!$D$151*((LN($B69*21/30.2))))</f>
        <v>3.2291948884311764E-2</v>
      </c>
      <c r="AK69" s="12">
        <f>$E69^EXP(Parameter!$D$115+Parameter!$D$122*(($B69*21/30.2)^(-1))+Parameter!$D$129*(($B69*21/30.2)^(-0.5)))</f>
        <v>7.3274611740803658E-2</v>
      </c>
      <c r="AL69" s="12">
        <f>$D69^EXP(Parameter!$D$138+Parameter!$D$145*(($B69*21/30.2)^(-0.5))+Parameter!$D$152*((LN($B69*21/30.2))))</f>
        <v>2.9272331094258494E-4</v>
      </c>
      <c r="AM69" s="12">
        <f>$E69^EXP(Parameter!$D$116+Parameter!$D$123*(($B69*21/30.2)^(-1))+Parameter!$D$130*(($B69*21/30.2)^(-0.5)))</f>
        <v>8.6195947611732594E-3</v>
      </c>
      <c r="AN69" s="12">
        <f>$D69^EXP(Parameter!$D$135+Parameter!$D$142*(($B69*21/30.2)^(-0.5))+Parameter!$D$149*((LN($B69*21/30.2))))</f>
        <v>3.486962289537774E-2</v>
      </c>
      <c r="AO69" s="12">
        <f>$E69^EXP(Parameter!$D$113+Parameter!$D$120*(($B69*21/30.2)^(-1))+Parameter!$D$127*(($B69*21/30.2)^(-0.5)))</f>
        <v>8.4746818436987702E-5</v>
      </c>
      <c r="AP69" s="87">
        <f>$D69^EXP(Parameter!$D$304+Parameter!$D$310*((LN($B69*21/30.2))))</f>
        <v>0.17736711563750712</v>
      </c>
      <c r="AQ69" s="88">
        <f>$E69^EXP(Parameter!$D$290+Parameter!$D$296*((LN($B69*21/30.2))))</f>
        <v>5.868782645208389E-2</v>
      </c>
      <c r="AR69" s="12">
        <f>$D69^EXP(Parameter!$D$305+Parameter!$D$311*((LN($B69*21/30.2))))</f>
        <v>0.17483197192435482</v>
      </c>
      <c r="AS69" s="88">
        <f>$E69^EXP(Parameter!$D$291+Parameter!$D$297*((LN($B69*21/30.2))))</f>
        <v>7.0610154853127965E-2</v>
      </c>
      <c r="AT69" s="12">
        <f>$D69^EXP(Parameter!$D$305+Parameter!$D$307-Parameter!$D$306+(Parameter!$D$311+Parameter!$D$313-Parameter!$D$312)*((LN($B69*21/30.2))))</f>
        <v>0.17734093621077507</v>
      </c>
      <c r="AU69" s="88">
        <f>$E69^EXP(Parameter!$D$291+Parameter!$D$293-Parameter!$D$292+(Parameter!$D$297+Parameter!$D$299-Parameter!$D$298)*((LN($B69*21/30.2))))</f>
        <v>0.12009377519090234</v>
      </c>
      <c r="AV69" s="12">
        <f>$D69^EXP(Parameter!$D$308+Parameter!$D$314*((LN($B69*21/30.2))))</f>
        <v>0.24937486916170251</v>
      </c>
      <c r="AW69" s="88">
        <f>$E69^EXP(Parameter!$D$294+Parameter!$D$300*((LN($B69*21/30.2))))</f>
        <v>9.8946250409073344E-2</v>
      </c>
      <c r="AX69" s="12">
        <f>$D69^EXP(Parameter!$D$305+Parameter!$D$309-Parameter!$D$306+(Parameter!$D$311+Parameter!$D$315-Parameter!$D$312)*((LN($B69*21/30.2))))</f>
        <v>0.14678229788423819</v>
      </c>
      <c r="AY69" s="88">
        <f>$E69^EXP(Parameter!$D$291+Parameter!$D$295-Parameter!$D$292+(Parameter!$D$297+Parameter!$D$301-Parameter!$D$298)*((LN($B69*21/30.2))))</f>
        <v>4.8652599472145487E-2</v>
      </c>
      <c r="AZ69" s="12">
        <f>$D69^EXP(Parameter!D$305-Parameter!D$306+(Parameter!D$311-Parameter!D$312)*((LN($B69*21/30.2))))</f>
        <v>0.11232591919640832</v>
      </c>
      <c r="BA69" s="88">
        <f>$E69^EXP(Parameter!$D$291-Parameter!$D$292+(Parameter!$D$297-Parameter!$D$298)*((LN($B69*21/30.2))))</f>
        <v>7.2668394493284128E-3</v>
      </c>
      <c r="BB69" s="89">
        <f>$D69^EXP(Parameter!$D$231+Parameter!$D$238)</f>
        <v>0.21635032410805424</v>
      </c>
      <c r="BC69" s="90">
        <f>$E69^EXP(Parameter!$D$216+Parameter!$D$223)</f>
        <v>4.89772863943451E-2</v>
      </c>
      <c r="BD69" s="91">
        <f>$D69^EXP(Parameter!$D$232+Parameter!$D$239)</f>
        <v>0.18761760102610256</v>
      </c>
      <c r="BE69" s="90">
        <f>$E69^EXP(Parameter!$D$217+Parameter!$D$224)</f>
        <v>5.9551039624506454E-2</v>
      </c>
      <c r="BF69" s="91">
        <f>$D69^EXP(Parameter!$D$234+Parameter!$D$241)</f>
        <v>0.20649525814157216</v>
      </c>
      <c r="BG69" s="91">
        <f>$E69^EXP(Parameter!$D$219+Parameter!$D$226)</f>
        <v>0.13481705858570289</v>
      </c>
      <c r="BH69" s="91">
        <f>$D69^EXP(Parameter!$D$235+Parameter!$D$242)</f>
        <v>0.2970405612271651</v>
      </c>
      <c r="BI69" s="91">
        <f>$E69^EXP(Parameter!$D$220+Parameter!$D$227)</f>
        <v>0.10584240235963642</v>
      </c>
      <c r="BJ69" s="91">
        <f>$D69^EXP(Parameter!$D$236+Parameter!$D$243)</f>
        <v>0.18138139219484181</v>
      </c>
      <c r="BK69" s="91">
        <f>$E69^EXP(Parameter!$D$221+Parameter!$D$228)</f>
        <v>0.13132810398866573</v>
      </c>
      <c r="BL69" s="91">
        <f>$D69^EXP(Parameter!$D$233+Parameter!$D$240)</f>
        <v>0.12585201998032966</v>
      </c>
      <c r="BM69" s="91">
        <f>$E69^EXP(Parameter!$D$218+Parameter!$D$225)</f>
        <v>3.1670197261216851E-2</v>
      </c>
      <c r="BN69" s="90">
        <f>$D69^EXP(Parameter!$D$268+Parameter!$D$275)</f>
        <v>0.25236220507827206</v>
      </c>
      <c r="BO69" s="91">
        <f>$E69^EXP(Parameter!$D$246+Parameter!$D$253)</f>
        <v>2.7607108642046813E-2</v>
      </c>
      <c r="BP69" s="91">
        <f>$D69^EXP(Parameter!$D$269+Parameter!$D$276)</f>
        <v>0.20357125046257796</v>
      </c>
      <c r="BQ69" s="91">
        <f>$E69^EXP(Parameter!$D$247+Parameter!$D$254)</f>
        <v>4.5236389788392263E-2</v>
      </c>
      <c r="BR69" s="91">
        <f>$D69^EXP(Parameter!$D$271+Parameter!$D$278)</f>
        <v>0.31370173878643165</v>
      </c>
      <c r="BS69" s="91">
        <f>$E69^EXP(Parameter!$D$249+Parameter!$D$256)</f>
        <v>0.150932849448455</v>
      </c>
      <c r="BT69" s="91">
        <f>$D69^EXP(Parameter!$D$272+Parameter!$D$279)</f>
        <v>0.41673119618079557</v>
      </c>
      <c r="BU69" s="91">
        <f>$E69^EXP(Parameter!$D$250+Parameter!$D$257)</f>
        <v>7.9892140690102739E-2</v>
      </c>
      <c r="BV69" s="91">
        <f>$D69^EXP(Parameter!$D$273+Parameter!$D$280)</f>
        <v>0.37015025041805333</v>
      </c>
      <c r="BW69" s="91">
        <f>$E69^EXP(Parameter!$D$251+Parameter!$D$258)</f>
        <v>0.15698186873390974</v>
      </c>
      <c r="BX69" s="91">
        <f>$D69^EXP(Parameter!$D$270+Parameter!$D$277)</f>
        <v>0.18950509120539358</v>
      </c>
      <c r="BY69" s="91">
        <f>$E69^EXP(Parameter!$D$248+Parameter!$D$255)</f>
        <v>5.0469556631930625E-2</v>
      </c>
      <c r="BZ69" s="90">
        <f>$D69^EXP(Parameter!$D$208)</f>
        <v>0.2084530796417956</v>
      </c>
      <c r="CA69" s="90">
        <f>$E69^EXP(Parameter!$D$200)</f>
        <v>4.0773578860067793E-2</v>
      </c>
      <c r="CB69" s="90">
        <f>$D69^EXP(Parameter!$D$209)</f>
        <v>0.18887508733839486</v>
      </c>
      <c r="CC69" s="90">
        <f>$E69^EXP(Parameter!$D$201)</f>
        <v>5.4015621517773262E-2</v>
      </c>
      <c r="CD69" s="90">
        <f>$D69^EXP(Parameter!$D$211)</f>
        <v>0.19744970358276381</v>
      </c>
      <c r="CE69" s="90">
        <f>$E69^EXP(Parameter!$D$203)</f>
        <v>0.11758994721021206</v>
      </c>
      <c r="CF69" s="90">
        <f>$D69^EXP(Parameter!$D$212)</f>
        <v>0.29668002630738871</v>
      </c>
      <c r="CG69" s="90">
        <f>$E69^EXP(Parameter!$D$204)</f>
        <v>9.7705351355666395E-2</v>
      </c>
      <c r="CH69" s="91">
        <f>$D69^EXP(Parameter!$D$213)</f>
        <v>0.17737463518496499</v>
      </c>
      <c r="CI69" s="90">
        <f>$E69^EXP(Parameter!$D$205)</f>
        <v>0.13186185981299295</v>
      </c>
      <c r="CJ69" s="91">
        <f>$D69^EXP(Parameter!$D$210)</f>
        <v>0.13165792958915409</v>
      </c>
      <c r="CK69" s="90">
        <f>$E69^EXP(Parameter!$D$202)</f>
        <v>3.6502224458530429E-2</v>
      </c>
      <c r="CL69" s="12">
        <f>$D69^EXP(Parameter!$D$170+Parameter!$D$177*(LN($B69/30.2*21)))</f>
        <v>0.17054410814105739</v>
      </c>
      <c r="CM69" s="12">
        <f>$D69^EXP(Parameter!$D$155+Parameter!$D$162*(LN($B69/30.2*21)))</f>
        <v>0.44466452915719135</v>
      </c>
      <c r="CN69" s="12">
        <f>$D69^EXP(Parameter!$D$171+Parameter!$D$178*(LN($B69/30.2*21)))</f>
        <v>0.16700039202696659</v>
      </c>
      <c r="CO69" s="12">
        <f>$D69^EXP(Parameter!$D$156+Parameter!$D$163*(LN($B69/30.2*21)))</f>
        <v>0.42693962777200495</v>
      </c>
      <c r="CP69" s="12">
        <f>$D69^EXP(Parameter!$D$173+Parameter!$D$180*(LN($B69/30.2*21)))</f>
        <v>0.1629249672145977</v>
      </c>
      <c r="CQ69" s="12">
        <f>$D69^EXP(Parameter!$D$158+Parameter!$D$165*(LN($B69/30.2*21)))</f>
        <v>0.47034161298345623</v>
      </c>
      <c r="CR69" s="12">
        <f>$D69^EXP(Parameter!$D$174+Parameter!$D$181*(LN($B69/30.2*21)))</f>
        <v>0.19992465887781924</v>
      </c>
      <c r="CS69" s="12">
        <f>$D69^EXP(Parameter!$D$159+Parameter!$D$166*(LN($B69/30.2*21)))</f>
        <v>0.48597572841283637</v>
      </c>
      <c r="CT69" s="12">
        <f>$D69^EXP(Parameter!$D$175+Parameter!$D$182*(LN($B69/30.2*21)))</f>
        <v>9.9092125182723603E-2</v>
      </c>
      <c r="CU69" s="12">
        <f>$D69^EXP(Parameter!$D$160+Parameter!$D$167*(LN($B69/30.2*21)))</f>
        <v>0.32229051209880683</v>
      </c>
      <c r="CV69" s="12">
        <f>$D69^EXP(Parameter!$D$172+Parameter!$D$179*(LN($B69/30.2*21)))</f>
        <v>9.0728002713379025E-2</v>
      </c>
      <c r="CW69" s="41">
        <f>$D69^EXP(Parameter!$D$157+Parameter!$D$164*(LN($B69/30.2*21)))</f>
        <v>7.600601868285338E-2</v>
      </c>
      <c r="CX69" s="12">
        <f t="shared" si="2"/>
        <v>4.513323410471793E-2</v>
      </c>
      <c r="CY69" s="85">
        <v>5.40340484677269E-2</v>
      </c>
      <c r="CZ69" s="12">
        <f t="shared" si="3"/>
        <v>0.11056944614532101</v>
      </c>
      <c r="DA69" s="85">
        <v>8.2653321290619697E-2</v>
      </c>
      <c r="DB69" s="12">
        <f t="shared" si="4"/>
        <v>8.9688802932607198E-2</v>
      </c>
      <c r="DC69" s="41">
        <v>7.1162373654480304E-2</v>
      </c>
      <c r="DD69" s="12">
        <f t="shared" si="5"/>
        <v>4.0940296153194923E-2</v>
      </c>
      <c r="DE69" s="85">
        <v>7.3301625802353304E-2</v>
      </c>
      <c r="DF69" s="12">
        <f t="shared" si="6"/>
        <v>1.2838773016740098E-2</v>
      </c>
      <c r="DG69" s="41">
        <v>1.6355203539746201E-2</v>
      </c>
      <c r="DH69" s="12">
        <f t="shared" si="7"/>
        <v>5.3866141586267229E-2</v>
      </c>
      <c r="DI69" s="41">
        <v>7.2207315833743299E-3</v>
      </c>
      <c r="DJ69" s="46">
        <v>64</v>
      </c>
      <c r="DK69" s="44">
        <v>6.9721538061489098E-3</v>
      </c>
      <c r="DL69" s="44">
        <v>1.4696466907077601E-2</v>
      </c>
      <c r="DM69" s="44">
        <v>2.5030754690151098E-2</v>
      </c>
      <c r="DN69" s="44">
        <v>2.0284658088339999E-2</v>
      </c>
      <c r="DO69" s="44">
        <v>5.1054222812622799E-2</v>
      </c>
      <c r="DP69" s="44">
        <v>4.3600468562634699E-2</v>
      </c>
      <c r="DQ69" s="44">
        <v>5.50081682603452E-2</v>
      </c>
      <c r="DR69" s="45">
        <v>0.135873510219328</v>
      </c>
      <c r="DS69" s="45">
        <v>0.190428004573793</v>
      </c>
      <c r="DT69" s="45">
        <v>0.17665029287640999</v>
      </c>
      <c r="DU69" s="45">
        <v>0.140493031903548</v>
      </c>
      <c r="DV69" s="45">
        <v>0.18447983732118101</v>
      </c>
      <c r="DW69" s="45">
        <v>0.257314230005946</v>
      </c>
      <c r="DX69" s="45">
        <v>0.158217485617341</v>
      </c>
    </row>
    <row r="70" spans="1:128">
      <c r="A70" s="43">
        <f t="shared" si="8"/>
        <v>4.9178082191780828</v>
      </c>
      <c r="B70" s="18">
        <v>66</v>
      </c>
      <c r="C70" s="12">
        <v>1430</v>
      </c>
      <c r="D70" s="12">
        <v>0.13052661735625601</v>
      </c>
      <c r="E70" s="12">
        <v>8.2678796640599708E-3</v>
      </c>
      <c r="F70" s="92">
        <f>$D70^Parameter!$D$325</f>
        <v>0.2042891422439371</v>
      </c>
      <c r="G70" s="92">
        <f>$E70^Parameter!$D$318</f>
        <v>3.1660938622544162E-2</v>
      </c>
      <c r="H70" s="92">
        <f>$D70^Parameter!$D$326</f>
        <v>0.1961368818178835</v>
      </c>
      <c r="I70" s="92">
        <f>$E70^Parameter!$D$319</f>
        <v>4.6465675387275619E-2</v>
      </c>
      <c r="J70" s="92">
        <f>$D70^Parameter!$D$328</f>
        <v>0.21191548938673874</v>
      </c>
      <c r="K70" s="92">
        <f>$E70^Parameter!$D$321</f>
        <v>0.11951037444759414</v>
      </c>
      <c r="L70" s="92">
        <f>$D70^Parameter!$D$329</f>
        <v>0.31973596254973569</v>
      </c>
      <c r="M70" s="92">
        <f>$E70^Parameter!$D$322</f>
        <v>9.5394455188858002E-2</v>
      </c>
      <c r="N70" s="92">
        <f>$D70^Parameter!$D$330</f>
        <v>0.19218357038506162</v>
      </c>
      <c r="O70" s="92">
        <f>$E70^Parameter!$D$323</f>
        <v>0.14687830728161194</v>
      </c>
      <c r="P70" s="92">
        <f>$D70^Parameter!$D$327</f>
        <v>0.14392807844929412</v>
      </c>
      <c r="Q70" s="92">
        <f>$E70^Parameter!$D$320</f>
        <v>3.2585127222925246E-2</v>
      </c>
      <c r="R70" s="12">
        <f>$D70^EXP(Parameter!$D$96+Parameter!$D$103*(($B70/30.2*21)^(1)))</f>
        <v>4.1840865998343753E-2</v>
      </c>
      <c r="S70" s="12">
        <f>$E70^EXP(Parameter!$D$81+Parameter!$D$88*($B70/30.2*21)^(-2))</f>
        <v>5.2476914799662988E-2</v>
      </c>
      <c r="T70" s="12">
        <f>$D70^EXP(Parameter!$D$97+Parameter!$D$104*(($B70*21/30.2)^(1)))</f>
        <v>0.10675657397607259</v>
      </c>
      <c r="U70" s="12">
        <f>$E70^EXP(Parameter!$D$82+Parameter!$D$89*($B70/30.2*21)^(-2))</f>
        <v>6.7831694346760799E-2</v>
      </c>
      <c r="V70" s="12">
        <f>$D70^EXP(Parameter!$D$99+Parameter!$D$106*(($B70*21/30.2)^(1)))</f>
        <v>8.5720707589475295E-2</v>
      </c>
      <c r="W70" s="12">
        <f>$E70^EXP(Parameter!$D$84+Parameter!$D$91*($B70/30.2*21)^(-2))</f>
        <v>0.15496658381249326</v>
      </c>
      <c r="X70" s="12">
        <f>$D70^EXP(Parameter!$D$100+Parameter!$D$107*(($B70*21/30.2)^(1)))</f>
        <v>3.7008279449729398E-2</v>
      </c>
      <c r="Y70" s="12">
        <f>$E70^EXP(Parameter!$D$85+Parameter!$D$92*($B70/30.2*21)^(-2))</f>
        <v>0.12246878850373269</v>
      </c>
      <c r="Z70" s="12">
        <f>$D70^EXP(Parameter!$D$101+Parameter!$D$108*(($B70*21/30.2)^(1)))</f>
        <v>1.1258226985118467E-2</v>
      </c>
      <c r="AA70" s="12">
        <f>$E70^EXP(Parameter!$D$86+Parameter!$D$93*($B70/30.2*21)^(-2))</f>
        <v>0.1479908862926867</v>
      </c>
      <c r="AB70" s="12">
        <f>$D70^EXP(Parameter!$D$98+Parameter!$D$105*(($B70*21/30.2)^(1)))</f>
        <v>5.1098330145321259E-2</v>
      </c>
      <c r="AC70" s="12">
        <f>$E70^EXP(Parameter!$D$83+Parameter!$D$90*($B70/30.2*21)^(-2))</f>
        <v>3.4790527987783974E-2</v>
      </c>
      <c r="AD70" s="87">
        <f>$D70^EXP(Parameter!$D$133+Parameter!$D$140*(($B70*21/30.2)^(-0.5))+Parameter!$D$147*((LN($B70*21/30.2))))</f>
        <v>2.1714261444005439E-2</v>
      </c>
      <c r="AE70" s="12">
        <f>$E70^EXP(Parameter!$D$111+Parameter!$D$118*(($B70*21/30.2)^(-1))+Parameter!$D$125*(($B70*21/30.2)^(-0.5)))</f>
        <v>0.15173772765480137</v>
      </c>
      <c r="AF70" s="12">
        <f>$D70^EXP(Parameter!$D$134+Parameter!$D$141*(($B70*21/30.2)^(-0.5))+Parameter!$D$148*((LN($B70*21/30.2))))</f>
        <v>7.5139463551731095E-2</v>
      </c>
      <c r="AG70" s="12">
        <f>$E70^EXP(Parameter!$D$112+Parameter!$D$119*(($B70*21/30.2)^(-1))+Parameter!$D$126*(($B70*21/30.2)^(-0.5)))</f>
        <v>7.079930188533877E-2</v>
      </c>
      <c r="AH70" s="12">
        <f>$D70^EXP(Parameter!$D$136+Parameter!$D$143*(($B70*21/30.2)^(-0.5))+Parameter!$D$150*((LN($B70*21/30.2))))</f>
        <v>3.0375775635684714E-2</v>
      </c>
      <c r="AI70" s="12">
        <f>$E70^EXP(Parameter!$D$114+Parameter!$D$121*(($B70*21/30.2)^(-1))+Parameter!$D$128*(($B70*21/30.2)^(-0.5)))</f>
        <v>2.0820193898751727E-2</v>
      </c>
      <c r="AJ70" s="12">
        <f>$D70^EXP(Parameter!$D$137+Parameter!$D$144*(($B70*21/30.2)^(-0.5))+Parameter!$D$151*((LN($B70*21/30.2))))</f>
        <v>2.9437222512658061E-2</v>
      </c>
      <c r="AK70" s="12">
        <f>$E70^EXP(Parameter!$D$115+Parameter!$D$122*(($B70*21/30.2)^(-1))+Parameter!$D$129*(($B70*21/30.2)^(-0.5)))</f>
        <v>7.1252592604174964E-2</v>
      </c>
      <c r="AL70" s="12">
        <f>$D70^EXP(Parameter!$D$138+Parameter!$D$145*(($B70*21/30.2)^(-0.5))+Parameter!$D$152*((LN($B70*21/30.2))))</f>
        <v>2.224983751254629E-4</v>
      </c>
      <c r="AM70" s="12">
        <f>$E70^EXP(Parameter!$D$116+Parameter!$D$123*(($B70*21/30.2)^(-1))+Parameter!$D$130*(($B70*21/30.2)^(-0.5)))</f>
        <v>8.0308195079388574E-3</v>
      </c>
      <c r="AN70" s="12">
        <f>$D70^EXP(Parameter!$D$135+Parameter!$D$142*(($B70*21/30.2)^(-0.5))+Parameter!$D$149*((LN($B70*21/30.2))))</f>
        <v>3.2941379259806815E-2</v>
      </c>
      <c r="AO70" s="12">
        <f>$E70^EXP(Parameter!$D$113+Parameter!$D$120*(($B70*21/30.2)^(-1))+Parameter!$D$127*(($B70*21/30.2)^(-0.5)))</f>
        <v>7.2995766251190009E-5</v>
      </c>
      <c r="AP70" s="87">
        <f>$D70^EXP(Parameter!$D$304+Parameter!$D$310*((LN($B70*21/30.2))))</f>
        <v>0.17364484411533507</v>
      </c>
      <c r="AQ70" s="88">
        <f>$E70^EXP(Parameter!$D$290+Parameter!$D$296*((LN($B70*21/30.2))))</f>
        <v>5.7463497846226785E-2</v>
      </c>
      <c r="AR70" s="12">
        <f>$D70^EXP(Parameter!$D$305+Parameter!$D$311*((LN($B70*21/30.2))))</f>
        <v>0.17149522907855941</v>
      </c>
      <c r="AS70" s="88">
        <f>$E70^EXP(Parameter!$D$291+Parameter!$D$297*((LN($B70*21/30.2))))</f>
        <v>6.8979461982961163E-2</v>
      </c>
      <c r="AT70" s="12">
        <f>$D70^EXP(Parameter!$D$305+Parameter!$D$307-Parameter!$D$306+(Parameter!$D$311+Parameter!$D$313-Parameter!$D$312)*((LN($B70*21/30.2))))</f>
        <v>0.17380946605616887</v>
      </c>
      <c r="AU70" s="88">
        <f>$E70^EXP(Parameter!$D$291+Parameter!$D$293-Parameter!$D$292+(Parameter!$D$297+Parameter!$D$299-Parameter!$D$298)*((LN($B70*21/30.2))))</f>
        <v>0.11754250263009071</v>
      </c>
      <c r="AV70" s="12">
        <f>$D70^EXP(Parameter!$D$308+Parameter!$D$314*((LN($B70*21/30.2))))</f>
        <v>0.24484773895253725</v>
      </c>
      <c r="AW70" s="88">
        <f>$E70^EXP(Parameter!$D$294+Parameter!$D$300*((LN($B70*21/30.2))))</f>
        <v>9.6794875234610236E-2</v>
      </c>
      <c r="AX70" s="12">
        <f>$D70^EXP(Parameter!$D$305+Parameter!$D$309-Parameter!$D$306+(Parameter!$D$311+Parameter!$D$315-Parameter!$D$312)*((LN($B70*21/30.2))))</f>
        <v>0.1432811935888095</v>
      </c>
      <c r="AY70" s="88">
        <f>$E70^EXP(Parameter!$D$291+Parameter!$D$295-Parameter!$D$292+(Parameter!$D$297+Parameter!$D$301-Parameter!$D$298)*((LN($B70*21/30.2))))</f>
        <v>4.6499636784147154E-2</v>
      </c>
      <c r="AZ70" s="12">
        <f>$D70^EXP(Parameter!D$305-Parameter!D$306+(Parameter!D$311-Parameter!D$312)*((LN($B70*21/30.2))))</f>
        <v>0.10941955316297032</v>
      </c>
      <c r="BA70" s="88">
        <f>$E70^EXP(Parameter!$D$291-Parameter!$D$292+(Parameter!$D$297-Parameter!$D$298)*((LN($B70*21/30.2))))</f>
        <v>6.7858217868951376E-3</v>
      </c>
      <c r="BB70" s="89">
        <f>$D70^EXP(Parameter!$D$231+Parameter!$D$238)</f>
        <v>0.21296570636534629</v>
      </c>
      <c r="BC70" s="90">
        <f>$E70^EXP(Parameter!$D$216+Parameter!$D$223)</f>
        <v>4.7574363068143416E-2</v>
      </c>
      <c r="BD70" s="91">
        <f>$D70^EXP(Parameter!$D$232+Parameter!$D$239)</f>
        <v>0.18441162671415359</v>
      </c>
      <c r="BE70" s="90">
        <f>$E70^EXP(Parameter!$D$217+Parameter!$D$224)</f>
        <v>5.7954286067818633E-2</v>
      </c>
      <c r="BF70" s="91">
        <f>$D70^EXP(Parameter!$D$234+Parameter!$D$241)</f>
        <v>0.20316722993844621</v>
      </c>
      <c r="BG70" s="91">
        <f>$E70^EXP(Parameter!$D$219+Parameter!$D$226)</f>
        <v>0.13223914977305956</v>
      </c>
      <c r="BH70" s="91">
        <f>$D70^EXP(Parameter!$D$235+Parameter!$D$242)</f>
        <v>0.29334977592084921</v>
      </c>
      <c r="BI70" s="91">
        <f>$E70^EXP(Parameter!$D$220+Parameter!$D$227)</f>
        <v>0.10357678037938742</v>
      </c>
      <c r="BJ70" s="91">
        <f>$D70^EXP(Parameter!$D$236+Parameter!$D$243)</f>
        <v>0.17821991762098355</v>
      </c>
      <c r="BK70" s="91">
        <f>$E70^EXP(Parameter!$D$221+Parameter!$D$228)</f>
        <v>0.12878437097275799</v>
      </c>
      <c r="BL70" s="91">
        <f>$D70^EXP(Parameter!$D$233+Parameter!$D$240)</f>
        <v>0.12319377218594267</v>
      </c>
      <c r="BM70" s="91">
        <f>$E70^EXP(Parameter!$D$218+Parameter!$D$225)</f>
        <v>3.063407184908274E-2</v>
      </c>
      <c r="BN70" s="90">
        <f>$D70^EXP(Parameter!$D$268+Parameter!$D$275)</f>
        <v>0.24880847302639983</v>
      </c>
      <c r="BO70" s="91">
        <f>$E70^EXP(Parameter!$D$246+Parameter!$D$253)</f>
        <v>2.66686085333925E-2</v>
      </c>
      <c r="BP70" s="91">
        <f>$D70^EXP(Parameter!$D$269+Parameter!$D$276)</f>
        <v>0.20026092877677931</v>
      </c>
      <c r="BQ70" s="91">
        <f>$E70^EXP(Parameter!$D$247+Parameter!$D$254)</f>
        <v>4.3906996772908581E-2</v>
      </c>
      <c r="BR70" s="91">
        <f>$D70^EXP(Parameter!$D$271+Parameter!$D$278)</f>
        <v>0.30997812852668755</v>
      </c>
      <c r="BS70" s="91">
        <f>$E70^EXP(Parameter!$D$249+Parameter!$D$256)</f>
        <v>0.14820793483508471</v>
      </c>
      <c r="BT70" s="91">
        <f>$D70^EXP(Parameter!$D$272+Parameter!$D$279)</f>
        <v>0.41299094608827619</v>
      </c>
      <c r="BU70" s="91">
        <f>$E70^EXP(Parameter!$D$250+Parameter!$D$257)</f>
        <v>7.7970410797210093E-2</v>
      </c>
      <c r="BV70" s="91">
        <f>$D70^EXP(Parameter!$D$273+Parameter!$D$280)</f>
        <v>0.36638049312258814</v>
      </c>
      <c r="BW70" s="91">
        <f>$E70^EXP(Parameter!$D$251+Parameter!$D$258)</f>
        <v>0.15420611838280976</v>
      </c>
      <c r="BX70" s="91">
        <f>$D70^EXP(Parameter!$D$270+Parameter!$D$277)</f>
        <v>0.18628606954214852</v>
      </c>
      <c r="BY70" s="91">
        <f>$E70^EXP(Parameter!$D$248+Parameter!$D$255)</f>
        <v>4.9038066846876893E-2</v>
      </c>
      <c r="BZ70" s="90">
        <f>$D70^EXP(Parameter!$D$208)</f>
        <v>0.20511343304047797</v>
      </c>
      <c r="CA70" s="90">
        <f>$E70^EXP(Parameter!$D$200)</f>
        <v>3.9535752308779516E-2</v>
      </c>
      <c r="CB70" s="90">
        <f>$D70^EXP(Parameter!$D$209)</f>
        <v>0.18566039912612969</v>
      </c>
      <c r="CC70" s="90">
        <f>$E70^EXP(Parameter!$D$201)</f>
        <v>5.2517901065472133E-2</v>
      </c>
      <c r="CD70" s="90">
        <f>$D70^EXP(Parameter!$D$211)</f>
        <v>0.19417785094104928</v>
      </c>
      <c r="CE70" s="90">
        <f>$E70^EXP(Parameter!$D$203)</f>
        <v>0.1151896155529913</v>
      </c>
      <c r="CF70" s="90">
        <f>$D70^EXP(Parameter!$D$212)</f>
        <v>0.29299005559786184</v>
      </c>
      <c r="CG70" s="90">
        <f>$E70^EXP(Parameter!$D$204)</f>
        <v>9.5540242838323089E-2</v>
      </c>
      <c r="CH70" s="91">
        <f>$D70^EXP(Parameter!$D$213)</f>
        <v>0.17424290389144867</v>
      </c>
      <c r="CI70" s="90">
        <f>$E70^EXP(Parameter!$D$205)</f>
        <v>0.12931284171578161</v>
      </c>
      <c r="CJ70" s="91">
        <f>$D70^EXP(Parameter!$D$210)</f>
        <v>0.12893693090711184</v>
      </c>
      <c r="CK70" s="90">
        <f>$E70^EXP(Parameter!$D$202)</f>
        <v>3.5356352764477079E-2</v>
      </c>
      <c r="CL70" s="12">
        <f>$D70^EXP(Parameter!$D$170+Parameter!$D$177*(LN($B70/30.2*21)))</f>
        <v>0.16711358420386394</v>
      </c>
      <c r="CM70" s="12">
        <f>$D70^EXP(Parameter!$D$155+Parameter!$D$162*(LN($B70/30.2*21)))</f>
        <v>0.44236781250445362</v>
      </c>
      <c r="CN70" s="12">
        <f>$D70^EXP(Parameter!$D$171+Parameter!$D$178*(LN($B70/30.2*21)))</f>
        <v>0.16376450064642661</v>
      </c>
      <c r="CO70" s="12">
        <f>$D70^EXP(Parameter!$D$156+Parameter!$D$163*(LN($B70/30.2*21)))</f>
        <v>0.42403539727335487</v>
      </c>
      <c r="CP70" s="12">
        <f>$D70^EXP(Parameter!$D$173+Parameter!$D$180*(LN($B70/30.2*21)))</f>
        <v>0.15959967008567383</v>
      </c>
      <c r="CQ70" s="12">
        <f>$D70^EXP(Parameter!$D$158+Parameter!$D$165*(LN($B70/30.2*21)))</f>
        <v>0.46699476194597167</v>
      </c>
      <c r="CR70" s="12">
        <f>$D70^EXP(Parameter!$D$174+Parameter!$D$181*(LN($B70/30.2*21)))</f>
        <v>0.19571503074656113</v>
      </c>
      <c r="CS70" s="12">
        <f>$D70^EXP(Parameter!$D$159+Parameter!$D$166*(LN($B70/30.2*21)))</f>
        <v>0.48311248459568995</v>
      </c>
      <c r="CT70" s="12">
        <f>$D70^EXP(Parameter!$D$175+Parameter!$D$182*(LN($B70/30.2*21)))</f>
        <v>9.6089097464473416E-2</v>
      </c>
      <c r="CU70" s="12">
        <f>$D70^EXP(Parameter!$D$160+Parameter!$D$167*(LN($B70/30.2*21)))</f>
        <v>0.31753561904468947</v>
      </c>
      <c r="CV70" s="12">
        <f>$D70^EXP(Parameter!$D$172+Parameter!$D$179*(LN($B70/30.2*21)))</f>
        <v>8.8159352053379048E-2</v>
      </c>
      <c r="CW70" s="41">
        <f>$D70^EXP(Parameter!$D$157+Parameter!$D$164*(LN($B70/30.2*21)))</f>
        <v>7.317377849301708E-2</v>
      </c>
      <c r="CX70" s="12">
        <f t="shared" si="2"/>
        <v>4.1840865998343753E-2</v>
      </c>
      <c r="CY70" s="85">
        <v>5.2652294907156401E-2</v>
      </c>
      <c r="CZ70" s="12">
        <f t="shared" si="3"/>
        <v>0.10675657397607259</v>
      </c>
      <c r="DA70" s="85">
        <v>8.0693357776006697E-2</v>
      </c>
      <c r="DB70" s="12">
        <f t="shared" si="4"/>
        <v>8.5720707589475295E-2</v>
      </c>
      <c r="DC70" s="41">
        <v>6.7994034430475303E-2</v>
      </c>
      <c r="DD70" s="12">
        <f t="shared" si="5"/>
        <v>3.7008279449729398E-2</v>
      </c>
      <c r="DE70" s="85">
        <v>7.0695512449084605E-2</v>
      </c>
      <c r="DF70" s="12">
        <f t="shared" si="6"/>
        <v>1.1258226985118467E-2</v>
      </c>
      <c r="DG70" s="41">
        <v>1.48690928607852E-2</v>
      </c>
      <c r="DH70" s="12">
        <f t="shared" si="7"/>
        <v>5.1098330145321259E-2</v>
      </c>
      <c r="DI70" s="41">
        <v>6.9907183920823101E-3</v>
      </c>
      <c r="DJ70" s="46">
        <v>65</v>
      </c>
      <c r="DK70" s="44">
        <v>6.6232766301337299E-3</v>
      </c>
      <c r="DL70" s="44">
        <v>1.40318559854895E-2</v>
      </c>
      <c r="DM70" s="44">
        <v>2.3990642194775001E-2</v>
      </c>
      <c r="DN70" s="44">
        <v>1.9411855014812698E-2</v>
      </c>
      <c r="DO70" s="44">
        <v>4.9202916310930801E-2</v>
      </c>
      <c r="DP70" s="44">
        <v>4.1966474434668097E-2</v>
      </c>
      <c r="DQ70" s="44">
        <v>5.3045601131385699E-2</v>
      </c>
      <c r="DR70" s="45">
        <v>0.13311284363311299</v>
      </c>
      <c r="DS70" s="45">
        <v>0.186976645526858</v>
      </c>
      <c r="DT70" s="45">
        <v>0.173359325756795</v>
      </c>
      <c r="DU70" s="45">
        <v>0.13766783067129301</v>
      </c>
      <c r="DV70" s="45">
        <v>0.18109662651736999</v>
      </c>
      <c r="DW70" s="45">
        <v>0.25320285165701201</v>
      </c>
      <c r="DX70" s="45">
        <v>0.155155516636548</v>
      </c>
    </row>
    <row r="71" spans="1:128">
      <c r="A71" s="43">
        <f t="shared" si="8"/>
        <v>4.978082191780822</v>
      </c>
      <c r="B71" s="18">
        <v>67</v>
      </c>
      <c r="C71" s="12">
        <v>1452</v>
      </c>
      <c r="D71" s="12">
        <v>0.127868471633929</v>
      </c>
      <c r="E71" s="12">
        <v>7.9015500660613702E-3</v>
      </c>
      <c r="F71" s="92">
        <f>$D71^Parameter!$D$325</f>
        <v>0.20103677553276414</v>
      </c>
      <c r="G71" s="92">
        <f>$E71^Parameter!$D$318</f>
        <v>3.0644522125096163E-2</v>
      </c>
      <c r="H71" s="92">
        <f>$D71^Parameter!$D$326</f>
        <v>0.19293489338105069</v>
      </c>
      <c r="I71" s="92">
        <f>$E71^Parameter!$D$319</f>
        <v>4.5137330398273945E-2</v>
      </c>
      <c r="J71" s="92">
        <f>$D71^Parameter!$D$328</f>
        <v>0.20861895583495785</v>
      </c>
      <c r="K71" s="92">
        <f>$E71^Parameter!$D$321</f>
        <v>0.1171349636830548</v>
      </c>
      <c r="L71" s="92">
        <f>$D71^Parameter!$D$329</f>
        <v>0.31607310699948138</v>
      </c>
      <c r="M71" s="92">
        <f>$E71^Parameter!$D$322</f>
        <v>9.3299437447142447E-2</v>
      </c>
      <c r="N71" s="92">
        <f>$D71^Parameter!$D$330</f>
        <v>0.18900722860415617</v>
      </c>
      <c r="O71" s="92">
        <f>$E71^Parameter!$D$323</f>
        <v>0.14423973588846653</v>
      </c>
      <c r="P71" s="92">
        <f>$D71^Parameter!$D$327</f>
        <v>0.1411363323693304</v>
      </c>
      <c r="Q71" s="92">
        <f>$E71^Parameter!$D$320</f>
        <v>3.154761844037797E-2</v>
      </c>
      <c r="R71" s="12">
        <f>$D71^EXP(Parameter!$D$96+Parameter!$D$103*(($B71/30.2*21)^(1)))</f>
        <v>3.8741243934416698E-2</v>
      </c>
      <c r="S71" s="12">
        <f>$E71^EXP(Parameter!$D$81+Parameter!$D$88*($B71/30.2*21)^(-2))</f>
        <v>5.1036558759494775E-2</v>
      </c>
      <c r="T71" s="12">
        <f>$D71^EXP(Parameter!$D$97+Parameter!$D$104*(($B71*21/30.2)^(1)))</f>
        <v>0.10306282581902257</v>
      </c>
      <c r="U71" s="12">
        <f>$E71^EXP(Parameter!$D$82+Parameter!$D$89*($B71/30.2*21)^(-2))</f>
        <v>6.6129396369572421E-2</v>
      </c>
      <c r="V71" s="12">
        <f>$D71^EXP(Parameter!$D$99+Parameter!$D$106*(($B71*21/30.2)^(1)))</f>
        <v>8.1898240415997803E-2</v>
      </c>
      <c r="W71" s="12">
        <f>$E71^EXP(Parameter!$D$84+Parameter!$D$91*($B71/30.2*21)^(-2))</f>
        <v>0.15226292715020054</v>
      </c>
      <c r="X71" s="12">
        <f>$D71^EXP(Parameter!$D$100+Parameter!$D$107*(($B71*21/30.2)^(1)))</f>
        <v>3.3369268513504045E-2</v>
      </c>
      <c r="Y71" s="12">
        <f>$E71^EXP(Parameter!$D$85+Parameter!$D$92*($B71/30.2*21)^(-2))</f>
        <v>0.12006410481086624</v>
      </c>
      <c r="Z71" s="12">
        <f>$D71^EXP(Parameter!$D$101+Parameter!$D$108*(($B71*21/30.2)^(1)))</f>
        <v>9.8420040669972789E-3</v>
      </c>
      <c r="AA71" s="12">
        <f>$E71^EXP(Parameter!$D$86+Parameter!$D$93*($B71/30.2*21)^(-2))</f>
        <v>0.14534076105776689</v>
      </c>
      <c r="AB71" s="12">
        <f>$D71^EXP(Parameter!$D$98+Parameter!$D$105*(($B71*21/30.2)^(1)))</f>
        <v>4.8454936424697496E-2</v>
      </c>
      <c r="AC71" s="12">
        <f>$E71^EXP(Parameter!$D$83+Parameter!$D$90*($B71/30.2*21)^(-2))</f>
        <v>3.3703027262984665E-2</v>
      </c>
      <c r="AD71" s="87">
        <f>$D71^EXP(Parameter!$D$133+Parameter!$D$140*(($B71*21/30.2)^(-0.5))+Parameter!$D$147*((LN($B71*21/30.2))))</f>
        <v>1.9812576242721827E-2</v>
      </c>
      <c r="AE71" s="12">
        <f>$E71^EXP(Parameter!$D$111+Parameter!$D$118*(($B71*21/30.2)^(-1))+Parameter!$D$125*(($B71*21/30.2)^(-0.5)))</f>
        <v>0.14999761225094307</v>
      </c>
      <c r="AF71" s="12">
        <f>$D71^EXP(Parameter!$D$134+Parameter!$D$141*(($B71*21/30.2)^(-0.5))+Parameter!$D$148*((LN($B71*21/30.2))))</f>
        <v>7.2095244673017894E-2</v>
      </c>
      <c r="AG71" s="12">
        <f>$E71^EXP(Parameter!$D$112+Parameter!$D$119*(($B71*21/30.2)^(-1))+Parameter!$D$126*(($B71*21/30.2)^(-0.5)))</f>
        <v>6.910801464633036E-2</v>
      </c>
      <c r="AH71" s="12">
        <f>$D71^EXP(Parameter!$D$136+Parameter!$D$143*(($B71*21/30.2)^(-0.5))+Parameter!$D$150*((LN($B71*21/30.2))))</f>
        <v>2.8080609395008036E-2</v>
      </c>
      <c r="AI71" s="12">
        <f>$E71^EXP(Parameter!$D$114+Parameter!$D$121*(($B71*21/30.2)^(-1))+Parameter!$D$128*(($B71*21/30.2)^(-0.5)))</f>
        <v>1.9708305023056451E-2</v>
      </c>
      <c r="AJ71" s="12">
        <f>$D71^EXP(Parameter!$D$137+Parameter!$D$144*(($B71*21/30.2)^(-0.5))+Parameter!$D$151*((LN($B71*21/30.2))))</f>
        <v>2.6805220832731062E-2</v>
      </c>
      <c r="AK71" s="12">
        <f>$E71^EXP(Parameter!$D$115+Parameter!$D$122*(($B71*21/30.2)^(-1))+Parameter!$D$129*(($B71*21/30.2)^(-0.5)))</f>
        <v>6.9303147429995604E-2</v>
      </c>
      <c r="AL71" s="12">
        <f>$D71^EXP(Parameter!$D$138+Parameter!$D$145*(($B71*21/30.2)^(-0.5))+Parameter!$D$152*((LN($B71*21/30.2))))</f>
        <v>1.6823197876892002E-4</v>
      </c>
      <c r="AM71" s="12">
        <f>$E71^EXP(Parameter!$D$116+Parameter!$D$123*(($B71*21/30.2)^(-1))+Parameter!$D$130*(($B71*21/30.2)^(-0.5)))</f>
        <v>7.4850309856884659E-3</v>
      </c>
      <c r="AN71" s="12">
        <f>$D71^EXP(Parameter!$D$135+Parameter!$D$142*(($B71*21/30.2)^(-0.5))+Parameter!$D$149*((LN($B71*21/30.2))))</f>
        <v>3.1119436049414022E-2</v>
      </c>
      <c r="AO71" s="12">
        <f>$E71^EXP(Parameter!$D$113+Parameter!$D$120*(($B71*21/30.2)^(-1))+Parameter!$D$127*(($B71*21/30.2)^(-0.5)))</f>
        <v>6.2912947086662632E-5</v>
      </c>
      <c r="AP71" s="87">
        <f>$D71^EXP(Parameter!$D$304+Parameter!$D$310*((LN($B71*21/30.2))))</f>
        <v>0.17002350150468612</v>
      </c>
      <c r="AQ71" s="88">
        <f>$E71^EXP(Parameter!$D$290+Parameter!$D$296*((LN($B71*21/30.2))))</f>
        <v>5.6280138294730324E-2</v>
      </c>
      <c r="AR71" s="12">
        <f>$D71^EXP(Parameter!$D$305+Parameter!$D$311*((LN($B71*21/30.2))))</f>
        <v>0.16824766219216786</v>
      </c>
      <c r="AS71" s="88">
        <f>$E71^EXP(Parameter!$D$291+Parameter!$D$297*((LN($B71*21/30.2))))</f>
        <v>6.7403510782533829E-2</v>
      </c>
      <c r="AT71" s="12">
        <f>$D71^EXP(Parameter!$D$305+Parameter!$D$307-Parameter!$D$306+(Parameter!$D$311+Parameter!$D$313-Parameter!$D$312)*((LN($B71*21/30.2))))</f>
        <v>0.17037272011096719</v>
      </c>
      <c r="AU71" s="88">
        <f>$E71^EXP(Parameter!$D$291+Parameter!$D$293-Parameter!$D$292+(Parameter!$D$297+Parameter!$D$299-Parameter!$D$298)*((LN($B71*21/30.2))))</f>
        <v>0.11506765556614952</v>
      </c>
      <c r="AV71" s="12">
        <f>$D71^EXP(Parameter!$D$308+Parameter!$D$314*((LN($B71*21/30.2))))</f>
        <v>0.24042567015165497</v>
      </c>
      <c r="AW71" s="88">
        <f>$E71^EXP(Parameter!$D$294+Parameter!$D$300*((LN($B71*21/30.2))))</f>
        <v>9.4710803796395515E-2</v>
      </c>
      <c r="AX71" s="12">
        <f>$D71^EXP(Parameter!$D$305+Parameter!$D$309-Parameter!$D$306+(Parameter!$D$311+Parameter!$D$315-Parameter!$D$312)*((LN($B71*21/30.2))))</f>
        <v>0.139883637957047</v>
      </c>
      <c r="AY71" s="88">
        <f>$E71^EXP(Parameter!$D$291+Parameter!$D$295-Parameter!$D$292+(Parameter!$D$297+Parameter!$D$301-Parameter!$D$298)*((LN($B71*21/30.2))))</f>
        <v>4.4448064390168053E-2</v>
      </c>
      <c r="AZ71" s="12">
        <f>$D71^EXP(Parameter!D$305-Parameter!D$306+(Parameter!D$311-Parameter!D$312)*((LN($B71*21/30.2))))</f>
        <v>0.10660701519188866</v>
      </c>
      <c r="BA71" s="88">
        <f>$E71^EXP(Parameter!$D$291-Parameter!$D$292+(Parameter!$D$297-Parameter!$D$298)*((LN($B71*21/30.2))))</f>
        <v>6.3385010660466593E-3</v>
      </c>
      <c r="BB71" s="89">
        <f>$D71^EXP(Parameter!$D$231+Parameter!$D$238)</f>
        <v>0.20966330892433382</v>
      </c>
      <c r="BC71" s="90">
        <f>$E71^EXP(Parameter!$D$216+Parameter!$D$223)</f>
        <v>4.6224623128959828E-2</v>
      </c>
      <c r="BD71" s="91">
        <f>$D71^EXP(Parameter!$D$232+Parameter!$D$239)</f>
        <v>0.18128810051955702</v>
      </c>
      <c r="BE71" s="90">
        <f>$E71^EXP(Parameter!$D$217+Parameter!$D$224)</f>
        <v>5.6415181654337059E-2</v>
      </c>
      <c r="BF71" s="91">
        <f>$D71^EXP(Parameter!$D$234+Parameter!$D$241)</f>
        <v>0.19992159940831106</v>
      </c>
      <c r="BG71" s="91">
        <f>$E71^EXP(Parameter!$D$219+Parameter!$D$226)</f>
        <v>0.12973476925589356</v>
      </c>
      <c r="BH71" s="91">
        <f>$D71^EXP(Parameter!$D$235+Parameter!$D$242)</f>
        <v>0.2897369242930648</v>
      </c>
      <c r="BI71" s="91">
        <f>$E71^EXP(Parameter!$D$220+Parameter!$D$227)</f>
        <v>0.10138088018190183</v>
      </c>
      <c r="BJ71" s="91">
        <f>$D71^EXP(Parameter!$D$236+Parameter!$D$243)</f>
        <v>0.17514081431203804</v>
      </c>
      <c r="BK71" s="91">
        <f>$E71^EXP(Parameter!$D$221+Parameter!$D$228)</f>
        <v>0.1263138126792433</v>
      </c>
      <c r="BL71" s="91">
        <f>$D71^EXP(Parameter!$D$233+Parameter!$D$240)</f>
        <v>0.12061446970235758</v>
      </c>
      <c r="BM71" s="91">
        <f>$E71^EXP(Parameter!$D$218+Parameter!$D$225)</f>
        <v>2.9641383515279385E-2</v>
      </c>
      <c r="BN71" s="90">
        <f>$D71^EXP(Parameter!$D$268+Parameter!$D$275)</f>
        <v>0.24533559056500792</v>
      </c>
      <c r="BO71" s="91">
        <f>$E71^EXP(Parameter!$D$246+Parameter!$D$253)</f>
        <v>2.5770635815468113E-2</v>
      </c>
      <c r="BP71" s="91">
        <f>$D71^EXP(Parameter!$D$269+Parameter!$D$276)</f>
        <v>0.19703303847199044</v>
      </c>
      <c r="BQ71" s="91">
        <f>$E71^EXP(Parameter!$D$247+Parameter!$D$254)</f>
        <v>4.2628973743281728E-2</v>
      </c>
      <c r="BR71" s="91">
        <f>$D71^EXP(Parameter!$D$271+Parameter!$D$278)</f>
        <v>0.30633110464473695</v>
      </c>
      <c r="BS71" s="91">
        <f>$E71^EXP(Parameter!$D$249+Parameter!$D$256)</f>
        <v>0.14555787380643007</v>
      </c>
      <c r="BT71" s="91">
        <f>$D71^EXP(Parameter!$D$272+Parameter!$D$279)</f>
        <v>0.40931694044848593</v>
      </c>
      <c r="BU71" s="91">
        <f>$E71^EXP(Parameter!$D$250+Parameter!$D$257)</f>
        <v>7.6112836510184356E-2</v>
      </c>
      <c r="BV71" s="91">
        <f>$D71^EXP(Parameter!$D$273+Parameter!$D$280)</f>
        <v>0.36268200112176829</v>
      </c>
      <c r="BW71" s="91">
        <f>$E71^EXP(Parameter!$D$251+Parameter!$D$258)</f>
        <v>0.15150560075655947</v>
      </c>
      <c r="BX71" s="91">
        <f>$D71^EXP(Parameter!$D$270+Parameter!$D$277)</f>
        <v>0.18314950958559573</v>
      </c>
      <c r="BY71" s="91">
        <f>$E71^EXP(Parameter!$D$248+Parameter!$D$255)</f>
        <v>4.7660446962775577E-2</v>
      </c>
      <c r="BZ71" s="90">
        <f>$D71^EXP(Parameter!$D$208)</f>
        <v>0.20185615658308975</v>
      </c>
      <c r="CA71" s="90">
        <f>$E71^EXP(Parameter!$D$200)</f>
        <v>3.8346942055449453E-2</v>
      </c>
      <c r="CB71" s="90">
        <f>$D71^EXP(Parameter!$D$209)</f>
        <v>0.18252816857198742</v>
      </c>
      <c r="CC71" s="90">
        <f>$E71^EXP(Parameter!$D$201)</f>
        <v>5.107560413455841E-2</v>
      </c>
      <c r="CD71" s="90">
        <f>$D71^EXP(Parameter!$D$211)</f>
        <v>0.19098847049122944</v>
      </c>
      <c r="CE71" s="90">
        <f>$E71^EXP(Parameter!$D$203)</f>
        <v>0.11286080210440623</v>
      </c>
      <c r="CF71" s="90">
        <f>$D71^EXP(Parameter!$D$212)</f>
        <v>0.28937804635075681</v>
      </c>
      <c r="CG71" s="90">
        <f>$E71^EXP(Parameter!$D$204)</f>
        <v>9.3443371921858684E-2</v>
      </c>
      <c r="CH71" s="91">
        <f>$D71^EXP(Parameter!$D$213)</f>
        <v>0.17119346751707601</v>
      </c>
      <c r="CI71" s="90">
        <f>$E71^EXP(Parameter!$D$205)</f>
        <v>0.12683705408933185</v>
      </c>
      <c r="CJ71" s="91">
        <f>$D71^EXP(Parameter!$D$210)</f>
        <v>0.12629551978062925</v>
      </c>
      <c r="CK71" s="90">
        <f>$E71^EXP(Parameter!$D$202)</f>
        <v>3.4257023196069394E-2</v>
      </c>
      <c r="CL71" s="12">
        <f>$D71^EXP(Parameter!$D$170+Parameter!$D$177*(LN($B71/30.2*21)))</f>
        <v>0.16377635600516802</v>
      </c>
      <c r="CM71" s="12">
        <f>$D71^EXP(Parameter!$D$155+Parameter!$D$162*(LN($B71/30.2*21)))</f>
        <v>0.44011715813643215</v>
      </c>
      <c r="CN71" s="12">
        <f>$D71^EXP(Parameter!$D$171+Parameter!$D$178*(LN($B71/30.2*21)))</f>
        <v>0.16061650009197131</v>
      </c>
      <c r="CO71" s="12">
        <f>$D71^EXP(Parameter!$D$156+Parameter!$D$163*(LN($B71/30.2*21)))</f>
        <v>0.42118589638373771</v>
      </c>
      <c r="CP71" s="12">
        <f>$D71^EXP(Parameter!$D$173+Parameter!$D$180*(LN($B71/30.2*21)))</f>
        <v>0.15636628567407546</v>
      </c>
      <c r="CQ71" s="12">
        <f>$D71^EXP(Parameter!$D$158+Parameter!$D$165*(LN($B71/30.2*21)))</f>
        <v>0.46370485001638029</v>
      </c>
      <c r="CR71" s="12">
        <f>$D71^EXP(Parameter!$D$174+Parameter!$D$181*(LN($B71/30.2*21)))</f>
        <v>0.19161508276011199</v>
      </c>
      <c r="CS71" s="12">
        <f>$D71^EXP(Parameter!$D$159+Parameter!$D$166*(LN($B71/30.2*21)))</f>
        <v>0.48029988117662509</v>
      </c>
      <c r="CT71" s="12">
        <f>$D71^EXP(Parameter!$D$175+Parameter!$D$182*(LN($B71/30.2*21)))</f>
        <v>9.3191556770164621E-2</v>
      </c>
      <c r="CU71" s="12">
        <f>$D71^EXP(Parameter!$D$160+Parameter!$D$167*(LN($B71/30.2*21)))</f>
        <v>0.31287539353812416</v>
      </c>
      <c r="CV71" s="12">
        <f>$D71^EXP(Parameter!$D$172+Parameter!$D$179*(LN($B71/30.2*21)))</f>
        <v>8.5679896272147602E-2</v>
      </c>
      <c r="CW71" s="41">
        <f>$D71^EXP(Parameter!$D$157+Parameter!$D$164*(LN($B71/30.2*21)))</f>
        <v>7.0456099502148664E-2</v>
      </c>
      <c r="CX71" s="12">
        <f t="shared" ref="CX71:CX134" si="9">R71</f>
        <v>3.8741243934416698E-2</v>
      </c>
      <c r="CY71" s="85">
        <v>5.1323111733440702E-2</v>
      </c>
      <c r="CZ71" s="12">
        <f t="shared" si="3"/>
        <v>0.10306282581902257</v>
      </c>
      <c r="DA71" s="85">
        <v>7.8803270722062099E-2</v>
      </c>
      <c r="DB71" s="12">
        <f t="shared" si="4"/>
        <v>8.1898240415997803E-2</v>
      </c>
      <c r="DC71" s="41">
        <v>6.4957039235319897E-2</v>
      </c>
      <c r="DD71" s="12">
        <f t="shared" si="5"/>
        <v>3.3369268513504045E-2</v>
      </c>
      <c r="DE71" s="85">
        <v>6.8188886024411005E-2</v>
      </c>
      <c r="DF71" s="12">
        <f t="shared" si="6"/>
        <v>9.8420040669972789E-3</v>
      </c>
      <c r="DG71" s="41">
        <v>1.35347302350172E-2</v>
      </c>
      <c r="DH71" s="12">
        <f t="shared" si="7"/>
        <v>4.8454936424697496E-2</v>
      </c>
      <c r="DI71" s="41">
        <v>6.7649376473724798E-3</v>
      </c>
      <c r="DJ71" s="46">
        <v>66</v>
      </c>
      <c r="DK71" s="44">
        <v>6.2947199984502199E-3</v>
      </c>
      <c r="DL71" s="44">
        <v>1.3402527908806E-2</v>
      </c>
      <c r="DM71" s="44">
        <v>2.3001604972595301E-2</v>
      </c>
      <c r="DN71" s="44">
        <v>1.8583313555152099E-2</v>
      </c>
      <c r="DO71" s="44">
        <v>4.7431693109224203E-2</v>
      </c>
      <c r="DP71" s="44">
        <v>4.0405377519849101E-2</v>
      </c>
      <c r="DQ71" s="44">
        <v>5.1166646249019503E-2</v>
      </c>
      <c r="DR71" s="45">
        <v>0.13043258118135601</v>
      </c>
      <c r="DS71" s="45">
        <v>0.183616425741008</v>
      </c>
      <c r="DT71" s="45">
        <v>0.17015735162258699</v>
      </c>
      <c r="DU71" s="45">
        <v>0.13492419328330399</v>
      </c>
      <c r="DV71" s="45">
        <v>0.177803670736291</v>
      </c>
      <c r="DW71" s="45">
        <v>0.249188693514454</v>
      </c>
      <c r="DX71" s="45">
        <v>0.152179100442212</v>
      </c>
    </row>
    <row r="72" spans="1:128">
      <c r="A72" s="43">
        <f t="shared" si="8"/>
        <v>5.0383561643835613</v>
      </c>
      <c r="B72" s="18">
        <v>68</v>
      </c>
      <c r="C72" s="12">
        <v>1474</v>
      </c>
      <c r="D72" s="12">
        <v>0.12528701451381499</v>
      </c>
      <c r="E72" s="12">
        <v>7.5547228969437301E-3</v>
      </c>
      <c r="F72" s="92">
        <f>$D72^Parameter!$D$325</f>
        <v>0.19786397388919574</v>
      </c>
      <c r="G72" s="92">
        <f>$E72^Parameter!$D$318</f>
        <v>2.9669986470978984E-2</v>
      </c>
      <c r="H72" s="92">
        <f>$D72^Parameter!$D$326</f>
        <v>0.18981251709899696</v>
      </c>
      <c r="I72" s="92">
        <f>$E72^Parameter!$D$319</f>
        <v>4.3859115102383661E-2</v>
      </c>
      <c r="J72" s="92">
        <f>$D72^Parameter!$D$328</f>
        <v>0.20540188179808075</v>
      </c>
      <c r="K72" s="92">
        <f>$E72^Parameter!$D$321</f>
        <v>0.11482879645172775</v>
      </c>
      <c r="L72" s="92">
        <f>$D72^Parameter!$D$329</f>
        <v>0.31248371840568817</v>
      </c>
      <c r="M72" s="92">
        <f>$E72^Parameter!$D$322</f>
        <v>9.1269796929761102E-2</v>
      </c>
      <c r="N72" s="92">
        <f>$D72^Parameter!$D$330</f>
        <v>0.18591049576152235</v>
      </c>
      <c r="O72" s="92">
        <f>$E72^Parameter!$D$323</f>
        <v>0.1416731061173879</v>
      </c>
      <c r="P72" s="92">
        <f>$D72^Parameter!$D$327</f>
        <v>0.13842246205944025</v>
      </c>
      <c r="Q72" s="92">
        <f>$E72^Parameter!$D$320</f>
        <v>3.0552590348813823E-2</v>
      </c>
      <c r="R72" s="12">
        <f>$D72^EXP(Parameter!$D$96+Parameter!$D$103*(($B72/30.2*21)^(1)))</f>
        <v>3.5826622197366771E-2</v>
      </c>
      <c r="S72" s="12">
        <f>$E72^EXP(Parameter!$D$81+Parameter!$D$88*($B72/30.2*21)^(-2))</f>
        <v>4.9648921691145029E-2</v>
      </c>
      <c r="T72" s="12">
        <f>$D72^EXP(Parameter!$D$97+Parameter!$D$104*(($B72*21/30.2)^(1)))</f>
        <v>9.9484623052197213E-2</v>
      </c>
      <c r="U72" s="12">
        <f>$E72^EXP(Parameter!$D$82+Parameter!$D$89*($B72/30.2*21)^(-2))</f>
        <v>6.4485467165293631E-2</v>
      </c>
      <c r="V72" s="12">
        <f>$D72^EXP(Parameter!$D$99+Parameter!$D$106*(($B72*21/30.2)^(1)))</f>
        <v>7.8217193529626916E-2</v>
      </c>
      <c r="W72" s="12">
        <f>$E72^EXP(Parameter!$D$84+Parameter!$D$91*($B72/30.2*21)^(-2))</f>
        <v>0.1496315579645548</v>
      </c>
      <c r="X72" s="12">
        <f>$D72^EXP(Parameter!$D$100+Parameter!$D$107*(($B72*21/30.2)^(1)))</f>
        <v>3.0010102965439454E-2</v>
      </c>
      <c r="Y72" s="12">
        <f>$E72^EXP(Parameter!$D$85+Parameter!$D$92*($B72/30.2*21)^(-2))</f>
        <v>0.11772891816047459</v>
      </c>
      <c r="Z72" s="12">
        <f>$D72^EXP(Parameter!$D$101+Parameter!$D$108*(($B72*21/30.2)^(1)))</f>
        <v>8.5769635565236223E-3</v>
      </c>
      <c r="AA72" s="12">
        <f>$E72^EXP(Parameter!$D$86+Parameter!$D$93*($B72/30.2*21)^(-2))</f>
        <v>0.14276277413057456</v>
      </c>
      <c r="AB72" s="12">
        <f>$D72^EXP(Parameter!$D$98+Parameter!$D$105*(($B72*21/30.2)^(1)))</f>
        <v>4.5931138401517649E-2</v>
      </c>
      <c r="AC72" s="12">
        <f>$E72^EXP(Parameter!$D$83+Parameter!$D$90*($B72/30.2*21)^(-2))</f>
        <v>3.2659440506888716E-2</v>
      </c>
      <c r="AD72" s="87">
        <f>$D72^EXP(Parameter!$D$133+Parameter!$D$140*(($B72*21/30.2)^(-0.5))+Parameter!$D$147*((LN($B72*21/30.2))))</f>
        <v>1.8062350778662126E-2</v>
      </c>
      <c r="AE72" s="12">
        <f>$E72^EXP(Parameter!$D$111+Parameter!$D$118*(($B72*21/30.2)^(-1))+Parameter!$D$125*(($B72*21/30.2)^(-0.5)))</f>
        <v>0.1482978297708174</v>
      </c>
      <c r="AF72" s="12">
        <f>$D72^EXP(Parameter!$D$134+Parameter!$D$141*(($B72*21/30.2)^(-0.5))+Parameter!$D$148*((LN($B72*21/30.2))))</f>
        <v>6.9175604020800655E-2</v>
      </c>
      <c r="AG72" s="12">
        <f>$E72^EXP(Parameter!$D$112+Parameter!$D$119*(($B72*21/30.2)^(-1))+Parameter!$D$126*(($B72*21/30.2)^(-0.5)))</f>
        <v>6.7473046629591721E-2</v>
      </c>
      <c r="AH72" s="12">
        <f>$D72^EXP(Parameter!$D$136+Parameter!$D$143*(($B72*21/30.2)^(-0.5))+Parameter!$D$150*((LN($B72*21/30.2))))</f>
        <v>2.5943610371931099E-2</v>
      </c>
      <c r="AI72" s="12">
        <f>$E72^EXP(Parameter!$D$114+Parameter!$D$121*(($B72*21/30.2)^(-1))+Parameter!$D$128*(($B72*21/30.2)^(-0.5)))</f>
        <v>1.8661144303222424E-2</v>
      </c>
      <c r="AJ72" s="12">
        <f>$D72^EXP(Parameter!$D$137+Parameter!$D$144*(($B72*21/30.2)^(-0.5))+Parameter!$D$151*((LN($B72*21/30.2))))</f>
        <v>2.4381650718011755E-2</v>
      </c>
      <c r="AK72" s="12">
        <f>$E72^EXP(Parameter!$D$115+Parameter!$D$122*(($B72*21/30.2)^(-1))+Parameter!$D$129*(($B72*21/30.2)^(-0.5)))</f>
        <v>6.7423039905053023E-2</v>
      </c>
      <c r="AL72" s="12">
        <f>$D72^EXP(Parameter!$D$138+Parameter!$D$145*(($B72*21/30.2)^(-0.5))+Parameter!$D$152*((LN($B72*21/30.2))))</f>
        <v>1.2652902180456608E-4</v>
      </c>
      <c r="AM72" s="12">
        <f>$E72^EXP(Parameter!$D$116+Parameter!$D$123*(($B72*21/30.2)^(-1))+Parameter!$D$130*(($B72*21/30.2)^(-0.5)))</f>
        <v>6.9788964857908191E-3</v>
      </c>
      <c r="AN72" s="12">
        <f>$D72^EXP(Parameter!$D$135+Parameter!$D$142*(($B72*21/30.2)^(-0.5))+Parameter!$D$149*((LN($B72*21/30.2))))</f>
        <v>2.9397982336412061E-2</v>
      </c>
      <c r="AO72" s="12">
        <f>$E72^EXP(Parameter!$D$113+Parameter!$D$120*(($B72*21/30.2)^(-1))+Parameter!$D$127*(($B72*21/30.2)^(-0.5)))</f>
        <v>5.4256262241223837E-5</v>
      </c>
      <c r="AP72" s="87">
        <f>$D72^EXP(Parameter!$D$304+Parameter!$D$310*((LN($B72*21/30.2))))</f>
        <v>0.16649964656457081</v>
      </c>
      <c r="AQ72" s="88">
        <f>$E72^EXP(Parameter!$D$290+Parameter!$D$296*((LN($B72*21/30.2))))</f>
        <v>5.5135874059014801E-2</v>
      </c>
      <c r="AR72" s="12">
        <f>$D72^EXP(Parameter!$D$305+Parameter!$D$311*((LN($B72*21/30.2))))</f>
        <v>0.16508612932016237</v>
      </c>
      <c r="AS72" s="88">
        <f>$E72^EXP(Parameter!$D$291+Parameter!$D$297*((LN($B72*21/30.2))))</f>
        <v>6.5879871558936431E-2</v>
      </c>
      <c r="AT72" s="12">
        <f>$D72^EXP(Parameter!$D$305+Parameter!$D$307-Parameter!$D$306+(Parameter!$D$311+Parameter!$D$313-Parameter!$D$312)*((LN($B72*21/30.2))))</f>
        <v>0.16702741916539246</v>
      </c>
      <c r="AU72" s="88">
        <f>$E72^EXP(Parameter!$D$291+Parameter!$D$293-Parameter!$D$292+(Parameter!$D$297+Parameter!$D$299-Parameter!$D$298)*((LN($B72*21/30.2))))</f>
        <v>0.11266621983934992</v>
      </c>
      <c r="AV72" s="12">
        <f>$D72^EXP(Parameter!$D$308+Parameter!$D$314*((LN($B72*21/30.2))))</f>
        <v>0.23610560131509578</v>
      </c>
      <c r="AW72" s="88">
        <f>$E72^EXP(Parameter!$D$294+Parameter!$D$300*((LN($B72*21/30.2))))</f>
        <v>9.2691248174729457E-2</v>
      </c>
      <c r="AX72" s="12">
        <f>$D72^EXP(Parameter!$D$305+Parameter!$D$309-Parameter!$D$306+(Parameter!$D$311+Parameter!$D$315-Parameter!$D$312)*((LN($B72*21/30.2))))</f>
        <v>0.13658589866608498</v>
      </c>
      <c r="AY72" s="88">
        <f>$E72^EXP(Parameter!$D$291+Parameter!$D$295-Parameter!$D$292+(Parameter!$D$297+Parameter!$D$301-Parameter!$D$298)*((LN($B72*21/30.2))))</f>
        <v>4.2492800290008265E-2</v>
      </c>
      <c r="AZ72" s="12">
        <f>$D72^EXP(Parameter!D$305-Parameter!D$306+(Parameter!D$311-Parameter!D$312)*((LN($B72*21/30.2))))</f>
        <v>0.10388460860290277</v>
      </c>
      <c r="BA72" s="88">
        <f>$E72^EXP(Parameter!$D$291-Parameter!$D$292+(Parameter!$D$297-Parameter!$D$298)*((LN($B72*21/30.2))))</f>
        <v>5.9223793697534746E-3</v>
      </c>
      <c r="BB72" s="89">
        <f>$D72^EXP(Parameter!$D$231+Parameter!$D$238)</f>
        <v>0.20644035204776653</v>
      </c>
      <c r="BC72" s="90">
        <f>$E72^EXP(Parameter!$D$216+Parameter!$D$223)</f>
        <v>4.4925532199771953E-2</v>
      </c>
      <c r="BD72" s="91">
        <f>$D72^EXP(Parameter!$D$232+Parameter!$D$239)</f>
        <v>0.17824412401098941</v>
      </c>
      <c r="BE72" s="90">
        <f>$E72^EXP(Parameter!$D$217+Parameter!$D$224)</f>
        <v>5.4931079709009678E-2</v>
      </c>
      <c r="BF72" s="91">
        <f>$D72^EXP(Parameter!$D$234+Parameter!$D$241)</f>
        <v>0.19675554456956898</v>
      </c>
      <c r="BG72" s="91">
        <f>$E72^EXP(Parameter!$D$219+Parameter!$D$226)</f>
        <v>0.12730107612370262</v>
      </c>
      <c r="BH72" s="91">
        <f>$D72^EXP(Parameter!$D$235+Parameter!$D$242)</f>
        <v>0.28619960318354848</v>
      </c>
      <c r="BI72" s="91">
        <f>$E72^EXP(Parameter!$D$220+Parameter!$D$227)</f>
        <v>9.9251858072041524E-2</v>
      </c>
      <c r="BJ72" s="91">
        <f>$D72^EXP(Parameter!$D$236+Parameter!$D$243)</f>
        <v>0.17214116017648901</v>
      </c>
      <c r="BK72" s="91">
        <f>$E72^EXP(Parameter!$D$221+Parameter!$D$228)</f>
        <v>0.12391358483706612</v>
      </c>
      <c r="BL72" s="91">
        <f>$D72^EXP(Parameter!$D$233+Parameter!$D$240)</f>
        <v>0.1181110378373727</v>
      </c>
      <c r="BM72" s="91">
        <f>$E72^EXP(Parameter!$D$218+Parameter!$D$225)</f>
        <v>2.8689893442836616E-2</v>
      </c>
      <c r="BN72" s="90">
        <f>$D72^EXP(Parameter!$D$268+Parameter!$D$275)</f>
        <v>0.24194094139532449</v>
      </c>
      <c r="BO72" s="91">
        <f>$E72^EXP(Parameter!$D$246+Parameter!$D$253)</f>
        <v>2.4911052044794723E-2</v>
      </c>
      <c r="BP72" s="91">
        <f>$D72^EXP(Parameter!$D$269+Parameter!$D$276)</f>
        <v>0.19388474531043401</v>
      </c>
      <c r="BQ72" s="91">
        <f>$E72^EXP(Parameter!$D$247+Parameter!$D$254)</f>
        <v>4.1399836331193596E-2</v>
      </c>
      <c r="BR72" s="91">
        <f>$D72^EXP(Parameter!$D$271+Parameter!$D$278)</f>
        <v>0.30275834440522259</v>
      </c>
      <c r="BS72" s="91">
        <f>$E72^EXP(Parameter!$D$249+Parameter!$D$256)</f>
        <v>0.1429798491577367</v>
      </c>
      <c r="BT72" s="91">
        <f>$D72^EXP(Parameter!$D$272+Parameter!$D$279)</f>
        <v>0.40570734328303765</v>
      </c>
      <c r="BU72" s="91">
        <f>$E72^EXP(Parameter!$D$250+Parameter!$D$257)</f>
        <v>7.4316640503268291E-2</v>
      </c>
      <c r="BV72" s="91">
        <f>$D72^EXP(Parameter!$D$273+Parameter!$D$280)</f>
        <v>0.35905272203420918</v>
      </c>
      <c r="BW72" s="91">
        <f>$E72^EXP(Parameter!$D$251+Parameter!$D$258)</f>
        <v>0.14887751055091333</v>
      </c>
      <c r="BX72" s="91">
        <f>$D72^EXP(Parameter!$D$270+Parameter!$D$277)</f>
        <v>0.18009252023777444</v>
      </c>
      <c r="BY72" s="91">
        <f>$E72^EXP(Parameter!$D$248+Parameter!$D$255)</f>
        <v>4.6334144309374825E-2</v>
      </c>
      <c r="BZ72" s="90">
        <f>$D72^EXP(Parameter!$D$208)</f>
        <v>0.19867843656894169</v>
      </c>
      <c r="CA72" s="90">
        <f>$E72^EXP(Parameter!$D$200)</f>
        <v>3.7204732151972911E-2</v>
      </c>
      <c r="CB72" s="90">
        <f>$D72^EXP(Parameter!$D$209)</f>
        <v>0.17947550212178293</v>
      </c>
      <c r="CC72" s="90">
        <f>$E72^EXP(Parameter!$D$201)</f>
        <v>4.9686138002976714E-2</v>
      </c>
      <c r="CD72" s="90">
        <f>$D72^EXP(Parameter!$D$211)</f>
        <v>0.18787870279919278</v>
      </c>
      <c r="CE72" s="90">
        <f>$E72^EXP(Parameter!$D$203)</f>
        <v>0.11060065681442234</v>
      </c>
      <c r="CF72" s="90">
        <f>$D72^EXP(Parameter!$D$212)</f>
        <v>0.28584159366702638</v>
      </c>
      <c r="CG72" s="90">
        <f>$E72^EXP(Parameter!$D$204)</f>
        <v>9.1411906881270807E-2</v>
      </c>
      <c r="CH72" s="91">
        <f>$D72^EXP(Parameter!$D$213)</f>
        <v>0.16822338926425817</v>
      </c>
      <c r="CI72" s="90">
        <f>$E72^EXP(Parameter!$D$205)</f>
        <v>0.12443165313118672</v>
      </c>
      <c r="CJ72" s="91">
        <f>$D72^EXP(Parameter!$D$210)</f>
        <v>0.123730630683137</v>
      </c>
      <c r="CK72" s="90">
        <f>$E72^EXP(Parameter!$D$202)</f>
        <v>3.3201895822052373E-2</v>
      </c>
      <c r="CL72" s="12">
        <f>$D72^EXP(Parameter!$D$170+Parameter!$D$177*(LN($B72/30.2*21)))</f>
        <v>0.16052914450698236</v>
      </c>
      <c r="CM72" s="12">
        <f>$D72^EXP(Parameter!$D$155+Parameter!$D$162*(LN($B72/30.2*21)))</f>
        <v>0.4379110556683346</v>
      </c>
      <c r="CN72" s="12">
        <f>$D72^EXP(Parameter!$D$171+Parameter!$D$178*(LN($B72/30.2*21)))</f>
        <v>0.15755324502197293</v>
      </c>
      <c r="CO72" s="12">
        <f>$D72^EXP(Parameter!$D$156+Parameter!$D$163*(LN($B72/30.2*21)))</f>
        <v>0.41838943909692972</v>
      </c>
      <c r="CP72" s="12">
        <f>$D72^EXP(Parameter!$D$173+Parameter!$D$180*(LN($B72/30.2*21)))</f>
        <v>0.15322153074385045</v>
      </c>
      <c r="CQ72" s="12">
        <f>$D72^EXP(Parameter!$D$158+Parameter!$D$165*(LN($B72/30.2*21)))</f>
        <v>0.46047028735031958</v>
      </c>
      <c r="CR72" s="12">
        <f>$D72^EXP(Parameter!$D$174+Parameter!$D$181*(LN($B72/30.2*21)))</f>
        <v>0.18762132490529002</v>
      </c>
      <c r="CS72" s="12">
        <f>$D72^EXP(Parameter!$D$159+Parameter!$D$166*(LN($B72/30.2*21)))</f>
        <v>0.47753642051307782</v>
      </c>
      <c r="CT72" s="12">
        <f>$D72^EXP(Parameter!$D$175+Parameter!$D$182*(LN($B72/30.2*21)))</f>
        <v>9.0395233115011464E-2</v>
      </c>
      <c r="CU72" s="12">
        <f>$D72^EXP(Parameter!$D$160+Parameter!$D$167*(LN($B72/30.2*21)))</f>
        <v>0.30830736250102575</v>
      </c>
      <c r="CV72" s="12">
        <f>$D72^EXP(Parameter!$D$172+Parameter!$D$179*(LN($B72/30.2*21)))</f>
        <v>8.328590847747637E-2</v>
      </c>
      <c r="CW72" s="41">
        <f>$D72^EXP(Parameter!$D$157+Parameter!$D$164*(LN($B72/30.2*21)))</f>
        <v>6.7847957435230033E-2</v>
      </c>
      <c r="CX72" s="12">
        <f t="shared" si="9"/>
        <v>3.5826622197366771E-2</v>
      </c>
      <c r="CY72" s="85">
        <v>5.0044393499795697E-2</v>
      </c>
      <c r="CZ72" s="12">
        <f t="shared" si="3"/>
        <v>9.9484623052197213E-2</v>
      </c>
      <c r="DA72" s="85">
        <v>7.6980391489211403E-2</v>
      </c>
      <c r="DB72" s="12">
        <f t="shared" si="4"/>
        <v>7.8217193529626916E-2</v>
      </c>
      <c r="DC72" s="41">
        <v>6.2046646036861303E-2</v>
      </c>
      <c r="DD72" s="12">
        <f t="shared" si="5"/>
        <v>3.0010102965439454E-2</v>
      </c>
      <c r="DE72" s="85">
        <v>6.5777971512476704E-2</v>
      </c>
      <c r="DF72" s="12">
        <f t="shared" si="6"/>
        <v>8.5769635565236223E-3</v>
      </c>
      <c r="DG72" s="41">
        <v>1.2338828868031001E-2</v>
      </c>
      <c r="DH72" s="12">
        <f t="shared" si="7"/>
        <v>4.5931138401517649E-2</v>
      </c>
      <c r="DI72" s="41">
        <v>6.5437255837249401E-3</v>
      </c>
      <c r="DJ72" s="46">
        <v>67</v>
      </c>
      <c r="DK72" s="44">
        <v>5.9851272023346801E-3</v>
      </c>
      <c r="DL72" s="44">
        <v>1.28063203573551E-2</v>
      </c>
      <c r="DM72" s="44">
        <v>2.2060732098334299E-2</v>
      </c>
      <c r="DN72" s="44">
        <v>1.7796434147206702E-2</v>
      </c>
      <c r="DO72" s="44">
        <v>4.5736504193263798E-2</v>
      </c>
      <c r="DP72" s="44">
        <v>3.8913382268548E-2</v>
      </c>
      <c r="DQ72" s="44">
        <v>4.9367137348670598E-2</v>
      </c>
      <c r="DR72" s="45">
        <v>0.12782961853604499</v>
      </c>
      <c r="DS72" s="45">
        <v>0.18034412138245301</v>
      </c>
      <c r="DT72" s="45">
        <v>0.167041154363129</v>
      </c>
      <c r="DU72" s="45">
        <v>0.13225899500303301</v>
      </c>
      <c r="DV72" s="45">
        <v>0.17459774786850901</v>
      </c>
      <c r="DW72" s="45">
        <v>0.245268649431581</v>
      </c>
      <c r="DX72" s="45">
        <v>0.14928505339065501</v>
      </c>
    </row>
    <row r="73" spans="1:128">
      <c r="A73" s="43">
        <f t="shared" si="8"/>
        <v>5.0986301369863014</v>
      </c>
      <c r="B73" s="18">
        <v>69</v>
      </c>
      <c r="C73" s="12">
        <v>1496</v>
      </c>
      <c r="D73" s="12">
        <v>0.12277933051600699</v>
      </c>
      <c r="E73" s="12">
        <v>7.2261804633203296E-3</v>
      </c>
      <c r="F73" s="92">
        <f>$D73^Parameter!$D$325</f>
        <v>0.19476804434113737</v>
      </c>
      <c r="G73" s="92">
        <f>$E73^Parameter!$D$318</f>
        <v>2.873520755055943E-2</v>
      </c>
      <c r="H73" s="92">
        <f>$D73^Parameter!$D$326</f>
        <v>0.18676702834275805</v>
      </c>
      <c r="I73" s="92">
        <f>$E73^Parameter!$D$319</f>
        <v>4.2628655380081162E-2</v>
      </c>
      <c r="J73" s="92">
        <f>$D73^Parameter!$D$328</f>
        <v>0.2022616048539661</v>
      </c>
      <c r="K73" s="92">
        <f>$E73^Parameter!$D$321</f>
        <v>0.11258916540636468</v>
      </c>
      <c r="L73" s="92">
        <f>$D73^Parameter!$D$329</f>
        <v>0.30896561283599466</v>
      </c>
      <c r="M73" s="92">
        <f>$E73^Parameter!$D$322</f>
        <v>8.9302848860305997E-2</v>
      </c>
      <c r="N73" s="92">
        <f>$D73^Parameter!$D$330</f>
        <v>0.18289063229585265</v>
      </c>
      <c r="O73" s="92">
        <f>$E73^Parameter!$D$323</f>
        <v>0.13917573428246946</v>
      </c>
      <c r="P73" s="92">
        <f>$D73^Parameter!$D$327</f>
        <v>0.13578357798496307</v>
      </c>
      <c r="Q73" s="92">
        <f>$E73^Parameter!$D$320</f>
        <v>2.9597899112629042E-2</v>
      </c>
      <c r="R73" s="12">
        <f>$D73^EXP(Parameter!$D$96+Parameter!$D$103*(($B73/30.2*21)^(1)))</f>
        <v>3.308934519284297E-2</v>
      </c>
      <c r="S73" s="12">
        <f>$E73^EXP(Parameter!$D$81+Parameter!$D$88*($B73/30.2*21)^(-2))</f>
        <v>4.8311565794874861E-2</v>
      </c>
      <c r="T73" s="12">
        <f>$D73^EXP(Parameter!$D$97+Parameter!$D$104*(($B73*21/30.2)^(1)))</f>
        <v>9.601851026469517E-2</v>
      </c>
      <c r="U73" s="12">
        <f>$E73^EXP(Parameter!$D$82+Parameter!$D$89*($B73/30.2*21)^(-2))</f>
        <v>6.2897337523868682E-2</v>
      </c>
      <c r="V73" s="12">
        <f>$D73^EXP(Parameter!$D$99+Parameter!$D$106*(($B73*21/30.2)^(1)))</f>
        <v>7.4673457415899702E-2</v>
      </c>
      <c r="W73" s="12">
        <f>$E73^EXP(Parameter!$D$84+Parameter!$D$91*($B73/30.2*21)^(-2))</f>
        <v>0.14706981807591546</v>
      </c>
      <c r="X73" s="12">
        <f>$D73^EXP(Parameter!$D$100+Parameter!$D$107*(($B73*21/30.2)^(1)))</f>
        <v>2.6917443497978998E-2</v>
      </c>
      <c r="Y73" s="12">
        <f>$E73^EXP(Parameter!$D$85+Parameter!$D$92*($B73/30.2*21)^(-2))</f>
        <v>0.11546052912485899</v>
      </c>
      <c r="Z73" s="12">
        <f>$D73^EXP(Parameter!$D$101+Parameter!$D$108*(($B73*21/30.2)^(1)))</f>
        <v>7.4505589731466452E-3</v>
      </c>
      <c r="AA73" s="12">
        <f>$E73^EXP(Parameter!$D$86+Parameter!$D$93*($B73/30.2*21)^(-2))</f>
        <v>0.14025423620705621</v>
      </c>
      <c r="AB73" s="12">
        <f>$D73^EXP(Parameter!$D$98+Parameter!$D$105*(($B73*21/30.2)^(1)))</f>
        <v>4.3522281141091322E-2</v>
      </c>
      <c r="AC73" s="12">
        <f>$E73^EXP(Parameter!$D$83+Parameter!$D$90*($B73/30.2*21)^(-2))</f>
        <v>3.165757503589809E-2</v>
      </c>
      <c r="AD73" s="87">
        <f>$D73^EXP(Parameter!$D$133+Parameter!$D$140*(($B73*21/30.2)^(-0.5))+Parameter!$D$147*((LN($B73*21/30.2))))</f>
        <v>1.645306739695503E-2</v>
      </c>
      <c r="AE73" s="12">
        <f>$E73^EXP(Parameter!$D$111+Parameter!$D$118*(($B73*21/30.2)^(-1))+Parameter!$D$125*(($B73*21/30.2)^(-0.5)))</f>
        <v>0.14663691374861634</v>
      </c>
      <c r="AF73" s="12">
        <f>$D73^EXP(Parameter!$D$134+Parameter!$D$141*(($B73*21/30.2)^(-0.5))+Parameter!$D$148*((LN($B73*21/30.2))))</f>
        <v>6.6375413183283327E-2</v>
      </c>
      <c r="AG73" s="12">
        <f>$E73^EXP(Parameter!$D$112+Parameter!$D$119*(($B73*21/30.2)^(-1))+Parameter!$D$126*(($B73*21/30.2)^(-0.5)))</f>
        <v>6.5891958840489401E-2</v>
      </c>
      <c r="AH73" s="12">
        <f>$D73^EXP(Parameter!$D$136+Parameter!$D$143*(($B73*21/30.2)^(-0.5))+Parameter!$D$150*((LN($B73*21/30.2))))</f>
        <v>2.395525657884829E-2</v>
      </c>
      <c r="AI73" s="12">
        <f>$E73^EXP(Parameter!$D$114+Parameter!$D$121*(($B73*21/30.2)^(-1))+Parameter!$D$128*(($B73*21/30.2)^(-0.5)))</f>
        <v>1.7674643271803004E-2</v>
      </c>
      <c r="AJ73" s="12">
        <f>$D73^EXP(Parameter!$D$137+Parameter!$D$144*(($B73*21/30.2)^(-0.5))+Parameter!$D$151*((LN($B73*21/30.2))))</f>
        <v>2.2152825744860015E-2</v>
      </c>
      <c r="AK73" s="12">
        <f>$E73^EXP(Parameter!$D$115+Parameter!$D$122*(($B73*21/30.2)^(-1))+Parameter!$D$129*(($B73*21/30.2)^(-0.5)))</f>
        <v>6.5609206888237792E-2</v>
      </c>
      <c r="AL73" s="12">
        <f>$D73^EXP(Parameter!$D$138+Parameter!$D$145*(($B73*21/30.2)^(-0.5))+Parameter!$D$152*((LN($B73*21/30.2))))</f>
        <v>9.4658460137090513E-5</v>
      </c>
      <c r="AM73" s="12">
        <f>$E73^EXP(Parameter!$D$116+Parameter!$D$123*(($B73*21/30.2)^(-1))+Parameter!$D$130*(($B73*21/30.2)^(-0.5)))</f>
        <v>6.5093557836023094E-3</v>
      </c>
      <c r="AN73" s="12">
        <f>$D73^EXP(Parameter!$D$135+Parameter!$D$142*(($B73*21/30.2)^(-0.5))+Parameter!$D$149*((LN($B73*21/30.2))))</f>
        <v>2.777151905599019E-2</v>
      </c>
      <c r="AO73" s="12">
        <f>$E73^EXP(Parameter!$D$113+Parameter!$D$120*(($B73*21/30.2)^(-1))+Parameter!$D$127*(($B73*21/30.2)^(-0.5)))</f>
        <v>4.6819469149691454E-5</v>
      </c>
      <c r="AP73" s="87">
        <f>$D73^EXP(Parameter!$D$304+Parameter!$D$310*((LN($B73*21/30.2))))</f>
        <v>0.16306998145753099</v>
      </c>
      <c r="AQ73" s="88">
        <f>$E73^EXP(Parameter!$D$290+Parameter!$D$296*((LN($B73*21/30.2))))</f>
        <v>5.4028939609330612E-2</v>
      </c>
      <c r="AR73" s="12">
        <f>$D73^EXP(Parameter!$D$305+Parameter!$D$311*((LN($B73*21/30.2))))</f>
        <v>0.16200762756863843</v>
      </c>
      <c r="AS73" s="88">
        <f>$E73^EXP(Parameter!$D$291+Parameter!$D$297*((LN($B73*21/30.2))))</f>
        <v>6.4406248991067061E-2</v>
      </c>
      <c r="AT73" s="12">
        <f>$D73^EXP(Parameter!$D$305+Parameter!$D$307-Parameter!$D$306+(Parameter!$D$311+Parameter!$D$313-Parameter!$D$312)*((LN($B73*21/30.2))))</f>
        <v>0.16377042498260447</v>
      </c>
      <c r="AU73" s="88">
        <f>$E73^EXP(Parameter!$D$291+Parameter!$D$293-Parameter!$D$292+(Parameter!$D$297+Parameter!$D$299-Parameter!$D$298)*((LN($B73*21/30.2))))</f>
        <v>0.1103353300312948</v>
      </c>
      <c r="AV73" s="12">
        <f>$D73^EXP(Parameter!$D$308+Parameter!$D$314*((LN($B73*21/30.2))))</f>
        <v>0.231884580189404</v>
      </c>
      <c r="AW73" s="88">
        <f>$E73^EXP(Parameter!$D$294+Parameter!$D$300*((LN($B73*21/30.2))))</f>
        <v>9.0733564980663872E-2</v>
      </c>
      <c r="AX73" s="12">
        <f>$D73^EXP(Parameter!$D$305+Parameter!$D$309-Parameter!$D$306+(Parameter!$D$311+Parameter!$D$315-Parameter!$D$312)*((LN($B73*21/30.2))))</f>
        <v>0.13338440410657076</v>
      </c>
      <c r="AY73" s="88">
        <f>$E73^EXP(Parameter!$D$291+Parameter!$D$295-Parameter!$D$292+(Parameter!$D$297+Parameter!$D$301-Parameter!$D$298)*((LN($B73*21/30.2))))</f>
        <v>4.0629033133038506E-2</v>
      </c>
      <c r="AZ73" s="12">
        <f>$D73^EXP(Parameter!D$305-Parameter!D$306+(Parameter!D$311-Parameter!D$312)*((LN($B73*21/30.2))))</f>
        <v>0.1012488105494171</v>
      </c>
      <c r="BA73" s="88">
        <f>$E73^EXP(Parameter!$D$291-Parameter!$D$292+(Parameter!$D$297-Parameter!$D$298)*((LN($B73*21/30.2))))</f>
        <v>5.5351546115800553E-3</v>
      </c>
      <c r="BB73" s="89">
        <f>$D73^EXP(Parameter!$D$231+Parameter!$D$238)</f>
        <v>0.2032941775842759</v>
      </c>
      <c r="BC73" s="90">
        <f>$E73^EXP(Parameter!$D$216+Parameter!$D$223)</f>
        <v>4.3674702023428935E-2</v>
      </c>
      <c r="BD73" s="91">
        <f>$D73^EXP(Parameter!$D$232+Parameter!$D$239)</f>
        <v>0.17527692917037196</v>
      </c>
      <c r="BE73" s="90">
        <f>$E73^EXP(Parameter!$D$217+Parameter!$D$224)</f>
        <v>5.3499481735583554E-2</v>
      </c>
      <c r="BF73" s="91">
        <f>$D73^EXP(Parameter!$D$234+Parameter!$D$241)</f>
        <v>0.19366636802890852</v>
      </c>
      <c r="BG73" s="91">
        <f>$E73^EXP(Parameter!$D$219+Parameter!$D$226)</f>
        <v>0.12493536890694754</v>
      </c>
      <c r="BH73" s="91">
        <f>$D73^EXP(Parameter!$D$235+Parameter!$D$242)</f>
        <v>0.28273550795541919</v>
      </c>
      <c r="BI73" s="91">
        <f>$E73^EXP(Parameter!$D$220+Parameter!$D$227)</f>
        <v>9.7187015702024468E-2</v>
      </c>
      <c r="BJ73" s="91">
        <f>$D73^EXP(Parameter!$D$236+Parameter!$D$243)</f>
        <v>0.16921816547480312</v>
      </c>
      <c r="BK73" s="91">
        <f>$E73^EXP(Parameter!$D$221+Parameter!$D$228)</f>
        <v>0.12158098340408179</v>
      </c>
      <c r="BL73" s="91">
        <f>$D73^EXP(Parameter!$D$233+Parameter!$D$240)</f>
        <v>0.11568055120426336</v>
      </c>
      <c r="BM73" s="91">
        <f>$E73^EXP(Parameter!$D$218+Parameter!$D$225)</f>
        <v>2.777750025411992E-2</v>
      </c>
      <c r="BN73" s="90">
        <f>$D73^EXP(Parameter!$D$268+Parameter!$D$275)</f>
        <v>0.23862202014595518</v>
      </c>
      <c r="BO73" s="91">
        <f>$E73^EXP(Parameter!$D$246+Parameter!$D$253)</f>
        <v>2.4087852575871892E-2</v>
      </c>
      <c r="BP73" s="91">
        <f>$D73^EXP(Parameter!$D$269+Parameter!$D$276)</f>
        <v>0.19081334053916357</v>
      </c>
      <c r="BQ73" s="91">
        <f>$E73^EXP(Parameter!$D$247+Parameter!$D$254)</f>
        <v>4.0217245092635578E-2</v>
      </c>
      <c r="BR73" s="91">
        <f>$D73^EXP(Parameter!$D$271+Parameter!$D$278)</f>
        <v>0.29925761922122773</v>
      </c>
      <c r="BS73" s="91">
        <f>$E73^EXP(Parameter!$D$249+Parameter!$D$256)</f>
        <v>0.14047117931154313</v>
      </c>
      <c r="BT73" s="91">
        <f>$D73^EXP(Parameter!$D$272+Parameter!$D$279)</f>
        <v>0.40216038869452458</v>
      </c>
      <c r="BU73" s="91">
        <f>$E73^EXP(Parameter!$D$250+Parameter!$D$257)</f>
        <v>7.2579194006158643E-2</v>
      </c>
      <c r="BV73" s="91">
        <f>$D73^EXP(Parameter!$D$273+Parameter!$D$280)</f>
        <v>0.35549068381948995</v>
      </c>
      <c r="BW73" s="91">
        <f>$E73^EXP(Parameter!$D$251+Parameter!$D$258)</f>
        <v>0.14631917660060079</v>
      </c>
      <c r="BX73" s="91">
        <f>$D73^EXP(Parameter!$D$270+Parameter!$D$277)</f>
        <v>0.17711234022821526</v>
      </c>
      <c r="BY73" s="91">
        <f>$E73^EXP(Parameter!$D$248+Parameter!$D$255)</f>
        <v>4.505675273637394E-2</v>
      </c>
      <c r="BZ73" s="90">
        <f>$D73^EXP(Parameter!$D$208)</f>
        <v>0.19557758328672642</v>
      </c>
      <c r="CA73" s="90">
        <f>$E73^EXP(Parameter!$D$200)</f>
        <v>3.6106849730933796E-2</v>
      </c>
      <c r="CB73" s="90">
        <f>$D73^EXP(Parameter!$D$209)</f>
        <v>0.1764996362442709</v>
      </c>
      <c r="CC73" s="90">
        <f>$E73^EXP(Parameter!$D$201)</f>
        <v>4.8347057264237957E-2</v>
      </c>
      <c r="CD73" s="90">
        <f>$D73^EXP(Parameter!$D$211)</f>
        <v>0.18484581580004034</v>
      </c>
      <c r="CE73" s="90">
        <f>$E73^EXP(Parameter!$D$203)</f>
        <v>0.10840647278409413</v>
      </c>
      <c r="CF73" s="90">
        <f>$D73^EXP(Parameter!$D$212)</f>
        <v>0.28237839126719882</v>
      </c>
      <c r="CG73" s="90">
        <f>$E73^EXP(Parameter!$D$204)</f>
        <v>8.9443162636086773E-2</v>
      </c>
      <c r="CH73" s="91">
        <f>$D73^EXP(Parameter!$D$213)</f>
        <v>0.16532986593494167</v>
      </c>
      <c r="CI73" s="90">
        <f>$E73^EXP(Parameter!$D$205)</f>
        <v>0.12209393514829862</v>
      </c>
      <c r="CJ73" s="91">
        <f>$D73^EXP(Parameter!$D$210)</f>
        <v>0.12123934570479035</v>
      </c>
      <c r="CK73" s="90">
        <f>$E73^EXP(Parameter!$D$202)</f>
        <v>3.2188771508285724E-2</v>
      </c>
      <c r="CL73" s="12">
        <f>$D73^EXP(Parameter!$D$170+Parameter!$D$177*(LN($B73/30.2*21)))</f>
        <v>0.15736881382076767</v>
      </c>
      <c r="CM73" s="12">
        <f>$D73^EXP(Parameter!$D$155+Parameter!$D$162*(LN($B73/30.2*21)))</f>
        <v>0.43574806309784159</v>
      </c>
      <c r="CN73" s="12">
        <f>$D73^EXP(Parameter!$D$171+Parameter!$D$178*(LN($B73/30.2*21)))</f>
        <v>0.15457173134045724</v>
      </c>
      <c r="CO73" s="12">
        <f>$D73^EXP(Parameter!$D$156+Parameter!$D$163*(LN($B73/30.2*21)))</f>
        <v>0.41564441136390151</v>
      </c>
      <c r="CP73" s="12">
        <f>$D73^EXP(Parameter!$D$173+Parameter!$D$180*(LN($B73/30.2*21)))</f>
        <v>0.15016226764384266</v>
      </c>
      <c r="CQ73" s="12">
        <f>$D73^EXP(Parameter!$D$158+Parameter!$D$165*(LN($B73/30.2*21)))</f>
        <v>0.45728954621506368</v>
      </c>
      <c r="CR73" s="12">
        <f>$D73^EXP(Parameter!$D$174+Parameter!$D$181*(LN($B73/30.2*21)))</f>
        <v>0.1837304002376654</v>
      </c>
      <c r="CS73" s="12">
        <f>$D73^EXP(Parameter!$D$159+Parameter!$D$166*(LN($B73/30.2*21)))</f>
        <v>0.4748206669858126</v>
      </c>
      <c r="CT73" s="12">
        <f>$D73^EXP(Parameter!$D$175+Parameter!$D$182*(LN($B73/30.2*21)))</f>
        <v>8.7696053963546225E-2</v>
      </c>
      <c r="CU73" s="12">
        <f>$D73^EXP(Parameter!$D$160+Parameter!$D$167*(LN($B73/30.2*21)))</f>
        <v>0.30382913446920784</v>
      </c>
      <c r="CV73" s="12">
        <f>$D73^EXP(Parameter!$D$172+Parameter!$D$179*(LN($B73/30.2*21)))</f>
        <v>8.0973845588515281E-2</v>
      </c>
      <c r="CW73" s="41">
        <f>$D73^EXP(Parameter!$D$157+Parameter!$D$164*(LN($B73/30.2*21)))</f>
        <v>6.5344565952957664E-2</v>
      </c>
      <c r="CX73" s="12">
        <f t="shared" si="9"/>
        <v>3.308934519284297E-2</v>
      </c>
      <c r="CY73" s="85">
        <v>4.8814110420489901E-2</v>
      </c>
      <c r="CZ73" s="12">
        <f t="shared" si="3"/>
        <v>9.601851026469517E-2</v>
      </c>
      <c r="DA73" s="85">
        <v>7.5222142636882594E-2</v>
      </c>
      <c r="DB73" s="12">
        <f t="shared" si="4"/>
        <v>7.4673457415899702E-2</v>
      </c>
      <c r="DC73" s="41">
        <v>5.9258227801787799E-2</v>
      </c>
      <c r="DD73" s="12">
        <f t="shared" si="5"/>
        <v>2.6917443497978998E-2</v>
      </c>
      <c r="DE73" s="85">
        <v>6.3459113922641197E-2</v>
      </c>
      <c r="DF73" s="12">
        <f t="shared" si="6"/>
        <v>7.4505589731466452E-3</v>
      </c>
      <c r="DG73" s="41">
        <v>1.12688172971574E-2</v>
      </c>
      <c r="DH73" s="12">
        <f t="shared" si="7"/>
        <v>4.3522281141091322E-2</v>
      </c>
      <c r="DI73" s="41">
        <v>6.3273716510995996E-3</v>
      </c>
      <c r="DJ73" s="46">
        <v>68</v>
      </c>
      <c r="DK73" s="44">
        <v>5.6932439682474403E-3</v>
      </c>
      <c r="DL73" s="44">
        <v>1.22412217409535E-2</v>
      </c>
      <c r="DM73" s="44">
        <v>2.11653021318884E-2</v>
      </c>
      <c r="DN73" s="44">
        <v>1.7048791327467901E-2</v>
      </c>
      <c r="DO73" s="44">
        <v>4.4113535431144497E-2</v>
      </c>
      <c r="DP73" s="44">
        <v>3.7486919696267697E-2</v>
      </c>
      <c r="DQ73" s="44">
        <v>4.7643146421998697E-2</v>
      </c>
      <c r="DR73" s="45">
        <v>0.125301001745696</v>
      </c>
      <c r="DS73" s="45">
        <v>0.177156652563072</v>
      </c>
      <c r="DT73" s="45">
        <v>0.16400766440115699</v>
      </c>
      <c r="DU73" s="45">
        <v>0.12966926138499199</v>
      </c>
      <c r="DV73" s="45">
        <v>0.17147578093258201</v>
      </c>
      <c r="DW73" s="45">
        <v>0.241439738866464</v>
      </c>
      <c r="DX73" s="45">
        <v>0.146470340909685</v>
      </c>
    </row>
    <row r="74" spans="1:128">
      <c r="A74" s="43">
        <f t="shared" si="8"/>
        <v>5.1589041095890407</v>
      </c>
      <c r="B74" s="18">
        <v>70</v>
      </c>
      <c r="C74" s="12">
        <v>1518</v>
      </c>
      <c r="D74" s="12">
        <v>0.120342642794443</v>
      </c>
      <c r="E74" s="12">
        <v>6.9147925003292896E-3</v>
      </c>
      <c r="F74" s="92">
        <f>$D74^Parameter!$D$325</f>
        <v>0.19174641143395291</v>
      </c>
      <c r="G74" s="92">
        <f>$E74^Parameter!$D$318</f>
        <v>2.7838189680367796E-2</v>
      </c>
      <c r="H74" s="92">
        <f>$D74^Parameter!$D$326</f>
        <v>0.18379582234091485</v>
      </c>
      <c r="I74" s="92">
        <f>$E74^Parameter!$D$319</f>
        <v>4.1443712994392423E-2</v>
      </c>
      <c r="J74" s="92">
        <f>$D74^Parameter!$D$328</f>
        <v>0.19919557792381079</v>
      </c>
      <c r="K74" s="92">
        <f>$E74^Parameter!$D$321</f>
        <v>0.11041349686231788</v>
      </c>
      <c r="L74" s="92">
        <f>$D74^Parameter!$D$329</f>
        <v>0.3055166933686162</v>
      </c>
      <c r="M74" s="92">
        <f>$E74^Parameter!$D$322</f>
        <v>8.7396046007364586E-2</v>
      </c>
      <c r="N74" s="92">
        <f>$D74^Parameter!$D$330</f>
        <v>0.17994501964311618</v>
      </c>
      <c r="O74" s="92">
        <f>$E74^Parameter!$D$323</f>
        <v>0.13674506465582975</v>
      </c>
      <c r="P74" s="92">
        <f>$D74^Parameter!$D$327</f>
        <v>0.13321692552458944</v>
      </c>
      <c r="Q74" s="92">
        <f>$E74^Parameter!$D$320</f>
        <v>2.8681529995503951E-2</v>
      </c>
      <c r="R74" s="12">
        <f>$D74^EXP(Parameter!$D$96+Parameter!$D$103*(($B74/30.2*21)^(1)))</f>
        <v>3.0521857899708439E-2</v>
      </c>
      <c r="S74" s="12">
        <f>$E74^EXP(Parameter!$D$81+Parameter!$D$88*($B74/30.2*21)^(-2))</f>
        <v>4.7022190125459447E-2</v>
      </c>
      <c r="T74" s="12">
        <f>$D74^EXP(Parameter!$D$97+Parameter!$D$104*(($B74*21/30.2)^(1)))</f>
        <v>9.2661149356557643E-2</v>
      </c>
      <c r="U74" s="12">
        <f>$E74^EXP(Parameter!$D$82+Parameter!$D$89*($B74/30.2*21)^(-2))</f>
        <v>6.1362577030432616E-2</v>
      </c>
      <c r="V74" s="12">
        <f>$D74^EXP(Parameter!$D$99+Parameter!$D$106*(($B74*21/30.2)^(1)))</f>
        <v>7.1263017425468603E-2</v>
      </c>
      <c r="W74" s="12">
        <f>$E74^EXP(Parameter!$D$84+Parameter!$D$91*($B74/30.2*21)^(-2))</f>
        <v>0.1445751746077524</v>
      </c>
      <c r="X74" s="12">
        <f>$D74^EXP(Parameter!$D$100+Parameter!$D$107*(($B74*21/30.2)^(1)))</f>
        <v>2.4077841594064352E-2</v>
      </c>
      <c r="Y74" s="12">
        <f>$E74^EXP(Parameter!$D$85+Parameter!$D$92*($B74/30.2*21)^(-2))</f>
        <v>0.11325637082348705</v>
      </c>
      <c r="Z74" s="12">
        <f>$D74^EXP(Parameter!$D$101+Parameter!$D$108*(($B74*21/30.2)^(1)))</f>
        <v>6.4508588696441252E-3</v>
      </c>
      <c r="AA74" s="12">
        <f>$E74^EXP(Parameter!$D$86+Parameter!$D$93*($B74/30.2*21)^(-2))</f>
        <v>0.13781258622048914</v>
      </c>
      <c r="AB74" s="12">
        <f>$D74^EXP(Parameter!$D$98+Parameter!$D$105*(($B74*21/30.2)^(1)))</f>
        <v>4.1223870280596583E-2</v>
      </c>
      <c r="AC74" s="12">
        <f>$E74^EXP(Parameter!$D$83+Parameter!$D$90*($B74/30.2*21)^(-2))</f>
        <v>3.0695369115543891E-2</v>
      </c>
      <c r="AD74" s="87">
        <f>$D74^EXP(Parameter!$D$133+Parameter!$D$140*(($B74*21/30.2)^(-0.5))+Parameter!$D$147*((LN($B74*21/30.2))))</f>
        <v>1.4974784441683202E-2</v>
      </c>
      <c r="AE74" s="12">
        <f>$E74^EXP(Parameter!$D$111+Parameter!$D$118*(($B74*21/30.2)^(-1))+Parameter!$D$125*(($B74*21/30.2)^(-0.5)))</f>
        <v>0.14501347081868252</v>
      </c>
      <c r="AF74" s="12">
        <f>$D74^EXP(Parameter!$D$134+Parameter!$D$141*(($B74*21/30.2)^(-0.5))+Parameter!$D$148*((LN($B74*21/30.2))))</f>
        <v>6.3689754090135955E-2</v>
      </c>
      <c r="AG74" s="12">
        <f>$E74^EXP(Parameter!$D$112+Parameter!$D$119*(($B74*21/30.2)^(-1))+Parameter!$D$126*(($B74*21/30.2)^(-0.5)))</f>
        <v>6.4362443062961114E-2</v>
      </c>
      <c r="AH74" s="12">
        <f>$D74^EXP(Parameter!$D$136+Parameter!$D$143*(($B74*21/30.2)^(-0.5))+Parameter!$D$150*((LN($B74*21/30.2))))</f>
        <v>2.2106476540713786E-2</v>
      </c>
      <c r="AI74" s="12">
        <f>$E74^EXP(Parameter!$D$114+Parameter!$D$121*(($B74*21/30.2)^(-1))+Parameter!$D$128*(($B74*21/30.2)^(-0.5)))</f>
        <v>1.6745006824315099E-2</v>
      </c>
      <c r="AJ74" s="12">
        <f>$D74^EXP(Parameter!$D$137+Parameter!$D$144*(($B74*21/30.2)^(-0.5))+Parameter!$D$151*((LN($B74*21/30.2))))</f>
        <v>2.0105672344220633E-2</v>
      </c>
      <c r="AK74" s="12">
        <f>$E74^EXP(Parameter!$D$115+Parameter!$D$122*(($B74*21/30.2)^(-1))+Parameter!$D$129*(($B74*21/30.2)^(-0.5)))</f>
        <v>6.3858747588850573E-2</v>
      </c>
      <c r="AL74" s="12">
        <f>$D74^EXP(Parameter!$D$138+Parameter!$D$145*(($B74*21/30.2)^(-0.5))+Parameter!$D$152*((LN($B74*21/30.2))))</f>
        <v>7.0437558064558476E-5</v>
      </c>
      <c r="AM74" s="12">
        <f>$E74^EXP(Parameter!$D$116+Parameter!$D$123*(($B74*21/30.2)^(-1))+Parameter!$D$130*(($B74*21/30.2)^(-0.5)))</f>
        <v>6.073597824479744E-3</v>
      </c>
      <c r="AN74" s="12">
        <f>$D74^EXP(Parameter!$D$135+Parameter!$D$142*(($B74*21/30.2)^(-0.5))+Parameter!$D$149*((LN($B74*21/30.2))))</f>
        <v>2.6234842909000779E-2</v>
      </c>
      <c r="AO74" s="12">
        <f>$E74^EXP(Parameter!$D$113+Parameter!$D$120*(($B74*21/30.2)^(-1))+Parameter!$D$127*(($B74*21/30.2)^(-0.5)))</f>
        <v>4.0426771617450987E-5</v>
      </c>
      <c r="AP74" s="87">
        <f>$D74^EXP(Parameter!$D$304+Parameter!$D$310*((LN($B74*21/30.2))))</f>
        <v>0.15973134464592881</v>
      </c>
      <c r="AQ74" s="88">
        <f>$E74^EXP(Parameter!$D$290+Parameter!$D$296*((LN($B74*21/30.2))))</f>
        <v>5.295767010361898E-2</v>
      </c>
      <c r="AR74" s="12">
        <f>$D74^EXP(Parameter!$D$305+Parameter!$D$311*((LN($B74*21/30.2))))</f>
        <v>0.15900928565476469</v>
      </c>
      <c r="AS74" s="88">
        <f>$E74^EXP(Parameter!$D$291+Parameter!$D$297*((LN($B74*21/30.2))))</f>
        <v>6.2980473235362225E-2</v>
      </c>
      <c r="AT74" s="12">
        <f>$D74^EXP(Parameter!$D$305+Parameter!$D$307-Parameter!$D$306+(Parameter!$D$311+Parameter!$D$313-Parameter!$D$312)*((LN($B74*21/30.2))))</f>
        <v>0.16059873301955285</v>
      </c>
      <c r="AU74" s="88">
        <f>$E74^EXP(Parameter!$D$291+Parameter!$D$293-Parameter!$D$292+(Parameter!$D$297+Parameter!$D$299-Parameter!$D$298)*((LN($B74*21/30.2))))</f>
        <v>0.10807226062425215</v>
      </c>
      <c r="AV74" s="12">
        <f>$D74^EXP(Parameter!$D$308+Parameter!$D$314*((LN($B74*21/30.2))))</f>
        <v>0.22775975909194091</v>
      </c>
      <c r="AW74" s="88">
        <f>$E74^EXP(Parameter!$D$294+Parameter!$D$300*((LN($B74*21/30.2))))</f>
        <v>8.8835246345780702E-2</v>
      </c>
      <c r="AX74" s="12">
        <f>$D74^EXP(Parameter!$D$305+Parameter!$D$309-Parameter!$D$306+(Parameter!$D$311+Parameter!$D$315-Parameter!$D$312)*((LN($B74*21/30.2))))</f>
        <v>0.13027573528937386</v>
      </c>
      <c r="AY74" s="88">
        <f>$E74^EXP(Parameter!$D$291+Parameter!$D$295-Parameter!$D$292+(Parameter!$D$297+Parameter!$D$301-Parameter!$D$298)*((LN($B74*21/30.2))))</f>
        <v>3.8852206977396449E-2</v>
      </c>
      <c r="AZ74" s="12">
        <f>$D74^EXP(Parameter!D$305-Parameter!D$306+(Parameter!D$311-Parameter!D$312)*((LN($B74*21/30.2))))</f>
        <v>9.8696262467489138E-2</v>
      </c>
      <c r="BA74" s="88">
        <f>$E74^EXP(Parameter!$D$291-Parameter!$D$292+(Parameter!$D$297-Parameter!$D$298)*((LN($B74*21/30.2))))</f>
        <v>5.1747043166407661E-3</v>
      </c>
      <c r="BB74" s="89">
        <f>$D74^EXP(Parameter!$D$231+Parameter!$D$238)</f>
        <v>0.20022224242771883</v>
      </c>
      <c r="BC74" s="90">
        <f>$E74^EXP(Parameter!$D$216+Parameter!$D$223)</f>
        <v>4.2469880561871592E-2</v>
      </c>
      <c r="BD74" s="91">
        <f>$D74^EXP(Parameter!$D$232+Parameter!$D$239)</f>
        <v>0.17238387122463478</v>
      </c>
      <c r="BE74" s="90">
        <f>$E74^EXP(Parameter!$D$217+Parameter!$D$224)</f>
        <v>5.2118027612163949E-2</v>
      </c>
      <c r="BF74" s="91">
        <f>$D74^EXP(Parameter!$D$234+Parameter!$D$241)</f>
        <v>0.19065149023160549</v>
      </c>
      <c r="BG74" s="91">
        <f>$E74^EXP(Parameter!$D$219+Parameter!$D$226)</f>
        <v>0.12263507726269542</v>
      </c>
      <c r="BH74" s="91">
        <f>$D74^EXP(Parameter!$D$235+Parameter!$D$242)</f>
        <v>0.27934242744581605</v>
      </c>
      <c r="BI74" s="91">
        <f>$E74^EXP(Parameter!$D$220+Parameter!$D$227)</f>
        <v>9.518379112680958E-2</v>
      </c>
      <c r="BJ74" s="91">
        <f>$D74^EXP(Parameter!$D$236+Parameter!$D$243)</f>
        <v>0.16636916550758449</v>
      </c>
      <c r="BK74" s="91">
        <f>$E74^EXP(Parameter!$D$221+Parameter!$D$228)</f>
        <v>0.11931343617681101</v>
      </c>
      <c r="BL74" s="91">
        <f>$D74^EXP(Parameter!$D$233+Parameter!$D$240)</f>
        <v>0.1133202250149957</v>
      </c>
      <c r="BM74" s="91">
        <f>$E74^EXP(Parameter!$D$218+Parameter!$D$225)</f>
        <v>2.6902230206939604E-2</v>
      </c>
      <c r="BN74" s="90">
        <f>$D74^EXP(Parameter!$D$268+Parameter!$D$275)</f>
        <v>0.23537642654395902</v>
      </c>
      <c r="BO74" s="91">
        <f>$E74^EXP(Parameter!$D$246+Parameter!$D$253)</f>
        <v>2.3299156865658185E-2</v>
      </c>
      <c r="BP74" s="91">
        <f>$D74^EXP(Parameter!$D$269+Parameter!$D$276)</f>
        <v>0.18781623407710873</v>
      </c>
      <c r="BQ74" s="91">
        <f>$E74^EXP(Parameter!$D$247+Parameter!$D$254)</f>
        <v>3.9078995594066558E-2</v>
      </c>
      <c r="BR74" s="91">
        <f>$D74^EXP(Parameter!$D$271+Parameter!$D$278)</f>
        <v>0.29582678986942612</v>
      </c>
      <c r="BS74" s="91">
        <f>$E74^EXP(Parameter!$D$249+Parameter!$D$256)</f>
        <v>0.13802931035062213</v>
      </c>
      <c r="BT74" s="91">
        <f>$D74^EXP(Parameter!$D$272+Parameter!$D$279)</f>
        <v>0.39867437745672174</v>
      </c>
      <c r="BU74" s="91">
        <f>$E74^EXP(Parameter!$D$250+Parameter!$D$257)</f>
        <v>7.0898007327591231E-2</v>
      </c>
      <c r="BV74" s="91">
        <f>$D74^EXP(Parameter!$D$273+Parameter!$D$280)</f>
        <v>0.35199399079754312</v>
      </c>
      <c r="BW74" s="91">
        <f>$E74^EXP(Parameter!$D$251+Parameter!$D$258)</f>
        <v>0.14382805404076754</v>
      </c>
      <c r="BX74" s="91">
        <f>$D74^EXP(Parameter!$D$270+Parameter!$D$277)</f>
        <v>0.17420633098864202</v>
      </c>
      <c r="BY74" s="91">
        <f>$E74^EXP(Parameter!$D$248+Parameter!$D$255)</f>
        <v>4.3826002721415673E-2</v>
      </c>
      <c r="BZ74" s="90">
        <f>$D74^EXP(Parameter!$D$208)</f>
        <v>0.192551024306857</v>
      </c>
      <c r="CA74" s="90">
        <f>$E74^EXP(Parameter!$D$200)</f>
        <v>3.5051155096228005E-2</v>
      </c>
      <c r="CB74" s="90">
        <f>$D74^EXP(Parameter!$D$209)</f>
        <v>0.17359793029154363</v>
      </c>
      <c r="CC74" s="90">
        <f>$E74^EXP(Parameter!$D$201)</f>
        <v>4.705605396321811E-2</v>
      </c>
      <c r="CD74" s="90">
        <f>$D74^EXP(Parameter!$D$211)</f>
        <v>0.18188719785084706</v>
      </c>
      <c r="CE74" s="90">
        <f>$E74^EXP(Parameter!$D$203)</f>
        <v>0.10627567757565906</v>
      </c>
      <c r="CF74" s="90">
        <f>$D74^EXP(Parameter!$D$212)</f>
        <v>0.27898622643614274</v>
      </c>
      <c r="CG74" s="90">
        <f>$E74^EXP(Parameter!$D$204)</f>
        <v>8.7534591632438527E-2</v>
      </c>
      <c r="CH74" s="91">
        <f>$D74^EXP(Parameter!$D$213)</f>
        <v>0.16251022052507477</v>
      </c>
      <c r="CI74" s="90">
        <f>$E74^EXP(Parameter!$D$205)</f>
        <v>0.11982132817840456</v>
      </c>
      <c r="CJ74" s="91">
        <f>$D74^EXP(Parameter!$D$210)</f>
        <v>0.11881888600064688</v>
      </c>
      <c r="CK74" s="90">
        <f>$E74^EXP(Parameter!$D$202)</f>
        <v>3.1215582038709336E-2</v>
      </c>
      <c r="CL74" s="12">
        <f>$D74^EXP(Parameter!$D$170+Parameter!$D$177*(LN($B74/30.2*21)))</f>
        <v>0.1542923637019348</v>
      </c>
      <c r="CM74" s="12">
        <f>$D74^EXP(Parameter!$D$155+Parameter!$D$162*(LN($B74/30.2*21)))</f>
        <v>0.43362680287542821</v>
      </c>
      <c r="CN74" s="12">
        <f>$D74^EXP(Parameter!$D$171+Parameter!$D$178*(LN($B74/30.2*21)))</f>
        <v>0.15166908853580238</v>
      </c>
      <c r="CO74" s="12">
        <f>$D74^EXP(Parameter!$D$156+Parameter!$D$163*(LN($B74/30.2*21)))</f>
        <v>0.41294926718170405</v>
      </c>
      <c r="CP74" s="12">
        <f>$D74^EXP(Parameter!$D$173+Parameter!$D$180*(LN($B74/30.2*21)))</f>
        <v>0.14718549655959559</v>
      </c>
      <c r="CQ74" s="12">
        <f>$D74^EXP(Parameter!$D$158+Parameter!$D$165*(LN($B74/30.2*21)))</f>
        <v>0.45416115787555095</v>
      </c>
      <c r="CR74" s="12">
        <f>$D74^EXP(Parameter!$D$174+Parameter!$D$181*(LN($B74/30.2*21)))</f>
        <v>0.17993907894660877</v>
      </c>
      <c r="CS74" s="12">
        <f>$D74^EXP(Parameter!$D$159+Parameter!$D$166*(LN($B74/30.2*21)))</f>
        <v>0.47215124370771644</v>
      </c>
      <c r="CT74" s="12">
        <f>$D74^EXP(Parameter!$D$175+Parameter!$D$182*(LN($B74/30.2*21)))</f>
        <v>8.5090133920372776E-2</v>
      </c>
      <c r="CU74" s="12">
        <f>$D74^EXP(Parameter!$D$160+Parameter!$D$167*(LN($B74/30.2*21)))</f>
        <v>0.29943839633565833</v>
      </c>
      <c r="CV74" s="12">
        <f>$D74^EXP(Parameter!$D$172+Parameter!$D$179*(LN($B74/30.2*21)))</f>
        <v>7.874033783184238E-2</v>
      </c>
      <c r="CW74" s="41">
        <f>$D74^EXP(Parameter!$D$157+Parameter!$D$164*(LN($B74/30.2*21)))</f>
        <v>6.2941364594103225E-2</v>
      </c>
      <c r="CX74" s="12">
        <f t="shared" si="9"/>
        <v>3.0521857899708439E-2</v>
      </c>
      <c r="CY74" s="85">
        <v>4.7630312012408201E-2</v>
      </c>
      <c r="CZ74" s="12">
        <f t="shared" si="3"/>
        <v>9.2661149356557643E-2</v>
      </c>
      <c r="DA74" s="85">
        <v>7.3526041678978193E-2</v>
      </c>
      <c r="DB74" s="12">
        <f t="shared" si="4"/>
        <v>7.1263017425468603E-2</v>
      </c>
      <c r="DC74" s="41">
        <v>5.6587280208612797E-2</v>
      </c>
      <c r="DD74" s="12">
        <f t="shared" si="5"/>
        <v>2.4077841594064352E-2</v>
      </c>
      <c r="DE74" s="85">
        <v>6.1228782586537002E-2</v>
      </c>
      <c r="DF74" s="12">
        <f t="shared" si="6"/>
        <v>6.4508588696441252E-3</v>
      </c>
      <c r="DG74" s="41">
        <v>1.03128639029963E-2</v>
      </c>
      <c r="DH74" s="12">
        <f t="shared" si="7"/>
        <v>4.1223870280596583E-2</v>
      </c>
      <c r="DI74" s="41">
        <v>6.1161206159992603E-3</v>
      </c>
      <c r="DJ74" s="46">
        <v>69</v>
      </c>
      <c r="DK74" s="44">
        <v>5.4179098148506898E-3</v>
      </c>
      <c r="DL74" s="44">
        <v>1.1705359402967901E-2</v>
      </c>
      <c r="DM74" s="44">
        <v>2.0312769229301701E-2</v>
      </c>
      <c r="DN74" s="44">
        <v>1.63381206162567E-2</v>
      </c>
      <c r="DO74" s="44">
        <v>4.2559192202193202E-2</v>
      </c>
      <c r="DP74" s="44">
        <v>3.6122632126555899E-2</v>
      </c>
      <c r="DQ74" s="44">
        <v>4.5990968348436398E-2</v>
      </c>
      <c r="DR74" s="45">
        <v>0.12284391845420101</v>
      </c>
      <c r="DS74" s="45">
        <v>0.17405107557229499</v>
      </c>
      <c r="DT74" s="45">
        <v>0.16105395062587199</v>
      </c>
      <c r="DU74" s="45">
        <v>0.12715215955766901</v>
      </c>
      <c r="DV74" s="45">
        <v>0.168434830175301</v>
      </c>
      <c r="DW74" s="45">
        <v>0.237699100762682</v>
      </c>
      <c r="DX74" s="45">
        <v>0.14373206907129901</v>
      </c>
    </row>
    <row r="75" spans="1:128">
      <c r="A75" s="43">
        <f t="shared" si="8"/>
        <v>5.2191780821917808</v>
      </c>
      <c r="B75" s="18">
        <v>71</v>
      </c>
      <c r="C75" s="12">
        <v>1540</v>
      </c>
      <c r="D75" s="12">
        <v>0.11797430520282499</v>
      </c>
      <c r="E75" s="12">
        <v>6.61950906958984E-3</v>
      </c>
      <c r="F75" s="92">
        <f>$D75^Parameter!$D$325</f>
        <v>0.18879661093609151</v>
      </c>
      <c r="G75" s="92">
        <f>$E75^Parameter!$D$318</f>
        <v>2.6977056574437434E-2</v>
      </c>
      <c r="H75" s="92">
        <f>$D75^Parameter!$D$326</f>
        <v>0.18089640772052762</v>
      </c>
      <c r="I75" s="92">
        <f>$E75^Parameter!$D$319</f>
        <v>4.0302176457773911E-2</v>
      </c>
      <c r="J75" s="92">
        <f>$D75^Parameter!$D$328</f>
        <v>0.19620136312819075</v>
      </c>
      <c r="K75" s="92">
        <f>$E75^Parameter!$D$321</f>
        <v>0.10829934281197849</v>
      </c>
      <c r="L75" s="92">
        <f>$D75^Parameter!$D$329</f>
        <v>0.30213494573817057</v>
      </c>
      <c r="M75" s="92">
        <f>$E75^Parameter!$D$322</f>
        <v>8.5546970225187369E-2</v>
      </c>
      <c r="N75" s="92">
        <f>$D75^Parameter!$D$330</f>
        <v>0.17707115369615545</v>
      </c>
      <c r="O75" s="92">
        <f>$E75^Parameter!$D$323</f>
        <v>0.13437866202638951</v>
      </c>
      <c r="P75" s="92">
        <f>$D75^Parameter!$D$327</f>
        <v>0.13071987735853344</v>
      </c>
      <c r="Q75" s="92">
        <f>$E75^Parameter!$D$320</f>
        <v>2.7801588314427382E-2</v>
      </c>
      <c r="R75" s="12">
        <f>$D75^EXP(Parameter!$D$96+Parameter!$D$103*(($B75/30.2*21)^(1)))</f>
        <v>2.8116716119570385E-2</v>
      </c>
      <c r="S75" s="12">
        <f>$E75^EXP(Parameter!$D$81+Parameter!$D$88*($B75/30.2*21)^(-2))</f>
        <v>4.5778621541452451E-2</v>
      </c>
      <c r="T75" s="12">
        <f>$D75^EXP(Parameter!$D$97+Parameter!$D$104*(($B75*21/30.2)^(1)))</f>
        <v>8.9409314010986563E-2</v>
      </c>
      <c r="U75" s="12">
        <f>$E75^EXP(Parameter!$D$82+Parameter!$D$89*($B75/30.2*21)^(-2))</f>
        <v>5.9878885164343684E-2</v>
      </c>
      <c r="V75" s="12">
        <f>$D75^EXP(Parameter!$D$99+Parameter!$D$106*(($B75*21/30.2)^(1)))</f>
        <v>6.7981950558687179E-2</v>
      </c>
      <c r="W75" s="12">
        <f>$E75^EXP(Parameter!$D$84+Parameter!$D$91*($B75/30.2*21)^(-2))</f>
        <v>0.14214521277061748</v>
      </c>
      <c r="X75" s="12">
        <f>$D75^EXP(Parameter!$D$100+Parameter!$D$107*(($B75*21/30.2)^(1)))</f>
        <v>2.1477808490922363E-2</v>
      </c>
      <c r="Y75" s="12">
        <f>$E75^EXP(Parameter!$D$85+Parameter!$D$92*($B75/30.2*21)^(-2))</f>
        <v>0.11111400104220519</v>
      </c>
      <c r="Z75" s="12">
        <f>$D75^EXP(Parameter!$D$101+Parameter!$D$108*(($B75*21/30.2)^(1)))</f>
        <v>5.5665622409506029E-3</v>
      </c>
      <c r="AA75" s="12">
        <f>$E75^EXP(Parameter!$D$86+Parameter!$D$93*($B75/30.2*21)^(-2))</f>
        <v>0.1354353838789738</v>
      </c>
      <c r="AB75" s="12">
        <f>$D75^EXP(Parameter!$D$98+Parameter!$D$105*(($B75*21/30.2)^(1)))</f>
        <v>3.9031565912383874E-2</v>
      </c>
      <c r="AC75" s="12">
        <f>$E75^EXP(Parameter!$D$83+Parameter!$D$90*($B75/30.2*21)^(-2))</f>
        <v>2.9770882844671213E-2</v>
      </c>
      <c r="AD75" s="87">
        <f>$D75^EXP(Parameter!$D$133+Parameter!$D$140*(($B75*21/30.2)^(-0.5))+Parameter!$D$147*((LN($B75*21/30.2))))</f>
        <v>1.3618120171218478E-2</v>
      </c>
      <c r="AE75" s="12">
        <f>$E75^EXP(Parameter!$D$111+Parameter!$D$118*(($B75*21/30.2)^(-1))+Parameter!$D$125*(($B75*21/30.2)^(-0.5)))</f>
        <v>0.14342617609623723</v>
      </c>
      <c r="AF75" s="12">
        <f>$D75^EXP(Parameter!$D$134+Parameter!$D$141*(($B75*21/30.2)^(-0.5))+Parameter!$D$148*((LN($B75*21/30.2))))</f>
        <v>6.1113910619288489E-2</v>
      </c>
      <c r="AG75" s="12">
        <f>$E75^EXP(Parameter!$D$112+Parameter!$D$119*(($B75*21/30.2)^(-1))+Parameter!$D$126*(($B75*21/30.2)^(-0.5)))</f>
        <v>6.2882313483096808E-2</v>
      </c>
      <c r="AH75" s="12">
        <f>$D75^EXP(Parameter!$D$136+Parameter!$D$143*(($B75*21/30.2)^(-0.5))+Parameter!$D$150*((LN($B75*21/30.2))))</f>
        <v>2.0388639126892757E-2</v>
      </c>
      <c r="AI75" s="12">
        <f>$E75^EXP(Parameter!$D$114+Parameter!$D$121*(($B75*21/30.2)^(-1))+Parameter!$D$128*(($B75*21/30.2)^(-0.5)))</f>
        <v>1.5868693804325238E-2</v>
      </c>
      <c r="AJ75" s="12">
        <f>$D75^EXP(Parameter!$D$137+Parameter!$D$144*(($B75*21/30.2)^(-0.5))+Parameter!$D$151*((LN($B75*21/30.2))))</f>
        <v>1.8227731747653554E-2</v>
      </c>
      <c r="AK75" s="12">
        <f>$E75^EXP(Parameter!$D$115+Parameter!$D$122*(($B75*21/30.2)^(-1))+Parameter!$D$129*(($B75*21/30.2)^(-0.5)))</f>
        <v>6.2168913517777022E-2</v>
      </c>
      <c r="AL75" s="12">
        <f>$D75^EXP(Parameter!$D$138+Parameter!$D$145*(($B75*21/30.2)^(-0.5))+Parameter!$D$152*((LN($B75*21/30.2))))</f>
        <v>5.213299621094953E-5</v>
      </c>
      <c r="AM75" s="12">
        <f>$E75^EXP(Parameter!$D$116+Parameter!$D$123*(($B75*21/30.2)^(-1))+Parameter!$D$130*(($B75*21/30.2)^(-0.5)))</f>
        <v>5.6690394779301129E-3</v>
      </c>
      <c r="AN75" s="12">
        <f>$D75^EXP(Parameter!$D$135+Parameter!$D$142*(($B75*21/30.2)^(-0.5))+Parameter!$D$149*((LN($B75*21/30.2))))</f>
        <v>2.4783031024617878E-2</v>
      </c>
      <c r="AO75" s="12">
        <f>$E75^EXP(Parameter!$D$113+Parameter!$D$120*(($B75*21/30.2)^(-1))+Parameter!$D$127*(($B75*21/30.2)^(-0.5)))</f>
        <v>3.4928239800084563E-5</v>
      </c>
      <c r="AP75" s="87">
        <f>$D75^EXP(Parameter!$D$304+Parameter!$D$310*((LN($B75*21/30.2))))</f>
        <v>0.15648070419563512</v>
      </c>
      <c r="AQ75" s="88">
        <f>$E75^EXP(Parameter!$D$290+Parameter!$D$296*((LN($B75*21/30.2))))</f>
        <v>5.1920494475552373E-2</v>
      </c>
      <c r="AR75" s="12">
        <f>$D75^EXP(Parameter!$D$305+Parameter!$D$311*((LN($B75*21/30.2))))</f>
        <v>0.15608835693360251</v>
      </c>
      <c r="AS75" s="88">
        <f>$E75^EXP(Parameter!$D$291+Parameter!$D$297*((LN($B75*21/30.2))))</f>
        <v>6.1600491716058685E-2</v>
      </c>
      <c r="AT75" s="12">
        <f>$D75^EXP(Parameter!$D$305+Parameter!$D$307-Parameter!$D$306+(Parameter!$D$311+Parameter!$D$313-Parameter!$D$312)*((LN($B75*21/30.2))))</f>
        <v>0.1575094655865904</v>
      </c>
      <c r="AU75" s="88">
        <f>$E75^EXP(Parameter!$D$291+Parameter!$D$293-Parameter!$D$292+(Parameter!$D$297+Parameter!$D$299-Parameter!$D$298)*((LN($B75*21/30.2))))</f>
        <v>0.10587441777523274</v>
      </c>
      <c r="AV75" s="12">
        <f>$D75^EXP(Parameter!$D$308+Parameter!$D$314*((LN($B75*21/30.2))))</f>
        <v>0.22372839051453353</v>
      </c>
      <c r="AW75" s="88">
        <f>$E75^EXP(Parameter!$D$294+Parameter!$D$300*((LN($B75*21/30.2))))</f>
        <v>8.6993911567844293E-2</v>
      </c>
      <c r="AX75" s="12">
        <f>$D75^EXP(Parameter!$D$305+Parameter!$D$309-Parameter!$D$306+(Parameter!$D$311+Parameter!$D$315-Parameter!$D$312)*((LN($B75*21/30.2))))</f>
        <v>0.1272566182185797</v>
      </c>
      <c r="AY75" s="88">
        <f>$E75^EXP(Parameter!$D$291+Parameter!$D$295-Parameter!$D$292+(Parameter!$D$297+Parameter!$D$301-Parameter!$D$298)*((LN($B75*21/30.2))))</f>
        <v>3.7158006947121347E-2</v>
      </c>
      <c r="AZ75" s="12">
        <f>$D75^EXP(Parameter!D$305-Parameter!D$306+(Parameter!D$311-Parameter!D$312)*((LN($B75*21/30.2))))</f>
        <v>9.6223761125838123E-2</v>
      </c>
      <c r="BA75" s="88">
        <f>$E75^EXP(Parameter!$D$291-Parameter!$D$292+(Parameter!$D$297-Parameter!$D$298)*((LN($B75*21/30.2))))</f>
        <v>4.8390708191763266E-3</v>
      </c>
      <c r="BB75" s="89">
        <f>$D75^EXP(Parameter!$D$231+Parameter!$D$238)</f>
        <v>0.19722211239365767</v>
      </c>
      <c r="BC75" s="90">
        <f>$E75^EXP(Parameter!$D$216+Parameter!$D$223)</f>
        <v>4.1308942866148994E-2</v>
      </c>
      <c r="BD75" s="91">
        <f>$D75^EXP(Parameter!$D$232+Parameter!$D$239)</f>
        <v>0.1695624219425752</v>
      </c>
      <c r="BE75" s="90">
        <f>$E75^EXP(Parameter!$D$217+Parameter!$D$224)</f>
        <v>5.0784486535167754E-2</v>
      </c>
      <c r="BF75" s="91">
        <f>$D75^EXP(Parameter!$D$234+Parameter!$D$241)</f>
        <v>0.18770844314472562</v>
      </c>
      <c r="BG75" s="91">
        <f>$E75^EXP(Parameter!$D$219+Parameter!$D$226)</f>
        <v>0.12039775424324492</v>
      </c>
      <c r="BH75" s="91">
        <f>$D75^EXP(Parameter!$D$235+Parameter!$D$242)</f>
        <v>0.27601823922643903</v>
      </c>
      <c r="BI75" s="91">
        <f>$E75^EXP(Parameter!$D$220+Parameter!$D$227)</f>
        <v>9.3239750502868909E-2</v>
      </c>
      <c r="BJ75" s="91">
        <f>$D75^EXP(Parameter!$D$236+Parameter!$D$243)</f>
        <v>0.16359161378007706</v>
      </c>
      <c r="BK75" s="91">
        <f>$E75^EXP(Parameter!$D$221+Parameter!$D$228)</f>
        <v>0.11710849499013506</v>
      </c>
      <c r="BL75" s="91">
        <f>$D75^EXP(Parameter!$D$233+Parameter!$D$240)</f>
        <v>0.11102740696598824</v>
      </c>
      <c r="BM75" s="91">
        <f>$E75^EXP(Parameter!$D$218+Parameter!$D$225)</f>
        <v>2.6062228187467236E-2</v>
      </c>
      <c r="BN75" s="90">
        <f>$D75^EXP(Parameter!$D$268+Parameter!$D$275)</f>
        <v>0.23220185995080581</v>
      </c>
      <c r="BO75" s="91">
        <f>$E75^EXP(Parameter!$D$246+Parameter!$D$253)</f>
        <v>2.2543199576576824E-2</v>
      </c>
      <c r="BP75" s="91">
        <f>$D75^EXP(Parameter!$D$269+Parameter!$D$276)</f>
        <v>0.1848909481398317</v>
      </c>
      <c r="BQ75" s="91">
        <f>$E75^EXP(Parameter!$D$247+Parameter!$D$254)</f>
        <v>3.7983009276536646E-2</v>
      </c>
      <c r="BR75" s="91">
        <f>$D75^EXP(Parameter!$D$271+Parameter!$D$278)</f>
        <v>0.29246380199696809</v>
      </c>
      <c r="BS75" s="91">
        <f>$E75^EXP(Parameter!$D$249+Parameter!$D$256)</f>
        <v>0.13565180860289355</v>
      </c>
      <c r="BT75" s="91">
        <f>$D75^EXP(Parameter!$D$272+Parameter!$D$279)</f>
        <v>0.39524767380570092</v>
      </c>
      <c r="BU75" s="91">
        <f>$E75^EXP(Parameter!$D$250+Parameter!$D$257)</f>
        <v>6.9270721080830558E-2</v>
      </c>
      <c r="BV75" s="91">
        <f>$D75^EXP(Parameter!$D$273+Parameter!$D$280)</f>
        <v>0.34856081990594923</v>
      </c>
      <c r="BW75" s="91">
        <f>$E75^EXP(Parameter!$D$251+Parameter!$D$258)</f>
        <v>0.14140171700921766</v>
      </c>
      <c r="BX75" s="91">
        <f>$D75^EXP(Parameter!$D$270+Parameter!$D$277)</f>
        <v>0.17137196998942464</v>
      </c>
      <c r="BY75" s="91">
        <f>$E75^EXP(Parameter!$D$248+Parameter!$D$255)</f>
        <v>4.2639752245877204E-2</v>
      </c>
      <c r="BZ75" s="90">
        <f>$D75^EXP(Parameter!$D$208)</f>
        <v>0.18959629820351948</v>
      </c>
      <c r="CA75" s="90">
        <f>$E75^EXP(Parameter!$D$200)</f>
        <v>3.4035632599363014E-2</v>
      </c>
      <c r="CB75" s="90">
        <f>$D75^EXP(Parameter!$D$209)</f>
        <v>0.17076785982229212</v>
      </c>
      <c r="CC75" s="90">
        <f>$E75^EXP(Parameter!$D$201)</f>
        <v>4.5810948492383013E-2</v>
      </c>
      <c r="CD75" s="90">
        <f>$D75^EXP(Parameter!$D$211)</f>
        <v>0.17900035123141059</v>
      </c>
      <c r="CE75" s="90">
        <f>$E75^EXP(Parameter!$D$203)</f>
        <v>0.104205825140817</v>
      </c>
      <c r="CF75" s="90">
        <f>$D75^EXP(Parameter!$D$212)</f>
        <v>0.2756629752781411</v>
      </c>
      <c r="CG75" s="90">
        <f>$E75^EXP(Parameter!$D$204)</f>
        <v>8.5683775386507732E-2</v>
      </c>
      <c r="CH75" s="91">
        <f>$D75^EXP(Parameter!$D$213)</f>
        <v>0.15976189530282389</v>
      </c>
      <c r="CI75" s="90">
        <f>$E75^EXP(Parameter!$D$205)</f>
        <v>0.11761138420027163</v>
      </c>
      <c r="CJ75" s="91">
        <f>$D75^EXP(Parameter!$D$210)</f>
        <v>0.11646660381774092</v>
      </c>
      <c r="CK75" s="90">
        <f>$E75^EXP(Parameter!$D$202)</f>
        <v>3.0280381028167821E-2</v>
      </c>
      <c r="CL75" s="12">
        <f>$D75^EXP(Parameter!$D$170+Parameter!$D$177*(LN($B75/30.2*21)))</f>
        <v>0.15129692250377624</v>
      </c>
      <c r="CM75" s="12">
        <f>$D75^EXP(Parameter!$D$155+Parameter!$D$162*(LN($B75/30.2*21)))</f>
        <v>0.43154595824722097</v>
      </c>
      <c r="CN75" s="12">
        <f>$D75^EXP(Parameter!$D$171+Parameter!$D$178*(LN($B75/30.2*21)))</f>
        <v>0.14884257250648578</v>
      </c>
      <c r="CO75" s="12">
        <f>$D75^EXP(Parameter!$D$156+Parameter!$D$163*(LN($B75/30.2*21)))</f>
        <v>0.41030252493958391</v>
      </c>
      <c r="CP75" s="12">
        <f>$D75^EXP(Parameter!$D$173+Parameter!$D$180*(LN($B75/30.2*21)))</f>
        <v>0.14428834824651005</v>
      </c>
      <c r="CQ75" s="12">
        <f>$D75^EXP(Parameter!$D$158+Parameter!$D$165*(LN($B75/30.2*21)))</f>
        <v>0.45108370967024736</v>
      </c>
      <c r="CR75" s="12">
        <f>$D75^EXP(Parameter!$D$174+Parameter!$D$181*(LN($B75/30.2*21)))</f>
        <v>0.1762442527209955</v>
      </c>
      <c r="CS75" s="12">
        <f>$D75^EXP(Parameter!$D$159+Parameter!$D$166*(LN($B75/30.2*21)))</f>
        <v>0.4695268294447173</v>
      </c>
      <c r="CT75" s="12">
        <f>$D75^EXP(Parameter!$D$175+Parameter!$D$182*(LN($B75/30.2*21)))</f>
        <v>8.2573765019684733E-2</v>
      </c>
      <c r="CU75" s="12">
        <f>$D75^EXP(Parameter!$D$160+Parameter!$D$167*(LN($B75/30.2*21)))</f>
        <v>0.29513291024331828</v>
      </c>
      <c r="CV75" s="12">
        <f>$D75^EXP(Parameter!$D$172+Parameter!$D$179*(LN($B75/30.2*21)))</f>
        <v>7.6582178920913832E-2</v>
      </c>
      <c r="CW75" s="41">
        <f>$D75^EXP(Parameter!$D$157+Parameter!$D$164*(LN($B75/30.2*21)))</f>
        <v>6.0634007359847711E-2</v>
      </c>
      <c r="CX75" s="12">
        <f t="shared" si="9"/>
        <v>2.8116716119570385E-2</v>
      </c>
      <c r="CY75" s="85">
        <v>4.6491116070758197E-2</v>
      </c>
      <c r="CZ75" s="12">
        <f t="shared" si="3"/>
        <v>8.9409314010986563E-2</v>
      </c>
      <c r="DA75" s="85">
        <v>7.1889690081678601E-2</v>
      </c>
      <c r="DB75" s="12">
        <f t="shared" si="4"/>
        <v>6.7981950558687179E-2</v>
      </c>
      <c r="DC75" s="41">
        <v>5.4029414074586703E-2</v>
      </c>
      <c r="DD75" s="12">
        <f t="shared" si="5"/>
        <v>2.1477808490922363E-2</v>
      </c>
      <c r="DE75" s="85">
        <v>5.9083560504151103E-2</v>
      </c>
      <c r="DF75" s="12">
        <f t="shared" si="6"/>
        <v>5.5665622409506029E-3</v>
      </c>
      <c r="DG75" s="41">
        <v>9.4598786913762892E-3</v>
      </c>
      <c r="DH75" s="12">
        <f t="shared" si="7"/>
        <v>3.9031565912383874E-2</v>
      </c>
      <c r="DI75" s="41">
        <v>5.91016362107808E-3</v>
      </c>
      <c r="DJ75" s="46">
        <v>70</v>
      </c>
      <c r="DK75" s="44">
        <v>5.1580502165015103E-3</v>
      </c>
      <c r="DL75" s="44">
        <v>1.11969888489361E-2</v>
      </c>
      <c r="DM75" s="44">
        <v>1.9500750385721001E-2</v>
      </c>
      <c r="DN75" s="44">
        <v>1.5662306500755199E-2</v>
      </c>
      <c r="DO75" s="44">
        <v>4.1070085142948902E-2</v>
      </c>
      <c r="DP75" s="44">
        <v>3.4817359076038702E-2</v>
      </c>
      <c r="DQ75" s="44">
        <v>4.4407106626820701E-2</v>
      </c>
      <c r="DR75" s="45">
        <v>0.120455689719526</v>
      </c>
      <c r="DS75" s="45">
        <v>0.171024575599144</v>
      </c>
      <c r="DT75" s="45">
        <v>0.158177212845585</v>
      </c>
      <c r="DU75" s="45">
        <v>0.12470499009798899</v>
      </c>
      <c r="DV75" s="45">
        <v>0.165472085674888</v>
      </c>
      <c r="DW75" s="45">
        <v>0.234043987775062</v>
      </c>
      <c r="DX75" s="45">
        <v>0.14106747672189099</v>
      </c>
    </row>
    <row r="76" spans="1:128">
      <c r="A76" s="43">
        <f t="shared" si="8"/>
        <v>5.279452054794521</v>
      </c>
      <c r="B76" s="18">
        <v>72</v>
      </c>
      <c r="C76" s="12">
        <v>1562</v>
      </c>
      <c r="D76" s="12">
        <v>0.115671794891299</v>
      </c>
      <c r="E76" s="12">
        <v>6.3393541011271901E-3</v>
      </c>
      <c r="F76" s="92">
        <f>$D76^Parameter!$D$325</f>
        <v>0.18591628394392862</v>
      </c>
      <c r="G76" s="92">
        <f>$E76^Parameter!$D$318</f>
        <v>2.6150043039254622E-2</v>
      </c>
      <c r="H76" s="92">
        <f>$D76^Parameter!$D$326</f>
        <v>0.1780664004597329</v>
      </c>
      <c r="I76" s="92">
        <f>$E76^Parameter!$D$319</f>
        <v>3.9202052603961111E-2</v>
      </c>
      <c r="J76" s="92">
        <f>$D76^Parameter!$D$328</f>
        <v>0.19327662603106741</v>
      </c>
      <c r="K76" s="92">
        <f>$E76^Parameter!$D$321</f>
        <v>0.10624437349883657</v>
      </c>
      <c r="L76" s="92">
        <f>$D76^Parameter!$D$329</f>
        <v>0.29881843424320809</v>
      </c>
      <c r="M76" s="92">
        <f>$E76^Parameter!$D$322</f>
        <v>8.3753324601281112E-2</v>
      </c>
      <c r="N76" s="92">
        <f>$D76^Parameter!$D$330</f>
        <v>0.1742666386821472</v>
      </c>
      <c r="O76" s="92">
        <f>$E76^Parameter!$D$323</f>
        <v>0.13207420476892823</v>
      </c>
      <c r="P76" s="92">
        <f>$D76^Parameter!$D$327</f>
        <v>0.12828992636006054</v>
      </c>
      <c r="Q76" s="92">
        <f>$E76^Parameter!$D$320</f>
        <v>2.6956291116702967E-2</v>
      </c>
      <c r="R76" s="12">
        <f>$D76^EXP(Parameter!$D$96+Parameter!$D$103*(($B76/30.2*21)^(1)))</f>
        <v>2.5866596454773093E-2</v>
      </c>
      <c r="S76" s="12">
        <f>$E76^EXP(Parameter!$D$81+Parameter!$D$88*($B76/30.2*21)^(-2))</f>
        <v>4.457880634336249E-2</v>
      </c>
      <c r="T76" s="12">
        <f>$D76^EXP(Parameter!$D$97+Parameter!$D$104*(($B76*21/30.2)^(1)))</f>
        <v>8.6259884511851084E-2</v>
      </c>
      <c r="U76" s="12">
        <f>$E76^EXP(Parameter!$D$82+Parameter!$D$89*($B76/30.2*21)^(-2))</f>
        <v>5.844408305884935E-2</v>
      </c>
      <c r="V76" s="12">
        <f>$D76^EXP(Parameter!$D$99+Parameter!$D$106*(($B76*21/30.2)^(1)))</f>
        <v>6.4826422514313128E-2</v>
      </c>
      <c r="W76" s="12">
        <f>$E76^EXP(Parameter!$D$84+Parameter!$D$91*($B76/30.2*21)^(-2))</f>
        <v>0.13977762913657799</v>
      </c>
      <c r="X76" s="12">
        <f>$D76^EXP(Parameter!$D$100+Parameter!$D$107*(($B76*21/30.2)^(1)))</f>
        <v>1.9103882738003803E-2</v>
      </c>
      <c r="Y76" s="12">
        <f>$E76^EXP(Parameter!$D$85+Parameter!$D$92*($B76/30.2*21)^(-2))</f>
        <v>0.10903109490223747</v>
      </c>
      <c r="Z76" s="12">
        <f>$D76^EXP(Parameter!$D$101+Parameter!$D$108*(($B76*21/30.2)^(1)))</f>
        <v>4.7870086056342907E-3</v>
      </c>
      <c r="AA76" s="12">
        <f>$E76^EXP(Parameter!$D$86+Parameter!$D$93*($B76/30.2*21)^(-2))</f>
        <v>0.1331203027152747</v>
      </c>
      <c r="AB76" s="12">
        <f>$D76^EXP(Parameter!$D$98+Parameter!$D$105*(($B76*21/30.2)^(1)))</f>
        <v>3.6941176834443368E-2</v>
      </c>
      <c r="AC76" s="12">
        <f>$E76^EXP(Parameter!$D$83+Parameter!$D$90*($B76/30.2*21)^(-2))</f>
        <v>2.8882289764430181E-2</v>
      </c>
      <c r="AD76" s="87">
        <f>$D76^EXP(Parameter!$D$133+Parameter!$D$140*(($B76*21/30.2)^(-0.5))+Parameter!$D$147*((LN($B76*21/30.2))))</f>
        <v>1.237423540587918E-2</v>
      </c>
      <c r="AE76" s="12">
        <f>$E76^EXP(Parameter!$D$111+Parameter!$D$118*(($B76*21/30.2)^(-1))+Parameter!$D$125*(($B76*21/30.2)^(-0.5)))</f>
        <v>0.14187376891020045</v>
      </c>
      <c r="AF76" s="12">
        <f>$D76^EXP(Parameter!$D$134+Parameter!$D$141*(($B76*21/30.2)^(-0.5))+Parameter!$D$148*((LN($B76*21/30.2))))</f>
        <v>5.8643360507701067E-2</v>
      </c>
      <c r="AG76" s="12">
        <f>$E76^EXP(Parameter!$D$112+Parameter!$D$119*(($B76*21/30.2)^(-1))+Parameter!$D$126*(($B76*21/30.2)^(-0.5)))</f>
        <v>6.1449498936543431E-2</v>
      </c>
      <c r="AH76" s="12">
        <f>$D76^EXP(Parameter!$D$136+Parameter!$D$143*(($B76*21/30.2)^(-0.5))+Parameter!$D$150*((LN($B76*21/30.2))))</f>
        <v>1.8793542458306795E-2</v>
      </c>
      <c r="AI76" s="12">
        <f>$E76^EXP(Parameter!$D$114+Parameter!$D$121*(($B76*21/30.2)^(-1))+Parameter!$D$128*(($B76*21/30.2)^(-0.5)))</f>
        <v>1.5042399025698407E-2</v>
      </c>
      <c r="AJ76" s="12">
        <f>$D76^EXP(Parameter!$D$137+Parameter!$D$144*(($B76*21/30.2)^(-0.5))+Parameter!$D$151*((LN($B76*21/30.2))))</f>
        <v>1.650715813808281E-2</v>
      </c>
      <c r="AK76" s="12">
        <f>$E76^EXP(Parameter!$D$115+Parameter!$D$122*(($B76*21/30.2)^(-1))+Parameter!$D$129*(($B76*21/30.2)^(-0.5)))</f>
        <v>6.0537099149557572E-2</v>
      </c>
      <c r="AL76" s="12">
        <f>$D76^EXP(Parameter!$D$138+Parameter!$D$145*(($B76*21/30.2)^(-0.5))+Parameter!$D$152*((LN($B76*21/30.2))))</f>
        <v>3.837714524597531E-5</v>
      </c>
      <c r="AM76" s="12">
        <f>$E76^EXP(Parameter!$D$116+Parameter!$D$123*(($B76*21/30.2)^(-1))+Parameter!$D$130*(($B76*21/30.2)^(-0.5)))</f>
        <v>5.2933061720433711E-3</v>
      </c>
      <c r="AN76" s="12">
        <f>$D76^EXP(Parameter!$D$135+Parameter!$D$142*(($B76*21/30.2)^(-0.5))+Parameter!$D$149*((LN($B76*21/30.2))))</f>
        <v>2.3411426355348059E-2</v>
      </c>
      <c r="AO76" s="12">
        <f>$E76^EXP(Parameter!$D$113+Parameter!$D$120*(($B76*21/30.2)^(-1))+Parameter!$D$127*(($B76*21/30.2)^(-0.5)))</f>
        <v>3.019593085898018E-5</v>
      </c>
      <c r="AP76" s="87">
        <f>$D76^EXP(Parameter!$D$304+Parameter!$D$310*((LN($B76*21/30.2))))</f>
        <v>0.15331515146073424</v>
      </c>
      <c r="AQ76" s="88">
        <f>$E76^EXP(Parameter!$D$290+Parameter!$D$296*((LN($B76*21/30.2))))</f>
        <v>5.0915929075580471E-2</v>
      </c>
      <c r="AR76" s="12">
        <f>$D76^EXP(Parameter!$D$305+Parameter!$D$311*((LN($B76*21/30.2))))</f>
        <v>0.15324221285825745</v>
      </c>
      <c r="AS76" s="88">
        <f>$E76^EXP(Parameter!$D$291+Parameter!$D$297*((LN($B76*21/30.2))))</f>
        <v>6.0264361540046121E-2</v>
      </c>
      <c r="AT76" s="12">
        <f>$D76^EXP(Parameter!$D$305+Parameter!$D$307-Parameter!$D$306+(Parameter!$D$311+Parameter!$D$313-Parameter!$D$312)*((LN($B76*21/30.2))))</f>
        <v>0.15449986541571575</v>
      </c>
      <c r="AU76" s="88">
        <f>$E76^EXP(Parameter!$D$291+Parameter!$D$293-Parameter!$D$292+(Parameter!$D$297+Parameter!$D$299-Parameter!$D$298)*((LN($B76*21/30.2))))</f>
        <v>0.10373933165592447</v>
      </c>
      <c r="AV76" s="12">
        <f>$D76^EXP(Parameter!$D$308+Parameter!$D$314*((LN($B76*21/30.2))))</f>
        <v>0.21978782293870641</v>
      </c>
      <c r="AW76" s="88">
        <f>$E76^EXP(Parameter!$D$294+Parameter!$D$300*((LN($B76*21/30.2))))</f>
        <v>8.5207299357821009E-2</v>
      </c>
      <c r="AX76" s="12">
        <f>$D76^EXP(Parameter!$D$305+Parameter!$D$309-Parameter!$D$306+(Parameter!$D$311+Parameter!$D$315-Parameter!$D$312)*((LN($B76*21/30.2))))</f>
        <v>0.124323916700722</v>
      </c>
      <c r="AY76" s="88">
        <f>$E76^EXP(Parameter!$D$291+Parameter!$D$295-Parameter!$D$292+(Parameter!$D$297+Parameter!$D$301-Parameter!$D$298)*((LN($B76*21/30.2))))</f>
        <v>3.5542345733099313E-2</v>
      </c>
      <c r="AZ76" s="12">
        <f>$D76^EXP(Parameter!D$305-Parameter!D$306+(Parameter!D$311-Parameter!D$312)*((LN($B76*21/30.2))))</f>
        <v>9.3828250234354135E-2</v>
      </c>
      <c r="BA76" s="88">
        <f>$E76^EXP(Parameter!$D$291-Parameter!$D$292+(Parameter!$D$297-Parameter!$D$298)*((LN($B76*21/30.2))))</f>
        <v>4.5264477466016072E-3</v>
      </c>
      <c r="BB76" s="89">
        <f>$D76^EXP(Parameter!$D$231+Parameter!$D$238)</f>
        <v>0.19429145648228777</v>
      </c>
      <c r="BC76" s="90">
        <f>$E76^EXP(Parameter!$D$216+Parameter!$D$223)</f>
        <v>4.0189882649510587E-2</v>
      </c>
      <c r="BD76" s="91">
        <f>$D76^EXP(Parameter!$D$232+Parameter!$D$239)</f>
        <v>0.166810163362098</v>
      </c>
      <c r="BE76" s="90">
        <f>$E76^EXP(Parameter!$D$217+Parameter!$D$224)</f>
        <v>4.9496748647009148E-2</v>
      </c>
      <c r="BF76" s="91">
        <f>$D76^EXP(Parameter!$D$234+Parameter!$D$241)</f>
        <v>0.18483486434122834</v>
      </c>
      <c r="BG76" s="91">
        <f>$E76^EXP(Parameter!$D$219+Parameter!$D$226)</f>
        <v>0.11822106910083052</v>
      </c>
      <c r="BH76" s="91">
        <f>$D76^EXP(Parameter!$D$235+Parameter!$D$242)</f>
        <v>0.27276090515190826</v>
      </c>
      <c r="BI76" s="91">
        <f>$E76^EXP(Parameter!$D$220+Parameter!$D$227)</f>
        <v>9.1352580377468767E-2</v>
      </c>
      <c r="BJ76" s="91">
        <f>$D76^EXP(Parameter!$D$236+Parameter!$D$243)</f>
        <v>0.16088307560734019</v>
      </c>
      <c r="BK76" s="91">
        <f>$E76^EXP(Parameter!$D$221+Parameter!$D$228)</f>
        <v>0.11496382845935689</v>
      </c>
      <c r="BL76" s="91">
        <f>$D76^EXP(Parameter!$D$233+Parameter!$D$240)</f>
        <v>0.10879956967039325</v>
      </c>
      <c r="BM76" s="91">
        <f>$E76^EXP(Parameter!$D$218+Parameter!$D$225)</f>
        <v>2.525574942733505E-2</v>
      </c>
      <c r="BN76" s="90">
        <f>$D76^EXP(Parameter!$D$268+Parameter!$D$275)</f>
        <v>0.22909611423678158</v>
      </c>
      <c r="BO76" s="91">
        <f>$E76^EXP(Parameter!$D$246+Parameter!$D$253)</f>
        <v>2.1818322404432419E-2</v>
      </c>
      <c r="BP76" s="91">
        <f>$D76^EXP(Parameter!$D$269+Parameter!$D$276)</f>
        <v>0.18203511126959412</v>
      </c>
      <c r="BQ76" s="91">
        <f>$E76^EXP(Parameter!$D$247+Parameter!$D$254)</f>
        <v>3.6927325028962864E-2</v>
      </c>
      <c r="BR76" s="91">
        <f>$D76^EXP(Parameter!$D$271+Parameter!$D$278)</f>
        <v>0.28916668189942657</v>
      </c>
      <c r="BS76" s="91">
        <f>$E76^EXP(Parameter!$D$249+Parameter!$D$256)</f>
        <v>0.13333635373433944</v>
      </c>
      <c r="BT76" s="91">
        <f>$D76^EXP(Parameter!$D$272+Parameter!$D$279)</f>
        <v>0.39187870241802142</v>
      </c>
      <c r="BU76" s="91">
        <f>$E76^EXP(Parameter!$D$250+Parameter!$D$257)</f>
        <v>6.7695098051939517E-2</v>
      </c>
      <c r="BV76" s="91">
        <f>$D76^EXP(Parameter!$D$273+Parameter!$D$280)</f>
        <v>0.34518941717855323</v>
      </c>
      <c r="BW76" s="91">
        <f>$E76^EXP(Parameter!$D$251+Parameter!$D$258)</f>
        <v>0.13903785184652726</v>
      </c>
      <c r="BX76" s="91">
        <f>$D76^EXP(Parameter!$D$270+Parameter!$D$277)</f>
        <v>0.16860684450335464</v>
      </c>
      <c r="BY76" s="91">
        <f>$E76^EXP(Parameter!$D$248+Parameter!$D$255)</f>
        <v>4.1495978371174594E-2</v>
      </c>
      <c r="BZ76" s="90">
        <f>$D76^EXP(Parameter!$D$208)</f>
        <v>0.1867110486747072</v>
      </c>
      <c r="CA76" s="90">
        <f>$E76^EXP(Parameter!$D$200)</f>
        <v>3.3058382231325199E-2</v>
      </c>
      <c r="CB76" s="90">
        <f>$D76^EXP(Parameter!$D$209)</f>
        <v>0.1680070103534077</v>
      </c>
      <c r="CC76" s="90">
        <f>$E76^EXP(Parameter!$D$201)</f>
        <v>4.4609681182185737E-2</v>
      </c>
      <c r="CD76" s="90">
        <f>$D76^EXP(Parameter!$D$211)</f>
        <v>0.17618288605972232</v>
      </c>
      <c r="CE76" s="90">
        <f>$E76^EXP(Parameter!$D$203)</f>
        <v>0.10219458831685564</v>
      </c>
      <c r="CF76" s="90">
        <f>$D76^EXP(Parameter!$D$212)</f>
        <v>0.27240659826015795</v>
      </c>
      <c r="CG76" s="90">
        <f>$E76^EXP(Parameter!$D$204)</f>
        <v>8.3888416634601407E-2</v>
      </c>
      <c r="CH76" s="91">
        <f>$D76^EXP(Parameter!$D$213)</f>
        <v>0.15708244533423027</v>
      </c>
      <c r="CI76" s="90">
        <f>$E76^EXP(Parameter!$D$205)</f>
        <v>0.115461771885342</v>
      </c>
      <c r="CJ76" s="91">
        <f>$D76^EXP(Parameter!$D$210)</f>
        <v>0.11417997505628803</v>
      </c>
      <c r="CK76" s="90">
        <f>$E76^EXP(Parameter!$D$202)</f>
        <v>2.9381335555771923E-2</v>
      </c>
      <c r="CL76" s="12">
        <f>$D76^EXP(Parameter!$D$170+Parameter!$D$177*(LN($B76/30.2*21)))</f>
        <v>0.14837974055876693</v>
      </c>
      <c r="CM76" s="12">
        <f>$D76^EXP(Parameter!$D$155+Parameter!$D$162*(LN($B76/30.2*21)))</f>
        <v>0.42950426984831758</v>
      </c>
      <c r="CN76" s="12">
        <f>$D76^EXP(Parameter!$D$171+Parameter!$D$178*(LN($B76/30.2*21)))</f>
        <v>0.14608955883844832</v>
      </c>
      <c r="CO76" s="12">
        <f>$D76^EXP(Parameter!$D$156+Parameter!$D$163*(LN($B76/30.2*21)))</f>
        <v>0.40770276400253536</v>
      </c>
      <c r="CP76" s="12">
        <f>$D76^EXP(Parameter!$D$173+Parameter!$D$180*(LN($B76/30.2*21)))</f>
        <v>0.14146807721017382</v>
      </c>
      <c r="CQ76" s="12">
        <f>$D76^EXP(Parameter!$D$158+Parameter!$D$165*(LN($B76/30.2*21)))</f>
        <v>0.44805584226326578</v>
      </c>
      <c r="CR76" s="12">
        <f>$D76^EXP(Parameter!$D$174+Parameter!$D$181*(LN($B76/30.2*21)))</f>
        <v>0.17264292939890891</v>
      </c>
      <c r="CS76" s="12">
        <f>$D76^EXP(Parameter!$D$159+Parameter!$D$166*(LN($B76/30.2*21)))</f>
        <v>0.46694615573278719</v>
      </c>
      <c r="CT76" s="12">
        <f>$D76^EXP(Parameter!$D$175+Parameter!$D$182*(LN($B76/30.2*21)))</f>
        <v>8.0143407575602205E-2</v>
      </c>
      <c r="CU76" s="12">
        <f>$D76^EXP(Parameter!$D$160+Parameter!$D$167*(LN($B76/30.2*21)))</f>
        <v>0.29091051061996392</v>
      </c>
      <c r="CV76" s="12">
        <f>$D76^EXP(Parameter!$D$172+Parameter!$D$179*(LN($B76/30.2*21)))</f>
        <v>7.4496316869099605E-2</v>
      </c>
      <c r="CW76" s="41">
        <f>$D76^EXP(Parameter!$D$157+Parameter!$D$164*(LN($B76/30.2*21)))</f>
        <v>5.8418351905556345E-2</v>
      </c>
      <c r="CX76" s="12">
        <f t="shared" si="9"/>
        <v>2.5866596454773093E-2</v>
      </c>
      <c r="CY76" s="85">
        <v>4.5394717038929E-2</v>
      </c>
      <c r="CZ76" s="12">
        <f t="shared" si="3"/>
        <v>8.6259884511851084E-2</v>
      </c>
      <c r="DA76" s="85">
        <v>7.0310781577622702E-2</v>
      </c>
      <c r="DB76" s="12">
        <f t="shared" si="4"/>
        <v>6.4826422514313128E-2</v>
      </c>
      <c r="DC76" s="41">
        <v>5.1580366620343397E-2</v>
      </c>
      <c r="DD76" s="12">
        <f t="shared" si="5"/>
        <v>1.9103882738003803E-2</v>
      </c>
      <c r="DE76" s="85">
        <v>5.70201528377874E-2</v>
      </c>
      <c r="DF76" s="12">
        <f t="shared" si="6"/>
        <v>4.7870086056342907E-3</v>
      </c>
      <c r="DG76" s="41">
        <v>8.6995268419136195E-3</v>
      </c>
      <c r="DH76" s="12">
        <f t="shared" si="7"/>
        <v>3.6941176834443368E-2</v>
      </c>
      <c r="DI76" s="41">
        <v>5.7096508592704596E-3</v>
      </c>
      <c r="DJ76" s="46">
        <v>71</v>
      </c>
      <c r="DK76" s="44">
        <v>4.9126694907867304E-3</v>
      </c>
      <c r="DL76" s="44">
        <v>1.0714483901975901E-2</v>
      </c>
      <c r="DM76" s="44">
        <v>1.8727013708902802E-2</v>
      </c>
      <c r="DN76" s="44">
        <v>1.50193714148528E-2</v>
      </c>
      <c r="DO76" s="44">
        <v>3.9643016921435598E-2</v>
      </c>
      <c r="DP76" s="44">
        <v>3.3568124187844897E-2</v>
      </c>
      <c r="DQ76" s="44">
        <v>4.28882601211188E-2</v>
      </c>
      <c r="DR76" s="45">
        <v>0.11813376238541801</v>
      </c>
      <c r="DS76" s="45">
        <v>0.16807445990921199</v>
      </c>
      <c r="DT76" s="45">
        <v>0.155374774721763</v>
      </c>
      <c r="DU76" s="45">
        <v>0.122325179451428</v>
      </c>
      <c r="DV76" s="45">
        <v>0.16258486041061099</v>
      </c>
      <c r="DW76" s="45">
        <v>0.230471760818763</v>
      </c>
      <c r="DX76" s="45">
        <v>0.13847392812787301</v>
      </c>
    </row>
    <row r="77" spans="1:128">
      <c r="A77" s="43">
        <f t="shared" si="8"/>
        <v>5.3397260273972602</v>
      </c>
      <c r="B77" s="18">
        <v>73</v>
      </c>
      <c r="C77" s="12">
        <v>1584</v>
      </c>
      <c r="D77" s="12">
        <v>0.113432705393333</v>
      </c>
      <c r="E77" s="12">
        <v>6.0734195148240602E-3</v>
      </c>
      <c r="F77" s="92">
        <f>$D77^Parameter!$D$325</f>
        <v>0.18310317135664772</v>
      </c>
      <c r="G77" s="92">
        <f>$E77^Parameter!$D$318</f>
        <v>2.5355487327250476E-2</v>
      </c>
      <c r="H77" s="92">
        <f>$D77^Parameter!$D$326</f>
        <v>0.17530351822179724</v>
      </c>
      <c r="I77" s="92">
        <f>$E77^Parameter!$D$319</f>
        <v>3.8141458803394902E-2</v>
      </c>
      <c r="J77" s="92">
        <f>$D77^Parameter!$D$328</f>
        <v>0.19041913024351328</v>
      </c>
      <c r="K77" s="92">
        <f>$E77^Parameter!$D$321</f>
        <v>0.10424637050623604</v>
      </c>
      <c r="L77" s="92">
        <f>$D77^Parameter!$D$329</f>
        <v>0.29556529789716574</v>
      </c>
      <c r="M77" s="92">
        <f>$E77^Parameter!$D$322</f>
        <v>8.2012926161237218E-2</v>
      </c>
      <c r="N77" s="92">
        <f>$D77^Parameter!$D$330</f>
        <v>0.17152918142720264</v>
      </c>
      <c r="O77" s="92">
        <f>$E77^Parameter!$D$323</f>
        <v>0.12982947838318593</v>
      </c>
      <c r="P77" s="92">
        <f>$D77^Parameter!$D$327</f>
        <v>0.12592467895227571</v>
      </c>
      <c r="Q77" s="92">
        <f>$E77^Parameter!$D$320</f>
        <v>2.6143959515080396E-2</v>
      </c>
      <c r="R77" s="12">
        <f>$D77^EXP(Parameter!$D$96+Parameter!$D$103*(($B77/30.2*21)^(1)))</f>
        <v>2.3764305949751506E-2</v>
      </c>
      <c r="S77" s="12">
        <f>$E77^EXP(Parameter!$D$81+Parameter!$D$88*($B77/30.2*21)^(-2))</f>
        <v>4.3420802541490666E-2</v>
      </c>
      <c r="T77" s="12">
        <f>$D77^EXP(Parameter!$D$97+Parameter!$D$104*(($B77*21/30.2)^(1)))</f>
        <v>8.3209842881625362E-2</v>
      </c>
      <c r="U77" s="12">
        <f>$E77^EXP(Parameter!$D$82+Parameter!$D$89*($B77/30.2*21)^(-2))</f>
        <v>5.7056105865753493E-2</v>
      </c>
      <c r="V77" s="12">
        <f>$D77^EXP(Parameter!$D$99+Parameter!$D$106*(($B77*21/30.2)^(1)))</f>
        <v>6.179268498062819E-2</v>
      </c>
      <c r="W77" s="12">
        <f>$E77^EXP(Parameter!$D$84+Parameter!$D$91*($B77/30.2*21)^(-2))</f>
        <v>0.13747022536576792</v>
      </c>
      <c r="X77" s="12">
        <f>$D77^EXP(Parameter!$D$100+Parameter!$D$107*(($B77*21/30.2)^(1)))</f>
        <v>1.6942695717231983E-2</v>
      </c>
      <c r="Y77" s="12">
        <f>$E77^EXP(Parameter!$D$85+Parameter!$D$92*($B77/30.2*21)^(-2))</f>
        <v>0.10700543803502982</v>
      </c>
      <c r="Z77" s="12">
        <f>$D77^EXP(Parameter!$D$101+Parameter!$D$108*(($B77*21/30.2)^(1)))</f>
        <v>4.1021828977751496E-3</v>
      </c>
      <c r="AA77" s="12">
        <f>$E77^EXP(Parameter!$D$86+Parameter!$D$93*($B77/30.2*21)^(-2))</f>
        <v>0.13086512360854494</v>
      </c>
      <c r="AB77" s="12">
        <f>$D77^EXP(Parameter!$D$98+Parameter!$D$105*(($B77*21/30.2)^(1)))</f>
        <v>3.4948655138302483E-2</v>
      </c>
      <c r="AC77" s="12">
        <f>$E77^EXP(Parameter!$D$83+Parameter!$D$90*($B77/30.2*21)^(-2))</f>
        <v>2.8027869127317692E-2</v>
      </c>
      <c r="AD77" s="87">
        <f>$D77^EXP(Parameter!$D$133+Parameter!$D$140*(($B77*21/30.2)^(-0.5))+Parameter!$D$147*((LN($B77*21/30.2))))</f>
        <v>1.1234815155220545E-2</v>
      </c>
      <c r="AE77" s="12">
        <f>$E77^EXP(Parameter!$D$111+Parameter!$D$118*(($B77*21/30.2)^(-1))+Parameter!$D$125*(($B77*21/30.2)^(-0.5)))</f>
        <v>0.14035504885680672</v>
      </c>
      <c r="AF77" s="12">
        <f>$D77^EXP(Parameter!$D$134+Parameter!$D$141*(($B77*21/30.2)^(-0.5))+Parameter!$D$148*((LN($B77*21/30.2))))</f>
        <v>5.6273767558841996E-2</v>
      </c>
      <c r="AG77" s="12">
        <f>$E77^EXP(Parameter!$D$112+Parameter!$D$119*(($B77*21/30.2)^(-1))+Parameter!$D$126*(($B77*21/30.2)^(-0.5)))</f>
        <v>6.0062035726829055E-2</v>
      </c>
      <c r="AH77" s="12">
        <f>$D77^EXP(Parameter!$D$136+Parameter!$D$143*(($B77*21/30.2)^(-0.5))+Parameter!$D$150*((LN($B77*21/30.2))))</f>
        <v>1.7313402043445135E-2</v>
      </c>
      <c r="AI77" s="12">
        <f>$E77^EXP(Parameter!$D$114+Parameter!$D$121*(($B77*21/30.2)^(-1))+Parameter!$D$128*(($B77*21/30.2)^(-0.5)))</f>
        <v>1.4263036623355829E-2</v>
      </c>
      <c r="AJ77" s="12">
        <f>$D77^EXP(Parameter!$D$137+Parameter!$D$144*(($B77*21/30.2)^(-0.5))+Parameter!$D$151*((LN($B77*21/30.2))))</f>
        <v>1.4932713403980669E-2</v>
      </c>
      <c r="AK77" s="12">
        <f>$E77^EXP(Parameter!$D$115+Parameter!$D$122*(($B77*21/30.2)^(-1))+Parameter!$D$129*(($B77*21/30.2)^(-0.5)))</f>
        <v>5.8960833238875812E-2</v>
      </c>
      <c r="AL77" s="12">
        <f>$D77^EXP(Parameter!$D$138+Parameter!$D$145*(($B77*21/30.2)^(-0.5))+Parameter!$D$152*((LN($B77*21/30.2))))</f>
        <v>2.809780275969148E-5</v>
      </c>
      <c r="AM77" s="12">
        <f>$E77^EXP(Parameter!$D$116+Parameter!$D$123*(($B77*21/30.2)^(-1))+Parameter!$D$130*(($B77*21/30.2)^(-0.5)))</f>
        <v>4.9442142374972213E-3</v>
      </c>
      <c r="AN77" s="12">
        <f>$D77^EXP(Parameter!$D$135+Parameter!$D$142*(($B77*21/30.2)^(-0.5))+Parameter!$D$149*((LN($B77*21/30.2))))</f>
        <v>2.2115623776707005E-2</v>
      </c>
      <c r="AO77" s="12">
        <f>$E77^EXP(Parameter!$D$113+Parameter!$D$120*(($B77*21/30.2)^(-1))+Parameter!$D$127*(($B77*21/30.2)^(-0.5)))</f>
        <v>2.6120601526175892E-5</v>
      </c>
      <c r="AP77" s="87">
        <f>$D77^EXP(Parameter!$D$304+Parameter!$D$310*((LN($B77*21/30.2))))</f>
        <v>0.15023189512476259</v>
      </c>
      <c r="AQ77" s="88">
        <f>$E77^EXP(Parameter!$D$290+Parameter!$D$296*((LN($B77*21/30.2))))</f>
        <v>4.9942571814599886E-2</v>
      </c>
      <c r="AR77" s="12">
        <f>$D77^EXP(Parameter!$D$305+Parameter!$D$311*((LN($B77*21/30.2))))</f>
        <v>0.15046833684254762</v>
      </c>
      <c r="AS77" s="88">
        <f>$E77^EXP(Parameter!$D$291+Parameter!$D$297*((LN($B77*21/30.2))))</f>
        <v>5.8970242482241621E-2</v>
      </c>
      <c r="AT77" s="12">
        <f>$D77^EXP(Parameter!$D$305+Parameter!$D$307-Parameter!$D$306+(Parameter!$D$311+Parameter!$D$313-Parameter!$D$312)*((LN($B77*21/30.2))))</f>
        <v>0.15156728960963475</v>
      </c>
      <c r="AU77" s="88">
        <f>$E77^EXP(Parameter!$D$291+Parameter!$D$293-Parameter!$D$292+(Parameter!$D$297+Parameter!$D$299-Parameter!$D$298)*((LN($B77*21/30.2))))</f>
        <v>0.10166464931396428</v>
      </c>
      <c r="AV77" s="12">
        <f>$D77^EXP(Parameter!$D$308+Parameter!$D$314*((LN($B77*21/30.2))))</f>
        <v>0.21593549685137831</v>
      </c>
      <c r="AW77" s="88">
        <f>$E77^EXP(Parameter!$D$294+Parameter!$D$300*((LN($B77*21/30.2))))</f>
        <v>8.3473260638837546E-2</v>
      </c>
      <c r="AX77" s="12">
        <f>$D77^EXP(Parameter!$D$305+Parameter!$D$309-Parameter!$D$306+(Parameter!$D$311+Parameter!$D$315-Parameter!$D$312)*((LN($B77*21/30.2))))</f>
        <v>0.12147462556233322</v>
      </c>
      <c r="AY77" s="88">
        <f>$E77^EXP(Parameter!$D$291+Parameter!$D$295-Parameter!$D$292+(Parameter!$D$297+Parameter!$D$301-Parameter!$D$298)*((LN($B77*21/30.2))))</f>
        <v>3.4001350886857663E-2</v>
      </c>
      <c r="AZ77" s="12">
        <f>$D77^EXP(Parameter!D$305-Parameter!D$306+(Parameter!D$311-Parameter!D$312)*((LN($B77*21/30.2))))</f>
        <v>9.1506812571919449E-2</v>
      </c>
      <c r="BA77" s="88">
        <f>$E77^EXP(Parameter!$D$291-Parameter!$D$292+(Parameter!$D$297-Parameter!$D$298)*((LN($B77*21/30.2))))</f>
        <v>4.2351676724065616E-3</v>
      </c>
      <c r="BB77" s="89">
        <f>$D77^EXP(Parameter!$D$231+Parameter!$D$238)</f>
        <v>0.19142804149968748</v>
      </c>
      <c r="BC77" s="90">
        <f>$E77^EXP(Parameter!$D$216+Parameter!$D$223)</f>
        <v>3.9110804502470377E-2</v>
      </c>
      <c r="BD77" s="91">
        <f>$D77^EXP(Parameter!$D$232+Parameter!$D$239)</f>
        <v>0.16412478191605967</v>
      </c>
      <c r="BE77" s="90">
        <f>$E77^EXP(Parameter!$D$217+Parameter!$D$224)</f>
        <v>4.8252817289082608E-2</v>
      </c>
      <c r="BF77" s="91">
        <f>$D77^EXP(Parameter!$D$234+Parameter!$D$241)</f>
        <v>0.18202849145565864</v>
      </c>
      <c r="BG77" s="91">
        <f>$E77^EXP(Parameter!$D$219+Parameter!$D$226)</f>
        <v>0.11610280058574683</v>
      </c>
      <c r="BH77" s="91">
        <f>$D77^EXP(Parameter!$D$235+Parameter!$D$242)</f>
        <v>0.2695684671756608</v>
      </c>
      <c r="BI77" s="91">
        <f>$E77^EXP(Parameter!$D$220+Parameter!$D$227)</f>
        <v>8.952008052045729E-2</v>
      </c>
      <c r="BJ77" s="91">
        <f>$D77^EXP(Parameter!$D$236+Parameter!$D$243)</f>
        <v>0.15824122212745062</v>
      </c>
      <c r="BK77" s="91">
        <f>$E77^EXP(Parameter!$D$221+Parameter!$D$228)</f>
        <v>0.11287721522137062</v>
      </c>
      <c r="BL77" s="91">
        <f>$D77^EXP(Parameter!$D$233+Parameter!$D$240)</f>
        <v>0.10663430359489086</v>
      </c>
      <c r="BM77" s="91">
        <f>$E77^EXP(Parameter!$D$218+Parameter!$D$225)</f>
        <v>2.4481151879620796E-2</v>
      </c>
      <c r="BN77" s="90">
        <f>$D77^EXP(Parameter!$D$268+Parameter!$D$275)</f>
        <v>0.22605707296959485</v>
      </c>
      <c r="BO77" s="91">
        <f>$E77^EXP(Parameter!$D$246+Parameter!$D$253)</f>
        <v>2.1122966565124929E-2</v>
      </c>
      <c r="BP77" s="91">
        <f>$D77^EXP(Parameter!$D$269+Parameter!$D$276)</f>
        <v>0.17924645274105397</v>
      </c>
      <c r="BQ77" s="91">
        <f>$E77^EXP(Parameter!$D$247+Parameter!$D$254)</f>
        <v>3.59100914085064E-2</v>
      </c>
      <c r="BR77" s="91">
        <f>$D77^EXP(Parameter!$D$271+Parameter!$D$278)</f>
        <v>0.28593353255080939</v>
      </c>
      <c r="BS77" s="91">
        <f>$E77^EXP(Parameter!$D$249+Parameter!$D$256)</f>
        <v>0.13108073230990031</v>
      </c>
      <c r="BT77" s="91">
        <f>$D77^EXP(Parameter!$D$272+Parameter!$D$279)</f>
        <v>0.38856594556326385</v>
      </c>
      <c r="BU77" s="91">
        <f>$E77^EXP(Parameter!$D$250+Parameter!$D$257)</f>
        <v>6.6169015657275537E-2</v>
      </c>
      <c r="BV77" s="91">
        <f>$D77^EXP(Parameter!$D$273+Parameter!$D$280)</f>
        <v>0.34187809443015521</v>
      </c>
      <c r="BW77" s="91">
        <f>$E77^EXP(Parameter!$D$251+Parameter!$D$258)</f>
        <v>0.13673425075494308</v>
      </c>
      <c r="BX77" s="91">
        <f>$D77^EXP(Parameter!$D$270+Parameter!$D$277)</f>
        <v>0.16590864576522357</v>
      </c>
      <c r="BY77" s="91">
        <f>$E77^EXP(Parameter!$D$248+Parameter!$D$255)</f>
        <v>4.039276945485544E-2</v>
      </c>
      <c r="BZ77" s="90">
        <f>$D77^EXP(Parameter!$D$208)</f>
        <v>0.18389301903116281</v>
      </c>
      <c r="CA77" s="90">
        <f>$E77^EXP(Parameter!$D$200)</f>
        <v>3.2117611866848896E-2</v>
      </c>
      <c r="CB77" s="90">
        <f>$D77^EXP(Parameter!$D$209)</f>
        <v>0.16531307150831967</v>
      </c>
      <c r="CC77" s="90">
        <f>$E77^EXP(Parameter!$D$201)</f>
        <v>4.3450304525809717E-2</v>
      </c>
      <c r="CD77" s="90">
        <f>$D77^EXP(Parameter!$D$211)</f>
        <v>0.17343251459169906</v>
      </c>
      <c r="CE77" s="90">
        <f>$E77^EXP(Parameter!$D$203)</f>
        <v>0.10023975184488802</v>
      </c>
      <c r="CF77" s="90">
        <f>$D77^EXP(Parameter!$D$212)</f>
        <v>0.26921513602298852</v>
      </c>
      <c r="CG77" s="90">
        <f>$E77^EXP(Parameter!$D$204)</f>
        <v>8.2146332040197848E-2</v>
      </c>
      <c r="CH77" s="91">
        <f>$D77^EXP(Parameter!$D$213)</f>
        <v>0.15446953242308223</v>
      </c>
      <c r="CI77" s="90">
        <f>$E77^EXP(Parameter!$D$205)</f>
        <v>0.11337026984761205</v>
      </c>
      <c r="CJ77" s="91">
        <f>$D77^EXP(Parameter!$D$210)</f>
        <v>0.1119565923241503</v>
      </c>
      <c r="CK77" s="90">
        <f>$E77^EXP(Parameter!$D$202)</f>
        <v>2.8516718454596485E-2</v>
      </c>
      <c r="CL77" s="12">
        <f>$D77^EXP(Parameter!$D$170+Parameter!$D$177*(LN($B77/30.2*21)))</f>
        <v>0.14553818395768581</v>
      </c>
      <c r="CM77" s="12">
        <f>$D77^EXP(Parameter!$D$155+Parameter!$D$162*(LN($B77/30.2*21)))</f>
        <v>0.42750053252655484</v>
      </c>
      <c r="CN77" s="12">
        <f>$D77^EXP(Parameter!$D$171+Parameter!$D$178*(LN($B77/30.2*21)))</f>
        <v>0.14340753650155236</v>
      </c>
      <c r="CO77" s="12">
        <f>$D77^EXP(Parameter!$D$156+Parameter!$D$163*(LN($B77/30.2*21)))</f>
        <v>0.40514862151425252</v>
      </c>
      <c r="CP77" s="12">
        <f>$D77^EXP(Parameter!$D$173+Parameter!$D$180*(LN($B77/30.2*21)))</f>
        <v>0.13872205530249063</v>
      </c>
      <c r="CQ77" s="12">
        <f>$D77^EXP(Parameter!$D$158+Parameter!$D$165*(LN($B77/30.2*21)))</f>
        <v>0.44507624706029242</v>
      </c>
      <c r="CR77" s="12">
        <f>$D77^EXP(Parameter!$D$174+Parameter!$D$181*(LN($B77/30.2*21)))</f>
        <v>0.1691322278856501</v>
      </c>
      <c r="CS77" s="12">
        <f>$D77^EXP(Parameter!$D$159+Parameter!$D$166*(LN($B77/30.2*21)))</f>
        <v>0.46440800417639838</v>
      </c>
      <c r="CT77" s="12">
        <f>$D77^EXP(Parameter!$D$175+Parameter!$D$182*(LN($B77/30.2*21)))</f>
        <v>7.7795681557942961E-2</v>
      </c>
      <c r="CU77" s="12">
        <f>$D77^EXP(Parameter!$D$160+Parameter!$D$167*(LN($B77/30.2*21)))</f>
        <v>0.28676910134815298</v>
      </c>
      <c r="CV77" s="12">
        <f>$D77^EXP(Parameter!$D$172+Parameter!$D$179*(LN($B77/30.2*21)))</f>
        <v>7.2479845390520811E-2</v>
      </c>
      <c r="CW77" s="41">
        <f>$D77^EXP(Parameter!$D$157+Parameter!$D$164*(LN($B77/30.2*21)))</f>
        <v>5.6290449307161608E-2</v>
      </c>
      <c r="CX77" s="12">
        <f t="shared" si="9"/>
        <v>2.3764305949751506E-2</v>
      </c>
      <c r="CY77" s="85">
        <v>4.4339376828192598E-2</v>
      </c>
      <c r="CZ77" s="12">
        <f t="shared" si="3"/>
        <v>8.3209842881625362E-2</v>
      </c>
      <c r="DA77" s="85">
        <v>6.8787092864393107E-2</v>
      </c>
      <c r="DB77" s="12">
        <f t="shared" si="4"/>
        <v>6.179268498062819E-2</v>
      </c>
      <c r="DC77" s="41">
        <v>4.9235994685598403E-2</v>
      </c>
      <c r="DD77" s="12">
        <f t="shared" si="5"/>
        <v>1.6942695717231983E-2</v>
      </c>
      <c r="DE77" s="85">
        <v>5.50353776439515E-2</v>
      </c>
      <c r="DF77" s="12">
        <f t="shared" si="6"/>
        <v>4.1021828977751496E-3</v>
      </c>
      <c r="DG77" s="41">
        <v>8.0222175883367507E-3</v>
      </c>
      <c r="DH77" s="12">
        <f t="shared" si="7"/>
        <v>3.4948655138302483E-2</v>
      </c>
      <c r="DI77" s="41">
        <v>5.5146879317073197E-3</v>
      </c>
      <c r="DJ77" s="46">
        <v>72</v>
      </c>
      <c r="DK77" s="44">
        <v>4.6808443367932799E-3</v>
      </c>
      <c r="DL77" s="44">
        <v>1.0256327697372499E-2</v>
      </c>
      <c r="DM77" s="44">
        <v>1.7989467631731999E-2</v>
      </c>
      <c r="DN77" s="44">
        <v>1.44074656248961E-2</v>
      </c>
      <c r="DO77" s="44">
        <v>3.8274969958527597E-2</v>
      </c>
      <c r="DP77" s="44">
        <v>3.23721231279991E-2</v>
      </c>
      <c r="DQ77" s="44">
        <v>4.1431310741473701E-2</v>
      </c>
      <c r="DR77" s="45">
        <v>0.1158757019634</v>
      </c>
      <c r="DS77" s="45">
        <v>0.16519815144417599</v>
      </c>
      <c r="DT77" s="45">
        <v>0.15264407714946401</v>
      </c>
      <c r="DU77" s="45">
        <v>0.120010272855919</v>
      </c>
      <c r="DV77" s="45">
        <v>0.15977058376533401</v>
      </c>
      <c r="DW77" s="45">
        <v>0.226979883921409</v>
      </c>
      <c r="DX77" s="45">
        <v>0.13594890609815299</v>
      </c>
    </row>
    <row r="78" spans="1:128">
      <c r="A78" s="43">
        <f t="shared" si="8"/>
        <v>5.4</v>
      </c>
      <c r="B78" s="18">
        <v>74</v>
      </c>
      <c r="C78" s="12">
        <v>1606</v>
      </c>
      <c r="D78" s="12">
        <v>0.111254740165721</v>
      </c>
      <c r="E78" s="12">
        <v>5.8208598640054404E-3</v>
      </c>
      <c r="F78" s="92">
        <f>$D78^Parameter!$D$325</f>
        <v>0.18035510869440891</v>
      </c>
      <c r="G78" s="92">
        <f>$E78^Parameter!$D$318</f>
        <v>2.459182409024574E-2</v>
      </c>
      <c r="H78" s="92">
        <f>$D78^Parameter!$D$326</f>
        <v>0.17260557504293358</v>
      </c>
      <c r="I78" s="92">
        <f>$E78^Parameter!$D$319</f>
        <v>3.7118615766779828E-2</v>
      </c>
      <c r="J78" s="92">
        <f>$D78^Parameter!$D$328</f>
        <v>0.1876267323612448</v>
      </c>
      <c r="K78" s="92">
        <f>$E78^Parameter!$D$321</f>
        <v>0.1023032203199537</v>
      </c>
      <c r="L78" s="92">
        <f>$D78^Parameter!$D$329</f>
        <v>0.29237374680593009</v>
      </c>
      <c r="M78" s="92">
        <f>$E78^Parameter!$D$322</f>
        <v>8.0323699085666597E-2</v>
      </c>
      <c r="N78" s="92">
        <f>$D78^Parameter!$D$330</f>
        <v>0.16885658597994424</v>
      </c>
      <c r="O78" s="92">
        <f>$E78^Parameter!$D$323</f>
        <v>0.12764236946635618</v>
      </c>
      <c r="P78" s="92">
        <f>$D78^Parameter!$D$327</f>
        <v>0.12362184889532764</v>
      </c>
      <c r="Q78" s="92">
        <f>$E78^Parameter!$D$320</f>
        <v>2.5363011622599404E-2</v>
      </c>
      <c r="R78" s="12">
        <f>$D78^EXP(Parameter!$D$96+Parameter!$D$103*(($B78/30.2*21)^(1)))</f>
        <v>2.180279133487659E-2</v>
      </c>
      <c r="S78" s="12">
        <f>$E78^EXP(Parameter!$D$81+Parameter!$D$88*($B78/30.2*21)^(-2))</f>
        <v>4.2302772699850347E-2</v>
      </c>
      <c r="T78" s="12">
        <f>$D78^EXP(Parameter!$D$97+Parameter!$D$104*(($B78*21/30.2)^(1)))</f>
        <v>8.0256268316901858E-2</v>
      </c>
      <c r="U78" s="12">
        <f>$E78^EXP(Parameter!$D$82+Parameter!$D$89*($B78/30.2*21)^(-2))</f>
        <v>5.5712995674685829E-2</v>
      </c>
      <c r="V78" s="12">
        <f>$D78^EXP(Parameter!$D$99+Parameter!$D$106*(($B78*21/30.2)^(1)))</f>
        <v>5.8877073148859857E-2</v>
      </c>
      <c r="W78" s="12">
        <f>$E78^EXP(Parameter!$D$84+Parameter!$D$91*($B78/30.2*21)^(-2))</f>
        <v>0.13522090235009548</v>
      </c>
      <c r="X78" s="12">
        <f>$D78^EXP(Parameter!$D$100+Parameter!$D$107*(($B78*21/30.2)^(1)))</f>
        <v>1.4981034521795028E-2</v>
      </c>
      <c r="Y78" s="12">
        <f>$E78^EXP(Parameter!$D$85+Parameter!$D$92*($B78/30.2*21)^(-2))</f>
        <v>0.10503492022294619</v>
      </c>
      <c r="Z78" s="12">
        <f>$D78^EXP(Parameter!$D$101+Parameter!$D$108*(($B78*21/30.2)^(1)))</f>
        <v>3.5027153689390867E-3</v>
      </c>
      <c r="AA78" s="12">
        <f>$E78^EXP(Parameter!$D$86+Parameter!$D$93*($B78/30.2*21)^(-2))</f>
        <v>0.12866772874107682</v>
      </c>
      <c r="AB78" s="12">
        <f>$D78^EXP(Parameter!$D$98+Parameter!$D$105*(($B78*21/30.2)^(1)))</f>
        <v>3.3050091107103358E-2</v>
      </c>
      <c r="AC78" s="12">
        <f>$E78^EXP(Parameter!$D$83+Parameter!$D$90*($B78/30.2*21)^(-2))</f>
        <v>2.7205998767928442E-2</v>
      </c>
      <c r="AD78" s="87">
        <f>$D78^EXP(Parameter!$D$133+Parameter!$D$140*(($B78*21/30.2)^(-0.5))+Parameter!$D$147*((LN($B78*21/30.2))))</f>
        <v>1.0192049451665205E-2</v>
      </c>
      <c r="AE78" s="12">
        <f>$E78^EXP(Parameter!$D$111+Parameter!$D$118*(($B78*21/30.2)^(-1))+Parameter!$D$125*(($B78*21/30.2)^(-0.5)))</f>
        <v>0.13886887214588578</v>
      </c>
      <c r="AF78" s="12">
        <f>$D78^EXP(Parameter!$D$134+Parameter!$D$141*(($B78*21/30.2)^(-0.5))+Parameter!$D$148*((LN($B78*21/30.2))))</f>
        <v>5.40009741392945E-2</v>
      </c>
      <c r="AG78" s="12">
        <f>$E78^EXP(Parameter!$D$112+Parameter!$D$119*(($B78*21/30.2)^(-1))+Parameter!$D$126*(($B78*21/30.2)^(-0.5)))</f>
        <v>5.8718060966727721E-2</v>
      </c>
      <c r="AH78" s="12">
        <f>$D78^EXP(Parameter!$D$136+Parameter!$D$143*(($B78*21/30.2)^(-0.5))+Parameter!$D$150*((LN($B78*21/30.2))))</f>
        <v>1.5940838284635592E-2</v>
      </c>
      <c r="AI78" s="12">
        <f>$E78^EXP(Parameter!$D$114+Parameter!$D$121*(($B78*21/30.2)^(-1))+Parameter!$D$128*(($B78*21/30.2)^(-0.5)))</f>
        <v>1.3527724631987417E-2</v>
      </c>
      <c r="AJ78" s="12">
        <f>$D78^EXP(Parameter!$D$137+Parameter!$D$144*(($B78*21/30.2)^(-0.5))+Parameter!$D$151*((LN($B78*21/30.2))))</f>
        <v>1.3493758881650355E-2</v>
      </c>
      <c r="AK78" s="12">
        <f>$E78^EXP(Parameter!$D$115+Parameter!$D$122*(($B78*21/30.2)^(-1))+Parameter!$D$129*(($B78*21/30.2)^(-0.5)))</f>
        <v>5.7437770739953091E-2</v>
      </c>
      <c r="AL78" s="12">
        <f>$D78^EXP(Parameter!$D$138+Parameter!$D$145*(($B78*21/30.2)^(-0.5))+Parameter!$D$152*((LN($B78*21/30.2))))</f>
        <v>2.0459733497111653E-5</v>
      </c>
      <c r="AM78" s="12">
        <f>$E78^EXP(Parameter!$D$116+Parameter!$D$123*(($B78*21/30.2)^(-1))+Parameter!$D$130*(($B78*21/30.2)^(-0.5)))</f>
        <v>4.6197548060477557E-3</v>
      </c>
      <c r="AN78" s="12">
        <f>$D78^EXP(Parameter!$D$135+Parameter!$D$142*(($B78*21/30.2)^(-0.5))+Parameter!$D$149*((LN($B78*21/30.2))))</f>
        <v>2.0891456863991634E-2</v>
      </c>
      <c r="AO78" s="12">
        <f>$E78^EXP(Parameter!$D$113+Parameter!$D$120*(($B78*21/30.2)^(-1))+Parameter!$D$127*(($B78*21/30.2)^(-0.5)))</f>
        <v>2.2608920896964487E-5</v>
      </c>
      <c r="AP78" s="87">
        <f>$D78^EXP(Parameter!$D$304+Parameter!$D$310*((LN($B78*21/30.2))))</f>
        <v>0.14722825557574298</v>
      </c>
      <c r="AQ78" s="88">
        <f>$E78^EXP(Parameter!$D$290+Parameter!$D$296*((LN($B78*21/30.2))))</f>
        <v>4.8999096765002081E-2</v>
      </c>
      <c r="AR78" s="12">
        <f>$D78^EXP(Parameter!$D$305+Parameter!$D$311*((LN($B78*21/30.2))))</f>
        <v>0.1477643184978481</v>
      </c>
      <c r="AS78" s="88">
        <f>$E78^EXP(Parameter!$D$291+Parameter!$D$297*((LN($B78*21/30.2))))</f>
        <v>5.771639049265366E-2</v>
      </c>
      <c r="AT78" s="12">
        <f>$D78^EXP(Parameter!$D$305+Parameter!$D$307-Parameter!$D$306+(Parameter!$D$311+Parameter!$D$313-Parameter!$D$312)*((LN($B78*21/30.2))))</f>
        <v>0.14870920394595702</v>
      </c>
      <c r="AU78" s="88">
        <f>$E78^EXP(Parameter!$D$291+Parameter!$D$293-Parameter!$D$292+(Parameter!$D$297+Parameter!$D$299-Parameter!$D$298)*((LN($B78*21/30.2))))</f>
        <v>9.964812801495905E-2</v>
      </c>
      <c r="AV78" s="12">
        <f>$D78^EXP(Parameter!$D$308+Parameter!$D$314*((LN($B78*21/30.2))))</f>
        <v>0.21216894095051228</v>
      </c>
      <c r="AW78" s="88">
        <f>$E78^EXP(Parameter!$D$294+Parameter!$D$300*((LN($B78*21/30.2))))</f>
        <v>8.1789751852210116E-2</v>
      </c>
      <c r="AX78" s="12">
        <f>$D78^EXP(Parameter!$D$305+Parameter!$D$309-Parameter!$D$306+(Parameter!$D$311+Parameter!$D$315-Parameter!$D$312)*((LN($B78*21/30.2))))</f>
        <v>0.11870586424985728</v>
      </c>
      <c r="AY78" s="88">
        <f>$E78^EXP(Parameter!$D$291+Parameter!$D$295-Parameter!$D$292+(Parameter!$D$297+Parameter!$D$301-Parameter!$D$298)*((LN($B78*21/30.2))))</f>
        <v>3.2531352859264243E-2</v>
      </c>
      <c r="AZ78" s="12">
        <f>$D78^EXP(Parameter!D$305-Parameter!D$306+(Parameter!D$311-Parameter!D$312)*((LN($B78*21/30.2))))</f>
        <v>8.9256662597403738E-2</v>
      </c>
      <c r="BA78" s="88">
        <f>$E78^EXP(Parameter!$D$291-Parameter!$D$292+(Parameter!$D$297-Parameter!$D$298)*((LN($B78*21/30.2))))</f>
        <v>3.9636908315647985E-3</v>
      </c>
      <c r="BB78" s="89">
        <f>$D78^EXP(Parameter!$D$231+Parameter!$D$238)</f>
        <v>0.18862972701159444</v>
      </c>
      <c r="BC78" s="90">
        <f>$E78^EXP(Parameter!$D$216+Parameter!$D$223)</f>
        <v>3.8069916694646183E-2</v>
      </c>
      <c r="BD78" s="91">
        <f>$D78^EXP(Parameter!$D$232+Parameter!$D$239)</f>
        <v>0.16150406292759964</v>
      </c>
      <c r="BE78" s="90">
        <f>$E78^EXP(Parameter!$D$217+Parameter!$D$224)</f>
        <v>4.7050801827176046E-2</v>
      </c>
      <c r="BF78" s="91">
        <f>$D78^EXP(Parameter!$D$234+Parameter!$D$241)</f>
        <v>0.1792871569845457</v>
      </c>
      <c r="BG78" s="91">
        <f>$E78^EXP(Parameter!$D$219+Parameter!$D$226)</f>
        <v>0.11404083069905903</v>
      </c>
      <c r="BH78" s="91">
        <f>$D78^EXP(Parameter!$D$235+Parameter!$D$242)</f>
        <v>0.26643904341474201</v>
      </c>
      <c r="BI78" s="91">
        <f>$E78^EXP(Parameter!$D$220+Parameter!$D$227)</f>
        <v>8.7740157254937168E-2</v>
      </c>
      <c r="BJ78" s="91">
        <f>$D78^EXP(Parameter!$D$236+Parameter!$D$243)</f>
        <v>0.15566382469282009</v>
      </c>
      <c r="BK78" s="91">
        <f>$E78^EXP(Parameter!$D$221+Parameter!$D$228)</f>
        <v>0.11084653763556483</v>
      </c>
      <c r="BL78" s="91">
        <f>$D78^EXP(Parameter!$D$233+Parameter!$D$240)</f>
        <v>0.10452931046262097</v>
      </c>
      <c r="BM78" s="91">
        <f>$E78^EXP(Parameter!$D$218+Parameter!$D$225)</f>
        <v>2.37368891949379E-2</v>
      </c>
      <c r="BN78" s="90">
        <f>$D78^EXP(Parameter!$D$268+Parameter!$D$275)</f>
        <v>0.22308270489491785</v>
      </c>
      <c r="BO78" s="91">
        <f>$E78^EXP(Parameter!$D$246+Parameter!$D$253)</f>
        <v>2.0455665880712487E-2</v>
      </c>
      <c r="BP78" s="91">
        <f>$D78^EXP(Parameter!$D$269+Parameter!$D$276)</f>
        <v>0.17652279731538151</v>
      </c>
      <c r="BQ78" s="91">
        <f>$E78^EXP(Parameter!$D$247+Parameter!$D$254)</f>
        <v>3.4929559452035033E-2</v>
      </c>
      <c r="BR78" s="91">
        <f>$D78^EXP(Parameter!$D$271+Parameter!$D$278)</f>
        <v>0.28276252986817169</v>
      </c>
      <c r="BS78" s="91">
        <f>$E78^EXP(Parameter!$D$249+Parameter!$D$256)</f>
        <v>0.12888283178588669</v>
      </c>
      <c r="BT78" s="91">
        <f>$D78^EXP(Parameter!$D$272+Parameter!$D$279)</f>
        <v>0.38530794041917377</v>
      </c>
      <c r="BU78" s="91">
        <f>$E78^EXP(Parameter!$D$250+Parameter!$D$257)</f>
        <v>6.4690458941650791E-2</v>
      </c>
      <c r="BV78" s="91">
        <f>$D78^EXP(Parameter!$D$273+Parameter!$D$280)</f>
        <v>0.33862522613323659</v>
      </c>
      <c r="BW78" s="91">
        <f>$E78^EXP(Parameter!$D$251+Parameter!$D$258)</f>
        <v>0.13448880588044049</v>
      </c>
      <c r="BX78" s="91">
        <f>$D78^EXP(Parameter!$D$270+Parameter!$D$277)</f>
        <v>0.16327516349832102</v>
      </c>
      <c r="BY78" s="91">
        <f>$E78^EXP(Parameter!$D$248+Parameter!$D$255)</f>
        <v>3.9328317951612131E-2</v>
      </c>
      <c r="BZ78" s="90">
        <f>$D78^EXP(Parameter!$D$208)</f>
        <v>0.18114004702756831</v>
      </c>
      <c r="CA78" s="90">
        <f>$E78^EXP(Parameter!$D$200)</f>
        <v>3.1211630104111189E-2</v>
      </c>
      <c r="CB78" s="90">
        <f>$D78^EXP(Parameter!$D$209)</f>
        <v>0.16268383153310667</v>
      </c>
      <c r="CC78" s="90">
        <f>$E78^EXP(Parameter!$D$201)</f>
        <v>4.2330975984172951E-2</v>
      </c>
      <c r="CD78" s="90">
        <f>$D78^EXP(Parameter!$D$211)</f>
        <v>0.17074704587724993</v>
      </c>
      <c r="CE78" s="90">
        <f>$E78^EXP(Parameter!$D$203)</f>
        <v>9.8339205868608323E-2</v>
      </c>
      <c r="CF78" s="90">
        <f>$D78^EXP(Parameter!$D$212)</f>
        <v>0.26608670544162244</v>
      </c>
      <c r="CG78" s="90">
        <f>$E78^EXP(Parameter!$D$204)</f>
        <v>8.0455445412861981E-2</v>
      </c>
      <c r="CH78" s="91">
        <f>$D78^EXP(Parameter!$D$213)</f>
        <v>0.15192091943457098</v>
      </c>
      <c r="CI78" s="90">
        <f>$E78^EXP(Parameter!$D$205)</f>
        <v>0.11133476035245381</v>
      </c>
      <c r="CJ78" s="91">
        <f>$D78^EXP(Parameter!$D$210)</f>
        <v>0.1097941584472122</v>
      </c>
      <c r="CK78" s="90">
        <f>$E78^EXP(Parameter!$D$202)</f>
        <v>2.7684901199856195E-2</v>
      </c>
      <c r="CL78" s="12">
        <f>$D78^EXP(Parameter!$D$170+Parameter!$D$177*(LN($B78/30.2*21)))</f>
        <v>0.14276972869930585</v>
      </c>
      <c r="CM78" s="12">
        <f>$D78^EXP(Parameter!$D$155+Parameter!$D$162*(LN($B78/30.2*21)))</f>
        <v>0.42553359237855293</v>
      </c>
      <c r="CN78" s="12">
        <f>$D78^EXP(Parameter!$D$171+Parameter!$D$178*(LN($B78/30.2*21)))</f>
        <v>0.14079410193525116</v>
      </c>
      <c r="CO78" s="12">
        <f>$D78^EXP(Parameter!$D$156+Parameter!$D$163*(LN($B78/30.2*21)))</f>
        <v>0.40263878940302883</v>
      </c>
      <c r="CP78" s="12">
        <f>$D78^EXP(Parameter!$D$173+Parameter!$D$180*(LN($B78/30.2*21)))</f>
        <v>0.13604776570471228</v>
      </c>
      <c r="CQ78" s="12">
        <f>$D78^EXP(Parameter!$D$158+Parameter!$D$165*(LN($B78/30.2*21)))</f>
        <v>0.44214366377689451</v>
      </c>
      <c r="CR78" s="12">
        <f>$D78^EXP(Parameter!$D$174+Parameter!$D$181*(LN($B78/30.2*21)))</f>
        <v>0.16570937332527805</v>
      </c>
      <c r="CS78" s="12">
        <f>$D78^EXP(Parameter!$D$159+Parameter!$D$166*(LN($B78/30.2*21)))</f>
        <v>0.46191120391506818</v>
      </c>
      <c r="CT78" s="12">
        <f>$D78^EXP(Parameter!$D$175+Parameter!$D$182*(LN($B78/30.2*21)))</f>
        <v>7.5527358460432334E-2</v>
      </c>
      <c r="CU78" s="12">
        <f>$D78^EXP(Parameter!$D$160+Parameter!$D$167*(LN($B78/30.2*21)))</f>
        <v>0.2827066530635588</v>
      </c>
      <c r="CV78" s="12">
        <f>$D78^EXP(Parameter!$D$172+Parameter!$D$179*(LN($B78/30.2*21)))</f>
        <v>7.0529995846564428E-2</v>
      </c>
      <c r="CW78" s="41">
        <f>$D78^EXP(Parameter!$D$157+Parameter!$D$164*(LN($B78/30.2*21)))</f>
        <v>5.4246534370972391E-2</v>
      </c>
      <c r="CX78" s="12">
        <f t="shared" si="9"/>
        <v>2.180279133487659E-2</v>
      </c>
      <c r="CY78" s="85">
        <v>4.3323423138820601E-2</v>
      </c>
      <c r="CZ78" s="12">
        <f t="shared" si="3"/>
        <v>8.0256268316901858E-2</v>
      </c>
      <c r="DA78" s="85">
        <v>6.7316481749545201E-2</v>
      </c>
      <c r="DB78" s="12">
        <f t="shared" si="4"/>
        <v>5.8877073148859857E-2</v>
      </c>
      <c r="DC78" s="41">
        <v>4.6992274999546398E-2</v>
      </c>
      <c r="DD78" s="12">
        <f t="shared" si="5"/>
        <v>1.4981034521795028E-2</v>
      </c>
      <c r="DE78" s="85">
        <v>5.3126163925095199E-2</v>
      </c>
      <c r="DF78" s="12">
        <f t="shared" si="6"/>
        <v>3.5027153689390867E-3</v>
      </c>
      <c r="DG78" s="41">
        <v>7.4190940554859702E-3</v>
      </c>
      <c r="DH78" s="12">
        <f t="shared" si="7"/>
        <v>3.3050091107103358E-2</v>
      </c>
      <c r="DI78" s="41">
        <v>5.3253402781703596E-3</v>
      </c>
      <c r="DJ78" s="46">
        <v>73</v>
      </c>
      <c r="DK78" s="44">
        <v>4.4617179588763997E-3</v>
      </c>
      <c r="DL78" s="44">
        <v>9.8211044377444195E-3</v>
      </c>
      <c r="DM78" s="44">
        <v>1.7286150981060601E-2</v>
      </c>
      <c r="DN78" s="44">
        <v>1.38248579394661E-2</v>
      </c>
      <c r="DO78" s="44">
        <v>3.6963095022127801E-2</v>
      </c>
      <c r="DP78" s="44">
        <v>3.12267123669078E-2</v>
      </c>
      <c r="DQ78" s="44">
        <v>4.0033311988367098E-2</v>
      </c>
      <c r="DR78" s="45">
        <v>0.11367918598602</v>
      </c>
      <c r="DS78" s="45">
        <v>0.162393182814036</v>
      </c>
      <c r="DT78" s="45">
        <v>0.149982672051924</v>
      </c>
      <c r="DU78" s="45">
        <v>0.117757927731267</v>
      </c>
      <c r="DV78" s="45">
        <v>0.15702679543013101</v>
      </c>
      <c r="DW78" s="45">
        <v>0.22356591935947601</v>
      </c>
      <c r="DX78" s="45">
        <v>0.133490005548105</v>
      </c>
    </row>
    <row r="79" spans="1:128">
      <c r="A79" s="43">
        <f t="shared" si="8"/>
        <v>5.4602739726027396</v>
      </c>
      <c r="B79" s="18">
        <v>75</v>
      </c>
      <c r="C79" s="12">
        <v>1628</v>
      </c>
      <c r="D79" s="12">
        <v>0.10913570654773901</v>
      </c>
      <c r="E79" s="12">
        <v>5.5808874499764898E-3</v>
      </c>
      <c r="F79" s="92">
        <f>$D79^Parameter!$D$325</f>
        <v>0.1776700212351737</v>
      </c>
      <c r="G79" s="92">
        <f>$E79^Parameter!$D$318</f>
        <v>2.3857577880032819E-2</v>
      </c>
      <c r="H79" s="92">
        <f>$D79^Parameter!$D$326</f>
        <v>0.16997047634839771</v>
      </c>
      <c r="I79" s="92">
        <f>$E79^Parameter!$D$319</f>
        <v>3.6131840886642681E-2</v>
      </c>
      <c r="J79" s="92">
        <f>$D79^Parameter!$D$328</f>
        <v>0.18489737721209817</v>
      </c>
      <c r="K79" s="92">
        <f>$E79^Parameter!$D$321</f>
        <v>0.10041290832738335</v>
      </c>
      <c r="L79" s="92">
        <f>$D79^Parameter!$D$329</f>
        <v>0.28924205875644327</v>
      </c>
      <c r="M79" s="92">
        <f>$E79^Parameter!$D$322</f>
        <v>7.8683668398213169E-2</v>
      </c>
      <c r="N79" s="92">
        <f>$D79^Parameter!$D$330</f>
        <v>0.16624674856814764</v>
      </c>
      <c r="O79" s="92">
        <f>$E79^Parameter!$D$323</f>
        <v>0.1255108600855373</v>
      </c>
      <c r="P79" s="92">
        <f>$D79^Parameter!$D$327</f>
        <v>0.12137925147206381</v>
      </c>
      <c r="Q79" s="92">
        <f>$E79^Parameter!$D$320</f>
        <v>2.4611956034478383E-2</v>
      </c>
      <c r="R79" s="12">
        <f>$D79^EXP(Parameter!$D$96+Parameter!$D$103*(($B79/30.2*21)^(1)))</f>
        <v>1.9975147816392959E-2</v>
      </c>
      <c r="S79" s="12">
        <f>$E79^EXP(Parameter!$D$81+Parameter!$D$88*($B79/30.2*21)^(-2))</f>
        <v>4.1222977307667927E-2</v>
      </c>
      <c r="T79" s="12">
        <f>$D79^EXP(Parameter!$D$97+Parameter!$D$104*(($B79*21/30.2)^(1)))</f>
        <v>7.7396332900394979E-2</v>
      </c>
      <c r="U79" s="12">
        <f>$E79^EXP(Parameter!$D$82+Parameter!$D$89*($B79/30.2*21)^(-2))</f>
        <v>5.4412894941263334E-2</v>
      </c>
      <c r="V79" s="12">
        <f>$D79^EXP(Parameter!$D$99+Parameter!$D$106*(($B79*21/30.2)^(1)))</f>
        <v>5.6076003430202533E-2</v>
      </c>
      <c r="W79" s="12">
        <f>$E79^EXP(Parameter!$D$84+Parameter!$D$91*($B79/30.2*21)^(-2))</f>
        <v>0.13302765474219394</v>
      </c>
      <c r="X79" s="12">
        <f>$D79^EXP(Parameter!$D$100+Parameter!$D$107*(($B79*21/30.2)^(1)))</f>
        <v>1.320590162676818E-2</v>
      </c>
      <c r="Y79" s="12">
        <f>$E79^EXP(Parameter!$D$85+Parameter!$D$92*($B79/30.2*21)^(-2))</f>
        <v>0.10311752946938234</v>
      </c>
      <c r="Z79" s="12">
        <f>$D79^EXP(Parameter!$D$101+Parameter!$D$108*(($B79*21/30.2)^(1)))</f>
        <v>2.9798767568682692E-3</v>
      </c>
      <c r="AA79" s="12">
        <f>$E79^EXP(Parameter!$D$86+Parameter!$D$93*($B79/30.2*21)^(-2))</f>
        <v>0.12652609595646941</v>
      </c>
      <c r="AB79" s="12">
        <f>$D79^EXP(Parameter!$D$98+Parameter!$D$105*(($B79*21/30.2)^(1)))</f>
        <v>3.1241708398847462E-2</v>
      </c>
      <c r="AC79" s="12">
        <f>$E79^EXP(Parameter!$D$83+Parameter!$D$90*($B79/30.2*21)^(-2))</f>
        <v>2.6415148522792337E-2</v>
      </c>
      <c r="AD79" s="87">
        <f>$D79^EXP(Parameter!$D$133+Parameter!$D$140*(($B79*21/30.2)^(-0.5))+Parameter!$D$147*((LN($B79*21/30.2))))</f>
        <v>9.2386135971487867E-3</v>
      </c>
      <c r="AE79" s="12">
        <f>$E79^EXP(Parameter!$D$111+Parameter!$D$118*(($B79*21/30.2)^(-1))+Parameter!$D$125*(($B79*21/30.2)^(-0.5)))</f>
        <v>0.13741414821448908</v>
      </c>
      <c r="AF79" s="12">
        <f>$D79^EXP(Parameter!$D$134+Parameter!$D$141*(($B79*21/30.2)^(-0.5))+Parameter!$D$148*((LN($B79*21/30.2))))</f>
        <v>5.1820993956641616E-2</v>
      </c>
      <c r="AG79" s="12">
        <f>$E79^EXP(Parameter!$D$112+Parameter!$D$119*(($B79*21/30.2)^(-1))+Parameter!$D$126*(($B79*21/30.2)^(-0.5)))</f>
        <v>5.7415806399284085E-2</v>
      </c>
      <c r="AH79" s="12">
        <f>$D79^EXP(Parameter!$D$136+Parameter!$D$143*(($B79*21/30.2)^(-0.5))+Parameter!$D$150*((LN($B79*21/30.2))))</f>
        <v>1.4668863484232561E-2</v>
      </c>
      <c r="AI79" s="12">
        <f>$E79^EXP(Parameter!$D$114+Parameter!$D$121*(($B79*21/30.2)^(-1))+Parameter!$D$128*(($B79*21/30.2)^(-0.5)))</f>
        <v>1.2833770699714078E-2</v>
      </c>
      <c r="AJ79" s="12">
        <f>$D79^EXP(Parameter!$D$137+Parameter!$D$144*(($B79*21/30.2)^(-0.5))+Parameter!$D$151*((LN($B79*21/30.2))))</f>
        <v>1.2180244454216132E-2</v>
      </c>
      <c r="AK79" s="12">
        <f>$E79^EXP(Parameter!$D$115+Parameter!$D$122*(($B79*21/30.2)^(-1))+Parameter!$D$129*(($B79*21/30.2)^(-0.5)))</f>
        <v>5.5965685281825488E-2</v>
      </c>
      <c r="AL79" s="12">
        <f>$D79^EXP(Parameter!$D$138+Parameter!$D$145*(($B79*21/30.2)^(-0.5))+Parameter!$D$152*((LN($B79*21/30.2))))</f>
        <v>1.4816437276087945E-5</v>
      </c>
      <c r="AM79" s="12">
        <f>$E79^EXP(Parameter!$D$116+Parameter!$D$123*(($B79*21/30.2)^(-1))+Parameter!$D$130*(($B79*21/30.2)^(-0.5)))</f>
        <v>4.3180791226465768E-3</v>
      </c>
      <c r="AN79" s="12">
        <f>$D79^EXP(Parameter!$D$135+Parameter!$D$142*(($B79*21/30.2)^(-0.5))+Parameter!$D$149*((LN($B79*21/30.2))))</f>
        <v>1.9734985318825733E-2</v>
      </c>
      <c r="AO79" s="12">
        <f>$E79^EXP(Parameter!$D$113+Parameter!$D$120*(($B79*21/30.2)^(-1))+Parameter!$D$127*(($B79*21/30.2)^(-0.5)))</f>
        <v>1.9581106147482278E-5</v>
      </c>
      <c r="AP79" s="87">
        <f>$D79^EXP(Parameter!$D$304+Parameter!$D$310*((LN($B79*21/30.2))))</f>
        <v>0.1443016595938193</v>
      </c>
      <c r="AQ79" s="88">
        <f>$E79^EXP(Parameter!$D$290+Parameter!$D$296*((LN($B79*21/30.2))))</f>
        <v>4.8084249178414064E-2</v>
      </c>
      <c r="AR79" s="12">
        <f>$D79^EXP(Parameter!$D$305+Parameter!$D$311*((LN($B79*21/30.2))))</f>
        <v>0.14512784821795108</v>
      </c>
      <c r="AS79" s="88">
        <f>$E79^EXP(Parameter!$D$291+Parameter!$D$297*((LN($B79*21/30.2))))</f>
        <v>5.6501151680980806E-2</v>
      </c>
      <c r="AT79" s="12">
        <f>$D79^EXP(Parameter!$D$305+Parameter!$D$307-Parameter!$D$306+(Parameter!$D$311+Parameter!$D$313-Parameter!$D$312)*((LN($B79*21/30.2))))</f>
        <v>0.14592317751271777</v>
      </c>
      <c r="AU79" s="88">
        <f>$E79^EXP(Parameter!$D$291+Parameter!$D$293-Parameter!$D$292+(Parameter!$D$297+Parameter!$D$299-Parameter!$D$298)*((LN($B79*21/30.2))))</f>
        <v>9.7687629028221493E-2</v>
      </c>
      <c r="AV79" s="12">
        <f>$D79^EXP(Parameter!$D$308+Parameter!$D$314*((LN($B79*21/30.2))))</f>
        <v>0.20848576853070616</v>
      </c>
      <c r="AW79" s="88">
        <f>$E79^EXP(Parameter!$D$294+Parameter!$D$300*((LN($B79*21/30.2))))</f>
        <v>8.0154828729768909E-2</v>
      </c>
      <c r="AX79" s="12">
        <f>$D79^EXP(Parameter!$D$305+Parameter!$D$309-Parameter!$D$306+(Parameter!$D$311+Parameter!$D$315-Parameter!$D$312)*((LN($B79*21/30.2))))</f>
        <v>0.11601487078772035</v>
      </c>
      <c r="AY79" s="88">
        <f>$E79^EXP(Parameter!$D$291+Parameter!$D$295-Parameter!$D$292+(Parameter!$D$297+Parameter!$D$301-Parameter!$D$298)*((LN($B79*21/30.2))))</f>
        <v>3.1128873739052248E-2</v>
      </c>
      <c r="AZ79" s="12">
        <f>$D79^EXP(Parameter!D$305-Parameter!D$306+(Parameter!D$311-Parameter!D$312)*((LN($B79*21/30.2))))</f>
        <v>8.7075139510433081E-2</v>
      </c>
      <c r="BA79" s="88">
        <f>$E79^EXP(Parameter!$D$291-Parameter!$D$292+(Parameter!$D$297-Parameter!$D$298)*((LN($B79*21/30.2))))</f>
        <v>3.7105948022505574E-3</v>
      </c>
      <c r="BB79" s="89">
        <f>$D79^EXP(Parameter!$D$231+Parameter!$D$238)</f>
        <v>0.18589446060594569</v>
      </c>
      <c r="BC79" s="90">
        <f>$E79^EXP(Parameter!$D$216+Parameter!$D$223)</f>
        <v>3.7065524513458036E-2</v>
      </c>
      <c r="BD79" s="91">
        <f>$D79^EXP(Parameter!$D$232+Parameter!$D$239)</f>
        <v>0.15894588544817939</v>
      </c>
      <c r="BE79" s="90">
        <f>$E79^EXP(Parameter!$D$217+Parameter!$D$224)</f>
        <v>4.5888911001431526E-2</v>
      </c>
      <c r="BF79" s="91">
        <f>$D79^EXP(Parameter!$D$234+Parameter!$D$241)</f>
        <v>0.17660878340676314</v>
      </c>
      <c r="BG79" s="91">
        <f>$E79^EXP(Parameter!$D$219+Parameter!$D$226)</f>
        <v>0.112033138864507</v>
      </c>
      <c r="BH79" s="91">
        <f>$D79^EXP(Parameter!$D$235+Parameter!$D$242)</f>
        <v>0.26337082444625087</v>
      </c>
      <c r="BI79" s="91">
        <f>$E79^EXP(Parameter!$D$220+Parameter!$D$227)</f>
        <v>8.6010817247141449E-2</v>
      </c>
      <c r="BJ79" s="91">
        <f>$D79^EXP(Parameter!$D$236+Parameter!$D$243)</f>
        <v>0.1531487496121339</v>
      </c>
      <c r="BK79" s="91">
        <f>$E79^EXP(Parameter!$D$221+Parameter!$D$228)</f>
        <v>0.10886977590858471</v>
      </c>
      <c r="BL79" s="91">
        <f>$D79^EXP(Parameter!$D$233+Parameter!$D$240)</f>
        <v>0.10248239708710404</v>
      </c>
      <c r="BM79" s="91">
        <f>$E79^EXP(Parameter!$D$218+Parameter!$D$225)</f>
        <v>2.3021504244656685E-2</v>
      </c>
      <c r="BN79" s="90">
        <f>$D79^EXP(Parameter!$D$268+Parameter!$D$275)</f>
        <v>0.22017105968831541</v>
      </c>
      <c r="BO79" s="91">
        <f>$E79^EXP(Parameter!$D$246+Parameter!$D$253)</f>
        <v>1.9815040411305E-2</v>
      </c>
      <c r="BP79" s="91">
        <f>$D79^EXP(Parameter!$D$269+Parameter!$D$276)</f>
        <v>0.17386206031774495</v>
      </c>
      <c r="BQ79" s="91">
        <f>$E79^EXP(Parameter!$D$247+Parameter!$D$254)</f>
        <v>3.398407602804443E-2</v>
      </c>
      <c r="BR79" s="91">
        <f>$D79^EXP(Parameter!$D$271+Parameter!$D$278)</f>
        <v>0.27965191919466365</v>
      </c>
      <c r="BS79" s="91">
        <f>$E79^EXP(Parameter!$D$249+Parameter!$D$256)</f>
        <v>0.1267406349006458</v>
      </c>
      <c r="BT79" s="91">
        <f>$D79^EXP(Parameter!$D$272+Parameter!$D$279)</f>
        <v>0.38210327653851495</v>
      </c>
      <c r="BU79" s="91">
        <f>$E79^EXP(Parameter!$D$250+Parameter!$D$257)</f>
        <v>6.325751407307395E-2</v>
      </c>
      <c r="BV79" s="91">
        <f>$D79^EXP(Parameter!$D$273+Parameter!$D$280)</f>
        <v>0.33542924647370154</v>
      </c>
      <c r="BW79" s="91">
        <f>$E79^EXP(Parameter!$D$251+Parameter!$D$258)</f>
        <v>0.13229950378543925</v>
      </c>
      <c r="BX79" s="91">
        <f>$D79^EXP(Parameter!$D$270+Parameter!$D$277)</f>
        <v>0.16070428078128593</v>
      </c>
      <c r="BY79" s="91">
        <f>$E79^EXP(Parameter!$D$248+Parameter!$D$255)</f>
        <v>3.8300913749585316E-2</v>
      </c>
      <c r="BZ79" s="90">
        <f>$D79^EXP(Parameter!$D$208)</f>
        <v>0.17845006001143637</v>
      </c>
      <c r="CA79" s="90">
        <f>$E79^EXP(Parameter!$D$200)</f>
        <v>3.0338839648400763E-2</v>
      </c>
      <c r="CB79" s="90">
        <f>$D79^EXP(Parameter!$D$209)</f>
        <v>0.16011717215374535</v>
      </c>
      <c r="CC79" s="90">
        <f>$E79^EXP(Parameter!$D$201)</f>
        <v>4.124995132224453E-2</v>
      </c>
      <c r="CD79" s="90">
        <f>$D79^EXP(Parameter!$D$211)</f>
        <v>0.16812438074698441</v>
      </c>
      <c r="CE79" s="90">
        <f>$E79^EXP(Parameter!$D$203)</f>
        <v>9.6490939875699164E-2</v>
      </c>
      <c r="CF79" s="90">
        <f>$D79^EXP(Parameter!$D$212)</f>
        <v>0.2630194959175563</v>
      </c>
      <c r="CG79" s="90">
        <f>$E79^EXP(Parameter!$D$204)</f>
        <v>7.8813781398026597E-2</v>
      </c>
      <c r="CH79" s="91">
        <f>$D79^EXP(Parameter!$D$213)</f>
        <v>0.14943446497476029</v>
      </c>
      <c r="CI79" s="90">
        <f>$E79^EXP(Parameter!$D$205)</f>
        <v>0.10935322344857921</v>
      </c>
      <c r="CJ79" s="91">
        <f>$D79^EXP(Parameter!$D$210)</f>
        <v>0.10769048040144373</v>
      </c>
      <c r="CK79" s="90">
        <f>$E79^EXP(Parameter!$D$202)</f>
        <v>2.6884347343356551E-2</v>
      </c>
      <c r="CL79" s="12">
        <f>$D79^EXP(Parameter!$D$170+Parameter!$D$177*(LN($B79/30.2*21)))</f>
        <v>0.14007195518543053</v>
      </c>
      <c r="CM79" s="12">
        <f>$D79^EXP(Parameter!$D$155+Parameter!$D$162*(LN($B79/30.2*21)))</f>
        <v>0.42360234398142399</v>
      </c>
      <c r="CN79" s="12">
        <f>$D79^EXP(Parameter!$D$171+Parameter!$D$178*(LN($B79/30.2*21)))</f>
        <v>0.13824695349592239</v>
      </c>
      <c r="CO79" s="12">
        <f>$D79^EXP(Parameter!$D$156+Parameter!$D$163*(LN($B79/30.2*21)))</f>
        <v>0.40017201157548693</v>
      </c>
      <c r="CP79" s="12">
        <f>$D79^EXP(Parameter!$D$173+Parameter!$D$180*(LN($B79/30.2*21)))</f>
        <v>0.13344279727066682</v>
      </c>
      <c r="CQ79" s="12">
        <f>$D79^EXP(Parameter!$D$158+Parameter!$D$165*(LN($B79/30.2*21)))</f>
        <v>0.43925687814862213</v>
      </c>
      <c r="CR79" s="12">
        <f>$D79^EXP(Parameter!$D$174+Parameter!$D$181*(LN($B79/30.2*21)))</f>
        <v>0.16237169251169062</v>
      </c>
      <c r="CS79" s="12">
        <f>$D79^EXP(Parameter!$D$159+Parameter!$D$166*(LN($B79/30.2*21)))</f>
        <v>0.4594546292456827</v>
      </c>
      <c r="CT79" s="12">
        <f>$D79^EXP(Parameter!$D$175+Parameter!$D$182*(LN($B79/30.2*21)))</f>
        <v>7.3335353630527747E-2</v>
      </c>
      <c r="CU79" s="12">
        <f>$D79^EXP(Parameter!$D$160+Parameter!$D$167*(LN($B79/30.2*21)))</f>
        <v>0.27872120057526151</v>
      </c>
      <c r="CV79" s="12">
        <f>$D79^EXP(Parameter!$D$172+Parameter!$D$179*(LN($B79/30.2*21)))</f>
        <v>6.8644129699242329E-2</v>
      </c>
      <c r="CW79" s="41">
        <f>$D79^EXP(Parameter!$D$157+Parameter!$D$164*(LN($B79/30.2*21)))</f>
        <v>5.2283016457290825E-2</v>
      </c>
      <c r="CX79" s="12">
        <f t="shared" si="9"/>
        <v>1.9975147816392959E-2</v>
      </c>
      <c r="CY79" s="85">
        <v>4.2345251330282697E-2</v>
      </c>
      <c r="CZ79" s="12">
        <f t="shared" si="3"/>
        <v>7.7396332900394979E-2</v>
      </c>
      <c r="DA79" s="85">
        <v>6.5896888799134801E-2</v>
      </c>
      <c r="DB79" s="12">
        <f t="shared" si="4"/>
        <v>5.6076003430202533E-2</v>
      </c>
      <c r="DC79" s="41">
        <v>4.4845307600686703E-2</v>
      </c>
      <c r="DD79" s="12">
        <f t="shared" si="5"/>
        <v>1.320590162676818E-2</v>
      </c>
      <c r="DE79" s="85">
        <v>5.1289553075703702E-2</v>
      </c>
      <c r="DF79" s="12">
        <f t="shared" si="6"/>
        <v>2.9798767568682692E-3</v>
      </c>
      <c r="DG79" s="41">
        <v>6.88202072707039E-3</v>
      </c>
      <c r="DH79" s="12">
        <f t="shared" si="7"/>
        <v>3.1241708398847462E-2</v>
      </c>
      <c r="DI79" s="41">
        <v>5.1416413039089602E-3</v>
      </c>
      <c r="DJ79" s="46">
        <v>74</v>
      </c>
      <c r="DK79" s="44">
        <v>4.2544947177948203E-3</v>
      </c>
      <c r="DL79" s="44">
        <v>9.4074918382166493E-3</v>
      </c>
      <c r="DM79" s="44">
        <v>1.66152238281062E-2</v>
      </c>
      <c r="DN79" s="44">
        <v>1.32699271693565E-2</v>
      </c>
      <c r="DO79" s="44">
        <v>3.5704700626157403E-2</v>
      </c>
      <c r="DP79" s="44">
        <v>3.0129398774874201E-2</v>
      </c>
      <c r="DQ79" s="44">
        <v>3.8691478293707601E-2</v>
      </c>
      <c r="DR79" s="45">
        <v>0.1115419977957</v>
      </c>
      <c r="DS79" s="45">
        <v>0.15965719065457901</v>
      </c>
      <c r="DT79" s="45">
        <v>0.147388216559767</v>
      </c>
      <c r="DU79" s="45">
        <v>0.115565907499044</v>
      </c>
      <c r="DV79" s="45">
        <v>0.154351139682564</v>
      </c>
      <c r="DW79" s="45">
        <v>0.22022752306125001</v>
      </c>
      <c r="DX79" s="45">
        <v>0.13109492747266799</v>
      </c>
    </row>
    <row r="80" spans="1:128">
      <c r="A80" s="43">
        <f t="shared" si="8"/>
        <v>5.5205479452054798</v>
      </c>
      <c r="B80" s="18">
        <v>76</v>
      </c>
      <c r="C80" s="12">
        <v>1650</v>
      </c>
      <c r="D80" s="12">
        <v>0.10707351010840201</v>
      </c>
      <c r="E80" s="12">
        <v>5.3527678618168397E-3</v>
      </c>
      <c r="F80" s="92">
        <f>$D80^Parameter!$D$325</f>
        <v>0.17504591944763281</v>
      </c>
      <c r="G80" s="92">
        <f>$E80^Parameter!$D$318</f>
        <v>2.3151357148427421E-2</v>
      </c>
      <c r="H80" s="92">
        <f>$D80^Parameter!$D$326</f>
        <v>0.16739621427353174</v>
      </c>
      <c r="I80" s="92">
        <f>$E80^Parameter!$D$319</f>
        <v>3.5179542071510139E-2</v>
      </c>
      <c r="J80" s="92">
        <f>$D80^Parameter!$D$328</f>
        <v>0.18222909339159435</v>
      </c>
      <c r="K80" s="92">
        <f>$E80^Parameter!$D$321</f>
        <v>9.8573513219392173E-2</v>
      </c>
      <c r="L80" s="92">
        <f>$D80^Parameter!$D$329</f>
        <v>0.28616857600209339</v>
      </c>
      <c r="M80" s="92">
        <f>$E80^Parameter!$D$322</f>
        <v>7.7090954087302613E-2</v>
      </c>
      <c r="N80" s="92">
        <f>$D80^Parameter!$D$330</f>
        <v>0.16369765286472684</v>
      </c>
      <c r="O80" s="92">
        <f>$E80^Parameter!$D$323</f>
        <v>0.12343302251961757</v>
      </c>
      <c r="P80" s="92">
        <f>$D80^Parameter!$D$327</f>
        <v>0.1191947980429119</v>
      </c>
      <c r="Q80" s="92">
        <f>$E80^Parameter!$D$320</f>
        <v>2.3889385809502301E-2</v>
      </c>
      <c r="R80" s="12">
        <f>$D80^EXP(Parameter!$D$96+Parameter!$D$103*(($B80/30.2*21)^(1)))</f>
        <v>1.8274627360802407E-2</v>
      </c>
      <c r="S80" s="12">
        <f>$E80^EXP(Parameter!$D$81+Parameter!$D$88*($B80/30.2*21)^(-2))</f>
        <v>4.0179768634507756E-2</v>
      </c>
      <c r="T80" s="12">
        <f>$D80^EXP(Parameter!$D$97+Parameter!$D$104*(($B80*21/30.2)^(1)))</f>
        <v>7.4627297570063741E-2</v>
      </c>
      <c r="U80" s="12">
        <f>$E80^EXP(Parameter!$D$82+Parameter!$D$89*($B80/30.2*21)^(-2))</f>
        <v>5.3154040382639607E-2</v>
      </c>
      <c r="V80" s="12">
        <f>$D80^EXP(Parameter!$D$99+Parameter!$D$106*(($B80*21/30.2)^(1)))</f>
        <v>5.3385971359115304E-2</v>
      </c>
      <c r="W80" s="12">
        <f>$E80^EXP(Parameter!$D$84+Parameter!$D$91*($B80/30.2*21)^(-2))</f>
        <v>0.13088856584045366</v>
      </c>
      <c r="X80" s="12">
        <f>$D80^EXP(Parameter!$D$100+Parameter!$D$107*(($B80*21/30.2)^(1)))</f>
        <v>1.1604570830471372E-2</v>
      </c>
      <c r="Y80" s="12">
        <f>$E80^EXP(Parameter!$D$85+Parameter!$D$92*($B80/30.2*21)^(-2))</f>
        <v>0.10125134646506458</v>
      </c>
      <c r="Z80" s="12">
        <f>$D80^EXP(Parameter!$D$101+Parameter!$D$108*(($B80*21/30.2)^(1)))</f>
        <v>2.5255690284914025E-3</v>
      </c>
      <c r="AA80" s="12">
        <f>$E80^EXP(Parameter!$D$86+Parameter!$D$93*($B80/30.2*21)^(-2))</f>
        <v>0.12443829348853071</v>
      </c>
      <c r="AB80" s="12">
        <f>$D80^EXP(Parameter!$D$98+Parameter!$D$105*(($B80*21/30.2)^(1)))</f>
        <v>2.9519859491897737E-2</v>
      </c>
      <c r="AC80" s="12">
        <f>$E80^EXP(Parameter!$D$83+Parameter!$D$90*($B80/30.2*21)^(-2))</f>
        <v>2.5653874151777067E-2</v>
      </c>
      <c r="AD80" s="87">
        <f>$D80^EXP(Parameter!$D$133+Parameter!$D$140*(($B80*21/30.2)^(-0.5))+Parameter!$D$147*((LN($B80*21/30.2))))</f>
        <v>8.3676480101389956E-3</v>
      </c>
      <c r="AE80" s="12">
        <f>$E80^EXP(Parameter!$D$111+Parameter!$D$118*(($B80*21/30.2)^(-1))+Parameter!$D$125*(($B80*21/30.2)^(-0.5)))</f>
        <v>0.13598983658503147</v>
      </c>
      <c r="AF80" s="12">
        <f>$D80^EXP(Parameter!$D$134+Parameter!$D$141*(($B80*21/30.2)^(-0.5))+Parameter!$D$148*((LN($B80*21/30.2))))</f>
        <v>4.9730005110668808E-2</v>
      </c>
      <c r="AG80" s="12">
        <f>$E80^EXP(Parameter!$D$112+Parameter!$D$119*(($B80*21/30.2)^(-1))+Parameter!$D$126*(($B80*21/30.2)^(-0.5)))</f>
        <v>5.6153592659147482E-2</v>
      </c>
      <c r="AH80" s="12">
        <f>$D80^EXP(Parameter!$D$136+Parameter!$D$143*(($B80*21/30.2)^(-0.5))+Parameter!$D$150*((LN($B80*21/30.2))))</f>
        <v>1.3490868469177996E-2</v>
      </c>
      <c r="AI80" s="12">
        <f>$E80^EXP(Parameter!$D$114+Parameter!$D$121*(($B80*21/30.2)^(-1))+Parameter!$D$128*(($B80*21/30.2)^(-0.5)))</f>
        <v>1.2178658850720182E-2</v>
      </c>
      <c r="AJ80" s="12">
        <f>$D80^EXP(Parameter!$D$137+Parameter!$D$144*(($B80*21/30.2)^(-0.5))+Parameter!$D$151*((LN($B80*21/30.2))))</f>
        <v>1.0982695358288363E-2</v>
      </c>
      <c r="AK80" s="12">
        <f>$E80^EXP(Parameter!$D$115+Parameter!$D$122*(($B80*21/30.2)^(-1))+Parameter!$D$129*(($B80*21/30.2)^(-0.5)))</f>
        <v>5.454246215653781E-2</v>
      </c>
      <c r="AL80" s="12">
        <f>$D80^EXP(Parameter!$D$138+Parameter!$D$145*(($B80*21/30.2)^(-0.5))+Parameter!$D$152*((LN($B80*21/30.2))))</f>
        <v>1.0670681577600002E-5</v>
      </c>
      <c r="AM80" s="12">
        <f>$E80^EXP(Parameter!$D$116+Parameter!$D$123*(($B80*21/30.2)^(-1))+Parameter!$D$130*(($B80*21/30.2)^(-0.5)))</f>
        <v>4.0374851432671641E-3</v>
      </c>
      <c r="AN80" s="12">
        <f>$D80^EXP(Parameter!$D$135+Parameter!$D$142*(($B80*21/30.2)^(-0.5))+Parameter!$D$149*((LN($B80*21/30.2))))</f>
        <v>1.8642483018576631E-2</v>
      </c>
      <c r="AO80" s="12">
        <f>$E80^EXP(Parameter!$D$113+Parameter!$D$120*(($B80*21/30.2)^(-1))+Parameter!$D$127*(($B80*21/30.2)^(-0.5)))</f>
        <v>1.6968915977097747E-5</v>
      </c>
      <c r="AP80" s="87">
        <f>$D80^EXP(Parameter!$D$304+Parameter!$D$310*((LN($B80*21/30.2))))</f>
        <v>0.14144963533186264</v>
      </c>
      <c r="AQ80" s="88">
        <f>$E80^EXP(Parameter!$D$290+Parameter!$D$296*((LN($B80*21/30.2))))</f>
        <v>4.7196840883493088E-2</v>
      </c>
      <c r="AR80" s="12">
        <f>$D80^EXP(Parameter!$D$305+Parameter!$D$311*((LN($B80*21/30.2))))</f>
        <v>0.14255671208791176</v>
      </c>
      <c r="AS80" s="88">
        <f>$E80^EXP(Parameter!$D$291+Parameter!$D$297*((LN($B80*21/30.2))))</f>
        <v>5.5322956738771668E-2</v>
      </c>
      <c r="AT80" s="12">
        <f>$D80^EXP(Parameter!$D$305+Parameter!$D$307-Parameter!$D$306+(Parameter!$D$311+Parameter!$D$313-Parameter!$D$312)*((LN($B80*21/30.2))))</f>
        <v>0.14320687765327786</v>
      </c>
      <c r="AU80" s="88">
        <f>$E80^EXP(Parameter!$D$291+Parameter!$D$293-Parameter!$D$292+(Parameter!$D$297+Parameter!$D$299-Parameter!$D$298)*((LN($B80*21/30.2))))</f>
        <v>9.5781111822389381E-2</v>
      </c>
      <c r="AV80" s="12">
        <f>$D80^EXP(Parameter!$D$308+Parameter!$D$314*((LN($B80*21/30.2))))</f>
        <v>0.20488367403934424</v>
      </c>
      <c r="AW80" s="88">
        <f>$E80^EXP(Parameter!$D$294+Parameter!$D$300*((LN($B80*21/30.2))))</f>
        <v>7.8566640495379245E-2</v>
      </c>
      <c r="AX80" s="12">
        <f>$D80^EXP(Parameter!$D$305+Parameter!$D$309-Parameter!$D$306+(Parameter!$D$311+Parameter!$D$315-Parameter!$D$312)*((LN($B80*21/30.2))))</f>
        <v>0.1133989960721077</v>
      </c>
      <c r="AY80" s="88">
        <f>$E80^EXP(Parameter!$D$291+Parameter!$D$295-Parameter!$D$292+(Parameter!$D$297+Parameter!$D$301-Parameter!$D$298)*((LN($B80*21/30.2))))</f>
        <v>2.9790616648802098E-2</v>
      </c>
      <c r="AZ80" s="12">
        <f>$D80^EXP(Parameter!D$305-Parameter!D$306+(Parameter!D$311-Parameter!D$312)*((LN($B80*21/30.2))))</f>
        <v>8.4959700731143895E-2</v>
      </c>
      <c r="BA80" s="88">
        <f>$E80^EXP(Parameter!$D$291-Parameter!$D$292+(Parameter!$D$297-Parameter!$D$298)*((LN($B80*21/30.2))))</f>
        <v>3.4745650668002791E-3</v>
      </c>
      <c r="BB80" s="89">
        <f>$D80^EXP(Parameter!$D$231+Parameter!$D$238)</f>
        <v>0.18322027344242275</v>
      </c>
      <c r="BC80" s="90">
        <f>$E80^EXP(Parameter!$D$216+Parameter!$D$223)</f>
        <v>3.6096024094491308E-2</v>
      </c>
      <c r="BD80" s="91">
        <f>$D80^EXP(Parameter!$D$232+Parameter!$D$239)</f>
        <v>0.15644821741381823</v>
      </c>
      <c r="BE80" s="90">
        <f>$E80^EXP(Parameter!$D$217+Parameter!$D$224)</f>
        <v>4.4765446757434851E-2</v>
      </c>
      <c r="BF80" s="91">
        <f>$D80^EXP(Parameter!$D$234+Parameter!$D$241)</f>
        <v>0.17399137860119243</v>
      </c>
      <c r="BG80" s="91">
        <f>$E80^EXP(Parameter!$D$219+Parameter!$D$226)</f>
        <v>0.11007779648731275</v>
      </c>
      <c r="BH80" s="91">
        <f>$D80^EXP(Parameter!$D$235+Parameter!$D$242)</f>
        <v>0.26036206981964849</v>
      </c>
      <c r="BI80" s="91">
        <f>$E80^EXP(Parameter!$D$220+Parameter!$D$227)</f>
        <v>8.4330161719371674E-2</v>
      </c>
      <c r="BJ80" s="91">
        <f>$D80^EXP(Parameter!$D$236+Parameter!$D$243)</f>
        <v>0.15069395321774445</v>
      </c>
      <c r="BK80" s="91">
        <f>$E80^EXP(Parameter!$D$221+Parameter!$D$228)</f>
        <v>0.1069450026102252</v>
      </c>
      <c r="BL80" s="91">
        <f>$D80^EXP(Parameter!$D$233+Parameter!$D$240)</f>
        <v>0.10049146960503759</v>
      </c>
      <c r="BM80" s="91">
        <f>$E80^EXP(Parameter!$D$218+Parameter!$D$225)</f>
        <v>2.2333623143458565E-2</v>
      </c>
      <c r="BN80" s="90">
        <f>$D80^EXP(Parameter!$D$268+Parameter!$D$275)</f>
        <v>0.21732026395974127</v>
      </c>
      <c r="BO80" s="91">
        <f>$E80^EXP(Parameter!$D$246+Parameter!$D$253)</f>
        <v>1.9199790584552553E-2</v>
      </c>
      <c r="BP80" s="91">
        <f>$D80^EXP(Parameter!$D$269+Parameter!$D$276)</f>
        <v>0.1712622430152336</v>
      </c>
      <c r="BQ80" s="91">
        <f>$E80^EXP(Parameter!$D$247+Parameter!$D$254)</f>
        <v>3.3072077683230047E-2</v>
      </c>
      <c r="BR80" s="91">
        <f>$D80^EXP(Parameter!$D$271+Parameter!$D$278)</f>
        <v>0.27660001198620959</v>
      </c>
      <c r="BS80" s="91">
        <f>$E80^EXP(Parameter!$D$249+Parameter!$D$256)</f>
        <v>0.12465221443311147</v>
      </c>
      <c r="BT80" s="91">
        <f>$D80^EXP(Parameter!$D$272+Parameter!$D$279)</f>
        <v>0.37895059345765569</v>
      </c>
      <c r="BU80" s="91">
        <f>$E80^EXP(Parameter!$D$250+Parameter!$D$257)</f>
        <v>6.1868362294009632E-2</v>
      </c>
      <c r="BV80" s="91">
        <f>$D80^EXP(Parameter!$D$273+Parameter!$D$280)</f>
        <v>0.33228864657371199</v>
      </c>
      <c r="BW80" s="91">
        <f>$E80^EXP(Parameter!$D$251+Parameter!$D$258)</f>
        <v>0.13016442028248865</v>
      </c>
      <c r="BX80" s="91">
        <f>$D80^EXP(Parameter!$D$270+Parameter!$D$277)</f>
        <v>0.15819396923099321</v>
      </c>
      <c r="BY80" s="91">
        <f>$E80^EXP(Parameter!$D$248+Parameter!$D$255)</f>
        <v>3.7308937997011384E-2</v>
      </c>
      <c r="BZ80" s="90">
        <f>$D80^EXP(Parameter!$D$208)</f>
        <v>0.17582107036722602</v>
      </c>
      <c r="CA80" s="90">
        <f>$E80^EXP(Parameter!$D$200)</f>
        <v>2.9497731193243889E-2</v>
      </c>
      <c r="CB80" s="90">
        <f>$D80^EXP(Parameter!$D$209)</f>
        <v>0.15761106375011411</v>
      </c>
      <c r="CC80" s="90">
        <f>$E80^EXP(Parameter!$D$201)</f>
        <v>4.0205578432322711E-2</v>
      </c>
      <c r="CD80" s="90">
        <f>$D80^EXP(Parameter!$D$211)</f>
        <v>0.16556250710603773</v>
      </c>
      <c r="CE80" s="90">
        <f>$E80^EXP(Parameter!$D$203)</f>
        <v>9.4693037047375778E-2</v>
      </c>
      <c r="CF80" s="90">
        <f>$D80^EXP(Parameter!$D$212)</f>
        <v>0.26001176588724223</v>
      </c>
      <c r="CG80" s="90">
        <f>$E80^EXP(Parameter!$D$204)</f>
        <v>7.7219459600317869E-2</v>
      </c>
      <c r="CH80" s="91">
        <f>$D80^EXP(Parameter!$D$213)</f>
        <v>0.14700811840027272</v>
      </c>
      <c r="CI80" s="90">
        <f>$E80^EXP(Parameter!$D$205)</f>
        <v>0.10742373149048555</v>
      </c>
      <c r="CJ80" s="91">
        <f>$D80^EXP(Parameter!$D$210)</f>
        <v>0.10564346363537326</v>
      </c>
      <c r="CK80" s="90">
        <f>$E80^EXP(Parameter!$D$202)</f>
        <v>2.611360644706499E-2</v>
      </c>
      <c r="CL80" s="12">
        <f>$D80^EXP(Parameter!$D$170+Parameter!$D$177*(LN($B80/30.2*21)))</f>
        <v>0.13744254303804912</v>
      </c>
      <c r="CM80" s="12">
        <f>$D80^EXP(Parameter!$D$155+Parameter!$D$162*(LN($B80/30.2*21)))</f>
        <v>0.4217057278051165</v>
      </c>
      <c r="CN80" s="12">
        <f>$D80^EXP(Parameter!$D$171+Parameter!$D$178*(LN($B80/30.2*21)))</f>
        <v>0.13576388624058316</v>
      </c>
      <c r="CO80" s="12">
        <f>$D80^EXP(Parameter!$D$156+Parameter!$D$163*(LN($B80/30.2*21)))</f>
        <v>0.39774708128440661</v>
      </c>
      <c r="CP80" s="12">
        <f>$D80^EXP(Parameter!$D$173+Parameter!$D$180*(LN($B80/30.2*21)))</f>
        <v>0.1309048392056128</v>
      </c>
      <c r="CQ80" s="12">
        <f>$D80^EXP(Parameter!$D$158+Parameter!$D$165*(LN($B80/30.2*21)))</f>
        <v>0.43641471977325391</v>
      </c>
      <c r="CR80" s="12">
        <f>$D80^EXP(Parameter!$D$174+Parameter!$D$181*(LN($B80/30.2*21)))</f>
        <v>0.15911660952615245</v>
      </c>
      <c r="CS80" s="12">
        <f>$D80^EXP(Parameter!$D$159+Parameter!$D$166*(LN($B80/30.2*21)))</f>
        <v>0.45703719738941601</v>
      </c>
      <c r="CT80" s="12">
        <f>$D80^EXP(Parameter!$D$175+Parameter!$D$182*(LN($B80/30.2*21)))</f>
        <v>7.1216719032153472E-2</v>
      </c>
      <c r="CU80" s="12">
        <f>$D80^EXP(Parameter!$D$160+Parameter!$D$167*(LN($B80/30.2*21)))</f>
        <v>0.2748108404019895</v>
      </c>
      <c r="CV80" s="12">
        <f>$D80^EXP(Parameter!$D$172+Parameter!$D$179*(LN($B80/30.2*21)))</f>
        <v>6.6819731435665164E-2</v>
      </c>
      <c r="CW80" s="41">
        <f>$D80^EXP(Parameter!$D$157+Parameter!$D$164*(LN($B80/30.2*21)))</f>
        <v>5.0396470789803131E-2</v>
      </c>
      <c r="CX80" s="12">
        <f t="shared" si="9"/>
        <v>1.8274627360802407E-2</v>
      </c>
      <c r="CY80" s="85">
        <v>4.1403320884497899E-2</v>
      </c>
      <c r="CZ80" s="12">
        <f t="shared" si="3"/>
        <v>7.4627297570063741E-2</v>
      </c>
      <c r="DA80" s="85">
        <v>6.4526333541788397E-2</v>
      </c>
      <c r="DB80" s="12">
        <f t="shared" si="4"/>
        <v>5.3385971359115304E-2</v>
      </c>
      <c r="DC80" s="41">
        <v>4.2791313492591E-2</v>
      </c>
      <c r="DD80" s="12">
        <f t="shared" si="5"/>
        <v>1.1604570830471372E-2</v>
      </c>
      <c r="DE80" s="85">
        <v>4.9522694790361699E-2</v>
      </c>
      <c r="DF80" s="12">
        <f t="shared" si="6"/>
        <v>2.5255690284914025E-3</v>
      </c>
      <c r="DG80" s="41">
        <v>6.4035602558503799E-3</v>
      </c>
      <c r="DH80" s="12">
        <f t="shared" si="7"/>
        <v>2.9519859491897737E-2</v>
      </c>
      <c r="DI80" s="41">
        <v>4.9635949913448604E-3</v>
      </c>
      <c r="DJ80" s="46">
        <v>75</v>
      </c>
      <c r="DK80" s="44">
        <v>4.0584352573623797E-3</v>
      </c>
      <c r="DL80" s="44">
        <v>9.0142541981536005E-3</v>
      </c>
      <c r="DM80" s="44">
        <v>1.59749590527547E-2</v>
      </c>
      <c r="DN80" s="44">
        <v>1.27411542711444E-2</v>
      </c>
      <c r="DO80" s="44">
        <v>3.4497243172088403E-2</v>
      </c>
      <c r="DP80" s="44">
        <v>2.9077829966771399E-2</v>
      </c>
      <c r="DQ80" s="44">
        <v>3.7403175098109601E-2</v>
      </c>
      <c r="DR80" s="45">
        <v>0.109462020736506</v>
      </c>
      <c r="DS80" s="45">
        <v>0.156987910324737</v>
      </c>
      <c r="DT80" s="45">
        <v>0.14485846754756301</v>
      </c>
      <c r="DU80" s="45">
        <v>0.11343207580093601</v>
      </c>
      <c r="DV80" s="45">
        <v>0.15174136001249799</v>
      </c>
      <c r="DW80" s="45">
        <v>0.216962440259997</v>
      </c>
      <c r="DX80" s="45">
        <v>0.128761473298835</v>
      </c>
    </row>
    <row r="81" spans="1:128">
      <c r="A81" s="43">
        <f t="shared" si="8"/>
        <v>5.580821917808219</v>
      </c>
      <c r="B81" s="18">
        <v>77</v>
      </c>
      <c r="C81" s="12">
        <v>1672</v>
      </c>
      <c r="D81" s="12">
        <v>0.10506614935329001</v>
      </c>
      <c r="E81" s="12">
        <v>5.1358159005816598E-3</v>
      </c>
      <c r="F81" s="92">
        <f>$D81^Parameter!$D$325</f>
        <v>0.17248089469940417</v>
      </c>
      <c r="G81" s="92">
        <f>$E81^Parameter!$D$318</f>
        <v>2.2471848703722947E-2</v>
      </c>
      <c r="H81" s="92">
        <f>$D81^Parameter!$D$326</f>
        <v>0.16488086326821511</v>
      </c>
      <c r="I81" s="92">
        <f>$E81^Parameter!$D$319</f>
        <v>3.4260212031583699E-2</v>
      </c>
      <c r="J81" s="92">
        <f>$D81^Parameter!$D$328</f>
        <v>0.17961998906639584</v>
      </c>
      <c r="K81" s="92">
        <f>$E81^Parameter!$D$321</f>
        <v>9.678320176388519E-2</v>
      </c>
      <c r="L81" s="92">
        <f>$D81^Parameter!$D$329</f>
        <v>0.28315170223163205</v>
      </c>
      <c r="M81" s="92">
        <f>$E81^Parameter!$D$322</f>
        <v>7.5543765627606993E-2</v>
      </c>
      <c r="N81" s="92">
        <f>$D81^Parameter!$D$330</f>
        <v>0.1612073655411686</v>
      </c>
      <c r="O81" s="92">
        <f>$E81^Parameter!$D$323</f>
        <v>0.12140701434269857</v>
      </c>
      <c r="P81" s="92">
        <f>$D81^Parameter!$D$327</f>
        <v>0.11706649094310022</v>
      </c>
      <c r="Q81" s="92">
        <f>$E81^Parameter!$D$320</f>
        <v>2.3193972907944137E-2</v>
      </c>
      <c r="R81" s="12">
        <f>$D81^EXP(Parameter!$D$96+Parameter!$D$103*(($B81/30.2*21)^(1)))</f>
        <v>1.6694646426965609E-2</v>
      </c>
      <c r="S81" s="12">
        <f>$E81^EXP(Parameter!$D$81+Parameter!$D$88*($B81/30.2*21)^(-2))</f>
        <v>3.9171585029144591E-2</v>
      </c>
      <c r="T81" s="12">
        <f>$D81^EXP(Parameter!$D$97+Parameter!$D$104*(($B81*21/30.2)^(1)))</f>
        <v>7.194650832743299E-2</v>
      </c>
      <c r="U81" s="12">
        <f>$E81^EXP(Parameter!$D$82+Parameter!$D$89*($B81/30.2*21)^(-2))</f>
        <v>5.193475730272111E-2</v>
      </c>
      <c r="V81" s="12">
        <f>$D81^EXP(Parameter!$D$99+Parameter!$D$106*(($B81*21/30.2)^(1)))</f>
        <v>5.0803549666749874E-2</v>
      </c>
      <c r="W81" s="12">
        <f>$E81^EXP(Parameter!$D$84+Parameter!$D$91*($B81/30.2*21)^(-2))</f>
        <v>0.12880180280346662</v>
      </c>
      <c r="X81" s="12">
        <f>$D81^EXP(Parameter!$D$100+Parameter!$D$107*(($B81*21/30.2)^(1)))</f>
        <v>1.0164638998917301E-2</v>
      </c>
      <c r="Y81" s="12">
        <f>$E81^EXP(Parameter!$D$85+Parameter!$D$92*($B81/30.2*21)^(-2))</f>
        <v>9.9434539420196436E-2</v>
      </c>
      <c r="Z81" s="12">
        <f>$D81^EXP(Parameter!$D$101+Parameter!$D$108*(($B81*21/30.2)^(1)))</f>
        <v>2.1323120490659843E-3</v>
      </c>
      <c r="AA81" s="12">
        <f>$E81^EXP(Parameter!$D$86+Parameter!$D$93*($B81/30.2*21)^(-2))</f>
        <v>0.12240247503288106</v>
      </c>
      <c r="AB81" s="12">
        <f>$D81^EXP(Parameter!$D$98+Parameter!$D$105*(($B81*21/30.2)^(1)))</f>
        <v>2.7881021371686757E-2</v>
      </c>
      <c r="AC81" s="12">
        <f>$E81^EXP(Parameter!$D$83+Parameter!$D$90*($B81/30.2*21)^(-2))</f>
        <v>2.4920811718096035E-2</v>
      </c>
      <c r="AD81" s="87">
        <f>$D81^EXP(Parameter!$D$133+Parameter!$D$140*(($B81*21/30.2)^(-0.5))+Parameter!$D$147*((LN($B81*21/30.2))))</f>
        <v>7.5727378418165292E-3</v>
      </c>
      <c r="AE81" s="12">
        <f>$E81^EXP(Parameter!$D$111+Parameter!$D$118*(($B81*21/30.2)^(-1))+Parameter!$D$125*(($B81*21/30.2)^(-0.5)))</f>
        <v>0.13459494394734356</v>
      </c>
      <c r="AF81" s="12">
        <f>$D81^EXP(Parameter!$D$134+Parameter!$D$141*(($B81*21/30.2)^(-0.5))+Parameter!$D$148*((LN($B81*21/30.2))))</f>
        <v>4.7724343409778797E-2</v>
      </c>
      <c r="AG81" s="12">
        <f>$E81^EXP(Parameter!$D$112+Parameter!$D$119*(($B81*21/30.2)^(-1))+Parameter!$D$126*(($B81*21/30.2)^(-0.5)))</f>
        <v>5.4929823938481705E-2</v>
      </c>
      <c r="AH81" s="12">
        <f>$D81^EXP(Parameter!$D$136+Parameter!$D$143*(($B81*21/30.2)^(-0.5))+Parameter!$D$150*((LN($B81*21/30.2))))</f>
        <v>1.2400608941657303E-2</v>
      </c>
      <c r="AI81" s="12">
        <f>$E81^EXP(Parameter!$D$114+Parameter!$D$121*(($B81*21/30.2)^(-1))+Parameter!$D$128*(($B81*21/30.2)^(-0.5)))</f>
        <v>1.1560037217404775E-2</v>
      </c>
      <c r="AJ81" s="12">
        <f>$D81^EXP(Parameter!$D$137+Parameter!$D$144*(($B81*21/30.2)^(-0.5))+Parameter!$D$151*((LN($B81*21/30.2))))</f>
        <v>9.8921970303259485E-3</v>
      </c>
      <c r="AK81" s="12">
        <f>$E81^EXP(Parameter!$D$115+Parameter!$D$122*(($B81*21/30.2)^(-1))+Parameter!$D$129*(($B81*21/30.2)^(-0.5)))</f>
        <v>5.3166091780968518E-2</v>
      </c>
      <c r="AL81" s="12">
        <f>$D81^EXP(Parameter!$D$138+Parameter!$D$145*(($B81*21/30.2)^(-0.5))+Parameter!$D$152*((LN($B81*21/30.2))))</f>
        <v>7.6424661641404099E-6</v>
      </c>
      <c r="AM81" s="12">
        <f>$E81^EXP(Parameter!$D$116+Parameter!$D$123*(($B81*21/30.2)^(-1))+Parameter!$D$130*(($B81*21/30.2)^(-0.5)))</f>
        <v>3.7764053022900698E-3</v>
      </c>
      <c r="AN81" s="12">
        <f>$D81^EXP(Parameter!$D$135+Parameter!$D$142*(($B81*21/30.2)^(-0.5))+Parameter!$D$149*((LN($B81*21/30.2))))</f>
        <v>1.7610426662213727E-2</v>
      </c>
      <c r="AO81" s="12">
        <f>$E81^EXP(Parameter!$D$113+Parameter!$D$120*(($B81*21/30.2)^(-1))+Parameter!$D$127*(($B81*21/30.2)^(-0.5)))</f>
        <v>1.4713946764091646E-5</v>
      </c>
      <c r="AP81" s="87">
        <f>$D81^EXP(Parameter!$D$304+Parameter!$D$310*((LN($B81*21/30.2))))</f>
        <v>0.13866980757070518</v>
      </c>
      <c r="AQ81" s="88">
        <f>$E81^EXP(Parameter!$D$290+Parameter!$D$296*((LN($B81*21/30.2))))</f>
        <v>4.6335746030746382E-2</v>
      </c>
      <c r="AR81" s="12">
        <f>$D81^EXP(Parameter!$D$305+Parameter!$D$311*((LN($B81*21/30.2))))</f>
        <v>0.14004878709463772</v>
      </c>
      <c r="AS81" s="88">
        <f>$E81^EXP(Parameter!$D$291+Parameter!$D$297*((LN($B81*21/30.2))))</f>
        <v>5.4180315762918721E-2</v>
      </c>
      <c r="AT81" s="12">
        <f>$D81^EXP(Parameter!$D$305+Parameter!$D$307-Parameter!$D$306+(Parameter!$D$311+Parameter!$D$313-Parameter!$D$312)*((LN($B81*21/30.2))))</f>
        <v>0.14055806520020031</v>
      </c>
      <c r="AU81" s="88">
        <f>$E81^EXP(Parameter!$D$291+Parameter!$D$293-Parameter!$D$292+(Parameter!$D$297+Parameter!$D$299-Parameter!$D$298)*((LN($B81*21/30.2))))</f>
        <v>9.3926628639995083E-2</v>
      </c>
      <c r="AV81" s="12">
        <f>$D81^EXP(Parameter!$D$308+Parameter!$D$314*((LN($B81*21/30.2))))</f>
        <v>0.20136042979435037</v>
      </c>
      <c r="AW81" s="88">
        <f>$E81^EXP(Parameter!$D$294+Parameter!$D$300*((LN($B81*21/30.2))))</f>
        <v>7.7023424461877363E-2</v>
      </c>
      <c r="AX81" s="12">
        <f>$D81^EXP(Parameter!$D$305+Parameter!$D$309-Parameter!$D$306+(Parameter!$D$311+Parameter!$D$315-Parameter!$D$312)*((LN($B81*21/30.2))))</f>
        <v>0.11085569847946666</v>
      </c>
      <c r="AY81" s="88">
        <f>$E81^EXP(Parameter!$D$291+Parameter!$D$295-Parameter!$D$292+(Parameter!$D$297+Parameter!$D$301-Parameter!$D$298)*((LN($B81*21/30.2))))</f>
        <v>2.8513455758581937E-2</v>
      </c>
      <c r="AZ81" s="12">
        <f>$D81^EXP(Parameter!D$305-Parameter!D$306+(Parameter!D$311-Parameter!D$312)*((LN($B81*21/30.2))))</f>
        <v>8.2907915770411247E-2</v>
      </c>
      <c r="BA81" s="88">
        <f>$E81^EXP(Parameter!$D$291-Parameter!$D$292+(Parameter!$D$297-Parameter!$D$298)*((LN($B81*21/30.2))))</f>
        <v>3.2543863730848384E-3</v>
      </c>
      <c r="BB81" s="89">
        <f>$D81^EXP(Parameter!$D$231+Parameter!$D$238)</f>
        <v>0.18060527606888965</v>
      </c>
      <c r="BC81" s="90">
        <f>$E81^EXP(Parameter!$D$216+Parameter!$D$223)</f>
        <v>3.5159896702565328E-2</v>
      </c>
      <c r="BD81" s="91">
        <f>$D81^EXP(Parameter!$D$232+Parameter!$D$239)</f>
        <v>0.15400911109691273</v>
      </c>
      <c r="BE81" s="90">
        <f>$E81^EXP(Parameter!$D$217+Parameter!$D$224)</f>
        <v>4.3678798519025293E-2</v>
      </c>
      <c r="BF81" s="91">
        <f>$D81^EXP(Parameter!$D$234+Parameter!$D$241)</f>
        <v>0.17143303154075995</v>
      </c>
      <c r="BG81" s="91">
        <f>$E81^EXP(Parameter!$D$219+Parameter!$D$226)</f>
        <v>0.10817296187040364</v>
      </c>
      <c r="BH81" s="91">
        <f>$D81^EXP(Parameter!$D$235+Parameter!$D$242)</f>
        <v>0.25741110477026435</v>
      </c>
      <c r="BI81" s="91">
        <f>$E81^EXP(Parameter!$D$220+Parameter!$D$227)</f>
        <v>8.2696381053054199E-2</v>
      </c>
      <c r="BJ81" s="91">
        <f>$D81^EXP(Parameter!$D$236+Parameter!$D$243)</f>
        <v>0.14829747723531403</v>
      </c>
      <c r="BK81" s="91">
        <f>$E81^EXP(Parameter!$D$221+Parameter!$D$228)</f>
        <v>0.10507037755057766</v>
      </c>
      <c r="BL81" s="91">
        <f>$D81^EXP(Parameter!$D$233+Parameter!$D$240)</f>
        <v>9.8554528078476422E-2</v>
      </c>
      <c r="BM81" s="91">
        <f>$E81^EXP(Parameter!$D$218+Parameter!$D$225)</f>
        <v>2.1671949728049159E-2</v>
      </c>
      <c r="BN81" s="90">
        <f>$D81^EXP(Parameter!$D$268+Parameter!$D$275)</f>
        <v>0.21452851749317059</v>
      </c>
      <c r="BO81" s="91">
        <f>$E81^EXP(Parameter!$D$246+Parameter!$D$253)</f>
        <v>1.8608691779206085E-2</v>
      </c>
      <c r="BP81" s="91">
        <f>$D81^EXP(Parameter!$D$269+Parameter!$D$276)</f>
        <v>0.16872142827403797</v>
      </c>
      <c r="BQ81" s="91">
        <f>$E81^EXP(Parameter!$D$247+Parameter!$D$254)</f>
        <v>3.2192084942218764E-2</v>
      </c>
      <c r="BR81" s="91">
        <f>$D81^EXP(Parameter!$D$271+Parameter!$D$278)</f>
        <v>0.27360518268805739</v>
      </c>
      <c r="BS81" s="91">
        <f>$E81^EXP(Parameter!$D$249+Parameter!$D$256)</f>
        <v>0.12261572830148219</v>
      </c>
      <c r="BT81" s="91">
        <f>$D81^EXP(Parameter!$D$272+Parameter!$D$279)</f>
        <v>0.37584857843756414</v>
      </c>
      <c r="BU81" s="91">
        <f>$E81^EXP(Parameter!$D$250+Parameter!$D$257)</f>
        <v>6.0521274292712361E-2</v>
      </c>
      <c r="BV81" s="91">
        <f>$D81^EXP(Parameter!$D$273+Parameter!$D$280)</f>
        <v>0.32920197187050021</v>
      </c>
      <c r="BW81" s="91">
        <f>$E81^EXP(Parameter!$D$251+Parameter!$D$258)</f>
        <v>0.12808171560178316</v>
      </c>
      <c r="BX81" s="91">
        <f>$D81^EXP(Parameter!$D$270+Parameter!$D$277)</f>
        <v>0.15574228447903921</v>
      </c>
      <c r="BY81" s="91">
        <f>$E81^EXP(Parameter!$D$248+Parameter!$D$255)</f>
        <v>3.6350857378470637E-2</v>
      </c>
      <c r="BZ81" s="90">
        <f>$D81^EXP(Parameter!$D$208)</f>
        <v>0.1732511712349209</v>
      </c>
      <c r="CA81" s="90">
        <f>$E81^EXP(Parameter!$D$200)</f>
        <v>2.8686877756888402E-2</v>
      </c>
      <c r="CB81" s="90">
        <f>$D81^EXP(Parameter!$D$209)</f>
        <v>0.15516356082425609</v>
      </c>
      <c r="CC81" s="90">
        <f>$E81^EXP(Parameter!$D$201)</f>
        <v>3.9196291604048084E-2</v>
      </c>
      <c r="CD81" s="90">
        <f>$D81^EXP(Parameter!$D$211)</f>
        <v>0.16305949551329774</v>
      </c>
      <c r="CE81" s="90">
        <f>$E81^EXP(Parameter!$D$203)</f>
        <v>9.2943668984581049E-2</v>
      </c>
      <c r="CF81" s="90">
        <f>$D81^EXP(Parameter!$D$212)</f>
        <v>0.25706183953198647</v>
      </c>
      <c r="CG81" s="90">
        <f>$E81^EXP(Parameter!$D$204)</f>
        <v>7.5670689106425326E-2</v>
      </c>
      <c r="CH81" s="91">
        <f>$D81^EXP(Parameter!$D$213)</f>
        <v>0.14463991513459457</v>
      </c>
      <c r="CI81" s="90">
        <f>$E81^EXP(Parameter!$D$205)</f>
        <v>0.10554444402156569</v>
      </c>
      <c r="CJ81" s="91">
        <f>$D81^EXP(Parameter!$D$210)</f>
        <v>0.10365110675423379</v>
      </c>
      <c r="CK81" s="90">
        <f>$E81^EXP(Parameter!$D$202)</f>
        <v>2.5371308473162144E-2</v>
      </c>
      <c r="CL81" s="12">
        <f>$D81^EXP(Parameter!$D$170+Parameter!$D$177*(LN($B81/30.2*21)))</f>
        <v>0.13487926621705618</v>
      </c>
      <c r="CM81" s="12">
        <f>$D81^EXP(Parameter!$D$155+Parameter!$D$162*(LN($B81/30.2*21)))</f>
        <v>0.41984272779157955</v>
      </c>
      <c r="CN81" s="12">
        <f>$D81^EXP(Parameter!$D$171+Parameter!$D$178*(LN($B81/30.2*21)))</f>
        <v>0.13334278702361377</v>
      </c>
      <c r="CO81" s="12">
        <f>$D81^EXP(Parameter!$D$156+Parameter!$D$163*(LN($B81/30.2*21)))</f>
        <v>0.39536283865796384</v>
      </c>
      <c r="CP81" s="12">
        <f>$D81^EXP(Parameter!$D$173+Parameter!$D$180*(LN($B81/30.2*21)))</f>
        <v>0.12843167605795178</v>
      </c>
      <c r="CQ81" s="12">
        <f>$D81^EXP(Parameter!$D$158+Parameter!$D$165*(LN($B81/30.2*21)))</f>
        <v>0.43361606007619141</v>
      </c>
      <c r="CR81" s="12">
        <f>$D81^EXP(Parameter!$D$174+Parameter!$D$181*(LN($B81/30.2*21)))</f>
        <v>0.15594164158884863</v>
      </c>
      <c r="CS81" s="12">
        <f>$D81^EXP(Parameter!$D$159+Parameter!$D$166*(LN($B81/30.2*21)))</f>
        <v>0.4546578663928833</v>
      </c>
      <c r="CT81" s="12">
        <f>$D81^EXP(Parameter!$D$175+Parameter!$D$182*(LN($B81/30.2*21)))</f>
        <v>6.9168636414503423E-2</v>
      </c>
      <c r="CU81" s="12">
        <f>$D81^EXP(Parameter!$D$160+Parameter!$D$167*(LN($B81/30.2*21)))</f>
        <v>0.27097372841850337</v>
      </c>
      <c r="CV81" s="12">
        <f>$D81^EXP(Parameter!$D$172+Parameter!$D$179*(LN($B81/30.2*21)))</f>
        <v>6.5054401930632957E-2</v>
      </c>
      <c r="CW81" s="41">
        <f>$D81^EXP(Parameter!$D$157+Parameter!$D$164*(LN($B81/30.2*21)))</f>
        <v>4.8583630224145712E-2</v>
      </c>
      <c r="CX81" s="12">
        <f t="shared" si="9"/>
        <v>1.6694646426965609E-2</v>
      </c>
      <c r="CY81" s="85">
        <v>4.0496149502627102E-2</v>
      </c>
      <c r="CZ81" s="12">
        <f t="shared" si="3"/>
        <v>7.194650832743299E-2</v>
      </c>
      <c r="DA81" s="85">
        <v>6.3202908275821798E-2</v>
      </c>
      <c r="DB81" s="12">
        <f t="shared" si="4"/>
        <v>5.0803549666749874E-2</v>
      </c>
      <c r="DC81" s="41">
        <v>4.08266296145674E-2</v>
      </c>
      <c r="DD81" s="12">
        <f t="shared" si="5"/>
        <v>1.0164638998917301E-2</v>
      </c>
      <c r="DE81" s="85">
        <v>4.7822840495154499E-2</v>
      </c>
      <c r="DF81" s="12">
        <f t="shared" si="6"/>
        <v>2.1323120490659843E-3</v>
      </c>
      <c r="DG81" s="41">
        <v>5.9769433532101002E-3</v>
      </c>
      <c r="DH81" s="12">
        <f t="shared" si="7"/>
        <v>2.7881021371686757E-2</v>
      </c>
      <c r="DI81" s="41">
        <v>4.79117589489655E-3</v>
      </c>
      <c r="DJ81" s="46">
        <v>76</v>
      </c>
      <c r="DK81" s="44">
        <v>3.8728520602983002E-3</v>
      </c>
      <c r="DL81" s="44">
        <v>8.6402360423566398E-3</v>
      </c>
      <c r="DM81" s="44">
        <v>1.53637345604931E-2</v>
      </c>
      <c r="DN81" s="44">
        <v>1.22371151141771E-2</v>
      </c>
      <c r="DO81" s="44">
        <v>3.3338317775956701E-2</v>
      </c>
      <c r="DP81" s="44">
        <v>2.8069785336602999E-2</v>
      </c>
      <c r="DQ81" s="44">
        <v>3.6165909608643299E-2</v>
      </c>
      <c r="DR81" s="45">
        <v>0.107437232718993</v>
      </c>
      <c r="DS81" s="45">
        <v>0.154383170920492</v>
      </c>
      <c r="DT81" s="45">
        <v>0.14239127650269301</v>
      </c>
      <c r="DU81" s="45">
        <v>0.111354391086119</v>
      </c>
      <c r="DV81" s="45">
        <v>0.149195294071338</v>
      </c>
      <c r="DW81" s="45">
        <v>0.21376850138197601</v>
      </c>
      <c r="DX81" s="45">
        <v>0.126487539590208</v>
      </c>
    </row>
    <row r="82" spans="1:128">
      <c r="A82" s="43">
        <f t="shared" si="8"/>
        <v>5.6410958904109592</v>
      </c>
      <c r="B82" s="18">
        <v>78</v>
      </c>
      <c r="C82" s="12">
        <v>1694</v>
      </c>
      <c r="D82" s="12">
        <v>0.103111710764824</v>
      </c>
      <c r="E82" s="12">
        <v>4.9293918513492801E-3</v>
      </c>
      <c r="F82" s="92">
        <f>$D82^Parameter!$D$325</f>
        <v>0.16997311522139893</v>
      </c>
      <c r="G82" s="92">
        <f>$E82^Parameter!$D$318</f>
        <v>2.1817812584593654E-2</v>
      </c>
      <c r="H82" s="92">
        <f>$D82^Parameter!$D$326</f>
        <v>0.16242257596497253</v>
      </c>
      <c r="I82" s="92">
        <f>$E82^Parameter!$D$319</f>
        <v>3.3372422978608783E-2</v>
      </c>
      <c r="J82" s="92">
        <f>$D82^Parameter!$D$328</f>
        <v>0.17706824802713636</v>
      </c>
      <c r="K82" s="92">
        <f>$E82^Parameter!$D$321</f>
        <v>9.5040223922794015E-2</v>
      </c>
      <c r="L82" s="92">
        <f>$D82^Parameter!$D$329</f>
        <v>0.28018989970946062</v>
      </c>
      <c r="M82" s="92">
        <f>$E82^Parameter!$D$322</f>
        <v>7.4040396870197991E-2</v>
      </c>
      <c r="N82" s="92">
        <f>$D82^Parameter!$D$330</f>
        <v>0.15877403208834232</v>
      </c>
      <c r="O82" s="92">
        <f>$E82^Parameter!$D$323</f>
        <v>0.11943107382353847</v>
      </c>
      <c r="P82" s="92">
        <f>$D82^Parameter!$D$327</f>
        <v>0.11499241869759604</v>
      </c>
      <c r="Q82" s="92">
        <f>$E82^Parameter!$D$320</f>
        <v>2.2524463047148731E-2</v>
      </c>
      <c r="R82" s="12">
        <f>$D82^EXP(Parameter!$D$96+Parameter!$D$103*(($B82/30.2*21)^(1)))</f>
        <v>1.5228793104352038E-2</v>
      </c>
      <c r="S82" s="12">
        <f>$E82^EXP(Parameter!$D$81+Parameter!$D$88*($B82/30.2*21)^(-2))</f>
        <v>3.8196945625967878E-2</v>
      </c>
      <c r="T82" s="12">
        <f>$D82^EXP(Parameter!$D$97+Parameter!$D$104*(($B82*21/30.2)^(1)))</f>
        <v>6.9351392668622905E-2</v>
      </c>
      <c r="U82" s="12">
        <f>$E82^EXP(Parameter!$D$82+Parameter!$D$89*($B82/30.2*21)^(-2))</f>
        <v>5.0753454312729838E-2</v>
      </c>
      <c r="V82" s="12">
        <f>$D82^EXP(Parameter!$D$99+Parameter!$D$106*(($B82*21/30.2)^(1)))</f>
        <v>4.8325386509534461E-2</v>
      </c>
      <c r="W82" s="12">
        <f>$E82^EXP(Parameter!$D$84+Parameter!$D$91*($B82/30.2*21)^(-2))</f>
        <v>0.12676561216946838</v>
      </c>
      <c r="X82" s="12">
        <f>$D82^EXP(Parameter!$D$100+Parameter!$D$107*(($B82*21/30.2)^(1)))</f>
        <v>8.8740732062209705E-3</v>
      </c>
      <c r="Y82" s="12">
        <f>$E82^EXP(Parameter!$D$85+Parameter!$D$92*($B82/30.2*21)^(-2))</f>
        <v>9.7665359234730562E-2</v>
      </c>
      <c r="Z82" s="12">
        <f>$D82^EXP(Parameter!$D$101+Parameter!$D$108*(($B82*21/30.2)^(1)))</f>
        <v>1.7932265660689727E-3</v>
      </c>
      <c r="AA82" s="12">
        <f>$E82^EXP(Parameter!$D$86+Parameter!$D$93*($B82/30.2*21)^(-2))</f>
        <v>0.12041687513561754</v>
      </c>
      <c r="AB82" s="12">
        <f>$D82^EXP(Parameter!$D$98+Parameter!$D$105*(($B82*21/30.2)^(1)))</f>
        <v>2.6321791439342147E-2</v>
      </c>
      <c r="AC82" s="12">
        <f>$E82^EXP(Parameter!$D$83+Parameter!$D$90*($B82/30.2*21)^(-2))</f>
        <v>2.4214672388042927E-2</v>
      </c>
      <c r="AD82" s="87">
        <f>$D82^EXP(Parameter!$D$133+Parameter!$D$140*(($B82*21/30.2)^(-0.5))+Parameter!$D$147*((LN($B82*21/30.2))))</f>
        <v>6.8478925124986169E-3</v>
      </c>
      <c r="AE82" s="12">
        <f>$E82^EXP(Parameter!$D$111+Parameter!$D$118*(($B82*21/30.2)^(-1))+Parameter!$D$125*(($B82*21/30.2)^(-0.5)))</f>
        <v>0.13322852144600669</v>
      </c>
      <c r="AF82" s="12">
        <f>$D82^EXP(Parameter!$D$134+Parameter!$D$141*(($B82*21/30.2)^(-0.5))+Parameter!$D$148*((LN($B82*21/30.2))))</f>
        <v>4.5800495944511084E-2</v>
      </c>
      <c r="AG82" s="12">
        <f>$E82^EXP(Parameter!$D$112+Parameter!$D$119*(($B82*21/30.2)^(-1))+Parameter!$D$126*(($B82*21/30.2)^(-0.5)))</f>
        <v>5.3742983024967106E-2</v>
      </c>
      <c r="AH82" s="12">
        <f>$D82^EXP(Parameter!$D$136+Parameter!$D$143*(($B82*21/30.2)^(-0.5))+Parameter!$D$150*((LN($B82*21/30.2))))</f>
        <v>1.1392191653397259E-2</v>
      </c>
      <c r="AI82" s="12">
        <f>$E82^EXP(Parameter!$D$114+Parameter!$D$121*(($B82*21/30.2)^(-1))+Parameter!$D$128*(($B82*21/30.2)^(-0.5)))</f>
        <v>1.0975706668656736E-2</v>
      </c>
      <c r="AJ82" s="12">
        <f>$D82^EXP(Parameter!$D$137+Parameter!$D$144*(($B82*21/30.2)^(-0.5))+Parameter!$D$151*((LN($B82*21/30.2))))</f>
        <v>8.900378304854354E-3</v>
      </c>
      <c r="AK82" s="12">
        <f>$E82^EXP(Parameter!$D$115+Parameter!$D$122*(($B82*21/30.2)^(-1))+Parameter!$D$129*(($B82*21/30.2)^(-0.5)))</f>
        <v>5.183466359633155E-2</v>
      </c>
      <c r="AL82" s="12">
        <f>$D82^EXP(Parameter!$D$138+Parameter!$D$145*(($B82*21/30.2)^(-0.5))+Parameter!$D$152*((LN($B82*21/30.2))))</f>
        <v>5.4432262174517214E-6</v>
      </c>
      <c r="AM82" s="12">
        <f>$E82^EXP(Parameter!$D$116+Parameter!$D$123*(($B82*21/30.2)^(-1))+Parameter!$D$130*(($B82*21/30.2)^(-0.5)))</f>
        <v>3.5333953439865714E-3</v>
      </c>
      <c r="AN82" s="12">
        <f>$D82^EXP(Parameter!$D$135+Parameter!$D$142*(($B82*21/30.2)^(-0.5))+Parameter!$D$149*((LN($B82*21/30.2))))</f>
        <v>1.6635484986779796E-2</v>
      </c>
      <c r="AO82" s="12">
        <f>$E82^EXP(Parameter!$D$113+Parameter!$D$120*(($B82*21/30.2)^(-1))+Parameter!$D$127*(($B82*21/30.2)^(-0.5)))</f>
        <v>1.2766185002444392E-5</v>
      </c>
      <c r="AP82" s="87">
        <f>$D82^EXP(Parameter!$D$304+Parameter!$D$310*((LN($B82*21/30.2))))</f>
        <v>0.13595989323200011</v>
      </c>
      <c r="AQ82" s="88">
        <f>$E82^EXP(Parameter!$D$290+Parameter!$D$296*((LN($B82*21/30.2))))</f>
        <v>4.5499897154559175E-2</v>
      </c>
      <c r="AR82" s="12">
        <f>$D82^EXP(Parameter!$D$305+Parameter!$D$311*((LN($B82*21/30.2))))</f>
        <v>0.1376020366187615</v>
      </c>
      <c r="AS82" s="88">
        <f>$E82^EXP(Parameter!$D$291+Parameter!$D$297*((LN($B82*21/30.2))))</f>
        <v>5.3071813447616016E-2</v>
      </c>
      <c r="AT82" s="12">
        <f>$D82^EXP(Parameter!$D$305+Parameter!$D$307-Parameter!$D$306+(Parameter!$D$311+Parameter!$D$313-Parameter!$D$312)*((LN($B82*21/30.2))))</f>
        <v>0.13797458997927717</v>
      </c>
      <c r="AU82" s="88">
        <f>$E82^EXP(Parameter!$D$291+Parameter!$D$293-Parameter!$D$292+(Parameter!$D$297+Parameter!$D$299-Parameter!$D$298)*((LN($B82*21/30.2))))</f>
        <v>9.2122319422680427E-2</v>
      </c>
      <c r="AV82" s="12">
        <f>$D82^EXP(Parameter!$D$308+Parameter!$D$314*((LN($B82*21/30.2))))</f>
        <v>0.19791388285515629</v>
      </c>
      <c r="AW82" s="88">
        <f>$E82^EXP(Parameter!$D$294+Parameter!$D$300*((LN($B82*21/30.2))))</f>
        <v>7.5523500992620701E-2</v>
      </c>
      <c r="AX82" s="12">
        <f>$D82^EXP(Parameter!$D$305+Parameter!$D$309-Parameter!$D$306+(Parameter!$D$311+Parameter!$D$315-Parameter!$D$312)*((LN($B82*21/30.2))))</f>
        <v>0.10838253877026198</v>
      </c>
      <c r="AY82" s="88">
        <f>$E82^EXP(Parameter!$D$291+Parameter!$D$295-Parameter!$D$292+(Parameter!$D$297+Parameter!$D$301-Parameter!$D$298)*((LN($B82*21/30.2))))</f>
        <v>2.7294426879869802E-2</v>
      </c>
      <c r="AZ82" s="12">
        <f>$D82^EXP(Parameter!D$305-Parameter!D$306+(Parameter!D$311-Parameter!D$312)*((LN($B82*21/30.2))))</f>
        <v>8.091746046423931E-2</v>
      </c>
      <c r="BA82" s="88">
        <f>$E82^EXP(Parameter!$D$291-Parameter!$D$292+(Parameter!$D$297-Parameter!$D$298)*((LN($B82*21/30.2))))</f>
        <v>3.0489348248752537E-3</v>
      </c>
      <c r="BB82" s="89">
        <f>$D82^EXP(Parameter!$D$231+Parameter!$D$238)</f>
        <v>0.17804765448628371</v>
      </c>
      <c r="BC82" s="90">
        <f>$E82^EXP(Parameter!$D$216+Parameter!$D$223)</f>
        <v>3.4255703426344472E-2</v>
      </c>
      <c r="BD82" s="91">
        <f>$D82^EXP(Parameter!$D$232+Parameter!$D$239)</f>
        <v>0.15162669883291127</v>
      </c>
      <c r="BE82" s="90">
        <f>$E82^EXP(Parameter!$D$217+Parameter!$D$224)</f>
        <v>4.2627437867016039E-2</v>
      </c>
      <c r="BF82" s="91">
        <f>$D82^EXP(Parameter!$D$234+Parameter!$D$241)</f>
        <v>0.16893190824365945</v>
      </c>
      <c r="BG82" s="91">
        <f>$E82^EXP(Parameter!$D$219+Parameter!$D$226)</f>
        <v>0.10631687546109801</v>
      </c>
      <c r="BH82" s="91">
        <f>$D82^EXP(Parameter!$D$235+Parameter!$D$242)</f>
        <v>0.25451631712055339</v>
      </c>
      <c r="BI82" s="91">
        <f>$E82^EXP(Parameter!$D$220+Parameter!$D$227)</f>
        <v>8.1107749751852934E-2</v>
      </c>
      <c r="BJ82" s="91">
        <f>$D82^EXP(Parameter!$D$236+Parameter!$D$243)</f>
        <v>0.14595744443443598</v>
      </c>
      <c r="BK82" s="91">
        <f>$E82^EXP(Parameter!$D$221+Parameter!$D$228)</f>
        <v>0.10324414299112153</v>
      </c>
      <c r="BL82" s="91">
        <f>$D82^EXP(Parameter!$D$233+Parameter!$D$240)</f>
        <v>9.6669661439408083E-2</v>
      </c>
      <c r="BM82" s="91">
        <f>$E82^EXP(Parameter!$D$218+Parameter!$D$225)</f>
        <v>2.1035260452989781E-2</v>
      </c>
      <c r="BN82" s="90">
        <f>$D82^EXP(Parameter!$D$268+Parameter!$D$275)</f>
        <v>0.21179408970537933</v>
      </c>
      <c r="BO82" s="91">
        <f>$E82^EXP(Parameter!$D$246+Parameter!$D$253)</f>
        <v>1.804058932343635E-2</v>
      </c>
      <c r="BP82" s="91">
        <f>$D82^EXP(Parameter!$D$269+Parameter!$D$276)</f>
        <v>0.16623777647646987</v>
      </c>
      <c r="BQ82" s="91">
        <f>$E82^EXP(Parameter!$D$247+Parameter!$D$254)</f>
        <v>3.1342697022837845E-2</v>
      </c>
      <c r="BR82" s="91">
        <f>$D82^EXP(Parameter!$D$271+Parameter!$D$278)</f>
        <v>0.27066586578858048</v>
      </c>
      <c r="BS82" s="91">
        <f>$E82^EXP(Parameter!$D$249+Parameter!$D$256)</f>
        <v>0.12062941497663381</v>
      </c>
      <c r="BT82" s="91">
        <f>$D82^EXP(Parameter!$D$272+Parameter!$D$279)</f>
        <v>0.37279596432867612</v>
      </c>
      <c r="BU82" s="91">
        <f>$E82^EXP(Parameter!$D$250+Parameter!$D$257)</f>
        <v>5.9214604961446295E-2</v>
      </c>
      <c r="BV82" s="91">
        <f>$D82^EXP(Parameter!$D$273+Parameter!$D$280)</f>
        <v>0.32616781964097569</v>
      </c>
      <c r="BW82" s="91">
        <f>$E82^EXP(Parameter!$D$251+Parameter!$D$258)</f>
        <v>0.12604962986767365</v>
      </c>
      <c r="BX82" s="91">
        <f>$D82^EXP(Parameter!$D$270+Parameter!$D$277)</f>
        <v>0.1533473619212572</v>
      </c>
      <c r="BY82" s="91">
        <f>$E82^EXP(Parameter!$D$248+Parameter!$D$255)</f>
        <v>3.5425218803760088E-2</v>
      </c>
      <c r="BZ82" s="90">
        <f>$D82^EXP(Parameter!$D$208)</f>
        <v>0.17073853248403104</v>
      </c>
      <c r="CA82" s="90">
        <f>$E82^EXP(Parameter!$D$200)</f>
        <v>2.7904929436001879E-2</v>
      </c>
      <c r="CB82" s="90">
        <f>$D82^EXP(Parameter!$D$209)</f>
        <v>0.15277279774228045</v>
      </c>
      <c r="CC82" s="90">
        <f>$E82^EXP(Parameter!$D$201)</f>
        <v>3.8220606204627784E-2</v>
      </c>
      <c r="CD82" s="90">
        <f>$D82^EXP(Parameter!$D$211)</f>
        <v>0.16061349502612482</v>
      </c>
      <c r="CE82" s="90">
        <f>$E82^EXP(Parameter!$D$203)</f>
        <v>9.1241090782077858E-2</v>
      </c>
      <c r="CF82" s="90">
        <f>$D82^EXP(Parameter!$D$212)</f>
        <v>0.25416810367583315</v>
      </c>
      <c r="CG82" s="90">
        <f>$E82^EXP(Parameter!$D$204)</f>
        <v>7.4165763376506849E-2</v>
      </c>
      <c r="CH82" s="91">
        <f>$D82^EXP(Parameter!$D$213)</f>
        <v>0.14232797226937202</v>
      </c>
      <c r="CI82" s="90">
        <f>$E82^EXP(Parameter!$D$205)</f>
        <v>0.10371360299062858</v>
      </c>
      <c r="CJ82" s="91">
        <f>$D82^EXP(Parameter!$D$210)</f>
        <v>0.10171149653947838</v>
      </c>
      <c r="CK82" s="90">
        <f>$E82^EXP(Parameter!$D$202)</f>
        <v>2.4656158591972697E-2</v>
      </c>
      <c r="CL82" s="12">
        <f>$D82^EXP(Parameter!$D$170+Parameter!$D$177*(LN($B82/30.2*21)))</f>
        <v>0.13237998841866333</v>
      </c>
      <c r="CM82" s="12">
        <f>$D82^EXP(Parameter!$D$155+Parameter!$D$162*(LN($B82/30.2*21)))</f>
        <v>0.4180123690882328</v>
      </c>
      <c r="CN82" s="12">
        <f>$D82^EXP(Parameter!$D$171+Parameter!$D$178*(LN($B82/30.2*21)))</f>
        <v>0.13098162988500883</v>
      </c>
      <c r="CO82" s="12">
        <f>$D82^EXP(Parameter!$D$156+Parameter!$D$163*(LN($B82/30.2*21)))</f>
        <v>0.39301816837884246</v>
      </c>
      <c r="CP82" s="12">
        <f>$D82^EXP(Parameter!$D$173+Parameter!$D$180*(LN($B82/30.2*21)))</f>
        <v>0.12602118300282822</v>
      </c>
      <c r="CQ82" s="12">
        <f>$D82^EXP(Parameter!$D$158+Parameter!$D$165*(LN($B82/30.2*21)))</f>
        <v>0.43085981039079413</v>
      </c>
      <c r="CR82" s="12">
        <f>$D82^EXP(Parameter!$D$174+Parameter!$D$181*(LN($B82/30.2*21)))</f>
        <v>0.15284439511284237</v>
      </c>
      <c r="CS82" s="12">
        <f>$D82^EXP(Parameter!$D$159+Parameter!$D$166*(LN($B82/30.2*21)))</f>
        <v>0.45231563315410472</v>
      </c>
      <c r="CT82" s="12">
        <f>$D82^EXP(Parameter!$D$175+Parameter!$D$182*(LN($B82/30.2*21)))</f>
        <v>6.7188410861906508E-2</v>
      </c>
      <c r="CU82" s="12">
        <f>$D82^EXP(Parameter!$D$160+Parameter!$D$167*(LN($B82/30.2*21)))</f>
        <v>0.26720807760670334</v>
      </c>
      <c r="CV82" s="12">
        <f>$D82^EXP(Parameter!$D$172+Parameter!$D$179*(LN($B82/30.2*21)))</f>
        <v>6.3345852216943513E-2</v>
      </c>
      <c r="CW82" s="41">
        <f>$D82^EXP(Parameter!$D$157+Parameter!$D$164*(LN($B82/30.2*21)))</f>
        <v>4.6841377450510022E-2</v>
      </c>
      <c r="CX82" s="12">
        <f t="shared" si="9"/>
        <v>1.5228793104352038E-2</v>
      </c>
      <c r="CY82" s="85">
        <v>3.9622316872618302E-2</v>
      </c>
      <c r="CZ82" s="12">
        <f t="shared" si="3"/>
        <v>6.9351392668622905E-2</v>
      </c>
      <c r="DA82" s="85">
        <v>6.1924781522699597E-2</v>
      </c>
      <c r="DB82" s="12">
        <f t="shared" si="4"/>
        <v>4.8325386509534461E-2</v>
      </c>
      <c r="DC82" s="41">
        <v>3.8947713199209602E-2</v>
      </c>
      <c r="DD82" s="12">
        <f t="shared" si="5"/>
        <v>8.8740732062209705E-3</v>
      </c>
      <c r="DE82" s="85">
        <v>4.6187346357993E-2</v>
      </c>
      <c r="DF82" s="12">
        <f t="shared" si="6"/>
        <v>1.7932265660689727E-3</v>
      </c>
      <c r="DG82" s="41">
        <v>5.5960445077228504E-3</v>
      </c>
      <c r="DH82" s="12">
        <f t="shared" si="7"/>
        <v>2.6321791439342147E-2</v>
      </c>
      <c r="DI82" s="41">
        <v>4.6243384863302204E-3</v>
      </c>
      <c r="DJ82" s="46">
        <v>77</v>
      </c>
      <c r="DK82" s="44">
        <v>3.6971053918719598E-3</v>
      </c>
      <c r="DL82" s="44">
        <v>8.2843562803084393E-3</v>
      </c>
      <c r="DM82" s="44">
        <v>1.4780026096425701E-2</v>
      </c>
      <c r="DN82" s="44">
        <v>1.1756473816573999E-2</v>
      </c>
      <c r="DO82" s="44">
        <v>3.2225649728538502E-2</v>
      </c>
      <c r="DP82" s="44">
        <v>2.7103167727780101E-2</v>
      </c>
      <c r="DQ82" s="44">
        <v>3.4977322185871997E-2</v>
      </c>
      <c r="DR82" s="45">
        <v>0.105465701130672</v>
      </c>
      <c r="DS82" s="45">
        <v>0.151840890583717</v>
      </c>
      <c r="DT82" s="45">
        <v>0.139984584703402</v>
      </c>
      <c r="DU82" s="45">
        <v>0.10933090154077101</v>
      </c>
      <c r="DV82" s="45">
        <v>0.14671086892243099</v>
      </c>
      <c r="DW82" s="45">
        <v>0.21064361815501101</v>
      </c>
      <c r="DX82" s="45">
        <v>0.124271113078533</v>
      </c>
    </row>
    <row r="83" spans="1:128">
      <c r="A83" s="43">
        <f t="shared" si="8"/>
        <v>5.7013698630136984</v>
      </c>
      <c r="B83" s="18">
        <v>79</v>
      </c>
      <c r="C83" s="12">
        <v>1716</v>
      </c>
      <c r="D83" s="12">
        <v>0.10120836415194701</v>
      </c>
      <c r="E83" s="12">
        <v>4.7328980703558003E-3</v>
      </c>
      <c r="F83" s="92">
        <f>$D83^Parameter!$D$325</f>
        <v>0.16752082231067794</v>
      </c>
      <c r="G83" s="92">
        <f>$E83^Parameter!$D$318</f>
        <v>2.118807731617425E-2</v>
      </c>
      <c r="H83" s="92">
        <f>$D83^Parameter!$D$326</f>
        <v>0.16001957929247329</v>
      </c>
      <c r="I83" s="92">
        <f>$E83^Parameter!$D$319</f>
        <v>3.2514821706061188E-2</v>
      </c>
      <c r="J83" s="92">
        <f>$D83^Parameter!$D$328</f>
        <v>0.17457212597347579</v>
      </c>
      <c r="K83" s="92">
        <f>$E83^Parameter!$D$321</f>
        <v>9.3342908286623116E-2</v>
      </c>
      <c r="L83" s="92">
        <f>$D83^Parameter!$D$329</f>
        <v>0.27728168657595936</v>
      </c>
      <c r="M83" s="92">
        <f>$E83^Parameter!$D$322</f>
        <v>7.2579221273063377E-2</v>
      </c>
      <c r="N83" s="92">
        <f>$D83^Parameter!$D$330</f>
        <v>0.15639587288612489</v>
      </c>
      <c r="O83" s="92">
        <f>$E83^Parameter!$D$323</f>
        <v>0.11750351561764319</v>
      </c>
      <c r="P83" s="92">
        <f>$D83^Parameter!$D$327</f>
        <v>0.11297075153106922</v>
      </c>
      <c r="Q83" s="92">
        <f>$E83^Parameter!$D$320</f>
        <v>2.187967093957378E-2</v>
      </c>
      <c r="R83" s="12">
        <f>$D83^EXP(Parameter!$D$96+Parameter!$D$103*(($B83/30.2*21)^(1)))</f>
        <v>1.3870833621144607E-2</v>
      </c>
      <c r="S83" s="12">
        <f>$E83^EXP(Parameter!$D$81+Parameter!$D$88*($B83/30.2*21)^(-2))</f>
        <v>3.7254445425992794E-2</v>
      </c>
      <c r="T83" s="12">
        <f>$D83^EXP(Parameter!$D$97+Parameter!$D$104*(($B83*21/30.2)^(1)))</f>
        <v>6.6839456222808735E-2</v>
      </c>
      <c r="U83" s="12">
        <f>$E83^EXP(Parameter!$D$82+Parameter!$D$89*($B83/30.2*21)^(-2))</f>
        <v>4.9608618415852838E-2</v>
      </c>
      <c r="V83" s="12">
        <f>$D83^EXP(Parameter!$D$99+Parameter!$D$106*(($B83*21/30.2)^(1)))</f>
        <v>4.5948203838940431E-2</v>
      </c>
      <c r="W83" s="12">
        <f>$E83^EXP(Parameter!$D$84+Parameter!$D$91*($B83/30.2*21)^(-2))</f>
        <v>0.12477831565839946</v>
      </c>
      <c r="X83" s="12">
        <f>$D83^EXP(Parameter!$D$100+Parameter!$D$107*(($B83*21/30.2)^(1)))</f>
        <v>7.7212529303411076E-3</v>
      </c>
      <c r="Y83" s="12">
        <f>$E83^EXP(Parameter!$D$85+Parameter!$D$92*($B83/30.2*21)^(-2))</f>
        <v>9.5942134981404067E-2</v>
      </c>
      <c r="Z83" s="12">
        <f>$D83^EXP(Parameter!$D$101+Parameter!$D$108*(($B83*21/30.2)^(1)))</f>
        <v>1.5020139253486596E-3</v>
      </c>
      <c r="AA83" s="12">
        <f>$E83^EXP(Parameter!$D$86+Parameter!$D$93*($B83/30.2*21)^(-2))</f>
        <v>0.11847980487556031</v>
      </c>
      <c r="AB83" s="12">
        <f>$D83^EXP(Parameter!$D$98+Parameter!$D$105*(($B83*21/30.2)^(1)))</f>
        <v>2.4838883624502546E-2</v>
      </c>
      <c r="AC83" s="12">
        <f>$E83^EXP(Parameter!$D$83+Parameter!$D$90*($B83/30.2*21)^(-2))</f>
        <v>2.3534237615226907E-2</v>
      </c>
      <c r="AD83" s="87">
        <f>$D83^EXP(Parameter!$D$133+Parameter!$D$140*(($B83*21/30.2)^(-0.5))+Parameter!$D$147*((LN($B83*21/30.2))))</f>
        <v>6.1875253025542717E-3</v>
      </c>
      <c r="AE83" s="12">
        <f>$E83^EXP(Parameter!$D$111+Parameter!$D$118*(($B83*21/30.2)^(-1))+Parameter!$D$125*(($B83*21/30.2)^(-0.5)))</f>
        <v>0.13188966215610468</v>
      </c>
      <c r="AF83" s="12">
        <f>$D83^EXP(Parameter!$D$134+Parameter!$D$141*(($B83*21/30.2)^(-0.5))+Parameter!$D$148*((LN($B83*21/30.2))))</f>
        <v>4.3955094910023515E-2</v>
      </c>
      <c r="AG83" s="12">
        <f>$E83^EXP(Parameter!$D$112+Parameter!$D$119*(($B83*21/30.2)^(-1))+Parameter!$D$126*(($B83*21/30.2)^(-0.5)))</f>
        <v>5.2591626682330909E-2</v>
      </c>
      <c r="AH83" s="12">
        <f>$D83^EXP(Parameter!$D$136+Parameter!$D$143*(($B83*21/30.2)^(-0.5))+Parameter!$D$150*((LN($B83*21/30.2))))</f>
        <v>1.0460060491486617E-2</v>
      </c>
      <c r="AI83" s="12">
        <f>$E83^EXP(Parameter!$D$114+Parameter!$D$121*(($B83*21/30.2)^(-1))+Parameter!$D$128*(($B83*21/30.2)^(-0.5)))</f>
        <v>1.0423610266472516E-2</v>
      </c>
      <c r="AJ83" s="12">
        <f>$D83^EXP(Parameter!$D$137+Parameter!$D$144*(($B83*21/30.2)^(-0.5))+Parameter!$D$151*((LN($B83*21/30.2))))</f>
        <v>7.9993932561659171E-3</v>
      </c>
      <c r="AK83" s="12">
        <f>$E83^EXP(Parameter!$D$115+Parameter!$D$122*(($B83*21/30.2)^(-1))+Parameter!$D$129*(($B83*21/30.2)^(-0.5)))</f>
        <v>5.0546360372423674E-2</v>
      </c>
      <c r="AL83" s="12">
        <f>$D83^EXP(Parameter!$D$138+Parameter!$D$145*(($B83*21/30.2)^(-0.5))+Parameter!$D$152*((LN($B83*21/30.2))))</f>
        <v>3.855221303262054E-6</v>
      </c>
      <c r="AM83" s="12">
        <f>$E83^EXP(Parameter!$D$116+Parameter!$D$123*(($B83*21/30.2)^(-1))+Parameter!$D$130*(($B83*21/30.2)^(-0.5)))</f>
        <v>3.3071241223482906E-3</v>
      </c>
      <c r="AN83" s="12">
        <f>$D83^EXP(Parameter!$D$135+Parameter!$D$142*(($B83*21/30.2)^(-0.5))+Parameter!$D$149*((LN($B83*21/30.2))))</f>
        <v>1.5714508529273842E-2</v>
      </c>
      <c r="AO83" s="12">
        <f>$E83^EXP(Parameter!$D$113+Parameter!$D$120*(($B83*21/30.2)^(-1))+Parameter!$D$127*(($B83*21/30.2)^(-0.5)))</f>
        <v>1.1082776813546764E-5</v>
      </c>
      <c r="AP83" s="87">
        <f>$D83^EXP(Parameter!$D$304+Parameter!$D$310*((LN($B83*21/30.2))))</f>
        <v>0.13331769713280764</v>
      </c>
      <c r="AQ83" s="88">
        <f>$E83^EXP(Parameter!$D$290+Parameter!$D$296*((LN($B83*21/30.2))))</f>
        <v>4.4688281525481002E-2</v>
      </c>
      <c r="AR83" s="12">
        <f>$D83^EXP(Parameter!$D$305+Parameter!$D$311*((LN($B83*21/30.2))))</f>
        <v>0.13521450618883157</v>
      </c>
      <c r="AS83" s="88">
        <f>$E83^EXP(Parameter!$D$291+Parameter!$D$297*((LN($B83*21/30.2))))</f>
        <v>5.1996104614922385E-2</v>
      </c>
      <c r="AT83" s="12">
        <f>$D83^EXP(Parameter!$D$305+Parameter!$D$307-Parameter!$D$306+(Parameter!$D$311+Parameter!$D$313-Parameter!$D$312)*((LN($B83*21/30.2))))</f>
        <v>0.13545438656618589</v>
      </c>
      <c r="AU83" s="88">
        <f>$E83^EXP(Parameter!$D$291+Parameter!$D$293-Parameter!$D$292+(Parameter!$D$297+Parameter!$D$299-Parameter!$D$298)*((LN($B83*21/30.2))))</f>
        <v>9.0366407061121812E-2</v>
      </c>
      <c r="AV83" s="12">
        <f>$D83^EXP(Parameter!$D$308+Parameter!$D$314*((LN($B83*21/30.2))))</f>
        <v>0.19454195203888089</v>
      </c>
      <c r="AW83" s="88">
        <f>$E83^EXP(Parameter!$D$294+Parameter!$D$300*((LN($B83*21/30.2))))</f>
        <v>7.4065268799545739E-2</v>
      </c>
      <c r="AX83" s="12">
        <f>$D83^EXP(Parameter!$D$305+Parameter!$D$309-Parameter!$D$306+(Parameter!$D$311+Parameter!$D$315-Parameter!$D$312)*((LN($B83*21/30.2))))</f>
        <v>0.1059771752697747</v>
      </c>
      <c r="AY83" s="88">
        <f>$E83^EXP(Parameter!$D$291+Parameter!$D$295-Parameter!$D$292+(Parameter!$D$297+Parameter!$D$301-Parameter!$D$298)*((LN($B83*21/30.2))))</f>
        <v>2.6130718604667889E-2</v>
      </c>
      <c r="AZ83" s="12">
        <f>$D83^EXP(Parameter!D$305-Parameter!D$306+(Parameter!D$311-Parameter!D$312)*((LN($B83*21/30.2))))</f>
        <v>7.8986111547919277E-2</v>
      </c>
      <c r="BA83" s="88">
        <f>$E83^EXP(Parameter!$D$291-Parameter!$D$292+(Parameter!$D$297-Parameter!$D$298)*((LN($B83*21/30.2))))</f>
        <v>2.857170636471906E-3</v>
      </c>
      <c r="BB83" s="89">
        <f>$D83^EXP(Parameter!$D$231+Parameter!$D$238)</f>
        <v>0.17554566644488237</v>
      </c>
      <c r="BC83" s="90">
        <f>$E83^EXP(Parameter!$D$216+Parameter!$D$223)</f>
        <v>3.3382080252736736E-2</v>
      </c>
      <c r="BD83" s="91">
        <f>$D83^EXP(Parameter!$D$232+Parameter!$D$239)</f>
        <v>0.1492991890026861</v>
      </c>
      <c r="BE83" s="90">
        <f>$E83^EXP(Parameter!$D$217+Parameter!$D$224)</f>
        <v>4.1609913591252018E-2</v>
      </c>
      <c r="BF83" s="91">
        <f>$D83^EXP(Parameter!$D$234+Parameter!$D$241)</f>
        <v>0.1664862479640018</v>
      </c>
      <c r="BG83" s="91">
        <f>$E83^EXP(Parameter!$D$219+Parameter!$D$226)</f>
        <v>0.10450785540358461</v>
      </c>
      <c r="BH83" s="91">
        <f>$D83^EXP(Parameter!$D$235+Parameter!$D$242)</f>
        <v>0.25167615435659213</v>
      </c>
      <c r="BI83" s="91">
        <f>$E83^EXP(Parameter!$D$220+Parameter!$D$227)</f>
        <v>7.9562621737373621E-2</v>
      </c>
      <c r="BJ83" s="91">
        <f>$D83^EXP(Parameter!$D$236+Parameter!$D$243)</f>
        <v>0.14367205454058429</v>
      </c>
      <c r="BK83" s="91">
        <f>$E83^EXP(Parameter!$D$221+Parameter!$D$228)</f>
        <v>0.10146461916477535</v>
      </c>
      <c r="BL83" s="91">
        <f>$D83^EXP(Parameter!$D$233+Parameter!$D$240)</f>
        <v>9.483504275189264E-2</v>
      </c>
      <c r="BM83" s="91">
        <f>$E83^EXP(Parameter!$D$218+Parameter!$D$225)</f>
        <v>2.0422399668304829E-2</v>
      </c>
      <c r="BN83" s="90">
        <f>$D83^EXP(Parameter!$D$268+Parameter!$D$275)</f>
        <v>0.20911531630903588</v>
      </c>
      <c r="BO83" s="91">
        <f>$E83^EXP(Parameter!$D$246+Parameter!$D$253)</f>
        <v>1.7494393872359647E-2</v>
      </c>
      <c r="BP83" s="91">
        <f>$D83^EXP(Parameter!$D$269+Parameter!$D$276)</f>
        <v>0.16380952167985535</v>
      </c>
      <c r="BQ83" s="91">
        <f>$E83^EXP(Parameter!$D$247+Parameter!$D$254)</f>
        <v>3.0522586932769925E-2</v>
      </c>
      <c r="BR83" s="91">
        <f>$D83^EXP(Parameter!$D$271+Parameter!$D$278)</f>
        <v>0.26778055303858234</v>
      </c>
      <c r="BS83" s="91">
        <f>$E83^EXP(Parameter!$D$249+Parameter!$D$256)</f>
        <v>0.11869158918700892</v>
      </c>
      <c r="BT83" s="91">
        <f>$D83^EXP(Parameter!$D$272+Parameter!$D$279)</f>
        <v>0.36979152755163858</v>
      </c>
      <c r="BU83" s="91">
        <f>$E83^EXP(Parameter!$D$250+Parameter!$D$257)</f>
        <v>5.7946788511335785E-2</v>
      </c>
      <c r="BV83" s="91">
        <f>$D83^EXP(Parameter!$D$273+Parameter!$D$280)</f>
        <v>0.32318483666261</v>
      </c>
      <c r="BW83" s="91">
        <f>$E83^EXP(Parameter!$D$251+Parameter!$D$258)</f>
        <v>0.1240664788614199</v>
      </c>
      <c r="BX83" s="91">
        <f>$D83^EXP(Parameter!$D$270+Parameter!$D$277)</f>
        <v>0.15100741272125184</v>
      </c>
      <c r="BY83" s="91">
        <f>$E83^EXP(Parameter!$D$248+Parameter!$D$255)</f>
        <v>3.4530644475798372E-2</v>
      </c>
      <c r="BZ83" s="90">
        <f>$D83^EXP(Parameter!$D$208)</f>
        <v>0.16828139692539926</v>
      </c>
      <c r="CA83" s="90">
        <f>$E83^EXP(Parameter!$D$200)</f>
        <v>2.7150608541987448E-2</v>
      </c>
      <c r="CB83" s="90">
        <f>$D83^EXP(Parameter!$D$209)</f>
        <v>0.15043698473084116</v>
      </c>
      <c r="CC83" s="90">
        <f>$E83^EXP(Parameter!$D$201)</f>
        <v>3.7277113736070719E-2</v>
      </c>
      <c r="CD83" s="90">
        <f>$D83^EXP(Parameter!$D$211)</f>
        <v>0.15822272929215334</v>
      </c>
      <c r="CE83" s="90">
        <f>$E83^EXP(Parameter!$D$203)</f>
        <v>8.9583636424149835E-2</v>
      </c>
      <c r="CF83" s="90">
        <f>$D83^EXP(Parameter!$D$212)</f>
        <v>0.25132900485890369</v>
      </c>
      <c r="CG83" s="90">
        <f>$E83^EXP(Parameter!$D$204)</f>
        <v>7.2703055475818137E-2</v>
      </c>
      <c r="CH83" s="91">
        <f>$D83^EXP(Parameter!$D$213)</f>
        <v>0.14007048443072298</v>
      </c>
      <c r="CI83" s="90">
        <f>$E83^EXP(Parameter!$D$205)</f>
        <v>0.10192952827689358</v>
      </c>
      <c r="CJ83" s="91">
        <f>$D83^EXP(Parameter!$D$210)</f>
        <v>9.982280327945163E-2</v>
      </c>
      <c r="CK83" s="90">
        <f>$E83^EXP(Parameter!$D$202)</f>
        <v>2.3966932372793983E-2</v>
      </c>
      <c r="CL83" s="12">
        <f>$D83^EXP(Parameter!$D$170+Parameter!$D$177*(LN($B83/30.2*21)))</f>
        <v>0.12994265873603661</v>
      </c>
      <c r="CM83" s="12">
        <f>$D83^EXP(Parameter!$D$155+Parameter!$D$162*(LN($B83/30.2*21)))</f>
        <v>0.41621371592420536</v>
      </c>
      <c r="CN83" s="12">
        <f>$D83^EXP(Parameter!$D$171+Parameter!$D$178*(LN($B83/30.2*21)))</f>
        <v>0.12867847171026719</v>
      </c>
      <c r="CO83" s="12">
        <f>$D83^EXP(Parameter!$D$156+Parameter!$D$163*(LN($B83/30.2*21)))</f>
        <v>0.39071199750253321</v>
      </c>
      <c r="CP83" s="12">
        <f>$D83^EXP(Parameter!$D$173+Parameter!$D$180*(LN($B83/30.2*21)))</f>
        <v>0.123671321398155</v>
      </c>
      <c r="CQ83" s="12">
        <f>$D83^EXP(Parameter!$D$158+Parameter!$D$165*(LN($B83/30.2*21)))</f>
        <v>0.42814492014598743</v>
      </c>
      <c r="CR83" s="12">
        <f>$D83^EXP(Parameter!$D$174+Parameter!$D$181*(LN($B83/30.2*21)))</f>
        <v>0.14982256194941626</v>
      </c>
      <c r="CS83" s="12">
        <f>$D83^EXP(Parameter!$D$159+Parameter!$D$166*(LN($B83/30.2*21)))</f>
        <v>0.45000953156452789</v>
      </c>
      <c r="CT83" s="12">
        <f>$D83^EXP(Parameter!$D$175+Parameter!$D$182*(LN($B83/30.2*21)))</f>
        <v>6.5273464701363693E-2</v>
      </c>
      <c r="CU83" s="12">
        <f>$D83^EXP(Parameter!$D$160+Parameter!$D$167*(LN($B83/30.2*21)))</f>
        <v>0.2635121559062264</v>
      </c>
      <c r="CV83" s="12">
        <f>$D83^EXP(Parameter!$D$172+Parameter!$D$179*(LN($B83/30.2*21)))</f>
        <v>6.1691897635308031E-2</v>
      </c>
      <c r="CW83" s="41">
        <f>$D83^EXP(Parameter!$D$157+Parameter!$D$164*(LN($B83/30.2*21)))</f>
        <v>4.5166737606466882E-2</v>
      </c>
      <c r="CX83" s="12">
        <f t="shared" si="9"/>
        <v>1.3870833621144607E-2</v>
      </c>
      <c r="CY83" s="85">
        <v>3.8780459141650001E-2</v>
      </c>
      <c r="CZ83" s="12">
        <f t="shared" si="3"/>
        <v>6.6839456222808735E-2</v>
      </c>
      <c r="DA83" s="85">
        <v>6.0690192166246E-2</v>
      </c>
      <c r="DB83" s="12">
        <f t="shared" si="4"/>
        <v>4.5948203838940431E-2</v>
      </c>
      <c r="DC83" s="41">
        <v>3.71511365824242E-2</v>
      </c>
      <c r="DD83" s="12">
        <f t="shared" si="5"/>
        <v>7.7212529303411076E-3</v>
      </c>
      <c r="DE83" s="85">
        <v>4.4613666928176698E-2</v>
      </c>
      <c r="DF83" s="12">
        <f t="shared" si="6"/>
        <v>1.5020139253486596E-3</v>
      </c>
      <c r="DG83" s="41">
        <v>5.2553452822696701E-3</v>
      </c>
      <c r="DH83" s="12">
        <f t="shared" si="7"/>
        <v>2.4838883624502546E-2</v>
      </c>
      <c r="DI83" s="41">
        <v>4.4630168589543098E-3</v>
      </c>
      <c r="DJ83" s="46">
        <v>78</v>
      </c>
      <c r="DK83" s="44">
        <v>3.5305995942701601E-3</v>
      </c>
      <c r="DL83" s="44">
        <v>7.9456028370896697E-3</v>
      </c>
      <c r="DM83" s="44">
        <v>1.4222400605980699E-2</v>
      </c>
      <c r="DN83" s="44">
        <v>1.1297976601020601E-2</v>
      </c>
      <c r="DO83" s="44">
        <v>3.1157086540697401E-2</v>
      </c>
      <c r="DP83" s="44">
        <v>2.6175995689554799E-2</v>
      </c>
      <c r="DQ83" s="44">
        <v>3.3835178313171801E-2</v>
      </c>
      <c r="DR83" s="45">
        <v>0.103545578066984</v>
      </c>
      <c r="DS83" s="45">
        <v>0.14935907208605101</v>
      </c>
      <c r="DT83" s="45">
        <v>0.13763641868475299</v>
      </c>
      <c r="DU83" s="45">
        <v>0.107359740334942</v>
      </c>
      <c r="DV83" s="45">
        <v>0.14428609657215999</v>
      </c>
      <c r="DW83" s="45">
        <v>0.207585779924261</v>
      </c>
      <c r="DX83" s="45">
        <v>0.122110265999121</v>
      </c>
    </row>
    <row r="84" spans="1:128">
      <c r="A84" s="43">
        <f t="shared" si="8"/>
        <v>5.7616438356164386</v>
      </c>
      <c r="B84" s="18">
        <v>80</v>
      </c>
      <c r="C84" s="12">
        <v>1738</v>
      </c>
      <c r="D84" s="12">
        <v>9.9354358287164907E-2</v>
      </c>
      <c r="E84" s="12">
        <v>4.5457758578303399E-3</v>
      </c>
      <c r="F84" s="92">
        <f>$D84^Parameter!$D$325</f>
        <v>0.16512232675556807</v>
      </c>
      <c r="G84" s="92">
        <f>$E84^Parameter!$D$318</f>
        <v>2.0581535516347157E-2</v>
      </c>
      <c r="H84" s="92">
        <f>$D84^Parameter!$D$326</f>
        <v>0.15767017081764984</v>
      </c>
      <c r="I84" s="92">
        <f>$E84^Parameter!$D$319</f>
        <v>3.1686125018860117E-2</v>
      </c>
      <c r="J84" s="92">
        <f>$D84^Parameter!$D$328</f>
        <v>0.17212994701563492</v>
      </c>
      <c r="K84" s="92">
        <f>$E84^Parameter!$D$321</f>
        <v>9.1689657802887306E-2</v>
      </c>
      <c r="L84" s="92">
        <f>$D84^Parameter!$D$329</f>
        <v>0.27442563429746258</v>
      </c>
      <c r="M84" s="92">
        <f>$E84^Parameter!$D$322</f>
        <v>7.1158687446106719E-2</v>
      </c>
      <c r="N84" s="92">
        <f>$D84^Parameter!$D$330</f>
        <v>0.1540711795047989</v>
      </c>
      <c r="O84" s="92">
        <f>$E84^Parameter!$D$323</f>
        <v>0.11562272673059301</v>
      </c>
      <c r="P84" s="92">
        <f>$D84^Parameter!$D$327</f>
        <v>0.1109997371520702</v>
      </c>
      <c r="Q84" s="92">
        <f>$E84^Parameter!$D$320</f>
        <v>2.1258475881373418E-2</v>
      </c>
      <c r="R84" s="12">
        <f>$D84^EXP(Parameter!$D$96+Parameter!$D$103*(($B84/30.2*21)^(1)))</f>
        <v>1.2614718191349959E-2</v>
      </c>
      <c r="S84" s="12">
        <f>$E84^EXP(Parameter!$D$81+Parameter!$D$88*($B84/30.2*21)^(-2))</f>
        <v>3.6342750722518816E-2</v>
      </c>
      <c r="T84" s="12">
        <f>$D84^EXP(Parameter!$D$97+Parameter!$D$104*(($B84*21/30.2)^(1)))</f>
        <v>6.4408279584030573E-2</v>
      </c>
      <c r="U84" s="12">
        <f>$E84^EXP(Parameter!$D$82+Parameter!$D$89*($B84/30.2*21)^(-2))</f>
        <v>4.8498810427484544E-2</v>
      </c>
      <c r="V84" s="12">
        <f>$D84^EXP(Parameter!$D$99+Parameter!$D$106*(($B84*21/30.2)^(1)))</f>
        <v>4.366879589946196E-2</v>
      </c>
      <c r="W84" s="12">
        <f>$E84^EXP(Parameter!$D$84+Parameter!$D$91*($B84/30.2*21)^(-2))</f>
        <v>0.12283830623607009</v>
      </c>
      <c r="X84" s="12">
        <f>$D84^EXP(Parameter!$D$100+Parameter!$D$107*(($B84*21/30.2)^(1)))</f>
        <v>6.6950070348957714E-3</v>
      </c>
      <c r="Y84" s="12">
        <f>$E84^EXP(Parameter!$D$85+Parameter!$D$92*($B84/30.2*21)^(-2))</f>
        <v>9.4263269678321174E-2</v>
      </c>
      <c r="Z84" s="12">
        <f>$D84^EXP(Parameter!$D$101+Parameter!$D$108*(($B84*21/30.2)^(1)))</f>
        <v>1.2529329577573058E-3</v>
      </c>
      <c r="AA84" s="12">
        <f>$E84^EXP(Parameter!$D$86+Parameter!$D$93*($B84/30.2*21)^(-2))</f>
        <v>0.11658964781857148</v>
      </c>
      <c r="AB84" s="12">
        <f>$D84^EXP(Parameter!$D$98+Parameter!$D$105*(($B84*21/30.2)^(1)))</f>
        <v>2.3429124686080605E-2</v>
      </c>
      <c r="AC84" s="12">
        <f>$E84^EXP(Parameter!$D$83+Parameter!$D$90*($B84/30.2*21)^(-2))</f>
        <v>2.2878354677364727E-2</v>
      </c>
      <c r="AD84" s="87">
        <f>$D84^EXP(Parameter!$D$133+Parameter!$D$140*(($B84*21/30.2)^(-0.5))+Parameter!$D$147*((LN($B84*21/30.2))))</f>
        <v>5.586433116173713E-3</v>
      </c>
      <c r="AE84" s="12">
        <f>$E84^EXP(Parameter!$D$111+Parameter!$D$118*(($B84*21/30.2)^(-1))+Parameter!$D$125*(($B84*21/30.2)^(-0.5)))</f>
        <v>0.13057749873211355</v>
      </c>
      <c r="AF84" s="12">
        <f>$D84^EXP(Parameter!$D$134+Parameter!$D$141*(($B84*21/30.2)^(-0.5))+Parameter!$D$148*((LN($B84*21/30.2))))</f>
        <v>4.218491166946621E-2</v>
      </c>
      <c r="AG84" s="12">
        <f>$E84^EXP(Parameter!$D$112+Parameter!$D$119*(($B84*21/30.2)^(-1))+Parameter!$D$126*(($B84*21/30.2)^(-0.5)))</f>
        <v>5.147438134647906E-2</v>
      </c>
      <c r="AH84" s="12">
        <f>$D84^EXP(Parameter!$D$136+Parameter!$D$143*(($B84*21/30.2)^(-0.5))+Parameter!$D$150*((LN($B84*21/30.2))))</f>
        <v>9.5989825544892712E-3</v>
      </c>
      <c r="AI84" s="12">
        <f>$E84^EXP(Parameter!$D$114+Parameter!$D$121*(($B84*21/30.2)^(-1))+Parameter!$D$128*(($B84*21/30.2)^(-0.5)))</f>
        <v>9.901823488334606E-3</v>
      </c>
      <c r="AJ84" s="12">
        <f>$D84^EXP(Parameter!$D$137+Parameter!$D$144*(($B84*21/30.2)^(-0.5))+Parameter!$D$151*((LN($B84*21/30.2))))</f>
        <v>7.1819019542440155E-3</v>
      </c>
      <c r="AK84" s="12">
        <f>$E84^EXP(Parameter!$D$115+Parameter!$D$122*(($B84*21/30.2)^(-1))+Parameter!$D$129*(($B84*21/30.2)^(-0.5)))</f>
        <v>4.9299452886434128E-2</v>
      </c>
      <c r="AL84" s="12">
        <f>$D84^EXP(Parameter!$D$138+Parameter!$D$145*(($B84*21/30.2)^(-0.5))+Parameter!$D$152*((LN($B84*21/30.2))))</f>
        <v>2.7151945820173721E-6</v>
      </c>
      <c r="AM84" s="12">
        <f>$E84^EXP(Parameter!$D$116+Parameter!$D$123*(($B84*21/30.2)^(-1))+Parameter!$D$130*(($B84*21/30.2)^(-0.5)))</f>
        <v>3.0963642823236019E-3</v>
      </c>
      <c r="AN84" s="12">
        <f>$D84^EXP(Parameter!$D$135+Parameter!$D$142*(($B84*21/30.2)^(-0.5))+Parameter!$D$149*((LN($B84*21/30.2))))</f>
        <v>1.4844519909458606E-2</v>
      </c>
      <c r="AO84" s="12">
        <f>$E84^EXP(Parameter!$D$113+Parameter!$D$120*(($B84*21/30.2)^(-1))+Parameter!$D$127*(($B84*21/30.2)^(-0.5)))</f>
        <v>9.6269814145634972E-6</v>
      </c>
      <c r="AP84" s="87">
        <f>$D84^EXP(Parameter!$D$304+Parameter!$D$310*((LN($B84*21/30.2))))</f>
        <v>0.13074110796715593</v>
      </c>
      <c r="AQ84" s="88">
        <f>$E84^EXP(Parameter!$D$290+Parameter!$D$296*((LN($B84*21/30.2))))</f>
        <v>4.3899937768389047E-2</v>
      </c>
      <c r="AR84" s="12">
        <f>$D84^EXP(Parameter!$D$305+Parameter!$D$311*((LN($B84*21/30.2))))</f>
        <v>0.13288431948035276</v>
      </c>
      <c r="AS84" s="88">
        <f>$E84^EXP(Parameter!$D$291+Parameter!$D$297*((LN($B84*21/30.2))))</f>
        <v>5.0951910056784899E-2</v>
      </c>
      <c r="AT84" s="12">
        <f>$D84^EXP(Parameter!$D$305+Parameter!$D$307-Parameter!$D$306+(Parameter!$D$311+Parameter!$D$313-Parameter!$D$312)*((LN($B84*21/30.2))))</f>
        <v>0.13299547027958702</v>
      </c>
      <c r="AU84" s="88">
        <f>$E84^EXP(Parameter!$D$291+Parameter!$D$293-Parameter!$D$292+(Parameter!$D$297+Parameter!$D$299-Parameter!$D$298)*((LN($B84*21/30.2))))</f>
        <v>8.8657192945894137E-2</v>
      </c>
      <c r="AV84" s="12">
        <f>$D84^EXP(Parameter!$D$308+Parameter!$D$314*((LN($B84*21/30.2))))</f>
        <v>0.19124262507423107</v>
      </c>
      <c r="AW84" s="88">
        <f>$E84^EXP(Parameter!$D$294+Parameter!$D$300*((LN($B84*21/30.2))))</f>
        <v>7.2647200552062044E-2</v>
      </c>
      <c r="AX84" s="12">
        <f>$D84^EXP(Parameter!$D$305+Parameter!$D$309-Parameter!$D$306+(Parameter!$D$311+Parameter!$D$315-Parameter!$D$312)*((LN($B84*21/30.2))))</f>
        <v>0.10363735930902856</v>
      </c>
      <c r="AY84" s="88">
        <f>$E84^EXP(Parameter!$D$291+Parameter!$D$295-Parameter!$D$292+(Parameter!$D$297+Parameter!$D$301-Parameter!$D$298)*((LN($B84*21/30.2))))</f>
        <v>2.5019663956873429E-2</v>
      </c>
      <c r="AZ84" s="12">
        <f>$D84^EXP(Parameter!D$305-Parameter!D$306+(Parameter!D$311-Parameter!D$312)*((LN($B84*21/30.2))))</f>
        <v>7.7111741547416318E-2</v>
      </c>
      <c r="BA84" s="88">
        <f>$E84^EXP(Parameter!$D$291-Parameter!$D$292+(Parameter!$D$297-Parameter!$D$298)*((LN($B84*21/30.2))))</f>
        <v>2.6781314929005392E-3</v>
      </c>
      <c r="BB84" s="89">
        <f>$D84^EXP(Parameter!$D$231+Parameter!$D$238)</f>
        <v>0.1730976379562672</v>
      </c>
      <c r="BC84" s="90">
        <f>$E84^EXP(Parameter!$D$216+Parameter!$D$223)</f>
        <v>3.2537733490394141E-2</v>
      </c>
      <c r="BD84" s="91">
        <f>$D84^EXP(Parameter!$D$232+Parameter!$D$239)</f>
        <v>0.14702486225301578</v>
      </c>
      <c r="BE84" s="90">
        <f>$E84^EXP(Parameter!$D$217+Parameter!$D$224)</f>
        <v>4.0624847086350654E-2</v>
      </c>
      <c r="BF84" s="91">
        <f>$D84^EXP(Parameter!$D$234+Parameter!$D$241)</f>
        <v>0.16409435960558846</v>
      </c>
      <c r="BG84" s="91">
        <f>$E84^EXP(Parameter!$D$219+Parameter!$D$226)</f>
        <v>0.1027442933746102</v>
      </c>
      <c r="BH84" s="91">
        <f>$D84^EXP(Parameter!$D$235+Parameter!$D$242)</f>
        <v>0.24888912086832787</v>
      </c>
      <c r="BI84" s="91">
        <f>$E84^EXP(Parameter!$D$220+Parameter!$D$227)</f>
        <v>7.8059425952356501E-2</v>
      </c>
      <c r="BJ84" s="91">
        <f>$D84^EXP(Parameter!$D$236+Parameter!$D$243)</f>
        <v>0.14143958039035459</v>
      </c>
      <c r="BK84" s="91">
        <f>$E84^EXP(Parameter!$D$221+Parameter!$D$228)</f>
        <v>9.9730200082032858E-2</v>
      </c>
      <c r="BL84" s="91">
        <f>$D84^EXP(Parameter!$D$233+Parameter!$D$240)</f>
        <v>9.3048924769007627E-2</v>
      </c>
      <c r="BM84" s="91">
        <f>$E84^EXP(Parameter!$D$218+Parameter!$D$225)</f>
        <v>1.9832275246841346E-2</v>
      </c>
      <c r="BN84" s="90">
        <f>$D84^EXP(Parameter!$D$268+Parameter!$D$275)</f>
        <v>0.20649059616647999</v>
      </c>
      <c r="BO84" s="91">
        <f>$E84^EXP(Parameter!$D$246+Parameter!$D$253)</f>
        <v>1.6969077132590025E-2</v>
      </c>
      <c r="BP84" s="91">
        <f>$D84^EXP(Parameter!$D$269+Parameter!$D$276)</f>
        <v>0.16143496800080653</v>
      </c>
      <c r="BQ84" s="91">
        <f>$E84^EXP(Parameter!$D$247+Parameter!$D$254)</f>
        <v>2.9730496916566047E-2</v>
      </c>
      <c r="BR84" s="91">
        <f>$D84^EXP(Parameter!$D$271+Parameter!$D$278)</f>
        <v>0.26494779082531683</v>
      </c>
      <c r="BS84" s="91">
        <f>$E84^EXP(Parameter!$D$249+Parameter!$D$256)</f>
        <v>0.11680063789367286</v>
      </c>
      <c r="BT84" s="91">
        <f>$D84^EXP(Parameter!$D$272+Parameter!$D$279)</f>
        <v>0.36683408618660179</v>
      </c>
      <c r="BU84" s="91">
        <f>$E84^EXP(Parameter!$D$250+Parameter!$D$257)</f>
        <v>5.6716333916244012E-2</v>
      </c>
      <c r="BV84" s="91">
        <f>$D84^EXP(Parameter!$D$273+Parameter!$D$280)</f>
        <v>0.32025171700187371</v>
      </c>
      <c r="BW84" s="91">
        <f>$E84^EXP(Parameter!$D$251+Parameter!$D$258)</f>
        <v>0.12213065004933146</v>
      </c>
      <c r="BX84" s="91">
        <f>$D84^EXP(Parameter!$D$270+Parameter!$D$277)</f>
        <v>0.14872072005049894</v>
      </c>
      <c r="BY84" s="91">
        <f>$E84^EXP(Parameter!$D$248+Parameter!$D$255)</f>
        <v>3.366582730701799E-2</v>
      </c>
      <c r="BZ84" s="90">
        <f>$D84^EXP(Parameter!$D$208)</f>
        <v>0.16587807674463489</v>
      </c>
      <c r="CA84" s="90">
        <f>$E84^EXP(Parameter!$D$200)</f>
        <v>2.6422705088508216E-2</v>
      </c>
      <c r="CB84" s="90">
        <f>$D84^EXP(Parameter!$D$209)</f>
        <v>0.1481544041106958</v>
      </c>
      <c r="CC84" s="90">
        <f>$E84^EXP(Parameter!$D$201)</f>
        <v>3.6364477239231328E-2</v>
      </c>
      <c r="CD84" s="90">
        <f>$D84^EXP(Parameter!$D$211)</f>
        <v>0.15588549287126921</v>
      </c>
      <c r="CE84" s="90">
        <f>$E84^EXP(Parameter!$D$203)</f>
        <v>8.7969714477863212E-2</v>
      </c>
      <c r="CF84" s="90">
        <f>$D84^EXP(Parameter!$D$212)</f>
        <v>0.24854304657469026</v>
      </c>
      <c r="CG84" s="90">
        <f>$E84^EXP(Parameter!$D$204)</f>
        <v>7.1281013620701744E-2</v>
      </c>
      <c r="CH84" s="91">
        <f>$D84^EXP(Parameter!$D$213)</f>
        <v>0.13786571989223106</v>
      </c>
      <c r="CI84" s="90">
        <f>$E84^EXP(Parameter!$D$205)</f>
        <v>0.10019061350062844</v>
      </c>
      <c r="CJ84" s="91">
        <f>$D84^EXP(Parameter!$D$210)</f>
        <v>9.798327638902081E-2</v>
      </c>
      <c r="CK84" s="90">
        <f>$E84^EXP(Parameter!$D$202)</f>
        <v>2.3302471325890726E-2</v>
      </c>
      <c r="CL84" s="12">
        <f>$D84^EXP(Parameter!$D$170+Parameter!$D$177*(LN($B84/30.2*21)))</f>
        <v>0.12756530756511403</v>
      </c>
      <c r="CM84" s="12">
        <f>$D84^EXP(Parameter!$D$155+Parameter!$D$162*(LN($B84/30.2*21)))</f>
        <v>0.4144458696188752</v>
      </c>
      <c r="CN84" s="12">
        <f>$D84^EXP(Parameter!$D$171+Parameter!$D$178*(LN($B84/30.2*21)))</f>
        <v>0.12643144814361562</v>
      </c>
      <c r="CO84" s="12">
        <f>$D84^EXP(Parameter!$D$156+Parameter!$D$163*(LN($B84/30.2*21)))</f>
        <v>0.38844329340508515</v>
      </c>
      <c r="CP84" s="12">
        <f>$D84^EXP(Parameter!$D$173+Parameter!$D$180*(LN($B84/30.2*21)))</f>
        <v>0.12138013459511793</v>
      </c>
      <c r="CQ84" s="12">
        <f>$D84^EXP(Parameter!$D$158+Parameter!$D$165*(LN($B84/30.2*21)))</f>
        <v>0.4254703751541401</v>
      </c>
      <c r="CR84" s="12">
        <f>$D84^EXP(Parameter!$D$174+Parameter!$D$181*(LN($B84/30.2*21)))</f>
        <v>0.14687391581448583</v>
      </c>
      <c r="CS84" s="12">
        <f>$D84^EXP(Parameter!$D$159+Parameter!$D$166*(LN($B84/30.2*21)))</f>
        <v>0.44773863075913561</v>
      </c>
      <c r="CT84" s="12">
        <f>$D84^EXP(Parameter!$D$175+Parameter!$D$182*(LN($B84/30.2*21)))</f>
        <v>6.3421331745955295E-2</v>
      </c>
      <c r="CU84" s="12">
        <f>$D84^EXP(Parameter!$D$160+Parameter!$D$167*(LN($B84/30.2*21)))</f>
        <v>0.25988428415965736</v>
      </c>
      <c r="CV84" s="12">
        <f>$D84^EXP(Parameter!$D$172+Parameter!$D$179*(LN($B84/30.2*21)))</f>
        <v>6.0090452337946729E-2</v>
      </c>
      <c r="CW84" s="41">
        <f>$D84^EXP(Parameter!$D$157+Parameter!$D$164*(LN($B84/30.2*21)))</f>
        <v>4.3556871277524369E-2</v>
      </c>
      <c r="CX84" s="12">
        <f t="shared" si="9"/>
        <v>1.2614718191349959E-2</v>
      </c>
      <c r="CY84" s="85">
        <v>3.79692691247401E-2</v>
      </c>
      <c r="CZ84" s="12">
        <f t="shared" si="3"/>
        <v>6.4408279584030573E-2</v>
      </c>
      <c r="DA84" s="85">
        <v>5.9497449313425897E-2</v>
      </c>
      <c r="DB84" s="12">
        <f t="shared" si="4"/>
        <v>4.366879589946196E-2</v>
      </c>
      <c r="DC84" s="41">
        <v>3.5433587525642601E-2</v>
      </c>
      <c r="DD84" s="12">
        <f t="shared" si="5"/>
        <v>6.6950070348957714E-3</v>
      </c>
      <c r="DE84" s="85">
        <v>4.3099354450666802E-2</v>
      </c>
      <c r="DF84" s="12">
        <f t="shared" si="6"/>
        <v>1.2529329577573058E-3</v>
      </c>
      <c r="DG84" s="41">
        <v>4.9499009268676002E-3</v>
      </c>
      <c r="DH84" s="12">
        <f t="shared" si="7"/>
        <v>2.3429124686080605E-2</v>
      </c>
      <c r="DI84" s="41">
        <v>4.3071298212139404E-3</v>
      </c>
      <c r="DJ84" s="46">
        <v>79</v>
      </c>
      <c r="DK84" s="44">
        <v>3.3727796984757098E-3</v>
      </c>
      <c r="DL84" s="44">
        <v>7.6230277141263701E-3</v>
      </c>
      <c r="DM84" s="44">
        <v>1.3689510096542699E-2</v>
      </c>
      <c r="DN84" s="44">
        <v>1.08604461257613E-2</v>
      </c>
      <c r="DO84" s="44">
        <v>3.01305905298609E-2</v>
      </c>
      <c r="DP84" s="44">
        <v>2.5286396274251301E-2</v>
      </c>
      <c r="DQ84" s="44">
        <v>3.2737361105121002E-2</v>
      </c>
      <c r="DR84" s="45">
        <v>0.10167509585968899</v>
      </c>
      <c r="DS84" s="45">
        <v>0.14693579866937101</v>
      </c>
      <c r="DT84" s="45">
        <v>0.13534488597283301</v>
      </c>
      <c r="DU84" s="45">
        <v>0.10543912116406499</v>
      </c>
      <c r="DV84" s="45">
        <v>0.14191906976270699</v>
      </c>
      <c r="DW84" s="45">
        <v>0.20459305016273899</v>
      </c>
      <c r="DX84" s="45">
        <v>0.120003151708875</v>
      </c>
    </row>
    <row r="85" spans="1:128">
      <c r="A85" s="43">
        <f t="shared" si="8"/>
        <v>5.8219178082191778</v>
      </c>
      <c r="B85" s="18">
        <v>81</v>
      </c>
      <c r="C85" s="12">
        <v>1760</v>
      </c>
      <c r="D85" s="12">
        <v>9.7548016810623403E-2</v>
      </c>
      <c r="E85" s="12">
        <v>4.3675025901400103E-3</v>
      </c>
      <c r="F85" s="92">
        <f>$D85^Parameter!$D$325</f>
        <v>0.16277600546799889</v>
      </c>
      <c r="G85" s="92">
        <f>$E85^Parameter!$D$318</f>
        <v>1.9997139823228541E-2</v>
      </c>
      <c r="H85" s="92">
        <f>$D85^Parameter!$D$326</f>
        <v>0.1553727153009053</v>
      </c>
      <c r="I85" s="92">
        <f>$E85^Parameter!$D$319</f>
        <v>3.0885115484587066E-2</v>
      </c>
      <c r="J85" s="92">
        <f>$D85^Parameter!$D$328</f>
        <v>0.16974010037781587</v>
      </c>
      <c r="K85" s="92">
        <f>$E85^Parameter!$D$321</f>
        <v>9.0078945776751213E-2</v>
      </c>
      <c r="L85" s="92">
        <f>$D85^Parameter!$D$329</f>
        <v>0.27162036525618499</v>
      </c>
      <c r="M85" s="92">
        <f>$E85^Parameter!$D$322</f>
        <v>6.9777314986954511E-2</v>
      </c>
      <c r="N85" s="92">
        <f>$D85^Parameter!$D$330</f>
        <v>0.15179831122244777</v>
      </c>
      <c r="O85" s="92">
        <f>$E85^Parameter!$D$323</f>
        <v>0.11378716273294993</v>
      </c>
      <c r="P85" s="92">
        <f>$D85^Parameter!$D$327</f>
        <v>0.10907769679221263</v>
      </c>
      <c r="Q85" s="92">
        <f>$E85^Parameter!$D$320</f>
        <v>2.0659817662558123E-2</v>
      </c>
      <c r="R85" s="12">
        <f>$D85^EXP(Parameter!$D$96+Parameter!$D$103*(($B85/30.2*21)^(1)))</f>
        <v>1.1454586175568745E-2</v>
      </c>
      <c r="S85" s="12">
        <f>$E85^EXP(Parameter!$D$81+Parameter!$D$88*($B85/30.2*21)^(-2))</f>
        <v>3.5460594844141463E-2</v>
      </c>
      <c r="T85" s="12">
        <f>$D85^EXP(Parameter!$D$97+Parameter!$D$104*(($B85*21/30.2)^(1)))</f>
        <v>6.2055515323292114E-2</v>
      </c>
      <c r="U85" s="12">
        <f>$E85^EXP(Parameter!$D$82+Parameter!$D$89*($B85/30.2*21)^(-2))</f>
        <v>4.7422660705054819E-2</v>
      </c>
      <c r="V85" s="12">
        <f>$D85^EXP(Parameter!$D$99+Parameter!$D$106*(($B85*21/30.2)^(1)))</f>
        <v>4.1484027842701131E-2</v>
      </c>
      <c r="W85" s="12">
        <f>$E85^EXP(Parameter!$D$84+Parameter!$D$91*($B85/30.2*21)^(-2))</f>
        <v>0.1209440444215846</v>
      </c>
      <c r="X85" s="12">
        <f>$D85^EXP(Parameter!$D$100+Parameter!$D$107*(($B85*21/30.2)^(1)))</f>
        <v>5.7846453426895596E-3</v>
      </c>
      <c r="Y85" s="12">
        <f>$E85^EXP(Parameter!$D$85+Parameter!$D$92*($B85/30.2*21)^(-2))</f>
        <v>9.262723632980184E-2</v>
      </c>
      <c r="Z85" s="12">
        <f>$D85^EXP(Parameter!$D$101+Parameter!$D$108*(($B85*21/30.2)^(1)))</f>
        <v>1.0407744868767793E-3</v>
      </c>
      <c r="AA85" s="12">
        <f>$E85^EXP(Parameter!$D$86+Parameter!$D$93*($B85/30.2*21)^(-2))</f>
        <v>0.11474485622420892</v>
      </c>
      <c r="AB85" s="12">
        <f>$D85^EXP(Parameter!$D$98+Parameter!$D$105*(($B85*21/30.2)^(1)))</f>
        <v>2.2089450686049217E-2</v>
      </c>
      <c r="AC85" s="12">
        <f>$E85^EXP(Parameter!$D$83+Parameter!$D$90*($B85/30.2*21)^(-2))</f>
        <v>2.2245932536626087E-2</v>
      </c>
      <c r="AD85" s="87">
        <f>$D85^EXP(Parameter!$D$133+Parameter!$D$140*(($B85*21/30.2)^(-0.5))+Parameter!$D$147*((LN($B85*21/30.2))))</f>
        <v>5.039776521408878E-3</v>
      </c>
      <c r="AE85" s="12">
        <f>$E85^EXP(Parameter!$D$111+Parameter!$D$118*(($B85*21/30.2)^(-1))+Parameter!$D$125*(($B85*21/30.2)^(-0.5)))</f>
        <v>0.12929120121605395</v>
      </c>
      <c r="AF85" s="12">
        <f>$D85^EXP(Parameter!$D$134+Parameter!$D$141*(($B85*21/30.2)^(-0.5))+Parameter!$D$148*((LN($B85*21/30.2))))</f>
        <v>4.0486851050227368E-2</v>
      </c>
      <c r="AG85" s="12">
        <f>$E85^EXP(Parameter!$D$112+Parameter!$D$119*(($B85*21/30.2)^(-1))+Parameter!$D$126*(($B85*21/30.2)^(-0.5)))</f>
        <v>5.0389939112668765E-2</v>
      </c>
      <c r="AH85" s="12">
        <f>$D85^EXP(Parameter!$D$136+Parameter!$D$143*(($B85*21/30.2)^(-0.5))+Parameter!$D$150*((LN($B85*21/30.2))))</f>
        <v>8.8040342890316012E-3</v>
      </c>
      <c r="AI85" s="12">
        <f>$E85^EXP(Parameter!$D$114+Parameter!$D$121*(($B85*21/30.2)^(-1))+Parameter!$D$128*(($B85*21/30.2)^(-0.5)))</f>
        <v>9.4085451575756495E-3</v>
      </c>
      <c r="AJ85" s="12">
        <f>$D85^EXP(Parameter!$D$137+Parameter!$D$144*(($B85*21/30.2)^(-0.5))+Parameter!$D$151*((LN($B85*21/30.2))))</f>
        <v>6.441050384625808E-3</v>
      </c>
      <c r="AK85" s="12">
        <f>$E85^EXP(Parameter!$D$115+Parameter!$D$122*(($B85*21/30.2)^(-1))+Parameter!$D$129*(($B85*21/30.2)^(-0.5)))</f>
        <v>4.8092294948624346E-2</v>
      </c>
      <c r="AL85" s="12">
        <f>$D85^EXP(Parameter!$D$138+Parameter!$D$145*(($B85*21/30.2)^(-0.5))+Parameter!$D$152*((LN($B85*21/30.2))))</f>
        <v>1.9015162178725629E-6</v>
      </c>
      <c r="AM85" s="12">
        <f>$E85^EXP(Parameter!$D$116+Parameter!$D$123*(($B85*21/30.2)^(-1))+Parameter!$D$130*(($B85*21/30.2)^(-0.5)))</f>
        <v>2.8999837435176082E-3</v>
      </c>
      <c r="AN85" s="12">
        <f>$D85^EXP(Parameter!$D$135+Parameter!$D$142*(($B85*21/30.2)^(-0.5))+Parameter!$D$149*((LN($B85*21/30.2))))</f>
        <v>1.4022704609827331E-2</v>
      </c>
      <c r="AO85" s="12">
        <f>$E85^EXP(Parameter!$D$113+Parameter!$D$120*(($B85*21/30.2)^(-1))+Parameter!$D$127*(($B85*21/30.2)^(-0.5)))</f>
        <v>8.3672805558221499E-6</v>
      </c>
      <c r="AP85" s="87">
        <f>$D85^EXP(Parameter!$D$304+Parameter!$D$310*((LN($B85*21/30.2))))</f>
        <v>0.12822809450077732</v>
      </c>
      <c r="AQ85" s="88">
        <f>$E85^EXP(Parameter!$D$290+Parameter!$D$296*((LN($B85*21/30.2))))</f>
        <v>4.3133952724434717E-2</v>
      </c>
      <c r="AR85" s="12">
        <f>$D85^EXP(Parameter!$D$305+Parameter!$D$311*((LN($B85*21/30.2))))</f>
        <v>0.13060967454346592</v>
      </c>
      <c r="AS85" s="88">
        <f>$E85^EXP(Parameter!$D$291+Parameter!$D$297*((LN($B85*21/30.2))))</f>
        <v>4.9938012663808831E-2</v>
      </c>
      <c r="AT85" s="12">
        <f>$D85^EXP(Parameter!$D$305+Parameter!$D$307-Parameter!$D$306+(Parameter!$D$311+Parameter!$D$313-Parameter!$D$312)*((LN($B85*21/30.2))))</f>
        <v>0.13059593339558798</v>
      </c>
      <c r="AU85" s="88">
        <f>$E85^EXP(Parameter!$D$291+Parameter!$D$293-Parameter!$D$292+(Parameter!$D$297+Parameter!$D$299-Parameter!$D$298)*((LN($B85*21/30.2))))</f>
        <v>8.6993052797453424E-2</v>
      </c>
      <c r="AV85" s="12">
        <f>$D85^EXP(Parameter!$D$308+Parameter!$D$314*((LN($B85*21/30.2))))</f>
        <v>0.18801395588598813</v>
      </c>
      <c r="AW85" s="88">
        <f>$E85^EXP(Parameter!$D$294+Parameter!$D$300*((LN($B85*21/30.2))))</f>
        <v>7.1267838773305184E-2</v>
      </c>
      <c r="AX85" s="12">
        <f>$D85^EXP(Parameter!$D$305+Parameter!$D$309-Parameter!$D$306+(Parameter!$D$311+Parameter!$D$315-Parameter!$D$312)*((LN($B85*21/30.2))))</f>
        <v>0.10136093091002185</v>
      </c>
      <c r="AY85" s="88">
        <f>$E85^EXP(Parameter!$D$291+Parameter!$D$295-Parameter!$D$292+(Parameter!$D$297+Parameter!$D$301-Parameter!$D$298)*((LN($B85*21/30.2))))</f>
        <v>2.3958732524997351E-2</v>
      </c>
      <c r="AZ85" s="12">
        <f>$D85^EXP(Parameter!D$305-Parameter!D$306+(Parameter!D$311-Parameter!D$312)*((LN($B85*21/30.2))))</f>
        <v>7.5292313967068952E-2</v>
      </c>
      <c r="BA85" s="88">
        <f>$E85^EXP(Parameter!$D$291-Parameter!$D$292+(Parameter!$D$297-Parameter!$D$298)*((LN($B85*21/30.2))))</f>
        <v>2.5109264624221007E-3</v>
      </c>
      <c r="BB85" s="89">
        <f>$D85^EXP(Parameter!$D$231+Parameter!$D$238)</f>
        <v>0.1707019600064498</v>
      </c>
      <c r="BC85" s="90">
        <f>$E85^EXP(Parameter!$D$216+Parameter!$D$223)</f>
        <v>3.1721435514384846E-2</v>
      </c>
      <c r="BD85" s="91">
        <f>$D85^EXP(Parameter!$D$232+Parameter!$D$239)</f>
        <v>0.14480206793890391</v>
      </c>
      <c r="BE85" s="90">
        <f>$E85^EXP(Parameter!$D$217+Parameter!$D$224)</f>
        <v>3.9670928064095057E-2</v>
      </c>
      <c r="BF85" s="91">
        <f>$D85^EXP(Parameter!$D$234+Parameter!$D$241)</f>
        <v>0.16175461834370272</v>
      </c>
      <c r="BG85" s="91">
        <f>$E85^EXP(Parameter!$D$219+Parameter!$D$226)</f>
        <v>0.10102465068166201</v>
      </c>
      <c r="BH85" s="91">
        <f>$D85^EXP(Parameter!$D$235+Parameter!$D$242)</f>
        <v>0.24615377534288282</v>
      </c>
      <c r="BI85" s="91">
        <f>$E85^EXP(Parameter!$D$220+Parameter!$D$227)</f>
        <v>7.6596662248374386E-2</v>
      </c>
      <c r="BJ85" s="91">
        <f>$D85^EXP(Parameter!$D$236+Parameter!$D$243)</f>
        <v>0.13925836431331101</v>
      </c>
      <c r="BK85" s="91">
        <f>$E85^EXP(Parameter!$D$221+Parameter!$D$228)</f>
        <v>9.8039349602211584E-2</v>
      </c>
      <c r="BL85" s="91">
        <f>$D85^EXP(Parameter!$D$233+Parameter!$D$240)</f>
        <v>9.1309635763627328E-2</v>
      </c>
      <c r="BM85" s="91">
        <f>$E85^EXP(Parameter!$D$218+Parameter!$D$225)</f>
        <v>1.9263854532328702E-2</v>
      </c>
      <c r="BN85" s="90">
        <f>$D85^EXP(Parameter!$D$268+Parameter!$D$275)</f>
        <v>0.20391838832153367</v>
      </c>
      <c r="BO85" s="91">
        <f>$E85^EXP(Parameter!$D$246+Parameter!$D$253)</f>
        <v>1.6463667904655019E-2</v>
      </c>
      <c r="BP85" s="91">
        <f>$D85^EXP(Parameter!$D$269+Parameter!$D$276)</f>
        <v>0.15911248620959134</v>
      </c>
      <c r="BQ85" s="91">
        <f>$E85^EXP(Parameter!$D$247+Parameter!$D$254)</f>
        <v>2.8965234224792011E-2</v>
      </c>
      <c r="BR85" s="91">
        <f>$D85^EXP(Parameter!$D$271+Parameter!$D$278)</f>
        <v>0.26216617769117251</v>
      </c>
      <c r="BS85" s="91">
        <f>$E85^EXP(Parameter!$D$249+Parameter!$D$256)</f>
        <v>0.1149550165159757</v>
      </c>
      <c r="BT85" s="91">
        <f>$D85^EXP(Parameter!$D$272+Parameter!$D$279)</f>
        <v>0.36392249816419342</v>
      </c>
      <c r="BU85" s="91">
        <f>$E85^EXP(Parameter!$D$250+Parameter!$D$257)</f>
        <v>5.5521820660464058E-2</v>
      </c>
      <c r="BV85" s="91">
        <f>$D85^EXP(Parameter!$D$273+Parameter!$D$280)</f>
        <v>0.3173671999220658</v>
      </c>
      <c r="BW85" s="91">
        <f>$E85^EXP(Parameter!$D$251+Parameter!$D$258)</f>
        <v>0.12024059885714927</v>
      </c>
      <c r="BX85" s="91">
        <f>$D85^EXP(Parameter!$D$270+Parameter!$D$277)</f>
        <v>0.1464856355488581</v>
      </c>
      <c r="BY85" s="91">
        <f>$E85^EXP(Parameter!$D$248+Parameter!$D$255)</f>
        <v>3.2829526656436708E-2</v>
      </c>
      <c r="BZ85" s="90">
        <f>$D85^EXP(Parameter!$D$208)</f>
        <v>0.16352695014218432</v>
      </c>
      <c r="CA85" s="90">
        <f>$E85^EXP(Parameter!$D$200)</f>
        <v>2.5720072601672479E-2</v>
      </c>
      <c r="CB85" s="90">
        <f>$D85^EXP(Parameter!$D$209)</f>
        <v>0.14592340675115131</v>
      </c>
      <c r="CC85" s="90">
        <f>$E85^EXP(Parameter!$D$201)</f>
        <v>3.5481427017151006E-2</v>
      </c>
      <c r="CD85" s="90">
        <f>$D85^EXP(Parameter!$D$211)</f>
        <v>0.15360014777211242</v>
      </c>
      <c r="CE85" s="90">
        <f>$E85^EXP(Parameter!$D$203)</f>
        <v>8.6397804061858582E-2</v>
      </c>
      <c r="CF85" s="90">
        <f>$D85^EXP(Parameter!$D$212)</f>
        <v>0.245808786660592</v>
      </c>
      <c r="CG85" s="90">
        <f>$E85^EXP(Parameter!$D$204)</f>
        <v>6.9898157015271217E-2</v>
      </c>
      <c r="CH85" s="91">
        <f>$D85^EXP(Parameter!$D$213)</f>
        <v>0.13571201691766566</v>
      </c>
      <c r="CI85" s="90">
        <f>$E85^EXP(Parameter!$D$205)</f>
        <v>9.8495322098498844E-2</v>
      </c>
      <c r="CJ85" s="91">
        <f>$D85^EXP(Parameter!$D$210)</f>
        <v>9.6191240297703678E-2</v>
      </c>
      <c r="CK85" s="90">
        <f>$E85^EXP(Parameter!$D$202)</f>
        <v>2.266167876683825E-2</v>
      </c>
      <c r="CL85" s="12">
        <f>$D85^EXP(Parameter!$D$170+Parameter!$D$177*(LN($B85/30.2*21)))</f>
        <v>0.1252460427397516</v>
      </c>
      <c r="CM85" s="12">
        <f>$D85^EXP(Parameter!$D$155+Parameter!$D$162*(LN($B85/30.2*21)))</f>
        <v>0.41270796671304627</v>
      </c>
      <c r="CN85" s="12">
        <f>$D85^EXP(Parameter!$D$171+Parameter!$D$178*(LN($B85/30.2*21)))</f>
        <v>0.12423876973759951</v>
      </c>
      <c r="CO85" s="12">
        <f>$D85^EXP(Parameter!$D$156+Parameter!$D$163*(LN($B85/30.2*21)))</f>
        <v>0.3862110618512859</v>
      </c>
      <c r="CP85" s="12">
        <f>$D85^EXP(Parameter!$D$173+Parameter!$D$180*(LN($B85/30.2*21)))</f>
        <v>0.11914574398648818</v>
      </c>
      <c r="CQ85" s="12">
        <f>$D85^EXP(Parameter!$D$158+Parameter!$D$165*(LN($B85/30.2*21)))</f>
        <v>0.42283519599266478</v>
      </c>
      <c r="CR85" s="12">
        <f>$D85^EXP(Parameter!$D$174+Parameter!$D$181*(LN($B85/30.2*21)))</f>
        <v>0.14399630888631704</v>
      </c>
      <c r="CS85" s="12">
        <f>$D85^EXP(Parameter!$D$159+Parameter!$D$166*(LN($B85/30.2*21)))</f>
        <v>0.44550203346723072</v>
      </c>
      <c r="CT85" s="12">
        <f>$D85^EXP(Parameter!$D$175+Parameter!$D$182*(LN($B85/30.2*21)))</f>
        <v>6.1629651853720803E-2</v>
      </c>
      <c r="CU85" s="12">
        <f>$D85^EXP(Parameter!$D$160+Parameter!$D$167*(LN($B85/30.2*21)))</f>
        <v>0.25632283414765611</v>
      </c>
      <c r="CV85" s="12">
        <f>$D85^EXP(Parameter!$D$172+Parameter!$D$179*(LN($B85/30.2*21)))</f>
        <v>5.8539524121863196E-2</v>
      </c>
      <c r="CW85" s="41">
        <f>$D85^EXP(Parameter!$D$157+Parameter!$D$164*(LN($B85/30.2*21)))</f>
        <v>4.2009067864138251E-2</v>
      </c>
      <c r="CX85" s="12">
        <f t="shared" si="9"/>
        <v>1.1454586175568745E-2</v>
      </c>
      <c r="CY85" s="85">
        <v>3.7187492278112903E-2</v>
      </c>
      <c r="CZ85" s="12">
        <f t="shared" si="3"/>
        <v>6.2055515323292114E-2</v>
      </c>
      <c r="DA85" s="85">
        <v>5.83449279092082E-2</v>
      </c>
      <c r="DB85" s="12">
        <f t="shared" si="4"/>
        <v>4.1484027842701131E-2</v>
      </c>
      <c r="DC85" s="41">
        <v>3.3791865104521902E-2</v>
      </c>
      <c r="DD85" s="12">
        <f t="shared" si="5"/>
        <v>5.7846453426895596E-3</v>
      </c>
      <c r="DE85" s="85">
        <v>4.1642053896119899E-2</v>
      </c>
      <c r="DF85" s="12">
        <f t="shared" si="6"/>
        <v>1.0407744868767793E-3</v>
      </c>
      <c r="DG85" s="41">
        <v>4.6753010202426103E-3</v>
      </c>
      <c r="DH85" s="12">
        <f t="shared" si="7"/>
        <v>2.2089450686049217E-2</v>
      </c>
      <c r="DI85" s="41">
        <v>4.15658142081E-3</v>
      </c>
      <c r="DJ85" s="46">
        <v>80</v>
      </c>
      <c r="DK85" s="44">
        <v>3.2231283238569599E-3</v>
      </c>
      <c r="DL85" s="44">
        <v>7.3157424419637599E-3</v>
      </c>
      <c r="DM85" s="44">
        <v>1.31800859584362E-2</v>
      </c>
      <c r="DN85" s="44">
        <v>1.0442776250377201E-2</v>
      </c>
      <c r="DO85" s="44">
        <v>2.91442319071668E-2</v>
      </c>
      <c r="DP85" s="44">
        <v>2.4432598333753199E-2</v>
      </c>
      <c r="DQ85" s="44">
        <v>3.1681864315218501E-2</v>
      </c>
      <c r="DR85" s="45">
        <v>9.9852562881429005E-2</v>
      </c>
      <c r="DS85" s="45">
        <v>0.14456923012581999</v>
      </c>
      <c r="DT85" s="45">
        <v>0.13310817106902501</v>
      </c>
      <c r="DU85" s="45">
        <v>0.10356733406423101</v>
      </c>
      <c r="DV85" s="45">
        <v>0.139607958009032</v>
      </c>
      <c r="DW85" s="45">
        <v>0.20166356316489301</v>
      </c>
      <c r="DX85" s="45">
        <v>0.117948000567344</v>
      </c>
    </row>
    <row r="86" spans="1:128">
      <c r="A86" s="43">
        <f t="shared" si="8"/>
        <v>5.882191780821918</v>
      </c>
      <c r="B86" s="18">
        <v>82</v>
      </c>
      <c r="C86" s="12">
        <v>1782</v>
      </c>
      <c r="D86" s="12">
        <v>9.5787734382546202E-2</v>
      </c>
      <c r="E86" s="12">
        <v>4.1975890875189303E-3</v>
      </c>
      <c r="F86" s="92">
        <f>$D86^Parameter!$D$325</f>
        <v>0.1604802983092174</v>
      </c>
      <c r="G86" s="92">
        <f>$E86^Parameter!$D$318</f>
        <v>1.9433899117507918E-2</v>
      </c>
      <c r="H86" s="92">
        <f>$D86^Parameter!$D$326</f>
        <v>0.15312564145011451</v>
      </c>
      <c r="I86" s="92">
        <f>$E86^Parameter!$D$319</f>
        <v>3.0110637480691285E-2</v>
      </c>
      <c r="J86" s="92">
        <f>$D86^Parameter!$D$328</f>
        <v>0.16740103729007158</v>
      </c>
      <c r="K86" s="92">
        <f>$E86^Parameter!$D$321</f>
        <v>8.8509312123989464E-2</v>
      </c>
      <c r="L86" s="92">
        <f>$D86^Parameter!$D$329</f>
        <v>0.26886455047117302</v>
      </c>
      <c r="M86" s="92">
        <f>$E86^Parameter!$D$322</f>
        <v>6.8433690585899418E-2</v>
      </c>
      <c r="N86" s="92">
        <f>$D86^Parameter!$D$330</f>
        <v>0.14957569174382729</v>
      </c>
      <c r="O86" s="92">
        <f>$E86^Parameter!$D$323</f>
        <v>0.11199534420870796</v>
      </c>
      <c r="P86" s="92">
        <f>$D86^Parameter!$D$327</f>
        <v>0.10720302148270573</v>
      </c>
      <c r="Q86" s="92">
        <f>$E86^Parameter!$D$320</f>
        <v>2.008269277241919E-2</v>
      </c>
      <c r="R86" s="12">
        <f>$D86^EXP(Parameter!$D$96+Parameter!$D$103*(($B86/30.2*21)^(1)))</f>
        <v>1.0384770535664452E-2</v>
      </c>
      <c r="S86" s="12">
        <f>$E86^EXP(Parameter!$D$81+Parameter!$D$88*($B86/30.2*21)^(-2))</f>
        <v>3.4606774190234432E-2</v>
      </c>
      <c r="T86" s="12">
        <f>$D86^EXP(Parameter!$D$97+Parameter!$D$104*(($B86*21/30.2)^(1)))</f>
        <v>5.9778885168886277E-2</v>
      </c>
      <c r="U86" s="12">
        <f>$E86^EXP(Parameter!$D$82+Parameter!$D$89*($B86/30.2*21)^(-2))</f>
        <v>4.6378865163692412E-2</v>
      </c>
      <c r="V86" s="12">
        <f>$D86^EXP(Parameter!$D$99+Parameter!$D$106*(($B86*21/30.2)^(1)))</f>
        <v>3.9390834446307532E-2</v>
      </c>
      <c r="W86" s="12">
        <f>$E86^EXP(Parameter!$D$84+Parameter!$D$91*($B86/30.2*21)^(-2))</f>
        <v>0.11909405482071726</v>
      </c>
      <c r="X86" s="12">
        <f>$D86^EXP(Parameter!$D$100+Parameter!$D$107*(($B86*21/30.2)^(1)))</f>
        <v>4.9799846836473746E-3</v>
      </c>
      <c r="Y86" s="12">
        <f>$E86^EXP(Parameter!$D$85+Parameter!$D$92*($B86/30.2*21)^(-2))</f>
        <v>9.1032574215980169E-2</v>
      </c>
      <c r="Z86" s="12">
        <f>$D86^EXP(Parameter!$D$101+Parameter!$D$108*(($B86*21/30.2)^(1)))</f>
        <v>8.6083391262161823E-4</v>
      </c>
      <c r="AA86" s="12">
        <f>$E86^EXP(Parameter!$D$86+Parameter!$D$93*($B86/30.2*21)^(-2))</f>
        <v>0.11294394748660104</v>
      </c>
      <c r="AB86" s="12">
        <f>$D86^EXP(Parameter!$D$98+Parameter!$D$105*(($B86*21/30.2)^(1)))</f>
        <v>2.0816903622575419E-2</v>
      </c>
      <c r="AC86" s="12">
        <f>$E86^EXP(Parameter!$D$83+Parameter!$D$90*($B86/30.2*21)^(-2))</f>
        <v>2.1635937997176939E-2</v>
      </c>
      <c r="AD86" s="87">
        <f>$D86^EXP(Parameter!$D$133+Parameter!$D$140*(($B86*21/30.2)^(-0.5))+Parameter!$D$147*((LN($B86*21/30.2))))</f>
        <v>4.543060155934313E-3</v>
      </c>
      <c r="AE86" s="12">
        <f>$E86^EXP(Parameter!$D$111+Parameter!$D$118*(($B86*21/30.2)^(-1))+Parameter!$D$125*(($B86*21/30.2)^(-0.5)))</f>
        <v>0.12802997499230487</v>
      </c>
      <c r="AF86" s="12">
        <f>$D86^EXP(Parameter!$D$134+Parameter!$D$141*(($B86*21/30.2)^(-0.5))+Parameter!$D$148*((LN($B86*21/30.2))))</f>
        <v>3.8857945865147528E-2</v>
      </c>
      <c r="AG86" s="12">
        <f>$E86^EXP(Parameter!$D$112+Parameter!$D$119*(($B86*21/30.2)^(-1))+Parameter!$D$126*(($B86*21/30.2)^(-0.5)))</f>
        <v>4.9337053991308208E-2</v>
      </c>
      <c r="AH86" s="12">
        <f>$D86^EXP(Parameter!$D$136+Parameter!$D$143*(($B86*21/30.2)^(-0.5))+Parameter!$D$150*((LN($B86*21/30.2))))</f>
        <v>8.070587748997925E-3</v>
      </c>
      <c r="AI86" s="12">
        <f>$E86^EXP(Parameter!$D$114+Parameter!$D$121*(($B86*21/30.2)^(-1))+Parameter!$D$128*(($B86*21/30.2)^(-0.5)))</f>
        <v>8.9420890284012122E-3</v>
      </c>
      <c r="AJ86" s="12">
        <f>$D86^EXP(Parameter!$D$137+Parameter!$D$144*(($B86*21/30.2)^(-0.5))+Parameter!$D$151*((LN($B86*21/30.2))))</f>
        <v>5.7704497610042782E-3</v>
      </c>
      <c r="AK86" s="12">
        <f>$E86^EXP(Parameter!$D$115+Parameter!$D$122*(($B86*21/30.2)^(-1))+Parameter!$D$129*(($B86*21/30.2)^(-0.5)))</f>
        <v>4.6923318749458751E-2</v>
      </c>
      <c r="AL86" s="12">
        <f>$D86^EXP(Parameter!$D$138+Parameter!$D$145*(($B86*21/30.2)^(-0.5))+Parameter!$D$152*((LN($B86*21/30.2))))</f>
        <v>1.3241443188738292E-6</v>
      </c>
      <c r="AM86" s="12">
        <f>$E86^EXP(Parameter!$D$116+Parameter!$D$123*(($B86*21/30.2)^(-1))+Parameter!$D$130*(($B86*21/30.2)^(-0.5)))</f>
        <v>2.716937914668531E-3</v>
      </c>
      <c r="AN86" s="12">
        <f>$D86^EXP(Parameter!$D$135+Parameter!$D$142*(($B86*21/30.2)^(-0.5))+Parameter!$D$149*((LN($B86*21/30.2))))</f>
        <v>1.3246402229736713E-2</v>
      </c>
      <c r="AO86" s="12">
        <f>$E86^EXP(Parameter!$D$113+Parameter!$D$120*(($B86*21/30.2)^(-1))+Parameter!$D$127*(($B86*21/30.2)^(-0.5)))</f>
        <v>7.2766202649844087E-6</v>
      </c>
      <c r="AP86" s="87">
        <f>$D86^EXP(Parameter!$D$304+Parameter!$D$310*((LN($B86*21/30.2))))</f>
        <v>0.12577670196619292</v>
      </c>
      <c r="AQ86" s="88">
        <f>$E86^EXP(Parameter!$D$290+Parameter!$D$296*((LN($B86*21/30.2))))</f>
        <v>4.2389458536742204E-2</v>
      </c>
      <c r="AR86" s="12">
        <f>$D86^EXP(Parameter!$D$305+Parameter!$D$311*((LN($B86*21/30.2))))</f>
        <v>0.128388840244305</v>
      </c>
      <c r="AS86" s="88">
        <f>$E86^EXP(Parameter!$D$291+Parameter!$D$297*((LN($B86*21/30.2))))</f>
        <v>4.8953253818260739E-2</v>
      </c>
      <c r="AT86" s="12">
        <f>$D86^EXP(Parameter!$D$305+Parameter!$D$307-Parameter!$D$306+(Parameter!$D$311+Parameter!$D$313-Parameter!$D$312)*((LN($B86*21/30.2))))</f>
        <v>0.12825394156961303</v>
      </c>
      <c r="AU86" s="88">
        <f>$E86^EXP(Parameter!$D$291+Parameter!$D$293-Parameter!$D$292+(Parameter!$D$297+Parameter!$D$299-Parameter!$D$298)*((LN($B86*21/30.2))))</f>
        <v>8.5372432755199609E-2</v>
      </c>
      <c r="AV86" s="12">
        <f>$D86^EXP(Parameter!$D$308+Parameter!$D$314*((LN($B86*21/30.2))))</f>
        <v>0.18485406200338619</v>
      </c>
      <c r="AW86" s="88">
        <f>$E86^EXP(Parameter!$D$294+Parameter!$D$300*((LN($B86*21/30.2))))</f>
        <v>6.9925792002267104E-2</v>
      </c>
      <c r="AX86" s="12">
        <f>$D86^EXP(Parameter!$D$305+Parameter!$D$309-Parameter!$D$306+(Parameter!$D$311+Parameter!$D$315-Parameter!$D$312)*((LN($B86*21/30.2))))</f>
        <v>9.9145814700540763E-2</v>
      </c>
      <c r="AY86" s="88">
        <f>$E86^EXP(Parameter!$D$291+Parameter!$D$295-Parameter!$D$292+(Parameter!$D$297+Parameter!$D$301-Parameter!$D$298)*((LN($B86*21/30.2))))</f>
        <v>2.2945523047229244E-2</v>
      </c>
      <c r="AZ86" s="12">
        <f>$D86^EXP(Parameter!D$305-Parameter!D$306+(Parameter!D$311-Parameter!D$312)*((LN($B86*21/30.2))))</f>
        <v>7.352587875424392E-2</v>
      </c>
      <c r="BA86" s="88">
        <f>$E86^EXP(Parameter!$D$291-Parameter!$D$292+(Parameter!$D$297-Parameter!$D$298)*((LN($B86*21/30.2))))</f>
        <v>2.3547304130202341E-3</v>
      </c>
      <c r="BB86" s="89">
        <f>$D86^EXP(Parameter!$D$231+Parameter!$D$238)</f>
        <v>0.16835708545677855</v>
      </c>
      <c r="BC86" s="90">
        <f>$E86^EXP(Parameter!$D$216+Parameter!$D$223)</f>
        <v>3.0932020806596697E-2</v>
      </c>
      <c r="BD86" s="91">
        <f>$D86^EXP(Parameter!$D$232+Parameter!$D$239)</f>
        <v>0.14262922077275736</v>
      </c>
      <c r="BE86" s="90">
        <f>$E86^EXP(Parameter!$D$217+Parameter!$D$224)</f>
        <v>3.874691055782313E-2</v>
      </c>
      <c r="BF86" s="91">
        <f>$D86^EXP(Parameter!$D$234+Parameter!$D$241)</f>
        <v>0.15946546244101517</v>
      </c>
      <c r="BG86" s="91">
        <f>$E86^EXP(Parameter!$D$219+Parameter!$D$226)</f>
        <v>9.9347454604645474E-2</v>
      </c>
      <c r="BH86" s="91">
        <f>$D86^EXP(Parameter!$D$235+Parameter!$D$242)</f>
        <v>0.24346872830106575</v>
      </c>
      <c r="BI86" s="91">
        <f>$E86^EXP(Parameter!$D$220+Parameter!$D$227)</f>
        <v>7.5172897536990052E-2</v>
      </c>
      <c r="BJ86" s="91">
        <f>$D86^EXP(Parameter!$D$236+Parameter!$D$243)</f>
        <v>0.13712681472508781</v>
      </c>
      <c r="BK86" s="91">
        <f>$E86^EXP(Parameter!$D$221+Parameter!$D$228)</f>
        <v>9.6390597750579649E-2</v>
      </c>
      <c r="BL86" s="91">
        <f>$D86^EXP(Parameter!$D$233+Parameter!$D$240)</f>
        <v>8.9615575613774714E-2</v>
      </c>
      <c r="BM86" s="91">
        <f>$E86^EXP(Parameter!$D$218+Parameter!$D$225)</f>
        <v>1.8716160581760729E-2</v>
      </c>
      <c r="BN86" s="90">
        <f>$D86^EXP(Parameter!$D$268+Parameter!$D$275)</f>
        <v>0.20139720919769014</v>
      </c>
      <c r="BO86" s="91">
        <f>$E86^EXP(Parameter!$D$246+Parameter!$D$253)</f>
        <v>1.5977248416823686E-2</v>
      </c>
      <c r="BP86" s="91">
        <f>$D86^EXP(Parameter!$D$269+Parameter!$D$276)</f>
        <v>0.15684051052053868</v>
      </c>
      <c r="BQ86" s="91">
        <f>$E86^EXP(Parameter!$D$247+Parameter!$D$254)</f>
        <v>2.8225667179614389E-2</v>
      </c>
      <c r="BR86" s="91">
        <f>$D86^EXP(Parameter!$D$271+Parameter!$D$278)</f>
        <v>0.25943436198776321</v>
      </c>
      <c r="BS86" s="91">
        <f>$E86^EXP(Parameter!$D$249+Parameter!$D$256)</f>
        <v>0.11315324538986526</v>
      </c>
      <c r="BT86" s="91">
        <f>$D86^EXP(Parameter!$D$272+Parameter!$D$279)</f>
        <v>0.36105565955186025</v>
      </c>
      <c r="BU86" s="91">
        <f>$E86^EXP(Parameter!$D$250+Parameter!$D$257)</f>
        <v>5.4361894767174374E-2</v>
      </c>
      <c r="BV86" s="91">
        <f>$D86^EXP(Parameter!$D$273+Parameter!$D$280)</f>
        <v>0.31453006790302923</v>
      </c>
      <c r="BW86" s="91">
        <f>$E86^EXP(Parameter!$D$251+Parameter!$D$258)</f>
        <v>0.11839484517308947</v>
      </c>
      <c r="BX86" s="91">
        <f>$D86^EXP(Parameter!$D$270+Parameter!$D$277)</f>
        <v>0.14430057599063356</v>
      </c>
      <c r="BY86" s="91">
        <f>$E86^EXP(Parameter!$D$248+Parameter!$D$255)</f>
        <v>3.2020564362073227E-2</v>
      </c>
      <c r="BZ86" s="90">
        <f>$D86^EXP(Parameter!$D$208)</f>
        <v>0.16122645816623998</v>
      </c>
      <c r="CA86" s="90">
        <f>$E86^EXP(Parameter!$D$200)</f>
        <v>2.5041624226910447E-2</v>
      </c>
      <c r="CB86" s="90">
        <f>$D86^EXP(Parameter!$D$209)</f>
        <v>0.14374240873049449</v>
      </c>
      <c r="CC86" s="90">
        <f>$E86^EXP(Parameter!$D$201)</f>
        <v>3.4626756652621188E-2</v>
      </c>
      <c r="CD86" s="90">
        <f>$D86^EXP(Parameter!$D$211)</f>
        <v>0.15136512018869805</v>
      </c>
      <c r="CE86" s="90">
        <f>$E86^EXP(Parameter!$D$203)</f>
        <v>8.4866451070481477E-2</v>
      </c>
      <c r="CF86" s="90">
        <f>$D86^EXP(Parameter!$D$212)</f>
        <v>0.243124834831831</v>
      </c>
      <c r="CG86" s="90">
        <f>$E86^EXP(Parameter!$D$204)</f>
        <v>6.8553071957131312E-2</v>
      </c>
      <c r="CH86" s="91">
        <f>$D86^EXP(Parameter!$D$213)</f>
        <v>0.13360778031783002</v>
      </c>
      <c r="CI86" s="90">
        <f>$E86^EXP(Parameter!$D$205)</f>
        <v>9.6842183644430174E-2</v>
      </c>
      <c r="CJ86" s="91">
        <f>$D86^EXP(Parameter!$D$210)</f>
        <v>9.4445090587493369E-2</v>
      </c>
      <c r="CK86" s="90">
        <f>$E86^EXP(Parameter!$D$202)</f>
        <v>2.2043515977021522E-2</v>
      </c>
      <c r="CL86" s="12">
        <f>$D86^EXP(Parameter!$D$170+Parameter!$D$177*(LN($B86/30.2*21)))</f>
        <v>0.12298304588153235</v>
      </c>
      <c r="CM86" s="12">
        <f>$D86^EXP(Parameter!$D$155+Parameter!$D$162*(LN($B86/30.2*21)))</f>
        <v>0.41099917721396395</v>
      </c>
      <c r="CN86" s="12">
        <f>$D86^EXP(Parameter!$D$171+Parameter!$D$178*(LN($B86/30.2*21)))</f>
        <v>0.12209871832339095</v>
      </c>
      <c r="CO86" s="12">
        <f>$D86^EXP(Parameter!$D$156+Parameter!$D$163*(LN($B86/30.2*21)))</f>
        <v>0.38401434517502148</v>
      </c>
      <c r="CP86" s="12">
        <f>$D86^EXP(Parameter!$D$173+Parameter!$D$180*(LN($B86/30.2*21)))</f>
        <v>0.11696634527733556</v>
      </c>
      <c r="CQ86" s="12">
        <f>$D86^EXP(Parameter!$D$158+Parameter!$D$165*(LN($B86/30.2*21)))</f>
        <v>0.42023843647333864</v>
      </c>
      <c r="CR86" s="12">
        <f>$D86^EXP(Parameter!$D$174+Parameter!$D$181*(LN($B86/30.2*21)))</f>
        <v>0.14118766856539214</v>
      </c>
      <c r="CS86" s="12">
        <f>$D86^EXP(Parameter!$D$159+Parameter!$D$166*(LN($B86/30.2*21)))</f>
        <v>0.4432988744571208</v>
      </c>
      <c r="CT86" s="12">
        <f>$D86^EXP(Parameter!$D$175+Parameter!$D$182*(LN($B86/30.2*21)))</f>
        <v>5.9896165782980133E-2</v>
      </c>
      <c r="CU86" s="12">
        <f>$D86^EXP(Parameter!$D$160+Parameter!$D$167*(LN($B86/30.2*21)))</f>
        <v>0.2528262267096093</v>
      </c>
      <c r="CV86" s="12">
        <f>$D86^EXP(Parameter!$D$172+Parameter!$D$179*(LN($B86/30.2*21)))</f>
        <v>5.7037209569624749E-2</v>
      </c>
      <c r="CW86" s="41">
        <f>$D86^EXP(Parameter!$D$157+Parameter!$D$164*(LN($B86/30.2*21)))</f>
        <v>4.052073929509032E-2</v>
      </c>
      <c r="CX86" s="12">
        <f t="shared" si="9"/>
        <v>1.0384770535664452E-2</v>
      </c>
      <c r="CY86" s="85">
        <v>3.6433925463418997E-2</v>
      </c>
      <c r="CZ86" s="12">
        <f t="shared" ref="CZ86:CZ149" si="10">T86</f>
        <v>5.9778885168886277E-2</v>
      </c>
      <c r="DA86" s="85">
        <v>5.7231067134979698E-2</v>
      </c>
      <c r="DB86" s="12">
        <f t="shared" ref="DB86:DB149" si="11">V86</f>
        <v>3.9390834446307532E-2</v>
      </c>
      <c r="DC86" s="41">
        <v>3.2222878213477399E-2</v>
      </c>
      <c r="DD86" s="12">
        <f t="shared" ref="DD86:DD149" si="12">X86</f>
        <v>4.9799846836473746E-3</v>
      </c>
      <c r="DE86" s="85">
        <v>4.0239500743689802E-2</v>
      </c>
      <c r="DF86" s="12">
        <f t="shared" ref="DF86:DF149" si="13">Z86</f>
        <v>8.6083391262161823E-4</v>
      </c>
      <c r="DG86" s="41">
        <v>4.4276318182923198E-3</v>
      </c>
      <c r="DH86" s="12">
        <f t="shared" ref="DH86:DH149" si="14">AB86</f>
        <v>2.0816903622575419E-2</v>
      </c>
      <c r="DI86" s="41">
        <v>4.0112639441584504E-3</v>
      </c>
      <c r="DJ86" s="46">
        <v>81</v>
      </c>
      <c r="DK86" s="44">
        <v>3.08116283871396E-3</v>
      </c>
      <c r="DL86" s="44">
        <v>7.0229138908851603E-3</v>
      </c>
      <c r="DM86" s="44">
        <v>1.26929337074252E-2</v>
      </c>
      <c r="DN86" s="44">
        <v>1.0043927199677401E-2</v>
      </c>
      <c r="DO86" s="44">
        <v>2.8196182328115601E-2</v>
      </c>
      <c r="DP86" s="44">
        <v>2.36129262771737E-2</v>
      </c>
      <c r="DQ86" s="44">
        <v>3.0666785806375201E-2</v>
      </c>
      <c r="DR86" s="45">
        <v>9.8076359606988003E-2</v>
      </c>
      <c r="DS86" s="45">
        <v>0.14225759910161601</v>
      </c>
      <c r="DT86" s="45">
        <v>0.130924531667615</v>
      </c>
      <c r="DU86" s="45">
        <v>0.10174274148196499</v>
      </c>
      <c r="DV86" s="45">
        <v>0.13735100386379101</v>
      </c>
      <c r="DW86" s="45">
        <v>0.198795520912429</v>
      </c>
      <c r="DX86" s="45">
        <v>0.11594311606273899</v>
      </c>
    </row>
    <row r="87" spans="1:128">
      <c r="A87" s="43">
        <f t="shared" si="8"/>
        <v>5.9424657534246572</v>
      </c>
      <c r="B87" s="18">
        <v>83</v>
      </c>
      <c r="C87" s="12">
        <v>1804</v>
      </c>
      <c r="D87" s="12">
        <v>9.4071973066799403E-2</v>
      </c>
      <c r="E87" s="12">
        <v>4.0355771960284897E-3</v>
      </c>
      <c r="F87" s="92">
        <f>$D87^Parameter!$D$325</f>
        <v>0.15823370509604598</v>
      </c>
      <c r="G87" s="92">
        <f>$E87^Parameter!$D$318</f>
        <v>1.889087501568942E-2</v>
      </c>
      <c r="H87" s="92">
        <f>$D87^Parameter!$D$326</f>
        <v>0.15092743886017182</v>
      </c>
      <c r="I87" s="92">
        <f>$E87^Parameter!$D$319</f>
        <v>2.9361593514415817E-2</v>
      </c>
      <c r="J87" s="92">
        <f>$D87^Parameter!$D$328</f>
        <v>0.16511126805616327</v>
      </c>
      <c r="K87" s="92">
        <f>$E87^Parameter!$D$321</f>
        <v>8.6979359858018648E-2</v>
      </c>
      <c r="L87" s="92">
        <f>$D87^Parameter!$D$329</f>
        <v>0.26615690744195758</v>
      </c>
      <c r="M87" s="92">
        <f>$E87^Parameter!$D$322</f>
        <v>6.7126464380119086E-2</v>
      </c>
      <c r="N87" s="92">
        <f>$D87^Parameter!$D$330</f>
        <v>0.14740180610726072</v>
      </c>
      <c r="O87" s="92">
        <f>$E87^Parameter!$D$323</f>
        <v>0.11024585342070228</v>
      </c>
      <c r="P87" s="92">
        <f>$D87^Parameter!$D$327</f>
        <v>0.10537416855192387</v>
      </c>
      <c r="Q87" s="92">
        <f>$E87^Parameter!$D$320</f>
        <v>1.9526150876290761E-2</v>
      </c>
      <c r="R87" s="12">
        <f>$D87^EXP(Parameter!$D$96+Parameter!$D$103*(($B87/30.2*21)^(1)))</f>
        <v>9.3998015691487084E-3</v>
      </c>
      <c r="S87" s="12">
        <f>$E87^EXP(Parameter!$D$81+Parameter!$D$88*($B87/30.2*21)^(-2))</f>
        <v>3.3780144536190403E-2</v>
      </c>
      <c r="T87" s="12">
        <f>$D87^EXP(Parameter!$D$97+Parameter!$D$104*(($B87*21/30.2)^(1)))</f>
        <v>5.7576177343747696E-2</v>
      </c>
      <c r="U87" s="12">
        <f>$E87^EXP(Parameter!$D$82+Parameter!$D$89*($B87/30.2*21)^(-2))</f>
        <v>4.5366181556006836E-2</v>
      </c>
      <c r="V87" s="12">
        <f>$D87^EXP(Parameter!$D$99+Parameter!$D$106*(($B87*21/30.2)^(1)))</f>
        <v>3.738621892727248E-2</v>
      </c>
      <c r="W87" s="12">
        <f>$E87^EXP(Parameter!$D$84+Parameter!$D$91*($B87/30.2*21)^(-2))</f>
        <v>0.11728692286931988</v>
      </c>
      <c r="X87" s="12">
        <f>$D87^EXP(Parameter!$D$100+Parameter!$D$107*(($B87*21/30.2)^(1)))</f>
        <v>4.2713693775714764E-3</v>
      </c>
      <c r="Y87" s="12">
        <f>$E87^EXP(Parameter!$D$85+Parameter!$D$92*($B87/30.2*21)^(-2))</f>
        <v>8.9477885413232372E-2</v>
      </c>
      <c r="Z87" s="12">
        <f>$D87^EXP(Parameter!$D$101+Parameter!$D$108*(($B87*21/30.2)^(1)))</f>
        <v>7.0888232171455233E-4</v>
      </c>
      <c r="AA87" s="12">
        <f>$E87^EXP(Parameter!$D$86+Parameter!$D$93*($B87/30.2*21)^(-2))</f>
        <v>0.11118550079289244</v>
      </c>
      <c r="AB87" s="12">
        <f>$D87^EXP(Parameter!$D$98+Parameter!$D$105*(($B87*21/30.2)^(1)))</f>
        <v>1.9608628209947021E-2</v>
      </c>
      <c r="AC87" s="12">
        <f>$E87^EXP(Parameter!$D$83+Parameter!$D$90*($B87/30.2*21)^(-2))</f>
        <v>2.1047392135945836E-2</v>
      </c>
      <c r="AD87" s="87">
        <f>$D87^EXP(Parameter!$D$133+Parameter!$D$140*(($B87*21/30.2)^(-0.5))+Parameter!$D$147*((LN($B87*21/30.2))))</f>
        <v>4.0921135749710461E-3</v>
      </c>
      <c r="AE87" s="12">
        <f>$E87^EXP(Parameter!$D$111+Parameter!$D$118*(($B87*21/30.2)^(-1))+Parameter!$D$125*(($B87*21/30.2)^(-0.5)))</f>
        <v>0.12679305887761252</v>
      </c>
      <c r="AF87" s="12">
        <f>$D87^EXP(Parameter!$D$134+Parameter!$D$141*(($B87*21/30.2)^(-0.5))+Parameter!$D$148*((LN($B87*21/30.2))))</f>
        <v>3.7295351650907062E-2</v>
      </c>
      <c r="AG87" s="12">
        <f>$E87^EXP(Parameter!$D$112+Parameter!$D$119*(($B87*21/30.2)^(-1))+Parameter!$D$126*(($B87*21/30.2)^(-0.5)))</f>
        <v>4.8314538411901364E-2</v>
      </c>
      <c r="AH87" s="12">
        <f>$D87^EXP(Parameter!$D$136+Parameter!$D$143*(($B87*21/30.2)^(-0.5))+Parameter!$D$150*((LN($B87*21/30.2))))</f>
        <v>7.3942970319396542E-3</v>
      </c>
      <c r="AI87" s="12">
        <f>$E87^EXP(Parameter!$D$114+Parameter!$D$121*(($B87*21/30.2)^(-1))+Parameter!$D$128*(($B87*21/30.2)^(-0.5)))</f>
        <v>8.5008759763505002E-3</v>
      </c>
      <c r="AJ87" s="12">
        <f>$D87^EXP(Parameter!$D$137+Parameter!$D$144*(($B87*21/30.2)^(-0.5))+Parameter!$D$151*((LN($B87*21/30.2))))</f>
        <v>5.1641554387391016E-3</v>
      </c>
      <c r="AK87" s="12">
        <f>$E87^EXP(Parameter!$D$115+Parameter!$D$122*(($B87*21/30.2)^(-1))+Parameter!$D$129*(($B87*21/30.2)^(-0.5)))</f>
        <v>4.5791030504829688E-2</v>
      </c>
      <c r="AL87" s="12">
        <f>$D87^EXP(Parameter!$D$138+Parameter!$D$145*(($B87*21/30.2)^(-0.5))+Parameter!$D$152*((LN($B87*21/30.2))))</f>
        <v>9.1684447071676183E-7</v>
      </c>
      <c r="AM87" s="12">
        <f>$E87^EXP(Parameter!$D$116+Parameter!$D$123*(($B87*21/30.2)^(-1))+Parameter!$D$130*(($B87*21/30.2)^(-0.5)))</f>
        <v>2.5462625737935653E-3</v>
      </c>
      <c r="AN87" s="12">
        <f>$D87^EXP(Parameter!$D$135+Parameter!$D$142*(($B87*21/30.2)^(-0.5))+Parameter!$D$149*((LN($B87*21/30.2))))</f>
        <v>1.2513098191487701E-2</v>
      </c>
      <c r="AO87" s="12">
        <f>$E87^EXP(Parameter!$D$113+Parameter!$D$120*(($B87*21/30.2)^(-1))+Parameter!$D$127*(($B87*21/30.2)^(-0.5)))</f>
        <v>6.3317648835541246E-6</v>
      </c>
      <c r="AP87" s="87">
        <f>$D87^EXP(Parameter!$D$304+Parameter!$D$310*((LN($B87*21/30.2))))</f>
        <v>0.12338504864614498</v>
      </c>
      <c r="AQ87" s="88">
        <f>$E87^EXP(Parameter!$D$290+Parameter!$D$296*((LN($B87*21/30.2))))</f>
        <v>4.1665629941667413E-2</v>
      </c>
      <c r="AR87" s="12">
        <f>$D87^EXP(Parameter!$D$305+Parameter!$D$311*((LN($B87*21/30.2))))</f>
        <v>0.1262201529061352</v>
      </c>
      <c r="AS87" s="88">
        <f>$E87^EXP(Parameter!$D$291+Parameter!$D$297*((LN($B87*21/30.2))))</f>
        <v>4.7996530030767516E-2</v>
      </c>
      <c r="AT87" s="12">
        <f>$D87^EXP(Parameter!$D$305+Parameter!$D$307-Parameter!$D$306+(Parameter!$D$311+Parameter!$D$313-Parameter!$D$312)*((LN($B87*21/30.2))))</f>
        <v>0.12596773045267648</v>
      </c>
      <c r="AU87" s="88">
        <f>$E87^EXP(Parameter!$D$291+Parameter!$D$293-Parameter!$D$292+(Parameter!$D$297+Parameter!$D$299-Parameter!$D$298)*((LN($B87*21/30.2))))</f>
        <v>8.3793845707199582E-2</v>
      </c>
      <c r="AV87" s="12">
        <f>$D87^EXP(Parameter!$D$308+Parameter!$D$314*((LN($B87*21/30.2))))</f>
        <v>0.1817611220860213</v>
      </c>
      <c r="AW87" s="88">
        <f>$E87^EXP(Parameter!$D$294+Parameter!$D$300*((LN($B87*21/30.2))))</f>
        <v>6.8619731202122808E-2</v>
      </c>
      <c r="AX87" s="12">
        <f>$D87^EXP(Parameter!$D$305+Parameter!$D$309-Parameter!$D$306+(Parameter!$D$311+Parameter!$D$315-Parameter!$D$312)*((LN($B87*21/30.2))))</f>
        <v>9.6990016044783203E-2</v>
      </c>
      <c r="AY87" s="88">
        <f>$E87^EXP(Parameter!$D$291+Parameter!$D$295-Parameter!$D$292+(Parameter!$D$297+Parameter!$D$301-Parameter!$D$298)*((LN($B87*21/30.2))))</f>
        <v>2.1977756421638028E-2</v>
      </c>
      <c r="AZ87" s="12">
        <f>$D87^EXP(Parameter!D$305-Parameter!D$306+(Parameter!D$311-Parameter!D$312)*((LN($B87*21/30.2))))</f>
        <v>7.1810568022970075E-2</v>
      </c>
      <c r="BA87" s="88">
        <f>$E87^EXP(Parameter!$D$291-Parameter!$D$292+(Parameter!$D$297-Parameter!$D$298)*((LN($B87*21/30.2))))</f>
        <v>2.2087788889710194E-3</v>
      </c>
      <c r="BB87" s="89">
        <f>$D87^EXP(Parameter!$D$231+Parameter!$D$238)</f>
        <v>0.1660615261202151</v>
      </c>
      <c r="BC87" s="90">
        <f>$E87^EXP(Parameter!$D$216+Parameter!$D$223)</f>
        <v>3.0168382268673005E-2</v>
      </c>
      <c r="BD87" s="91">
        <f>$D87^EXP(Parameter!$D$232+Parameter!$D$239)</f>
        <v>0.14050479766655602</v>
      </c>
      <c r="BE87" s="90">
        <f>$E87^EXP(Parameter!$D$217+Parameter!$D$224)</f>
        <v>3.7851609196296938E-2</v>
      </c>
      <c r="BF87" s="91">
        <f>$D87^EXP(Parameter!$D$234+Parameter!$D$241)</f>
        <v>0.15722539024471271</v>
      </c>
      <c r="BG87" s="91">
        <f>$E87^EXP(Parameter!$D$219+Parameter!$D$226)</f>
        <v>9.7711294963604547E-2</v>
      </c>
      <c r="BH87" s="91">
        <f>$D87^EXP(Parameter!$D$235+Parameter!$D$242)</f>
        <v>0.24083263976791652</v>
      </c>
      <c r="BI87" s="91">
        <f>$E87^EXP(Parameter!$D$220+Parameter!$D$227)</f>
        <v>7.3786762185072866E-2</v>
      </c>
      <c r="BJ87" s="91">
        <f>$D87^EXP(Parameter!$D$236+Parameter!$D$243)</f>
        <v>0.13504340291753383</v>
      </c>
      <c r="BK87" s="91">
        <f>$E87^EXP(Parameter!$D$221+Parameter!$D$228)</f>
        <v>9.4782537263694774E-2</v>
      </c>
      <c r="BL87" s="91">
        <f>$D87^EXP(Parameter!$D$233+Parameter!$D$240)</f>
        <v>8.7965212124777301E-2</v>
      </c>
      <c r="BM87" s="91">
        <f>$E87^EXP(Parameter!$D$218+Parameter!$D$225)</f>
        <v>1.8188268678124554E-2</v>
      </c>
      <c r="BN87" s="90">
        <f>$D87^EXP(Parameter!$D$268+Parameter!$D$275)</f>
        <v>0.19892562995185092</v>
      </c>
      <c r="BO87" s="91">
        <f>$E87^EXP(Parameter!$D$246+Parameter!$D$253)</f>
        <v>1.5508950926328841E-2</v>
      </c>
      <c r="BP87" s="91">
        <f>$D87^EXP(Parameter!$D$269+Parameter!$D$276)</f>
        <v>0.15461753556544103</v>
      </c>
      <c r="BQ87" s="91">
        <f>$E87^EXP(Parameter!$D$247+Parameter!$D$254)</f>
        <v>2.7510721513409553E-2</v>
      </c>
      <c r="BR87" s="91">
        <f>$D87^EXP(Parameter!$D$271+Parameter!$D$278)</f>
        <v>0.25675103965679846</v>
      </c>
      <c r="BS87" s="91">
        <f>$E87^EXP(Parameter!$D$249+Parameter!$D$256)</f>
        <v>0.11139390644234543</v>
      </c>
      <c r="BT87" s="91">
        <f>$D87^EXP(Parameter!$D$272+Parameter!$D$279)</f>
        <v>0.35823250292966252</v>
      </c>
      <c r="BU87" s="91">
        <f>$E87^EXP(Parameter!$D$250+Parameter!$D$257)</f>
        <v>5.3235265086565564E-2</v>
      </c>
      <c r="BV87" s="91">
        <f>$D87^EXP(Parameter!$D$273+Parameter!$D$280)</f>
        <v>0.31173914476573533</v>
      </c>
      <c r="BW87" s="91">
        <f>$E87^EXP(Parameter!$D$251+Parameter!$D$258)</f>
        <v>0.11659197006338277</v>
      </c>
      <c r="BX87" s="91">
        <f>$D87^EXP(Parameter!$D$270+Parameter!$D$277)</f>
        <v>0.14216402014241553</v>
      </c>
      <c r="BY87" s="91">
        <f>$E87^EXP(Parameter!$D$248+Parameter!$D$255)</f>
        <v>3.1237821045599246E-2</v>
      </c>
      <c r="BZ87" s="90">
        <f>$D87^EXP(Parameter!$D$208)</f>
        <v>0.15897510172569498</v>
      </c>
      <c r="CA87" s="90">
        <f>$E87^EXP(Parameter!$D$200)</f>
        <v>2.4386329108893937E-2</v>
      </c>
      <c r="CB87" s="90">
        <f>$D87^EXP(Parameter!$D$209)</f>
        <v>0.14160988818860679</v>
      </c>
      <c r="CC87" s="90">
        <f>$E87^EXP(Parameter!$D$201)</f>
        <v>3.3799319297084456E-2</v>
      </c>
      <c r="CD87" s="90">
        <f>$D87^EXP(Parameter!$D$211)</f>
        <v>0.14917889742380705</v>
      </c>
      <c r="CE87" s="90">
        <f>$E87^EXP(Parameter!$D$203)</f>
        <v>8.337426463472368E-2</v>
      </c>
      <c r="CF87" s="90">
        <f>$D87^EXP(Parameter!$D$212)</f>
        <v>0.2404898503495633</v>
      </c>
      <c r="CG87" s="90">
        <f>$E87^EXP(Parameter!$D$204)</f>
        <v>6.7244408192283417E-2</v>
      </c>
      <c r="CH87" s="91">
        <f>$D87^EXP(Parameter!$D$213)</f>
        <v>0.13155147820709884</v>
      </c>
      <c r="CI87" s="90">
        <f>$E87^EXP(Parameter!$D$205)</f>
        <v>9.522979039835025E-2</v>
      </c>
      <c r="CJ87" s="91">
        <f>$D87^EXP(Parameter!$D$210)</f>
        <v>9.2743290363031847E-2</v>
      </c>
      <c r="CK87" s="90">
        <f>$E87^EXP(Parameter!$D$202)</f>
        <v>2.144699863645708E-2</v>
      </c>
      <c r="CL87" s="12">
        <f>$D87^EXP(Parameter!$D$170+Parameter!$D$177*(LN($B87/30.2*21)))</f>
        <v>0.12077456895059535</v>
      </c>
      <c r="CM87" s="12">
        <f>$D87^EXP(Parameter!$D$155+Parameter!$D$162*(LN($B87/30.2*21)))</f>
        <v>0.40931870294604134</v>
      </c>
      <c r="CN87" s="12">
        <f>$D87^EXP(Parameter!$D$171+Parameter!$D$178*(LN($B87/30.2*21)))</f>
        <v>0.12000964358729878</v>
      </c>
      <c r="CO87" s="12">
        <f>$D87^EXP(Parameter!$D$156+Parameter!$D$163*(LN($B87/30.2*21)))</f>
        <v>0.38185222056416451</v>
      </c>
      <c r="CP87" s="12">
        <f>$D87^EXP(Parameter!$D$173+Parameter!$D$180*(LN($B87/30.2*21)))</f>
        <v>0.1148402049638238</v>
      </c>
      <c r="CQ87" s="12">
        <f>$D87^EXP(Parameter!$D$158+Parameter!$D$165*(LN($B87/30.2*21)))</f>
        <v>0.41767918219373507</v>
      </c>
      <c r="CR87" s="12">
        <f>$D87^EXP(Parameter!$D$174+Parameter!$D$181*(LN($B87/30.2*21)))</f>
        <v>0.13844599438776162</v>
      </c>
      <c r="CS87" s="12">
        <f>$D87^EXP(Parameter!$D$159+Parameter!$D$166*(LN($B87/30.2*21)))</f>
        <v>0.44112831906840583</v>
      </c>
      <c r="CT87" s="12">
        <f>$D87^EXP(Parameter!$D$175+Parameter!$D$182*(LN($B87/30.2*21)))</f>
        <v>5.8218710326288482E-2</v>
      </c>
      <c r="CU87" s="12">
        <f>$D87^EXP(Parameter!$D$160+Parameter!$D$167*(LN($B87/30.2*21)))</f>
        <v>0.24939292994559523</v>
      </c>
      <c r="CV87" s="12">
        <f>$D87^EXP(Parameter!$D$172+Parameter!$D$179*(LN($B87/30.2*21)))</f>
        <v>5.5581689477105595E-2</v>
      </c>
      <c r="CW87" s="41">
        <f>$D87^EXP(Parameter!$D$157+Parameter!$D$164*(LN($B87/30.2*21)))</f>
        <v>3.9089414068247071E-2</v>
      </c>
      <c r="CX87" s="12">
        <f t="shared" si="9"/>
        <v>9.3998015691487084E-3</v>
      </c>
      <c r="CY87" s="85">
        <v>3.5707417526582901E-2</v>
      </c>
      <c r="CZ87" s="12">
        <f t="shared" si="10"/>
        <v>5.7576177343747696E-2</v>
      </c>
      <c r="DA87" s="85">
        <v>5.6154370617171802E-2</v>
      </c>
      <c r="DB87" s="12">
        <f t="shared" si="11"/>
        <v>3.738621892727248E-2</v>
      </c>
      <c r="DC87" s="41">
        <v>3.07236457308388E-2</v>
      </c>
      <c r="DD87" s="12">
        <f t="shared" si="12"/>
        <v>4.2713693775714764E-3</v>
      </c>
      <c r="DE87" s="85">
        <v>3.8889520549904397E-2</v>
      </c>
      <c r="DF87" s="12">
        <f t="shared" si="13"/>
        <v>7.0888232171455233E-4</v>
      </c>
      <c r="DG87" s="41">
        <v>4.2034399431378402E-3</v>
      </c>
      <c r="DH87" s="12">
        <f t="shared" si="14"/>
        <v>1.9608628209947021E-2</v>
      </c>
      <c r="DI87" s="41">
        <v>3.8710624359076799E-3</v>
      </c>
      <c r="DJ87" s="46">
        <v>82</v>
      </c>
      <c r="DK87" s="44">
        <v>2.9464327577253301E-3</v>
      </c>
      <c r="DL87" s="44">
        <v>6.7437604084432702E-3</v>
      </c>
      <c r="DM87" s="44">
        <v>1.2226928114313E-2</v>
      </c>
      <c r="DN87" s="44">
        <v>9.6629210924009702E-3</v>
      </c>
      <c r="DO87" s="44">
        <v>2.7284708872553399E-2</v>
      </c>
      <c r="DP87" s="44">
        <v>2.2825794254795501E-2</v>
      </c>
      <c r="DQ87" s="44">
        <v>2.9690321450510801E-2</v>
      </c>
      <c r="DR87" s="45">
        <v>9.6344934913232996E-2</v>
      </c>
      <c r="DS87" s="45">
        <v>0.139999207610049</v>
      </c>
      <c r="DT87" s="45">
        <v>0.12879229509119999</v>
      </c>
      <c r="DU87" s="45">
        <v>9.9963774580811599E-2</v>
      </c>
      <c r="DV87" s="45">
        <v>0.13514651939524799</v>
      </c>
      <c r="DW87" s="45">
        <v>0.19598719010214999</v>
      </c>
      <c r="DX87" s="45">
        <v>0.113986871166225</v>
      </c>
    </row>
    <row r="88" spans="1:128">
      <c r="A88" s="43">
        <f t="shared" si="8"/>
        <v>6.0027397260273974</v>
      </c>
      <c r="B88" s="18">
        <v>84</v>
      </c>
      <c r="C88" s="12">
        <v>1826</v>
      </c>
      <c r="D88" s="12">
        <v>9.2399258929710806E-2</v>
      </c>
      <c r="E88" s="12">
        <v>3.8810375645117199E-3</v>
      </c>
      <c r="F88" s="92">
        <f>$D88^Parameter!$D$325</f>
        <v>0.15603478277583885</v>
      </c>
      <c r="G88" s="92">
        <f>$E88^Parameter!$D$318</f>
        <v>1.8367178612438043E-2</v>
      </c>
      <c r="H88" s="92">
        <f>$D88^Parameter!$D$326</f>
        <v>0.14877665512586144</v>
      </c>
      <c r="I88" s="92">
        <f>$E88^Parameter!$D$319</f>
        <v>2.8636940794212543E-2</v>
      </c>
      <c r="J88" s="92">
        <f>$D88^Parameter!$D$328</f>
        <v>0.16286935928590185</v>
      </c>
      <c r="K88" s="92">
        <f>$E88^Parameter!$D$321</f>
        <v>8.5487751794237649E-2</v>
      </c>
      <c r="L88" s="92">
        <f>$D88^Parameter!$D$329</f>
        <v>0.26349619810721803</v>
      </c>
      <c r="M88" s="92">
        <f>$E88^Parameter!$D$322</f>
        <v>6.5854346538955513E-2</v>
      </c>
      <c r="N88" s="92">
        <f>$D88^Parameter!$D$330</f>
        <v>0.14527519776714409</v>
      </c>
      <c r="O88" s="92">
        <f>$E88^Parameter!$D$323</f>
        <v>0.10853733117772586</v>
      </c>
      <c r="P88" s="92">
        <f>$D88^Parameter!$D$327</f>
        <v>0.10358965832898474</v>
      </c>
      <c r="Q88" s="92">
        <f>$E88^Parameter!$D$320</f>
        <v>1.8989291541871331E-2</v>
      </c>
      <c r="R88" s="12">
        <f>$D88^EXP(Parameter!$D$96+Parameter!$D$103*(($B88/30.2*21)^(1)))</f>
        <v>8.4944099146663996E-3</v>
      </c>
      <c r="S88" s="12">
        <f>$E88^EXP(Parameter!$D$81+Parameter!$D$88*($B88/30.2*21)^(-2))</f>
        <v>3.297961758767444E-2</v>
      </c>
      <c r="T88" s="12">
        <f>$D88^EXP(Parameter!$D$97+Parameter!$D$104*(($B88*21/30.2)^(1)))</f>
        <v>5.5445244049467227E-2</v>
      </c>
      <c r="U88" s="12">
        <f>$E88^EXP(Parameter!$D$82+Parameter!$D$89*($B88/30.2*21)^(-2))</f>
        <v>4.4383425996116645E-2</v>
      </c>
      <c r="V88" s="12">
        <f>$D88^EXP(Parameter!$D$99+Parameter!$D$106*(($B88*21/30.2)^(1)))</f>
        <v>3.5467251839814133E-2</v>
      </c>
      <c r="W88" s="12">
        <f>$E88^EXP(Parameter!$D$84+Parameter!$D$91*($B88/30.2*21)^(-2))</f>
        <v>0.11552129177210688</v>
      </c>
      <c r="X88" s="12">
        <f>$D88^EXP(Parameter!$D$100+Parameter!$D$107*(($B88*21/30.2)^(1)))</f>
        <v>3.6496861890429125E-3</v>
      </c>
      <c r="Y88" s="12">
        <f>$E88^EXP(Parameter!$D$85+Parameter!$D$92*($B88/30.2*21)^(-2))</f>
        <v>8.796183152896804E-2</v>
      </c>
      <c r="Z88" s="12">
        <f>$D88^EXP(Parameter!$D$101+Parameter!$D$108*(($B88*21/30.2)^(1)))</f>
        <v>5.8113656472949928E-4</v>
      </c>
      <c r="AA88" s="12">
        <f>$E88^EXP(Parameter!$D$86+Parameter!$D$93*($B88/30.2*21)^(-2))</f>
        <v>0.10946815398394893</v>
      </c>
      <c r="AB88" s="12">
        <f>$D88^EXP(Parameter!$D$98+Parameter!$D$105*(($B88*21/30.2)^(1)))</f>
        <v>1.8461868793790887E-2</v>
      </c>
      <c r="AC88" s="12">
        <f>$E88^EXP(Parameter!$D$83+Parameter!$D$90*($B88/30.2*21)^(-2))</f>
        <v>2.04793669847834E-2</v>
      </c>
      <c r="AD88" s="87">
        <f>$D88^EXP(Parameter!$D$133+Parameter!$D$140*(($B88*21/30.2)^(-0.5))+Parameter!$D$147*((LN($B88*21/30.2))))</f>
        <v>3.6830726057789052E-3</v>
      </c>
      <c r="AE88" s="12">
        <f>$E88^EXP(Parameter!$D$111+Parameter!$D$118*(($B88*21/30.2)^(-1))+Parameter!$D$125*(($B88*21/30.2)^(-0.5)))</f>
        <v>0.12557972333584955</v>
      </c>
      <c r="AF88" s="12">
        <f>$D88^EXP(Parameter!$D$134+Parameter!$D$141*(($B88*21/30.2)^(-0.5))+Parameter!$D$148*((LN($B88*21/30.2))))</f>
        <v>3.5796341615943569E-2</v>
      </c>
      <c r="AG88" s="12">
        <f>$E88^EXP(Parameter!$D$112+Parameter!$D$119*(($B88*21/30.2)^(-1))+Parameter!$D$126*(($B88*21/30.2)^(-0.5)))</f>
        <v>4.7321259956407326E-2</v>
      </c>
      <c r="AH88" s="12">
        <f>$D88^EXP(Parameter!$D$136+Parameter!$D$143*(($B88*21/30.2)^(-0.5))+Parameter!$D$150*((LN($B88*21/30.2))))</f>
        <v>6.7710849402941812E-3</v>
      </c>
      <c r="AI88" s="12">
        <f>$E88^EXP(Parameter!$D$114+Parameter!$D$121*(($B88*21/30.2)^(-1))+Parameter!$D$128*(($B88*21/30.2)^(-0.5)))</f>
        <v>8.0834267487675995E-3</v>
      </c>
      <c r="AJ88" s="12">
        <f>$D88^EXP(Parameter!$D$137+Parameter!$D$144*(($B88*21/30.2)^(-0.5))+Parameter!$D$151*((LN($B88*21/30.2))))</f>
        <v>4.6166456172894851E-3</v>
      </c>
      <c r="AK88" s="12">
        <f>$E88^EXP(Parameter!$D$115+Parameter!$D$122*(($B88*21/30.2)^(-1))+Parameter!$D$129*(($B88*21/30.2)^(-0.5)))</f>
        <v>4.4694006377902898E-2</v>
      </c>
      <c r="AL88" s="12">
        <f>$D88^EXP(Parameter!$D$138+Parameter!$D$145*(($B88*21/30.2)^(-0.5))+Parameter!$D$152*((LN($B88*21/30.2))))</f>
        <v>6.3120436535780836E-7</v>
      </c>
      <c r="AM88" s="12">
        <f>$E88^EXP(Parameter!$D$116+Parameter!$D$123*(($B88*21/30.2)^(-1))+Parameter!$D$130*(($B88*21/30.2)^(-0.5)))</f>
        <v>2.3870673548657267E-3</v>
      </c>
      <c r="AN88" s="12">
        <f>$D88^EXP(Parameter!$D$135+Parameter!$D$142*(($B88*21/30.2)^(-0.5))+Parameter!$D$149*((LN($B88*21/30.2))))</f>
        <v>1.1820415876930952E-2</v>
      </c>
      <c r="AO88" s="12">
        <f>$E88^EXP(Parameter!$D$113+Parameter!$D$120*(($B88*21/30.2)^(-1))+Parameter!$D$127*(($B88*21/30.2)^(-0.5)))</f>
        <v>5.5127464588188601E-6</v>
      </c>
      <c r="AP88" s="87">
        <f>$D88^EXP(Parameter!$D$304+Parameter!$D$310*((LN($B88*21/30.2))))</f>
        <v>0.12105132263419963</v>
      </c>
      <c r="AQ88" s="88">
        <f>$E88^EXP(Parameter!$D$290+Parameter!$D$296*((LN($B88*21/30.2))))</f>
        <v>4.0961681749084593E-2</v>
      </c>
      <c r="AR88" s="12">
        <f>$D88^EXP(Parameter!$D$305+Parameter!$D$311*((LN($B88*21/30.2))))</f>
        <v>0.12410201313742006</v>
      </c>
      <c r="AS88" s="88">
        <f>$E88^EXP(Parameter!$D$291+Parameter!$D$297*((LN($B88*21/30.2))))</f>
        <v>4.7066789801964035E-2</v>
      </c>
      <c r="AT88" s="12">
        <f>$D88^EXP(Parameter!$D$305+Parameter!$D$307-Parameter!$D$306+(Parameter!$D$311+Parameter!$D$313-Parameter!$D$312)*((LN($B88*21/30.2))))</f>
        <v>0.12373560248998978</v>
      </c>
      <c r="AU88" s="88">
        <f>$E88^EXP(Parameter!$D$291+Parameter!$D$293-Parameter!$D$292+(Parameter!$D$297+Parameter!$D$299-Parameter!$D$298)*((LN($B88*21/30.2))))</f>
        <v>8.2255867843620281E-2</v>
      </c>
      <c r="AV88" s="12">
        <f>$D88^EXP(Parameter!$D$308+Parameter!$D$314*((LN($B88*21/30.2))))</f>
        <v>0.17873337356130711</v>
      </c>
      <c r="AW88" s="88">
        <f>$E88^EXP(Parameter!$D$294+Parameter!$D$300*((LN($B88*21/30.2))))</f>
        <v>6.7348386396709939E-2</v>
      </c>
      <c r="AX88" s="12">
        <f>$D88^EXP(Parameter!$D$305+Parameter!$D$309-Parameter!$D$306+(Parameter!$D$311+Parameter!$D$315-Parameter!$D$312)*((LN($B88*21/30.2))))</f>
        <v>9.4891617376954104E-2</v>
      </c>
      <c r="AY88" s="88">
        <f>$E88^EXP(Parameter!$D$291+Parameter!$D$295-Parameter!$D$292+(Parameter!$D$297+Parameter!$D$301-Parameter!$D$298)*((LN($B88*21/30.2))))</f>
        <v>2.1053269115981557E-2</v>
      </c>
      <c r="AZ88" s="12">
        <f>$D88^EXP(Parameter!D$305-Parameter!D$306+(Parameter!D$311-Parameter!D$312)*((LN($B88*21/30.2))))</f>
        <v>7.014459201988614E-2</v>
      </c>
      <c r="BA88" s="88">
        <f>$E88^EXP(Parameter!$D$291-Parameter!$D$292+(Parameter!$D$297-Parameter!$D$298)*((LN($B88*21/30.2))))</f>
        <v>2.0723634076136315E-3</v>
      </c>
      <c r="BB88" s="89">
        <f>$D88^EXP(Parameter!$D$231+Parameter!$D$238)</f>
        <v>0.16381385000152285</v>
      </c>
      <c r="BC88" s="90">
        <f>$E88^EXP(Parameter!$D$216+Parameter!$D$223)</f>
        <v>2.942946778630743E-2</v>
      </c>
      <c r="BD88" s="91">
        <f>$D88^EXP(Parameter!$D$232+Parameter!$D$239)</f>
        <v>0.13842733475421762</v>
      </c>
      <c r="BE88" s="90">
        <f>$E88^EXP(Parameter!$D$217+Parameter!$D$224)</f>
        <v>3.6983895726473544E-2</v>
      </c>
      <c r="BF88" s="91">
        <f>$D88^EXP(Parameter!$D$234+Parameter!$D$241)</f>
        <v>0.15503295735295497</v>
      </c>
      <c r="BG88" s="91">
        <f>$E88^EXP(Parameter!$D$219+Parameter!$D$226)</f>
        <v>9.6114820896443534E-2</v>
      </c>
      <c r="BH88" s="91">
        <f>$D88^EXP(Parameter!$D$235+Parameter!$D$242)</f>
        <v>0.23824421706880933</v>
      </c>
      <c r="BI88" s="91">
        <f>$E88^EXP(Parameter!$D$220+Parameter!$D$227)</f>
        <v>7.2436946636564067E-2</v>
      </c>
      <c r="BJ88" s="91">
        <f>$D88^EXP(Parameter!$D$236+Parameter!$D$243)</f>
        <v>0.13300666003278963</v>
      </c>
      <c r="BK88" s="91">
        <f>$E88^EXP(Parameter!$D$221+Parameter!$D$228)</f>
        <v>9.3213820346722626E-2</v>
      </c>
      <c r="BL88" s="91">
        <f>$D88^EXP(Parameter!$D$233+Parameter!$D$240)</f>
        <v>8.6357077571869764E-2</v>
      </c>
      <c r="BM88" s="91">
        <f>$E88^EXP(Parameter!$D$218+Parameter!$D$225)</f>
        <v>1.7679303091663101E-2</v>
      </c>
      <c r="BN88" s="90">
        <f>$D88^EXP(Parameter!$D$268+Parameter!$D$275)</f>
        <v>0.19650227397360975</v>
      </c>
      <c r="BO88" s="91">
        <f>$E88^EXP(Parameter!$D$246+Parameter!$D$253)</f>
        <v>1.5057954566154167E-2</v>
      </c>
      <c r="BP88" s="91">
        <f>$D88^EXP(Parameter!$D$269+Parameter!$D$276)</f>
        <v>0.15244211353792522</v>
      </c>
      <c r="BQ88" s="91">
        <f>$E88^EXP(Parameter!$D$247+Parameter!$D$254)</f>
        <v>2.681937695903653E-2</v>
      </c>
      <c r="BR88" s="91">
        <f>$D88^EXP(Parameter!$D$271+Parameter!$D$278)</f>
        <v>0.25411495212976176</v>
      </c>
      <c r="BS88" s="91">
        <f>$E88^EXP(Parameter!$D$249+Parameter!$D$256)</f>
        <v>0.10967564006689669</v>
      </c>
      <c r="BT88" s="91">
        <f>$D88^EXP(Parameter!$D$272+Parameter!$D$279)</f>
        <v>0.35545199585005938</v>
      </c>
      <c r="BU88" s="91">
        <f>$E88^EXP(Parameter!$D$250+Parameter!$D$257)</f>
        <v>5.2140699824321381E-2</v>
      </c>
      <c r="BV88" s="91">
        <f>$D88^EXP(Parameter!$D$273+Parameter!$D$280)</f>
        <v>0.30899329389525493</v>
      </c>
      <c r="BW88" s="91">
        <f>$E88^EXP(Parameter!$D$251+Parameter!$D$258)</f>
        <v>0.11483061268543705</v>
      </c>
      <c r="BX88" s="91">
        <f>$D88^EXP(Parameter!$D$270+Parameter!$D$277)</f>
        <v>0.140074505800001</v>
      </c>
      <c r="BY88" s="91">
        <f>$E88^EXP(Parameter!$D$248+Parameter!$D$255)</f>
        <v>3.0480232668133326E-2</v>
      </c>
      <c r="BZ88" s="90">
        <f>$D88^EXP(Parameter!$D$208)</f>
        <v>0.15677143877133534</v>
      </c>
      <c r="CA88" s="90">
        <f>$E88^EXP(Parameter!$D$200)</f>
        <v>2.3753209022943811E-2</v>
      </c>
      <c r="CB88" s="90">
        <f>$D88^EXP(Parameter!$D$209)</f>
        <v>0.13952438235902959</v>
      </c>
      <c r="CC88" s="90">
        <f>$E88^EXP(Parameter!$D$201)</f>
        <v>3.2998024209974282E-2</v>
      </c>
      <c r="CD88" s="90">
        <f>$D88^EXP(Parameter!$D$211)</f>
        <v>0.14704002498682955</v>
      </c>
      <c r="CE88" s="90">
        <f>$E88^EXP(Parameter!$D$203)</f>
        <v>8.1919913802959876E-2</v>
      </c>
      <c r="CF88" s="90">
        <f>$D88^EXP(Parameter!$D$212)</f>
        <v>0.23790253981469842</v>
      </c>
      <c r="CG88" s="90">
        <f>$E88^EXP(Parameter!$D$204)</f>
        <v>6.597087550101001E-2</v>
      </c>
      <c r="CH88" s="91">
        <f>$D88^EXP(Parameter!$D$213)</f>
        <v>0.12954163894632975</v>
      </c>
      <c r="CI88" s="90">
        <f>$E88^EXP(Parameter!$D$205)</f>
        <v>9.3656794066607166E-2</v>
      </c>
      <c r="CJ88" s="91">
        <f>$D88^EXP(Parameter!$D$210)</f>
        <v>9.1084366838155281E-2</v>
      </c>
      <c r="CK88" s="90">
        <f>$E88^EXP(Parameter!$D$202)</f>
        <v>2.0871193507232478E-2</v>
      </c>
      <c r="CL88" s="12">
        <f>$D88^EXP(Parameter!$D$170+Parameter!$D$177*(LN($B88/30.2*21)))</f>
        <v>0.11861893098483527</v>
      </c>
      <c r="CM88" s="12">
        <f>$D88^EXP(Parameter!$D$155+Parameter!$D$162*(LN($B88/30.2*21)))</f>
        <v>0.4076657759998632</v>
      </c>
      <c r="CN88" s="12">
        <f>$D88^EXP(Parameter!$D$171+Parameter!$D$178*(LN($B88/30.2*21)))</f>
        <v>0.11796995984005984</v>
      </c>
      <c r="CO88" s="12">
        <f>$D88^EXP(Parameter!$D$156+Parameter!$D$163*(LN($B88/30.2*21)))</f>
        <v>0.37972379844296822</v>
      </c>
      <c r="CP88" s="12">
        <f>$D88^EXP(Parameter!$D$173+Parameter!$D$180*(LN($B88/30.2*21)))</f>
        <v>0.11276565700682675</v>
      </c>
      <c r="CQ88" s="12">
        <f>$D88^EXP(Parameter!$D$158+Parameter!$D$165*(LN($B88/30.2*21)))</f>
        <v>0.41515654916560091</v>
      </c>
      <c r="CR88" s="12">
        <f>$D88^EXP(Parameter!$D$174+Parameter!$D$181*(LN($B88/30.2*21)))</f>
        <v>0.13576935508374885</v>
      </c>
      <c r="CS88" s="12">
        <f>$D88^EXP(Parameter!$D$159+Parameter!$D$166*(LN($B88/30.2*21)))</f>
        <v>0.43898956182608456</v>
      </c>
      <c r="CT88" s="12">
        <f>$D88^EXP(Parameter!$D$175+Parameter!$D$182*(LN($B88/30.2*21)))</f>
        <v>5.6595213706391805E-2</v>
      </c>
      <c r="CU88" s="12">
        <f>$D88^EXP(Parameter!$D$160+Parameter!$D$167*(LN($B88/30.2*21)))</f>
        <v>0.24602145749570378</v>
      </c>
      <c r="CV88" s="12">
        <f>$D88^EXP(Parameter!$D$172+Parameter!$D$179*(LN($B88/30.2*21)))</f>
        <v>5.4171224549183328E-2</v>
      </c>
      <c r="CW88" s="41">
        <f>$D88^EXP(Parameter!$D$157+Parameter!$D$164*(LN($B88/30.2*21)))</f>
        <v>3.7712731600780966E-2</v>
      </c>
      <c r="CX88" s="12">
        <f t="shared" si="9"/>
        <v>8.4944099146663996E-3</v>
      </c>
      <c r="CY88" s="85">
        <v>3.5006864712904803E-2</v>
      </c>
      <c r="CZ88" s="12">
        <f t="shared" si="10"/>
        <v>5.5445244049467227E-2</v>
      </c>
      <c r="DA88" s="85">
        <v>5.51134014701977E-2</v>
      </c>
      <c r="DB88" s="12">
        <f t="shared" si="11"/>
        <v>3.5467251839814133E-2</v>
      </c>
      <c r="DC88" s="41">
        <v>2.9291291385248601E-2</v>
      </c>
      <c r="DD88" s="12">
        <f t="shared" si="12"/>
        <v>3.6496861890429125E-3</v>
      </c>
      <c r="DE88" s="85">
        <v>3.7590023333560901E-2</v>
      </c>
      <c r="DF88" s="12">
        <f t="shared" si="13"/>
        <v>5.8113656472949928E-4</v>
      </c>
      <c r="DG88" s="41">
        <v>3.9996909938984299E-3</v>
      </c>
      <c r="DH88" s="12">
        <f t="shared" si="14"/>
        <v>1.8461868793790887E-2</v>
      </c>
      <c r="DI88" s="41">
        <v>3.7358537812220102E-3</v>
      </c>
      <c r="DJ88" s="46">
        <v>83</v>
      </c>
      <c r="DK88" s="44">
        <v>2.8185173546558802E-3</v>
      </c>
      <c r="DL88" s="44">
        <v>6.4775482558820903E-3</v>
      </c>
      <c r="DM88" s="44">
        <v>1.1781008690274901E-2</v>
      </c>
      <c r="DN88" s="44">
        <v>9.2988378044686106E-3</v>
      </c>
      <c r="DO88" s="44">
        <v>2.64081684225532E-2</v>
      </c>
      <c r="DP88" s="44">
        <v>2.2069700736241499E-2</v>
      </c>
      <c r="DQ88" s="44">
        <v>2.8750759426264701E-2</v>
      </c>
      <c r="DR88" s="45">
        <v>9.4656802601225595E-2</v>
      </c>
      <c r="DS88" s="45">
        <v>0.13779242374008599</v>
      </c>
      <c r="DT88" s="45">
        <v>0.12670985492954301</v>
      </c>
      <c r="DU88" s="45">
        <v>9.8228929768384599E-2</v>
      </c>
      <c r="DV88" s="45">
        <v>0.13299288286425701</v>
      </c>
      <c r="DW88" s="45">
        <v>0.19323689932634799</v>
      </c>
      <c r="DX88" s="45">
        <v>0.11207770489909499</v>
      </c>
    </row>
    <row r="89" spans="1:128">
      <c r="A89" s="43">
        <f t="shared" si="8"/>
        <v>6.0630136986301366</v>
      </c>
      <c r="B89" s="18">
        <v>85</v>
      </c>
      <c r="C89" s="12">
        <v>1848</v>
      </c>
      <c r="D89" s="12">
        <v>9.0768178839487804E-2</v>
      </c>
      <c r="E89" s="12">
        <v>3.73356759919303E-3</v>
      </c>
      <c r="F89" s="92">
        <f>$D89^Parameter!$D$325</f>
        <v>0.15388214275915854</v>
      </c>
      <c r="G89" s="92">
        <f>$E89^Parameter!$D$318</f>
        <v>1.7861967452177916E-2</v>
      </c>
      <c r="H89" s="92">
        <f>$D89^Parameter!$D$326</f>
        <v>0.14667189311672502</v>
      </c>
      <c r="I89" s="92">
        <f>$E89^Parameter!$D$319</f>
        <v>2.7935688033254892E-2</v>
      </c>
      <c r="J89" s="92">
        <f>$D89^Parameter!$D$328</f>
        <v>0.1606739312813098</v>
      </c>
      <c r="K89" s="92">
        <f>$E89^Parameter!$D$321</f>
        <v>8.4033207456266912E-2</v>
      </c>
      <c r="L89" s="92">
        <f>$D89^Parameter!$D$329</f>
        <v>0.260881226911302</v>
      </c>
      <c r="M89" s="92">
        <f>$E89^Parameter!$D$322</f>
        <v>6.4616104063535629E-2</v>
      </c>
      <c r="N89" s="92">
        <f>$D89^Parameter!$D$330</f>
        <v>0.14319446584056345</v>
      </c>
      <c r="O89" s="92">
        <f>$E89^Parameter!$D$323</f>
        <v>0.1068684738893122</v>
      </c>
      <c r="P89" s="92">
        <f>$D89^Parameter!$D$327</f>
        <v>0.1018480710394479</v>
      </c>
      <c r="Q89" s="92">
        <f>$E89^Parameter!$D$320</f>
        <v>1.8471261195264158E-2</v>
      </c>
      <c r="R89" s="12">
        <f>$D89^EXP(Parameter!$D$96+Parameter!$D$103*(($B89/30.2*21)^(1)))</f>
        <v>7.6635288254535694E-3</v>
      </c>
      <c r="S89" s="12">
        <f>$E89^EXP(Parameter!$D$81+Parameter!$D$88*($B89/30.2*21)^(-2))</f>
        <v>3.2204157764921935E-2</v>
      </c>
      <c r="T89" s="12">
        <f>$D89^EXP(Parameter!$D$97+Parameter!$D$104*(($B89*21/30.2)^(1)))</f>
        <v>5.3383999087343093E-2</v>
      </c>
      <c r="U89" s="12">
        <f>$E89^EXP(Parameter!$D$82+Parameter!$D$89*($B89/30.2*21)^(-2))</f>
        <v>4.3429469709723952E-2</v>
      </c>
      <c r="V89" s="12">
        <f>$D89^EXP(Parameter!$D$99+Parameter!$D$106*(($B89*21/30.2)^(1)))</f>
        <v>3.363107004875477E-2</v>
      </c>
      <c r="W89" s="12">
        <f>$E89^EXP(Parameter!$D$84+Parameter!$D$91*($B89/30.2*21)^(-2))</f>
        <v>0.11379585962332191</v>
      </c>
      <c r="X89" s="12">
        <f>$D89^EXP(Parameter!$D$100+Parameter!$D$107*(($B89*21/30.2)^(1)))</f>
        <v>3.1063738663673715E-3</v>
      </c>
      <c r="Y89" s="12">
        <f>$E89^EXP(Parameter!$D$85+Parameter!$D$92*($B89/30.2*21)^(-2))</f>
        <v>8.6483130635643057E-2</v>
      </c>
      <c r="Z89" s="12">
        <f>$D89^EXP(Parameter!$D$101+Parameter!$D$108*(($B89*21/30.2)^(1)))</f>
        <v>4.742287211869134E-4</v>
      </c>
      <c r="AA89" s="12">
        <f>$E89^EXP(Parameter!$D$86+Parameter!$D$93*($B89/30.2*21)^(-2))</f>
        <v>0.10779060060322855</v>
      </c>
      <c r="AB89" s="12">
        <f>$D89^EXP(Parameter!$D$98+Parameter!$D$105*(($B89*21/30.2)^(1)))</f>
        <v>1.7373966391039612E-2</v>
      </c>
      <c r="AC89" s="12">
        <f>$E89^EXP(Parameter!$D$83+Parameter!$D$90*($B89/30.2*21)^(-2))</f>
        <v>1.9930982444120393E-2</v>
      </c>
      <c r="AD89" s="87">
        <f>$D89^EXP(Parameter!$D$133+Parameter!$D$140*(($B89*21/30.2)^(-0.5))+Parameter!$D$147*((LN($B89*21/30.2))))</f>
        <v>3.3123612620276858E-3</v>
      </c>
      <c r="AE89" s="12">
        <f>$E89^EXP(Parameter!$D$111+Parameter!$D$118*(($B89*21/30.2)^(-1))+Parameter!$D$125*(($B89*21/30.2)^(-0.5)))</f>
        <v>0.12438926880800179</v>
      </c>
      <c r="AF89" s="12">
        <f>$D89^EXP(Parameter!$D$134+Parameter!$D$141*(($B89*21/30.2)^(-0.5))+Parameter!$D$148*((LN($B89*21/30.2))))</f>
        <v>3.4358301790406665E-2</v>
      </c>
      <c r="AG89" s="12">
        <f>$E89^EXP(Parameter!$D$112+Parameter!$D$119*(($B89*21/30.2)^(-1))+Parameter!$D$126*(($B89*21/30.2)^(-0.5)))</f>
        <v>4.6356138304867858E-2</v>
      </c>
      <c r="AH89" s="12">
        <f>$D89^EXP(Parameter!$D$136+Parameter!$D$143*(($B89*21/30.2)^(-0.5))+Parameter!$D$150*((LN($B89*21/30.2))))</f>
        <v>6.1971299084981561E-3</v>
      </c>
      <c r="AI89" s="12">
        <f>$E89^EXP(Parameter!$D$114+Parameter!$D$121*(($B89*21/30.2)^(-1))+Parameter!$D$128*(($B89*21/30.2)^(-0.5)))</f>
        <v>7.6883552333577099E-3</v>
      </c>
      <c r="AJ89" s="12">
        <f>$D89^EXP(Parameter!$D$137+Parameter!$D$144*(($B89*21/30.2)^(-0.5))+Parameter!$D$151*((LN($B89*21/30.2))))</f>
        <v>4.1228000000308011E-3</v>
      </c>
      <c r="AK89" s="12">
        <f>$E89^EXP(Parameter!$D$115+Parameter!$D$122*(($B89*21/30.2)^(-1))+Parameter!$D$129*(($B89*21/30.2)^(-0.5)))</f>
        <v>4.3630888657825204E-2</v>
      </c>
      <c r="AL89" s="12">
        <f>$D89^EXP(Parameter!$D$138+Parameter!$D$145*(($B89*21/30.2)^(-0.5))+Parameter!$D$152*((LN($B89*21/30.2))))</f>
        <v>4.3206319281983631E-7</v>
      </c>
      <c r="AM89" s="12">
        <f>$E89^EXP(Parameter!$D$116+Parameter!$D$123*(($B89*21/30.2)^(-1))+Parameter!$D$130*(($B89*21/30.2)^(-0.5)))</f>
        <v>2.2385297872957737E-3</v>
      </c>
      <c r="AN89" s="12">
        <f>$D89^EXP(Parameter!$D$135+Parameter!$D$142*(($B89*21/30.2)^(-0.5))+Parameter!$D$149*((LN($B89*21/30.2))))</f>
        <v>1.1166109173967681E-2</v>
      </c>
      <c r="AO89" s="12">
        <f>$E89^EXP(Parameter!$D$113+Parameter!$D$120*(($B89*21/30.2)^(-1))+Parameter!$D$127*(($B89*21/30.2)^(-0.5)))</f>
        <v>4.802395151782898E-6</v>
      </c>
      <c r="AP89" s="87">
        <f>$D89^EXP(Parameter!$D$304+Parameter!$D$310*((LN($B89*21/30.2))))</f>
        <v>0.11877377876207232</v>
      </c>
      <c r="AQ89" s="88">
        <f>$E89^EXP(Parameter!$D$290+Parameter!$D$296*((LN($B89*21/30.2))))</f>
        <v>4.0276866496658147E-2</v>
      </c>
      <c r="AR89" s="12">
        <f>$D89^EXP(Parameter!$D$305+Parameter!$D$311*((LN($B89*21/30.2))))</f>
        <v>0.12203288283488113</v>
      </c>
      <c r="AS89" s="88">
        <f>$E89^EXP(Parameter!$D$291+Parameter!$D$297*((LN($B89*21/30.2))))</f>
        <v>4.6163030691956188E-2</v>
      </c>
      <c r="AT89" s="12">
        <f>$D89^EXP(Parameter!$D$305+Parameter!$D$307-Parameter!$D$306+(Parameter!$D$311+Parameter!$D$313-Parameter!$D$312)*((LN($B89*21/30.2))))</f>
        <v>0.12155592389066701</v>
      </c>
      <c r="AU89" s="88">
        <f>$E89^EXP(Parameter!$D$291+Parameter!$D$293-Parameter!$D$292+(Parameter!$D$297+Parameter!$D$299-Parameter!$D$298)*((LN($B89*21/30.2))))</f>
        <v>8.0757135418269052E-2</v>
      </c>
      <c r="AV89" s="12">
        <f>$D89^EXP(Parameter!$D$308+Parameter!$D$314*((LN($B89*21/30.2))))</f>
        <v>0.17576911036781395</v>
      </c>
      <c r="AW89" s="88">
        <f>$E89^EXP(Parameter!$D$294+Parameter!$D$300*((LN($B89*21/30.2))))</f>
        <v>6.6110543518602474E-2</v>
      </c>
      <c r="AX89" s="12">
        <f>$D89^EXP(Parameter!$D$305+Parameter!$D$309-Parameter!$D$306+(Parameter!$D$311+Parameter!$D$315-Parameter!$D$312)*((LN($B89*21/30.2))))</f>
        <v>9.2848774725830252E-2</v>
      </c>
      <c r="AY89" s="88">
        <f>$E89^EXP(Parameter!$D$291+Parameter!$D$295-Parameter!$D$292+(Parameter!$D$297+Parameter!$D$301-Parameter!$D$298)*((LN($B89*21/30.2))))</f>
        <v>2.0170006953177083E-2</v>
      </c>
      <c r="AZ89" s="12">
        <f>$D89^EXP(Parameter!D$305-Parameter!D$306+(Parameter!D$311-Parameter!D$312)*((LN($B89*21/30.2))))</f>
        <v>6.8526235317021691E-2</v>
      </c>
      <c r="BA89" s="88">
        <f>$E89^EXP(Parameter!$D$291-Parameter!$D$292+(Parameter!$D$297-Parameter!$D$298)*((LN($B89*21/30.2))))</f>
        <v>1.9448271400702747E-3</v>
      </c>
      <c r="BB89" s="89">
        <f>$D89^EXP(Parameter!$D$231+Parameter!$D$238)</f>
        <v>0.16161267869074658</v>
      </c>
      <c r="BC89" s="90">
        <f>$E89^EXP(Parameter!$D$216+Parameter!$D$223)</f>
        <v>2.8714277025556317E-2</v>
      </c>
      <c r="BD89" s="91">
        <f>$D89^EXP(Parameter!$D$232+Parameter!$D$239)</f>
        <v>0.13639542458231077</v>
      </c>
      <c r="BE89" s="90">
        <f>$E89^EXP(Parameter!$D$217+Parameter!$D$224)</f>
        <v>3.6142695766352498E-2</v>
      </c>
      <c r="BF89" s="91">
        <f>$D89^EXP(Parameter!$D$234+Parameter!$D$241)</f>
        <v>0.15288677393963293</v>
      </c>
      <c r="BG89" s="91">
        <f>$E89^EXP(Parameter!$D$219+Parameter!$D$226)</f>
        <v>9.4556737831892973E-2</v>
      </c>
      <c r="BH89" s="91">
        <f>$D89^EXP(Parameter!$D$235+Parameter!$D$242)</f>
        <v>0.2357022127432358</v>
      </c>
      <c r="BI89" s="91">
        <f>$E89^EXP(Parameter!$D$220+Parameter!$D$227)</f>
        <v>7.1122198244425214E-2</v>
      </c>
      <c r="BJ89" s="91">
        <f>$D89^EXP(Parameter!$D$236+Parameter!$D$243)</f>
        <v>0.13101517420916289</v>
      </c>
      <c r="BK89" s="91">
        <f>$E89^EXP(Parameter!$D$221+Parameter!$D$228)</f>
        <v>9.168315562780234E-2</v>
      </c>
      <c r="BL89" s="91">
        <f>$D89^EXP(Parameter!$D$233+Parameter!$D$240)</f>
        <v>8.4789765448147342E-2</v>
      </c>
      <c r="BM89" s="91">
        <f>$E89^EXP(Parameter!$D$218+Parameter!$D$225)</f>
        <v>1.7188434069808137E-2</v>
      </c>
      <c r="BN89" s="90">
        <f>$D89^EXP(Parameter!$D$268+Parameter!$D$275)</f>
        <v>0.19412581452079758</v>
      </c>
      <c r="BO89" s="91">
        <f>$E89^EXP(Parameter!$D$246+Parameter!$D$253)</f>
        <v>1.4623482417528319E-2</v>
      </c>
      <c r="BP89" s="91">
        <f>$D89^EXP(Parameter!$D$269+Parameter!$D$276)</f>
        <v>0.15031285149764251</v>
      </c>
      <c r="BQ89" s="91">
        <f>$E89^EXP(Parameter!$D$247+Parameter!$D$254)</f>
        <v>2.6150664072272893E-2</v>
      </c>
      <c r="BR89" s="91">
        <f>$D89^EXP(Parameter!$D$271+Parameter!$D$278)</f>
        <v>0.2515248843389834</v>
      </c>
      <c r="BS89" s="91">
        <f>$E89^EXP(Parameter!$D$249+Parameter!$D$256)</f>
        <v>0.10799714218588138</v>
      </c>
      <c r="BT89" s="91">
        <f>$D89^EXP(Parameter!$D$272+Parameter!$D$279)</f>
        <v>0.35271313937658783</v>
      </c>
      <c r="BU89" s="91">
        <f>$E89^EXP(Parameter!$D$250+Parameter!$D$257)</f>
        <v>5.1077023292745501E-2</v>
      </c>
      <c r="BV89" s="91">
        <f>$D89^EXP(Parameter!$D$273+Parameter!$D$280)</f>
        <v>0.3062914165560765</v>
      </c>
      <c r="BW89" s="91">
        <f>$E89^EXP(Parameter!$D$251+Parameter!$D$258)</f>
        <v>0.11310946738492578</v>
      </c>
      <c r="BX89" s="91">
        <f>$D89^EXP(Parameter!$D$270+Parameter!$D$277)</f>
        <v>0.13803062699263094</v>
      </c>
      <c r="BY89" s="91">
        <f>$E89^EXP(Parameter!$D$248+Parameter!$D$255)</f>
        <v>2.9746787317902531E-2</v>
      </c>
      <c r="BZ89" s="90">
        <f>$D89^EXP(Parameter!$D$208)</f>
        <v>0.15461408163432599</v>
      </c>
      <c r="CA89" s="90">
        <f>$E89^EXP(Parameter!$D$200)</f>
        <v>2.3141335238260501E-2</v>
      </c>
      <c r="CB89" s="90">
        <f>$D89^EXP(Parameter!$D$209)</f>
        <v>0.13748448476869018</v>
      </c>
      <c r="CC89" s="90">
        <f>$E89^EXP(Parameter!$D$201)</f>
        <v>3.2221833529387761E-2</v>
      </c>
      <c r="CD89" s="90">
        <f>$D89^EXP(Parameter!$D$211)</f>
        <v>0.14494710385464998</v>
      </c>
      <c r="CE89" s="90">
        <f>$E89^EXP(Parameter!$D$203)</f>
        <v>8.0502124425842217E-2</v>
      </c>
      <c r="CF89" s="90">
        <f>$D89^EXP(Parameter!$D$212)</f>
        <v>0.23536165507953857</v>
      </c>
      <c r="CG89" s="90">
        <f>$E89^EXP(Parameter!$D$204)</f>
        <v>6.4731240498027476E-2</v>
      </c>
      <c r="CH89" s="91">
        <f>$D89^EXP(Parameter!$D$213)</f>
        <v>0.12757684825982404</v>
      </c>
      <c r="CI89" s="90">
        <f>$E89^EXP(Parameter!$D$205)</f>
        <v>9.2121902759159227E-2</v>
      </c>
      <c r="CJ89" s="91">
        <f>$D89^EXP(Parameter!$D$210)</f>
        <v>8.9466908124062966E-2</v>
      </c>
      <c r="CK89" s="90">
        <f>$E89^EXP(Parameter!$D$202)</f>
        <v>2.0315215347777329E-2</v>
      </c>
      <c r="CL89" s="12">
        <f>$D89^EXP(Parameter!$D$170+Parameter!$D$177*(LN($B89/30.2*21)))</f>
        <v>0.11651451501570648</v>
      </c>
      <c r="CM89" s="12">
        <f>$D89^EXP(Parameter!$D$155+Parameter!$D$162*(LN($B89/30.2*21)))</f>
        <v>0.40603965727261965</v>
      </c>
      <c r="CN89" s="12">
        <f>$D89^EXP(Parameter!$D$171+Parameter!$D$178*(LN($B89/30.2*21)))</f>
        <v>0.1159781429664646</v>
      </c>
      <c r="CO89" s="12">
        <f>$D89^EXP(Parameter!$D$156+Parameter!$D$163*(LN($B89/30.2*21)))</f>
        <v>0.37762822094547177</v>
      </c>
      <c r="CP89" s="12">
        <f>$D89^EXP(Parameter!$D$173+Parameter!$D$180*(LN($B89/30.2*21)))</f>
        <v>0.11074109968803963</v>
      </c>
      <c r="CQ89" s="12">
        <f>$D89^EXP(Parameter!$D$158+Parameter!$D$165*(LN($B89/30.2*21)))</f>
        <v>0.41266968251537106</v>
      </c>
      <c r="CR89" s="12">
        <f>$D89^EXP(Parameter!$D$174+Parameter!$D$181*(LN($B89/30.2*21)))</f>
        <v>0.1331558857743281</v>
      </c>
      <c r="CS89" s="12">
        <f>$D89^EXP(Parameter!$D$159+Parameter!$D$166*(LN($B89/30.2*21)))</f>
        <v>0.43688182513111962</v>
      </c>
      <c r="CT89" s="12">
        <f>$D89^EXP(Parameter!$D$175+Parameter!$D$182*(LN($B89/30.2*21)))</f>
        <v>5.5023691218622231E-2</v>
      </c>
      <c r="CU89" s="12">
        <f>$D89^EXP(Parameter!$D$160+Parameter!$D$167*(LN($B89/30.2*21)))</f>
        <v>0.24271036689294806</v>
      </c>
      <c r="CV89" s="12">
        <f>$D89^EXP(Parameter!$D$172+Parameter!$D$179*(LN($B89/30.2*21)))</f>
        <v>5.280415134576745E-2</v>
      </c>
      <c r="CW89" s="41">
        <f>$D89^EXP(Parameter!$D$157+Parameter!$D$164*(LN($B89/30.2*21)))</f>
        <v>3.6388436871932675E-2</v>
      </c>
      <c r="CX89" s="12">
        <f t="shared" si="9"/>
        <v>7.6635288254535694E-3</v>
      </c>
      <c r="CY89" s="85">
        <v>3.43312079380503E-2</v>
      </c>
      <c r="CZ89" s="12">
        <f t="shared" si="10"/>
        <v>5.3383999087343093E-2</v>
      </c>
      <c r="DA89" s="85">
        <v>5.4106779195430103E-2</v>
      </c>
      <c r="DB89" s="12">
        <f t="shared" si="11"/>
        <v>3.363107004875477E-2</v>
      </c>
      <c r="DC89" s="41">
        <v>2.7923040360100099E-2</v>
      </c>
      <c r="DD89" s="12">
        <f t="shared" si="12"/>
        <v>3.1063738663673715E-3</v>
      </c>
      <c r="DE89" s="85">
        <v>3.6338999803499597E-2</v>
      </c>
      <c r="DF89" s="12">
        <f t="shared" si="13"/>
        <v>4.742287211869134E-4</v>
      </c>
      <c r="DG89" s="41">
        <v>3.81373060124157E-3</v>
      </c>
      <c r="DH89" s="12">
        <f t="shared" si="14"/>
        <v>1.7373966391039612E-2</v>
      </c>
      <c r="DI89" s="41">
        <v>3.60550739069268E-3</v>
      </c>
      <c r="DJ89" s="46">
        <v>84</v>
      </c>
      <c r="DK89" s="44">
        <v>2.6970234708268998E-3</v>
      </c>
      <c r="DL89" s="44">
        <v>6.2235883180424799E-3</v>
      </c>
      <c r="DM89" s="44">
        <v>1.1354175499333499E-2</v>
      </c>
      <c r="DN89" s="44">
        <v>8.9508111392562206E-3</v>
      </c>
      <c r="DO89" s="44">
        <v>2.5565002409256202E-2</v>
      </c>
      <c r="DP89" s="44">
        <v>2.1343223453464601E-2</v>
      </c>
      <c r="DQ89" s="44">
        <v>2.7846474886241399E-2</v>
      </c>
      <c r="DR89" s="45">
        <v>9.3010538125201297E-2</v>
      </c>
      <c r="DS89" s="45">
        <v>0.13563567854807501</v>
      </c>
      <c r="DT89" s="45">
        <v>0.12467566786859099</v>
      </c>
      <c r="DU89" s="45">
        <v>9.6536765428831994E-2</v>
      </c>
      <c r="DV89" s="45">
        <v>0.13088853558743699</v>
      </c>
      <c r="DW89" s="45">
        <v>0.19054303639683201</v>
      </c>
      <c r="DX89" s="45">
        <v>0.110214119098607</v>
      </c>
    </row>
    <row r="90" spans="1:128">
      <c r="A90" s="43">
        <f t="shared" si="8"/>
        <v>6.1232876712328768</v>
      </c>
      <c r="B90" s="18">
        <v>86</v>
      </c>
      <c r="C90" s="12">
        <v>1870</v>
      </c>
      <c r="D90" s="12">
        <v>8.9177377452701406E-2</v>
      </c>
      <c r="E90" s="12">
        <v>3.5927895802616702E-3</v>
      </c>
      <c r="F90" s="92">
        <f>$D90^Parameter!$D$325</f>
        <v>0.15177444840000506</v>
      </c>
      <c r="G90" s="92">
        <f>$E90^Parameter!$D$318</f>
        <v>1.7374442711841638E-2</v>
      </c>
      <c r="H90" s="92">
        <f>$D90^Parameter!$D$326</f>
        <v>0.14461180840343907</v>
      </c>
      <c r="I90" s="92">
        <f>$E90^Parameter!$D$319</f>
        <v>2.7256892467319382E-2</v>
      </c>
      <c r="J90" s="92">
        <f>$D90^Parameter!$D$328</f>
        <v>0.15852365556672321</v>
      </c>
      <c r="K90" s="92">
        <f>$E90^Parameter!$D$321</f>
        <v>8.2614500169904612E-2</v>
      </c>
      <c r="L90" s="92">
        <f>$D90^Parameter!$D$329</f>
        <v>0.25831083897195267</v>
      </c>
      <c r="M90" s="92">
        <f>$E90^Parameter!$D$322</f>
        <v>6.3410557785369373E-2</v>
      </c>
      <c r="N90" s="92">
        <f>$D90^Parameter!$D$330</f>
        <v>0.14115826250737817</v>
      </c>
      <c r="O90" s="92">
        <f>$E90^Parameter!$D$323</f>
        <v>0.10523803079524535</v>
      </c>
      <c r="P90" s="92">
        <f>$D90^Parameter!$D$327</f>
        <v>0.10014804388029921</v>
      </c>
      <c r="Q90" s="92">
        <f>$E90^Parameter!$D$320</f>
        <v>1.7971250288643367E-2</v>
      </c>
      <c r="R90" s="12">
        <f>$D90^EXP(Parameter!$D$96+Parameter!$D$103*(($B90/30.2*21)^(1)))</f>
        <v>6.9022957130199904E-3</v>
      </c>
      <c r="S90" s="12">
        <f>$E90^EXP(Parameter!$D$81+Parameter!$D$88*($B90/30.2*21)^(-2))</f>
        <v>3.1452779199721587E-2</v>
      </c>
      <c r="T90" s="12">
        <f>$D90^EXP(Parameter!$D$97+Parameter!$D$104*(($B90*21/30.2)^(1)))</f>
        <v>5.1390415607535357E-2</v>
      </c>
      <c r="U90" s="12">
        <f>$E90^EXP(Parameter!$D$82+Parameter!$D$89*($B90/30.2*21)^(-2))</f>
        <v>4.2503235993549222E-2</v>
      </c>
      <c r="V90" s="12">
        <f>$D90^EXP(Parameter!$D$99+Parameter!$D$106*(($B90*21/30.2)^(1)))</f>
        <v>3.1874875769923053E-2</v>
      </c>
      <c r="W90" s="12">
        <f>$E90^EXP(Parameter!$D$84+Parameter!$D$91*($B90/30.2*21)^(-2))</f>
        <v>0.11210937669683871</v>
      </c>
      <c r="X90" s="12">
        <f>$D90^EXP(Parameter!$D$100+Parameter!$D$107*(($B90*21/30.2)^(1)))</f>
        <v>2.6334274472754778E-3</v>
      </c>
      <c r="Y90" s="12">
        <f>$E90^EXP(Parameter!$D$85+Parameter!$D$92*($B90/30.2*21)^(-2))</f>
        <v>8.5040554390053216E-2</v>
      </c>
      <c r="Z90" s="12">
        <f>$D90^EXP(Parameter!$D$101+Parameter!$D$108*(($B90*21/30.2)^(1)))</f>
        <v>3.8517534981353423E-4</v>
      </c>
      <c r="AA90" s="12">
        <f>$E90^EXP(Parameter!$D$86+Parameter!$D$93*($B90/30.2*21)^(-2))</f>
        <v>0.10615158712083146</v>
      </c>
      <c r="AB90" s="12">
        <f>$D90^EXP(Parameter!$D$98+Parameter!$D$105*(($B90*21/30.2)^(1)))</f>
        <v>1.6342355844992301E-2</v>
      </c>
      <c r="AC90" s="12">
        <f>$E90^EXP(Parameter!$D$83+Parameter!$D$90*($B90/30.2*21)^(-2))</f>
        <v>1.9401403409974916E-2</v>
      </c>
      <c r="AD90" s="87">
        <f>$D90^EXP(Parameter!$D$133+Parameter!$D$140*(($B90*21/30.2)^(-0.5))+Parameter!$D$147*((LN($B90*21/30.2))))</f>
        <v>2.976674261192234E-3</v>
      </c>
      <c r="AE90" s="12">
        <f>$E90^EXP(Parameter!$D$111+Parameter!$D$118*(($B90*21/30.2)^(-1))+Parameter!$D$125*(($B90*21/30.2)^(-0.5)))</f>
        <v>0.1232210241486881</v>
      </c>
      <c r="AF90" s="12">
        <f>$D90^EXP(Parameter!$D$134+Parameter!$D$141*(($B90*21/30.2)^(-0.5))+Parameter!$D$148*((LN($B90*21/30.2))))</f>
        <v>3.297872637082272E-2</v>
      </c>
      <c r="AG90" s="12">
        <f>$E90^EXP(Parameter!$D$112+Parameter!$D$119*(($B90*21/30.2)^(-1))+Parameter!$D$126*(($B90*21/30.2)^(-0.5)))</f>
        <v>4.5418142377593229E-2</v>
      </c>
      <c r="AH90" s="12">
        <f>$D90^EXP(Parameter!$D$136+Parameter!$D$143*(($B90*21/30.2)^(-0.5))+Parameter!$D$150*((LN($B90*21/30.2))))</f>
        <v>5.6688532310564714E-3</v>
      </c>
      <c r="AI90" s="12">
        <f>$E90^EXP(Parameter!$D$114+Parameter!$D$121*(($B90*21/30.2)^(-1))+Parameter!$D$128*(($B90*21/30.2)^(-0.5)))</f>
        <v>7.3143622061323478E-3</v>
      </c>
      <c r="AJ90" s="12">
        <f>$D90^EXP(Parameter!$D$137+Parameter!$D$144*(($B90*21/30.2)^(-0.5))+Parameter!$D$151*((LN($B90*21/30.2))))</f>
        <v>3.6778785611040342E-3</v>
      </c>
      <c r="AK90" s="12">
        <f>$E90^EXP(Parameter!$D$115+Parameter!$D$122*(($B90*21/30.2)^(-1))+Parameter!$D$129*(($B90*21/30.2)^(-0.5)))</f>
        <v>4.2600382177100708E-2</v>
      </c>
      <c r="AL90" s="12">
        <f>$D90^EXP(Parameter!$D$138+Parameter!$D$145*(($B90*21/30.2)^(-0.5))+Parameter!$D$152*((LN($B90*21/30.2))))</f>
        <v>2.9404685753580863E-7</v>
      </c>
      <c r="AM90" s="12">
        <f>$E90^EXP(Parameter!$D$116+Parameter!$D$123*(($B90*21/30.2)^(-1))+Parameter!$D$130*(($B90*21/30.2)^(-0.5)))</f>
        <v>2.0998898394010796E-3</v>
      </c>
      <c r="AN90" s="12">
        <f>$D90^EXP(Parameter!$D$135+Parameter!$D$142*(($B90*21/30.2)^(-0.5))+Parameter!$D$149*((LN($B90*21/30.2))))</f>
        <v>1.0548055413110189E-2</v>
      </c>
      <c r="AO90" s="12">
        <f>$E90^EXP(Parameter!$D$113+Parameter!$D$120*(($B90*21/30.2)^(-1))+Parameter!$D$127*(($B90*21/30.2)^(-0.5)))</f>
        <v>4.1859385148319225E-6</v>
      </c>
      <c r="AP90" s="87">
        <f>$D90^EXP(Parameter!$D$304+Parameter!$D$310*((LN($B90*21/30.2))))</f>
        <v>0.11655073568391593</v>
      </c>
      <c r="AQ90" s="88">
        <f>$E90^EXP(Parameter!$D$290+Parameter!$D$296*((LN($B90*21/30.2))))</f>
        <v>3.9610472264396748E-2</v>
      </c>
      <c r="AR90" s="12">
        <f>$D90^EXP(Parameter!$D$305+Parameter!$D$311*((LN($B90*21/30.2))))</f>
        <v>0.12001128235047581</v>
      </c>
      <c r="AS90" s="88">
        <f>$E90^EXP(Parameter!$D$291+Parameter!$D$297*((LN($B90*21/30.2))))</f>
        <v>4.5284296581928167E-2</v>
      </c>
      <c r="AT90" s="12">
        <f>$D90^EXP(Parameter!$D$305+Parameter!$D$307-Parameter!$D$306+(Parameter!$D$311+Parameter!$D$313-Parameter!$D$312)*((LN($B90*21/30.2))))</f>
        <v>0.11942712175806842</v>
      </c>
      <c r="AU90" s="88">
        <f>$E90^EXP(Parameter!$D$291+Parameter!$D$293-Parameter!$D$292+(Parameter!$D$297+Parameter!$D$299-Parameter!$D$298)*((LN($B90*21/30.2))))</f>
        <v>7.9296341703857562E-2</v>
      </c>
      <c r="AV90" s="12">
        <f>$D90^EXP(Parameter!$D$308+Parameter!$D$314*((LN($B90*21/30.2))))</f>
        <v>0.17286668079913883</v>
      </c>
      <c r="AW90" s="88">
        <f>$E90^EXP(Parameter!$D$294+Parameter!$D$300*((LN($B90*21/30.2))))</f>
        <v>6.4905041453569304E-2</v>
      </c>
      <c r="AX90" s="12">
        <f>$D90^EXP(Parameter!$D$305+Parameter!$D$309-Parameter!$D$306+(Parameter!$D$311+Parameter!$D$315-Parameter!$D$312)*((LN($B90*21/30.2))))</f>
        <v>9.0859714419080098E-2</v>
      </c>
      <c r="AY90" s="88">
        <f>$E90^EXP(Parameter!$D$291+Parameter!$D$295-Parameter!$D$292+(Parameter!$D$297+Parameter!$D$301-Parameter!$D$298)*((LN($B90*21/30.2))))</f>
        <v>1.9326019249967255E-2</v>
      </c>
      <c r="AZ90" s="12">
        <f>$D90^EXP(Parameter!D$305-Parameter!D$306+(Parameter!D$311-Parameter!D$312)*((LN($B90*21/30.2))))</f>
        <v>6.6953853217030068E-2</v>
      </c>
      <c r="BA90" s="88">
        <f>$E90^EXP(Parameter!$D$291-Parameter!$D$292+(Parameter!$D$297-Parameter!$D$298)*((LN($B90*21/30.2))))</f>
        <v>1.8255609429474145E-3</v>
      </c>
      <c r="BB90" s="89">
        <f>$D90^EXP(Parameter!$D$231+Parameter!$D$238)</f>
        <v>0.15945668490014112</v>
      </c>
      <c r="BC90" s="90">
        <f>$E90^EXP(Parameter!$D$216+Parameter!$D$223)</f>
        <v>2.8021858443482074E-2</v>
      </c>
      <c r="BD90" s="91">
        <f>$D90^EXP(Parameter!$D$232+Parameter!$D$239)</f>
        <v>0.13440771345814922</v>
      </c>
      <c r="BE90" s="90">
        <f>$E90^EXP(Parameter!$D$217+Parameter!$D$224)</f>
        <v>3.5326985770662511E-2</v>
      </c>
      <c r="BF90" s="91">
        <f>$D90^EXP(Parameter!$D$234+Parameter!$D$241)</f>
        <v>0.15078550222721837</v>
      </c>
      <c r="BG90" s="91">
        <f>$E90^EXP(Parameter!$D$219+Parameter!$D$226)</f>
        <v>9.3035804644130096E-2</v>
      </c>
      <c r="BH90" s="91">
        <f>$D90^EXP(Parameter!$D$235+Parameter!$D$242)</f>
        <v>0.23320542256895238</v>
      </c>
      <c r="BI90" s="91">
        <f>$E90^EXP(Parameter!$D$220+Parameter!$D$227)</f>
        <v>6.98413182978153E-2</v>
      </c>
      <c r="BJ90" s="91">
        <f>$D90^EXP(Parameter!$D$236+Parameter!$D$243)</f>
        <v>0.12906758788757147</v>
      </c>
      <c r="BK90" s="91">
        <f>$E90^EXP(Parameter!$D$221+Parameter!$D$228)</f>
        <v>9.0189305295711217E-2</v>
      </c>
      <c r="BL90" s="91">
        <f>$D90^EXP(Parameter!$D$233+Parameter!$D$240)</f>
        <v>8.3261927403933941E-2</v>
      </c>
      <c r="BM90" s="91">
        <f>$E90^EXP(Parameter!$D$218+Parameter!$D$225)</f>
        <v>1.671487503767775E-2</v>
      </c>
      <c r="BN90" s="90">
        <f>$D90^EXP(Parameter!$D$268+Parameter!$D$275)</f>
        <v>0.1917949724826776</v>
      </c>
      <c r="BO90" s="91">
        <f>$E90^EXP(Parameter!$D$246+Parameter!$D$253)</f>
        <v>1.4204798790042895E-2</v>
      </c>
      <c r="BP90" s="91">
        <f>$D90^EXP(Parameter!$D$269+Parameter!$D$276)</f>
        <v>0.14822840882395397</v>
      </c>
      <c r="BQ90" s="91">
        <f>$E90^EXP(Parameter!$D$247+Parameter!$D$254)</f>
        <v>2.5503661268592381E-2</v>
      </c>
      <c r="BR90" s="91">
        <f>$D90^EXP(Parameter!$D$271+Parameter!$D$278)</f>
        <v>0.24897966283321898</v>
      </c>
      <c r="BS90" s="91">
        <f>$E90^EXP(Parameter!$D$249+Parameter!$D$256)</f>
        <v>0.10635716148705146</v>
      </c>
      <c r="BT90" s="91">
        <f>$D90^EXP(Parameter!$D$272+Parameter!$D$279)</f>
        <v>0.35001496669669507</v>
      </c>
      <c r="BU90" s="91">
        <f>$E90^EXP(Parameter!$D$250+Parameter!$D$257)</f>
        <v>5.0043112868285874E-2</v>
      </c>
      <c r="BV90" s="91">
        <f>$D90^EXP(Parameter!$D$273+Parameter!$D$280)</f>
        <v>0.30363245029415609</v>
      </c>
      <c r="BW90" s="91">
        <f>$E90^EXP(Parameter!$D$251+Parameter!$D$258)</f>
        <v>0.1114272809641777</v>
      </c>
      <c r="BX90" s="91">
        <f>$D90^EXP(Parameter!$D$270+Parameter!$D$277)</f>
        <v>0.13603103134365613</v>
      </c>
      <c r="BY90" s="91">
        <f>$E90^EXP(Parameter!$D$248+Parameter!$D$255)</f>
        <v>2.9036522212143711E-2</v>
      </c>
      <c r="BZ90" s="90">
        <f>$D90^EXP(Parameter!$D$208)</f>
        <v>0.15250169451185497</v>
      </c>
      <c r="CA90" s="90">
        <f>$E90^EXP(Parameter!$D$200)</f>
        <v>2.2549825595019925E-2</v>
      </c>
      <c r="CB90" s="90">
        <f>$D90^EXP(Parameter!$D$209)</f>
        <v>0.13548884259437341</v>
      </c>
      <c r="CC90" s="90">
        <f>$E90^EXP(Parameter!$D$201)</f>
        <v>3.1469759256609199E-2</v>
      </c>
      <c r="CD90" s="90">
        <f>$D90^EXP(Parameter!$D$211)</f>
        <v>0.14289878788500826</v>
      </c>
      <c r="CE90" s="90">
        <f>$E90^EXP(Parameter!$D$203)</f>
        <v>7.9119676230964359E-2</v>
      </c>
      <c r="CF90" s="90">
        <f>$D90^EXP(Parameter!$D$212)</f>
        <v>0.23286599126991178</v>
      </c>
      <c r="CG90" s="90">
        <f>$E90^EXP(Parameter!$D$204)</f>
        <v>6.3524323631550514E-2</v>
      </c>
      <c r="CH90" s="91">
        <f>$D90^EXP(Parameter!$D$213)</f>
        <v>0.12565574651493308</v>
      </c>
      <c r="CI90" s="90">
        <f>$E90^EXP(Parameter!$D$205)</f>
        <v>9.0623878129812124E-2</v>
      </c>
      <c r="CJ90" s="91">
        <f>$D90^EXP(Parameter!$D$210)</f>
        <v>8.7889560205489312E-2</v>
      </c>
      <c r="CK90" s="90">
        <f>$E90^EXP(Parameter!$D$202)</f>
        <v>1.97782240399118E-2</v>
      </c>
      <c r="CL90" s="12">
        <f>$D90^EXP(Parameter!$D$170+Parameter!$D$177*(LN($B90/30.2*21)))</f>
        <v>0.1144597651496926</v>
      </c>
      <c r="CM90" s="12">
        <f>$D90^EXP(Parameter!$D$155+Parameter!$D$162*(LN($B90/30.2*21)))</f>
        <v>0.40443963509366215</v>
      </c>
      <c r="CN90" s="12">
        <f>$D90^EXP(Parameter!$D$171+Parameter!$D$178*(LN($B90/30.2*21)))</f>
        <v>0.11403272754377645</v>
      </c>
      <c r="CO90" s="12">
        <f>$D90^EXP(Parameter!$D$156+Parameter!$D$163*(LN($B90/30.2*21)))</f>
        <v>0.37556466047391202</v>
      </c>
      <c r="CP90" s="12">
        <f>$D90^EXP(Parameter!$D$173+Parameter!$D$180*(LN($B90/30.2*21)))</f>
        <v>0.10876499263714068</v>
      </c>
      <c r="CQ90" s="12">
        <f>$D90^EXP(Parameter!$D$158+Parameter!$D$165*(LN($B90/30.2*21)))</f>
        <v>0.41021775525235699</v>
      </c>
      <c r="CR90" s="12">
        <f>$D90^EXP(Parameter!$D$174+Parameter!$D$181*(LN($B90/30.2*21)))</f>
        <v>0.13060378529794475</v>
      </c>
      <c r="CS90" s="12">
        <f>$D90^EXP(Parameter!$D$159+Parameter!$D$166*(LN($B90/30.2*21)))</f>
        <v>0.43480435802250555</v>
      </c>
      <c r="CT90" s="12">
        <f>$D90^EXP(Parameter!$D$175+Parameter!$D$182*(LN($B90/30.2*21)))</f>
        <v>5.3502241105177373E-2</v>
      </c>
      <c r="CU90" s="12">
        <f>$D90^EXP(Parameter!$D$160+Parameter!$D$167*(LN($B90/30.2*21)))</f>
        <v>0.23945825798619991</v>
      </c>
      <c r="CV90" s="12">
        <f>$D90^EXP(Parameter!$D$172+Parameter!$D$179*(LN($B90/30.2*21)))</f>
        <v>5.147887846182235E-2</v>
      </c>
      <c r="CW90" s="41">
        <f>$D90^EXP(Parameter!$D$157+Parameter!$D$164*(LN($B90/30.2*21)))</f>
        <v>3.51143753423412E-2</v>
      </c>
      <c r="CX90" s="12">
        <f t="shared" si="9"/>
        <v>6.9022957130199904E-3</v>
      </c>
      <c r="CY90" s="85">
        <v>3.3679434932722498E-2</v>
      </c>
      <c r="CZ90" s="12">
        <f t="shared" si="10"/>
        <v>5.1390415607535357E-2</v>
      </c>
      <c r="DA90" s="85">
        <v>5.3133181455793002E-2</v>
      </c>
      <c r="DB90" s="12">
        <f t="shared" si="11"/>
        <v>3.1874875769923053E-2</v>
      </c>
      <c r="DC90" s="41">
        <v>2.6616220669308299E-2</v>
      </c>
      <c r="DD90" s="12">
        <f t="shared" si="12"/>
        <v>2.6334274472754778E-3</v>
      </c>
      <c r="DE90" s="85">
        <v>3.5134522453323998E-2</v>
      </c>
      <c r="DF90" s="12">
        <f t="shared" si="13"/>
        <v>3.8517534981353423E-4</v>
      </c>
      <c r="DG90" s="41">
        <v>3.6432513838818899E-3</v>
      </c>
      <c r="DH90" s="12">
        <f t="shared" si="14"/>
        <v>1.6342355844992301E-2</v>
      </c>
      <c r="DI90" s="41">
        <v>3.47989052462787E-3</v>
      </c>
      <c r="DJ90" s="46">
        <v>85</v>
      </c>
      <c r="DK90" s="44">
        <v>2.5815835017758402E-3</v>
      </c>
      <c r="DL90" s="44">
        <v>5.9812330637034599E-3</v>
      </c>
      <c r="DM90" s="44">
        <v>1.0945485271893001E-2</v>
      </c>
      <c r="DN90" s="44">
        <v>8.6180252798332396E-3</v>
      </c>
      <c r="DO90" s="44">
        <v>2.4753731902032401E-2</v>
      </c>
      <c r="DP90" s="44">
        <v>2.0645014681525901E-2</v>
      </c>
      <c r="DQ90" s="44">
        <v>2.6975924967454799E-2</v>
      </c>
      <c r="DR90" s="45">
        <v>9.1404775514365197E-2</v>
      </c>
      <c r="DS90" s="45">
        <v>0.13352746312085201</v>
      </c>
      <c r="DT90" s="45">
        <v>0.12268825069733801</v>
      </c>
      <c r="DU90" s="45">
        <v>9.4885898846807107E-2</v>
      </c>
      <c r="DV90" s="45">
        <v>0.12883197897461801</v>
      </c>
      <c r="DW90" s="45">
        <v>0.187904045804305</v>
      </c>
      <c r="DX90" s="45">
        <v>0.108394675369309</v>
      </c>
    </row>
    <row r="91" spans="1:128">
      <c r="A91" s="43">
        <f t="shared" si="8"/>
        <v>6.183561643835616</v>
      </c>
      <c r="B91" s="18">
        <v>87</v>
      </c>
      <c r="C91" s="12">
        <v>1892</v>
      </c>
      <c r="D91" s="12">
        <v>8.7625554375331802E-2</v>
      </c>
      <c r="E91" s="12">
        <v>3.4583489262869499E-3</v>
      </c>
      <c r="F91" s="92">
        <f>$D91^Parameter!$D$325</f>
        <v>0.14971041261417284</v>
      </c>
      <c r="G91" s="92">
        <f>$E91^Parameter!$D$318</f>
        <v>1.6903846578254108E-2</v>
      </c>
      <c r="H91" s="92">
        <f>$D91^Parameter!$D$326</f>
        <v>0.14259510682598617</v>
      </c>
      <c r="I91" s="92">
        <f>$E91^Parameter!$D$319</f>
        <v>2.6599657070815779E-2</v>
      </c>
      <c r="J91" s="92">
        <f>$D91^Parameter!$D$328</f>
        <v>0.156417252553675</v>
      </c>
      <c r="K91" s="92">
        <f>$E91^Parameter!$D$321</f>
        <v>8.1230454331743265E-2</v>
      </c>
      <c r="L91" s="92">
        <f>$D91^Parameter!$D$329</f>
        <v>0.25578391834306746</v>
      </c>
      <c r="M91" s="92">
        <f>$E91^Parameter!$D$322</f>
        <v>6.2236579549801357E-2</v>
      </c>
      <c r="N91" s="92">
        <f>$D91^Parameter!$D$330</f>
        <v>0.1391652905539075</v>
      </c>
      <c r="O91" s="92">
        <f>$E91^Parameter!$D$323</f>
        <v>0.10364480135786779</v>
      </c>
      <c r="P91" s="92">
        <f>$D91^Parameter!$D$327</f>
        <v>9.8488268262356682E-2</v>
      </c>
      <c r="Q91" s="92">
        <f>$E91^Parameter!$D$320</f>
        <v>1.7488490663032954E-2</v>
      </c>
      <c r="R91" s="12">
        <f>$D91^EXP(Parameter!$D$96+Parameter!$D$103*(($B91/30.2*21)^(1)))</f>
        <v>6.2060529685353969E-3</v>
      </c>
      <c r="S91" s="12">
        <f>$E91^EXP(Parameter!$D$81+Parameter!$D$88*($B91/30.2*21)^(-2))</f>
        <v>3.0724542929185163E-2</v>
      </c>
      <c r="T91" s="12">
        <f>$D91^EXP(Parameter!$D$97+Parameter!$D$104*(($B91*21/30.2)^(1)))</f>
        <v>4.9462523978025696E-2</v>
      </c>
      <c r="U91" s="12">
        <f>$E91^EXP(Parameter!$D$82+Parameter!$D$89*($B91/30.2*21)^(-2))</f>
        <v>4.1603697368819373E-2</v>
      </c>
      <c r="V91" s="12">
        <f>$D91^EXP(Parameter!$D$99+Parameter!$D$106*(($B91*21/30.2)^(1)))</f>
        <v>3.0195935669705808E-2</v>
      </c>
      <c r="W91" s="12">
        <f>$E91^EXP(Parameter!$D$84+Parameter!$D$91*($B91/30.2*21)^(-2))</f>
        <v>0.11046064289421467</v>
      </c>
      <c r="X91" s="12">
        <f>$D91^EXP(Parameter!$D$100+Parameter!$D$107*(($B91*21/30.2)^(1)))</f>
        <v>2.2233975797631218E-3</v>
      </c>
      <c r="Y91" s="12">
        <f>$E91^EXP(Parameter!$D$85+Parameter!$D$92*($B91/30.2*21)^(-2))</f>
        <v>8.3632925325070953E-2</v>
      </c>
      <c r="Z91" s="12">
        <f>$D91^EXP(Parameter!$D$101+Parameter!$D$108*(($B91*21/30.2)^(1)))</f>
        <v>3.1134689140348195E-4</v>
      </c>
      <c r="AA91" s="12">
        <f>$E91^EXP(Parameter!$D$86+Parameter!$D$93*($B91/30.2*21)^(-2))</f>
        <v>0.10454991032075819</v>
      </c>
      <c r="AB91" s="12">
        <f>$D91^EXP(Parameter!$D$98+Parameter!$D$105*(($B91*21/30.2)^(1)))</f>
        <v>1.5364563086635138E-2</v>
      </c>
      <c r="AC91" s="12">
        <f>$E91^EXP(Parameter!$D$83+Parameter!$D$90*($B91/30.2*21)^(-2))</f>
        <v>1.888983709773916E-2</v>
      </c>
      <c r="AD91" s="87">
        <f>$D91^EXP(Parameter!$D$133+Parameter!$D$140*(($B91*21/30.2)^(-0.5))+Parameter!$D$147*((LN($B91*21/30.2))))</f>
        <v>2.672960178848376E-3</v>
      </c>
      <c r="AE91" s="12">
        <f>$E91^EXP(Parameter!$D$111+Parameter!$D$118*(($B91*21/30.2)^(-1))+Parameter!$D$125*(($B91*21/30.2)^(-0.5)))</f>
        <v>0.12207434516126778</v>
      </c>
      <c r="AF91" s="12">
        <f>$D91^EXP(Parameter!$D$134+Parameter!$D$141*(($B91*21/30.2)^(-0.5))+Parameter!$D$148*((LN($B91*21/30.2))))</f>
        <v>3.1655213252326973E-2</v>
      </c>
      <c r="AG91" s="12">
        <f>$E91^EXP(Parameter!$D$112+Parameter!$D$119*(($B91*21/30.2)^(-1))+Parameter!$D$126*(($B91*21/30.2)^(-0.5)))</f>
        <v>4.4506287659500487E-2</v>
      </c>
      <c r="AH91" s="12">
        <f>$D91^EXP(Parameter!$D$136+Parameter!$D$143*(($B91*21/30.2)^(-0.5))+Parameter!$D$150*((LN($B91*21/30.2))))</f>
        <v>5.1829066210777363E-3</v>
      </c>
      <c r="AI91" s="12">
        <f>$E91^EXP(Parameter!$D$114+Parameter!$D$121*(($B91*21/30.2)^(-1))+Parameter!$D$128*(($B91*21/30.2)^(-0.5)))</f>
        <v>6.9602295230286855E-3</v>
      </c>
      <c r="AJ91" s="12">
        <f>$D91^EXP(Parameter!$D$137+Parameter!$D$144*(($B91*21/30.2)^(-0.5))+Parameter!$D$151*((LN($B91*21/30.2))))</f>
        <v>3.2775005509722965E-3</v>
      </c>
      <c r="AK91" s="12">
        <f>$E91^EXP(Parameter!$D$115+Parameter!$D$122*(($B91*21/30.2)^(-1))+Parameter!$D$129*(($B91*21/30.2)^(-0.5)))</f>
        <v>4.1601250950871867E-2</v>
      </c>
      <c r="AL91" s="12">
        <f>$D91^EXP(Parameter!$D$138+Parameter!$D$145*(($B91*21/30.2)^(-0.5))+Parameter!$D$152*((LN($B91*21/30.2))))</f>
        <v>1.9896052272256354E-7</v>
      </c>
      <c r="AM91" s="12">
        <f>$E91^EXP(Parameter!$D$116+Parameter!$D$123*(($B91*21/30.2)^(-1))+Parameter!$D$130*(($B91*21/30.2)^(-0.5)))</f>
        <v>1.9704449214943023E-3</v>
      </c>
      <c r="AN91" s="12">
        <f>$D91^EXP(Parameter!$D$135+Parameter!$D$142*(($B91*21/30.2)^(-0.5))+Parameter!$D$149*((LN($B91*21/30.2))))</f>
        <v>9.9642486750551942E-3</v>
      </c>
      <c r="AO91" s="12">
        <f>$E91^EXP(Parameter!$D$113+Parameter!$D$120*(($B91*21/30.2)^(-1))+Parameter!$D$127*(($B91*21/30.2)^(-0.5)))</f>
        <v>3.6506593454947624E-6</v>
      </c>
      <c r="AP91" s="87">
        <f>$D91^EXP(Parameter!$D$304+Parameter!$D$310*((LN($B91*21/30.2))))</f>
        <v>0.11438057310845175</v>
      </c>
      <c r="AQ91" s="88">
        <f>$E91^EXP(Parameter!$D$290+Parameter!$D$296*((LN($B91*21/30.2))))</f>
        <v>3.8961820636999399E-2</v>
      </c>
      <c r="AR91" s="12">
        <f>$D91^EXP(Parameter!$D$305+Parameter!$D$311*((LN($B91*21/30.2))))</f>
        <v>0.11803578781201082</v>
      </c>
      <c r="AS91" s="88">
        <f>$E91^EXP(Parameter!$D$291+Parameter!$D$297*((LN($B91*21/30.2))))</f>
        <v>4.4429675113546604E-2</v>
      </c>
      <c r="AT91" s="12">
        <f>$D91^EXP(Parameter!$D$305+Parameter!$D$307-Parameter!$D$306+(Parameter!$D$311+Parameter!$D$313-Parameter!$D$312)*((LN($B91*21/30.2))))</f>
        <v>0.11734768137104439</v>
      </c>
      <c r="AU91" s="88">
        <f>$E91^EXP(Parameter!$D$291+Parameter!$D$293-Parameter!$D$292+(Parameter!$D$297+Parameter!$D$299-Parameter!$D$298)*((LN($B91*21/30.2))))</f>
        <v>7.7872234127728521E-2</v>
      </c>
      <c r="AV91" s="12">
        <f>$D91^EXP(Parameter!$D$308+Parameter!$D$314*((LN($B91*21/30.2))))</f>
        <v>0.17002448544325471</v>
      </c>
      <c r="AW91" s="88">
        <f>$E91^EXP(Parameter!$D$294+Parameter!$D$300*((LN($B91*21/30.2))))</f>
        <v>6.3730769267438134E-2</v>
      </c>
      <c r="AX91" s="12">
        <f>$D91^EXP(Parameter!$D$305+Parameter!$D$309-Parameter!$D$306+(Parameter!$D$311+Parameter!$D$315-Parameter!$D$312)*((LN($B91*21/30.2))))</f>
        <v>8.8922729956855517E-2</v>
      </c>
      <c r="AY91" s="88">
        <f>$E91^EXP(Parameter!$D$291+Parameter!$D$295-Parameter!$D$292+(Parameter!$D$297+Parameter!$D$301-Parameter!$D$298)*((LN($B91*21/30.2))))</f>
        <v>1.8519453287706922E-2</v>
      </c>
      <c r="AZ91" s="12">
        <f>$D91^EXP(Parameter!D$305-Parameter!D$306+(Parameter!D$311-Parameter!D$312)*((LN($B91*21/30.2))))</f>
        <v>6.5425868357507244E-2</v>
      </c>
      <c r="BA91" s="88">
        <f>$E91^EXP(Parameter!$D$291-Parameter!$D$292+(Parameter!$D$297-Parameter!$D$298)*((LN($B91*21/30.2))))</f>
        <v>1.7139997110225962E-3</v>
      </c>
      <c r="BB91" s="89">
        <f>$D91^EXP(Parameter!$D$231+Parameter!$D$238)</f>
        <v>0.15734459013542712</v>
      </c>
      <c r="BC91" s="90">
        <f>$E91^EXP(Parameter!$D$216+Parameter!$D$223)</f>
        <v>2.7351306496943749E-2</v>
      </c>
      <c r="BD91" s="91">
        <f>$D91^EXP(Parameter!$D$232+Parameter!$D$239)</f>
        <v>0.13246289894511118</v>
      </c>
      <c r="BE91" s="90">
        <f>$E91^EXP(Parameter!$D$217+Parameter!$D$224)</f>
        <v>3.4535790193592347E-2</v>
      </c>
      <c r="BF91" s="91">
        <f>$D91^EXP(Parameter!$D$234+Parameter!$D$241)</f>
        <v>0.14872785409824099</v>
      </c>
      <c r="BG91" s="91">
        <f>$E91^EXP(Parameter!$D$219+Parameter!$D$226)</f>
        <v>9.1550830976533965E-2</v>
      </c>
      <c r="BH91" s="91">
        <f>$D91^EXP(Parameter!$D$235+Parameter!$D$242)</f>
        <v>0.23075268368969681</v>
      </c>
      <c r="BI91" s="91">
        <f>$E91^EXP(Parameter!$D$220+Parameter!$D$227)</f>
        <v>6.859315923074033E-2</v>
      </c>
      <c r="BJ91" s="91">
        <f>$D91^EXP(Parameter!$D$236+Parameter!$D$243)</f>
        <v>0.12716259526815582</v>
      </c>
      <c r="BK91" s="91">
        <f>$E91^EXP(Parameter!$D$221+Parameter!$D$228)</f>
        <v>8.8731082408165601E-2</v>
      </c>
      <c r="BL91" s="91">
        <f>$D91^EXP(Parameter!$D$233+Parameter!$D$240)</f>
        <v>8.1772270364695782E-2</v>
      </c>
      <c r="BM91" s="91">
        <f>$E91^EXP(Parameter!$D$218+Parameter!$D$225)</f>
        <v>1.6257879992621353E-2</v>
      </c>
      <c r="BN91" s="90">
        <f>$D91^EXP(Parameter!$D$268+Parameter!$D$275)</f>
        <v>0.18950851426279938</v>
      </c>
      <c r="BO91" s="91">
        <f>$E91^EXP(Parameter!$D$246+Parameter!$D$253)</f>
        <v>1.3801206692914252E-2</v>
      </c>
      <c r="BP91" s="91">
        <f>$D91^EXP(Parameter!$D$269+Parameter!$D$276)</f>
        <v>0.14618749480954379</v>
      </c>
      <c r="BQ91" s="91">
        <f>$E91^EXP(Parameter!$D$247+Parameter!$D$254)</f>
        <v>2.4877492057985544E-2</v>
      </c>
      <c r="BR91" s="91">
        <f>$D91^EXP(Parameter!$D$271+Parameter!$D$278)</f>
        <v>0.24647815399133755</v>
      </c>
      <c r="BS91" s="91">
        <f>$E91^EXP(Parameter!$D$249+Parameter!$D$256)</f>
        <v>0.10475449682228315</v>
      </c>
      <c r="BT91" s="91">
        <f>$D91^EXP(Parameter!$D$272+Parameter!$D$279)</f>
        <v>0.3473565418043098</v>
      </c>
      <c r="BU91" s="91">
        <f>$E91^EXP(Parameter!$D$250+Parameter!$D$257)</f>
        <v>4.903789614053853E-2</v>
      </c>
      <c r="BV91" s="91">
        <f>$D91^EXP(Parameter!$D$273+Parameter!$D$280)</f>
        <v>0.30101536742047641</v>
      </c>
      <c r="BW91" s="91">
        <f>$E91^EXP(Parameter!$D$251+Parameter!$D$258)</f>
        <v>0.10978285011022289</v>
      </c>
      <c r="BX91" s="91">
        <f>$D91^EXP(Parameter!$D$270+Parameter!$D$277)</f>
        <v>0.13407441757754648</v>
      </c>
      <c r="BY91" s="91">
        <f>$E91^EXP(Parameter!$D$248+Parameter!$D$255)</f>
        <v>2.8348520897110225E-2</v>
      </c>
      <c r="BZ91" s="90">
        <f>$D91^EXP(Parameter!$D$208)</f>
        <v>0.15043299109053981</v>
      </c>
      <c r="CA91" s="90">
        <f>$E91^EXP(Parameter!$D$200)</f>
        <v>2.1977841778923222E-2</v>
      </c>
      <c r="CB91" s="90">
        <f>$D91^EXP(Parameter!$D$209)</f>
        <v>0.13353615416583051</v>
      </c>
      <c r="CC91" s="90">
        <f>$E91^EXP(Parameter!$D$201)</f>
        <v>3.0740860438476288E-2</v>
      </c>
      <c r="CD91" s="90">
        <f>$D91^EXP(Parameter!$D$211)</f>
        <v>0.14089378137254915</v>
      </c>
      <c r="CE91" s="90">
        <f>$E91^EXP(Parameter!$D$203)</f>
        <v>7.7771400074051769E-2</v>
      </c>
      <c r="CF91" s="90">
        <f>$D91^EXP(Parameter!$D$212)</f>
        <v>0.23041438491099614</v>
      </c>
      <c r="CG91" s="90">
        <f>$E91^EXP(Parameter!$D$204)</f>
        <v>6.234899636715123E-2</v>
      </c>
      <c r="CH91" s="91">
        <f>$D91^EXP(Parameter!$D$213)</f>
        <v>0.12377702615375422</v>
      </c>
      <c r="CI91" s="90">
        <f>$E91^EXP(Parameter!$D$205)</f>
        <v>8.9161532686862138E-2</v>
      </c>
      <c r="CJ91" s="91">
        <f>$D91^EXP(Parameter!$D$210)</f>
        <v>8.6351024092297335E-2</v>
      </c>
      <c r="CK91" s="90">
        <f>$E91^EXP(Parameter!$D$202)</f>
        <v>1.9259421912186336E-2</v>
      </c>
      <c r="CL91" s="12">
        <f>$D91^EXP(Parameter!$D$170+Parameter!$D$177*(LN($B91/30.2*21)))</f>
        <v>0.11245318380526542</v>
      </c>
      <c r="CM91" s="12">
        <f>$D91^EXP(Parameter!$D$155+Parameter!$D$162*(LN($B91/30.2*21)))</f>
        <v>0.40286502392938173</v>
      </c>
      <c r="CN91" s="12">
        <f>$D91^EXP(Parameter!$D$171+Parameter!$D$178*(LN($B91/30.2*21)))</f>
        <v>0.11213230411823621</v>
      </c>
      <c r="CO91" s="12">
        <f>$D91^EXP(Parameter!$D$156+Parameter!$D$163*(LN($B91/30.2*21)))</f>
        <v>0.37353231833660044</v>
      </c>
      <c r="CP91" s="12">
        <f>$D91^EXP(Parameter!$D$173+Parameter!$D$180*(LN($B91/30.2*21)))</f>
        <v>0.1068358540193631</v>
      </c>
      <c r="CQ91" s="12">
        <f>$D91^EXP(Parameter!$D$158+Parameter!$D$165*(LN($B91/30.2*21)))</f>
        <v>0.40779996710046673</v>
      </c>
      <c r="CR91" s="12">
        <f>$D91^EXP(Parameter!$D$174+Parameter!$D$181*(LN($B91/30.2*21)))</f>
        <v>0.1281113136609611</v>
      </c>
      <c r="CS91" s="12">
        <f>$D91^EXP(Parameter!$D$159+Parameter!$D$166*(LN($B91/30.2*21)))</f>
        <v>0.43275643500625194</v>
      </c>
      <c r="CT91" s="12">
        <f>$D91^EXP(Parameter!$D$175+Parameter!$D$182*(LN($B91/30.2*21)))</f>
        <v>5.2029040647665857E-2</v>
      </c>
      <c r="CU91" s="12">
        <f>$D91^EXP(Parameter!$D$160+Parameter!$D$167*(LN($B91/30.2*21)))</f>
        <v>0.23626377142977764</v>
      </c>
      <c r="CV91" s="12">
        <f>$D91^EXP(Parameter!$D$172+Parameter!$D$179*(LN($B91/30.2*21)))</f>
        <v>5.0193882926230594E-2</v>
      </c>
      <c r="CW91" s="41">
        <f>$D91^EXP(Parameter!$D$157+Parameter!$D$164*(LN($B91/30.2*21)))</f>
        <v>3.3888488134868666E-2</v>
      </c>
      <c r="CX91" s="12">
        <f t="shared" si="9"/>
        <v>6.2060529685353969E-3</v>
      </c>
      <c r="CY91" s="85">
        <v>3.3050575277115399E-2</v>
      </c>
      <c r="CZ91" s="12">
        <f t="shared" si="10"/>
        <v>4.9462523978025696E-2</v>
      </c>
      <c r="DA91" s="85">
        <v>5.2191338743560203E-2</v>
      </c>
      <c r="DB91" s="12">
        <f t="shared" si="11"/>
        <v>3.0195935669705808E-2</v>
      </c>
      <c r="DC91" s="41">
        <v>2.53682573345081E-2</v>
      </c>
      <c r="DD91" s="12">
        <f t="shared" si="12"/>
        <v>2.2233975797631218E-3</v>
      </c>
      <c r="DE91" s="85">
        <v>3.3974739544579899E-2</v>
      </c>
      <c r="DF91" s="12">
        <f t="shared" si="13"/>
        <v>3.1134689140348195E-4</v>
      </c>
      <c r="DG91" s="41">
        <v>3.4862541982948899E-3</v>
      </c>
      <c r="DH91" s="12">
        <f t="shared" si="14"/>
        <v>1.5364563086635138E-2</v>
      </c>
      <c r="DI91" s="41">
        <v>3.3588662903895001E-3</v>
      </c>
      <c r="DJ91" s="46">
        <v>86</v>
      </c>
      <c r="DK91" s="44">
        <v>2.47185354624269E-3</v>
      </c>
      <c r="DL91" s="44">
        <v>5.74987373541813E-3</v>
      </c>
      <c r="DM91" s="44">
        <v>1.05540477955136E-2</v>
      </c>
      <c r="DN91" s="44">
        <v>8.2997115003350403E-3</v>
      </c>
      <c r="DO91" s="44">
        <v>2.3972953015408902E-2</v>
      </c>
      <c r="DP91" s="44">
        <v>1.9973796832323601E-2</v>
      </c>
      <c r="DQ91" s="44">
        <v>2.6137644120668001E-2</v>
      </c>
      <c r="DR91" s="45">
        <v>8.98382044744854E-2</v>
      </c>
      <c r="DS91" s="45">
        <v>0.13146632579946099</v>
      </c>
      <c r="DT91" s="45">
        <v>0.120746177481106</v>
      </c>
      <c r="DU91" s="45">
        <v>9.3275003310094001E-2</v>
      </c>
      <c r="DV91" s="45">
        <v>0.126821771729445</v>
      </c>
      <c r="DW91" s="45">
        <v>0.18531842630525699</v>
      </c>
      <c r="DX91" s="45">
        <v>0.106617992207669</v>
      </c>
    </row>
    <row r="92" spans="1:128">
      <c r="A92" s="43">
        <f t="shared" si="8"/>
        <v>6.2438356164383562</v>
      </c>
      <c r="B92" s="18">
        <v>88</v>
      </c>
      <c r="C92" s="12">
        <v>1914</v>
      </c>
      <c r="D92" s="12">
        <v>8.6111461486808594E-2</v>
      </c>
      <c r="E92" s="12">
        <v>3.32991259366445E-3</v>
      </c>
      <c r="F92" s="92">
        <f>$D92^Parameter!$D$325</f>
        <v>0.14768879562699241</v>
      </c>
      <c r="G92" s="92">
        <f>$E92^Parameter!$D$318</f>
        <v>1.644945980506507E-2</v>
      </c>
      <c r="H92" s="92">
        <f>$D92^Parameter!$D$326</f>
        <v>0.14062054219460585</v>
      </c>
      <c r="I92" s="92">
        <f>$E92^Parameter!$D$319</f>
        <v>2.5963127956109919E-2</v>
      </c>
      <c r="J92" s="92">
        <f>$D92^Parameter!$D$328</f>
        <v>0.15435348933205922</v>
      </c>
      <c r="K92" s="92">
        <f>$E92^Parameter!$D$321</f>
        <v>7.9879942840409876E-2</v>
      </c>
      <c r="L92" s="92">
        <f>$D92^Parameter!$D$329</f>
        <v>0.2532993863667371</v>
      </c>
      <c r="M92" s="92">
        <f>$E92^Parameter!$D$322</f>
        <v>6.1093089571315408E-2</v>
      </c>
      <c r="N92" s="92">
        <f>$D92^Parameter!$D$330</f>
        <v>0.13721430105107316</v>
      </c>
      <c r="O92" s="92">
        <f>$E92^Parameter!$D$323</f>
        <v>0.10208763280617536</v>
      </c>
      <c r="P92" s="92">
        <f>$D92^Parameter!$D$327</f>
        <v>9.6867487209112479E-2</v>
      </c>
      <c r="Q92" s="92">
        <f>$E92^Parameter!$D$320</f>
        <v>1.7022253091113E-2</v>
      </c>
      <c r="R92" s="12">
        <f>$D92^EXP(Parameter!$D$96+Parameter!$D$103*(($B92/30.2*21)^(1)))</f>
        <v>5.5703480744277506E-3</v>
      </c>
      <c r="S92" s="12">
        <f>$E92^EXP(Parameter!$D$81+Parameter!$D$88*($B92/30.2*21)^(-2))</f>
        <v>3.0018554271728403E-2</v>
      </c>
      <c r="T92" s="12">
        <f>$D92^EXP(Parameter!$D$97+Parameter!$D$104*(($B92*21/30.2)^(1)))</f>
        <v>4.7598409765668634E-2</v>
      </c>
      <c r="U92" s="12">
        <f>$E92^EXP(Parameter!$D$82+Parameter!$D$89*($B92/30.2*21)^(-2))</f>
        <v>4.0729872914751095E-2</v>
      </c>
      <c r="V92" s="12">
        <f>$D92^EXP(Parameter!$D$99+Parameter!$D$106*(($B92*21/30.2)^(1)))</f>
        <v>2.8591580016426695E-2</v>
      </c>
      <c r="W92" s="12">
        <f>$E92^EXP(Parameter!$D$84+Parameter!$D$91*($B92/30.2*21)^(-2))</f>
        <v>0.1088485053400939</v>
      </c>
      <c r="X92" s="12">
        <f>$D92^EXP(Parameter!$D$100+Parameter!$D$107*(($B92*21/30.2)^(1)))</f>
        <v>1.8693851657566995E-3</v>
      </c>
      <c r="Y92" s="12">
        <f>$E92^EXP(Parameter!$D$85+Parameter!$D$92*($B92/30.2*21)^(-2))</f>
        <v>8.2259114301986333E-2</v>
      </c>
      <c r="Z92" s="12">
        <f>$D92^EXP(Parameter!$D$101+Parameter!$D$108*(($B92*21/30.2)^(1)))</f>
        <v>2.5043755768924597E-4</v>
      </c>
      <c r="AA92" s="12">
        <f>$E92^EXP(Parameter!$D$86+Parameter!$D$93*($B92/30.2*21)^(-2))</f>
        <v>0.10298441484032661</v>
      </c>
      <c r="AB92" s="12">
        <f>$D92^EXP(Parameter!$D$98+Parameter!$D$105*(($B92*21/30.2)^(1)))</f>
        <v>1.4438202494143459E-2</v>
      </c>
      <c r="AC92" s="12">
        <f>$E92^EXP(Parameter!$D$83+Parameter!$D$90*($B92/30.2*21)^(-2))</f>
        <v>1.839553054760221E-2</v>
      </c>
      <c r="AD92" s="87">
        <f>$D92^EXP(Parameter!$D$133+Parameter!$D$140*(($B92*21/30.2)^(-0.5))+Parameter!$D$147*((LN($B92*21/30.2))))</f>
        <v>2.3984052653436773E-3</v>
      </c>
      <c r="AE92" s="12">
        <f>$E92^EXP(Parameter!$D$111+Parameter!$D$118*(($B92*21/30.2)^(-1))+Parameter!$D$125*(($B92*21/30.2)^(-0.5)))</f>
        <v>0.12094861322426698</v>
      </c>
      <c r="AF92" s="12">
        <f>$D92^EXP(Parameter!$D$134+Parameter!$D$141*(($B92*21/30.2)^(-0.5))+Parameter!$D$148*((LN($B92*21/30.2))))</f>
        <v>3.0385459741495351E-2</v>
      </c>
      <c r="AG92" s="12">
        <f>$E92^EXP(Parameter!$D$112+Parameter!$D$119*(($B92*21/30.2)^(-1))+Parameter!$D$126*(($B92*21/30.2)^(-0.5)))</f>
        <v>4.3619633693380205E-2</v>
      </c>
      <c r="AH92" s="12">
        <f>$D92^EXP(Parameter!$D$136+Parameter!$D$143*(($B92*21/30.2)^(-0.5))+Parameter!$D$150*((LN($B92*21/30.2))))</f>
        <v>4.7361601236843767E-3</v>
      </c>
      <c r="AI92" s="12">
        <f>$E92^EXP(Parameter!$D$114+Parameter!$D$121*(($B92*21/30.2)^(-1))+Parameter!$D$128*(($B92*21/30.2)^(-0.5)))</f>
        <v>6.6248147222350362E-3</v>
      </c>
      <c r="AJ92" s="12">
        <f>$D92^EXP(Parameter!$D$137+Parameter!$D$144*(($B92*21/30.2)^(-0.5))+Parameter!$D$151*((LN($B92*21/30.2))))</f>
        <v>2.9176238552941392E-3</v>
      </c>
      <c r="AK92" s="12">
        <f>$E92^EXP(Parameter!$D$115+Parameter!$D$122*(($B92*21/30.2)^(-1))+Parameter!$D$129*(($B92*21/30.2)^(-0.5)))</f>
        <v>4.0632315022648066E-2</v>
      </c>
      <c r="AL92" s="12">
        <f>$D92^EXP(Parameter!$D$138+Parameter!$D$145*(($B92*21/30.2)^(-0.5))+Parameter!$D$152*((LN($B92*21/30.2))))</f>
        <v>1.3384049933394549E-7</v>
      </c>
      <c r="AM92" s="12">
        <f>$E92^EXP(Parameter!$D$116+Parameter!$D$123*(($B92*21/30.2)^(-1))+Parameter!$D$130*(($B92*21/30.2)^(-0.5)))</f>
        <v>1.8495453082606036E-3</v>
      </c>
      <c r="AN92" s="12">
        <f>$D92^EXP(Parameter!$D$135+Parameter!$D$142*(($B92*21/30.2)^(-0.5))+Parameter!$D$149*((LN($B92*21/30.2))))</f>
        <v>9.4127934509987011E-3</v>
      </c>
      <c r="AO92" s="12">
        <f>$E92^EXP(Parameter!$D$113+Parameter!$D$120*(($B92*21/30.2)^(-1))+Parameter!$D$127*(($B92*21/30.2)^(-0.5)))</f>
        <v>3.1856033883089303E-6</v>
      </c>
      <c r="AP92" s="87">
        <f>$D92^EXP(Parameter!$D$304+Parameter!$D$310*((LN($B92*21/30.2))))</f>
        <v>0.11226172917041395</v>
      </c>
      <c r="AQ92" s="88">
        <f>$E92^EXP(Parameter!$D$290+Parameter!$D$296*((LN($B92*21/30.2))))</f>
        <v>3.8330264802590788E-2</v>
      </c>
      <c r="AR92" s="12">
        <f>$D92^EXP(Parameter!$D$305+Parameter!$D$311*((LN($B92*21/30.2))))</f>
        <v>0.1161050285878308</v>
      </c>
      <c r="AS92" s="88">
        <f>$E92^EXP(Parameter!$D$291+Parameter!$D$297*((LN($B92*21/30.2))))</f>
        <v>4.3598295293014871E-2</v>
      </c>
      <c r="AT92" s="12">
        <f>$D92^EXP(Parameter!$D$305+Parameter!$D$307-Parameter!$D$306+(Parameter!$D$311+Parameter!$D$313-Parameter!$D$312)*((LN($B92*21/30.2))))</f>
        <v>0.11531614360700231</v>
      </c>
      <c r="AU92" s="88">
        <f>$E92^EXP(Parameter!$D$291+Parameter!$D$293-Parameter!$D$292+(Parameter!$D$297+Parameter!$D$299-Parameter!$D$298)*((LN($B92*21/30.2))))</f>
        <v>7.6483611575802746E-2</v>
      </c>
      <c r="AV92" s="12">
        <f>$D92^EXP(Parameter!$D$308+Parameter!$D$314*((LN($B92*21/30.2))))</f>
        <v>0.16724097521256071</v>
      </c>
      <c r="AW92" s="88">
        <f>$E92^EXP(Parameter!$D$294+Parameter!$D$300*((LN($B92*21/30.2))))</f>
        <v>6.2586663602500661E-2</v>
      </c>
      <c r="AX92" s="12">
        <f>$D92^EXP(Parameter!$D$305+Parameter!$D$309-Parameter!$D$306+(Parameter!$D$311+Parameter!$D$315-Parameter!$D$312)*((LN($B92*21/30.2))))</f>
        <v>8.7036179044849199E-2</v>
      </c>
      <c r="AY92" s="88">
        <f>$E92^EXP(Parameter!$D$291+Parameter!$D$295-Parameter!$D$292+(Parameter!$D$297+Parameter!$D$301-Parameter!$D$298)*((LN($B92*21/30.2))))</f>
        <v>1.7748549095499024E-2</v>
      </c>
      <c r="AZ92" s="12">
        <f>$D92^EXP(Parameter!D$305-Parameter!D$306+(Parameter!D$311-Parameter!D$312)*((LN($B92*21/30.2))))</f>
        <v>6.3940767501963813E-2</v>
      </c>
      <c r="BA92" s="88">
        <f>$E92^EXP(Parameter!$D$291-Parameter!$D$292+(Parameter!$D$297-Parameter!$D$298)*((LN($B92*21/30.2))))</f>
        <v>1.609619023612621E-3</v>
      </c>
      <c r="BB92" s="89">
        <f>$D92^EXP(Parameter!$D$231+Parameter!$D$238)</f>
        <v>0.15527516249290524</v>
      </c>
      <c r="BC92" s="90">
        <f>$E92^EXP(Parameter!$D$216+Parameter!$D$223)</f>
        <v>2.6701759034709682E-2</v>
      </c>
      <c r="BD92" s="91">
        <f>$D92^EXP(Parameter!$D$232+Parameter!$D$239)</f>
        <v>0.13055972749576444</v>
      </c>
      <c r="BE92" s="90">
        <f>$E92^EXP(Parameter!$D$217+Parameter!$D$224)</f>
        <v>3.3768178834077463E-2</v>
      </c>
      <c r="BF92" s="91">
        <f>$D92^EXP(Parameter!$D$234+Parameter!$D$241)</f>
        <v>0.14671258883661178</v>
      </c>
      <c r="BG92" s="91">
        <f>$E92^EXP(Parameter!$D$219+Parameter!$D$226)</f>
        <v>9.0100674723025048E-2</v>
      </c>
      <c r="BH92" s="91">
        <f>$D92^EXP(Parameter!$D$235+Parameter!$D$242)</f>
        <v>0.22834287284015403</v>
      </c>
      <c r="BI92" s="91">
        <f>$E92^EXP(Parameter!$D$220+Parameter!$D$227)</f>
        <v>6.7376621999507252E-2</v>
      </c>
      <c r="BJ92" s="91">
        <f>$D92^EXP(Parameter!$D$236+Parameter!$D$243)</f>
        <v>0.12529893990742094</v>
      </c>
      <c r="BK92" s="91">
        <f>$E92^EXP(Parameter!$D$221+Parameter!$D$228)</f>
        <v>8.7307348359076775E-2</v>
      </c>
      <c r="BL92" s="91">
        <f>$D92^EXP(Parameter!$D$233+Parameter!$D$240)</f>
        <v>8.0319553815599617E-2</v>
      </c>
      <c r="BM92" s="91">
        <f>$E92^EXP(Parameter!$D$218+Parameter!$D$225)</f>
        <v>1.5816741077728867E-2</v>
      </c>
      <c r="BN92" s="90">
        <f>$D92^EXP(Parameter!$D$268+Parameter!$D$275)</f>
        <v>0.18726524977408643</v>
      </c>
      <c r="BO92" s="91">
        <f>$E92^EXP(Parameter!$D$246+Parameter!$D$253)</f>
        <v>1.341204548235495E-2</v>
      </c>
      <c r="BP92" s="91">
        <f>$D92^EXP(Parameter!$D$269+Parameter!$D$276)</f>
        <v>0.14418886638508491</v>
      </c>
      <c r="BQ92" s="91">
        <f>$E92^EXP(Parameter!$D$247+Parameter!$D$254)</f>
        <v>2.4271322462901822E-2</v>
      </c>
      <c r="BR92" s="91">
        <f>$D92^EXP(Parameter!$D$271+Parameter!$D$278)</f>
        <v>0.24401926232816323</v>
      </c>
      <c r="BS92" s="91">
        <f>$E92^EXP(Parameter!$D$249+Parameter!$D$256)</f>
        <v>0.10318799475757352</v>
      </c>
      <c r="BT92" s="91">
        <f>$D92^EXP(Parameter!$D$272+Parameter!$D$279)</f>
        <v>0.34473695824804096</v>
      </c>
      <c r="BU92" s="91">
        <f>$E92^EXP(Parameter!$D$250+Parameter!$D$257)</f>
        <v>4.8060348239017982E-2</v>
      </c>
      <c r="BV92" s="91">
        <f>$D92^EXP(Parameter!$D$273+Parameter!$D$280)</f>
        <v>0.29843917357124999</v>
      </c>
      <c r="BW92" s="91">
        <f>$E92^EXP(Parameter!$D$251+Parameter!$D$258)</f>
        <v>0.10817501897174452</v>
      </c>
      <c r="BX92" s="91">
        <f>$D92^EXP(Parameter!$D$270+Parameter!$D$277)</f>
        <v>0.13215953316389253</v>
      </c>
      <c r="BY92" s="91">
        <f>$E92^EXP(Parameter!$D$248+Parameter!$D$255)</f>
        <v>2.7681910631401435E-2</v>
      </c>
      <c r="BZ92" s="90">
        <f>$D92^EXP(Parameter!$D$208)</f>
        <v>0.14840673229887993</v>
      </c>
      <c r="CA92" s="90">
        <f>$E92^EXP(Parameter!$D$200)</f>
        <v>2.1424586778186778E-2</v>
      </c>
      <c r="CB92" s="90">
        <f>$D92^EXP(Parameter!$D$209)</f>
        <v>0.13162516660615139</v>
      </c>
      <c r="CC92" s="90">
        <f>$E92^EXP(Parameter!$D$201)</f>
        <v>3.0034240532914428E-2</v>
      </c>
      <c r="CD92" s="90">
        <f>$D92^EXP(Parameter!$D$211)</f>
        <v>0.13893083673847911</v>
      </c>
      <c r="CE92" s="90">
        <f>$E92^EXP(Parameter!$D$203)</f>
        <v>7.6456175354472689E-2</v>
      </c>
      <c r="CF92" s="90">
        <f>$D92^EXP(Parameter!$D$212)</f>
        <v>0.22800571215050591</v>
      </c>
      <c r="CG92" s="90">
        <f>$E92^EXP(Parameter!$D$204)</f>
        <v>6.1204178543417399E-2</v>
      </c>
      <c r="CH92" s="91">
        <f>$D92^EXP(Parameter!$D$213)</f>
        <v>0.12193942926712907</v>
      </c>
      <c r="CI92" s="90">
        <f>$E92^EXP(Parameter!$D$205)</f>
        <v>8.7733727262485336E-2</v>
      </c>
      <c r="CJ92" s="91">
        <f>$D92^EXP(Parameter!$D$210)</f>
        <v>8.4850053134854747E-2</v>
      </c>
      <c r="CK92" s="90">
        <f>$E92^EXP(Parameter!$D$202)</f>
        <v>1.8758051244441878E-2</v>
      </c>
      <c r="CL92" s="12">
        <f>$D92^EXP(Parameter!$D$170+Parameter!$D$177*(LN($B92/30.2*21)))</f>
        <v>0.11049332909585698</v>
      </c>
      <c r="CM92" s="12">
        <f>$D92^EXP(Parameter!$D$155+Parameter!$D$162*(LN($B92/30.2*21)))</f>
        <v>0.40131516316205135</v>
      </c>
      <c r="CN92" s="12">
        <f>$D92^EXP(Parameter!$D$171+Parameter!$D$178*(LN($B92/30.2*21)))</f>
        <v>0.11027551662970804</v>
      </c>
      <c r="CO92" s="12">
        <f>$D92^EXP(Parameter!$D$156+Parameter!$D$163*(LN($B92/30.2*21)))</f>
        <v>0.3715304234601291</v>
      </c>
      <c r="CP92" s="12">
        <f>$D92^EXP(Parameter!$D$173+Parameter!$D$180*(LN($B92/30.2*21)))</f>
        <v>0.10495225787358152</v>
      </c>
      <c r="CQ92" s="12">
        <f>$D92^EXP(Parameter!$D$158+Parameter!$D$165*(LN($B92/30.2*21)))</f>
        <v>0.40541554338960251</v>
      </c>
      <c r="CR92" s="12">
        <f>$D92^EXP(Parameter!$D$174+Parameter!$D$181*(LN($B92/30.2*21)))</f>
        <v>0.12567678960530021</v>
      </c>
      <c r="CS92" s="12">
        <f>$D92^EXP(Parameter!$D$159+Parameter!$D$166*(LN($B92/30.2*21)))</f>
        <v>0.43073735494703513</v>
      </c>
      <c r="CT92" s="12">
        <f>$D92^EXP(Parameter!$D$175+Parameter!$D$182*(LN($B92/30.2*21)))</f>
        <v>5.0602342465168995E-2</v>
      </c>
      <c r="CU92" s="12">
        <f>$D92^EXP(Parameter!$D$160+Parameter!$D$167*(LN($B92/30.2*21)))</f>
        <v>0.23312558723648258</v>
      </c>
      <c r="CV92" s="12">
        <f>$D92^EXP(Parameter!$D$172+Parameter!$D$179*(LN($B92/30.2*21)))</f>
        <v>4.8947706805428183E-2</v>
      </c>
      <c r="CW92" s="41">
        <f>$D92^EXP(Parameter!$D$157+Parameter!$D$164*(LN($B92/30.2*21)))</f>
        <v>3.2708807462691572E-2</v>
      </c>
      <c r="CX92" s="12">
        <f t="shared" si="9"/>
        <v>5.5703480744277506E-3</v>
      </c>
      <c r="CY92" s="85">
        <v>3.2443701339682302E-2</v>
      </c>
      <c r="CZ92" s="12">
        <f t="shared" si="10"/>
        <v>4.7598409765668634E-2</v>
      </c>
      <c r="DA92" s="85">
        <v>5.1280034957144303E-2</v>
      </c>
      <c r="DB92" s="12">
        <f t="shared" si="11"/>
        <v>2.8591580016426695E-2</v>
      </c>
      <c r="DC92" s="41">
        <v>2.4176672390840901E-2</v>
      </c>
      <c r="DD92" s="12">
        <f t="shared" si="12"/>
        <v>1.8693851657566995E-3</v>
      </c>
      <c r="DE92" s="85">
        <v>3.2857874997593198E-2</v>
      </c>
      <c r="DF92" s="12">
        <f t="shared" si="13"/>
        <v>2.5043755768924597E-4</v>
      </c>
      <c r="DG92" s="41">
        <v>3.3410170047361498E-3</v>
      </c>
      <c r="DH92" s="12">
        <f t="shared" si="14"/>
        <v>1.4438202494143459E-2</v>
      </c>
      <c r="DI92" s="41">
        <v>3.2422973435137499E-3</v>
      </c>
      <c r="DJ92" s="46">
        <v>87</v>
      </c>
      <c r="DK92" s="44">
        <v>2.3675117031569698E-3</v>
      </c>
      <c r="DL92" s="44">
        <v>5.5289377498188904E-3</v>
      </c>
      <c r="DM92" s="44">
        <v>1.01790225611668E-2</v>
      </c>
      <c r="DN92" s="44">
        <v>7.9951451156600201E-3</v>
      </c>
      <c r="DO92" s="44">
        <v>2.3221332611123999E-2</v>
      </c>
      <c r="DP92" s="44">
        <v>1.9328358338412201E-2</v>
      </c>
      <c r="DQ92" s="44">
        <v>2.5330239736198398E-2</v>
      </c>
      <c r="DR92" s="45">
        <v>8.8309567657254007E-2</v>
      </c>
      <c r="DS92" s="45">
        <v>0.12945086955341301</v>
      </c>
      <c r="DT92" s="45">
        <v>0.118848076890662</v>
      </c>
      <c r="DU92" s="45">
        <v>9.1702805379013305E-2</v>
      </c>
      <c r="DV92" s="45">
        <v>0.124856527202882</v>
      </c>
      <c r="DW92" s="45">
        <v>0.18278472862916001</v>
      </c>
      <c r="DX92" s="45">
        <v>0.104882742288742</v>
      </c>
    </row>
    <row r="93" spans="1:128">
      <c r="A93" s="43">
        <f t="shared" si="8"/>
        <v>6.3041095890410963</v>
      </c>
      <c r="B93" s="18">
        <v>89</v>
      </c>
      <c r="C93" s="12">
        <v>1936</v>
      </c>
      <c r="D93" s="12">
        <v>8.4633900416340904E-2</v>
      </c>
      <c r="E93" s="12">
        <v>3.2071675995043502E-3</v>
      </c>
      <c r="F93" s="92">
        <f>$D93^Parameter!$D$325</f>
        <v>0.14570840284233666</v>
      </c>
      <c r="G93" s="92">
        <f>$E93^Parameter!$D$318</f>
        <v>1.601059943544008E-2</v>
      </c>
      <c r="H93" s="92">
        <f>$D93^Parameter!$D$326</f>
        <v>0.13868691411515829</v>
      </c>
      <c r="I93" s="92">
        <f>$E93^Parameter!$D$319</f>
        <v>2.5346491942523818E-2</v>
      </c>
      <c r="J93" s="92">
        <f>$D93^Parameter!$D$328</f>
        <v>0.15233117757968073</v>
      </c>
      <c r="K93" s="92">
        <f>$E93^Parameter!$D$321</f>
        <v>7.8561884679328703E-2</v>
      </c>
      <c r="L93" s="92">
        <f>$D93^Parameter!$D$329</f>
        <v>0.25085620010921117</v>
      </c>
      <c r="M93" s="92">
        <f>$E93^Parameter!$D$322</f>
        <v>5.9979053948719122E-2</v>
      </c>
      <c r="N93" s="92">
        <f>$D93^Parameter!$D$330</f>
        <v>0.13530409115850772</v>
      </c>
      <c r="O93" s="92">
        <f>$E93^Parameter!$D$323</f>
        <v>0.10056541782152932</v>
      </c>
      <c r="P93" s="92">
        <f>$D93^Parameter!$D$327</f>
        <v>9.5284492901839241E-2</v>
      </c>
      <c r="Q93" s="92">
        <f>$E93^Parameter!$D$320</f>
        <v>1.6571844986260405E-2</v>
      </c>
      <c r="R93" s="12">
        <f>$D93^EXP(Parameter!$D$96+Parameter!$D$103*(($B93/30.2*21)^(1)))</f>
        <v>4.9909330234981716E-3</v>
      </c>
      <c r="S93" s="12">
        <f>$E93^EXP(Parameter!$D$81+Parameter!$D$88*($B93/30.2*21)^(-2))</f>
        <v>2.9333960371891538E-2</v>
      </c>
      <c r="T93" s="12">
        <f>$D93^EXP(Parameter!$D$97+Parameter!$D$104*(($B93*21/30.2)^(1)))</f>
        <v>4.5796211822158511E-2</v>
      </c>
      <c r="U93" s="12">
        <f>$E93^EXP(Parameter!$D$82+Parameter!$D$89*($B93/30.2*21)^(-2))</f>
        <v>3.9880825769111276E-2</v>
      </c>
      <c r="V93" s="12">
        <f>$D93^EXP(Parameter!$D$99+Parameter!$D$106*(($B93*21/30.2)^(1)))</f>
        <v>2.7059201876751763E-2</v>
      </c>
      <c r="W93" s="12">
        <f>$E93^EXP(Parameter!$D$84+Parameter!$D$91*($B93/30.2*21)^(-2))</f>
        <v>0.10727185611515841</v>
      </c>
      <c r="X93" s="12">
        <f>$D93^EXP(Parameter!$D$100+Parameter!$D$107*(($B93*21/30.2)^(1)))</f>
        <v>1.5650316871300149E-3</v>
      </c>
      <c r="Y93" s="12">
        <f>$E93^EXP(Parameter!$D$85+Parameter!$D$92*($B93/30.2*21)^(-2))</f>
        <v>8.0918038112528887E-2</v>
      </c>
      <c r="Z93" s="12">
        <f>$D93^EXP(Parameter!$D$101+Parameter!$D$108*(($B93*21/30.2)^(1)))</f>
        <v>2.0043600225724641E-4</v>
      </c>
      <c r="AA93" s="12">
        <f>$E93^EXP(Parameter!$D$86+Parameter!$D$93*($B93/30.2*21)^(-2))</f>
        <v>0.10145399085154495</v>
      </c>
      <c r="AB93" s="12">
        <f>$D93^EXP(Parameter!$D$98+Parameter!$D$105*(($B93*21/30.2)^(1)))</f>
        <v>1.3560974343185971E-2</v>
      </c>
      <c r="AC93" s="12">
        <f>$E93^EXP(Parameter!$D$83+Parameter!$D$90*($B93/30.2*21)^(-2))</f>
        <v>1.7917768297758929E-2</v>
      </c>
      <c r="AD93" s="87">
        <f>$D93^EXP(Parameter!$D$133+Parameter!$D$140*(($B93*21/30.2)^(-0.5))+Parameter!$D$147*((LN($B93*21/30.2))))</f>
        <v>2.1504179427462985E-3</v>
      </c>
      <c r="AE93" s="12">
        <f>$E93^EXP(Parameter!$D$111+Parameter!$D$118*(($B93*21/30.2)^(-1))+Parameter!$D$125*(($B93*21/30.2)^(-0.5)))</f>
        <v>0.11984323400246645</v>
      </c>
      <c r="AF93" s="12">
        <f>$D93^EXP(Parameter!$D$134+Parameter!$D$141*(($B93*21/30.2)^(-0.5))+Parameter!$D$148*((LN($B93*21/30.2))))</f>
        <v>2.9167258443004107E-2</v>
      </c>
      <c r="AG93" s="12">
        <f>$E93^EXP(Parameter!$D$112+Parameter!$D$119*(($B93*21/30.2)^(-1))+Parameter!$D$126*(($B93*21/30.2)^(-0.5)))</f>
        <v>4.2757281729945376E-2</v>
      </c>
      <c r="AH93" s="12">
        <f>$D93^EXP(Parameter!$D$136+Parameter!$D$143*(($B93*21/30.2)^(-0.5))+Parameter!$D$150*((LN($B93*21/30.2))))</f>
        <v>4.325690404041755E-3</v>
      </c>
      <c r="AI93" s="12">
        <f>$E93^EXP(Parameter!$D$114+Parameter!$D$121*(($B93*21/30.2)^(-1))+Parameter!$D$128*(($B93*21/30.2)^(-0.5)))</f>
        <v>6.3070460067893644E-3</v>
      </c>
      <c r="AJ93" s="12">
        <f>$D93^EXP(Parameter!$D$137+Parameter!$D$144*(($B93*21/30.2)^(-0.5))+Parameter!$D$151*((LN($B93*21/30.2))))</f>
        <v>2.5945248056450086E-3</v>
      </c>
      <c r="AK93" s="12">
        <f>$E93^EXP(Parameter!$D$115+Parameter!$D$122*(($B93*21/30.2)^(-1))+Parameter!$D$129*(($B93*21/30.2)^(-0.5)))</f>
        <v>3.9692447502217669E-2</v>
      </c>
      <c r="AL93" s="12">
        <f>$D93^EXP(Parameter!$D$138+Parameter!$D$145*(($B93*21/30.2)^(-0.5))+Parameter!$D$152*((LN($B93*21/30.2))))</f>
        <v>8.9509199444725006E-8</v>
      </c>
      <c r="AM93" s="12">
        <f>$E93^EXP(Parameter!$D$116+Parameter!$D$123*(($B93*21/30.2)^(-1))+Parameter!$D$130*(($B93*21/30.2)^(-0.5)))</f>
        <v>1.7365899437526441E-3</v>
      </c>
      <c r="AN93" s="12">
        <f>$D93^EXP(Parameter!$D$135+Parameter!$D$142*(($B93*21/30.2)^(-0.5))+Parameter!$D$149*((LN($B93*21/30.2))))</f>
        <v>8.8918986381872466E-3</v>
      </c>
      <c r="AO93" s="12">
        <f>$E93^EXP(Parameter!$D$113+Parameter!$D$120*(($B93*21/30.2)^(-1))+Parameter!$D$127*(($B93*21/30.2)^(-0.5)))</f>
        <v>2.7813294805168991E-6</v>
      </c>
      <c r="AP93" s="87">
        <f>$D93^EXP(Parameter!$D$304+Parameter!$D$310*((LN($B93*21/30.2))))</f>
        <v>0.11019269793332653</v>
      </c>
      <c r="AQ93" s="88">
        <f>$E93^EXP(Parameter!$D$290+Parameter!$D$296*((LN($B93*21/30.2))))</f>
        <v>3.771518777743213E-2</v>
      </c>
      <c r="AR93" s="12">
        <f>$D93^EXP(Parameter!$D$305+Parameter!$D$311*((LN($B93*21/30.2))))</f>
        <v>0.11421768488669366</v>
      </c>
      <c r="AS93" s="88">
        <f>$E93^EXP(Parameter!$D$291+Parameter!$D$297*((LN($B93*21/30.2))))</f>
        <v>4.2789325247718633E-2</v>
      </c>
      <c r="AT93" s="12">
        <f>$D93^EXP(Parameter!$D$305+Parameter!$D$307-Parameter!$D$306+(Parameter!$D$311+Parameter!$D$313-Parameter!$D$312)*((LN($B93*21/30.2))))</f>
        <v>0.11333110249833077</v>
      </c>
      <c r="AU93" s="88">
        <f>$E93^EXP(Parameter!$D$291+Parameter!$D$293-Parameter!$D$292+(Parameter!$D$297+Parameter!$D$299-Parameter!$D$298)*((LN($B93*21/30.2))))</f>
        <v>7.5129321853439429E-2</v>
      </c>
      <c r="AV93" s="12">
        <f>$D93^EXP(Parameter!$D$308+Parameter!$D$314*((LN($B93*21/30.2))))</f>
        <v>0.16451464946011687</v>
      </c>
      <c r="AW93" s="88">
        <f>$E93^EXP(Parameter!$D$294+Parameter!$D$300*((LN($B93*21/30.2))))</f>
        <v>6.1471706231616678E-2</v>
      </c>
      <c r="AX93" s="12">
        <f>$D93^EXP(Parameter!$D$305+Parameter!$D$309-Parameter!$D$306+(Parameter!$D$311+Parameter!$D$315-Parameter!$D$312)*((LN($B93*21/30.2))))</f>
        <v>8.5198480777640903E-2</v>
      </c>
      <c r="AY93" s="88">
        <f>$E93^EXP(Parameter!$D$291+Parameter!$D$295-Parameter!$D$292+(Parameter!$D$297+Parameter!$D$301-Parameter!$D$298)*((LN($B93*21/30.2))))</f>
        <v>1.7011634527130528E-2</v>
      </c>
      <c r="AZ93" s="12">
        <f>$D93^EXP(Parameter!D$305-Parameter!D$306+(Parameter!D$311-Parameter!D$312)*((LN($B93*21/30.2))))</f>
        <v>6.249709850588054E-2</v>
      </c>
      <c r="BA93" s="88">
        <f>$E93^EXP(Parameter!$D$291-Parameter!$D$292+(Parameter!$D$297-Parameter!$D$298)*((LN($B93*21/30.2))))</f>
        <v>1.5119320597573988E-3</v>
      </c>
      <c r="BB93" s="89">
        <f>$D93^EXP(Parameter!$D$231+Parameter!$D$238)</f>
        <v>0.15324721457456456</v>
      </c>
      <c r="BC93" s="90">
        <f>$E93^EXP(Parameter!$D$216+Parameter!$D$223)</f>
        <v>2.607239485930259E-2</v>
      </c>
      <c r="BD93" s="91">
        <f>$D93^EXP(Parameter!$D$232+Parameter!$D$239)</f>
        <v>0.12869699221406145</v>
      </c>
      <c r="BE93" s="90">
        <f>$E93^EXP(Parameter!$D$217+Parameter!$D$224)</f>
        <v>3.3023264350343584E-2</v>
      </c>
      <c r="BF93" s="91">
        <f>$D93^EXP(Parameter!$D$234+Parameter!$D$241)</f>
        <v>0.14473851099064078</v>
      </c>
      <c r="BG93" s="91">
        <f>$E93^EXP(Parameter!$D$219+Parameter!$D$226)</f>
        <v>8.868423965633164E-2</v>
      </c>
      <c r="BH93" s="91">
        <f>$D93^EXP(Parameter!$D$235+Parameter!$D$242)</f>
        <v>0.22597490466228679</v>
      </c>
      <c r="BI93" s="91">
        <f>$E93^EXP(Parameter!$D$220+Parameter!$D$227)</f>
        <v>6.6190653617308776E-2</v>
      </c>
      <c r="BJ93" s="91">
        <f>$D93^EXP(Parameter!$D$236+Parameter!$D$243)</f>
        <v>0.12347541244696635</v>
      </c>
      <c r="BK93" s="91">
        <f>$E93^EXP(Parameter!$D$221+Parameter!$D$228)</f>
        <v>8.5917010493985549E-2</v>
      </c>
      <c r="BL93" s="91">
        <f>$D93^EXP(Parameter!$D$233+Parameter!$D$240)</f>
        <v>7.8902587241706124E-2</v>
      </c>
      <c r="BM93" s="91">
        <f>$E93^EXP(Parameter!$D$218+Parameter!$D$225)</f>
        <v>1.5390786320520138E-2</v>
      </c>
      <c r="BN93" s="90">
        <f>$D93^EXP(Parameter!$D$268+Parameter!$D$275)</f>
        <v>0.18506403053925491</v>
      </c>
      <c r="BO93" s="91">
        <f>$E93^EXP(Parameter!$D$246+Parameter!$D$253)</f>
        <v>1.3036688671328577E-2</v>
      </c>
      <c r="BP93" s="91">
        <f>$D93^EXP(Parameter!$D$269+Parameter!$D$276)</f>
        <v>0.14223132596671553</v>
      </c>
      <c r="BQ93" s="91">
        <f>$E93^EXP(Parameter!$D$247+Parameter!$D$254)</f>
        <v>2.3684358605642473E-2</v>
      </c>
      <c r="BR93" s="91">
        <f>$D93^EXP(Parameter!$D$271+Parameter!$D$278)</f>
        <v>0.24160192888692616</v>
      </c>
      <c r="BS93" s="91">
        <f>$E93^EXP(Parameter!$D$249+Parameter!$D$256)</f>
        <v>0.10165654726417427</v>
      </c>
      <c r="BT93" s="91">
        <f>$D93^EXP(Parameter!$D$272+Parameter!$D$279)</f>
        <v>0.3421553379411631</v>
      </c>
      <c r="BU93" s="91">
        <f>$E93^EXP(Parameter!$D$250+Parameter!$D$257)</f>
        <v>4.7109489325082576E-2</v>
      </c>
      <c r="BV93" s="91">
        <f>$D93^EXP(Parameter!$D$273+Parameter!$D$280)</f>
        <v>0.29590290634022981</v>
      </c>
      <c r="BW93" s="91">
        <f>$E93^EXP(Parameter!$D$251+Parameter!$D$258)</f>
        <v>0.10660267687500434</v>
      </c>
      <c r="BX93" s="91">
        <f>$D93^EXP(Parameter!$D$270+Parameter!$D$277)</f>
        <v>0.13028517208972035</v>
      </c>
      <c r="BY93" s="91">
        <f>$E93^EXP(Parameter!$D$248+Parameter!$D$255)</f>
        <v>2.7035859939061609E-2</v>
      </c>
      <c r="BZ93" s="90">
        <f>$D93^EXP(Parameter!$D$208)</f>
        <v>0.14642172418065921</v>
      </c>
      <c r="CA93" s="90">
        <f>$E93^EXP(Parameter!$D$200)</f>
        <v>2.0889302509227166E-2</v>
      </c>
      <c r="CB93" s="90">
        <f>$D93^EXP(Parameter!$D$209)</f>
        <v>0.12975467360070236</v>
      </c>
      <c r="CC93" s="90">
        <f>$E93^EXP(Parameter!$D$201)</f>
        <v>2.9349044944179111E-2</v>
      </c>
      <c r="CD93" s="90">
        <f>$D93^EXP(Parameter!$D$211)</f>
        <v>0.13700875234540377</v>
      </c>
      <c r="CE93" s="90">
        <f>$E93^EXP(Parameter!$D$203)</f>
        <v>7.5172927583814775E-2</v>
      </c>
      <c r="CF93" s="90">
        <f>$D93^EXP(Parameter!$D$212)</f>
        <v>0.22563888707334803</v>
      </c>
      <c r="CG93" s="90">
        <f>$E93^EXP(Parameter!$D$204)</f>
        <v>6.0088835887443487E-2</v>
      </c>
      <c r="CH93" s="91">
        <f>$D93^EXP(Parameter!$D$213)</f>
        <v>0.1201417453018702</v>
      </c>
      <c r="CI93" s="90">
        <f>$E93^EXP(Parameter!$D$205)</f>
        <v>8.6339368630114072E-2</v>
      </c>
      <c r="CJ93" s="91">
        <f>$D93^EXP(Parameter!$D$210)</f>
        <v>8.3385450492422991E-2</v>
      </c>
      <c r="CK93" s="90">
        <f>$E93^EXP(Parameter!$D$202)</f>
        <v>1.8273391939804373E-2</v>
      </c>
      <c r="CL93" s="12">
        <f>$D93^EXP(Parameter!$D$170+Parameter!$D$177*(LN($B93/30.2*21)))</f>
        <v>0.10857881235001805</v>
      </c>
      <c r="CM93" s="12">
        <f>$D93^EXP(Parameter!$D$155+Parameter!$D$162*(LN($B93/30.2*21)))</f>
        <v>0.39978941593769113</v>
      </c>
      <c r="CN93" s="12">
        <f>$D93^EXP(Parameter!$D$171+Parameter!$D$178*(LN($B93/30.2*21)))</f>
        <v>0.10846105997522562</v>
      </c>
      <c r="CO93" s="12">
        <f>$D93^EXP(Parameter!$D$156+Parameter!$D$163*(LN($B93/30.2*21)))</f>
        <v>0.36955823117115089</v>
      </c>
      <c r="CP93" s="12">
        <f>$D93^EXP(Parameter!$D$173+Parameter!$D$180*(LN($B93/30.2*21)))</f>
        <v>0.10311283159170029</v>
      </c>
      <c r="CQ93" s="12">
        <f>$D93^EXP(Parameter!$D$158+Parameter!$D$165*(LN($B93/30.2*21)))</f>
        <v>0.40306373400314627</v>
      </c>
      <c r="CR93" s="12">
        <f>$D93^EXP(Parameter!$D$174+Parameter!$D$181*(LN($B93/30.2*21)))</f>
        <v>0.12329858828722692</v>
      </c>
      <c r="CS93" s="12">
        <f>$D93^EXP(Parameter!$D$159+Parameter!$D$166*(LN($B93/30.2*21)))</f>
        <v>0.42874644001857115</v>
      </c>
      <c r="CT93" s="12">
        <f>$D93^EXP(Parameter!$D$175+Parameter!$D$182*(LN($B93/30.2*21)))</f>
        <v>4.9220471005882109E-2</v>
      </c>
      <c r="CU93" s="12">
        <f>$D93^EXP(Parameter!$D$160+Parameter!$D$167*(LN($B93/30.2*21)))</f>
        <v>0.23004242339105346</v>
      </c>
      <c r="CV93" s="12">
        <f>$D93^EXP(Parameter!$D$172+Parameter!$D$179*(LN($B93/30.2*21)))</f>
        <v>4.773895399874481E-2</v>
      </c>
      <c r="CW93" s="41">
        <f>$D93^EXP(Parameter!$D$157+Parameter!$D$164*(LN($B93/30.2*21)))</f>
        <v>3.1573452291232401E-2</v>
      </c>
      <c r="CX93" s="12">
        <f t="shared" si="9"/>
        <v>4.9909330234981716E-3</v>
      </c>
      <c r="CY93" s="85">
        <v>3.18579231333187E-2</v>
      </c>
      <c r="CZ93" s="12">
        <f t="shared" si="10"/>
        <v>4.5796211822158511E-2</v>
      </c>
      <c r="DA93" s="85">
        <v>5.0398101901012599E-2</v>
      </c>
      <c r="DB93" s="12">
        <f t="shared" si="11"/>
        <v>2.7059201876751763E-2</v>
      </c>
      <c r="DC93" s="41">
        <v>2.3039078745819001E-2</v>
      </c>
      <c r="DD93" s="12">
        <f t="shared" si="12"/>
        <v>1.5650316871300149E-3</v>
      </c>
      <c r="DE93" s="85">
        <v>3.1782222207059903E-2</v>
      </c>
      <c r="DF93" s="12">
        <f t="shared" si="13"/>
        <v>2.0043600225724641E-4</v>
      </c>
      <c r="DG93" s="41">
        <v>3.20605960491116E-3</v>
      </c>
      <c r="DH93" s="12">
        <f t="shared" si="14"/>
        <v>1.3560974343185971E-2</v>
      </c>
      <c r="DI93" s="41">
        <v>3.1300433206250902E-3</v>
      </c>
      <c r="DJ93" s="46">
        <v>88</v>
      </c>
      <c r="DK93" s="44">
        <v>2.26825650367135E-3</v>
      </c>
      <c r="DL93" s="44">
        <v>5.3178862910797696E-3</v>
      </c>
      <c r="DM93" s="44">
        <v>9.8196156450668405E-3</v>
      </c>
      <c r="DN93" s="44">
        <v>7.7036426504988303E-3</v>
      </c>
      <c r="DO93" s="44">
        <v>2.24976042744373E-2</v>
      </c>
      <c r="DP93" s="44">
        <v>1.8707549805882299E-2</v>
      </c>
      <c r="DQ93" s="44">
        <v>2.4552388045476301E-2</v>
      </c>
      <c r="DR93" s="45">
        <v>8.6817658086317001E-2</v>
      </c>
      <c r="DS93" s="45">
        <v>0.12747974949614199</v>
      </c>
      <c r="DT93" s="45">
        <v>0.116992629677314</v>
      </c>
      <c r="DU93" s="45">
        <v>9.0168082311619893E-2</v>
      </c>
      <c r="DV93" s="45">
        <v>0.122934910890032</v>
      </c>
      <c r="DW93" s="45">
        <v>0.180301553299059</v>
      </c>
      <c r="DX93" s="45">
        <v>0.103187649904409</v>
      </c>
    </row>
    <row r="94" spans="1:128">
      <c r="A94" s="43">
        <f t="shared" si="8"/>
        <v>6.3643835616438356</v>
      </c>
      <c r="B94" s="18">
        <v>90</v>
      </c>
      <c r="C94" s="12">
        <v>1958</v>
      </c>
      <c r="D94" s="12">
        <v>8.3191720161624697E-2</v>
      </c>
      <c r="E94" s="12">
        <v>3.0898196574600701E-3</v>
      </c>
      <c r="F94" s="92">
        <f>$D94^Parameter!$D$325</f>
        <v>0.14376808282535411</v>
      </c>
      <c r="G94" s="92">
        <f>$E94^Parameter!$D$318</f>
        <v>1.5586616677893758E-2</v>
      </c>
      <c r="H94" s="92">
        <f>$D94^Parameter!$D$326</f>
        <v>0.13679306593113508</v>
      </c>
      <c r="I94" s="92">
        <f>$E94^Parameter!$D$319</f>
        <v>2.4748974282522838E-2</v>
      </c>
      <c r="J94" s="92">
        <f>$D94^Parameter!$D$328</f>
        <v>0.15034917158285901</v>
      </c>
      <c r="K94" s="92">
        <f>$E94^Parameter!$D$321</f>
        <v>7.7275242640759814E-2</v>
      </c>
      <c r="L94" s="92">
        <f>$D94^Parameter!$D$329</f>
        <v>0.24845335087580445</v>
      </c>
      <c r="M94" s="92">
        <f>$E94^Parameter!$D$322</f>
        <v>5.8893482329172492E-2</v>
      </c>
      <c r="N94" s="92">
        <f>$D94^Parameter!$D$330</f>
        <v>0.13343350204674884</v>
      </c>
      <c r="O94" s="92">
        <f>$E94^Parameter!$D$323</f>
        <v>9.9077092355587468E-2</v>
      </c>
      <c r="P94" s="92">
        <f>$D94^Parameter!$D$327</f>
        <v>9.3738124361535169E-2</v>
      </c>
      <c r="Q94" s="92">
        <f>$E94^Parameter!$D$320</f>
        <v>1.6136608265203179E-2</v>
      </c>
      <c r="R94" s="12">
        <f>$D94^EXP(Parameter!$D$96+Parameter!$D$103*(($B94/30.2*21)^(1)))</f>
        <v>4.4637630673810486E-3</v>
      </c>
      <c r="S94" s="12">
        <f>$E94^EXP(Parameter!$D$81+Parameter!$D$88*($B94/30.2*21)^(-2))</f>
        <v>2.8669947901720717E-2</v>
      </c>
      <c r="T94" s="12">
        <f>$D94^EXP(Parameter!$D$97+Parameter!$D$104*(($B94*21/30.2)^(1)))</f>
        <v>4.4054120468236292E-2</v>
      </c>
      <c r="U94" s="12">
        <f>$E94^EXP(Parameter!$D$82+Parameter!$D$89*($B94/30.2*21)^(-2))</f>
        <v>3.90556607839724E-2</v>
      </c>
      <c r="V94" s="12">
        <f>$D94^EXP(Parameter!$D$99+Parameter!$D$106*(($B94*21/30.2)^(1)))</f>
        <v>2.5596256350814212E-2</v>
      </c>
      <c r="W94" s="12">
        <f>$E94^EXP(Parameter!$D$84+Parameter!$D$91*($B94/30.2*21)^(-2))</f>
        <v>0.10572963011756732</v>
      </c>
      <c r="X94" s="12">
        <f>$D94^EXP(Parameter!$D$100+Parameter!$D$107*(($B94*21/30.2)^(1)))</f>
        <v>1.3045056170911693E-3</v>
      </c>
      <c r="Y94" s="12">
        <f>$E94^EXP(Parameter!$D$85+Parameter!$D$92*($B94/30.2*21)^(-2))</f>
        <v>7.9608657220487086E-2</v>
      </c>
      <c r="Z94" s="12">
        <f>$D94^EXP(Parameter!$D$101+Parameter!$D$108*(($B94*21/30.2)^(1)))</f>
        <v>1.5959702985790251E-4</v>
      </c>
      <c r="AA94" s="12">
        <f>$E94^EXP(Parameter!$D$86+Parameter!$D$93*($B94/30.2*21)^(-2))</f>
        <v>9.9957571875011544E-2</v>
      </c>
      <c r="AB94" s="12">
        <f>$D94^EXP(Parameter!$D$98+Parameter!$D$105*(($B94*21/30.2)^(1)))</f>
        <v>1.2730662341298393E-2</v>
      </c>
      <c r="AC94" s="12">
        <f>$E94^EXP(Parameter!$D$83+Parameter!$D$90*($B94/30.2*21)^(-2))</f>
        <v>1.7455870212726189E-2</v>
      </c>
      <c r="AD94" s="87">
        <f>$D94^EXP(Parameter!$D$133+Parameter!$D$140*(($B94*21/30.2)^(-0.5))+Parameter!$D$147*((LN($B94*21/30.2))))</f>
        <v>1.9266139931926468E-3</v>
      </c>
      <c r="AE94" s="12">
        <f>$E94^EXP(Parameter!$D$111+Parameter!$D$118*(($B94*21/30.2)^(-1))+Parameter!$D$125*(($B94*21/30.2)^(-0.5)))</f>
        <v>0.1187576362365467</v>
      </c>
      <c r="AF94" s="12">
        <f>$D94^EXP(Parameter!$D$134+Parameter!$D$141*(($B94*21/30.2)^(-0.5))+Parameter!$D$148*((LN($B94*21/30.2))))</f>
        <v>2.799849331353492E-2</v>
      </c>
      <c r="AG94" s="12">
        <f>$E94^EXP(Parameter!$D$112+Parameter!$D$119*(($B94*21/30.2)^(-1))+Parameter!$D$126*(($B94*21/30.2)^(-0.5)))</f>
        <v>4.1918372523495E-2</v>
      </c>
      <c r="AH94" s="12">
        <f>$D94^EXP(Parameter!$D$136+Parameter!$D$143*(($B94*21/30.2)^(-0.5))+Parameter!$D$150*((LN($B94*21/30.2))))</f>
        <v>3.9487694254972464E-3</v>
      </c>
      <c r="AI94" s="12">
        <f>$E94^EXP(Parameter!$D$114+Parameter!$D$121*(($B94*21/30.2)^(-1))+Parameter!$D$128*(($B94*21/30.2)^(-0.5)))</f>
        <v>6.005917579353065E-3</v>
      </c>
      <c r="AJ94" s="12">
        <f>$D94^EXP(Parameter!$D$137+Parameter!$D$144*(($B94*21/30.2)^(-0.5))+Parameter!$D$151*((LN($B94*21/30.2))))</f>
        <v>2.3047785255518923E-3</v>
      </c>
      <c r="AK94" s="12">
        <f>$E94^EXP(Parameter!$D$115+Parameter!$D$122*(($B94*21/30.2)^(-1))+Parameter!$D$129*(($B94*21/30.2)^(-0.5)))</f>
        <v>3.8780571782575622E-2</v>
      </c>
      <c r="AL94" s="12">
        <f>$D94^EXP(Parameter!$D$138+Parameter!$D$145*(($B94*21/30.2)^(-0.5))+Parameter!$D$152*((LN($B94*21/30.2))))</f>
        <v>5.9510907382819475E-8</v>
      </c>
      <c r="AM94" s="12">
        <f>$E94^EXP(Parameter!$D$116+Parameter!$D$123*(($B94*21/30.2)^(-1))+Parameter!$D$130*(($B94*21/30.2)^(-0.5)))</f>
        <v>1.631022595652475E-3</v>
      </c>
      <c r="AN94" s="12">
        <f>$D94^EXP(Parameter!$D$135+Parameter!$D$142*(($B94*21/30.2)^(-0.5))+Parameter!$D$149*((LN($B94*21/30.2))))</f>
        <v>8.3998718539479243E-3</v>
      </c>
      <c r="AO94" s="12">
        <f>$E94^EXP(Parameter!$D$113+Parameter!$D$120*(($B94*21/30.2)^(-1))+Parameter!$D$127*(($B94*21/30.2)^(-0.5)))</f>
        <v>2.4296958570209716E-6</v>
      </c>
      <c r="AP94" s="87">
        <f>$D94^EXP(Parameter!$D$304+Parameter!$D$310*((LN($B94*21/30.2))))</f>
        <v>0.1081720270161453</v>
      </c>
      <c r="AQ94" s="88">
        <f>$E94^EXP(Parameter!$D$290+Parameter!$D$296*((LN($B94*21/30.2))))</f>
        <v>3.7116000747084023E-2</v>
      </c>
      <c r="AR94" s="12">
        <f>$D94^EXP(Parameter!$D$305+Parameter!$D$311*((LN($B94*21/30.2))))</f>
        <v>0.11237248548456413</v>
      </c>
      <c r="AS94" s="88">
        <f>$E94^EXP(Parameter!$D$291+Parameter!$D$297*((LN($B94*21/30.2))))</f>
        <v>4.20019701243948E-2</v>
      </c>
      <c r="AT94" s="12">
        <f>$D94^EXP(Parameter!$D$305+Parameter!$D$307-Parameter!$D$306+(Parameter!$D$311+Parameter!$D$313-Parameter!$D$312)*((LN($B94*21/30.2))))</f>
        <v>0.11139120291428847</v>
      </c>
      <c r="AU94" s="88">
        <f>$E94^EXP(Parameter!$D$291+Parameter!$D$293-Parameter!$D$292+(Parameter!$D$297+Parameter!$D$299-Parameter!$D$298)*((LN($B94*21/30.2))))</f>
        <v>7.3808259292758346E-2</v>
      </c>
      <c r="AV94" s="12">
        <f>$D94^EXP(Parameter!$D$308+Parameter!$D$314*((LN($B94*21/30.2))))</f>
        <v>0.16184405417779718</v>
      </c>
      <c r="AW94" s="88">
        <f>$E94^EXP(Parameter!$D$294+Parameter!$D$300*((LN($B94*21/30.2))))</f>
        <v>6.0384921759102095E-2</v>
      </c>
      <c r="AX94" s="12">
        <f>$D94^EXP(Parameter!$D$305+Parameter!$D$309-Parameter!$D$306+(Parameter!$D$311+Parameter!$D$315-Parameter!$D$312)*((LN($B94*21/30.2))))</f>
        <v>8.3408112963744355E-2</v>
      </c>
      <c r="AY94" s="88">
        <f>$E94^EXP(Parameter!$D$291+Parameter!$D$295-Parameter!$D$292+(Parameter!$D$297+Parameter!$D$301-Parameter!$D$298)*((LN($B94*21/30.2))))</f>
        <v>1.6307120614404792E-2</v>
      </c>
      <c r="AZ94" s="12">
        <f>$D94^EXP(Parameter!D$305-Parameter!D$306+(Parameter!D$311-Parameter!D$312)*((LN($B94*21/30.2))))</f>
        <v>6.1093467447076541E-2</v>
      </c>
      <c r="BA94" s="88">
        <f>$E94^EXP(Parameter!$D$291-Parameter!$D$292+(Parameter!$D$297-Parameter!$D$298)*((LN($B94*21/30.2))))</f>
        <v>1.4204867595641855E-3</v>
      </c>
      <c r="BB94" s="89">
        <f>$D94^EXP(Parameter!$D$231+Parameter!$D$238)</f>
        <v>0.15125960151388171</v>
      </c>
      <c r="BC94" s="90">
        <f>$E94^EXP(Parameter!$D$216+Parameter!$D$223)</f>
        <v>2.546243144610907E-2</v>
      </c>
      <c r="BD94" s="91">
        <f>$D94^EXP(Parameter!$D$232+Parameter!$D$239)</f>
        <v>0.1268735307384937</v>
      </c>
      <c r="BE94" s="90">
        <f>$E94^EXP(Parameter!$D$217+Parameter!$D$224)</f>
        <v>3.2300199931489096E-2</v>
      </c>
      <c r="BF94" s="91">
        <f>$D94^EXP(Parameter!$D$234+Parameter!$D$241)</f>
        <v>0.14280446835017888</v>
      </c>
      <c r="BG94" s="91">
        <f>$E94^EXP(Parameter!$D$219+Parameter!$D$226)</f>
        <v>8.7300473193336822E-2</v>
      </c>
      <c r="BH94" s="91">
        <f>$D94^EXP(Parameter!$D$235+Parameter!$D$242)</f>
        <v>0.22364773010755826</v>
      </c>
      <c r="BI94" s="91">
        <f>$E94^EXP(Parameter!$D$220+Parameter!$D$227)</f>
        <v>6.5034244835173255E-2</v>
      </c>
      <c r="BJ94" s="91">
        <f>$D94^EXP(Parameter!$D$236+Parameter!$D$243)</f>
        <v>0.12169084846550791</v>
      </c>
      <c r="BK94" s="91">
        <f>$E94^EXP(Parameter!$D$221+Parameter!$D$228)</f>
        <v>8.4559019863722273E-2</v>
      </c>
      <c r="BL94" s="91">
        <f>$D94^EXP(Parameter!$D$233+Parameter!$D$240)</f>
        <v>7.7520227713608614E-2</v>
      </c>
      <c r="BM94" s="91">
        <f>$E94^EXP(Parameter!$D$218+Parameter!$D$225)</f>
        <v>1.4979377524206255E-2</v>
      </c>
      <c r="BN94" s="90">
        <f>$D94^EXP(Parameter!$D$268+Parameter!$D$275)</f>
        <v>0.18290374789014496</v>
      </c>
      <c r="BO94" s="91">
        <f>$E94^EXP(Parameter!$D$246+Parameter!$D$253)</f>
        <v>1.2674541889145E-2</v>
      </c>
      <c r="BP94" s="91">
        <f>$D94^EXP(Parameter!$D$269+Parameter!$D$276)</f>
        <v>0.14031371941867715</v>
      </c>
      <c r="BQ94" s="91">
        <f>$E94^EXP(Parameter!$D$247+Parameter!$D$254)</f>
        <v>2.3115844452668691E-2</v>
      </c>
      <c r="BR94" s="91">
        <f>$D94^EXP(Parameter!$D$271+Parameter!$D$278)</f>
        <v>0.23922512971316306</v>
      </c>
      <c r="BS94" s="91">
        <f>$E94^EXP(Parameter!$D$249+Parameter!$D$256)</f>
        <v>0.10015908954150214</v>
      </c>
      <c r="BT94" s="91">
        <f>$D94^EXP(Parameter!$D$272+Parameter!$D$279)</f>
        <v>0.33961083002981196</v>
      </c>
      <c r="BU94" s="91">
        <f>$E94^EXP(Parameter!$D$250+Parameter!$D$257)</f>
        <v>4.6184382237405584E-2</v>
      </c>
      <c r="BV94" s="91">
        <f>$D94^EXP(Parameter!$D$273+Parameter!$D$280)</f>
        <v>0.29340563397890501</v>
      </c>
      <c r="BW94" s="91">
        <f>$E94^EXP(Parameter!$D$251+Parameter!$D$258)</f>
        <v>0.10506475616955878</v>
      </c>
      <c r="BX94" s="91">
        <f>$D94^EXP(Parameter!$D$270+Parameter!$D$277)</f>
        <v>0.1284501727520693</v>
      </c>
      <c r="BY94" s="91">
        <f>$E94^EXP(Parameter!$D$248+Parameter!$D$255)</f>
        <v>2.6409576320010706E-2</v>
      </c>
      <c r="BZ94" s="90">
        <f>$D94^EXP(Parameter!$D$208)</f>
        <v>0.1444768158817839</v>
      </c>
      <c r="CA94" s="90">
        <f>$E94^EXP(Parameter!$D$200)</f>
        <v>2.03712675984466E-2</v>
      </c>
      <c r="CB94" s="90">
        <f>$D94^EXP(Parameter!$D$209)</f>
        <v>0.1279235132865589</v>
      </c>
      <c r="CC94" s="90">
        <f>$E94^EXP(Parameter!$D$201)</f>
        <v>2.8684458715448224E-2</v>
      </c>
      <c r="CD94" s="90">
        <f>$D94^EXP(Parameter!$D$211)</f>
        <v>0.13512637042952316</v>
      </c>
      <c r="CE94" s="90">
        <f>$E94^EXP(Parameter!$D$203)</f>
        <v>7.3920626097141826E-2</v>
      </c>
      <c r="CF94" s="90">
        <f>$D94^EXP(Parameter!$D$212)</f>
        <v>0.22331286010226931</v>
      </c>
      <c r="CG94" s="90">
        <f>$E94^EXP(Parameter!$D$204)</f>
        <v>5.9001977679122318E-2</v>
      </c>
      <c r="CH94" s="91">
        <f>$D94^EXP(Parameter!$D$213)</f>
        <v>0.11838280889279691</v>
      </c>
      <c r="CI94" s="90">
        <f>$E94^EXP(Parameter!$D$205)</f>
        <v>8.4977407259863441E-2</v>
      </c>
      <c r="CJ94" s="91">
        <f>$D94^EXP(Parameter!$D$210)</f>
        <v>8.1956066744586442E-2</v>
      </c>
      <c r="CK94" s="90">
        <f>$E94^EXP(Parameter!$D$202)</f>
        <v>1.780475935149076E-2</v>
      </c>
      <c r="CL94" s="12">
        <f>$D94^EXP(Parameter!$D$170+Parameter!$D$177*(LN($B94/30.2*21)))</f>
        <v>0.10670829576053732</v>
      </c>
      <c r="CM94" s="12">
        <f>$D94^EXP(Parameter!$D$155+Parameter!$D$162*(LN($B94/30.2*21)))</f>
        <v>0.39828716807839409</v>
      </c>
      <c r="CN94" s="12">
        <f>$D94^EXP(Parameter!$D$171+Parameter!$D$178*(LN($B94/30.2*21)))</f>
        <v>0.10668767770285058</v>
      </c>
      <c r="CO94" s="12">
        <f>$D94^EXP(Parameter!$D$156+Parameter!$D$163*(LN($B94/30.2*21)))</f>
        <v>0.36761502204333035</v>
      </c>
      <c r="CP94" s="12">
        <f>$D94^EXP(Parameter!$D$173+Parameter!$D$180*(LN($B94/30.2*21)))</f>
        <v>0.10131625353076953</v>
      </c>
      <c r="CQ94" s="12">
        <f>$D94^EXP(Parameter!$D$158+Parameter!$D$165*(LN($B94/30.2*21)))</f>
        <v>0.40074381237819939</v>
      </c>
      <c r="CR94" s="12">
        <f>$D94^EXP(Parameter!$D$174+Parameter!$D$181*(LN($B94/30.2*21)))</f>
        <v>0.12097513906155014</v>
      </c>
      <c r="CS94" s="12">
        <f>$D94^EXP(Parameter!$D$159+Parameter!$D$166*(LN($B94/30.2*21)))</f>
        <v>0.42678303470905965</v>
      </c>
      <c r="CT94" s="12">
        <f>$D94^EXP(Parameter!$D$175+Parameter!$D$182*(LN($B94/30.2*21)))</f>
        <v>4.7881819221155072E-2</v>
      </c>
      <c r="CU94" s="12">
        <f>$D94^EXP(Parameter!$D$160+Parameter!$D$167*(LN($B94/30.2*21)))</f>
        <v>0.22701303452116492</v>
      </c>
      <c r="CV94" s="12">
        <f>$D94^EXP(Parameter!$D$172+Parameter!$D$179*(LN($B94/30.2*21)))</f>
        <v>4.6566287213308785E-2</v>
      </c>
      <c r="CW94" s="41">
        <f>$D94^EXP(Parameter!$D$157+Parameter!$D$164*(LN($B94/30.2*21)))</f>
        <v>3.0480624221263023E-2</v>
      </c>
      <c r="CX94" s="12">
        <f t="shared" si="9"/>
        <v>4.4637630673810486E-3</v>
      </c>
      <c r="CY94" s="85">
        <v>3.12923901007406E-2</v>
      </c>
      <c r="CZ94" s="12">
        <f t="shared" si="10"/>
        <v>4.4054120468236292E-2</v>
      </c>
      <c r="DA94" s="85">
        <v>4.9544420721355599E-2</v>
      </c>
      <c r="DB94" s="12">
        <f t="shared" si="11"/>
        <v>2.5596256350814212E-2</v>
      </c>
      <c r="DC94" s="41">
        <v>2.19531809133077E-2</v>
      </c>
      <c r="DD94" s="12">
        <f t="shared" si="12"/>
        <v>1.3045056170911693E-3</v>
      </c>
      <c r="DE94" s="85">
        <v>3.0746144797571599E-2</v>
      </c>
      <c r="DF94" s="12">
        <f t="shared" si="13"/>
        <v>1.5959702985790251E-4</v>
      </c>
      <c r="DG94" s="41">
        <v>3.0801174408976299E-3</v>
      </c>
      <c r="DH94" s="12">
        <f t="shared" si="14"/>
        <v>1.2730662341298393E-2</v>
      </c>
      <c r="DI94" s="41">
        <v>3.0219650296398801E-3</v>
      </c>
      <c r="DJ94" s="46">
        <v>89</v>
      </c>
      <c r="DK94" s="44">
        <v>2.1738054665215701E-3</v>
      </c>
      <c r="DL94" s="44">
        <v>5.1162120817773698E-3</v>
      </c>
      <c r="DM94" s="44">
        <v>9.4750768078760705E-3</v>
      </c>
      <c r="DN94" s="44">
        <v>7.4245592103534498E-3</v>
      </c>
      <c r="DO94" s="44">
        <v>2.1800564545415801E-2</v>
      </c>
      <c r="DP94" s="44">
        <v>1.8110280416929699E-2</v>
      </c>
      <c r="DQ94" s="44">
        <v>2.3802830279217299E-2</v>
      </c>
      <c r="DR94" s="45">
        <v>8.5361316729680406E-2</v>
      </c>
      <c r="DS94" s="45">
        <v>0.125551670532972</v>
      </c>
      <c r="DT94" s="45">
        <v>0.115178566284864</v>
      </c>
      <c r="DU94" s="45">
        <v>8.8669659634516895E-2</v>
      </c>
      <c r="DV94" s="45">
        <v>0.12105563806139299</v>
      </c>
      <c r="DW94" s="45">
        <v>0.177867548559238</v>
      </c>
      <c r="DX94" s="45">
        <v>0.10153148854348901</v>
      </c>
    </row>
    <row r="95" spans="1:128">
      <c r="A95" s="43">
        <f t="shared" si="8"/>
        <v>6.4246575342465757</v>
      </c>
      <c r="B95" s="18">
        <v>91</v>
      </c>
      <c r="C95" s="12">
        <v>1980</v>
      </c>
      <c r="D95" s="12">
        <v>8.1783814840737296E-2</v>
      </c>
      <c r="E95" s="12">
        <v>2.9775919169719302E-3</v>
      </c>
      <c r="F95" s="92">
        <f>$D95^Parameter!$D$325</f>
        <v>0.14186672539191561</v>
      </c>
      <c r="G95" s="92">
        <f>$E95^Parameter!$D$318</f>
        <v>1.5176894923711869E-2</v>
      </c>
      <c r="H95" s="92">
        <f>$D95^Parameter!$D$326</f>
        <v>0.13493788277509314</v>
      </c>
      <c r="I95" s="92">
        <f>$E95^Parameter!$D$319</f>
        <v>2.4169836533622469E-2</v>
      </c>
      <c r="J95" s="92">
        <f>$D95^Parameter!$D$328</f>
        <v>0.14840636636126359</v>
      </c>
      <c r="K95" s="92">
        <f>$E95^Parameter!$D$321</f>
        <v>7.6019021181644233E-2</v>
      </c>
      <c r="L95" s="92">
        <f>$D95^Parameter!$D$329</f>
        <v>0.24608986280009226</v>
      </c>
      <c r="M95" s="92">
        <f>$E95^Parameter!$D$322</f>
        <v>5.7835425710878935E-2</v>
      </c>
      <c r="N95" s="92">
        <f>$D95^Parameter!$D$330</f>
        <v>0.13160141693019284</v>
      </c>
      <c r="O95" s="92">
        <f>$E95^Parameter!$D$323</f>
        <v>9.7621633571756433E-2</v>
      </c>
      <c r="P95" s="92">
        <f>$D95^Parameter!$D$327</f>
        <v>9.222726525896241E-2</v>
      </c>
      <c r="Q95" s="92">
        <f>$E95^Parameter!$D$320</f>
        <v>1.5715917352727992E-2</v>
      </c>
      <c r="R95" s="12">
        <f>$D95^EXP(Parameter!$D$96+Parameter!$D$103*(($B95/30.2*21)^(1)))</f>
        <v>3.9849948203925598E-3</v>
      </c>
      <c r="S95" s="12">
        <f>$E95^EXP(Parameter!$D$81+Parameter!$D$88*($B95/30.2*21)^(-2))</f>
        <v>2.8025740907426436E-2</v>
      </c>
      <c r="T95" s="12">
        <f>$D95^EXP(Parameter!$D$97+Parameter!$D$104*(($B95*21/30.2)^(1)))</f>
        <v>4.2370375769916459E-2</v>
      </c>
      <c r="U95" s="12">
        <f>$E95^EXP(Parameter!$D$82+Parameter!$D$89*($B95/30.2*21)^(-2))</f>
        <v>3.8253522325725077E-2</v>
      </c>
      <c r="V95" s="12">
        <f>$D95^EXP(Parameter!$D$99+Parameter!$D$106*(($B95*21/30.2)^(1)))</f>
        <v>2.4200259840213869E-2</v>
      </c>
      <c r="W95" s="12">
        <f>$E95^EXP(Parameter!$D$84+Parameter!$D$91*($B95/30.2*21)^(-2))</f>
        <v>0.10422080304449244</v>
      </c>
      <c r="X95" s="12">
        <f>$D95^EXP(Parameter!$D$100+Parameter!$D$107*(($B95*21/30.2)^(1)))</f>
        <v>1.0824853544200168E-3</v>
      </c>
      <c r="Y95" s="12">
        <f>$E95^EXP(Parameter!$D$85+Parameter!$D$92*($B95/30.2*21)^(-2))</f>
        <v>7.8329973633602556E-2</v>
      </c>
      <c r="Z95" s="12">
        <f>$D95^EXP(Parameter!$D$101+Parameter!$D$108*(($B95*21/30.2)^(1)))</f>
        <v>1.2641455949578527E-4</v>
      </c>
      <c r="AA95" s="12">
        <f>$E95^EXP(Parameter!$D$86+Parameter!$D$93*($B95/30.2*21)^(-2))</f>
        <v>9.8494132717616756E-2</v>
      </c>
      <c r="AB95" s="12">
        <f>$D95^EXP(Parameter!$D$98+Parameter!$D$105*(($B95*21/30.2)^(1)))</f>
        <v>1.1945131240190081E-2</v>
      </c>
      <c r="AC95" s="12">
        <f>$E95^EXP(Parameter!$D$83+Parameter!$D$90*($B95/30.2*21)^(-2))</f>
        <v>1.7009189455150165E-2</v>
      </c>
      <c r="AD95" s="87">
        <f>$D95^EXP(Parameter!$D$133+Parameter!$D$140*(($B95*21/30.2)^(-0.5))+Parameter!$D$147*((LN($B95*21/30.2))))</f>
        <v>1.724802443723414E-3</v>
      </c>
      <c r="AE95" s="12">
        <f>$E95^EXP(Parameter!$D$111+Parameter!$D$118*(($B95*21/30.2)^(-1))+Parameter!$D$125*(($B95*21/30.2)^(-0.5)))</f>
        <v>0.11769127060568964</v>
      </c>
      <c r="AF95" s="12">
        <f>$D95^EXP(Parameter!$D$134+Parameter!$D$141*(($B95*21/30.2)^(-0.5))+Parameter!$D$148*((LN($B95*21/30.2))))</f>
        <v>2.6877135876538383E-2</v>
      </c>
      <c r="AG95" s="12">
        <f>$E95^EXP(Parameter!$D$112+Parameter!$D$119*(($B95*21/30.2)^(-1))+Parameter!$D$126*(($B95*21/30.2)^(-0.5)))</f>
        <v>4.1102084262914895E-2</v>
      </c>
      <c r="AH95" s="12">
        <f>$D95^EXP(Parameter!$D$136+Parameter!$D$143*(($B95*21/30.2)^(-0.5))+Parameter!$D$150*((LN($B95*21/30.2))))</f>
        <v>3.6028535294617917E-3</v>
      </c>
      <c r="AI95" s="12">
        <f>$E95^EXP(Parameter!$D$114+Parameter!$D$121*(($B95*21/30.2)^(-1))+Parameter!$D$128*(($B95*21/30.2)^(-0.5)))</f>
        <v>5.7204853032154597E-3</v>
      </c>
      <c r="AJ95" s="12">
        <f>$D95^EXP(Parameter!$D$137+Parameter!$D$144*(($B95*21/30.2)^(-0.5))+Parameter!$D$151*((LN($B95*21/30.2))))</f>
        <v>2.04523988129346E-3</v>
      </c>
      <c r="AK95" s="12">
        <f>$E95^EXP(Parameter!$D$115+Parameter!$D$122*(($B95*21/30.2)^(-1))+Parameter!$D$129*(($B95*21/30.2)^(-0.5)))</f>
        <v>3.7895658923695535E-2</v>
      </c>
      <c r="AL95" s="12">
        <f>$D95^EXP(Parameter!$D$138+Parameter!$D$145*(($B95*21/30.2)^(-0.5))+Parameter!$D$152*((LN($B95*21/30.2))))</f>
        <v>3.933359025546494E-8</v>
      </c>
      <c r="AM95" s="12">
        <f>$E95^EXP(Parameter!$D$116+Parameter!$D$123*(($B95*21/30.2)^(-1))+Parameter!$D$130*(($B95*21/30.2)^(-0.5)))</f>
        <v>1.5323283284608866E-3</v>
      </c>
      <c r="AN95" s="12">
        <f>$D95^EXP(Parameter!$D$135+Parameter!$D$142*(($B95*21/30.2)^(-0.5))+Parameter!$D$149*((LN($B95*21/30.2))))</f>
        <v>7.9351140521708285E-3</v>
      </c>
      <c r="AO95" s="12">
        <f>$E95^EXP(Parameter!$D$113+Parameter!$D$120*(($B95*21/30.2)^(-1))+Parameter!$D$127*(($B95*21/30.2)^(-0.5)))</f>
        <v>2.1236772776042946E-6</v>
      </c>
      <c r="AP95" s="87">
        <f>$D95^EXP(Parameter!$D$304+Parameter!$D$310*((LN($B95*21/30.2))))</f>
        <v>0.10619831533676997</v>
      </c>
      <c r="AQ95" s="88">
        <f>$E95^EXP(Parameter!$D$290+Parameter!$D$296*((LN($B95*21/30.2))))</f>
        <v>3.6532141515303838E-2</v>
      </c>
      <c r="AR95" s="12">
        <f>$D95^EXP(Parameter!$D$305+Parameter!$D$311*((LN($B95*21/30.2))))</f>
        <v>0.11056820557062144</v>
      </c>
      <c r="AS95" s="88">
        <f>$E95^EXP(Parameter!$D$291+Parameter!$D$297*((LN($B95*21/30.2))))</f>
        <v>4.1235470118653833E-2</v>
      </c>
      <c r="AT95" s="12">
        <f>$D95^EXP(Parameter!$D$305+Parameter!$D$307-Parameter!$D$306+(Parameter!$D$311+Parameter!$D$313-Parameter!$D$312)*((LN($B95*21/30.2))))</f>
        <v>0.10949513836098321</v>
      </c>
      <c r="AU95" s="88">
        <f>$E95^EXP(Parameter!$D$291+Parameter!$D$293-Parameter!$D$292+(Parameter!$D$297+Parameter!$D$299-Parameter!$D$298)*((LN($B95*21/30.2))))</f>
        <v>7.2519362496753684E-2</v>
      </c>
      <c r="AV95" s="12">
        <f>$D95^EXP(Parameter!$D$308+Parameter!$D$314*((LN($B95*21/30.2))))</f>
        <v>0.15922778027232223</v>
      </c>
      <c r="AW95" s="88">
        <f>$E95^EXP(Parameter!$D$294+Parameter!$D$300*((LN($B95*21/30.2))))</f>
        <v>5.9325375458335133E-2</v>
      </c>
      <c r="AX95" s="12">
        <f>$D95^EXP(Parameter!$D$305+Parameter!$D$309-Parameter!$D$306+(Parameter!$D$311+Parameter!$D$315-Parameter!$D$312)*((LN($B95*21/30.2))))</f>
        <v>8.1663609584308849E-2</v>
      </c>
      <c r="AY95" s="88">
        <f>$E95^EXP(Parameter!$D$291+Parameter!$D$295-Parameter!$D$292+(Parameter!$D$297+Parameter!$D$301-Parameter!$D$298)*((LN($B95*21/30.2))))</f>
        <v>1.5633497180539257E-2</v>
      </c>
      <c r="AZ95" s="12">
        <f>$D95^EXP(Parameter!D$305-Parameter!D$306+(Parameter!D$311-Parameter!D$312)*((LN($B95*21/30.2))))</f>
        <v>5.9728535910354513E-2</v>
      </c>
      <c r="BA95" s="88">
        <f>$E95^EXP(Parameter!$D$291-Parameter!$D$292+(Parameter!$D$297-Parameter!$D$298)*((LN($B95*21/30.2))))</f>
        <v>1.3348632110612934E-3</v>
      </c>
      <c r="BB95" s="89">
        <f>$D95^EXP(Parameter!$D$231+Parameter!$D$238)</f>
        <v>0.14931121910551334</v>
      </c>
      <c r="BC95" s="90">
        <f>$E95^EXP(Parameter!$D$216+Parameter!$D$223)</f>
        <v>2.4871122808304034E-2</v>
      </c>
      <c r="BD95" s="91">
        <f>$D95^EXP(Parameter!$D$232+Parameter!$D$239)</f>
        <v>0.12508822323866992</v>
      </c>
      <c r="BE95" s="90">
        <f>$E95^EXP(Parameter!$D$217+Parameter!$D$224)</f>
        <v>3.1598177114871936E-2</v>
      </c>
      <c r="BF95" s="91">
        <f>$D95^EXP(Parameter!$D$234+Parameter!$D$241)</f>
        <v>0.14090935003084371</v>
      </c>
      <c r="BG95" s="91">
        <f>$E95^EXP(Parameter!$D$219+Parameter!$D$226)</f>
        <v>8.5948364288403495E-2</v>
      </c>
      <c r="BH95" s="91">
        <f>$D95^EXP(Parameter!$D$235+Parameter!$D$242)</f>
        <v>0.22136033491994014</v>
      </c>
      <c r="BI95" s="91">
        <f>$E95^EXP(Parameter!$D$220+Parameter!$D$227)</f>
        <v>6.3906427959342149E-2</v>
      </c>
      <c r="BJ95" s="91">
        <f>$D95^EXP(Parameter!$D$236+Parameter!$D$243)</f>
        <v>0.11994412644648279</v>
      </c>
      <c r="BK95" s="91">
        <f>$E95^EXP(Parameter!$D$221+Parameter!$D$228)</f>
        <v>8.3232369107090504E-2</v>
      </c>
      <c r="BL95" s="91">
        <f>$D95^EXP(Parameter!$D$233+Parameter!$D$240)</f>
        <v>7.617137760907329E-2</v>
      </c>
      <c r="BM95" s="91">
        <f>$E95^EXP(Parameter!$D$218+Parameter!$D$225)</f>
        <v>1.4581908299979879E-2</v>
      </c>
      <c r="BN95" s="90">
        <f>$D95^EXP(Parameter!$D$268+Parameter!$D$275)</f>
        <v>0.18078333125998766</v>
      </c>
      <c r="BO95" s="91">
        <f>$E95^EXP(Parameter!$D$246+Parameter!$D$253)</f>
        <v>1.2325040979423706E-2</v>
      </c>
      <c r="BP95" s="91">
        <f>$D95^EXP(Parameter!$D$269+Parameter!$D$276)</f>
        <v>0.1384349341239984</v>
      </c>
      <c r="BQ95" s="91">
        <f>$E95^EXP(Parameter!$D$247+Parameter!$D$254)</f>
        <v>2.2565059704319913E-2</v>
      </c>
      <c r="BR95" s="91">
        <f>$D95^EXP(Parameter!$D$271+Parameter!$D$278)</f>
        <v>0.23688787440525233</v>
      </c>
      <c r="BS95" s="91">
        <f>$E95^EXP(Parameter!$D$249+Parameter!$D$256)</f>
        <v>9.8694597963166972E-2</v>
      </c>
      <c r="BT95" s="91">
        <f>$D95^EXP(Parameter!$D$272+Parameter!$D$279)</f>
        <v>0.33710260981604606</v>
      </c>
      <c r="BU95" s="91">
        <f>$E95^EXP(Parameter!$D$250+Parameter!$D$257)</f>
        <v>4.5284130280294953E-2</v>
      </c>
      <c r="BV95" s="91">
        <f>$D95^EXP(Parameter!$D$273+Parameter!$D$280)</f>
        <v>0.29094645416063181</v>
      </c>
      <c r="BW95" s="91">
        <f>$E95^EXP(Parameter!$D$251+Parameter!$D$258)</f>
        <v>0.10356023019526635</v>
      </c>
      <c r="BX95" s="91">
        <f>$D95^EXP(Parameter!$D$270+Parameter!$D$277)</f>
        <v>0.12665341596334495</v>
      </c>
      <c r="BY95" s="91">
        <f>$E95^EXP(Parameter!$D$248+Parameter!$D$255)</f>
        <v>2.5802304106383105E-2</v>
      </c>
      <c r="BZ95" s="90">
        <f>$D95^EXP(Parameter!$D$208)</f>
        <v>0.14257089774356349</v>
      </c>
      <c r="CA95" s="90">
        <f>$E95^EXP(Parameter!$D$200)</f>
        <v>1.9869795308567442E-2</v>
      </c>
      <c r="CB95" s="90">
        <f>$D95^EXP(Parameter!$D$209)</f>
        <v>0.12613056625492922</v>
      </c>
      <c r="CC95" s="90">
        <f>$E95^EXP(Parameter!$D$201)</f>
        <v>2.8039704367408252E-2</v>
      </c>
      <c r="CD95" s="90">
        <f>$D95^EXP(Parameter!$D$211)</f>
        <v>0.133282575142911</v>
      </c>
      <c r="CE95" s="90">
        <f>$E95^EXP(Parameter!$D$203)</f>
        <v>7.2698281897335709E-2</v>
      </c>
      <c r="CF95" s="90">
        <f>$D95^EXP(Parameter!$D$212)</f>
        <v>0.22102661647938071</v>
      </c>
      <c r="CG95" s="90">
        <f>$E95^EXP(Parameter!$D$204)</f>
        <v>5.7942654554060662E-2</v>
      </c>
      <c r="CH95" s="91">
        <f>$D95^EXP(Parameter!$D$213)</f>
        <v>0.11666149781175836</v>
      </c>
      <c r="CI95" s="90">
        <f>$E95^EXP(Parameter!$D$205)</f>
        <v>8.3646835202822331E-2</v>
      </c>
      <c r="CJ95" s="91">
        <f>$D95^EXP(Parameter!$D$210)</f>
        <v>8.056079763647829E-2</v>
      </c>
      <c r="CK95" s="90">
        <f>$E95^EXP(Parameter!$D$202)</f>
        <v>1.735150225285843E-2</v>
      </c>
      <c r="CL95" s="12">
        <f>$D95^EXP(Parameter!$D$170+Parameter!$D$177*(LN($B95/30.2*21)))</f>
        <v>0.10488049015484729</v>
      </c>
      <c r="CM95" s="12">
        <f>$D95^EXP(Parameter!$D$155+Parameter!$D$162*(LN($B95/30.2*21)))</f>
        <v>0.39680782705489126</v>
      </c>
      <c r="CN95" s="12">
        <f>$D95^EXP(Parameter!$D$171+Parameter!$D$178*(LN($B95/30.2*21)))</f>
        <v>0.10495415982784724</v>
      </c>
      <c r="CO95" s="12">
        <f>$D95^EXP(Parameter!$D$156+Parameter!$D$163*(LN($B95/30.2*21)))</f>
        <v>0.36570010080537524</v>
      </c>
      <c r="CP95" s="12">
        <f>$D95^EXP(Parameter!$D$173+Parameter!$D$180*(LN($B95/30.2*21)))</f>
        <v>9.9561250749833866E-2</v>
      </c>
      <c r="CQ95" s="12">
        <f>$D95^EXP(Parameter!$D$158+Parameter!$D$165*(LN($B95/30.2*21)))</f>
        <v>0.39845507455545903</v>
      </c>
      <c r="CR95" s="12">
        <f>$D95^EXP(Parameter!$D$174+Parameter!$D$181*(LN($B95/30.2*21)))</f>
        <v>0.11870492336585259</v>
      </c>
      <c r="CS95" s="12">
        <f>$D95^EXP(Parameter!$D$159+Parameter!$D$166*(LN($B95/30.2*21)))</f>
        <v>0.42484650487829767</v>
      </c>
      <c r="CT95" s="12">
        <f>$D95^EXP(Parameter!$D$175+Parameter!$D$182*(LN($B95/30.2*21)))</f>
        <v>4.6584845411453614E-2</v>
      </c>
      <c r="CU95" s="12">
        <f>$D95^EXP(Parameter!$D$160+Parameter!$D$167*(LN($B95/30.2*21)))</f>
        <v>0.22403621062324616</v>
      </c>
      <c r="CV95" s="12">
        <f>$D95^EXP(Parameter!$D$172+Parameter!$D$179*(LN($B95/30.2*21)))</f>
        <v>4.5428425107225612E-2</v>
      </c>
      <c r="CW95" s="41">
        <f>$D95^EXP(Parameter!$D$157+Parameter!$D$164*(LN($B95/30.2*21)))</f>
        <v>2.9428603581222738E-2</v>
      </c>
      <c r="CX95" s="12">
        <f t="shared" si="9"/>
        <v>3.9849948203925598E-3</v>
      </c>
      <c r="CY95" s="85">
        <v>3.0746287839629401E-2</v>
      </c>
      <c r="CZ95" s="12">
        <f t="shared" si="10"/>
        <v>4.2370375769916459E-2</v>
      </c>
      <c r="DA95" s="85">
        <v>4.8717918288771603E-2</v>
      </c>
      <c r="DB95" s="12">
        <f t="shared" si="11"/>
        <v>2.4200259840213869E-2</v>
      </c>
      <c r="DC95" s="41">
        <v>2.0916770642441702E-2</v>
      </c>
      <c r="DD95" s="12">
        <f t="shared" si="12"/>
        <v>1.0824853544200168E-3</v>
      </c>
      <c r="DE95" s="85">
        <v>2.9748072332532301E-2</v>
      </c>
      <c r="DF95" s="12">
        <f t="shared" si="13"/>
        <v>1.2641455949578527E-4</v>
      </c>
      <c r="DG95" s="41">
        <v>2.9621125825931298E-3</v>
      </c>
      <c r="DH95" s="12">
        <f t="shared" si="14"/>
        <v>1.1945131240190081E-2</v>
      </c>
      <c r="DI95" s="41">
        <v>2.91792342044938E-3</v>
      </c>
      <c r="DJ95" s="46">
        <v>90</v>
      </c>
      <c r="DK95" s="44">
        <v>2.0838937660955202E-3</v>
      </c>
      <c r="DL95" s="44">
        <v>4.9234373167890101E-3</v>
      </c>
      <c r="DM95" s="44">
        <v>9.1446967946070493E-3</v>
      </c>
      <c r="DN95" s="44">
        <v>7.1572860387025799E-3</v>
      </c>
      <c r="DO95" s="44">
        <v>2.1129069387406399E-2</v>
      </c>
      <c r="DP95" s="44">
        <v>1.75355145642575E-2</v>
      </c>
      <c r="DQ95" s="44">
        <v>2.30803690645154E-2</v>
      </c>
      <c r="DR95" s="45">
        <v>8.3939430208961996E-2</v>
      </c>
      <c r="DS95" s="45">
        <v>0.123665385133486</v>
      </c>
      <c r="DT95" s="45">
        <v>0.113404664589911</v>
      </c>
      <c r="DU95" s="45">
        <v>8.7206408849857503E-2</v>
      </c>
      <c r="DV95" s="45">
        <v>0.119217471520271</v>
      </c>
      <c r="DW95" s="45">
        <v>0.17548140840390899</v>
      </c>
      <c r="DX95" s="45">
        <v>9.99130786047282E-2</v>
      </c>
    </row>
    <row r="96" spans="1:128">
      <c r="A96" s="43">
        <f t="shared" si="8"/>
        <v>6.484931506849315</v>
      </c>
      <c r="B96" s="18">
        <v>92</v>
      </c>
      <c r="C96" s="12">
        <v>2002</v>
      </c>
      <c r="D96" s="12">
        <v>8.0409121568699699E-2</v>
      </c>
      <c r="E96" s="12">
        <v>2.8702237972789701E-3</v>
      </c>
      <c r="F96" s="92">
        <f>$D96^Parameter!$D$325</f>
        <v>0.1400032597982574</v>
      </c>
      <c r="G96" s="92">
        <f>$E96^Parameter!$D$318</f>
        <v>1.4780847895376327E-2</v>
      </c>
      <c r="H96" s="92">
        <f>$D96^Parameter!$D$326</f>
        <v>0.13312028972280168</v>
      </c>
      <c r="I96" s="92">
        <f>$E96^Parameter!$D$319</f>
        <v>2.3608374565479758E-2</v>
      </c>
      <c r="J96" s="92">
        <f>$D96^Parameter!$D$328</f>
        <v>0.14650169589063861</v>
      </c>
      <c r="K96" s="92">
        <f>$E96^Parameter!$D$321</f>
        <v>7.4792264402506567E-2</v>
      </c>
      <c r="L96" s="92">
        <f>$D96^Parameter!$D$329</f>
        <v>0.24376479150306082</v>
      </c>
      <c r="M96" s="92">
        <f>$E96^Parameter!$D$322</f>
        <v>5.6803974375041831E-2</v>
      </c>
      <c r="N96" s="92">
        <f>$D96^Parameter!$D$330</f>
        <v>0.12980675920399898</v>
      </c>
      <c r="O96" s="92">
        <f>$E96^Parameter!$D$323</f>
        <v>9.6198057902120479E-2</v>
      </c>
      <c r="P96" s="92">
        <f>$D96^Parameter!$D$327</f>
        <v>9.075084184466814E-2</v>
      </c>
      <c r="Q96" s="92">
        <f>$E96^Parameter!$D$320</f>
        <v>1.5309177317846895E-2</v>
      </c>
      <c r="R96" s="12">
        <f>$D96^EXP(Parameter!$D$96+Parameter!$D$103*(($B96/30.2*21)^(1)))</f>
        <v>3.5509837486884079E-3</v>
      </c>
      <c r="S96" s="12">
        <f>$E96^EXP(Parameter!$D$81+Parameter!$D$88*($B96/30.2*21)^(-2))</f>
        <v>2.7400598790942993E-2</v>
      </c>
      <c r="T96" s="12">
        <f>$D96^EXP(Parameter!$D$97+Parameter!$D$104*(($B96*21/30.2)^(1)))</f>
        <v>4.0743265900942752E-2</v>
      </c>
      <c r="U96" s="12">
        <f>$E96^EXP(Parameter!$D$82+Parameter!$D$89*($B96/30.2*21)^(-2))</f>
        <v>3.7473592209272863E-2</v>
      </c>
      <c r="V96" s="12">
        <f>$D96^EXP(Parameter!$D$99+Parameter!$D$106*(($B96*21/30.2)^(1)))</f>
        <v>2.2868789343487864E-2</v>
      </c>
      <c r="W96" s="12">
        <f>$E96^EXP(Parameter!$D$84+Parameter!$D$91*($B96/30.2*21)^(-2))</f>
        <v>0.1027443894859853</v>
      </c>
      <c r="X96" s="12">
        <f>$D96^EXP(Parameter!$D$100+Parameter!$D$107*(($B96*21/30.2)^(1)))</f>
        <v>8.9413914302697575E-4</v>
      </c>
      <c r="Y96" s="12">
        <f>$E96^EXP(Parameter!$D$85+Parameter!$D$92*($B96/30.2*21)^(-2))</f>
        <v>7.7081028897122858E-2</v>
      </c>
      <c r="Z96" s="12">
        <f>$D96^EXP(Parameter!$D$101+Parameter!$D$108*(($B96*21/30.2)^(1)))</f>
        <v>9.9596015439490574E-5</v>
      </c>
      <c r="AA96" s="12">
        <f>$E96^EXP(Parameter!$D$86+Parameter!$D$93*($B96/30.2*21)^(-2))</f>
        <v>9.7062687525977825E-2</v>
      </c>
      <c r="AB96" s="12">
        <f>$D96^EXP(Parameter!$D$98+Parameter!$D$105*(($B96*21/30.2)^(1)))</f>
        <v>1.1202324520400124E-2</v>
      </c>
      <c r="AC96" s="12">
        <f>$E96^EXP(Parameter!$D$83+Parameter!$D$90*($B96/30.2*21)^(-2))</f>
        <v>1.6577110590454226E-2</v>
      </c>
      <c r="AD96" s="87">
        <f>$D96^EXP(Parameter!$D$133+Parameter!$D$140*(($B96*21/30.2)^(-0.5))+Parameter!$D$147*((LN($B96*21/30.2))))</f>
        <v>1.5429721473710018E-3</v>
      </c>
      <c r="AE96" s="12">
        <f>$E96^EXP(Parameter!$D$111+Parameter!$D$118*(($B96*21/30.2)^(-1))+Parameter!$D$125*(($B96*21/30.2)^(-0.5)))</f>
        <v>0.11664360865799438</v>
      </c>
      <c r="AF96" s="12">
        <f>$D96^EXP(Parameter!$D$134+Parameter!$D$141*(($B96*21/30.2)^(-0.5))+Parameter!$D$148*((LN($B96*21/30.2))))</f>
        <v>2.5801241591665927E-2</v>
      </c>
      <c r="AG96" s="12">
        <f>$E96^EXP(Parameter!$D$112+Parameter!$D$119*(($B96*21/30.2)^(-1))+Parameter!$D$126*(($B96*21/30.2)^(-0.5)))</f>
        <v>4.0307630628554608E-2</v>
      </c>
      <c r="AH96" s="12">
        <f>$D96^EXP(Parameter!$D$136+Parameter!$D$143*(($B96*21/30.2)^(-0.5))+Parameter!$D$150*((LN($B96*21/30.2))))</f>
        <v>3.2855729251822494E-3</v>
      </c>
      <c r="AI96" s="12">
        <f>$E96^EXP(Parameter!$D$114+Parameter!$D$121*(($B96*21/30.2)^(-1))+Parameter!$D$128*(($B96*21/30.2)^(-0.5)))</f>
        <v>5.449862665569823E-3</v>
      </c>
      <c r="AJ96" s="12">
        <f>$D96^EXP(Parameter!$D$137+Parameter!$D$144*(($B96*21/30.2)^(-0.5))+Parameter!$D$151*((LN($B96*21/30.2))))</f>
        <v>1.8130250939626625E-3</v>
      </c>
      <c r="AK96" s="12">
        <f>$E96^EXP(Parameter!$D$115+Parameter!$D$122*(($B96*21/30.2)^(-1))+Parameter!$D$129*(($B96*21/30.2)^(-0.5)))</f>
        <v>3.7036725191899461E-2</v>
      </c>
      <c r="AL96" s="12">
        <f>$D96^EXP(Parameter!$D$138+Parameter!$D$145*(($B96*21/30.2)^(-0.5))+Parameter!$D$152*((LN($B96*21/30.2))))</f>
        <v>2.5843904372122027E-8</v>
      </c>
      <c r="AM96" s="12">
        <f>$E96^EXP(Parameter!$D$116+Parameter!$D$123*(($B96*21/30.2)^(-1))+Parameter!$D$130*(($B96*21/30.2)^(-0.5)))</f>
        <v>1.4400302680070197E-3</v>
      </c>
      <c r="AN96" s="12">
        <f>$D96^EXP(Parameter!$D$135+Parameter!$D$142*(($B96*21/30.2)^(-0.5))+Parameter!$D$149*((LN($B96*21/30.2))))</f>
        <v>7.4961144269299548E-3</v>
      </c>
      <c r="AO96" s="12">
        <f>$E96^EXP(Parameter!$D$113+Parameter!$D$120*(($B96*21/30.2)^(-1))+Parameter!$D$127*(($B96*21/30.2)^(-0.5)))</f>
        <v>1.8572084417328819E-6</v>
      </c>
      <c r="AP96" s="87">
        <f>$D96^EXP(Parameter!$D$304+Parameter!$D$310*((LN($B96*21/30.2))))</f>
        <v>0.10427021096587541</v>
      </c>
      <c r="AQ96" s="88">
        <f>$E96^EXP(Parameter!$D$290+Parameter!$D$296*((LN($B96*21/30.2))))</f>
        <v>3.596307305269543E-2</v>
      </c>
      <c r="AR96" s="12">
        <f>$D96^EXP(Parameter!$D$305+Parameter!$D$311*((LN($B96*21/30.2))))</f>
        <v>0.10880366470531114</v>
      </c>
      <c r="AS96" s="88">
        <f>$E96^EXP(Parameter!$D$291+Parameter!$D$297*((LN($B96*21/30.2))))</f>
        <v>4.0489098626506535E-2</v>
      </c>
      <c r="AT96" s="12">
        <f>$D96^EXP(Parameter!$D$305+Parameter!$D$307-Parameter!$D$306+(Parameter!$D$311+Parameter!$D$313-Parameter!$D$312)*((LN($B96*21/30.2))))</f>
        <v>0.10764164889256135</v>
      </c>
      <c r="AU96" s="88">
        <f>$E96^EXP(Parameter!$D$291+Parameter!$D$293-Parameter!$D$292+(Parameter!$D$297+Parameter!$D$299-Parameter!$D$298)*((LN($B96*21/30.2))))</f>
        <v>7.1261612211252004E-2</v>
      </c>
      <c r="AV96" s="12">
        <f>$D96^EXP(Parameter!$D$308+Parameter!$D$314*((LN($B96*21/30.2))))</f>
        <v>0.15666446191535816</v>
      </c>
      <c r="AW96" s="88">
        <f>$E96^EXP(Parameter!$D$294+Parameter!$D$300*((LN($B96*21/30.2))))</f>
        <v>5.8292171236792867E-2</v>
      </c>
      <c r="AX96" s="12">
        <f>$D96^EXP(Parameter!$D$305+Parameter!$D$309-Parameter!$D$306+(Parameter!$D$311+Parameter!$D$315-Parameter!$D$312)*((LN($B96*21/30.2))))</f>
        <v>7.9963558377940336E-2</v>
      </c>
      <c r="AY96" s="88">
        <f>$E96^EXP(Parameter!$D$291+Parameter!$D$295-Parameter!$D$292+(Parameter!$D$297+Parameter!$D$301-Parameter!$D$298)*((LN($B96*21/30.2))))</f>
        <v>1.4989328698305701E-2</v>
      </c>
      <c r="AZ96" s="12">
        <f>$D96^EXP(Parameter!D$305-Parameter!D$306+(Parameter!D$311-Parameter!D$312)*((LN($B96*21/30.2))))</f>
        <v>5.8401018417071973E-2</v>
      </c>
      <c r="BA96" s="88">
        <f>$E96^EXP(Parameter!$D$291-Parameter!$D$292+(Parameter!$D$297-Parameter!$D$298)*((LN($B96*21/30.2))))</f>
        <v>1.2546712437293793E-3</v>
      </c>
      <c r="BB96" s="89">
        <f>$D96^EXP(Parameter!$D$231+Parameter!$D$238)</f>
        <v>0.14740100203256404</v>
      </c>
      <c r="BC96" s="90">
        <f>$E96^EXP(Parameter!$D$216+Parameter!$D$223)</f>
        <v>2.4297757497070263E-2</v>
      </c>
      <c r="BD96" s="91">
        <f>$D96^EXP(Parameter!$D$232+Parameter!$D$239)</f>
        <v>0.12333999051831607</v>
      </c>
      <c r="BE96" s="90">
        <f>$E96^EXP(Parameter!$D$217+Parameter!$D$224)</f>
        <v>3.0916423738964964E-2</v>
      </c>
      <c r="BF96" s="91">
        <f>$D96^EXP(Parameter!$D$234+Parameter!$D$241)</f>
        <v>0.13905208465878388</v>
      </c>
      <c r="BG96" s="91">
        <f>$E96^EXP(Parameter!$D$219+Parameter!$D$226)</f>
        <v>8.4626941446260498E-2</v>
      </c>
      <c r="BH96" s="91">
        <f>$D96^EXP(Parameter!$D$235+Parameter!$D$242)</f>
        <v>0.21911173819495172</v>
      </c>
      <c r="BI96" s="91">
        <f>$E96^EXP(Parameter!$D$220+Parameter!$D$227)</f>
        <v>6.2806274795898911E-2</v>
      </c>
      <c r="BJ96" s="91">
        <f>$D96^EXP(Parameter!$D$236+Parameter!$D$243)</f>
        <v>0.11823416585407823</v>
      </c>
      <c r="BK96" s="91">
        <f>$E96^EXP(Parameter!$D$221+Parameter!$D$228)</f>
        <v>8.1936090454068633E-2</v>
      </c>
      <c r="BL96" s="91">
        <f>$D96^EXP(Parameter!$D$233+Parameter!$D$240)</f>
        <v>7.4854982461929634E-2</v>
      </c>
      <c r="BM96" s="91">
        <f>$E96^EXP(Parameter!$D$218+Parameter!$D$225)</f>
        <v>1.4197802229759976E-2</v>
      </c>
      <c r="BN96" s="90">
        <f>$D96^EXP(Parameter!$D$268+Parameter!$D$275)</f>
        <v>0.17870174656304427</v>
      </c>
      <c r="BO96" s="91">
        <f>$E96^EXP(Parameter!$D$246+Parameter!$D$253)</f>
        <v>1.1987650225925746E-2</v>
      </c>
      <c r="BP96" s="91">
        <f>$D96^EXP(Parameter!$D$269+Parameter!$D$276)</f>
        <v>0.13659389715661138</v>
      </c>
      <c r="BQ96" s="91">
        <f>$E96^EXP(Parameter!$D$247+Parameter!$D$254)</f>
        <v>2.2031317819377193E-2</v>
      </c>
      <c r="BR96" s="91">
        <f>$D96^EXP(Parameter!$D$271+Parameter!$D$278)</f>
        <v>0.23458920473709763</v>
      </c>
      <c r="BS96" s="91">
        <f>$E96^EXP(Parameter!$D$249+Parameter!$D$256)</f>
        <v>9.7262088138102651E-2</v>
      </c>
      <c r="BT96" s="91">
        <f>$D96^EXP(Parameter!$D$272+Parameter!$D$279)</f>
        <v>0.33462987773265201</v>
      </c>
      <c r="BU96" s="91">
        <f>$E96^EXP(Parameter!$D$250+Parameter!$D$257)</f>
        <v>4.4407875145002891E-2</v>
      </c>
      <c r="BV96" s="91">
        <f>$D96^EXP(Parameter!$D$273+Parameter!$D$280)</f>
        <v>0.28852449280502235</v>
      </c>
      <c r="BW96" s="91">
        <f>$E96^EXP(Parameter!$D$251+Parameter!$D$258)</f>
        <v>0.10208811136272163</v>
      </c>
      <c r="BX96" s="91">
        <f>$D96^EXP(Parameter!$D$270+Parameter!$D$277)</f>
        <v>0.12489382306249405</v>
      </c>
      <c r="BY96" s="91">
        <f>$E96^EXP(Parameter!$D$248+Parameter!$D$255)</f>
        <v>2.521332245427647E-2</v>
      </c>
      <c r="BZ96" s="90">
        <f>$D96^EXP(Parameter!$D$208)</f>
        <v>0.14070289949593626</v>
      </c>
      <c r="CA96" s="90">
        <f>$E96^EXP(Parameter!$D$200)</f>
        <v>1.9384231598916127E-2</v>
      </c>
      <c r="CB96" s="90">
        <f>$D96^EXP(Parameter!$D$209)</f>
        <v>0.12437475365960085</v>
      </c>
      <c r="CC96" s="90">
        <f>$E96^EXP(Parameter!$D$201)</f>
        <v>2.7414039872394186E-2</v>
      </c>
      <c r="CD96" s="90">
        <f>$D96^EXP(Parameter!$D$211)</f>
        <v>0.13147629069911845</v>
      </c>
      <c r="CE96" s="90">
        <f>$E96^EXP(Parameter!$D$203)</f>
        <v>7.1504945623658681E-2</v>
      </c>
      <c r="CF96" s="90">
        <f>$D96^EXP(Parameter!$D$212)</f>
        <v>0.21877917482379919</v>
      </c>
      <c r="CG96" s="90">
        <f>$E96^EXP(Parameter!$D$204)</f>
        <v>5.690995643572537E-2</v>
      </c>
      <c r="CH96" s="91">
        <f>$D96^EXP(Parameter!$D$213)</f>
        <v>0.11497673102638033</v>
      </c>
      <c r="CI96" s="90">
        <f>$E96^EXP(Parameter!$D$205)</f>
        <v>8.2346684095716036E-2</v>
      </c>
      <c r="CJ96" s="91">
        <f>$D96^EXP(Parameter!$D$210)</f>
        <v>7.9198581949233279E-2</v>
      </c>
      <c r="CK96" s="90">
        <f>$E96^EXP(Parameter!$D$202)</f>
        <v>1.6913000940090912E-2</v>
      </c>
      <c r="CL96" s="12">
        <f>$D96^EXP(Parameter!$D$170+Parameter!$D$177*(LN($B96/30.2*21)))</f>
        <v>0.10309415287955982</v>
      </c>
      <c r="CM96" s="12">
        <f>$D96^EXP(Parameter!$D$155+Parameter!$D$162*(LN($B96/30.2*21)))</f>
        <v>0.39535082101545144</v>
      </c>
      <c r="CN96" s="12">
        <f>$D96^EXP(Parameter!$D$171+Parameter!$D$178*(LN($B96/30.2*21)))</f>
        <v>0.10325934076373845</v>
      </c>
      <c r="CO96" s="12">
        <f>$D96^EXP(Parameter!$D$156+Parameter!$D$163*(LN($B96/30.2*21)))</f>
        <v>0.36381279530635768</v>
      </c>
      <c r="CP96" s="12">
        <f>$D96^EXP(Parameter!$D$173+Parameter!$D$180*(LN($B96/30.2*21)))</f>
        <v>9.7846596864065147E-2</v>
      </c>
      <c r="CQ96" s="12">
        <f>$D96^EXP(Parameter!$D$158+Parameter!$D$165*(LN($B96/30.2*21)))</f>
        <v>0.39619683827583757</v>
      </c>
      <c r="CR96" s="12">
        <f>$D96^EXP(Parameter!$D$174+Parameter!$D$181*(LN($B96/30.2*21)))</f>
        <v>0.11648647269966134</v>
      </c>
      <c r="CS96" s="12">
        <f>$D96^EXP(Parameter!$D$159+Parameter!$D$166*(LN($B96/30.2*21)))</f>
        <v>0.42293623686331067</v>
      </c>
      <c r="CT96" s="12">
        <f>$D96^EXP(Parameter!$D$175+Parameter!$D$182*(LN($B96/30.2*21)))</f>
        <v>4.5328070234424853E-2</v>
      </c>
      <c r="CU96" s="12">
        <f>$D96^EXP(Parameter!$D$160+Parameter!$D$167*(LN($B96/30.2*21)))</f>
        <v>0.22111077584054081</v>
      </c>
      <c r="CV96" s="12">
        <f>$D96^EXP(Parameter!$D$172+Parameter!$D$179*(LN($B96/30.2*21)))</f>
        <v>4.4324139590528784E-2</v>
      </c>
      <c r="CW96" s="41">
        <f>$D96^EXP(Parameter!$D$157+Parameter!$D$164*(LN($B96/30.2*21)))</f>
        <v>2.8415745717470808E-2</v>
      </c>
      <c r="CX96" s="12">
        <f t="shared" si="9"/>
        <v>3.5509837486884079E-3</v>
      </c>
      <c r="CY96" s="85">
        <v>3.0218837777009799E-2</v>
      </c>
      <c r="CZ96" s="12">
        <f t="shared" si="10"/>
        <v>4.0743265900942752E-2</v>
      </c>
      <c r="DA96" s="85">
        <v>4.7917566537976498E-2</v>
      </c>
      <c r="DB96" s="12">
        <f t="shared" si="11"/>
        <v>2.2868789343487864E-2</v>
      </c>
      <c r="DC96" s="41">
        <v>1.9927725459253101E-2</v>
      </c>
      <c r="DD96" s="12">
        <f t="shared" si="12"/>
        <v>8.9413914302697575E-4</v>
      </c>
      <c r="DE96" s="85">
        <v>2.87864989883512E-2</v>
      </c>
      <c r="DF96" s="12">
        <f t="shared" si="13"/>
        <v>9.9596015439490574E-5</v>
      </c>
      <c r="DG96" s="41">
        <v>2.8511299732476999E-3</v>
      </c>
      <c r="DH96" s="12">
        <f t="shared" si="14"/>
        <v>1.1202324520400124E-2</v>
      </c>
      <c r="DI96" s="41">
        <v>2.8177813571614902E-3</v>
      </c>
      <c r="DJ96" s="46">
        <v>91</v>
      </c>
      <c r="DK96" s="44">
        <v>1.9982730035899001E-3</v>
      </c>
      <c r="DL96" s="44">
        <v>4.7391117471403702E-3</v>
      </c>
      <c r="DM96" s="44">
        <v>8.8278048199436094E-3</v>
      </c>
      <c r="DN96" s="44">
        <v>6.9012482458212796E-3</v>
      </c>
      <c r="DO96" s="44">
        <v>2.0482030876247202E-2</v>
      </c>
      <c r="DP96" s="44">
        <v>1.6982268700858599E-2</v>
      </c>
      <c r="DQ96" s="44">
        <v>2.2383865044495601E-2</v>
      </c>
      <c r="DR96" s="45">
        <v>8.25509286366546E-2</v>
      </c>
      <c r="DS96" s="45">
        <v>0.121819691220774</v>
      </c>
      <c r="DT96" s="45">
        <v>0.11166974776260501</v>
      </c>
      <c r="DU96" s="45">
        <v>8.5777245269792399E-2</v>
      </c>
      <c r="DV96" s="45">
        <v>0.11741921947867</v>
      </c>
      <c r="DW96" s="45">
        <v>0.17314187070135201</v>
      </c>
      <c r="DX96" s="45">
        <v>9.8331285234314905E-2</v>
      </c>
    </row>
    <row r="97" spans="1:128">
      <c r="A97" s="43">
        <f t="shared" si="8"/>
        <v>6.5452054794520551</v>
      </c>
      <c r="B97" s="18">
        <v>93</v>
      </c>
      <c r="C97" s="12">
        <v>2024</v>
      </c>
      <c r="D97" s="12">
        <v>7.9066618450796697E-2</v>
      </c>
      <c r="E97" s="12">
        <v>2.7674699083418699E-3</v>
      </c>
      <c r="F97" s="92">
        <f>$D97^Parameter!$D$325</f>
        <v>0.13817665302474769</v>
      </c>
      <c r="G97" s="92">
        <f>$E97^Parameter!$D$318</f>
        <v>1.4397917916281835E-2</v>
      </c>
      <c r="H97" s="92">
        <f>$D97^Parameter!$D$326</f>
        <v>0.1313392500438503</v>
      </c>
      <c r="I97" s="92">
        <f>$E97^Parameter!$D$319</f>
        <v>2.3063916692480067E-2</v>
      </c>
      <c r="J97" s="92">
        <f>$D97^Parameter!$D$328</f>
        <v>0.14463413141750653</v>
      </c>
      <c r="K97" s="92">
        <f>$E97^Parameter!$D$321</f>
        <v>7.3594054141314133E-2</v>
      </c>
      <c r="L97" s="92">
        <f>$D97^Parameter!$D$329</f>
        <v>0.24147722281816045</v>
      </c>
      <c r="M97" s="92">
        <f>$E97^Parameter!$D$322</f>
        <v>5.5798255938401056E-2</v>
      </c>
      <c r="N97" s="92">
        <f>$D97^Parameter!$D$330</f>
        <v>0.12804849067860627</v>
      </c>
      <c r="O97" s="92">
        <f>$E97^Parameter!$D$323</f>
        <v>9.4805419212385708E-2</v>
      </c>
      <c r="P97" s="92">
        <f>$D97^Parameter!$D$327</f>
        <v>8.9307820991450418E-2</v>
      </c>
      <c r="Q97" s="92">
        <f>$E97^Parameter!$D$320</f>
        <v>1.491582213170249E-2</v>
      </c>
      <c r="R97" s="12">
        <f>$D97^EXP(Parameter!$D$96+Parameter!$D$103*(($B97/30.2*21)^(1)))</f>
        <v>3.15828107815894E-3</v>
      </c>
      <c r="S97" s="12">
        <f>$E97^EXP(Parameter!$D$81+Parameter!$D$88*($B97/30.2*21)^(-2))</f>
        <v>2.6793814416835867E-2</v>
      </c>
      <c r="T97" s="12">
        <f>$D97^EXP(Parameter!$D$97+Parameter!$D$104*(($B97*21/30.2)^(1)))</f>
        <v>3.9171125586070284E-2</v>
      </c>
      <c r="U97" s="12">
        <f>$E97^EXP(Parameter!$D$82+Parameter!$D$89*($B97/30.2*21)^(-2))</f>
        <v>3.6715087757119458E-2</v>
      </c>
      <c r="V97" s="12">
        <f>$D97^EXP(Parameter!$D$99+Parameter!$D$106*(($B97*21/30.2)^(1)))</f>
        <v>2.1599481774062783E-2</v>
      </c>
      <c r="W97" s="12">
        <f>$E97^EXP(Parameter!$D$84+Parameter!$D$91*($B97/30.2*21)^(-2))</f>
        <v>0.10129944112397005</v>
      </c>
      <c r="X97" s="12">
        <f>$D97^EXP(Parameter!$D$100+Parameter!$D$107*(($B97*21/30.2)^(1)))</f>
        <v>7.3510245462146272E-4</v>
      </c>
      <c r="Y97" s="12">
        <f>$E97^EXP(Parameter!$D$85+Parameter!$D$92*($B97/30.2*21)^(-2))</f>
        <v>7.5860902201033961E-2</v>
      </c>
      <c r="Z97" s="12">
        <f>$D97^EXP(Parameter!$D$101+Parameter!$D$108*(($B97*21/30.2)^(1)))</f>
        <v>7.8038279700463989E-5</v>
      </c>
      <c r="AA97" s="12">
        <f>$E97^EXP(Parameter!$D$86+Parameter!$D$93*($B97/30.2*21)^(-2))</f>
        <v>9.5662287948123023E-2</v>
      </c>
      <c r="AB97" s="12">
        <f>$D97^EXP(Parameter!$D$98+Parameter!$D$105*(($B97*21/30.2)^(1)))</f>
        <v>1.0500262143228909E-2</v>
      </c>
      <c r="AC97" s="12">
        <f>$E97^EXP(Parameter!$D$83+Parameter!$D$90*($B97/30.2*21)^(-2))</f>
        <v>1.615904781455272E-2</v>
      </c>
      <c r="AD97" s="87">
        <f>$D97^EXP(Parameter!$D$133+Parameter!$D$140*(($B97*21/30.2)^(-0.5))+Parameter!$D$147*((LN($B97*21/30.2))))</f>
        <v>1.3792790555970619E-3</v>
      </c>
      <c r="AE97" s="12">
        <f>$E97^EXP(Parameter!$D$111+Parameter!$D$118*(($B97*21/30.2)^(-1))+Parameter!$D$125*(($B97*21/30.2)^(-0.5)))</f>
        <v>0.11561414180397173</v>
      </c>
      <c r="AF97" s="12">
        <f>$D97^EXP(Parameter!$D$134+Parameter!$D$141*(($B97*21/30.2)^(-0.5))+Parameter!$D$148*((LN($B97*21/30.2))))</f>
        <v>2.4768946372872056E-2</v>
      </c>
      <c r="AG97" s="12">
        <f>$E97^EXP(Parameter!$D$112+Parameter!$D$119*(($B97*21/30.2)^(-1))+Parameter!$D$126*(($B97*21/30.2)^(-0.5)))</f>
        <v>3.9534258966257001E-2</v>
      </c>
      <c r="AH97" s="12">
        <f>$D97^EXP(Parameter!$D$136+Parameter!$D$143*(($B97*21/30.2)^(-0.5))+Parameter!$D$150*((LN($B97*21/30.2))))</f>
        <v>2.9947215944174056E-3</v>
      </c>
      <c r="AI97" s="12">
        <f>$E97^EXP(Parameter!$D$114+Parameter!$D$121*(($B97*21/30.2)^(-1))+Parameter!$D$128*(($B97*21/30.2)^(-0.5)))</f>
        <v>5.1932170209302323E-3</v>
      </c>
      <c r="AJ97" s="12">
        <f>$D97^EXP(Parameter!$D$137+Parameter!$D$144*(($B97*21/30.2)^(-0.5))+Parameter!$D$151*((LN($B97*21/30.2))))</f>
        <v>1.6054940573914541E-3</v>
      </c>
      <c r="AK97" s="12">
        <f>$E97^EXP(Parameter!$D$115+Parameter!$D$122*(($B97*21/30.2)^(-1))+Parameter!$D$129*(($B97*21/30.2)^(-0.5)))</f>
        <v>3.6202829744413391E-2</v>
      </c>
      <c r="AL97" s="12">
        <f>$D97^EXP(Parameter!$D$138+Parameter!$D$145*(($B97*21/30.2)^(-0.5))+Parameter!$D$152*((LN($B97*21/30.2))))</f>
        <v>1.6879890997316717E-8</v>
      </c>
      <c r="AM97" s="12">
        <f>$E97^EXP(Parameter!$D$116+Parameter!$D$123*(($B97*21/30.2)^(-1))+Parameter!$D$130*(($B97*21/30.2)^(-0.5)))</f>
        <v>1.353686632149971E-3</v>
      </c>
      <c r="AN97" s="12">
        <f>$D97^EXP(Parameter!$D$135+Parameter!$D$142*(($B97*21/30.2)^(-0.5))+Parameter!$D$149*((LN($B97*21/30.2))))</f>
        <v>7.0814455886178433E-3</v>
      </c>
      <c r="AO97" s="12">
        <f>$E97^EXP(Parameter!$D$113+Parameter!$D$120*(($B97*21/30.2)^(-1))+Parameter!$D$127*(($B97*21/30.2)^(-0.5)))</f>
        <v>1.6250498358939047E-6</v>
      </c>
      <c r="AP97" s="87">
        <f>$D97^EXP(Parameter!$D$304+Parameter!$D$310*((LN($B97*21/30.2))))</f>
        <v>0.10238640908491918</v>
      </c>
      <c r="AQ97" s="88">
        <f>$E97^EXP(Parameter!$D$290+Parameter!$D$296*((LN($B97*21/30.2))))</f>
        <v>3.5408282137787586E-2</v>
      </c>
      <c r="AR97" s="12">
        <f>$D97^EXP(Parameter!$D$305+Parameter!$D$311*((LN($B97*21/30.2))))</f>
        <v>0.10707772488375031</v>
      </c>
      <c r="AS97" s="88">
        <f>$E97^EXP(Parameter!$D$291+Parameter!$D$297*((LN($B97*21/30.2))))</f>
        <v>3.9762160509289289E-2</v>
      </c>
      <c r="AT97" s="12">
        <f>$D97^EXP(Parameter!$D$305+Parameter!$D$307-Parameter!$D$306+(Parameter!$D$311+Parameter!$D$313-Parameter!$D$312)*((LN($B97*21/30.2))))</f>
        <v>0.10582951912717084</v>
      </c>
      <c r="AU97" s="88">
        <f>$E97^EXP(Parameter!$D$291+Parameter!$D$293-Parameter!$D$292+(Parameter!$D$297+Parameter!$D$299-Parameter!$D$298)*((LN($B97*21/30.2))))</f>
        <v>7.0034029316419402E-2</v>
      </c>
      <c r="AV97" s="12">
        <f>$D97^EXP(Parameter!$D$308+Parameter!$D$314*((LN($B97*21/30.2))))</f>
        <v>0.15415277496406748</v>
      </c>
      <c r="AW97" s="88">
        <f>$E97^EXP(Parameter!$D$294+Parameter!$D$300*((LN($B97*21/30.2))))</f>
        <v>5.7284449719934211E-2</v>
      </c>
      <c r="AX97" s="12">
        <f>$D97^EXP(Parameter!$D$305+Parameter!$D$309-Parameter!$D$306+(Parameter!$D$311+Parameter!$D$315-Parameter!$D$312)*((LN($B97*21/30.2))))</f>
        <v>7.8306598544574973E-2</v>
      </c>
      <c r="AY97" s="88">
        <f>$E97^EXP(Parameter!$D$291+Parameter!$D$295-Parameter!$D$292+(Parameter!$D$297+Parameter!$D$301-Parameter!$D$298)*((LN($B97*21/30.2))))</f>
        <v>1.4373250378528777E-2</v>
      </c>
      <c r="AZ97" s="12">
        <f>$D97^EXP(Parameter!D$305-Parameter!D$306+(Parameter!D$311-Parameter!D$312)*((LN($B97*21/30.2))))</f>
        <v>5.7109679990913216E-2</v>
      </c>
      <c r="BA97" s="88">
        <f>$E97^EXP(Parameter!$D$291-Parameter!$D$292+(Parameter!$D$297-Parameter!$D$298)*((LN($B97*21/30.2))))</f>
        <v>1.1795482115287373E-3</v>
      </c>
      <c r="BB97" s="89">
        <f>$D97^EXP(Parameter!$D$231+Parameter!$D$238)</f>
        <v>0.14552792218554078</v>
      </c>
      <c r="BC97" s="90">
        <f>$E97^EXP(Parameter!$D$216+Parameter!$D$223)</f>
        <v>2.3741656727436153E-2</v>
      </c>
      <c r="BD97" s="91">
        <f>$D97^EXP(Parameter!$D$232+Parameter!$D$239)</f>
        <v>0.12162779221818038</v>
      </c>
      <c r="BE97" s="90">
        <f>$E97^EXP(Parameter!$D$217+Parameter!$D$224)</f>
        <v>3.0254202022159071E-2</v>
      </c>
      <c r="BF97" s="91">
        <f>$D97^EXP(Parameter!$D$234+Parameter!$D$241)</f>
        <v>0.13723163864988655</v>
      </c>
      <c r="BG97" s="91">
        <f>$E97^EXP(Parameter!$D$219+Parameter!$D$226)</f>
        <v>8.3335270846651044E-2</v>
      </c>
      <c r="BH97" s="91">
        <f>$D97^EXP(Parameter!$D$235+Parameter!$D$242)</f>
        <v>0.21690099101028892</v>
      </c>
      <c r="BI97" s="91">
        <f>$E97^EXP(Parameter!$D$220+Parameter!$D$227)</f>
        <v>6.173289471416276E-2</v>
      </c>
      <c r="BJ97" s="91">
        <f>$D97^EXP(Parameter!$D$236+Parameter!$D$243)</f>
        <v>0.11655992531101939</v>
      </c>
      <c r="BK97" s="91">
        <f>$E97^EXP(Parameter!$D$221+Parameter!$D$228)</f>
        <v>8.0669253841649122E-2</v>
      </c>
      <c r="BL97" s="91">
        <f>$D97^EXP(Parameter!$D$233+Parameter!$D$240)</f>
        <v>7.3570028930089168E-2</v>
      </c>
      <c r="BM97" s="91">
        <f>$E97^EXP(Parameter!$D$218+Parameter!$D$225)</f>
        <v>1.3826511149693127E-2</v>
      </c>
      <c r="BN97" s="90">
        <f>$D97^EXP(Parameter!$D$268+Parameter!$D$275)</f>
        <v>0.17665799465642865</v>
      </c>
      <c r="BO97" s="91">
        <f>$E97^EXP(Parameter!$D$246+Parameter!$D$253)</f>
        <v>1.1661860696633915E-2</v>
      </c>
      <c r="BP97" s="91">
        <f>$D97^EXP(Parameter!$D$269+Parameter!$D$276)</f>
        <v>0.13478957354874135</v>
      </c>
      <c r="BQ97" s="91">
        <f>$E97^EXP(Parameter!$D$247+Parameter!$D$254)</f>
        <v>2.1513964164757784E-2</v>
      </c>
      <c r="BR97" s="91">
        <f>$D97^EXP(Parameter!$D$271+Parameter!$D$278)</f>
        <v>0.23232819334877022</v>
      </c>
      <c r="BS97" s="91">
        <f>$E97^EXP(Parameter!$D$249+Parameter!$D$256)</f>
        <v>9.5860613079372839E-2</v>
      </c>
      <c r="BT97" s="91">
        <f>$D97^EXP(Parameter!$D$272+Parameter!$D$279)</f>
        <v>0.3321918583667734</v>
      </c>
      <c r="BU97" s="91">
        <f>$E97^EXP(Parameter!$D$250+Parameter!$D$257)</f>
        <v>4.3554794954923925E-2</v>
      </c>
      <c r="BV97" s="91">
        <f>$D97^EXP(Parameter!$D$273+Parameter!$D$280)</f>
        <v>0.28613890295914735</v>
      </c>
      <c r="BW97" s="91">
        <f>$E97^EXP(Parameter!$D$251+Parameter!$D$258)</f>
        <v>0.10064744933981988</v>
      </c>
      <c r="BX97" s="91">
        <f>$D97^EXP(Parameter!$D$270+Parameter!$D$277)</f>
        <v>0.12317035412552785</v>
      </c>
      <c r="BY97" s="91">
        <f>$E97^EXP(Parameter!$D$248+Parameter!$D$255)</f>
        <v>2.4641943461250867E-2</v>
      </c>
      <c r="BZ97" s="90">
        <f>$D97^EXP(Parameter!$D$208)</f>
        <v>0.13887178854458429</v>
      </c>
      <c r="CA97" s="90">
        <f>$E97^EXP(Parameter!$D$200)</f>
        <v>1.8913953309917478E-2</v>
      </c>
      <c r="CB97" s="90">
        <f>$D97^EXP(Parameter!$D$209)</f>
        <v>0.12265503542491973</v>
      </c>
      <c r="CC97" s="90">
        <f>$E97^EXP(Parameter!$D$201)</f>
        <v>2.6806756754471965E-2</v>
      </c>
      <c r="CD97" s="90">
        <f>$D97^EXP(Parameter!$D$211)</f>
        <v>0.12970647961580814</v>
      </c>
      <c r="CE97" s="90">
        <f>$E97^EXP(Parameter!$D$203)</f>
        <v>7.0339705636331712E-2</v>
      </c>
      <c r="CF97" s="90">
        <f>$D97^EXP(Parameter!$D$212)</f>
        <v>0.21656958576095925</v>
      </c>
      <c r="CG97" s="90">
        <f>$E97^EXP(Parameter!$D$204)</f>
        <v>5.5903010588138714E-2</v>
      </c>
      <c r="CH97" s="91">
        <f>$D97^EXP(Parameter!$D$213)</f>
        <v>0.11332746686177711</v>
      </c>
      <c r="CI97" s="90">
        <f>$E97^EXP(Parameter!$D$205)</f>
        <v>8.1076023278072812E-2</v>
      </c>
      <c r="CJ97" s="91">
        <f>$D97^EXP(Parameter!$D$210)</f>
        <v>7.7868399487711862E-2</v>
      </c>
      <c r="CK97" s="90">
        <f>$E97^EXP(Parameter!$D$202)</f>
        <v>1.6488665457781434E-2</v>
      </c>
      <c r="CL97" s="12">
        <f>$D97^EXP(Parameter!$D$170+Parameter!$D$177*(LN($B97/30.2*21)))</f>
        <v>0.10134808579244495</v>
      </c>
      <c r="CM97" s="12">
        <f>$D97^EXP(Parameter!$D$155+Parameter!$D$162*(LN($B97/30.2*21)))</f>
        <v>0.39391559786750363</v>
      </c>
      <c r="CN97" s="12">
        <f>$D97^EXP(Parameter!$D$171+Parameter!$D$178*(LN($B97/30.2*21)))</f>
        <v>0.10160209736130751</v>
      </c>
      <c r="CO97" s="12">
        <f>$D97^EXP(Parameter!$D$156+Parameter!$D$163*(LN($B97/30.2*21)))</f>
        <v>0.36195245553479821</v>
      </c>
      <c r="CP97" s="12">
        <f>$D97^EXP(Parameter!$D$173+Parameter!$D$180*(LN($B97/30.2*21)))</f>
        <v>9.6171110009226554E-2</v>
      </c>
      <c r="CQ97" s="12">
        <f>$D97^EXP(Parameter!$D$158+Parameter!$D$165*(LN($B97/30.2*21)))</f>
        <v>0.39396844212111165</v>
      </c>
      <c r="CR97" s="12">
        <f>$D97^EXP(Parameter!$D$174+Parameter!$D$181*(LN($B97/30.2*21)))</f>
        <v>0.1143183666937521</v>
      </c>
      <c r="CS97" s="12">
        <f>$D97^EXP(Parameter!$D$159+Parameter!$D$166*(LN($B97/30.2*21)))</f>
        <v>0.42105163662956424</v>
      </c>
      <c r="CT97" s="12">
        <f>$D97^EXP(Parameter!$D$175+Parameter!$D$182*(LN($B97/30.2*21)))</f>
        <v>4.4110073865856698E-2</v>
      </c>
      <c r="CU97" s="12">
        <f>$D97^EXP(Parameter!$D$160+Parameter!$D$167*(LN($B97/30.2*21)))</f>
        <v>0.21823558729095499</v>
      </c>
      <c r="CV97" s="12">
        <f>$D97^EXP(Parameter!$D$172+Parameter!$D$179*(LN($B97/30.2*21)))</f>
        <v>4.3252253274125102E-2</v>
      </c>
      <c r="CW97" s="41">
        <f>$D97^EXP(Parameter!$D$157+Parameter!$D$164*(LN($B97/30.2*21)))</f>
        <v>2.744047747182448E-2</v>
      </c>
      <c r="CX97" s="12">
        <f t="shared" si="9"/>
        <v>3.15828107815894E-3</v>
      </c>
      <c r="CY97" s="85">
        <v>2.97092938013204E-2</v>
      </c>
      <c r="CZ97" s="12">
        <f t="shared" si="10"/>
        <v>3.9171125586070284E-2</v>
      </c>
      <c r="DA97" s="85">
        <v>4.7142378773423602E-2</v>
      </c>
      <c r="DB97" s="12">
        <f t="shared" si="11"/>
        <v>2.1599481774062783E-2</v>
      </c>
      <c r="DC97" s="41">
        <v>1.8984004136940999E-2</v>
      </c>
      <c r="DD97" s="12">
        <f t="shared" si="12"/>
        <v>7.3510245462146272E-4</v>
      </c>
      <c r="DE97" s="85">
        <v>2.78599792043858E-2</v>
      </c>
      <c r="DF97" s="12">
        <f t="shared" si="13"/>
        <v>7.8038279700463989E-5</v>
      </c>
      <c r="DG97" s="41">
        <v>2.7463929505165499E-3</v>
      </c>
      <c r="DH97" s="12">
        <f t="shared" si="14"/>
        <v>1.0500262143228909E-2</v>
      </c>
      <c r="DI97" s="41">
        <v>2.7214022110511101E-3</v>
      </c>
      <c r="DJ97" s="46">
        <v>92</v>
      </c>
      <c r="DK97" s="44">
        <v>1.9167100725215899E-3</v>
      </c>
      <c r="DL97" s="44">
        <v>4.56281090184729E-3</v>
      </c>
      <c r="DM97" s="44">
        <v>8.5237662249706397E-3</v>
      </c>
      <c r="DN97" s="44">
        <v>6.6559026959943602E-3</v>
      </c>
      <c r="DO97" s="44">
        <v>1.98584140950223E-2</v>
      </c>
      <c r="DP97" s="44">
        <v>1.6449608389990301E-2</v>
      </c>
      <c r="DQ97" s="44">
        <v>2.17122337053809E-2</v>
      </c>
      <c r="DR97" s="45">
        <v>8.1194783573229803E-2</v>
      </c>
      <c r="DS97" s="45">
        <v>0.12001343017051699</v>
      </c>
      <c r="DT97" s="45">
        <v>0.10997268224049001</v>
      </c>
      <c r="DU97" s="45">
        <v>8.4381125970258694E-2</v>
      </c>
      <c r="DV97" s="45">
        <v>0.115659733544469</v>
      </c>
      <c r="DW97" s="45">
        <v>0.17084771540820001</v>
      </c>
      <c r="DX97" s="45">
        <v>9.6785016280144798E-2</v>
      </c>
    </row>
    <row r="98" spans="1:128">
      <c r="A98" s="43">
        <f t="shared" si="8"/>
        <v>6.6054794520547944</v>
      </c>
      <c r="B98" s="18">
        <v>94</v>
      </c>
      <c r="C98" s="12">
        <v>2046</v>
      </c>
      <c r="D98" s="12">
        <v>7.7755322685311906E-2</v>
      </c>
      <c r="E98" s="12">
        <v>2.6690990515324401E-3</v>
      </c>
      <c r="F98" s="92">
        <f>$D98^Parameter!$D$325</f>
        <v>0.13638590814812573</v>
      </c>
      <c r="G98" s="92">
        <f>$E98^Parameter!$D$318</f>
        <v>1.4027574292833111E-2</v>
      </c>
      <c r="H98" s="92">
        <f>$D98^Parameter!$D$326</f>
        <v>0.12959376354290247</v>
      </c>
      <c r="I98" s="92">
        <f>$E98^Parameter!$D$319</f>
        <v>2.2535821922904927E-2</v>
      </c>
      <c r="J98" s="92">
        <f>$D98^Parameter!$D$328</f>
        <v>0.14280267986034886</v>
      </c>
      <c r="K98" s="92">
        <f>$E98^Parameter!$D$321</f>
        <v>7.2423508174798812E-2</v>
      </c>
      <c r="L98" s="92">
        <f>$D98^Parameter!$D$329</f>
        <v>0.23922627157848275</v>
      </c>
      <c r="M98" s="92">
        <f>$E98^Parameter!$D$322</f>
        <v>5.4817433518324223E-2</v>
      </c>
      <c r="N98" s="92">
        <f>$D98^Parameter!$D$330</f>
        <v>0.12632560990596381</v>
      </c>
      <c r="O98" s="92">
        <f>$E98^Parameter!$D$323</f>
        <v>9.3442807067932024E-2</v>
      </c>
      <c r="P98" s="92">
        <f>$D98^Parameter!$D$327</f>
        <v>8.7897208342269106E-2</v>
      </c>
      <c r="Q98" s="92">
        <f>$E98^Parameter!$D$320</f>
        <v>1.4535313038289928E-2</v>
      </c>
      <c r="R98" s="12">
        <f>$D98^EXP(Parameter!$D$96+Parameter!$D$103*(($B98/30.2*21)^(1)))</f>
        <v>2.8036301576061799E-3</v>
      </c>
      <c r="S98" s="12">
        <f>$E98^EXP(Parameter!$D$81+Parameter!$D$88*($B98/30.2*21)^(-2))</f>
        <v>2.6204712335761538E-2</v>
      </c>
      <c r="T98" s="12">
        <f>$D98^EXP(Parameter!$D$97+Parameter!$D$104*(($B98*21/30.2)^(1)))</f>
        <v>3.7652334620138048E-2</v>
      </c>
      <c r="U98" s="12">
        <f>$E98^EXP(Parameter!$D$82+Parameter!$D$89*($B98/30.2*21)^(-2))</f>
        <v>3.5977259974779921E-2</v>
      </c>
      <c r="V98" s="12">
        <f>$D98^EXP(Parameter!$D$99+Parameter!$D$106*(($B98*21/30.2)^(1)))</f>
        <v>2.0390033296094515E-2</v>
      </c>
      <c r="W98" s="12">
        <f>$E98^EXP(Parameter!$D$84+Parameter!$D$91*($B98/30.2*21)^(-2))</f>
        <v>9.9885045029687522E-2</v>
      </c>
      <c r="X98" s="12">
        <f>$D98^EXP(Parameter!$D$100+Parameter!$D$107*(($B98*21/30.2)^(1)))</f>
        <v>6.0145331797407757E-4</v>
      </c>
      <c r="Y98" s="12">
        <f>$E98^EXP(Parameter!$D$85+Parameter!$D$92*($B98/30.2*21)^(-2))</f>
        <v>7.4668708593587721E-2</v>
      </c>
      <c r="Z98" s="12">
        <f>$D98^EXP(Parameter!$D$101+Parameter!$D$108*(($B98*21/30.2)^(1)))</f>
        <v>6.080530044760447E-5</v>
      </c>
      <c r="AA98" s="12">
        <f>$E98^EXP(Parameter!$D$86+Parameter!$D$93*($B98/30.2*21)^(-2))</f>
        <v>9.4292021396498615E-2</v>
      </c>
      <c r="AB98" s="12">
        <f>$D98^EXP(Parameter!$D$98+Parameter!$D$105*(($B98*21/30.2)^(1)))</f>
        <v>9.8370383653435915E-3</v>
      </c>
      <c r="AC98" s="12">
        <f>$E98^EXP(Parameter!$D$83+Parameter!$D$90*($B98/30.2*21)^(-2))</f>
        <v>1.5754443295655181E-2</v>
      </c>
      <c r="AD98" s="87">
        <f>$D98^EXP(Parameter!$D$133+Parameter!$D$140*(($B98*21/30.2)^(-0.5))+Parameter!$D$147*((LN($B98*21/30.2))))</f>
        <v>1.232034173132861E-3</v>
      </c>
      <c r="AE98" s="12">
        <f>$E98^EXP(Parameter!$D$111+Parameter!$D$118*(($B98*21/30.2)^(-1))+Parameter!$D$125*(($B98*21/30.2)^(-0.5)))</f>
        <v>0.1146023803687693</v>
      </c>
      <c r="AF98" s="12">
        <f>$D98^EXP(Parameter!$D$134+Parameter!$D$141*(($B98*21/30.2)^(-0.5))+Parameter!$D$148*((LN($B98*21/30.2))))</f>
        <v>2.3778463249388204E-2</v>
      </c>
      <c r="AG98" s="12">
        <f>$E98^EXP(Parameter!$D$112+Parameter!$D$119*(($B98*21/30.2)^(-1))+Parameter!$D$126*(($B98*21/30.2)^(-0.5)))</f>
        <v>3.8781248570499034E-2</v>
      </c>
      <c r="AH98" s="12">
        <f>$D98^EXP(Parameter!$D$136+Parameter!$D$143*(($B98*21/30.2)^(-0.5))+Parameter!$D$150*((LN($B98*21/30.2))))</f>
        <v>2.7282476132304404E-3</v>
      </c>
      <c r="AI98" s="12">
        <f>$E98^EXP(Parameter!$D$114+Parameter!$D$121*(($B98*21/30.2)^(-1))+Parameter!$D$128*(($B98*21/30.2)^(-0.5)))</f>
        <v>4.9497660942454886E-3</v>
      </c>
      <c r="AJ98" s="12">
        <f>$D98^EXP(Parameter!$D$137+Parameter!$D$144*(($B98*21/30.2)^(-0.5))+Parameter!$D$151*((LN($B98*21/30.2))))</f>
        <v>1.4202333956913503E-3</v>
      </c>
      <c r="AK98" s="12">
        <f>$E98^EXP(Parameter!$D$115+Parameter!$D$122*(($B98*21/30.2)^(-1))+Parameter!$D$129*(($B98*21/30.2)^(-0.5)))</f>
        <v>3.5393072449475614E-2</v>
      </c>
      <c r="AL98" s="12">
        <f>$D98^EXP(Parameter!$D$138+Parameter!$D$145*(($B98*21/30.2)^(-0.5))+Parameter!$D$152*((LN($B98*21/30.2))))</f>
        <v>1.0959421746964833E-8</v>
      </c>
      <c r="AM98" s="12">
        <f>$E98^EXP(Parameter!$D$116+Parameter!$D$123*(($B98*21/30.2)^(-1))+Parameter!$D$130*(($B98*21/30.2)^(-0.5)))</f>
        <v>1.2728880047941321E-3</v>
      </c>
      <c r="AN98" s="12">
        <f>$D98^EXP(Parameter!$D$135+Parameter!$D$142*(($B98*21/30.2)^(-0.5))+Parameter!$D$149*((LN($B98*21/30.2))))</f>
        <v>6.6897589986413411E-3</v>
      </c>
      <c r="AO98" s="12">
        <f>$E98^EXP(Parameter!$D$113+Parameter!$D$120*(($B98*21/30.2)^(-1))+Parameter!$D$127*(($B98*21/30.2)^(-0.5)))</f>
        <v>1.422672734445966E-6</v>
      </c>
      <c r="AP98" s="87">
        <f>$D98^EXP(Parameter!$D$304+Parameter!$D$310*((LN($B98*21/30.2))))</f>
        <v>0.10054565004256784</v>
      </c>
      <c r="AQ98" s="88">
        <f>$E98^EXP(Parameter!$D$290+Parameter!$D$296*((LN($B98*21/30.2))))</f>
        <v>3.4867278083825032E-2</v>
      </c>
      <c r="AR98" s="12">
        <f>$D98^EXP(Parameter!$D$305+Parameter!$D$311*((LN($B98*21/30.2))))</f>
        <v>0.10538928869825007</v>
      </c>
      <c r="AS98" s="88">
        <f>$E98^EXP(Parameter!$D$291+Parameter!$D$297*((LN($B98*21/30.2))))</f>
        <v>3.9053990464064922E-2</v>
      </c>
      <c r="AT98" s="12">
        <f>$D98^EXP(Parameter!$D$305+Parameter!$D$307-Parameter!$D$306+(Parameter!$D$311+Parameter!$D$313-Parameter!$D$312)*((LN($B98*21/30.2))))</f>
        <v>0.10405757636168622</v>
      </c>
      <c r="AU98" s="88">
        <f>$E98^EXP(Parameter!$D$291+Parameter!$D$293-Parameter!$D$292+(Parameter!$D$297+Parameter!$D$299-Parameter!$D$298)*((LN($B98*21/30.2))))</f>
        <v>6.8835672930135178E-2</v>
      </c>
      <c r="AV98" s="12">
        <f>$D98^EXP(Parameter!$D$308+Parameter!$D$314*((LN($B98*21/30.2))))</f>
        <v>0.15169143544869956</v>
      </c>
      <c r="AW98" s="88">
        <f>$E98^EXP(Parameter!$D$294+Parameter!$D$300*((LN($B98*21/30.2))))</f>
        <v>5.6301386446001953E-2</v>
      </c>
      <c r="AX98" s="12">
        <f>$D98^EXP(Parameter!$D$305+Parameter!$D$309-Parameter!$D$306+(Parameter!$D$311+Parameter!$D$315-Parameter!$D$312)*((LN($B98*21/30.2))))</f>
        <v>7.6691418561782521E-2</v>
      </c>
      <c r="AY98" s="88">
        <f>$E98^EXP(Parameter!$D$291+Parameter!$D$295-Parameter!$D$292+(Parameter!$D$297+Parameter!$D$301-Parameter!$D$298)*((LN($B98*21/30.2))))</f>
        <v>1.3783964475445887E-2</v>
      </c>
      <c r="AZ98" s="12">
        <f>$D98^EXP(Parameter!D$305-Parameter!D$306+(Parameter!D$311-Parameter!D$312)*((LN($B98*21/30.2))))</f>
        <v>5.5853333851727464E-2</v>
      </c>
      <c r="BA98" s="88">
        <f>$E98^EXP(Parameter!$D$291-Parameter!$D$292+(Parameter!$D$297-Parameter!$D$298)*((LN($B98*21/30.2))))</f>
        <v>1.109156949740901E-3</v>
      </c>
      <c r="BB98" s="89">
        <f>$D98^EXP(Parameter!$D$231+Parameter!$D$238)</f>
        <v>0.14369098706751343</v>
      </c>
      <c r="BC98" s="90">
        <f>$E98^EXP(Parameter!$D$216+Parameter!$D$223)</f>
        <v>2.3202172620827265E-2</v>
      </c>
      <c r="BD98" s="91">
        <f>$D98^EXP(Parameter!$D$232+Parameter!$D$239)</f>
        <v>0.11995062511278039</v>
      </c>
      <c r="BE98" s="90">
        <f>$E98^EXP(Parameter!$D$217+Parameter!$D$224)</f>
        <v>2.9610806758743141E-2</v>
      </c>
      <c r="BF98" s="91">
        <f>$D98^EXP(Parameter!$D$234+Parameter!$D$241)</f>
        <v>0.13544701457775385</v>
      </c>
      <c r="BG98" s="91">
        <f>$E98^EXP(Parameter!$D$219+Parameter!$D$226)</f>
        <v>8.2072454573526257E-2</v>
      </c>
      <c r="BH98" s="91">
        <f>$D98^EXP(Parameter!$D$235+Parameter!$D$242)</f>
        <v>0.21472717512390102</v>
      </c>
      <c r="BI98" s="91">
        <f>$E98^EXP(Parameter!$D$220+Parameter!$D$227)</f>
        <v>6.0685432821002083E-2</v>
      </c>
      <c r="BJ98" s="91">
        <f>$D98^EXP(Parameter!$D$236+Parameter!$D$243)</f>
        <v>0.1149204008719215</v>
      </c>
      <c r="BK98" s="91">
        <f>$E98^EXP(Parameter!$D$221+Parameter!$D$228)</f>
        <v>7.9430965135023623E-2</v>
      </c>
      <c r="BL98" s="91">
        <f>$D98^EXP(Parameter!$D$233+Parameter!$D$240)</f>
        <v>7.2315542875156069E-2</v>
      </c>
      <c r="BM98" s="91">
        <f>$E98^EXP(Parameter!$D$218+Parameter!$D$225)</f>
        <v>1.3467513545513666E-2</v>
      </c>
      <c r="BN98" s="90">
        <f>$D98^EXP(Parameter!$D$268+Parameter!$D$275)</f>
        <v>0.17465110987927698</v>
      </c>
      <c r="BO98" s="91">
        <f>$E98^EXP(Parameter!$D$246+Parameter!$D$253)</f>
        <v>1.1347188697263148E-2</v>
      </c>
      <c r="BP98" s="91">
        <f>$D98^EXP(Parameter!$D$269+Parameter!$D$276)</f>
        <v>0.13302096464783728</v>
      </c>
      <c r="BQ98" s="91">
        <f>$E98^EXP(Parameter!$D$247+Parameter!$D$254)</f>
        <v>2.1012374281408168E-2</v>
      </c>
      <c r="BR98" s="91">
        <f>$D98^EXP(Parameter!$D$271+Parameter!$D$278)</f>
        <v>0.23010394250119856</v>
      </c>
      <c r="BS98" s="91">
        <f>$E98^EXP(Parameter!$D$249+Parameter!$D$256)</f>
        <v>9.4489261473769293E-2</v>
      </c>
      <c r="BT98" s="91">
        <f>$D98^EXP(Parameter!$D$272+Parameter!$D$279)</f>
        <v>0.329787799529633</v>
      </c>
      <c r="BU98" s="91">
        <f>$E98^EXP(Parameter!$D$250+Parameter!$D$257)</f>
        <v>4.2724102426283286E-2</v>
      </c>
      <c r="BV98" s="91">
        <f>$D98^EXP(Parameter!$D$273+Parameter!$D$280)</f>
        <v>0.28378886373233897</v>
      </c>
      <c r="BW98" s="91">
        <f>$E98^EXP(Parameter!$D$251+Parameter!$D$258)</f>
        <v>9.9237329337695884E-2</v>
      </c>
      <c r="BX98" s="91">
        <f>$D98^EXP(Parameter!$D$270+Parameter!$D$277)</f>
        <v>0.1214820062693706</v>
      </c>
      <c r="BY98" s="91">
        <f>$E98^EXP(Parameter!$D$248+Parameter!$D$255)</f>
        <v>2.4087510400689228E-2</v>
      </c>
      <c r="BZ98" s="90">
        <f>$D98^EXP(Parameter!$D$208)</f>
        <v>0.13707656834630413</v>
      </c>
      <c r="CA98" s="90">
        <f>$E98^EXP(Parameter!$D$200)</f>
        <v>1.8458366462849787E-2</v>
      </c>
      <c r="CB98" s="90">
        <f>$D98^EXP(Parameter!$D$209)</f>
        <v>0.1209704085472683</v>
      </c>
      <c r="CC98" s="90">
        <f>$E98^EXP(Parameter!$D$201)</f>
        <v>2.6217178306614932E-2</v>
      </c>
      <c r="CD98" s="90">
        <f>$D98^EXP(Parameter!$D$211)</f>
        <v>0.12797214104856233</v>
      </c>
      <c r="CE98" s="90">
        <f>$E98^EXP(Parameter!$D$203)</f>
        <v>6.920168620954012E-2</v>
      </c>
      <c r="CF98" s="90">
        <f>$D98^EXP(Parameter!$D$212)</f>
        <v>0.21439693061944828</v>
      </c>
      <c r="CG98" s="90">
        <f>$E98^EXP(Parameter!$D$204)</f>
        <v>5.4920979781099943E-2</v>
      </c>
      <c r="CH98" s="91">
        <f>$D98^EXP(Parameter!$D$213)</f>
        <v>0.11171270125894311</v>
      </c>
      <c r="CI98" s="90">
        <f>$E98^EXP(Parameter!$D$205)</f>
        <v>7.983395801461457E-2</v>
      </c>
      <c r="CJ98" s="91">
        <f>$D98^EXP(Parameter!$D$210)</f>
        <v>7.6569269178111701E-2</v>
      </c>
      <c r="CK98" s="90">
        <f>$E98^EXP(Parameter!$D$202)</f>
        <v>1.6077933938471952E-2</v>
      </c>
      <c r="CL98" s="12">
        <f>$D98^EXP(Parameter!$D$170+Parameter!$D$177*(LN($B98/30.2*21)))</f>
        <v>9.9641133355610867E-2</v>
      </c>
      <c r="CM98" s="12">
        <f>$D98^EXP(Parameter!$D$155+Parameter!$D$162*(LN($B98/30.2*21)))</f>
        <v>0.39250162440862751</v>
      </c>
      <c r="CN98" s="12">
        <f>$D98^EXP(Parameter!$D$171+Parameter!$D$178*(LN($B98/30.2*21)))</f>
        <v>9.9981347049090466E-2</v>
      </c>
      <c r="CO98" s="12">
        <f>$D98^EXP(Parameter!$D$156+Parameter!$D$163*(LN($B98/30.2*21)))</f>
        <v>0.36011845268823878</v>
      </c>
      <c r="CP98" s="12">
        <f>$D98^EXP(Parameter!$D$173+Parameter!$D$180*(LN($B98/30.2*21)))</f>
        <v>9.4533650909981712E-2</v>
      </c>
      <c r="CQ98" s="12">
        <f>$D98^EXP(Parameter!$D$158+Parameter!$D$165*(LN($B98/30.2*21)))</f>
        <v>0.39176924469607965</v>
      </c>
      <c r="CR98" s="12">
        <f>$D98^EXP(Parameter!$D$174+Parameter!$D$181*(LN($B98/30.2*21)))</f>
        <v>0.11219923126505478</v>
      </c>
      <c r="CS98" s="12">
        <f>$D98^EXP(Parameter!$D$159+Parameter!$D$166*(LN($B98/30.2*21)))</f>
        <v>0.41919212896502522</v>
      </c>
      <c r="CT98" s="12">
        <f>$D98^EXP(Parameter!$D$175+Parameter!$D$182*(LN($B98/30.2*21)))</f>
        <v>4.2929493304898148E-2</v>
      </c>
      <c r="CU98" s="12">
        <f>$D98^EXP(Parameter!$D$160+Parameter!$D$167*(LN($B98/30.2*21)))</f>
        <v>0.21540953394237916</v>
      </c>
      <c r="CV98" s="12">
        <f>$D98^EXP(Parameter!$D$172+Parameter!$D$179*(LN($B98/30.2*21)))</f>
        <v>4.2211637057631451E-2</v>
      </c>
      <c r="CW98" s="41">
        <f>$D98^EXP(Parameter!$D$157+Parameter!$D$164*(LN($B98/30.2*21)))</f>
        <v>2.650129383633645E-2</v>
      </c>
      <c r="CX98" s="12">
        <f t="shared" si="9"/>
        <v>2.8036301576061799E-3</v>
      </c>
      <c r="CY98" s="85">
        <v>2.9216942859710399E-2</v>
      </c>
      <c r="CZ98" s="12">
        <f t="shared" si="10"/>
        <v>3.7652334620138048E-2</v>
      </c>
      <c r="DA98" s="85">
        <v>4.6391409948687901E-2</v>
      </c>
      <c r="DB98" s="12">
        <f t="shared" si="11"/>
        <v>2.0390033296094515E-2</v>
      </c>
      <c r="DC98" s="41">
        <v>1.8083646109024201E-2</v>
      </c>
      <c r="DD98" s="12">
        <f t="shared" si="12"/>
        <v>6.0145331797407757E-4</v>
      </c>
      <c r="DE98" s="85">
        <v>2.6967127317824999E-2</v>
      </c>
      <c r="DF98" s="12">
        <f t="shared" si="13"/>
        <v>6.080530044760447E-5</v>
      </c>
      <c r="DG98" s="41">
        <v>2.64724501465183E-3</v>
      </c>
      <c r="DH98" s="12">
        <f t="shared" si="14"/>
        <v>9.8370383653435915E-3</v>
      </c>
      <c r="DI98" s="41">
        <v>2.62865229160658E-3</v>
      </c>
      <c r="DJ98" s="46">
        <v>93</v>
      </c>
      <c r="DK98" s="44">
        <v>1.83898611066913E-3</v>
      </c>
      <c r="DL98" s="44">
        <v>4.3941344368493302E-3</v>
      </c>
      <c r="DM98" s="44">
        <v>8.2319802924593101E-3</v>
      </c>
      <c r="DN98" s="44">
        <v>6.4207360409805903E-3</v>
      </c>
      <c r="DO98" s="44">
        <v>1.92572342202979E-2</v>
      </c>
      <c r="DP98" s="44">
        <v>1.5936645541323499E-2</v>
      </c>
      <c r="DQ98" s="44">
        <v>2.1064442396952199E-2</v>
      </c>
      <c r="DR98" s="45">
        <v>7.9870006096463705E-2</v>
      </c>
      <c r="DS98" s="45">
        <v>0.118245484913385</v>
      </c>
      <c r="DT98" s="45">
        <v>0.10831237580860401</v>
      </c>
      <c r="DU98" s="45">
        <v>8.3017047856576404E-2</v>
      </c>
      <c r="DV98" s="45">
        <v>0.113937906813215</v>
      </c>
      <c r="DW98" s="45">
        <v>0.16859776286893599</v>
      </c>
      <c r="DX98" s="45">
        <v>9.52732203556131E-2</v>
      </c>
    </row>
    <row r="99" spans="1:128">
      <c r="A99" s="43">
        <f t="shared" si="8"/>
        <v>6.6657534246575345</v>
      </c>
      <c r="B99" s="18">
        <v>95</v>
      </c>
      <c r="C99" s="12">
        <v>2068</v>
      </c>
      <c r="D99" s="12">
        <v>7.6474288768852802E-2</v>
      </c>
      <c r="E99" s="12">
        <v>2.57489329358654E-3</v>
      </c>
      <c r="F99" s="92">
        <f>$D99^Parameter!$D$325</f>
        <v>0.13463006279694426</v>
      </c>
      <c r="G99" s="92">
        <f>$E99^Parameter!$D$318</f>
        <v>1.3669311800734241E-2</v>
      </c>
      <c r="H99" s="92">
        <f>$D99^Parameter!$D$326</f>
        <v>0.12788286498617388</v>
      </c>
      <c r="I99" s="92">
        <f>$E99^Parameter!$D$319</f>
        <v>2.2023478316469194E-2</v>
      </c>
      <c r="J99" s="92">
        <f>$D99^Parameter!$D$328</f>
        <v>0.14100638229213397</v>
      </c>
      <c r="K99" s="92">
        <f>$E99^Parameter!$D$321</f>
        <v>7.1279778520291534E-2</v>
      </c>
      <c r="L99" s="92">
        <f>$D99^Parameter!$D$329</f>
        <v>0.23701108046252778</v>
      </c>
      <c r="M99" s="92">
        <f>$E99^Parameter!$D$322</f>
        <v>5.3860704003021995E-2</v>
      </c>
      <c r="N99" s="92">
        <f>$D99^Parameter!$D$330</f>
        <v>0.12463715059197913</v>
      </c>
      <c r="O99" s="92">
        <f>$E99^Parameter!$D$323</f>
        <v>9.2109345094555747E-2</v>
      </c>
      <c r="P99" s="92">
        <f>$D99^Parameter!$D$327</f>
        <v>8.6518046557090139E-2</v>
      </c>
      <c r="Q99" s="92">
        <f>$E99^Parameter!$D$320</f>
        <v>1.4167137029796315E-2</v>
      </c>
      <c r="R99" s="12">
        <f>$D99^EXP(Parameter!$D$96+Parameter!$D$103*(($B99/30.2*21)^(1)))</f>
        <v>2.4839623164500594E-3</v>
      </c>
      <c r="S99" s="12">
        <f>$E99^EXP(Parameter!$D$81+Parameter!$D$88*($B99/30.2*21)^(-2))</f>
        <v>2.5632647116368219E-2</v>
      </c>
      <c r="T99" s="12">
        <f>$D99^EXP(Parameter!$D$97+Parameter!$D$104*(($B99*21/30.2)^(1)))</f>
        <v>3.6185316458231517E-2</v>
      </c>
      <c r="U99" s="12">
        <f>$E99^EXP(Parameter!$D$82+Parameter!$D$89*($B99/30.2*21)^(-2))</f>
        <v>3.5259391834601472E-2</v>
      </c>
      <c r="V99" s="12">
        <f>$D99^EXP(Parameter!$D$99+Parameter!$D$106*(($B99*21/30.2)^(1)))</f>
        <v>1.9238198673975779E-2</v>
      </c>
      <c r="W99" s="12">
        <f>$E99^EXP(Parameter!$D$84+Parameter!$D$91*($B99/30.2*21)^(-2))</f>
        <v>9.8500322053385755E-2</v>
      </c>
      <c r="X99" s="12">
        <f>$D99^EXP(Parameter!$D$100+Parameter!$D$107*(($B99*21/30.2)^(1)))</f>
        <v>4.8968607462358566E-4</v>
      </c>
      <c r="Y99" s="12">
        <f>$E99^EXP(Parameter!$D$85+Parameter!$D$92*($B99/30.2*21)^(-2))</f>
        <v>7.3503597294275302E-2</v>
      </c>
      <c r="Z99" s="12">
        <f>$D99^EXP(Parameter!$D$101+Parameter!$D$108*(($B99*21/30.2)^(1)))</f>
        <v>4.710741399710512E-5</v>
      </c>
      <c r="AA99" s="12">
        <f>$E99^EXP(Parameter!$D$86+Parameter!$D$93*($B99/30.2*21)^(-2))</f>
        <v>9.2951009405862595E-2</v>
      </c>
      <c r="AB99" s="12">
        <f>$D99^EXP(Parameter!$D$98+Parameter!$D$105*(($B99*21/30.2)^(1)))</f>
        <v>9.2108196118919627E-3</v>
      </c>
      <c r="AC99" s="12">
        <f>$E99^EXP(Parameter!$D$83+Parameter!$D$90*($B99/30.2*21)^(-2))</f>
        <v>1.5362765621909922E-2</v>
      </c>
      <c r="AD99" s="87">
        <f>$D99^EXP(Parameter!$D$133+Parameter!$D$140*(($B99*21/30.2)^(-0.5))+Parameter!$D$147*((LN($B99*21/30.2))))</f>
        <v>1.0996921828007823E-3</v>
      </c>
      <c r="AE99" s="12">
        <f>$E99^EXP(Parameter!$D$111+Parameter!$D$118*(($B99*21/30.2)^(-1))+Parameter!$D$125*(($B99*21/30.2)^(-0.5)))</f>
        <v>0.11360785269911212</v>
      </c>
      <c r="AF99" s="12">
        <f>$D99^EXP(Parameter!$D$134+Parameter!$D$141*(($B99*21/30.2)^(-0.5))+Parameter!$D$148*((LN($B99*21/30.2))))</f>
        <v>2.2828079163957012E-2</v>
      </c>
      <c r="AG99" s="12">
        <f>$E99^EXP(Parameter!$D$112+Parameter!$D$119*(($B99*21/30.2)^(-1))+Parameter!$D$126*(($B99*21/30.2)^(-0.5)))</f>
        <v>3.8047909069216158E-2</v>
      </c>
      <c r="AH99" s="12">
        <f>$D99^EXP(Parameter!$D$136+Parameter!$D$143*(($B99*21/30.2)^(-0.5))+Parameter!$D$150*((LN($B99*21/30.2))))</f>
        <v>2.4842438906177195E-3</v>
      </c>
      <c r="AI99" s="12">
        <f>$E99^EXP(Parameter!$D$114+Parameter!$D$121*(($B99*21/30.2)^(-1))+Parameter!$D$128*(($B99*21/30.2)^(-0.5)))</f>
        <v>4.7187747248198667E-3</v>
      </c>
      <c r="AJ99" s="12">
        <f>$D99^EXP(Parameter!$D$137+Parameter!$D$144*(($B99*21/30.2)^(-0.5))+Parameter!$D$151*((LN($B99*21/30.2))))</f>
        <v>1.2550402843386228E-3</v>
      </c>
      <c r="AK99" s="12">
        <f>$E99^EXP(Parameter!$D$115+Parameter!$D$122*(($B99*21/30.2)^(-1))+Parameter!$D$129*(($B99*21/30.2)^(-0.5)))</f>
        <v>3.4606591833069827E-2</v>
      </c>
      <c r="AL99" s="12">
        <f>$D99^EXP(Parameter!$D$138+Parameter!$D$145*(($B99*21/30.2)^(-0.5))+Parameter!$D$152*((LN($B99*21/30.2))))</f>
        <v>7.0729681167304298E-9</v>
      </c>
      <c r="AM99" s="12">
        <f>$E99^EXP(Parameter!$D$116+Parameter!$D$123*(($B99*21/30.2)^(-1))+Parameter!$D$130*(($B99*21/30.2)^(-0.5)))</f>
        <v>1.1972548323820997E-3</v>
      </c>
      <c r="AN99" s="12">
        <f>$D99^EXP(Parameter!$D$135+Parameter!$D$142*(($B99*21/30.2)^(-0.5))+Parameter!$D$149*((LN($B99*21/30.2))))</f>
        <v>6.319780649371525E-3</v>
      </c>
      <c r="AO99" s="12">
        <f>$E99^EXP(Parameter!$D$113+Parameter!$D$120*(($B99*21/30.2)^(-1))+Parameter!$D$127*(($B99*21/30.2)^(-0.5)))</f>
        <v>1.24616056339958E-6</v>
      </c>
      <c r="AP99" s="87">
        <f>$D99^EXP(Parameter!$D$304+Parameter!$D$310*((LN($B99*21/30.2))))</f>
        <v>9.8746717504140213E-2</v>
      </c>
      <c r="AQ99" s="88">
        <f>$E99^EXP(Parameter!$D$290+Parameter!$D$296*((LN($B99*21/30.2))))</f>
        <v>3.4339591545099316E-2</v>
      </c>
      <c r="AR99" s="12">
        <f>$D99^EXP(Parameter!$D$305+Parameter!$D$311*((LN($B99*21/30.2))))</f>
        <v>0.10373729759413419</v>
      </c>
      <c r="AS99" s="88">
        <f>$E99^EXP(Parameter!$D$291+Parameter!$D$297*((LN($B99*21/30.2))))</f>
        <v>3.8363951492193502E-2</v>
      </c>
      <c r="AT99" s="12">
        <f>$D99^EXP(Parameter!$D$305+Parameter!$D$307-Parameter!$D$306+(Parameter!$D$311+Parameter!$D$313-Parameter!$D$312)*((LN($B99*21/30.2))))</f>
        <v>0.10232468877956918</v>
      </c>
      <c r="AU99" s="88">
        <f>$E99^EXP(Parameter!$D$291+Parameter!$D$293-Parameter!$D$292+(Parameter!$D$297+Parameter!$D$299-Parameter!$D$298)*((LN($B99*21/30.2))))</f>
        <v>6.7665638616098672E-2</v>
      </c>
      <c r="AV99" s="12">
        <f>$D99^EXP(Parameter!$D$308+Parameter!$D$314*((LN($B99*21/30.2))))</f>
        <v>0.14927919812398546</v>
      </c>
      <c r="AW99" s="88">
        <f>$E99^EXP(Parameter!$D$294+Parameter!$D$300*((LN($B99*21/30.2))))</f>
        <v>5.5342190164402991E-2</v>
      </c>
      <c r="AX99" s="12">
        <f>$D99^EXP(Parameter!$D$305+Parameter!$D$309-Parameter!$D$306+(Parameter!$D$311+Parameter!$D$315-Parameter!$D$312)*((LN($B99*21/30.2))))</f>
        <v>7.511675410728369E-2</v>
      </c>
      <c r="AY99" s="88">
        <f>$E99^EXP(Parameter!$D$291+Parameter!$D$295-Parameter!$D$292+(Parameter!$D$297+Parameter!$D$301-Parameter!$D$298)*((LN($B99*21/30.2))))</f>
        <v>1.322023679625412E-2</v>
      </c>
      <c r="AZ99" s="12">
        <f>$D99^EXP(Parameter!D$305-Parameter!D$306+(Parameter!D$311-Parameter!D$312)*((LN($B99*21/30.2))))</f>
        <v>5.46308392298335E-2</v>
      </c>
      <c r="BA99" s="88">
        <f>$E99^EXP(Parameter!$D$291-Parameter!$D$292+(Parameter!$D$297-Parameter!$D$298)*((LN($B99*21/30.2))))</f>
        <v>1.0431838913043476E-3</v>
      </c>
      <c r="BB99" s="89">
        <f>$D99^EXP(Parameter!$D$231+Parameter!$D$238)</f>
        <v>0.14188923828036787</v>
      </c>
      <c r="BC99" s="90">
        <f>$E99^EXP(Parameter!$D$216+Parameter!$D$223)</f>
        <v>2.2678686556127949E-2</v>
      </c>
      <c r="BD99" s="91">
        <f>$D99^EXP(Parameter!$D$232+Parameter!$D$239)</f>
        <v>0.11830752149534424</v>
      </c>
      <c r="BE99" s="90">
        <f>$E99^EXP(Parameter!$D$217+Parameter!$D$224)</f>
        <v>2.8985563623967817E-2</v>
      </c>
      <c r="BF99" s="91">
        <f>$D99^EXP(Parameter!$D$234+Parameter!$D$241)</f>
        <v>0.13369724962515839</v>
      </c>
      <c r="BG99" s="91">
        <f>$E99^EXP(Parameter!$D$219+Parameter!$D$226)</f>
        <v>8.0837628942084308E-2</v>
      </c>
      <c r="BH99" s="91">
        <f>$D99^EXP(Parameter!$D$235+Parameter!$D$242)</f>
        <v>0.21258940173564517</v>
      </c>
      <c r="BI99" s="91">
        <f>$E99^EXP(Parameter!$D$220+Parameter!$D$227)</f>
        <v>5.9663068238800125E-2</v>
      </c>
      <c r="BJ99" s="91">
        <f>$D99^EXP(Parameter!$D$236+Parameter!$D$243)</f>
        <v>0.11331462438643256</v>
      </c>
      <c r="BK99" s="91">
        <f>$E99^EXP(Parameter!$D$221+Parameter!$D$228)</f>
        <v>7.8220364447347146E-2</v>
      </c>
      <c r="BL99" s="91">
        <f>$D99^EXP(Parameter!$D$233+Parameter!$D$240)</f>
        <v>7.1090587546627101E-2</v>
      </c>
      <c r="BM99" s="91">
        <f>$E99^EXP(Parameter!$D$218+Parameter!$D$225)</f>
        <v>1.3120313051589139E-2</v>
      </c>
      <c r="BN99" s="90">
        <f>$D99^EXP(Parameter!$D$268+Parameter!$D$275)</f>
        <v>0.17268015866475181</v>
      </c>
      <c r="BO99" s="91">
        <f>$E99^EXP(Parameter!$D$246+Parameter!$D$253)</f>
        <v>1.1043174326108548E-2</v>
      </c>
      <c r="BP99" s="91">
        <f>$D99^EXP(Parameter!$D$269+Parameter!$D$276)</f>
        <v>0.13128710655770004</v>
      </c>
      <c r="BQ99" s="91">
        <f>$E99^EXP(Parameter!$D$247+Parameter!$D$254)</f>
        <v>2.0525952258169021E-2</v>
      </c>
      <c r="BR99" s="91">
        <f>$D99^EXP(Parameter!$D$271+Parameter!$D$278)</f>
        <v>0.22791558289125188</v>
      </c>
      <c r="BS99" s="91">
        <f>$E99^EXP(Parameter!$D$249+Parameter!$D$256)</f>
        <v>9.3147156045812182E-2</v>
      </c>
      <c r="BT99" s="91">
        <f>$D99^EXP(Parameter!$D$272+Parameter!$D$279)</f>
        <v>0.32741697136979225</v>
      </c>
      <c r="BU99" s="91">
        <f>$E99^EXP(Parameter!$D$250+Parameter!$D$257)</f>
        <v>4.1915043136549236E-2</v>
      </c>
      <c r="BV99" s="91">
        <f>$D99^EXP(Parameter!$D$273+Parameter!$D$280)</f>
        <v>0.28147357928158595</v>
      </c>
      <c r="BW99" s="91">
        <f>$E99^EXP(Parameter!$D$251+Parameter!$D$258)</f>
        <v>9.7856870489757289E-2</v>
      </c>
      <c r="BX99" s="91">
        <f>$D99^EXP(Parameter!$D$270+Parameter!$D$277)</f>
        <v>0.11982781204342309</v>
      </c>
      <c r="BY99" s="91">
        <f>$E99^EXP(Parameter!$D$248+Parameter!$D$255)</f>
        <v>2.3549396064826575E-2</v>
      </c>
      <c r="BZ99" s="90">
        <f>$D99^EXP(Parameter!$D$208)</f>
        <v>0.13531627686737802</v>
      </c>
      <c r="CA99" s="90">
        <f>$E99^EXP(Parameter!$D$200)</f>
        <v>1.8016904666624572E-2</v>
      </c>
      <c r="CB99" s="90">
        <f>$D99^EXP(Parameter!$D$209)</f>
        <v>0.11931990548441691</v>
      </c>
      <c r="CC99" s="90">
        <f>$E99^EXP(Parameter!$D$201)</f>
        <v>2.5644657916815802E-2</v>
      </c>
      <c r="CD99" s="90">
        <f>$D99^EXP(Parameter!$D$211)</f>
        <v>0.12627230921040608</v>
      </c>
      <c r="CE99" s="90">
        <f>$E99^EXP(Parameter!$D$203)</f>
        <v>6.8090045825830267E-2</v>
      </c>
      <c r="CF99" s="90">
        <f>$D99^EXP(Parameter!$D$212)</f>
        <v>0.21226032019148902</v>
      </c>
      <c r="CG99" s="90">
        <f>$E99^EXP(Parameter!$D$204)</f>
        <v>5.3963060560506204E-2</v>
      </c>
      <c r="CH99" s="91">
        <f>$D99^EXP(Parameter!$D$213)</f>
        <v>0.11013146612397175</v>
      </c>
      <c r="CI99" s="90">
        <f>$E99^EXP(Parameter!$D$205)</f>
        <v>7.8619627816114548E-2</v>
      </c>
      <c r="CJ99" s="91">
        <f>$D99^EXP(Parameter!$D$210)</f>
        <v>7.5300247268603085E-2</v>
      </c>
      <c r="CK99" s="90">
        <f>$E99^EXP(Parameter!$D$202)</f>
        <v>1.5680271047924264E-2</v>
      </c>
      <c r="CL99" s="12">
        <f>$D99^EXP(Parameter!$D$170+Parameter!$D$177*(LN($B99/30.2*21)))</f>
        <v>9.797218082404921E-2</v>
      </c>
      <c r="CM99" s="12">
        <f>$D99^EXP(Parameter!$D$155+Parameter!$D$162*(LN($B99/30.2*21)))</f>
        <v>0.39110838550381022</v>
      </c>
      <c r="CN99" s="12">
        <f>$D99^EXP(Parameter!$D$171+Parameter!$D$178*(LN($B99/30.2*21)))</f>
        <v>9.8396046069334039E-2</v>
      </c>
      <c r="CO99" s="12">
        <f>$D99^EXP(Parameter!$D$156+Parameter!$D$163*(LN($B99/30.2*21)))</f>
        <v>0.35831017829025563</v>
      </c>
      <c r="CP99" s="12">
        <f>$D99^EXP(Parameter!$D$173+Parameter!$D$180*(LN($B99/30.2*21)))</f>
        <v>9.2933121045989858E-2</v>
      </c>
      <c r="CQ99" s="12">
        <f>$D99^EXP(Parameter!$D$158+Parameter!$D$165*(LN($B99/30.2*21)))</f>
        <v>0.38959862384986516</v>
      </c>
      <c r="CR99" s="12">
        <f>$D99^EXP(Parameter!$D$174+Parameter!$D$181*(LN($B99/30.2*21)))</f>
        <v>0.11012773685287672</v>
      </c>
      <c r="CS99" s="12">
        <f>$D99^EXP(Parameter!$D$159+Parameter!$D$166*(LN($B99/30.2*21)))</f>
        <v>0.41735715671452911</v>
      </c>
      <c r="CT99" s="12">
        <f>$D99^EXP(Parameter!$D$175+Parameter!$D$182*(LN($B99/30.2*21)))</f>
        <v>4.1785019815436315E-2</v>
      </c>
      <c r="CU99" s="12">
        <f>$D99^EXP(Parameter!$D$160+Parameter!$D$167*(LN($B99/30.2*21)))</f>
        <v>0.21263153553327738</v>
      </c>
      <c r="CV99" s="12">
        <f>$D99^EXP(Parameter!$D$172+Parameter!$D$179*(LN($B99/30.2*21)))</f>
        <v>4.1201207847618562E-2</v>
      </c>
      <c r="CW99" s="41">
        <f>$D99^EXP(Parameter!$D$157+Parameter!$D$164*(LN($B99/30.2*21)))</f>
        <v>2.5596754775828283E-2</v>
      </c>
      <c r="CX99" s="12">
        <f t="shared" si="9"/>
        <v>2.4839623164500594E-3</v>
      </c>
      <c r="CY99" s="85">
        <v>2.8741102527263099E-2</v>
      </c>
      <c r="CZ99" s="12">
        <f t="shared" si="10"/>
        <v>3.6185316458231517E-2</v>
      </c>
      <c r="DA99" s="85">
        <v>4.5663753926542199E-2</v>
      </c>
      <c r="DB99" s="12">
        <f t="shared" si="11"/>
        <v>1.9238198673975779E-2</v>
      </c>
      <c r="DC99" s="41">
        <v>1.7224767838084999E-2</v>
      </c>
      <c r="DD99" s="12">
        <f t="shared" si="12"/>
        <v>4.8968607462358566E-4</v>
      </c>
      <c r="DE99" s="85">
        <v>2.6106614191551199E-2</v>
      </c>
      <c r="DF99" s="12">
        <f t="shared" si="13"/>
        <v>4.710741399710512E-5</v>
      </c>
      <c r="DG99" s="41">
        <v>2.55313077640878E-3</v>
      </c>
      <c r="DH99" s="12">
        <f t="shared" si="14"/>
        <v>9.2108196118919627E-3</v>
      </c>
      <c r="DI99" s="41">
        <v>2.5394001314510699E-3</v>
      </c>
      <c r="DJ99" s="46">
        <v>94</v>
      </c>
      <c r="DK99" s="44">
        <v>1.7648955312376E-3</v>
      </c>
      <c r="DL99" s="44">
        <v>4.2327046010567403E-3</v>
      </c>
      <c r="DM99" s="44">
        <v>7.9518782089029703E-3</v>
      </c>
      <c r="DN99" s="44">
        <v>6.1952628885954004E-3</v>
      </c>
      <c r="DO99" s="44">
        <v>1.8677553786830298E-2</v>
      </c>
      <c r="DP99" s="44">
        <v>1.54425358203231E-2</v>
      </c>
      <c r="DQ99" s="44">
        <v>2.0439507533418499E-2</v>
      </c>
      <c r="DR99" s="45">
        <v>7.85756449759345E-2</v>
      </c>
      <c r="DS99" s="45">
        <v>0.11651477813460299</v>
      </c>
      <c r="DT99" s="45">
        <v>0.106687775779424</v>
      </c>
      <c r="DU99" s="45">
        <v>8.1684045833859006E-2</v>
      </c>
      <c r="DV99" s="45">
        <v>0.112252672058308</v>
      </c>
      <c r="DW99" s="45">
        <v>0.16639087219596699</v>
      </c>
      <c r="DX99" s="45">
        <v>9.3794885006241599E-2</v>
      </c>
    </row>
    <row r="100" spans="1:128">
      <c r="A100" s="43">
        <f t="shared" si="8"/>
        <v>6.7260273972602738</v>
      </c>
      <c r="B100" s="18">
        <v>96</v>
      </c>
      <c r="C100" s="12">
        <v>2090</v>
      </c>
      <c r="D100" s="12">
        <v>7.5222606797920505E-2</v>
      </c>
      <c r="E100" s="12">
        <v>2.4846471078973E-3</v>
      </c>
      <c r="F100" s="92">
        <f>$D100^Parameter!$D$325</f>
        <v>0.13290818768530227</v>
      </c>
      <c r="G100" s="92">
        <f>$E100^Parameter!$D$318</f>
        <v>1.3322649267945338E-2</v>
      </c>
      <c r="H100" s="92">
        <f>$D100^Parameter!$D$326</f>
        <v>0.12620562260808066</v>
      </c>
      <c r="I100" s="92">
        <f>$E100^Parameter!$D$319</f>
        <v>2.1526301442661749E-2</v>
      </c>
      <c r="J100" s="92">
        <f>$D100^Parameter!$D$328</f>
        <v>0.13924431249940533</v>
      </c>
      <c r="K100" s="92">
        <f>$E100^Parameter!$D$321</f>
        <v>7.0162049831632198E-2</v>
      </c>
      <c r="L100" s="92">
        <f>$D100^Parameter!$D$329</f>
        <v>0.23483081889525603</v>
      </c>
      <c r="M100" s="92">
        <f>$E100^Parameter!$D$322</f>
        <v>5.2927296420013009E-2</v>
      </c>
      <c r="N100" s="92">
        <f>$D100^Parameter!$D$330</f>
        <v>0.12298218009006003</v>
      </c>
      <c r="O100" s="92">
        <f>$E100^Parameter!$D$323</f>
        <v>9.080418942795368E-2</v>
      </c>
      <c r="P100" s="92">
        <f>$D100^Parameter!$D$327</f>
        <v>8.51694136526054E-2</v>
      </c>
      <c r="Q100" s="92">
        <f>$E100^Parameter!$D$320</f>
        <v>1.3810805419020767E-2</v>
      </c>
      <c r="R100" s="12">
        <f>$D100^EXP(Parameter!$D$96+Parameter!$D$103*(($B100/30.2*21)^(1)))</f>
        <v>2.1963922584858592E-3</v>
      </c>
      <c r="S100" s="12">
        <f>$E100^EXP(Parameter!$D$81+Parameter!$D$88*($B100/30.2*21)^(-2))</f>
        <v>2.5077001778158452E-2</v>
      </c>
      <c r="T100" s="12">
        <f>$D100^EXP(Parameter!$D$97+Parameter!$D$104*(($B100*21/30.2)^(1)))</f>
        <v>3.476853687254667E-2</v>
      </c>
      <c r="U100" s="12">
        <f>$E100^EXP(Parameter!$D$82+Parameter!$D$89*($B100/30.2*21)^(-2))</f>
        <v>3.4560796660685296E-2</v>
      </c>
      <c r="V100" s="12">
        <f>$D100^EXP(Parameter!$D$99+Parameter!$D$106*(($B100*21/30.2)^(1)))</f>
        <v>1.8141790631646632E-2</v>
      </c>
      <c r="W100" s="12">
        <f>$E100^EXP(Parameter!$D$84+Parameter!$D$91*($B100/30.2*21)^(-2))</f>
        <v>9.7144425300503781E-2</v>
      </c>
      <c r="X100" s="12">
        <f>$D100^EXP(Parameter!$D$100+Parameter!$D$107*(($B100*21/30.2)^(1)))</f>
        <v>3.9668402844296327E-4</v>
      </c>
      <c r="Y100" s="12">
        <f>$E100^EXP(Parameter!$D$85+Parameter!$D$92*($B100/30.2*21)^(-2))</f>
        <v>7.2364750099899622E-2</v>
      </c>
      <c r="Z100" s="12">
        <f>$D100^EXP(Parameter!$D$101+Parameter!$D$108*(($B100*21/30.2)^(1)))</f>
        <v>3.6282404071356753E-5</v>
      </c>
      <c r="AA100" s="12">
        <f>$E100^EXP(Parameter!$D$86+Parameter!$D$93*($B100/30.2*21)^(-2))</f>
        <v>9.163840608010021E-2</v>
      </c>
      <c r="AB100" s="12">
        <f>$D100^EXP(Parameter!$D$98+Parameter!$D$105*(($B100*21/30.2)^(1)))</f>
        <v>8.6198424043617446E-3</v>
      </c>
      <c r="AC100" s="12">
        <f>$E100^EXP(Parameter!$D$83+Parameter!$D$90*($B100/30.2*21)^(-2))</f>
        <v>1.4983508347299807E-2</v>
      </c>
      <c r="AD100" s="87">
        <f>$D100^EXP(Parameter!$D$133+Parameter!$D$140*(($B100*21/30.2)^(-0.5))+Parameter!$D$147*((LN($B100*21/30.2))))</f>
        <v>9.8084072495183573E-4</v>
      </c>
      <c r="AE100" s="12">
        <f>$E100^EXP(Parameter!$D$111+Parameter!$D$118*(($B100*21/30.2)^(-1))+Parameter!$D$125*(($B100*21/30.2)^(-0.5)))</f>
        <v>0.11263010432126465</v>
      </c>
      <c r="AF100" s="12">
        <f>$D100^EXP(Parameter!$D$134+Parameter!$D$141*(($B100*21/30.2)^(-0.5))+Parameter!$D$148*((LN($B100*21/30.2))))</f>
        <v>2.1916151902909835E-2</v>
      </c>
      <c r="AG100" s="12">
        <f>$E100^EXP(Parameter!$D$112+Parameter!$D$119*(($B100*21/30.2)^(-1))+Parameter!$D$126*(($B100*21/30.2)^(-0.5)))</f>
        <v>3.7333578903454713E-2</v>
      </c>
      <c r="AH100" s="12">
        <f>$D100^EXP(Parameter!$D$136+Parameter!$D$143*(($B100*21/30.2)^(-0.5))+Parameter!$D$150*((LN($B100*21/30.2))))</f>
        <v>2.2609393214930965E-3</v>
      </c>
      <c r="AI100" s="12">
        <f>$E100^EXP(Parameter!$D$114+Parameter!$D$121*(($B100*21/30.2)^(-1))+Parameter!$D$128*(($B100*21/30.2)^(-0.5)))</f>
        <v>4.4995518335835599E-3</v>
      </c>
      <c r="AJ100" s="12">
        <f>$D100^EXP(Parameter!$D$137+Parameter!$D$144*(($B100*21/30.2)^(-0.5))+Parameter!$D$151*((LN($B100*21/30.2))))</f>
        <v>1.1079070499070199E-3</v>
      </c>
      <c r="AK100" s="12">
        <f>$E100^EXP(Parameter!$D$115+Parameter!$D$122*(($B100*21/30.2)^(-1))+Parameter!$D$129*(($B100*21/30.2)^(-0.5)))</f>
        <v>3.3842563144011108E-2</v>
      </c>
      <c r="AL100" s="12">
        <f>$D100^EXP(Parameter!$D$138+Parameter!$D$145*(($B100*21/30.2)^(-0.5))+Parameter!$D$152*((LN($B100*21/30.2))))</f>
        <v>4.5373412290738657E-9</v>
      </c>
      <c r="AM100" s="12">
        <f>$E100^EXP(Parameter!$D$116+Parameter!$D$123*(($B100*21/30.2)^(-1))+Parameter!$D$130*(($B100*21/30.2)^(-0.5)))</f>
        <v>1.1264351238834173E-3</v>
      </c>
      <c r="AN100" s="12">
        <f>$D100^EXP(Parameter!$D$135+Parameter!$D$142*(($B100*21/30.2)^(-0.5))+Parameter!$D$149*((LN($B100*21/30.2))))</f>
        <v>5.970306976667024E-3</v>
      </c>
      <c r="AO100" s="12">
        <f>$E100^EXP(Parameter!$D$113+Parameter!$D$120*(($B100*21/30.2)^(-1))+Parameter!$D$127*(($B100*21/30.2)^(-0.5)))</f>
        <v>1.0921242509433149E-6</v>
      </c>
      <c r="AP100" s="87">
        <f>$D100^EXP(Parameter!$D$304+Parameter!$D$310*((LN($B100*21/30.2))))</f>
        <v>9.6988436688996579E-2</v>
      </c>
      <c r="AQ100" s="88">
        <f>$E100^EXP(Parameter!$D$290+Parameter!$D$296*((LN($B100*21/30.2))))</f>
        <v>3.3824773397148997E-2</v>
      </c>
      <c r="AR100" s="12">
        <f>$D100^EXP(Parameter!$D$305+Parameter!$D$311*((LN($B100*21/30.2))))</f>
        <v>0.10212073021341776</v>
      </c>
      <c r="AS100" s="88">
        <f>$E100^EXP(Parameter!$D$291+Parameter!$D$297*((LN($B100*21/30.2))))</f>
        <v>3.7691433459338265E-2</v>
      </c>
      <c r="AT100" s="12">
        <f>$D100^EXP(Parameter!$D$305+Parameter!$D$307-Parameter!$D$306+(Parameter!$D$311+Parameter!$D$313-Parameter!$D$312)*((LN($B100*21/30.2))))</f>
        <v>0.10062976374659817</v>
      </c>
      <c r="AU100" s="88">
        <f>$E100^EXP(Parameter!$D$291+Parameter!$D$293-Parameter!$D$292+(Parameter!$D$297+Parameter!$D$299-Parameter!$D$298)*((LN($B100*21/30.2))))</f>
        <v>6.6523056690053262E-2</v>
      </c>
      <c r="AV100" s="12">
        <f>$D100^EXP(Parameter!$D$308+Parameter!$D$314*((LN($B100*21/30.2))))</f>
        <v>0.14691485508127997</v>
      </c>
      <c r="AW100" s="88">
        <f>$E100^EXP(Parameter!$D$294+Parameter!$D$300*((LN($B100*21/30.2))))</f>
        <v>5.4406101230879411E-2</v>
      </c>
      <c r="AX100" s="12">
        <f>$D100^EXP(Parameter!$D$305+Parameter!$D$309-Parameter!$D$306+(Parameter!$D$311+Parameter!$D$315-Parameter!$D$312)*((LN($B100*21/30.2))))</f>
        <v>7.3581386081849443E-2</v>
      </c>
      <c r="AY100" s="88">
        <f>$E100^EXP(Parameter!$D$291+Parameter!$D$295-Parameter!$D$292+(Parameter!$D$297+Parameter!$D$301-Parameter!$D$298)*((LN($B100*21/30.2))))</f>
        <v>1.2680893402948958E-2</v>
      </c>
      <c r="AZ100" s="12">
        <f>$D100^EXP(Parameter!D$305-Parameter!D$306+(Parameter!D$311-Parameter!D$312)*((LN($B100*21/30.2))))</f>
        <v>5.3441099293697024E-2</v>
      </c>
      <c r="BA100" s="88">
        <f>$E100^EXP(Parameter!$D$291-Parameter!$D$292+(Parameter!$D$297-Parameter!$D$298)*((LN($B100*21/30.2))))</f>
        <v>9.8133732956284499E-4</v>
      </c>
      <c r="BB100" s="89">
        <f>$D100^EXP(Parameter!$D$231+Parameter!$D$238)</f>
        <v>0.1401217500873852</v>
      </c>
      <c r="BC100" s="90">
        <f>$E100^EXP(Parameter!$D$216+Parameter!$D$223)</f>
        <v>2.2170607621693192E-2</v>
      </c>
      <c r="BD100" s="91">
        <f>$D100^EXP(Parameter!$D$232+Parameter!$D$239)</f>
        <v>0.11669754764568296</v>
      </c>
      <c r="BE100" s="90">
        <f>$E100^EXP(Parameter!$D$217+Parameter!$D$224)</f>
        <v>2.8377827580727669E-2</v>
      </c>
      <c r="BF100" s="91">
        <f>$D100^EXP(Parameter!$D$234+Parameter!$D$241)</f>
        <v>0.13198141411404612</v>
      </c>
      <c r="BG100" s="91">
        <f>$E100^EXP(Parameter!$D$219+Parameter!$D$226)</f>
        <v>7.9629962917447852E-2</v>
      </c>
      <c r="BH100" s="91">
        <f>$D100^EXP(Parameter!$D$235+Parameter!$D$242)</f>
        <v>0.21048681030890037</v>
      </c>
      <c r="BI100" s="91">
        <f>$E100^EXP(Parameter!$D$220+Parameter!$D$227)</f>
        <v>5.8665012480345523E-2</v>
      </c>
      <c r="BJ100" s="91">
        <f>$D100^EXP(Parameter!$D$236+Parameter!$D$243)</f>
        <v>0.11174166194678981</v>
      </c>
      <c r="BK100" s="91">
        <f>$E100^EXP(Parameter!$D$221+Parameter!$D$228)</f>
        <v>7.7036624551811511E-2</v>
      </c>
      <c r="BL100" s="91">
        <f>$D100^EXP(Parameter!$D$233+Parameter!$D$240)</f>
        <v>6.9894261864173149E-2</v>
      </c>
      <c r="BM100" s="91">
        <f>$E100^EXP(Parameter!$D$218+Parameter!$D$225)</f>
        <v>1.2784437046141076E-2</v>
      </c>
      <c r="BN100" s="90">
        <f>$D100^EXP(Parameter!$D$268+Parameter!$D$275)</f>
        <v>0.17074423822066501</v>
      </c>
      <c r="BO100" s="91">
        <f>$E100^EXP(Parameter!$D$246+Parameter!$D$253)</f>
        <v>1.0749380122801789E-2</v>
      </c>
      <c r="BP100" s="91">
        <f>$D100^EXP(Parameter!$D$269+Parameter!$D$276)</f>
        <v>0.12958706865882547</v>
      </c>
      <c r="BQ100" s="91">
        <f>$E100^EXP(Parameter!$D$247+Parameter!$D$254)</f>
        <v>2.0054129206036195E-2</v>
      </c>
      <c r="BR100" s="91">
        <f>$D100^EXP(Parameter!$D$271+Parameter!$D$278)</f>
        <v>0.22576227252379957</v>
      </c>
      <c r="BS100" s="91">
        <f>$E100^EXP(Parameter!$D$249+Parameter!$D$256)</f>
        <v>9.1833452010225858E-2</v>
      </c>
      <c r="BT100" s="91">
        <f>$D100^EXP(Parameter!$D$272+Parameter!$D$279)</f>
        <v>0.32507866552755488</v>
      </c>
      <c r="BU100" s="91">
        <f>$E100^EXP(Parameter!$D$250+Parameter!$D$257)</f>
        <v>4.1126893893393773E-2</v>
      </c>
      <c r="BV100" s="91">
        <f>$D100^EXP(Parameter!$D$273+Parameter!$D$280)</f>
        <v>0.27919227784470713</v>
      </c>
      <c r="BW100" s="91">
        <f>$E100^EXP(Parameter!$D$251+Parameter!$D$258)</f>
        <v>9.6505224317990898E-2</v>
      </c>
      <c r="BX100" s="91">
        <f>$D100^EXP(Parameter!$D$270+Parameter!$D$277)</f>
        <v>0.11820683790361104</v>
      </c>
      <c r="BY100" s="91">
        <f>$E100^EXP(Parameter!$D$248+Parameter!$D$255)</f>
        <v>2.3027001208897915E-2</v>
      </c>
      <c r="BZ100" s="90">
        <f>$D100^EXP(Parameter!$D$208)</f>
        <v>0.13358998512004733</v>
      </c>
      <c r="CA100" s="90">
        <f>$E100^EXP(Parameter!$D$200)</f>
        <v>1.7589027624011187E-2</v>
      </c>
      <c r="CB100" s="90">
        <f>$D100^EXP(Parameter!$D$209)</f>
        <v>0.11770259262751005</v>
      </c>
      <c r="CC100" s="90">
        <f>$E100^EXP(Parameter!$D$201)</f>
        <v>2.5088577495611841E-2</v>
      </c>
      <c r="CD100" s="90">
        <f>$D100^EXP(Parameter!$D$211)</f>
        <v>0.12460605187195796</v>
      </c>
      <c r="CE100" s="90">
        <f>$E100^EXP(Parameter!$D$203)</f>
        <v>6.7003975565381846E-2</v>
      </c>
      <c r="CF100" s="90">
        <f>$D100^EXP(Parameter!$D$212)</f>
        <v>0.21015889355344902</v>
      </c>
      <c r="CG100" s="90">
        <f>$E100^EXP(Parameter!$D$204)</f>
        <v>5.3028481616900172E-2</v>
      </c>
      <c r="CH100" s="91">
        <f>$D100^EXP(Parameter!$D$213)</f>
        <v>0.10858282776264871</v>
      </c>
      <c r="CI100" s="90">
        <f>$E100^EXP(Parameter!$D$205)</f>
        <v>7.7432204852461828E-2</v>
      </c>
      <c r="CJ100" s="91">
        <f>$D100^EXP(Parameter!$D$210)</f>
        <v>7.406042562660814E-2</v>
      </c>
      <c r="CK100" s="90">
        <f>$E100^EXP(Parameter!$D$202)</f>
        <v>1.5295166528560847E-2</v>
      </c>
      <c r="CL100" s="12">
        <f>$D100^EXP(Parameter!$D$170+Parameter!$D$177*(LN($B100/30.2*21)))</f>
        <v>9.6340152524087647E-2</v>
      </c>
      <c r="CM100" s="12">
        <f>$D100^EXP(Parameter!$D$155+Parameter!$D$162*(LN($B100/30.2*21)))</f>
        <v>0.38973538330608287</v>
      </c>
      <c r="CN100" s="12">
        <f>$D100^EXP(Parameter!$D$171+Parameter!$D$178*(LN($B100/30.2*21)))</f>
        <v>9.6845187803798513E-2</v>
      </c>
      <c r="CO100" s="12">
        <f>$D100^EXP(Parameter!$D$156+Parameter!$D$163*(LN($B100/30.2*21)))</f>
        <v>0.35652704335207608</v>
      </c>
      <c r="CP100" s="12">
        <f>$D100^EXP(Parameter!$D$173+Parameter!$D$180*(LN($B100/30.2*21)))</f>
        <v>9.1368460910125876E-2</v>
      </c>
      <c r="CQ100" s="12">
        <f>$D100^EXP(Parameter!$D$158+Parameter!$D$165*(LN($B100/30.2*21)))</f>
        <v>0.3874559759341597</v>
      </c>
      <c r="CR100" s="12">
        <f>$D100^EXP(Parameter!$D$174+Parameter!$D$181*(LN($B100/30.2*21)))</f>
        <v>0.108102596732397</v>
      </c>
      <c r="CS100" s="12">
        <f>$D100^EXP(Parameter!$D$159+Parameter!$D$166*(LN($B100/30.2*21)))</f>
        <v>0.41554618005208344</v>
      </c>
      <c r="CT100" s="12">
        <f>$D100^EXP(Parameter!$D$175+Parameter!$D$182*(LN($B100/30.2*21)))</f>
        <v>4.0675396496026285E-2</v>
      </c>
      <c r="CU100" s="12">
        <f>$D100^EXP(Parameter!$D$160+Parameter!$D$167*(LN($B100/30.2*21)))</f>
        <v>0.2099005415364604</v>
      </c>
      <c r="CV100" s="12">
        <f>$D100^EXP(Parameter!$D$172+Parameter!$D$179*(LN($B100/30.2*21)))</f>
        <v>4.0219926398353138E-2</v>
      </c>
      <c r="CW100" s="41">
        <f>$D100^EXP(Parameter!$D$157+Parameter!$D$164*(LN($B100/30.2*21)))</f>
        <v>2.4725482209229262E-2</v>
      </c>
      <c r="CX100" s="12">
        <f t="shared" si="9"/>
        <v>2.1963922584858592E-3</v>
      </c>
      <c r="CY100" s="85">
        <v>2.8281120554081201E-2</v>
      </c>
      <c r="CZ100" s="12">
        <f t="shared" si="10"/>
        <v>3.476853687254667E-2</v>
      </c>
      <c r="DA100" s="85">
        <v>4.49585427258124E-2</v>
      </c>
      <c r="DB100" s="12">
        <f t="shared" si="11"/>
        <v>1.8141790631646632E-2</v>
      </c>
      <c r="DC100" s="41">
        <v>1.64055611514199E-2</v>
      </c>
      <c r="DD100" s="12">
        <f t="shared" si="12"/>
        <v>3.9668402844296327E-4</v>
      </c>
      <c r="DE100" s="85">
        <v>2.5277165841983602E-2</v>
      </c>
      <c r="DF100" s="12">
        <f t="shared" si="13"/>
        <v>3.6282404071356753E-5</v>
      </c>
      <c r="DG100" s="41">
        <v>2.4635809851825301E-3</v>
      </c>
      <c r="DH100" s="12">
        <f t="shared" si="14"/>
        <v>8.6198424043617446E-3</v>
      </c>
      <c r="DI100" s="41">
        <v>2.4535176394502299E-3</v>
      </c>
      <c r="DJ100" s="46">
        <v>95</v>
      </c>
      <c r="DK100" s="44">
        <v>1.69424512669747E-3</v>
      </c>
      <c r="DL100" s="44">
        <v>4.0781648103971301E-3</v>
      </c>
      <c r="DM100" s="44">
        <v>7.6829211624581699E-3</v>
      </c>
      <c r="DN100" s="44">
        <v>5.9790240962119797E-3</v>
      </c>
      <c r="DO100" s="44">
        <v>1.8118480118699799E-2</v>
      </c>
      <c r="DP100" s="44">
        <v>1.4966476218893399E-2</v>
      </c>
      <c r="DQ100" s="44">
        <v>1.9836491962656199E-2</v>
      </c>
      <c r="DR100" s="45">
        <v>7.7310784946137995E-2</v>
      </c>
      <c r="DS100" s="45">
        <v>0.114820270565009</v>
      </c>
      <c r="DT100" s="45">
        <v>0.105097867266723</v>
      </c>
      <c r="DU100" s="45">
        <v>8.0381191075739197E-2</v>
      </c>
      <c r="DV100" s="45">
        <v>0.110603000013742</v>
      </c>
      <c r="DW100" s="45">
        <v>0.164225939725895</v>
      </c>
      <c r="DX100" s="45">
        <v>9.2349034972845995E-2</v>
      </c>
    </row>
    <row r="101" spans="1:128">
      <c r="A101" s="43">
        <f t="shared" si="8"/>
        <v>6.7863013698630139</v>
      </c>
      <c r="B101" s="18">
        <v>97</v>
      </c>
      <c r="C101" s="12">
        <v>2112</v>
      </c>
      <c r="D101" s="12">
        <v>7.3999400860819201E-2</v>
      </c>
      <c r="E101" s="12">
        <v>2.3981665777485098E-3</v>
      </c>
      <c r="F101" s="92">
        <f>$D101^Parameter!$D$325</f>
        <v>0.13121938522028254</v>
      </c>
      <c r="G101" s="92">
        <f>$E101^Parameter!$D$318</f>
        <v>1.2987128247381947E-2</v>
      </c>
      <c r="H101" s="92">
        <f>$D101^Parameter!$D$326</f>
        <v>0.12456113669334366</v>
      </c>
      <c r="I101" s="92">
        <f>$E101^Parameter!$D$319</f>
        <v>2.1043732932910144E-2</v>
      </c>
      <c r="J101" s="92">
        <f>$D101^Parameter!$D$328</f>
        <v>0.13751557561346456</v>
      </c>
      <c r="K101" s="92">
        <f>$E101^Parameter!$D$321</f>
        <v>6.9069537883177726E-2</v>
      </c>
      <c r="L101" s="92">
        <f>$D101^Parameter!$D$329</f>
        <v>0.23268468200133319</v>
      </c>
      <c r="M101" s="92">
        <f>$E101^Parameter!$D$322</f>
        <v>5.2016470396464905E-2</v>
      </c>
      <c r="N101" s="92">
        <f>$D101^Parameter!$D$330</f>
        <v>0.12135979797097109</v>
      </c>
      <c r="O101" s="92">
        <f>$E101^Parameter!$D$323</f>
        <v>8.9526527246416479E-2</v>
      </c>
      <c r="P101" s="92">
        <f>$D101^Parameter!$D$327</f>
        <v>8.3850421429188124E-2</v>
      </c>
      <c r="Q101" s="92">
        <f>$E101^Parameter!$D$320</f>
        <v>1.3465852501938682E-2</v>
      </c>
      <c r="R101" s="12">
        <f>$D101^EXP(Parameter!$D$96+Parameter!$D$103*(($B101/30.2*21)^(1)))</f>
        <v>1.9382130350501486E-3</v>
      </c>
      <c r="S101" s="12">
        <f>$E101^EXP(Parameter!$D$81+Parameter!$D$88*($B101/30.2*21)^(-2))</f>
        <v>2.4537186318407001E-2</v>
      </c>
      <c r="T101" s="12">
        <f>$D101^EXP(Parameter!$D$97+Parameter!$D$104*(($B101*21/30.2)^(1)))</f>
        <v>3.3400502671857596E-2</v>
      </c>
      <c r="U101" s="12">
        <f>$E101^EXP(Parameter!$D$82+Parameter!$D$89*($B101/30.2*21)^(-2))</f>
        <v>3.3880816608148463E-2</v>
      </c>
      <c r="V101" s="12">
        <f>$D101^EXP(Parameter!$D$99+Parameter!$D$106*(($B101*21/30.2)^(1)))</f>
        <v>1.7098679218182245E-2</v>
      </c>
      <c r="W101" s="12">
        <f>$E101^EXP(Parameter!$D$84+Parameter!$D$91*($B101/30.2*21)^(-2))</f>
        <v>9.5816538688992856E-2</v>
      </c>
      <c r="X101" s="12">
        <f>$D101^EXP(Parameter!$D$100+Parameter!$D$107*(($B101*21/30.2)^(1)))</f>
        <v>3.1969143597364985E-4</v>
      </c>
      <c r="Y101" s="12">
        <f>$E101^EXP(Parameter!$D$85+Parameter!$D$92*($B101/30.2*21)^(-2))</f>
        <v>7.1251379877852919E-2</v>
      </c>
      <c r="Z101" s="12">
        <f>$D101^EXP(Parameter!$D$101+Parameter!$D$108*(($B101*21/30.2)^(1)))</f>
        <v>2.7778291452273307E-5</v>
      </c>
      <c r="AA101" s="12">
        <f>$E101^EXP(Parameter!$D$86+Parameter!$D$93*($B101/30.2*21)^(-2))</f>
        <v>9.0353396622414706E-2</v>
      </c>
      <c r="AB101" s="12">
        <f>$D101^EXP(Parameter!$D$98+Parameter!$D$105*(($B101*21/30.2)^(1)))</f>
        <v>8.0624113397948158E-3</v>
      </c>
      <c r="AC101" s="12">
        <f>$E101^EXP(Parameter!$D$83+Parameter!$D$90*($B101/30.2*21)^(-2))</f>
        <v>1.4616188628804514E-2</v>
      </c>
      <c r="AD101" s="87">
        <f>$D101^EXP(Parameter!$D$133+Parameter!$D$140*(($B101*21/30.2)^(-0.5))+Parameter!$D$147*((LN($B101*21/30.2))))</f>
        <v>8.7419031369477269E-4</v>
      </c>
      <c r="AE101" s="12">
        <f>$E101^EXP(Parameter!$D$111+Parameter!$D$118*(($B101*21/30.2)^(-1))+Parameter!$D$125*(($B101*21/30.2)^(-0.5)))</f>
        <v>0.11166869714660066</v>
      </c>
      <c r="AF101" s="12">
        <f>$D101^EXP(Parameter!$D$134+Parameter!$D$141*(($B101*21/30.2)^(-0.5))+Parameter!$D$148*((LN($B101*21/30.2))))</f>
        <v>2.1041107152854795E-2</v>
      </c>
      <c r="AG101" s="12">
        <f>$E101^EXP(Parameter!$D$112+Parameter!$D$119*(($B101*21/30.2)^(-1))+Parameter!$D$126*(($B101*21/30.2)^(-0.5)))</f>
        <v>3.6637623895511021E-2</v>
      </c>
      <c r="AH101" s="12">
        <f>$D101^EXP(Parameter!$D$136+Parameter!$D$143*(($B101*21/30.2)^(-0.5))+Parameter!$D$150*((LN($B101*21/30.2))))</f>
        <v>2.0566903496153596E-3</v>
      </c>
      <c r="AI101" s="12">
        <f>$E101^EXP(Parameter!$D$114+Parameter!$D$121*(($B101*21/30.2)^(-1))+Parameter!$D$128*(($B101*21/30.2)^(-0.5)))</f>
        <v>4.2914475975761477E-3</v>
      </c>
      <c r="AJ101" s="12">
        <f>$D101^EXP(Parameter!$D$137+Parameter!$D$144*(($B101*21/30.2)^(-0.5))+Parameter!$D$151*((LN($B101*21/30.2))))</f>
        <v>9.7700655568152498E-4</v>
      </c>
      <c r="AK101" s="12">
        <f>$E101^EXP(Parameter!$D$115+Parameter!$D$122*(($B101*21/30.2)^(-1))+Parameter!$D$129*(($B101*21/30.2)^(-0.5)))</f>
        <v>3.3100196529710517E-2</v>
      </c>
      <c r="AL101" s="12">
        <f>$D101^EXP(Parameter!$D$138+Parameter!$D$145*(($B101*21/30.2)^(-0.5))+Parameter!$D$152*((LN($B101*21/30.2))))</f>
        <v>2.8931872274678859E-9</v>
      </c>
      <c r="AM101" s="12">
        <f>$E101^EXP(Parameter!$D$116+Parameter!$D$123*(($B101*21/30.2)^(-1))+Parameter!$D$130*(($B101*21/30.2)^(-0.5)))</f>
        <v>1.060102336981113E-3</v>
      </c>
      <c r="AN101" s="12">
        <f>$D101^EXP(Parameter!$D$135+Parameter!$D$142*(($B101*21/30.2)^(-0.5))+Parameter!$D$149*((LN($B101*21/30.2))))</f>
        <v>5.6402009928921779E-3</v>
      </c>
      <c r="AO101" s="12">
        <f>$E101^EXP(Parameter!$D$113+Parameter!$D$120*(($B101*21/30.2)^(-1))+Parameter!$D$127*(($B101*21/30.2)^(-0.5)))</f>
        <v>9.5762954028598072E-7</v>
      </c>
      <c r="AP101" s="87">
        <f>$D101^EXP(Parameter!$D$304+Parameter!$D$310*((LN($B101*21/30.2))))</f>
        <v>9.5269672691113541E-2</v>
      </c>
      <c r="AQ101" s="88">
        <f>$E101^EXP(Parameter!$D$290+Parameter!$D$296*((LN($B101*21/30.2))))</f>
        <v>3.3322393685609124E-2</v>
      </c>
      <c r="AR101" s="12">
        <f>$D101^EXP(Parameter!$D$305+Parameter!$D$311*((LN($B101*21/30.2))))</f>
        <v>0.10053860082126667</v>
      </c>
      <c r="AS101" s="88">
        <f>$E101^EXP(Parameter!$D$291+Parameter!$D$297*((LN($B101*21/30.2))))</f>
        <v>3.7035851740685764E-2</v>
      </c>
      <c r="AT101" s="12">
        <f>$D101^EXP(Parameter!$D$305+Parameter!$D$307-Parameter!$D$306+(Parameter!$D$311+Parameter!$D$313-Parameter!$D$312)*((LN($B101*21/30.2))))</f>
        <v>9.8971746189536997E-2</v>
      </c>
      <c r="AU101" s="88">
        <f>$E101^EXP(Parameter!$D$291+Parameter!$D$293-Parameter!$D$292+(Parameter!$D$297+Parameter!$D$299-Parameter!$D$298)*((LN($B101*21/30.2))))</f>
        <v>6.5407090617977767E-2</v>
      </c>
      <c r="AV101" s="12">
        <f>$D101^EXP(Parameter!$D$308+Parameter!$D$314*((LN($B101*21/30.2))))</f>
        <v>0.14459723441855113</v>
      </c>
      <c r="AW101" s="88">
        <f>$E101^EXP(Parameter!$D$294+Parameter!$D$300*((LN($B101*21/30.2))))</f>
        <v>5.3492390093177133E-2</v>
      </c>
      <c r="AX101" s="12">
        <f>$D101^EXP(Parameter!$D$305+Parameter!$D$309-Parameter!$D$306+(Parameter!$D$311+Parameter!$D$315-Parameter!$D$312)*((LN($B101*21/30.2))))</f>
        <v>7.2084138727105201E-2</v>
      </c>
      <c r="AY101" s="88">
        <f>$E101^EXP(Parameter!$D$291+Parameter!$D$295-Parameter!$D$292+(Parameter!$D$297+Parameter!$D$301-Parameter!$D$298)*((LN($B101*21/30.2))))</f>
        <v>1.2164817495282101E-2</v>
      </c>
      <c r="AZ101" s="12">
        <f>$D101^EXP(Parameter!D$305-Parameter!D$306+(Parameter!D$311-Parameter!D$312)*((LN($B101*21/30.2))))</f>
        <v>5.2283059184349098E-2</v>
      </c>
      <c r="BA101" s="88">
        <f>$E101^EXP(Parameter!$D$291-Parameter!$D$292+(Parameter!$D$297-Parameter!$D$298)*((LN($B101*21/30.2))))</f>
        <v>9.2334581547059015E-4</v>
      </c>
      <c r="BB101" s="89">
        <f>$D101^EXP(Parameter!$D$231+Parameter!$D$238)</f>
        <v>0.13838762804769497</v>
      </c>
      <c r="BC101" s="90">
        <f>$E101^EXP(Parameter!$D$216+Parameter!$D$223)</f>
        <v>2.1677371161335866E-2</v>
      </c>
      <c r="BD101" s="91">
        <f>$D101^EXP(Parameter!$D$232+Parameter!$D$239)</f>
        <v>0.11511980237608445</v>
      </c>
      <c r="BE101" s="90">
        <f>$E101^EXP(Parameter!$D$217+Parameter!$D$224)</f>
        <v>2.7786981380963742E-2</v>
      </c>
      <c r="BF101" s="91">
        <f>$D101^EXP(Parameter!$D$234+Parameter!$D$241)</f>
        <v>0.13029861010948338</v>
      </c>
      <c r="BG101" s="91">
        <f>$E101^EXP(Parameter!$D$219+Parameter!$D$226)</f>
        <v>7.8448656619210799E-2</v>
      </c>
      <c r="BH101" s="91">
        <f>$D101^EXP(Parameter!$D$235+Parameter!$D$242)</f>
        <v>0.20841856744875883</v>
      </c>
      <c r="BI101" s="91">
        <f>$E101^EXP(Parameter!$D$220+Parameter!$D$227)</f>
        <v>5.7690507914407788E-2</v>
      </c>
      <c r="BJ101" s="91">
        <f>$D101^EXP(Parameter!$D$236+Parameter!$D$243)</f>
        <v>0.11020061241477566</v>
      </c>
      <c r="BK101" s="91">
        <f>$E101^EXP(Parameter!$D$221+Parameter!$D$228)</f>
        <v>7.5878949380203314E-2</v>
      </c>
      <c r="BL101" s="91">
        <f>$D101^EXP(Parameter!$D$233+Parameter!$D$240)</f>
        <v>6.8725698791948397E-2</v>
      </c>
      <c r="BM101" s="91">
        <f>$E101^EXP(Parameter!$D$218+Parameter!$D$225)</f>
        <v>1.2459435335731926E-2</v>
      </c>
      <c r="BN101" s="90">
        <f>$D101^EXP(Parameter!$D$268+Parameter!$D$275)</f>
        <v>0.16884247527478236</v>
      </c>
      <c r="BO101" s="91">
        <f>$E101^EXP(Parameter!$D$246+Parameter!$D$253)</f>
        <v>1.0465389804147813E-2</v>
      </c>
      <c r="BP101" s="91">
        <f>$D101^EXP(Parameter!$D$269+Parameter!$D$276)</f>
        <v>0.12791995220331415</v>
      </c>
      <c r="BQ101" s="91">
        <f>$E101^EXP(Parameter!$D$247+Parameter!$D$254)</f>
        <v>1.9596361825830924E-2</v>
      </c>
      <c r="BR101" s="91">
        <f>$D101^EXP(Parameter!$D$271+Parameter!$D$278)</f>
        <v>0.22364319563754978</v>
      </c>
      <c r="BS101" s="91">
        <f>$E101^EXP(Parameter!$D$249+Parameter!$D$256)</f>
        <v>9.0547335607378973E-2</v>
      </c>
      <c r="BT101" s="91">
        <f>$D101^EXP(Parameter!$D$272+Parameter!$D$279)</f>
        <v>0.32277219432826959</v>
      </c>
      <c r="BU101" s="91">
        <f>$E101^EXP(Parameter!$D$250+Parameter!$D$257)</f>
        <v>4.0358961197557192E-2</v>
      </c>
      <c r="BV101" s="91">
        <f>$D101^EXP(Parameter!$D$273+Parameter!$D$280)</f>
        <v>0.27694421081866494</v>
      </c>
      <c r="BW101" s="91">
        <f>$E101^EXP(Parameter!$D$251+Parameter!$D$258)</f>
        <v>9.5181573281124907E-2</v>
      </c>
      <c r="BX101" s="91">
        <f>$D101^EXP(Parameter!$D$270+Parameter!$D$277)</f>
        <v>0.11661818276404208</v>
      </c>
      <c r="BY101" s="91">
        <f>$E101^EXP(Parameter!$D$248+Parameter!$D$255)</f>
        <v>2.2519753089437232E-2</v>
      </c>
      <c r="BZ101" s="90">
        <f>$D101^EXP(Parameter!$D$208)</f>
        <v>0.13189679577251553</v>
      </c>
      <c r="CA101" s="90">
        <f>$E101^EXP(Parameter!$D$200)</f>
        <v>1.7174219730320829E-2</v>
      </c>
      <c r="CB101" s="90">
        <f>$D101^EXP(Parameter!$D$209)</f>
        <v>0.11611756885079794</v>
      </c>
      <c r="CC101" s="90">
        <f>$E101^EXP(Parameter!$D$201)</f>
        <v>2.4548345998078296E-2</v>
      </c>
      <c r="CD101" s="90">
        <f>$D101^EXP(Parameter!$D$211)</f>
        <v>0.12297246893746079</v>
      </c>
      <c r="CE101" s="90">
        <f>$E101^EXP(Parameter!$D$203)</f>
        <v>6.5942697584106882E-2</v>
      </c>
      <c r="CF101" s="90">
        <f>$D101^EXP(Parameter!$D$212)</f>
        <v>0.20809181694298778</v>
      </c>
      <c r="CG101" s="90">
        <f>$E101^EXP(Parameter!$D$204)</f>
        <v>5.2116502245874149E-2</v>
      </c>
      <c r="CH101" s="91">
        <f>$D101^EXP(Parameter!$D$213)</f>
        <v>0.10706588539533674</v>
      </c>
      <c r="CI101" s="90">
        <f>$E101^EXP(Parameter!$D$205)</f>
        <v>7.6270892452117267E-2</v>
      </c>
      <c r="CJ101" s="91">
        <f>$D101^EXP(Parameter!$D$210)</f>
        <v>7.2848930126786643E-2</v>
      </c>
      <c r="CK101" s="90">
        <f>$E101^EXP(Parameter!$D$202)</f>
        <v>1.4922133834111007E-2</v>
      </c>
      <c r="CL101" s="12">
        <f>$D101^EXP(Parameter!$D$170+Parameter!$D$177*(LN($B101/30.2*21)))</f>
        <v>9.4744010216644164E-2</v>
      </c>
      <c r="CM101" s="12">
        <f>$D101^EXP(Parameter!$D$155+Parameter!$D$162*(LN($B101/30.2*21)))</f>
        <v>0.38838213651785858</v>
      </c>
      <c r="CN101" s="12">
        <f>$D101^EXP(Parameter!$D$171+Parameter!$D$178*(LN($B101/30.2*21)))</f>
        <v>9.5327801184156929E-2</v>
      </c>
      <c r="CO101" s="12">
        <f>$D101^EXP(Parameter!$D$156+Parameter!$D$163*(LN($B101/30.2*21)))</f>
        <v>0.35476847757615487</v>
      </c>
      <c r="CP101" s="12">
        <f>$D101^EXP(Parameter!$D$173+Parameter!$D$180*(LN($B101/30.2*21)))</f>
        <v>8.9838648353532002E-2</v>
      </c>
      <c r="CQ101" s="12">
        <f>$D101^EXP(Parameter!$D$158+Parameter!$D$165*(LN($B101/30.2*21)))</f>
        <v>0.38534071509634288</v>
      </c>
      <c r="CR101" s="12">
        <f>$D101^EXP(Parameter!$D$174+Parameter!$D$181*(LN($B101/30.2*21)))</f>
        <v>0.10612256540160928</v>
      </c>
      <c r="CS101" s="12">
        <f>$D101^EXP(Parameter!$D$159+Parameter!$D$166*(LN($B101/30.2*21)))</f>
        <v>0.41375867578889386</v>
      </c>
      <c r="CT101" s="12">
        <f>$D101^EXP(Parameter!$D$175+Parameter!$D$182*(LN($B101/30.2*21)))</f>
        <v>3.9599415971232683E-2</v>
      </c>
      <c r="CU101" s="12">
        <f>$D101^EXP(Parameter!$D$160+Parameter!$D$167*(LN($B101/30.2*21)))</f>
        <v>0.2072155301640578</v>
      </c>
      <c r="CV101" s="12">
        <f>$D101^EXP(Parameter!$D$172+Parameter!$D$179*(LN($B101/30.2*21)))</f>
        <v>3.9266795267660741E-2</v>
      </c>
      <c r="CW101" s="41">
        <f>$D101^EXP(Parameter!$D$157+Parameter!$D$164*(LN($B101/30.2*21)))</f>
        <v>2.3886157141271895E-2</v>
      </c>
      <c r="CX101" s="12">
        <f t="shared" si="9"/>
        <v>1.9382130350501486E-3</v>
      </c>
      <c r="CY101" s="85">
        <v>2.7836372395479099E-2</v>
      </c>
      <c r="CZ101" s="12">
        <f t="shared" si="10"/>
        <v>3.3400502671857596E-2</v>
      </c>
      <c r="DA101" s="85">
        <v>4.4274943760339101E-2</v>
      </c>
      <c r="DB101" s="12">
        <f t="shared" si="11"/>
        <v>1.7098679218182245E-2</v>
      </c>
      <c r="DC101" s="41">
        <v>1.5624289553645501E-2</v>
      </c>
      <c r="DD101" s="12">
        <f t="shared" si="12"/>
        <v>3.1969143597364985E-4</v>
      </c>
      <c r="DE101" s="85">
        <v>2.4477560072965799E-2</v>
      </c>
      <c r="DF101" s="12">
        <f t="shared" si="13"/>
        <v>2.7778291452273307E-5</v>
      </c>
      <c r="DG101" s="41">
        <v>2.37819751279135E-3</v>
      </c>
      <c r="DH101" s="12">
        <f t="shared" si="14"/>
        <v>8.0624113397948158E-3</v>
      </c>
      <c r="DI101" s="41">
        <v>2.3708791349792199E-3</v>
      </c>
      <c r="DJ101" s="46">
        <v>96</v>
      </c>
      <c r="DK101" s="44">
        <v>1.6268532393333101E-3</v>
      </c>
      <c r="DL101" s="44">
        <v>3.9301783215121002E-3</v>
      </c>
      <c r="DM101" s="44">
        <v>7.4245985668212099E-3</v>
      </c>
      <c r="DN101" s="44">
        <v>5.7715851798110203E-3</v>
      </c>
      <c r="DO101" s="44">
        <v>1.75791629157117E-2</v>
      </c>
      <c r="DP101" s="44">
        <v>1.45077027762315E-2</v>
      </c>
      <c r="DQ101" s="44">
        <v>1.9254502492659399E-2</v>
      </c>
      <c r="DR101" s="45">
        <v>7.6074545072119401E-2</v>
      </c>
      <c r="DS101" s="45">
        <v>0.113160959358271</v>
      </c>
      <c r="DT101" s="45">
        <v>0.10354167154779401</v>
      </c>
      <c r="DU101" s="45">
        <v>7.9107589385355295E-2</v>
      </c>
      <c r="DV101" s="45">
        <v>0.108987897744</v>
      </c>
      <c r="DW101" s="45">
        <v>0.16210189754790399</v>
      </c>
      <c r="DX101" s="45">
        <v>9.0934730545449205E-2</v>
      </c>
    </row>
    <row r="102" spans="1:128">
      <c r="A102" s="43">
        <f t="shared" si="8"/>
        <v>6.8465753424657532</v>
      </c>
      <c r="B102" s="18">
        <v>98</v>
      </c>
      <c r="C102" s="12">
        <v>2134</v>
      </c>
      <c r="D102" s="12">
        <v>7.2803827514409794E-2</v>
      </c>
      <c r="E102" s="12">
        <v>2.3152686565615201E-3</v>
      </c>
      <c r="F102" s="92">
        <f>$D102^Parameter!$D$325</f>
        <v>0.12956278817881575</v>
      </c>
      <c r="G102" s="92">
        <f>$E102^Parameter!$D$318</f>
        <v>1.2662311772983258E-2</v>
      </c>
      <c r="H102" s="92">
        <f>$D102^Parameter!$D$326</f>
        <v>0.12294853823014837</v>
      </c>
      <c r="I102" s="92">
        <f>$E102^Parameter!$D$319</f>
        <v>2.0575239120128361E-2</v>
      </c>
      <c r="J102" s="92">
        <f>$D102^Parameter!$D$328</f>
        <v>0.13581930680947926</v>
      </c>
      <c r="K102" s="92">
        <f>$E102^Parameter!$D$321</f>
        <v>6.8001488136361421E-2</v>
      </c>
      <c r="L102" s="92">
        <f>$D102^Parameter!$D$329</f>
        <v>0.23057188960767463</v>
      </c>
      <c r="M102" s="92">
        <f>$E102^Parameter!$D$322</f>
        <v>5.1127514705505098E-2</v>
      </c>
      <c r="N102" s="92">
        <f>$D102^Parameter!$D$330</f>
        <v>0.11976913466454635</v>
      </c>
      <c r="O102" s="92">
        <f>$E102^Parameter!$D$323</f>
        <v>8.8275575381591531E-2</v>
      </c>
      <c r="P102" s="92">
        <f>$D102^Parameter!$D$327</f>
        <v>8.2560213979830099E-2</v>
      </c>
      <c r="Q102" s="92">
        <f>$E102^Parameter!$D$320</f>
        <v>1.3131834304023789E-2</v>
      </c>
      <c r="R102" s="12">
        <f>$D102^EXP(Parameter!$D$96+Parameter!$D$103*(($B102/30.2*21)^(1)))</f>
        <v>1.7068906423428972E-3</v>
      </c>
      <c r="S102" s="12">
        <f>$E102^EXP(Parameter!$D$81+Parameter!$D$88*($B102/30.2*21)^(-2))</f>
        <v>2.401263632675564E-2</v>
      </c>
      <c r="T102" s="12">
        <f>$D102^EXP(Parameter!$D$97+Parameter!$D$104*(($B102*21/30.2)^(1)))</f>
        <v>3.2079760479757989E-2</v>
      </c>
      <c r="U102" s="12">
        <f>$E102^EXP(Parameter!$D$82+Parameter!$D$89*($B102/30.2*21)^(-2))</f>
        <v>3.3218821230472956E-2</v>
      </c>
      <c r="V102" s="12">
        <f>$D102^EXP(Parameter!$D$99+Parameter!$D$106*(($B102*21/30.2)^(1)))</f>
        <v>1.610679117645418E-2</v>
      </c>
      <c r="W102" s="12">
        <f>$E102^EXP(Parameter!$D$84+Parameter!$D$91*($B102/30.2*21)^(-2))</f>
        <v>9.4515875582800599E-2</v>
      </c>
      <c r="X102" s="12">
        <f>$D102^EXP(Parameter!$D$100+Parameter!$D$107*(($B102*21/30.2)^(1)))</f>
        <v>2.5628525678161954E-4</v>
      </c>
      <c r="Y102" s="12">
        <f>$E102^EXP(Parameter!$D$85+Parameter!$D$92*($B102/30.2*21)^(-2))</f>
        <v>7.0162729141128158E-2</v>
      </c>
      <c r="Z102" s="12">
        <f>$D102^EXP(Parameter!$D$101+Parameter!$D$108*(($B102*21/30.2)^(1)))</f>
        <v>2.1137820322288238E-5</v>
      </c>
      <c r="AA102" s="12">
        <f>$E102^EXP(Parameter!$D$86+Parameter!$D$93*($B102/30.2*21)^(-2))</f>
        <v>8.9095195943739741E-2</v>
      </c>
      <c r="AB102" s="12">
        <f>$D102^EXP(Parameter!$D$98+Parameter!$D$105*(($B102*21/30.2)^(1)))</f>
        <v>7.5368971183091332E-3</v>
      </c>
      <c r="AC102" s="12">
        <f>$E102^EXP(Parameter!$D$83+Parameter!$D$90*($B102/30.2*21)^(-2))</f>
        <v>1.4260345948396033E-2</v>
      </c>
      <c r="AD102" s="87">
        <f>$D102^EXP(Parameter!$D$133+Parameter!$D$140*(($B102*21/30.2)^(-0.5))+Parameter!$D$147*((LN($B102*21/30.2))))</f>
        <v>7.785648700790465E-4</v>
      </c>
      <c r="AE102" s="12">
        <f>$E102^EXP(Parameter!$D$111+Parameter!$D$118*(($B102*21/30.2)^(-1))+Parameter!$D$125*(($B102*21/30.2)^(-0.5)))</f>
        <v>0.11072320872162988</v>
      </c>
      <c r="AF102" s="12">
        <f>$D102^EXP(Parameter!$D$134+Parameter!$D$141*(($B102*21/30.2)^(-0.5))+Parameter!$D$148*((LN($B102*21/30.2))))</f>
        <v>2.0201435678928629E-2</v>
      </c>
      <c r="AG102" s="12">
        <f>$E102^EXP(Parameter!$D$112+Parameter!$D$119*(($B102*21/30.2)^(-1))+Parameter!$D$126*(($B102*21/30.2)^(-0.5)))</f>
        <v>3.595943589969311E-2</v>
      </c>
      <c r="AH102" s="12">
        <f>$D102^EXP(Parameter!$D$136+Parameter!$D$143*(($B102*21/30.2)^(-0.5))+Parameter!$D$150*((LN($B102*21/30.2))))</f>
        <v>1.8699729343664379E-3</v>
      </c>
      <c r="AI102" s="12">
        <f>$E102^EXP(Parameter!$D$114+Parameter!$D$121*(($B102*21/30.2)^(-1))+Parameter!$D$128*(($B102*21/30.2)^(-0.5)))</f>
        <v>4.0938508167238253E-3</v>
      </c>
      <c r="AJ102" s="12">
        <f>$D102^EXP(Parameter!$D$137+Parameter!$D$144*(($B102*21/30.2)^(-0.5))+Parameter!$D$151*((LN($B102*21/30.2))))</f>
        <v>8.6067837343336662E-4</v>
      </c>
      <c r="AK102" s="12">
        <f>$E102^EXP(Parameter!$D$115+Parameter!$D$122*(($B102*21/30.2)^(-1))+Parameter!$D$129*(($B102*21/30.2)^(-0.5)))</f>
        <v>3.2378735315497675E-2</v>
      </c>
      <c r="AL102" s="12">
        <f>$D102^EXP(Parameter!$D$138+Parameter!$D$145*(($B102*21/30.2)^(-0.5))+Parameter!$D$152*((LN($B102*21/30.2))))</f>
        <v>1.8336511790493642E-9</v>
      </c>
      <c r="AM102" s="12">
        <f>$E102^EXP(Parameter!$D$116+Parameter!$D$123*(($B102*21/30.2)^(-1))+Parameter!$D$130*(($B102*21/30.2)^(-0.5)))</f>
        <v>9.9795343468765609E-4</v>
      </c>
      <c r="AN102" s="12">
        <f>$D102^EXP(Parameter!$D$135+Parameter!$D$142*(($B102*21/30.2)^(-0.5))+Parameter!$D$149*((LN($B102*21/30.2))))</f>
        <v>5.3283886289313175E-3</v>
      </c>
      <c r="AO102" s="12">
        <f>$E102^EXP(Parameter!$D$113+Parameter!$D$120*(($B102*21/30.2)^(-1))+Parameter!$D$127*(($B102*21/30.2)^(-0.5)))</f>
        <v>8.4013453912643983E-7</v>
      </c>
      <c r="AP102" s="87">
        <f>$D102^EXP(Parameter!$D$304+Parameter!$D$310*((LN($B102*21/30.2))))</f>
        <v>9.3589328878372874E-2</v>
      </c>
      <c r="AQ102" s="88">
        <f>$E102^EXP(Parameter!$D$290+Parameter!$D$296*((LN($B102*21/30.2))))</f>
        <v>3.2832040638906476E-2</v>
      </c>
      <c r="AR102" s="12">
        <f>$D102^EXP(Parameter!$D$305+Parameter!$D$311*((LN($B102*21/30.2))))</f>
        <v>9.8989957810491067E-2</v>
      </c>
      <c r="AS102" s="88">
        <f>$E102^EXP(Parameter!$D$291+Parameter!$D$297*((LN($B102*21/30.2))))</f>
        <v>3.6396645945637462E-2</v>
      </c>
      <c r="AT102" s="12">
        <f>$D102^EXP(Parameter!$D$305+Parameter!$D$307-Parameter!$D$306+(Parameter!$D$311+Parameter!$D$313-Parameter!$D$312)*((LN($B102*21/30.2))))</f>
        <v>9.7349617053123366E-2</v>
      </c>
      <c r="AU102" s="88">
        <f>$E102^EXP(Parameter!$D$291+Parameter!$D$293-Parameter!$D$292+(Parameter!$D$297+Parameter!$D$299-Parameter!$D$298)*((LN($B102*21/30.2))))</f>
        <v>6.4316935500532343E-2</v>
      </c>
      <c r="AV102" s="12">
        <f>$D102^EXP(Parameter!$D$308+Parameter!$D$314*((LN($B102*21/30.2))))</f>
        <v>0.1423251989654763</v>
      </c>
      <c r="AW102" s="88">
        <f>$E102^EXP(Parameter!$D$294+Parameter!$D$300*((LN($B102*21/30.2))))</f>
        <v>5.2600355861382175E-2</v>
      </c>
      <c r="AX102" s="12">
        <f>$D102^EXP(Parameter!$D$305+Parameter!$D$309-Parameter!$D$306+(Parameter!$D$311+Parameter!$D$315-Parameter!$D$312)*((LN($B102*21/30.2))))</f>
        <v>7.0623877833097121E-2</v>
      </c>
      <c r="AY102" s="88">
        <f>$E102^EXP(Parameter!$D$291+Parameter!$D$295-Parameter!$D$292+(Parameter!$D$297+Parameter!$D$301-Parameter!$D$298)*((LN($B102*21/30.2))))</f>
        <v>1.16709464643479E-2</v>
      </c>
      <c r="AZ102" s="12">
        <f>$D102^EXP(Parameter!D$305-Parameter!D$306+(Parameter!D$311-Parameter!D$312)*((LN($B102*21/30.2))))</f>
        <v>5.115570415034814E-2</v>
      </c>
      <c r="BA102" s="88">
        <f>$E102^EXP(Parameter!$D$291-Parameter!$D$292+(Parameter!$D$297-Parameter!$D$298)*((LN($B102*21/30.2))))</f>
        <v>8.6895667832287849E-4</v>
      </c>
      <c r="BB102" s="89">
        <f>$D102^EXP(Parameter!$D$231+Parameter!$D$238)</f>
        <v>0.13668600771844858</v>
      </c>
      <c r="BC102" s="90">
        <f>$E102^EXP(Parameter!$D$216+Parameter!$D$223)</f>
        <v>2.1198437407851569E-2</v>
      </c>
      <c r="BD102" s="91">
        <f>$D102^EXP(Parameter!$D$232+Parameter!$D$239)</f>
        <v>0.11357341565065203</v>
      </c>
      <c r="BE102" s="90">
        <f>$E102^EXP(Parameter!$D$217+Parameter!$D$224)</f>
        <v>2.7212434155412434E-2</v>
      </c>
      <c r="BF102" s="91">
        <f>$D102^EXP(Parameter!$D$234+Parameter!$D$241)</f>
        <v>0.12864797009325254</v>
      </c>
      <c r="BG102" s="91">
        <f>$E102^EXP(Parameter!$D$219+Parameter!$D$226)</f>
        <v>7.7292939906499075E-2</v>
      </c>
      <c r="BH102" s="91">
        <f>$D102^EXP(Parameter!$D$235+Parameter!$D$242)</f>
        <v>0.20638386583362991</v>
      </c>
      <c r="BI102" s="91">
        <f>$E102^EXP(Parameter!$D$220+Parameter!$D$227)</f>
        <v>5.6738826316212083E-2</v>
      </c>
      <c r="BJ102" s="91">
        <f>$D102^EXP(Parameter!$D$236+Parameter!$D$243)</f>
        <v>0.10869060602339715</v>
      </c>
      <c r="BK102" s="91">
        <f>$E102^EXP(Parameter!$D$221+Parameter!$D$228)</f>
        <v>7.4746572602538711E-2</v>
      </c>
      <c r="BL102" s="91">
        <f>$D102^EXP(Parameter!$D$233+Parameter!$D$240)</f>
        <v>6.7584063799295685E-2</v>
      </c>
      <c r="BM102" s="91">
        <f>$E102^EXP(Parameter!$D$218+Parameter!$D$225)</f>
        <v>1.2144878922659629E-2</v>
      </c>
      <c r="BN102" s="90">
        <f>$D102^EXP(Parameter!$D$268+Parameter!$D$275)</f>
        <v>0.16697402488113111</v>
      </c>
      <c r="BO102" s="91">
        <f>$E102^EXP(Parameter!$D$246+Parameter!$D$253)</f>
        <v>1.0190807080763453E-2</v>
      </c>
      <c r="BP102" s="91">
        <f>$D102^EXP(Parameter!$D$269+Parameter!$D$276)</f>
        <v>0.12628488898000922</v>
      </c>
      <c r="BQ102" s="91">
        <f>$E102^EXP(Parameter!$D$247+Parameter!$D$254)</f>
        <v>1.9152131062834418E-2</v>
      </c>
      <c r="BR102" s="91">
        <f>$D102^EXP(Parameter!$D$271+Parameter!$D$278)</f>
        <v>0.2215575616816767</v>
      </c>
      <c r="BS102" s="91">
        <f>$E102^EXP(Parameter!$D$249+Parameter!$D$256)</f>
        <v>8.9288022716569035E-2</v>
      </c>
      <c r="BT102" s="91">
        <f>$D102^EXP(Parameter!$D$272+Parameter!$D$279)</f>
        <v>0.32049689001243298</v>
      </c>
      <c r="BU102" s="91">
        <f>$E102^EXP(Parameter!$D$250+Parameter!$D$257)</f>
        <v>3.9610579793466577E-2</v>
      </c>
      <c r="BV102" s="91">
        <f>$D102^EXP(Parameter!$D$273+Parameter!$D$280)</f>
        <v>0.27472865188055362</v>
      </c>
      <c r="BW102" s="91">
        <f>$E102^EXP(Parameter!$D$251+Parameter!$D$258)</f>
        <v>9.3885129399614367E-2</v>
      </c>
      <c r="BX102" s="91">
        <f>$D102^EXP(Parameter!$D$270+Parameter!$D$277)</f>
        <v>0.11506097662172109</v>
      </c>
      <c r="BY102" s="91">
        <f>$E102^EXP(Parameter!$D$248+Parameter!$D$255)</f>
        <v>2.202710409029527E-2</v>
      </c>
      <c r="BZ102" s="90">
        <f>$D102^EXP(Parameter!$D$208)</f>
        <v>0.13023584182821438</v>
      </c>
      <c r="CA102" s="90">
        <f>$E102^EXP(Parameter!$D$200)</f>
        <v>1.6771988758110933E-2</v>
      </c>
      <c r="CB102" s="90">
        <f>$D102^EXP(Parameter!$D$209)</f>
        <v>0.1145639641345559</v>
      </c>
      <c r="CC102" s="90">
        <f>$E102^EXP(Parameter!$D$201)</f>
        <v>2.4023398033875685E-2</v>
      </c>
      <c r="CD102" s="90">
        <f>$D102^EXP(Parameter!$D$211)</f>
        <v>0.12137069109226439</v>
      </c>
      <c r="CE102" s="90">
        <f>$E102^EXP(Parameter!$D$203)</f>
        <v>6.4905463674963804E-2</v>
      </c>
      <c r="CF102" s="90">
        <f>$D102^EXP(Parameter!$D$212)</f>
        <v>0.20605828268967524</v>
      </c>
      <c r="CG102" s="90">
        <f>$E102^EXP(Parameter!$D$204)</f>
        <v>5.1226410894425214E-2</v>
      </c>
      <c r="CH102" s="91">
        <f>$D102^EXP(Parameter!$D$213)</f>
        <v>0.10557976974741209</v>
      </c>
      <c r="CI102" s="90">
        <f>$E102^EXP(Parameter!$D$205)</f>
        <v>7.513492368255989E-2</v>
      </c>
      <c r="CJ102" s="91">
        <f>$D102^EXP(Parameter!$D$210)</f>
        <v>7.1664919124204432E-2</v>
      </c>
      <c r="CK102" s="90">
        <f>$E102^EXP(Parameter!$D$202)</f>
        <v>1.456070884904727E-2</v>
      </c>
      <c r="CL102" s="12">
        <f>$D102^EXP(Parameter!$D$170+Parameter!$D$177*(LN($B102/30.2*21)))</f>
        <v>9.3182751540504191E-2</v>
      </c>
      <c r="CM102" s="12">
        <f>$D102^EXP(Parameter!$D$155+Parameter!$D$162*(LN($B102/30.2*21)))</f>
        <v>0.38704817969048722</v>
      </c>
      <c r="CN102" s="12">
        <f>$D102^EXP(Parameter!$D$171+Parameter!$D$178*(LN($B102/30.2*21)))</f>
        <v>9.3842949182090699E-2</v>
      </c>
      <c r="CO102" s="12">
        <f>$D102^EXP(Parameter!$D$156+Parameter!$D$163*(LN($B102/30.2*21)))</f>
        <v>0.35303392859924854</v>
      </c>
      <c r="CP102" s="12">
        <f>$D102^EXP(Parameter!$D$173+Parameter!$D$180*(LN($B102/30.2*21)))</f>
        <v>8.8342697012552332E-2</v>
      </c>
      <c r="CQ102" s="12">
        <f>$D102^EXP(Parameter!$D$158+Parameter!$D$165*(LN($B102/30.2*21)))</f>
        <v>0.38325227260554662</v>
      </c>
      <c r="CR102" s="12">
        <f>$D102^EXP(Parameter!$D$174+Parameter!$D$181*(LN($B102/30.2*21)))</f>
        <v>0.10418643703809895</v>
      </c>
      <c r="CS102" s="12">
        <f>$D102^EXP(Parameter!$D$159+Parameter!$D$166*(LN($B102/30.2*21)))</f>
        <v>0.41199413671505447</v>
      </c>
      <c r="CT102" s="12">
        <f>$D102^EXP(Parameter!$D$175+Parameter!$D$182*(LN($B102/30.2*21)))</f>
        <v>3.855591819767723E-2</v>
      </c>
      <c r="CU102" s="12">
        <f>$D102^EXP(Parameter!$D$160+Parameter!$D$167*(LN($B102/30.2*21)))</f>
        <v>0.20457550741181338</v>
      </c>
      <c r="CV102" s="12">
        <f>$D102^EXP(Parameter!$D$172+Parameter!$D$179*(LN($B102/30.2*21)))</f>
        <v>3.8340856881025613E-2</v>
      </c>
      <c r="CW102" s="41">
        <f>$D102^EXP(Parameter!$D$157+Parameter!$D$164*(LN($B102/30.2*21)))</f>
        <v>2.3077516936568322E-2</v>
      </c>
      <c r="CX102" s="12">
        <f t="shared" si="9"/>
        <v>1.7068906423428972E-3</v>
      </c>
      <c r="CY102" s="85">
        <v>2.7406259729899001E-2</v>
      </c>
      <c r="CZ102" s="12">
        <f t="shared" si="10"/>
        <v>3.2079760479757989E-2</v>
      </c>
      <c r="DA102" s="85">
        <v>4.3612158074691001E-2</v>
      </c>
      <c r="DB102" s="12">
        <f t="shared" si="11"/>
        <v>1.610679117645418E-2</v>
      </c>
      <c r="DC102" s="41">
        <v>1.48792855251615E-2</v>
      </c>
      <c r="DD102" s="12">
        <f t="shared" si="12"/>
        <v>2.5628525678161954E-4</v>
      </c>
      <c r="DE102" s="85">
        <v>2.37066241209259E-2</v>
      </c>
      <c r="DF102" s="12">
        <f t="shared" si="13"/>
        <v>2.1137820322288238E-5</v>
      </c>
      <c r="DG102" s="41">
        <v>2.2966411499403898E-3</v>
      </c>
      <c r="DH102" s="12">
        <f t="shared" si="14"/>
        <v>7.5368971183091332E-3</v>
      </c>
      <c r="DI102" s="41">
        <v>2.2913612751029101E-3</v>
      </c>
      <c r="DJ102" s="46">
        <v>97</v>
      </c>
      <c r="DK102" s="44">
        <v>1.56254899306962E-3</v>
      </c>
      <c r="DL102" s="44">
        <v>3.7884269974635099E-3</v>
      </c>
      <c r="DM102" s="44">
        <v>7.1764264018687697E-3</v>
      </c>
      <c r="DN102" s="44">
        <v>5.5725348299825502E-3</v>
      </c>
      <c r="DO102" s="44">
        <v>1.7058791984718699E-2</v>
      </c>
      <c r="DP102" s="44">
        <v>1.40654884396452E-2</v>
      </c>
      <c r="DQ102" s="44">
        <v>1.8692687564845899E-2</v>
      </c>
      <c r="DR102" s="45">
        <v>7.4866077201947906E-2</v>
      </c>
      <c r="DS102" s="45">
        <v>0.111535876549268</v>
      </c>
      <c r="DT102" s="45">
        <v>0.102018244508826</v>
      </c>
      <c r="DU102" s="45">
        <v>7.7862379642978499E-2</v>
      </c>
      <c r="DV102" s="45">
        <v>0.107406407096028</v>
      </c>
      <c r="DW102" s="45">
        <v>0.160017712100403</v>
      </c>
      <c r="DX102" s="45">
        <v>8.9551066002505605E-2</v>
      </c>
    </row>
    <row r="103" spans="1:128">
      <c r="A103" s="43">
        <f t="shared" si="8"/>
        <v>6.9068493150684933</v>
      </c>
      <c r="B103" s="18">
        <v>99</v>
      </c>
      <c r="C103" s="12">
        <v>2156</v>
      </c>
      <c r="D103" s="12">
        <v>7.1635074340586594E-2</v>
      </c>
      <c r="E103" s="12">
        <v>2.2357804806572099E-3</v>
      </c>
      <c r="F103" s="92">
        <f>$D103^Parameter!$D$325</f>
        <v>0.12793755844997073</v>
      </c>
      <c r="G103" s="92">
        <f>$E103^Parameter!$D$318</f>
        <v>1.234778319327612E-2</v>
      </c>
      <c r="H103" s="92">
        <f>$D103^Parameter!$D$326</f>
        <v>0.12136698763025067</v>
      </c>
      <c r="I103" s="92">
        <f>$E103^Parameter!$D$319</f>
        <v>2.012030975969838E-2</v>
      </c>
      <c r="J103" s="92">
        <f>$D103^Parameter!$D$328</f>
        <v>0.13415467006961684</v>
      </c>
      <c r="K103" s="92">
        <f>$E103^Parameter!$D$321</f>
        <v>6.6957174383648371E-2</v>
      </c>
      <c r="L103" s="92">
        <f>$D103^Parameter!$D$329</f>
        <v>0.22849168529257724</v>
      </c>
      <c r="M103" s="92">
        <f>$E103^Parameter!$D$322</f>
        <v>5.025974589301916E-2</v>
      </c>
      <c r="N103" s="92">
        <f>$D103^Parameter!$D$330</f>
        <v>0.11820935016909097</v>
      </c>
      <c r="O103" s="92">
        <f>$E103^Parameter!$D$323</f>
        <v>8.7050579002533032E-2</v>
      </c>
      <c r="P103" s="92">
        <f>$D103^Parameter!$D$327</f>
        <v>8.1297966276162745E-2</v>
      </c>
      <c r="Q103" s="92">
        <f>$E103^Parameter!$D$320</f>
        <v>1.2808327404442568E-2</v>
      </c>
      <c r="R103" s="12">
        <f>$D103^EXP(Parameter!$D$96+Parameter!$D$103*(($B103/30.2*21)^(1)))</f>
        <v>1.5000582885973848E-3</v>
      </c>
      <c r="S103" s="12">
        <f>$E103^EXP(Parameter!$D$81+Parameter!$D$88*($B103/30.2*21)^(-2))</f>
        <v>2.3502811681586921E-2</v>
      </c>
      <c r="T103" s="12">
        <f>$D103^EXP(Parameter!$D$97+Parameter!$D$104*(($B103*21/30.2)^(1)))</f>
        <v>3.0804895568097096E-2</v>
      </c>
      <c r="U103" s="12">
        <f>$E103^EXP(Parameter!$D$82+Parameter!$D$89*($B103/30.2*21)^(-2))</f>
        <v>3.2574206129150234E-2</v>
      </c>
      <c r="V103" s="12">
        <f>$D103^EXP(Parameter!$D$99+Parameter!$D$106*(($B103*21/30.2)^(1)))</f>
        <v>1.5164109311967789E-2</v>
      </c>
      <c r="W103" s="12">
        <f>$E103^EXP(Parameter!$D$84+Parameter!$D$91*($B103/30.2*21)^(-2))</f>
        <v>9.3241677496883335E-2</v>
      </c>
      <c r="X103" s="12">
        <f>$D103^EXP(Parameter!$D$100+Parameter!$D$107*(($B103*21/30.2)^(1)))</f>
        <v>2.0434704935068309E-4</v>
      </c>
      <c r="Y103" s="12">
        <f>$E103^EXP(Parameter!$D$85+Parameter!$D$92*($B103/30.2*21)^(-2))</f>
        <v>6.9098068699978268E-2</v>
      </c>
      <c r="Z103" s="12">
        <f>$D103^EXP(Parameter!$D$101+Parameter!$D$108*(($B103*21/30.2)^(1)))</f>
        <v>1.5984584713303764E-5</v>
      </c>
      <c r="AA103" s="12">
        <f>$E103^EXP(Parameter!$D$86+Parameter!$D$93*($B103/30.2*21)^(-2))</f>
        <v>8.7863047344579864E-2</v>
      </c>
      <c r="AB103" s="12">
        <f>$D103^EXP(Parameter!$D$98+Parameter!$D$105*(($B103*21/30.2)^(1)))</f>
        <v>7.0417346161976545E-3</v>
      </c>
      <c r="AC103" s="12">
        <f>$E103^EXP(Parameter!$D$83+Parameter!$D$90*($B103/30.2*21)^(-2))</f>
        <v>1.3915540913935981E-2</v>
      </c>
      <c r="AD103" s="87">
        <f>$D103^EXP(Parameter!$D$133+Parameter!$D$140*(($B103*21/30.2)^(-0.5))+Parameter!$D$147*((LN($B103*21/30.2))))</f>
        <v>6.9289285078356325E-4</v>
      </c>
      <c r="AE103" s="12">
        <f>$E103^EXP(Parameter!$D$111+Parameter!$D$118*(($B103*21/30.2)^(-1))+Parameter!$D$125*(($B103*21/30.2)^(-0.5)))</f>
        <v>0.10979323151956939</v>
      </c>
      <c r="AF103" s="12">
        <f>$D103^EXP(Parameter!$D$134+Parameter!$D$141*(($B103*21/30.2)^(-0.5))+Parameter!$D$148*((LN($B103*21/30.2))))</f>
        <v>1.9395690619744225E-2</v>
      </c>
      <c r="AG103" s="12">
        <f>$E103^EXP(Parameter!$D$112+Parameter!$D$119*(($B103*21/30.2)^(-1))+Parameter!$D$126*(($B103*21/30.2)^(-0.5)))</f>
        <v>3.5298431530276342E-2</v>
      </c>
      <c r="AH103" s="12">
        <f>$D103^EXP(Parameter!$D$136+Parameter!$D$143*(($B103*21/30.2)^(-0.5))+Parameter!$D$150*((LN($B103*21/30.2))))</f>
        <v>1.6993749138391927E-3</v>
      </c>
      <c r="AI103" s="12">
        <f>$E103^EXP(Parameter!$D$114+Parameter!$D$121*(($B103*21/30.2)^(-1))+Parameter!$D$128*(($B103*21/30.2)^(-0.5)))</f>
        <v>3.9061864591139863E-3</v>
      </c>
      <c r="AJ103" s="12">
        <f>$D103^EXP(Parameter!$D$137+Parameter!$D$144*(($B103*21/30.2)^(-0.5))+Parameter!$D$151*((LN($B103*21/30.2))))</f>
        <v>7.5741573555217971E-4</v>
      </c>
      <c r="AK103" s="12">
        <f>$E103^EXP(Parameter!$D$115+Parameter!$D$122*(($B103*21/30.2)^(-1))+Parameter!$D$129*(($B103*21/30.2)^(-0.5)))</f>
        <v>3.1677454380888176E-2</v>
      </c>
      <c r="AL103" s="12">
        <f>$D103^EXP(Parameter!$D$138+Parameter!$D$145*(($B103*21/30.2)^(-0.5))+Parameter!$D$152*((LN($B103*21/30.2))))</f>
        <v>1.155079219065723E-9</v>
      </c>
      <c r="AM103" s="12">
        <f>$E103^EXP(Parameter!$D$116+Parameter!$D$123*(($B103*21/30.2)^(-1))+Parameter!$D$130*(($B103*21/30.2)^(-0.5)))</f>
        <v>9.3970709801159029E-4</v>
      </c>
      <c r="AN103" s="12">
        <f>$D103^EXP(Parameter!$D$135+Parameter!$D$142*(($B103*21/30.2)^(-0.5))+Parameter!$D$149*((LN($B103*21/30.2))))</f>
        <v>5.0338552742582848E-3</v>
      </c>
      <c r="AO103" s="12">
        <f>$E103^EXP(Parameter!$D$113+Parameter!$D$120*(($B103*21/30.2)^(-1))+Parameter!$D$127*(($B103*21/30.2)^(-0.5)))</f>
        <v>7.3743603391188325E-7</v>
      </c>
      <c r="AP103" s="87">
        <f>$D103^EXP(Parameter!$D$304+Parameter!$D$310*((LN($B103*21/30.2))))</f>
        <v>9.1946345366362675E-2</v>
      </c>
      <c r="AQ103" s="88">
        <f>$E103^EXP(Parameter!$D$290+Parameter!$D$296*((LN($B103*21/30.2))))</f>
        <v>3.2353319740371235E-2</v>
      </c>
      <c r="AR103" s="12">
        <f>$D103^EXP(Parameter!$D$305+Parameter!$D$311*((LN($B103*21/30.2))))</f>
        <v>9.7473882279631885E-2</v>
      </c>
      <c r="AS103" s="88">
        <f>$E103^EXP(Parameter!$D$291+Parameter!$D$297*((LN($B103*21/30.2))))</f>
        <v>3.5773278716660153E-2</v>
      </c>
      <c r="AT103" s="12">
        <f>$D103^EXP(Parameter!$D$305+Parameter!$D$307-Parameter!$D$306+(Parameter!$D$311+Parameter!$D$313-Parameter!$D$312)*((LN($B103*21/30.2))))</f>
        <v>9.5762391831047539E-2</v>
      </c>
      <c r="AU103" s="88">
        <f>$E103^EXP(Parameter!$D$291+Parameter!$D$293-Parameter!$D$292+(Parameter!$D$297+Parameter!$D$299-Parameter!$D$298)*((LN($B103*21/30.2))))</f>
        <v>6.3251816638442621E-2</v>
      </c>
      <c r="AV103" s="12">
        <f>$D103^EXP(Parameter!$D$308+Parameter!$D$314*((LN($B103*21/30.2))))</f>
        <v>0.14009764506104452</v>
      </c>
      <c r="AW103" s="88">
        <f>$E103^EXP(Parameter!$D$294+Parameter!$D$300*((LN($B103*21/30.2))))</f>
        <v>5.1729324957514228E-2</v>
      </c>
      <c r="AX103" s="12">
        <f>$D103^EXP(Parameter!$D$305+Parameter!$D$309-Parameter!$D$306+(Parameter!$D$311+Parameter!$D$315-Parameter!$D$312)*((LN($B103*21/30.2))))</f>
        <v>6.9199509030787129E-2</v>
      </c>
      <c r="AY103" s="88">
        <f>$E103^EXP(Parameter!$D$291+Parameter!$D$295-Parameter!$D$292+(Parameter!$D$297+Parameter!$D$301-Parameter!$D$298)*((LN($B103*21/30.2))))</f>
        <v>1.1198269106944318E-2</v>
      </c>
      <c r="AZ103" s="12">
        <f>$D103^EXP(Parameter!D$305-Parameter!D$306+(Parameter!D$311-Parameter!D$312)*((LN($B103*21/30.2))))</f>
        <v>5.0058057777486481E-2</v>
      </c>
      <c r="BA103" s="88">
        <f>$E103^EXP(Parameter!$D$291-Parameter!$D$292+(Parameter!$D$297-Parameter!$D$298)*((LN($B103*21/30.2))))</f>
        <v>8.1793466001357361E-4</v>
      </c>
      <c r="BB103" s="89">
        <f>$D103^EXP(Parameter!$D$231+Parameter!$D$238)</f>
        <v>0.13501605342082762</v>
      </c>
      <c r="BC103" s="90">
        <f>$E103^EXP(Parameter!$D$216+Parameter!$D$223)</f>
        <v>2.0733290198134142E-2</v>
      </c>
      <c r="BD103" s="91">
        <f>$D103^EXP(Parameter!$D$232+Parameter!$D$239)</f>
        <v>0.1120575472738098</v>
      </c>
      <c r="BE103" s="90">
        <f>$E103^EXP(Parameter!$D$217+Parameter!$D$224)</f>
        <v>2.665362008580462E-2</v>
      </c>
      <c r="BF103" s="91">
        <f>$D103^EXP(Parameter!$D$234+Parameter!$D$241)</f>
        <v>0.12702865570308236</v>
      </c>
      <c r="BG103" s="91">
        <f>$E103^EXP(Parameter!$D$219+Parameter!$D$226)</f>
        <v>7.6162071038564025E-2</v>
      </c>
      <c r="BH103" s="91">
        <f>$D103^EXP(Parameter!$D$235+Parameter!$D$242)</f>
        <v>0.20438192319729229</v>
      </c>
      <c r="BI103" s="91">
        <f>$E103^EXP(Parameter!$D$220+Parameter!$D$227)</f>
        <v>5.5809267497440307E-2</v>
      </c>
      <c r="BJ103" s="91">
        <f>$D103^EXP(Parameter!$D$236+Parameter!$D$243)</f>
        <v>0.10721080304892279</v>
      </c>
      <c r="BK103" s="91">
        <f>$E103^EXP(Parameter!$D$221+Parameter!$D$228)</f>
        <v>7.3638756282747131E-2</v>
      </c>
      <c r="BL103" s="91">
        <f>$D103^EXP(Parameter!$D$233+Parameter!$D$240)</f>
        <v>6.6468553402600911E-2</v>
      </c>
      <c r="BM103" s="91">
        <f>$E103^EXP(Parameter!$D$218+Parameter!$D$225)</f>
        <v>1.1840358849402387E-2</v>
      </c>
      <c r="BN103" s="90">
        <f>$D103^EXP(Parameter!$D$268+Parameter!$D$275)</f>
        <v>0.16513806928386651</v>
      </c>
      <c r="BO103" s="91">
        <f>$E103^EXP(Parameter!$D$246+Parameter!$D$253)</f>
        <v>9.9252545487396576E-3</v>
      </c>
      <c r="BP103" s="91">
        <f>$D103^EXP(Parameter!$D$269+Parameter!$D$276)</f>
        <v>0.1246810400458087</v>
      </c>
      <c r="BQ103" s="91">
        <f>$E103^EXP(Parameter!$D$247+Parameter!$D$254)</f>
        <v>1.8720940842435814E-2</v>
      </c>
      <c r="BR103" s="91">
        <f>$D103^EXP(Parameter!$D$271+Parameter!$D$278)</f>
        <v>0.21950460434043401</v>
      </c>
      <c r="BS103" s="91">
        <f>$E103^EXP(Parameter!$D$249+Parameter!$D$256)</f>
        <v>8.8054757542386383E-2</v>
      </c>
      <c r="BT103" s="91">
        <f>$D103^EXP(Parameter!$D$272+Parameter!$D$279)</f>
        <v>0.3182521040006166</v>
      </c>
      <c r="BU103" s="91">
        <f>$E103^EXP(Parameter!$D$250+Parameter!$D$257)</f>
        <v>3.8881111301907884E-2</v>
      </c>
      <c r="BV103" s="91">
        <f>$D103^EXP(Parameter!$D$273+Parameter!$D$280)</f>
        <v>0.2725448961489445</v>
      </c>
      <c r="BW103" s="91">
        <f>$E103^EXP(Parameter!$D$251+Parameter!$D$258)</f>
        <v>9.2615132952764676E-2</v>
      </c>
      <c r="BX103" s="91">
        <f>$D103^EXP(Parameter!$D$270+Parameter!$D$277)</f>
        <v>0.11353437925007544</v>
      </c>
      <c r="BY103" s="91">
        <f>$E103^EXP(Parameter!$D$248+Parameter!$D$255)</f>
        <v>2.1548530430432967E-2</v>
      </c>
      <c r="BZ103" s="90">
        <f>$D103^EXP(Parameter!$D$208)</f>
        <v>0.12860628537034346</v>
      </c>
      <c r="CA103" s="90">
        <f>$E103^EXP(Parameter!$D$200)</f>
        <v>1.6381864621967775E-2</v>
      </c>
      <c r="CB103" s="90">
        <f>$D103^EXP(Parameter!$D$209)</f>
        <v>0.11304093825693251</v>
      </c>
      <c r="CC103" s="90">
        <f>$E103^EXP(Parameter!$D$201)</f>
        <v>2.3513192559422101E-2</v>
      </c>
      <c r="CD103" s="90">
        <f>$D103^EXP(Parameter!$D$211)</f>
        <v>0.11979987851762175</v>
      </c>
      <c r="CE103" s="90">
        <f>$E103^EXP(Parameter!$D$203)</f>
        <v>6.3891553907271928E-2</v>
      </c>
      <c r="CF103" s="90">
        <f>$D103^EXP(Parameter!$D$212)</f>
        <v>0.20405750819611315</v>
      </c>
      <c r="CG103" s="90">
        <f>$E103^EXP(Parameter!$D$204)</f>
        <v>5.0357523787782549E-2</v>
      </c>
      <c r="CH103" s="91">
        <f>$D103^EXP(Parameter!$D$213)</f>
        <v>0.10412364171082816</v>
      </c>
      <c r="CI103" s="90">
        <f>$E103^EXP(Parameter!$D$205)</f>
        <v>7.402356000670432E-2</v>
      </c>
      <c r="CJ103" s="91">
        <f>$D103^EXP(Parameter!$D$210)</f>
        <v>7.0507582007534583E-2</v>
      </c>
      <c r="CK103" s="90">
        <f>$E103^EXP(Parameter!$D$202)</f>
        <v>1.4210448686896889E-2</v>
      </c>
      <c r="CL103" s="12">
        <f>$D103^EXP(Parameter!$D$170+Parameter!$D$177*(LN($B103/30.2*21)))</f>
        <v>9.1655408531143304E-2</v>
      </c>
      <c r="CM103" s="12">
        <f>$D103^EXP(Parameter!$D$155+Parameter!$D$162*(LN($B103/30.2*21)))</f>
        <v>0.38573306255970602</v>
      </c>
      <c r="CN103" s="12">
        <f>$D103^EXP(Parameter!$D$171+Parameter!$D$178*(LN($B103/30.2*21)))</f>
        <v>9.2389727374496994E-2</v>
      </c>
      <c r="CO103" s="12">
        <f>$D103^EXP(Parameter!$D$156+Parameter!$D$163*(LN($B103/30.2*21)))</f>
        <v>0.35132286127268775</v>
      </c>
      <c r="CP103" s="12">
        <f>$D103^EXP(Parameter!$D$173+Parameter!$D$180*(LN($B103/30.2*21)))</f>
        <v>8.6879654812915388E-2</v>
      </c>
      <c r="CQ103" s="12">
        <f>$D103^EXP(Parameter!$D$158+Parameter!$D$165*(LN($B103/30.2*21)))</f>
        <v>0.38119009620985833</v>
      </c>
      <c r="CR103" s="12">
        <f>$D103^EXP(Parameter!$D$174+Parameter!$D$181*(LN($B103/30.2*21)))</f>
        <v>0.10229304402224013</v>
      </c>
      <c r="CS103" s="12">
        <f>$D103^EXP(Parameter!$D$159+Parameter!$D$166*(LN($B103/30.2*21)))</f>
        <v>0.41025207097297239</v>
      </c>
      <c r="CT103" s="12">
        <f>$D103^EXP(Parameter!$D$175+Parameter!$D$182*(LN($B103/30.2*21)))</f>
        <v>3.754378837849158E-2</v>
      </c>
      <c r="CU103" s="12">
        <f>$D103^EXP(Parameter!$D$160+Parameter!$D$167*(LN($B103/30.2*21)))</f>
        <v>0.20197950614091739</v>
      </c>
      <c r="CV103" s="12">
        <f>$D103^EXP(Parameter!$D$172+Parameter!$D$179*(LN($B103/30.2*21)))</f>
        <v>3.7441191697498606E-2</v>
      </c>
      <c r="CW103" s="41">
        <f>$D103^EXP(Parameter!$D$157+Parameter!$D$164*(LN($B103/30.2*21)))</f>
        <v>2.229835272853762E-2</v>
      </c>
      <c r="CX103" s="12">
        <f t="shared" si="9"/>
        <v>1.5000582885973848E-3</v>
      </c>
      <c r="CY103" s="85">
        <v>2.6990210968603601E-2</v>
      </c>
      <c r="CZ103" s="12">
        <f t="shared" si="10"/>
        <v>3.0804895568097096E-2</v>
      </c>
      <c r="DA103" s="85">
        <v>4.2969420580660403E-2</v>
      </c>
      <c r="DB103" s="12">
        <f t="shared" si="11"/>
        <v>1.5164109311967789E-2</v>
      </c>
      <c r="DC103" s="41">
        <v>1.4168949814333099E-2</v>
      </c>
      <c r="DD103" s="12">
        <f t="shared" si="12"/>
        <v>2.0434704935068309E-4</v>
      </c>
      <c r="DE103" s="85">
        <v>2.2963234315785001E-2</v>
      </c>
      <c r="DF103" s="12">
        <f t="shared" si="13"/>
        <v>1.5984584713303764E-5</v>
      </c>
      <c r="DG103" s="41">
        <v>2.2186230603126098E-3</v>
      </c>
      <c r="DH103" s="12">
        <f t="shared" si="14"/>
        <v>7.0417346161976545E-3</v>
      </c>
      <c r="DI103" s="41">
        <v>2.2148448853127E-3</v>
      </c>
      <c r="DJ103" s="46">
        <v>98</v>
      </c>
      <c r="DK103" s="44">
        <v>1.50117158162477E-3</v>
      </c>
      <c r="DL103" s="44">
        <v>3.6526101584422E-3</v>
      </c>
      <c r="DM103" s="44">
        <v>6.9379456626157401E-3</v>
      </c>
      <c r="DN103" s="44">
        <v>5.3814835269749804E-3</v>
      </c>
      <c r="DO103" s="44">
        <v>1.6556595106279E-2</v>
      </c>
      <c r="DP103" s="44">
        <v>1.36391410558736E-2</v>
      </c>
      <c r="DQ103" s="44">
        <v>1.8150235064610599E-2</v>
      </c>
      <c r="DR103" s="45">
        <v>7.3684564500747798E-2</v>
      </c>
      <c r="DS103" s="45">
        <v>0.10994408758900399</v>
      </c>
      <c r="DT103" s="45">
        <v>0.10052667516862999</v>
      </c>
      <c r="DU103" s="45">
        <v>7.6644732335027693E-2</v>
      </c>
      <c r="DV103" s="45">
        <v>0.10585760322853401</v>
      </c>
      <c r="DW103" s="45">
        <v>0.157972382832306</v>
      </c>
      <c r="DX103" s="45">
        <v>8.8197168130349904E-2</v>
      </c>
    </row>
    <row r="104" spans="1:128">
      <c r="A104" s="43">
        <f t="shared" si="8"/>
        <v>6.9671232876712326</v>
      </c>
      <c r="B104" s="18">
        <v>100</v>
      </c>
      <c r="C104" s="12">
        <v>2178</v>
      </c>
      <c r="D104" s="12">
        <v>7.0492358577704306E-2</v>
      </c>
      <c r="E104" s="12">
        <v>2.1595387304224798E-3</v>
      </c>
      <c r="F104" s="92">
        <f>$D104^Parameter!$D$325</f>
        <v>0.1263428858389338</v>
      </c>
      <c r="G104" s="92">
        <f>$E104^Parameter!$D$318</f>
        <v>1.2043145077020758E-2</v>
      </c>
      <c r="H104" s="92">
        <f>$D104^Parameter!$D$326</f>
        <v>0.11981567351218705</v>
      </c>
      <c r="I104" s="92">
        <f>$E104^Parameter!$D$319</f>
        <v>1.9678456826387622E-2</v>
      </c>
      <c r="J104" s="92">
        <f>$D104^Parameter!$D$328</f>
        <v>0.13252085700656172</v>
      </c>
      <c r="K104" s="92">
        <f>$E104^Parameter!$D$321</f>
        <v>6.5935897465096718E-2</v>
      </c>
      <c r="L104" s="92">
        <f>$D104^Parameter!$D$329</f>
        <v>0.22644333547889786</v>
      </c>
      <c r="M104" s="92">
        <f>$E104^Parameter!$D$322</f>
        <v>4.9412506979849585E-2</v>
      </c>
      <c r="N104" s="92">
        <f>$D104^Parameter!$D$330</f>
        <v>0.11667963282458188</v>
      </c>
      <c r="O104" s="92">
        <f>$E104^Parameter!$D$323</f>
        <v>8.5850810368589187E-2</v>
      </c>
      <c r="P104" s="92">
        <f>$D104^Parameter!$D$327</f>
        <v>8.0062882826994392E-2</v>
      </c>
      <c r="Q104" s="92">
        <f>$E104^Parameter!$D$320</f>
        <v>1.2494927832694451E-2</v>
      </c>
      <c r="R104" s="12">
        <f>$D104^EXP(Parameter!$D$96+Parameter!$D$103*(($B104/30.2*21)^(1)))</f>
        <v>1.3155103772921424E-3</v>
      </c>
      <c r="S104" s="12">
        <f>$E104^EXP(Parameter!$D$81+Parameter!$D$88*($B104/30.2*21)^(-2))</f>
        <v>2.3007195322722794E-2</v>
      </c>
      <c r="T104" s="12">
        <f>$D104^EXP(Parameter!$D$97+Parameter!$D$104*(($B104*21/30.2)^(1)))</f>
        <v>2.9574530742262479E-2</v>
      </c>
      <c r="U104" s="12">
        <f>$E104^EXP(Parameter!$D$82+Parameter!$D$89*($B104/30.2*21)^(-2))</f>
        <v>3.1946391680257293E-2</v>
      </c>
      <c r="V104" s="12">
        <f>$D104^EXP(Parameter!$D$99+Parameter!$D$106*(($B104*21/30.2)^(1)))</f>
        <v>1.4268671859271073E-2</v>
      </c>
      <c r="W104" s="12">
        <f>$E104^EXP(Parameter!$D$84+Parameter!$D$91*($B104/30.2*21)^(-2))</f>
        <v>9.1993212869434543E-2</v>
      </c>
      <c r="X104" s="12">
        <f>$D104^EXP(Parameter!$D$100+Parameter!$D$107*(($B104*21/30.2)^(1)))</f>
        <v>1.6203535938617638E-4</v>
      </c>
      <c r="Y104" s="12">
        <f>$E104^EXP(Parameter!$D$85+Parameter!$D$92*($B104/30.2*21)^(-2))</f>
        <v>6.8056696385494594E-2</v>
      </c>
      <c r="Z104" s="12">
        <f>$D104^EXP(Parameter!$D$101+Parameter!$D$108*(($B104*21/30.2)^(1)))</f>
        <v>1.2010719661185682E-5</v>
      </c>
      <c r="AA104" s="12">
        <f>$E104^EXP(Parameter!$D$86+Parameter!$D$93*($B104/30.2*21)^(-2))</f>
        <v>8.665622126581711E-2</v>
      </c>
      <c r="AB104" s="12">
        <f>$D104^EXP(Parameter!$D$98+Parameter!$D$105*(($B104*21/30.2)^(1)))</f>
        <v>6.5754210021652815E-3</v>
      </c>
      <c r="AC104" s="12">
        <f>$E104^EXP(Parameter!$D$83+Parameter!$D$90*($B104/30.2*21)^(-2))</f>
        <v>1.3581354133504109E-2</v>
      </c>
      <c r="AD104" s="87">
        <f>$D104^EXP(Parameter!$D$133+Parameter!$D$140*(($B104*21/30.2)^(-0.5))+Parameter!$D$147*((LN($B104*21/30.2))))</f>
        <v>6.1619894961758757E-4</v>
      </c>
      <c r="AE104" s="12">
        <f>$E104^EXP(Parameter!$D$111+Parameter!$D$118*(($B104*21/30.2)^(-1))+Parameter!$D$125*(($B104*21/30.2)^(-0.5)))</f>
        <v>0.10887837227076376</v>
      </c>
      <c r="AF104" s="12">
        <f>$D104^EXP(Parameter!$D$134+Parameter!$D$141*(($B104*21/30.2)^(-0.5))+Parameter!$D$148*((LN($B104*21/30.2))))</f>
        <v>1.8622484894342557E-2</v>
      </c>
      <c r="AG104" s="12">
        <f>$E104^EXP(Parameter!$D$112+Parameter!$D$119*(($B104*21/30.2)^(-1))+Parameter!$D$126*(($B104*21/30.2)^(-0.5)))</f>
        <v>3.4654050961623911E-2</v>
      </c>
      <c r="AH104" s="12">
        <f>$D104^EXP(Parameter!$D$136+Parameter!$D$143*(($B104*21/30.2)^(-0.5))+Parameter!$D$150*((LN($B104*21/30.2))))</f>
        <v>1.5435887554583467E-3</v>
      </c>
      <c r="AI104" s="12">
        <f>$E104^EXP(Parameter!$D$114+Parameter!$D$121*(($B104*21/30.2)^(-1))+Parameter!$D$128*(($B104*21/30.2)^(-0.5)))</f>
        <v>3.7279133720058625E-3</v>
      </c>
      <c r="AJ104" s="12">
        <f>$D104^EXP(Parameter!$D$137+Parameter!$D$144*(($B104*21/30.2)^(-0.5))+Parameter!$D$151*((LN($B104*21/30.2))))</f>
        <v>6.6585325646330252E-4</v>
      </c>
      <c r="AK104" s="12">
        <f>$E104^EXP(Parameter!$D$115+Parameter!$D$122*(($B104*21/30.2)^(-1))+Parameter!$D$129*(($B104*21/30.2)^(-0.5)))</f>
        <v>3.099565862665301E-2</v>
      </c>
      <c r="AL104" s="12">
        <f>$D104^EXP(Parameter!$D$138+Parameter!$D$145*(($B104*21/30.2)^(-0.5))+Parameter!$D$152*((LN($B104*21/30.2))))</f>
        <v>7.2318850797607189E-10</v>
      </c>
      <c r="AM104" s="12">
        <f>$E104^EXP(Parameter!$D$116+Parameter!$D$123*(($B104*21/30.2)^(-1))+Parameter!$D$130*(($B104*21/30.2)^(-0.5)))</f>
        <v>8.8510208155919822E-4</v>
      </c>
      <c r="AN104" s="12">
        <f>$D104^EXP(Parameter!$D$135+Parameter!$D$142*(($B104*21/30.2)^(-0.5))+Parameter!$D$149*((LN($B104*21/30.2))))</f>
        <v>4.7556425046544415E-3</v>
      </c>
      <c r="AO104" s="12">
        <f>$E104^EXP(Parameter!$D$113+Parameter!$D$120*(($B104*21/30.2)^(-1))+Parameter!$D$127*(($B104*21/30.2)^(-0.5)))</f>
        <v>6.4762331286405007E-7</v>
      </c>
      <c r="AP104" s="87">
        <f>$D104^EXP(Parameter!$D$304+Parameter!$D$310*((LN($B104*21/30.2))))</f>
        <v>9.033969756273845E-2</v>
      </c>
      <c r="AQ104" s="88">
        <f>$E104^EXP(Parameter!$D$290+Parameter!$D$296*((LN($B104*21/30.2))))</f>
        <v>3.1885852855683509E-2</v>
      </c>
      <c r="AR104" s="12">
        <f>$D104^EXP(Parameter!$D$305+Parameter!$D$311*((LN($B104*21/30.2))))</f>
        <v>9.5989486680484598E-2</v>
      </c>
      <c r="AS104" s="88">
        <f>$E104^EXP(Parameter!$D$291+Parameter!$D$297*((LN($B104*21/30.2))))</f>
        <v>3.5165234597383993E-2</v>
      </c>
      <c r="AT104" s="12">
        <f>$D104^EXP(Parameter!$D$305+Parameter!$D$307-Parameter!$D$306+(Parameter!$D$311+Parameter!$D$313-Parameter!$D$312)*((LN($B104*21/30.2))))</f>
        <v>9.4209119166860103E-2</v>
      </c>
      <c r="AU104" s="88">
        <f>$E104^EXP(Parameter!$D$291+Parameter!$D$293-Parameter!$D$292+(Parameter!$D$297+Parameter!$D$299-Parameter!$D$298)*((LN($B104*21/30.2))))</f>
        <v>6.2210988173876977E-2</v>
      </c>
      <c r="AV104" s="12">
        <f>$D104^EXP(Parameter!$D$308+Parameter!$D$314*((LN($B104*21/30.2))))</f>
        <v>0.13791350138120373</v>
      </c>
      <c r="AW104" s="88">
        <f>$E104^EXP(Parameter!$D$294+Parameter!$D$300*((LN($B104*21/30.2))))</f>
        <v>5.0878649839357998E-2</v>
      </c>
      <c r="AX104" s="12">
        <f>$D104^EXP(Parameter!$D$305+Parameter!$D$309-Parameter!$D$306+(Parameter!$D$311+Parameter!$D$315-Parameter!$D$312)*((LN($B104*21/30.2))))</f>
        <v>6.7809976164932409E-2</v>
      </c>
      <c r="AY104" s="88">
        <f>$E104^EXP(Parameter!$D$291+Parameter!$D$295-Parameter!$D$292+(Parameter!$D$297+Parameter!$D$301-Parameter!$D$298)*((LN($B104*21/30.2))))</f>
        <v>1.0745822991451152E-2</v>
      </c>
      <c r="AZ104" s="12">
        <f>$D104^EXP(Parameter!D$305-Parameter!D$306+(Parameter!D$311-Parameter!D$312)*((LN($B104*21/30.2))))</f>
        <v>4.8989180307816294E-2</v>
      </c>
      <c r="BA104" s="88">
        <f>$E104^EXP(Parameter!$D$291-Parameter!$D$292+(Parameter!$D$297-Parameter!$D$298)*((LN($B104*21/30.2))))</f>
        <v>7.7006065366963766E-4</v>
      </c>
      <c r="BB104" s="89">
        <f>$D104^EXP(Parameter!$D$231+Parameter!$D$238)</f>
        <v>0.13337695706625724</v>
      </c>
      <c r="BC104" s="90">
        <f>$E104^EXP(Parameter!$D$216+Parameter!$D$223)</f>
        <v>2.0281435764384691E-2</v>
      </c>
      <c r="BD104" s="91">
        <f>$D104^EXP(Parameter!$D$232+Parameter!$D$239)</f>
        <v>0.1105713856439822</v>
      </c>
      <c r="BE104" s="90">
        <f>$E104^EXP(Parameter!$D$217+Parameter!$D$224)</f>
        <v>2.6109997154058606E-2</v>
      </c>
      <c r="BF104" s="91">
        <f>$D104^EXP(Parameter!$D$234+Parameter!$D$241)</f>
        <v>0.12543985653376052</v>
      </c>
      <c r="BG104" s="91">
        <f>$E104^EXP(Parameter!$D$219+Parameter!$D$226)</f>
        <v>7.5055335406277526E-2</v>
      </c>
      <c r="BH104" s="91">
        <f>$D104^EXP(Parameter!$D$235+Parameter!$D$242)</f>
        <v>0.20241198135861954</v>
      </c>
      <c r="BI104" s="91">
        <f>$E104^EXP(Parameter!$D$220+Parameter!$D$227)</f>
        <v>5.4901158010770466E-2</v>
      </c>
      <c r="BJ104" s="91">
        <f>$D104^EXP(Parameter!$D$236+Parameter!$D$243)</f>
        <v>0.10576039254919982</v>
      </c>
      <c r="BK104" s="91">
        <f>$E104^EXP(Parameter!$D$221+Parameter!$D$228)</f>
        <v>7.2554789605729433E-2</v>
      </c>
      <c r="BL104" s="91">
        <f>$D104^EXP(Parameter!$D$233+Parameter!$D$240)</f>
        <v>6.5378393783409761E-2</v>
      </c>
      <c r="BM104" s="91">
        <f>$E104^EXP(Parameter!$D$218+Parameter!$D$225)</f>
        <v>1.1545485114715022E-2</v>
      </c>
      <c r="BN104" s="90">
        <f>$D104^EXP(Parameter!$D$268+Parameter!$D$275)</f>
        <v>0.16333381683547646</v>
      </c>
      <c r="BO104" s="91">
        <f>$E104^EXP(Parameter!$D$246+Parameter!$D$253)</f>
        <v>9.668372651006351E-3</v>
      </c>
      <c r="BP104" s="91">
        <f>$D104^EXP(Parameter!$D$269+Parameter!$D$276)</f>
        <v>0.12310759451936361</v>
      </c>
      <c r="BQ104" s="91">
        <f>$E104^EXP(Parameter!$D$247+Parameter!$D$254)</f>
        <v>1.8302316881296007E-2</v>
      </c>
      <c r="BR104" s="91">
        <f>$D104^EXP(Parameter!$D$271+Parameter!$D$278)</f>
        <v>0.21748358060312795</v>
      </c>
      <c r="BS104" s="91">
        <f>$E104^EXP(Parameter!$D$249+Parameter!$D$256)</f>
        <v>8.6846811369724095E-2</v>
      </c>
      <c r="BT104" s="91">
        <f>$D104^EXP(Parameter!$D$272+Parameter!$D$279)</f>
        <v>0.3160372061913691</v>
      </c>
      <c r="BU104" s="91">
        <f>$E104^EXP(Parameter!$D$250+Parameter!$D$257)</f>
        <v>3.816994292946712E-2</v>
      </c>
      <c r="BV104" s="91">
        <f>$D104^EXP(Parameter!$D$273+Parameter!$D$280)</f>
        <v>0.27039225938341843</v>
      </c>
      <c r="BW104" s="91">
        <f>$E104^EXP(Parameter!$D$251+Parameter!$D$258)</f>
        <v>9.1370851243632756E-2</v>
      </c>
      <c r="BX104" s="91">
        <f>$D104^EXP(Parameter!$D$270+Parameter!$D$277)</f>
        <v>0.1120375789573205</v>
      </c>
      <c r="BY104" s="91">
        <f>$E104^EXP(Parameter!$D$248+Parameter!$D$255)</f>
        <v>2.1083530947996181E-2</v>
      </c>
      <c r="BZ104" s="90">
        <f>$D104^EXP(Parameter!$D$208)</f>
        <v>0.12700731636795726</v>
      </c>
      <c r="CA104" s="90">
        <f>$E104^EXP(Parameter!$D$200)</f>
        <v>1.6003398217882388E-2</v>
      </c>
      <c r="CB104" s="90">
        <f>$D104^EXP(Parameter!$D$209)</f>
        <v>0.11154767955074918</v>
      </c>
      <c r="CC104" s="90">
        <f>$E104^EXP(Parameter!$D$201)</f>
        <v>2.301721164670666E-2</v>
      </c>
      <c r="CD104" s="90">
        <f>$D104^EXP(Parameter!$D$211)</f>
        <v>0.11825921966893289</v>
      </c>
      <c r="CE104" s="90">
        <f>$E104^EXP(Parameter!$D$203)</f>
        <v>6.2900275339182396E-2</v>
      </c>
      <c r="CF104" s="90">
        <f>$D104^EXP(Parameter!$D$212)</f>
        <v>0.20208873496678031</v>
      </c>
      <c r="CG104" s="90">
        <f>$E104^EXP(Parameter!$D$204)</f>
        <v>4.9509183631620331E-2</v>
      </c>
      <c r="CH104" s="91">
        <f>$D104^EXP(Parameter!$D$213)</f>
        <v>0.10269669107267462</v>
      </c>
      <c r="CI104" s="90">
        <f>$E104^EXP(Parameter!$D$205)</f>
        <v>7.2936090010620208E-2</v>
      </c>
      <c r="CJ104" s="91">
        <f>$D104^EXP(Parameter!$D$210)</f>
        <v>6.9376137827495757E-2</v>
      </c>
      <c r="CK104" s="90">
        <f>$E104^EXP(Parameter!$D$202)</f>
        <v>1.3870930561971345E-2</v>
      </c>
      <c r="CL104" s="12">
        <f>$D104^EXP(Parameter!$D$170+Parameter!$D$177*(LN($B104/30.2*21)))</f>
        <v>9.0161046210901222E-2</v>
      </c>
      <c r="CM104" s="12">
        <f>$D104^EXP(Parameter!$D$155+Parameter!$D$162*(LN($B104/30.2*21)))</f>
        <v>0.38443634941483729</v>
      </c>
      <c r="CN104" s="12">
        <f>$D104^EXP(Parameter!$D$171+Parameter!$D$178*(LN($B104/30.2*21)))</f>
        <v>9.0967262579524713E-2</v>
      </c>
      <c r="CO104" s="12">
        <f>$D104^EXP(Parameter!$D$156+Parameter!$D$163*(LN($B104/30.2*21)))</f>
        <v>0.34963475697770535</v>
      </c>
      <c r="CP104" s="12">
        <f>$D104^EXP(Parameter!$D$173+Parameter!$D$180*(LN($B104/30.2*21)))</f>
        <v>8.5448602546827956E-2</v>
      </c>
      <c r="CQ104" s="12">
        <f>$D104^EXP(Parameter!$D$158+Parameter!$D$165*(LN($B104/30.2*21)))</f>
        <v>0.37915364952296465</v>
      </c>
      <c r="CR104" s="12">
        <f>$D104^EXP(Parameter!$D$174+Parameter!$D$181*(LN($B104/30.2*21)))</f>
        <v>0.10044125552357931</v>
      </c>
      <c r="CS104" s="12">
        <f>$D104^EXP(Parameter!$D$159+Parameter!$D$166*(LN($B104/30.2*21)))</f>
        <v>0.4085320014607286</v>
      </c>
      <c r="CT104" s="12">
        <f>$D104^EXP(Parameter!$D$175+Parameter!$D$182*(LN($B104/30.2*21)))</f>
        <v>3.6561954980252588E-2</v>
      </c>
      <c r="CU104" s="12">
        <f>$D104^EXP(Parameter!$D$160+Parameter!$D$167*(LN($B104/30.2*21)))</f>
        <v>0.19942658519568199</v>
      </c>
      <c r="CV104" s="12">
        <f>$D104^EXP(Parameter!$D$172+Parameter!$D$179*(LN($B104/30.2*21)))</f>
        <v>3.6566916471409396E-2</v>
      </c>
      <c r="CW104" s="41">
        <f>$D104^EXP(Parameter!$D$157+Parameter!$D$164*(LN($B104/30.2*21)))</f>
        <v>2.1547506956073204E-2</v>
      </c>
      <c r="CX104" s="12">
        <f t="shared" si="9"/>
        <v>1.3155103772921424E-3</v>
      </c>
      <c r="CY104" s="85">
        <v>2.6587681760683199E-2</v>
      </c>
      <c r="CZ104" s="12">
        <f t="shared" si="10"/>
        <v>2.9574530742262479E-2</v>
      </c>
      <c r="DA104" s="85">
        <v>4.2346000298015697E-2</v>
      </c>
      <c r="DB104" s="12">
        <f t="shared" si="11"/>
        <v>1.4268671859271073E-2</v>
      </c>
      <c r="DC104" s="41">
        <v>1.3491750730309201E-2</v>
      </c>
      <c r="DD104" s="12">
        <f t="shared" si="12"/>
        <v>1.6203535938617638E-4</v>
      </c>
      <c r="DE104" s="85">
        <v>2.22463157614156E-2</v>
      </c>
      <c r="DF104" s="12">
        <f t="shared" si="13"/>
        <v>1.2010719661185682E-5</v>
      </c>
      <c r="DG104" s="41">
        <v>2.1438977308686599E-3</v>
      </c>
      <c r="DH104" s="12">
        <f t="shared" si="14"/>
        <v>6.5754210021652815E-3</v>
      </c>
      <c r="DI104" s="41">
        <v>2.14121670345208E-3</v>
      </c>
      <c r="DJ104" s="46">
        <v>99</v>
      </c>
      <c r="DK104" s="44">
        <v>1.4425696084729999E-3</v>
      </c>
      <c r="DL104" s="44">
        <v>3.5224435110564598E-3</v>
      </c>
      <c r="DM104" s="44">
        <v>6.7087209087155503E-3</v>
      </c>
      <c r="DN104" s="44">
        <v>5.1980622475302799E-3</v>
      </c>
      <c r="DO104" s="44">
        <v>1.6071836027746901E-2</v>
      </c>
      <c r="DP104" s="44">
        <v>1.3228001484130799E-2</v>
      </c>
      <c r="DQ104" s="44">
        <v>1.7626370260202098E-2</v>
      </c>
      <c r="DR104" s="45">
        <v>7.2529220061383001E-2</v>
      </c>
      <c r="DS104" s="45">
        <v>0.108384689951684</v>
      </c>
      <c r="DT104" s="45">
        <v>9.90660842761584E-2</v>
      </c>
      <c r="DU104" s="45">
        <v>7.5453848159592898E-2</v>
      </c>
      <c r="DV104" s="45">
        <v>0.10434059321421001</v>
      </c>
      <c r="DW104" s="45">
        <v>0.15596494092554899</v>
      </c>
      <c r="DX104" s="45">
        <v>8.6872194818173501E-2</v>
      </c>
    </row>
    <row r="105" spans="1:128">
      <c r="A105" s="43">
        <f t="shared" si="8"/>
        <v>7.0273972602739727</v>
      </c>
      <c r="B105" s="18">
        <v>101</v>
      </c>
      <c r="C105" s="12">
        <v>2200</v>
      </c>
      <c r="D105" s="12">
        <v>6.9374925822503597E-2</v>
      </c>
      <c r="E105" s="12">
        <v>2.0863890361224398E-3</v>
      </c>
      <c r="F105" s="92">
        <f>$D105^Parameter!$D$325</f>
        <v>0.12477798692918049</v>
      </c>
      <c r="G105" s="92">
        <f>$E105^Parameter!$D$318</f>
        <v>1.1748018185943006E-2</v>
      </c>
      <c r="H105" s="92">
        <f>$D105^Parameter!$D$326</f>
        <v>0.11829381154399767</v>
      </c>
      <c r="I105" s="92">
        <f>$E105^Parameter!$D$319</f>
        <v>1.9249213382117287E-2</v>
      </c>
      <c r="J105" s="92">
        <f>$D105^Parameter!$D$328</f>
        <v>0.13091708574400596</v>
      </c>
      <c r="K105" s="92">
        <f>$E105^Parameter!$D$321</f>
        <v>6.4936984053067054E-2</v>
      </c>
      <c r="L105" s="92">
        <f>$D105^Parameter!$D$329</f>
        <v>0.22442612856889485</v>
      </c>
      <c r="M105" s="92">
        <f>$E105^Parameter!$D$322</f>
        <v>4.8585166234667902E-2</v>
      </c>
      <c r="N105" s="92">
        <f>$D105^Parameter!$D$330</f>
        <v>0.1151791981460271</v>
      </c>
      <c r="O105" s="92">
        <f>$E105^Parameter!$D$323</f>
        <v>8.4675567646981531E-2</v>
      </c>
      <c r="P105" s="92">
        <f>$D105^Parameter!$D$327</f>
        <v>7.8854196405100052E-2</v>
      </c>
      <c r="Q105" s="92">
        <f>$E105^Parameter!$D$320</f>
        <v>1.2191250032690081E-2</v>
      </c>
      <c r="R105" s="12">
        <f>$D105^EXP(Parameter!$D$96+Parameter!$D$103*(($B105/30.2*21)^(1)))</f>
        <v>1.1511962526684983E-3</v>
      </c>
      <c r="S105" s="12">
        <f>$E105^EXP(Parameter!$D$81+Parameter!$D$88*($B105/30.2*21)^(-2))</f>
        <v>2.2525292095398542E-2</v>
      </c>
      <c r="T105" s="12">
        <f>$D105^EXP(Parameter!$D$97+Parameter!$D$104*(($B105*21/30.2)^(1)))</f>
        <v>2.8387325275178468E-2</v>
      </c>
      <c r="U105" s="12">
        <f>$E105^EXP(Parameter!$D$82+Parameter!$D$89*($B105/30.2*21)^(-2))</f>
        <v>3.1334821832990502E-2</v>
      </c>
      <c r="V105" s="12">
        <f>$D105^EXP(Parameter!$D$99+Parameter!$D$106*(($B105*21/30.2)^(1)))</f>
        <v>1.3418571843607863E-2</v>
      </c>
      <c r="W105" s="12">
        <f>$E105^EXP(Parameter!$D$84+Parameter!$D$91*($B105/30.2*21)^(-2))</f>
        <v>9.0769775897310306E-2</v>
      </c>
      <c r="X105" s="12">
        <f>$D105^EXP(Parameter!$D$100+Parameter!$D$107*(($B105*21/30.2)^(1)))</f>
        <v>1.2775890510452229E-4</v>
      </c>
      <c r="Y105" s="12">
        <f>$E105^EXP(Parameter!$D$85+Parameter!$D$92*($B105/30.2*21)^(-2))</f>
        <v>6.7037935840706553E-2</v>
      </c>
      <c r="Z105" s="12">
        <f>$D105^EXP(Parameter!$D$101+Parameter!$D$108*(($B105*21/30.2)^(1)))</f>
        <v>8.9660668596968038E-6</v>
      </c>
      <c r="AA105" s="12">
        <f>$E105^EXP(Parameter!$D$86+Parameter!$D$93*($B105/30.2*21)^(-2))</f>
        <v>8.5474014104329657E-2</v>
      </c>
      <c r="AB105" s="12">
        <f>$D105^EXP(Parameter!$D$98+Parameter!$D$105*(($B105*21/30.2)^(1)))</f>
        <v>6.1365138945329283E-3</v>
      </c>
      <c r="AC105" s="12">
        <f>$E105^EXP(Parameter!$D$83+Parameter!$D$90*($B105/30.2*21)^(-2))</f>
        <v>1.3257385158107919E-2</v>
      </c>
      <c r="AD105" s="87">
        <f>$D105^EXP(Parameter!$D$133+Parameter!$D$140*(($B105*21/30.2)^(-0.5))+Parameter!$D$147*((LN($B105*21/30.2))))</f>
        <v>5.4759634822324627E-4</v>
      </c>
      <c r="AE105" s="12">
        <f>$E105^EXP(Parameter!$D$111+Parameter!$D$118*(($B105*21/30.2)^(-1))+Parameter!$D$125*(($B105*21/30.2)^(-0.5)))</f>
        <v>0.10797825132946097</v>
      </c>
      <c r="AF105" s="12">
        <f>$D105^EXP(Parameter!$D$134+Parameter!$D$141*(($B105*21/30.2)^(-0.5))+Parameter!$D$148*((LN($B105*21/30.2))))</f>
        <v>1.7880488716628739E-2</v>
      </c>
      <c r="AG105" s="12">
        <f>$E105^EXP(Parameter!$D$112+Parameter!$D$119*(($B105*21/30.2)^(-1))+Parameter!$D$126*(($B105*21/30.2)^(-0.5)))</f>
        <v>3.4025756795811268E-2</v>
      </c>
      <c r="AH105" s="12">
        <f>$D105^EXP(Parameter!$D$136+Parameter!$D$143*(($B105*21/30.2)^(-0.5))+Parameter!$D$150*((LN($B105*21/30.2))))</f>
        <v>1.4014046843199444E-3</v>
      </c>
      <c r="AI105" s="12">
        <f>$E105^EXP(Parameter!$D$114+Parameter!$D$121*(($B105*21/30.2)^(-1))+Parameter!$D$128*(($B105*21/30.2)^(-0.5)))</f>
        <v>3.55852214677084E-3</v>
      </c>
      <c r="AJ105" s="12">
        <f>$D105^EXP(Parameter!$D$137+Parameter!$D$144*(($B105*21/30.2)^(-0.5))+Parameter!$D$151*((LN($B105*21/30.2))))</f>
        <v>5.8475540775662855E-4</v>
      </c>
      <c r="AK105" s="12">
        <f>$E105^EXP(Parameter!$D$115+Parameter!$D$122*(($B105*21/30.2)^(-1))+Parameter!$D$129*(($B105*21/30.2)^(-0.5)))</f>
        <v>3.0332681526978083E-2</v>
      </c>
      <c r="AL105" s="12">
        <f>$D105^EXP(Parameter!$D$138+Parameter!$D$145*(($B105*21/30.2)^(-0.5))+Parameter!$D$152*((LN($B105*21/30.2))))</f>
        <v>4.5001380943733959E-10</v>
      </c>
      <c r="AM105" s="12">
        <f>$E105^EXP(Parameter!$D$116+Parameter!$D$123*(($B105*21/30.2)^(-1))+Parameter!$D$130*(($B105*21/30.2)^(-0.5)))</f>
        <v>8.3389570010366707E-4</v>
      </c>
      <c r="AN105" s="12">
        <f>$D105^EXP(Parameter!$D$135+Parameter!$D$142*(($B105*21/30.2)^(-0.5))+Parameter!$D$149*((LN($B105*21/30.2))))</f>
        <v>4.4928449876818445E-3</v>
      </c>
      <c r="AO105" s="12">
        <f>$E105^EXP(Parameter!$D$113+Parameter!$D$120*(($B105*21/30.2)^(-1))+Parameter!$D$127*(($B105*21/30.2)^(-0.5)))</f>
        <v>5.6903842533534503E-7</v>
      </c>
      <c r="AP105" s="87">
        <f>$D105^EXP(Parameter!$D$304+Parameter!$D$310*((LN($B105*21/30.2))))</f>
        <v>8.87683947784281E-2</v>
      </c>
      <c r="AQ105" s="88">
        <f>$E105^EXP(Parameter!$D$290+Parameter!$D$296*((LN($B105*21/30.2))))</f>
        <v>3.1429277411886038E-2</v>
      </c>
      <c r="AR105" s="12">
        <f>$D105^EXP(Parameter!$D$305+Parameter!$D$311*((LN($B105*21/30.2))))</f>
        <v>9.4535913531168608E-2</v>
      </c>
      <c r="AS105" s="88">
        <f>$E105^EXP(Parameter!$D$291+Parameter!$D$297*((LN($B105*21/30.2))))</f>
        <v>3.4572018965399361E-2</v>
      </c>
      <c r="AT105" s="12">
        <f>$D105^EXP(Parameter!$D$305+Parameter!$D$307-Parameter!$D$306+(Parameter!$D$311+Parameter!$D$313-Parameter!$D$312)*((LN($B105*21/30.2))))</f>
        <v>9.2688879520999162E-2</v>
      </c>
      <c r="AU105" s="88">
        <f>$E105^EXP(Parameter!$D$291+Parameter!$D$293-Parameter!$D$292+(Parameter!$D$297+Parameter!$D$299-Parameter!$D$298)*((LN($B105*21/30.2))))</f>
        <v>6.119373180321136E-2</v>
      </c>
      <c r="AV105" s="12">
        <f>$D105^EXP(Parameter!$D$308+Parameter!$D$314*((LN($B105*21/30.2))))</f>
        <v>0.13577172781421734</v>
      </c>
      <c r="AW105" s="88">
        <f>$E105^EXP(Parameter!$D$294+Parameter!$D$300*((LN($B105*21/30.2))))</f>
        <v>5.0047707793869148E-2</v>
      </c>
      <c r="AX105" s="12">
        <f>$D105^EXP(Parameter!$D$305+Parameter!$D$309-Parameter!$D$306+(Parameter!$D$311+Parameter!$D$315-Parameter!$D$312)*((LN($B105*21/30.2))))</f>
        <v>6.6454259743076671E-2</v>
      </c>
      <c r="AY105" s="88">
        <f>$E105^EXP(Parameter!$D$291+Parameter!$D$295-Parameter!$D$292+(Parameter!$D$297+Parameter!$D$301-Parameter!$D$298)*((LN($B105*21/30.2))))</f>
        <v>1.0312691966528552E-2</v>
      </c>
      <c r="AZ105" s="12">
        <f>$D105^EXP(Parameter!D$305-Parameter!D$306+(Parameter!D$311-Parameter!D$312)*((LN($B105*21/30.2))))</f>
        <v>4.7948167042913679E-2</v>
      </c>
      <c r="BA105" s="88">
        <f>$E105^EXP(Parameter!$D$291-Parameter!$D$292+(Parameter!$D$297-Parameter!$D$298)*((LN($B105*21/30.2))))</f>
        <v>7.2513053828672893E-4</v>
      </c>
      <c r="BB105" s="89">
        <f>$D105^EXP(Parameter!$D$231+Parameter!$D$238)</f>
        <v>0.13176793703942585</v>
      </c>
      <c r="BC105" s="90">
        <f>$E105^EXP(Parameter!$D$216+Parameter!$D$223)</f>
        <v>1.9842401596329679E-2</v>
      </c>
      <c r="BD105" s="91">
        <f>$D105^EXP(Parameter!$D$232+Parameter!$D$239)</f>
        <v>0.10911414656871378</v>
      </c>
      <c r="BE105" s="90">
        <f>$E105^EXP(Parameter!$D$217+Parameter!$D$224)</f>
        <v>2.5581045963413668E-2</v>
      </c>
      <c r="BF105" s="91">
        <f>$D105^EXP(Parameter!$D$234+Parameter!$D$241)</f>
        <v>0.12388078899661957</v>
      </c>
      <c r="BG105" s="91">
        <f>$E105^EXP(Parameter!$D$219+Parameter!$D$226)</f>
        <v>7.3972044330217243E-2</v>
      </c>
      <c r="BH105" s="91">
        <f>$D105^EXP(Parameter!$D$235+Parameter!$D$242)</f>
        <v>0.20047330529637525</v>
      </c>
      <c r="BI105" s="91">
        <f>$E105^EXP(Parameter!$D$220+Parameter!$D$227)</f>
        <v>5.4013849924316792E-2</v>
      </c>
      <c r="BJ105" s="91">
        <f>$D105^EXP(Parameter!$D$236+Parameter!$D$243)</f>
        <v>0.10433859116444091</v>
      </c>
      <c r="BK105" s="91">
        <f>$E105^EXP(Parameter!$D$221+Parameter!$D$228)</f>
        <v>7.1493987671439538E-2</v>
      </c>
      <c r="BL105" s="91">
        <f>$D105^EXP(Parameter!$D$233+Parameter!$D$240)</f>
        <v>6.4312839478249187E-2</v>
      </c>
      <c r="BM105" s="91">
        <f>$E105^EXP(Parameter!$D$218+Parameter!$D$225)</f>
        <v>1.1259885656397066E-2</v>
      </c>
      <c r="BN105" s="90">
        <f>$D105^EXP(Parameter!$D$268+Parameter!$D$275)</f>
        <v>0.1615605009663067</v>
      </c>
      <c r="BO105" s="91">
        <f>$E105^EXP(Parameter!$D$246+Parameter!$D$253)</f>
        <v>9.4198187034962421E-3</v>
      </c>
      <c r="BP105" s="91">
        <f>$D105^EXP(Parameter!$D$269+Parameter!$D$276)</f>
        <v>0.1215637684336191</v>
      </c>
      <c r="BQ105" s="91">
        <f>$E105^EXP(Parameter!$D$247+Parameter!$D$254)</f>
        <v>1.7895805568944729E-2</v>
      </c>
      <c r="BR105" s="91">
        <f>$D105^EXP(Parameter!$D$271+Parameter!$D$278)</f>
        <v>0.21549376987698937</v>
      </c>
      <c r="BS105" s="91">
        <f>$E105^EXP(Parameter!$D$249+Parameter!$D$256)</f>
        <v>8.566348138330393E-2</v>
      </c>
      <c r="BT105" s="91">
        <f>$D105^EXP(Parameter!$D$272+Parameter!$D$279)</f>
        <v>0.31385158429035276</v>
      </c>
      <c r="BU105" s="91">
        <f>$E105^EXP(Parameter!$D$250+Parameter!$D$257)</f>
        <v>3.7476486249837446E-2</v>
      </c>
      <c r="BV105" s="91">
        <f>$D105^EXP(Parameter!$D$273+Parameter!$D$280)</f>
        <v>0.26827007722024626</v>
      </c>
      <c r="BW105" s="91">
        <f>$E105^EXP(Parameter!$D$251+Parameter!$D$258)</f>
        <v>9.0151577427643764E-2</v>
      </c>
      <c r="BX105" s="91">
        <f>$D105^EXP(Parameter!$D$270+Parameter!$D$277)</f>
        <v>0.11056979140595562</v>
      </c>
      <c r="BY105" s="91">
        <f>$E105^EXP(Parameter!$D$248+Parameter!$D$255)</f>
        <v>2.0631625955588522E-2</v>
      </c>
      <c r="BZ105" s="90">
        <f>$D105^EXP(Parameter!$D$208)</f>
        <v>0.1254381515401122</v>
      </c>
      <c r="CA105" s="90">
        <f>$E105^EXP(Parameter!$D$200)</f>
        <v>1.5636160332151379E-2</v>
      </c>
      <c r="CB105" s="90">
        <f>$D105^EXP(Parameter!$D$209)</f>
        <v>0.11008340372153357</v>
      </c>
      <c r="CC105" s="90">
        <f>$E105^EXP(Parameter!$D$201)</f>
        <v>2.2534959323668557E-2</v>
      </c>
      <c r="CD105" s="90">
        <f>$D105^EXP(Parameter!$D$211)</f>
        <v>0.11674793011382191</v>
      </c>
      <c r="CE105" s="90">
        <f>$E105^EXP(Parameter!$D$203)</f>
        <v>6.1930960798798326E-2</v>
      </c>
      <c r="CF105" s="90">
        <f>$D105^EXP(Parameter!$D$212)</f>
        <v>0.20015122768199561</v>
      </c>
      <c r="CG105" s="90">
        <f>$E105^EXP(Parameter!$D$204)</f>
        <v>4.8680758384931237E-2</v>
      </c>
      <c r="CH105" s="91">
        <f>$D105^EXP(Parameter!$D$213)</f>
        <v>0.10129813530687078</v>
      </c>
      <c r="CI105" s="90">
        <f>$E105^EXP(Parameter!$D$205)</f>
        <v>7.1871828198209656E-2</v>
      </c>
      <c r="CJ105" s="91">
        <f>$D105^EXP(Parameter!$D$210)</f>
        <v>6.8269833996052048E-2</v>
      </c>
      <c r="CK105" s="90">
        <f>$E105^EXP(Parameter!$D$202)</f>
        <v>1.3541750729475832E-2</v>
      </c>
      <c r="CL105" s="12">
        <f>$D105^EXP(Parameter!$D$170+Parameter!$D$177*(LN($B105/30.2*21)))</f>
        <v>8.8698761246573068E-2</v>
      </c>
      <c r="CM105" s="12">
        <f>$D105^EXP(Parameter!$D$155+Parameter!$D$162*(LN($B105/30.2*21)))</f>
        <v>0.38315761849972091</v>
      </c>
      <c r="CN105" s="12">
        <f>$D105^EXP(Parameter!$D$171+Parameter!$D$178*(LN($B105/30.2*21)))</f>
        <v>8.9574711559427575E-2</v>
      </c>
      <c r="CO105" s="12">
        <f>$D105^EXP(Parameter!$D$156+Parameter!$D$163*(LN($B105/30.2*21)))</f>
        <v>0.3479691129738125</v>
      </c>
      <c r="CP105" s="12">
        <f>$D105^EXP(Parameter!$D$173+Parameter!$D$180*(LN($B105/30.2*21)))</f>
        <v>8.4048652518914233E-2</v>
      </c>
      <c r="CQ105" s="12">
        <f>$D105^EXP(Parameter!$D$158+Parameter!$D$165*(LN($B105/30.2*21)))</f>
        <v>0.37714241143864941</v>
      </c>
      <c r="CR105" s="12">
        <f>$D105^EXP(Parameter!$D$174+Parameter!$D$181*(LN($B105/30.2*21)))</f>
        <v>9.8629976147349793E-2</v>
      </c>
      <c r="CS105" s="12">
        <f>$D105^EXP(Parameter!$D$159+Parameter!$D$166*(LN($B105/30.2*21)))</f>
        <v>0.40683346526369119</v>
      </c>
      <c r="CT105" s="12">
        <f>$D105^EXP(Parameter!$D$175+Parameter!$D$182*(LN($B105/30.2*21)))</f>
        <v>3.560938784683268E-2</v>
      </c>
      <c r="CU105" s="12">
        <f>$D105^EXP(Parameter!$D$160+Parameter!$D$167*(LN($B105/30.2*21)))</f>
        <v>0.19691582855545184</v>
      </c>
      <c r="CV105" s="12">
        <f>$D105^EXP(Parameter!$D$172+Parameter!$D$179*(LN($B105/30.2*21)))</f>
        <v>3.5717182604269697E-2</v>
      </c>
      <c r="CW105" s="41">
        <f>$D105^EXP(Parameter!$D$157+Parameter!$D$164*(LN($B105/30.2*21)))</f>
        <v>2.0823871021235653E-2</v>
      </c>
      <c r="CX105" s="12">
        <f t="shared" si="9"/>
        <v>1.1511962526684983E-3</v>
      </c>
      <c r="CY105" s="85">
        <v>2.61981464964549E-2</v>
      </c>
      <c r="CZ105" s="12">
        <f t="shared" si="10"/>
        <v>2.8387325275178468E-2</v>
      </c>
      <c r="DA105" s="85">
        <v>4.1741191602492601E-2</v>
      </c>
      <c r="DB105" s="12">
        <f t="shared" si="11"/>
        <v>1.3418571843607863E-2</v>
      </c>
      <c r="DC105" s="41">
        <v>1.28462144425469E-2</v>
      </c>
      <c r="DD105" s="12">
        <f t="shared" si="12"/>
        <v>1.2775890510452229E-4</v>
      </c>
      <c r="DE105" s="85">
        <v>2.15548330388503E-2</v>
      </c>
      <c r="DF105" s="12">
        <f t="shared" si="13"/>
        <v>8.9660668596968038E-6</v>
      </c>
      <c r="DG105" s="41">
        <v>2.0722482556106798E-3</v>
      </c>
      <c r="DH105" s="12">
        <f t="shared" si="14"/>
        <v>6.1365138945329283E-3</v>
      </c>
      <c r="DI105" s="41">
        <v>2.0703620455438301E-3</v>
      </c>
      <c r="DJ105" s="46">
        <v>100</v>
      </c>
      <c r="DK105" s="44">
        <v>1.38660047449413E-3</v>
      </c>
      <c r="DL105" s="44">
        <v>3.3976581503040201E-3</v>
      </c>
      <c r="DM105" s="44">
        <v>6.4883389073312498E-3</v>
      </c>
      <c r="DN105" s="44">
        <v>5.0219212568147799E-3</v>
      </c>
      <c r="DO105" s="44">
        <v>1.56038125745356E-2</v>
      </c>
      <c r="DP105" s="44">
        <v>1.2831441822746099E-2</v>
      </c>
      <c r="DQ105" s="44">
        <v>1.7120353861628499E-2</v>
      </c>
      <c r="DR105" s="45">
        <v>7.1399285587184003E-2</v>
      </c>
      <c r="DS105" s="45">
        <v>0.106856811809886</v>
      </c>
      <c r="DT105" s="45">
        <v>9.7635622977615202E-2</v>
      </c>
      <c r="DU105" s="45">
        <v>7.42889567039101E-2</v>
      </c>
      <c r="DV105" s="45">
        <v>0.10285451471071499</v>
      </c>
      <c r="DW105" s="45">
        <v>0.15399444807563301</v>
      </c>
      <c r="DX105" s="45">
        <v>8.55753337241031E-2</v>
      </c>
    </row>
    <row r="106" spans="1:128">
      <c r="A106" s="43">
        <f t="shared" si="8"/>
        <v>7.087671232876712</v>
      </c>
      <c r="B106" s="18">
        <v>102</v>
      </c>
      <c r="C106" s="12">
        <v>2222</v>
      </c>
      <c r="D106" s="12">
        <v>6.8282048798381997E-2</v>
      </c>
      <c r="E106" s="12">
        <v>2.0161854249182301E-3</v>
      </c>
      <c r="F106" s="92">
        <f>$D106^Parameter!$D$325</f>
        <v>0.12324210399957</v>
      </c>
      <c r="G106" s="92">
        <f>$E106^Parameter!$D$318</f>
        <v>1.1462040509940763E-2</v>
      </c>
      <c r="H106" s="92">
        <f>$D106^Parameter!$D$326</f>
        <v>0.11680064334210367</v>
      </c>
      <c r="I106" s="92">
        <f>$E106^Parameter!$D$319</f>
        <v>1.8832132509874793E-2</v>
      </c>
      <c r="J106" s="92">
        <f>$D106^Parameter!$D$328</f>
        <v>0.12934259985092408</v>
      </c>
      <c r="K106" s="92">
        <f>$E106^Parameter!$D$321</f>
        <v>6.3959785500930191E-2</v>
      </c>
      <c r="L106" s="92">
        <f>$D106^Parameter!$D$329</f>
        <v>0.22243937411849796</v>
      </c>
      <c r="M106" s="92">
        <f>$E106^Parameter!$D$322</f>
        <v>4.7777116013124558E-2</v>
      </c>
      <c r="N106" s="92">
        <f>$D106^Parameter!$D$330</f>
        <v>0.11370728771358182</v>
      </c>
      <c r="O106" s="92">
        <f>$E106^Parameter!$D$323</f>
        <v>8.3524173791211756E-2</v>
      </c>
      <c r="P106" s="92">
        <f>$D106^Parameter!$D$327</f>
        <v>7.7671166838284164E-2</v>
      </c>
      <c r="Q106" s="92">
        <f>$E106^Parameter!$D$320</f>
        <v>1.1896925889643084E-2</v>
      </c>
      <c r="R106" s="12">
        <f>$D106^EXP(Parameter!$D$96+Parameter!$D$103*(($B106/30.2*21)^(1)))</f>
        <v>1.0052137534682537E-3</v>
      </c>
      <c r="S106" s="12">
        <f>$E106^EXP(Parameter!$D$81+Parameter!$D$88*($B106/30.2*21)^(-2))</f>
        <v>2.2056627660834004E-2</v>
      </c>
      <c r="T106" s="12">
        <f>$D106^EXP(Parameter!$D$97+Parameter!$D$104*(($B106*21/30.2)^(1)))</f>
        <v>2.7241973887090858E-2</v>
      </c>
      <c r="U106" s="12">
        <f>$E106^EXP(Parameter!$D$82+Parameter!$D$89*($B106/30.2*21)^(-2))</f>
        <v>3.0738962975541666E-2</v>
      </c>
      <c r="V106" s="12">
        <f>$D106^EXP(Parameter!$D$99+Parameter!$D$106*(($B106*21/30.2)^(1)))</f>
        <v>1.2611956435755176E-2</v>
      </c>
      <c r="W106" s="12">
        <f>$E106^EXP(Parameter!$D$84+Parameter!$D$91*($B106/30.2*21)^(-2))</f>
        <v>8.9570685430901756E-2</v>
      </c>
      <c r="X106" s="12">
        <f>$D106^EXP(Parameter!$D$100+Parameter!$D$107*(($B106*21/30.2)^(1)))</f>
        <v>1.0015081940757876E-4</v>
      </c>
      <c r="Y106" s="12">
        <f>$E106^EXP(Parameter!$D$85+Parameter!$D$92*($B106/30.2*21)^(-2))</f>
        <v>6.6041135375102672E-2</v>
      </c>
      <c r="Z106" s="12">
        <f>$D106^EXP(Parameter!$D$101+Parameter!$D$108*(($B106*21/30.2)^(1)))</f>
        <v>6.6487136820776431E-6</v>
      </c>
      <c r="AA106" s="12">
        <f>$E106^EXP(Parameter!$D$86+Parameter!$D$93*($B106/30.2*21)^(-2))</f>
        <v>8.4315747089548587E-2</v>
      </c>
      <c r="AB106" s="12">
        <f>$D106^EXP(Parameter!$D$98+Parameter!$D$105*(($B106*21/30.2)^(1)))</f>
        <v>5.7236295574847355E-3</v>
      </c>
      <c r="AC106" s="12">
        <f>$E106^EXP(Parameter!$D$83+Parameter!$D$90*($B106/30.2*21)^(-2))</f>
        <v>1.2943251488108118E-2</v>
      </c>
      <c r="AD106" s="87">
        <f>$D106^EXP(Parameter!$D$133+Parameter!$D$140*(($B106*21/30.2)^(-0.5))+Parameter!$D$147*((LN($B106*21/30.2))))</f>
        <v>4.8627949174484146E-4</v>
      </c>
      <c r="AE106" s="12">
        <f>$E106^EXP(Parameter!$D$111+Parameter!$D$118*(($B106*21/30.2)^(-1))+Parameter!$D$125*(($B106*21/30.2)^(-0.5)))</f>
        <v>0.10709250207462996</v>
      </c>
      <c r="AF106" s="12">
        <f>$D106^EXP(Parameter!$D$134+Parameter!$D$141*(($B106*21/30.2)^(-0.5))+Parameter!$D$148*((LN($B106*21/30.2))))</f>
        <v>1.7168427212941244E-2</v>
      </c>
      <c r="AG106" s="12">
        <f>$E106^EXP(Parameter!$D$112+Parameter!$D$119*(($B106*21/30.2)^(-1))+Parameter!$D$126*(($B106*21/30.2)^(-0.5)))</f>
        <v>3.341303299342898E-2</v>
      </c>
      <c r="AH106" s="12">
        <f>$D106^EXP(Parameter!$D$136+Parameter!$D$143*(($B106*21/30.2)^(-0.5))+Parameter!$D$150*((LN($B106*21/30.2))))</f>
        <v>1.2717041785750513E-3</v>
      </c>
      <c r="AI106" s="12">
        <f>$E106^EXP(Parameter!$D$114+Parameter!$D$121*(($B106*21/30.2)^(-1))+Parameter!$D$128*(($B106*21/30.2)^(-0.5)))</f>
        <v>3.3975331268364418E-3</v>
      </c>
      <c r="AJ106" s="12">
        <f>$D106^EXP(Parameter!$D$137+Parameter!$D$144*(($B106*21/30.2)^(-0.5))+Parameter!$D$151*((LN($B106*21/30.2))))</f>
        <v>5.1300572766189458E-4</v>
      </c>
      <c r="AK106" s="12">
        <f>$E106^EXP(Parameter!$D$115+Parameter!$D$122*(($B106*21/30.2)^(-1))+Parameter!$D$129*(($B106*21/30.2)^(-0.5)))</f>
        <v>2.9687883761400791E-2</v>
      </c>
      <c r="AL106" s="12">
        <f>$D106^EXP(Parameter!$D$138+Parameter!$D$145*(($B106*21/30.2)^(-0.5))+Parameter!$D$152*((LN($B106*21/30.2))))</f>
        <v>2.7830735036201371E-10</v>
      </c>
      <c r="AM106" s="12">
        <f>$E106^EXP(Parameter!$D$116+Parameter!$D$123*(($B106*21/30.2)^(-1))+Parameter!$D$130*(($B106*21/30.2)^(-0.5)))</f>
        <v>7.8586243519820952E-4</v>
      </c>
      <c r="AN106" s="12">
        <f>$D106^EXP(Parameter!$D$135+Parameter!$D$142*(($B106*21/30.2)^(-0.5))+Parameter!$D$149*((LN($B106*21/30.2))))</f>
        <v>4.2446075565102442E-3</v>
      </c>
      <c r="AO106" s="12">
        <f>$E106^EXP(Parameter!$D$113+Parameter!$D$120*(($B106*21/30.2)^(-1))+Parameter!$D$127*(($B106*21/30.2)^(-0.5)))</f>
        <v>5.0024196130253587E-7</v>
      </c>
      <c r="AP106" s="87">
        <f>$D106^EXP(Parameter!$D$304+Parameter!$D$310*((LN($B106*21/30.2))))</f>
        <v>8.7231478902186146E-2</v>
      </c>
      <c r="AQ106" s="88">
        <f>$E106^EXP(Parameter!$D$290+Parameter!$D$296*((LN($B106*21/30.2))))</f>
        <v>3.0983245624482042E-2</v>
      </c>
      <c r="AR106" s="12">
        <f>$D106^EXP(Parameter!$D$305+Parameter!$D$311*((LN($B106*21/30.2))))</f>
        <v>9.3112334191098267E-2</v>
      </c>
      <c r="AS106" s="88">
        <f>$E106^EXP(Parameter!$D$291+Parameter!$D$297*((LN($B106*21/30.2))))</f>
        <v>3.3993157025538942E-2</v>
      </c>
      <c r="AT106" s="12">
        <f>$D106^EXP(Parameter!$D$305+Parameter!$D$307-Parameter!$D$306+(Parameter!$D$311+Parameter!$D$313-Parameter!$D$312)*((LN($B106*21/30.2))))</f>
        <v>9.1200783900361918E-2</v>
      </c>
      <c r="AU106" s="88">
        <f>$E106^EXP(Parameter!$D$291+Parameter!$D$293-Parameter!$D$292+(Parameter!$D$297+Parameter!$D$299-Parameter!$D$298)*((LN($B106*21/30.2))))</f>
        <v>6.0199355556887643E-2</v>
      </c>
      <c r="AV106" s="12">
        <f>$D106^EXP(Parameter!$D$308+Parameter!$D$314*((LN($B106*21/30.2))))</f>
        <v>0.13367131438152</v>
      </c>
      <c r="AW106" s="88">
        <f>$E106^EXP(Parameter!$D$294+Parameter!$D$300*((LN($B106*21/30.2))))</f>
        <v>4.9235899795819327E-2</v>
      </c>
      <c r="AX106" s="12">
        <f>$D106^EXP(Parameter!$D$305+Parameter!$D$309-Parameter!$D$306+(Parameter!$D$311+Parameter!$D$315-Parameter!$D$312)*((LN($B106*21/30.2))))</f>
        <v>6.5131375456633347E-2</v>
      </c>
      <c r="AY106" s="88">
        <f>$E106^EXP(Parameter!$D$291+Parameter!$D$295-Parameter!$D$292+(Parameter!$D$297+Parameter!$D$301-Parameter!$D$298)*((LN($B106*21/30.2))))</f>
        <v>9.8980038044620602E-3</v>
      </c>
      <c r="AZ106" s="12">
        <f>$D106^EXP(Parameter!D$305-Parameter!D$306+(Parameter!D$311-Parameter!D$312)*((LN($B106*21/30.2))))</f>
        <v>4.6934146826624307E-2</v>
      </c>
      <c r="BA106" s="88">
        <f>$E106^EXP(Parameter!$D$291-Parameter!$D$292+(Parameter!$D$297-Parameter!$D$298)*((LN($B106*21/30.2))))</f>
        <v>6.8295410169477396E-4</v>
      </c>
      <c r="BB106" s="89">
        <f>$D106^EXP(Parameter!$D$231+Parameter!$D$238)</f>
        <v>0.13018823713493421</v>
      </c>
      <c r="BC106" s="90">
        <f>$E106^EXP(Parameter!$D$216+Parameter!$D$223)</f>
        <v>1.9415735369740648E-2</v>
      </c>
      <c r="BD106" s="91">
        <f>$D106^EXP(Parameter!$D$232+Parameter!$D$239)</f>
        <v>0.10768507213773881</v>
      </c>
      <c r="BE106" s="90">
        <f>$E106^EXP(Parameter!$D$217+Parameter!$D$224)</f>
        <v>2.5066268626819588E-2</v>
      </c>
      <c r="BF106" s="91">
        <f>$D106^EXP(Parameter!$D$234+Parameter!$D$241)</f>
        <v>0.12235069523411372</v>
      </c>
      <c r="BG106" s="91">
        <f>$E106^EXP(Parameter!$D$219+Parameter!$D$226)</f>
        <v>7.291153392132417E-2</v>
      </c>
      <c r="BH106" s="91">
        <f>$D106^EXP(Parameter!$D$235+Parameter!$D$242)</f>
        <v>0.19856518226663994</v>
      </c>
      <c r="BI106" s="91">
        <f>$E106^EXP(Parameter!$D$220+Parameter!$D$227)</f>
        <v>5.3146719661656572E-2</v>
      </c>
      <c r="BJ106" s="91">
        <f>$D106^EXP(Parameter!$D$236+Parameter!$D$243)</f>
        <v>0.10294464197691976</v>
      </c>
      <c r="BK106" s="91">
        <f>$E106^EXP(Parameter!$D$221+Parameter!$D$228)</f>
        <v>7.0455690351935427E-2</v>
      </c>
      <c r="BL106" s="91">
        <f>$D106^EXP(Parameter!$D$233+Parameter!$D$240)</f>
        <v>6.3271172135904011E-2</v>
      </c>
      <c r="BM106" s="91">
        <f>$E106^EXP(Parameter!$D$218+Parameter!$D$225)</f>
        <v>1.0983205396135355E-2</v>
      </c>
      <c r="BN106" s="90">
        <f>$D106^EXP(Parameter!$D$268+Parameter!$D$275)</f>
        <v>0.15981737920258238</v>
      </c>
      <c r="BO106" s="91">
        <f>$E106^EXP(Parameter!$D$246+Parameter!$D$253)</f>
        <v>9.1792659815846979E-3</v>
      </c>
      <c r="BP106" s="91">
        <f>$D106^EXP(Parameter!$D$269+Parameter!$D$276)</f>
        <v>0.12004880364388466</v>
      </c>
      <c r="BQ106" s="91">
        <f>$E106^EXP(Parameter!$D$247+Parameter!$D$254)</f>
        <v>1.7500972915107646E-2</v>
      </c>
      <c r="BR106" s="91">
        <f>$D106^EXP(Parameter!$D$271+Parameter!$D$278)</f>
        <v>0.21353447314063478</v>
      </c>
      <c r="BS106" s="91">
        <f>$E106^EXP(Parameter!$D$249+Parameter!$D$256)</f>
        <v>8.4504089547866909E-2</v>
      </c>
      <c r="BT106" s="91">
        <f>$D106^EXP(Parameter!$D$272+Parameter!$D$279)</f>
        <v>0.31169464316908374</v>
      </c>
      <c r="BU106" s="91">
        <f>$E106^EXP(Parameter!$D$250+Parameter!$D$257)</f>
        <v>3.6800176052438231E-2</v>
      </c>
      <c r="BV106" s="91">
        <f>$D106^EXP(Parameter!$D$273+Parameter!$D$280)</f>
        <v>0.26617770444230665</v>
      </c>
      <c r="BW106" s="91">
        <f>$E106^EXP(Parameter!$D$251+Parameter!$D$258)</f>
        <v>8.8956629401133497E-2</v>
      </c>
      <c r="BX106" s="91">
        <f>$D106^EXP(Parameter!$D$270+Parameter!$D$277)</f>
        <v>0.10913025848992088</v>
      </c>
      <c r="BY106" s="91">
        <f>$E106^EXP(Parameter!$D$248+Parameter!$D$255)</f>
        <v>2.019235616203529E-2</v>
      </c>
      <c r="BZ106" s="90">
        <f>$D106^EXP(Parameter!$D$208)</f>
        <v>0.12389803327481226</v>
      </c>
      <c r="CA106" s="90">
        <f>$E106^EXP(Parameter!$D$200)</f>
        <v>1.5279740615116557E-2</v>
      </c>
      <c r="CB106" s="90">
        <f>$D106^EXP(Parameter!$D$209)</f>
        <v>0.10864735272331053</v>
      </c>
      <c r="CC106" s="90">
        <f>$E106^EXP(Parameter!$D$201)</f>
        <v>2.2065960481439856E-2</v>
      </c>
      <c r="CD106" s="90">
        <f>$D106^EXP(Parameter!$D$211)</f>
        <v>0.11526525142666563</v>
      </c>
      <c r="CE106" s="90">
        <f>$E106^EXP(Parameter!$D$203)</f>
        <v>6.0982967729749593E-2</v>
      </c>
      <c r="CF106" s="90">
        <f>$D106^EXP(Parameter!$D$212)</f>
        <v>0.19824427331455791</v>
      </c>
      <c r="CG106" s="90">
        <f>$E106^EXP(Parameter!$D$204)</f>
        <v>4.787164009916664E-2</v>
      </c>
      <c r="CH106" s="91">
        <f>$D106^EXP(Parameter!$D$213)</f>
        <v>9.9927218425386669E-2</v>
      </c>
      <c r="CI106" s="90">
        <f>$E106^EXP(Parameter!$D$205)</f>
        <v>7.083011384879373E-2</v>
      </c>
      <c r="CJ106" s="91">
        <f>$D106^EXP(Parameter!$D$210)</f>
        <v>6.718794505220077E-2</v>
      </c>
      <c r="CK106" s="90">
        <f>$E106^EXP(Parameter!$D$202)</f>
        <v>1.3222523489343319E-2</v>
      </c>
      <c r="CL106" s="12">
        <f>$D106^EXP(Parameter!$D$170+Parameter!$D$177*(LN($B106/30.2*21)))</f>
        <v>8.7267680670731887E-2</v>
      </c>
      <c r="CM106" s="12">
        <f>$D106^EXP(Parameter!$D$155+Parameter!$D$162*(LN($B106/30.2*21)))</f>
        <v>0.38189646144351563</v>
      </c>
      <c r="CN106" s="12">
        <f>$D106^EXP(Parameter!$D$171+Parameter!$D$178*(LN($B106/30.2*21)))</f>
        <v>8.8211259786482754E-2</v>
      </c>
      <c r="CO106" s="12">
        <f>$D106^EXP(Parameter!$D$156+Parameter!$D$163*(LN($B106/30.2*21)))</f>
        <v>0.34632544177835567</v>
      </c>
      <c r="CP106" s="12">
        <f>$D106^EXP(Parameter!$D$173+Parameter!$D$180*(LN($B106/30.2*21)))</f>
        <v>8.2678947257193422E-2</v>
      </c>
      <c r="CQ106" s="12">
        <f>$D106^EXP(Parameter!$D$158+Parameter!$D$165*(LN($B106/30.2*21)))</f>
        <v>0.37515587557165569</v>
      </c>
      <c r="CR106" s="12">
        <f>$D106^EXP(Parameter!$D$174+Parameter!$D$181*(LN($B106/30.2*21)))</f>
        <v>9.6858144638225785E-2</v>
      </c>
      <c r="CS106" s="12">
        <f>$D106^EXP(Parameter!$D$159+Parameter!$D$166*(LN($B106/30.2*21)))</f>
        <v>0.40515601311280747</v>
      </c>
      <c r="CT106" s="12">
        <f>$D106^EXP(Parameter!$D$175+Parameter!$D$182*(LN($B106/30.2*21)))</f>
        <v>3.4685096404929096E-2</v>
      </c>
      <c r="CU106" s="12">
        <f>$D106^EXP(Parameter!$D$160+Parameter!$D$167*(LN($B106/30.2*21)))</f>
        <v>0.19444634451922349</v>
      </c>
      <c r="CV106" s="12">
        <f>$D106^EXP(Parameter!$D$172+Parameter!$D$179*(LN($B106/30.2*21)))</f>
        <v>3.4891174581621352E-2</v>
      </c>
      <c r="CW106" s="41">
        <f>$D106^EXP(Parameter!$D$157+Parameter!$D$164*(LN($B106/30.2*21)))</f>
        <v>2.012638306162939E-2</v>
      </c>
      <c r="CX106" s="12">
        <f t="shared" si="9"/>
        <v>1.0052137534682537E-3</v>
      </c>
      <c r="CY106" s="85">
        <v>2.58211058119194E-2</v>
      </c>
      <c r="CZ106" s="12">
        <f t="shared" si="10"/>
        <v>2.7241973887090858E-2</v>
      </c>
      <c r="DA106" s="85">
        <v>4.11543214835619E-2</v>
      </c>
      <c r="DB106" s="12">
        <f t="shared" si="11"/>
        <v>1.2611956435755176E-2</v>
      </c>
      <c r="DC106" s="41">
        <v>1.2230931292337001E-2</v>
      </c>
      <c r="DD106" s="12">
        <f t="shared" si="12"/>
        <v>1.0015081940757876E-4</v>
      </c>
      <c r="DE106" s="85">
        <v>2.0887796934909001E-2</v>
      </c>
      <c r="DF106" s="12">
        <f t="shared" si="13"/>
        <v>6.6487136820776431E-6</v>
      </c>
      <c r="DG106" s="41">
        <v>2.00348879302318E-3</v>
      </c>
      <c r="DH106" s="12">
        <f t="shared" si="14"/>
        <v>5.7236295574847355E-3</v>
      </c>
      <c r="DI106" s="41">
        <v>2.0021734013953999E-3</v>
      </c>
      <c r="DJ106" s="46">
        <v>101</v>
      </c>
      <c r="DK106" s="44">
        <v>1.3331298095405899E-3</v>
      </c>
      <c r="DL106" s="44">
        <v>3.2779996288141398E-3</v>
      </c>
      <c r="DM106" s="44">
        <v>6.2764073627717999E-3</v>
      </c>
      <c r="DN106" s="44">
        <v>4.8527289792987798E-3</v>
      </c>
      <c r="DO106" s="44">
        <v>1.5151854871888099E-2</v>
      </c>
      <c r="DP106" s="44">
        <v>1.2448863741863599E-2</v>
      </c>
      <c r="DQ106" s="44">
        <v>1.66314801918944E-2</v>
      </c>
      <c r="DR106" s="45">
        <v>7.0294030142460301E-2</v>
      </c>
      <c r="DS106" s="45">
        <v>0.105359610773998</v>
      </c>
      <c r="DT106" s="45">
        <v>9.6234471549171002E-2</v>
      </c>
      <c r="DU106" s="45">
        <v>7.3149315189539599E-2</v>
      </c>
      <c r="DV106" s="45">
        <v>0.101398534696544</v>
      </c>
      <c r="DW106" s="45">
        <v>0.15205999532716399</v>
      </c>
      <c r="DX106" s="45">
        <v>8.4305801008242295E-2</v>
      </c>
    </row>
    <row r="107" spans="1:128">
      <c r="A107" s="43">
        <f t="shared" si="8"/>
        <v>7.1479452054794521</v>
      </c>
      <c r="B107" s="18">
        <v>103</v>
      </c>
      <c r="C107" s="12">
        <v>2244</v>
      </c>
      <c r="D107" s="12">
        <v>6.7213026186132105E-2</v>
      </c>
      <c r="E107" s="12">
        <v>1.9487898059404099E-3</v>
      </c>
      <c r="F107" s="92">
        <f>$D107^Parameter!$D$325</f>
        <v>0.12173450399329948</v>
      </c>
      <c r="G107" s="92">
        <f>$E107^Parameter!$D$318</f>
        <v>1.1184866360505273E-2</v>
      </c>
      <c r="H107" s="92">
        <f>$D107^Parameter!$D$326</f>
        <v>0.11533543542319415</v>
      </c>
      <c r="I107" s="92">
        <f>$E107^Parameter!$D$319</f>
        <v>1.8426786309413315E-2</v>
      </c>
      <c r="J107" s="92">
        <f>$D107^Parameter!$D$328</f>
        <v>0.12779666732664496</v>
      </c>
      <c r="K107" s="92">
        <f>$E107^Parameter!$D$321</f>
        <v>6.3003676751911417E-2</v>
      </c>
      <c r="L107" s="92">
        <f>$D107^Parameter!$D$329</f>
        <v>0.22048240204890937</v>
      </c>
      <c r="M107" s="92">
        <f>$E107^Parameter!$D$322</f>
        <v>4.6987771659192316E-2</v>
      </c>
      <c r="N107" s="92">
        <f>$D107^Parameter!$D$330</f>
        <v>0.11226316811623617</v>
      </c>
      <c r="O107" s="92">
        <f>$E107^Parameter!$D$323</f>
        <v>8.2395975476696373E-2</v>
      </c>
      <c r="P107" s="92">
        <f>$D107^Parameter!$D$327</f>
        <v>7.651307986099784E-2</v>
      </c>
      <c r="Q107" s="92">
        <f>$E107^Parameter!$D$320</f>
        <v>1.1611603815503583E-2</v>
      </c>
      <c r="R107" s="12">
        <f>$D107^EXP(Parameter!$D$96+Parameter!$D$103*(($B107/30.2*21)^(1)))</f>
        <v>8.7580262005612403E-4</v>
      </c>
      <c r="S107" s="12">
        <f>$E107^EXP(Parameter!$D$81+Parameter!$D$88*($B107/30.2*21)^(-2))</f>
        <v>2.160074746906868E-2</v>
      </c>
      <c r="T107" s="12">
        <f>$D107^EXP(Parameter!$D$97+Parameter!$D$104*(($B107*21/30.2)^(1)))</f>
        <v>2.6137205768395313E-2</v>
      </c>
      <c r="U107" s="12">
        <f>$E107^EXP(Parameter!$D$82+Parameter!$D$89*($B107/30.2*21)^(-2))</f>
        <v>3.0158302864035161E-2</v>
      </c>
      <c r="V107" s="12">
        <f>$D107^EXP(Parameter!$D$99+Parameter!$D$106*(($B107*21/30.2)^(1)))</f>
        <v>1.1847026298235861E-2</v>
      </c>
      <c r="W107" s="12">
        <f>$E107^EXP(Parameter!$D$84+Parameter!$D$91*($B107/30.2*21)^(-2))</f>
        <v>8.8395283924961529E-2</v>
      </c>
      <c r="X107" s="12">
        <f>$D107^EXP(Parameter!$D$100+Parameter!$D$107*(($B107*21/30.2)^(1)))</f>
        <v>7.8044163046482918E-5</v>
      </c>
      <c r="Y107" s="12">
        <f>$E107^EXP(Parameter!$D$85+Parameter!$D$92*($B107/30.2*21)^(-2))</f>
        <v>6.5065666878760683E-2</v>
      </c>
      <c r="Z107" s="12">
        <f>$D107^EXP(Parameter!$D$101+Parameter!$D$108*(($B107*21/30.2)^(1)))</f>
        <v>4.8967971559758584E-6</v>
      </c>
      <c r="AA107" s="12">
        <f>$E107^EXP(Parameter!$D$86+Parameter!$D$93*($B107/30.2*21)^(-2))</f>
        <v>8.3180765217344757E-2</v>
      </c>
      <c r="AB107" s="12">
        <f>$D107^EXP(Parameter!$D$98+Parameter!$D$105*(($B107*21/30.2)^(1)))</f>
        <v>5.3354411346600867E-3</v>
      </c>
      <c r="AC107" s="12">
        <f>$E107^EXP(Parameter!$D$83+Parameter!$D$90*($B107/30.2*21)^(-2))</f>
        <v>1.2638587639048682E-2</v>
      </c>
      <c r="AD107" s="87">
        <f>$D107^EXP(Parameter!$D$133+Parameter!$D$140*(($B107*21/30.2)^(-0.5))+Parameter!$D$147*((LN($B107*21/30.2))))</f>
        <v>4.3151736486529485E-4</v>
      </c>
      <c r="AE107" s="12">
        <f>$E107^EXP(Parameter!$D$111+Parameter!$D$118*(($B107*21/30.2)^(-1))+Parameter!$D$125*(($B107*21/30.2)^(-0.5)))</f>
        <v>0.10622077034267931</v>
      </c>
      <c r="AF107" s="12">
        <f>$D107^EXP(Parameter!$D$134+Parameter!$D$141*(($B107*21/30.2)^(-0.5))+Parameter!$D$148*((LN($B107*21/30.2))))</f>
        <v>1.6485078138565049E-2</v>
      </c>
      <c r="AG107" s="12">
        <f>$E107^EXP(Parameter!$D$112+Parameter!$D$119*(($B107*21/30.2)^(-1))+Parameter!$D$126*(($B107*21/30.2)^(-0.5)))</f>
        <v>3.2815383863552934E-2</v>
      </c>
      <c r="AH107" s="12">
        <f>$D107^EXP(Parameter!$D$136+Parameter!$D$143*(($B107*21/30.2)^(-0.5))+Parameter!$D$150*((LN($B107*21/30.2))))</f>
        <v>1.1534538204872884E-3</v>
      </c>
      <c r="AI107" s="12">
        <f>$E107^EXP(Parameter!$D$114+Parameter!$D$121*(($B107*21/30.2)^(-1))+Parameter!$D$128*(($B107*21/30.2)^(-0.5)))</f>
        <v>3.2444945485211587E-3</v>
      </c>
      <c r="AJ107" s="12">
        <f>$D107^EXP(Parameter!$D$137+Parameter!$D$144*(($B107*21/30.2)^(-0.5))+Parameter!$D$151*((LN($B107*21/30.2))))</f>
        <v>4.4959674236903904E-4</v>
      </c>
      <c r="AK107" s="12">
        <f>$E107^EXP(Parameter!$D$115+Parameter!$D$122*(($B107*21/30.2)^(-1))+Parameter!$D$129*(($B107*21/30.2)^(-0.5)))</f>
        <v>2.9060651921580798E-2</v>
      </c>
      <c r="AL107" s="12">
        <f>$D107^EXP(Parameter!$D$138+Parameter!$D$145*(($B107*21/30.2)^(-0.5))+Parameter!$D$152*((LN($B107*21/30.2))))</f>
        <v>1.7105587846965267E-10</v>
      </c>
      <c r="AM107" s="12">
        <f>$E107^EXP(Parameter!$D$116+Parameter!$D$123*(($B107*21/30.2)^(-1))+Parameter!$D$130*(($B107*21/30.2)^(-0.5)))</f>
        <v>7.4079265185940542E-4</v>
      </c>
      <c r="AN107" s="12">
        <f>$D107^EXP(Parameter!$D$135+Parameter!$D$142*(($B107*21/30.2)^(-0.5))+Parameter!$D$149*((LN($B107*21/30.2))))</f>
        <v>4.0101224431658335E-3</v>
      </c>
      <c r="AO107" s="12">
        <f>$E107^EXP(Parameter!$D$113+Parameter!$D$120*(($B107*21/30.2)^(-1))+Parameter!$D$127*(($B107*21/30.2)^(-0.5)))</f>
        <v>4.3998356785660746E-7</v>
      </c>
      <c r="AP107" s="87">
        <f>$D107^EXP(Parameter!$D$304+Parameter!$D$310*((LN($B107*21/30.2))))</f>
        <v>8.5728023135203918E-2</v>
      </c>
      <c r="AQ107" s="88">
        <f>$E107^EXP(Parameter!$D$290+Parameter!$D$296*((LN($B107*21/30.2))))</f>
        <v>3.0547423769403153E-2</v>
      </c>
      <c r="AR107" s="12">
        <f>$D107^EXP(Parameter!$D$305+Parameter!$D$311*((LN($B107*21/30.2))))</f>
        <v>9.171794769443975E-2</v>
      </c>
      <c r="AS107" s="88">
        <f>$E107^EXP(Parameter!$D$291+Parameter!$D$297*((LN($B107*21/30.2))))</f>
        <v>3.34281928597411E-2</v>
      </c>
      <c r="AT107" s="12">
        <f>$D107^EXP(Parameter!$D$305+Parameter!$D$307-Parameter!$D$306+(Parameter!$D$311+Parameter!$D$313-Parameter!$D$312)*((LN($B107*21/30.2))))</f>
        <v>8.9743972647062298E-2</v>
      </c>
      <c r="AU107" s="88">
        <f>$E107^EXP(Parameter!$D$291+Parameter!$D$293-Parameter!$D$292+(Parameter!$D$297+Parameter!$D$299-Parameter!$D$298)*((LN($B107*21/30.2))))</f>
        <v>5.9227192642367713E-2</v>
      </c>
      <c r="AV107" s="12">
        <f>$D107^EXP(Parameter!$D$308+Parameter!$D$314*((LN($B107*21/30.2))))</f>
        <v>0.13161128020197477</v>
      </c>
      <c r="AW107" s="88">
        <f>$E107^EXP(Parameter!$D$294+Parameter!$D$300*((LN($B107*21/30.2))))</f>
        <v>4.8442649427652314E-2</v>
      </c>
      <c r="AX107" s="12">
        <f>$D107^EXP(Parameter!$D$305+Parameter!$D$309-Parameter!$D$306+(Parameter!$D$311+Parameter!$D$315-Parameter!$D$312)*((LN($B107*21/30.2))))</f>
        <v>6.3840372770278972E-2</v>
      </c>
      <c r="AY107" s="88">
        <f>$E107^EXP(Parameter!$D$291+Parameter!$D$295-Parameter!$D$292+(Parameter!$D$297+Parameter!$D$301-Parameter!$D$298)*((LN($B107*21/30.2))))</f>
        <v>9.5009279714731668E-3</v>
      </c>
      <c r="AZ107" s="12">
        <f>$D107^EXP(Parameter!D$305-Parameter!D$306+(Parameter!D$311-Parameter!D$312)*((LN($B107*21/30.2))))</f>
        <v>4.5946280602830507E-2</v>
      </c>
      <c r="BA107" s="88">
        <f>$E107^EXP(Parameter!$D$291-Parameter!$D$292+(Parameter!$D$297-Parameter!$D$298)*((LN($B107*21/30.2))))</f>
        <v>6.4335404482549624E-4</v>
      </c>
      <c r="BB107" s="89">
        <f>$D107^EXP(Parameter!$D$231+Parameter!$D$238)</f>
        <v>0.12863712554459539</v>
      </c>
      <c r="BC107" s="90">
        <f>$E107^EXP(Parameter!$D$216+Parameter!$D$223)</f>
        <v>1.9001003936897784E-2</v>
      </c>
      <c r="BD107" s="91">
        <f>$D107^EXP(Parameter!$D$232+Parameter!$D$239)</f>
        <v>0.10628342965073506</v>
      </c>
      <c r="BE107" s="90">
        <f>$E107^EXP(Parameter!$D$217+Parameter!$D$224)</f>
        <v>2.4565187718240782E-2</v>
      </c>
      <c r="BF107" s="91">
        <f>$D107^EXP(Parameter!$D$234+Parameter!$D$241)</f>
        <v>0.12084884208641369</v>
      </c>
      <c r="BG107" s="91">
        <f>$E107^EXP(Parameter!$D$219+Parameter!$D$226)</f>
        <v>7.1873164000393924E-2</v>
      </c>
      <c r="BH107" s="91">
        <f>$D107^EXP(Parameter!$D$235+Parameter!$D$242)</f>
        <v>0.19668692096058077</v>
      </c>
      <c r="BI107" s="91">
        <f>$E107^EXP(Parameter!$D$220+Parameter!$D$227)</f>
        <v>5.2299166903432621E-2</v>
      </c>
      <c r="BJ107" s="91">
        <f>$D107^EXP(Parameter!$D$236+Parameter!$D$243)</f>
        <v>0.10157781342624218</v>
      </c>
      <c r="BK107" s="91">
        <f>$E107^EXP(Parameter!$D$221+Parameter!$D$228)</f>
        <v>6.9439261207627903E-2</v>
      </c>
      <c r="BL107" s="91">
        <f>$D107^EXP(Parameter!$D$233+Parameter!$D$240)</f>
        <v>6.2252699338181096E-2</v>
      </c>
      <c r="BM107" s="91">
        <f>$E107^EXP(Parameter!$D$218+Parameter!$D$225)</f>
        <v>1.0715105342176675E-2</v>
      </c>
      <c r="BN107" s="90">
        <f>$D107^EXP(Parameter!$D$268+Parameter!$D$275)</f>
        <v>0.15810373223027605</v>
      </c>
      <c r="BO107" s="91">
        <f>$E107^EXP(Parameter!$D$246+Parameter!$D$253)</f>
        <v>8.9464028626332192E-3</v>
      </c>
      <c r="BP107" s="91">
        <f>$D107^EXP(Parameter!$D$269+Parameter!$D$276)</f>
        <v>0.11856196678833078</v>
      </c>
      <c r="BQ107" s="91">
        <f>$E107^EXP(Parameter!$D$247+Parameter!$D$254)</f>
        <v>1.7117403558411806E-2</v>
      </c>
      <c r="BR107" s="91">
        <f>$D107^EXP(Parameter!$D$271+Parameter!$D$278)</f>
        <v>0.21160501213595145</v>
      </c>
      <c r="BS107" s="91">
        <f>$E107^EXP(Parameter!$D$249+Parameter!$D$256)</f>
        <v>8.3367981545442726E-2</v>
      </c>
      <c r="BT107" s="91">
        <f>$D107^EXP(Parameter!$D$272+Parameter!$D$279)</f>
        <v>0.30956580425173974</v>
      </c>
      <c r="BU107" s="91">
        <f>$E107^EXP(Parameter!$D$250+Parameter!$D$257)</f>
        <v>3.6140469254118665E-2</v>
      </c>
      <c r="BV107" s="91">
        <f>$D107^EXP(Parameter!$D$273+Parameter!$D$280)</f>
        <v>0.26411451428144378</v>
      </c>
      <c r="BW107" s="91">
        <f>$E107^EXP(Parameter!$D$251+Parameter!$D$258)</f>
        <v>8.7785348746287323E-2</v>
      </c>
      <c r="BX107" s="91">
        <f>$D107^EXP(Parameter!$D$270+Parameter!$D$277)</f>
        <v>0.10771824726616878</v>
      </c>
      <c r="BY107" s="91">
        <f>$E107^EXP(Parameter!$D$248+Parameter!$D$255)</f>
        <v>1.976528165628022E-2</v>
      </c>
      <c r="BZ107" s="90">
        <f>$D107^EXP(Parameter!$D$208)</f>
        <v>0.12238622859969904</v>
      </c>
      <c r="CA107" s="90">
        <f>$E107^EXP(Parameter!$D$200)</f>
        <v>1.4933746615409443E-2</v>
      </c>
      <c r="CB107" s="90">
        <f>$D107^EXP(Parameter!$D$209)</f>
        <v>0.10723879368889712</v>
      </c>
      <c r="CC107" s="90">
        <f>$E107^EXP(Parameter!$D$201)</f>
        <v>2.1609759844096563E-2</v>
      </c>
      <c r="CD107" s="90">
        <f>$D107^EXP(Parameter!$D$211)</f>
        <v>0.11381045013641058</v>
      </c>
      <c r="CE107" s="90">
        <f>$E107^EXP(Parameter!$D$203)</f>
        <v>6.0055677097319404E-2</v>
      </c>
      <c r="CF107" s="90">
        <f>$D107^EXP(Parameter!$D$212)</f>
        <v>0.19636718028677094</v>
      </c>
      <c r="CG107" s="90">
        <f>$E107^EXP(Parameter!$D$204)</f>
        <v>4.7081243819559755E-2</v>
      </c>
      <c r="CH107" s="91">
        <f>$D107^EXP(Parameter!$D$213)</f>
        <v>9.8583209885614836E-2</v>
      </c>
      <c r="CI107" s="90">
        <f>$E107^EXP(Parameter!$D$205)</f>
        <v>6.9810309933841255E-2</v>
      </c>
      <c r="CJ107" s="91">
        <f>$D107^EXP(Parameter!$D$210)</f>
        <v>6.6129771490450684E-2</v>
      </c>
      <c r="CK107" s="90">
        <f>$E107^EXP(Parameter!$D$202)</f>
        <v>1.2912880249490912E-2</v>
      </c>
      <c r="CL107" s="12">
        <f>$D107^EXP(Parameter!$D$170+Parameter!$D$177*(LN($B107/30.2*21)))</f>
        <v>8.5866960663319544E-2</v>
      </c>
      <c r="CM107" s="12">
        <f>$D107^EXP(Parameter!$D$155+Parameter!$D$162*(LN($B107/30.2*21)))</f>
        <v>0.38065248271962449</v>
      </c>
      <c r="CN107" s="12">
        <f>$D107^EXP(Parameter!$D$171+Parameter!$D$178*(LN($B107/30.2*21)))</f>
        <v>8.687612026845877E-2</v>
      </c>
      <c r="CO107" s="12">
        <f>$D107^EXP(Parameter!$D$156+Parameter!$D$163*(LN($B107/30.2*21)))</f>
        <v>0.34470327057550221</v>
      </c>
      <c r="CP107" s="12">
        <f>$D107^EXP(Parameter!$D$173+Parameter!$D$180*(LN($B107/30.2*21)))</f>
        <v>8.133865828552303E-2</v>
      </c>
      <c r="CQ107" s="12">
        <f>$D107^EXP(Parameter!$D$158+Parameter!$D$165*(LN($B107/30.2*21)))</f>
        <v>0.37319354972351426</v>
      </c>
      <c r="CR107" s="12">
        <f>$D107^EXP(Parameter!$D$174+Parameter!$D$181*(LN($B107/30.2*21)))</f>
        <v>9.5124732638578943E-2</v>
      </c>
      <c r="CS107" s="12">
        <f>$D107^EXP(Parameter!$D$159+Parameter!$D$166*(LN($B107/30.2*21)))</f>
        <v>0.40349920886810398</v>
      </c>
      <c r="CT107" s="12">
        <f>$D107^EXP(Parameter!$D$175+Parameter!$D$182*(LN($B107/30.2*21)))</f>
        <v>3.3788127956345441E-2</v>
      </c>
      <c r="CU107" s="12">
        <f>$D107^EXP(Parameter!$D$160+Parameter!$D$167*(LN($B107/30.2*21)))</f>
        <v>0.19201726492152063</v>
      </c>
      <c r="CV107" s="12">
        <f>$D107^EXP(Parameter!$D$172+Parameter!$D$179*(LN($B107/30.2*21)))</f>
        <v>3.4088108489920312E-2</v>
      </c>
      <c r="CW107" s="41">
        <f>$D107^EXP(Parameter!$D$157+Parameter!$D$164*(LN($B107/30.2*21)))</f>
        <v>1.9454025831472762E-2</v>
      </c>
      <c r="CX107" s="12">
        <f t="shared" si="9"/>
        <v>8.7580262005612403E-4</v>
      </c>
      <c r="CY107" s="85">
        <v>2.5456082096561399E-2</v>
      </c>
      <c r="CZ107" s="12">
        <f t="shared" si="10"/>
        <v>2.6137205768395313E-2</v>
      </c>
      <c r="DA107" s="85">
        <v>4.0584744814113199E-2</v>
      </c>
      <c r="DB107" s="12">
        <f t="shared" si="11"/>
        <v>1.1847026298235861E-2</v>
      </c>
      <c r="DC107" s="41">
        <v>1.16445501209358E-2</v>
      </c>
      <c r="DD107" s="12">
        <f t="shared" si="12"/>
        <v>7.8044163046482918E-5</v>
      </c>
      <c r="DE107" s="85">
        <v>2.0244259198429301E-2</v>
      </c>
      <c r="DF107" s="12">
        <f t="shared" si="13"/>
        <v>4.8967971559758584E-6</v>
      </c>
      <c r="DG107" s="41">
        <v>1.9374560438578099E-3</v>
      </c>
      <c r="DH107" s="12">
        <f t="shared" si="14"/>
        <v>5.3354411346600867E-3</v>
      </c>
      <c r="DI107" s="41">
        <v>1.9365469670990501E-3</v>
      </c>
      <c r="DJ107" s="46">
        <v>102</v>
      </c>
      <c r="DK107" s="44">
        <v>1.2820309444802099E-3</v>
      </c>
      <c r="DL107" s="44">
        <v>3.16322708838468E-3</v>
      </c>
      <c r="DM107" s="44">
        <v>6.0725537267849504E-3</v>
      </c>
      <c r="DN107" s="44">
        <v>4.6901709429106901E-3</v>
      </c>
      <c r="DO107" s="44">
        <v>1.4715323670022399E-2</v>
      </c>
      <c r="DP107" s="44">
        <v>1.2079696915211701E-2</v>
      </c>
      <c r="DQ107" s="44">
        <v>1.6159075463391601E-2</v>
      </c>
      <c r="DR107" s="45">
        <v>6.9212748966794205E-2</v>
      </c>
      <c r="DS107" s="45">
        <v>0.103892272692376</v>
      </c>
      <c r="DT107" s="45">
        <v>9.4861838191614603E-2</v>
      </c>
      <c r="DU107" s="45">
        <v>7.2034207281271301E-2</v>
      </c>
      <c r="DV107" s="45">
        <v>9.9971848268154098E-2</v>
      </c>
      <c r="DW107" s="45">
        <v>0.15016070196159001</v>
      </c>
      <c r="DX107" s="45">
        <v>8.3062840128865306E-2</v>
      </c>
    </row>
    <row r="108" spans="1:128">
      <c r="A108" s="43">
        <f t="shared" si="8"/>
        <v>7.2082191780821914</v>
      </c>
      <c r="B108" s="18">
        <v>104</v>
      </c>
      <c r="C108" s="12">
        <v>2266</v>
      </c>
      <c r="D108" s="12">
        <v>6.6167181513520898E-2</v>
      </c>
      <c r="E108" s="12">
        <v>1.88407149053062E-3</v>
      </c>
      <c r="F108" s="92">
        <f>$D108^Parameter!$D$325</f>
        <v>0.12025447753584551</v>
      </c>
      <c r="G108" s="92">
        <f>$E108^Parameter!$D$318</f>
        <v>1.0916165518417302E-2</v>
      </c>
      <c r="H108" s="92">
        <f>$D108^Parameter!$D$326</f>
        <v>0.11389747820617331</v>
      </c>
      <c r="I108" s="92">
        <f>$E108^Parameter!$D$319</f>
        <v>1.8032764950698423E-2</v>
      </c>
      <c r="J108" s="92">
        <f>$D108^Parameter!$D$328</f>
        <v>0.12627857963391706</v>
      </c>
      <c r="K108" s="92">
        <f>$E108^Parameter!$D$321</f>
        <v>6.2068055304466699E-2</v>
      </c>
      <c r="L108" s="92">
        <f>$D108^Parameter!$D$329</f>
        <v>0.21855456189355926</v>
      </c>
      <c r="M108" s="92">
        <f>$E108^Parameter!$D$322</f>
        <v>4.6216570464895558E-2</v>
      </c>
      <c r="N108" s="92">
        <f>$D108^Parameter!$D$330</f>
        <v>0.11084612994608767</v>
      </c>
      <c r="O108" s="92">
        <f>$E108^Parameter!$D$323</f>
        <v>8.1290342090264811E-2</v>
      </c>
      <c r="P108" s="92">
        <f>$D108^Parameter!$D$327</f>
        <v>7.5379246023030935E-2</v>
      </c>
      <c r="Q108" s="92">
        <f>$E108^Parameter!$D$320</f>
        <v>1.1334947888981692E-2</v>
      </c>
      <c r="R108" s="12">
        <f>$D108^EXP(Parameter!$D$96+Parameter!$D$103*(($B108/30.2*21)^(1)))</f>
        <v>7.6133779896390638E-4</v>
      </c>
      <c r="S108" s="12">
        <f>$E108^EXP(Parameter!$D$81+Parameter!$D$88*($B108/30.2*21)^(-2))</f>
        <v>2.1157215790038063E-2</v>
      </c>
      <c r="T108" s="12">
        <f>$D108^EXP(Parameter!$D$97+Parameter!$D$104*(($B108*21/30.2)^(1)))</f>
        <v>2.5071783642940774E-2</v>
      </c>
      <c r="U108" s="12">
        <f>$E108^EXP(Parameter!$D$82+Parameter!$D$89*($B108/30.2*21)^(-2))</f>
        <v>2.9592349610545011E-2</v>
      </c>
      <c r="V108" s="12">
        <f>$D108^EXP(Parameter!$D$99+Parameter!$D$106*(($B108*21/30.2)^(1)))</f>
        <v>1.1122034921338373E-2</v>
      </c>
      <c r="W108" s="12">
        <f>$E108^EXP(Parameter!$D$84+Parameter!$D$91*($B108/30.2*21)^(-2))</f>
        <v>8.7242936442116739E-2</v>
      </c>
      <c r="X108" s="12">
        <f>$D108^EXP(Parameter!$D$100+Parameter!$D$107*(($B108*21/30.2)^(1)))</f>
        <v>6.0448877175335461E-5</v>
      </c>
      <c r="Y108" s="12">
        <f>$E108^EXP(Parameter!$D$85+Parameter!$D$92*($B108/30.2*21)^(-2))</f>
        <v>6.4110924792525809E-2</v>
      </c>
      <c r="Z108" s="12">
        <f>$D108^EXP(Parameter!$D$101+Parameter!$D$108*(($B108*21/30.2)^(1)))</f>
        <v>3.5814605271174801E-6</v>
      </c>
      <c r="AA108" s="12">
        <f>$E108^EXP(Parameter!$D$86+Parameter!$D$93*($B108/30.2*21)^(-2))</f>
        <v>8.2068436237874118E-2</v>
      </c>
      <c r="AB108" s="12">
        <f>$D108^EXP(Parameter!$D$98+Parameter!$D$105*(($B108*21/30.2)^(1)))</f>
        <v>4.9706769185985907E-3</v>
      </c>
      <c r="AC108" s="12">
        <f>$E108^EXP(Parameter!$D$83+Parameter!$D$90*($B108/30.2*21)^(-2))</f>
        <v>1.2343044262902352E-2</v>
      </c>
      <c r="AD108" s="87">
        <f>$D108^EXP(Parameter!$D$133+Parameter!$D$140*(($B108*21/30.2)^(-0.5))+Parameter!$D$147*((LN($B108*21/30.2))))</f>
        <v>3.8264724347451937E-4</v>
      </c>
      <c r="AE108" s="12">
        <f>$E108^EXP(Parameter!$D$111+Parameter!$D$118*(($B108*21/30.2)^(-1))+Parameter!$D$125*(($B108*21/30.2)^(-0.5)))</f>
        <v>0.10536271389008482</v>
      </c>
      <c r="AF108" s="12">
        <f>$D108^EXP(Parameter!$D$134+Parameter!$D$141*(($B108*21/30.2)^(-0.5))+Parameter!$D$148*((LN($B108*21/30.2))))</f>
        <v>1.5829269689155923E-2</v>
      </c>
      <c r="AG108" s="12">
        <f>$E108^EXP(Parameter!$D$112+Parameter!$D$119*(($B108*21/30.2)^(-1))+Parameter!$D$126*(($B108*21/30.2)^(-0.5)))</f>
        <v>3.2232333109151697E-2</v>
      </c>
      <c r="AH108" s="12">
        <f>$D108^EXP(Parameter!$D$136+Parameter!$D$143*(($B108*21/30.2)^(-0.5))+Parameter!$D$150*((LN($B108*21/30.2))))</f>
        <v>1.0456994912462114E-3</v>
      </c>
      <c r="AI108" s="12">
        <f>$E108^EXP(Parameter!$D$114+Parameter!$D$121*(($B108*21/30.2)^(-1))+Parameter!$D$128*(($B108*21/30.2)^(-0.5)))</f>
        <v>3.0989808053961941E-3</v>
      </c>
      <c r="AJ108" s="12">
        <f>$D108^EXP(Parameter!$D$137+Parameter!$D$144*(($B108*21/30.2)^(-0.5))+Parameter!$D$151*((LN($B108*21/30.2))))</f>
        <v>3.9362057415786244E-4</v>
      </c>
      <c r="AK108" s="12">
        <f>$E108^EXP(Parameter!$D$115+Parameter!$D$122*(($B108*21/30.2)^(-1))+Parameter!$D$129*(($B108*21/30.2)^(-0.5)))</f>
        <v>2.8450397288298911E-2</v>
      </c>
      <c r="AL108" s="12">
        <f>$D108^EXP(Parameter!$D$138+Parameter!$D$145*(($B108*21/30.2)^(-0.5))+Parameter!$D$152*((LN($B108*21/30.2))))</f>
        <v>1.0448545810502182E-10</v>
      </c>
      <c r="AM108" s="12">
        <f>$E108^EXP(Parameter!$D$116+Parameter!$D$123*(($B108*21/30.2)^(-1))+Parameter!$D$130*(($B108*21/30.2)^(-0.5)))</f>
        <v>6.9849141621087434E-4</v>
      </c>
      <c r="AN108" s="12">
        <f>$D108^EXP(Parameter!$D$135+Parameter!$D$142*(($B108*21/30.2)^(-0.5))+Parameter!$D$149*((LN($B108*21/30.2))))</f>
        <v>3.7886266627198111E-3</v>
      </c>
      <c r="AO108" s="12">
        <f>$E108^EXP(Parameter!$D$113+Parameter!$D$120*(($B108*21/30.2)^(-1))+Parameter!$D$127*(($B108*21/30.2)^(-0.5)))</f>
        <v>3.8717653290724748E-7</v>
      </c>
      <c r="AP108" s="87">
        <f>$D108^EXP(Parameter!$D$304+Parameter!$D$310*((LN($B108*21/30.2))))</f>
        <v>8.4257130782674827E-2</v>
      </c>
      <c r="AQ108" s="88">
        <f>$E108^EXP(Parameter!$D$290+Parameter!$D$296*((LN($B108*21/30.2))))</f>
        <v>3.0121491496870448E-2</v>
      </c>
      <c r="AR108" s="12">
        <f>$D108^EXP(Parameter!$D$305+Parameter!$D$311*((LN($B108*21/30.2))))</f>
        <v>9.0351979638846017E-2</v>
      </c>
      <c r="AS108" s="88">
        <f>$E108^EXP(Parameter!$D$291+Parameter!$D$297*((LN($B108*21/30.2))))</f>
        <v>3.2876688529868962E-2</v>
      </c>
      <c r="AT108" s="12">
        <f>$D108^EXP(Parameter!$D$305+Parameter!$D$307-Parameter!$D$306+(Parameter!$D$311+Parameter!$D$313-Parameter!$D$312)*((LN($B108*21/30.2))))</f>
        <v>8.8317614283216397E-2</v>
      </c>
      <c r="AU108" s="88">
        <f>$E108^EXP(Parameter!$D$291+Parameter!$D$293-Parameter!$D$292+(Parameter!$D$297+Parameter!$D$299-Parameter!$D$298)*((LN($B108*21/30.2))))</f>
        <v>5.82766003464468E-2</v>
      </c>
      <c r="AV108" s="12">
        <f>$D108^EXP(Parameter!$D$308+Parameter!$D$314*((LN($B108*21/30.2))))</f>
        <v>0.1295906724975377</v>
      </c>
      <c r="AW108" s="88">
        <f>$E108^EXP(Parameter!$D$294+Parameter!$D$300*((LN($B108*21/30.2))))</f>
        <v>4.7667401856797596E-2</v>
      </c>
      <c r="AX108" s="12">
        <f>$D108^EXP(Parameter!$D$305+Parameter!$D$309-Parameter!$D$306+(Parameter!$D$311+Parameter!$D$315-Parameter!$D$312)*((LN($B108*21/30.2))))</f>
        <v>6.2580333576090039E-2</v>
      </c>
      <c r="AY108" s="88">
        <f>$E108^EXP(Parameter!$D$291+Parameter!$D$295-Parameter!$D$292+(Parameter!$D$297+Parameter!$D$301-Parameter!$D$298)*((LN($B108*21/30.2))))</f>
        <v>9.1206735177732107E-3</v>
      </c>
      <c r="AZ108" s="12">
        <f>$D108^EXP(Parameter!D$305-Parameter!D$306+(Parameter!D$311-Parameter!D$312)*((LN($B108*21/30.2))))</f>
        <v>4.4983760044058206E-2</v>
      </c>
      <c r="BA108" s="88">
        <f>$E108^EXP(Parameter!$D$291-Parameter!$D$292+(Parameter!$D$297-Parameter!$D$298)*((LN($B108*21/30.2))))</f>
        <v>6.0616506084014898E-4</v>
      </c>
      <c r="BB108" s="89">
        <f>$D108^EXP(Parameter!$D$231+Parameter!$D$238)</f>
        <v>0.12711389389259242</v>
      </c>
      <c r="BC108" s="90">
        <f>$E108^EXP(Parameter!$D$216+Parameter!$D$223)</f>
        <v>1.8597792374955364E-2</v>
      </c>
      <c r="BD108" s="91">
        <f>$D108^EXP(Parameter!$D$232+Parameter!$D$239)</f>
        <v>0.10490851059669916</v>
      </c>
      <c r="BE108" s="90">
        <f>$E108^EXP(Parameter!$D$217+Parameter!$D$224)</f>
        <v>2.4077345282842885E-2</v>
      </c>
      <c r="BF108" s="91">
        <f>$D108^EXP(Parameter!$D$234+Parameter!$D$241)</f>
        <v>0.11937452010713463</v>
      </c>
      <c r="BG108" s="91">
        <f>$E108^EXP(Parameter!$D$219+Parameter!$D$226)</f>
        <v>7.0856317072907266E-2</v>
      </c>
      <c r="BH108" s="91">
        <f>$D108^EXP(Parameter!$D$235+Parameter!$D$242)</f>
        <v>0.19483785070041015</v>
      </c>
      <c r="BI108" s="91">
        <f>$E108^EXP(Parameter!$D$220+Parameter!$D$227)</f>
        <v>5.1470613546790694E-2</v>
      </c>
      <c r="BJ108" s="91">
        <f>$D108^EXP(Parameter!$D$236+Parameter!$D$243)</f>
        <v>0.10023739827707108</v>
      </c>
      <c r="BK108" s="91">
        <f>$E108^EXP(Parameter!$D$221+Parameter!$D$228)</f>
        <v>6.8444086459202538E-2</v>
      </c>
      <c r="BL108" s="91">
        <f>$D108^EXP(Parameter!$D$233+Parameter!$D$240)</f>
        <v>6.1256753480453868E-2</v>
      </c>
      <c r="BM108" s="91">
        <f>$E108^EXP(Parameter!$D$218+Parameter!$D$225)</f>
        <v>1.0455261745904991E-2</v>
      </c>
      <c r="BN108" s="90">
        <f>$D108^EXP(Parameter!$D$268+Parameter!$D$275)</f>
        <v>0.15641886300233451</v>
      </c>
      <c r="BO108" s="91">
        <f>$E108^EXP(Parameter!$D$246+Parameter!$D$253)</f>
        <v>8.7209320207817104E-3</v>
      </c>
      <c r="BP108" s="91">
        <f>$D108^EXP(Parameter!$D$269+Parameter!$D$276)</f>
        <v>0.1171025482980015</v>
      </c>
      <c r="BQ108" s="91">
        <f>$E108^EXP(Parameter!$D$247+Parameter!$D$254)</f>
        <v>1.674469983243513E-2</v>
      </c>
      <c r="BR108" s="91">
        <f>$D108^EXP(Parameter!$D$271+Parameter!$D$278)</f>
        <v>0.20970472859636544</v>
      </c>
      <c r="BS108" s="91">
        <f>$E108^EXP(Parameter!$D$249+Parameter!$D$256)</f>
        <v>8.2254525766343484E-2</v>
      </c>
      <c r="BT108" s="91">
        <f>$D108^EXP(Parameter!$D$272+Parameter!$D$279)</f>
        <v>0.30746450492858785</v>
      </c>
      <c r="BU108" s="91">
        <f>$E108^EXP(Parameter!$D$250+Parameter!$D$257)</f>
        <v>3.5496843870011639E-2</v>
      </c>
      <c r="BV108" s="91">
        <f>$D108^EXP(Parameter!$D$273+Parameter!$D$280)</f>
        <v>0.26207989775157126</v>
      </c>
      <c r="BW108" s="91">
        <f>$E108^EXP(Parameter!$D$251+Parameter!$D$258)</f>
        <v>8.6637099729174508E-2</v>
      </c>
      <c r="BX108" s="91">
        <f>$D108^EXP(Parameter!$D$270+Parameter!$D$277)</f>
        <v>0.10633304893760713</v>
      </c>
      <c r="BY108" s="91">
        <f>$E108^EXP(Parameter!$D$248+Parameter!$D$255)</f>
        <v>1.9349980949372136E-2</v>
      </c>
      <c r="BZ108" s="90">
        <f>$D108^EXP(Parameter!$D$208)</f>
        <v>0.12090202820162139</v>
      </c>
      <c r="CA108" s="90">
        <f>$E108^EXP(Parameter!$D$200)</f>
        <v>1.4597802870686466E-2</v>
      </c>
      <c r="CB108" s="90">
        <f>$D108^EXP(Parameter!$D$209)</f>
        <v>0.10585701791165333</v>
      </c>
      <c r="CC108" s="90">
        <f>$E108^EXP(Parameter!$D$201)</f>
        <v>2.1165920996875923E-2</v>
      </c>
      <c r="CD108" s="90">
        <f>$D108^EXP(Parameter!$D$211)</f>
        <v>0.11238281672470965</v>
      </c>
      <c r="CE108" s="90">
        <f>$E108^EXP(Parameter!$D$203)</f>
        <v>5.9148492351480633E-2</v>
      </c>
      <c r="CF108" s="90">
        <f>$D108^EXP(Parameter!$D$212)</f>
        <v>0.19451927766569707</v>
      </c>
      <c r="CG108" s="90">
        <f>$E108^EXP(Parameter!$D$204)</f>
        <v>4.6309006544826212E-2</v>
      </c>
      <c r="CH108" s="91">
        <f>$D108^EXP(Parameter!$D$213)</f>
        <v>9.726540355073178E-2</v>
      </c>
      <c r="CI108" s="90">
        <f>$E108^EXP(Parameter!$D$205)</f>
        <v>6.8811802089320209E-2</v>
      </c>
      <c r="CJ108" s="91">
        <f>$D108^EXP(Parameter!$D$210)</f>
        <v>6.5094638648346789E-2</v>
      </c>
      <c r="CK108" s="90">
        <f>$E108^EXP(Parameter!$D$202)</f>
        <v>1.2612468644516373E-2</v>
      </c>
      <c r="CL108" s="12">
        <f>$D108^EXP(Parameter!$D$170+Parameter!$D$177*(LN($B108/30.2*21)))</f>
        <v>8.4495785390253902E-2</v>
      </c>
      <c r="CM108" s="12">
        <f>$D108^EXP(Parameter!$D$155+Parameter!$D$162*(LN($B108/30.2*21)))</f>
        <v>0.37942529913111189</v>
      </c>
      <c r="CN108" s="12">
        <f>$D108^EXP(Parameter!$D$171+Parameter!$D$178*(LN($B108/30.2*21)))</f>
        <v>8.5568532430334771E-2</v>
      </c>
      <c r="CO108" s="12">
        <f>$D108^EXP(Parameter!$D$156+Parameter!$D$163*(LN($B108/30.2*21)))</f>
        <v>0.34310214065301264</v>
      </c>
      <c r="CP108" s="12">
        <f>$D108^EXP(Parameter!$D$173+Parameter!$D$180*(LN($B108/30.2*21)))</f>
        <v>8.0026984954154001E-2</v>
      </c>
      <c r="CQ108" s="12">
        <f>$D108^EXP(Parameter!$D$158+Parameter!$D$165*(LN($B108/30.2*21)))</f>
        <v>0.3712549553720203</v>
      </c>
      <c r="CR108" s="12">
        <f>$D108^EXP(Parameter!$D$174+Parameter!$D$181*(LN($B108/30.2*21)))</f>
        <v>9.3428743498641414E-2</v>
      </c>
      <c r="CS108" s="12">
        <f>$D108^EXP(Parameter!$D$159+Parameter!$D$166*(LN($B108/30.2*21)))</f>
        <v>0.40186262902600689</v>
      </c>
      <c r="CT108" s="12">
        <f>$D108^EXP(Parameter!$D$175+Parameter!$D$182*(LN($B108/30.2*21)))</f>
        <v>3.2917566052387534E-2</v>
      </c>
      <c r="CU108" s="12">
        <f>$D108^EXP(Parameter!$D$160+Parameter!$D$167*(LN($B108/30.2*21)))</f>
        <v>0.18962774437814525</v>
      </c>
      <c r="CV108" s="12">
        <f>$D108^EXP(Parameter!$D$172+Parameter!$D$179*(LN($B108/30.2*21)))</f>
        <v>3.3307230608860205E-2</v>
      </c>
      <c r="CW108" s="41">
        <f>$D108^EXP(Parameter!$D$157+Parameter!$D$164*(LN($B108/30.2*21)))</f>
        <v>1.8805824685700585E-2</v>
      </c>
      <c r="CX108" s="12">
        <f t="shared" si="9"/>
        <v>7.6133779896390638E-4</v>
      </c>
      <c r="CY108" s="85">
        <v>2.5102615006453902E-2</v>
      </c>
      <c r="CZ108" s="12">
        <f t="shared" si="10"/>
        <v>2.5071783642940774E-2</v>
      </c>
      <c r="DA108" s="85">
        <v>4.00318396338444E-2</v>
      </c>
      <c r="DB108" s="12">
        <f t="shared" si="11"/>
        <v>1.1122034921338373E-2</v>
      </c>
      <c r="DC108" s="41">
        <v>1.1085772618278899E-2</v>
      </c>
      <c r="DD108" s="12">
        <f t="shared" si="12"/>
        <v>6.0448877175335461E-5</v>
      </c>
      <c r="DE108" s="85">
        <v>1.96233073258704E-2</v>
      </c>
      <c r="DF108" s="12">
        <f t="shared" si="13"/>
        <v>3.5814605271174801E-6</v>
      </c>
      <c r="DG108" s="41">
        <v>1.8740016050931799E-3</v>
      </c>
      <c r="DH108" s="12">
        <f t="shared" si="14"/>
        <v>4.9706769185985907E-3</v>
      </c>
      <c r="DI108" s="41">
        <v>1.87337912085335E-3</v>
      </c>
      <c r="DJ108" s="46">
        <v>103</v>
      </c>
      <c r="DK108" s="44">
        <v>1.23318442056231E-3</v>
      </c>
      <c r="DL108" s="44">
        <v>3.0531124492408899E-3</v>
      </c>
      <c r="DM108" s="44">
        <v>5.8764240838836699E-3</v>
      </c>
      <c r="DN108" s="44">
        <v>4.5339487912436898E-3</v>
      </c>
      <c r="DO108" s="44">
        <v>1.4293608766028599E-2</v>
      </c>
      <c r="DP108" s="44">
        <v>1.17233975444549E-2</v>
      </c>
      <c r="DQ108" s="44">
        <v>1.5702496152788702E-2</v>
      </c>
      <c r="DR108" s="45">
        <v>6.8154762349401099E-2</v>
      </c>
      <c r="DS108" s="45">
        <v>0.10245401050883</v>
      </c>
      <c r="DT108" s="45">
        <v>9.35169578834434E-2</v>
      </c>
      <c r="DU108" s="45">
        <v>7.0942941956065403E-2</v>
      </c>
      <c r="DV108" s="45">
        <v>9.8573677494946194E-2</v>
      </c>
      <c r="DW108" s="45">
        <v>0.14829571443440401</v>
      </c>
      <c r="DX108" s="45">
        <v>8.1845720698111496E-2</v>
      </c>
    </row>
    <row r="109" spans="1:128">
      <c r="A109" s="43">
        <f t="shared" si="8"/>
        <v>7.2684931506849315</v>
      </c>
      <c r="B109" s="18">
        <v>105</v>
      </c>
      <c r="C109" s="12">
        <v>2288</v>
      </c>
      <c r="D109" s="12">
        <v>6.5143862100327493E-2</v>
      </c>
      <c r="E109" s="12">
        <v>1.82190674500399E-3</v>
      </c>
      <c r="F109" s="92">
        <f>$D109^Parameter!$D$325</f>
        <v>0.11880133799920897</v>
      </c>
      <c r="G109" s="92">
        <f>$E109^Parameter!$D$318</f>
        <v>1.0655622432076047E-2</v>
      </c>
      <c r="H109" s="92">
        <f>$D109^Parameter!$D$326</f>
        <v>0.11248608506141454</v>
      </c>
      <c r="I109" s="92">
        <f>$E109^Parameter!$D$319</f>
        <v>1.7649675781358454E-2</v>
      </c>
      <c r="J109" s="92">
        <f>$D109^Parameter!$D$328</f>
        <v>0.1247876507773486</v>
      </c>
      <c r="K109" s="92">
        <f>$E109^Parameter!$D$321</f>
        <v>6.1152340230836023E-2</v>
      </c>
      <c r="L109" s="92">
        <f>$D109^Parameter!$D$329</f>
        <v>0.2166552220785716</v>
      </c>
      <c r="M109" s="92">
        <f>$E109^Parameter!$D$322</f>
        <v>4.5462970684886334E-2</v>
      </c>
      <c r="N109" s="92">
        <f>$D109^Parameter!$D$330</f>
        <v>0.10945548684040945</v>
      </c>
      <c r="O109" s="92">
        <f>$E109^Parameter!$D$323</f>
        <v>8.0206664770385919E-2</v>
      </c>
      <c r="P109" s="92">
        <f>$D109^Parameter!$D$327</f>
        <v>7.4268999652032527E-2</v>
      </c>
      <c r="Q109" s="92">
        <f>$E109^Parameter!$D$320</f>
        <v>1.1066637046507044E-2</v>
      </c>
      <c r="R109" s="12">
        <f>$D109^EXP(Parameter!$D$96+Parameter!$D$103*(($B109/30.2*21)^(1)))</f>
        <v>6.6032268741480853E-4</v>
      </c>
      <c r="S109" s="12">
        <f>$E109^EXP(Parameter!$D$81+Parameter!$D$88*($B109/30.2*21)^(-2))</f>
        <v>2.0725614799161976E-2</v>
      </c>
      <c r="T109" s="12">
        <f>$D109^EXP(Parameter!$D$97+Parameter!$D$104*(($B109*21/30.2)^(1)))</f>
        <v>2.4044502869405633E-2</v>
      </c>
      <c r="U109" s="12">
        <f>$E109^EXP(Parameter!$D$82+Parameter!$D$89*($B109/30.2*21)^(-2))</f>
        <v>2.904063072649599E-2</v>
      </c>
      <c r="V109" s="12">
        <f>$D109^EXP(Parameter!$D$99+Parameter!$D$106*(($B109*21/30.2)^(1)))</f>
        <v>1.0435287947606625E-2</v>
      </c>
      <c r="W109" s="12">
        <f>$E109^EXP(Parameter!$D$84+Parameter!$D$91*($B109/30.2*21)^(-2))</f>
        <v>8.6113029706023844E-2</v>
      </c>
      <c r="X109" s="12">
        <f>$D109^EXP(Parameter!$D$100+Parameter!$D$107*(($B109*21/30.2)^(1)))</f>
        <v>4.6530299196548948E-5</v>
      </c>
      <c r="Y109" s="12">
        <f>$E109^EXP(Parameter!$D$85+Parameter!$D$92*($B109/30.2*21)^(-2))</f>
        <v>6.3176325130921474E-2</v>
      </c>
      <c r="Z109" s="12">
        <f>$D109^EXP(Parameter!$D$101+Parameter!$D$108*(($B109*21/30.2)^(1)))</f>
        <v>2.6008490607361833E-6</v>
      </c>
      <c r="AA109" s="12">
        <f>$E109^EXP(Parameter!$D$86+Parameter!$D$93*($B109/30.2*21)^(-2))</f>
        <v>8.0978149694239596E-2</v>
      </c>
      <c r="AB109" s="12">
        <f>$D109^EXP(Parameter!$D$98+Parameter!$D$105*(($B109*21/30.2)^(1)))</f>
        <v>4.628118654736303E-3</v>
      </c>
      <c r="AC109" s="12">
        <f>$E109^EXP(Parameter!$D$83+Parameter!$D$90*($B109/30.2*21)^(-2))</f>
        <v>1.2056287321041236E-2</v>
      </c>
      <c r="AD109" s="87">
        <f>$D109^EXP(Parameter!$D$133+Parameter!$D$140*(($B109*21/30.2)^(-0.5))+Parameter!$D$147*((LN($B109*21/30.2))))</f>
        <v>3.3906889729856644E-4</v>
      </c>
      <c r="AE109" s="12">
        <f>$E109^EXP(Parameter!$D$111+Parameter!$D$118*(($B109*21/30.2)^(-1))+Parameter!$D$125*(($B109*21/30.2)^(-0.5)))</f>
        <v>0.10451800188408061</v>
      </c>
      <c r="AF109" s="12">
        <f>$D109^EXP(Parameter!$D$134+Parameter!$D$141*(($B109*21/30.2)^(-0.5))+Parameter!$D$148*((LN($B109*21/30.2))))</f>
        <v>1.5199878403202799E-2</v>
      </c>
      <c r="AG109" s="12">
        <f>$E109^EXP(Parameter!$D$112+Parameter!$D$119*(($B109*21/30.2)^(-1))+Parameter!$D$126*(($B109*21/30.2)^(-0.5)))</f>
        <v>3.166342292446897E-2</v>
      </c>
      <c r="AH109" s="12">
        <f>$D109^EXP(Parameter!$D$136+Parameter!$D$143*(($B109*21/30.2)^(-0.5))+Parameter!$D$150*((LN($B109*21/30.2))))</f>
        <v>9.4756089720542753E-4</v>
      </c>
      <c r="AI109" s="12">
        <f>$E109^EXP(Parameter!$D$114+Parameter!$D$121*(($B109*21/30.2)^(-1))+Parameter!$D$128*(($B109*21/30.2)^(-0.5)))</f>
        <v>2.9605908275031623E-3</v>
      </c>
      <c r="AJ109" s="12">
        <f>$D109^EXP(Parameter!$D$137+Parameter!$D$144*(($B109*21/30.2)^(-0.5))+Parameter!$D$151*((LN($B109*21/30.2))))</f>
        <v>3.4426020931331022E-4</v>
      </c>
      <c r="AK109" s="12">
        <f>$E109^EXP(Parameter!$D$115+Parameter!$D$122*(($B109*21/30.2)^(-1))+Parameter!$D$129*(($B109*21/30.2)^(-0.5)))</f>
        <v>2.7856554674396527E-2</v>
      </c>
      <c r="AL109" s="12">
        <f>$D109^EXP(Parameter!$D$138+Parameter!$D$145*(($B109*21/30.2)^(-0.5))+Parameter!$D$152*((LN($B109*21/30.2))))</f>
        <v>6.3426142057570301E-11</v>
      </c>
      <c r="AM109" s="12">
        <f>$E109^EXP(Parameter!$D$116+Parameter!$D$123*(($B109*21/30.2)^(-1))+Parameter!$D$130*(($B109*21/30.2)^(-0.5)))</f>
        <v>6.5877740576397162E-4</v>
      </c>
      <c r="AN109" s="12">
        <f>$D109^EXP(Parameter!$D$135+Parameter!$D$142*(($B109*21/30.2)^(-0.5))+Parameter!$D$149*((LN($B109*21/30.2))))</f>
        <v>3.5793995403650748E-3</v>
      </c>
      <c r="AO109" s="12">
        <f>$E109^EXP(Parameter!$D$113+Parameter!$D$120*(($B109*21/30.2)^(-1))+Parameter!$D$127*(($B109*21/30.2)^(-0.5)))</f>
        <v>3.4087586295667029E-7</v>
      </c>
      <c r="AP109" s="87">
        <f>$D109^EXP(Parameter!$D$304+Parameter!$D$310*((LN($B109*21/30.2))))</f>
        <v>8.2817934099398485E-2</v>
      </c>
      <c r="AQ109" s="88">
        <f>$E109^EXP(Parameter!$D$290+Parameter!$D$296*((LN($B109*21/30.2))))</f>
        <v>2.9705141184396815E-2</v>
      </c>
      <c r="AR109" s="12">
        <f>$D109^EXP(Parameter!$D$305+Parameter!$D$311*((LN($B109*21/30.2))))</f>
        <v>8.9013681126470262E-2</v>
      </c>
      <c r="AS109" s="88">
        <f>$E109^EXP(Parameter!$D$291+Parameter!$D$297*((LN($B109*21/30.2))))</f>
        <v>3.2338223230125425E-2</v>
      </c>
      <c r="AT109" s="12">
        <f>$D109^EXP(Parameter!$D$305+Parameter!$D$307-Parameter!$D$306+(Parameter!$D$311+Parameter!$D$313-Parameter!$D$312)*((LN($B109*21/30.2))))</f>
        <v>8.6920904408795241E-2</v>
      </c>
      <c r="AU109" s="88">
        <f>$E109^EXP(Parameter!$D$291+Parameter!$D$293-Parameter!$D$292+(Parameter!$D$297+Parameter!$D$299-Parameter!$D$298)*((LN($B109*21/30.2))))</f>
        <v>5.7346958993444802E-2</v>
      </c>
      <c r="AV109" s="12">
        <f>$D109^EXP(Parameter!$D$308+Parameter!$D$314*((LN($B109*21/30.2))))</f>
        <v>0.12760856563844847</v>
      </c>
      <c r="AW109" s="88">
        <f>$E109^EXP(Parameter!$D$294+Parameter!$D$300*((LN($B109*21/30.2))))</f>
        <v>4.6909622866951967E-2</v>
      </c>
      <c r="AX109" s="12">
        <f>$D109^EXP(Parameter!$D$305+Parameter!$D$309-Parameter!$D$306+(Parameter!$D$311+Parameter!$D$315-Parameter!$D$312)*((LN($B109*21/30.2))))</f>
        <v>6.1350370909074255E-2</v>
      </c>
      <c r="AY109" s="88">
        <f>$E109^EXP(Parameter!$D$291+Parameter!$D$295-Parameter!$D$292+(Parameter!$D$297+Parameter!$D$301-Parameter!$D$298)*((LN($B109*21/30.2))))</f>
        <v>8.7564870805722644E-3</v>
      </c>
      <c r="AZ109" s="12">
        <f>$D109^EXP(Parameter!D$305-Parameter!D$306+(Parameter!D$311-Parameter!D$312)*((LN($B109*21/30.2))))</f>
        <v>4.4045806247004909E-2</v>
      </c>
      <c r="BA109" s="88">
        <f>$E109^EXP(Parameter!$D$291-Parameter!$D$292+(Parameter!$D$297-Parameter!$D$298)*((LN($B109*21/30.2))))</f>
        <v>5.7123298321107524E-4</v>
      </c>
      <c r="BB109" s="89">
        <f>$D109^EXP(Parameter!$D$231+Parameter!$D$238)</f>
        <v>0.12561785631588424</v>
      </c>
      <c r="BC109" s="90">
        <f>$E109^EXP(Parameter!$D$216+Parameter!$D$223)</f>
        <v>1.8205703088464056E-2</v>
      </c>
      <c r="BD109" s="91">
        <f>$D109^EXP(Parameter!$D$232+Parameter!$D$239)</f>
        <v>0.10355962968208536</v>
      </c>
      <c r="BE109" s="90">
        <f>$E109^EXP(Parameter!$D$217+Parameter!$D$224)</f>
        <v>2.3602301902321616E-2</v>
      </c>
      <c r="BF109" s="91">
        <f>$D109^EXP(Parameter!$D$234+Parameter!$D$241)</f>
        <v>0.11792704262550628</v>
      </c>
      <c r="BG109" s="91">
        <f>$E109^EXP(Parameter!$D$219+Parameter!$D$226)</f>
        <v>6.9860397355947998E-2</v>
      </c>
      <c r="BH109" s="91">
        <f>$D109^EXP(Parameter!$D$235+Parameter!$D$242)</f>
        <v>0.19301732067152227</v>
      </c>
      <c r="BI109" s="91">
        <f>$E109^EXP(Parameter!$D$220+Parameter!$D$227)</f>
        <v>5.0660502719173238E-2</v>
      </c>
      <c r="BJ109" s="91">
        <f>$D109^EXP(Parameter!$D$236+Parameter!$D$243)</f>
        <v>9.8922712636388382E-2</v>
      </c>
      <c r="BK109" s="91">
        <f>$E109^EXP(Parameter!$D$221+Parameter!$D$228)</f>
        <v>6.7469574011934458E-2</v>
      </c>
      <c r="BL109" s="91">
        <f>$D109^EXP(Parameter!$D$233+Parameter!$D$240)</f>
        <v>6.0282690708528999E-2</v>
      </c>
      <c r="BM109" s="91">
        <f>$E109^EXP(Parameter!$D$218+Parameter!$D$225)</f>
        <v>1.0203365308695509E-2</v>
      </c>
      <c r="BN109" s="90">
        <f>$D109^EXP(Parameter!$D$268+Parameter!$D$275)</f>
        <v>0.15476209588693934</v>
      </c>
      <c r="BO109" s="91">
        <f>$E109^EXP(Parameter!$D$246+Parameter!$D$253)</f>
        <v>8.5025696704293663E-3</v>
      </c>
      <c r="BP109" s="91">
        <f>$D109^EXP(Parameter!$D$269+Parameter!$D$276)</f>
        <v>0.11566986145362539</v>
      </c>
      <c r="BQ109" s="91">
        <f>$E109^EXP(Parameter!$D$247+Parameter!$D$254)</f>
        <v>1.6382480885363784E-2</v>
      </c>
      <c r="BR109" s="91">
        <f>$D109^EXP(Parameter!$D$271+Parameter!$D$278)</f>
        <v>0.20783298350958848</v>
      </c>
      <c r="BS109" s="91">
        <f>$E109^EXP(Parameter!$D$249+Parameter!$D$256)</f>
        <v>8.1163112350759237E-2</v>
      </c>
      <c r="BT109" s="91">
        <f>$D109^EXP(Parameter!$D$272+Parameter!$D$279)</f>
        <v>0.30539019799467931</v>
      </c>
      <c r="BU109" s="91">
        <f>$E109^EXP(Parameter!$D$250+Parameter!$D$257)</f>
        <v>3.4868798039883075E-2</v>
      </c>
      <c r="BV109" s="91">
        <f>$D109^EXP(Parameter!$D$273+Parameter!$D$280)</f>
        <v>0.26007326301094114</v>
      </c>
      <c r="BW109" s="91">
        <f>$E109^EXP(Parameter!$D$251+Parameter!$D$258)</f>
        <v>8.5511268347802483E-2</v>
      </c>
      <c r="BX109" s="91">
        <f>$D109^EXP(Parameter!$D$270+Parameter!$D$277)</f>
        <v>0.10497397788457091</v>
      </c>
      <c r="BY109" s="91">
        <f>$E109^EXP(Parameter!$D$248+Parameter!$D$255)</f>
        <v>1.8946050070794317E-2</v>
      </c>
      <c r="BZ109" s="90">
        <f>$D109^EXP(Parameter!$D$208)</f>
        <v>0.11944474549240743</v>
      </c>
      <c r="CA109" s="90">
        <f>$E109^EXP(Parameter!$D$200)</f>
        <v>1.4271550051138643E-2</v>
      </c>
      <c r="CB109" s="90">
        <f>$D109^EXP(Parameter!$D$209)</f>
        <v>0.10450133987583886</v>
      </c>
      <c r="CC109" s="90">
        <f>$E109^EXP(Parameter!$D$201)</f>
        <v>2.073402546911212E-2</v>
      </c>
      <c r="CD109" s="90">
        <f>$D109^EXP(Parameter!$D$211)</f>
        <v>0.11098166467160737</v>
      </c>
      <c r="CE109" s="90">
        <f>$E109^EXP(Parameter!$D$203)</f>
        <v>5.8260838443452895E-2</v>
      </c>
      <c r="CF109" s="90">
        <f>$D109^EXP(Parameter!$D$212)</f>
        <v>0.19269991439462625</v>
      </c>
      <c r="CG109" s="90">
        <f>$E109^EXP(Parameter!$D$204)</f>
        <v>4.5554386241703215E-2</v>
      </c>
      <c r="CH109" s="91">
        <f>$D109^EXP(Parameter!$D$213)</f>
        <v>9.5973116700095215E-2</v>
      </c>
      <c r="CI109" s="90">
        <f>$E109^EXP(Parameter!$D$205)</f>
        <v>6.7833997640395841E-2</v>
      </c>
      <c r="CJ109" s="91">
        <f>$D109^EXP(Parameter!$D$210)</f>
        <v>6.4081895649643297E-2</v>
      </c>
      <c r="CK109" s="90">
        <f>$E109^EXP(Parameter!$D$202)</f>
        <v>1.232095170615108E-2</v>
      </c>
      <c r="CL109" s="12">
        <f>$D109^EXP(Parameter!$D$170+Parameter!$D$177*(LN($B109/30.2*21)))</f>
        <v>8.3153365896004833E-2</v>
      </c>
      <c r="CM109" s="12">
        <f>$D109^EXP(Parameter!$D$155+Parameter!$D$162*(LN($B109/30.2*21)))</f>
        <v>0.37821453932110044</v>
      </c>
      <c r="CN109" s="12">
        <f>$D109^EXP(Parameter!$D$171+Parameter!$D$178*(LN($B109/30.2*21)))</f>
        <v>8.4287761049187324E-2</v>
      </c>
      <c r="CO109" s="12">
        <f>$D109^EXP(Parameter!$D$156+Parameter!$D$163*(LN($B109/30.2*21)))</f>
        <v>0.341521606865273</v>
      </c>
      <c r="CP109" s="12">
        <f>$D109^EXP(Parameter!$D$173+Parameter!$D$180*(LN($B109/30.2*21)))</f>
        <v>7.8743153325256734E-2</v>
      </c>
      <c r="CQ109" s="12">
        <f>$D109^EXP(Parameter!$D$158+Parameter!$D$165*(LN($B109/30.2*21)))</f>
        <v>0.3693396271831329</v>
      </c>
      <c r="CR109" s="12">
        <f>$D109^EXP(Parameter!$D$174+Parameter!$D$181*(LN($B109/30.2*21)))</f>
        <v>9.1769211136127155E-2</v>
      </c>
      <c r="CS109" s="12">
        <f>$D109^EXP(Parameter!$D$159+Parameter!$D$166*(LN($B109/30.2*21)))</f>
        <v>0.40024586224919995</v>
      </c>
      <c r="CT109" s="12">
        <f>$D109^EXP(Parameter!$D$175+Parameter!$D$182*(LN($B109/30.2*21)))</f>
        <v>3.2072528946011244E-2</v>
      </c>
      <c r="CU109" s="12">
        <f>$D109^EXP(Parameter!$D$160+Parameter!$D$167*(LN($B109/30.2*21)))</f>
        <v>0.18727695956049845</v>
      </c>
      <c r="CV109" s="12">
        <f>$D109^EXP(Parameter!$D$172+Parameter!$D$179*(LN($B109/30.2*21)))</f>
        <v>3.2547816074836977E-2</v>
      </c>
      <c r="CW109" s="41">
        <f>$D109^EXP(Parameter!$D$157+Parameter!$D$164*(LN($B109/30.2*21)))</f>
        <v>1.8180845661753868E-2</v>
      </c>
      <c r="CX109" s="12">
        <f t="shared" si="9"/>
        <v>6.6032268741480853E-4</v>
      </c>
      <c r="CY109" s="85">
        <v>2.47602689843219E-2</v>
      </c>
      <c r="CZ109" s="12">
        <f t="shared" si="10"/>
        <v>2.4044502869405633E-2</v>
      </c>
      <c r="DA109" s="85">
        <v>3.9495014447827097E-2</v>
      </c>
      <c r="DB109" s="12">
        <f t="shared" si="11"/>
        <v>1.0435287947606625E-2</v>
      </c>
      <c r="DC109" s="41">
        <v>1.05533596956902E-2</v>
      </c>
      <c r="DD109" s="12">
        <f t="shared" si="12"/>
        <v>4.6530299196548948E-5</v>
      </c>
      <c r="DE109" s="85">
        <v>1.9024071377677101E-2</v>
      </c>
      <c r="DF109" s="12">
        <f t="shared" si="13"/>
        <v>2.6008490607361833E-6</v>
      </c>
      <c r="DG109" s="41">
        <v>1.8129970670200399E-3</v>
      </c>
      <c r="DH109" s="12">
        <f t="shared" si="14"/>
        <v>4.628118654736303E-3</v>
      </c>
      <c r="DI109" s="41">
        <v>1.8125748479061799E-3</v>
      </c>
      <c r="DJ109" s="46">
        <v>104</v>
      </c>
      <c r="DK109" s="44">
        <v>1.1864775332236499E-3</v>
      </c>
      <c r="DL109" s="44">
        <v>2.9474396528058602E-3</v>
      </c>
      <c r="DM109" s="44">
        <v>5.68768210649473E-3</v>
      </c>
      <c r="DN109" s="44">
        <v>4.3837793589955902E-3</v>
      </c>
      <c r="DO109" s="44">
        <v>1.38861275163547E-2</v>
      </c>
      <c r="DP109" s="44">
        <v>1.13794469701036E-2</v>
      </c>
      <c r="DQ109" s="44">
        <v>1.5261127468204801E-2</v>
      </c>
      <c r="DR109" s="45">
        <v>6.7119414560051799E-2</v>
      </c>
      <c r="DS109" s="45">
        <v>0.101044063174329</v>
      </c>
      <c r="DT109" s="45">
        <v>9.2199091289150506E-2</v>
      </c>
      <c r="DU109" s="45">
        <v>6.9874852428551307E-2</v>
      </c>
      <c r="DV109" s="45">
        <v>9.7203270328906605E-2</v>
      </c>
      <c r="DW109" s="45">
        <v>0.14646420535933299</v>
      </c>
      <c r="DX109" s="45">
        <v>8.0653737393846195E-2</v>
      </c>
    </row>
    <row r="110" spans="1:128">
      <c r="A110" s="43">
        <f t="shared" si="8"/>
        <v>7.3287671232876717</v>
      </c>
      <c r="B110" s="18">
        <v>106</v>
      </c>
      <c r="C110" s="12">
        <v>2310</v>
      </c>
      <c r="D110" s="12">
        <v>6.4142438055667106E-2</v>
      </c>
      <c r="E110" s="12">
        <v>1.7621783735022199E-3</v>
      </c>
      <c r="F110" s="92">
        <f>$D110^Parameter!$D$325</f>
        <v>0.11737442060993571</v>
      </c>
      <c r="G110" s="92">
        <f>$E110^Parameter!$D$318</f>
        <v>1.0402935463087602E-2</v>
      </c>
      <c r="H110" s="92">
        <f>$D110^Parameter!$D$326</f>
        <v>0.11110059140472593</v>
      </c>
      <c r="I110" s="92">
        <f>$E110^Parameter!$D$319</f>
        <v>1.7277142484662826E-2</v>
      </c>
      <c r="J110" s="92">
        <f>$D110^Parameter!$D$328</f>
        <v>0.12332321642475441</v>
      </c>
      <c r="K110" s="92">
        <f>$E110^Parameter!$D$321</f>
        <v>6.0255971245638001E-2</v>
      </c>
      <c r="L110" s="92">
        <f>$D110^Parameter!$D$329</f>
        <v>0.21478376923499085</v>
      </c>
      <c r="M110" s="92">
        <f>$E110^Parameter!$D$322</f>
        <v>4.4726450602563597E-2</v>
      </c>
      <c r="N110" s="92">
        <f>$D110^Parameter!$D$330</f>
        <v>0.10809057456888796</v>
      </c>
      <c r="O110" s="92">
        <f>$E110^Parameter!$D$323</f>
        <v>7.9144355495189583E-2</v>
      </c>
      <c r="P110" s="92">
        <f>$D110^Parameter!$D$327</f>
        <v>7.318169786681171E-2</v>
      </c>
      <c r="Q110" s="92">
        <f>$E110^Parameter!$D$320</f>
        <v>1.0806364320739595E-2</v>
      </c>
      <c r="R110" s="12">
        <f>$D110^EXP(Parameter!$D$96+Parameter!$D$103*(($B110/30.2*21)^(1)))</f>
        <v>5.7138235858578243E-4</v>
      </c>
      <c r="S110" s="12">
        <f>$E110^EXP(Parameter!$D$81+Parameter!$D$88*($B110/30.2*21)^(-2))</f>
        <v>2.0305543713978583E-2</v>
      </c>
      <c r="T110" s="12">
        <f>$D110^EXP(Parameter!$D$97+Parameter!$D$104*(($B110*21/30.2)^(1)))</f>
        <v>2.305419057849175E-2</v>
      </c>
      <c r="U110" s="12">
        <f>$E110^EXP(Parameter!$D$82+Parameter!$D$89*($B110/30.2*21)^(-2))</f>
        <v>2.850269221800792E-2</v>
      </c>
      <c r="V110" s="12">
        <f>$D110^EXP(Parameter!$D$99+Parameter!$D$106*(($B110*21/30.2)^(1)))</f>
        <v>9.7851424836774524E-3</v>
      </c>
      <c r="W110" s="12">
        <f>$E110^EXP(Parameter!$D$84+Parameter!$D$91*($B110/30.2*21)^(-2))</f>
        <v>8.5004971201312826E-2</v>
      </c>
      <c r="X110" s="12">
        <f>$D110^EXP(Parameter!$D$100+Parameter!$D$107*(($B110*21/30.2)^(1)))</f>
        <v>3.5589323501375035E-5</v>
      </c>
      <c r="Y110" s="12">
        <f>$E110^EXP(Parameter!$D$85+Parameter!$D$92*($B110/30.2*21)^(-2))</f>
        <v>6.2261304554694662E-2</v>
      </c>
      <c r="Z110" s="12">
        <f>$D110^EXP(Parameter!$D$101+Parameter!$D$108*(($B110*21/30.2)^(1)))</f>
        <v>1.8750333008773329E-6</v>
      </c>
      <c r="AA110" s="12">
        <f>$E110^EXP(Parameter!$D$86+Parameter!$D$93*($B110/30.2*21)^(-2))</f>
        <v>7.9909316009029563E-2</v>
      </c>
      <c r="AB110" s="12">
        <f>$D110^EXP(Parameter!$D$98+Parameter!$D$105*(($B110*21/30.2)^(1)))</f>
        <v>4.3065998788217926E-3</v>
      </c>
      <c r="AC110" s="12">
        <f>$E110^EXP(Parameter!$D$83+Parameter!$D$90*($B110/30.2*21)^(-2))</f>
        <v>1.1777997305513419E-2</v>
      </c>
      <c r="AD110" s="87">
        <f>$D110^EXP(Parameter!$D$133+Parameter!$D$140*(($B110*21/30.2)^(-0.5))+Parameter!$D$147*((LN($B110*21/30.2))))</f>
        <v>3.0023921905509665E-4</v>
      </c>
      <c r="AE110" s="12">
        <f>$E110^EXP(Parameter!$D$111+Parameter!$D$118*(($B110*21/30.2)^(-1))+Parameter!$D$125*(($B110*21/30.2)^(-0.5)))</f>
        <v>0.10368631441969617</v>
      </c>
      <c r="AF110" s="12">
        <f>$D110^EXP(Parameter!$D$134+Parameter!$D$141*(($B110*21/30.2)^(-0.5))+Parameter!$D$148*((LN($B110*21/30.2))))</f>
        <v>1.4595827151795866E-2</v>
      </c>
      <c r="AG110" s="12">
        <f>$E110^EXP(Parameter!$D$112+Parameter!$D$119*(($B110*21/30.2)^(-1))+Parameter!$D$126*(($B110*21/30.2)^(-0.5)))</f>
        <v>3.1108213141157977E-2</v>
      </c>
      <c r="AH110" s="12">
        <f>$D110^EXP(Parameter!$D$136+Parameter!$D$143*(($B110*21/30.2)^(-0.5))+Parameter!$D$150*((LN($B110*21/30.2))))</f>
        <v>8.5822641492022266E-4</v>
      </c>
      <c r="AI110" s="12">
        <f>$E110^EXP(Parameter!$D$114+Parameter!$D$121*(($B110*21/30.2)^(-1))+Parameter!$D$128*(($B110*21/30.2)^(-0.5)))</f>
        <v>2.8289465673946722E-3</v>
      </c>
      <c r="AJ110" s="12">
        <f>$D110^EXP(Parameter!$D$137+Parameter!$D$144*(($B110*21/30.2)^(-0.5))+Parameter!$D$151*((LN($B110*21/30.2))))</f>
        <v>3.0078139730900033E-4</v>
      </c>
      <c r="AK110" s="12">
        <f>$E110^EXP(Parameter!$D$115+Parameter!$D$122*(($B110*21/30.2)^(-1))+Parameter!$D$129*(($B110*21/30.2)^(-0.5)))</f>
        <v>2.7278581329655889E-2</v>
      </c>
      <c r="AL110" s="12">
        <f>$D110^EXP(Parameter!$D$138+Parameter!$D$145*(($B110*21/30.2)^(-0.5))+Parameter!$D$152*((LN($B110*21/30.2))))</f>
        <v>3.8261805673867837E-11</v>
      </c>
      <c r="AM110" s="12">
        <f>$E110^EXP(Parameter!$D$116+Parameter!$D$123*(($B110*21/30.2)^(-1))+Parameter!$D$130*(($B110*21/30.2)^(-0.5)))</f>
        <v>6.2148190472794231E-4</v>
      </c>
      <c r="AN110" s="12">
        <f>$D110^EXP(Parameter!$D$135+Parameter!$D$142*(($B110*21/30.2)^(-0.5))+Parameter!$D$149*((LN($B110*21/30.2))))</f>
        <v>3.3817603737383195E-3</v>
      </c>
      <c r="AO110" s="12">
        <f>$E110^EXP(Parameter!$D$113+Parameter!$D$120*(($B110*21/30.2)^(-1))+Parameter!$D$127*(($B110*21/30.2)^(-0.5)))</f>
        <v>3.002593642208597E-7</v>
      </c>
      <c r="AP110" s="87">
        <f>$D110^EXP(Parameter!$D$304+Parameter!$D$310*((LN($B110*21/30.2))))</f>
        <v>8.1409593186666254E-2</v>
      </c>
      <c r="AQ110" s="88">
        <f>$E110^EXP(Parameter!$D$290+Parameter!$D$296*((LN($B110*21/30.2))))</f>
        <v>2.9298077326378652E-2</v>
      </c>
      <c r="AR110" s="12">
        <f>$D110^EXP(Parameter!$D$305+Parameter!$D$311*((LN($B110*21/30.2))))</f>
        <v>8.7702327754430195E-2</v>
      </c>
      <c r="AS110" s="88">
        <f>$E110^EXP(Parameter!$D$291+Parameter!$D$297*((LN($B110*21/30.2))))</f>
        <v>3.1812392485938173E-2</v>
      </c>
      <c r="AT110" s="12">
        <f>$D110^EXP(Parameter!$D$305+Parameter!$D$307-Parameter!$D$306+(Parameter!$D$311+Parameter!$D$313-Parameter!$D$312)*((LN($B110*21/30.2))))</f>
        <v>8.5553064649749488E-2</v>
      </c>
      <c r="AU110" s="88">
        <f>$E110^EXP(Parameter!$D$291+Parameter!$D$293-Parameter!$D$292+(Parameter!$D$297+Parameter!$D$299-Parameter!$D$298)*((LN($B110*21/30.2))))</f>
        <v>5.6437670956019946E-2</v>
      </c>
      <c r="AV110" s="12">
        <f>$D110^EXP(Parameter!$D$308+Parameter!$D$314*((LN($B110*21/30.2))))</f>
        <v>0.12566406022614804</v>
      </c>
      <c r="AW110" s="88">
        <f>$E110^EXP(Parameter!$D$294+Parameter!$D$300*((LN($B110*21/30.2))))</f>
        <v>4.6168797940073267E-2</v>
      </c>
      <c r="AX110" s="12">
        <f>$D110^EXP(Parameter!$D$305+Parameter!$D$309-Parameter!$D$306+(Parameter!$D$311+Parameter!$D$315-Parameter!$D$312)*((LN($B110*21/30.2))))</f>
        <v>6.0149627720928821E-2</v>
      </c>
      <c r="AY110" s="88">
        <f>$E110^EXP(Parameter!$D$291+Parameter!$D$295-Parameter!$D$292+(Parameter!$D$297+Parameter!$D$301-Parameter!$D$298)*((LN($B110*21/30.2))))</f>
        <v>8.4076509936576189E-3</v>
      </c>
      <c r="AZ110" s="12">
        <f>$D110^EXP(Parameter!D$305-Parameter!D$306+(Parameter!D$311-Parameter!D$312)*((LN($B110*21/30.2))))</f>
        <v>4.3131668491306188E-2</v>
      </c>
      <c r="BA110" s="88">
        <f>$E110^EXP(Parameter!$D$291-Parameter!$D$292+(Parameter!$D$297-Parameter!$D$298)*((LN($B110*21/30.2))))</f>
        <v>5.3841399733920727E-4</v>
      </c>
      <c r="BB110" s="89">
        <f>$D110^EXP(Parameter!$D$231+Parameter!$D$238)</f>
        <v>0.12414834858739833</v>
      </c>
      <c r="BC110" s="90">
        <f>$E110^EXP(Parameter!$D$216+Parameter!$D$223)</f>
        <v>1.782435496257187E-2</v>
      </c>
      <c r="BD110" s="91">
        <f>$D110^EXP(Parameter!$D$232+Parameter!$D$239)</f>
        <v>0.10223612390501589</v>
      </c>
      <c r="BE110" s="90">
        <f>$E110^EXP(Parameter!$D$217+Parameter!$D$224)</f>
        <v>2.3139635811896035E-2</v>
      </c>
      <c r="BF110" s="91">
        <f>$D110^EXP(Parameter!$D$234+Parameter!$D$241)</f>
        <v>0.11650574485244612</v>
      </c>
      <c r="BG110" s="91">
        <f>$E110^EXP(Parameter!$D$219+Parameter!$D$226)</f>
        <v>6.8884829854165414E-2</v>
      </c>
      <c r="BH110" s="91">
        <f>$D110^EXP(Parameter!$D$235+Parameter!$D$242)</f>
        <v>0.19122469918890281</v>
      </c>
      <c r="BI110" s="91">
        <f>$E110^EXP(Parameter!$D$220+Parameter!$D$227)</f>
        <v>4.9868297843220451E-2</v>
      </c>
      <c r="BJ110" s="91">
        <f>$D110^EXP(Parameter!$D$236+Parameter!$D$243)</f>
        <v>9.7633095017551103E-2</v>
      </c>
      <c r="BK110" s="91">
        <f>$E110^EXP(Parameter!$D$221+Parameter!$D$228)</f>
        <v>6.6515152529328131E-2</v>
      </c>
      <c r="BL110" s="91">
        <f>$D110^EXP(Parameter!$D$233+Parameter!$D$240)</f>
        <v>5.9329889908594217E-2</v>
      </c>
      <c r="BM110" s="91">
        <f>$E110^EXP(Parameter!$D$218+Parameter!$D$225)</f>
        <v>9.9591204356859492E-3</v>
      </c>
      <c r="BN110" s="90">
        <f>$D110^EXP(Parameter!$D$268+Parameter!$D$275)</f>
        <v>0.1531327758546048</v>
      </c>
      <c r="BO110" s="91">
        <f>$E110^EXP(Parameter!$D$246+Parameter!$D$253)</f>
        <v>8.2910448551107019E-3</v>
      </c>
      <c r="BP110" s="91">
        <f>$D110^EXP(Parameter!$D$269+Parameter!$D$276)</f>
        <v>0.11426324148666342</v>
      </c>
      <c r="BQ110" s="91">
        <f>$E110^EXP(Parameter!$D$247+Parameter!$D$254)</f>
        <v>1.6030381849789294E-2</v>
      </c>
      <c r="BR110" s="91">
        <f>$D110^EXP(Parameter!$D$271+Parameter!$D$278)</f>
        <v>0.20598915641303839</v>
      </c>
      <c r="BS110" s="91">
        <f>$E110^EXP(Parameter!$D$249+Parameter!$D$256)</f>
        <v>8.0093152278030585E-2</v>
      </c>
      <c r="BT110" s="91">
        <f>$D110^EXP(Parameter!$D$272+Parameter!$D$279)</f>
        <v>0.30334235111252639</v>
      </c>
      <c r="BU110" s="91">
        <f>$E110^EXP(Parameter!$D$250+Parameter!$D$257)</f>
        <v>3.4255849106570965E-2</v>
      </c>
      <c r="BV110" s="91">
        <f>$D110^EXP(Parameter!$D$273+Parameter!$D$280)</f>
        <v>0.25809403475207621</v>
      </c>
      <c r="BW110" s="91">
        <f>$E110^EXP(Parameter!$D$251+Parameter!$D$258)</f>
        <v>8.4407261427311128E-2</v>
      </c>
      <c r="BX110" s="91">
        <f>$D110^EXP(Parameter!$D$270+Parameter!$D$277)</f>
        <v>0.10364037074214813</v>
      </c>
      <c r="BY110" s="91">
        <f>$E110^EXP(Parameter!$D$248+Parameter!$D$255)</f>
        <v>1.8553101715656457E-2</v>
      </c>
      <c r="BZ110" s="90">
        <f>$D110^EXP(Parameter!$D$208)</f>
        <v>0.11801371571831783</v>
      </c>
      <c r="CA110" s="90">
        <f>$E110^EXP(Parameter!$D$200)</f>
        <v>1.3954644152329439E-2</v>
      </c>
      <c r="CB110" s="90">
        <f>$D110^EXP(Parameter!$D$209)</f>
        <v>0.10317109633289735</v>
      </c>
      <c r="CC110" s="90">
        <f>$E110^EXP(Parameter!$D$201)</f>
        <v>2.031367186840809E-2</v>
      </c>
      <c r="CD110" s="90">
        <f>$D110^EXP(Parameter!$D$211)</f>
        <v>0.10960632954616412</v>
      </c>
      <c r="CE110" s="90">
        <f>$E110^EXP(Parameter!$D$203)</f>
        <v>5.7392160892613273E-2</v>
      </c>
      <c r="CF110" s="90">
        <f>$D110^EXP(Parameter!$D$212)</f>
        <v>0.19090845855885349</v>
      </c>
      <c r="CG110" s="90">
        <f>$E110^EXP(Parameter!$D$204)</f>
        <v>4.4816860911025005E-2</v>
      </c>
      <c r="CH110" s="91">
        <f>$D110^EXP(Parameter!$D$213)</f>
        <v>9.4705689086899733E-2</v>
      </c>
      <c r="CI110" s="90">
        <f>$E110^EXP(Parameter!$D$205)</f>
        <v>6.6876324675411269E-2</v>
      </c>
      <c r="CJ110" s="91">
        <f>$D110^EXP(Parameter!$D$210)</f>
        <v>6.3090914399936873E-2</v>
      </c>
      <c r="CK110" s="90">
        <f>$E110^EXP(Parameter!$D$202)</f>
        <v>1.2038007082055036E-2</v>
      </c>
      <c r="CL110" s="12">
        <f>$D110^EXP(Parameter!$D$170+Parameter!$D$177*(LN($B110/30.2*21)))</f>
        <v>8.1838939047264483E-2</v>
      </c>
      <c r="CM110" s="12">
        <f>$D110^EXP(Parameter!$D$155+Parameter!$D$162*(LN($B110/30.2*21)))</f>
        <v>0.37701984330671923</v>
      </c>
      <c r="CN110" s="12">
        <f>$D110^EXP(Parameter!$D$171+Parameter!$D$178*(LN($B110/30.2*21)))</f>
        <v>8.3033095239340882E-2</v>
      </c>
      <c r="CO110" s="12">
        <f>$D110^EXP(Parameter!$D$156+Parameter!$D$163*(LN($B110/30.2*21)))</f>
        <v>0.33996123712114412</v>
      </c>
      <c r="CP110" s="12">
        <f>$D110^EXP(Parameter!$D$173+Parameter!$D$180*(LN($B110/30.2*21)))</f>
        <v>7.7486415110458839E-2</v>
      </c>
      <c r="CQ110" s="12">
        <f>$D110^EXP(Parameter!$D$158+Parameter!$D$165*(LN($B110/30.2*21)))</f>
        <v>0.36744711254412743</v>
      </c>
      <c r="CR110" s="12">
        <f>$D110^EXP(Parameter!$D$174+Parameter!$D$181*(LN($B110/30.2*21)))</f>
        <v>9.0145198942979135E-2</v>
      </c>
      <c r="CS110" s="12">
        <f>$D110^EXP(Parameter!$D$159+Parameter!$D$166*(LN($B110/30.2*21)))</f>
        <v>0.39864850891779685</v>
      </c>
      <c r="CT110" s="12">
        <f>$D110^EXP(Parameter!$D$175+Parameter!$D$182*(LN($B110/30.2*21)))</f>
        <v>3.1252168117608455E-2</v>
      </c>
      <c r="CU110" s="12">
        <f>$D110^EXP(Parameter!$D$160+Parameter!$D$167*(LN($B110/30.2*21)))</f>
        <v>0.18496410849721742</v>
      </c>
      <c r="CV110" s="12">
        <f>$D110^EXP(Parameter!$D$172+Parameter!$D$179*(LN($B110/30.2*21)))</f>
        <v>3.1809167611520972E-2</v>
      </c>
      <c r="CW110" s="41">
        <f>$D110^EXP(Parameter!$D$157+Parameter!$D$164*(LN($B110/30.2*21)))</f>
        <v>1.7578193654000346E-2</v>
      </c>
      <c r="CX110" s="12">
        <f t="shared" si="9"/>
        <v>5.7138235858578243E-4</v>
      </c>
      <c r="CY110" s="85">
        <v>2.44286217879571E-2</v>
      </c>
      <c r="CZ110" s="12">
        <f t="shared" si="10"/>
        <v>2.305419057849175E-2</v>
      </c>
      <c r="DA110" s="85">
        <v>3.8973696541447098E-2</v>
      </c>
      <c r="DB110" s="12">
        <f t="shared" si="11"/>
        <v>9.7851424836774524E-3</v>
      </c>
      <c r="DC110" s="41">
        <v>1.0046118885495E-2</v>
      </c>
      <c r="DD110" s="12">
        <f t="shared" si="12"/>
        <v>3.5589323501375035E-5</v>
      </c>
      <c r="DE110" s="85">
        <v>1.8445711826469501E-2</v>
      </c>
      <c r="DF110" s="12">
        <f t="shared" si="13"/>
        <v>1.8750333008773329E-6</v>
      </c>
      <c r="DG110" s="41">
        <v>1.7543207327797099E-3</v>
      </c>
      <c r="DH110" s="12">
        <f t="shared" si="14"/>
        <v>4.3065998788217926E-3</v>
      </c>
      <c r="DI110" s="41">
        <v>1.75403711985099E-3</v>
      </c>
      <c r="DJ110" s="46">
        <v>105</v>
      </c>
      <c r="DK110" s="44">
        <v>1.1418039076905901E-3</v>
      </c>
      <c r="DL110" s="44">
        <v>2.8460039541098299E-3</v>
      </c>
      <c r="DM110" s="44">
        <v>5.5060080751244697E-3</v>
      </c>
      <c r="DN110" s="44">
        <v>4.2393938061944204E-3</v>
      </c>
      <c r="DO110" s="44">
        <v>1.34923234341532E-2</v>
      </c>
      <c r="DP110" s="44">
        <v>1.10473503633901E-2</v>
      </c>
      <c r="DQ110" s="44">
        <v>1.4834381902894401E-2</v>
      </c>
      <c r="DR110" s="45">
        <v>6.6106072833339399E-2</v>
      </c>
      <c r="DS110" s="45">
        <v>9.9661694609954707E-2</v>
      </c>
      <c r="DT110" s="45">
        <v>9.0907523719684497E-2</v>
      </c>
      <c r="DU110" s="45">
        <v>6.8829295129854903E-2</v>
      </c>
      <c r="DV110" s="45">
        <v>9.58598995659172E-2</v>
      </c>
      <c r="DW110" s="45">
        <v>0.14466537253711301</v>
      </c>
      <c r="DX110" s="45">
        <v>7.9486208924500396E-2</v>
      </c>
    </row>
    <row r="111" spans="1:128">
      <c r="A111" s="43">
        <f t="shared" si="8"/>
        <v>7.3890410958904109</v>
      </c>
      <c r="B111" s="18">
        <v>107</v>
      </c>
      <c r="C111" s="12">
        <v>2332</v>
      </c>
      <c r="D111" s="12">
        <v>6.3162301324640902E-2</v>
      </c>
      <c r="E111" s="12">
        <v>1.70477532870586E-3</v>
      </c>
      <c r="F111" s="92">
        <f>$D111^Parameter!$D$325</f>
        <v>0.11597308159855065</v>
      </c>
      <c r="G111" s="92">
        <f>$E111^Parameter!$D$318</f>
        <v>1.015781617598944E-2</v>
      </c>
      <c r="H111" s="92">
        <f>$D111^Parameter!$D$326</f>
        <v>0.10974035383360622</v>
      </c>
      <c r="I111" s="92">
        <f>$E111^Parameter!$D$319</f>
        <v>1.6914804284803103E-2</v>
      </c>
      <c r="J111" s="92">
        <f>$D111^Parameter!$D$328</f>
        <v>0.12188463306910405</v>
      </c>
      <c r="K111" s="92">
        <f>$E111^Parameter!$D$321</f>
        <v>5.9378407821580784E-2</v>
      </c>
      <c r="L111" s="92">
        <f>$D111^Parameter!$D$329</f>
        <v>0.21293960754113722</v>
      </c>
      <c r="M111" s="92">
        <f>$E111^Parameter!$D$322</f>
        <v>4.4006507644658174E-2</v>
      </c>
      <c r="N111" s="92">
        <f>$D111^Parameter!$D$330</f>
        <v>0.1067507501635765</v>
      </c>
      <c r="O111" s="92">
        <f>$E111^Parameter!$D$323</f>
        <v>7.8102846215543253E-2</v>
      </c>
      <c r="P111" s="92">
        <f>$D111^Parameter!$D$327</f>
        <v>7.2116719638573412E-2</v>
      </c>
      <c r="Q111" s="92">
        <f>$E111^Parameter!$D$320</f>
        <v>1.0553836123497008E-2</v>
      </c>
      <c r="R111" s="12">
        <f>$D111^EXP(Parameter!$D$96+Parameter!$D$103*(($B111/30.2*21)^(1)))</f>
        <v>4.9325680627742912E-4</v>
      </c>
      <c r="S111" s="12">
        <f>$E111^EXP(Parameter!$D$81+Parameter!$D$88*($B111/30.2*21)^(-2))</f>
        <v>1.9896617978605129E-2</v>
      </c>
      <c r="T111" s="12">
        <f>$D111^EXP(Parameter!$D$97+Parameter!$D$104*(($B111*21/30.2)^(1)))</f>
        <v>2.2099704843828318E-2</v>
      </c>
      <c r="U111" s="12">
        <f>$E111^EXP(Parameter!$D$82+Parameter!$D$89*($B111/30.2*21)^(-2))</f>
        <v>2.7978097729983501E-2</v>
      </c>
      <c r="V111" s="12">
        <f>$D111^EXP(Parameter!$D$99+Parameter!$D$106*(($B111*21/30.2)^(1)))</f>
        <v>9.1700063985533237E-3</v>
      </c>
      <c r="W111" s="12">
        <f>$E111^EXP(Parameter!$D$84+Parameter!$D$91*($B111/30.2*21)^(-2))</f>
        <v>8.3918188317658474E-2</v>
      </c>
      <c r="X111" s="12">
        <f>$D111^EXP(Parameter!$D$100+Parameter!$D$107*(($B111*21/30.2)^(1)))</f>
        <v>2.7044249458462053E-5</v>
      </c>
      <c r="Y111" s="12">
        <f>$E111^EXP(Parameter!$D$85+Parameter!$D$92*($B111/30.2*21)^(-2))</f>
        <v>6.1365319490103223E-2</v>
      </c>
      <c r="Z111" s="12">
        <f>$D111^EXP(Parameter!$D$101+Parameter!$D$108*(($B111*21/30.2)^(1)))</f>
        <v>1.3417517100647935E-6</v>
      </c>
      <c r="AA111" s="12">
        <f>$E111^EXP(Parameter!$D$86+Parameter!$D$93*($B111/30.2*21)^(-2))</f>
        <v>7.8861365615987944E-2</v>
      </c>
      <c r="AB111" s="12">
        <f>$D111^EXP(Parameter!$D$98+Parameter!$D$105*(($B111*21/30.2)^(1)))</f>
        <v>4.0050042867783887E-3</v>
      </c>
      <c r="AC111" s="12">
        <f>$E111^EXP(Parameter!$D$83+Parameter!$D$90*($B111/30.2*21)^(-2))</f>
        <v>1.1507868505457524E-2</v>
      </c>
      <c r="AD111" s="87">
        <f>$D111^EXP(Parameter!$D$133+Parameter!$D$140*(($B111*21/30.2)^(-0.5))+Parameter!$D$147*((LN($B111*21/30.2))))</f>
        <v>2.6566725608596903E-4</v>
      </c>
      <c r="AE111" s="12">
        <f>$E111^EXP(Parameter!$D$111+Parameter!$D$118*(($B111*21/30.2)^(-1))+Parameter!$D$125*(($B111*21/30.2)^(-0.5)))</f>
        <v>0.10286734206154165</v>
      </c>
      <c r="AF111" s="12">
        <f>$D111^EXP(Parameter!$D$134+Parameter!$D$141*(($B111*21/30.2)^(-0.5))+Parameter!$D$148*((LN($B111*21/30.2))))</f>
        <v>1.4016083212120712E-2</v>
      </c>
      <c r="AG111" s="12">
        <f>$E111^EXP(Parameter!$D$112+Parameter!$D$119*(($B111*21/30.2)^(-1))+Parameter!$D$126*(($B111*21/30.2)^(-0.5)))</f>
        <v>3.0566280420170375E-2</v>
      </c>
      <c r="AH111" s="12">
        <f>$D111^EXP(Parameter!$D$136+Parameter!$D$143*(($B111*21/30.2)^(-0.5))+Parameter!$D$150*((LN($B111*21/30.2))))</f>
        <v>7.7694824217504257E-4</v>
      </c>
      <c r="AI111" s="12">
        <f>$E111^EXP(Parameter!$D$114+Parameter!$D$121*(($B111*21/30.2)^(-1))+Parameter!$D$128*(($B111*21/30.2)^(-0.5)))</f>
        <v>2.7036915855550361E-3</v>
      </c>
      <c r="AJ111" s="12">
        <f>$D111^EXP(Parameter!$D$137+Parameter!$D$144*(($B111*21/30.2)^(-0.5))+Parameter!$D$151*((LN($B111*21/30.2))))</f>
        <v>2.62525151691709E-4</v>
      </c>
      <c r="AK111" s="12">
        <f>$E111^EXP(Parameter!$D$115+Parameter!$D$122*(($B111*21/30.2)^(-1))+Parameter!$D$129*(($B111*21/30.2)^(-0.5)))</f>
        <v>2.6715955903891184E-2</v>
      </c>
      <c r="AL111" s="12">
        <f>$D111^EXP(Parameter!$D$138+Parameter!$D$145*(($B111*21/30.2)^(-0.5))+Parameter!$D$152*((LN($B111*21/30.2))))</f>
        <v>2.293704774583734E-11</v>
      </c>
      <c r="AM111" s="12">
        <f>$E111^EXP(Parameter!$D$116+Parameter!$D$123*(($B111*21/30.2)^(-1))+Parameter!$D$130*(($B111*21/30.2)^(-0.5)))</f>
        <v>5.8644787739410467E-4</v>
      </c>
      <c r="AN111" s="12">
        <f>$D111^EXP(Parameter!$D$135+Parameter!$D$142*(($B111*21/30.2)^(-0.5))+Parameter!$D$149*((LN($B111*21/30.2))))</f>
        <v>3.195066223237529E-3</v>
      </c>
      <c r="AO111" s="12">
        <f>$E111^EXP(Parameter!$D$113+Parameter!$D$120*(($B111*21/30.2)^(-1))+Parameter!$D$127*(($B111*21/30.2)^(-0.5)))</f>
        <v>2.6461130671599622E-7</v>
      </c>
      <c r="AP111" s="87">
        <f>$D111^EXP(Parameter!$D$304+Parameter!$D$310*((LN($B111*21/30.2))))</f>
        <v>8.0031294937837075E-2</v>
      </c>
      <c r="AQ111" s="88">
        <f>$E111^EXP(Parameter!$D$290+Parameter!$D$296*((LN($B111*21/30.2))))</f>
        <v>2.890001595791317E-2</v>
      </c>
      <c r="AR111" s="12">
        <f>$D111^EXP(Parameter!$D$305+Parameter!$D$311*((LN($B111*21/30.2))))</f>
        <v>8.6417218652077674E-2</v>
      </c>
      <c r="AS111" s="88">
        <f>$E111^EXP(Parameter!$D$291+Parameter!$D$297*((LN($B111*21/30.2))))</f>
        <v>3.129880739641288E-2</v>
      </c>
      <c r="AT111" s="12">
        <f>$D111^EXP(Parameter!$D$305+Parameter!$D$307-Parameter!$D$306+(Parameter!$D$311+Parameter!$D$313-Parameter!$D$312)*((LN($B111*21/30.2))))</f>
        <v>8.4213341653787133E-2</v>
      </c>
      <c r="AU111" s="88">
        <f>$E111^EXP(Parameter!$D$291+Parameter!$D$293-Parameter!$D$292+(Parameter!$D$297+Parameter!$D$299-Parameter!$D$298)*((LN($B111*21/30.2))))</f>
        <v>5.5548159715563879E-2</v>
      </c>
      <c r="AV111" s="12">
        <f>$D111^EXP(Parameter!$D$308+Parameter!$D$314*((LN($B111*21/30.2))))</f>
        <v>0.12375628221222872</v>
      </c>
      <c r="AW111" s="88">
        <f>$E111^EXP(Parameter!$D$294+Parameter!$D$300*((LN($B111*21/30.2))))</f>
        <v>4.5444431386053613E-2</v>
      </c>
      <c r="AX111" s="12">
        <f>$D111^EXP(Parameter!$D$305+Parameter!$D$309-Parameter!$D$306+(Parameter!$D$311+Parameter!$D$315-Parameter!$D$312)*((LN($B111*21/30.2))))</f>
        <v>5.8977275709049863E-2</v>
      </c>
      <c r="AY111" s="88">
        <f>$E111^EXP(Parameter!$D$291+Parameter!$D$295-Parameter!$D$292+(Parameter!$D$297+Parameter!$D$301-Parameter!$D$298)*((LN($B111*21/30.2))))</f>
        <v>8.0734814975373364E-3</v>
      </c>
      <c r="AZ111" s="12">
        <f>$D111^EXP(Parameter!D$305-Parameter!D$306+(Parameter!D$311-Parameter!D$312)*((LN($B111*21/30.2))))</f>
        <v>4.2240623058088497E-2</v>
      </c>
      <c r="BA111" s="88">
        <f>$E111^EXP(Parameter!$D$291-Parameter!$D$292+(Parameter!$D$297-Parameter!$D$298)*((LN($B111*21/30.2))))</f>
        <v>5.0757391073596829E-4</v>
      </c>
      <c r="BB111" s="89">
        <f>$D111^EXP(Parameter!$D$231+Parameter!$D$238)</f>
        <v>0.12270472727971414</v>
      </c>
      <c r="BC111" s="90">
        <f>$E111^EXP(Parameter!$D$216+Parameter!$D$223)</f>
        <v>1.7453382563675679E-2</v>
      </c>
      <c r="BD111" s="91">
        <f>$D111^EXP(Parameter!$D$232+Parameter!$D$239)</f>
        <v>0.10093735167305012</v>
      </c>
      <c r="BE111" s="90">
        <f>$E111^EXP(Parameter!$D$217+Parameter!$D$224)</f>
        <v>2.2688942065734206E-2</v>
      </c>
      <c r="BF111" s="91">
        <f>$D111^EXP(Parameter!$D$234+Parameter!$D$241)</f>
        <v>0.11510998302816695</v>
      </c>
      <c r="BG111" s="91">
        <f>$E111^EXP(Parameter!$D$219+Parameter!$D$226)</f>
        <v>6.7929059481942042E-2</v>
      </c>
      <c r="BH111" s="91">
        <f>$D111^EXP(Parameter!$D$235+Parameter!$D$242)</f>
        <v>0.1894593729960341</v>
      </c>
      <c r="BI111" s="91">
        <f>$E111^EXP(Parameter!$D$220+Parameter!$D$227)</f>
        <v>4.9093481749750721E-2</v>
      </c>
      <c r="BJ111" s="91">
        <f>$D111^EXP(Parameter!$D$236+Parameter!$D$243)</f>
        <v>9.6367905448579247E-2</v>
      </c>
      <c r="BK111" s="91">
        <f>$E111^EXP(Parameter!$D$221+Parameter!$D$228)</f>
        <v>6.5580270553219633E-2</v>
      </c>
      <c r="BL111" s="91">
        <f>$D111^EXP(Parameter!$D$233+Parameter!$D$240)</f>
        <v>5.8397751747222927E-2</v>
      </c>
      <c r="BM111" s="91">
        <f>$E111^EXP(Parameter!$D$218+Parameter!$D$225)</f>
        <v>9.722244533355226E-3</v>
      </c>
      <c r="BN111" s="90">
        <f>$D111^EXP(Parameter!$D$268+Parameter!$D$275)</f>
        <v>0.15153026770206263</v>
      </c>
      <c r="BO111" s="91">
        <f>$E111^EXP(Parameter!$D$246+Parameter!$D$253)</f>
        <v>8.0860987787204248E-3</v>
      </c>
      <c r="BP111" s="91">
        <f>$D111^EXP(Parameter!$D$269+Parameter!$D$276)</f>
        <v>0.11288204472220244</v>
      </c>
      <c r="BQ111" s="91">
        <f>$E111^EXP(Parameter!$D$247+Parameter!$D$254)</f>
        <v>1.5688053059428182E-2</v>
      </c>
      <c r="BR111" s="91">
        <f>$D111^EXP(Parameter!$D$271+Parameter!$D$278)</f>
        <v>0.20417264472024729</v>
      </c>
      <c r="BS111" s="91">
        <f>$E111^EXP(Parameter!$D$249+Parameter!$D$256)</f>
        <v>7.9044076500867755E-2</v>
      </c>
      <c r="BT111" s="91">
        <f>$D111^EXP(Parameter!$D$272+Parameter!$D$279)</f>
        <v>0.30132044629755989</v>
      </c>
      <c r="BU111" s="91">
        <f>$E111^EXP(Parameter!$D$250+Parameter!$D$257)</f>
        <v>3.3657532743344688E-2</v>
      </c>
      <c r="BV111" s="91">
        <f>$D111^EXP(Parameter!$D$273+Parameter!$D$280)</f>
        <v>0.25614165361796326</v>
      </c>
      <c r="BW111" s="91">
        <f>$E111^EXP(Parameter!$D$251+Parameter!$D$258)</f>
        <v>8.3324505759617987E-2</v>
      </c>
      <c r="BX111" s="91">
        <f>$D111^EXP(Parameter!$D$270+Parameter!$D$277)</f>
        <v>0.10233158552086072</v>
      </c>
      <c r="BY111" s="91">
        <f>$E111^EXP(Parameter!$D$248+Parameter!$D$255)</f>
        <v>1.8170764439518153E-2</v>
      </c>
      <c r="BZ111" s="90">
        <f>$D111^EXP(Parameter!$D$208)</f>
        <v>0.11660829511082503</v>
      </c>
      <c r="CA111" s="90">
        <f>$E111^EXP(Parameter!$D$200)</f>
        <v>1.3646755734164949E-2</v>
      </c>
      <c r="CB111" s="90">
        <f>$D111^EXP(Parameter!$D$209)</f>
        <v>0.10186564542116344</v>
      </c>
      <c r="CC111" s="90">
        <f>$E111^EXP(Parameter!$D$201)</f>
        <v>1.9904475062809034E-2</v>
      </c>
      <c r="CD111" s="90">
        <f>$D111^EXP(Parameter!$D$211)</f>
        <v>0.10825616813958058</v>
      </c>
      <c r="CE111" s="90">
        <f>$E111^EXP(Parameter!$D$203)</f>
        <v>5.6541924900807249E-2</v>
      </c>
      <c r="CF111" s="90">
        <f>$D111^EXP(Parameter!$D$212)</f>
        <v>0.18914429668398486</v>
      </c>
      <c r="CG111" s="90">
        <f>$E111^EXP(Parameter!$D$204)</f>
        <v>4.4095927702258085E-2</v>
      </c>
      <c r="CH111" s="91">
        <f>$D111^EXP(Parameter!$D$213)</f>
        <v>9.3462482040497799E-2</v>
      </c>
      <c r="CI111" s="90">
        <f>$E111^EXP(Parameter!$D$205)</f>
        <v>6.5938231166291369E-2</v>
      </c>
      <c r="CJ111" s="91">
        <f>$D111^EXP(Parameter!$D$210)</f>
        <v>6.2121088631786531E-2</v>
      </c>
      <c r="CK111" s="90">
        <f>$E111^EXP(Parameter!$D$202)</f>
        <v>1.176332629979056E-2</v>
      </c>
      <c r="CL111" s="12">
        <f>$D111^EXP(Parameter!$D$170+Parameter!$D$177*(LN($B111/30.2*21)))</f>
        <v>8.0551766525019691E-2</v>
      </c>
      <c r="CM111" s="12">
        <f>$D111^EXP(Parameter!$D$155+Parameter!$D$162*(LN($B111/30.2*21)))</f>
        <v>0.37584086203528039</v>
      </c>
      <c r="CN111" s="12">
        <f>$D111^EXP(Parameter!$D$171+Parameter!$D$178*(LN($B111/30.2*21)))</f>
        <v>8.1803847485065709E-2</v>
      </c>
      <c r="CO111" s="12">
        <f>$D111^EXP(Parameter!$D$156+Parameter!$D$163*(LN($B111/30.2*21)))</f>
        <v>0.33842061189528361</v>
      </c>
      <c r="CP111" s="12">
        <f>$D111^EXP(Parameter!$D$173+Parameter!$D$180*(LN($B111/30.2*21)))</f>
        <v>7.6256046657622825E-2</v>
      </c>
      <c r="CQ111" s="12">
        <f>$D111^EXP(Parameter!$D$158+Parameter!$D$165*(LN($B111/30.2*21)))</f>
        <v>0.36557697111691745</v>
      </c>
      <c r="CR111" s="12">
        <f>$D111^EXP(Parameter!$D$174+Parameter!$D$181*(LN($B111/30.2*21)))</f>
        <v>8.8555798737043695E-2</v>
      </c>
      <c r="CS111" s="12">
        <f>$D111^EXP(Parameter!$D$159+Parameter!$D$166*(LN($B111/30.2*21)))</f>
        <v>0.39707018070069716</v>
      </c>
      <c r="CT111" s="12">
        <f>$D111^EXP(Parameter!$D$175+Parameter!$D$182*(LN($B111/30.2*21)))</f>
        <v>3.0455666870560769E-2</v>
      </c>
      <c r="CU111" s="12">
        <f>$D111^EXP(Parameter!$D$160+Parameter!$D$167*(LN($B111/30.2*21)))</f>
        <v>0.18268840990195026</v>
      </c>
      <c r="CV111" s="12">
        <f>$D111^EXP(Parameter!$D$172+Parameter!$D$179*(LN($B111/30.2*21)))</f>
        <v>3.1090614323762727E-2</v>
      </c>
      <c r="CW111" s="41">
        <f>$D111^EXP(Parameter!$D$157+Parameter!$D$164*(LN($B111/30.2*21)))</f>
        <v>1.6997010676011483E-2</v>
      </c>
      <c r="CX111" s="12">
        <f t="shared" si="9"/>
        <v>4.9325680627742912E-4</v>
      </c>
      <c r="CY111" s="85">
        <v>2.4107274028138601E-2</v>
      </c>
      <c r="CZ111" s="12">
        <f t="shared" si="10"/>
        <v>2.2099704843828318E-2</v>
      </c>
      <c r="DA111" s="85">
        <v>3.8467341312663703E-2</v>
      </c>
      <c r="DB111" s="12">
        <f t="shared" si="11"/>
        <v>9.1700063985533237E-3</v>
      </c>
      <c r="DC111" s="41">
        <v>9.5629127699867495E-3</v>
      </c>
      <c r="DD111" s="12">
        <f t="shared" si="12"/>
        <v>2.7044249458462053E-5</v>
      </c>
      <c r="DE111" s="85">
        <v>1.7887428437823299E-2</v>
      </c>
      <c r="DF111" s="12">
        <f t="shared" si="13"/>
        <v>1.3417517100647935E-6</v>
      </c>
      <c r="DG111" s="41">
        <v>1.6978658526989E-3</v>
      </c>
      <c r="DH111" s="12">
        <f t="shared" si="14"/>
        <v>4.0050042867783887E-3</v>
      </c>
      <c r="DI111" s="41">
        <v>1.6976772329929601E-3</v>
      </c>
      <c r="DJ111" s="46">
        <v>106</v>
      </c>
      <c r="DK111" s="44">
        <v>1.0990631039556899E-3</v>
      </c>
      <c r="DL111" s="44">
        <v>2.74861126026871E-3</v>
      </c>
      <c r="DM111" s="44">
        <v>5.3310979590907E-3</v>
      </c>
      <c r="DN111" s="44">
        <v>4.1005368071044303E-3</v>
      </c>
      <c r="DO111" s="44">
        <v>1.31116648661431E-2</v>
      </c>
      <c r="DP111" s="44">
        <v>1.0726635493904599E-2</v>
      </c>
      <c r="DQ111" s="44">
        <v>1.4421697870056101E-2</v>
      </c>
      <c r="DR111" s="45">
        <v>6.5114126403206504E-2</v>
      </c>
      <c r="DS111" s="45">
        <v>9.8306192718353294E-2</v>
      </c>
      <c r="DT111" s="45">
        <v>8.9641564142187699E-2</v>
      </c>
      <c r="DU111" s="45">
        <v>6.7805648736723706E-2</v>
      </c>
      <c r="DV111" s="45">
        <v>9.4542861855933899E-2</v>
      </c>
      <c r="DW111" s="45">
        <v>0.14289843802661201</v>
      </c>
      <c r="DX111" s="45">
        <v>7.8342477043967698E-2</v>
      </c>
    </row>
    <row r="112" spans="1:128">
      <c r="A112" s="43">
        <f t="shared" si="8"/>
        <v>7.4493150684931511</v>
      </c>
      <c r="B112" s="18">
        <v>108</v>
      </c>
      <c r="C112" s="12">
        <v>2354</v>
      </c>
      <c r="D112" s="12">
        <v>6.2202864781535097E-2</v>
      </c>
      <c r="E112" s="12">
        <v>1.6495923483552E-3</v>
      </c>
      <c r="F112" s="92">
        <f>$D112^Parameter!$D$325</f>
        <v>0.11459669738818308</v>
      </c>
      <c r="G112" s="92">
        <f>$E112^Parameter!$D$318</f>
        <v>9.9199886692167925E-3</v>
      </c>
      <c r="H112" s="92">
        <f>$D112^Parameter!$D$326</f>
        <v>0.10840474930350975</v>
      </c>
      <c r="I112" s="92">
        <f>$E112^Parameter!$D$319</f>
        <v>1.656231519648084E-2</v>
      </c>
      <c r="J112" s="92">
        <f>$D112^Parameter!$D$328</f>
        <v>0.12047127722890007</v>
      </c>
      <c r="K112" s="92">
        <f>$E112^Parameter!$D$321</f>
        <v>5.851912834955892E-2</v>
      </c>
      <c r="L112" s="92">
        <f>$D112^Parameter!$D$329</f>
        <v>0.21112215809354751</v>
      </c>
      <c r="M112" s="92">
        <f>$E112^Parameter!$D$322</f>
        <v>4.3302657541413839E-2</v>
      </c>
      <c r="N112" s="92">
        <f>$D112^Parameter!$D$330</f>
        <v>0.10543539108925837</v>
      </c>
      <c r="O112" s="92">
        <f>$E112^Parameter!$D$323</f>
        <v>7.7081588030623829E-2</v>
      </c>
      <c r="P112" s="92">
        <f>$D112^Parameter!$D$327</f>
        <v>7.1073464897419461E-2</v>
      </c>
      <c r="Q112" s="92">
        <f>$E112^Parameter!$D$320</f>
        <v>1.0308771570193694E-2</v>
      </c>
      <c r="R112" s="12">
        <f>$D112^EXP(Parameter!$D$96+Parameter!$D$103*(($B112/30.2*21)^(1)))</f>
        <v>4.2479424531909467E-4</v>
      </c>
      <c r="S112" s="12">
        <f>$E112^EXP(Parameter!$D$81+Parameter!$D$88*($B112/30.2*21)^(-2))</f>
        <v>1.9498468493033095E-2</v>
      </c>
      <c r="T112" s="12">
        <f>$D112^EXP(Parameter!$D$97+Parameter!$D$104*(($B112*21/30.2)^(1)))</f>
        <v>2.1179933884607729E-2</v>
      </c>
      <c r="U112" s="12">
        <f>$E112^EXP(Parameter!$D$82+Parameter!$D$89*($B112/30.2*21)^(-2))</f>
        <v>2.7466427735960655E-2</v>
      </c>
      <c r="V112" s="12">
        <f>$D112^EXP(Parameter!$D$99+Parameter!$D$106*(($B112*21/30.2)^(1)))</f>
        <v>8.5883376075922228E-3</v>
      </c>
      <c r="W112" s="12">
        <f>$E112^EXP(Parameter!$D$84+Parameter!$D$91*($B112/30.2*21)^(-2))</f>
        <v>8.2852127535487374E-2</v>
      </c>
      <c r="X112" s="12">
        <f>$D112^EXP(Parameter!$D$100+Parameter!$D$107*(($B112*21/30.2)^(1)))</f>
        <v>2.0414323482860976E-5</v>
      </c>
      <c r="Y112" s="12">
        <f>$E112^EXP(Parameter!$D$85+Parameter!$D$92*($B112/30.2*21)^(-2))</f>
        <v>6.0487845292246989E-2</v>
      </c>
      <c r="Z112" s="12">
        <f>$D112^EXP(Parameter!$D$101+Parameter!$D$108*(($B112*21/30.2)^(1)))</f>
        <v>9.5287001658590326E-7</v>
      </c>
      <c r="AA112" s="12">
        <f>$E112^EXP(Parameter!$D$86+Parameter!$D$93*($B112/30.2*21)^(-2))</f>
        <v>7.7833748134250119E-2</v>
      </c>
      <c r="AB112" s="12">
        <f>$D112^EXP(Parameter!$D$98+Parameter!$D$105*(($B112*21/30.2)^(1)))</f>
        <v>3.7222641361793311E-3</v>
      </c>
      <c r="AC112" s="12">
        <f>$E112^EXP(Parameter!$D$83+Parameter!$D$90*($B112/30.2*21)^(-2))</f>
        <v>1.1245608315718504E-2</v>
      </c>
      <c r="AD112" s="87">
        <f>$D112^EXP(Parameter!$D$133+Parameter!$D$140*(($B112*21/30.2)^(-0.5))+Parameter!$D$147*((LN($B112*21/30.2))))</f>
        <v>2.3490962092796095E-4</v>
      </c>
      <c r="AE112" s="12">
        <f>$E112^EXP(Parameter!$D$111+Parameter!$D$118*(($B112*21/30.2)^(-1))+Parameter!$D$125*(($B112*21/30.2)^(-0.5)))</f>
        <v>0.1020607854088587</v>
      </c>
      <c r="AF112" s="12">
        <f>$D112^EXP(Parameter!$D$134+Parameter!$D$141*(($B112*21/30.2)^(-0.5))+Parameter!$D$148*((LN($B112*21/30.2))))</f>
        <v>1.3459656421232605E-2</v>
      </c>
      <c r="AG112" s="12">
        <f>$E112^EXP(Parameter!$D$112+Parameter!$D$119*(($B112*21/30.2)^(-1))+Parameter!$D$126*(($B112*21/30.2)^(-0.5)))</f>
        <v>3.0037217486609882E-2</v>
      </c>
      <c r="AH112" s="12">
        <f>$D112^EXP(Parameter!$D$136+Parameter!$D$143*(($B112*21/30.2)^(-0.5))+Parameter!$D$150*((LN($B112*21/30.2))))</f>
        <v>7.0303784210118826E-4</v>
      </c>
      <c r="AI112" s="12">
        <f>$E112^EXP(Parameter!$D$114+Parameter!$D$121*(($B112*21/30.2)^(-1))+Parameter!$D$128*(($B112*21/30.2)^(-0.5)))</f>
        <v>2.584489728303043E-3</v>
      </c>
      <c r="AJ112" s="12">
        <f>$D112^EXP(Parameter!$D$137+Parameter!$D$144*(($B112*21/30.2)^(-0.5))+Parameter!$D$151*((LN($B112*21/30.2))))</f>
        <v>2.2890082244338738E-4</v>
      </c>
      <c r="AK112" s="12">
        <f>$E112^EXP(Parameter!$D$115+Parameter!$D$122*(($B112*21/30.2)^(-1))+Parameter!$D$129*(($B112*21/30.2)^(-0.5)))</f>
        <v>2.616817746477286E-2</v>
      </c>
      <c r="AL112" s="12">
        <f>$D112^EXP(Parameter!$D$138+Parameter!$D$145*(($B112*21/30.2)^(-0.5))+Parameter!$D$152*((LN($B112*21/30.2))))</f>
        <v>1.3663900247221682E-11</v>
      </c>
      <c r="AM112" s="12">
        <f>$E112^EXP(Parameter!$D$116+Parameter!$D$123*(($B112*21/30.2)^(-1))+Parameter!$D$130*(($B112*21/30.2)^(-0.5)))</f>
        <v>5.5352911323254452E-4</v>
      </c>
      <c r="AN112" s="12">
        <f>$D112^EXP(Parameter!$D$135+Parameter!$D$142*(($B112*21/30.2)^(-0.5))+Parameter!$D$149*((LN($B112*21/30.2))))</f>
        <v>3.0187098234572291E-3</v>
      </c>
      <c r="AO112" s="12">
        <f>$E112^EXP(Parameter!$D$113+Parameter!$D$120*(($B112*21/30.2)^(-1))+Parameter!$D$127*(($B112*21/30.2)^(-0.5)))</f>
        <v>2.3330831098756961E-7</v>
      </c>
      <c r="AP112" s="87">
        <f>$D112^EXP(Parameter!$D$304+Parameter!$D$310*((LN($B112*21/30.2))))</f>
        <v>7.8682252030154873E-2</v>
      </c>
      <c r="AQ112" s="88">
        <f>$E112^EXP(Parameter!$D$290+Parameter!$D$296*((LN($B112*21/30.2))))</f>
        <v>2.85106841106504E-2</v>
      </c>
      <c r="AR112" s="12">
        <f>$D112^EXP(Parameter!$D$305+Parameter!$D$311*((LN($B112*21/30.2))))</f>
        <v>8.5157675562583315E-2</v>
      </c>
      <c r="AS112" s="88">
        <f>$E112^EXP(Parameter!$D$291+Parameter!$D$297*((LN($B112*21/30.2))))</f>
        <v>3.0797093917655748E-2</v>
      </c>
      <c r="AT112" s="12">
        <f>$D112^EXP(Parameter!$D$305+Parameter!$D$307-Parameter!$D$306+(Parameter!$D$311+Parameter!$D$313-Parameter!$D$312)*((LN($B112*21/30.2))))</f>
        <v>8.2901006131331598E-2</v>
      </c>
      <c r="AU112" s="88">
        <f>$E112^EXP(Parameter!$D$291+Parameter!$D$293-Parameter!$D$292+(Parameter!$D$297+Parameter!$D$299-Parameter!$D$298)*((LN($B112*21/30.2))))</f>
        <v>5.4677868969337309E-2</v>
      </c>
      <c r="AV112" s="12">
        <f>$D112^EXP(Parameter!$D$308+Parameter!$D$314*((LN($B112*21/30.2))))</f>
        <v>0.12188438205179834</v>
      </c>
      <c r="AW112" s="88">
        <f>$E112^EXP(Parameter!$D$294+Parameter!$D$300*((LN($B112*21/30.2))))</f>
        <v>4.4736045517243916E-2</v>
      </c>
      <c r="AX112" s="12">
        <f>$D112^EXP(Parameter!$D$305+Parameter!$D$309-Parameter!$D$306+(Parameter!$D$311+Parameter!$D$315-Parameter!$D$312)*((LN($B112*21/30.2))))</f>
        <v>5.7832514197981501E-2</v>
      </c>
      <c r="AY112" s="88">
        <f>$E112^EXP(Parameter!$D$291+Parameter!$D$295-Parameter!$D$292+(Parameter!$D$297+Parameter!$D$301-Parameter!$D$298)*((LN($B112*21/30.2))))</f>
        <v>7.7533270445002654E-3</v>
      </c>
      <c r="AZ112" s="12">
        <f>$D112^EXP(Parameter!D$305-Parameter!D$306+(Parameter!D$311-Parameter!D$312)*((LN($B112*21/30.2))))</f>
        <v>4.1371972105063402E-2</v>
      </c>
      <c r="BA112" s="88">
        <f>$E112^EXP(Parameter!$D$291-Parameter!$D$292+(Parameter!$D$297-Parameter!$D$298)*((LN($B112*21/30.2))))</f>
        <v>4.7858747720587507E-4</v>
      </c>
      <c r="BB112" s="89">
        <f>$D112^EXP(Parameter!$D$231+Parameter!$D$238)</f>
        <v>0.12128636896707186</v>
      </c>
      <c r="BC112" s="90">
        <f>$E112^EXP(Parameter!$D$216+Parameter!$D$223)</f>
        <v>1.7092435384524752E-2</v>
      </c>
      <c r="BD112" s="91">
        <f>$D112^EXP(Parameter!$D$232+Parameter!$D$239)</f>
        <v>9.9662691962149427E-2</v>
      </c>
      <c r="BE112" s="90">
        <f>$E112^EXP(Parameter!$D$217+Parameter!$D$224)</f>
        <v>2.2249831747806335E-2</v>
      </c>
      <c r="BF112" s="91">
        <f>$D112^EXP(Parameter!$D$234+Parameter!$D$241)</f>
        <v>0.1137391336090874</v>
      </c>
      <c r="BG112" s="91">
        <f>$E112^EXP(Parameter!$D$219+Parameter!$D$226)</f>
        <v>6.6992550229114878E-2</v>
      </c>
      <c r="BH112" s="91">
        <f>$D112^EXP(Parameter!$D$235+Parameter!$D$242)</f>
        <v>0.18772074659461621</v>
      </c>
      <c r="BI112" s="91">
        <f>$E112^EXP(Parameter!$D$220+Parameter!$D$227)</f>
        <v>4.8335555835996302E-2</v>
      </c>
      <c r="BJ112" s="91">
        <f>$D112^EXP(Parameter!$D$236+Parameter!$D$243)</f>
        <v>9.5126524622267464E-2</v>
      </c>
      <c r="BK112" s="91">
        <f>$E112^EXP(Parameter!$D$221+Parameter!$D$228)</f>
        <v>6.4664395667667504E-2</v>
      </c>
      <c r="BL112" s="91">
        <f>$D112^EXP(Parameter!$D$233+Parameter!$D$240)</f>
        <v>5.7485697758601087E-2</v>
      </c>
      <c r="BM112" s="91">
        <f>$E112^EXP(Parameter!$D$218+Parameter!$D$225)</f>
        <v>9.4924673480283276E-3</v>
      </c>
      <c r="BN112" s="90">
        <f>$D112^EXP(Parameter!$D$268+Parameter!$D$275)</f>
        <v>0.14995395531099956</v>
      </c>
      <c r="BO112" s="91">
        <f>$E112^EXP(Parameter!$D$246+Parameter!$D$253)</f>
        <v>7.8874841762671313E-3</v>
      </c>
      <c r="BP112" s="91">
        <f>$D112^EXP(Parameter!$D$269+Parameter!$D$276)</f>
        <v>0.11152564776144423</v>
      </c>
      <c r="BQ112" s="91">
        <f>$E112^EXP(Parameter!$D$247+Parameter!$D$254)</f>
        <v>1.5355159309776984E-2</v>
      </c>
      <c r="BR112" s="91">
        <f>$D112^EXP(Parameter!$D$271+Parameter!$D$278)</f>
        <v>0.20238286307666697</v>
      </c>
      <c r="BS112" s="91">
        <f>$E112^EXP(Parameter!$D$249+Parameter!$D$256)</f>
        <v>7.8015335121965054E-2</v>
      </c>
      <c r="BT112" s="91">
        <f>$D112^EXP(Parameter!$D$272+Parameter!$D$279)</f>
        <v>0.29932397942523153</v>
      </c>
      <c r="BU112" s="91">
        <f>$E112^EXP(Parameter!$D$250+Parameter!$D$257)</f>
        <v>3.3073402127231914E-2</v>
      </c>
      <c r="BV112" s="91">
        <f>$D112^EXP(Parameter!$D$273+Parameter!$D$280)</f>
        <v>0.25421557564318181</v>
      </c>
      <c r="BW112" s="91">
        <f>$E112^EXP(Parameter!$D$251+Parameter!$D$258)</f>
        <v>8.2262447284999915E-2</v>
      </c>
      <c r="BX112" s="91">
        <f>$D112^EXP(Parameter!$D$270+Parameter!$D$277)</f>
        <v>0.1010470007683511</v>
      </c>
      <c r="BY112" s="91">
        <f>$E112^EXP(Parameter!$D$248+Parameter!$D$255)</f>
        <v>1.7798681897842422E-2</v>
      </c>
      <c r="BZ112" s="90">
        <f>$D112^EXP(Parameter!$D$208)</f>
        <v>0.11522786007650039</v>
      </c>
      <c r="CA112" s="90">
        <f>$E112^EXP(Parameter!$D$200)</f>
        <v>1.3347569203031609E-2</v>
      </c>
      <c r="CB112" s="90">
        <f>$D112^EXP(Parameter!$D$209)</f>
        <v>0.10058436582663852</v>
      </c>
      <c r="CC112" s="90">
        <f>$E112^EXP(Parameter!$D$201)</f>
        <v>1.9506065407971909E-2</v>
      </c>
      <c r="CD112" s="90">
        <f>$D112^EXP(Parameter!$D$211)</f>
        <v>0.10693055763853031</v>
      </c>
      <c r="CE112" s="90">
        <f>$E112^EXP(Parameter!$D$203)</f>
        <v>5.5709614511303261E-2</v>
      </c>
      <c r="CF112" s="90">
        <f>$D112^EXP(Parameter!$D$212)</f>
        <v>0.18740683306509087</v>
      </c>
      <c r="CG112" s="90">
        <f>$E112^EXP(Parameter!$D$204)</f>
        <v>4.3391102073627098E-2</v>
      </c>
      <c r="CH112" s="91">
        <f>$D112^EXP(Parameter!$D$213)</f>
        <v>9.224287761094728E-2</v>
      </c>
      <c r="CI112" s="90">
        <f>$E112^EXP(Parameter!$D$205)</f>
        <v>6.5019184132700122E-2</v>
      </c>
      <c r="CJ112" s="91">
        <f>$D112^EXP(Parameter!$D$210)</f>
        <v>6.1171832996530937E-2</v>
      </c>
      <c r="CK112" s="90">
        <f>$E112^EXP(Parameter!$D$202)</f>
        <v>1.1496614073041369E-2</v>
      </c>
      <c r="CL112" s="12">
        <f>$D112^EXP(Parameter!$D$170+Parameter!$D$177*(LN($B112/30.2*21)))</f>
        <v>7.9291133862487095E-2</v>
      </c>
      <c r="CM112" s="12">
        <f>$D112^EXP(Parameter!$D$155+Parameter!$D$162*(LN($B112/30.2*21)))</f>
        <v>0.37467725696144294</v>
      </c>
      <c r="CN112" s="12">
        <f>$D112^EXP(Parameter!$D$171+Parameter!$D$178*(LN($B112/30.2*21)))</f>
        <v>8.0599352718268721E-2</v>
      </c>
      <c r="CO112" s="12">
        <f>$D112^EXP(Parameter!$D$156+Parameter!$D$163*(LN($B112/30.2*21)))</f>
        <v>0.33689932376168169</v>
      </c>
      <c r="CP112" s="12">
        <f>$D112^EXP(Parameter!$D$173+Parameter!$D$180*(LN($B112/30.2*21)))</f>
        <v>7.5051347984253877E-2</v>
      </c>
      <c r="CQ112" s="12">
        <f>$D112^EXP(Parameter!$D$158+Parameter!$D$165*(LN($B112/30.2*21)))</f>
        <v>0.36372877441051782</v>
      </c>
      <c r="CR112" s="12">
        <f>$D112^EXP(Parameter!$D$174+Parameter!$D$181*(LN($B112/30.2*21)))</f>
        <v>8.7000129756580558E-2</v>
      </c>
      <c r="CS112" s="12">
        <f>$D112^EXP(Parameter!$D$159+Parameter!$D$166*(LN($B112/30.2*21)))</f>
        <v>0.3955105001460561</v>
      </c>
      <c r="CT112" s="12">
        <f>$D112^EXP(Parameter!$D$175+Parameter!$D$182*(LN($B112/30.2*21)))</f>
        <v>2.9682238992910972E-2</v>
      </c>
      <c r="CU112" s="12">
        <f>$D112^EXP(Parameter!$D$160+Parameter!$D$167*(LN($B112/30.2*21)))</f>
        <v>0.1804491025261383</v>
      </c>
      <c r="CV112" s="12">
        <f>$D112^EXP(Parameter!$D$172+Parameter!$D$179*(LN($B112/30.2*21)))</f>
        <v>3.0391510551289889E-2</v>
      </c>
      <c r="CW112" s="41">
        <f>$D112^EXP(Parameter!$D$157+Parameter!$D$164*(LN($B112/30.2*21)))</f>
        <v>1.6436474206179493E-2</v>
      </c>
      <c r="CX112" s="12">
        <f t="shared" si="9"/>
        <v>4.2479424531909467E-4</v>
      </c>
      <c r="CY112" s="85">
        <v>2.3795840717001599E-2</v>
      </c>
      <c r="CZ112" s="12">
        <f t="shared" si="10"/>
        <v>2.1179933884607729E-2</v>
      </c>
      <c r="DA112" s="85">
        <v>3.7975423622321598E-2</v>
      </c>
      <c r="DB112" s="12">
        <f t="shared" si="11"/>
        <v>8.5883376075922228E-3</v>
      </c>
      <c r="DC112" s="41">
        <v>9.1026494417936407E-3</v>
      </c>
      <c r="DD112" s="12">
        <f t="shared" si="12"/>
        <v>2.0414323482860976E-5</v>
      </c>
      <c r="DE112" s="85">
        <v>1.7348451184158099E-2</v>
      </c>
      <c r="DF112" s="12">
        <f t="shared" si="13"/>
        <v>9.5287001658590326E-7</v>
      </c>
      <c r="DG112" s="41">
        <v>1.6435312788845699E-3</v>
      </c>
      <c r="DH112" s="12">
        <f t="shared" si="14"/>
        <v>3.7222641361793311E-3</v>
      </c>
      <c r="DI112" s="41">
        <v>1.6434071100346001E-3</v>
      </c>
      <c r="DJ112" s="46">
        <v>107</v>
      </c>
      <c r="DK112" s="44">
        <v>1.05816024890704E-3</v>
      </c>
      <c r="DL112" s="44">
        <v>2.6550775117414301E-3</v>
      </c>
      <c r="DM112" s="44">
        <v>5.1626625537068999E-3</v>
      </c>
      <c r="DN112" s="44">
        <v>3.9669657900186497E-3</v>
      </c>
      <c r="DO112" s="44">
        <v>1.2743643744026501E-2</v>
      </c>
      <c r="DP112" s="44">
        <v>1.0416851568161901E-2</v>
      </c>
      <c r="DQ112" s="44">
        <v>1.4022538413753401E-2</v>
      </c>
      <c r="DR112" s="45">
        <v>6.4142985584909606E-2</v>
      </c>
      <c r="DS112" s="45">
        <v>9.6976868441069897E-2</v>
      </c>
      <c r="DT112" s="45">
        <v>8.8400544236369602E-2</v>
      </c>
      <c r="DU112" s="45">
        <v>6.68033132481088E-2</v>
      </c>
      <c r="DV112" s="45">
        <v>9.3251476759383195E-2</v>
      </c>
      <c r="DW112" s="45">
        <v>0.14116264725619701</v>
      </c>
      <c r="DX112" s="45">
        <v>7.7221905613750003E-2</v>
      </c>
    </row>
    <row r="113" spans="1:128">
      <c r="A113" s="43">
        <f t="shared" si="8"/>
        <v>7.5095890410958903</v>
      </c>
      <c r="B113" s="18">
        <v>109</v>
      </c>
      <c r="C113" s="12">
        <v>2376</v>
      </c>
      <c r="D113" s="12">
        <v>6.1263561366969199E-2</v>
      </c>
      <c r="E113" s="12">
        <v>1.59652961569379E-3</v>
      </c>
      <c r="F113" s="92">
        <f>$D113^Parameter!$D$325</f>
        <v>0.11324466382029474</v>
      </c>
      <c r="G113" s="92">
        <f>$E113^Parameter!$D$318</f>
        <v>9.6891889446251173E-3</v>
      </c>
      <c r="H113" s="92">
        <f>$D113^Parameter!$D$326</f>
        <v>0.10709317434198137</v>
      </c>
      <c r="I113" s="92">
        <f>$E113^Parameter!$D$319</f>
        <v>1.6219343316015246E-2</v>
      </c>
      <c r="J113" s="92">
        <f>$D113^Parameter!$D$328</f>
        <v>0.11908254468494685</v>
      </c>
      <c r="K113" s="92">
        <f>$E113^Parameter!$D$321</f>
        <v>5.7677629340578268E-2</v>
      </c>
      <c r="L113" s="92">
        <f>$D113^Parameter!$D$329</f>
        <v>0.20933085830504677</v>
      </c>
      <c r="M113" s="92">
        <f>$E113^Parameter!$D$322</f>
        <v>4.2614433529680931E-2</v>
      </c>
      <c r="N113" s="92">
        <f>$D113^Parameter!$D$330</f>
        <v>0.10414389445205122</v>
      </c>
      <c r="O113" s="92">
        <f>$E113^Parameter!$D$323</f>
        <v>7.6080050403582844E-2</v>
      </c>
      <c r="P113" s="92">
        <f>$D113^Parameter!$D$327</f>
        <v>7.0051353681611861E-2</v>
      </c>
      <c r="Q113" s="92">
        <f>$E113^Parameter!$D$320</f>
        <v>1.0070901843094992E-2</v>
      </c>
      <c r="R113" s="12">
        <f>$D113^EXP(Parameter!$D$96+Parameter!$D$103*(($B113/30.2*21)^(1)))</f>
        <v>3.6494450147927989E-4</v>
      </c>
      <c r="S113" s="12">
        <f>$E113^EXP(Parameter!$D$81+Parameter!$D$88*($B113/30.2*21)^(-2))</f>
        <v>1.9110740884471723E-2</v>
      </c>
      <c r="T113" s="12">
        <f>$D113^EXP(Parameter!$D$97+Parameter!$D$104*(($B113*21/30.2)^(1)))</f>
        <v>2.0293795298099913E-2</v>
      </c>
      <c r="U113" s="12">
        <f>$E113^EXP(Parameter!$D$82+Parameter!$D$89*($B113/30.2*21)^(-2))</f>
        <v>2.696727877095071E-2</v>
      </c>
      <c r="V113" s="12">
        <f>$D113^EXP(Parameter!$D$99+Parameter!$D$106*(($B113*21/30.2)^(1)))</f>
        <v>8.0386433416826941E-3</v>
      </c>
      <c r="W113" s="12">
        <f>$E113^EXP(Parameter!$D$84+Parameter!$D$91*($B113/30.2*21)^(-2))</f>
        <v>8.1806253650983707E-2</v>
      </c>
      <c r="X113" s="12">
        <f>$D113^EXP(Parameter!$D$100+Parameter!$D$107*(($B113*21/30.2)^(1)))</f>
        <v>1.530495073531766E-5</v>
      </c>
      <c r="Y113" s="12">
        <f>$E113^EXP(Parameter!$D$85+Parameter!$D$92*($B113/30.2*21)^(-2))</f>
        <v>5.9628375449911543E-2</v>
      </c>
      <c r="Z113" s="12">
        <f>$D113^EXP(Parameter!$D$101+Parameter!$D$108*(($B113*21/30.2)^(1)))</f>
        <v>6.7146128742740659E-7</v>
      </c>
      <c r="AA113" s="12">
        <f>$E113^EXP(Parameter!$D$86+Parameter!$D$93*($B113/30.2*21)^(-2))</f>
        <v>7.6825931582738677E-2</v>
      </c>
      <c r="AB113" s="12">
        <f>$D113^EXP(Parameter!$D$98+Parameter!$D$105*(($B113*21/30.2)^(1)))</f>
        <v>3.4573586786300877E-3</v>
      </c>
      <c r="AC113" s="12">
        <f>$E113^EXP(Parameter!$D$83+Parameter!$D$90*($B113/30.2*21)^(-2))</f>
        <v>1.0990936584937947E-2</v>
      </c>
      <c r="AD113" s="87">
        <f>$D113^EXP(Parameter!$D$133+Parameter!$D$140*(($B113*21/30.2)^(-0.5))+Parameter!$D$147*((LN($B113*21/30.2))))</f>
        <v>2.075662578972593E-4</v>
      </c>
      <c r="AE113" s="12">
        <f>$E113^EXP(Parameter!$D$111+Parameter!$D$118*(($B113*21/30.2)^(-1))+Parameter!$D$125*(($B113*21/30.2)^(-0.5)))</f>
        <v>0.1012663546824476</v>
      </c>
      <c r="AF113" s="12">
        <f>$D113^EXP(Parameter!$D$134+Parameter!$D$141*(($B113*21/30.2)^(-0.5))+Parameter!$D$148*((LN($B113*21/30.2))))</f>
        <v>1.2925597406802575E-2</v>
      </c>
      <c r="AG113" s="12">
        <f>$E113^EXP(Parameter!$D$112+Parameter!$D$119*(($B113*21/30.2)^(-1))+Parameter!$D$126*(($B113*21/30.2)^(-0.5)))</f>
        <v>2.9520632404947948E-2</v>
      </c>
      <c r="AH113" s="12">
        <f>$D113^EXP(Parameter!$D$136+Parameter!$D$143*(($B113*21/30.2)^(-0.5))+Parameter!$D$150*((LN($B113*21/30.2))))</f>
        <v>6.3586166748083573E-4</v>
      </c>
      <c r="AI113" s="12">
        <f>$E113^EXP(Parameter!$D$114+Parameter!$D$121*(($B113*21/30.2)^(-1))+Parameter!$D$128*(($B113*21/30.2)^(-0.5)))</f>
        <v>2.4710238917812735E-3</v>
      </c>
      <c r="AJ113" s="12">
        <f>$D113^EXP(Parameter!$D$137+Parameter!$D$144*(($B113*21/30.2)^(-0.5))+Parameter!$D$151*((LN($B113*21/30.2))))</f>
        <v>1.9937970928958344E-4</v>
      </c>
      <c r="AK113" s="12">
        <f>$E113^EXP(Parameter!$D$115+Parameter!$D$122*(($B113*21/30.2)^(-1))+Parameter!$D$129*(($B113*21/30.2)^(-0.5)))</f>
        <v>2.5634764567132869E-2</v>
      </c>
      <c r="AL113" s="12">
        <f>$D113^EXP(Parameter!$D$138+Parameter!$D$145*(($B113*21/30.2)^(-0.5))+Parameter!$D$152*((LN($B113*21/30.2))))</f>
        <v>8.0884855781940774E-12</v>
      </c>
      <c r="AM113" s="12">
        <f>$E113^EXP(Parameter!$D$116+Parameter!$D$123*(($B113*21/30.2)^(-1))+Parameter!$D$130*(($B113*21/30.2)^(-0.5)))</f>
        <v>5.2258943788093253E-4</v>
      </c>
      <c r="AN113" s="12">
        <f>$D113^EXP(Parameter!$D$135+Parameter!$D$142*(($B113*21/30.2)^(-0.5))+Parameter!$D$149*((LN($B113*21/30.2))))</f>
        <v>2.8521176092196421E-3</v>
      </c>
      <c r="AO113" s="12">
        <f>$E113^EXP(Parameter!$D$113+Parameter!$D$120*(($B113*21/30.2)^(-1))+Parameter!$D$127*(($B113*21/30.2)^(-0.5)))</f>
        <v>2.0580714846959302E-7</v>
      </c>
      <c r="AP113" s="87">
        <f>$D113^EXP(Parameter!$D$304+Parameter!$D$310*((LN($B113*21/30.2))))</f>
        <v>7.7361701960495757E-2</v>
      </c>
      <c r="AQ113" s="88">
        <f>$E113^EXP(Parameter!$D$290+Parameter!$D$296*((LN($B113*21/30.2))))</f>
        <v>2.8129819298642372E-2</v>
      </c>
      <c r="AR113" s="12">
        <f>$D113^EXP(Parameter!$D$305+Parameter!$D$311*((LN($B113*21/30.2))))</f>
        <v>8.3923041966493847E-2</v>
      </c>
      <c r="AS113" s="88">
        <f>$E113^EXP(Parameter!$D$291+Parameter!$D$297*((LN($B113*21/30.2))))</f>
        <v>3.0306892184451508E-2</v>
      </c>
      <c r="AT113" s="12">
        <f>$D113^EXP(Parameter!$D$305+Parameter!$D$307-Parameter!$D$306+(Parameter!$D$311+Parameter!$D$313-Parameter!$D$312)*((LN($B113*21/30.2))))</f>
        <v>8.1615351939334266E-2</v>
      </c>
      <c r="AU113" s="88">
        <f>$E113^EXP(Parameter!$D$291+Parameter!$D$293-Parameter!$D$292+(Parameter!$D$297+Parameter!$D$299-Parameter!$D$298)*((LN($B113*21/30.2))))</f>
        <v>5.3826261781683413E-2</v>
      </c>
      <c r="AV113" s="12">
        <f>$D113^EXP(Parameter!$D$308+Parameter!$D$314*((LN($B113*21/30.2))))</f>
        <v>0.12004753388972343</v>
      </c>
      <c r="AW113" s="88">
        <f>$E113^EXP(Parameter!$D$294+Parameter!$D$300*((LN($B113*21/30.2))))</f>
        <v>4.4043179865186716E-2</v>
      </c>
      <c r="AX113" s="12">
        <f>$D113^EXP(Parameter!$D$305+Parameter!$D$309-Parameter!$D$306+(Parameter!$D$311+Parameter!$D$315-Parameter!$D$312)*((LN($B113*21/30.2))))</f>
        <v>5.6714569070652386E-2</v>
      </c>
      <c r="AY113" s="88">
        <f>$E113^EXP(Parameter!$D$291+Parameter!$D$295-Parameter!$D$292+(Parameter!$D$297+Parameter!$D$301-Parameter!$D$298)*((LN($B113*21/30.2))))</f>
        <v>7.4465666932768551E-3</v>
      </c>
      <c r="AZ113" s="12">
        <f>$D113^EXP(Parameter!D$305-Parameter!D$306+(Parameter!D$311-Parameter!D$312)*((LN($B113*21/30.2))))</f>
        <v>4.0525042595113601E-2</v>
      </c>
      <c r="BA113" s="88">
        <f>$E113^EXP(Parameter!$D$291-Parameter!$D$292+(Parameter!$D$297-Parameter!$D$298)*((LN($B113*21/30.2))))</f>
        <v>4.5133777083878192E-4</v>
      </c>
      <c r="BB113" s="89">
        <f>$D113^EXP(Parameter!$D$231+Parameter!$D$238)</f>
        <v>0.11989266946367434</v>
      </c>
      <c r="BC113" s="90">
        <f>$E113^EXP(Parameter!$D$216+Parameter!$D$223)</f>
        <v>1.6741177130986152E-2</v>
      </c>
      <c r="BD113" s="91">
        <f>$D113^EXP(Parameter!$D$232+Parameter!$D$239)</f>
        <v>9.8411543514618269E-2</v>
      </c>
      <c r="BE113" s="90">
        <f>$E113^EXP(Parameter!$D$217+Parameter!$D$224)</f>
        <v>2.1821931225364917E-2</v>
      </c>
      <c r="BF113" s="91">
        <f>$D113^EXP(Parameter!$D$234+Parameter!$D$241)</f>
        <v>0.11239259249195072</v>
      </c>
      <c r="BG113" s="91">
        <f>$E113^EXP(Parameter!$D$219+Parameter!$D$226)</f>
        <v>6.607478436776397E-2</v>
      </c>
      <c r="BH113" s="91">
        <f>$D113^EXP(Parameter!$D$235+Parameter!$D$242)</f>
        <v>0.18600824160352292</v>
      </c>
      <c r="BI113" s="91">
        <f>$E113^EXP(Parameter!$D$220+Parameter!$D$227)</f>
        <v>4.7594039266450519E-2</v>
      </c>
      <c r="BJ113" s="91">
        <f>$D113^EXP(Parameter!$D$236+Parameter!$D$243)</f>
        <v>9.3908353085858931E-2</v>
      </c>
      <c r="BK113" s="91">
        <f>$E113^EXP(Parameter!$D$221+Parameter!$D$228)</f>
        <v>6.3767013704126838E-2</v>
      </c>
      <c r="BL113" s="91">
        <f>$D113^EXP(Parameter!$D$233+Parameter!$D$240)</f>
        <v>5.6593169476321981E-2</v>
      </c>
      <c r="BM113" s="91">
        <f>$E113^EXP(Parameter!$D$218+Parameter!$D$225)</f>
        <v>9.2695303426343564E-3</v>
      </c>
      <c r="BN113" s="90">
        <f>$D113^EXP(Parameter!$D$268+Parameter!$D$275)</f>
        <v>0.14840324093982865</v>
      </c>
      <c r="BO113" s="91">
        <f>$E113^EXP(Parameter!$D$246+Parameter!$D$253)</f>
        <v>7.6949647215421016E-3</v>
      </c>
      <c r="BP113" s="91">
        <f>$D113^EXP(Parameter!$D$269+Parameter!$D$276)</f>
        <v>0.11019344670167469</v>
      </c>
      <c r="BQ113" s="91">
        <f>$E113^EXP(Parameter!$D$247+Parameter!$D$254)</f>
        <v>1.5031379159924812E-2</v>
      </c>
      <c r="BR113" s="91">
        <f>$D113^EXP(Parameter!$D$271+Parameter!$D$278)</f>
        <v>0.20061924274336976</v>
      </c>
      <c r="BS113" s="91">
        <f>$E113^EXP(Parameter!$D$249+Parameter!$D$256)</f>
        <v>7.7006396610616132E-2</v>
      </c>
      <c r="BT113" s="91">
        <f>$D113^EXP(Parameter!$D$272+Parameter!$D$279)</f>
        <v>0.29735245975868685</v>
      </c>
      <c r="BU113" s="91">
        <f>$E113^EXP(Parameter!$D$250+Parameter!$D$257)</f>
        <v>3.2503027155556578E-2</v>
      </c>
      <c r="BV113" s="91">
        <f>$D113^EXP(Parameter!$D$273+Parameter!$D$280)</f>
        <v>0.25231527171871637</v>
      </c>
      <c r="BW113" s="91">
        <f>$E113^EXP(Parameter!$D$251+Parameter!$D$258)</f>
        <v>8.1220550313252066E-2</v>
      </c>
      <c r="BX113" s="91">
        <f>$D113^EXP(Parameter!$D$270+Parameter!$D$277)</f>
        <v>9.9786014769868037E-2</v>
      </c>
      <c r="BY113" s="91">
        <f>$E113^EXP(Parameter!$D$248+Parameter!$D$255)</f>
        <v>1.7436512127285579E-2</v>
      </c>
      <c r="BZ113" s="90">
        <f>$D113^EXP(Parameter!$D$208)</f>
        <v>0.11387180642392743</v>
      </c>
      <c r="CA113" s="90">
        <f>$E113^EXP(Parameter!$D$200)</f>
        <v>1.305678213434582E-2</v>
      </c>
      <c r="CB113" s="90">
        <f>$D113^EXP(Parameter!$D$209)</f>
        <v>9.9326655982625398E-2</v>
      </c>
      <c r="CC113" s="90">
        <f>$E113^EXP(Parameter!$D$201)</f>
        <v>1.9118088016532021E-2</v>
      </c>
      <c r="CD113" s="90">
        <f>$D113^EXP(Parameter!$D$211)</f>
        <v>0.10562889483654553</v>
      </c>
      <c r="CE113" s="90">
        <f>$E113^EXP(Parameter!$D$203)</f>
        <v>5.4894731809809437E-2</v>
      </c>
      <c r="CF113" s="90">
        <f>$D113^EXP(Parameter!$D$212)</f>
        <v>0.18569548912512404</v>
      </c>
      <c r="CG113" s="90">
        <f>$E113^EXP(Parameter!$D$204)</f>
        <v>4.2701916995148761E-2</v>
      </c>
      <c r="CH113" s="91">
        <f>$D113^EXP(Parameter!$D$213)</f>
        <v>9.1046277753497773E-2</v>
      </c>
      <c r="CI113" s="90">
        <f>$E113^EXP(Parameter!$D$205)</f>
        <v>6.4118668847448254E-2</v>
      </c>
      <c r="CJ113" s="91">
        <f>$D113^EXP(Parameter!$D$210)</f>
        <v>6.0242582200190992E-2</v>
      </c>
      <c r="CK113" s="90">
        <f>$E113^EXP(Parameter!$D$202)</f>
        <v>1.1237587647353164E-2</v>
      </c>
      <c r="CL113" s="12">
        <f>$D113^EXP(Parameter!$D$170+Parameter!$D$177*(LN($B113/30.2*21)))</f>
        <v>7.8056349526524127E-2</v>
      </c>
      <c r="CM113" s="12">
        <f>$D113^EXP(Parameter!$D$155+Parameter!$D$162*(LN($B113/30.2*21)))</f>
        <v>0.37352869964419472</v>
      </c>
      <c r="CN113" s="12">
        <f>$D113^EXP(Parameter!$D$171+Parameter!$D$178*(LN($B113/30.2*21)))</f>
        <v>7.9418967438775925E-2</v>
      </c>
      <c r="CO113" s="12">
        <f>$D113^EXP(Parameter!$D$156+Parameter!$D$163*(LN($B113/30.2*21)))</f>
        <v>0.33539697694821713</v>
      </c>
      <c r="CP113" s="12">
        <f>$D113^EXP(Parameter!$D$173+Parameter!$D$180*(LN($B113/30.2*21)))</f>
        <v>7.3871641855082645E-2</v>
      </c>
      <c r="CQ113" s="12">
        <f>$D113^EXP(Parameter!$D$158+Parameter!$D$165*(LN($B113/30.2*21)))</f>
        <v>0.36190210537167727</v>
      </c>
      <c r="CR113" s="12">
        <f>$D113^EXP(Parameter!$D$174+Parameter!$D$181*(LN($B113/30.2*21)))</f>
        <v>8.547733769562757E-2</v>
      </c>
      <c r="CS113" s="12">
        <f>$D113^EXP(Parameter!$D$159+Parameter!$D$166*(LN($B113/30.2*21)))</f>
        <v>0.39396910028986132</v>
      </c>
      <c r="CT113" s="12">
        <f>$D113^EXP(Parameter!$D$175+Parameter!$D$182*(LN($B113/30.2*21)))</f>
        <v>2.8931127481711158E-2</v>
      </c>
      <c r="CU113" s="12">
        <f>$D113^EXP(Parameter!$D$160+Parameter!$D$167*(LN($B113/30.2*21)))</f>
        <v>0.17824544453573193</v>
      </c>
      <c r="CV113" s="12">
        <f>$D113^EXP(Parameter!$D$172+Parameter!$D$179*(LN($B113/30.2*21)))</f>
        <v>2.9711234778873271E-2</v>
      </c>
      <c r="CW113" s="41">
        <f>$D113^EXP(Parameter!$D$157+Parameter!$D$164*(LN($B113/30.2*21)))</f>
        <v>1.589579561240494E-2</v>
      </c>
      <c r="CX113" s="12">
        <f t="shared" si="9"/>
        <v>3.6494450147927989E-4</v>
      </c>
      <c r="CY113" s="85">
        <v>2.3493954827613201E-2</v>
      </c>
      <c r="CZ113" s="12">
        <f t="shared" si="10"/>
        <v>2.0293795298099913E-2</v>
      </c>
      <c r="DA113" s="85">
        <v>3.7497441163054E-2</v>
      </c>
      <c r="DB113" s="12">
        <f t="shared" si="11"/>
        <v>8.0386433416826941E-3</v>
      </c>
      <c r="DC113" s="41">
        <v>8.6642849973252497E-3</v>
      </c>
      <c r="DD113" s="12">
        <f t="shared" si="12"/>
        <v>1.530495073531766E-5</v>
      </c>
      <c r="DE113" s="85">
        <v>1.6828043192024401E-2</v>
      </c>
      <c r="DF113" s="12">
        <f t="shared" si="13"/>
        <v>6.7146128742740659E-7</v>
      </c>
      <c r="DG113" s="41">
        <v>1.59122445833309E-3</v>
      </c>
      <c r="DH113" s="12">
        <f t="shared" si="14"/>
        <v>3.4573586786300877E-3</v>
      </c>
      <c r="DI113" s="41">
        <v>1.5911435689077501E-3</v>
      </c>
      <c r="DJ113" s="46">
        <v>108</v>
      </c>
      <c r="DK113" s="44">
        <v>1.01900569356983E-3</v>
      </c>
      <c r="DL113" s="44">
        <v>2.5652281033338199E-3</v>
      </c>
      <c r="DM113" s="44">
        <v>5.0004266701040301E-3</v>
      </c>
      <c r="DN113" s="44">
        <v>3.8384502244317399E-3</v>
      </c>
      <c r="DO113" s="44">
        <v>1.2387774405821299E-2</v>
      </c>
      <c r="DP113" s="44">
        <v>1.01175681345952E-2</v>
      </c>
      <c r="DQ113" s="44">
        <v>1.3636389991261599E-2</v>
      </c>
      <c r="DR113" s="45">
        <v>6.3192080901748202E-2</v>
      </c>
      <c r="DS113" s="45">
        <v>9.56730548593233E-2</v>
      </c>
      <c r="DT113" s="45">
        <v>8.7183817494971394E-2</v>
      </c>
      <c r="DU113" s="45">
        <v>6.5821709106555604E-2</v>
      </c>
      <c r="DV113" s="45">
        <v>9.1985085847325301E-2</v>
      </c>
      <c r="DW113" s="45">
        <v>0.13945726817331999</v>
      </c>
      <c r="DX113" s="45">
        <v>7.6123879709779504E-2</v>
      </c>
    </row>
    <row r="114" spans="1:128">
      <c r="A114" s="43">
        <f t="shared" si="8"/>
        <v>7.5698630136986305</v>
      </c>
      <c r="B114" s="18">
        <v>110</v>
      </c>
      <c r="C114" s="12">
        <v>2398</v>
      </c>
      <c r="D114" s="12">
        <v>6.0343843266559297E-2</v>
      </c>
      <c r="E114" s="12">
        <v>1.54549244209963E-3</v>
      </c>
      <c r="F114" s="92">
        <f>$D114^Parameter!$D$325</f>
        <v>0.11191639541555318</v>
      </c>
      <c r="G114" s="92">
        <f>$E114^Parameter!$D$318</f>
        <v>9.4651643130792395E-3</v>
      </c>
      <c r="H114" s="92">
        <f>$D114^Parameter!$D$326</f>
        <v>0.10580504429865271</v>
      </c>
      <c r="I114" s="92">
        <f>$E114^Parameter!$D$319</f>
        <v>1.5885570151382571E-2</v>
      </c>
      <c r="J114" s="92">
        <f>$D114^Parameter!$D$328</f>
        <v>0.11771784975159799</v>
      </c>
      <c r="K114" s="92">
        <f>$E114^Parameter!$D$321</f>
        <v>5.6853424667125375E-2</v>
      </c>
      <c r="L114" s="92">
        <f>$D114^Parameter!$D$329</f>
        <v>0.20756516132858868</v>
      </c>
      <c r="M114" s="92">
        <f>$E114^Parameter!$D$322</f>
        <v>4.1941385596423117E-2</v>
      </c>
      <c r="N114" s="92">
        <f>$D114^Parameter!$D$330</f>
        <v>0.10287567624422272</v>
      </c>
      <c r="O114" s="92">
        <f>$E114^Parameter!$D$323</f>
        <v>7.5097720415065572E-2</v>
      </c>
      <c r="P114" s="92">
        <f>$D114^Parameter!$D$327</f>
        <v>6.9049825327254885E-2</v>
      </c>
      <c r="Q114" s="92">
        <f>$E114^Parameter!$D$320</f>
        <v>9.8399695908868868E-3</v>
      </c>
      <c r="R114" s="12">
        <f>$D114^EXP(Parameter!$D$96+Parameter!$D$103*(($B114/30.2*21)^(1)))</f>
        <v>3.1275252191648731E-4</v>
      </c>
      <c r="S114" s="12">
        <f>$E114^EXP(Parameter!$D$81+Parameter!$D$88*($B114/30.2*21)^(-2))</f>
        <v>1.8733094818150439E-2</v>
      </c>
      <c r="T114" s="12">
        <f>$D114^EXP(Parameter!$D$97+Parameter!$D$104*(($B114*21/30.2)^(1)))</f>
        <v>1.9440235320309831E-2</v>
      </c>
      <c r="U114" s="12">
        <f>$E114^EXP(Parameter!$D$82+Parameter!$D$89*($B114/30.2*21)^(-2))</f>
        <v>2.6480262704678029E-2</v>
      </c>
      <c r="V114" s="12">
        <f>$D114^EXP(Parameter!$D$99+Parameter!$D$106*(($B114*21/30.2)^(1)))</f>
        <v>7.5194794012488474E-3</v>
      </c>
      <c r="W114" s="12">
        <f>$E114^EXP(Parameter!$D$84+Parameter!$D$91*($B114/30.2*21)^(-2))</f>
        <v>8.0780049038213619E-2</v>
      </c>
      <c r="X114" s="12">
        <f>$D114^EXP(Parameter!$D$100+Parameter!$D$107*(($B114*21/30.2)^(1)))</f>
        <v>1.1394525286538092E-5</v>
      </c>
      <c r="Y114" s="12">
        <f>$E114^EXP(Parameter!$D$85+Parameter!$D$92*($B114/30.2*21)^(-2))</f>
        <v>5.8786420829568073E-2</v>
      </c>
      <c r="Z114" s="12">
        <f>$D114^EXP(Parameter!$D$101+Parameter!$D$108*(($B114*21/30.2)^(1)))</f>
        <v>4.6941833049513365E-7</v>
      </c>
      <c r="AA114" s="12">
        <f>$E114^EXP(Parameter!$D$86+Parameter!$D$93*($B114/30.2*21)^(-2))</f>
        <v>7.5837401632474266E-2</v>
      </c>
      <c r="AB114" s="12">
        <f>$D114^EXP(Parameter!$D$98+Parameter!$D$105*(($B114*21/30.2)^(1)))</f>
        <v>3.2093126224667298E-3</v>
      </c>
      <c r="AC114" s="12">
        <f>$E114^EXP(Parameter!$D$83+Parameter!$D$90*($B114/30.2*21)^(-2))</f>
        <v>1.0743585000590009E-2</v>
      </c>
      <c r="AD114" s="87">
        <f>$D114^EXP(Parameter!$D$133+Parameter!$D$140*(($B114*21/30.2)^(-0.5))+Parameter!$D$147*((LN($B114*21/30.2))))</f>
        <v>1.8327654346376988E-4</v>
      </c>
      <c r="AE114" s="12">
        <f>$E114^EXP(Parameter!$D$111+Parameter!$D$118*(($B114*21/30.2)^(-1))+Parameter!$D$125*(($B114*21/30.2)^(-0.5)))</f>
        <v>0.10048376933218757</v>
      </c>
      <c r="AF114" s="12">
        <f>$D114^EXP(Parameter!$D$134+Parameter!$D$141*(($B114*21/30.2)^(-0.5))+Parameter!$D$148*((LN($B114*21/30.2))))</f>
        <v>1.2412995891658148E-2</v>
      </c>
      <c r="AG114" s="12">
        <f>$E114^EXP(Parameter!$D$112+Parameter!$D$119*(($B114*21/30.2)^(-1))+Parameter!$D$126*(($B114*21/30.2)^(-0.5)))</f>
        <v>2.9016147892180981E-2</v>
      </c>
      <c r="AH114" s="12">
        <f>$D114^EXP(Parameter!$D$136+Parameter!$D$143*(($B114*21/30.2)^(-0.5))+Parameter!$D$150*((LN($B114*21/30.2))))</f>
        <v>5.7483715240368182E-4</v>
      </c>
      <c r="AI114" s="12">
        <f>$E114^EXP(Parameter!$D$114+Parameter!$D$121*(($B114*21/30.2)^(-1))+Parameter!$D$128*(($B114*21/30.2)^(-0.5)))</f>
        <v>2.3629948661021724E-3</v>
      </c>
      <c r="AJ114" s="12">
        <f>$D114^EXP(Parameter!$D$137+Parameter!$D$144*(($B114*21/30.2)^(-0.5))+Parameter!$D$151*((LN($B114*21/30.2))))</f>
        <v>1.7348918541899267E-4</v>
      </c>
      <c r="AK114" s="12">
        <f>$E114^EXP(Parameter!$D$115+Parameter!$D$122*(($B114*21/30.2)^(-1))+Parameter!$D$129*(($B114*21/30.2)^(-0.5)))</f>
        <v>2.5115254370719146E-2</v>
      </c>
      <c r="AL114" s="12">
        <f>$D114^EXP(Parameter!$D$138+Parameter!$D$145*(($B114*21/30.2)^(-0.5))+Parameter!$D$152*((LN($B114*21/30.2))))</f>
        <v>4.7577916798431415E-12</v>
      </c>
      <c r="AM114" s="12">
        <f>$E114^EXP(Parameter!$D$116+Parameter!$D$123*(($B114*21/30.2)^(-1))+Parameter!$D$130*(($B114*21/30.2)^(-0.5)))</f>
        <v>4.9350198469866032E-4</v>
      </c>
      <c r="AN114" s="12">
        <f>$D114^EXP(Parameter!$D$135+Parameter!$D$142*(($B114*21/30.2)^(-0.5))+Parameter!$D$149*((LN($B114*21/30.2))))</f>
        <v>2.6947478500189679E-3</v>
      </c>
      <c r="AO114" s="12">
        <f>$E114^EXP(Parameter!$D$113+Parameter!$D$120*(($B114*21/30.2)^(-1))+Parameter!$D$127*(($B114*21/30.2)^(-0.5)))</f>
        <v>1.8163419032032494E-7</v>
      </c>
      <c r="AP114" s="87">
        <f>$D114^EXP(Parameter!$D$304+Parameter!$D$310*((LN($B114*21/30.2))))</f>
        <v>7.6068906122867985E-2</v>
      </c>
      <c r="AQ114" s="88">
        <f>$E114^EXP(Parameter!$D$290+Parameter!$D$296*((LN($B114*21/30.2))))</f>
        <v>2.7757169032303044E-2</v>
      </c>
      <c r="AR114" s="12">
        <f>$D114^EXP(Parameter!$D$305+Parameter!$D$311*((LN($B114*21/30.2))))</f>
        <v>8.2712682245064326E-2</v>
      </c>
      <c r="AS114" s="88">
        <f>$E114^EXP(Parameter!$D$291+Parameter!$D$297*((LN($B114*21/30.2))))</f>
        <v>2.9827855867960267E-2</v>
      </c>
      <c r="AT114" s="12">
        <f>$D114^EXP(Parameter!$D$305+Parameter!$D$307-Parameter!$D$306+(Parameter!$D$311+Parameter!$D$313-Parameter!$D$312)*((LN($B114*21/30.2))))</f>
        <v>8.0355695205752212E-2</v>
      </c>
      <c r="AU114" s="88">
        <f>$E114^EXP(Parameter!$D$291+Parameter!$D$293-Parameter!$D$292+(Parameter!$D$297+Parameter!$D$299-Parameter!$D$298)*((LN($B114*21/30.2))))</f>
        <v>5.299281977683374E-2</v>
      </c>
      <c r="AV114" s="12">
        <f>$D114^EXP(Parameter!$D$308+Parameter!$D$314*((LN($B114*21/30.2))))</f>
        <v>0.11824493477829735</v>
      </c>
      <c r="AW114" s="88">
        <f>$E114^EXP(Parameter!$D$294+Parameter!$D$300*((LN($B114*21/30.2))))</f>
        <v>4.3365390437094892E-2</v>
      </c>
      <c r="AX114" s="12">
        <f>$D114^EXP(Parameter!$D$305+Parameter!$D$309-Parameter!$D$306+(Parameter!$D$311+Parameter!$D$315-Parameter!$D$312)*((LN($B114*21/30.2))))</f>
        <v>5.562269174690096E-2</v>
      </c>
      <c r="AY114" s="88">
        <f>$E114^EXP(Parameter!$D$291+Parameter!$D$295-Parameter!$D$292+(Parameter!$D$297+Parameter!$D$301-Parameter!$D$298)*((LN($B114*21/30.2))))</f>
        <v>7.1526085883000315E-3</v>
      </c>
      <c r="AZ114" s="12">
        <f>$D114^EXP(Parameter!D$305-Parameter!D$306+(Parameter!D$311-Parameter!D$312)*((LN($B114*21/30.2))))</f>
        <v>3.9699185275507191E-2</v>
      </c>
      <c r="BA114" s="88">
        <f>$E114^EXP(Parameter!$D$291-Parameter!$D$292+(Parameter!$D$297-Parameter!$D$298)*((LN($B114*21/30.2))))</f>
        <v>4.2571560596176163E-4</v>
      </c>
      <c r="BB114" s="89">
        <f>$D114^EXP(Parameter!$D$231+Parameter!$D$238)</f>
        <v>0.11852304309637612</v>
      </c>
      <c r="BC114" s="90">
        <f>$E114^EXP(Parameter!$D$216+Parameter!$D$223)</f>
        <v>1.6399285047880571E-2</v>
      </c>
      <c r="BD114" s="91">
        <f>$D114^EXP(Parameter!$D$232+Parameter!$D$239)</f>
        <v>9.7183324073943034E-2</v>
      </c>
      <c r="BE114" s="90">
        <f>$E114^EXP(Parameter!$D$217+Parameter!$D$224)</f>
        <v>2.1404881442448738E-2</v>
      </c>
      <c r="BF114" s="91">
        <f>$D114^EXP(Parameter!$D$234+Parameter!$D$241)</f>
        <v>0.11106977427318748</v>
      </c>
      <c r="BG114" s="91">
        <f>$E114^EXP(Parameter!$D$219+Parameter!$D$226)</f>
        <v>6.5175261697750939E-2</v>
      </c>
      <c r="BH114" s="91">
        <f>$D114^EXP(Parameter!$D$235+Parameter!$D$242)</f>
        <v>0.18432129614550968</v>
      </c>
      <c r="BI114" s="91">
        <f>$E114^EXP(Parameter!$D$220+Parameter!$D$227)</f>
        <v>4.6868468213864783E-2</v>
      </c>
      <c r="BJ114" s="91">
        <f>$D114^EXP(Parameter!$D$236+Parameter!$D$243)</f>
        <v>9.2712810468163667E-2</v>
      </c>
      <c r="BK114" s="91">
        <f>$E114^EXP(Parameter!$D$221+Parameter!$D$228)</f>
        <v>6.288762798557096E-2</v>
      </c>
      <c r="BL114" s="91">
        <f>$D114^EXP(Parameter!$D$233+Parameter!$D$240)</f>
        <v>5.5719627607264996E-2</v>
      </c>
      <c r="BM114" s="91">
        <f>$E114^EXP(Parameter!$D$218+Parameter!$D$225)</f>
        <v>9.0531861092403611E-3</v>
      </c>
      <c r="BN114" s="90">
        <f>$D114^EXP(Parameter!$D$268+Parameter!$D$275)</f>
        <v>0.14687754454678864</v>
      </c>
      <c r="BO114" s="91">
        <f>$E114^EXP(Parameter!$D$246+Parameter!$D$253)</f>
        <v>7.5083144692825619E-3</v>
      </c>
      <c r="BP114" s="91">
        <f>$D114^EXP(Parameter!$D$269+Parameter!$D$276)</f>
        <v>0.10888485639173272</v>
      </c>
      <c r="BQ114" s="91">
        <f>$E114^EXP(Parameter!$D$247+Parameter!$D$254)</f>
        <v>1.4716404272944033E-2</v>
      </c>
      <c r="BR114" s="91">
        <f>$D114^EXP(Parameter!$D$271+Parameter!$D$278)</f>
        <v>0.19888123100723926</v>
      </c>
      <c r="BS114" s="91">
        <f>$E114^EXP(Parameter!$D$249+Parameter!$D$256)</f>
        <v>7.6016747057097628E-2</v>
      </c>
      <c r="BT114" s="91">
        <f>$D114^EXP(Parameter!$D$272+Parameter!$D$279)</f>
        <v>0.29540540949600397</v>
      </c>
      <c r="BU114" s="91">
        <f>$E114^EXP(Parameter!$D$250+Parameter!$D$257)</f>
        <v>3.1945993703121983E-2</v>
      </c>
      <c r="BV114" s="91">
        <f>$D114^EXP(Parameter!$D$273+Parameter!$D$280)</f>
        <v>0.25044022707927971</v>
      </c>
      <c r="BW114" s="91">
        <f>$E114^EXP(Parameter!$D$251+Parameter!$D$258)</f>
        <v>8.0198296782224135E-2</v>
      </c>
      <c r="BX114" s="91">
        <f>$D114^EXP(Parameter!$D$270+Parameter!$D$277)</f>
        <v>9.8548044785483943E-2</v>
      </c>
      <c r="BY114" s="91">
        <f>$E114^EXP(Parameter!$D$248+Parameter!$D$255)</f>
        <v>1.7083926866228574E-2</v>
      </c>
      <c r="BZ114" s="90">
        <f>$D114^EXP(Parameter!$D$208)</f>
        <v>0.11253954862568782</v>
      </c>
      <c r="CA114" s="90">
        <f>$E114^EXP(Parameter!$D$200)</f>
        <v>1.2774104632958496E-2</v>
      </c>
      <c r="CB114" s="90">
        <f>$D114^EXP(Parameter!$D$209)</f>
        <v>9.809193330614964E-2</v>
      </c>
      <c r="CC114" s="90">
        <f>$E114^EXP(Parameter!$D$201)</f>
        <v>1.8740202067065909E-2</v>
      </c>
      <c r="CD114" s="90">
        <f>$D114^EXP(Parameter!$D$211)</f>
        <v>0.10435059538143805</v>
      </c>
      <c r="CE114" s="90">
        <f>$E114^EXP(Parameter!$D$203)</f>
        <v>5.4096796165146795E-2</v>
      </c>
      <c r="CF114" s="90">
        <f>$D114^EXP(Parameter!$D$212)</f>
        <v>0.18400970280111617</v>
      </c>
      <c r="CG114" s="90">
        <f>$E114^EXP(Parameter!$D$204)</f>
        <v>4.2027922192074879E-2</v>
      </c>
      <c r="CH114" s="91">
        <f>$D114^EXP(Parameter!$D$213)</f>
        <v>8.9872103550872454E-2</v>
      </c>
      <c r="CI114" s="90">
        <f>$E114^EXP(Parameter!$D$205)</f>
        <v>6.3236188080818698E-2</v>
      </c>
      <c r="CJ114" s="91">
        <f>$D114^EXP(Parameter!$D$210)</f>
        <v>5.9332790181012875E-2</v>
      </c>
      <c r="CK114" s="90">
        <f>$E114^EXP(Parameter!$D$202)</f>
        <v>1.0985976182869048E-2</v>
      </c>
      <c r="CL114" s="12">
        <f>$D114^EXP(Parameter!$D$170+Parameter!$D$177*(LN($B114/30.2*21)))</f>
        <v>7.684674404026956E-2</v>
      </c>
      <c r="CM114" s="12">
        <f>$D114^EXP(Parameter!$D$155+Parameter!$D$162*(LN($B114/30.2*21)))</f>
        <v>0.37239487136257021</v>
      </c>
      <c r="CN114" s="12">
        <f>$D114^EXP(Parameter!$D$171+Parameter!$D$178*(LN($B114/30.2*21)))</f>
        <v>7.8262068874953489E-2</v>
      </c>
      <c r="CO114" s="12">
        <f>$D114^EXP(Parameter!$D$156+Parameter!$D$163*(LN($B114/30.2*21)))</f>
        <v>0.33391318691112792</v>
      </c>
      <c r="CP114" s="12">
        <f>$D114^EXP(Parameter!$D$173+Parameter!$D$180*(LN($B114/30.2*21)))</f>
        <v>7.2716272901518136E-2</v>
      </c>
      <c r="CQ114" s="12">
        <f>$D114^EXP(Parameter!$D$158+Parameter!$D$165*(LN($B114/30.2*21)))</f>
        <v>0.36009655799277746</v>
      </c>
      <c r="CR114" s="12">
        <f>$D114^EXP(Parameter!$D$174+Parameter!$D$181*(LN($B114/30.2*21)))</f>
        <v>8.398659377834268E-2</v>
      </c>
      <c r="CS114" s="12">
        <f>$D114^EXP(Parameter!$D$159+Parameter!$D$166*(LN($B114/30.2*21)))</f>
        <v>0.39244562428167945</v>
      </c>
      <c r="CT114" s="12">
        <f>$D114^EXP(Parameter!$D$175+Parameter!$D$182*(LN($B114/30.2*21)))</f>
        <v>2.8201603326804821E-2</v>
      </c>
      <c r="CU114" s="12">
        <f>$D114^EXP(Parameter!$D$160+Parameter!$D$167*(LN($B114/30.2*21)))</f>
        <v>0.17607671291082153</v>
      </c>
      <c r="CV114" s="12">
        <f>$D114^EXP(Parameter!$D$172+Parameter!$D$179*(LN($B114/30.2*21)))</f>
        <v>2.904918859984644E-2</v>
      </c>
      <c r="CW114" s="41">
        <f>$D114^EXP(Parameter!$D$157+Parameter!$D$164*(LN($B114/30.2*21)))</f>
        <v>1.5374218651818613E-2</v>
      </c>
      <c r="CX114" s="12">
        <f t="shared" si="9"/>
        <v>3.1275252191648731E-4</v>
      </c>
      <c r="CY114" s="85">
        <v>2.3201261865346798E-2</v>
      </c>
      <c r="CZ114" s="12">
        <f t="shared" si="10"/>
        <v>1.9440235320309831E-2</v>
      </c>
      <c r="DA114" s="85">
        <v>3.7032908847148403E-2</v>
      </c>
      <c r="DB114" s="12">
        <f t="shared" si="11"/>
        <v>7.5194794012488474E-3</v>
      </c>
      <c r="DC114" s="41">
        <v>8.2468170646525403E-3</v>
      </c>
      <c r="DD114" s="12">
        <f t="shared" si="12"/>
        <v>1.1394525286538092E-5</v>
      </c>
      <c r="DE114" s="85">
        <v>1.6325494722885098E-2</v>
      </c>
      <c r="DF114" s="12">
        <f t="shared" si="13"/>
        <v>4.6941833049513365E-7</v>
      </c>
      <c r="DG114" s="41">
        <v>1.5408556949293101E-3</v>
      </c>
      <c r="DH114" s="12">
        <f t="shared" si="14"/>
        <v>3.2093126224667298E-3</v>
      </c>
      <c r="DI114" s="41">
        <v>1.54080356219597E-3</v>
      </c>
      <c r="DJ114" s="46">
        <v>109</v>
      </c>
      <c r="DK114" s="44">
        <v>9.815146935870931E-4</v>
      </c>
      <c r="DL114" s="44">
        <v>2.4788973421473498E-3</v>
      </c>
      <c r="DM114" s="44">
        <v>4.8441283741622598E-3</v>
      </c>
      <c r="DN114" s="44">
        <v>3.7147709523492902E-3</v>
      </c>
      <c r="DO114" s="44">
        <v>1.2043592482798999E-2</v>
      </c>
      <c r="DP114" s="44">
        <v>9.8283740507946193E-3</v>
      </c>
      <c r="DQ114" s="44">
        <v>1.32627613224808E-2</v>
      </c>
      <c r="DR114" s="45">
        <v>6.2260862254058399E-2</v>
      </c>
      <c r="DS114" s="45">
        <v>9.4394106335942904E-2</v>
      </c>
      <c r="DT114" s="45">
        <v>8.5990758365980705E-2</v>
      </c>
      <c r="DU114" s="45">
        <v>6.4860276361905805E-2</v>
      </c>
      <c r="DV114" s="45">
        <v>9.0743051843028E-2</v>
      </c>
      <c r="DW114" s="45">
        <v>0.13778159043046601</v>
      </c>
      <c r="DX114" s="45">
        <v>7.5047804771472201E-2</v>
      </c>
    </row>
    <row r="115" spans="1:128">
      <c r="A115" s="43">
        <f t="shared" si="8"/>
        <v>7.6301369863013697</v>
      </c>
      <c r="B115" s="18">
        <v>111</v>
      </c>
      <c r="C115" s="12">
        <v>2420</v>
      </c>
      <c r="D115" s="12">
        <v>5.9443181128811202E-2</v>
      </c>
      <c r="E115" s="12">
        <v>1.49639097030602E-3</v>
      </c>
      <c r="F115" s="92">
        <f>$D115^Parameter!$D$325</f>
        <v>0.11061132466800684</v>
      </c>
      <c r="G115" s="92">
        <f>$E115^Parameter!$D$318</f>
        <v>9.2476728337947539E-3</v>
      </c>
      <c r="H115" s="92">
        <f>$D115^Parameter!$D$326</f>
        <v>0.1045397926292117</v>
      </c>
      <c r="I115" s="92">
        <f>$E115^Parameter!$D$319</f>
        <v>1.5560689988773807E-2</v>
      </c>
      <c r="J115" s="92">
        <f>$D115^Parameter!$D$328</f>
        <v>0.11637662458068018</v>
      </c>
      <c r="K115" s="92">
        <f>$E115^Parameter!$D$321</f>
        <v>5.6046044841741173E-2</v>
      </c>
      <c r="L115" s="92">
        <f>$D115^Parameter!$D$329</f>
        <v>0.20582453550557311</v>
      </c>
      <c r="M115" s="92">
        <f>$E115^Parameter!$D$322</f>
        <v>4.1283079760293571E-2</v>
      </c>
      <c r="N115" s="92">
        <f>$D115^Parameter!$D$330</f>
        <v>0.1016301706233049</v>
      </c>
      <c r="O115" s="92">
        <f>$E115^Parameter!$D$323</f>
        <v>7.4134102052475115E-2</v>
      </c>
      <c r="P115" s="92">
        <f>$D115^Parameter!$D$327</f>
        <v>6.8068337696194997E-2</v>
      </c>
      <c r="Q115" s="92">
        <f>$E115^Parameter!$D$320</f>
        <v>9.6157283622369406E-3</v>
      </c>
      <c r="R115" s="12">
        <f>$D115^EXP(Parameter!$D$96+Parameter!$D$103*(($B115/30.2*21)^(1)))</f>
        <v>2.6735203433241939E-4</v>
      </c>
      <c r="S115" s="12">
        <f>$E115^EXP(Parameter!$D$81+Parameter!$D$88*($B115/30.2*21)^(-2))</f>
        <v>1.8365203345163922E-2</v>
      </c>
      <c r="T115" s="12">
        <f>$D115^EXP(Parameter!$D$97+Parameter!$D$104*(($B115*21/30.2)^(1)))</f>
        <v>1.8618228113149816E-2</v>
      </c>
      <c r="U115" s="12">
        <f>$E115^EXP(Parameter!$D$82+Parameter!$D$89*($B115/30.2*21)^(-2))</f>
        <v>2.6005006052803672E-2</v>
      </c>
      <c r="V115" s="12">
        <f>$D115^EXP(Parameter!$D$99+Parameter!$D$106*(($B115*21/30.2)^(1)))</f>
        <v>7.0294493948944645E-3</v>
      </c>
      <c r="W115" s="12">
        <f>$E115^EXP(Parameter!$D$84+Parameter!$D$91*($B115/30.2*21)^(-2))</f>
        <v>7.977301294631399E-2</v>
      </c>
      <c r="X115" s="12">
        <f>$D115^EXP(Parameter!$D$100+Parameter!$D$107*(($B115*21/30.2)^(1)))</f>
        <v>8.4228055894163098E-6</v>
      </c>
      <c r="Y115" s="12">
        <f>$E115^EXP(Parameter!$D$85+Parameter!$D$92*($B115/30.2*21)^(-2))</f>
        <v>5.7961508956312288E-2</v>
      </c>
      <c r="Z115" s="12">
        <f>$D115^EXP(Parameter!$D$101+Parameter!$D$108*(($B115*21/30.2)^(1)))</f>
        <v>3.2551815424306886E-7</v>
      </c>
      <c r="AA115" s="12">
        <f>$E115^EXP(Parameter!$D$86+Parameter!$D$93*($B115/30.2*21)^(-2))</f>
        <v>7.4867660894689547E-2</v>
      </c>
      <c r="AB115" s="12">
        <f>$D115^EXP(Parameter!$D$98+Parameter!$D$105*(($B115*21/30.2)^(1)))</f>
        <v>2.9771946252807927E-3</v>
      </c>
      <c r="AC115" s="12">
        <f>$E115^EXP(Parameter!$D$83+Parameter!$D$90*($B115/30.2*21)^(-2))</f>
        <v>1.0503296508610973E-2</v>
      </c>
      <c r="AD115" s="87">
        <f>$D115^EXP(Parameter!$D$133+Parameter!$D$140*(($B115*21/30.2)^(-0.5))+Parameter!$D$147*((LN($B115*21/30.2))))</f>
        <v>1.6171569895973275E-4</v>
      </c>
      <c r="AE115" s="12">
        <f>$E115^EXP(Parameter!$D$111+Parameter!$D$118*(($B115*21/30.2)^(-1))+Parameter!$D$125*(($B115*21/30.2)^(-0.5)))</f>
        <v>9.9712757663939763E-2</v>
      </c>
      <c r="AF115" s="12">
        <f>$D115^EXP(Parameter!$D$134+Parameter!$D$141*(($B115*21/30.2)^(-0.5))+Parameter!$D$148*((LN($B115*21/30.2))))</f>
        <v>1.1920979069066173E-2</v>
      </c>
      <c r="AG115" s="12">
        <f>$E115^EXP(Parameter!$D$112+Parameter!$D$119*(($B115*21/30.2)^(-1))+Parameter!$D$126*(($B115*21/30.2)^(-0.5)))</f>
        <v>2.852340066666435E-2</v>
      </c>
      <c r="AH115" s="12">
        <f>$D115^EXP(Parameter!$D$136+Parameter!$D$143*(($B115*21/30.2)^(-0.5))+Parameter!$D$150*((LN($B115*21/30.2))))</f>
        <v>5.1942895857745727E-4</v>
      </c>
      <c r="AI115" s="12">
        <f>$E115^EXP(Parameter!$D$114+Parameter!$D$121*(($B115*21/30.2)^(-1))+Parameter!$D$128*(($B115*21/30.2)^(-0.5)))</f>
        <v>2.2601202541495118E-3</v>
      </c>
      <c r="AJ115" s="12">
        <f>$D115^EXP(Parameter!$D$137+Parameter!$D$144*(($B115*21/30.2)^(-0.5))+Parameter!$D$151*((LN($B115*21/30.2))))</f>
        <v>1.5080730133768195E-4</v>
      </c>
      <c r="AK115" s="12">
        <f>$E115^EXP(Parameter!$D$115+Parameter!$D$122*(($B115*21/30.2)^(-1))+Parameter!$D$129*(($B115*21/30.2)^(-0.5)))</f>
        <v>2.4609201803560094E-2</v>
      </c>
      <c r="AL115" s="12">
        <f>$D115^EXP(Parameter!$D$138+Parameter!$D$145*(($B115*21/30.2)^(-0.5))+Parameter!$D$152*((LN($B115*21/30.2))))</f>
        <v>2.7808633846718011E-12</v>
      </c>
      <c r="AM115" s="12">
        <f>$E115^EXP(Parameter!$D$116+Parameter!$D$123*(($B115*21/30.2)^(-1))+Parameter!$D$130*(($B115*21/30.2)^(-0.5)))</f>
        <v>4.6614852200908548E-4</v>
      </c>
      <c r="AN115" s="12">
        <f>$D115^EXP(Parameter!$D$135+Parameter!$D$142*(($B115*21/30.2)^(-0.5))+Parameter!$D$149*((LN($B115*21/30.2))))</f>
        <v>2.5460888870180482E-3</v>
      </c>
      <c r="AO115" s="12">
        <f>$E115^EXP(Parameter!$D$113+Parameter!$D$120*(($B115*21/30.2)^(-1))+Parameter!$D$127*(($B115*21/30.2)^(-0.5)))</f>
        <v>1.6037627709062864E-7</v>
      </c>
      <c r="AP115" s="87">
        <f>$D115^EXP(Parameter!$D$304+Parameter!$D$310*((LN($B115*21/30.2))))</f>
        <v>7.4803148925604468E-2</v>
      </c>
      <c r="AQ115" s="88">
        <f>$E115^EXP(Parameter!$D$290+Parameter!$D$296*((LN($B115*21/30.2))))</f>
        <v>2.7392490358719334E-2</v>
      </c>
      <c r="AR115" s="12">
        <f>$D115^EXP(Parameter!$D$305+Parameter!$D$311*((LN($B115*21/30.2))))</f>
        <v>8.1525980881293383E-2</v>
      </c>
      <c r="AS115" s="88">
        <f>$E115^EXP(Parameter!$D$291+Parameter!$D$297*((LN($B115*21/30.2))))</f>
        <v>2.9359651567251469E-2</v>
      </c>
      <c r="AT115" s="12">
        <f>$D115^EXP(Parameter!$D$305+Parameter!$D$307-Parameter!$D$306+(Parameter!$D$311+Parameter!$D$313-Parameter!$D$312)*((LN($B115*21/30.2))))</f>
        <v>7.9121373492625352E-2</v>
      </c>
      <c r="AU115" s="88">
        <f>$E115^EXP(Parameter!$D$291+Parameter!$D$293-Parameter!$D$292+(Parameter!$D$297+Parameter!$D$299-Parameter!$D$298)*((LN($B115*21/30.2))))</f>
        <v>5.2177042370970851E-2</v>
      </c>
      <c r="AV115" s="12">
        <f>$D115^EXP(Parameter!$D$308+Parameter!$D$314*((LN($B115*21/30.2))))</f>
        <v>0.116475803924946</v>
      </c>
      <c r="AW115" s="88">
        <f>$E115^EXP(Parameter!$D$294+Parameter!$D$300*((LN($B115*21/30.2))))</f>
        <v>4.2702249009767733E-2</v>
      </c>
      <c r="AX115" s="12">
        <f>$D115^EXP(Parameter!$D$305+Parameter!$D$309-Parameter!$D$306+(Parameter!$D$311+Parameter!$D$315-Parameter!$D$312)*((LN($B115*21/30.2))))</f>
        <v>5.4556158206926338E-2</v>
      </c>
      <c r="AY115" s="88">
        <f>$E115^EXP(Parameter!$D$291+Parameter!$D$295-Parameter!$D$292+(Parameter!$D$297+Parameter!$D$301-Parameter!$D$298)*((LN($B115*21/30.2))))</f>
        <v>6.8708885188573871E-3</v>
      </c>
      <c r="AZ115" s="12">
        <f>$D115^EXP(Parameter!D$305-Parameter!D$306+(Parameter!D$311-Parameter!D$312)*((LN($B115*21/30.2))))</f>
        <v>3.8893773705044939E-2</v>
      </c>
      <c r="BA115" s="88">
        <f>$E115^EXP(Parameter!$D$291-Parameter!$D$292+(Parameter!$D$297-Parameter!$D$298)*((LN($B115*21/30.2))))</f>
        <v>4.0161899951228068E-4</v>
      </c>
      <c r="BB115" s="89">
        <f>$D115^EXP(Parameter!$D$231+Parameter!$D$238)</f>
        <v>0.11717692200996256</v>
      </c>
      <c r="BC115" s="90">
        <f>$E115^EXP(Parameter!$D$216+Parameter!$D$223)</f>
        <v>1.6066449281471974E-2</v>
      </c>
      <c r="BD115" s="91">
        <f>$D115^EXP(Parameter!$D$232+Parameter!$D$239)</f>
        <v>9.5977469654570852E-2</v>
      </c>
      <c r="BE115" s="90">
        <f>$E115^EXP(Parameter!$D$217+Parameter!$D$224)</f>
        <v>2.0998337250979954E-2</v>
      </c>
      <c r="BF115" s="91">
        <f>$D115^EXP(Parameter!$D$234+Parameter!$D$241)</f>
        <v>0.10977011154167175</v>
      </c>
      <c r="BG115" s="91">
        <f>$E115^EXP(Parameter!$D$219+Parameter!$D$226)</f>
        <v>6.4293498828827331E-2</v>
      </c>
      <c r="BH115" s="91">
        <f>$D115^EXP(Parameter!$D$235+Parameter!$D$242)</f>
        <v>0.18265936426027204</v>
      </c>
      <c r="BI115" s="91">
        <f>$E115^EXP(Parameter!$D$220+Parameter!$D$227)</f>
        <v>4.6158395138084486E-2</v>
      </c>
      <c r="BJ115" s="91">
        <f>$D115^EXP(Parameter!$D$236+Parameter!$D$243)</f>
        <v>9.1539334742127915E-2</v>
      </c>
      <c r="BK115" s="91">
        <f>$E115^EXP(Parameter!$D$221+Parameter!$D$228)</f>
        <v>6.2025758607363875E-2</v>
      </c>
      <c r="BL115" s="91">
        <f>$D115^EXP(Parameter!$D$233+Parameter!$D$240)</f>
        <v>5.4864551245228439E-2</v>
      </c>
      <c r="BM115" s="91">
        <f>$E115^EXP(Parameter!$D$218+Parameter!$D$225)</f>
        <v>8.8431978150586531E-3</v>
      </c>
      <c r="BN115" s="90">
        <f>$D115^EXP(Parameter!$D$268+Parameter!$D$275)</f>
        <v>0.14537630314276129</v>
      </c>
      <c r="BO115" s="91">
        <f>$E115^EXP(Parameter!$D$246+Parameter!$D$253)</f>
        <v>7.3273173295818391E-3</v>
      </c>
      <c r="BP115" s="91">
        <f>$D115^EXP(Parameter!$D$269+Parameter!$D$276)</f>
        <v>0.10759930972111174</v>
      </c>
      <c r="BQ115" s="91">
        <f>$E115^EXP(Parameter!$D$247+Parameter!$D$254)</f>
        <v>1.4409938792455858E-2</v>
      </c>
      <c r="BR115" s="91">
        <f>$D115^EXP(Parameter!$D$271+Parameter!$D$278)</f>
        <v>0.1971682906163208</v>
      </c>
      <c r="BS115" s="91">
        <f>$E115^EXP(Parameter!$D$249+Parameter!$D$256)</f>
        <v>7.5045889462719298E-2</v>
      </c>
      <c r="BT115" s="91">
        <f>$D115^EXP(Parameter!$D$272+Parameter!$D$279)</f>
        <v>0.29348236333604316</v>
      </c>
      <c r="BU115" s="91">
        <f>$E115^EXP(Parameter!$D$250+Parameter!$D$257)</f>
        <v>3.140190291763717E-2</v>
      </c>
      <c r="BV115" s="91">
        <f>$D115^EXP(Parameter!$D$273+Parameter!$D$280)</f>
        <v>0.24858994081203611</v>
      </c>
      <c r="BW115" s="91">
        <f>$E115^EXP(Parameter!$D$251+Parameter!$D$258)</f>
        <v>7.9195185551660344E-2</v>
      </c>
      <c r="BX115" s="91">
        <f>$D115^EXP(Parameter!$D$270+Parameter!$D$277)</f>
        <v>9.7332526322098267E-2</v>
      </c>
      <c r="BY115" s="91">
        <f>$E115^EXP(Parameter!$D$248+Parameter!$D$255)</f>
        <v>1.6740610912129434E-2</v>
      </c>
      <c r="BZ115" s="90">
        <f>$D115^EXP(Parameter!$D$208)</f>
        <v>0.11123051911358156</v>
      </c>
      <c r="CA115" s="90">
        <f>$E115^EXP(Parameter!$D$200)</f>
        <v>1.2499258729033609E-2</v>
      </c>
      <c r="CB115" s="90">
        <f>$D115^EXP(Parameter!$D$209)</f>
        <v>9.6879633469218213E-2</v>
      </c>
      <c r="CC115" s="90">
        <f>$E115^EXP(Parameter!$D$201)</f>
        <v>1.8372080150223759E-2</v>
      </c>
      <c r="CD115" s="90">
        <f>$D115^EXP(Parameter!$D$211)</f>
        <v>0.1030950930568546</v>
      </c>
      <c r="CE115" s="90">
        <f>$E115^EXP(Parameter!$D$203)</f>
        <v>5.331534350731891E-2</v>
      </c>
      <c r="CF115" s="90">
        <f>$D115^EXP(Parameter!$D$212)</f>
        <v>0.18234892795675206</v>
      </c>
      <c r="CG115" s="90">
        <f>$E115^EXP(Parameter!$D$204)</f>
        <v>4.1368683426401431E-2</v>
      </c>
      <c r="CH115" s="91">
        <f>$D115^EXP(Parameter!$D$213)</f>
        <v>8.8719794471327371E-2</v>
      </c>
      <c r="CI115" s="90">
        <f>$E115^EXP(Parameter!$D$205)</f>
        <v>6.237126138161591E-2</v>
      </c>
      <c r="CJ115" s="91">
        <f>$D115^EXP(Parameter!$D$210)</f>
        <v>5.8441929326357132E-2</v>
      </c>
      <c r="CK115" s="90">
        <f>$E115^EXP(Parameter!$D$202)</f>
        <v>1.07415201717098E-2</v>
      </c>
      <c r="CL115" s="12">
        <f>$D115^EXP(Parameter!$D$170+Parameter!$D$177*(LN($B115/30.2*21)))</f>
        <v>7.5661669144897387E-2</v>
      </c>
      <c r="CM115" s="12">
        <f>$D115^EXP(Parameter!$D$155+Parameter!$D$162*(LN($B115/30.2*21)))</f>
        <v>0.37127546274908141</v>
      </c>
      <c r="CN115" s="12">
        <f>$D115^EXP(Parameter!$D$171+Parameter!$D$178*(LN($B115/30.2*21)))</f>
        <v>7.7128054182547201E-2</v>
      </c>
      <c r="CO115" s="12">
        <f>$D115^EXP(Parameter!$D$156+Parameter!$D$163*(LN($B115/30.2*21)))</f>
        <v>0.33244757992835067</v>
      </c>
      <c r="CP115" s="12">
        <f>$D115^EXP(Parameter!$D$173+Parameter!$D$180*(LN($B115/30.2*21)))</f>
        <v>7.1584606780796159E-2</v>
      </c>
      <c r="CQ115" s="12">
        <f>$D115^EXP(Parameter!$D$158+Parameter!$D$165*(LN($B115/30.2*21)))</f>
        <v>0.3583117369361361</v>
      </c>
      <c r="CR115" s="12">
        <f>$D115^EXP(Parameter!$D$174+Parameter!$D$181*(LN($B115/30.2*21)))</f>
        <v>8.2527093870540372E-2</v>
      </c>
      <c r="CS115" s="12">
        <f>$D115^EXP(Parameter!$D$159+Parameter!$D$166*(LN($B115/30.2*21)))</f>
        <v>0.39093972502668328</v>
      </c>
      <c r="CT115" s="12">
        <f>$D115^EXP(Parameter!$D$175+Parameter!$D$182*(LN($B115/30.2*21)))</f>
        <v>2.7492964350982467E-2</v>
      </c>
      <c r="CU115" s="12">
        <f>$D115^EXP(Parameter!$D$160+Parameter!$D$167*(LN($B115/30.2*21)))</f>
        <v>0.17394220286721185</v>
      </c>
      <c r="CV115" s="12">
        <f>$D115^EXP(Parameter!$D$172+Parameter!$D$179*(LN($B115/30.2*21)))</f>
        <v>2.8404795730051564E-2</v>
      </c>
      <c r="CW115" s="41">
        <f>$D115^EXP(Parameter!$D$157+Parameter!$D$164*(LN($B115/30.2*21)))</f>
        <v>1.4871018041718814E-2</v>
      </c>
      <c r="CX115" s="12">
        <f t="shared" si="9"/>
        <v>2.6735203433241939E-4</v>
      </c>
      <c r="CY115" s="85">
        <v>2.29174274515037E-2</v>
      </c>
      <c r="CZ115" s="12">
        <f t="shared" si="10"/>
        <v>1.8618228113149816E-2</v>
      </c>
      <c r="DA115" s="85">
        <v>3.65813662136018E-2</v>
      </c>
      <c r="DB115" s="12">
        <f t="shared" si="11"/>
        <v>7.0294493948944645E-3</v>
      </c>
      <c r="DC115" s="41">
        <v>7.8492913668860194E-3</v>
      </c>
      <c r="DD115" s="12">
        <f t="shared" si="12"/>
        <v>8.4228055894163098E-6</v>
      </c>
      <c r="DE115" s="85">
        <v>1.5840130187321801E-2</v>
      </c>
      <c r="DF115" s="12">
        <f t="shared" si="13"/>
        <v>3.2551815424306886E-7</v>
      </c>
      <c r="DG115" s="41">
        <v>1.49234562191805E-3</v>
      </c>
      <c r="DH115" s="12">
        <f t="shared" si="14"/>
        <v>2.9771946252807927E-3</v>
      </c>
      <c r="DI115" s="41">
        <v>1.4923123902452001E-3</v>
      </c>
      <c r="DJ115" s="46">
        <v>110</v>
      </c>
      <c r="DK115" s="44">
        <v>9.4560711121804996E-4</v>
      </c>
      <c r="DL115" s="44">
        <v>2.3959279398895199E-3</v>
      </c>
      <c r="DM115" s="44">
        <v>4.6935182712789496E-3</v>
      </c>
      <c r="DN115" s="44">
        <v>3.5957195607333502E-3</v>
      </c>
      <c r="DO115" s="44">
        <v>1.17106538479967E-2</v>
      </c>
      <c r="DP115" s="44">
        <v>9.54887650908731E-3</v>
      </c>
      <c r="DQ115" s="44">
        <v>1.2901182302345E-2</v>
      </c>
      <c r="DR115" s="45">
        <v>6.1348798128130003E-2</v>
      </c>
      <c r="DS115" s="45">
        <v>9.3139397696290094E-2</v>
      </c>
      <c r="DT115" s="45">
        <v>8.4820761434351799E-2</v>
      </c>
      <c r="DU115" s="45">
        <v>6.3918473874989404E-2</v>
      </c>
      <c r="DV115" s="45">
        <v>8.9524757802782504E-2</v>
      </c>
      <c r="DW115" s="45">
        <v>0.13613492460566501</v>
      </c>
      <c r="DX115" s="45">
        <v>7.3993105790720395E-2</v>
      </c>
    </row>
    <row r="116" spans="1:128">
      <c r="A116" s="43">
        <f t="shared" si="8"/>
        <v>7.6904109589041099</v>
      </c>
      <c r="B116" s="18">
        <v>112</v>
      </c>
      <c r="C116" s="12">
        <v>2442</v>
      </c>
      <c r="D116" s="12">
        <v>5.8561063320099797E-2</v>
      </c>
      <c r="E116" s="12">
        <v>1.4491398967404099E-3</v>
      </c>
      <c r="F116" s="92">
        <f>$D116^Parameter!$D$325</f>
        <v>0.10932890137082563</v>
      </c>
      <c r="G116" s="92">
        <f>$E116^Parameter!$D$318</f>
        <v>9.0364827852851548E-3</v>
      </c>
      <c r="H116" s="92">
        <f>$D116^Parameter!$D$326</f>
        <v>0.10329687021156571</v>
      </c>
      <c r="I116" s="92">
        <f>$E116^Parameter!$D$319</f>
        <v>1.5244409293429221E-2</v>
      </c>
      <c r="J116" s="92">
        <f>$D116^Parameter!$D$328</f>
        <v>0.1150583184963965</v>
      </c>
      <c r="K116" s="92">
        <f>$E116^Parameter!$D$321</f>
        <v>5.5255036330712971E-2</v>
      </c>
      <c r="L116" s="92">
        <f>$D116^Parameter!$D$329</f>
        <v>0.20410846383742459</v>
      </c>
      <c r="M116" s="92">
        <f>$E116^Parameter!$D$322</f>
        <v>4.0639097389098287E-2</v>
      </c>
      <c r="N116" s="92">
        <f>$D116^Parameter!$D$330</f>
        <v>0.10040682922370724</v>
      </c>
      <c r="O116" s="92">
        <f>$E116^Parameter!$D$323</f>
        <v>7.3188715533017853E-2</v>
      </c>
      <c r="P116" s="92">
        <f>$D116^Parameter!$D$327</f>
        <v>6.7106366440070564E-2</v>
      </c>
      <c r="Q116" s="92">
        <f>$E116^Parameter!$D$320</f>
        <v>9.3979420711902927E-3</v>
      </c>
      <c r="R116" s="12">
        <f>$D116^EXP(Parameter!$D$96+Parameter!$D$103*(($B116/30.2*21)^(1)))</f>
        <v>2.2795938001738192E-4</v>
      </c>
      <c r="S116" s="12">
        <f>$E116^EXP(Parameter!$D$81+Parameter!$D$88*($B116/30.2*21)^(-2))</f>
        <v>1.8006752285113614E-2</v>
      </c>
      <c r="T116" s="12">
        <f>$D116^EXP(Parameter!$D$97+Parameter!$D$104*(($B116*21/30.2)^(1)))</f>
        <v>1.7826775076600833E-2</v>
      </c>
      <c r="U116" s="12">
        <f>$E116^EXP(Parameter!$D$82+Parameter!$D$89*($B116/30.2*21)^(-2))</f>
        <v>2.5541149323884061E-2</v>
      </c>
      <c r="V116" s="12">
        <f>$D116^EXP(Parameter!$D$99+Parameter!$D$106*(($B116*21/30.2)^(1)))</f>
        <v>6.5672039626518113E-3</v>
      </c>
      <c r="W116" s="12">
        <f>$E116^EXP(Parameter!$D$84+Parameter!$D$91*($B116/30.2*21)^(-2))</f>
        <v>7.8784660829832501E-2</v>
      </c>
      <c r="X116" s="12">
        <f>$D116^EXP(Parameter!$D$100+Parameter!$D$107*(($B116*21/30.2)^(1)))</f>
        <v>6.180744827405639E-6</v>
      </c>
      <c r="Y116" s="12">
        <f>$E116^EXP(Parameter!$D$85+Parameter!$D$92*($B116/30.2*21)^(-2))</f>
        <v>5.7153183329678295E-2</v>
      </c>
      <c r="Z116" s="12">
        <f>$D116^EXP(Parameter!$D$101+Parameter!$D$108*(($B116*21/30.2)^(1)))</f>
        <v>2.2386656279631121E-7</v>
      </c>
      <c r="AA116" s="12">
        <f>$E116^EXP(Parameter!$D$86+Parameter!$D$93*($B116/30.2*21)^(-2))</f>
        <v>7.3916228242778659E-2</v>
      </c>
      <c r="AB116" s="12">
        <f>$D116^EXP(Parameter!$D$98+Parameter!$D$105*(($B116*21/30.2)^(1)))</f>
        <v>2.7601158158715002E-3</v>
      </c>
      <c r="AC116" s="12">
        <f>$E116^EXP(Parameter!$D$83+Parameter!$D$90*($B116/30.2*21)^(-2))</f>
        <v>1.0269824765439618E-2</v>
      </c>
      <c r="AD116" s="87">
        <f>$D116^EXP(Parameter!$D$133+Parameter!$D$140*(($B116*21/30.2)^(-0.5))+Parameter!$D$147*((LN($B116*21/30.2))))</f>
        <v>1.4259149498868607E-4</v>
      </c>
      <c r="AE116" s="12">
        <f>$E116^EXP(Parameter!$D$111+Parameter!$D$118*(($B116*21/30.2)^(-1))+Parameter!$D$125*(($B116*21/30.2)^(-0.5)))</f>
        <v>9.895305648471879E-2</v>
      </c>
      <c r="AF116" s="12">
        <f>$D116^EXP(Parameter!$D$134+Parameter!$D$141*(($B116*21/30.2)^(-0.5))+Parameter!$D$148*((LN($B116*21/30.2))))</f>
        <v>1.1448710045827216E-2</v>
      </c>
      <c r="AG116" s="12">
        <f>$E116^EXP(Parameter!$D$112+Parameter!$D$119*(($B116*21/30.2)^(-1))+Parameter!$D$126*(($B116*21/30.2)^(-0.5)))</f>
        <v>2.8042040830518318E-2</v>
      </c>
      <c r="AH116" s="12">
        <f>$D116^EXP(Parameter!$D$136+Parameter!$D$143*(($B116*21/30.2)^(-0.5))+Parameter!$D$150*((LN($B116*21/30.2))))</f>
        <v>4.6914546378557615E-4</v>
      </c>
      <c r="AI116" s="12">
        <f>$E116^EXP(Parameter!$D$114+Parameter!$D$121*(($B116*21/30.2)^(-1))+Parameter!$D$128*(($B116*21/30.2)^(-0.5)))</f>
        <v>2.1621334599322981E-3</v>
      </c>
      <c r="AJ116" s="12">
        <f>$D116^EXP(Parameter!$D$137+Parameter!$D$144*(($B116*21/30.2)^(-0.5))+Parameter!$D$151*((LN($B116*21/30.2))))</f>
        <v>1.3095783906465992E-4</v>
      </c>
      <c r="AK116" s="12">
        <f>$E116^EXP(Parameter!$D$115+Parameter!$D$122*(($B116*21/30.2)^(-1))+Parameter!$D$129*(($B116*21/30.2)^(-0.5)))</f>
        <v>2.4116178768290399E-2</v>
      </c>
      <c r="AL116" s="12">
        <f>$D116^EXP(Parameter!$D$138+Parameter!$D$145*(($B116*21/30.2)^(-0.5))+Parameter!$D$152*((LN($B116*21/30.2))))</f>
        <v>1.615028917361045E-12</v>
      </c>
      <c r="AM116" s="12">
        <f>$E116^EXP(Parameter!$D$116+Parameter!$D$123*(($B116*21/30.2)^(-1))+Parameter!$D$130*(($B116*21/30.2)^(-0.5)))</f>
        <v>4.4041883156337028E-4</v>
      </c>
      <c r="AN116" s="12">
        <f>$D116^EXP(Parameter!$D$135+Parameter!$D$142*(($B116*21/30.2)^(-0.5))+Parameter!$D$149*((LN($B116*21/30.2))))</f>
        <v>2.4056574670436519E-3</v>
      </c>
      <c r="AO116" s="12">
        <f>$E116^EXP(Parameter!$D$113+Parameter!$D$120*(($B116*21/30.2)^(-1))+Parameter!$D$127*(($B116*21/30.2)^(-0.5)))</f>
        <v>1.4167281367880486E-7</v>
      </c>
      <c r="AP116" s="87">
        <f>$D116^EXP(Parameter!$D$304+Parameter!$D$310*((LN($B116*21/30.2))))</f>
        <v>7.3563736946301056E-2</v>
      </c>
      <c r="AQ116" s="88">
        <f>$E116^EXP(Parameter!$D$290+Parameter!$D$296*((LN($B116*21/30.2))))</f>
        <v>2.70355494266847E-2</v>
      </c>
      <c r="AR116" s="12">
        <f>$D116^EXP(Parameter!$D$305+Parameter!$D$311*((LN($B116*21/30.2))))</f>
        <v>8.0362341696711179E-2</v>
      </c>
      <c r="AS116" s="88">
        <f>$E116^EXP(Parameter!$D$291+Parameter!$D$297*((LN($B116*21/30.2))))</f>
        <v>2.8901958232647088E-2</v>
      </c>
      <c r="AT116" s="12">
        <f>$D116^EXP(Parameter!$D$305+Parameter!$D$307-Parameter!$D$306+(Parameter!$D$311+Parameter!$D$313-Parameter!$D$312)*((LN($B116*21/30.2))))</f>
        <v>7.7911744995805082E-2</v>
      </c>
      <c r="AU116" s="88">
        <f>$E116^EXP(Parameter!$D$291+Parameter!$D$293-Parameter!$D$292+(Parameter!$D$297+Parameter!$D$299-Parameter!$D$298)*((LN($B116*21/30.2))))</f>
        <v>5.1378446041369479E-2</v>
      </c>
      <c r="AV116" s="12">
        <f>$D116^EXP(Parameter!$D$308+Parameter!$D$314*((LN($B116*21/30.2))))</f>
        <v>0.11473938196865306</v>
      </c>
      <c r="AW116" s="88">
        <f>$E116^EXP(Parameter!$D$294+Parameter!$D$300*((LN($B116*21/30.2))))</f>
        <v>4.2053342458795794E-2</v>
      </c>
      <c r="AX116" s="12">
        <f>$D116^EXP(Parameter!$D$305+Parameter!$D$309-Parameter!$D$306+(Parameter!$D$311+Parameter!$D$315-Parameter!$D$312)*((LN($B116*21/30.2))))</f>
        <v>5.3514268057434144E-2</v>
      </c>
      <c r="AY116" s="88">
        <f>$E116^EXP(Parameter!$D$291+Parameter!$D$295-Parameter!$D$292+(Parameter!$D$297+Parameter!$D$301-Parameter!$D$298)*((LN($B116*21/30.2))))</f>
        <v>6.6008685537040082E-3</v>
      </c>
      <c r="AZ116" s="12">
        <f>$D116^EXP(Parameter!D$305-Parameter!D$306+(Parameter!D$311-Parameter!D$312)*((LN($B116*21/30.2))))</f>
        <v>3.810820332660441E-2</v>
      </c>
      <c r="BA116" s="88">
        <f>$E116^EXP(Parameter!$D$291-Parameter!$D$292+(Parameter!$D$297-Parameter!$D$298)*((LN($B116*21/30.2))))</f>
        <v>3.7895267257997002E-4</v>
      </c>
      <c r="BB116" s="89">
        <f>$D116^EXP(Parameter!$D$231+Parameter!$D$238)</f>
        <v>0.11585375550332894</v>
      </c>
      <c r="BC116" s="90">
        <f>$E116^EXP(Parameter!$D$216+Parameter!$D$223)</f>
        <v>1.5742372276366094E-2</v>
      </c>
      <c r="BD116" s="91">
        <f>$D116^EXP(Parameter!$D$232+Parameter!$D$239)</f>
        <v>9.4793433844787806E-2</v>
      </c>
      <c r="BE116" s="90">
        <f>$E116^EXP(Parameter!$D$217+Parameter!$D$224)</f>
        <v>2.0601966777193566E-2</v>
      </c>
      <c r="BF116" s="91">
        <f>$D116^EXP(Parameter!$D$234+Parameter!$D$241)</f>
        <v>0.10849305420312944</v>
      </c>
      <c r="BG116" s="91">
        <f>$E116^EXP(Parameter!$D$219+Parameter!$D$226)</f>
        <v>6.3429028497283074E-2</v>
      </c>
      <c r="BH116" s="91">
        <f>$D116^EXP(Parameter!$D$235+Parameter!$D$242)</f>
        <v>0.18102191534253112</v>
      </c>
      <c r="BI116" s="91">
        <f>$E116^EXP(Parameter!$D$220+Parameter!$D$227)</f>
        <v>4.5463388100572273E-2</v>
      </c>
      <c r="BJ116" s="91">
        <f>$D116^EXP(Parameter!$D$236+Parameter!$D$243)</f>
        <v>9.0387381520979443E-2</v>
      </c>
      <c r="BK116" s="91">
        <f>$E116^EXP(Parameter!$D$221+Parameter!$D$228)</f>
        <v>6.118094175283869E-2</v>
      </c>
      <c r="BL116" s="91">
        <f>$D116^EXP(Parameter!$D$233+Parameter!$D$240)</f>
        <v>5.4027437122129339E-2</v>
      </c>
      <c r="BM116" s="91">
        <f>$E116^EXP(Parameter!$D$218+Parameter!$D$225)</f>
        <v>8.6393386797921599E-3</v>
      </c>
      <c r="BN116" s="90">
        <f>$D116^EXP(Parameter!$D$268+Parameter!$D$275)</f>
        <v>0.14389897017229</v>
      </c>
      <c r="BO116" s="91">
        <f>$E116^EXP(Parameter!$D$246+Parameter!$D$253)</f>
        <v>7.1517665724634399E-3</v>
      </c>
      <c r="BP116" s="91">
        <f>$D116^EXP(Parameter!$D$269+Parameter!$D$276)</f>
        <v>0.10633625694093711</v>
      </c>
      <c r="BQ116" s="91">
        <f>$E116^EXP(Parameter!$D$247+Parameter!$D$254)</f>
        <v>1.4111698753138099E-2</v>
      </c>
      <c r="BR116" s="91">
        <f>$D116^EXP(Parameter!$D$271+Parameter!$D$278)</f>
        <v>0.19547989923907522</v>
      </c>
      <c r="BS116" s="91">
        <f>$E116^EXP(Parameter!$D$249+Parameter!$D$256)</f>
        <v>7.4093343063582631E-2</v>
      </c>
      <c r="BT116" s="91">
        <f>$D116^EXP(Parameter!$D$272+Parameter!$D$279)</f>
        <v>0.29158286806200395</v>
      </c>
      <c r="BU116" s="91">
        <f>$E116^EXP(Parameter!$D$250+Parameter!$D$257)</f>
        <v>3.0870370551151164E-2</v>
      </c>
      <c r="BV116" s="91">
        <f>$D116^EXP(Parameter!$D$273+Parameter!$D$280)</f>
        <v>0.24676392538567349</v>
      </c>
      <c r="BW116" s="91">
        <f>$E116^EXP(Parameter!$D$251+Parameter!$D$258)</f>
        <v>7.8210731730414026E-2</v>
      </c>
      <c r="BX116" s="91">
        <f>$D116^EXP(Parameter!$D$270+Parameter!$D$277)</f>
        <v>9.61389124383948E-2</v>
      </c>
      <c r="BY116" s="91">
        <f>$E116^EXP(Parameter!$D$248+Parameter!$D$255)</f>
        <v>1.6406261513447536E-2</v>
      </c>
      <c r="BZ116" s="90">
        <f>$D116^EXP(Parameter!$D$208)</f>
        <v>0.10994416760534911</v>
      </c>
      <c r="CA116" s="90">
        <f>$E116^EXP(Parameter!$D$200)</f>
        <v>1.2231977807189836E-2</v>
      </c>
      <c r="CB116" s="90">
        <f>$D116^EXP(Parameter!$D$209)</f>
        <v>9.5689209703080993E-2</v>
      </c>
      <c r="CC116" s="90">
        <f>$E116^EXP(Parameter!$D$201)</f>
        <v>1.8013407649775281E-2</v>
      </c>
      <c r="CD116" s="90">
        <f>$D116^EXP(Parameter!$D$211)</f>
        <v>0.10186183909617678</v>
      </c>
      <c r="CE116" s="90">
        <f>$E116^EXP(Parameter!$D$203)</f>
        <v>5.2549925640874101E-2</v>
      </c>
      <c r="CF116" s="90">
        <f>$D116^EXP(Parameter!$D$212)</f>
        <v>0.18071263381999572</v>
      </c>
      <c r="CG116" s="90">
        <f>$E116^EXP(Parameter!$D$204)</f>
        <v>4.0723781814261895E-2</v>
      </c>
      <c r="CH116" s="91">
        <f>$D116^EXP(Parameter!$D$213)</f>
        <v>8.7588807660593293E-2</v>
      </c>
      <c r="CI116" s="90">
        <f>$E116^EXP(Parameter!$D$205)</f>
        <v>6.1523424392895383E-2</v>
      </c>
      <c r="CJ116" s="91">
        <f>$D116^EXP(Parameter!$D$210)</f>
        <v>5.7569489726779784E-2</v>
      </c>
      <c r="CK116" s="90">
        <f>$E116^EXP(Parameter!$D$202)</f>
        <v>1.0503970887817148E-2</v>
      </c>
      <c r="CL116" s="12">
        <f>$D116^EXP(Parameter!$D$170+Parameter!$D$177*(LN($B116/30.2*21)))</f>
        <v>7.4500496998487181E-2</v>
      </c>
      <c r="CM116" s="12">
        <f>$D116^EXP(Parameter!$D$155+Parameter!$D$162*(LN($B116/30.2*21)))</f>
        <v>0.37017017343990105</v>
      </c>
      <c r="CN116" s="12">
        <f>$D116^EXP(Parameter!$D$171+Parameter!$D$178*(LN($B116/30.2*21)))</f>
        <v>7.6016339679742431E-2</v>
      </c>
      <c r="CO116" s="12">
        <f>$D116^EXP(Parameter!$D$156+Parameter!$D$163*(LN($B116/30.2*21)))</f>
        <v>0.33099979271074109</v>
      </c>
      <c r="CP116" s="12">
        <f>$D116^EXP(Parameter!$D$173+Parameter!$D$180*(LN($B116/30.2*21)))</f>
        <v>7.0476029372777582E-2</v>
      </c>
      <c r="CQ116" s="12">
        <f>$D116^EXP(Parameter!$D$158+Parameter!$D$165*(LN($B116/30.2*21)))</f>
        <v>0.35654725717390334</v>
      </c>
      <c r="CR116" s="12">
        <f>$D116^EXP(Parameter!$D$174+Parameter!$D$181*(LN($B116/30.2*21)))</f>
        <v>8.1098057626728823E-2</v>
      </c>
      <c r="CS116" s="12">
        <f>$D116^EXP(Parameter!$D$159+Parameter!$D$166*(LN($B116/30.2*21)))</f>
        <v>0.38945106484312231</v>
      </c>
      <c r="CT116" s="12">
        <f>$D116^EXP(Parameter!$D$175+Parameter!$D$182*(LN($B116/30.2*21)))</f>
        <v>2.6804534103622778E-2</v>
      </c>
      <c r="CU116" s="12">
        <f>$D116^EXP(Parameter!$D$160+Parameter!$D$167*(LN($B116/30.2*21)))</f>
        <v>0.17184122729901069</v>
      </c>
      <c r="CV116" s="12">
        <f>$D116^EXP(Parameter!$D$172+Parameter!$D$179*(LN($B116/30.2*21)))</f>
        <v>2.7777501069462709E-2</v>
      </c>
      <c r="CW116" s="41">
        <f>$D116^EXP(Parameter!$D$157+Parameter!$D$164*(LN($B116/30.2*21)))</f>
        <v>1.4385498098112201E-2</v>
      </c>
      <c r="CX116" s="12">
        <f t="shared" si="9"/>
        <v>2.2795938001738192E-4</v>
      </c>
      <c r="CY116" s="85">
        <v>2.2642126919502199E-2</v>
      </c>
      <c r="CZ116" s="12">
        <f t="shared" si="10"/>
        <v>1.7826775076600833E-2</v>
      </c>
      <c r="DA116" s="85">
        <v>3.6142366854462898E-2</v>
      </c>
      <c r="DB116" s="12">
        <f t="shared" si="11"/>
        <v>6.5672039626518113E-3</v>
      </c>
      <c r="DC116" s="41">
        <v>7.4707903218575403E-3</v>
      </c>
      <c r="DD116" s="12">
        <f t="shared" si="12"/>
        <v>6.180744827405639E-6</v>
      </c>
      <c r="DE116" s="85">
        <v>1.5371297192449399E-2</v>
      </c>
      <c r="DF116" s="12">
        <f t="shared" si="13"/>
        <v>2.2386656279631121E-7</v>
      </c>
      <c r="DG116" s="41">
        <v>1.4456148365624599E-3</v>
      </c>
      <c r="DH116" s="12">
        <f t="shared" si="14"/>
        <v>2.7601158158715002E-3</v>
      </c>
      <c r="DI116" s="41">
        <v>1.4455938907476E-3</v>
      </c>
      <c r="DJ116" s="46">
        <v>111</v>
      </c>
      <c r="DK116" s="44">
        <v>9.1120713727121895E-4</v>
      </c>
      <c r="DL116" s="44">
        <v>2.3161705371562702E-3</v>
      </c>
      <c r="DM116" s="44">
        <v>4.5483588339384502E-3</v>
      </c>
      <c r="DN116" s="44">
        <v>3.4810977923037702E-3</v>
      </c>
      <c r="DO116" s="44">
        <v>1.13885336225555E-2</v>
      </c>
      <c r="DP116" s="44">
        <v>9.2787001168328498E-3</v>
      </c>
      <c r="DQ116" s="44">
        <v>1.25512029724161E-2</v>
      </c>
      <c r="DR116" s="45">
        <v>6.0455374842858699E-2</v>
      </c>
      <c r="DS116" s="45">
        <v>9.19083234461293E-2</v>
      </c>
      <c r="DT116" s="45">
        <v>8.3673240641176205E-2</v>
      </c>
      <c r="DU116" s="45">
        <v>6.2995778559101795E-2</v>
      </c>
      <c r="DV116" s="45">
        <v>8.8329606333913194E-2</v>
      </c>
      <c r="DW116" s="45">
        <v>0.13451660145588401</v>
      </c>
      <c r="DX116" s="45">
        <v>7.2959226538686001E-2</v>
      </c>
    </row>
    <row r="117" spans="1:128">
      <c r="A117" s="43">
        <f t="shared" si="8"/>
        <v>7.7506849315068491</v>
      </c>
      <c r="B117" s="18">
        <v>113</v>
      </c>
      <c r="C117" s="12">
        <v>2464</v>
      </c>
      <c r="D117" s="12">
        <v>5.7696995214726703E-2</v>
      </c>
      <c r="E117" s="12">
        <v>1.4036582116239099E-3</v>
      </c>
      <c r="F117" s="92">
        <f>$D117^Parameter!$D$325</f>
        <v>0.10806859197198181</v>
      </c>
      <c r="G117" s="92">
        <f>$E117^Parameter!$D$318</f>
        <v>8.8313721659161269E-3</v>
      </c>
      <c r="H117" s="92">
        <f>$D117^Parameter!$D$326</f>
        <v>0.10207574469253389</v>
      </c>
      <c r="I117" s="92">
        <f>$E117^Parameter!$D$319</f>
        <v>1.4936446142656209E-2</v>
      </c>
      <c r="J117" s="92">
        <f>$D117^Parameter!$D$328</f>
        <v>0.1137623973596215</v>
      </c>
      <c r="K117" s="92">
        <f>$E117^Parameter!$D$321</f>
        <v>5.4479960900920485E-2</v>
      </c>
      <c r="L117" s="92">
        <f>$D117^Parameter!$D$329</f>
        <v>0.20241644347929177</v>
      </c>
      <c r="M117" s="92">
        <f>$E117^Parameter!$D$322</f>
        <v>4.0009034551096653E-2</v>
      </c>
      <c r="N117" s="92">
        <f>$D117^Parameter!$D$330</f>
        <v>9.9205120499145191E-2</v>
      </c>
      <c r="O117" s="92">
        <f>$E117^Parameter!$D$323</f>
        <v>7.2261096658676527E-2</v>
      </c>
      <c r="P117" s="92">
        <f>$D117^Parameter!$D$327</f>
        <v>6.6163404298576256E-2</v>
      </c>
      <c r="Q117" s="92">
        <f>$E117^Parameter!$D$320</f>
        <v>9.1863844923929187E-3</v>
      </c>
      <c r="R117" s="12">
        <f>$D117^EXP(Parameter!$D$96+Parameter!$D$103*(($B117/30.2*21)^(1)))</f>
        <v>1.9386754294570957E-4</v>
      </c>
      <c r="S117" s="12">
        <f>$E117^EXP(Parameter!$D$81+Parameter!$D$88*($B117/30.2*21)^(-2))</f>
        <v>1.7657439641446254E-2</v>
      </c>
      <c r="T117" s="12">
        <f>$D117^EXP(Parameter!$D$97+Parameter!$D$104*(($B117*21/30.2)^(1)))</f>
        <v>1.7064904184434179E-2</v>
      </c>
      <c r="U117" s="12">
        <f>$E117^EXP(Parameter!$D$82+Parameter!$D$89*($B117/30.2*21)^(-2))</f>
        <v>2.5088346399959143E-2</v>
      </c>
      <c r="V117" s="12">
        <f>$D117^EXP(Parameter!$D$99+Parameter!$D$106*(($B117*21/30.2)^(1)))</f>
        <v>6.131439983947596E-3</v>
      </c>
      <c r="W117" s="12">
        <f>$E117^EXP(Parameter!$D$84+Parameter!$D$91*($B117/30.2*21)^(-2))</f>
        <v>7.7814523710411615E-2</v>
      </c>
      <c r="X117" s="12">
        <f>$D117^EXP(Parameter!$D$100+Parameter!$D$107*(($B117*21/30.2)^(1)))</f>
        <v>4.5016729966334116E-6</v>
      </c>
      <c r="Y117" s="12">
        <f>$E117^EXP(Parameter!$D$85+Parameter!$D$92*($B117/30.2*21)^(-2))</f>
        <v>5.6361002772383581E-2</v>
      </c>
      <c r="Z117" s="12">
        <f>$D117^EXP(Parameter!$D$101+Parameter!$D$108*(($B117*21/30.2)^(1)))</f>
        <v>1.5265927362979287E-7</v>
      </c>
      <c r="AA117" s="12">
        <f>$E117^EXP(Parameter!$D$86+Parameter!$D$93*($B117/30.2*21)^(-2))</f>
        <v>7.2982638166224259E-2</v>
      </c>
      <c r="AB117" s="12">
        <f>$D117^EXP(Parameter!$D$98+Parameter!$D$105*(($B117*21/30.2)^(1)))</f>
        <v>2.5572283453063021E-3</v>
      </c>
      <c r="AC117" s="12">
        <f>$E117^EXP(Parameter!$D$83+Parameter!$D$90*($B117/30.2*21)^(-2))</f>
        <v>1.0042933620435339E-2</v>
      </c>
      <c r="AD117" s="87">
        <f>$D117^EXP(Parameter!$D$133+Parameter!$D$140*(($B117*21/30.2)^(-0.5))+Parameter!$D$147*((LN($B117*21/30.2))))</f>
        <v>1.2564122776160576E-4</v>
      </c>
      <c r="AE117" s="12">
        <f>$E117^EXP(Parameter!$D$111+Parameter!$D$118*(($B117*21/30.2)^(-1))+Parameter!$D$125*(($B117*21/30.2)^(-0.5)))</f>
        <v>9.8204410765077868E-2</v>
      </c>
      <c r="AF117" s="12">
        <f>$D117^EXP(Parameter!$D$134+Parameter!$D$141*(($B117*21/30.2)^(-0.5))+Parameter!$D$148*((LN($B117*21/30.2))))</f>
        <v>1.0995386350370222E-2</v>
      </c>
      <c r="AG117" s="12">
        <f>$E117^EXP(Parameter!$D$112+Parameter!$D$119*(($B117*21/30.2)^(-1))+Parameter!$D$126*(($B117*21/30.2)^(-0.5)))</f>
        <v>2.7571731283632078E-2</v>
      </c>
      <c r="AH117" s="12">
        <f>$D117^EXP(Parameter!$D$136+Parameter!$D$143*(($B117*21/30.2)^(-0.5))+Parameter!$D$150*((LN($B117*21/30.2))))</f>
        <v>4.2353548022453809E-4</v>
      </c>
      <c r="AI117" s="12">
        <f>$E117^EXP(Parameter!$D$114+Parameter!$D$121*(($B117*21/30.2)^(-1))+Parameter!$D$128*(($B117*21/30.2)^(-0.5)))</f>
        <v>2.068782741753903E-3</v>
      </c>
      <c r="AJ117" s="12">
        <f>$D117^EXP(Parameter!$D$137+Parameter!$D$144*(($B117*21/30.2)^(-0.5))+Parameter!$D$151*((LN($B117*21/30.2))))</f>
        <v>1.1360578754773308E-4</v>
      </c>
      <c r="AK117" s="12">
        <f>$E117^EXP(Parameter!$D$115+Parameter!$D$122*(($B117*21/30.2)^(-1))+Parameter!$D$129*(($B117*21/30.2)^(-0.5)))</f>
        <v>2.3635773388954708E-2</v>
      </c>
      <c r="AL117" s="12">
        <f>$D117^EXP(Parameter!$D$138+Parameter!$D$145*(($B117*21/30.2)^(-0.5))+Parameter!$D$152*((LN($B117*21/30.2))))</f>
        <v>9.3196114431397951E-13</v>
      </c>
      <c r="AM117" s="12">
        <f>$E117^EXP(Parameter!$D$116+Parameter!$D$123*(($B117*21/30.2)^(-1))+Parameter!$D$130*(($B117*21/30.2)^(-0.5)))</f>
        <v>4.1621013413350359E-4</v>
      </c>
      <c r="AN117" s="12">
        <f>$D117^EXP(Parameter!$D$135+Parameter!$D$142*(($B117*21/30.2)^(-0.5))+Parameter!$D$149*((LN($B117*21/30.2))))</f>
        <v>2.272997168318728E-3</v>
      </c>
      <c r="AO117" s="12">
        <f>$E117^EXP(Parameter!$D$113+Parameter!$D$120*(($B117*21/30.2)^(-1))+Parameter!$D$127*(($B117*21/30.2)^(-0.5)))</f>
        <v>1.2520892150637075E-7</v>
      </c>
      <c r="AP117" s="87">
        <f>$D117^EXP(Parameter!$D$304+Parameter!$D$310*((LN($B117*21/30.2))))</f>
        <v>7.2349998122667833E-2</v>
      </c>
      <c r="AQ117" s="88">
        <f>$E117^EXP(Parameter!$D$290+Parameter!$D$296*((LN($B117*21/30.2))))</f>
        <v>2.6686121074931863E-2</v>
      </c>
      <c r="AR117" s="12">
        <f>$D117^EXP(Parameter!$D$305+Parameter!$D$311*((LN($B117*21/30.2))))</f>
        <v>7.9221187122088949E-2</v>
      </c>
      <c r="AS117" s="88">
        <f>$E117^EXP(Parameter!$D$291+Parameter!$D$297*((LN($B117*21/30.2))))</f>
        <v>2.8454466618976472E-2</v>
      </c>
      <c r="AT117" s="12">
        <f>$D117^EXP(Parameter!$D$305+Parameter!$D$307-Parameter!$D$306+(Parameter!$D$311+Parameter!$D$313-Parameter!$D$312)*((LN($B117*21/30.2))))</f>
        <v>7.672618777950195E-2</v>
      </c>
      <c r="AU117" s="88">
        <f>$E117^EXP(Parameter!$D$291+Parameter!$D$293-Parameter!$D$292+(Parameter!$D$297+Parameter!$D$299-Parameter!$D$298)*((LN($B117*21/30.2))))</f>
        <v>5.0596563630563834E-2</v>
      </c>
      <c r="AV117" s="12">
        <f>$D117^EXP(Parameter!$D$308+Parameter!$D$314*((LN($B117*21/30.2))))</f>
        <v>0.11303493028385905</v>
      </c>
      <c r="AW117" s="88">
        <f>$E117^EXP(Parameter!$D$294+Parameter!$D$300*((LN($B117*21/30.2))))</f>
        <v>4.1418272121035701E-2</v>
      </c>
      <c r="AX117" s="12">
        <f>$D117^EXP(Parameter!$D$305+Parameter!$D$309-Parameter!$D$306+(Parameter!$D$311+Parameter!$D$315-Parameter!$D$312)*((LN($B117*21/30.2))))</f>
        <v>5.2496343638374465E-2</v>
      </c>
      <c r="AY117" s="88">
        <f>$E117^EXP(Parameter!$D$291+Parameter!$D$295-Parameter!$D$292+(Parameter!$D$297+Parameter!$D$301-Parameter!$D$298)*((LN($B117*21/30.2))))</f>
        <v>6.3420357469622501E-3</v>
      </c>
      <c r="AZ117" s="12">
        <f>$D117^EXP(Parameter!D$305-Parameter!D$306+(Parameter!D$311-Parameter!D$312)*((LN($B117*21/30.2))))</f>
        <v>3.7341890582698309E-2</v>
      </c>
      <c r="BA117" s="88">
        <f>$E117^EXP(Parameter!$D$291-Parameter!$D$292+(Parameter!$D$297-Parameter!$D$298)*((LN($B117*21/30.2))))</f>
        <v>3.576275881253857E-4</v>
      </c>
      <c r="BB117" s="89">
        <f>$D117^EXP(Parameter!$D$231+Parameter!$D$238)</f>
        <v>0.11455300939497477</v>
      </c>
      <c r="BC117" s="90">
        <f>$E117^EXP(Parameter!$D$216+Parameter!$D$223)</f>
        <v>1.5426768204720887E-2</v>
      </c>
      <c r="BD117" s="91">
        <f>$D117^EXP(Parameter!$D$232+Parameter!$D$239)</f>
        <v>9.3630687140972127E-2</v>
      </c>
      <c r="BE117" s="90">
        <f>$E117^EXP(Parameter!$D$217+Parameter!$D$224)</f>
        <v>2.0215450821285137E-2</v>
      </c>
      <c r="BF117" s="91">
        <f>$D117^EXP(Parameter!$D$234+Parameter!$D$241)</f>
        <v>0.10723806883456766</v>
      </c>
      <c r="BG117" s="91">
        <f>$E117^EXP(Parameter!$D$219+Parameter!$D$226)</f>
        <v>6.2581398915220812E-2</v>
      </c>
      <c r="BH117" s="91">
        <f>$D117^EXP(Parameter!$D$235+Parameter!$D$242)</f>
        <v>0.17940843360391023</v>
      </c>
      <c r="BI117" s="91">
        <f>$E117^EXP(Parameter!$D$220+Parameter!$D$227)</f>
        <v>4.4783030112595316E-2</v>
      </c>
      <c r="BJ117" s="91">
        <f>$D117^EXP(Parameter!$D$236+Parameter!$D$243)</f>
        <v>8.9256423386193717E-2</v>
      </c>
      <c r="BK117" s="91">
        <f>$E117^EXP(Parameter!$D$221+Parameter!$D$228)</f>
        <v>6.0352729041653279E-2</v>
      </c>
      <c r="BL117" s="91">
        <f>$D117^EXP(Parameter!$D$233+Parameter!$D$240)</f>
        <v>5.320779889472485E-2</v>
      </c>
      <c r="BM117" s="91">
        <f>$E117^EXP(Parameter!$D$218+Parameter!$D$225)</f>
        <v>8.4413914823305847E-3</v>
      </c>
      <c r="BN117" s="90">
        <f>$D117^EXP(Parameter!$D$268+Parameter!$D$275)</f>
        <v>0.14244501492137876</v>
      </c>
      <c r="BO117" s="91">
        <f>$E117^EXP(Parameter!$D$246+Parameter!$D$253)</f>
        <v>6.9814643606822989E-3</v>
      </c>
      <c r="BP117" s="91">
        <f>$D117^EXP(Parameter!$D$269+Parameter!$D$276)</f>
        <v>0.10509516501517462</v>
      </c>
      <c r="BQ117" s="91">
        <f>$E117^EXP(Parameter!$D$247+Parameter!$D$254)</f>
        <v>1.3821411523091683E-2</v>
      </c>
      <c r="BR117" s="91">
        <f>$D117^EXP(Parameter!$D$271+Parameter!$D$278)</f>
        <v>0.19381554894636205</v>
      </c>
      <c r="BS117" s="91">
        <f>$E117^EXP(Parameter!$D$249+Parameter!$D$256)</f>
        <v>7.3158642686199898E-2</v>
      </c>
      <c r="BT117" s="91">
        <f>$D117^EXP(Parameter!$D$272+Parameter!$D$279)</f>
        <v>0.28970648214184863</v>
      </c>
      <c r="BU117" s="91">
        <f>$E117^EXP(Parameter!$D$250+Parameter!$D$257)</f>
        <v>3.0351026325399016E-2</v>
      </c>
      <c r="BV117" s="91">
        <f>$D117^EXP(Parameter!$D$273+Parameter!$D$280)</f>
        <v>0.24496170619884433</v>
      </c>
      <c r="BW117" s="91">
        <f>$E117^EXP(Parameter!$D$251+Parameter!$D$258)</f>
        <v>7.7244466035212872E-2</v>
      </c>
      <c r="BX117" s="91">
        <f>$D117^EXP(Parameter!$D$270+Parameter!$D$277)</f>
        <v>9.4966673081039746E-2</v>
      </c>
      <c r="BY117" s="91">
        <f>$E117^EXP(Parameter!$D$248+Parameter!$D$255)</f>
        <v>1.6080587794039355E-2</v>
      </c>
      <c r="BZ117" s="90">
        <f>$D117^EXP(Parameter!$D$208)</f>
        <v>0.10867996046127437</v>
      </c>
      <c r="CA117" s="90">
        <f>$E117^EXP(Parameter!$D$200)</f>
        <v>1.1972006066844277E-2</v>
      </c>
      <c r="CB117" s="90">
        <f>$D117^EXP(Parameter!$D$209)</f>
        <v>9.4520132133777579E-2</v>
      </c>
      <c r="CC117" s="90">
        <f>$E117^EXP(Parameter!$D$201)</f>
        <v>1.7663882156461138E-2</v>
      </c>
      <c r="CD117" s="90">
        <f>$D117^EXP(Parameter!$D$211)</f>
        <v>0.10065030152709223</v>
      </c>
      <c r="CE117" s="90">
        <f>$E117^EXP(Parameter!$D$203)</f>
        <v>5.18001095915787E-2</v>
      </c>
      <c r="CF117" s="90">
        <f>$D117^EXP(Parameter!$D$212)</f>
        <v>0.17910030444453029</v>
      </c>
      <c r="CG117" s="90">
        <f>$E117^EXP(Parameter!$D$204)</f>
        <v>4.0092813177155365E-2</v>
      </c>
      <c r="CH117" s="91">
        <f>$D117^EXP(Parameter!$D$213)</f>
        <v>8.6478617265922347E-2</v>
      </c>
      <c r="CI117" s="90">
        <f>$E117^EXP(Parameter!$D$205)</f>
        <v>6.0692228200448478E-2</v>
      </c>
      <c r="CJ117" s="91">
        <f>$D117^EXP(Parameter!$D$210)</f>
        <v>5.6714978465290396E-2</v>
      </c>
      <c r="CK117" s="90">
        <f>$E117^EXP(Parameter!$D$202)</f>
        <v>1.0273089867228226E-2</v>
      </c>
      <c r="CL117" s="12">
        <f>$D117^EXP(Parameter!$D$170+Parameter!$D$177*(LN($B117/30.2*21)))</f>
        <v>7.3362619410136637E-2</v>
      </c>
      <c r="CM117" s="12">
        <f>$D117^EXP(Parameter!$D$155+Parameter!$D$162*(LN($B117/30.2*21)))</f>
        <v>0.36907871174090856</v>
      </c>
      <c r="CN117" s="12">
        <f>$D117^EXP(Parameter!$D$171+Parameter!$D$178*(LN($B117/30.2*21)))</f>
        <v>7.4926360116572568E-2</v>
      </c>
      <c r="CO117" s="12">
        <f>$D117^EXP(Parameter!$D$156+Parameter!$D$163*(LN($B117/30.2*21)))</f>
        <v>0.3295694720302616</v>
      </c>
      <c r="CP117" s="12">
        <f>$D117^EXP(Parameter!$D$173+Parameter!$D$180*(LN($B117/30.2*21)))</f>
        <v>6.9389946012472933E-2</v>
      </c>
      <c r="CQ117" s="12">
        <f>$D117^EXP(Parameter!$D$158+Parameter!$D$165*(LN($B117/30.2*21)))</f>
        <v>0.35480274364279552</v>
      </c>
      <c r="CR117" s="12">
        <f>$D117^EXP(Parameter!$D$174+Parameter!$D$181*(LN($B117/30.2*21)))</f>
        <v>7.9698727671047631E-2</v>
      </c>
      <c r="CS117" s="12">
        <f>$D117^EXP(Parameter!$D$159+Parameter!$D$166*(LN($B117/30.2*21)))</f>
        <v>0.38797931513446171</v>
      </c>
      <c r="CT117" s="12">
        <f>$D117^EXP(Parameter!$D$175+Parameter!$D$182*(LN($B117/30.2*21)))</f>
        <v>2.6135660805096224E-2</v>
      </c>
      <c r="CU117" s="12">
        <f>$D117^EXP(Parameter!$D$160+Parameter!$D$167*(LN($B117/30.2*21)))</f>
        <v>0.16977311624135805</v>
      </c>
      <c r="CV117" s="12">
        <f>$D117^EXP(Parameter!$D$172+Parameter!$D$179*(LN($B117/30.2*21)))</f>
        <v>2.7166769808906581E-2</v>
      </c>
      <c r="CW117" s="41">
        <f>$D117^EXP(Parameter!$D$157+Parameter!$D$164*(LN($B117/30.2*21)))</f>
        <v>1.3916991438441701E-2</v>
      </c>
      <c r="CX117" s="12">
        <f t="shared" si="9"/>
        <v>1.9386754294570957E-4</v>
      </c>
      <c r="CY117" s="85">
        <v>2.2375050923845001E-2</v>
      </c>
      <c r="CZ117" s="12">
        <f t="shared" si="10"/>
        <v>1.7064904184434179E-2</v>
      </c>
      <c r="DA117" s="85">
        <v>3.57154838604508E-2</v>
      </c>
      <c r="DB117" s="12">
        <f t="shared" si="11"/>
        <v>6.131439983947596E-3</v>
      </c>
      <c r="DC117" s="41">
        <v>7.1104376786826004E-3</v>
      </c>
      <c r="DD117" s="12">
        <f t="shared" si="12"/>
        <v>4.5016729966334116E-6</v>
      </c>
      <c r="DE117" s="85">
        <v>1.49183716221978E-2</v>
      </c>
      <c r="DF117" s="12">
        <f t="shared" si="13"/>
        <v>1.5265927362979287E-7</v>
      </c>
      <c r="DG117" s="41">
        <v>1.40058965767764E-3</v>
      </c>
      <c r="DH117" s="12">
        <f t="shared" si="14"/>
        <v>2.5572283453063021E-3</v>
      </c>
      <c r="DI117" s="41">
        <v>1.40057660730068E-3</v>
      </c>
      <c r="DJ117" s="46">
        <v>112</v>
      </c>
      <c r="DK117" s="44">
        <v>8.7824303151407001E-4</v>
      </c>
      <c r="DL117" s="44">
        <v>2.2394832574792502E-3</v>
      </c>
      <c r="DM117" s="44">
        <v>4.4084237692683104E-3</v>
      </c>
      <c r="DN117" s="44">
        <v>3.3707169921232101E-3</v>
      </c>
      <c r="DO117" s="44">
        <v>1.10768252363699E-2</v>
      </c>
      <c r="DP117" s="44">
        <v>9.0174860280422004E-3</v>
      </c>
      <c r="DQ117" s="44">
        <v>1.2212392548117099E-2</v>
      </c>
      <c r="DR117" s="45">
        <v>5.9580095832058498E-2</v>
      </c>
      <c r="DS117" s="45">
        <v>9.0700297024560603E-2</v>
      </c>
      <c r="DT117" s="45">
        <v>8.2547628538303594E-2</v>
      </c>
      <c r="DU117" s="45">
        <v>6.2091684657235399E-2</v>
      </c>
      <c r="DV117" s="45">
        <v>8.7157018848018297E-2</v>
      </c>
      <c r="DW117" s="45">
        <v>0.132925971201721</v>
      </c>
      <c r="DX117" s="45">
        <v>7.1945628828366595E-2</v>
      </c>
    </row>
    <row r="118" spans="1:128">
      <c r="A118" s="43">
        <f t="shared" si="8"/>
        <v>7.8109589041095893</v>
      </c>
      <c r="B118" s="18">
        <v>114</v>
      </c>
      <c r="C118" s="12">
        <v>2486</v>
      </c>
      <c r="D118" s="12">
        <v>5.6850498518163498E-2</v>
      </c>
      <c r="E118" s="12">
        <v>1.3598689555797999E-3</v>
      </c>
      <c r="F118" s="92">
        <f>$D118^Parameter!$D$325</f>
        <v>0.10682987895832789</v>
      </c>
      <c r="G118" s="92">
        <f>$E118^Parameter!$D$318</f>
        <v>8.6321282222108029E-3</v>
      </c>
      <c r="H118" s="92">
        <f>$D118^Parameter!$D$326</f>
        <v>0.10087589986348799</v>
      </c>
      <c r="I118" s="92">
        <f>$E118^Parameter!$D$319</f>
        <v>1.4636529689082918E-2</v>
      </c>
      <c r="J118" s="92">
        <f>$D118^Parameter!$D$328</f>
        <v>0.11248834296007759</v>
      </c>
      <c r="K118" s="92">
        <f>$E118^Parameter!$D$321</f>
        <v>5.3720394998002012E-2</v>
      </c>
      <c r="L118" s="92">
        <f>$D118^Parameter!$D$329</f>
        <v>0.20074798525477666</v>
      </c>
      <c r="M118" s="92">
        <f>$E118^Parameter!$D$322</f>
        <v>3.9392501398226025E-2</v>
      </c>
      <c r="N118" s="92">
        <f>$D118^Parameter!$D$330</f>
        <v>9.8024529094283872E-2</v>
      </c>
      <c r="O118" s="92">
        <f>$E118^Parameter!$D$323</f>
        <v>7.1350796201380531E-2</v>
      </c>
      <c r="P118" s="92">
        <f>$D118^Parameter!$D$327</f>
        <v>6.5238960430114151E-2</v>
      </c>
      <c r="Q118" s="92">
        <f>$E118^Parameter!$D$320</f>
        <v>8.9808387842769729E-3</v>
      </c>
      <c r="R118" s="12">
        <f>$D118^EXP(Parameter!$D$96+Parameter!$D$103*(($B118/30.2*21)^(1)))</f>
        <v>1.6444039402464155E-4</v>
      </c>
      <c r="S118" s="12">
        <f>$E118^EXP(Parameter!$D$81+Parameter!$D$88*($B118/30.2*21)^(-2))</f>
        <v>1.7316975047534724E-2</v>
      </c>
      <c r="T118" s="12">
        <f>$D118^EXP(Parameter!$D$97+Parameter!$D$104*(($B118*21/30.2)^(1)))</f>
        <v>1.6331669342151012E-2</v>
      </c>
      <c r="U118" s="12">
        <f>$E118^EXP(Parameter!$D$82+Parameter!$D$89*($B118/30.2*21)^(-2))</f>
        <v>2.4646263948806455E-2</v>
      </c>
      <c r="V118" s="12">
        <f>$D118^EXP(Parameter!$D$99+Parameter!$D$106*(($B118*21/30.2)^(1)))</f>
        <v>5.7208997705335803E-3</v>
      </c>
      <c r="W118" s="12">
        <f>$E118^EXP(Parameter!$D$84+Parameter!$D$91*($B118/30.2*21)^(-2))</f>
        <v>7.6862147568129563E-2</v>
      </c>
      <c r="X118" s="12">
        <f>$D118^EXP(Parameter!$D$100+Parameter!$D$107*(($B118*21/30.2)^(1)))</f>
        <v>3.2537191552762594E-6</v>
      </c>
      <c r="Y118" s="12">
        <f>$E118^EXP(Parameter!$D$85+Parameter!$D$92*($B118/30.2*21)^(-2))</f>
        <v>5.558454081018855E-2</v>
      </c>
      <c r="Z118" s="12">
        <f>$D118^EXP(Parameter!$D$101+Parameter!$D$108*(($B118*21/30.2)^(1)))</f>
        <v>1.0320399528461906E-7</v>
      </c>
      <c r="AA118" s="12">
        <f>$E118^EXP(Parameter!$D$86+Parameter!$D$93*($B118/30.2*21)^(-2))</f>
        <v>7.2066440154769734E-2</v>
      </c>
      <c r="AB118" s="12">
        <f>$D118^EXP(Parameter!$D$98+Parameter!$D$105*(($B118*21/30.2)^(1)))</f>
        <v>2.3677239668391799E-3</v>
      </c>
      <c r="AC118" s="12">
        <f>$E118^EXP(Parameter!$D$83+Parameter!$D$90*($B118/30.2*21)^(-2))</f>
        <v>9.8223966267844496E-3</v>
      </c>
      <c r="AD118" s="87">
        <f>$D118^EXP(Parameter!$D$133+Parameter!$D$140*(($B118*21/30.2)^(-0.5))+Parameter!$D$147*((LN($B118*21/30.2))))</f>
        <v>1.1062894847460957E-4</v>
      </c>
      <c r="AE118" s="12">
        <f>$E118^EXP(Parameter!$D$111+Parameter!$D$118*(($B118*21/30.2)^(-1))+Parameter!$D$125*(($B118*21/30.2)^(-0.5)))</f>
        <v>9.7466573317732771E-2</v>
      </c>
      <c r="AF118" s="12">
        <f>$D118^EXP(Parameter!$D$134+Parameter!$D$141*(($B118*21/30.2)^(-0.5))+Parameter!$D$148*((LN($B118*21/30.2))))</f>
        <v>1.0560238503145445E-2</v>
      </c>
      <c r="AG118" s="12">
        <f>$E118^EXP(Parameter!$D$112+Parameter!$D$119*(($B118*21/30.2)^(-1))+Parameter!$D$126*(($B118*21/30.2)^(-0.5)))</f>
        <v>2.711214716742779E-2</v>
      </c>
      <c r="AH118" s="12">
        <f>$D118^EXP(Parameter!$D$136+Parameter!$D$143*(($B118*21/30.2)^(-0.5))+Parameter!$D$150*((LN($B118*21/30.2))))</f>
        <v>3.8218519073455386E-4</v>
      </c>
      <c r="AI118" s="12">
        <f>$E118^EXP(Parameter!$D$114+Parameter!$D$121*(($B118*21/30.2)^(-1))+Parameter!$D$128*(($B118*21/30.2)^(-0.5)))</f>
        <v>1.9798303257997207E-3</v>
      </c>
      <c r="AJ118" s="12">
        <f>$D118^EXP(Parameter!$D$137+Parameter!$D$144*(($B118*21/30.2)^(-0.5))+Parameter!$D$151*((LN($B118*21/30.2))))</f>
        <v>9.8453211007035305E-5</v>
      </c>
      <c r="AK118" s="12">
        <f>$E118^EXP(Parameter!$D$115+Parameter!$D$122*(($B118*21/30.2)^(-1))+Parameter!$D$129*(($B118*21/30.2)^(-0.5)))</f>
        <v>2.3167589295969255E-2</v>
      </c>
      <c r="AL118" s="12">
        <f>$D118^EXP(Parameter!$D$138+Parameter!$D$145*(($B118*21/30.2)^(-0.5))+Parameter!$D$152*((LN($B118*21/30.2))))</f>
        <v>5.3434609746640385E-13</v>
      </c>
      <c r="AM118" s="12">
        <f>$E118^EXP(Parameter!$D$116+Parameter!$D$123*(($B118*21/30.2)^(-1))+Parameter!$D$130*(($B118*21/30.2)^(-0.5)))</f>
        <v>3.9342655848406661E-4</v>
      </c>
      <c r="AN118" s="12">
        <f>$D118^EXP(Parameter!$D$135+Parameter!$D$142*(($B118*21/30.2)^(-0.5))+Parameter!$D$149*((LN($B118*21/30.2))))</f>
        <v>2.1476769129465775E-3</v>
      </c>
      <c r="AO118" s="12">
        <f>$E118^EXP(Parameter!$D$113+Parameter!$D$120*(($B118*21/30.2)^(-1))+Parameter!$D$127*(($B118*21/30.2)^(-0.5)))</f>
        <v>1.1070950339032686E-7</v>
      </c>
      <c r="AP118" s="87">
        <f>$D118^EXP(Parameter!$D$304+Parameter!$D$310*((LN($B118*21/30.2))))</f>
        <v>7.1161280977549049E-2</v>
      </c>
      <c r="AQ118" s="88">
        <f>$E118^EXP(Parameter!$D$290+Parameter!$D$296*((LN($B118*21/30.2))))</f>
        <v>2.6343988442153386E-2</v>
      </c>
      <c r="AR118" s="12">
        <f>$D118^EXP(Parameter!$D$305+Parameter!$D$311*((LN($B118*21/30.2))))</f>
        <v>7.8101957500334981E-2</v>
      </c>
      <c r="AS118" s="88">
        <f>$E118^EXP(Parameter!$D$291+Parameter!$D$297*((LN($B118*21/30.2))))</f>
        <v>2.8016878766976838E-2</v>
      </c>
      <c r="AT118" s="12">
        <f>$D118^EXP(Parameter!$D$305+Parameter!$D$307-Parameter!$D$306+(Parameter!$D$311+Parameter!$D$313-Parameter!$D$312)*((LN($B118*21/30.2))))</f>
        <v>7.5564099043914063E-2</v>
      </c>
      <c r="AU118" s="88">
        <f>$E118^EXP(Parameter!$D$291+Parameter!$D$293-Parameter!$D$292+(Parameter!$D$297+Parameter!$D$299-Parameter!$D$298)*((LN($B118*21/30.2))))</f>
        <v>4.9830943683623737E-2</v>
      </c>
      <c r="AV118" s="12">
        <f>$D118^EXP(Parameter!$D$308+Parameter!$D$314*((LN($B118*21/30.2))))</f>
        <v>0.11136173031063376</v>
      </c>
      <c r="AW118" s="88">
        <f>$E118^EXP(Parameter!$D$294+Parameter!$D$300*((LN($B118*21/30.2))))</f>
        <v>4.0796653188471678E-2</v>
      </c>
      <c r="AX118" s="12">
        <f>$D118^EXP(Parameter!$D$305+Parameter!$D$309-Parameter!$D$306+(Parameter!$D$311+Parameter!$D$315-Parameter!$D$312)*((LN($B118*21/30.2))))</f>
        <v>5.1501729168275584E-2</v>
      </c>
      <c r="AY118" s="88">
        <f>$E118^EXP(Parameter!$D$291+Parameter!$D$295-Parameter!$D$292+(Parameter!$D$297+Parameter!$D$301-Parameter!$D$298)*((LN($B118*21/30.2))))</f>
        <v>6.0939009113785726E-3</v>
      </c>
      <c r="AZ118" s="12">
        <f>$D118^EXP(Parameter!D$305-Parameter!D$306+(Parameter!D$311-Parameter!D$312)*((LN($B118*21/30.2))))</f>
        <v>3.6594272071796913E-2</v>
      </c>
      <c r="BA118" s="88">
        <f>$E118^EXP(Parameter!$D$291-Parameter!$D$292+(Parameter!$D$297-Parameter!$D$298)*((LN($B118*21/30.2))))</f>
        <v>3.3756052212363766E-4</v>
      </c>
      <c r="BB118" s="89">
        <f>$D118^EXP(Parameter!$D$231+Parameter!$D$238)</f>
        <v>0.11327416541630954</v>
      </c>
      <c r="BC118" s="90">
        <f>$E118^EXP(Parameter!$D$216+Parameter!$D$223)</f>
        <v>1.5119362425817609E-2</v>
      </c>
      <c r="BD118" s="91">
        <f>$D118^EXP(Parameter!$D$232+Parameter!$D$239)</f>
        <v>9.2488716311588975E-2</v>
      </c>
      <c r="BE118" s="90">
        <f>$E118^EXP(Parameter!$D$217+Parameter!$D$224)</f>
        <v>1.9838482288307577E-2</v>
      </c>
      <c r="BF118" s="91">
        <f>$D118^EXP(Parameter!$D$234+Parameter!$D$241)</f>
        <v>0.1060046380671774</v>
      </c>
      <c r="BG118" s="91">
        <f>$E118^EXP(Parameter!$D$219+Parameter!$D$226)</f>
        <v>6.1750173150669538E-2</v>
      </c>
      <c r="BH118" s="91">
        <f>$D118^EXP(Parameter!$D$235+Parameter!$D$242)</f>
        <v>0.17781841755741848</v>
      </c>
      <c r="BI118" s="91">
        <f>$E118^EXP(Parameter!$D$220+Parameter!$D$227)</f>
        <v>4.4116918515189035E-2</v>
      </c>
      <c r="BJ118" s="91">
        <f>$D118^EXP(Parameter!$D$236+Parameter!$D$243)</f>
        <v>8.8145949245617486E-2</v>
      </c>
      <c r="BK118" s="91">
        <f>$E118^EXP(Parameter!$D$221+Parameter!$D$228)</f>
        <v>5.9540686909124389E-2</v>
      </c>
      <c r="BL118" s="91">
        <f>$D118^EXP(Parameter!$D$233+Parameter!$D$240)</f>
        <v>5.2405166464925552E-2</v>
      </c>
      <c r="BM118" s="91">
        <f>$E118^EXP(Parameter!$D$218+Parameter!$D$225)</f>
        <v>8.2491480949514247E-3</v>
      </c>
      <c r="BN118" s="90">
        <f>$D118^EXP(Parameter!$D$268+Parameter!$D$275)</f>
        <v>0.14101392195071838</v>
      </c>
      <c r="BO118" s="91">
        <f>$E118^EXP(Parameter!$D$246+Parameter!$D$253)</f>
        <v>6.8162213089556258E-3</v>
      </c>
      <c r="BP118" s="91">
        <f>$D118^EXP(Parameter!$D$269+Parameter!$D$276)</f>
        <v>0.1038755170005085</v>
      </c>
      <c r="BQ118" s="91">
        <f>$E118^EXP(Parameter!$D$247+Parameter!$D$254)</f>
        <v>1.3538815276127471E-2</v>
      </c>
      <c r="BR118" s="91">
        <f>$D118^EXP(Parameter!$D$271+Parameter!$D$278)</f>
        <v>0.19217474571502727</v>
      </c>
      <c r="BS118" s="91">
        <f>$E118^EXP(Parameter!$D$249+Parameter!$D$256)</f>
        <v>7.2241338133248456E-2</v>
      </c>
      <c r="BT118" s="91">
        <f>$D118^EXP(Parameter!$D$272+Parameter!$D$279)</f>
        <v>0.28785277534477804</v>
      </c>
      <c r="BU118" s="91">
        <f>$E118^EXP(Parameter!$D$250+Parameter!$D$257)</f>
        <v>2.9843513329105023E-2</v>
      </c>
      <c r="BV118" s="91">
        <f>$D118^EXP(Parameter!$D$273+Parameter!$D$280)</f>
        <v>0.24318282114703074</v>
      </c>
      <c r="BW118" s="91">
        <f>$E118^EXP(Parameter!$D$251+Parameter!$D$258)</f>
        <v>7.6295934179273425E-2</v>
      </c>
      <c r="BX118" s="91">
        <f>$D118^EXP(Parameter!$D$270+Parameter!$D$277)</f>
        <v>9.3815294450494024E-2</v>
      </c>
      <c r="BY118" s="91">
        <f>$E118^EXP(Parameter!$D$248+Parameter!$D$255)</f>
        <v>1.5763310208069693E-2</v>
      </c>
      <c r="BZ118" s="90">
        <f>$D118^EXP(Parameter!$D$208)</f>
        <v>0.10743738006912903</v>
      </c>
      <c r="CA118" s="90">
        <f>$E118^EXP(Parameter!$D$200)</f>
        <v>1.1719098011840911E-2</v>
      </c>
      <c r="CB118" s="90">
        <f>$D118^EXP(Parameter!$D$209)</f>
        <v>9.3371887147340779E-2</v>
      </c>
      <c r="CC118" s="90">
        <f>$E118^EXP(Parameter!$D$201)</f>
        <v>1.732321291268674E-2</v>
      </c>
      <c r="CD118" s="90">
        <f>$D118^EXP(Parameter!$D$211)</f>
        <v>9.9459964545246471E-2</v>
      </c>
      <c r="CE118" s="90">
        <f>$E118^EXP(Parameter!$D$203)</f>
        <v>5.1065476984552799E-2</v>
      </c>
      <c r="CF118" s="90">
        <f>$D118^EXP(Parameter!$D$212)</f>
        <v>0.17751143819382681</v>
      </c>
      <c r="CG118" s="90">
        <f>$E118^EXP(Parameter!$D$204)</f>
        <v>3.9475387425096778E-2</v>
      </c>
      <c r="CH118" s="91">
        <f>$D118^EXP(Parameter!$D$213)</f>
        <v>8.5388713790559151E-2</v>
      </c>
      <c r="CI118" s="90">
        <f>$E118^EXP(Parameter!$D$205)</f>
        <v>5.9877238712244235E-2</v>
      </c>
      <c r="CJ118" s="91">
        <f>$D118^EXP(Parameter!$D$210)</f>
        <v>5.5877918939885696E-2</v>
      </c>
      <c r="CK118" s="90">
        <f>$E118^EXP(Parameter!$D$202)</f>
        <v>1.0048648416891914E-2</v>
      </c>
      <c r="CL118" s="12">
        <f>$D118^EXP(Parameter!$D$170+Parameter!$D$177*(LN($B118/30.2*21)))</f>
        <v>7.2247447107537041E-2</v>
      </c>
      <c r="CM118" s="12">
        <f>$D118^EXP(Parameter!$D$155+Parameter!$D$162*(LN($B118/30.2*21)))</f>
        <v>0.36800079430874644</v>
      </c>
      <c r="CN118" s="12">
        <f>$D118^EXP(Parameter!$D$171+Parameter!$D$178*(LN($B118/30.2*21)))</f>
        <v>7.3857567976902377E-2</v>
      </c>
      <c r="CO118" s="12">
        <f>$D118^EXP(Parameter!$D$156+Parameter!$D$163*(LN($B118/30.2*21)))</f>
        <v>0.32815627436425499</v>
      </c>
      <c r="CP118" s="12">
        <f>$D118^EXP(Parameter!$D$173+Parameter!$D$180*(LN($B118/30.2*21)))</f>
        <v>6.8325780756471555E-2</v>
      </c>
      <c r="CQ118" s="12">
        <f>$D118^EXP(Parameter!$D$158+Parameter!$D$165*(LN($B118/30.2*21)))</f>
        <v>0.35307783091293576</v>
      </c>
      <c r="CR118" s="12">
        <f>$D118^EXP(Parameter!$D$174+Parameter!$D$181*(LN($B118/30.2*21)))</f>
        <v>7.8328368810573659E-2</v>
      </c>
      <c r="CS118" s="12">
        <f>$D118^EXP(Parameter!$D$159+Parameter!$D$166*(LN($B118/30.2*21)))</f>
        <v>0.38652415607543705</v>
      </c>
      <c r="CT118" s="12">
        <f>$D118^EXP(Parameter!$D$175+Parameter!$D$182*(LN($B118/30.2*21)))</f>
        <v>2.5485716339355202E-2</v>
      </c>
      <c r="CU118" s="12">
        <f>$D118^EXP(Parameter!$D$160+Parameter!$D$167*(LN($B118/30.2*21)))</f>
        <v>0.16773721635244634</v>
      </c>
      <c r="CV118" s="12">
        <f>$D118^EXP(Parameter!$D$172+Parameter!$D$179*(LN($B118/30.2*21)))</f>
        <v>2.6572086579449851E-2</v>
      </c>
      <c r="CW118" s="41">
        <f>$D118^EXP(Parameter!$D$157+Parameter!$D$164*(LN($B118/30.2*21)))</f>
        <v>1.3464857745266207E-2</v>
      </c>
      <c r="CX118" s="12">
        <f t="shared" si="9"/>
        <v>1.6444039402464155E-4</v>
      </c>
      <c r="CY118" s="85">
        <v>2.21159040619784E-2</v>
      </c>
      <c r="CZ118" s="12">
        <f t="shared" si="10"/>
        <v>1.6331669342151012E-2</v>
      </c>
      <c r="DA118" s="85">
        <v>3.5300308285744403E-2</v>
      </c>
      <c r="DB118" s="12">
        <f t="shared" si="11"/>
        <v>5.7208997705335803E-3</v>
      </c>
      <c r="DC118" s="41">
        <v>6.7673961915768301E-3</v>
      </c>
      <c r="DD118" s="12">
        <f t="shared" si="12"/>
        <v>3.2537191552762594E-6</v>
      </c>
      <c r="DE118" s="85">
        <v>1.44807557500165E-2</v>
      </c>
      <c r="DF118" s="12">
        <f t="shared" si="13"/>
        <v>1.0320399528461906E-7</v>
      </c>
      <c r="DG118" s="41">
        <v>1.35720097452185E-3</v>
      </c>
      <c r="DH118" s="12">
        <f t="shared" si="14"/>
        <v>2.3677239668391799E-3</v>
      </c>
      <c r="DI118" s="41">
        <v>1.3571929391882199E-3</v>
      </c>
      <c r="DJ118" s="46">
        <v>113</v>
      </c>
      <c r="DK118" s="44">
        <v>8.4664688022006995E-4</v>
      </c>
      <c r="DL118" s="44">
        <v>2.1657312890975798E-3</v>
      </c>
      <c r="DM118" s="44">
        <v>4.2734974239680996E-3</v>
      </c>
      <c r="DN118" s="44">
        <v>3.2643975875772399E-3</v>
      </c>
      <c r="DO118" s="44">
        <v>1.0775139539784E-2</v>
      </c>
      <c r="DP118" s="44">
        <v>8.7648911231712496E-3</v>
      </c>
      <c r="DQ118" s="44">
        <v>1.18843384982862E-2</v>
      </c>
      <c r="DR118" s="45">
        <v>5.8722480960524702E-2</v>
      </c>
      <c r="DS118" s="45">
        <v>8.9514750090182199E-2</v>
      </c>
      <c r="DT118" s="45">
        <v>8.1443375576597393E-2</v>
      </c>
      <c r="DU118" s="45">
        <v>6.1205703053113701E-2</v>
      </c>
      <c r="DV118" s="45">
        <v>8.6006434847644406E-2</v>
      </c>
      <c r="DW118" s="45">
        <v>0.13136240284188599</v>
      </c>
      <c r="DX118" s="45">
        <v>7.0951791811043899E-2</v>
      </c>
    </row>
    <row r="119" spans="1:128">
      <c r="A119" s="43">
        <f t="shared" si="8"/>
        <v>7.8712328767123285</v>
      </c>
      <c r="B119" s="18">
        <v>115</v>
      </c>
      <c r="C119" s="12">
        <v>2508</v>
      </c>
      <c r="D119" s="12">
        <v>5.60211106217108E-2</v>
      </c>
      <c r="E119" s="12">
        <v>1.3176989915956699E-3</v>
      </c>
      <c r="F119" s="92">
        <f>$D119^Parameter!$D$325</f>
        <v>0.1056122602666326</v>
      </c>
      <c r="G119" s="92">
        <f>$E119^Parameter!$D$318</f>
        <v>8.4385470031777161E-3</v>
      </c>
      <c r="H119" s="92">
        <f>$D119^Parameter!$D$326</f>
        <v>9.9696835063468089E-2</v>
      </c>
      <c r="I119" s="92">
        <f>$E119^Parameter!$D$319</f>
        <v>1.4344399652329804E-2</v>
      </c>
      <c r="J119" s="92">
        <f>$D119^Parameter!$D$328</f>
        <v>0.11123565243498627</v>
      </c>
      <c r="K119" s="92">
        <f>$E119^Parameter!$D$321</f>
        <v>5.2975929154120076E-2</v>
      </c>
      <c r="L119" s="92">
        <f>$D119^Parameter!$D$329</f>
        <v>0.19910261319068298</v>
      </c>
      <c r="M119" s="92">
        <f>$E119^Parameter!$D$322</f>
        <v>3.878912157945822E-2</v>
      </c>
      <c r="N119" s="92">
        <f>$D119^Parameter!$D$330</f>
        <v>9.6864555244107531E-2</v>
      </c>
      <c r="O119" s="92">
        <f>$E119^Parameter!$D$323</f>
        <v>7.0457379316746865E-2</v>
      </c>
      <c r="P119" s="92">
        <f>$D119^Parameter!$D$327</f>
        <v>6.4332559773123188E-2</v>
      </c>
      <c r="Q119" s="92">
        <f>$E119^Parameter!$D$320</f>
        <v>8.7810970384714932E-3</v>
      </c>
      <c r="R119" s="12">
        <f>$D119^EXP(Parameter!$D$96+Parameter!$D$103*(($B119/30.2*21)^(1)))</f>
        <v>1.3910716655997335E-4</v>
      </c>
      <c r="S119" s="12">
        <f>$E119^EXP(Parameter!$D$81+Parameter!$D$88*($B119/30.2*21)^(-2))</f>
        <v>1.698507924167553E-2</v>
      </c>
      <c r="T119" s="12">
        <f>$D119^EXP(Parameter!$D$97+Parameter!$D$104*(($B119*21/30.2)^(1)))</f>
        <v>1.5626149765885732E-2</v>
      </c>
      <c r="U119" s="12">
        <f>$E119^EXP(Parameter!$D$82+Parameter!$D$89*($B119/30.2*21)^(-2))</f>
        <v>2.4214580866025192E-2</v>
      </c>
      <c r="V119" s="12">
        <f>$D119^EXP(Parameter!$D$99+Parameter!$D$106*(($B119*21/30.2)^(1)))</f>
        <v>5.3343702447588631E-3</v>
      </c>
      <c r="W119" s="12">
        <f>$E119^EXP(Parameter!$D$84+Parameter!$D$91*($B119/30.2*21)^(-2))</f>
        <v>7.5927092760911322E-2</v>
      </c>
      <c r="X119" s="12">
        <f>$D119^EXP(Parameter!$D$100+Parameter!$D$107*(($B119*21/30.2)^(1)))</f>
        <v>2.3333577574747568E-6</v>
      </c>
      <c r="Y119" s="12">
        <f>$E119^EXP(Parameter!$D$85+Parameter!$D$92*($B119/30.2*21)^(-2))</f>
        <v>5.4823385081168047E-2</v>
      </c>
      <c r="Z119" s="12">
        <f>$D119^EXP(Parameter!$D$101+Parameter!$D$108*(($B119*21/30.2)^(1)))</f>
        <v>6.9155525341685254E-8</v>
      </c>
      <c r="AA119" s="12">
        <f>$E119^EXP(Parameter!$D$86+Parameter!$D$93*($B119/30.2*21)^(-2))</f>
        <v>7.1167198111206253E-2</v>
      </c>
      <c r="AB119" s="12">
        <f>$D119^EXP(Parameter!$D$98+Parameter!$D$105*(($B119*21/30.2)^(1)))</f>
        <v>2.1908326444971872E-3</v>
      </c>
      <c r="AC119" s="12">
        <f>$E119^EXP(Parameter!$D$83+Parameter!$D$90*($B119/30.2*21)^(-2))</f>
        <v>9.6079965791346974E-3</v>
      </c>
      <c r="AD119" s="87">
        <f>$D119^EXP(Parameter!$D$133+Parameter!$D$140*(($B119*21/30.2)^(-0.5))+Parameter!$D$147*((LN($B119*21/30.2))))</f>
        <v>9.7342927746687597E-5</v>
      </c>
      <c r="AE119" s="12">
        <f>$E119^EXP(Parameter!$D$111+Parameter!$D$118*(($B119*21/30.2)^(-1))+Parameter!$D$125*(($B119*21/30.2)^(-0.5)))</f>
        <v>9.6739304491508124E-2</v>
      </c>
      <c r="AF119" s="12">
        <f>$D119^EXP(Parameter!$D$134+Parameter!$D$141*(($B119*21/30.2)^(-0.5))+Parameter!$D$148*((LN($B119*21/30.2))))</f>
        <v>1.0142528646727267E-2</v>
      </c>
      <c r="AG119" s="12">
        <f>$E119^EXP(Parameter!$D$112+Parameter!$D$119*(($B119*21/30.2)^(-1))+Parameter!$D$126*(($B119*21/30.2)^(-0.5)))</f>
        <v>2.6662975336664781E-2</v>
      </c>
      <c r="AH119" s="12">
        <f>$D119^EXP(Parameter!$D$136+Parameter!$D$143*(($B119*21/30.2)^(-0.5))+Parameter!$D$150*((LN($B119*21/30.2))))</f>
        <v>3.4471529125166449E-4</v>
      </c>
      <c r="AI119" s="12">
        <f>$E119^EXP(Parameter!$D$114+Parameter!$D$121*(($B119*21/30.2)^(-1))+Parameter!$D$128*(($B119*21/30.2)^(-0.5)))</f>
        <v>1.8950515760603396E-3</v>
      </c>
      <c r="AJ119" s="12">
        <f>$D119^EXP(Parameter!$D$137+Parameter!$D$144*(($B119*21/30.2)^(-0.5))+Parameter!$D$151*((LN($B119*21/30.2))))</f>
        <v>8.5235482869274763E-5</v>
      </c>
      <c r="AK119" s="12">
        <f>$E119^EXP(Parameter!$D$115+Parameter!$D$122*(($B119*21/30.2)^(-1))+Parameter!$D$129*(($B119*21/30.2)^(-0.5)))</f>
        <v>2.271124494706794E-2</v>
      </c>
      <c r="AL119" s="12">
        <f>$D119^EXP(Parameter!$D$138+Parameter!$D$145*(($B119*21/30.2)^(-0.5))+Parameter!$D$152*((LN($B119*21/30.2))))</f>
        <v>3.0440047892741277E-13</v>
      </c>
      <c r="AM119" s="12">
        <f>$E119^EXP(Parameter!$D$116+Parameter!$D$123*(($B119*21/30.2)^(-1))+Parameter!$D$130*(($B119*21/30.2)^(-0.5)))</f>
        <v>3.7197865028429161E-4</v>
      </c>
      <c r="AN119" s="12">
        <f>$D119^EXP(Parameter!$D$135+Parameter!$D$142*(($B119*21/30.2)^(-0.5))+Parameter!$D$149*((LN($B119*21/30.2))))</f>
        <v>2.0292895614266496E-3</v>
      </c>
      <c r="AO119" s="12">
        <f>$E119^EXP(Parameter!$D$113+Parameter!$D$120*(($B119*21/30.2)^(-1))+Parameter!$D$127*(($B119*21/30.2)^(-0.5)))</f>
        <v>9.7934096764150627E-8</v>
      </c>
      <c r="AP119" s="87">
        <f>$D119^EXP(Parameter!$D$304+Parameter!$D$310*((LN($B119*21/30.2))))</f>
        <v>6.9996953876474644E-2</v>
      </c>
      <c r="AQ119" s="88">
        <f>$E119^EXP(Parameter!$D$290+Parameter!$D$296*((LN($B119*21/30.2))))</f>
        <v>2.6008942597491504E-2</v>
      </c>
      <c r="AR119" s="12">
        <f>$D119^EXP(Parameter!$D$305+Parameter!$D$311*((LN($B119*21/30.2))))</f>
        <v>7.7004110419953364E-2</v>
      </c>
      <c r="AS119" s="88">
        <f>$E119^EXP(Parameter!$D$291+Parameter!$D$297*((LN($B119*21/30.2))))</f>
        <v>2.7588907511188403E-2</v>
      </c>
      <c r="AT119" s="12">
        <f>$D119^EXP(Parameter!$D$305+Parameter!$D$307-Parameter!$D$306+(Parameter!$D$311+Parameter!$D$313-Parameter!$D$312)*((LN($B119*21/30.2))))</f>
        <v>7.442489442430647E-2</v>
      </c>
      <c r="AU119" s="88">
        <f>$E119^EXP(Parameter!$D$291+Parameter!$D$293-Parameter!$D$292+(Parameter!$D$297+Parameter!$D$299-Parameter!$D$298)*((LN($B119*21/30.2))))</f>
        <v>4.9081149816738778E-2</v>
      </c>
      <c r="AV119" s="12">
        <f>$D119^EXP(Parameter!$D$308+Parameter!$D$314*((LN($B119*21/30.2))))</f>
        <v>0.10971908290999854</v>
      </c>
      <c r="AW119" s="88">
        <f>$E119^EXP(Parameter!$D$294+Parameter!$D$300*((LN($B119*21/30.2))))</f>
        <v>4.0188114131699239E-2</v>
      </c>
      <c r="AX119" s="12">
        <f>$D119^EXP(Parameter!$D$305+Parameter!$D$309-Parameter!$D$306+(Parameter!$D$311+Parameter!$D$315-Parameter!$D$312)*((LN($B119*21/30.2))))</f>
        <v>5.0529789926297058E-2</v>
      </c>
      <c r="AY119" s="88">
        <f>$E119^EXP(Parameter!$D$291+Parameter!$D$295-Parameter!$D$292+(Parameter!$D$297+Parameter!$D$301-Parameter!$D$298)*((LN($B119*21/30.2))))</f>
        <v>5.8559974552365307E-3</v>
      </c>
      <c r="AZ119" s="12">
        <f>$D119^EXP(Parameter!D$305-Parameter!D$306+(Parameter!D$311-Parameter!D$312)*((LN($B119*21/30.2))))</f>
        <v>3.586480374330267E-2</v>
      </c>
      <c r="BA119" s="88">
        <f>$E119^EXP(Parameter!$D$291-Parameter!$D$292+(Parameter!$D$297-Parameter!$D$298)*((LN($B119*21/30.2))))</f>
        <v>3.1867366560004432E-4</v>
      </c>
      <c r="BB119" s="89">
        <f>$D119^EXP(Parameter!$D$231+Parameter!$D$238)</f>
        <v>0.11201672063136611</v>
      </c>
      <c r="BC119" s="90">
        <f>$E119^EXP(Parameter!$D$216+Parameter!$D$223)</f>
        <v>1.4819890974171549E-2</v>
      </c>
      <c r="BD119" s="91">
        <f>$D119^EXP(Parameter!$D$232+Parameter!$D$239)</f>
        <v>9.13670237894008E-2</v>
      </c>
      <c r="BE119" s="90">
        <f>$E119^EXP(Parameter!$D$217+Parameter!$D$224)</f>
        <v>1.9470765648476687E-2</v>
      </c>
      <c r="BF119" s="91">
        <f>$D119^EXP(Parameter!$D$234+Parameter!$D$241)</f>
        <v>0.10479225999626506</v>
      </c>
      <c r="BG119" s="91">
        <f>$E119^EXP(Parameter!$D$219+Parameter!$D$226)</f>
        <v>6.0934928536859542E-2</v>
      </c>
      <c r="BH119" s="91">
        <f>$D119^EXP(Parameter!$D$235+Parameter!$D$242)</f>
        <v>0.17625137952344211</v>
      </c>
      <c r="BI119" s="91">
        <f>$E119^EXP(Parameter!$D$220+Parameter!$D$227)</f>
        <v>4.3464664389126738E-2</v>
      </c>
      <c r="BJ119" s="91">
        <f>$D119^EXP(Parameter!$D$236+Parameter!$D$243)</f>
        <v>8.7055463720197734E-2</v>
      </c>
      <c r="BK119" s="91">
        <f>$E119^EXP(Parameter!$D$221+Parameter!$D$228)</f>
        <v>5.8744396014849841E-2</v>
      </c>
      <c r="BL119" s="91">
        <f>$D119^EXP(Parameter!$D$233+Parameter!$D$240)</f>
        <v>5.1619085331898809E-2</v>
      </c>
      <c r="BM119" s="91">
        <f>$E119^EXP(Parameter!$D$218+Parameter!$D$225)</f>
        <v>8.0624090433080321E-3</v>
      </c>
      <c r="BN119" s="90">
        <f>$D119^EXP(Parameter!$D$268+Parameter!$D$275)</f>
        <v>0.13960519055308035</v>
      </c>
      <c r="BO119" s="91">
        <f>$E119^EXP(Parameter!$D$246+Parameter!$D$253)</f>
        <v>6.655856067951881E-3</v>
      </c>
      <c r="BP119" s="91">
        <f>$D119^EXP(Parameter!$D$269+Parameter!$D$276)</f>
        <v>0.10267681145343295</v>
      </c>
      <c r="BQ119" s="91">
        <f>$E119^EXP(Parameter!$D$247+Parameter!$D$254)</f>
        <v>1.3263658492165382E-2</v>
      </c>
      <c r="BR119" s="91">
        <f>$D119^EXP(Parameter!$D$271+Parameter!$D$278)</f>
        <v>0.1905570089520528</v>
      </c>
      <c r="BS119" s="91">
        <f>$E119^EXP(Parameter!$D$249+Parameter!$D$256)</f>
        <v>7.1340993597838367E-2</v>
      </c>
      <c r="BT119" s="91">
        <f>$D119^EXP(Parameter!$D$272+Parameter!$D$279)</f>
        <v>0.28602132837301092</v>
      </c>
      <c r="BU119" s="91">
        <f>$E119^EXP(Parameter!$D$250+Parameter!$D$257)</f>
        <v>2.9347487445413704E-2</v>
      </c>
      <c r="BV119" s="91">
        <f>$D119^EXP(Parameter!$D$273+Parameter!$D$280)</f>
        <v>0.24142682020696232</v>
      </c>
      <c r="BW119" s="91">
        <f>$E119^EXP(Parameter!$D$251+Parameter!$D$258)</f>
        <v>7.536469628916441E-2</v>
      </c>
      <c r="BX119" s="91">
        <f>$D119^EXP(Parameter!$D$270+Parameter!$D$277)</f>
        <v>9.2684278394923603E-2</v>
      </c>
      <c r="BY119" s="91">
        <f>$E119^EXP(Parameter!$D$248+Parameter!$D$255)</f>
        <v>1.545416002361364E-2</v>
      </c>
      <c r="BZ119" s="90">
        <f>$D119^EXP(Parameter!$D$208)</f>
        <v>0.10621592425602258</v>
      </c>
      <c r="CA119" s="90">
        <f>$E119^EXP(Parameter!$D$200)</f>
        <v>1.1473017967577048E-2</v>
      </c>
      <c r="CB119" s="90">
        <f>$D119^EXP(Parameter!$D$209)</f>
        <v>9.2243976783137879E-2</v>
      </c>
      <c r="CC119" s="90">
        <f>$E119^EXP(Parameter!$D$201)</f>
        <v>1.6991120286225566E-2</v>
      </c>
      <c r="CD119" s="90">
        <f>$D119^EXP(Parameter!$D$211)</f>
        <v>9.8290327915493858E-2</v>
      </c>
      <c r="CE119" s="90">
        <f>$E119^EXP(Parameter!$D$203)</f>
        <v>5.0345623452133205E-2</v>
      </c>
      <c r="CF119" s="90">
        <f>$D119^EXP(Parameter!$D$212)</f>
        <v>0.17594554724674261</v>
      </c>
      <c r="CG119" s="90">
        <f>$E119^EXP(Parameter!$D$204)</f>
        <v>3.8871127969897078E-2</v>
      </c>
      <c r="CH119" s="91">
        <f>$D119^EXP(Parameter!$D$213)</f>
        <v>8.4318603477065157E-2</v>
      </c>
      <c r="CI119" s="90">
        <f>$E119^EXP(Parameter!$D$205)</f>
        <v>5.9078036067140315E-2</v>
      </c>
      <c r="CJ119" s="91">
        <f>$D119^EXP(Parameter!$D$210)</f>
        <v>5.5057850217582187E-2</v>
      </c>
      <c r="CK119" s="90">
        <f>$E119^EXP(Parameter!$D$202)</f>
        <v>9.8304271502678529E-3</v>
      </c>
      <c r="CL119" s="12">
        <f>$D119^EXP(Parameter!$D$170+Parameter!$D$177*(LN($B119/30.2*21)))</f>
        <v>7.1154409036345442E-2</v>
      </c>
      <c r="CM119" s="12">
        <f>$D119^EXP(Parameter!$D$155+Parameter!$D$162*(LN($B119/30.2*21)))</f>
        <v>0.36693614584610262</v>
      </c>
      <c r="CN119" s="12">
        <f>$D119^EXP(Parameter!$D$171+Parameter!$D$178*(LN($B119/30.2*21)))</f>
        <v>7.2809432811325944E-2</v>
      </c>
      <c r="CO119" s="12">
        <f>$D119^EXP(Parameter!$D$156+Parameter!$D$163*(LN($B119/30.2*21)))</f>
        <v>0.32675986555499748</v>
      </c>
      <c r="CP119" s="12">
        <f>$D119^EXP(Parameter!$D$173+Parameter!$D$180*(LN($B119/30.2*21)))</f>
        <v>6.7282975681569254E-2</v>
      </c>
      <c r="CQ119" s="12">
        <f>$D119^EXP(Parameter!$D$158+Parameter!$D$165*(LN($B119/30.2*21)))</f>
        <v>0.35137216287013151</v>
      </c>
      <c r="CR119" s="12">
        <f>$D119^EXP(Parameter!$D$174+Parameter!$D$181*(LN($B119/30.2*21)))</f>
        <v>7.698626727955378E-2</v>
      </c>
      <c r="CS119" s="12">
        <f>$D119^EXP(Parameter!$D$159+Parameter!$D$166*(LN($B119/30.2*21)))</f>
        <v>0.38508527631134182</v>
      </c>
      <c r="CT119" s="12">
        <f>$D119^EXP(Parameter!$D$175+Parameter!$D$182*(LN($B119/30.2*21)))</f>
        <v>2.4854095292283756E-2</v>
      </c>
      <c r="CU119" s="12">
        <f>$D119^EXP(Parameter!$D$160+Parameter!$D$167*(LN($B119/30.2*21)))</f>
        <v>0.16573289041404074</v>
      </c>
      <c r="CV119" s="12">
        <f>$D119^EXP(Parameter!$D$172+Parameter!$D$179*(LN($B119/30.2*21)))</f>
        <v>2.5992954642174198E-2</v>
      </c>
      <c r="CW119" s="41">
        <f>$D119^EXP(Parameter!$D$157+Parameter!$D$164*(LN($B119/30.2*21)))</f>
        <v>1.3028482587833561E-2</v>
      </c>
      <c r="CX119" s="12">
        <f t="shared" si="9"/>
        <v>1.3910716655997335E-4</v>
      </c>
      <c r="CY119" s="85">
        <v>2.1864401509073698E-2</v>
      </c>
      <c r="CZ119" s="12">
        <f t="shared" si="10"/>
        <v>1.5626149765885732E-2</v>
      </c>
      <c r="DA119" s="85">
        <v>3.4896445631756E-2</v>
      </c>
      <c r="DB119" s="12">
        <f t="shared" si="11"/>
        <v>5.3343702447588631E-3</v>
      </c>
      <c r="DC119" s="41">
        <v>6.4408633311214903E-3</v>
      </c>
      <c r="DD119" s="12">
        <f t="shared" si="12"/>
        <v>2.3333577574747568E-6</v>
      </c>
      <c r="DE119" s="85">
        <v>1.40578743834677E-2</v>
      </c>
      <c r="DF119" s="12">
        <f t="shared" si="13"/>
        <v>6.9155525341685254E-8</v>
      </c>
      <c r="DG119" s="41">
        <v>1.3153811621721999E-3</v>
      </c>
      <c r="DH119" s="12">
        <f t="shared" si="14"/>
        <v>2.1908326444971872E-3</v>
      </c>
      <c r="DI119" s="41">
        <v>1.31537627439946E-3</v>
      </c>
      <c r="DJ119" s="46">
        <v>114</v>
      </c>
      <c r="DK119" s="44">
        <v>8.1635436961446895E-4</v>
      </c>
      <c r="DL119" s="44">
        <v>2.0947864925622301E-3</v>
      </c>
      <c r="DM119" s="44">
        <v>4.1433742241850898E-3</v>
      </c>
      <c r="DN119" s="44">
        <v>3.1619685995388802E-3</v>
      </c>
      <c r="DO119" s="44">
        <v>1.04831039632719E-2</v>
      </c>
      <c r="DP119" s="44">
        <v>8.5205872341388399E-3</v>
      </c>
      <c r="DQ119" s="44">
        <v>1.1566645673943899E-2</v>
      </c>
      <c r="DR119" s="45">
        <v>5.7882065872009697E-2</v>
      </c>
      <c r="DS119" s="45">
        <v>8.8351131838812297E-2</v>
      </c>
      <c r="DT119" s="45">
        <v>8.0359949426070706E-2</v>
      </c>
      <c r="DU119" s="45">
        <v>6.0337360614238202E-2</v>
      </c>
      <c r="DV119" s="45">
        <v>8.4877311244668102E-2</v>
      </c>
      <c r="DW119" s="45">
        <v>0.12982528349603301</v>
      </c>
      <c r="DX119" s="45">
        <v>6.9977211304832407E-2</v>
      </c>
    </row>
    <row r="120" spans="1:128">
      <c r="A120" s="43">
        <f t="shared" si="8"/>
        <v>7.9315068493150687</v>
      </c>
      <c r="B120" s="18">
        <v>116</v>
      </c>
      <c r="C120" s="12">
        <v>2530</v>
      </c>
      <c r="D120" s="12">
        <v>5.5208383986903198E-2</v>
      </c>
      <c r="E120" s="12">
        <v>1.2770787912718901E-3</v>
      </c>
      <c r="F120" s="92">
        <f>$D120^Parameter!$D$325</f>
        <v>0.10441524872020752</v>
      </c>
      <c r="G120" s="92">
        <f>$E120^Parameter!$D$318</f>
        <v>8.2504329390518868E-3</v>
      </c>
      <c r="H120" s="92">
        <f>$D120^Parameter!$D$326</f>
        <v>9.8538064608373763E-2</v>
      </c>
      <c r="I120" s="92">
        <f>$E120^Parameter!$D$319</f>
        <v>1.4059805837401887E-2</v>
      </c>
      <c r="J120" s="92">
        <f>$D120^Parameter!$D$328</f>
        <v>0.11000383771285666</v>
      </c>
      <c r="K120" s="92">
        <f>$E120^Parameter!$D$321</f>
        <v>5.2246167423707877E-2</v>
      </c>
      <c r="L120" s="92">
        <f>$D120^Parameter!$D$329</f>
        <v>0.19747986407081125</v>
      </c>
      <c r="M120" s="92">
        <f>$E120^Parameter!$D$322</f>
        <v>3.8198531682604363E-2</v>
      </c>
      <c r="N120" s="92">
        <f>$D120^Parameter!$D$330</f>
        <v>9.5724714199599006E-2</v>
      </c>
      <c r="O120" s="92">
        <f>$E120^Parameter!$D$323</f>
        <v>6.9580424984859474E-2</v>
      </c>
      <c r="P120" s="92">
        <f>$D120^Parameter!$D$327</f>
        <v>6.3443742436473258E-2</v>
      </c>
      <c r="Q120" s="92">
        <f>$E120^Parameter!$D$320</f>
        <v>8.5869598538203841E-3</v>
      </c>
      <c r="R120" s="12">
        <f>$D120^EXP(Parameter!$D$96+Parameter!$D$103*(($B120/30.2*21)^(1)))</f>
        <v>1.1735717600984957E-4</v>
      </c>
      <c r="S120" s="12">
        <f>$E120^EXP(Parameter!$D$81+Parameter!$D$88*($B120/30.2*21)^(-2))</f>
        <v>1.6661483569296621E-2</v>
      </c>
      <c r="T120" s="12">
        <f>$D120^EXP(Parameter!$D$97+Parameter!$D$104*(($B120*21/30.2)^(1)))</f>
        <v>1.4947449381094722E-2</v>
      </c>
      <c r="U120" s="12">
        <f>$E120^EXP(Parameter!$D$82+Parameter!$D$89*($B120/30.2*21)^(-2))</f>
        <v>2.3792987745230962E-2</v>
      </c>
      <c r="V120" s="12">
        <f>$D120^EXP(Parameter!$D$99+Parameter!$D$106*(($B120*21/30.2)^(1)))</f>
        <v>4.9706821036770415E-3</v>
      </c>
      <c r="W120" s="12">
        <f>$E120^EXP(Parameter!$D$84+Parameter!$D$91*($B120/30.2*21)^(-2))</f>
        <v>7.5008933470513919E-2</v>
      </c>
      <c r="X120" s="12">
        <f>$D120^EXP(Parameter!$D$100+Parameter!$D$107*(($B120*21/30.2)^(1)))</f>
        <v>1.6599619268060147E-6</v>
      </c>
      <c r="Y120" s="12">
        <f>$E120^EXP(Parameter!$D$85+Parameter!$D$92*($B120/30.2*21)^(-2))</f>
        <v>5.4077136772791093E-2</v>
      </c>
      <c r="Z120" s="12">
        <f>$D120^EXP(Parameter!$D$101+Parameter!$D$108*(($B120*21/30.2)^(1)))</f>
        <v>4.5923000884384645E-8</v>
      </c>
      <c r="AA120" s="12">
        <f>$E120^EXP(Parameter!$D$86+Parameter!$D$93*($B120/30.2*21)^(-2))</f>
        <v>7.0284489791240384E-2</v>
      </c>
      <c r="AB120" s="12">
        <f>$D120^EXP(Parameter!$D$98+Parameter!$D$105*(($B120*21/30.2)^(1)))</f>
        <v>2.0258211901958987E-3</v>
      </c>
      <c r="AC120" s="12">
        <f>$E120^EXP(Parameter!$D$83+Parameter!$D$90*($B120/30.2*21)^(-2))</f>
        <v>9.3995250763181382E-3</v>
      </c>
      <c r="AD120" s="87">
        <f>$D120^EXP(Parameter!$D$133+Parameter!$D$140*(($B120*21/30.2)^(-0.5))+Parameter!$D$147*((LN($B120*21/30.2))))</f>
        <v>8.5593338046421414E-5</v>
      </c>
      <c r="AE120" s="12">
        <f>$E120^EXP(Parameter!$D$111+Parameter!$D$118*(($B120*21/30.2)^(-1))+Parameter!$D$125*(($B120*21/30.2)^(-0.5)))</f>
        <v>9.6022371879746646E-2</v>
      </c>
      <c r="AF120" s="12">
        <f>$D120^EXP(Parameter!$D$134+Parameter!$D$141*(($B120*21/30.2)^(-0.5))+Parameter!$D$148*((LN($B120*21/30.2))))</f>
        <v>9.7415492331398377E-3</v>
      </c>
      <c r="AG120" s="12">
        <f>$E120^EXP(Parameter!$D$112+Parameter!$D$119*(($B120*21/30.2)^(-1))+Parameter!$D$126*(($B120*21/30.2)^(-0.5)))</f>
        <v>2.6223913857673083E-2</v>
      </c>
      <c r="AH120" s="12">
        <f>$D120^EXP(Parameter!$D$136+Parameter!$D$143*(($B120*21/30.2)^(-0.5))+Parameter!$D$150*((LN($B120*21/30.2))))</f>
        <v>3.107783281520646E-4</v>
      </c>
      <c r="AI120" s="12">
        <f>$E120^EXP(Parameter!$D$114+Parameter!$D$121*(($B120*21/30.2)^(-1))+Parameter!$D$128*(($B120*21/30.2)^(-0.5)))</f>
        <v>1.8142342167975323E-3</v>
      </c>
      <c r="AJ120" s="12">
        <f>$D120^EXP(Parameter!$D$137+Parameter!$D$144*(($B120*21/30.2)^(-0.5))+Parameter!$D$151*((LN($B120*21/30.2))))</f>
        <v>7.3717859010985837E-5</v>
      </c>
      <c r="AK120" s="12">
        <f>$E120^EXP(Parameter!$D$115+Parameter!$D$122*(($B120*21/30.2)^(-1))+Parameter!$D$129*(($B120*21/30.2)^(-0.5)))</f>
        <v>2.2266372982194516E-2</v>
      </c>
      <c r="AL120" s="12">
        <f>$D120^EXP(Parameter!$D$138+Parameter!$D$145*(($B120*21/30.2)^(-0.5))+Parameter!$D$152*((LN($B120*21/30.2))))</f>
        <v>1.7228855811548137E-13</v>
      </c>
      <c r="AM120" s="12">
        <f>$E120^EXP(Parameter!$D$116+Parameter!$D$123*(($B120*21/30.2)^(-1))+Parameter!$D$130*(($B120*21/30.2)^(-0.5)))</f>
        <v>3.5178291780689746E-4</v>
      </c>
      <c r="AN120" s="12">
        <f>$D120^EXP(Parameter!$D$135+Parameter!$D$142*(($B120*21/30.2)^(-0.5))+Parameter!$D$149*((LN($B120*21/30.2))))</f>
        <v>1.9174505847310949E-3</v>
      </c>
      <c r="AO120" s="12">
        <f>$E120^EXP(Parameter!$D$113+Parameter!$D$120*(($B120*21/30.2)^(-1))+Parameter!$D$127*(($B120*21/30.2)^(-0.5)))</f>
        <v>8.6672408202275724E-8</v>
      </c>
      <c r="AP120" s="87">
        <f>$D120^EXP(Parameter!$D$304+Parameter!$D$310*((LN($B120*21/30.2))))</f>
        <v>6.8856404316185421E-2</v>
      </c>
      <c r="AQ120" s="88">
        <f>$E120^EXP(Parameter!$D$290+Parameter!$D$296*((LN($B120*21/30.2))))</f>
        <v>2.5680782190268377E-2</v>
      </c>
      <c r="AR120" s="12">
        <f>$D120^EXP(Parameter!$D$305+Parameter!$D$311*((LN($B120*21/30.2))))</f>
        <v>7.5927120077525445E-2</v>
      </c>
      <c r="AS120" s="88">
        <f>$E120^EXP(Parameter!$D$291+Parameter!$D$297*((LN($B120*21/30.2))))</f>
        <v>2.7170276012800462E-2</v>
      </c>
      <c r="AT120" s="12">
        <f>$D120^EXP(Parameter!$D$305+Parameter!$D$307-Parameter!$D$306+(Parameter!$D$311+Parameter!$D$313-Parameter!$D$312)*((LN($B120*21/30.2))))</f>
        <v>7.3308007319993221E-2</v>
      </c>
      <c r="AU120" s="88">
        <f>$E120^EXP(Parameter!$D$291+Parameter!$D$293-Parameter!$D$292+(Parameter!$D$297+Parameter!$D$299-Parameter!$D$298)*((LN($B120*21/30.2))))</f>
        <v>4.8346760115415617E-2</v>
      </c>
      <c r="AV120" s="12">
        <f>$D120^EXP(Parameter!$D$308+Parameter!$D$314*((LN($B120*21/30.2))))</f>
        <v>0.10810630774331514</v>
      </c>
      <c r="AW120" s="88">
        <f>$E120^EXP(Parameter!$D$294+Parameter!$D$300*((LN($B120*21/30.2))))</f>
        <v>3.9592296151374655E-2</v>
      </c>
      <c r="AX120" s="12">
        <f>$D120^EXP(Parameter!$D$305+Parameter!$D$309-Parameter!$D$306+(Parameter!$D$311+Parameter!$D$315-Parameter!$D$312)*((LN($B120*21/30.2))))</f>
        <v>4.9579911469219438E-2</v>
      </c>
      <c r="AY120" s="88">
        <f>$E120^EXP(Parameter!$D$291+Parameter!$D$295-Parameter!$D$292+(Parameter!$D$297+Parameter!$D$301-Parameter!$D$298)*((LN($B120*21/30.2))))</f>
        <v>5.6278802794374801E-3</v>
      </c>
      <c r="AZ120" s="12">
        <f>$D120^EXP(Parameter!D$305-Parameter!D$306+(Parameter!D$311-Parameter!D$312)*((LN($B120*21/30.2))))</f>
        <v>3.5152960129181343E-2</v>
      </c>
      <c r="BA120" s="88">
        <f>$E120^EXP(Parameter!$D$291-Parameter!$D$292+(Parameter!$D$297-Parameter!$D$298)*((LN($B120*21/30.2))))</f>
        <v>3.0089425522589858E-4</v>
      </c>
      <c r="BB120" s="89">
        <f>$D120^EXP(Parameter!$D$231+Parameter!$D$238)</f>
        <v>0.1107801868815895</v>
      </c>
      <c r="BC120" s="90">
        <f>$E120^EXP(Parameter!$D$216+Parameter!$D$223)</f>
        <v>1.4528100074481286E-2</v>
      </c>
      <c r="BD120" s="91">
        <f>$D120^EXP(Parameter!$D$232+Parameter!$D$239)</f>
        <v>9.0265127090447983E-2</v>
      </c>
      <c r="BE120" s="90">
        <f>$E120^EXP(Parameter!$D$217+Parameter!$D$224)</f>
        <v>1.9112016425164784E-2</v>
      </c>
      <c r="BF120" s="91">
        <f>$D120^EXP(Parameter!$D$234+Parameter!$D$241)</f>
        <v>0.10360044761684117</v>
      </c>
      <c r="BG120" s="91">
        <f>$E120^EXP(Parameter!$D$219+Parameter!$D$226)</f>
        <v>6.0135256109079452E-2</v>
      </c>
      <c r="BH120" s="91">
        <f>$D120^EXP(Parameter!$D$235+Parameter!$D$242)</f>
        <v>0.174706845156194</v>
      </c>
      <c r="BI120" s="91">
        <f>$E120^EXP(Parameter!$D$220+Parameter!$D$227)</f>
        <v>4.2825891993232251E-2</v>
      </c>
      <c r="BJ120" s="91">
        <f>$D120^EXP(Parameter!$D$236+Parameter!$D$243)</f>
        <v>8.5984486557844172E-2</v>
      </c>
      <c r="BK120" s="91">
        <f>$E120^EXP(Parameter!$D$221+Parameter!$D$228)</f>
        <v>5.7963450679028583E-2</v>
      </c>
      <c r="BL120" s="91">
        <f>$D120^EXP(Parameter!$D$233+Parameter!$D$240)</f>
        <v>5.0849115974261443E-2</v>
      </c>
      <c r="BM120" s="91">
        <f>$E120^EXP(Parameter!$D$218+Parameter!$D$225)</f>
        <v>7.8809830906047904E-3</v>
      </c>
      <c r="BN120" s="90">
        <f>$D120^EXP(Parameter!$D$268+Parameter!$D$275)</f>
        <v>0.13821833423367713</v>
      </c>
      <c r="BO120" s="91">
        <f>$E120^EXP(Parameter!$D$246+Parameter!$D$253)</f>
        <v>6.5001949314824562E-3</v>
      </c>
      <c r="BP120" s="91">
        <f>$D120^EXP(Parameter!$D$269+Parameter!$D$276)</f>
        <v>0.10149856186317395</v>
      </c>
      <c r="BQ120" s="91">
        <f>$E120^EXP(Parameter!$D$247+Parameter!$D$254)</f>
        <v>1.2995699484057851E-2</v>
      </c>
      <c r="BR120" s="91">
        <f>$D120^EXP(Parameter!$D$271+Parameter!$D$278)</f>
        <v>0.18896187103826742</v>
      </c>
      <c r="BS120" s="91">
        <f>$E120^EXP(Parameter!$D$249+Parameter!$D$256)</f>
        <v>7.0457187104765742E-2</v>
      </c>
      <c r="BT120" s="91">
        <f>$D120^EXP(Parameter!$D$272+Parameter!$D$279)</f>
        <v>0.28421173250814225</v>
      </c>
      <c r="BU120" s="91">
        <f>$E120^EXP(Parameter!$D$250+Parameter!$D$257)</f>
        <v>2.8862616807733475E-2</v>
      </c>
      <c r="BV120" s="91">
        <f>$D120^EXP(Parameter!$D$273+Parameter!$D$280)</f>
        <v>0.23969326503774596</v>
      </c>
      <c r="BW120" s="91">
        <f>$E120^EXP(Parameter!$D$251+Parameter!$D$258)</f>
        <v>7.4450326348410992E-2</v>
      </c>
      <c r="BX120" s="91">
        <f>$D120^EXP(Parameter!$D$270+Parameter!$D$277)</f>
        <v>9.1573141830769325E-2</v>
      </c>
      <c r="BY120" s="91">
        <f>$E120^EXP(Parameter!$D$248+Parameter!$D$255)</f>
        <v>1.5152878833243901E-2</v>
      </c>
      <c r="BZ120" s="90">
        <f>$D120^EXP(Parameter!$D$208)</f>
        <v>0.10501510572579408</v>
      </c>
      <c r="CA120" s="90">
        <f>$E120^EXP(Parameter!$D$200)</f>
        <v>1.1233539623960948E-2</v>
      </c>
      <c r="CB120" s="90">
        <f>$D120^EXP(Parameter!$D$209)</f>
        <v>9.1135918153907619E-2</v>
      </c>
      <c r="CC120" s="90">
        <f>$E120^EXP(Parameter!$D$201)</f>
        <v>1.6667335271218716E-2</v>
      </c>
      <c r="CD120" s="90">
        <f>$D120^EXP(Parameter!$D$211)</f>
        <v>9.7140906399340213E-2</v>
      </c>
      <c r="CE120" s="90">
        <f>$E120^EXP(Parameter!$D$203)</f>
        <v>4.9640158069832963E-2</v>
      </c>
      <c r="CF120" s="90">
        <f>$D120^EXP(Parameter!$D$212)</f>
        <v>0.17440215712359608</v>
      </c>
      <c r="CG120" s="90">
        <f>$E120^EXP(Parameter!$D$204)</f>
        <v>3.8279671166891065E-2</v>
      </c>
      <c r="CH120" s="91">
        <f>$D120^EXP(Parameter!$D$213)</f>
        <v>8.3267807718009221E-2</v>
      </c>
      <c r="CI120" s="90">
        <f>$E120^EXP(Parameter!$D$205)</f>
        <v>5.8294214071274782E-2</v>
      </c>
      <c r="CJ120" s="91">
        <f>$D120^EXP(Parameter!$D$210)</f>
        <v>5.4254326418271159E-2</v>
      </c>
      <c r="CK120" s="90">
        <f>$E120^EXP(Parameter!$D$202)</f>
        <v>9.6182155480676271E-3</v>
      </c>
      <c r="CL120" s="12">
        <f>$D120^EXP(Parameter!$D$170+Parameter!$D$177*(LN($B120/30.2*21)))</f>
        <v>7.0082951689772091E-2</v>
      </c>
      <c r="CM120" s="12">
        <f>$D120^EXP(Parameter!$D$155+Parameter!$D$162*(LN($B120/30.2*21)))</f>
        <v>0.36588449881047341</v>
      </c>
      <c r="CN120" s="12">
        <f>$D120^EXP(Parameter!$D$171+Parameter!$D$178*(LN($B120/30.2*21)))</f>
        <v>7.1781440599407373E-2</v>
      </c>
      <c r="CO120" s="12">
        <f>$D120^EXP(Parameter!$D$156+Parameter!$D$163*(LN($B120/30.2*21)))</f>
        <v>0.32537992048375453</v>
      </c>
      <c r="CP120" s="12">
        <f>$D120^EXP(Parameter!$D$173+Parameter!$D$180*(LN($B120/30.2*21)))</f>
        <v>6.6260990213976051E-2</v>
      </c>
      <c r="CQ120" s="12">
        <f>$D120^EXP(Parameter!$D$158+Parameter!$D$165*(LN($B120/30.2*21)))</f>
        <v>0.34968539241093854</v>
      </c>
      <c r="CR120" s="12">
        <f>$D120^EXP(Parameter!$D$174+Parameter!$D$181*(LN($B120/30.2*21)))</f>
        <v>7.5671730013184904E-2</v>
      </c>
      <c r="CS120" s="12">
        <f>$D120^EXP(Parameter!$D$159+Parameter!$D$166*(LN($B120/30.2*21)))</f>
        <v>0.38366237266988129</v>
      </c>
      <c r="CT120" s="12">
        <f>$D120^EXP(Parameter!$D$175+Parameter!$D$182*(LN($B120/30.2*21)))</f>
        <v>2.4240214033509278E-2</v>
      </c>
      <c r="CU120" s="12">
        <f>$D120^EXP(Parameter!$D$160+Parameter!$D$167*(LN($B120/30.2*21)))</f>
        <v>0.16375951684973108</v>
      </c>
      <c r="CV120" s="12">
        <f>$D120^EXP(Parameter!$D$172+Parameter!$D$179*(LN($B120/30.2*21)))</f>
        <v>2.5428895116189579E-2</v>
      </c>
      <c r="CW120" s="41">
        <f>$D120^EXP(Parameter!$D$157+Parameter!$D$164*(LN($B120/30.2*21)))</f>
        <v>1.2607276298648173E-2</v>
      </c>
      <c r="CX120" s="12">
        <f t="shared" si="9"/>
        <v>1.1735717600984957E-4</v>
      </c>
      <c r="CY120" s="85">
        <v>2.1620271665689E-2</v>
      </c>
      <c r="CZ120" s="12">
        <f t="shared" si="10"/>
        <v>1.4947449381094722E-2</v>
      </c>
      <c r="DA120" s="85">
        <v>3.4503518349634103E-2</v>
      </c>
      <c r="DB120" s="12">
        <f t="shared" si="11"/>
        <v>4.9706821036770415E-3</v>
      </c>
      <c r="DC120" s="41">
        <v>6.13007303301542E-3</v>
      </c>
      <c r="DD120" s="12">
        <f t="shared" si="12"/>
        <v>1.6599619268060147E-6</v>
      </c>
      <c r="DE120" s="85">
        <v>1.3649177040096799E-2</v>
      </c>
      <c r="DF120" s="12">
        <f t="shared" si="13"/>
        <v>4.5923000884384645E-8</v>
      </c>
      <c r="DG120" s="41">
        <v>1.27506704407477E-3</v>
      </c>
      <c r="DH120" s="12">
        <f t="shared" si="14"/>
        <v>2.0258211901958987E-3</v>
      </c>
      <c r="DI120" s="41">
        <v>1.2750641076946199E-3</v>
      </c>
      <c r="DJ120" s="46">
        <v>115</v>
      </c>
      <c r="DK120" s="44">
        <v>7.8730457408393605E-4</v>
      </c>
      <c r="DL120" s="44">
        <v>2.0265270324264502E-3</v>
      </c>
      <c r="DM120" s="44">
        <v>4.0178581480790898E-3</v>
      </c>
      <c r="DN120" s="44">
        <v>3.06326718266348E-3</v>
      </c>
      <c r="DO120" s="44">
        <v>1.0200361722245E-2</v>
      </c>
      <c r="DP120" s="44">
        <v>8.2842604118256204E-3</v>
      </c>
      <c r="DQ120" s="44">
        <v>1.1258935483374999E-2</v>
      </c>
      <c r="DR120" s="45">
        <v>5.7058401367422601E-2</v>
      </c>
      <c r="DS120" s="45">
        <v>8.7208908351149805E-2</v>
      </c>
      <c r="DT120" s="45">
        <v>7.9296834326263804E-2</v>
      </c>
      <c r="DU120" s="45">
        <v>5.94861995652275E-2</v>
      </c>
      <c r="DV120" s="45">
        <v>8.3769121708774402E-2</v>
      </c>
      <c r="DW120" s="45">
        <v>0.12831401777464099</v>
      </c>
      <c r="DX120" s="45">
        <v>6.9021399153643706E-2</v>
      </c>
    </row>
    <row r="121" spans="1:128">
      <c r="A121" s="43">
        <f t="shared" si="8"/>
        <v>7.9917808219178079</v>
      </c>
      <c r="B121" s="18">
        <v>117</v>
      </c>
      <c r="C121" s="12">
        <v>2552</v>
      </c>
      <c r="D121" s="12">
        <v>5.4411885558093502E-2</v>
      </c>
      <c r="E121" s="12">
        <v>1.2379422343706901E-3</v>
      </c>
      <c r="F121" s="92">
        <f>$D121^Parameter!$D$325</f>
        <v>0.10323837148984129</v>
      </c>
      <c r="G121" s="92">
        <f>$E121^Parameter!$D$318</f>
        <v>8.0675984429516637E-3</v>
      </c>
      <c r="H121" s="92">
        <f>$D121^Parameter!$D$326</f>
        <v>9.739911724491751E-2</v>
      </c>
      <c r="I121" s="92">
        <f>$E121^Parameter!$D$319</f>
        <v>1.3782507678220609E-2</v>
      </c>
      <c r="J121" s="92">
        <f>$D121^Parameter!$D$328</f>
        <v>0.10879242498115586</v>
      </c>
      <c r="K121" s="92">
        <f>$E121^Parameter!$D$321</f>
        <v>5.1530726845687221E-2</v>
      </c>
      <c r="L121" s="92">
        <f>$D121^Parameter!$D$329</f>
        <v>0.19587928700789387</v>
      </c>
      <c r="M121" s="92">
        <f>$E121^Parameter!$D$322</f>
        <v>3.7620380702998925E-2</v>
      </c>
      <c r="N121" s="92">
        <f>$D121^Parameter!$D$330</f>
        <v>9.4604535678401311E-2</v>
      </c>
      <c r="O121" s="92">
        <f>$E121^Parameter!$D$323</f>
        <v>6.8719525476659105E-2</v>
      </c>
      <c r="P121" s="92">
        <f>$D121^Parameter!$D$327</f>
        <v>6.2572063117409288E-2</v>
      </c>
      <c r="Q121" s="92">
        <f>$E121^Parameter!$D$320</f>
        <v>8.398235933502576E-3</v>
      </c>
      <c r="R121" s="12">
        <f>$D121^EXP(Parameter!$D$96+Parameter!$D$103*(($B121/30.2*21)^(1)))</f>
        <v>9.8734794186327115E-5</v>
      </c>
      <c r="S121" s="12">
        <f>$E121^EXP(Parameter!$D$81+Parameter!$D$88*($B121/30.2*21)^(-2))</f>
        <v>1.634592951078551E-2</v>
      </c>
      <c r="T121" s="12">
        <f>$D121^EXP(Parameter!$D$97+Parameter!$D$104*(($B121*21/30.2)^(1)))</f>
        <v>1.4294696239927497E-2</v>
      </c>
      <c r="U121" s="12">
        <f>$E121^EXP(Parameter!$D$82+Parameter!$D$89*($B121/30.2*21)^(-2))</f>
        <v>2.3381186374758188E-2</v>
      </c>
      <c r="V121" s="12">
        <f>$D121^EXP(Parameter!$D$99+Parameter!$D$106*(($B121*21/30.2)^(1)))</f>
        <v>4.6287089695916956E-3</v>
      </c>
      <c r="W121" s="12">
        <f>$E121^EXP(Parameter!$D$84+Parameter!$D$91*($B121/30.2*21)^(-2))</f>
        <v>7.4107257173692667E-2</v>
      </c>
      <c r="X121" s="12">
        <f>$D121^EXP(Parameter!$D$100+Parameter!$D$107*(($B121*21/30.2)^(1)))</f>
        <v>1.1712484132819202E-6</v>
      </c>
      <c r="Y121" s="12">
        <f>$E121^EXP(Parameter!$D$85+Parameter!$D$92*($B121/30.2*21)^(-2))</f>
        <v>5.3345410085313419E-2</v>
      </c>
      <c r="Z121" s="12">
        <f>$D121^EXP(Parameter!$D$101+Parameter!$D$108*(($B121*21/30.2)^(1)))</f>
        <v>3.0214874112434686E-8</v>
      </c>
      <c r="AA121" s="12">
        <f>$E121^EXP(Parameter!$D$86+Parameter!$D$93*($B121/30.2*21)^(-2))</f>
        <v>6.9417906269011023E-2</v>
      </c>
      <c r="AB121" s="12">
        <f>$D121^EXP(Parameter!$D$98+Parameter!$D$105*(($B121*21/30.2)^(1)))</f>
        <v>1.8719919292877209E-3</v>
      </c>
      <c r="AC121" s="12">
        <f>$E121^EXP(Parameter!$D$83+Parameter!$D$90*($B121/30.2*21)^(-2))</f>
        <v>9.1967821076356093E-3</v>
      </c>
      <c r="AD121" s="87">
        <f>$D121^EXP(Parameter!$D$133+Parameter!$D$140*(($B121*21/30.2)^(-0.5))+Parameter!$D$147*((LN($B121*21/30.2))))</f>
        <v>7.5210137946029172E-5</v>
      </c>
      <c r="AE121" s="12">
        <f>$E121^EXP(Parameter!$D$111+Parameter!$D$118*(($B121*21/30.2)^(-1))+Parameter!$D$125*(($B121*21/30.2)^(-0.5)))</f>
        <v>9.5315550042387301E-2</v>
      </c>
      <c r="AF121" s="12">
        <f>$D121^EXP(Parameter!$D$134+Parameter!$D$141*(($B121*21/30.2)^(-0.5))+Parameter!$D$148*((LN($B121*21/30.2))))</f>
        <v>9.3566217660215455E-3</v>
      </c>
      <c r="AG121" s="12">
        <f>$E121^EXP(Parameter!$D$112+Parameter!$D$119*(($B121*21/30.2)^(-1))+Parameter!$D$126*(($B121*21/30.2)^(-0.5)))</f>
        <v>2.5794671531515132E-2</v>
      </c>
      <c r="AH121" s="12">
        <f>$D121^EXP(Parameter!$D$136+Parameter!$D$143*(($B121*21/30.2)^(-0.5))+Parameter!$D$150*((LN($B121*21/30.2))))</f>
        <v>2.8005621952451525E-4</v>
      </c>
      <c r="AI121" s="12">
        <f>$E121^EXP(Parameter!$D$114+Parameter!$D$121*(($B121*21/30.2)^(-1))+Parameter!$D$128*(($B121*21/30.2)^(-0.5)))</f>
        <v>1.737177604030018E-3</v>
      </c>
      <c r="AJ121" s="12">
        <f>$D121^EXP(Parameter!$D$137+Parameter!$D$144*(($B121*21/30.2)^(-0.5))+Parameter!$D$151*((LN($B121*21/30.2))))</f>
        <v>6.3692365160460422E-5</v>
      </c>
      <c r="AK121" s="12">
        <f>$E121^EXP(Parameter!$D$115+Parameter!$D$122*(($B121*21/30.2)^(-1))+Parameter!$D$129*(($B121*21/30.2)^(-0.5)))</f>
        <v>2.1832619610436314E-2</v>
      </c>
      <c r="AL121" s="12">
        <f>$D121^EXP(Parameter!$D$138+Parameter!$D$145*(($B121*21/30.2)^(-0.5))+Parameter!$D$152*((LN($B121*21/30.2))))</f>
        <v>9.6882772783812592E-14</v>
      </c>
      <c r="AM121" s="12">
        <f>$E121^EXP(Parameter!$D$116+Parameter!$D$123*(($B121*21/30.2)^(-1))+Parameter!$D$130*(($B121*21/30.2)^(-0.5)))</f>
        <v>3.3276141152074553E-4</v>
      </c>
      <c r="AN121" s="12">
        <f>$D121^EXP(Parameter!$D$135+Parameter!$D$142*(($B121*21/30.2)^(-0.5))+Parameter!$D$149*((LN($B121*21/30.2))))</f>
        <v>1.8117968097097596E-3</v>
      </c>
      <c r="AO121" s="12">
        <f>$E121^EXP(Parameter!$D$113+Parameter!$D$120*(($B121*21/30.2)^(-1))+Parameter!$D$127*(($B121*21/30.2)^(-0.5)))</f>
        <v>7.6740437048778147E-8</v>
      </c>
      <c r="AP121" s="87">
        <f>$D121^EXP(Parameter!$D$304+Parameter!$D$310*((LN($B121*21/30.2))))</f>
        <v>6.7739038242661878E-2</v>
      </c>
      <c r="AQ121" s="88">
        <f>$E121^EXP(Parameter!$D$290+Parameter!$D$296*((LN($B121*21/30.2))))</f>
        <v>2.5359313117814069E-2</v>
      </c>
      <c r="AR121" s="12">
        <f>$D121^EXP(Parameter!$D$305+Parameter!$D$311*((LN($B121*21/30.2))))</f>
        <v>7.4870476667765556E-2</v>
      </c>
      <c r="AS121" s="88">
        <f>$E121^EXP(Parameter!$D$291+Parameter!$D$297*((LN($B121*21/30.2))))</f>
        <v>2.6760717316010121E-2</v>
      </c>
      <c r="AT121" s="12">
        <f>$D121^EXP(Parameter!$D$305+Parameter!$D$307-Parameter!$D$306+(Parameter!$D$311+Parameter!$D$313-Parameter!$D$312)*((LN($B121*21/30.2))))</f>
        <v>7.2212888251764723E-2</v>
      </c>
      <c r="AU121" s="88">
        <f>$E121^EXP(Parameter!$D$291+Parameter!$D$293-Parameter!$D$292+(Parameter!$D$297+Parameter!$D$299-Parameter!$D$298)*((LN($B121*21/30.2))))</f>
        <v>4.7627366560706111E-2</v>
      </c>
      <c r="AV121" s="12">
        <f>$D121^EXP(Parameter!$D$308+Parameter!$D$314*((LN($B121*21/30.2))))</f>
        <v>0.10652274267471637</v>
      </c>
      <c r="AW121" s="88">
        <f>$E121^EXP(Parameter!$D$294+Parameter!$D$300*((LN($B121*21/30.2))))</f>
        <v>3.9008852656084926E-2</v>
      </c>
      <c r="AX121" s="12">
        <f>$D121^EXP(Parameter!$D$305+Parameter!$D$309-Parameter!$D$306+(Parameter!$D$311+Parameter!$D$315-Parameter!$D$312)*((LN($B121*21/30.2))))</f>
        <v>4.8651498881687912E-2</v>
      </c>
      <c r="AY121" s="88">
        <f>$E121^EXP(Parameter!$D$291+Parameter!$D$295-Parameter!$D$292+(Parameter!$D$297+Parameter!$D$301-Parameter!$D$298)*((LN($B121*21/30.2))))</f>
        <v>5.4091247314642377E-3</v>
      </c>
      <c r="AZ121" s="12">
        <f>$D121^EXP(Parameter!D$305-Parameter!D$306+(Parameter!D$311-Parameter!D$312)*((LN($B121*21/30.2))))</f>
        <v>3.445823361037146E-2</v>
      </c>
      <c r="BA121" s="88">
        <f>$E121^EXP(Parameter!$D$291-Parameter!$D$292+(Parameter!$D$297-Parameter!$D$298)*((LN($B121*21/30.2))))</f>
        <v>2.8415423032692789E-4</v>
      </c>
      <c r="BB121" s="89">
        <f>$D121^EXP(Parameter!$D$231+Parameter!$D$238)</f>
        <v>0.10956409025444851</v>
      </c>
      <c r="BC121" s="90">
        <f>$E121^EXP(Parameter!$D$216+Parameter!$D$223)</f>
        <v>1.4243745681832214E-2</v>
      </c>
      <c r="BD121" s="91">
        <f>$D121^EXP(Parameter!$D$232+Parameter!$D$239)</f>
        <v>8.9182558258441541E-2</v>
      </c>
      <c r="BE121" s="90">
        <f>$E121^EXP(Parameter!$D$217+Parameter!$D$224)</f>
        <v>1.8761960708977937E-2</v>
      </c>
      <c r="BF121" s="91">
        <f>$D121^EXP(Parameter!$D$234+Parameter!$D$241)</f>
        <v>0.10242872828358017</v>
      </c>
      <c r="BG121" s="91">
        <f>$E121^EXP(Parameter!$D$219+Parameter!$D$226)</f>
        <v>5.9350760067642276E-2</v>
      </c>
      <c r="BH121" s="91">
        <f>$D121^EXP(Parameter!$D$235+Parameter!$D$242)</f>
        <v>0.17318435298963383</v>
      </c>
      <c r="BI121" s="91">
        <f>$E121^EXP(Parameter!$D$220+Parameter!$D$227)</f>
        <v>4.2200238229484398E-2</v>
      </c>
      <c r="BJ121" s="91">
        <f>$D121^EXP(Parameter!$D$236+Parameter!$D$243)</f>
        <v>8.4932552073044343E-2</v>
      </c>
      <c r="BK121" s="91">
        <f>$E121^EXP(Parameter!$D$221+Parameter!$D$228)</f>
        <v>5.7197458344996205E-2</v>
      </c>
      <c r="BL121" s="91">
        <f>$D121^EXP(Parameter!$D$233+Parameter!$D$240)</f>
        <v>5.0094833260766948E-2</v>
      </c>
      <c r="BM121" s="91">
        <f>$E121^EXP(Parameter!$D$218+Parameter!$D$225)</f>
        <v>7.7046868444714664E-3</v>
      </c>
      <c r="BN121" s="90">
        <f>$D121^EXP(Parameter!$D$268+Parameter!$D$275)</f>
        <v>0.13685288021236197</v>
      </c>
      <c r="BO121" s="91">
        <f>$E121^EXP(Parameter!$D$246+Parameter!$D$253)</f>
        <v>6.3490714654505492E-3</v>
      </c>
      <c r="BP121" s="91">
        <f>$D121^EXP(Parameter!$D$269+Parameter!$D$276)</f>
        <v>0.10034029610914329</v>
      </c>
      <c r="BQ121" s="91">
        <f>$E121^EXP(Parameter!$D$247+Parameter!$D$254)</f>
        <v>1.273470594926562E-2</v>
      </c>
      <c r="BR121" s="91">
        <f>$D121^EXP(Parameter!$D$271+Parameter!$D$278)</f>
        <v>0.18738887689068323</v>
      </c>
      <c r="BS121" s="91">
        <f>$E121^EXP(Parameter!$D$249+Parameter!$D$256)</f>
        <v>6.9589509977327504E-2</v>
      </c>
      <c r="BT121" s="91">
        <f>$D121^EXP(Parameter!$D$272+Parameter!$D$279)</f>
        <v>0.28242358927140404</v>
      </c>
      <c r="BU121" s="91">
        <f>$E121^EXP(Parameter!$D$250+Parameter!$D$257)</f>
        <v>2.8388581282393733E-2</v>
      </c>
      <c r="BV121" s="91">
        <f>$D121^EXP(Parameter!$D$273+Parameter!$D$280)</f>
        <v>0.23798172859792288</v>
      </c>
      <c r="BW121" s="91">
        <f>$E121^EXP(Parameter!$D$251+Parameter!$D$258)</f>
        <v>7.3552411666434822E-2</v>
      </c>
      <c r="BX121" s="91">
        <f>$D121^EXP(Parameter!$D$270+Parameter!$D$277)</f>
        <v>9.0481416188625152E-2</v>
      </c>
      <c r="BY121" s="91">
        <f>$E121^EXP(Parameter!$D$248+Parameter!$D$255)</f>
        <v>1.4859218090014758E-2</v>
      </c>
      <c r="BZ121" s="90">
        <f>$D121^EXP(Parameter!$D$208)</f>
        <v>0.10383445152066552</v>
      </c>
      <c r="CA121" s="90">
        <f>$E121^EXP(Parameter!$D$200)</f>
        <v>1.1000445602648361E-2</v>
      </c>
      <c r="CB121" s="90">
        <f>$D121^EXP(Parameter!$D$209)</f>
        <v>9.0047242891140966E-2</v>
      </c>
      <c r="CC121" s="90">
        <f>$E121^EXP(Parameter!$D$201)</f>
        <v>1.6351599014874311E-2</v>
      </c>
      <c r="CD121" s="90">
        <f>$D121^EXP(Parameter!$D$211)</f>
        <v>9.6011229207257215E-2</v>
      </c>
      <c r="CE121" s="90">
        <f>$E121^EXP(Parameter!$D$203)</f>
        <v>4.8948702818875707E-2</v>
      </c>
      <c r="CF121" s="90">
        <f>$D121^EXP(Parameter!$D$212)</f>
        <v>0.17288080623173163</v>
      </c>
      <c r="CG121" s="90">
        <f>$E121^EXP(Parameter!$D$204)</f>
        <v>3.7700665783542656E-2</v>
      </c>
      <c r="CH121" s="91">
        <f>$D121^EXP(Parameter!$D$213)</f>
        <v>8.223586249262746E-2</v>
      </c>
      <c r="CI121" s="90">
        <f>$E121^EXP(Parameter!$D$205)</f>
        <v>5.7525379660656822E-2</v>
      </c>
      <c r="CJ121" s="91">
        <f>$D121^EXP(Parameter!$D$210)</f>
        <v>5.3466916126823361E-2</v>
      </c>
      <c r="CK121" s="90">
        <f>$E121^EXP(Parameter!$D$202)</f>
        <v>9.4118115426120134E-3</v>
      </c>
      <c r="CL121" s="12">
        <f>$D121^EXP(Parameter!$D$170+Parameter!$D$177*(LN($B121/30.2*21)))</f>
        <v>6.9032538466894375E-2</v>
      </c>
      <c r="CM121" s="12">
        <f>$D121^EXP(Parameter!$D$155+Parameter!$D$162*(LN($B121/30.2*21)))</f>
        <v>0.36484559313570497</v>
      </c>
      <c r="CN121" s="12">
        <f>$D121^EXP(Parameter!$D$171+Parameter!$D$178*(LN($B121/30.2*21)))</f>
        <v>7.0773093139786469E-2</v>
      </c>
      <c r="CO121" s="12">
        <f>$D121^EXP(Parameter!$D$156+Parameter!$D$163*(LN($B121/30.2*21)))</f>
        <v>0.32401612275861374</v>
      </c>
      <c r="CP121" s="12">
        <f>$D121^EXP(Parameter!$D$173+Parameter!$D$180*(LN($B121/30.2*21)))</f>
        <v>6.5259300487581315E-2</v>
      </c>
      <c r="CQ121" s="12">
        <f>$D121^EXP(Parameter!$D$158+Parameter!$D$165*(LN($B121/30.2*21)))</f>
        <v>0.34801718114990976</v>
      </c>
      <c r="CR121" s="12">
        <f>$D121^EXP(Parameter!$D$174+Parameter!$D$181*(LN($B121/30.2*21)))</f>
        <v>7.4384083949634486E-2</v>
      </c>
      <c r="CS121" s="12">
        <f>$D121^EXP(Parameter!$D$159+Parameter!$D$166*(LN($B121/30.2*21)))</f>
        <v>0.38225514988498122</v>
      </c>
      <c r="CT121" s="12">
        <f>$D121^EXP(Parameter!$D$175+Parameter!$D$182*(LN($B121/30.2*21)))</f>
        <v>2.3643509839507526E-2</v>
      </c>
      <c r="CU121" s="12">
        <f>$D121^EXP(Parameter!$D$160+Parameter!$D$167*(LN($B121/30.2*21)))</f>
        <v>0.16181648926019174</v>
      </c>
      <c r="CV121" s="12">
        <f>$D121^EXP(Parameter!$D$172+Parameter!$D$179*(LN($B121/30.2*21)))</f>
        <v>2.4879446242866043E-2</v>
      </c>
      <c r="CW121" s="41">
        <f>$D121^EXP(Parameter!$D$157+Parameter!$D$164*(LN($B121/30.2*21)))</f>
        <v>1.2200672902291239E-2</v>
      </c>
      <c r="CX121" s="12">
        <f t="shared" si="9"/>
        <v>9.8734794186327115E-5</v>
      </c>
      <c r="CY121" s="85">
        <v>2.13832528182092E-2</v>
      </c>
      <c r="CZ121" s="12">
        <f t="shared" si="10"/>
        <v>1.4294696239927497E-2</v>
      </c>
      <c r="DA121" s="85">
        <v>3.4121162361183802E-2</v>
      </c>
      <c r="DB121" s="12">
        <f t="shared" si="11"/>
        <v>4.6287089695916956E-3</v>
      </c>
      <c r="DC121" s="41">
        <v>5.8342914842123101E-3</v>
      </c>
      <c r="DD121" s="12">
        <f t="shared" si="12"/>
        <v>1.1712484132819202E-6</v>
      </c>
      <c r="DE121" s="85">
        <v>1.32541341539156E-2</v>
      </c>
      <c r="DF121" s="12">
        <f t="shared" si="13"/>
        <v>3.0214874112434686E-8</v>
      </c>
      <c r="DG121" s="41">
        <v>1.23619688703393E-3</v>
      </c>
      <c r="DH121" s="12">
        <f t="shared" si="14"/>
        <v>1.8719919292877209E-3</v>
      </c>
      <c r="DI121" s="41">
        <v>1.2361951453378299E-3</v>
      </c>
      <c r="DJ121" s="46">
        <v>116</v>
      </c>
      <c r="DK121" s="44">
        <v>7.5943975809500397E-4</v>
      </c>
      <c r="DL121" s="44">
        <v>1.9608370314004898E-3</v>
      </c>
      <c r="DM121" s="44">
        <v>3.89676222898228E-3</v>
      </c>
      <c r="DN121" s="44">
        <v>2.9681381929088598E-3</v>
      </c>
      <c r="DO121" s="44">
        <v>9.9265710643179402E-3</v>
      </c>
      <c r="DP121" s="44">
        <v>8.0556102334866705E-3</v>
      </c>
      <c r="DQ121" s="44">
        <v>1.09608451108103E-2</v>
      </c>
      <c r="DR121" s="45">
        <v>5.62510528116432E-2</v>
      </c>
      <c r="DS121" s="45">
        <v>8.6087561968883203E-2</v>
      </c>
      <c r="DT121" s="45">
        <v>7.8253530465331303E-2</v>
      </c>
      <c r="DU121" s="45">
        <v>5.8651776889871901E-2</v>
      </c>
      <c r="DV121" s="45">
        <v>8.2681356044495696E-2</v>
      </c>
      <c r="DW121" s="45">
        <v>0.126828027174609</v>
      </c>
      <c r="DX121" s="45">
        <v>6.8083882614996497E-2</v>
      </c>
    </row>
    <row r="122" spans="1:128">
      <c r="A122" s="43">
        <f t="shared" si="8"/>
        <v>8.0520547945205472</v>
      </c>
      <c r="B122" s="18">
        <v>118</v>
      </c>
      <c r="C122" s="12">
        <v>2574</v>
      </c>
      <c r="D122" s="12">
        <v>5.3631196201741699E-2</v>
      </c>
      <c r="E122" s="12">
        <v>1.2002264207537001E-3</v>
      </c>
      <c r="F122" s="92">
        <f>$D122^Parameter!$D$325</f>
        <v>0.1020811695778307</v>
      </c>
      <c r="G122" s="92">
        <f>$E122^Parameter!$D$318</f>
        <v>7.8898635340525474E-3</v>
      </c>
      <c r="H122" s="92">
        <f>$D122^Parameter!$D$326</f>
        <v>9.6279535628101154E-2</v>
      </c>
      <c r="I122" s="92">
        <f>$E122^Parameter!$D$319</f>
        <v>1.3512273804813199E-2</v>
      </c>
      <c r="J122" s="92">
        <f>$D122^Parameter!$D$328</f>
        <v>0.10760095417667599</v>
      </c>
      <c r="K122" s="92">
        <f>$E122^Parameter!$D$321</f>
        <v>5.0829236930727023E-2</v>
      </c>
      <c r="L122" s="92">
        <f>$D122^Parameter!$D$329</f>
        <v>0.19430044303280733</v>
      </c>
      <c r="M122" s="92">
        <f>$E122^Parameter!$D$322</f>
        <v>3.7054329537579235E-2</v>
      </c>
      <c r="N122" s="92">
        <f>$D122^Parameter!$D$330</f>
        <v>9.3503563339208132E-2</v>
      </c>
      <c r="O122" s="92">
        <f>$E122^Parameter!$D$323</f>
        <v>6.7874285844584464E-2</v>
      </c>
      <c r="P122" s="92">
        <f>$D122^Parameter!$D$327</f>
        <v>6.1717090545618997E-2</v>
      </c>
      <c r="Q122" s="92">
        <f>$E122^Parameter!$D$320</f>
        <v>8.214741703847759E-3</v>
      </c>
      <c r="R122" s="12">
        <f>$D122^EXP(Parameter!$D$96+Parameter!$D$103*(($B122/30.2*21)^(1)))</f>
        <v>8.2834685261656677E-5</v>
      </c>
      <c r="S122" s="12">
        <f>$E122^EXP(Parameter!$D$81+Parameter!$D$88*($B122/30.2*21)^(-2))</f>
        <v>1.6038168233444977E-2</v>
      </c>
      <c r="T122" s="12">
        <f>$D122^EXP(Parameter!$D$97+Parameter!$D$104*(($B122*21/30.2)^(1)))</f>
        <v>1.36670419562474E-2</v>
      </c>
      <c r="U122" s="12">
        <f>$E122^EXP(Parameter!$D$82+Parameter!$D$89*($B122/30.2*21)^(-2))</f>
        <v>2.2978889259361208E-2</v>
      </c>
      <c r="V122" s="12">
        <f>$D122^EXP(Parameter!$D$99+Parameter!$D$106*(($B122*21/30.2)^(1)))</f>
        <v>4.3073665277433013E-3</v>
      </c>
      <c r="W122" s="12">
        <f>$E122^EXP(Parameter!$D$84+Parameter!$D$91*($B122/30.2*21)^(-2))</f>
        <v>7.3221664137219603E-2</v>
      </c>
      <c r="X122" s="12">
        <f>$D122^EXP(Parameter!$D$100+Parameter!$D$107*(($B122*21/30.2)^(1)))</f>
        <v>8.1950329142375589E-7</v>
      </c>
      <c r="Y122" s="12">
        <f>$E122^EXP(Parameter!$D$85+Parameter!$D$92*($B122/30.2*21)^(-2))</f>
        <v>5.2627831720065806E-2</v>
      </c>
      <c r="Z122" s="12">
        <f>$D122^EXP(Parameter!$D$101+Parameter!$D$108*(($B122*21/30.2)^(1)))</f>
        <v>1.9692950946614111E-8</v>
      </c>
      <c r="AA122" s="12">
        <f>$E122^EXP(Parameter!$D$86+Parameter!$D$93*($B122/30.2*21)^(-2))</f>
        <v>6.8567051426895051E-2</v>
      </c>
      <c r="AB122" s="12">
        <f>$D122^EXP(Parameter!$D$98+Parameter!$D$105*(($B122*21/30.2)^(1)))</f>
        <v>1.7286813944819436E-3</v>
      </c>
      <c r="AC122" s="12">
        <f>$E122^EXP(Parameter!$D$83+Parameter!$D$90*($B122/30.2*21)^(-2))</f>
        <v>8.9995756612765172E-3</v>
      </c>
      <c r="AD122" s="87">
        <f>$D122^EXP(Parameter!$D$133+Parameter!$D$140*(($B122*21/30.2)^(-0.5))+Parameter!$D$147*((LN($B122*21/30.2))))</f>
        <v>6.6041142941863966E-5</v>
      </c>
      <c r="AE122" s="12">
        <f>$E122^EXP(Parameter!$D$111+Parameter!$D$118*(($B122*21/30.2)^(-1))+Parameter!$D$125*(($B122*21/30.2)^(-0.5)))</f>
        <v>9.461862024095119E-2</v>
      </c>
      <c r="AF122" s="12">
        <f>$D122^EXP(Parameter!$D$134+Parameter!$D$141*(($B122*21/30.2)^(-0.5))+Parameter!$D$148*((LN($B122*21/30.2))))</f>
        <v>8.987095595340935E-3</v>
      </c>
      <c r="AG122" s="12">
        <f>$E122^EXP(Parameter!$D$112+Parameter!$D$119*(($B122*21/30.2)^(-1))+Parameter!$D$126*(($B122*21/30.2)^(-0.5)))</f>
        <v>2.5374967440661353E-2</v>
      </c>
      <c r="AH122" s="12">
        <f>$D122^EXP(Parameter!$D$136+Parameter!$D$143*(($B122*21/30.2)^(-0.5))+Parameter!$D$150*((LN($B122*21/30.2))))</f>
        <v>2.5225794978910347E-4</v>
      </c>
      <c r="AI122" s="12">
        <f>$E122^EXP(Parameter!$D$114+Parameter!$D$121*(($B122*21/30.2)^(-1))+Parameter!$D$128*(($B122*21/30.2)^(-0.5)))</f>
        <v>1.6636920427638893E-3</v>
      </c>
      <c r="AJ122" s="12">
        <f>$D122^EXP(Parameter!$D$137+Parameter!$D$144*(($B122*21/30.2)^(-0.5))+Parameter!$D$151*((LN($B122*21/30.2))))</f>
        <v>5.4974974493664148E-5</v>
      </c>
      <c r="AK122" s="12">
        <f>$E122^EXP(Parameter!$D$115+Parameter!$D$122*(($B122*21/30.2)^(-1))+Parameter!$D$129*(($B122*21/30.2)^(-0.5)))</f>
        <v>2.1409644027205854E-2</v>
      </c>
      <c r="AL122" s="12">
        <f>$D122^EXP(Parameter!$D$138+Parameter!$D$145*(($B122*21/30.2)^(-0.5))+Parameter!$D$152*((LN($B122*21/30.2))))</f>
        <v>5.4126051306447177E-14</v>
      </c>
      <c r="AM122" s="12">
        <f>$E122^EXP(Parameter!$D$116+Parameter!$D$123*(($B122*21/30.2)^(-1))+Parameter!$D$130*(($B122*21/30.2)^(-0.5)))</f>
        <v>3.1484133492212649E-4</v>
      </c>
      <c r="AN122" s="12">
        <f>$D122^EXP(Parameter!$D$135+Parameter!$D$142*(($B122*21/30.2)^(-0.5))+Parameter!$D$149*((LN($B122*21/30.2))))</f>
        <v>1.7119852338166772E-3</v>
      </c>
      <c r="AO122" s="12">
        <f>$E122^EXP(Parameter!$D$113+Parameter!$D$120*(($B122*21/30.2)^(-1))+Parameter!$D$127*(($B122*21/30.2)^(-0.5)))</f>
        <v>6.7977108695512327E-8</v>
      </c>
      <c r="AP122" s="87">
        <f>$D122^EXP(Parameter!$D$304+Parameter!$D$310*((LN($B122*21/30.2))))</f>
        <v>6.6644279397264403E-2</v>
      </c>
      <c r="AQ122" s="88">
        <f>$E122^EXP(Parameter!$D$290+Parameter!$D$296*((LN($B122*21/30.2))))</f>
        <v>2.5044348210319589E-2</v>
      </c>
      <c r="AR122" s="12">
        <f>$D122^EXP(Parameter!$D$305+Parameter!$D$311*((LN($B122*21/30.2))))</f>
        <v>7.3833685799784263E-2</v>
      </c>
      <c r="AS122" s="88">
        <f>$E122^EXP(Parameter!$D$291+Parameter!$D$297*((LN($B122*21/30.2))))</f>
        <v>2.635997392654094E-2</v>
      </c>
      <c r="AT122" s="12">
        <f>$D122^EXP(Parameter!$D$305+Parameter!$D$307-Parameter!$D$306+(Parameter!$D$311+Parameter!$D$313-Parameter!$D$312)*((LN($B122*21/30.2))))</f>
        <v>7.1139004246381352E-2</v>
      </c>
      <c r="AU122" s="88">
        <f>$E122^EXP(Parameter!$D$291+Parameter!$D$293-Parameter!$D$292+(Parameter!$D$297+Parameter!$D$299-Parameter!$D$298)*((LN($B122*21/30.2))))</f>
        <v>4.6922574481965997E-2</v>
      </c>
      <c r="AV122" s="12">
        <f>$D122^EXP(Parameter!$D$308+Parameter!$D$314*((LN($B122*21/30.2))))</f>
        <v>0.10496774319560255</v>
      </c>
      <c r="AW122" s="88">
        <f>$E122^EXP(Parameter!$D$294+Parameter!$D$300*((LN($B122*21/30.2))))</f>
        <v>3.8437448765179349E-2</v>
      </c>
      <c r="AX122" s="12">
        <f>$D122^EXP(Parameter!$D$305+Parameter!$D$309-Parameter!$D$306+(Parameter!$D$311+Parameter!$D$315-Parameter!$D$312)*((LN($B122*21/30.2))))</f>
        <v>4.7743976058117629E-2</v>
      </c>
      <c r="AY122" s="88">
        <f>$E122^EXP(Parameter!$D$291+Parameter!$D$295-Parameter!$D$292+(Parameter!$D$297+Parameter!$D$301-Parameter!$D$298)*((LN($B122*21/30.2))))</f>
        <v>5.199325613129256E-3</v>
      </c>
      <c r="AZ122" s="12">
        <f>$D122^EXP(Parameter!D$305-Parameter!D$306+(Parameter!D$311-Parameter!D$312)*((LN($B122*21/30.2))))</f>
        <v>3.3780133716200672E-2</v>
      </c>
      <c r="BA122" s="88">
        <f>$E122^EXP(Parameter!$D$291-Parameter!$D$292+(Parameter!$D$297-Parameter!$D$298)*((LN($B122*21/30.2))))</f>
        <v>2.683899143258653E-4</v>
      </c>
      <c r="BB122" s="89">
        <f>$D122^EXP(Parameter!$D$231+Parameter!$D$238)</f>
        <v>0.10836797057468928</v>
      </c>
      <c r="BC122" s="90">
        <f>$E122^EXP(Parameter!$D$216+Parameter!$D$223)</f>
        <v>1.3966593045668394E-2</v>
      </c>
      <c r="BD122" s="91">
        <f>$D122^EXP(Parameter!$D$232+Parameter!$D$239)</f>
        <v>8.8118863333288014E-2</v>
      </c>
      <c r="BE122" s="90">
        <f>$E122^EXP(Parameter!$D$217+Parameter!$D$224)</f>
        <v>1.8420334696410155E-2</v>
      </c>
      <c r="BF122" s="91">
        <f>$D122^EXP(Parameter!$D$234+Parameter!$D$241)</f>
        <v>0.10127664319393473</v>
      </c>
      <c r="BG122" s="91">
        <f>$E122^EXP(Parameter!$D$219+Parameter!$D$226)</f>
        <v>5.8581057265562494E-2</v>
      </c>
      <c r="BH122" s="91">
        <f>$D122^EXP(Parameter!$D$235+Parameter!$D$242)</f>
        <v>0.17168345400192705</v>
      </c>
      <c r="BI122" s="91">
        <f>$E122^EXP(Parameter!$D$220+Parameter!$D$227)</f>
        <v>4.1587352133446158E-2</v>
      </c>
      <c r="BJ122" s="91">
        <f>$D122^EXP(Parameter!$D$236+Parameter!$D$243)</f>
        <v>8.3899208610929046E-2</v>
      </c>
      <c r="BK122" s="91">
        <f>$E122^EXP(Parameter!$D$221+Parameter!$D$228)</f>
        <v>5.6446039066567658E-2</v>
      </c>
      <c r="BL122" s="91">
        <f>$D122^EXP(Parameter!$D$233+Parameter!$D$240)</f>
        <v>4.9355825887987051E-2</v>
      </c>
      <c r="BM122" s="91">
        <f>$E122^EXP(Parameter!$D$218+Parameter!$D$225)</f>
        <v>7.5333443851470965E-3</v>
      </c>
      <c r="BN122" s="90">
        <f>$D122^EXP(Parameter!$D$268+Parameter!$D$275)</f>
        <v>0.13550836894660387</v>
      </c>
      <c r="BO122" s="91">
        <f>$E122^EXP(Parameter!$D$246+Parameter!$D$253)</f>
        <v>6.2023261572085884E-3</v>
      </c>
      <c r="BP122" s="91">
        <f>$D122^EXP(Parameter!$D$269+Parameter!$D$276)</f>
        <v>9.9201555941700478E-2</v>
      </c>
      <c r="BQ122" s="91">
        <f>$E122^EXP(Parameter!$D$247+Parameter!$D$254)</f>
        <v>1.2480454544913365E-2</v>
      </c>
      <c r="BR122" s="91">
        <f>$D122^EXP(Parameter!$D$271+Parameter!$D$278)</f>
        <v>0.18583758354256955</v>
      </c>
      <c r="BS122" s="91">
        <f>$E122^EXP(Parameter!$D$249+Parameter!$D$256)</f>
        <v>6.8737566328342561E-2</v>
      </c>
      <c r="BT122" s="91">
        <f>$D122^EXP(Parameter!$D$272+Parameter!$D$279)</f>
        <v>0.28065651009718612</v>
      </c>
      <c r="BU122" s="91">
        <f>$E122^EXP(Parameter!$D$250+Parameter!$D$257)</f>
        <v>2.792507197660811E-2</v>
      </c>
      <c r="BV122" s="91">
        <f>$D122^EXP(Parameter!$D$273+Parameter!$D$280)</f>
        <v>0.23629179477770665</v>
      </c>
      <c r="BW122" s="91">
        <f>$E122^EXP(Parameter!$D$251+Parameter!$D$258)</f>
        <v>7.2670552371490449E-2</v>
      </c>
      <c r="BX122" s="91">
        <f>$D122^EXP(Parameter!$D$270+Parameter!$D$277)</f>
        <v>8.9408646883151824E-2</v>
      </c>
      <c r="BY122" s="91">
        <f>$E122^EXP(Parameter!$D$248+Parameter!$D$255)</f>
        <v>1.4572938667353133E-2</v>
      </c>
      <c r="BZ122" s="90">
        <f>$D122^EXP(Parameter!$D$208)</f>
        <v>0.10267350250594869</v>
      </c>
      <c r="CA122" s="90">
        <f>$E122^EXP(Parameter!$D$200)</f>
        <v>1.077352704710585E-2</v>
      </c>
      <c r="CB122" s="90">
        <f>$D122^EXP(Parameter!$D$209)</f>
        <v>8.8977496614529236E-2</v>
      </c>
      <c r="CC122" s="90">
        <f>$E122^EXP(Parameter!$D$201)</f>
        <v>1.6043662368368461E-2</v>
      </c>
      <c r="CD122" s="90">
        <f>$D122^EXP(Parameter!$D$211)</f>
        <v>9.4900839474621176E-2</v>
      </c>
      <c r="CE122" s="90">
        <f>$E122^EXP(Parameter!$D$203)</f>
        <v>4.8270892073863751E-2</v>
      </c>
      <c r="CF122" s="90">
        <f>$D122^EXP(Parameter!$D$212)</f>
        <v>0.1713810454296408</v>
      </c>
      <c r="CG122" s="90">
        <f>$E122^EXP(Parameter!$D$204)</f>
        <v>3.7133772493445613E-2</v>
      </c>
      <c r="CH122" s="91">
        <f>$D122^EXP(Parameter!$D$213)</f>
        <v>8.1222317828136173E-2</v>
      </c>
      <c r="CI122" s="90">
        <f>$E122^EXP(Parameter!$D$205)</f>
        <v>5.6771152388550801E-2</v>
      </c>
      <c r="CJ122" s="91">
        <f>$D122^EXP(Parameter!$D$210)</f>
        <v>5.2695201831963058E-2</v>
      </c>
      <c r="CK122" s="90">
        <f>$E122^EXP(Parameter!$D$202)</f>
        <v>9.2110211243769304E-3</v>
      </c>
      <c r="CL122" s="12">
        <f>$D122^EXP(Parameter!$D$170+Parameter!$D$177*(LN($B122/30.2*21)))</f>
        <v>6.8002649058290301E-2</v>
      </c>
      <c r="CM122" s="12">
        <f>$D122^EXP(Parameter!$D$155+Parameter!$D$162*(LN($B122/30.2*21)))</f>
        <v>0.36381917596566032</v>
      </c>
      <c r="CN122" s="12">
        <f>$D122^EXP(Parameter!$D$171+Parameter!$D$178*(LN($B122/30.2*21)))</f>
        <v>6.9783907466753295E-2</v>
      </c>
      <c r="CO122" s="12">
        <f>$D122^EXP(Parameter!$D$156+Parameter!$D$163*(LN($B122/30.2*21)))</f>
        <v>0.32266816441541502</v>
      </c>
      <c r="CP122" s="12">
        <f>$D122^EXP(Parameter!$D$173+Parameter!$D$180*(LN($B122/30.2*21)))</f>
        <v>6.4277398729839078E-2</v>
      </c>
      <c r="CQ122" s="12">
        <f>$D122^EXP(Parameter!$D$158+Parameter!$D$165*(LN($B122/30.2*21)))</f>
        <v>0.34636719913845326</v>
      </c>
      <c r="CR122" s="12">
        <f>$D122^EXP(Parameter!$D$174+Parameter!$D$181*(LN($B122/30.2*21)))</f>
        <v>7.3122675359059558E-2</v>
      </c>
      <c r="CS122" s="12">
        <f>$D122^EXP(Parameter!$D$159+Parameter!$D$166*(LN($B122/30.2*21)))</f>
        <v>0.38086332033196263</v>
      </c>
      <c r="CT122" s="12">
        <f>$D122^EXP(Parameter!$D$175+Parameter!$D$182*(LN($B122/30.2*21)))</f>
        <v>2.3063440055950544E-2</v>
      </c>
      <c r="CU122" s="12">
        <f>$D122^EXP(Parameter!$D$160+Parameter!$D$167*(LN($B122/30.2*21)))</f>
        <v>0.15990321597475393</v>
      </c>
      <c r="CV122" s="12">
        <f>$D122^EXP(Parameter!$D$172+Parameter!$D$179*(LN($B122/30.2*21)))</f>
        <v>2.4344162684381897E-2</v>
      </c>
      <c r="CW122" s="41">
        <f>$D122^EXP(Parameter!$D$157+Parameter!$D$164*(LN($B122/30.2*21)))</f>
        <v>1.1808129093896115E-2</v>
      </c>
      <c r="CX122" s="12">
        <f t="shared" si="9"/>
        <v>8.2834685261656677E-5</v>
      </c>
      <c r="CY122" s="85">
        <v>2.1153095811907999E-2</v>
      </c>
      <c r="CZ122" s="12">
        <f t="shared" si="10"/>
        <v>1.36670419562474E-2</v>
      </c>
      <c r="DA122" s="85">
        <v>3.37490295978446E-2</v>
      </c>
      <c r="DB122" s="12">
        <f t="shared" si="11"/>
        <v>4.3073665277433013E-3</v>
      </c>
      <c r="DC122" s="41">
        <v>5.5528189462222804E-3</v>
      </c>
      <c r="DD122" s="12">
        <f t="shared" si="12"/>
        <v>8.1950329142375589E-7</v>
      </c>
      <c r="DE122" s="85">
        <v>1.2872239311773901E-2</v>
      </c>
      <c r="DF122" s="12">
        <f t="shared" si="13"/>
        <v>1.9692950946614111E-8</v>
      </c>
      <c r="DG122" s="41">
        <v>1.19871341760286E-3</v>
      </c>
      <c r="DH122" s="12">
        <f t="shared" si="14"/>
        <v>1.7286813944819436E-3</v>
      </c>
      <c r="DI122" s="41">
        <v>1.1987123979495E-3</v>
      </c>
      <c r="DJ122" s="46">
        <v>117</v>
      </c>
      <c r="DK122" s="44">
        <v>7.3270519085499896E-4</v>
      </c>
      <c r="DL122" s="44">
        <v>1.89760624546942E-3</v>
      </c>
      <c r="DM122" s="44">
        <v>3.7799080872016298E-3</v>
      </c>
      <c r="DN122" s="44">
        <v>2.87643378051095E-3</v>
      </c>
      <c r="DO122" s="44">
        <v>9.6614045565295292E-3</v>
      </c>
      <c r="DP122" s="44">
        <v>7.8343491476817705E-3</v>
      </c>
      <c r="DQ122" s="44">
        <v>1.06720267761676E-2</v>
      </c>
      <c r="DR122" s="45">
        <v>5.5459599567442799E-2</v>
      </c>
      <c r="DS122" s="45">
        <v>8.4986590697819997E-2</v>
      </c>
      <c r="DT122" s="45">
        <v>7.7229553386376604E-2</v>
      </c>
      <c r="DU122" s="45">
        <v>5.7833663760369497E-2</v>
      </c>
      <c r="DV122" s="45">
        <v>8.16135195953962E-2</v>
      </c>
      <c r="DW122" s="45">
        <v>0.12536674949940499</v>
      </c>
      <c r="DX122" s="45">
        <v>6.7164203775182105E-2</v>
      </c>
    </row>
    <row r="123" spans="1:128">
      <c r="A123" s="43">
        <f t="shared" si="8"/>
        <v>8.1123287671232873</v>
      </c>
      <c r="B123" s="18">
        <v>119</v>
      </c>
      <c r="C123" s="12">
        <v>2596</v>
      </c>
      <c r="D123" s="12">
        <v>5.2865910171019298E-2</v>
      </c>
      <c r="E123" s="12">
        <v>1.1638714938648901E-3</v>
      </c>
      <c r="F123" s="92">
        <f>$D123^Parameter!$D$325</f>
        <v>0.10094319732396266</v>
      </c>
      <c r="G123" s="92">
        <f>$E123^Parameter!$D$318</f>
        <v>7.7170554809774779E-3</v>
      </c>
      <c r="H123" s="92">
        <f>$D123^Parameter!$D$326</f>
        <v>9.5178875821043701E-2</v>
      </c>
      <c r="I123" s="92">
        <f>$E123^Parameter!$D$319</f>
        <v>1.3248881632780296E-2</v>
      </c>
      <c r="J123" s="92">
        <f>$D123^Parameter!$D$328</f>
        <v>0.10642897849747701</v>
      </c>
      <c r="K123" s="92">
        <f>$E123^Parameter!$D$321</f>
        <v>5.0141339172213216E-2</v>
      </c>
      <c r="L123" s="92">
        <f>$D123^Parameter!$D$329</f>
        <v>0.19274290470024458</v>
      </c>
      <c r="M123" s="92">
        <f>$E123^Parameter!$D$322</f>
        <v>3.650005050298144E-2</v>
      </c>
      <c r="N123" s="92">
        <f>$D123^Parameter!$D$330</f>
        <v>9.2421354278699019E-2</v>
      </c>
      <c r="O123" s="92">
        <f>$E123^Parameter!$D$323</f>
        <v>6.7044323436204895E-2</v>
      </c>
      <c r="P123" s="92">
        <f>$D123^Parameter!$D$327</f>
        <v>6.0878406952079619E-2</v>
      </c>
      <c r="Q123" s="92">
        <f>$E123^Parameter!$D$320</f>
        <v>8.0363009535398978E-3</v>
      </c>
      <c r="R123" s="12">
        <f>$D123^EXP(Parameter!$D$96+Parameter!$D$103*(($B123/30.2*21)^(1)))</f>
        <v>6.9297308268403003E-5</v>
      </c>
      <c r="S123" s="12">
        <f>$E123^EXP(Parameter!$D$81+Parameter!$D$88*($B123/30.2*21)^(-2))</f>
        <v>1.5737960166187479E-2</v>
      </c>
      <c r="T123" s="12">
        <f>$D123^EXP(Parameter!$D$97+Parameter!$D$104*(($B123*21/30.2)^(1)))</f>
        <v>1.3063661157332719E-2</v>
      </c>
      <c r="U123" s="12">
        <f>$E123^EXP(Parameter!$D$82+Parameter!$D$89*($B123/30.2*21)^(-2))</f>
        <v>2.258581916551055E-2</v>
      </c>
      <c r="V123" s="12">
        <f>$D123^EXP(Parameter!$D$99+Parameter!$D$106*(($B123*21/30.2)^(1)))</f>
        <v>4.0056116519314759E-3</v>
      </c>
      <c r="W123" s="12">
        <f>$E123^EXP(Parameter!$D$84+Parameter!$D$91*($B123/30.2*21)^(-2))</f>
        <v>7.2351766935525252E-2</v>
      </c>
      <c r="X123" s="12">
        <f>$D123^EXP(Parameter!$D$100+Parameter!$D$107*(($B123*21/30.2)^(1)))</f>
        <v>5.6848366809614553E-7</v>
      </c>
      <c r="Y123" s="12">
        <f>$E123^EXP(Parameter!$D$85+Parameter!$D$92*($B123/30.2*21)^(-2))</f>
        <v>5.1924040391320536E-2</v>
      </c>
      <c r="Z123" s="12">
        <f>$D123^EXP(Parameter!$D$101+Parameter!$D$108*(($B123*21/30.2)^(1)))</f>
        <v>1.2711908235033123E-8</v>
      </c>
      <c r="AA123" s="12">
        <f>$E123^EXP(Parameter!$D$86+Parameter!$D$93*($B123/30.2*21)^(-2))</f>
        <v>6.7731541468339498E-2</v>
      </c>
      <c r="AB123" s="12">
        <f>$D123^EXP(Parameter!$D$98+Parameter!$D$105*(($B123*21/30.2)^(1)))</f>
        <v>1.5952590481032422E-3</v>
      </c>
      <c r="AC123" s="12">
        <f>$E123^EXP(Parameter!$D$83+Parameter!$D$90*($B123/30.2*21)^(-2))</f>
        <v>8.8077213535465906E-3</v>
      </c>
      <c r="AD123" s="87">
        <f>$D123^EXP(Parameter!$D$133+Parameter!$D$140*(($B123*21/30.2)^(-0.5))+Parameter!$D$147*((LN($B123*21/30.2))))</f>
        <v>5.7950268466926098E-5</v>
      </c>
      <c r="AE123" s="12">
        <f>$E123^EXP(Parameter!$D$111+Parameter!$D$118*(($B123*21/30.2)^(-1))+Parameter!$D$125*(($B123*21/30.2)^(-0.5)))</f>
        <v>9.3931370185742144E-2</v>
      </c>
      <c r="AF123" s="12">
        <f>$D123^EXP(Parameter!$D$134+Parameter!$D$141*(($B123*21/30.2)^(-0.5))+Parameter!$D$148*((LN($B123*21/30.2))))</f>
        <v>8.6323467624700202E-3</v>
      </c>
      <c r="AG123" s="12">
        <f>$E123^EXP(Parameter!$D$112+Parameter!$D$119*(($B123*21/30.2)^(-1))+Parameter!$D$126*(($B123*21/30.2)^(-0.5)))</f>
        <v>2.4964530517865052E-2</v>
      </c>
      <c r="AH123" s="12">
        <f>$D123^EXP(Parameter!$D$136+Parameter!$D$143*(($B123*21/30.2)^(-0.5))+Parameter!$D$150*((LN($B123*21/30.2))))</f>
        <v>2.2711742747568716E-4</v>
      </c>
      <c r="AI123" s="12">
        <f>$E123^EXP(Parameter!$D$114+Parameter!$D$121*(($B123*21/30.2)^(-1))+Parameter!$D$128*(($B123*21/30.2)^(-0.5)))</f>
        <v>1.5935981469242866E-3</v>
      </c>
      <c r="AJ123" s="12">
        <f>$D123^EXP(Parameter!$D$137+Parameter!$D$144*(($B123*21/30.2)^(-0.5))+Parameter!$D$151*((LN($B123*21/30.2))))</f>
        <v>4.7403052680495417E-5</v>
      </c>
      <c r="AK123" s="12">
        <f>$E123^EXP(Parameter!$D$115+Parameter!$D$122*(($B123*21/30.2)^(-1))+Parameter!$D$129*(($B123*21/30.2)^(-0.5)))</f>
        <v>2.09971178599965E-2</v>
      </c>
      <c r="AL123" s="12">
        <f>$D123^EXP(Parameter!$D$138+Parameter!$D$145*(($B123*21/30.2)^(-0.5))+Parameter!$D$152*((LN($B123*21/30.2))))</f>
        <v>3.0041836258608618E-14</v>
      </c>
      <c r="AM123" s="12">
        <f>$E123^EXP(Parameter!$D$116+Parameter!$D$123*(($B123*21/30.2)^(-1))+Parameter!$D$130*(($B123*21/30.2)^(-0.5)))</f>
        <v>2.979546841673357E-4</v>
      </c>
      <c r="AN123" s="12">
        <f>$D123^EXP(Parameter!$D$135+Parameter!$D$142*(($B123*21/30.2)^(-0.5))+Parameter!$D$149*((LN($B123*21/30.2))))</f>
        <v>1.6176919053655832E-3</v>
      </c>
      <c r="AO123" s="12">
        <f>$E123^EXP(Parameter!$D$113+Parameter!$D$120*(($B123*21/30.2)^(-1))+Parameter!$D$127*(($B123*21/30.2)^(-0.5)))</f>
        <v>6.0241349001846769E-8</v>
      </c>
      <c r="AP123" s="87">
        <f>$D123^EXP(Parameter!$D$304+Parameter!$D$310*((LN($B123*21/30.2))))</f>
        <v>6.5571568689664156E-2</v>
      </c>
      <c r="AQ123" s="88">
        <f>$E123^EXP(Parameter!$D$290+Parameter!$D$296*((LN($B123*21/30.2))))</f>
        <v>2.4735706931721866E-2</v>
      </c>
      <c r="AR123" s="12">
        <f>$D123^EXP(Parameter!$D$305+Parameter!$D$311*((LN($B123*21/30.2))))</f>
        <v>7.2816267938265289E-2</v>
      </c>
      <c r="AS123" s="88">
        <f>$E123^EXP(Parameter!$D$291+Parameter!$D$297*((LN($B123*21/30.2))))</f>
        <v>2.5967797411064867E-2</v>
      </c>
      <c r="AT123" s="12">
        <f>$D123^EXP(Parameter!$D$305+Parameter!$D$307-Parameter!$D$306+(Parameter!$D$311+Parameter!$D$313-Parameter!$D$312)*((LN($B123*21/30.2))))</f>
        <v>7.0085838246828333E-2</v>
      </c>
      <c r="AU123" s="88">
        <f>$E123^EXP(Parameter!$D$291+Parameter!$D$293-Parameter!$D$292+(Parameter!$D$297+Parameter!$D$299-Parameter!$D$298)*((LN($B123*21/30.2))))</f>
        <v>4.6232002034749059E-2</v>
      </c>
      <c r="AV123" s="12">
        <f>$D123^EXP(Parameter!$D$308+Parameter!$D$314*((LN($B123*21/30.2))))</f>
        <v>0.10344068187027031</v>
      </c>
      <c r="AW123" s="88">
        <f>$E123^EXP(Parameter!$D$294+Parameter!$D$300*((LN($B123*21/30.2))))</f>
        <v>3.7877760835204694E-2</v>
      </c>
      <c r="AX123" s="12">
        <f>$D123^EXP(Parameter!$D$305+Parameter!$D$309-Parameter!$D$306+(Parameter!$D$311+Parameter!$D$315-Parameter!$D$312)*((LN($B123*21/30.2))))</f>
        <v>4.6856785014751261E-2</v>
      </c>
      <c r="AY123" s="88">
        <f>$E123^EXP(Parameter!$D$291+Parameter!$D$295-Parameter!$D$292+(Parameter!$D$297+Parameter!$D$301-Parameter!$D$298)*((LN($B123*21/30.2))))</f>
        <v>4.9980962391894561E-3</v>
      </c>
      <c r="AZ123" s="12">
        <f>$D123^EXP(Parameter!D$305-Parameter!D$306+(Parameter!D$311-Parameter!D$312)*((LN($B123*21/30.2))))</f>
        <v>3.3118186455136429E-2</v>
      </c>
      <c r="BA123" s="88">
        <f>$E123^EXP(Parameter!$D$291-Parameter!$D$292+(Parameter!$D$297-Parameter!$D$298)*((LN($B123*21/30.2))))</f>
        <v>2.535417187959657E-4</v>
      </c>
      <c r="BB123" s="89">
        <f>$D123^EXP(Parameter!$D$231+Parameter!$D$238)</f>
        <v>0.1071913809171126</v>
      </c>
      <c r="BC123" s="90">
        <f>$E123^EXP(Parameter!$D$216+Parameter!$D$223)</f>
        <v>1.3696416296150482E-2</v>
      </c>
      <c r="BD123" s="91">
        <f>$D123^EXP(Parameter!$D$232+Parameter!$D$239)</f>
        <v>8.7073601842536305E-2</v>
      </c>
      <c r="BE123" s="90">
        <f>$E123^EXP(Parameter!$D$217+Parameter!$D$224)</f>
        <v>1.8086884251671792E-2</v>
      </c>
      <c r="BF123" s="91">
        <f>$D123^EXP(Parameter!$D$234+Parameter!$D$241)</f>
        <v>0.10014374689325697</v>
      </c>
      <c r="BG123" s="91">
        <f>$E123^EXP(Parameter!$D$219+Parameter!$D$226)</f>
        <v>5.7825776719645762E-2</v>
      </c>
      <c r="BH123" s="91">
        <f>$D123^EXP(Parameter!$D$235+Parameter!$D$242)</f>
        <v>0.17020371119755751</v>
      </c>
      <c r="BI123" s="91">
        <f>$E123^EXP(Parameter!$D$220+Parameter!$D$227)</f>
        <v>4.0986894388654244E-2</v>
      </c>
      <c r="BJ123" s="91">
        <f>$D123^EXP(Parameter!$D$236+Parameter!$D$243)</f>
        <v>8.2884018034557722E-2</v>
      </c>
      <c r="BK123" s="91">
        <f>$E123^EXP(Parameter!$D$221+Parameter!$D$228)</f>
        <v>5.5708825018881303E-2</v>
      </c>
      <c r="BL123" s="91">
        <f>$D123^EXP(Parameter!$D$233+Parameter!$D$240)</f>
        <v>4.8631695843574116E-2</v>
      </c>
      <c r="BM123" s="91">
        <f>$E123^EXP(Parameter!$D$218+Parameter!$D$225)</f>
        <v>7.3667869136813929E-3</v>
      </c>
      <c r="BN123" s="90">
        <f>$D123^EXP(Parameter!$D$268+Parameter!$D$275)</f>
        <v>0.13418435367422762</v>
      </c>
      <c r="BO123" s="91">
        <f>$E123^EXP(Parameter!$D$246+Parameter!$D$253)</f>
        <v>6.0598060840708484E-3</v>
      </c>
      <c r="BP123" s="91">
        <f>$D123^EXP(Parameter!$D$269+Parameter!$D$276)</f>
        <v>9.8081896485063491E-2</v>
      </c>
      <c r="BQ123" s="91">
        <f>$E123^EXP(Parameter!$D$247+Parameter!$D$254)</f>
        <v>1.22327304848544E-2</v>
      </c>
      <c r="BR123" s="91">
        <f>$D123^EXP(Parameter!$D$271+Parameter!$D$278)</f>
        <v>0.1843075597404229</v>
      </c>
      <c r="BS123" s="91">
        <f>$E123^EXP(Parameter!$D$249+Parameter!$D$256)</f>
        <v>6.7900972574122836E-2</v>
      </c>
      <c r="BT123" s="91">
        <f>$D123^EXP(Parameter!$D$272+Parameter!$D$279)</f>
        <v>0.27891011601920473</v>
      </c>
      <c r="BU123" s="91">
        <f>$E123^EXP(Parameter!$D$250+Parameter!$D$257)</f>
        <v>2.7471790770341013E-2</v>
      </c>
      <c r="BV123" s="91">
        <f>$D123^EXP(Parameter!$D$273+Parameter!$D$280)</f>
        <v>0.23462305804569389</v>
      </c>
      <c r="BW123" s="91">
        <f>$E123^EXP(Parameter!$D$251+Parameter!$D$258)</f>
        <v>7.1804360926359265E-2</v>
      </c>
      <c r="BX123" s="91">
        <f>$D123^EXP(Parameter!$D$270+Parameter!$D$277)</f>
        <v>8.8354392805821913E-2</v>
      </c>
      <c r="BY123" s="91">
        <f>$E123^EXP(Parameter!$D$248+Parameter!$D$255)</f>
        <v>1.4293810441469816E-2</v>
      </c>
      <c r="BZ123" s="90">
        <f>$D123^EXP(Parameter!$D$208)</f>
        <v>0.10153181287666248</v>
      </c>
      <c r="CA123" s="90">
        <f>$E123^EXP(Parameter!$D$200)</f>
        <v>1.0552583234149258E-2</v>
      </c>
      <c r="CB123" s="90">
        <f>$D123^EXP(Parameter!$D$209)</f>
        <v>8.7926238424273898E-2</v>
      </c>
      <c r="CC123" s="90">
        <f>$E123^EXP(Parameter!$D$201)</f>
        <v>1.5743285460553466E-2</v>
      </c>
      <c r="CD123" s="90">
        <f>$D123^EXP(Parameter!$D$211)</f>
        <v>9.3809293760099624E-2</v>
      </c>
      <c r="CE123" s="90">
        <f>$E123^EXP(Parameter!$D$203)</f>
        <v>4.7606372114240708E-2</v>
      </c>
      <c r="CF123" s="90">
        <f>$D123^EXP(Parameter!$D$212)</f>
        <v>0.16990243760875329</v>
      </c>
      <c r="CG123" s="90">
        <f>$E123^EXP(Parameter!$D$204)</f>
        <v>3.6578663394339725E-2</v>
      </c>
      <c r="CH123" s="91">
        <f>$D123^EXP(Parameter!$D$213)</f>
        <v>8.0226737284453883E-2</v>
      </c>
      <c r="CI123" s="90">
        <f>$E123^EXP(Parameter!$D$205)</f>
        <v>5.6031163936348161E-2</v>
      </c>
      <c r="CJ123" s="91">
        <f>$D123^EXP(Parameter!$D$210)</f>
        <v>5.1938779390516922E-2</v>
      </c>
      <c r="CK123" s="90">
        <f>$E123^EXP(Parameter!$D$202)</f>
        <v>9.0156579694006291E-3</v>
      </c>
      <c r="CL123" s="12">
        <f>$D123^EXP(Parameter!$D$170+Parameter!$D$177*(LN($B123/30.2*21)))</f>
        <v>6.699277885766039E-2</v>
      </c>
      <c r="CM123" s="12">
        <f>$D123^EXP(Parameter!$D$155+Parameter!$D$162*(LN($B123/30.2*21)))</f>
        <v>0.36280500139938809</v>
      </c>
      <c r="CN123" s="12">
        <f>$D123^EXP(Parameter!$D$171+Parameter!$D$178*(LN($B123/30.2*21)))</f>
        <v>6.8813415291974753E-2</v>
      </c>
      <c r="CO123" s="12">
        <f>$D123^EXP(Parameter!$D$156+Parameter!$D$163*(LN($B123/30.2*21)))</f>
        <v>0.32133574563112688</v>
      </c>
      <c r="CP123" s="12">
        <f>$D123^EXP(Parameter!$D$173+Parameter!$D$180*(LN($B123/30.2*21)))</f>
        <v>6.3314792673912851E-2</v>
      </c>
      <c r="CQ123" s="12">
        <f>$D123^EXP(Parameter!$D$158+Parameter!$D$165*(LN($B123/30.2*21)))</f>
        <v>0.34473512459475342</v>
      </c>
      <c r="CR123" s="12">
        <f>$D123^EXP(Parameter!$D$174+Parameter!$D$181*(LN($B123/30.2*21)))</f>
        <v>7.1886869198440159E-2</v>
      </c>
      <c r="CS123" s="12">
        <f>$D123^EXP(Parameter!$D$159+Parameter!$D$166*(LN($B123/30.2*21)))</f>
        <v>0.37948660377353272</v>
      </c>
      <c r="CT123" s="12">
        <f>$D123^EXP(Parameter!$D$175+Parameter!$D$182*(LN($B123/30.2*21)))</f>
        <v>2.24994812973573E-2</v>
      </c>
      <c r="CU123" s="12">
        <f>$D123^EXP(Parameter!$D$160+Parameter!$D$167*(LN($B123/30.2*21)))</f>
        <v>0.15801911961862883</v>
      </c>
      <c r="CV123" s="12">
        <f>$D123^EXP(Parameter!$D$172+Parameter!$D$179*(LN($B123/30.2*21)))</f>
        <v>2.3822614854795737E-2</v>
      </c>
      <c r="CW123" s="41">
        <f>$D123^EXP(Parameter!$D$157+Parameter!$D$164*(LN($B123/30.2*21)))</f>
        <v>1.1429123264818198E-2</v>
      </c>
      <c r="CX123" s="12">
        <f t="shared" si="9"/>
        <v>6.9297308268403003E-5</v>
      </c>
      <c r="CY123" s="85">
        <v>2.0929560736434899E-2</v>
      </c>
      <c r="CZ123" s="12">
        <f t="shared" si="10"/>
        <v>1.3063661157332719E-2</v>
      </c>
      <c r="DA123" s="85">
        <v>3.3386784557325702E-2</v>
      </c>
      <c r="DB123" s="12">
        <f t="shared" si="11"/>
        <v>4.0056116519314759E-3</v>
      </c>
      <c r="DC123" s="41">
        <v>5.2849856152511702E-3</v>
      </c>
      <c r="DD123" s="12">
        <f t="shared" si="12"/>
        <v>5.6848366809614553E-7</v>
      </c>
      <c r="DE123" s="85">
        <v>1.2503005518865899E-2</v>
      </c>
      <c r="DF123" s="12">
        <f t="shared" si="13"/>
        <v>1.2711908235033123E-8</v>
      </c>
      <c r="DG123" s="41">
        <v>1.1625608517719E-3</v>
      </c>
      <c r="DH123" s="12">
        <f t="shared" si="14"/>
        <v>1.5952590481032422E-3</v>
      </c>
      <c r="DI123" s="41">
        <v>1.16256026277828E-3</v>
      </c>
      <c r="DJ123" s="46">
        <v>118</v>
      </c>
      <c r="DK123" s="44">
        <v>7.0704897282058998E-4</v>
      </c>
      <c r="DL123" s="44">
        <v>1.8367297585815099E-3</v>
      </c>
      <c r="DM123" s="44">
        <v>3.6671254886522201E-3</v>
      </c>
      <c r="DN123" s="44">
        <v>2.7880130067693401E-3</v>
      </c>
      <c r="DO123" s="44">
        <v>9.4045484101854503E-3</v>
      </c>
      <c r="DP123" s="44">
        <v>7.6202018544856403E-3</v>
      </c>
      <c r="DQ123" s="44">
        <v>1.03921470334705E-2</v>
      </c>
      <c r="DR123" s="45">
        <v>5.4683634455102603E-2</v>
      </c>
      <c r="DS123" s="45">
        <v>8.3905507636678603E-2</v>
      </c>
      <c r="DT123" s="45">
        <v>7.6224433419659093E-2</v>
      </c>
      <c r="DU123" s="45">
        <v>5.7031444992361603E-2</v>
      </c>
      <c r="DV123" s="45">
        <v>8.0565132674025694E-2</v>
      </c>
      <c r="DW123" s="45">
        <v>0.123929638302609</v>
      </c>
      <c r="DX123" s="45">
        <v>6.62619189903806E-2</v>
      </c>
    </row>
    <row r="124" spans="1:128">
      <c r="A124" s="43">
        <f t="shared" si="8"/>
        <v>8.1726027397260275</v>
      </c>
      <c r="B124" s="18">
        <v>120</v>
      </c>
      <c r="C124" s="12">
        <v>2618</v>
      </c>
      <c r="D124" s="12">
        <v>5.2115634594425003E-2</v>
      </c>
      <c r="E124" s="12">
        <v>1.1288204749779001E-3</v>
      </c>
      <c r="F124" s="92">
        <f>$D124^Parameter!$D$325</f>
        <v>9.9824021932372858E-2</v>
      </c>
      <c r="G124" s="92">
        <f>$E124^Parameter!$D$318</f>
        <v>7.5490084641868724E-3</v>
      </c>
      <c r="H124" s="92">
        <f>$D124^Parameter!$D$326</f>
        <v>9.4096706816060943E-2</v>
      </c>
      <c r="I124" s="92">
        <f>$E124^Parameter!$D$319</f>
        <v>1.2992116973747407E-2</v>
      </c>
      <c r="J124" s="92">
        <f>$D124^Parameter!$D$328</f>
        <v>0.10527606393535306</v>
      </c>
      <c r="K124" s="92">
        <f>$E124^Parameter!$D$321</f>
        <v>4.9466686579668004E-2</v>
      </c>
      <c r="L124" s="92">
        <f>$D124^Parameter!$D$329</f>
        <v>0.19120625571008251</v>
      </c>
      <c r="M124" s="92">
        <f>$E124^Parameter!$D$322</f>
        <v>3.5957226876347337E-2</v>
      </c>
      <c r="N124" s="92">
        <f>$D124^Parameter!$D$330</f>
        <v>9.1357478549907639E-2</v>
      </c>
      <c r="O124" s="92">
        <f>$E124^Parameter!$D$323</f>
        <v>6.6229267429644106E-2</v>
      </c>
      <c r="P124" s="92">
        <f>$D124^Parameter!$D$327</f>
        <v>6.0055607561420948E-2</v>
      </c>
      <c r="Q124" s="92">
        <f>$E124^Parameter!$D$320</f>
        <v>7.8627444919847182E-3</v>
      </c>
      <c r="R124" s="12">
        <f>$D124^EXP(Parameter!$D$96+Parameter!$D$103*(($B124/30.2*21)^(1)))</f>
        <v>5.7804688272049574E-5</v>
      </c>
      <c r="S124" s="12">
        <f>$E124^EXP(Parameter!$D$81+Parameter!$D$88*($B124/30.2*21)^(-2))</f>
        <v>1.5445074595662947E-2</v>
      </c>
      <c r="T124" s="12">
        <f>$D124^EXP(Parameter!$D$97+Parameter!$D$104*(($B124*21/30.2)^(1)))</f>
        <v>1.248375095135305E-2</v>
      </c>
      <c r="U124" s="12">
        <f>$E124^EXP(Parameter!$D$82+Parameter!$D$89*($B124/30.2*21)^(-2))</f>
        <v>2.2201708688960382E-2</v>
      </c>
      <c r="V124" s="12">
        <f>$D124^EXP(Parameter!$D$99+Parameter!$D$106*(($B124*21/30.2)^(1)))</f>
        <v>3.7224415189500539E-3</v>
      </c>
      <c r="W124" s="12">
        <f>$E124^EXP(Parameter!$D$84+Parameter!$D$91*($B124/30.2*21)^(-2))</f>
        <v>7.1497189989787921E-2</v>
      </c>
      <c r="X124" s="12">
        <f>$D124^EXP(Parameter!$D$100+Parameter!$D$107*(($B124*21/30.2)^(1)))</f>
        <v>3.9089827006447859E-7</v>
      </c>
      <c r="Y124" s="12">
        <f>$E124^EXP(Parameter!$D$85+Parameter!$D$92*($B124/30.2*21)^(-2))</f>
        <v>5.1233686360485108E-2</v>
      </c>
      <c r="Z124" s="12">
        <f>$D124^EXP(Parameter!$D$101+Parameter!$D$108*(($B124*21/30.2)^(1)))</f>
        <v>8.1251089407020936E-9</v>
      </c>
      <c r="AA124" s="12">
        <f>$E124^EXP(Parameter!$D$86+Parameter!$D$93*($B124/30.2*21)^(-2))</f>
        <v>6.6911004452517242E-2</v>
      </c>
      <c r="AB124" s="12">
        <f>$D124^EXP(Parameter!$D$98+Parameter!$D$105*(($B124*21/30.2)^(1)))</f>
        <v>1.4711260326769617E-3</v>
      </c>
      <c r="AC124" s="12">
        <f>$E124^EXP(Parameter!$D$83+Parameter!$D$90*($B124/30.2*21)^(-2))</f>
        <v>8.621042077661548E-3</v>
      </c>
      <c r="AD124" s="87">
        <f>$D124^EXP(Parameter!$D$133+Parameter!$D$140*(($B124*21/30.2)^(-0.5))+Parameter!$D$147*((LN($B124*21/30.2))))</f>
        <v>5.081593158794665E-5</v>
      </c>
      <c r="AE124" s="12">
        <f>$E124^EXP(Parameter!$D$111+Parameter!$D$118*(($B124*21/30.2)^(-1))+Parameter!$D$125*(($B124*21/30.2)^(-0.5)))</f>
        <v>9.3253593794594553E-2</v>
      </c>
      <c r="AF124" s="12">
        <f>$D124^EXP(Parameter!$D$134+Parameter!$D$141*(($B124*21/30.2)^(-0.5))+Parameter!$D$148*((LN($B124*21/30.2))))</f>
        <v>8.2917768935118104E-3</v>
      </c>
      <c r="AG124" s="12">
        <f>$E124^EXP(Parameter!$D$112+Parameter!$D$119*(($B124*21/30.2)^(-1))+Parameter!$D$126*(($B124*21/30.2)^(-0.5)))</f>
        <v>2.4563099135996018E-2</v>
      </c>
      <c r="AH124" s="12">
        <f>$D124^EXP(Parameter!$D$136+Parameter!$D$143*(($B124*21/30.2)^(-0.5))+Parameter!$D$150*((LN($B124*21/30.2))))</f>
        <v>2.043914963795611E-4</v>
      </c>
      <c r="AI124" s="12">
        <f>$E124^EXP(Parameter!$D$114+Parameter!$D$121*(($B124*21/30.2)^(-1))+Parameter!$D$128*(($B124*21/30.2)^(-0.5)))</f>
        <v>1.5267262391573785E-3</v>
      </c>
      <c r="AJ124" s="12">
        <f>$D124^EXP(Parameter!$D$137+Parameter!$D$144*(($B124*21/30.2)^(-0.5))+Parameter!$D$151*((LN($B124*21/30.2))))</f>
        <v>4.0833048877560467E-5</v>
      </c>
      <c r="AK124" s="12">
        <f>$E124^EXP(Parameter!$D$115+Parameter!$D$122*(($B124*21/30.2)^(-1))+Parameter!$D$129*(($B124*21/30.2)^(-0.5)))</f>
        <v>2.059472464113405E-2</v>
      </c>
      <c r="AL124" s="12">
        <f>$D124^EXP(Parameter!$D$138+Parameter!$D$145*(($B124*21/30.2)^(-0.5))+Parameter!$D$152*((LN($B124*21/30.2))))</f>
        <v>1.6565237687772528E-14</v>
      </c>
      <c r="AM124" s="12">
        <f>$E124^EXP(Parameter!$D$116+Parameter!$D$123*(($B124*21/30.2)^(-1))+Parameter!$D$130*(($B124*21/30.2)^(-0.5)))</f>
        <v>2.8203791426798072E-4</v>
      </c>
      <c r="AN124" s="12">
        <f>$D124^EXP(Parameter!$D$135+Parameter!$D$142*(($B124*21/30.2)^(-0.5))+Parameter!$D$149*((LN($B124*21/30.2))))</f>
        <v>1.5286108657253745E-3</v>
      </c>
      <c r="AO124" s="12">
        <f>$E124^EXP(Parameter!$D$113+Parameter!$D$120*(($B124*21/30.2)^(-1))+Parameter!$D$127*(($B124*21/30.2)^(-0.5)))</f>
        <v>5.3409540755503717E-8</v>
      </c>
      <c r="AP124" s="87">
        <f>$D124^EXP(Parameter!$D$304+Parameter!$D$310*((LN($B124*21/30.2))))</f>
        <v>6.4520363596318325E-2</v>
      </c>
      <c r="AQ124" s="88">
        <f>$E124^EXP(Parameter!$D$290+Parameter!$D$296*((LN($B124*21/30.2))))</f>
        <v>2.4433215095684517E-2</v>
      </c>
      <c r="AR124" s="12">
        <f>$D124^EXP(Parameter!$D$305+Parameter!$D$311*((LN($B124*21/30.2))))</f>
        <v>7.1817757868341103E-2</v>
      </c>
      <c r="AS124" s="88">
        <f>$E124^EXP(Parameter!$D$291+Parameter!$D$297*((LN($B124*21/30.2))))</f>
        <v>2.5583948016342947E-2</v>
      </c>
      <c r="AT124" s="12">
        <f>$D124^EXP(Parameter!$D$305+Parameter!$D$307-Parameter!$D$306+(Parameter!$D$311+Parameter!$D$313-Parameter!$D$312)*((LN($B124*21/30.2))))</f>
        <v>6.9052888547101912E-2</v>
      </c>
      <c r="AU124" s="88">
        <f>$E124^EXP(Parameter!$D$291+Parameter!$D$293-Parameter!$D$292+(Parameter!$D$297+Parameter!$D$299-Parameter!$D$298)*((LN($B124*21/30.2))))</f>
        <v>4.5555279702510922E-2</v>
      </c>
      <c r="AV124" s="12">
        <f>$D124^EXP(Parameter!$D$308+Parameter!$D$314*((LN($B124*21/30.2))))</f>
        <v>0.10194094780179196</v>
      </c>
      <c r="AW124" s="88">
        <f>$E124^EXP(Parameter!$D$294+Parameter!$D$300*((LN($B124*21/30.2))))</f>
        <v>3.7329476008660656E-2</v>
      </c>
      <c r="AX124" s="12">
        <f>$D124^EXP(Parameter!$D$305+Parameter!$D$309-Parameter!$D$306+(Parameter!$D$311+Parameter!$D$315-Parameter!$D$312)*((LN($B124*21/30.2))))</f>
        <v>4.598938523044302E-2</v>
      </c>
      <c r="AY124" s="88">
        <f>$E124^EXP(Parameter!$D$291+Parameter!$D$295-Parameter!$D$292+(Parameter!$D$297+Parameter!$D$301-Parameter!$D$298)*((LN($B124*21/30.2))))</f>
        <v>4.805067544074248E-3</v>
      </c>
      <c r="AZ124" s="12">
        <f>$D124^EXP(Parameter!D$305-Parameter!D$306+(Parameter!D$311-Parameter!D$312)*((LN($B124*21/30.2))))</f>
        <v>3.2471933675295724E-2</v>
      </c>
      <c r="BA124" s="88">
        <f>$E124^EXP(Parameter!$D$291-Parameter!$D$292+(Parameter!$D$297-Parameter!$D$298)*((LN($B124*21/30.2))))</f>
        <v>2.3955386844451014E-4</v>
      </c>
      <c r="BB124" s="89">
        <f>$D124^EXP(Parameter!$D$231+Parameter!$D$238)</f>
        <v>0.10603388713982619</v>
      </c>
      <c r="BC124" s="90">
        <f>$E124^EXP(Parameter!$D$216+Parameter!$D$223)</f>
        <v>1.3432998051601586E-2</v>
      </c>
      <c r="BD124" s="91">
        <f>$D124^EXP(Parameter!$D$232+Parameter!$D$239)</f>
        <v>8.6046346314611416E-2</v>
      </c>
      <c r="BE124" s="90">
        <f>$E124^EXP(Parameter!$D$217+Parameter!$D$224)</f>
        <v>1.7761364490372814E-2</v>
      </c>
      <c r="BF124" s="91">
        <f>$D124^EXP(Parameter!$D$234+Parameter!$D$241)</f>
        <v>9.9029606800847769E-2</v>
      </c>
      <c r="BG124" s="91">
        <f>$E124^EXP(Parameter!$D$219+Parameter!$D$226)</f>
        <v>5.708455914375727E-2</v>
      </c>
      <c r="BH124" s="91">
        <f>$D124^EXP(Parameter!$D$235+Parameter!$D$242)</f>
        <v>0.16874469920626442</v>
      </c>
      <c r="BI124" s="91">
        <f>$E124^EXP(Parameter!$D$220+Parameter!$D$227)</f>
        <v>4.0398536863676823E-2</v>
      </c>
      <c r="BJ124" s="91">
        <f>$D124^EXP(Parameter!$D$236+Parameter!$D$243)</f>
        <v>8.1886555234268646E-2</v>
      </c>
      <c r="BK124" s="91">
        <f>$E124^EXP(Parameter!$D$221+Parameter!$D$228)</f>
        <v>5.498546003150178E-2</v>
      </c>
      <c r="BL124" s="91">
        <f>$D124^EXP(Parameter!$D$233+Parameter!$D$240)</f>
        <v>4.7922057893778541E-2</v>
      </c>
      <c r="BM124" s="91">
        <f>$E124^EXP(Parameter!$D$218+Parameter!$D$225)</f>
        <v>7.2048524189453934E-3</v>
      </c>
      <c r="BN124" s="90">
        <f>$D124^EXP(Parameter!$D$268+Parameter!$D$275)</f>
        <v>0.13288039997497422</v>
      </c>
      <c r="BO124" s="91">
        <f>$E124^EXP(Parameter!$D$246+Parameter!$D$253)</f>
        <v>5.9213645998106995E-3</v>
      </c>
      <c r="BP124" s="91">
        <f>$D124^EXP(Parameter!$D$269+Parameter!$D$276)</f>
        <v>9.6980885761282012E-2</v>
      </c>
      <c r="BQ124" s="91">
        <f>$E124^EXP(Parameter!$D$247+Parameter!$D$254)</f>
        <v>1.1991327157459283E-2</v>
      </c>
      <c r="BR124" s="91">
        <f>$D124^EXP(Parameter!$D$271+Parameter!$D$278)</f>
        <v>0.18279838555704467</v>
      </c>
      <c r="BS124" s="91">
        <f>$E124^EXP(Parameter!$D$249+Parameter!$D$256)</f>
        <v>6.7079356970197151E-2</v>
      </c>
      <c r="BT124" s="91">
        <f>$D124^EXP(Parameter!$D$272+Parameter!$D$279)</f>
        <v>0.27718403736874903</v>
      </c>
      <c r="BU124" s="91">
        <f>$E124^EXP(Parameter!$D$250+Parameter!$D$257)</f>
        <v>2.7028449870753923E-2</v>
      </c>
      <c r="BV124" s="91">
        <f>$D124^EXP(Parameter!$D$273+Parameter!$D$280)</f>
        <v>0.2329751231093854</v>
      </c>
      <c r="BW124" s="91">
        <f>$E124^EXP(Parameter!$D$251+Parameter!$D$258)</f>
        <v>7.0953461665616585E-2</v>
      </c>
      <c r="BX124" s="91">
        <f>$D124^EXP(Parameter!$D$270+Parameter!$D$277)</f>
        <v>8.7318225839366576E-2</v>
      </c>
      <c r="BY124" s="91">
        <f>$E124^EXP(Parameter!$D$248+Parameter!$D$255)</f>
        <v>1.4021611894989012E-2</v>
      </c>
      <c r="BZ124" s="90">
        <f>$D124^EXP(Parameter!$D$208)</f>
        <v>0.10040894968498883</v>
      </c>
      <c r="CA124" s="90">
        <f>$E124^EXP(Parameter!$D$200)</f>
        <v>1.0337421205690945E-2</v>
      </c>
      <c r="CB124" s="90">
        <f>$D124^EXP(Parameter!$D$209)</f>
        <v>8.6893040415126577E-2</v>
      </c>
      <c r="CC124" s="90">
        <f>$E124^EXP(Parameter!$D$201)</f>
        <v>1.5450237293162764E-2</v>
      </c>
      <c r="CD124" s="90">
        <f>$D124^EXP(Parameter!$D$211)</f>
        <v>9.2736161565379491E-2</v>
      </c>
      <c r="CE124" s="90">
        <f>$E124^EXP(Parameter!$D$203)</f>
        <v>4.6954800658277826E-2</v>
      </c>
      <c r="CF124" s="90">
        <f>$D124^EXP(Parameter!$D$212)</f>
        <v>0.16844455729206831</v>
      </c>
      <c r="CG124" s="90">
        <f>$E124^EXP(Parameter!$D$204)</f>
        <v>3.6035021548837948E-2</v>
      </c>
      <c r="CH124" s="91">
        <f>$D124^EXP(Parameter!$D$213)</f>
        <v>7.9248697461166209E-2</v>
      </c>
      <c r="CI124" s="90">
        <f>$E124^EXP(Parameter!$D$205)</f>
        <v>5.5305057646686133E-2</v>
      </c>
      <c r="CJ124" s="91">
        <f>$D124^EXP(Parameter!$D$210)</f>
        <v>5.1197257515729039E-2</v>
      </c>
      <c r="CK124" s="90">
        <f>$E124^EXP(Parameter!$D$202)</f>
        <v>8.8255430863092826E-3</v>
      </c>
      <c r="CL124" s="12">
        <f>$D124^EXP(Parameter!$D$170+Parameter!$D$177*(LN($B124/30.2*21)))</f>
        <v>6.6002438398184204E-2</v>
      </c>
      <c r="CM124" s="12">
        <f>$D124^EXP(Parameter!$D$155+Parameter!$D$162*(LN($B124/30.2*21)))</f>
        <v>0.36180283024721527</v>
      </c>
      <c r="CN124" s="12">
        <f>$D124^EXP(Parameter!$D$171+Parameter!$D$178*(LN($B124/30.2*21)))</f>
        <v>6.7861162470133046E-2</v>
      </c>
      <c r="CO124" s="12">
        <f>$D124^EXP(Parameter!$D$156+Parameter!$D$163*(LN($B124/30.2*21)))</f>
        <v>0.3200185744490664</v>
      </c>
      <c r="CP124" s="12">
        <f>$D124^EXP(Parameter!$D$173+Parameter!$D$180*(LN($B124/30.2*21)))</f>
        <v>6.2371004995801005E-2</v>
      </c>
      <c r="CQ124" s="12">
        <f>$D124^EXP(Parameter!$D$158+Parameter!$D$165*(LN($B124/30.2*21)))</f>
        <v>0.34312064364424932</v>
      </c>
      <c r="CR124" s="12">
        <f>$D124^EXP(Parameter!$D$174+Parameter!$D$181*(LN($B124/30.2*21)))</f>
        <v>7.0676048491106341E-2</v>
      </c>
      <c r="CS124" s="12">
        <f>$D124^EXP(Parameter!$D$159+Parameter!$D$166*(LN($B124/30.2*21)))</f>
        <v>0.37812472711607553</v>
      </c>
      <c r="CT124" s="12">
        <f>$D124^EXP(Parameter!$D$175+Parameter!$D$182*(LN($B124/30.2*21)))</f>
        <v>2.1951128682214927E-2</v>
      </c>
      <c r="CU124" s="12">
        <f>$D124^EXP(Parameter!$D$160+Parameter!$D$167*(LN($B124/30.2*21)))</f>
        <v>0.15616363669515407</v>
      </c>
      <c r="CV124" s="12">
        <f>$D124^EXP(Parameter!$D$172+Parameter!$D$179*(LN($B124/30.2*21)))</f>
        <v>2.3314388281956134E-2</v>
      </c>
      <c r="CW124" s="41">
        <f>$D124^EXP(Parameter!$D$157+Parameter!$D$164*(LN($B124/30.2*21)))</f>
        <v>1.1063154573170381E-2</v>
      </c>
      <c r="CX124" s="12">
        <f t="shared" si="9"/>
        <v>5.7804688272049574E-5</v>
      </c>
      <c r="CY124" s="85">
        <v>2.07124176234895E-2</v>
      </c>
      <c r="CZ124" s="12">
        <f t="shared" si="10"/>
        <v>1.248375095135305E-2</v>
      </c>
      <c r="DA124" s="85">
        <v>3.3034104877470299E-2</v>
      </c>
      <c r="DB124" s="12">
        <f t="shared" si="11"/>
        <v>3.7224415189500539E-3</v>
      </c>
      <c r="DC124" s="41">
        <v>5.0301515187610004E-3</v>
      </c>
      <c r="DD124" s="12">
        <f t="shared" si="12"/>
        <v>3.9089827006447859E-7</v>
      </c>
      <c r="DE124" s="85">
        <v>1.21459654925827E-2</v>
      </c>
      <c r="DF124" s="12">
        <f t="shared" si="13"/>
        <v>8.1251089407020936E-9</v>
      </c>
      <c r="DG124" s="41">
        <v>1.12768593213948E-3</v>
      </c>
      <c r="DH124" s="12">
        <f t="shared" si="14"/>
        <v>1.4711260326769617E-3</v>
      </c>
      <c r="DI124" s="41">
        <v>1.1276855965559099E-3</v>
      </c>
      <c r="DJ124" s="46">
        <v>119</v>
      </c>
      <c r="DK124" s="44">
        <v>6.8242187322431502E-4</v>
      </c>
      <c r="DL124" s="44">
        <v>1.77810769561482E-3</v>
      </c>
      <c r="DM124" s="44">
        <v>3.5582519286296902E-3</v>
      </c>
      <c r="DN124" s="44">
        <v>2.7027414831157798E-3</v>
      </c>
      <c r="DO124" s="44">
        <v>9.1557018411293507E-3</v>
      </c>
      <c r="DP124" s="44">
        <v>7.4129047188838896E-3</v>
      </c>
      <c r="DQ124" s="44">
        <v>1.01208861057204E-2</v>
      </c>
      <c r="DR124" s="45">
        <v>5.3922763236379297E-2</v>
      </c>
      <c r="DS124" s="45">
        <v>8.2843840430312496E-2</v>
      </c>
      <c r="DT124" s="45">
        <v>7.5237715139398698E-2</v>
      </c>
      <c r="DU124" s="45">
        <v>5.62447185244042E-2</v>
      </c>
      <c r="DV124" s="45">
        <v>7.9535730016372597E-2</v>
      </c>
      <c r="DW124" s="45">
        <v>0.122516162353762</v>
      </c>
      <c r="DX124" s="45">
        <v>6.5376598352412399E-2</v>
      </c>
    </row>
    <row r="125" spans="1:128">
      <c r="A125" s="43">
        <f t="shared" si="8"/>
        <v>8.2328767123287676</v>
      </c>
      <c r="B125" s="18">
        <v>121</v>
      </c>
      <c r="C125" s="12">
        <v>2640</v>
      </c>
      <c r="D125" s="12">
        <v>5.1379988987177903E-2</v>
      </c>
      <c r="E125" s="12">
        <v>1.0950191074848E-3</v>
      </c>
      <c r="F125" s="92">
        <f>$D125^Parameter!$D$325</f>
        <v>9.8723223018256936E-2</v>
      </c>
      <c r="G125" s="92">
        <f>$E125^Parameter!$D$318</f>
        <v>7.3855632562348219E-3</v>
      </c>
      <c r="H125" s="92">
        <f>$D125^Parameter!$D$326</f>
        <v>9.303261007595072E-2</v>
      </c>
      <c r="I125" s="92">
        <f>$E125^Parameter!$D$319</f>
        <v>1.2741773665592154E-2</v>
      </c>
      <c r="J125" s="92">
        <f>$D125^Parameter!$D$328</f>
        <v>0.10414178882781985</v>
      </c>
      <c r="K125" s="92">
        <f>$E125^Parameter!$D$321</f>
        <v>4.8804943233439965E-2</v>
      </c>
      <c r="L125" s="92">
        <f>$D125^Parameter!$D$329</f>
        <v>0.18969009054370797</v>
      </c>
      <c r="M125" s="92">
        <f>$E125^Parameter!$D$322</f>
        <v>3.542555245762273E-2</v>
      </c>
      <c r="N125" s="92">
        <f>$D125^Parameter!$D$330</f>
        <v>9.031151870096564E-2</v>
      </c>
      <c r="O125" s="92">
        <f>$E125^Parameter!$D$323</f>
        <v>6.5428758389674213E-2</v>
      </c>
      <c r="P125" s="92">
        <f>$D125^Parameter!$D$327</f>
        <v>5.9248300106608434E-2</v>
      </c>
      <c r="Q125" s="92">
        <f>$E125^Parameter!$D$320</f>
        <v>7.6939098257008164E-3</v>
      </c>
      <c r="R125" s="12">
        <f>$D125^EXP(Parameter!$D$96+Parameter!$D$103*(($B125/30.2*21)^(1)))</f>
        <v>4.8076456060327441E-5</v>
      </c>
      <c r="S125" s="12">
        <f>$E125^EXP(Parameter!$D$81+Parameter!$D$88*($B125/30.2*21)^(-2))</f>
        <v>1.5159289282600824E-2</v>
      </c>
      <c r="T125" s="12">
        <f>$D125^EXP(Parameter!$D$97+Parameter!$D$104*(($B125*21/30.2)^(1)))</f>
        <v>1.1926530409770836E-2</v>
      </c>
      <c r="U125" s="12">
        <f>$E125^EXP(Parameter!$D$82+Parameter!$D$89*($B125/30.2*21)^(-2))</f>
        <v>2.1826299843352347E-2</v>
      </c>
      <c r="V125" s="12">
        <f>$D125^EXP(Parameter!$D$99+Parameter!$D$106*(($B125*21/30.2)^(1)))</f>
        <v>3.4568927127851356E-3</v>
      </c>
      <c r="W125" s="12">
        <f>$E125^EXP(Parameter!$D$84+Parameter!$D$91*($B125/30.2*21)^(-2))</f>
        <v>7.065756912737646E-2</v>
      </c>
      <c r="X125" s="12">
        <f>$D125^EXP(Parameter!$D$100+Parameter!$D$107*(($B125*21/30.2)^(1)))</f>
        <v>2.6637830166573699E-7</v>
      </c>
      <c r="Y125" s="12">
        <f>$E125^EXP(Parameter!$D$85+Parameter!$D$92*($B125/30.2*21)^(-2))</f>
        <v>5.0556430991455084E-2</v>
      </c>
      <c r="Z125" s="12">
        <f>$D125^EXP(Parameter!$D$101+Parameter!$D$108*(($B125*21/30.2)^(1)))</f>
        <v>5.1412975265874039E-9</v>
      </c>
      <c r="AA125" s="12">
        <f>$E125^EXP(Parameter!$D$86+Parameter!$D$93*($B125/30.2*21)^(-2))</f>
        <v>6.6105079849684528E-2</v>
      </c>
      <c r="AB125" s="12">
        <f>$D125^EXP(Parameter!$D$98+Parameter!$D$105*(($B125*21/30.2)^(1)))</f>
        <v>1.35571394984419E-3</v>
      </c>
      <c r="AC125" s="12">
        <f>$E125^EXP(Parameter!$D$83+Parameter!$D$90*($B125/30.2*21)^(-2))</f>
        <v>8.4393676709486557E-3</v>
      </c>
      <c r="AD125" s="87">
        <f>$D125^EXP(Parameter!$D$133+Parameter!$D$140*(($B125*21/30.2)^(-0.5))+Parameter!$D$147*((LN($B125*21/30.2))))</f>
        <v>4.4529598723063667E-5</v>
      </c>
      <c r="AE125" s="12">
        <f>$E125^EXP(Parameter!$D$111+Parameter!$D$118*(($B125*21/30.2)^(-1))+Parameter!$D$125*(($B125*21/30.2)^(-0.5)))</f>
        <v>9.258509096255424E-2</v>
      </c>
      <c r="AF125" s="12">
        <f>$D125^EXP(Parameter!$D$134+Parameter!$D$141*(($B125*21/30.2)^(-0.5))+Parameter!$D$148*((LN($B125*21/30.2))))</f>
        <v>7.9648121388644025E-3</v>
      </c>
      <c r="AG125" s="12">
        <f>$E125^EXP(Parameter!$D$112+Parameter!$D$119*(($B125*21/30.2)^(-1))+Parameter!$D$126*(($B125*21/30.2)^(-0.5)))</f>
        <v>2.4170420717675275E-2</v>
      </c>
      <c r="AH125" s="12">
        <f>$D125^EXP(Parameter!$D$136+Parameter!$D$143*(($B125*21/30.2)^(-0.5))+Parameter!$D$150*((LN($B125*21/30.2))))</f>
        <v>1.8385809072102866E-4</v>
      </c>
      <c r="AI125" s="12">
        <f>$E125^EXP(Parameter!$D$114+Parameter!$D$121*(($B125*21/30.2)^(-1))+Parameter!$D$128*(($B125*21/30.2)^(-0.5)))</f>
        <v>1.4629157878702146E-3</v>
      </c>
      <c r="AJ125" s="12">
        <f>$D125^EXP(Parameter!$D$137+Parameter!$D$144*(($B125*21/30.2)^(-0.5))+Parameter!$D$151*((LN($B125*21/30.2))))</f>
        <v>3.5138412407667676E-5</v>
      </c>
      <c r="AK125" s="12">
        <f>$E125^EXP(Parameter!$D$115+Parameter!$D$122*(($B125*21/30.2)^(-1))+Parameter!$D$129*(($B125*21/30.2)^(-0.5)))</f>
        <v>2.0202159306047629E-2</v>
      </c>
      <c r="AL125" s="12">
        <f>$D125^EXP(Parameter!$D$138+Parameter!$D$145*(($B125*21/30.2)^(-0.5))+Parameter!$D$152*((LN($B125*21/30.2))))</f>
        <v>9.0742491110353685E-15</v>
      </c>
      <c r="AM125" s="12">
        <f>$E125^EXP(Parameter!$D$116+Parameter!$D$123*(($B125*21/30.2)^(-1))+Parameter!$D$130*(($B125*21/30.2)^(-0.5)))</f>
        <v>2.6703162979265253E-4</v>
      </c>
      <c r="AN125" s="12">
        <f>$D125^EXP(Parameter!$D$135+Parameter!$D$142*(($B125*21/30.2)^(-0.5))+Parameter!$D$149*((LN($B125*21/30.2))))</f>
        <v>1.4444531500590733E-3</v>
      </c>
      <c r="AO125" s="12">
        <f>$E125^EXP(Parameter!$D$113+Parameter!$D$120*(($B125*21/30.2)^(-1))+Parameter!$D$127*(($B125*21/30.2)^(-0.5)))</f>
        <v>4.7373311162942027E-8</v>
      </c>
      <c r="AP125" s="87">
        <f>$D125^EXP(Parameter!$D$304+Parameter!$D$310*((LN($B125*21/30.2))))</f>
        <v>6.3490137583302297E-2</v>
      </c>
      <c r="AQ125" s="88">
        <f>$E125^EXP(Parameter!$D$290+Parameter!$D$296*((LN($B125*21/30.2))))</f>
        <v>2.4136704595805775E-2</v>
      </c>
      <c r="AR125" s="12">
        <f>$D125^EXP(Parameter!$D$305+Parameter!$D$311*((LN($B125*21/30.2))))</f>
        <v>7.0837704183010178E-2</v>
      </c>
      <c r="AS125" s="88">
        <f>$E125^EXP(Parameter!$D$291+Parameter!$D$297*((LN($B125*21/30.2))))</f>
        <v>2.5208194306980278E-2</v>
      </c>
      <c r="AT125" s="12">
        <f>$D125^EXP(Parameter!$D$305+Parameter!$D$307-Parameter!$D$306+(Parameter!$D$311+Parameter!$D$313-Parameter!$D$312)*((LN($B125*21/30.2))))</f>
        <v>6.8039668250356913E-2</v>
      </c>
      <c r="AU125" s="88">
        <f>$E125^EXP(Parameter!$D$291+Parameter!$D$293-Parameter!$D$292+(Parameter!$D$297+Parameter!$D$299-Parameter!$D$298)*((LN($B125*21/30.2))))</f>
        <v>4.4892049820884315E-2</v>
      </c>
      <c r="AV125" s="12">
        <f>$D125^EXP(Parameter!$D$308+Parameter!$D$314*((LN($B125*21/30.2))))</f>
        <v>0.10046794611729662</v>
      </c>
      <c r="AW125" s="88">
        <f>$E125^EXP(Parameter!$D$294+Parameter!$D$300*((LN($B125*21/30.2))))</f>
        <v>3.6792291783874963E-2</v>
      </c>
      <c r="AX125" s="12">
        <f>$D125^EXP(Parameter!$D$305+Parameter!$D$309-Parameter!$D$306+(Parameter!$D$311+Parameter!$D$315-Parameter!$D$312)*((LN($B125*21/30.2))))</f>
        <v>4.5141253014814427E-2</v>
      </c>
      <c r="AY125" s="88">
        <f>$E125^EXP(Parameter!$D$291+Parameter!$D$295-Parameter!$D$292+(Parameter!$D$297+Parameter!$D$301-Parameter!$D$298)*((LN($B125*21/30.2))))</f>
        <v>4.6198872341320042E-3</v>
      </c>
      <c r="AZ125" s="12">
        <f>$D125^EXP(Parameter!D$305-Parameter!D$306+(Parameter!D$311-Parameter!D$312)*((LN($B125*21/30.2))))</f>
        <v>3.184093245322317E-2</v>
      </c>
      <c r="BA125" s="88">
        <f>$E125^EXP(Parameter!$D$291-Parameter!$D$292+(Parameter!$D$297-Parameter!$D$298)*((LN($B125*21/30.2))))</f>
        <v>2.2637414547624379E-4</v>
      </c>
      <c r="BB125" s="89">
        <f>$D125^EXP(Parameter!$D$231+Parameter!$D$238)</f>
        <v>0.10489506743697227</v>
      </c>
      <c r="BC125" s="90">
        <f>$E125^EXP(Parameter!$D$216+Parameter!$D$223)</f>
        <v>1.3176129045829904E-2</v>
      </c>
      <c r="BD125" s="91">
        <f>$D125^EXP(Parameter!$D$232+Parameter!$D$239)</f>
        <v>8.5036681812754963E-2</v>
      </c>
      <c r="BE125" s="90">
        <f>$E125^EXP(Parameter!$D$217+Parameter!$D$224)</f>
        <v>1.744353938382916E-2</v>
      </c>
      <c r="BF125" s="91">
        <f>$D125^EXP(Parameter!$D$234+Parameter!$D$241)</f>
        <v>9.7933802755907504E-2</v>
      </c>
      <c r="BG125" s="91">
        <f>$E125^EXP(Parameter!$D$219+Parameter!$D$226)</f>
        <v>5.6357056503115566E-2</v>
      </c>
      <c r="BH125" s="91">
        <f>$D125^EXP(Parameter!$D$235+Parameter!$D$242)</f>
        <v>0.16730600389800815</v>
      </c>
      <c r="BI125" s="91">
        <f>$E125^EXP(Parameter!$D$220+Parameter!$D$227)</f>
        <v>3.9821962170632177E-2</v>
      </c>
      <c r="BJ125" s="91">
        <f>$D125^EXP(Parameter!$D$236+Parameter!$D$243)</f>
        <v>8.0906407657997517E-2</v>
      </c>
      <c r="BK125" s="91">
        <f>$E125^EXP(Parameter!$D$221+Parameter!$D$228)</f>
        <v>5.4275599142621533E-2</v>
      </c>
      <c r="BL125" s="91">
        <f>$D125^EXP(Parameter!$D$233+Parameter!$D$240)</f>
        <v>4.7226539093966548E-2</v>
      </c>
      <c r="BM125" s="91">
        <f>$E125^EXP(Parameter!$D$218+Parameter!$D$225)</f>
        <v>7.0473853623257525E-3</v>
      </c>
      <c r="BN125" s="90">
        <f>$D125^EXP(Parameter!$D$268+Parameter!$D$275)</f>
        <v>0.13159608534997544</v>
      </c>
      <c r="BO125" s="91">
        <f>$E125^EXP(Parameter!$D$246+Parameter!$D$253)</f>
        <v>5.7868610380522071E-3</v>
      </c>
      <c r="BP125" s="91">
        <f>$D125^EXP(Parameter!$D$269+Parameter!$D$276)</f>
        <v>9.5898104234237766E-2</v>
      </c>
      <c r="BQ125" s="91">
        <f>$E125^EXP(Parameter!$D$247+Parameter!$D$254)</f>
        <v>1.1756045762928618E-2</v>
      </c>
      <c r="BR125" s="91">
        <f>$D125^EXP(Parameter!$D$271+Parameter!$D$278)</f>
        <v>0.18130965201996818</v>
      </c>
      <c r="BS125" s="91">
        <f>$E125^EXP(Parameter!$D$249+Parameter!$D$256)</f>
        <v>6.627235916766977E-2</v>
      </c>
      <c r="BT125" s="91">
        <f>$D125^EXP(Parameter!$D$272+Parameter!$D$279)</f>
        <v>0.27547791348445055</v>
      </c>
      <c r="BU125" s="91">
        <f>$E125^EXP(Parameter!$D$250+Parameter!$D$257)</f>
        <v>2.6594771387994463E-2</v>
      </c>
      <c r="BV125" s="91">
        <f>$D125^EXP(Parameter!$D$273+Parameter!$D$280)</f>
        <v>0.23134760458887835</v>
      </c>
      <c r="BW125" s="91">
        <f>$E125^EXP(Parameter!$D$251+Parameter!$D$258)</f>
        <v>7.0117490353368866E-2</v>
      </c>
      <c r="BX125" s="91">
        <f>$D125^EXP(Parameter!$D$270+Parameter!$D$277)</f>
        <v>8.6299730392849647E-2</v>
      </c>
      <c r="BY125" s="91">
        <f>$E125^EXP(Parameter!$D$248+Parameter!$D$255)</f>
        <v>1.3756129740580877E-2</v>
      </c>
      <c r="BZ125" s="90">
        <f>$D125^EXP(Parameter!$D$208)</f>
        <v>9.9304492387545462E-2</v>
      </c>
      <c r="CA125" s="90">
        <f>$E125^EXP(Parameter!$D$200)</f>
        <v>1.0127855419514642E-2</v>
      </c>
      <c r="CB125" s="90">
        <f>$D125^EXP(Parameter!$D$209)</f>
        <v>8.5877487211082862E-2</v>
      </c>
      <c r="CC125" s="90">
        <f>$E125^EXP(Parameter!$D$201)</f>
        <v>1.5164295356289515E-2</v>
      </c>
      <c r="CD125" s="90">
        <f>$D125^EXP(Parameter!$D$211)</f>
        <v>9.1681024875185063E-2</v>
      </c>
      <c r="CE125" s="90">
        <f>$E125^EXP(Parameter!$D$203)</f>
        <v>4.6315846418397068E-2</v>
      </c>
      <c r="CF125" s="90">
        <f>$D125^EXP(Parameter!$D$212)</f>
        <v>0.16700699024882978</v>
      </c>
      <c r="CG125" s="90">
        <f>$E125^EXP(Parameter!$D$204)</f>
        <v>3.5502540546644756E-2</v>
      </c>
      <c r="CH125" s="91">
        <f>$D125^EXP(Parameter!$D$213)</f>
        <v>7.8287787525623764E-2</v>
      </c>
      <c r="CI125" s="90">
        <f>$E125^EXP(Parameter!$D$205)</f>
        <v>5.4592488077654412E-2</v>
      </c>
      <c r="CJ125" s="91">
        <f>$D125^EXP(Parameter!$D$210)</f>
        <v>5.0470257288403479E-2</v>
      </c>
      <c r="CK125" s="90">
        <f>$E125^EXP(Parameter!$D$202)</f>
        <v>8.6405044818023049E-3</v>
      </c>
      <c r="CL125" s="12">
        <f>$D125^EXP(Parameter!$D$170+Parameter!$D$177*(LN($B125/30.2*21)))</f>
        <v>6.5031152812419876E-2</v>
      </c>
      <c r="CM125" s="12">
        <f>$D125^EXP(Parameter!$D$155+Parameter!$D$162*(LN($B125/30.2*21)))</f>
        <v>0.3608124297972099</v>
      </c>
      <c r="CN125" s="12">
        <f>$D125^EXP(Parameter!$D$171+Parameter!$D$178*(LN($B125/30.2*21)))</f>
        <v>6.6926708487298772E-2</v>
      </c>
      <c r="CO125" s="12">
        <f>$D125^EXP(Parameter!$D$156+Parameter!$D$163*(LN($B125/30.2*21)))</f>
        <v>0.31871636651538215</v>
      </c>
      <c r="CP125" s="12">
        <f>$D125^EXP(Parameter!$D$173+Parameter!$D$180*(LN($B125/30.2*21)))</f>
        <v>6.144557277522588E-2</v>
      </c>
      <c r="CQ125" s="12">
        <f>$D125^EXP(Parameter!$D$158+Parameter!$D$165*(LN($B125/30.2*21)))</f>
        <v>0.34152345007017509</v>
      </c>
      <c r="CR125" s="12">
        <f>$D125^EXP(Parameter!$D$174+Parameter!$D$181*(LN($B125/30.2*21)))</f>
        <v>6.9489613729886213E-2</v>
      </c>
      <c r="CS125" s="12">
        <f>$D125^EXP(Parameter!$D$159+Parameter!$D$166*(LN($B125/30.2*21)))</f>
        <v>0.37677742417574278</v>
      </c>
      <c r="CT125" s="12">
        <f>$D125^EXP(Parameter!$D$175+Parameter!$D$182*(LN($B125/30.2*21)))</f>
        <v>2.141789510183335E-2</v>
      </c>
      <c r="CU125" s="12">
        <f>$D125^EXP(Parameter!$D$160+Parameter!$D$167*(LN($B125/30.2*21)))</f>
        <v>0.15433621718245605</v>
      </c>
      <c r="CV125" s="12">
        <f>$D125^EXP(Parameter!$D$172+Parameter!$D$179*(LN($B125/30.2*21)))</f>
        <v>2.281908299865603E-2</v>
      </c>
      <c r="CW125" s="41">
        <f>$D125^EXP(Parameter!$D$157+Parameter!$D$164*(LN($B125/30.2*21)))</f>
        <v>1.0709742057014852E-2</v>
      </c>
      <c r="CX125" s="12">
        <f t="shared" si="9"/>
        <v>4.8076456060327441E-5</v>
      </c>
      <c r="CY125" s="85">
        <v>2.0501446156420799E-2</v>
      </c>
      <c r="CZ125" s="12">
        <f t="shared" si="10"/>
        <v>1.1926530409770836E-2</v>
      </c>
      <c r="DA125" s="85">
        <v>3.2690680926891501E-2</v>
      </c>
      <c r="DB125" s="12">
        <f t="shared" si="11"/>
        <v>3.4568927127851356E-3</v>
      </c>
      <c r="DC125" s="41">
        <v>4.7877054479564599E-3</v>
      </c>
      <c r="DD125" s="12">
        <f t="shared" si="12"/>
        <v>2.6637830166573699E-7</v>
      </c>
      <c r="DE125" s="85">
        <v>1.18006709838996E-2</v>
      </c>
      <c r="DF125" s="12">
        <f t="shared" si="13"/>
        <v>5.1412975265874039E-9</v>
      </c>
      <c r="DG125" s="41">
        <v>1.09403796850215E-3</v>
      </c>
      <c r="DH125" s="12">
        <f t="shared" si="14"/>
        <v>1.35571394984419E-3</v>
      </c>
      <c r="DI125" s="41">
        <v>1.0940377799752001E-3</v>
      </c>
      <c r="DJ125" s="46">
        <v>120</v>
      </c>
      <c r="DK125" s="44">
        <v>6.5877717785789403E-4</v>
      </c>
      <c r="DL125" s="44">
        <v>1.7216449524247699E-3</v>
      </c>
      <c r="DM125" s="44">
        <v>3.4531322391498898E-3</v>
      </c>
      <c r="DN125" s="44">
        <v>2.6204910310418899E-3</v>
      </c>
      <c r="DO125" s="44">
        <v>8.9145764633981103E-3</v>
      </c>
      <c r="DP125" s="44">
        <v>7.2122052153978898E-3</v>
      </c>
      <c r="DQ125" s="44">
        <v>9.8579372541296503E-3</v>
      </c>
      <c r="DR125" s="45">
        <v>5.3176604121587298E-2</v>
      </c>
      <c r="DS125" s="45">
        <v>8.1801130746131795E-2</v>
      </c>
      <c r="DT125" s="45">
        <v>7.4268956843936598E-2</v>
      </c>
      <c r="DU125" s="45">
        <v>5.5473094920640502E-2</v>
      </c>
      <c r="DV125" s="45">
        <v>7.8524860259613402E-2</v>
      </c>
      <c r="DW125" s="45">
        <v>0.12112580512549601</v>
      </c>
      <c r="DX125" s="45">
        <v>6.4507825177890304E-2</v>
      </c>
    </row>
    <row r="126" spans="1:128">
      <c r="A126" s="43">
        <f t="shared" si="8"/>
        <v>8.2931506849315078</v>
      </c>
      <c r="B126" s="18">
        <v>122</v>
      </c>
      <c r="C126" s="12">
        <v>2662</v>
      </c>
      <c r="D126" s="12">
        <v>5.0658604784230503E-2</v>
      </c>
      <c r="E126" s="12">
        <v>1.06241571055627E-3</v>
      </c>
      <c r="F126" s="92">
        <f>$D126^Parameter!$D$325</f>
        <v>9.7640392173476434E-2</v>
      </c>
      <c r="G126" s="92">
        <f>$E126^Parameter!$D$318</f>
        <v>7.2265669188320749E-3</v>
      </c>
      <c r="H126" s="92">
        <f>$D126^Parameter!$D$326</f>
        <v>9.1986179094503517E-2</v>
      </c>
      <c r="I126" s="92">
        <f>$E126^Parameter!$D$319</f>
        <v>1.2497653221315914E-2</v>
      </c>
      <c r="J126" s="92">
        <f>$D126^Parameter!$D$328</f>
        <v>0.10302574342868492</v>
      </c>
      <c r="K126" s="92">
        <f>$E126^Parameter!$D$321</f>
        <v>4.8155783859552832E-2</v>
      </c>
      <c r="L126" s="92">
        <f>$D126^Parameter!$D$329</f>
        <v>0.18819401411461706</v>
      </c>
      <c r="M126" s="92">
        <f>$E126^Parameter!$D$322</f>
        <v>3.4904731152199261E-2</v>
      </c>
      <c r="N126" s="92">
        <f>$D126^Parameter!$D$330</f>
        <v>8.9283069333230991E-2</v>
      </c>
      <c r="O126" s="92">
        <f>$E126^Parameter!$D$323</f>
        <v>6.4642447843420991E-2</v>
      </c>
      <c r="P126" s="92">
        <f>$D126^Parameter!$D$327</f>
        <v>5.8456104364825276E-2</v>
      </c>
      <c r="Q126" s="92">
        <f>$E126^Parameter!$D$320</f>
        <v>7.5296408516683996E-3</v>
      </c>
      <c r="R126" s="12">
        <f>$D126^EXP(Parameter!$D$96+Parameter!$D$103*(($B126/30.2*21)^(1)))</f>
        <v>3.9866154050502194E-5</v>
      </c>
      <c r="S126" s="12">
        <f>$E126^EXP(Parameter!$D$81+Parameter!$D$88*($B126/30.2*21)^(-2))</f>
        <v>1.4880390097224369E-2</v>
      </c>
      <c r="T126" s="12">
        <f>$D126^EXP(Parameter!$D$97+Parameter!$D$104*(($B126*21/30.2)^(1)))</f>
        <v>1.1391240063874842E-2</v>
      </c>
      <c r="U126" s="12">
        <f>$E126^EXP(Parameter!$D$82+Parameter!$D$89*($B126/30.2*21)^(-2))</f>
        <v>2.1459343668694088E-2</v>
      </c>
      <c r="V126" s="12">
        <f>$D126^EXP(Parameter!$D$99+Parameter!$D$106*(($B126*21/30.2)^(1)))</f>
        <v>3.2080403195929312E-3</v>
      </c>
      <c r="W126" s="12">
        <f>$E126^EXP(Parameter!$D$84+Parameter!$D$91*($B126/30.2*21)^(-2))</f>
        <v>6.9832551160609949E-2</v>
      </c>
      <c r="X126" s="12">
        <f>$D126^EXP(Parameter!$D$100+Parameter!$D$107*(($B126*21/30.2)^(1)))</f>
        <v>1.7985898066406243E-7</v>
      </c>
      <c r="Y126" s="12">
        <f>$E126^EXP(Parameter!$D$85+Parameter!$D$92*($B126/30.2*21)^(-2))</f>
        <v>4.9891946326023236E-2</v>
      </c>
      <c r="Z126" s="12">
        <f>$D126^EXP(Parameter!$D$101+Parameter!$D$108*(($B126*21/30.2)^(1)))</f>
        <v>3.2199268311501175E-9</v>
      </c>
      <c r="AA126" s="12">
        <f>$E126^EXP(Parameter!$D$86+Parameter!$D$93*($B126/30.2*21)^(-2))</f>
        <v>6.531341811617894E-2</v>
      </c>
      <c r="AB126" s="12">
        <f>$D126^EXP(Parameter!$D$98+Parameter!$D$105*(($B126*21/30.2)^(1)))</f>
        <v>1.2484836676196485E-3</v>
      </c>
      <c r="AC126" s="12">
        <f>$E126^EXP(Parameter!$D$83+Parameter!$D$90*($B126/30.2*21)^(-2))</f>
        <v>8.2625345993736655E-3</v>
      </c>
      <c r="AD126" s="87">
        <f>$D126^EXP(Parameter!$D$133+Parameter!$D$140*(($B126*21/30.2)^(-0.5))+Parameter!$D$147*((LN($B126*21/30.2))))</f>
        <v>3.8994467532618468E-5</v>
      </c>
      <c r="AE126" s="12">
        <f>$E126^EXP(Parameter!$D$111+Parameter!$D$118*(($B126*21/30.2)^(-1))+Parameter!$D$125*(($B126*21/30.2)^(-0.5)))</f>
        <v>9.1925667341909129E-2</v>
      </c>
      <c r="AF126" s="12">
        <f>$D126^EXP(Parameter!$D$134+Parameter!$D$141*(($B126*21/30.2)^(-0.5))+Parameter!$D$148*((LN($B126*21/30.2))))</f>
        <v>7.6509021570873989E-3</v>
      </c>
      <c r="AG126" s="12">
        <f>$E126^EXP(Parameter!$D$112+Parameter!$D$119*(($B126*21/30.2)^(-1))+Parameter!$D$126*(($B126*21/30.2)^(-0.5)))</f>
        <v>2.378625136362297E-2</v>
      </c>
      <c r="AH126" s="12">
        <f>$D126^EXP(Parameter!$D$136+Parameter!$D$143*(($B126*21/30.2)^(-0.5))+Parameter!$D$150*((LN($B126*21/30.2))))</f>
        <v>1.6531452534693729E-4</v>
      </c>
      <c r="AI126" s="12">
        <f>$E126^EXP(Parameter!$D$114+Parameter!$D$121*(($B126*21/30.2)^(-1))+Parameter!$D$128*(($B126*21/30.2)^(-0.5)))</f>
        <v>1.4020148790590756E-3</v>
      </c>
      <c r="AJ126" s="12">
        <f>$D126^EXP(Parameter!$D$137+Parameter!$D$144*(($B126*21/30.2)^(-0.5))+Parameter!$D$151*((LN($B126*21/30.2))))</f>
        <v>3.0207716102233725E-5</v>
      </c>
      <c r="AK126" s="12">
        <f>$E126^EXP(Parameter!$D$115+Parameter!$D$122*(($B126*21/30.2)^(-1))+Parameter!$D$129*(($B126*21/30.2)^(-0.5)))</f>
        <v>1.981912771567073E-2</v>
      </c>
      <c r="AL126" s="12">
        <f>$D126^EXP(Parameter!$D$138+Parameter!$D$145*(($B126*21/30.2)^(-0.5))+Parameter!$D$152*((LN($B126*21/30.2))))</f>
        <v>4.9380598802778625E-15</v>
      </c>
      <c r="AM126" s="12">
        <f>$E126^EXP(Parameter!$D$116+Parameter!$D$123*(($B126*21/30.2)^(-1))+Parameter!$D$130*(($B126*21/30.2)^(-0.5)))</f>
        <v>2.5288029818519006E-4</v>
      </c>
      <c r="AN126" s="12">
        <f>$D126^EXP(Parameter!$D$135+Parameter!$D$142*(($B126*21/30.2)^(-0.5))+Parameter!$D$149*((LN($B126*21/30.2))))</f>
        <v>1.3649458433929154E-3</v>
      </c>
      <c r="AO126" s="12">
        <f>$E126^EXP(Parameter!$D$113+Parameter!$D$120*(($B126*21/30.2)^(-1))+Parameter!$D$127*(($B126*21/30.2)^(-0.5)))</f>
        <v>4.2037606316511446E-8</v>
      </c>
      <c r="AP126" s="87">
        <f>$D126^EXP(Parameter!$D$304+Parameter!$D$310*((LN($B126*21/30.2))))</f>
        <v>6.248037955237893E-2</v>
      </c>
      <c r="AQ126" s="88">
        <f>$E126^EXP(Parameter!$D$290+Parameter!$D$296*((LN($B126*21/30.2))))</f>
        <v>2.3846013149237708E-2</v>
      </c>
      <c r="AR126" s="12">
        <f>$D126^EXP(Parameter!$D$305+Parameter!$D$311*((LN($B126*21/30.2))))</f>
        <v>6.9875668792010528E-2</v>
      </c>
      <c r="AS126" s="88">
        <f>$E126^EXP(Parameter!$D$291+Parameter!$D$297*((LN($B126*21/30.2))))</f>
        <v>2.4840312820758645E-2</v>
      </c>
      <c r="AT126" s="12">
        <f>$D126^EXP(Parameter!$D$305+Parameter!$D$307-Parameter!$D$306+(Parameter!$D$311+Parameter!$D$313-Parameter!$D$312)*((LN($B126*21/30.2))))</f>
        <v>6.7045704749314372E-2</v>
      </c>
      <c r="AU126" s="88">
        <f>$E126^EXP(Parameter!$D$291+Parameter!$D$293-Parameter!$D$292+(Parameter!$D$297+Parameter!$D$299-Parameter!$D$298)*((LN($B126*21/30.2))))</f>
        <v>4.4241966123355979E-2</v>
      </c>
      <c r="AV126" s="12">
        <f>$D126^EXP(Parameter!$D$308+Parameter!$D$314*((LN($B126*21/30.2))))</f>
        <v>9.9021097471850172E-2</v>
      </c>
      <c r="AW126" s="88">
        <f>$E126^EXP(Parameter!$D$294+Parameter!$D$300*((LN($B126*21/30.2))))</f>
        <v>3.6265915604869761E-2</v>
      </c>
      <c r="AX126" s="12">
        <f>$D126^EXP(Parameter!$D$305+Parameter!$D$309-Parameter!$D$306+(Parameter!$D$311+Parameter!$D$315-Parameter!$D$312)*((LN($B126*21/30.2))))</f>
        <v>4.4311880902501925E-2</v>
      </c>
      <c r="AY126" s="88">
        <f>$E126^EXP(Parameter!$D$291+Parameter!$D$295-Parameter!$D$292+(Parameter!$D$297+Parameter!$D$301-Parameter!$D$298)*((LN($B126*21/30.2))))</f>
        <v>4.4422189829467235E-3</v>
      </c>
      <c r="AZ126" s="12">
        <f>$D126^EXP(Parameter!D$305-Parameter!D$306+(Parameter!D$311-Parameter!D$312)*((LN($B126*21/30.2))))</f>
        <v>3.1224754509532809E-2</v>
      </c>
      <c r="BA126" s="88">
        <f>$E126^EXP(Parameter!$D$291-Parameter!$D$292+(Parameter!$D$297-Parameter!$D$298)*((LN($B126*21/30.2))))</f>
        <v>2.139536519068191E-4</v>
      </c>
      <c r="BB126" s="89">
        <f>$D126^EXP(Parameter!$D$231+Parameter!$D$238)</f>
        <v>0.10377451190999495</v>
      </c>
      <c r="BC126" s="90">
        <f>$E126^EXP(Parameter!$D$216+Parameter!$D$223)</f>
        <v>1.2925607774193259E-2</v>
      </c>
      <c r="BD126" s="91">
        <f>$D126^EXP(Parameter!$D$232+Parameter!$D$239)</f>
        <v>8.4044205488661081E-2</v>
      </c>
      <c r="BE126" s="90">
        <f>$E126^EXP(Parameter!$D$217+Parameter!$D$224)</f>
        <v>1.7133181382836451E-2</v>
      </c>
      <c r="BF126" s="91">
        <f>$D126^EXP(Parameter!$D$234+Parameter!$D$241)</f>
        <v>9.685592658242681E-2</v>
      </c>
      <c r="BG126" s="91">
        <f>$E126^EXP(Parameter!$D$219+Parameter!$D$226)</f>
        <v>5.5642931588523827E-2</v>
      </c>
      <c r="BH126" s="91">
        <f>$D126^EXP(Parameter!$D$235+Parameter!$D$242)</f>
        <v>0.16588722201322303</v>
      </c>
      <c r="BI126" s="91">
        <f>$E126^EXP(Parameter!$D$220+Parameter!$D$227)</f>
        <v>3.9256863244030715E-2</v>
      </c>
      <c r="BJ126" s="91">
        <f>$D126^EXP(Parameter!$D$236+Parameter!$D$243)</f>
        <v>7.9943174861535321E-2</v>
      </c>
      <c r="BK126" s="91">
        <f>$E126^EXP(Parameter!$D$221+Parameter!$D$228)</f>
        <v>5.3578908173266659E-2</v>
      </c>
      <c r="BL126" s="91">
        <f>$D126^EXP(Parameter!$D$233+Parameter!$D$240)</f>
        <v>4.6544778320962481E-2</v>
      </c>
      <c r="BM126" s="91">
        <f>$E126^EXP(Parameter!$D$218+Parameter!$D$225)</f>
        <v>6.8942363790507792E-3</v>
      </c>
      <c r="BN126" s="90">
        <f>$D126^EXP(Parameter!$D$268+Parameter!$D$275)</f>
        <v>0.13033099881829929</v>
      </c>
      <c r="BO126" s="91">
        <f>$E126^EXP(Parameter!$D$246+Parameter!$D$253)</f>
        <v>5.6561604315385535E-3</v>
      </c>
      <c r="BP126" s="91">
        <f>$D126^EXP(Parameter!$D$269+Parameter!$D$276)</f>
        <v>9.4833144372703543E-2</v>
      </c>
      <c r="BQ126" s="91">
        <f>$E126^EXP(Parameter!$D$247+Parameter!$D$254)</f>
        <v>1.1526694969007177E-2</v>
      </c>
      <c r="BR126" s="91">
        <f>$D126^EXP(Parameter!$D$271+Parameter!$D$278)</f>
        <v>0.17984096075453002</v>
      </c>
      <c r="BS126" s="91">
        <f>$E126^EXP(Parameter!$D$249+Parameter!$D$256)</f>
        <v>6.5479629789157431E-2</v>
      </c>
      <c r="BT126" s="91">
        <f>$D126^EXP(Parameter!$D$272+Parameter!$D$279)</f>
        <v>0.27379139243306527</v>
      </c>
      <c r="BU126" s="91">
        <f>$E126^EXP(Parameter!$D$250+Parameter!$D$257)</f>
        <v>2.6170486931165877E-2</v>
      </c>
      <c r="BV126" s="91">
        <f>$D126^EXP(Parameter!$D$273+Parameter!$D$280)</f>
        <v>0.22974012670313476</v>
      </c>
      <c r="BW126" s="91">
        <f>$E126^EXP(Parameter!$D$251+Parameter!$D$258)</f>
        <v>6.92960937604164E-2</v>
      </c>
      <c r="BX126" s="91">
        <f>$D126^EXP(Parameter!$D$270+Parameter!$D$277)</f>
        <v>8.529850295636264E-2</v>
      </c>
      <c r="BY126" s="91">
        <f>$E126^EXP(Parameter!$D$248+Parameter!$D$255)</f>
        <v>1.34971585634583E-2</v>
      </c>
      <c r="BZ126" s="90">
        <f>$D126^EXP(Parameter!$D$208)</f>
        <v>9.8218032411519537E-2</v>
      </c>
      <c r="CA126" s="90">
        <f>$E126^EXP(Parameter!$D$200)</f>
        <v>9.9237074179726117E-3</v>
      </c>
      <c r="CB126" s="90">
        <f>$D126^EXP(Parameter!$D$209)</f>
        <v>8.4879175519722239E-2</v>
      </c>
      <c r="CC126" s="90">
        <f>$E126^EXP(Parameter!$D$201)</f>
        <v>1.4885245262992234E-2</v>
      </c>
      <c r="CD126" s="90">
        <f>$D126^EXP(Parameter!$D$211)</f>
        <v>9.064347771660039E-2</v>
      </c>
      <c r="CE126" s="90">
        <f>$E126^EXP(Parameter!$D$203)</f>
        <v>4.5689188676711887E-2</v>
      </c>
      <c r="CF126" s="90">
        <f>$D126^EXP(Parameter!$D$212)</f>
        <v>0.16558933312450208</v>
      </c>
      <c r="CG126" s="90">
        <f>$E126^EXP(Parameter!$D$204)</f>
        <v>3.4980924087118191E-2</v>
      </c>
      <c r="CH126" s="91">
        <f>$D126^EXP(Parameter!$D$213)</f>
        <v>7.7343608761134469E-2</v>
      </c>
      <c r="CI126" s="90">
        <f>$E126^EXP(Parameter!$D$205)</f>
        <v>5.3893120576995968E-2</v>
      </c>
      <c r="CJ126" s="91">
        <f>$D126^EXP(Parameter!$D$210)</f>
        <v>4.975741168971283E-2</v>
      </c>
      <c r="CK126" s="90">
        <f>$E126^EXP(Parameter!$D$202)</f>
        <v>8.4603768435138286E-3</v>
      </c>
      <c r="CL126" s="12">
        <f>$D126^EXP(Parameter!$D$170+Parameter!$D$177*(LN($B126/30.2*21)))</f>
        <v>6.4078461314624899E-2</v>
      </c>
      <c r="CM126" s="12">
        <f>$D126^EXP(Parameter!$D$155+Parameter!$D$162*(LN($B126/30.2*21)))</f>
        <v>0.35983357359150092</v>
      </c>
      <c r="CN126" s="12">
        <f>$D126^EXP(Parameter!$D$171+Parameter!$D$178*(LN($B126/30.2*21)))</f>
        <v>6.6009625970934099E-2</v>
      </c>
      <c r="CO126" s="12">
        <f>$D126^EXP(Parameter!$D$156+Parameter!$D$163*(LN($B126/30.2*21)))</f>
        <v>0.31742884482626299</v>
      </c>
      <c r="CP126" s="12">
        <f>$D126^EXP(Parameter!$D$173+Parameter!$D$180*(LN($B126/30.2*21)))</f>
        <v>6.0538046979143979E-2</v>
      </c>
      <c r="CQ126" s="12">
        <f>$D126^EXP(Parameter!$D$158+Parameter!$D$165*(LN($B126/30.2*21)))</f>
        <v>0.33994324507370843</v>
      </c>
      <c r="CR126" s="12">
        <f>$D126^EXP(Parameter!$D$174+Parameter!$D$181*(LN($B126/30.2*21)))</f>
        <v>6.8326982302858982E-2</v>
      </c>
      <c r="CS126" s="12">
        <f>$D126^EXP(Parameter!$D$159+Parameter!$D$166*(LN($B126/30.2*21)))</f>
        <v>0.37544443545388922</v>
      </c>
      <c r="CT126" s="12">
        <f>$D126^EXP(Parameter!$D$175+Parameter!$D$182*(LN($B126/30.2*21)))</f>
        <v>2.0899310521292645E-2</v>
      </c>
      <c r="CU126" s="12">
        <f>$D126^EXP(Parameter!$D$160+Parameter!$D$167*(LN($B126/30.2*21)))</f>
        <v>0.15253632414395726</v>
      </c>
      <c r="CV126" s="12">
        <f>$D126^EXP(Parameter!$D$172+Parameter!$D$179*(LN($B126/30.2*21)))</f>
        <v>2.2336312961533718E-2</v>
      </c>
      <c r="CW126" s="41">
        <f>$D126^EXP(Parameter!$D$157+Parameter!$D$164*(LN($B126/30.2*21)))</f>
        <v>1.0368423788119951E-2</v>
      </c>
      <c r="CX126" s="12">
        <f t="shared" si="9"/>
        <v>3.9866154050502194E-5</v>
      </c>
      <c r="CY126" s="85">
        <v>2.02964343914591E-2</v>
      </c>
      <c r="CZ126" s="12">
        <f t="shared" si="10"/>
        <v>1.1391240063874842E-2</v>
      </c>
      <c r="DA126" s="85">
        <v>3.2356214411907301E-2</v>
      </c>
      <c r="DB126" s="12">
        <f t="shared" si="11"/>
        <v>3.2080403195929312E-3</v>
      </c>
      <c r="DC126" s="41">
        <v>4.5570629256367597E-3</v>
      </c>
      <c r="DD126" s="12">
        <f t="shared" si="12"/>
        <v>1.7985898066406243E-7</v>
      </c>
      <c r="DE126" s="85">
        <v>1.14666911254751E-2</v>
      </c>
      <c r="DF126" s="12">
        <f t="shared" si="13"/>
        <v>3.2199268311501175E-9</v>
      </c>
      <c r="DG126" s="41">
        <v>1.06156787911519E-3</v>
      </c>
      <c r="DH126" s="12">
        <f t="shared" si="14"/>
        <v>1.2484836676196485E-3</v>
      </c>
      <c r="DI126" s="41">
        <v>1.0615677747211601E-3</v>
      </c>
      <c r="DJ126" s="46">
        <v>121</v>
      </c>
      <c r="DK126" s="44">
        <v>6.3607054640402204E-4</v>
      </c>
      <c r="DL126" s="44">
        <v>1.6672509418563799E-3</v>
      </c>
      <c r="DM126" s="44">
        <v>3.3516182183909202E-3</v>
      </c>
      <c r="DN126" s="44">
        <v>2.54113936156453E-3</v>
      </c>
      <c r="DO126" s="44">
        <v>8.6808957143366099E-3</v>
      </c>
      <c r="DP126" s="44">
        <v>7.01786140210781E-3</v>
      </c>
      <c r="DQ126" s="44">
        <v>9.6030061797625094E-3</v>
      </c>
      <c r="DR126" s="45">
        <v>5.2444787298580403E-2</v>
      </c>
      <c r="DS126" s="45">
        <v>8.0776933772609499E-2</v>
      </c>
      <c r="DT126" s="45">
        <v>7.3317730058108502E-2</v>
      </c>
      <c r="DU126" s="45">
        <v>5.4716196895480997E-2</v>
      </c>
      <c r="DV126" s="45">
        <v>7.7532085442009499E-2</v>
      </c>
      <c r="DW126" s="45">
        <v>0.119758064300986</v>
      </c>
      <c r="DX126" s="45">
        <v>6.3655195519577698E-2</v>
      </c>
    </row>
    <row r="127" spans="1:128">
      <c r="A127" s="43">
        <f t="shared" si="8"/>
        <v>8.3534246575342479</v>
      </c>
      <c r="B127" s="18">
        <v>123</v>
      </c>
      <c r="C127" s="12">
        <v>2684</v>
      </c>
      <c r="D127" s="12">
        <v>4.9951124893806903E-2</v>
      </c>
      <c r="E127" s="12">
        <v>1.0309610415519799E-3</v>
      </c>
      <c r="F127" s="92">
        <f>$D127^Parameter!$D$325</f>
        <v>9.657513255014652E-2</v>
      </c>
      <c r="G127" s="92">
        <f>$E127^Parameter!$D$318</f>
        <v>7.0718725157259436E-3</v>
      </c>
      <c r="H127" s="92">
        <f>$D127^Parameter!$D$326</f>
        <v>9.0957018975306309E-2</v>
      </c>
      <c r="I127" s="92">
        <f>$E127^Parameter!$D$319</f>
        <v>1.2259564495500164E-2</v>
      </c>
      <c r="J127" s="92">
        <f>$D127^Parameter!$D$328</f>
        <v>0.10192752949630654</v>
      </c>
      <c r="K127" s="92">
        <f>$E127^Parameter!$D$321</f>
        <v>4.7518893423667746E-2</v>
      </c>
      <c r="L127" s="92">
        <f>$D127^Parameter!$D$329</f>
        <v>0.1867176414326302</v>
      </c>
      <c r="M127" s="92">
        <f>$E127^Parameter!$D$322</f>
        <v>3.4394476572820708E-2</v>
      </c>
      <c r="N127" s="92">
        <f>$D127^Parameter!$D$330</f>
        <v>8.8271736677859619E-2</v>
      </c>
      <c r="O127" s="92">
        <f>$E127^Parameter!$D$323</f>
        <v>6.3869997874683601E-2</v>
      </c>
      <c r="P127" s="92">
        <f>$D127^Parameter!$D$327</f>
        <v>5.7678651713490334E-2</v>
      </c>
      <c r="Q127" s="92">
        <f>$E127^Parameter!$D$320</f>
        <v>7.3697875666397569E-3</v>
      </c>
      <c r="R127" s="12">
        <f>$D127^EXP(Parameter!$D$96+Parameter!$D$103*(($B127/30.2*21)^(1)))</f>
        <v>3.2957804175589051E-5</v>
      </c>
      <c r="S127" s="12">
        <f>$E127^EXP(Parameter!$D$81+Parameter!$D$88*($B127/30.2*21)^(-2))</f>
        <v>1.4608170672666352E-2</v>
      </c>
      <c r="T127" s="12">
        <f>$D127^EXP(Parameter!$D$97+Parameter!$D$104*(($B127*21/30.2)^(1)))</f>
        <v>1.0877141414701742E-2</v>
      </c>
      <c r="U127" s="12">
        <f>$E127^EXP(Parameter!$D$82+Parameter!$D$89*($B127/30.2*21)^(-2))</f>
        <v>2.1100599858624364E-2</v>
      </c>
      <c r="V127" s="12">
        <f>$D127^EXP(Parameter!$D$99+Parameter!$D$106*(($B127*21/30.2)^(1)))</f>
        <v>2.9749970145310349E-3</v>
      </c>
      <c r="W127" s="12">
        <f>$E127^EXP(Parameter!$D$84+Parameter!$D$91*($B127/30.2*21)^(-2))</f>
        <v>6.9021793483858826E-2</v>
      </c>
      <c r="X127" s="12">
        <f>$D127^EXP(Parameter!$D$100+Parameter!$D$107*(($B127*21/30.2)^(1)))</f>
        <v>1.2030131118505375E-7</v>
      </c>
      <c r="Y127" s="12">
        <f>$E127^EXP(Parameter!$D$85+Parameter!$D$92*($B127/30.2*21)^(-2))</f>
        <v>4.9239914678308315E-2</v>
      </c>
      <c r="Z127" s="12">
        <f>$D127^EXP(Parameter!$D$101+Parameter!$D$108*(($B127*21/30.2)^(1)))</f>
        <v>1.9954993079233263E-9</v>
      </c>
      <c r="AA127" s="12">
        <f>$E127^EXP(Parameter!$D$86+Parameter!$D$93*($B127/30.2*21)^(-2))</f>
        <v>6.4535680288059588E-2</v>
      </c>
      <c r="AB127" s="12">
        <f>$D127^EXP(Parameter!$D$98+Parameter!$D$105*(($B127*21/30.2)^(1)))</f>
        <v>1.1489241560093929E-3</v>
      </c>
      <c r="AC127" s="12">
        <f>$E127^EXP(Parameter!$D$83+Parameter!$D$90*($B127/30.2*21)^(-2))</f>
        <v>8.0903856583810895E-3</v>
      </c>
      <c r="AD127" s="87">
        <f>$D127^EXP(Parameter!$D$133+Parameter!$D$140*(($B127*21/30.2)^(-0.5))+Parameter!$D$147*((LN($B127*21/30.2))))</f>
        <v>3.412427192258946E-5</v>
      </c>
      <c r="AE127" s="12">
        <f>$E127^EXP(Parameter!$D$111+Parameter!$D$118*(($B127*21/30.2)^(-1))+Parameter!$D$125*(($B127*21/30.2)^(-0.5)))</f>
        <v>9.1275134132026037E-2</v>
      </c>
      <c r="AF127" s="12">
        <f>$D127^EXP(Parameter!$D$134+Parameter!$D$141*(($B127*21/30.2)^(-0.5))+Parameter!$D$148*((LN($B127*21/30.2))))</f>
        <v>7.3495191412169042E-3</v>
      </c>
      <c r="AG127" s="12">
        <f>$E127^EXP(Parameter!$D$112+Parameter!$D$119*(($B127*21/30.2)^(-1))+Parameter!$D$126*(($B127*21/30.2)^(-0.5)))</f>
        <v>2.3410355498698604E-2</v>
      </c>
      <c r="AH127" s="12">
        <f>$D127^EXP(Parameter!$D$136+Parameter!$D$143*(($B127*21/30.2)^(-0.5))+Parameter!$D$150*((LN($B127*21/30.2))))</f>
        <v>1.4857591242287916E-4</v>
      </c>
      <c r="AI127" s="12">
        <f>$E127^EXP(Parameter!$D$114+Parameter!$D$121*(($B127*21/30.2)^(-1))+Parameter!$D$128*(($B127*21/30.2)^(-0.5)))</f>
        <v>1.3438797206469207E-3</v>
      </c>
      <c r="AJ127" s="12">
        <f>$D127^EXP(Parameter!$D$137+Parameter!$D$144*(($B127*21/30.2)^(-0.5))+Parameter!$D$151*((LN($B127*21/30.2))))</f>
        <v>2.5942968500160112E-5</v>
      </c>
      <c r="AK127" s="12">
        <f>$E127^EXP(Parameter!$D$115+Parameter!$D$122*(($B127*21/30.2)^(-1))+Parameter!$D$129*(($B127*21/30.2)^(-0.5)))</f>
        <v>1.9445346201668132E-2</v>
      </c>
      <c r="AL127" s="12">
        <f>$D127^EXP(Parameter!$D$138+Parameter!$D$145*(($B127*21/30.2)^(-0.5))+Parameter!$D$152*((LN($B127*21/30.2))))</f>
        <v>2.6694726336690622E-15</v>
      </c>
      <c r="AM127" s="12">
        <f>$E127^EXP(Parameter!$D$116+Parameter!$D$123*(($B127*21/30.2)^(-1))+Parameter!$D$130*(($B127*21/30.2)^(-0.5)))</f>
        <v>2.3953198396229532E-4</v>
      </c>
      <c r="AN127" s="12">
        <f>$D127^EXP(Parameter!$D$135+Parameter!$D$142*(($B127*21/30.2)^(-0.5))+Parameter!$D$149*((LN($B127*21/30.2))))</f>
        <v>1.2898311889755197E-3</v>
      </c>
      <c r="AO127" s="12">
        <f>$E127^EXP(Parameter!$D$113+Parameter!$D$120*(($B127*21/30.2)^(-1))+Parameter!$D$127*(($B127*21/30.2)^(-0.5)))</f>
        <v>3.7319014575336491E-8</v>
      </c>
      <c r="AP127" s="87">
        <f>$D127^EXP(Parameter!$D$304+Parameter!$D$310*((LN($B127*21/30.2))))</f>
        <v>6.1490593309238659E-2</v>
      </c>
      <c r="AQ127" s="88">
        <f>$E127^EXP(Parameter!$D$290+Parameter!$D$296*((LN($B127*21/30.2))))</f>
        <v>2.3560984052955099E-2</v>
      </c>
      <c r="AR127" s="12">
        <f>$D127^EXP(Parameter!$D$305+Parameter!$D$311*((LN($B127*21/30.2))))</f>
        <v>6.8931226451118738E-2</v>
      </c>
      <c r="AS127" s="88">
        <f>$E127^EXP(Parameter!$D$291+Parameter!$D$297*((LN($B127*21/30.2))))</f>
        <v>2.448008774057488E-2</v>
      </c>
      <c r="AT127" s="12">
        <f>$D127^EXP(Parameter!$D$305+Parameter!$D$307-Parameter!$D$306+(Parameter!$D$311+Parameter!$D$313-Parameter!$D$312)*((LN($B127*21/30.2))))</f>
        <v>6.6070539227882044E-2</v>
      </c>
      <c r="AU127" s="88">
        <f>$E127^EXP(Parameter!$D$291+Parameter!$D$293-Parameter!$D$292+(Parameter!$D$297+Parameter!$D$299-Parameter!$D$298)*((LN($B127*21/30.2))))</f>
        <v>4.3604693307244986E-2</v>
      </c>
      <c r="AV127" s="12">
        <f>$D127^EXP(Parameter!$D$308+Parameter!$D$314*((LN($B127*21/30.2))))</f>
        <v>9.7599837570166006E-2</v>
      </c>
      <c r="AW127" s="88">
        <f>$E127^EXP(Parameter!$D$294+Parameter!$D$300*((LN($B127*21/30.2))))</f>
        <v>3.5750064470157612E-2</v>
      </c>
      <c r="AX127" s="12">
        <f>$D127^EXP(Parameter!$D$305+Parameter!$D$309-Parameter!$D$306+(Parameter!$D$311+Parameter!$D$315-Parameter!$D$312)*((LN($B127*21/30.2))))</f>
        <v>4.3500777072280915E-2</v>
      </c>
      <c r="AY127" s="88">
        <f>$E127^EXP(Parameter!$D$291+Parameter!$D$295-Parameter!$D$292+(Parameter!$D$297+Parameter!$D$301-Parameter!$D$298)*((LN($B127*21/30.2))))</f>
        <v>4.2717416674160954E-3</v>
      </c>
      <c r="AZ127" s="12">
        <f>$D127^EXP(Parameter!D$305-Parameter!D$306+(Parameter!D$311-Parameter!D$312)*((LN($B127*21/30.2))))</f>
        <v>3.0622985650084637E-2</v>
      </c>
      <c r="BA127" s="88">
        <f>$E127^EXP(Parameter!$D$291-Parameter!$D$292+(Parameter!$D$297-Parameter!$D$298)*((LN($B127*21/30.2))))</f>
        <v>2.0224658850669574E-4</v>
      </c>
      <c r="BB127" s="89">
        <f>$D127^EXP(Parameter!$D$231+Parameter!$D$238)</f>
        <v>0.10267182215655585</v>
      </c>
      <c r="BC127" s="90">
        <f>$E127^EXP(Parameter!$D$216+Parameter!$D$223)</f>
        <v>1.2681240157343081E-2</v>
      </c>
      <c r="BD127" s="91">
        <f>$D127^EXP(Parameter!$D$232+Parameter!$D$239)</f>
        <v>8.306852615484675E-2</v>
      </c>
      <c r="BE127" s="90">
        <f>$E127^EXP(Parameter!$D$217+Parameter!$D$224)</f>
        <v>1.6830071059827662E-2</v>
      </c>
      <c r="BF127" s="91">
        <f>$D127^EXP(Parameter!$D$234+Parameter!$D$241)</f>
        <v>9.5795581672102711E-2</v>
      </c>
      <c r="BG127" s="91">
        <f>$E127^EXP(Parameter!$D$219+Parameter!$D$226)</f>
        <v>5.4941857609514637E-2</v>
      </c>
      <c r="BH127" s="91">
        <f>$D127^EXP(Parameter!$D$235+Parameter!$D$242)</f>
        <v>0.1644879608076468</v>
      </c>
      <c r="BI127" s="91">
        <f>$E127^EXP(Parameter!$D$220+Parameter!$D$227)</f>
        <v>3.8702942938871505E-2</v>
      </c>
      <c r="BJ127" s="91">
        <f>$D127^EXP(Parameter!$D$236+Parameter!$D$243)</f>
        <v>7.8996468077748738E-2</v>
      </c>
      <c r="BK127" s="91">
        <f>$E127^EXP(Parameter!$D$221+Parameter!$D$228)</f>
        <v>5.2895063320476436E-2</v>
      </c>
      <c r="BL127" s="91">
        <f>$D127^EXP(Parameter!$D$233+Parameter!$D$240)</f>
        <v>4.5876425826103059E-2</v>
      </c>
      <c r="BM127" s="91">
        <f>$E127^EXP(Parameter!$D$218+Parameter!$D$225)</f>
        <v>6.7452619951659278E-3</v>
      </c>
      <c r="BN127" s="90">
        <f>$D127^EXP(Parameter!$D$268+Parameter!$D$275)</f>
        <v>0.1290847405297573</v>
      </c>
      <c r="BO127" s="91">
        <f>$E127^EXP(Parameter!$D$246+Parameter!$D$253)</f>
        <v>5.5291332463275186E-3</v>
      </c>
      <c r="BP127" s="91">
        <f>$D127^EXP(Parameter!$D$269+Parameter!$D$276)</f>
        <v>9.3785610231537989E-2</v>
      </c>
      <c r="BQ127" s="91">
        <f>$E127^EXP(Parameter!$D$247+Parameter!$D$254)</f>
        <v>1.1303090584048022E-2</v>
      </c>
      <c r="BR127" s="91">
        <f>$D127^EXP(Parameter!$D$271+Parameter!$D$278)</f>
        <v>0.17839192364090814</v>
      </c>
      <c r="BS127" s="91">
        <f>$E127^EXP(Parameter!$D$249+Parameter!$D$256)</f>
        <v>6.470083002331127E-2</v>
      </c>
      <c r="BT127" s="91">
        <f>$D127^EXP(Parameter!$D$272+Parameter!$D$279)</f>
        <v>0.2721241307407713</v>
      </c>
      <c r="BU127" s="91">
        <f>$E127^EXP(Parameter!$D$250+Parameter!$D$257)</f>
        <v>2.5755337223385494E-2</v>
      </c>
      <c r="BV127" s="91">
        <f>$D127^EXP(Parameter!$D$273+Parameter!$D$280)</f>
        <v>0.22815232296825561</v>
      </c>
      <c r="BW127" s="91">
        <f>$E127^EXP(Parameter!$D$251+Parameter!$D$258)</f>
        <v>6.8488929259859499E-2</v>
      </c>
      <c r="BX127" s="91">
        <f>$D127^EXP(Parameter!$D$270+Parameter!$D$277)</f>
        <v>8.4314151674384274E-2</v>
      </c>
      <c r="BY127" s="91">
        <f>$E127^EXP(Parameter!$D$248+Parameter!$D$255)</f>
        <v>1.3244500481671449E-2</v>
      </c>
      <c r="BZ127" s="90">
        <f>$D127^EXP(Parameter!$D$208)</f>
        <v>9.7149172738751635E-2</v>
      </c>
      <c r="CA127" s="90">
        <f>$E127^EXP(Parameter!$D$200)</f>
        <v>9.7248055135710949E-3</v>
      </c>
      <c r="CB127" s="90">
        <f>$D127^EXP(Parameter!$D$209)</f>
        <v>8.3897713705235355E-2</v>
      </c>
      <c r="CC127" s="90">
        <f>$E127^EXP(Parameter!$D$201)</f>
        <v>1.4612880401952818E-2</v>
      </c>
      <c r="CD127" s="90">
        <f>$D127^EXP(Parameter!$D$211)</f>
        <v>8.9623125736759554E-2</v>
      </c>
      <c r="CE127" s="90">
        <f>$E127^EXP(Parameter!$D$203)</f>
        <v>4.5074516879732809E-2</v>
      </c>
      <c r="CF127" s="90">
        <f>$D127^EXP(Parameter!$D$212)</f>
        <v>0.1641911930853362</v>
      </c>
      <c r="CG127" s="90">
        <f>$E127^EXP(Parameter!$D$204)</f>
        <v>3.4469885581096607E-2</v>
      </c>
      <c r="CH127" s="91">
        <f>$D127^EXP(Parameter!$D$213)</f>
        <v>7.6415774134263939E-2</v>
      </c>
      <c r="CI127" s="90">
        <f>$E127^EXP(Parameter!$D$205)</f>
        <v>5.3206630875272887E-2</v>
      </c>
      <c r="CJ127" s="91">
        <f>$D127^EXP(Parameter!$D$210)</f>
        <v>4.9058365154574353E-2</v>
      </c>
      <c r="CK127" s="90">
        <f>$E127^EXP(Parameter!$D$202)</f>
        <v>8.2850012392375449E-3</v>
      </c>
      <c r="CL127" s="12">
        <f>$D127^EXP(Parameter!$D$170+Parameter!$D$177*(LN($B127/30.2*21)))</f>
        <v>6.3143916704433575E-2</v>
      </c>
      <c r="CM127" s="12">
        <f>$D127^EXP(Parameter!$D$155+Parameter!$D$162*(LN($B127/30.2*21)))</f>
        <v>0.35886604121196425</v>
      </c>
      <c r="CN127" s="12">
        <f>$D127^EXP(Parameter!$D$171+Parameter!$D$178*(LN($B127/30.2*21)))</f>
        <v>6.5109500220475167E-2</v>
      </c>
      <c r="CO127" s="12">
        <f>$D127^EXP(Parameter!$D$156+Parameter!$D$163*(LN($B127/30.2*21)))</f>
        <v>0.3161557394853558</v>
      </c>
      <c r="CP127" s="12">
        <f>$D127^EXP(Parameter!$D$173+Parameter!$D$180*(LN($B127/30.2*21)))</f>
        <v>5.9647991966790742E-2</v>
      </c>
      <c r="CQ127" s="12">
        <f>$D127^EXP(Parameter!$D$158+Parameter!$D$165*(LN($B127/30.2*21)))</f>
        <v>0.33837973704328811</v>
      </c>
      <c r="CR127" s="12">
        <f>$D127^EXP(Parameter!$D$174+Parameter!$D$181*(LN($B127/30.2*21)))</f>
        <v>6.718758794074417E-2</v>
      </c>
      <c r="CS127" s="12">
        <f>$D127^EXP(Parameter!$D$159+Parameter!$D$166*(LN($B127/30.2*21)))</f>
        <v>0.37412550792140492</v>
      </c>
      <c r="CT127" s="12">
        <f>$D127^EXP(Parameter!$D$175+Parameter!$D$182*(LN($B127/30.2*21)))</f>
        <v>2.0394921310927922E-2</v>
      </c>
      <c r="CU127" s="12">
        <f>$D127^EXP(Parameter!$D$160+Parameter!$D$167*(LN($B127/30.2*21)))</f>
        <v>0.15076343335217743</v>
      </c>
      <c r="CV127" s="12">
        <f>$D127^EXP(Parameter!$D$172+Parameter!$D$179*(LN($B127/30.2*21)))</f>
        <v>2.1865705496304507E-2</v>
      </c>
      <c r="CW127" s="41">
        <f>$D127^EXP(Parameter!$D$157+Parameter!$D$164*(LN($B127/30.2*21)))</f>
        <v>1.0038756064298994E-2</v>
      </c>
      <c r="CX127" s="12">
        <f t="shared" si="9"/>
        <v>3.2957804175589051E-5</v>
      </c>
      <c r="CY127" s="85">
        <v>2.0097178490273801E-2</v>
      </c>
      <c r="CZ127" s="12">
        <f t="shared" si="10"/>
        <v>1.0877141414701742E-2</v>
      </c>
      <c r="DA127" s="85">
        <v>3.2030417999285798E-2</v>
      </c>
      <c r="DB127" s="12">
        <f t="shared" si="11"/>
        <v>2.9749970145310349E-3</v>
      </c>
      <c r="DC127" s="41">
        <v>4.3376652087949502E-3</v>
      </c>
      <c r="DD127" s="12">
        <f t="shared" si="12"/>
        <v>1.2030131118505375E-7</v>
      </c>
      <c r="DE127" s="85">
        <v>1.11436118056275E-2</v>
      </c>
      <c r="DF127" s="12">
        <f t="shared" si="13"/>
        <v>1.9954993079233263E-9</v>
      </c>
      <c r="DG127" s="41">
        <v>1.03022823084288E-3</v>
      </c>
      <c r="DH127" s="12">
        <f t="shared" si="14"/>
        <v>1.1489241560093929E-3</v>
      </c>
      <c r="DI127" s="41">
        <v>1.0302281738854601E-3</v>
      </c>
      <c r="DJ127" s="46">
        <v>122</v>
      </c>
      <c r="DK127" s="44">
        <v>6.1425987866336996E-4</v>
      </c>
      <c r="DL127" s="44">
        <v>1.6148393546886501E-3</v>
      </c>
      <c r="DM127" s="44">
        <v>3.25356828086831E-3</v>
      </c>
      <c r="DN127" s="44">
        <v>2.4645697729963599E-3</v>
      </c>
      <c r="DO127" s="44">
        <v>8.4543943093755604E-3</v>
      </c>
      <c r="DP127" s="44">
        <v>6.8296414223585301E-3</v>
      </c>
      <c r="DQ127" s="44">
        <v>9.3558104557458499E-3</v>
      </c>
      <c r="DR127" s="45">
        <v>5.1726954482555799E-2</v>
      </c>
      <c r="DS127" s="45">
        <v>7.9770817738812796E-2</v>
      </c>
      <c r="DT127" s="45">
        <v>7.2383619056749296E-2</v>
      </c>
      <c r="DU127" s="45">
        <v>5.3973658859184898E-2</v>
      </c>
      <c r="DV127" s="45">
        <v>7.6556980523881504E-2</v>
      </c>
      <c r="DW127" s="45">
        <v>0.118412451300776</v>
      </c>
      <c r="DX127" s="45">
        <v>6.2818317698869294E-2</v>
      </c>
    </row>
    <row r="128" spans="1:128">
      <c r="A128" s="43">
        <f t="shared" si="8"/>
        <v>8.4136986301369863</v>
      </c>
      <c r="B128" s="18">
        <v>124</v>
      </c>
      <c r="C128" s="12">
        <v>2706</v>
      </c>
      <c r="D128" s="12">
        <v>4.9257203270436201E-2</v>
      </c>
      <c r="E128" s="12">
        <v>1.0006081666049001E-3</v>
      </c>
      <c r="F128" s="92">
        <f>$D128^Parameter!$D$325</f>
        <v>9.5527058461348083E-2</v>
      </c>
      <c r="G128" s="92">
        <f>$E128^Parameter!$D$318</f>
        <v>6.9213388404717989E-3</v>
      </c>
      <c r="H128" s="92">
        <f>$D128^Parameter!$D$326</f>
        <v>8.9944746027962971E-2</v>
      </c>
      <c r="I128" s="92">
        <f>$E128^Parameter!$D$319</f>
        <v>1.2027323367354967E-2</v>
      </c>
      <c r="J128" s="92">
        <f>$D128^Parameter!$D$328</f>
        <v>0.1008467598987015</v>
      </c>
      <c r="K128" s="92">
        <f>$E128^Parameter!$D$321</f>
        <v>4.6893966743172547E-2</v>
      </c>
      <c r="L128" s="92">
        <f>$D128^Parameter!$D$329</f>
        <v>0.18526059728110522</v>
      </c>
      <c r="M128" s="92">
        <f>$E128^Parameter!$D$322</f>
        <v>3.3894511659738225E-2</v>
      </c>
      <c r="N128" s="92">
        <f>$D128^Parameter!$D$330</f>
        <v>8.7277138189933753E-2</v>
      </c>
      <c r="O128" s="92">
        <f>$E128^Parameter!$D$323</f>
        <v>6.3111080735927749E-2</v>
      </c>
      <c r="P128" s="92">
        <f>$D128^Parameter!$D$327</f>
        <v>5.6915584705413032E-2</v>
      </c>
      <c r="Q128" s="92">
        <f>$E128^Parameter!$D$320</f>
        <v>7.2142057914799749E-3</v>
      </c>
      <c r="R128" s="12">
        <f>$D128^EXP(Parameter!$D$96+Parameter!$D$103*(($B128/30.2*21)^(1)))</f>
        <v>2.716273178084016E-5</v>
      </c>
      <c r="S128" s="12">
        <f>$E128^EXP(Parameter!$D$81+Parameter!$D$88*($B128/30.2*21)^(-2))</f>
        <v>1.4342432075382355E-2</v>
      </c>
      <c r="T128" s="12">
        <f>$D128^EXP(Parameter!$D$97+Parameter!$D$104*(($B128*21/30.2)^(1)))</f>
        <v>1.0383516455651361E-2</v>
      </c>
      <c r="U128" s="12">
        <f>$E128^EXP(Parameter!$D$82+Parameter!$D$89*($B128/30.2*21)^(-2))</f>
        <v>2.0749836405441452E-2</v>
      </c>
      <c r="V128" s="12">
        <f>$D128^EXP(Parameter!$D$99+Parameter!$D$106*(($B128*21/30.2)^(1)))</f>
        <v>2.7569121415661588E-3</v>
      </c>
      <c r="W128" s="12">
        <f>$E128^EXP(Parameter!$D$84+Parameter!$D$91*($B128/30.2*21)^(-2))</f>
        <v>6.8224963688066409E-2</v>
      </c>
      <c r="X128" s="12">
        <f>$D128^EXP(Parameter!$D$100+Parameter!$D$107*(($B128*21/30.2)^(1)))</f>
        <v>7.9692634981828533E-8</v>
      </c>
      <c r="Y128" s="12">
        <f>$E128^EXP(Parameter!$D$85+Parameter!$D$92*($B128/30.2*21)^(-2))</f>
        <v>4.8600028247225077E-2</v>
      </c>
      <c r="Z128" s="12">
        <f>$D128^EXP(Parameter!$D$101+Parameter!$D$108*(($B128*21/30.2)^(1)))</f>
        <v>1.2234606124341145E-9</v>
      </c>
      <c r="AA128" s="12">
        <f>$E128^EXP(Parameter!$D$86+Parameter!$D$93*($B128/30.2*21)^(-2))</f>
        <v>6.3771537592447122E-2</v>
      </c>
      <c r="AB128" s="12">
        <f>$D128^EXP(Parameter!$D$98+Parameter!$D$105*(($B128*21/30.2)^(1)))</f>
        <v>1.0565513510051889E-3</v>
      </c>
      <c r="AC128" s="12">
        <f>$E128^EXP(Parameter!$D$83+Parameter!$D$90*($B128/30.2*21)^(-2))</f>
        <v>7.9227696891009721E-3</v>
      </c>
      <c r="AD128" s="87">
        <f>$D128^EXP(Parameter!$D$133+Parameter!$D$140*(($B128*21/30.2)^(-0.5))+Parameter!$D$147*((LN($B128*21/30.2))))</f>
        <v>2.9842199855570295E-5</v>
      </c>
      <c r="AE128" s="12">
        <f>$E128^EXP(Parameter!$D$111+Parameter!$D$118*(($B128*21/30.2)^(-1))+Parameter!$D$125*(($B128*21/30.2)^(-0.5)))</f>
        <v>9.0633307878479188E-2</v>
      </c>
      <c r="AF128" s="12">
        <f>$D128^EXP(Parameter!$D$134+Parameter!$D$141*(($B128*21/30.2)^(-0.5))+Parameter!$D$148*((LN($B128*21/30.2))))</f>
        <v>7.0601568857511388E-3</v>
      </c>
      <c r="AG128" s="12">
        <f>$E128^EXP(Parameter!$D$112+Parameter!$D$119*(($B128*21/30.2)^(-1))+Parameter!$D$126*(($B128*21/30.2)^(-0.5)))</f>
        <v>2.3042505534675215E-2</v>
      </c>
      <c r="AH128" s="12">
        <f>$D128^EXP(Parameter!$D$136+Parameter!$D$143*(($B128*21/30.2)^(-0.5))+Parameter!$D$150*((LN($B128*21/30.2))))</f>
        <v>1.3347369647228862E-4</v>
      </c>
      <c r="AI128" s="12">
        <f>$E128^EXP(Parameter!$D$114+Parameter!$D$121*(($B128*21/30.2)^(-1))+Parameter!$D$128*(($B128*21/30.2)^(-0.5)))</f>
        <v>1.2883741772079817E-3</v>
      </c>
      <c r="AJ128" s="12">
        <f>$D128^EXP(Parameter!$D$137+Parameter!$D$144*(($B128*21/30.2)^(-0.5))+Parameter!$D$151*((LN($B128*21/30.2))))</f>
        <v>2.2258098286665325E-5</v>
      </c>
      <c r="AK128" s="12">
        <f>$E128^EXP(Parameter!$D$115+Parameter!$D$122*(($B128*21/30.2)^(-1))+Parameter!$D$129*(($B128*21/30.2)^(-0.5)))</f>
        <v>1.9080541133261429E-2</v>
      </c>
      <c r="AL128" s="12">
        <f>$D128^EXP(Parameter!$D$138+Parameter!$D$145*(($B128*21/30.2)^(-0.5))+Parameter!$D$152*((LN($B128*21/30.2))))</f>
        <v>1.4335370971470553E-15</v>
      </c>
      <c r="AM128" s="12">
        <f>$E128^EXP(Parameter!$D$116+Parameter!$D$123*(($B128*21/30.2)^(-1))+Parameter!$D$130*(($B128*21/30.2)^(-0.5)))</f>
        <v>2.2693810219293859E-4</v>
      </c>
      <c r="AN128" s="12">
        <f>$D128^EXP(Parameter!$D$135+Parameter!$D$142*(($B128*21/30.2)^(-0.5))+Parameter!$D$149*((LN($B128*21/30.2))))</f>
        <v>1.2188657460514773E-3</v>
      </c>
      <c r="AO128" s="12">
        <f>$E128^EXP(Parameter!$D$113+Parameter!$D$120*(($B128*21/30.2)^(-1))+Parameter!$D$127*(($B128*21/30.2)^(-0.5)))</f>
        <v>3.314430595520105E-8</v>
      </c>
      <c r="AP128" s="87">
        <f>$D128^EXP(Parameter!$D$304+Parameter!$D$310*((LN($B128*21/30.2))))</f>
        <v>6.0520297052902898E-2</v>
      </c>
      <c r="AQ128" s="88">
        <f>$E128^EXP(Parameter!$D$290+Parameter!$D$296*((LN($B128*21/30.2))))</f>
        <v>2.3281465951959533E-2</v>
      </c>
      <c r="AR128" s="12">
        <f>$D128^EXP(Parameter!$D$305+Parameter!$D$311*((LN($B128*21/30.2))))</f>
        <v>6.8003964310900653E-2</v>
      </c>
      <c r="AS128" s="88">
        <f>$E128^EXP(Parameter!$D$291+Parameter!$D$297*((LN($B128*21/30.2))))</f>
        <v>2.4127310582072799E-2</v>
      </c>
      <c r="AT128" s="12">
        <f>$D128^EXP(Parameter!$D$305+Parameter!$D$307-Parameter!$D$306+(Parameter!$D$311+Parameter!$D$313-Parameter!$D$312)*((LN($B128*21/30.2))))</f>
        <v>6.5113726183000042E-2</v>
      </c>
      <c r="AU128" s="88">
        <f>$E128^EXP(Parameter!$D$291+Parameter!$D$293-Parameter!$D$292+(Parameter!$D$297+Parameter!$D$299-Parameter!$D$298)*((LN($B128*21/30.2))))</f>
        <v>4.2979906618944408E-2</v>
      </c>
      <c r="AV128" s="12">
        <f>$D128^EXP(Parameter!$D$308+Parameter!$D$314*((LN($B128*21/30.2))))</f>
        <v>9.6203616705415523E-2</v>
      </c>
      <c r="AW128" s="88">
        <f>$E128^EXP(Parameter!$D$294+Parameter!$D$300*((LN($B128*21/30.2))))</f>
        <v>3.5244464559468447E-2</v>
      </c>
      <c r="AX128" s="12">
        <f>$D128^EXP(Parameter!$D$305+Parameter!$D$309-Parameter!$D$306+(Parameter!$D$311+Parameter!$D$315-Parameter!$D$312)*((LN($B128*21/30.2))))</f>
        <v>4.270746478991528E-2</v>
      </c>
      <c r="AY128" s="88">
        <f>$E128^EXP(Parameter!$D$291+Parameter!$D$295-Parameter!$D$292+(Parameter!$D$297+Parameter!$D$301-Parameter!$D$298)*((LN($B128*21/30.2))))</f>
        <v>4.1081486424117495E-3</v>
      </c>
      <c r="AZ128" s="12">
        <f>$D128^EXP(Parameter!D$305-Parameter!D$306+(Parameter!D$311-Parameter!D$312)*((LN($B128*21/30.2))))</f>
        <v>3.0035225231441844E-2</v>
      </c>
      <c r="BA128" s="88">
        <f>$E128^EXP(Parameter!$D$291-Parameter!$D$292+(Parameter!$D$297-Parameter!$D$298)*((LN($B128*21/30.2))))</f>
        <v>1.9121004915745619E-4</v>
      </c>
      <c r="BB128" s="89">
        <f>$D128^EXP(Parameter!$D$231+Parameter!$D$238)</f>
        <v>0.10158661087626022</v>
      </c>
      <c r="BC128" s="90">
        <f>$E128^EXP(Parameter!$D$216+Parameter!$D$223)</f>
        <v>1.2442839221651635E-2</v>
      </c>
      <c r="BD128" s="91">
        <f>$D128^EXP(Parameter!$D$232+Parameter!$D$239)</f>
        <v>8.210926387485204E-2</v>
      </c>
      <c r="BE128" s="90">
        <f>$E128^EXP(Parameter!$D$217+Parameter!$D$224)</f>
        <v>1.6533996768398583E-2</v>
      </c>
      <c r="BF128" s="91">
        <f>$D128^EXP(Parameter!$D$234+Parameter!$D$241)</f>
        <v>9.4752382584419315E-2</v>
      </c>
      <c r="BG128" s="91">
        <f>$E128^EXP(Parameter!$D$219+Parameter!$D$226)</f>
        <v>5.4253517805442283E-2</v>
      </c>
      <c r="BH128" s="91">
        <f>$D128^EXP(Parameter!$D$235+Parameter!$D$242)</f>
        <v>0.16310783771105811</v>
      </c>
      <c r="BI128" s="91">
        <f>$E128^EXP(Parameter!$D$220+Parameter!$D$227)</f>
        <v>3.8159913646985982E-2</v>
      </c>
      <c r="BJ128" s="91">
        <f>$D128^EXP(Parameter!$D$236+Parameter!$D$243)</f>
        <v>7.8065909803845146E-2</v>
      </c>
      <c r="BK128" s="91">
        <f>$E128^EXP(Parameter!$D$221+Parameter!$D$228)</f>
        <v>5.2223750768485344E-2</v>
      </c>
      <c r="BL128" s="91">
        <f>$D128^EXP(Parameter!$D$233+Parameter!$D$240)</f>
        <v>4.5221142807957679E-2</v>
      </c>
      <c r="BM128" s="91">
        <f>$E128^EXP(Parameter!$D$218+Parameter!$D$225)</f>
        <v>6.6003243592402559E-3</v>
      </c>
      <c r="BN128" s="90">
        <f>$D128^EXP(Parameter!$D$268+Parameter!$D$275)</f>
        <v>0.12785692139321617</v>
      </c>
      <c r="BO128" s="91">
        <f>$E128^EXP(Parameter!$D$246+Parameter!$D$253)</f>
        <v>5.4056551300267269E-3</v>
      </c>
      <c r="BP128" s="91">
        <f>$D128^EXP(Parameter!$D$269+Parameter!$D$276)</f>
        <v>9.2755117050149896E-2</v>
      </c>
      <c r="BQ128" s="91">
        <f>$E128^EXP(Parameter!$D$247+Parameter!$D$254)</f>
        <v>1.1085055246441789E-2</v>
      </c>
      <c r="BR128" s="91">
        <f>$D128^EXP(Parameter!$D$271+Parameter!$D$278)</f>
        <v>0.17696216248449131</v>
      </c>
      <c r="BS128" s="91">
        <f>$E128^EXP(Parameter!$D$249+Parameter!$D$256)</f>
        <v>6.3935631236983578E-2</v>
      </c>
      <c r="BT128" s="91">
        <f>$D128^EXP(Parameter!$D$272+Parameter!$D$279)</f>
        <v>0.27047579313452041</v>
      </c>
      <c r="BU128" s="91">
        <f>$E128^EXP(Parameter!$D$250+Parameter!$D$257)</f>
        <v>2.5349071734906026E-2</v>
      </c>
      <c r="BV128" s="91">
        <f>$D128^EXP(Parameter!$D$273+Parameter!$D$280)</f>
        <v>0.22658383590722359</v>
      </c>
      <c r="BW128" s="91">
        <f>$E128^EXP(Parameter!$D$251+Parameter!$D$258)</f>
        <v>6.7695664440219822E-2</v>
      </c>
      <c r="BX128" s="91">
        <f>$D128^EXP(Parameter!$D$270+Parameter!$D$277)</f>
        <v>8.3346295936904249E-2</v>
      </c>
      <c r="BY128" s="91">
        <f>$E128^EXP(Parameter!$D$248+Parameter!$D$255)</f>
        <v>1.2997964823200312E-2</v>
      </c>
      <c r="BZ128" s="90">
        <f>$D128^EXP(Parameter!$D$208)</f>
        <v>9.6097527506914651E-2</v>
      </c>
      <c r="CA128" s="90">
        <f>$E128^EXP(Parameter!$D$200)</f>
        <v>9.5309844904761225E-3</v>
      </c>
      <c r="CB128" s="90">
        <f>$D128^EXP(Parameter!$D$209)</f>
        <v>8.2932721379238142E-2</v>
      </c>
      <c r="CC128" s="90">
        <f>$E128^EXP(Parameter!$D$201)</f>
        <v>1.4347001607179702E-2</v>
      </c>
      <c r="CD128" s="90">
        <f>$D128^EXP(Parameter!$D$211)</f>
        <v>8.8619585798022718E-2</v>
      </c>
      <c r="CE128" s="90">
        <f>$E128^EXP(Parameter!$D$203)</f>
        <v>4.4471530251246158E-2</v>
      </c>
      <c r="CF128" s="90">
        <f>$D128^EXP(Parameter!$D$212)</f>
        <v>0.16281218747685652</v>
      </c>
      <c r="CG128" s="90">
        <f>$E128^EXP(Parameter!$D$204)</f>
        <v>3.3969147770974858E-2</v>
      </c>
      <c r="CH128" s="91">
        <f>$D128^EXP(Parameter!$D$213)</f>
        <v>7.550390788031501E-2</v>
      </c>
      <c r="CI128" s="90">
        <f>$E128^EXP(Parameter!$D$205)</f>
        <v>5.2532704697026276E-2</v>
      </c>
      <c r="CJ128" s="91">
        <f>$D128^EXP(Parameter!$D$210)</f>
        <v>4.8372773144559789E-2</v>
      </c>
      <c r="CK128" s="90">
        <f>$E128^EXP(Parameter!$D$202)</f>
        <v>8.1142248315670944E-3</v>
      </c>
      <c r="CL128" s="12">
        <f>$D128^EXP(Parameter!$D$170+Parameter!$D$177*(LN($B128/30.2*21)))</f>
        <v>6.222708489088484E-2</v>
      </c>
      <c r="CM128" s="12">
        <f>$D128^EXP(Parameter!$D$155+Parameter!$D$162*(LN($B128/30.2*21)))</f>
        <v>0.35790961807481636</v>
      </c>
      <c r="CN128" s="12">
        <f>$D128^EXP(Parameter!$D$171+Parameter!$D$178*(LN($B128/30.2*21)))</f>
        <v>6.4225928757506517E-2</v>
      </c>
      <c r="CO128" s="12">
        <f>$D128^EXP(Parameter!$D$156+Parameter!$D$163*(LN($B128/30.2*21)))</f>
        <v>0.31489678747091088</v>
      </c>
      <c r="CP128" s="12">
        <f>$D128^EXP(Parameter!$D$173+Parameter!$D$180*(LN($B128/30.2*21)))</f>
        <v>5.8774985015236501E-2</v>
      </c>
      <c r="CQ128" s="12">
        <f>$D128^EXP(Parameter!$D$158+Parameter!$D$165*(LN($B128/30.2*21)))</f>
        <v>0.33683264133268803</v>
      </c>
      <c r="CR128" s="12">
        <f>$D128^EXP(Parameter!$D$174+Parameter!$D$181*(LN($B128/30.2*21)))</f>
        <v>6.6070880185004455E-2</v>
      </c>
      <c r="CS128" s="12">
        <f>$D128^EXP(Parameter!$D$159+Parameter!$D$166*(LN($B128/30.2*21)))</f>
        <v>0.37282039481153684</v>
      </c>
      <c r="CT128" s="12">
        <f>$D128^EXP(Parameter!$D$175+Parameter!$D$182*(LN($B128/30.2*21)))</f>
        <v>1.9904289606879934E-2</v>
      </c>
      <c r="CU128" s="12">
        <f>$D128^EXP(Parameter!$D$160+Parameter!$D$167*(LN($B128/30.2*21)))</f>
        <v>0.14901703292530577</v>
      </c>
      <c r="CV128" s="12">
        <f>$D128^EXP(Parameter!$D$172+Parameter!$D$179*(LN($B128/30.2*21)))</f>
        <v>2.1406900767989057E-2</v>
      </c>
      <c r="CW128" s="41">
        <f>$D128^EXP(Parameter!$D$157+Parameter!$D$164*(LN($B128/30.2*21)))</f>
        <v>9.7203126384512329E-3</v>
      </c>
      <c r="CX128" s="12">
        <f t="shared" si="9"/>
        <v>2.716273178084016E-5</v>
      </c>
      <c r="CY128" s="85">
        <v>1.9903484463532899E-2</v>
      </c>
      <c r="CZ128" s="12">
        <f t="shared" si="10"/>
        <v>1.0383516455651361E-2</v>
      </c>
      <c r="DA128" s="85">
        <v>3.17130169543045E-2</v>
      </c>
      <c r="DB128" s="12">
        <f t="shared" si="11"/>
        <v>2.7569121415661588E-3</v>
      </c>
      <c r="DC128" s="41">
        <v>4.12898032530069E-3</v>
      </c>
      <c r="DD128" s="12">
        <f t="shared" si="12"/>
        <v>7.9692634981828533E-8</v>
      </c>
      <c r="DE128" s="85">
        <v>1.0831037067351701E-2</v>
      </c>
      <c r="DF128" s="12">
        <f t="shared" si="13"/>
        <v>1.2234606124341145E-9</v>
      </c>
      <c r="DG128" s="41">
        <v>9.9997527711387694E-4</v>
      </c>
      <c r="DH128" s="12">
        <f t="shared" si="14"/>
        <v>1.0565513510051889E-3</v>
      </c>
      <c r="DI128" s="41">
        <v>9.9997524650576801E-4</v>
      </c>
      <c r="DJ128" s="46">
        <v>123</v>
      </c>
      <c r="DK128" s="44">
        <v>5.9330518907019204E-4</v>
      </c>
      <c r="DL128" s="44">
        <v>1.5643279345496401E-3</v>
      </c>
      <c r="DM128" s="44">
        <v>3.1588471270713701E-3</v>
      </c>
      <c r="DN128" s="44">
        <v>2.3906708658748602E-3</v>
      </c>
      <c r="DO128" s="44">
        <v>8.2348177247850707E-3</v>
      </c>
      <c r="DP128" s="44">
        <v>6.6473230325457804E-3</v>
      </c>
      <c r="DQ128" s="44">
        <v>9.1160789883260006E-3</v>
      </c>
      <c r="DR128" s="45">
        <v>5.1022758485595898E-2</v>
      </c>
      <c r="DS128" s="45">
        <v>7.8782363453927903E-2</v>
      </c>
      <c r="DT128" s="45">
        <v>7.1466220408289802E-2</v>
      </c>
      <c r="DU128" s="45">
        <v>5.3245126483283597E-2</v>
      </c>
      <c r="DV128" s="45">
        <v>7.5599132928637597E-2</v>
      </c>
      <c r="DW128" s="45">
        <v>0.11708849082813</v>
      </c>
      <c r="DX128" s="45">
        <v>6.19968118583328E-2</v>
      </c>
    </row>
    <row r="129" spans="1:128">
      <c r="A129" s="43">
        <f t="shared" si="8"/>
        <v>8.4739726027397264</v>
      </c>
      <c r="B129" s="18">
        <v>125</v>
      </c>
      <c r="C129" s="12">
        <v>2728</v>
      </c>
      <c r="D129" s="12">
        <v>4.8576504506506302E-2</v>
      </c>
      <c r="E129" s="12">
        <v>9.7131233884487403E-4</v>
      </c>
      <c r="F129" s="92">
        <f>$D129^Parameter!$D$325</f>
        <v>9.4495794998149099E-2</v>
      </c>
      <c r="G129" s="92">
        <f>$E129^Parameter!$D$318</f>
        <v>6.7748301582313125E-3</v>
      </c>
      <c r="H129" s="92">
        <f>$D129^Parameter!$D$326</f>
        <v>8.8948987380897918E-2</v>
      </c>
      <c r="I129" s="92">
        <f>$E129^Parameter!$D$319</f>
        <v>1.1800752439430094E-2</v>
      </c>
      <c r="J129" s="92">
        <f>$D129^Parameter!$D$328</f>
        <v>9.9783058234702252E-2</v>
      </c>
      <c r="K129" s="92">
        <f>$E129^Parameter!$D$321</f>
        <v>4.6280708116473293E-2</v>
      </c>
      <c r="L129" s="92">
        <f>$D129^Parameter!$D$329</f>
        <v>0.18382251590655752</v>
      </c>
      <c r="M129" s="92">
        <f>$E129^Parameter!$D$322</f>
        <v>3.3404568318161736E-2</v>
      </c>
      <c r="N129" s="92">
        <f>$D129^Parameter!$D$330</f>
        <v>8.6298902159305718E-2</v>
      </c>
      <c r="O129" s="92">
        <f>$E129^Parameter!$D$323</f>
        <v>6.2365378477068231E-2</v>
      </c>
      <c r="P129" s="92">
        <f>$D129^Parameter!$D$327</f>
        <v>5.6166556662138531E-2</v>
      </c>
      <c r="Q129" s="92">
        <f>$E129^Parameter!$D$320</f>
        <v>7.0627569096672945E-3</v>
      </c>
      <c r="R129" s="12">
        <f>$D129^EXP(Parameter!$D$96+Parameter!$D$103*(($B129/30.2*21)^(1)))</f>
        <v>2.2316638047069875E-5</v>
      </c>
      <c r="S129" s="12">
        <f>$E129^EXP(Parameter!$D$81+Parameter!$D$88*($B129/30.2*21)^(-2))</f>
        <v>1.4082982491621081E-2</v>
      </c>
      <c r="T129" s="12">
        <f>$D129^EXP(Parameter!$D$97+Parameter!$D$104*(($B129*21/30.2)^(1)))</f>
        <v>9.9096672071451002E-3</v>
      </c>
      <c r="U129" s="12">
        <f>$E129^EXP(Parameter!$D$82+Parameter!$D$89*($B129/30.2*21)^(-2))</f>
        <v>2.040682926193629E-2</v>
      </c>
      <c r="V129" s="12">
        <f>$D129^EXP(Parameter!$D$99+Parameter!$D$106*(($B129*21/30.2)^(1)))</f>
        <v>2.5529707874229726E-3</v>
      </c>
      <c r="W129" s="12">
        <f>$E129^EXP(Parameter!$D$84+Parameter!$D$91*($B129/30.2*21)^(-2))</f>
        <v>6.7441739191825237E-2</v>
      </c>
      <c r="X129" s="12">
        <f>$D129^EXP(Parameter!$D$100+Parameter!$D$107*(($B129*21/30.2)^(1)))</f>
        <v>5.2273078200840928E-8</v>
      </c>
      <c r="Y129" s="12">
        <f>$E129^EXP(Parameter!$D$85+Parameter!$D$92*($B129/30.2*21)^(-2))</f>
        <v>4.7971988746077998E-2</v>
      </c>
      <c r="Z129" s="12">
        <f>$D129^EXP(Parameter!$D$101+Parameter!$D$108*(($B129*21/30.2)^(1)))</f>
        <v>7.4192437631510251E-10</v>
      </c>
      <c r="AA129" s="12">
        <f>$E129^EXP(Parameter!$D$86+Parameter!$D$93*($B129/30.2*21)^(-2))</f>
        <v>6.302067107567802E-2</v>
      </c>
      <c r="AB129" s="12">
        <f>$D129^EXP(Parameter!$D$98+Parameter!$D$105*(($B129*21/30.2)^(1)))</f>
        <v>9.7090704696762848E-4</v>
      </c>
      <c r="AC129" s="12">
        <f>$E129^EXP(Parameter!$D$83+Parameter!$D$90*($B129/30.2*21)^(-2))</f>
        <v>7.7595413090374085E-3</v>
      </c>
      <c r="AD129" s="87">
        <f>$D129^EXP(Parameter!$D$133+Parameter!$D$140*(($B129*21/30.2)^(-0.5))+Parameter!$D$147*((LN($B129*21/30.2))))</f>
        <v>2.6079914386562197E-5</v>
      </c>
      <c r="AE129" s="12">
        <f>$E129^EXP(Parameter!$D$111+Parameter!$D$118*(($B129*21/30.2)^(-1))+Parameter!$D$125*(($B129*21/30.2)^(-0.5)))</f>
        <v>9.000001028099007E-2</v>
      </c>
      <c r="AF129" s="12">
        <f>$D129^EXP(Parameter!$D$134+Parameter!$D$141*(($B129*21/30.2)^(-0.5))+Parameter!$D$148*((LN($B129*21/30.2))))</f>
        <v>6.7823298926028503E-3</v>
      </c>
      <c r="AG129" s="12">
        <f>$E129^EXP(Parameter!$D$112+Parameter!$D$119*(($B129*21/30.2)^(-1))+Parameter!$D$126*(($B129*21/30.2)^(-0.5)))</f>
        <v>2.2682481548848079E-2</v>
      </c>
      <c r="AH129" s="12">
        <f>$D129^EXP(Parameter!$D$136+Parameter!$D$143*(($B129*21/30.2)^(-0.5))+Parameter!$D$150*((LN($B129*21/30.2))))</f>
        <v>1.1985430002091189E-4</v>
      </c>
      <c r="AI129" s="12">
        <f>$E129^EXP(Parameter!$D$114+Parameter!$D$121*(($B129*21/30.2)^(-1))+Parameter!$D$128*(($B129*21/30.2)^(-0.5)))</f>
        <v>1.2353693331039631E-3</v>
      </c>
      <c r="AJ129" s="12">
        <f>$D129^EXP(Parameter!$D$137+Parameter!$D$144*(($B129*21/30.2)^(-0.5))+Parameter!$D$151*((LN($B129*21/30.2))))</f>
        <v>1.907759551097611E-5</v>
      </c>
      <c r="AK129" s="12">
        <f>$E129^EXP(Parameter!$D$115+Parameter!$D$122*(($B129*21/30.2)^(-1))+Parameter!$D$129*(($B129*21/30.2)^(-0.5)))</f>
        <v>1.8724448504501591E-2</v>
      </c>
      <c r="AL129" s="12">
        <f>$D129^EXP(Parameter!$D$138+Parameter!$D$145*(($B129*21/30.2)^(-0.5))+Parameter!$D$152*((LN($B129*21/30.2))))</f>
        <v>7.6471155761033716E-16</v>
      </c>
      <c r="AM129" s="12">
        <f>$E129^EXP(Parameter!$D$116+Parameter!$D$123*(($B129*21/30.2)^(-1))+Parameter!$D$130*(($B129*21/30.2)^(-0.5)))</f>
        <v>2.150531897900305E-4</v>
      </c>
      <c r="AN129" s="12">
        <f>$D129^EXP(Parameter!$D$135+Parameter!$D$142*(($B129*21/30.2)^(-0.5))+Parameter!$D$149*((LN($B129*21/30.2))))</f>
        <v>1.1518195943292643E-3</v>
      </c>
      <c r="AO129" s="12">
        <f>$E129^EXP(Parameter!$D$113+Parameter!$D$120*(($B129*21/30.2)^(-1))+Parameter!$D$127*(($B129*21/30.2)^(-0.5)))</f>
        <v>2.944915906734609E-8</v>
      </c>
      <c r="AP129" s="87">
        <f>$D129^EXP(Parameter!$D$304+Parameter!$D$310*((LN($B129*21/30.2))))</f>
        <v>5.9569022885329503E-2</v>
      </c>
      <c r="AQ129" s="88">
        <f>$E129^EXP(Parameter!$D$290+Parameter!$D$296*((LN($B129*21/30.2))))</f>
        <v>2.3007312618751358E-2</v>
      </c>
      <c r="AR129" s="12">
        <f>$D129^EXP(Parameter!$D$305+Parameter!$D$311*((LN($B129*21/30.2))))</f>
        <v>6.7093481483991843E-2</v>
      </c>
      <c r="AS129" s="88">
        <f>$E129^EXP(Parameter!$D$291+Parameter!$D$297*((LN($B129*21/30.2))))</f>
        <v>2.3781779896114623E-2</v>
      </c>
      <c r="AT129" s="12">
        <f>$D129^EXP(Parameter!$D$305+Parameter!$D$307-Parameter!$D$306+(Parameter!$D$311+Parameter!$D$313-Parameter!$D$312)*((LN($B129*21/30.2))))</f>
        <v>6.4174832965770104E-2</v>
      </c>
      <c r="AU129" s="88">
        <f>$E129^EXP(Parameter!$D$291+Parameter!$D$293-Parameter!$D$292+(Parameter!$D$297+Parameter!$D$299-Parameter!$D$298)*((LN($B129*21/30.2))))</f>
        <v>4.2367291457450926E-2</v>
      </c>
      <c r="AV129" s="12">
        <f>$D129^EXP(Parameter!$D$308+Parameter!$D$314*((LN($B129*21/30.2))))</f>
        <v>9.4831899314438278E-2</v>
      </c>
      <c r="AW129" s="88">
        <f>$E129^EXP(Parameter!$D$294+Parameter!$D$300*((LN($B129*21/30.2))))</f>
        <v>3.4748850877470712E-2</v>
      </c>
      <c r="AX129" s="12">
        <f>$D129^EXP(Parameter!$D$305+Parameter!$D$309-Parameter!$D$306+(Parameter!$D$311+Parameter!$D$315-Parameter!$D$312)*((LN($B129*21/30.2))))</f>
        <v>4.1931481873638689E-2</v>
      </c>
      <c r="AY129" s="88">
        <f>$E129^EXP(Parameter!$D$291+Parameter!$D$295-Parameter!$D$292+(Parameter!$D$297+Parameter!$D$301-Parameter!$D$298)*((LN($B129*21/30.2))))</f>
        <v>3.9511470519662329E-3</v>
      </c>
      <c r="AZ129" s="12">
        <f>$D129^EXP(Parameter!D$305-Parameter!D$306+(Parameter!D$311-Parameter!D$312)*((LN($B129*21/30.2))))</f>
        <v>2.946108564942047E-2</v>
      </c>
      <c r="BA129" s="88">
        <f>$E129^EXP(Parameter!$D$291-Parameter!$D$292+(Parameter!$D$297-Parameter!$D$298)*((LN($B129*21/30.2))))</f>
        <v>1.8080382949584514E-4</v>
      </c>
      <c r="BB129" s="89">
        <f>$D129^EXP(Parameter!$D$231+Parameter!$D$238)</f>
        <v>0.10051850149239709</v>
      </c>
      <c r="BC129" s="90">
        <f>$E129^EXP(Parameter!$D$216+Parameter!$D$223)</f>
        <v>1.2210224795390334E-2</v>
      </c>
      <c r="BD129" s="91">
        <f>$D129^EXP(Parameter!$D$232+Parameter!$D$239)</f>
        <v>8.1166049570411611E-2</v>
      </c>
      <c r="BE129" s="90">
        <f>$E129^EXP(Parameter!$D$217+Parameter!$D$224)</f>
        <v>1.6244754319248187E-2</v>
      </c>
      <c r="BF129" s="91">
        <f>$D129^EXP(Parameter!$D$234+Parameter!$D$241)</f>
        <v>9.3725954663075095E-2</v>
      </c>
      <c r="BG129" s="91">
        <f>$E129^EXP(Parameter!$D$219+Parameter!$D$226)</f>
        <v>5.3577605073615045E-2</v>
      </c>
      <c r="BH129" s="91">
        <f>$D129^EXP(Parameter!$D$235+Parameter!$D$242)</f>
        <v>0.16174647999928593</v>
      </c>
      <c r="BI129" s="91">
        <f>$E129^EXP(Parameter!$D$220+Parameter!$D$227)</f>
        <v>3.7627496930683922E-2</v>
      </c>
      <c r="BJ129" s="91">
        <f>$D129^EXP(Parameter!$D$236+Parameter!$D$243)</f>
        <v>7.7151133405809161E-2</v>
      </c>
      <c r="BK129" s="91">
        <f>$E129^EXP(Parameter!$D$221+Parameter!$D$228)</f>
        <v>5.1564666316995182E-2</v>
      </c>
      <c r="BL129" s="91">
        <f>$D129^EXP(Parameter!$D$233+Parameter!$D$240)</f>
        <v>4.4578601003725501E-2</v>
      </c>
      <c r="BM129" s="91">
        <f>$E129^EXP(Parameter!$D$218+Parameter!$D$225)</f>
        <v>6.4592909879457533E-3</v>
      </c>
      <c r="BN129" s="90">
        <f>$D129^EXP(Parameter!$D$268+Parameter!$D$275)</f>
        <v>0.12664716271969001</v>
      </c>
      <c r="BO129" s="91">
        <f>$E129^EXP(Parameter!$D$246+Parameter!$D$253)</f>
        <v>5.2856066732403645E-3</v>
      </c>
      <c r="BP129" s="91">
        <f>$D129^EXP(Parameter!$D$269+Parameter!$D$276)</f>
        <v>9.1741290867407052E-2</v>
      </c>
      <c r="BQ129" s="91">
        <f>$E129^EXP(Parameter!$D$247+Parameter!$D$254)</f>
        <v>1.0872418129489738E-2</v>
      </c>
      <c r="BR129" s="91">
        <f>$D129^EXP(Parameter!$D$271+Parameter!$D$278)</f>
        <v>0.17555130869897226</v>
      </c>
      <c r="BS129" s="91">
        <f>$E129^EXP(Parameter!$D$249+Parameter!$D$256)</f>
        <v>6.318371460415903E-2</v>
      </c>
      <c r="BT129" s="91">
        <f>$D129^EXP(Parameter!$D$272+Parameter!$D$279)</f>
        <v>0.26884605229299702</v>
      </c>
      <c r="BU129" s="91">
        <f>$E129^EXP(Parameter!$D$250+Parameter!$D$257)</f>
        <v>2.4951448333337588E-2</v>
      </c>
      <c r="BV129" s="91">
        <f>$D129^EXP(Parameter!$D$273+Parameter!$D$280)</f>
        <v>0.2250343167706004</v>
      </c>
      <c r="BW129" s="91">
        <f>$E129^EXP(Parameter!$D$251+Parameter!$D$258)</f>
        <v>6.6915976735205038E-2</v>
      </c>
      <c r="BX129" s="91">
        <f>$D129^EXP(Parameter!$D$270+Parameter!$D$277)</f>
        <v>8.2394565987457494E-2</v>
      </c>
      <c r="BY129" s="91">
        <f>$E129^EXP(Parameter!$D$248+Parameter!$D$255)</f>
        <v>1.2757367818909073E-2</v>
      </c>
      <c r="BZ129" s="90">
        <f>$D129^EXP(Parameter!$D$208)</f>
        <v>9.5062721626973282E-2</v>
      </c>
      <c r="CA129" s="90">
        <f>$E129^EXP(Parameter!$D$200)</f>
        <v>9.3420853210341385E-3</v>
      </c>
      <c r="CB129" s="90">
        <f>$D129^EXP(Parameter!$D$209)</f>
        <v>8.1983829008516015E-2</v>
      </c>
      <c r="CC129" s="90">
        <f>$E129^EXP(Parameter!$D$201)</f>
        <v>1.4087416843812423E-2</v>
      </c>
      <c r="CD129" s="90">
        <f>$D129^EXP(Parameter!$D$211)</f>
        <v>8.7632485589801329E-2</v>
      </c>
      <c r="CE129" s="90">
        <f>$E129^EXP(Parameter!$D$203)</f>
        <v>4.3879937422434213E-2</v>
      </c>
      <c r="CF129" s="90">
        <f>$D129^EXP(Parameter!$D$212)</f>
        <v>0.16145194349563133</v>
      </c>
      <c r="CG129" s="90">
        <f>$E129^EXP(Parameter!$D$204)</f>
        <v>3.3478442368076955E-2</v>
      </c>
      <c r="CH129" s="91">
        <f>$D129^EXP(Parameter!$D$213)</f>
        <v>7.4607645106106416E-2</v>
      </c>
      <c r="CI129" s="90">
        <f>$E129^EXP(Parameter!$D$205)</f>
        <v>5.1871037389019145E-2</v>
      </c>
      <c r="CJ129" s="91">
        <f>$D129^EXP(Parameter!$D$210)</f>
        <v>4.7700301739361253E-2</v>
      </c>
      <c r="CK129" s="90">
        <f>$E129^EXP(Parameter!$D$202)</f>
        <v>7.9479006070659886E-3</v>
      </c>
      <c r="CL129" s="12">
        <f>$D129^EXP(Parameter!$D$170+Parameter!$D$177*(LN($B129/30.2*21)))</f>
        <v>6.1327544435845774E-2</v>
      </c>
      <c r="CM129" s="12">
        <f>$D129^EXP(Parameter!$D$155+Parameter!$D$162*(LN($B129/30.2*21)))</f>
        <v>0.35696409523368072</v>
      </c>
      <c r="CN129" s="12">
        <f>$D129^EXP(Parameter!$D$171+Parameter!$D$178*(LN($B129/30.2*21)))</f>
        <v>6.335852089458735E-2</v>
      </c>
      <c r="CO129" s="12">
        <f>$D129^EXP(Parameter!$D$156+Parameter!$D$163*(LN($B129/30.2*21)))</f>
        <v>0.31365173241219352</v>
      </c>
      <c r="CP129" s="12">
        <f>$D129^EXP(Parameter!$D$173+Parameter!$D$180*(LN($B129/30.2*21)))</f>
        <v>5.7918615864480529E-2</v>
      </c>
      <c r="CQ129" s="12">
        <f>$D129^EXP(Parameter!$D$158+Parameter!$D$165*(LN($B129/30.2*21)))</f>
        <v>0.33530168004745431</v>
      </c>
      <c r="CR129" s="12">
        <f>$D129^EXP(Parameter!$D$174+Parameter!$D$181*(LN($B129/30.2*21)))</f>
        <v>6.4976323875782838E-2</v>
      </c>
      <c r="CS129" s="12">
        <f>$D129^EXP(Parameter!$D$159+Parameter!$D$166*(LN($B129/30.2*21)))</f>
        <v>0.37152885542079789</v>
      </c>
      <c r="CT129" s="12">
        <f>$D129^EXP(Parameter!$D$175+Parameter!$D$182*(LN($B129/30.2*21)))</f>
        <v>1.9426992699316886E-2</v>
      </c>
      <c r="CU129" s="12">
        <f>$D129^EXP(Parameter!$D$160+Parameter!$D$167*(LN($B129/30.2*21)))</f>
        <v>0.14729662297604082</v>
      </c>
      <c r="CV129" s="12">
        <f>$D129^EXP(Parameter!$D$172+Parameter!$D$179*(LN($B129/30.2*21)))</f>
        <v>2.0959551274877822E-2</v>
      </c>
      <c r="CW129" s="41">
        <f>$D129^EXP(Parameter!$D$157+Parameter!$D$164*(LN($B129/30.2*21)))</f>
        <v>9.4126839825227054E-3</v>
      </c>
      <c r="CX129" s="12">
        <f t="shared" si="9"/>
        <v>2.2316638047069875E-5</v>
      </c>
      <c r="CY129" s="85">
        <v>1.9715164925130299E-2</v>
      </c>
      <c r="CZ129" s="12">
        <f t="shared" si="10"/>
        <v>9.9096672071451002E-3</v>
      </c>
      <c r="DA129" s="85">
        <v>3.1403745793621603E-2</v>
      </c>
      <c r="DB129" s="12">
        <f t="shared" si="11"/>
        <v>2.5529707874229726E-3</v>
      </c>
      <c r="DC129" s="41">
        <v>3.9304991439630598E-3</v>
      </c>
      <c r="DD129" s="12">
        <f t="shared" si="12"/>
        <v>5.2273078200840928E-8</v>
      </c>
      <c r="DE129" s="85">
        <v>1.05285855315393E-2</v>
      </c>
      <c r="DF129" s="12">
        <f t="shared" si="13"/>
        <v>7.4192437631510251E-10</v>
      </c>
      <c r="DG129" s="41">
        <v>9.7076599308590198E-4</v>
      </c>
      <c r="DH129" s="12">
        <f t="shared" si="14"/>
        <v>9.7090704696762848E-4</v>
      </c>
      <c r="DI129" s="41">
        <v>9.7076597689133904E-4</v>
      </c>
      <c r="DJ129" s="46">
        <v>124</v>
      </c>
      <c r="DK129" s="44">
        <v>5.7316848893773599E-4</v>
      </c>
      <c r="DL129" s="44">
        <v>1.5156382659063899E-3</v>
      </c>
      <c r="DM129" s="44">
        <v>3.0673254313710002E-3</v>
      </c>
      <c r="DN129" s="44">
        <v>2.31933627398107E-3</v>
      </c>
      <c r="DO129" s="44">
        <v>8.0219217068208098E-3</v>
      </c>
      <c r="DP129" s="44">
        <v>6.4706931544766802E-3</v>
      </c>
      <c r="DQ129" s="44">
        <v>8.8835515051620701E-3</v>
      </c>
      <c r="DR129" s="45">
        <v>5.0331862804981697E-2</v>
      </c>
      <c r="DS129" s="45">
        <v>7.7811163865843205E-2</v>
      </c>
      <c r="DT129" s="45">
        <v>7.0565142537480405E-2</v>
      </c>
      <c r="DU129" s="45">
        <v>5.2530256284856101E-2</v>
      </c>
      <c r="DV129" s="45">
        <v>7.4658142102891498E-2</v>
      </c>
      <c r="DW129" s="45">
        <v>0.11578572043205</v>
      </c>
      <c r="DX129" s="45">
        <v>6.1190309533330399E-2</v>
      </c>
    </row>
    <row r="130" spans="1:128">
      <c r="A130" s="43">
        <f t="shared" si="8"/>
        <v>8.5342465753424648</v>
      </c>
      <c r="B130" s="18">
        <v>126</v>
      </c>
      <c r="C130" s="12">
        <v>2750</v>
      </c>
      <c r="D130" s="12">
        <v>4.7908703441422403E-2</v>
      </c>
      <c r="E130" s="12">
        <v>9.4303088376475298E-4</v>
      </c>
      <c r="F130" s="92">
        <f>$D130^Parameter!$D$325</f>
        <v>9.3480977662167383E-2</v>
      </c>
      <c r="G130" s="92">
        <f>$E130^Parameter!$D$318</f>
        <v>6.6322159607873432E-3</v>
      </c>
      <c r="H130" s="92">
        <f>$D130^Parameter!$D$326</f>
        <v>8.796938060996029E-2</v>
      </c>
      <c r="I130" s="92">
        <f>$E130^Parameter!$D$319</f>
        <v>1.157968075111581E-2</v>
      </c>
      <c r="J130" s="92">
        <f>$D130^Parameter!$D$328</f>
        <v>9.8736058470412016E-2</v>
      </c>
      <c r="K130" s="92">
        <f>$E130^Parameter!$D$321</f>
        <v>4.5678830968611008E-2</v>
      </c>
      <c r="L130" s="92">
        <f>$D130^Parameter!$D$329</f>
        <v>0.18240304072013494</v>
      </c>
      <c r="M130" s="92">
        <f>$E130^Parameter!$D$322</f>
        <v>3.2924387072107014E-2</v>
      </c>
      <c r="N130" s="92">
        <f>$D130^Parameter!$D$330</f>
        <v>8.5336667337365613E-2</v>
      </c>
      <c r="O130" s="92">
        <f>$E130^Parameter!$D$323</f>
        <v>6.1632582590202906E-2</v>
      </c>
      <c r="P130" s="92">
        <f>$D130^Parameter!$D$327</f>
        <v>5.5431231284593284E-2</v>
      </c>
      <c r="Q130" s="92">
        <f>$E130^Parameter!$D$320</f>
        <v>6.9153076191376924E-3</v>
      </c>
      <c r="R130" s="12">
        <f>$D130^EXP(Parameter!$D$96+Parameter!$D$103*(($B130/30.2*21)^(1)))</f>
        <v>1.8276912158316527E-5</v>
      </c>
      <c r="S130" s="12">
        <f>$E130^EXP(Parameter!$D$81+Parameter!$D$88*($B130/30.2*21)^(-2))</f>
        <v>1.3829636929068023E-2</v>
      </c>
      <c r="T130" s="12">
        <f>$D130^EXP(Parameter!$D$97+Parameter!$D$104*(($B130*21/30.2)^(1)))</f>
        <v>9.4549152627215367E-3</v>
      </c>
      <c r="U130" s="12">
        <f>$E130^EXP(Parameter!$D$82+Parameter!$D$89*($B130/30.2*21)^(-2))</f>
        <v>2.0071362019126834E-2</v>
      </c>
      <c r="V130" s="12">
        <f>$D130^EXP(Parameter!$D$99+Parameter!$D$106*(($B130*21/30.2)^(1)))</f>
        <v>2.3623928508724919E-3</v>
      </c>
      <c r="W130" s="12">
        <f>$E130^EXP(Parameter!$D$84+Parameter!$D$91*($B130/30.2*21)^(-2))</f>
        <v>6.6671806888187551E-2</v>
      </c>
      <c r="X130" s="12">
        <f>$D130^EXP(Parameter!$D$100+Parameter!$D$107*(($B130*21/30.2)^(1)))</f>
        <v>3.3943003948933525E-8</v>
      </c>
      <c r="Y130" s="12">
        <f>$E130^EXP(Parameter!$D$85+Parameter!$D$92*($B130/30.2*21)^(-2))</f>
        <v>4.7355507048408851E-2</v>
      </c>
      <c r="Z130" s="12">
        <f>$D130^EXP(Parameter!$D$101+Parameter!$D$108*(($B130*21/30.2)^(1)))</f>
        <v>4.4489422653926851E-10</v>
      </c>
      <c r="AA130" s="12">
        <f>$E130^EXP(Parameter!$D$86+Parameter!$D$93*($B130/30.2*21)^(-2))</f>
        <v>6.2282771247434129E-2</v>
      </c>
      <c r="AB130" s="12">
        <f>$D130^EXP(Parameter!$D$98+Parameter!$D$105*(($B130*21/30.2)^(1)))</f>
        <v>8.9155781740164807E-4</v>
      </c>
      <c r="AC130" s="12">
        <f>$E130^EXP(Parameter!$D$83+Parameter!$D$90*($B130/30.2*21)^(-2))</f>
        <v>7.6005606564090306E-3</v>
      </c>
      <c r="AD130" s="87">
        <f>$D130^EXP(Parameter!$D$133+Parameter!$D$140*(($B130*21/30.2)^(-0.5))+Parameter!$D$147*((LN($B130*21/30.2))))</f>
        <v>2.2776669029224094E-5</v>
      </c>
      <c r="AE130" s="12">
        <f>$E130^EXP(Parameter!$D$111+Parameter!$D$118*(($B130*21/30.2)^(-1))+Parameter!$D$125*(($B130*21/30.2)^(-0.5)))</f>
        <v>8.9375068009724196E-2</v>
      </c>
      <c r="AF130" s="12">
        <f>$D130^EXP(Parameter!$D$134+Parameter!$D$141*(($B130*21/30.2)^(-0.5))+Parameter!$D$148*((LN($B130*21/30.2))))</f>
        <v>6.5155725143859235E-3</v>
      </c>
      <c r="AG130" s="12">
        <f>$E130^EXP(Parameter!$D$112+Parameter!$D$119*(($B130*21/30.2)^(-1))+Parameter!$D$126*(($B130*21/30.2)^(-0.5)))</f>
        <v>2.2330070977631226E-2</v>
      </c>
      <c r="AH130" s="12">
        <f>$D130^EXP(Parameter!$D$136+Parameter!$D$143*(($B130*21/30.2)^(-0.5))+Parameter!$D$150*((LN($B130*21/30.2))))</f>
        <v>1.0757787250052517E-4</v>
      </c>
      <c r="AI130" s="12">
        <f>$E130^EXP(Parameter!$D$114+Parameter!$D$121*(($B130*21/30.2)^(-1))+Parameter!$D$128*(($B130*21/30.2)^(-0.5)))</f>
        <v>1.1847430821915483E-3</v>
      </c>
      <c r="AJ130" s="12">
        <f>$D130^EXP(Parameter!$D$137+Parameter!$D$144*(($B130*21/30.2)^(-0.5))+Parameter!$D$151*((LN($B130*21/30.2))))</f>
        <v>1.6335295236806847E-5</v>
      </c>
      <c r="AK130" s="12">
        <f>$E130^EXP(Parameter!$D$115+Parameter!$D$122*(($B130*21/30.2)^(-1))+Parameter!$D$129*(($B130*21/30.2)^(-0.5)))</f>
        <v>1.8376813540902072E-2</v>
      </c>
      <c r="AL130" s="12">
        <f>$D130^EXP(Parameter!$D$138+Parameter!$D$145*(($B130*21/30.2)^(-0.5))+Parameter!$D$152*((LN($B130*21/30.2))))</f>
        <v>4.0521225939432726E-16</v>
      </c>
      <c r="AM130" s="12">
        <f>$E130^EXP(Parameter!$D$116+Parameter!$D$123*(($B130*21/30.2)^(-1))+Parameter!$D$130*(($B130*21/30.2)^(-0.5)))</f>
        <v>2.0383469326205208E-4</v>
      </c>
      <c r="AN130" s="12">
        <f>$D130^EXP(Parameter!$D$135+Parameter!$D$142*(($B130*21/30.2)^(-0.5))+Parameter!$D$149*((LN($B130*21/30.2))))</f>
        <v>1.0884755825714008E-3</v>
      </c>
      <c r="AO130" s="12">
        <f>$E130^EXP(Parameter!$D$113+Parameter!$D$120*(($B130*21/30.2)^(-1))+Parameter!$D$127*(($B130*21/30.2)^(-0.5)))</f>
        <v>2.6177050977727232E-8</v>
      </c>
      <c r="AP130" s="87">
        <f>$D130^EXP(Parameter!$D$304+Parameter!$D$310*((LN($B130*21/30.2))))</f>
        <v>5.8636316340314971E-2</v>
      </c>
      <c r="AQ130" s="88">
        <f>$E130^EXP(Parameter!$D$290+Parameter!$D$296*((LN($B130*21/30.2))))</f>
        <v>2.2738382743442292E-2</v>
      </c>
      <c r="AR130" s="12">
        <f>$D130^EXP(Parameter!$D$305+Parameter!$D$311*((LN($B130*21/30.2))))</f>
        <v>6.6199388630037256E-2</v>
      </c>
      <c r="AS130" s="88">
        <f>$E130^EXP(Parameter!$D$291+Parameter!$D$297*((LN($B130*21/30.2))))</f>
        <v>2.3443300985287185E-2</v>
      </c>
      <c r="AT130" s="12">
        <f>$D130^EXP(Parameter!$D$305+Parameter!$D$307-Parameter!$D$306+(Parameter!$D$311+Parameter!$D$313-Parameter!$D$312)*((LN($B130*21/30.2))))</f>
        <v>6.3253439340984208E-2</v>
      </c>
      <c r="AU130" s="88">
        <f>$E130^EXP(Parameter!$D$291+Parameter!$D$293-Parameter!$D$292+(Parameter!$D$297+Parameter!$D$299-Parameter!$D$298)*((LN($B130*21/30.2))))</f>
        <v>4.1766542995258588E-2</v>
      </c>
      <c r="AV130" s="12">
        <f>$D130^EXP(Parameter!$D$308+Parameter!$D$314*((LN($B130*21/30.2))))</f>
        <v>9.3484163548688534E-2</v>
      </c>
      <c r="AW130" s="88">
        <f>$E130^EXP(Parameter!$D$294+Parameter!$D$300*((LN($B130*21/30.2))))</f>
        <v>3.4262966913600944E-2</v>
      </c>
      <c r="AX130" s="12">
        <f>$D130^EXP(Parameter!$D$305+Parameter!$D$309-Parameter!$D$306+(Parameter!$D$311+Parameter!$D$315-Parameter!$D$312)*((LN($B130*21/30.2))))</f>
        <v>4.1172380181234106E-2</v>
      </c>
      <c r="AY130" s="88">
        <f>$E130^EXP(Parameter!$D$291+Parameter!$D$295-Parameter!$D$292+(Parameter!$D$297+Parameter!$D$301-Parameter!$D$298)*((LN($B130*21/30.2))))</f>
        <v>3.800457175045709E-3</v>
      </c>
      <c r="AZ130" s="12">
        <f>$D130^EXP(Parameter!D$305-Parameter!D$306+(Parameter!D$311-Parameter!D$312)*((LN($B130*21/30.2))))</f>
        <v>2.8900191849612029E-2</v>
      </c>
      <c r="BA130" s="88">
        <f>$E130^EXP(Parameter!$D$291-Parameter!$D$292+(Parameter!$D$297-Parameter!$D$298)*((LN($B130*21/30.2))))</f>
        <v>1.7099024880665943E-4</v>
      </c>
      <c r="BB130" s="89">
        <f>$D130^EXP(Parameter!$D$231+Parameter!$D$238)</f>
        <v>9.9467127788942955E-2</v>
      </c>
      <c r="BC130" s="90">
        <f>$E130^EXP(Parameter!$D$216+Parameter!$D$223)</f>
        <v>1.198322321978309E-2</v>
      </c>
      <c r="BD130" s="91">
        <f>$D130^EXP(Parameter!$D$232+Parameter!$D$239)</f>
        <v>8.0238524644791115E-2</v>
      </c>
      <c r="BE130" s="90">
        <f>$E130^EXP(Parameter!$D$217+Parameter!$D$224)</f>
        <v>1.5962146671638467E-2</v>
      </c>
      <c r="BF130" s="91">
        <f>$D130^EXP(Parameter!$D$234+Parameter!$D$241)</f>
        <v>9.2715933667988512E-2</v>
      </c>
      <c r="BG130" s="91">
        <f>$E130^EXP(Parameter!$D$219+Parameter!$D$226)</f>
        <v>5.2913821613608879E-2</v>
      </c>
      <c r="BH130" s="91">
        <f>$D130^EXP(Parameter!$D$235+Parameter!$D$242)</f>
        <v>0.16040352447889195</v>
      </c>
      <c r="BI130" s="91">
        <f>$E130^EXP(Parameter!$D$220+Parameter!$D$227)</f>
        <v>3.7105423172808322E-2</v>
      </c>
      <c r="BJ130" s="91">
        <f>$D130^EXP(Parameter!$D$236+Parameter!$D$243)</f>
        <v>7.6251782739191795E-2</v>
      </c>
      <c r="BK130" s="91">
        <f>$E130^EXP(Parameter!$D$221+Parameter!$D$228)</f>
        <v>5.0917515025673009E-2</v>
      </c>
      <c r="BL130" s="91">
        <f>$D130^EXP(Parameter!$D$233+Parameter!$D$240)</f>
        <v>4.3948482298379381E-2</v>
      </c>
      <c r="BM130" s="91">
        <f>$E130^EXP(Parameter!$D$218+Parameter!$D$225)</f>
        <v>6.3220345247058992E-3</v>
      </c>
      <c r="BN130" s="90">
        <f>$D130^EXP(Parameter!$D$268+Parameter!$D$275)</f>
        <v>0.12545509587953474</v>
      </c>
      <c r="BO130" s="91">
        <f>$E130^EXP(Parameter!$D$246+Parameter!$D$253)</f>
        <v>5.1688731834522786E-3</v>
      </c>
      <c r="BP130" s="91">
        <f>$D130^EXP(Parameter!$D$269+Parameter!$D$276)</f>
        <v>9.0743768152215548E-2</v>
      </c>
      <c r="BQ130" s="91">
        <f>$E130^EXP(Parameter!$D$247+Parameter!$D$254)</f>
        <v>1.0665014660854922E-2</v>
      </c>
      <c r="BR130" s="91">
        <f>$D130^EXP(Parameter!$D$271+Parameter!$D$278)</f>
        <v>0.17415900300159459</v>
      </c>
      <c r="BS130" s="91">
        <f>$E130^EXP(Parameter!$D$249+Parameter!$D$256)</f>
        <v>6.244477075081345E-2</v>
      </c>
      <c r="BT130" s="91">
        <f>$D130^EXP(Parameter!$D$272+Parameter!$D$279)</f>
        <v>0.26723458860676857</v>
      </c>
      <c r="BU130" s="91">
        <f>$E130^EXP(Parameter!$D$250+Parameter!$D$257)</f>
        <v>2.4562232950063018E-2</v>
      </c>
      <c r="BV130" s="91">
        <f>$D130^EXP(Parameter!$D$273+Parameter!$D$280)</f>
        <v>0.22350342526769837</v>
      </c>
      <c r="BW130" s="91">
        <f>$E130^EXP(Parameter!$D$251+Parameter!$D$258)</f>
        <v>6.6149553069290323E-2</v>
      </c>
      <c r="BX130" s="91">
        <f>$D130^EXP(Parameter!$D$270+Parameter!$D$277)</f>
        <v>8.1458602547265085E-2</v>
      </c>
      <c r="BY130" s="91">
        <f>$E130^EXP(Parameter!$D$248+Parameter!$D$255)</f>
        <v>1.2522532310482996E-2</v>
      </c>
      <c r="BZ130" s="90">
        <f>$D130^EXP(Parameter!$D$208)</f>
        <v>9.4044390416159765E-2</v>
      </c>
      <c r="CA130" s="90">
        <f>$E130^EXP(Parameter!$D$200)</f>
        <v>9.1579548964579142E-3</v>
      </c>
      <c r="CB130" s="90">
        <f>$D130^EXP(Parameter!$D$209)</f>
        <v>8.1050677538894791E-2</v>
      </c>
      <c r="CC130" s="90">
        <f>$E130^EXP(Parameter!$D$201)</f>
        <v>1.3833940909140401E-2</v>
      </c>
      <c r="CD130" s="90">
        <f>$D130^EXP(Parameter!$D$211)</f>
        <v>8.6661463256245116E-2</v>
      </c>
      <c r="CE130" s="90">
        <f>$E130^EXP(Parameter!$D$203)</f>
        <v>4.3299456078355995E-2</v>
      </c>
      <c r="CF130" s="90">
        <f>$D130^EXP(Parameter!$D$212)</f>
        <v>0.16011009787372754</v>
      </c>
      <c r="CG130" s="90">
        <f>$E130^EXP(Parameter!$D$204)</f>
        <v>3.2997509706425281E-2</v>
      </c>
      <c r="CH130" s="91">
        <f>$D130^EXP(Parameter!$D$213)</f>
        <v>7.372663140922199E-2</v>
      </c>
      <c r="CI130" s="90">
        <f>$E130^EXP(Parameter!$D$205)</f>
        <v>5.1221333564698324E-2</v>
      </c>
      <c r="CJ130" s="91">
        <f>$D130^EXP(Parameter!$D$210)</f>
        <v>4.704062724589439E-2</v>
      </c>
      <c r="CK130" s="90">
        <f>$E130^EXP(Parameter!$D$202)</f>
        <v>7.7858871191364455E-3</v>
      </c>
      <c r="CL130" s="12">
        <f>$D130^EXP(Parameter!$D$170+Parameter!$D$177*(LN($B130/30.2*21)))</f>
        <v>6.0444886115930095E-2</v>
      </c>
      <c r="CM130" s="12">
        <f>$D130^EXP(Parameter!$D$155+Parameter!$D$162*(LN($B130/30.2*21)))</f>
        <v>0.35602926919071776</v>
      </c>
      <c r="CN130" s="12">
        <f>$D130^EXP(Parameter!$D$171+Parameter!$D$178*(LN($B130/30.2*21)))</f>
        <v>6.2506897321847665E-2</v>
      </c>
      <c r="CO130" s="12">
        <f>$D130^EXP(Parameter!$D$156+Parameter!$D$163*(LN($B130/30.2*21)))</f>
        <v>0.31242032437473266</v>
      </c>
      <c r="CP130" s="12">
        <f>$D130^EXP(Parameter!$D$173+Parameter!$D$180*(LN($B130/30.2*21)))</f>
        <v>5.7078486281167247E-2</v>
      </c>
      <c r="CQ130" s="12">
        <f>$D130^EXP(Parameter!$D$158+Parameter!$D$165*(LN($B130/30.2*21)))</f>
        <v>0.33378658183933746</v>
      </c>
      <c r="CR130" s="12">
        <f>$D130^EXP(Parameter!$D$174+Parameter!$D$181*(LN($B130/30.2*21)))</f>
        <v>6.3903398658839677E-2</v>
      </c>
      <c r="CS130" s="12">
        <f>$D130^EXP(Parameter!$D$159+Parameter!$D$166*(LN($B130/30.2*21)))</f>
        <v>0.37025065491760012</v>
      </c>
      <c r="CT130" s="12">
        <f>$D130^EXP(Parameter!$D$175+Parameter!$D$182*(LN($B130/30.2*21)))</f>
        <v>1.8962622447007242E-2</v>
      </c>
      <c r="CU130" s="12">
        <f>$D130^EXP(Parameter!$D$160+Parameter!$D$167*(LN($B130/30.2*21)))</f>
        <v>0.14560171527222346</v>
      </c>
      <c r="CV130" s="12">
        <f>$D130^EXP(Parameter!$D$172+Parameter!$D$179*(LN($B130/30.2*21)))</f>
        <v>2.0523321365042976E-2</v>
      </c>
      <c r="CW130" s="41">
        <f>$D130^EXP(Parameter!$D$157+Parameter!$D$164*(LN($B130/30.2*21)))</f>
        <v>9.1154765846974024E-3</v>
      </c>
      <c r="CX130" s="12">
        <f t="shared" si="9"/>
        <v>1.8276912158316527E-5</v>
      </c>
      <c r="CY130" s="85">
        <v>1.95320408567402E-2</v>
      </c>
      <c r="CZ130" s="12">
        <f t="shared" si="10"/>
        <v>9.4549152627215367E-3</v>
      </c>
      <c r="DA130" s="85">
        <v>3.1102349952454499E-2</v>
      </c>
      <c r="DB130" s="12">
        <f t="shared" si="11"/>
        <v>2.3623928508724919E-3</v>
      </c>
      <c r="DC130" s="41">
        <v>3.7417364772388902E-3</v>
      </c>
      <c r="DD130" s="12">
        <f t="shared" si="12"/>
        <v>3.3943003948933525E-8</v>
      </c>
      <c r="DE130" s="85">
        <v>1.02358918435707E-2</v>
      </c>
      <c r="DF130" s="12">
        <f t="shared" si="13"/>
        <v>4.4489422653926851E-10</v>
      </c>
      <c r="DG130" s="41">
        <v>9.4256010775742001E-4</v>
      </c>
      <c r="DH130" s="12">
        <f t="shared" si="14"/>
        <v>8.9155781740164807E-4</v>
      </c>
      <c r="DI130" s="41">
        <v>9.4256009932447199E-4</v>
      </c>
      <c r="DJ130" s="46">
        <v>125</v>
      </c>
      <c r="DK130" s="44">
        <v>5.5381367591278397E-4</v>
      </c>
      <c r="DL130" s="44">
        <v>1.4686955742995199E-3</v>
      </c>
      <c r="DM130" s="44">
        <v>2.9788795470889798E-3</v>
      </c>
      <c r="DN130" s="44">
        <v>2.2504644104518498E-3</v>
      </c>
      <c r="DO130" s="44">
        <v>7.8154718057813505E-3</v>
      </c>
      <c r="DP130" s="44">
        <v>6.2995474508985598E-3</v>
      </c>
      <c r="DQ130" s="44">
        <v>8.6579780693320004E-3</v>
      </c>
      <c r="DR130" s="45">
        <v>4.9653941229321499E-2</v>
      </c>
      <c r="DS130" s="45">
        <v>7.6856823637872801E-2</v>
      </c>
      <c r="DT130" s="45">
        <v>6.9680005306320306E-2</v>
      </c>
      <c r="DU130" s="45">
        <v>5.18287152287292E-2</v>
      </c>
      <c r="DV130" s="45">
        <v>7.3733619094772301E-2</v>
      </c>
      <c r="DW130" s="45">
        <v>0.114503690087187</v>
      </c>
      <c r="DX130" s="45">
        <v>6.0398453241793999E-2</v>
      </c>
    </row>
    <row r="131" spans="1:128">
      <c r="A131" s="43">
        <f t="shared" si="8"/>
        <v>8.5945205479452049</v>
      </c>
      <c r="B131" s="18">
        <v>127</v>
      </c>
      <c r="C131" s="12">
        <v>2772</v>
      </c>
      <c r="D131" s="12">
        <v>4.7253484787500299E-2</v>
      </c>
      <c r="E131" s="12">
        <v>9.1572309126786904E-4</v>
      </c>
      <c r="F131" s="92">
        <f>$D131^Parameter!$D$325</f>
        <v>9.248225201294466E-2</v>
      </c>
      <c r="G131" s="92">
        <f>$E131^Parameter!$D$318</f>
        <v>6.493370734018046E-3</v>
      </c>
      <c r="H131" s="92">
        <f>$D131^Parameter!$D$326</f>
        <v>8.7005573382081203E-2</v>
      </c>
      <c r="I131" s="92">
        <f>$E131^Parameter!$D$319</f>
        <v>1.1363943506116164E-2</v>
      </c>
      <c r="J131" s="92">
        <f>$D131^Parameter!$D$328</f>
        <v>9.7705404590240796E-2</v>
      </c>
      <c r="K131" s="92">
        <f>$E131^Parameter!$D$321</f>
        <v>4.5088057512382415E-2</v>
      </c>
      <c r="L131" s="92">
        <f>$D131^Parameter!$D$329</f>
        <v>0.18100182401041198</v>
      </c>
      <c r="M131" s="92">
        <f>$E131^Parameter!$D$322</f>
        <v>3.2453716733794061E-2</v>
      </c>
      <c r="N131" s="92">
        <f>$D131^Parameter!$D$330</f>
        <v>8.439008257897887E-2</v>
      </c>
      <c r="O131" s="92">
        <f>$E131^Parameter!$D$323</f>
        <v>6.0912393669510942E-2</v>
      </c>
      <c r="P131" s="92">
        <f>$D131^Parameter!$D$327</f>
        <v>5.4709282280185338E-2</v>
      </c>
      <c r="Q131" s="92">
        <f>$E131^Parameter!$D$320</f>
        <v>6.7717296967107921E-3</v>
      </c>
      <c r="R131" s="12">
        <f>$D131^EXP(Parameter!$D$96+Parameter!$D$103*(($B131/30.2*21)^(1)))</f>
        <v>1.4920173345618166E-5</v>
      </c>
      <c r="S131" s="12">
        <f>$E131^EXP(Parameter!$D$81+Parameter!$D$88*($B131/30.2*21)^(-2))</f>
        <v>1.3582216932833869E-2</v>
      </c>
      <c r="T131" s="12">
        <f>$D131^EXP(Parameter!$D$97+Parameter!$D$104*(($B131*21/30.2)^(1)))</f>
        <v>9.0186013460011785E-3</v>
      </c>
      <c r="U131" s="12">
        <f>$E131^EXP(Parameter!$D$82+Parameter!$D$89*($B131/30.2*21)^(-2))</f>
        <v>1.9743225599047152E-2</v>
      </c>
      <c r="V131" s="12">
        <f>$D131^EXP(Parameter!$D$99+Parameter!$D$106*(($B131*21/30.2)^(1)))</f>
        <v>2.1844321085845706E-3</v>
      </c>
      <c r="W131" s="12">
        <f>$E131^EXP(Parameter!$D$84+Parameter!$D$91*($B131/30.2*21)^(-2))</f>
        <v>6.5914862806437768E-2</v>
      </c>
      <c r="X131" s="12">
        <f>$D131^EXP(Parameter!$D$100+Parameter!$D$107*(($B131*21/30.2)^(1)))</f>
        <v>2.181387212159983E-8</v>
      </c>
      <c r="Y131" s="12">
        <f>$E131^EXP(Parameter!$D$85+Parameter!$D$92*($B131/30.2*21)^(-2))</f>
        <v>4.6750302849282332E-2</v>
      </c>
      <c r="Z131" s="12">
        <f>$D131^EXP(Parameter!$D$101+Parameter!$D$108*(($B131*21/30.2)^(1)))</f>
        <v>2.6373964715135391E-10</v>
      </c>
      <c r="AA131" s="12">
        <f>$E131^EXP(Parameter!$D$86+Parameter!$D$93*($B131/30.2*21)^(-2))</f>
        <v>6.1557537740058683E-2</v>
      </c>
      <c r="AB131" s="12">
        <f>$D131^EXP(Parameter!$D$98+Parameter!$D$105*(($B131*21/30.2)^(1)))</f>
        <v>8.1809396411600783E-4</v>
      </c>
      <c r="AC131" s="12">
        <f>$E131^EXP(Parameter!$D$83+Parameter!$D$90*($B131/30.2*21)^(-2))</f>
        <v>7.4456931473656958E-3</v>
      </c>
      <c r="AD131" s="87">
        <f>$D131^EXP(Parameter!$D$133+Parameter!$D$140*(($B131*21/30.2)^(-0.5))+Parameter!$D$147*((LN($B131*21/30.2))))</f>
        <v>1.9878509212048048E-5</v>
      </c>
      <c r="AE131" s="12">
        <f>$E131^EXP(Parameter!$D$111+Parameter!$D$118*(($B131*21/30.2)^(-1))+Parameter!$D$125*(($B131*21/30.2)^(-0.5)))</f>
        <v>8.8758312529519781E-2</v>
      </c>
      <c r="AF131" s="12">
        <f>$D131^EXP(Parameter!$D$134+Parameter!$D$141*(($B131*21/30.2)^(-0.5))+Parameter!$D$148*((LN($B131*21/30.2))))</f>
        <v>6.2594381334701759E-3</v>
      </c>
      <c r="AG131" s="12">
        <f>$E131^EXP(Parameter!$D$112+Parameter!$D$119*(($B131*21/30.2)^(-1))+Parameter!$D$126*(($B131*21/30.2)^(-0.5)))</f>
        <v>2.198506832434759E-2</v>
      </c>
      <c r="AH131" s="12">
        <f>$D131^EXP(Parameter!$D$136+Parameter!$D$143*(($B131*21/30.2)^(-0.5))+Parameter!$D$150*((LN($B131*21/30.2))))</f>
        <v>9.6517135452465621E-5</v>
      </c>
      <c r="AI131" s="12">
        <f>$E131^EXP(Parameter!$D$114+Parameter!$D$121*(($B131*21/30.2)^(-1))+Parameter!$D$128*(($B131*21/30.2)^(-0.5)))</f>
        <v>1.1363797423869565E-3</v>
      </c>
      <c r="AJ131" s="12">
        <f>$D131^EXP(Parameter!$D$137+Parameter!$D$144*(($B131*21/30.2)^(-0.5))+Parameter!$D$151*((LN($B131*21/30.2))))</f>
        <v>1.3973290349739509E-5</v>
      </c>
      <c r="AK131" s="12">
        <f>$E131^EXP(Parameter!$D$115+Parameter!$D$122*(($B131*21/30.2)^(-1))+Parameter!$D$129*(($B131*21/30.2)^(-0.5)))</f>
        <v>1.8037390324412952E-2</v>
      </c>
      <c r="AL131" s="12">
        <f>$D131^EXP(Parameter!$D$138+Parameter!$D$145*(($B131*21/30.2)^(-0.5))+Parameter!$D$152*((LN($B131*21/30.2))))</f>
        <v>2.1328223750251225E-16</v>
      </c>
      <c r="AM131" s="12">
        <f>$E131^EXP(Parameter!$D$116+Parameter!$D$123*(($B131*21/30.2)^(-1))+Parameter!$D$130*(($B131*21/30.2)^(-0.5)))</f>
        <v>1.9324277167989226E-4</v>
      </c>
      <c r="AN131" s="12">
        <f>$D131^EXP(Parameter!$D$135+Parameter!$D$142*(($B131*21/30.2)^(-0.5))+Parameter!$D$149*((LN($B131*21/30.2))))</f>
        <v>1.0286286188738768E-3</v>
      </c>
      <c r="AO131" s="12">
        <f>$E131^EXP(Parameter!$D$113+Parameter!$D$120*(($B131*21/30.2)^(-1))+Parameter!$D$127*(($B131*21/30.2)^(-0.5)))</f>
        <v>2.3278288663236179E-8</v>
      </c>
      <c r="AP131" s="87">
        <f>$D131^EXP(Parameter!$D$304+Parameter!$D$310*((LN($B131*21/30.2))))</f>
        <v>5.772173593082576E-2</v>
      </c>
      <c r="AQ131" s="88">
        <f>$E131^EXP(Parameter!$D$290+Parameter!$D$296*((LN($B131*21/30.2))))</f>
        <v>2.2474539733922324E-2</v>
      </c>
      <c r="AR131" s="12">
        <f>$D131^EXP(Parameter!$D$305+Parameter!$D$311*((LN($B131*21/30.2))))</f>
        <v>6.5321307557461697E-2</v>
      </c>
      <c r="AS131" s="88">
        <f>$E131^EXP(Parameter!$D$291+Parameter!$D$297*((LN($B131*21/30.2))))</f>
        <v>2.3111685633690066E-2</v>
      </c>
      <c r="AT131" s="12">
        <f>$D131^EXP(Parameter!$D$305+Parameter!$D$307-Parameter!$D$306+(Parameter!$D$311+Parameter!$D$313-Parameter!$D$312)*((LN($B131*21/30.2))))</f>
        <v>6.234913706420471E-2</v>
      </c>
      <c r="AU131" s="88">
        <f>$E131^EXP(Parameter!$D$291+Parameter!$D$293-Parameter!$D$292+(Parameter!$D$297+Parameter!$D$299-Parameter!$D$298)*((LN($B131*21/30.2))))</f>
        <v>4.1177365815749614E-2</v>
      </c>
      <c r="AV131" s="12">
        <f>$D131^EXP(Parameter!$D$308+Parameter!$D$314*((LN($B131*21/30.2))))</f>
        <v>9.2159900860279156E-2</v>
      </c>
      <c r="AW131" s="88">
        <f>$E131^EXP(Parameter!$D$294+Parameter!$D$300*((LN($B131*21/30.2))))</f>
        <v>3.3786564317172127E-2</v>
      </c>
      <c r="AX131" s="12">
        <f>$D131^EXP(Parameter!$D$305+Parameter!$D$309-Parameter!$D$306+(Parameter!$D$311+Parameter!$D$315-Parameter!$D$312)*((LN($B131*21/30.2))))</f>
        <v>4.04297251177251E-2</v>
      </c>
      <c r="AY131" s="88">
        <f>$E131^EXP(Parameter!$D$291+Parameter!$D$295-Parameter!$D$292+(Parameter!$D$297+Parameter!$D$301-Parameter!$D$298)*((LN($B131*21/30.2))))</f>
        <v>3.6558118040768378E-3</v>
      </c>
      <c r="AZ131" s="12">
        <f>$D131^EXP(Parameter!D$305-Parameter!D$306+(Parameter!D$311-Parameter!D$312)*((LN($B131*21/30.2))))</f>
        <v>2.8352180858815024E-2</v>
      </c>
      <c r="BA131" s="88">
        <f>$E131^EXP(Parameter!$D$291-Parameter!$D$292+(Parameter!$D$297-Parameter!$D$298)*((LN($B131*21/30.2))))</f>
        <v>1.6173398420465647E-4</v>
      </c>
      <c r="BB131" s="89">
        <f>$D131^EXP(Parameter!$D$231+Parameter!$D$238)</f>
        <v>9.843213356211504E-2</v>
      </c>
      <c r="BC131" s="90">
        <f>$E131^EXP(Parameter!$D$216+Parameter!$D$223)</f>
        <v>1.1761667074114525E-2</v>
      </c>
      <c r="BD131" s="91">
        <f>$D131^EXP(Parameter!$D$232+Parameter!$D$239)</f>
        <v>7.932634062151793E-2</v>
      </c>
      <c r="BE131" s="90">
        <f>$E131^EXP(Parameter!$D$217+Parameter!$D$224)</f>
        <v>1.5685983639533527E-2</v>
      </c>
      <c r="BF131" s="91">
        <f>$D131^EXP(Parameter!$D$234+Parameter!$D$241)</f>
        <v>9.1721965422147417E-2</v>
      </c>
      <c r="BG131" s="91">
        <f>$E131^EXP(Parameter!$D$219+Parameter!$D$226)</f>
        <v>5.2261878586955093E-2</v>
      </c>
      <c r="BH131" s="91">
        <f>$D131^EXP(Parameter!$D$235+Parameter!$D$242)</f>
        <v>0.15907861718395044</v>
      </c>
      <c r="BI131" s="91">
        <f>$E131^EXP(Parameter!$D$220+Parameter!$D$227)</f>
        <v>3.6593431242360613E-2</v>
      </c>
      <c r="BJ131" s="91">
        <f>$D131^EXP(Parameter!$D$236+Parameter!$D$243)</f>
        <v>7.5367511785470062E-2</v>
      </c>
      <c r="BK131" s="91">
        <f>$E131^EXP(Parameter!$D$221+Parameter!$D$228)</f>
        <v>5.0282010874064052E-2</v>
      </c>
      <c r="BL131" s="91">
        <f>$D131^EXP(Parameter!$D$233+Parameter!$D$240)</f>
        <v>4.3330478350674793E-2</v>
      </c>
      <c r="BM131" s="91">
        <f>$E131^EXP(Parameter!$D$218+Parameter!$D$225)</f>
        <v>6.1884325106622354E-3</v>
      </c>
      <c r="BN131" s="90">
        <f>$D131^EXP(Parameter!$D$268+Parameter!$D$275)</f>
        <v>0.12428036197309342</v>
      </c>
      <c r="BO131" s="91">
        <f>$E131^EXP(Parameter!$D$246+Parameter!$D$253)</f>
        <v>5.0553444706212952E-3</v>
      </c>
      <c r="BP131" s="91">
        <f>$D131^EXP(Parameter!$D$269+Parameter!$D$276)</f>
        <v>8.9762195449029844E-2</v>
      </c>
      <c r="BQ131" s="91">
        <f>$E131^EXP(Parameter!$D$247+Parameter!$D$254)</f>
        <v>1.0462686255781816E-2</v>
      </c>
      <c r="BR131" s="91">
        <f>$D131^EXP(Parameter!$D$271+Parameter!$D$278)</f>
        <v>0.17278489512000522</v>
      </c>
      <c r="BS131" s="91">
        <f>$E131^EXP(Parameter!$D$249+Parameter!$D$256)</f>
        <v>6.1718499414915251E-2</v>
      </c>
      <c r="BT131" s="91">
        <f>$D131^EXP(Parameter!$D$272+Parameter!$D$279)</f>
        <v>0.26564108994722402</v>
      </c>
      <c r="BU131" s="91">
        <f>$E131^EXP(Parameter!$D$250+Parameter!$D$257)</f>
        <v>2.4181199261995308E-2</v>
      </c>
      <c r="BV131" s="91">
        <f>$D131^EXP(Parameter!$D$273+Parameter!$D$280)</f>
        <v>0.22199082930776007</v>
      </c>
      <c r="BW131" s="91">
        <f>$E131^EXP(Parameter!$D$251+Parameter!$D$258)</f>
        <v>6.5396089518339542E-2</v>
      </c>
      <c r="BX131" s="91">
        <f>$D131^EXP(Parameter!$D$270+Parameter!$D$277)</f>
        <v>8.0538056454716053E-2</v>
      </c>
      <c r="BY131" s="91">
        <f>$E131^EXP(Parameter!$D$248+Parameter!$D$255)</f>
        <v>1.2293287472523699E-2</v>
      </c>
      <c r="BZ131" s="90">
        <f>$D131^EXP(Parameter!$D$208)</f>
        <v>9.3042179245735004E-2</v>
      </c>
      <c r="CA131" s="90">
        <f>$E131^EXP(Parameter!$D$200)</f>
        <v>8.9784457708827169E-3</v>
      </c>
      <c r="CB131" s="90">
        <f>$D131^EXP(Parameter!$D$209)</f>
        <v>8.0132918034470146E-2</v>
      </c>
      <c r="CC131" s="90">
        <f>$E131^EXP(Parameter!$D$201)</f>
        <v>1.3586395148005158E-2</v>
      </c>
      <c r="CD131" s="90">
        <f>$D131^EXP(Parameter!$D$211)</f>
        <v>8.570616703903966E-2</v>
      </c>
      <c r="CE131" s="90">
        <f>$E131^EXP(Parameter!$D$203)</f>
        <v>4.2729812619961151E-2</v>
      </c>
      <c r="CF131" s="90">
        <f>$D131^EXP(Parameter!$D$212)</f>
        <v>0.15878629657527404</v>
      </c>
      <c r="CG131" s="90">
        <f>$E131^EXP(Parameter!$D$204)</f>
        <v>3.2526098412061555E-2</v>
      </c>
      <c r="CH131" s="91">
        <f>$D131^EXP(Parameter!$D$213)</f>
        <v>7.2860522512942241E-2</v>
      </c>
      <c r="CI131" s="90">
        <f>$E131^EXP(Parameter!$D$205)</f>
        <v>5.0583306764065535E-2</v>
      </c>
      <c r="CJ131" s="91">
        <f>$D131^EXP(Parameter!$D$210)</f>
        <v>4.6393435824165892E-2</v>
      </c>
      <c r="CK131" s="90">
        <f>$E131^EXP(Parameter!$D$202)</f>
        <v>7.6280482438101527E-3</v>
      </c>
      <c r="CL131" s="12">
        <f>$D131^EXP(Parameter!$D$170+Parameter!$D$177*(LN($B131/30.2*21)))</f>
        <v>5.9578712502052759E-2</v>
      </c>
      <c r="CM131" s="12">
        <f>$D131^EXP(Parameter!$D$155+Parameter!$D$162*(LN($B131/30.2*21)))</f>
        <v>0.35510494171542933</v>
      </c>
      <c r="CN131" s="12">
        <f>$D131^EXP(Parameter!$D$171+Parameter!$D$178*(LN($B131/30.2*21)))</f>
        <v>6.1670689710511317E-2</v>
      </c>
      <c r="CO131" s="12">
        <f>$D131^EXP(Parameter!$D$156+Parameter!$D$163*(LN($B131/30.2*21)))</f>
        <v>0.31120231965399126</v>
      </c>
      <c r="CP131" s="12">
        <f>$D131^EXP(Parameter!$D$173+Parameter!$D$180*(LN($B131/30.2*21)))</f>
        <v>5.6254209640050928E-2</v>
      </c>
      <c r="CQ131" s="12">
        <f>$D131^EXP(Parameter!$D$158+Parameter!$D$165*(LN($B131/30.2*21)))</f>
        <v>0.33228708170836008</v>
      </c>
      <c r="CR131" s="12">
        <f>$D131^EXP(Parameter!$D$174+Parameter!$D$181*(LN($B131/30.2*21)))</f>
        <v>6.2851598510688791E-2</v>
      </c>
      <c r="CS131" s="12">
        <f>$D131^EXP(Parameter!$D$159+Parameter!$D$166*(LN($B131/30.2*21)))</f>
        <v>0.36898556415825001</v>
      </c>
      <c r="CT131" s="12">
        <f>$D131^EXP(Parameter!$D$175+Parameter!$D$182*(LN($B131/30.2*21)))</f>
        <v>1.8510784716990532E-2</v>
      </c>
      <c r="CU131" s="12">
        <f>$D131^EXP(Parameter!$D$160+Parameter!$D$167*(LN($B131/30.2*21)))</f>
        <v>0.14393183290879985</v>
      </c>
      <c r="CV131" s="12">
        <f>$D131^EXP(Parameter!$D$172+Parameter!$D$179*(LN($B131/30.2*21)))</f>
        <v>2.0097886774273245E-2</v>
      </c>
      <c r="CW131" s="41">
        <f>$D131^EXP(Parameter!$D$157+Parameter!$D$164*(LN($B131/30.2*21)))</f>
        <v>8.8283122782150114E-3</v>
      </c>
      <c r="CX131" s="12">
        <f t="shared" si="9"/>
        <v>1.4920173345618166E-5</v>
      </c>
      <c r="CY131" s="85">
        <v>1.9353938382350101E-2</v>
      </c>
      <c r="CZ131" s="12">
        <f t="shared" si="10"/>
        <v>9.0186013460011785E-3</v>
      </c>
      <c r="DA131" s="85">
        <v>3.0808582465562898E-2</v>
      </c>
      <c r="DB131" s="12">
        <f t="shared" si="11"/>
        <v>2.1844321085845706E-3</v>
      </c>
      <c r="DC131" s="41">
        <v>3.5622272158267899E-3</v>
      </c>
      <c r="DD131" s="12">
        <f t="shared" si="12"/>
        <v>2.181387212159983E-8</v>
      </c>
      <c r="DE131" s="85">
        <v>9.9526031424557893E-3</v>
      </c>
      <c r="DF131" s="12">
        <f t="shared" si="13"/>
        <v>2.6373964715135391E-10</v>
      </c>
      <c r="DG131" s="41">
        <v>9.1531713298345098E-4</v>
      </c>
      <c r="DH131" s="12">
        <f t="shared" si="14"/>
        <v>8.1809396411600783E-4</v>
      </c>
      <c r="DI131" s="41">
        <v>9.1531712866335202E-4</v>
      </c>
      <c r="DJ131" s="46">
        <v>126</v>
      </c>
      <c r="DK131" s="44">
        <v>5.3520643015703096E-4</v>
      </c>
      <c r="DL131" s="44">
        <v>1.42342853804578E-3</v>
      </c>
      <c r="DM131" s="44">
        <v>2.8933912276921702E-3</v>
      </c>
      <c r="DN131" s="44">
        <v>2.1839582280560599E-3</v>
      </c>
      <c r="DO131" s="44">
        <v>7.6152429335795101E-3</v>
      </c>
      <c r="DP131" s="44">
        <v>6.1336899228744404E-3</v>
      </c>
      <c r="DQ131" s="44">
        <v>8.43911861763047E-3</v>
      </c>
      <c r="DR131" s="45">
        <v>4.8988677461634503E-2</v>
      </c>
      <c r="DS131" s="45">
        <v>7.5918958742776294E-2</v>
      </c>
      <c r="DT131" s="45">
        <v>6.8810439612329896E-2</v>
      </c>
      <c r="DU131" s="45">
        <v>5.1140180346704499E-2</v>
      </c>
      <c r="DV131" s="45">
        <v>7.28251861495431E-2</v>
      </c>
      <c r="DW131" s="45">
        <v>0.11324196178990199</v>
      </c>
      <c r="DX131" s="45">
        <v>5.9620896091265502E-2</v>
      </c>
    </row>
    <row r="132" spans="1:128">
      <c r="A132" s="43">
        <f t="shared" si="8"/>
        <v>8.6547945205479451</v>
      </c>
      <c r="B132" s="18">
        <v>128</v>
      </c>
      <c r="C132" s="12">
        <v>2794</v>
      </c>
      <c r="D132" s="12">
        <v>4.6610542771778202E-2</v>
      </c>
      <c r="E132" s="12">
        <v>8.8935011396799402E-4</v>
      </c>
      <c r="F132" s="92">
        <f>$D132^Parameter!$D$325</f>
        <v>9.149927332944445E-2</v>
      </c>
      <c r="G132" s="92">
        <f>$E132^Parameter!$D$318</f>
        <v>6.3581737371201982E-3</v>
      </c>
      <c r="H132" s="92">
        <f>$D132^Parameter!$D$326</f>
        <v>8.605722311328344E-2</v>
      </c>
      <c r="I132" s="92">
        <f>$E132^Parameter!$D$319</f>
        <v>1.1153381813126225E-2</v>
      </c>
      <c r="J132" s="92">
        <f>$D132^Parameter!$D$328</f>
        <v>9.6690750261849312E-2</v>
      </c>
      <c r="K132" s="92">
        <f>$E132^Parameter!$D$321</f>
        <v>4.4508118424185387E-2</v>
      </c>
      <c r="L132" s="92">
        <f>$D132^Parameter!$D$329</f>
        <v>0.1796185266670085</v>
      </c>
      <c r="M132" s="92">
        <f>$E132^Parameter!$D$322</f>
        <v>3.1992314087798464E-2</v>
      </c>
      <c r="N132" s="92">
        <f>$D132^Parameter!$D$330</f>
        <v>8.3458806498885152E-2</v>
      </c>
      <c r="O132" s="92">
        <f>$E132^Parameter!$D$323</f>
        <v>6.0204521085569583E-2</v>
      </c>
      <c r="P132" s="92">
        <f>$D132^Parameter!$D$327</f>
        <v>5.4000393005565604E-2</v>
      </c>
      <c r="Q132" s="92">
        <f>$E132^Parameter!$D$320</f>
        <v>6.6318997743822E-3</v>
      </c>
      <c r="R132" s="12">
        <f>$D132^EXP(Parameter!$D$96+Parameter!$D$103*(($B132/30.2*21)^(1)))</f>
        <v>1.2140032061079698E-5</v>
      </c>
      <c r="S132" s="12">
        <f>$E132^EXP(Parameter!$D$81+Parameter!$D$88*($B132/30.2*21)^(-2))</f>
        <v>1.3340550315008791E-2</v>
      </c>
      <c r="T132" s="12">
        <f>$D132^EXP(Parameter!$D$97+Parameter!$D$104*(($B132*21/30.2)^(1)))</f>
        <v>8.6000848779921833E-3</v>
      </c>
      <c r="U132" s="12">
        <f>$E132^EXP(Parameter!$D$82+Parameter!$D$89*($B132/30.2*21)^(-2))</f>
        <v>1.9422217961792804E-2</v>
      </c>
      <c r="V132" s="12">
        <f>$D132^EXP(Parameter!$D$99+Parameter!$D$106*(($B132*21/30.2)^(1)))</f>
        <v>2.018375278788803E-3</v>
      </c>
      <c r="W132" s="12">
        <f>$E132^EXP(Parameter!$D$84+Parameter!$D$91*($B132/30.2*21)^(-2))</f>
        <v>6.5170611788097327E-2</v>
      </c>
      <c r="X132" s="12">
        <f>$D132^EXP(Parameter!$D$100+Parameter!$D$107*(($B132*21/30.2)^(1)))</f>
        <v>1.3871428737474326E-8</v>
      </c>
      <c r="Y132" s="12">
        <f>$E132^EXP(Parameter!$D$85+Parameter!$D$92*($B132/30.2*21)^(-2))</f>
        <v>4.6156104341237118E-2</v>
      </c>
      <c r="Z132" s="12">
        <f>$D132^EXP(Parameter!$D$101+Parameter!$D$108*(($B132*21/30.2)^(1)))</f>
        <v>1.5452807028336084E-10</v>
      </c>
      <c r="AA132" s="12">
        <f>$E132^EXP(Parameter!$D$86+Parameter!$D$93*($B132/30.2*21)^(-2))</f>
        <v>6.0844678982312474E-2</v>
      </c>
      <c r="AB132" s="12">
        <f>$D132^EXP(Parameter!$D$98+Parameter!$D$105*(($B132*21/30.2)^(1)))</f>
        <v>7.501284947433514E-4</v>
      </c>
      <c r="AC132" s="12">
        <f>$E132^EXP(Parameter!$D$83+Parameter!$D$90*($B132/30.2*21)^(-2))</f>
        <v>7.2948092453535354E-3</v>
      </c>
      <c r="AD132" s="87">
        <f>$D132^EXP(Parameter!$D$133+Parameter!$D$140*(($B132*21/30.2)^(-0.5))+Parameter!$D$147*((LN($B132*21/30.2))))</f>
        <v>1.7337552203075956E-5</v>
      </c>
      <c r="AE132" s="12">
        <f>$E132^EXP(Parameter!$D$111+Parameter!$D$118*(($B132*21/30.2)^(-1))+Parameter!$D$125*(($B132*21/30.2)^(-0.5)))</f>
        <v>8.8149579931644892E-2</v>
      </c>
      <c r="AF132" s="12">
        <f>$D132^EXP(Parameter!$D$134+Parameter!$D$141*(($B132*21/30.2)^(-0.5))+Parameter!$D$148*((LN($B132*21/30.2))))</f>
        <v>6.0134983753052556E-3</v>
      </c>
      <c r="AG132" s="12">
        <f>$E132^EXP(Parameter!$D$112+Parameter!$D$119*(($B132*21/30.2)^(-1))+Parameter!$D$126*(($B132*21/30.2)^(-0.5)))</f>
        <v>2.1647274880464071E-2</v>
      </c>
      <c r="AH132" s="12">
        <f>$D132^EXP(Parameter!$D$136+Parameter!$D$143*(($B132*21/30.2)^(-0.5))+Parameter!$D$150*((LN($B132*21/30.2))))</f>
        <v>8.6556317448601059E-5</v>
      </c>
      <c r="AI132" s="12">
        <f>$E132^EXP(Parameter!$D$114+Parameter!$D$121*(($B132*21/30.2)^(-1))+Parameter!$D$128*(($B132*21/30.2)^(-0.5)))</f>
        <v>1.0901696934898998E-3</v>
      </c>
      <c r="AJ132" s="12">
        <f>$D132^EXP(Parameter!$D$137+Parameter!$D$144*(($B132*21/30.2)^(-0.5))+Parameter!$D$151*((LN($B132*21/30.2))))</f>
        <v>1.1940961267644672E-5</v>
      </c>
      <c r="AK132" s="12">
        <f>$E132^EXP(Parameter!$D$115+Parameter!$D$122*(($B132*21/30.2)^(-1))+Parameter!$D$129*(($B132*21/30.2)^(-0.5)))</f>
        <v>1.7705941435774118E-2</v>
      </c>
      <c r="AL132" s="12">
        <f>$D132^EXP(Parameter!$D$138+Parameter!$D$145*(($B132*21/30.2)^(-0.5))+Parameter!$D$152*((LN($B132*21/30.2))))</f>
        <v>1.115077394972198E-16</v>
      </c>
      <c r="AM132" s="12">
        <f>$E132^EXP(Parameter!$D$116+Parameter!$D$123*(($B132*21/30.2)^(-1))+Parameter!$D$130*(($B132*21/30.2)^(-0.5)))</f>
        <v>1.8324011371269642E-4</v>
      </c>
      <c r="AN132" s="12">
        <f>$D132^EXP(Parameter!$D$135+Parameter!$D$142*(($B132*21/30.2)^(-0.5))+Parameter!$D$149*((LN($B132*21/30.2))))</f>
        <v>9.720850003350314E-4</v>
      </c>
      <c r="AO132" s="12">
        <f>$E132^EXP(Parameter!$D$113+Parameter!$D$120*(($B132*21/30.2)^(-1))+Parameter!$D$127*(($B132*21/30.2)^(-0.5)))</f>
        <v>2.0709163593455201E-8</v>
      </c>
      <c r="AP132" s="87">
        <f>$D132^EXP(Parameter!$D$304+Parameter!$D$310*((LN($B132*21/30.2))))</f>
        <v>5.6824852713942019E-2</v>
      </c>
      <c r="AQ132" s="88">
        <f>$E132^EXP(Parameter!$D$290+Parameter!$D$296*((LN($B132*21/30.2))))</f>
        <v>2.2215651525529553E-2</v>
      </c>
      <c r="AR132" s="12">
        <f>$D132^EXP(Parameter!$D$305+Parameter!$D$311*((LN($B132*21/30.2))))</f>
        <v>6.4458870841291357E-2</v>
      </c>
      <c r="AS132" s="88">
        <f>$E132^EXP(Parameter!$D$291+Parameter!$D$297*((LN($B132*21/30.2))))</f>
        <v>2.2786751849295607E-2</v>
      </c>
      <c r="AT132" s="12">
        <f>$D132^EXP(Parameter!$D$305+Parameter!$D$307-Parameter!$D$306+(Parameter!$D$311+Parameter!$D$313-Parameter!$D$312)*((LN($B132*21/30.2))))</f>
        <v>6.1461529475600803E-2</v>
      </c>
      <c r="AU132" s="88">
        <f>$E132^EXP(Parameter!$D$291+Parameter!$D$293-Parameter!$D$292+(Parameter!$D$297+Parameter!$D$299-Parameter!$D$298)*((LN($B132*21/30.2))))</f>
        <v>4.0599473566260175E-2</v>
      </c>
      <c r="AV132" s="12">
        <f>$D132^EXP(Parameter!$D$308+Parameter!$D$314*((LN($B132*21/30.2))))</f>
        <v>9.0858615602520329E-2</v>
      </c>
      <c r="AW132" s="88">
        <f>$E132^EXP(Parameter!$D$294+Parameter!$D$300*((LN($B132*21/30.2))))</f>
        <v>3.3319402586975536E-2</v>
      </c>
      <c r="AX132" s="12">
        <f>$D132^EXP(Parameter!$D$305+Parameter!$D$309-Parameter!$D$306+(Parameter!$D$311+Parameter!$D$315-Parameter!$D$312)*((LN($B132*21/30.2))))</f>
        <v>3.9703095162748288E-2</v>
      </c>
      <c r="AY132" s="88">
        <f>$E132^EXP(Parameter!$D$291+Parameter!$D$295-Parameter!$D$292+(Parameter!$D$297+Parameter!$D$301-Parameter!$D$298)*((LN($B132*21/30.2))))</f>
        <v>3.5169556544978695E-3</v>
      </c>
      <c r="AZ132" s="12">
        <f>$D132^EXP(Parameter!D$305-Parameter!D$306+(Parameter!D$311-Parameter!D$312)*((LN($B132*21/30.2))))</f>
        <v>2.7816701336373477E-2</v>
      </c>
      <c r="BA132" s="88">
        <f>$E132^EXP(Parameter!$D$291-Parameter!$D$292+(Parameter!$D$297-Parameter!$D$298)*((LN($B132*21/30.2))))</f>
        <v>1.5300191621834432E-4</v>
      </c>
      <c r="BB132" s="89">
        <f>$D132^EXP(Parameter!$D$231+Parameter!$D$238)</f>
        <v>9.7413172285802291E-2</v>
      </c>
      <c r="BC132" s="90">
        <f>$E132^EXP(Parameter!$D$216+Parameter!$D$223)</f>
        <v>1.154539491412203E-2</v>
      </c>
      <c r="BD132" s="91">
        <f>$D132^EXP(Parameter!$D$232+Parameter!$D$239)</f>
        <v>7.8429158797785697E-2</v>
      </c>
      <c r="BE132" s="90">
        <f>$E132^EXP(Parameter!$D$217+Parameter!$D$224)</f>
        <v>1.5416081611628035E-2</v>
      </c>
      <c r="BF132" s="91">
        <f>$D132^EXP(Parameter!$D$234+Parameter!$D$241)</f>
        <v>9.0743705472614428E-2</v>
      </c>
      <c r="BG132" s="91">
        <f>$E132^EXP(Parameter!$D$219+Parameter!$D$226)</f>
        <v>5.1621495791437925E-2</v>
      </c>
      <c r="BH132" s="91">
        <f>$D132^EXP(Parameter!$D$235+Parameter!$D$242)</f>
        <v>0.15777141308439027</v>
      </c>
      <c r="BI132" s="91">
        <f>$E132^EXP(Parameter!$D$220+Parameter!$D$227)</f>
        <v>3.6091268174903664E-2</v>
      </c>
      <c r="BJ132" s="91">
        <f>$D132^EXP(Parameter!$D$236+Parameter!$D$243)</f>
        <v>7.4497984303245238E-2</v>
      </c>
      <c r="BK132" s="91">
        <f>$E132^EXP(Parameter!$D$221+Parameter!$D$228)</f>
        <v>4.9657876436151029E-2</v>
      </c>
      <c r="BL132" s="91">
        <f>$D132^EXP(Parameter!$D$233+Parameter!$D$240)</f>
        <v>4.2724290235194994E-2</v>
      </c>
      <c r="BM132" s="91">
        <f>$E132^EXP(Parameter!$D$218+Parameter!$D$225)</f>
        <v>6.0583671672547199E-3</v>
      </c>
      <c r="BN132" s="90">
        <f>$D132^EXP(Parameter!$D$268+Parameter!$D$275)</f>
        <v>0.1231226115141846</v>
      </c>
      <c r="BO132" s="91">
        <f>$E132^EXP(Parameter!$D$246+Parameter!$D$253)</f>
        <v>4.9449146438106974E-3</v>
      </c>
      <c r="BP132" s="91">
        <f>$D132^EXP(Parameter!$D$269+Parameter!$D$276)</f>
        <v>8.8796229037599997E-2</v>
      </c>
      <c r="BQ132" s="91">
        <f>$E132^EXP(Parameter!$D$247+Parameter!$D$254)</f>
        <v>1.0265280063323012E-2</v>
      </c>
      <c r="BR132" s="91">
        <f>$D132^EXP(Parameter!$D$271+Parameter!$D$278)</f>
        <v>0.17142864351020054</v>
      </c>
      <c r="BS132" s="91">
        <f>$E132^EXP(Parameter!$D$249+Parameter!$D$256)</f>
        <v>6.1004609120825316E-2</v>
      </c>
      <c r="BT132" s="91">
        <f>$D132^EXP(Parameter!$D$272+Parameter!$D$279)</f>
        <v>0.26406525144392651</v>
      </c>
      <c r="BU132" s="91">
        <f>$E132^EXP(Parameter!$D$250+Parameter!$D$257)</f>
        <v>2.3808128387874432E-2</v>
      </c>
      <c r="BV132" s="91">
        <f>$D132^EXP(Parameter!$D$273+Parameter!$D$280)</f>
        <v>0.22049620475071435</v>
      </c>
      <c r="BW132" s="91">
        <f>$E132^EXP(Parameter!$D$251+Parameter!$D$258)</f>
        <v>6.4655290984530572E-2</v>
      </c>
      <c r="BX132" s="91">
        <f>$D132^EXP(Parameter!$D$270+Parameter!$D$277)</f>
        <v>7.9632588319472106E-2</v>
      </c>
      <c r="BY132" s="91">
        <f>$E132^EXP(Parameter!$D$248+Parameter!$D$255)</f>
        <v>1.2069468548028666E-2</v>
      </c>
      <c r="BZ132" s="90">
        <f>$D132^EXP(Parameter!$D$208)</f>
        <v>9.2055743202850968E-2</v>
      </c>
      <c r="CA132" s="90">
        <f>$E132^EXP(Parameter!$D$200)</f>
        <v>8.8034159180463752E-3</v>
      </c>
      <c r="CB132" s="90">
        <f>$D132^EXP(Parameter!$D$209)</f>
        <v>7.9230211331477035E-2</v>
      </c>
      <c r="CC132" s="90">
        <f>$E132^EXP(Parameter!$D$201)</f>
        <v>1.3344607181803948E-2</v>
      </c>
      <c r="CD132" s="90">
        <f>$D132^EXP(Parameter!$D$211)</f>
        <v>8.4766254934611471E-2</v>
      </c>
      <c r="CE132" s="90">
        <f>$E132^EXP(Parameter!$D$203)</f>
        <v>4.217074184085489E-2</v>
      </c>
      <c r="CF132" s="90">
        <f>$D132^EXP(Parameter!$D$212)</f>
        <v>0.1574801945045971</v>
      </c>
      <c r="CG132" s="90">
        <f>$E132^EXP(Parameter!$D$204)</f>
        <v>3.2063965087121872E-2</v>
      </c>
      <c r="CH132" s="91">
        <f>$D132^EXP(Parameter!$D$213)</f>
        <v>7.2008983916117583E-2</v>
      </c>
      <c r="CI132" s="90">
        <f>$E132^EXP(Parameter!$D$205)</f>
        <v>4.9956679128189484E-2</v>
      </c>
      <c r="CJ132" s="91">
        <f>$D132^EXP(Parameter!$D$210)</f>
        <v>4.5758423129086678E-2</v>
      </c>
      <c r="CK132" s="90">
        <f>$E132^EXP(Parameter!$D$202)</f>
        <v>7.474252947732035E-3</v>
      </c>
      <c r="CL132" s="12">
        <f>$D132^EXP(Parameter!$D$170+Parameter!$D$177*(LN($B132/30.2*21)))</f>
        <v>5.8728637555812251E-2</v>
      </c>
      <c r="CM132" s="12">
        <f>$D132^EXP(Parameter!$D$155+Parameter!$D$162*(LN($B132/30.2*21)))</f>
        <v>0.35419091967077393</v>
      </c>
      <c r="CN132" s="12">
        <f>$D132^EXP(Parameter!$D$171+Parameter!$D$178*(LN($B132/30.2*21)))</f>
        <v>6.084954033255574E-2</v>
      </c>
      <c r="CO132" s="12">
        <f>$D132^EXP(Parameter!$D$156+Parameter!$D$163*(LN($B132/30.2*21)))</f>
        <v>0.30999748057707566</v>
      </c>
      <c r="CP132" s="12">
        <f>$D132^EXP(Parameter!$D$173+Parameter!$D$180*(LN($B132/30.2*21)))</f>
        <v>5.5445410522387578E-2</v>
      </c>
      <c r="CQ132" s="12">
        <f>$D132^EXP(Parameter!$D$158+Parameter!$D$165*(LN($B132/30.2*21)))</f>
        <v>0.3308029208121937</v>
      </c>
      <c r="CR132" s="12">
        <f>$D132^EXP(Parameter!$D$174+Parameter!$D$181*(LN($B132/30.2*21)))</f>
        <v>6.1820431281176577E-2</v>
      </c>
      <c r="CS132" s="12">
        <f>$D132^EXP(Parameter!$D$159+Parameter!$D$166*(LN($B132/30.2*21)))</f>
        <v>0.36773335950998159</v>
      </c>
      <c r="CT132" s="12">
        <f>$D132^EXP(Parameter!$D$175+Parameter!$D$182*(LN($B132/30.2*21)))</f>
        <v>1.8071098848160733E-2</v>
      </c>
      <c r="CU132" s="12">
        <f>$D132^EXP(Parameter!$D$160+Parameter!$D$167*(LN($B132/30.2*21)))</f>
        <v>0.1422865099906834</v>
      </c>
      <c r="CV132" s="12">
        <f>$D132^EXP(Parameter!$D$172+Parameter!$D$179*(LN($B132/30.2*21)))</f>
        <v>1.9682934184371233E-2</v>
      </c>
      <c r="CW132" s="41">
        <f>$D132^EXP(Parameter!$D$157+Parameter!$D$164*(LN($B132/30.2*21)))</f>
        <v>8.5508276002956227E-3</v>
      </c>
      <c r="CX132" s="12">
        <f t="shared" si="9"/>
        <v>1.2140032061079698E-5</v>
      </c>
      <c r="CY132" s="85">
        <v>1.9180692552428699E-2</v>
      </c>
      <c r="CZ132" s="12">
        <f t="shared" si="10"/>
        <v>8.6000848779921833E-3</v>
      </c>
      <c r="DA132" s="85">
        <v>3.0522207661538101E-2</v>
      </c>
      <c r="DB132" s="12">
        <f t="shared" si="11"/>
        <v>2.018375278788803E-3</v>
      </c>
      <c r="DC132" s="41">
        <v>3.3915294943680199E-3</v>
      </c>
      <c r="DD132" s="12">
        <f t="shared" si="12"/>
        <v>1.3871428737474326E-8</v>
      </c>
      <c r="DE132" s="85">
        <v>9.6783825517107493E-3</v>
      </c>
      <c r="DF132" s="12">
        <f t="shared" si="13"/>
        <v>1.5452807028336084E-10</v>
      </c>
      <c r="DG132" s="41">
        <v>8.8900038949057405E-4</v>
      </c>
      <c r="DH132" s="12">
        <f t="shared" si="14"/>
        <v>7.501284947433514E-4</v>
      </c>
      <c r="DI132" s="41">
        <v>8.8900038731419605E-4</v>
      </c>
      <c r="DJ132" s="46">
        <v>127</v>
      </c>
      <c r="DK132" s="44">
        <v>5.1731411681010797E-4</v>
      </c>
      <c r="DL132" s="44">
        <v>1.3797691106907099E-3</v>
      </c>
      <c r="DM132" s="44">
        <v>2.8107473631445701E-3</v>
      </c>
      <c r="DN132" s="44">
        <v>2.1197249927687998E-3</v>
      </c>
      <c r="DO132" s="44">
        <v>7.4210189435242003E-3</v>
      </c>
      <c r="DP132" s="44">
        <v>5.9729325277662103E-3</v>
      </c>
      <c r="DQ132" s="44">
        <v>8.2267425218206496E-3</v>
      </c>
      <c r="DR132" s="45">
        <v>4.8335764758532997E-2</v>
      </c>
      <c r="DS132" s="45">
        <v>7.49971960732536E-2</v>
      </c>
      <c r="DT132" s="45">
        <v>6.7956087003328905E-2</v>
      </c>
      <c r="DU132" s="45">
        <v>5.04643383729909E-2</v>
      </c>
      <c r="DV132" s="45">
        <v>7.1932476321734704E-2</v>
      </c>
      <c r="DW132" s="45">
        <v>0.11200010916974</v>
      </c>
      <c r="DX132" s="45">
        <v>5.8857301402374398E-2</v>
      </c>
    </row>
    <row r="133" spans="1:128">
      <c r="A133" s="43">
        <f t="shared" ref="A133:A196" si="15">C133/365+1</f>
        <v>8.7150684931506852</v>
      </c>
      <c r="B133" s="18">
        <v>129</v>
      </c>
      <c r="C133" s="12">
        <v>2816</v>
      </c>
      <c r="D133" s="12">
        <v>4.5979580792970799E-2</v>
      </c>
      <c r="E133" s="12">
        <v>8.6387487134307402E-4</v>
      </c>
      <c r="F133" s="92">
        <f>$D133^Parameter!$D$325</f>
        <v>9.0531706285018318E-2</v>
      </c>
      <c r="G133" s="92">
        <f>$E133^Parameter!$D$318</f>
        <v>6.2265087929168897E-3</v>
      </c>
      <c r="H133" s="92">
        <f>$D133^Parameter!$D$326</f>
        <v>8.5123996640374178E-2</v>
      </c>
      <c r="I133" s="92">
        <f>$E133^Parameter!$D$319</f>
        <v>1.0947842438992959E-2</v>
      </c>
      <c r="J133" s="92">
        <f>$D133^Parameter!$D$328</f>
        <v>9.5691758514357697E-2</v>
      </c>
      <c r="K133" s="92">
        <f>$E133^Parameter!$D$321</f>
        <v>4.3938752533857262E-2</v>
      </c>
      <c r="L133" s="92">
        <f>$D133^Parameter!$D$329</f>
        <v>0.1782528179145513</v>
      </c>
      <c r="M133" s="92">
        <f>$E133^Parameter!$D$322</f>
        <v>3.1539943589205394E-2</v>
      </c>
      <c r="N133" s="92">
        <f>$D133^Parameter!$D$330</f>
        <v>8.254250714188309E-2</v>
      </c>
      <c r="O133" s="92">
        <f>$E133^Parameter!$D$323</f>
        <v>5.9508682673386208E-2</v>
      </c>
      <c r="P133" s="92">
        <f>$D133^Parameter!$D$327</f>
        <v>5.3304256124294701E-2</v>
      </c>
      <c r="Q133" s="92">
        <f>$E133^Parameter!$D$320</f>
        <v>6.495699126812457E-3</v>
      </c>
      <c r="R133" s="12">
        <f>$D133^EXP(Parameter!$D$96+Parameter!$D$103*(($B133/30.2*21)^(1)))</f>
        <v>9.8450588589927205E-6</v>
      </c>
      <c r="S133" s="12">
        <f>$E133^EXP(Parameter!$D$81+Parameter!$D$88*($B133/30.2*21)^(-2))</f>
        <v>1.3104470897051286E-2</v>
      </c>
      <c r="T133" s="12">
        <f>$D133^EXP(Parameter!$D$97+Parameter!$D$104*(($B133*21/30.2)^(1)))</f>
        <v>8.1987435542427035E-3</v>
      </c>
      <c r="U133" s="12">
        <f>$E133^EXP(Parameter!$D$82+Parameter!$D$89*($B133/30.2*21)^(-2))</f>
        <v>1.9108143826073041E-2</v>
      </c>
      <c r="V133" s="12">
        <f>$D133^EXP(Parameter!$D$99+Parameter!$D$106*(($B133*21/30.2)^(1)))</f>
        <v>1.8635410839997336E-3</v>
      </c>
      <c r="W133" s="12">
        <f>$E133^EXP(Parameter!$D$84+Parameter!$D$91*($B133/30.2*21)^(-2))</f>
        <v>6.4438767176470763E-2</v>
      </c>
      <c r="X133" s="12">
        <f>$D133^EXP(Parameter!$D$100+Parameter!$D$107*(($B133*21/30.2)^(1)))</f>
        <v>8.7258722859292695E-9</v>
      </c>
      <c r="Y133" s="12">
        <f>$E133^EXP(Parameter!$D$85+Parameter!$D$92*($B133/30.2*21)^(-2))</f>
        <v>4.5572647904174951E-2</v>
      </c>
      <c r="Z133" s="12">
        <f>$D133^EXP(Parameter!$D$101+Parameter!$D$108*(($B133*21/30.2)^(1)))</f>
        <v>8.9462728700550782E-11</v>
      </c>
      <c r="AA133" s="12">
        <f>$E133^EXP(Parameter!$D$86+Parameter!$D$93*($B133/30.2*21)^(-2))</f>
        <v>6.0143911886865312E-2</v>
      </c>
      <c r="AB133" s="12">
        <f>$D133^EXP(Parameter!$D$98+Parameter!$D$105*(($B133*21/30.2)^(1)))</f>
        <v>6.8729612857960562E-4</v>
      </c>
      <c r="AC133" s="12">
        <f>$E133^EXP(Parameter!$D$83+Parameter!$D$90*($B133/30.2*21)^(-2))</f>
        <v>7.1477842419467533E-3</v>
      </c>
      <c r="AD133" s="87">
        <f>$D133^EXP(Parameter!$D$133+Parameter!$D$140*(($B133*21/30.2)^(-0.5))+Parameter!$D$147*((LN($B133*21/30.2))))</f>
        <v>1.5111338466357384E-5</v>
      </c>
      <c r="AE133" s="12">
        <f>$E133^EXP(Parameter!$D$111+Parameter!$D$118*(($B133*21/30.2)^(-1))+Parameter!$D$125*(($B133*21/30.2)^(-0.5)))</f>
        <v>8.7548710772705943E-2</v>
      </c>
      <c r="AF133" s="12">
        <f>$D133^EXP(Parameter!$D$134+Parameter!$D$141*(($B133*21/30.2)^(-0.5))+Parameter!$D$148*((LN($B133*21/30.2))))</f>
        <v>5.7773423545756219E-3</v>
      </c>
      <c r="AG133" s="12">
        <f>$E133^EXP(Parameter!$D$112+Parameter!$D$119*(($B133*21/30.2)^(-1))+Parameter!$D$126*(($B133*21/30.2)^(-0.5)))</f>
        <v>2.1316498459568286E-2</v>
      </c>
      <c r="AH133" s="12">
        <f>$D133^EXP(Parameter!$D$136+Parameter!$D$143*(($B133*21/30.2)^(-0.5))+Parameter!$D$150*((LN($B133*21/30.2))))</f>
        <v>7.7590172513494125E-5</v>
      </c>
      <c r="AI133" s="12">
        <f>$E133^EXP(Parameter!$D$114+Parameter!$D$121*(($B133*21/30.2)^(-1))+Parameter!$D$128*(($B133*21/30.2)^(-0.5)))</f>
        <v>1.0460090367778012E-3</v>
      </c>
      <c r="AJ133" s="12">
        <f>$D133^EXP(Parameter!$D$137+Parameter!$D$144*(($B133*21/30.2)^(-0.5))+Parameter!$D$151*((LN($B133*21/30.2))))</f>
        <v>1.0194111271731655E-5</v>
      </c>
      <c r="AK133" s="12">
        <f>$E133^EXP(Parameter!$D$115+Parameter!$D$122*(($B133*21/30.2)^(-1))+Parameter!$D$129*(($B133*21/30.2)^(-0.5)))</f>
        <v>1.7382237613342597E-2</v>
      </c>
      <c r="AL133" s="12">
        <f>$D133^EXP(Parameter!$D$138+Parameter!$D$145*(($B133*21/30.2)^(-0.5))+Parameter!$D$152*((LN($B133*21/30.2))))</f>
        <v>5.7906138420883045E-17</v>
      </c>
      <c r="AM133" s="12">
        <f>$E133^EXP(Parameter!$D$116+Parameter!$D$123*(($B133*21/30.2)^(-1))+Parameter!$D$130*(($B133*21/30.2)^(-0.5)))</f>
        <v>1.7379176767699981E-4</v>
      </c>
      <c r="AN133" s="12">
        <f>$D133^EXP(Parameter!$D$135+Parameter!$D$142*(($B133*21/30.2)^(-0.5))+Parameter!$D$149*((LN($B133*21/30.2))))</f>
        <v>9.1866177993880167E-4</v>
      </c>
      <c r="AO133" s="12">
        <f>$E133^EXP(Parameter!$D$113+Parameter!$D$120*(($B133*21/30.2)^(-1))+Parameter!$D$127*(($B133*21/30.2)^(-0.5)))</f>
        <v>1.8431213429074449E-8</v>
      </c>
      <c r="AP133" s="87">
        <f>$D133^EXP(Parameter!$D$304+Parameter!$D$310*((LN($B133*21/30.2))))</f>
        <v>5.5945249872632691E-2</v>
      </c>
      <c r="AQ133" s="88">
        <f>$E133^EXP(Parameter!$D$290+Parameter!$D$296*((LN($B133*21/30.2))))</f>
        <v>2.1961590399706243E-2</v>
      </c>
      <c r="AR133" s="12">
        <f>$D133^EXP(Parameter!$D$305+Parameter!$D$311*((LN($B133*21/30.2))))</f>
        <v>6.3611721456282952E-2</v>
      </c>
      <c r="AS133" s="88">
        <f>$E133^EXP(Parameter!$D$291+Parameter!$D$297*((LN($B133*21/30.2))))</f>
        <v>2.2468323618214773E-2</v>
      </c>
      <c r="AT133" s="12">
        <f>$D133^EXP(Parameter!$D$305+Parameter!$D$307-Parameter!$D$306+(Parameter!$D$311+Parameter!$D$313-Parameter!$D$312)*((LN($B133*21/30.2))))</f>
        <v>6.0590231109780117E-2</v>
      </c>
      <c r="AU133" s="88">
        <f>$E133^EXP(Parameter!$D$291+Parameter!$D$293-Parameter!$D$292+(Parameter!$D$297+Parameter!$D$299-Parameter!$D$298)*((LN($B133*21/30.2))))</f>
        <v>4.0032588626047722E-2</v>
      </c>
      <c r="AV133" s="12">
        <f>$D133^EXP(Parameter!$D$308+Parameter!$D$314*((LN($B133*21/30.2))))</f>
        <v>8.9579824644369394E-2</v>
      </c>
      <c r="AW133" s="88">
        <f>$E133^EXP(Parameter!$D$294+Parameter!$D$300*((LN($B133*21/30.2))))</f>
        <v>3.2861248774638571E-2</v>
      </c>
      <c r="AX133" s="12">
        <f>$D133^EXP(Parameter!$D$305+Parameter!$D$309-Parameter!$D$306+(Parameter!$D$311+Parameter!$D$315-Parameter!$D$312)*((LN($B133*21/30.2))))</f>
        <v>3.8992081416719129E-2</v>
      </c>
      <c r="AY133" s="88">
        <f>$E133^EXP(Parameter!$D$291+Parameter!$D$295-Parameter!$D$292+(Parameter!$D$297+Parameter!$D$301-Parameter!$D$298)*((LN($B133*21/30.2))))</f>
        <v>3.3836448037006962E-3</v>
      </c>
      <c r="AZ133" s="12">
        <f>$D133^EXP(Parameter!D$305-Parameter!D$306+(Parameter!D$311-Parameter!D$312)*((LN($B133*21/30.2))))</f>
        <v>2.7293413144470039E-2</v>
      </c>
      <c r="BA133" s="88">
        <f>$E133^EXP(Parameter!$D$291-Parameter!$D$292+(Parameter!$D$297-Parameter!$D$298)*((LN($B133*21/30.2))))</f>
        <v>1.4476298495550092E-4</v>
      </c>
      <c r="BB133" s="89">
        <f>$D133^EXP(Parameter!$D$231+Parameter!$D$238)</f>
        <v>9.6409906790233119E-2</v>
      </c>
      <c r="BC133" s="90">
        <f>$E133^EXP(Parameter!$D$216+Parameter!$D$223)</f>
        <v>1.1334251022948168E-2</v>
      </c>
      <c r="BD133" s="91">
        <f>$D133^EXP(Parameter!$D$232+Parameter!$D$239)</f>
        <v>7.7546649911842666E-2</v>
      </c>
      <c r="BE133" s="90">
        <f>$E133^EXP(Parameter!$D$217+Parameter!$D$224)</f>
        <v>1.5152263284522703E-2</v>
      </c>
      <c r="BF133" s="91">
        <f>$D133^EXP(Parameter!$D$234+Parameter!$D$241)</f>
        <v>8.9780818765030496E-2</v>
      </c>
      <c r="BG133" s="91">
        <f>$E133^EXP(Parameter!$D$219+Parameter!$D$226)</f>
        <v>5.0992401349282776E-2</v>
      </c>
      <c r="BH133" s="91">
        <f>$D133^EXP(Parameter!$D$235+Parameter!$D$242)</f>
        <v>0.15648157580538027</v>
      </c>
      <c r="BI133" s="91">
        <f>$E133^EXP(Parameter!$D$220+Parameter!$D$227)</f>
        <v>3.5598688866996714E-2</v>
      </c>
      <c r="BJ133" s="91">
        <f>$D133^EXP(Parameter!$D$236+Parameter!$D$243)</f>
        <v>7.3642873493579605E-2</v>
      </c>
      <c r="BK133" s="91">
        <f>$E133^EXP(Parameter!$D$221+Parameter!$D$228)</f>
        <v>4.9044842568836962E-2</v>
      </c>
      <c r="BL133" s="91">
        <f>$D133^EXP(Parameter!$D$233+Parameter!$D$240)</f>
        <v>4.2129628099646307E-2</v>
      </c>
      <c r="BM133" s="91">
        <f>$E133^EXP(Parameter!$D$218+Parameter!$D$225)</f>
        <v>5.9317251897567907E-3</v>
      </c>
      <c r="BN133" s="90">
        <f>$D133^EXP(Parameter!$D$268+Parameter!$D$275)</f>
        <v>0.12198150412584836</v>
      </c>
      <c r="BO133" s="91">
        <f>$E133^EXP(Parameter!$D$246+Parameter!$D$253)</f>
        <v>4.8374819182175005E-3</v>
      </c>
      <c r="BP133" s="91">
        <f>$D133^EXP(Parameter!$D$269+Parameter!$D$276)</f>
        <v>8.7845534606294282E-2</v>
      </c>
      <c r="BQ133" s="91">
        <f>$E133^EXP(Parameter!$D$247+Parameter!$D$254)</f>
        <v>1.007264872485939E-2</v>
      </c>
      <c r="BR133" s="91">
        <f>$D133^EXP(Parameter!$D$271+Parameter!$D$278)</f>
        <v>0.17008991508507307</v>
      </c>
      <c r="BS133" s="91">
        <f>$E133^EXP(Parameter!$D$249+Parameter!$D$256)</f>
        <v>6.0302816867393937E-2</v>
      </c>
      <c r="BT133" s="91">
        <f>$D133^EXP(Parameter!$D$272+Parameter!$D$279)</f>
        <v>0.26250677527001465</v>
      </c>
      <c r="BU133" s="91">
        <f>$E133^EXP(Parameter!$D$250+Parameter!$D$257)</f>
        <v>2.3442808598348817E-2</v>
      </c>
      <c r="BV133" s="91">
        <f>$D133^EXP(Parameter!$D$273+Parameter!$D$280)</f>
        <v>0.21901923516708982</v>
      </c>
      <c r="BW133" s="91">
        <f>$E133^EXP(Parameter!$D$251+Parameter!$D$258)</f>
        <v>6.3926870884889991E-2</v>
      </c>
      <c r="BX133" s="91">
        <f>$D133^EXP(Parameter!$D$270+Parameter!$D$277)</f>
        <v>7.8741868190509087E-2</v>
      </c>
      <c r="BY133" s="91">
        <f>$E133^EXP(Parameter!$D$248+Parameter!$D$255)</f>
        <v>1.1850916596527986E-2</v>
      </c>
      <c r="BZ133" s="90">
        <f>$D133^EXP(Parameter!$D$208)</f>
        <v>9.1084746765859703E-2</v>
      </c>
      <c r="CA133" s="90">
        <f>$E133^EXP(Parameter!$D$200)</f>
        <v>8.6327284998937038E-3</v>
      </c>
      <c r="CB133" s="90">
        <f>$D133^EXP(Parameter!$D$209)</f>
        <v>7.8342227706111434E-2</v>
      </c>
      <c r="CC133" s="90">
        <f>$E133^EXP(Parameter!$D$201)</f>
        <v>1.3108410650361455E-2</v>
      </c>
      <c r="CD133" s="90">
        <f>$D133^EXP(Parameter!$D$211)</f>
        <v>8.3841394365066102E-2</v>
      </c>
      <c r="CE133" s="90">
        <f>$E133^EXP(Parameter!$D$203)</f>
        <v>4.1621986618076687E-2</v>
      </c>
      <c r="CF133" s="90">
        <f>$D133^EXP(Parameter!$D$212)</f>
        <v>0.15619145522540859</v>
      </c>
      <c r="CG133" s="90">
        <f>$E133^EXP(Parameter!$D$204)</f>
        <v>3.1610874007914999E-2</v>
      </c>
      <c r="CH133" s="91">
        <f>$D133^EXP(Parameter!$D$213)</f>
        <v>7.1171690557277914E-2</v>
      </c>
      <c r="CI133" s="90">
        <f>$E133^EXP(Parameter!$D$205)</f>
        <v>4.9341181087636389E-2</v>
      </c>
      <c r="CJ133" s="91">
        <f>$D133^EXP(Parameter!$D$210)</f>
        <v>4.5135293967452347E-2</v>
      </c>
      <c r="CK133" s="90">
        <f>$E133^EXP(Parameter!$D$202)</f>
        <v>7.3243750676541489E-3</v>
      </c>
      <c r="CL133" s="12">
        <f>$D133^EXP(Parameter!$D$170+Parameter!$D$177*(LN($B133/30.2*21)))</f>
        <v>5.78942862419295E-2</v>
      </c>
      <c r="CM133" s="12">
        <f>$D133^EXP(Parameter!$D$155+Parameter!$D$162*(LN($B133/30.2*21)))</f>
        <v>0.35328701484624497</v>
      </c>
      <c r="CN133" s="12">
        <f>$D133^EXP(Parameter!$D$171+Parameter!$D$178*(LN($B133/30.2*21)))</f>
        <v>6.0043101695753547E-2</v>
      </c>
      <c r="CO133" s="12">
        <f>$D133^EXP(Parameter!$D$156+Parameter!$D$163*(LN($B133/30.2*21)))</f>
        <v>0.30880557531211011</v>
      </c>
      <c r="CP133" s="12">
        <f>$D133^EXP(Parameter!$D$173+Parameter!$D$180*(LN($B133/30.2*21)))</f>
        <v>5.4651724330470199E-2</v>
      </c>
      <c r="CQ133" s="12">
        <f>$D133^EXP(Parameter!$D$158+Parameter!$D$165*(LN($B133/30.2*21)))</f>
        <v>0.32933384628251883</v>
      </c>
      <c r="CR133" s="12">
        <f>$D133^EXP(Parameter!$D$174+Parameter!$D$181*(LN($B133/30.2*21)))</f>
        <v>6.0809418252776096E-2</v>
      </c>
      <c r="CS133" s="12">
        <f>$D133^EXP(Parameter!$D$159+Parameter!$D$166*(LN($B133/30.2*21)))</f>
        <v>0.36649382268070058</v>
      </c>
      <c r="CT133" s="12">
        <f>$D133^EXP(Parameter!$D$175+Parameter!$D$182*(LN($B133/30.2*21)))</f>
        <v>1.7643197137635843E-2</v>
      </c>
      <c r="CU133" s="12">
        <f>$D133^EXP(Parameter!$D$160+Parameter!$D$167*(LN($B133/30.2*21)))</f>
        <v>0.1406652913260916</v>
      </c>
      <c r="CV133" s="12">
        <f>$D133^EXP(Parameter!$D$172+Parameter!$D$179*(LN($B133/30.2*21)))</f>
        <v>1.9278160800809296E-2</v>
      </c>
      <c r="CW133" s="41">
        <f>$D133^EXP(Parameter!$D$157+Parameter!$D$164*(LN($B133/30.2*21)))</f>
        <v>8.2826731797278567E-3</v>
      </c>
      <c r="CX133" s="12">
        <f t="shared" si="9"/>
        <v>9.8450588589927205E-6</v>
      </c>
      <c r="CY133" s="85">
        <v>1.9012144137376799E-2</v>
      </c>
      <c r="CZ133" s="12">
        <f t="shared" si="10"/>
        <v>8.1987435542427035E-3</v>
      </c>
      <c r="DA133" s="85">
        <v>3.02429978699034E-2</v>
      </c>
      <c r="DB133" s="12">
        <f t="shared" si="11"/>
        <v>1.8635410839997336E-3</v>
      </c>
      <c r="DC133" s="41">
        <v>3.22922088746125E-3</v>
      </c>
      <c r="DD133" s="12">
        <f t="shared" si="12"/>
        <v>8.7258722859292695E-9</v>
      </c>
      <c r="DE133" s="85">
        <v>9.4129056911713797E-3</v>
      </c>
      <c r="DF133" s="12">
        <f t="shared" si="13"/>
        <v>8.9462728700550782E-11</v>
      </c>
      <c r="DG133" s="41">
        <v>8.6357403006690002E-4</v>
      </c>
      <c r="DH133" s="12">
        <f t="shared" si="14"/>
        <v>6.8729612857960562E-4</v>
      </c>
      <c r="DI133" s="41">
        <v>8.63574028989147E-4</v>
      </c>
      <c r="DJ133" s="46">
        <v>128</v>
      </c>
      <c r="DK133" s="44">
        <v>5.0010569431846496E-4</v>
      </c>
      <c r="DL133" s="44">
        <v>1.3376523535363299E-3</v>
      </c>
      <c r="DM133" s="44">
        <v>2.7308397305106898E-3</v>
      </c>
      <c r="DN133" s="44">
        <v>2.0576760698333102E-3</v>
      </c>
      <c r="DO133" s="44">
        <v>7.2325922310809698E-3</v>
      </c>
      <c r="DP133" s="44">
        <v>5.8170948166672599E-3</v>
      </c>
      <c r="DQ133" s="44">
        <v>8.0206281715782292E-3</v>
      </c>
      <c r="DR133" s="45">
        <v>4.7694905584734097E-2</v>
      </c>
      <c r="DS133" s="45">
        <v>7.4091173068154395E-2</v>
      </c>
      <c r="DT133" s="45">
        <v>6.7116599307961905E-2</v>
      </c>
      <c r="DU133" s="45">
        <v>4.9800885395045798E-2</v>
      </c>
      <c r="DV133" s="45">
        <v>7.1055133103005902E-2</v>
      </c>
      <c r="DW133" s="45">
        <v>0.110777717115674</v>
      </c>
      <c r="DX133" s="45">
        <v>5.8107342347960798E-2</v>
      </c>
    </row>
    <row r="134" spans="1:128">
      <c r="A134" s="43">
        <f t="shared" si="15"/>
        <v>8.7753424657534254</v>
      </c>
      <c r="B134" s="18">
        <v>130</v>
      </c>
      <c r="C134" s="12">
        <v>2838</v>
      </c>
      <c r="D134" s="12">
        <v>4.5360311092835899E-2</v>
      </c>
      <c r="E134" s="12">
        <v>8.3926195937175099E-4</v>
      </c>
      <c r="F134" s="92">
        <f>$D134^Parameter!$D$325</f>
        <v>8.9579224635223775E-2</v>
      </c>
      <c r="G134" s="92">
        <f>$E134^Parameter!$D$318</f>
        <v>6.0982640886262391E-3</v>
      </c>
      <c r="H134" s="92">
        <f>$D134^Parameter!$D$326</f>
        <v>8.4205569905690683E-2</v>
      </c>
      <c r="I134" s="92">
        <f>$E134^Parameter!$D$319</f>
        <v>1.0747177573682471E-2</v>
      </c>
      <c r="J134" s="92">
        <f>$D134^Parameter!$D$328</f>
        <v>9.4708101429213584E-2</v>
      </c>
      <c r="K134" s="92">
        <f>$E134^Parameter!$D$321</f>
        <v>4.3379706527812957E-2</v>
      </c>
      <c r="L134" s="92">
        <f>$D134^Parameter!$D$329</f>
        <v>0.17690437505652912</v>
      </c>
      <c r="M134" s="92">
        <f>$E134^Parameter!$D$322</f>
        <v>3.1096377075057566E-2</v>
      </c>
      <c r="N134" s="92">
        <f>$D134^Parameter!$D$330</f>
        <v>8.1640861666164619E-2</v>
      </c>
      <c r="O134" s="92">
        <f>$E134^Parameter!$D$323</f>
        <v>5.8824604433481413E-2</v>
      </c>
      <c r="P134" s="92">
        <f>$D134^Parameter!$D$327</f>
        <v>5.2620573278704411E-2</v>
      </c>
      <c r="Q134" s="92">
        <f>$E134^Parameter!$D$320</f>
        <v>6.3630134693847653E-3</v>
      </c>
      <c r="R134" s="12">
        <f>$D134^EXP(Parameter!$D$96+Parameter!$D$103*(($B134/30.2*21)^(1)))</f>
        <v>7.9569490734051075E-6</v>
      </c>
      <c r="S134" s="12">
        <f>$E134^EXP(Parameter!$D$81+Parameter!$D$88*($B134/30.2*21)^(-2))</f>
        <v>1.2873818264323959E-2</v>
      </c>
      <c r="T134" s="12">
        <f>$D134^EXP(Parameter!$D$97+Parameter!$D$104*(($B134*21/30.2)^(1)))</f>
        <v>7.8139729313802652E-3</v>
      </c>
      <c r="U134" s="12">
        <f>$E134^EXP(Parameter!$D$82+Parameter!$D$89*($B134/30.2*21)^(-2))</f>
        <v>1.8800814402563436E-2</v>
      </c>
      <c r="V134" s="12">
        <f>$D134^EXP(Parameter!$D$99+Parameter!$D$106*(($B134*21/30.2)^(1)))</f>
        <v>1.7192793140682829E-3</v>
      </c>
      <c r="W134" s="12">
        <f>$E134^EXP(Parameter!$D$84+Parameter!$D$91*($B134/30.2*21)^(-2))</f>
        <v>6.3719050519082568E-2</v>
      </c>
      <c r="X134" s="12">
        <f>$D134^EXP(Parameter!$D$100+Parameter!$D$107*(($B134*21/30.2)^(1)))</f>
        <v>5.4285843133672801E-9</v>
      </c>
      <c r="Y134" s="12">
        <f>$E134^EXP(Parameter!$D$85+Parameter!$D$92*($B134/30.2*21)^(-2))</f>
        <v>4.4999677808500407E-2</v>
      </c>
      <c r="Z134" s="12">
        <f>$D134^EXP(Parameter!$D$101+Parameter!$D$108*(($B134*21/30.2)^(1)))</f>
        <v>5.1164276889154258E-11</v>
      </c>
      <c r="AA134" s="12">
        <f>$E134^EXP(Parameter!$D$86+Parameter!$D$93*($B134/30.2*21)^(-2))</f>
        <v>5.9454961550857971E-2</v>
      </c>
      <c r="AB134" s="12">
        <f>$D134^EXP(Parameter!$D$98+Parameter!$D$105*(($B134*21/30.2)^(1)))</f>
        <v>6.2925233068145548E-4</v>
      </c>
      <c r="AC134" s="12">
        <f>$E134^EXP(Parameter!$D$83+Parameter!$D$90*($B134/30.2*21)^(-2))</f>
        <v>7.0044980485066081E-3</v>
      </c>
      <c r="AD134" s="87">
        <f>$D134^EXP(Parameter!$D$133+Parameter!$D$140*(($B134*21/30.2)^(-0.5))+Parameter!$D$147*((LN($B134*21/30.2))))</f>
        <v>1.3162247963829005E-5</v>
      </c>
      <c r="AE134" s="12">
        <f>$E134^EXP(Parameter!$D$111+Parameter!$D$118*(($B134*21/30.2)^(-1))+Parameter!$D$125*(($B134*21/30.2)^(-0.5)))</f>
        <v>8.6955549920350914E-2</v>
      </c>
      <c r="AF134" s="12">
        <f>$D134^EXP(Parameter!$D$134+Parameter!$D$141*(($B134*21/30.2)^(-0.5))+Parameter!$D$148*((LN($B134*21/30.2))))</f>
        <v>5.550575952809258E-3</v>
      </c>
      <c r="AG134" s="12">
        <f>$E134^EXP(Parameter!$D$112+Parameter!$D$119*(($B134*21/30.2)^(-1))+Parameter!$D$126*(($B134*21/30.2)^(-0.5)))</f>
        <v>2.0992553143424367E-2</v>
      </c>
      <c r="AH134" s="12">
        <f>$D134^EXP(Parameter!$D$136+Parameter!$D$143*(($B134*21/30.2)^(-0.5))+Parameter!$D$150*((LN($B134*21/30.2))))</f>
        <v>6.9523076186041151E-5</v>
      </c>
      <c r="AI134" s="12">
        <f>$E134^EXP(Parameter!$D$114+Parameter!$D$121*(($B134*21/30.2)^(-1))+Parameter!$D$128*(($B134*21/30.2)^(-0.5)))</f>
        <v>1.0037992749817415E-3</v>
      </c>
      <c r="AJ134" s="12">
        <f>$D134^EXP(Parameter!$D$137+Parameter!$D$144*(($B134*21/30.2)^(-0.5))+Parameter!$D$151*((LN($B134*21/30.2))))</f>
        <v>8.6941970952819492E-6</v>
      </c>
      <c r="AK134" s="12">
        <f>$E134^EXP(Parameter!$D$115+Parameter!$D$122*(($B134*21/30.2)^(-1))+Parameter!$D$129*(($B134*21/30.2)^(-0.5)))</f>
        <v>1.7066057427541234E-2</v>
      </c>
      <c r="AL134" s="12">
        <f>$D134^EXP(Parameter!$D$138+Parameter!$D$145*(($B134*21/30.2)^(-0.5))+Parameter!$D$152*((LN($B134*21/30.2))))</f>
        <v>2.98678909816617E-17</v>
      </c>
      <c r="AM134" s="12">
        <f>$E134^EXP(Parameter!$D$116+Parameter!$D$123*(($B134*21/30.2)^(-1))+Parameter!$D$130*(($B134*21/30.2)^(-0.5)))</f>
        <v>1.648649836263865E-4</v>
      </c>
      <c r="AN134" s="12">
        <f>$D134^EXP(Parameter!$D$135+Parameter!$D$142*(($B134*21/30.2)^(-0.5))+Parameter!$D$149*((LN($B134*21/30.2))))</f>
        <v>8.6818616859633021E-4</v>
      </c>
      <c r="AO134" s="12">
        <f>$E134^EXP(Parameter!$D$113+Parameter!$D$120*(($B134*21/30.2)^(-1))+Parameter!$D$127*(($B134*21/30.2)^(-0.5)))</f>
        <v>1.6410576955380413E-8</v>
      </c>
      <c r="AP134" s="87">
        <f>$D134^EXP(Parameter!$D$304+Parameter!$D$310*((LN($B134*21/30.2))))</f>
        <v>5.5082522313621846E-2</v>
      </c>
      <c r="AQ134" s="88">
        <f>$E134^EXP(Parameter!$D$290+Parameter!$D$296*((LN($B134*21/30.2))))</f>
        <v>2.1712232811156047E-2</v>
      </c>
      <c r="AR134" s="12">
        <f>$D134^EXP(Parameter!$D$305+Parameter!$D$311*((LN($B134*21/30.2))))</f>
        <v>6.2779512424659414E-2</v>
      </c>
      <c r="AS134" s="88">
        <f>$E134^EXP(Parameter!$D$291+Parameter!$D$297*((LN($B134*21/30.2))))</f>
        <v>2.2156230670242135E-2</v>
      </c>
      <c r="AT134" s="12">
        <f>$D134^EXP(Parameter!$D$305+Parameter!$D$307-Parameter!$D$306+(Parameter!$D$311+Parameter!$D$313-Parameter!$D$312)*((LN($B134*21/30.2))))</f>
        <v>5.9734867320897118E-2</v>
      </c>
      <c r="AU134" s="88">
        <f>$E134^EXP(Parameter!$D$291+Parameter!$D$293-Parameter!$D$292+(Parameter!$D$297+Parameter!$D$299-Parameter!$D$298)*((LN($B134*21/30.2))))</f>
        <v>3.94764417884279E-2</v>
      </c>
      <c r="AV134" s="12">
        <f>$D134^EXP(Parameter!$D$308+Parameter!$D$314*((LN($B134*21/30.2))))</f>
        <v>8.8323056998241375E-2</v>
      </c>
      <c r="AW134" s="88">
        <f>$E134^EXP(Parameter!$D$294+Parameter!$D$300*((LN($B134*21/30.2))))</f>
        <v>3.2411877201042202E-2</v>
      </c>
      <c r="AX134" s="12">
        <f>$D134^EXP(Parameter!$D$305+Parameter!$D$309-Parameter!$D$306+(Parameter!$D$311+Parameter!$D$315-Parameter!$D$312)*((LN($B134*21/30.2))))</f>
        <v>3.8296287164949351E-2</v>
      </c>
      <c r="AY134" s="88">
        <f>$E134^EXP(Parameter!$D$291+Parameter!$D$295-Parameter!$D$292+(Parameter!$D$297+Parameter!$D$301-Parameter!$D$298)*((LN($B134*21/30.2))))</f>
        <v>3.2556461578208519E-3</v>
      </c>
      <c r="AZ134" s="12">
        <f>$D134^EXP(Parameter!D$305-Parameter!D$306+(Parameter!D$311-Parameter!D$312)*((LN($B134*21/30.2))))</f>
        <v>2.6781986936474607E-2</v>
      </c>
      <c r="BA134" s="88">
        <f>$E134^EXP(Parameter!$D$291-Parameter!$D$292+(Parameter!$D$297-Parameter!$D$298)*((LN($B134*21/30.2))))</f>
        <v>1.3698805609194136E-4</v>
      </c>
      <c r="BB134" s="89">
        <f>$D134^EXP(Parameter!$D$231+Parameter!$D$238)</f>
        <v>9.5422008953275531E-2</v>
      </c>
      <c r="BC134" s="90">
        <f>$E134^EXP(Parameter!$D$216+Parameter!$D$223)</f>
        <v>1.1128085173973934E-2</v>
      </c>
      <c r="BD134" s="91">
        <f>$D134^EXP(Parameter!$D$232+Parameter!$D$239)</f>
        <v>7.6678493823716276E-2</v>
      </c>
      <c r="BE134" s="90">
        <f>$E134^EXP(Parameter!$D$217+Parameter!$D$224)</f>
        <v>1.4894357408348682E-2</v>
      </c>
      <c r="BF134" s="91">
        <f>$D134^EXP(Parameter!$D$234+Parameter!$D$241)</f>
        <v>8.8832979330997597E-2</v>
      </c>
      <c r="BG134" s="91">
        <f>$E134^EXP(Parameter!$D$219+Parameter!$D$226)</f>
        <v>5.0374331408554136E-2</v>
      </c>
      <c r="BH134" s="91">
        <f>$D134^EXP(Parameter!$D$235+Parameter!$D$242)</f>
        <v>0.15520877735727376</v>
      </c>
      <c r="BI134" s="91">
        <f>$E134^EXP(Parameter!$D$220+Parameter!$D$227)</f>
        <v>3.5115455783958124E-2</v>
      </c>
      <c r="BJ134" s="91">
        <f>$D134^EXP(Parameter!$D$236+Parameter!$D$243)</f>
        <v>7.2801861678813737E-2</v>
      </c>
      <c r="BK134" s="91">
        <f>$E134^EXP(Parameter!$D$221+Parameter!$D$228)</f>
        <v>4.8442648113667171E-2</v>
      </c>
      <c r="BL134" s="91">
        <f>$D134^EXP(Parameter!$D$233+Parameter!$D$240)</f>
        <v>4.1546210836662947E-2</v>
      </c>
      <c r="BM134" s="91">
        <f>$E134^EXP(Parameter!$D$218+Parameter!$D$225)</f>
        <v>5.8083975511471113E-3</v>
      </c>
      <c r="BN134" s="90">
        <f>$D134^EXP(Parameter!$D$268+Parameter!$D$275)</f>
        <v>0.12085670824780227</v>
      </c>
      <c r="BO134" s="91">
        <f>$E134^EXP(Parameter!$D$246+Parameter!$D$253)</f>
        <v>4.7329484320072675E-3</v>
      </c>
      <c r="BP134" s="91">
        <f>$D134^EXP(Parameter!$D$269+Parameter!$D$276)</f>
        <v>8.6909786938373035E-2</v>
      </c>
      <c r="BQ134" s="91">
        <f>$E134^EXP(Parameter!$D$247+Parameter!$D$254)</f>
        <v>9.8846501442434835E-3</v>
      </c>
      <c r="BR134" s="91">
        <f>$D134^EXP(Parameter!$D$271+Parameter!$D$278)</f>
        <v>0.16876838495309537</v>
      </c>
      <c r="BS134" s="91">
        <f>$E134^EXP(Parameter!$D$249+Parameter!$D$256)</f>
        <v>5.9612847829091632E-2</v>
      </c>
      <c r="BT134" s="91">
        <f>$D134^EXP(Parameter!$D$272+Parameter!$D$279)</f>
        <v>0.26096537043531426</v>
      </c>
      <c r="BU134" s="91">
        <f>$E134^EXP(Parameter!$D$250+Parameter!$D$257)</f>
        <v>2.308503503913031E-2</v>
      </c>
      <c r="BV134" s="91">
        <f>$D134^EXP(Parameter!$D$273+Parameter!$D$280)</f>
        <v>0.21755961160669268</v>
      </c>
      <c r="BW134" s="91">
        <f>$E134^EXP(Parameter!$D$251+Parameter!$D$258)</f>
        <v>6.321055085278135E-2</v>
      </c>
      <c r="BX134" s="91">
        <f>$D134^EXP(Parameter!$D$270+Parameter!$D$277)</f>
        <v>7.7865575237449511E-2</v>
      </c>
      <c r="BY134" s="91">
        <f>$E134^EXP(Parameter!$D$248+Parameter!$D$255)</f>
        <v>1.163747825419563E-2</v>
      </c>
      <c r="BZ134" s="90">
        <f>$D134^EXP(Parameter!$D$208)</f>
        <v>9.0128863492452665E-2</v>
      </c>
      <c r="CA134" s="90">
        <f>$E134^EXP(Parameter!$D$200)</f>
        <v>8.4662516464484461E-3</v>
      </c>
      <c r="CB134" s="90">
        <f>$D134^EXP(Parameter!$D$209)</f>
        <v>7.7468646555658494E-2</v>
      </c>
      <c r="CC134" s="90">
        <f>$E134^EXP(Parameter!$D$201)</f>
        <v>1.2877644965979495E-2</v>
      </c>
      <c r="CD134" s="90">
        <f>$D134^EXP(Parameter!$D$211)</f>
        <v>8.2931261862228017E-2</v>
      </c>
      <c r="CE134" s="90">
        <f>$E134^EXP(Parameter!$D$203)</f>
        <v>4.1083297616197376E-2</v>
      </c>
      <c r="CF134" s="90">
        <f>$D134^EXP(Parameter!$D$212)</f>
        <v>0.15491975069056316</v>
      </c>
      <c r="CG134" s="90">
        <f>$E134^EXP(Parameter!$D$204)</f>
        <v>3.116659683629576E-2</v>
      </c>
      <c r="CH134" s="91">
        <f>$D134^EXP(Parameter!$D$213)</f>
        <v>7.0348326492313762E-2</v>
      </c>
      <c r="CI134" s="90">
        <f>$E134^EXP(Parameter!$D$205)</f>
        <v>4.8736551064135936E-2</v>
      </c>
      <c r="CJ134" s="91">
        <f>$D134^EXP(Parameter!$D$210)</f>
        <v>4.4523761969358339E-2</v>
      </c>
      <c r="CK134" s="90">
        <f>$E134^EXP(Parameter!$D$202)</f>
        <v>7.1782931007991334E-3</v>
      </c>
      <c r="CL134" s="12">
        <f>$D134^EXP(Parameter!$D$170+Parameter!$D$177*(LN($B134/30.2*21)))</f>
        <v>5.7075294156014839E-2</v>
      </c>
      <c r="CM134" s="12">
        <f>$D134^EXP(Parameter!$D$155+Parameter!$D$162*(LN($B134/30.2*21)))</f>
        <v>0.35239304379758607</v>
      </c>
      <c r="CN134" s="12">
        <f>$D134^EXP(Parameter!$D$171+Parameter!$D$178*(LN($B134/30.2*21)))</f>
        <v>5.9251036193385183E-2</v>
      </c>
      <c r="CO134" s="12">
        <f>$D134^EXP(Parameter!$D$156+Parameter!$D$163*(LN($B134/30.2*21)))</f>
        <v>0.30762637768493467</v>
      </c>
      <c r="CP134" s="12">
        <f>$D134^EXP(Parameter!$D$173+Parameter!$D$180*(LN($B134/30.2*21)))</f>
        <v>5.3872796917567668E-2</v>
      </c>
      <c r="CQ134" s="12">
        <f>$D134^EXP(Parameter!$D$158+Parameter!$D$165*(LN($B134/30.2*21)))</f>
        <v>0.32787961104807251</v>
      </c>
      <c r="CR134" s="12">
        <f>$D134^EXP(Parameter!$D$174+Parameter!$D$181*(LN($B134/30.2*21)))</f>
        <v>5.9818093715907517E-2</v>
      </c>
      <c r="CS134" s="12">
        <f>$D134^EXP(Parameter!$D$159+Parameter!$D$166*(LN($B134/30.2*21)))</f>
        <v>0.36526674055514918</v>
      </c>
      <c r="CT134" s="12">
        <f>$D134^EXP(Parameter!$D$175+Parameter!$D$182*(LN($B134/30.2*21)))</f>
        <v>1.7226724348847464E-2</v>
      </c>
      <c r="CU134" s="12">
        <f>$D134^EXP(Parameter!$D$160+Parameter!$D$167*(LN($B134/30.2*21)))</f>
        <v>0.13906773212996251</v>
      </c>
      <c r="CV134" s="12">
        <f>$D134^EXP(Parameter!$D$172+Parameter!$D$179*(LN($B134/30.2*21)))</f>
        <v>1.8883273948795708E-2</v>
      </c>
      <c r="CW134" s="41">
        <f>$D134^EXP(Parameter!$D$157+Parameter!$D$164*(LN($B134/30.2*21)))</f>
        <v>8.0235131517518658E-3</v>
      </c>
      <c r="CX134" s="12">
        <f t="shared" si="9"/>
        <v>7.9569490734051075E-6</v>
      </c>
      <c r="CY134" s="85">
        <v>1.8848139429919499E-2</v>
      </c>
      <c r="CZ134" s="12">
        <f t="shared" si="10"/>
        <v>7.8139729313802652E-3</v>
      </c>
      <c r="DA134" s="85">
        <v>2.9970733140540599E-2</v>
      </c>
      <c r="DB134" s="12">
        <f t="shared" si="11"/>
        <v>1.7192793140682829E-3</v>
      </c>
      <c r="DC134" s="41">
        <v>3.0748976351888E-3</v>
      </c>
      <c r="DD134" s="12">
        <f t="shared" si="12"/>
        <v>5.4285843133672801E-9</v>
      </c>
      <c r="DE134" s="85">
        <v>9.1558602089600299E-3</v>
      </c>
      <c r="DF134" s="12">
        <f t="shared" si="13"/>
        <v>5.1164276889154258E-11</v>
      </c>
      <c r="DG134" s="41">
        <v>8.3900306014473604E-4</v>
      </c>
      <c r="DH134" s="12">
        <f t="shared" si="14"/>
        <v>6.2925233068145548E-4</v>
      </c>
      <c r="DI134" s="41">
        <v>8.3900305962033705E-4</v>
      </c>
      <c r="DJ134" s="46">
        <v>129</v>
      </c>
      <c r="DK134" s="44">
        <v>4.8355162824531599E-4</v>
      </c>
      <c r="DL134" s="44">
        <v>1.2970162776192501E-3</v>
      </c>
      <c r="DM134" s="44">
        <v>2.65356475796619E-3</v>
      </c>
      <c r="DN134" s="44">
        <v>1.9977267215570702E-3</v>
      </c>
      <c r="DO134" s="44">
        <v>7.0497633544587303E-3</v>
      </c>
      <c r="DP134" s="44">
        <v>5.6660035901902103E-3</v>
      </c>
      <c r="DQ134" s="44">
        <v>7.8205625779510495E-3</v>
      </c>
      <c r="DR134" s="45">
        <v>4.70658112821438E-2</v>
      </c>
      <c r="DS134" s="45">
        <v>7.3200537353678999E-2</v>
      </c>
      <c r="DT134" s="45">
        <v>6.6291638281220394E-2</v>
      </c>
      <c r="DU134" s="45">
        <v>4.9149526519082901E-2</v>
      </c>
      <c r="DV134" s="45">
        <v>7.0192810065009006E-2</v>
      </c>
      <c r="DW134" s="45">
        <v>0.109574381416442</v>
      </c>
      <c r="DX134" s="45">
        <v>5.73707016071053E-2</v>
      </c>
    </row>
    <row r="135" spans="1:128">
      <c r="A135" s="43">
        <f t="shared" si="15"/>
        <v>8.8356164383561655</v>
      </c>
      <c r="B135" s="18">
        <v>131</v>
      </c>
      <c r="C135" s="12">
        <v>2860</v>
      </c>
      <c r="D135" s="12">
        <v>4.4752454441260303E-2</v>
      </c>
      <c r="E135" s="12">
        <v>8.1547756530738998E-4</v>
      </c>
      <c r="F135" s="92">
        <f>$D135^Parameter!$D$325</f>
        <v>8.8641510917904939E-2</v>
      </c>
      <c r="G135" s="92">
        <f>$E135^Parameter!$D$318</f>
        <v>5.9733319865066985E-3</v>
      </c>
      <c r="H135" s="92">
        <f>$D135^Parameter!$D$326</f>
        <v>8.3301627654299576E-2</v>
      </c>
      <c r="I135" s="92">
        <f>$E135^Parameter!$D$319</f>
        <v>1.055124460641753E-2</v>
      </c>
      <c r="J135" s="92">
        <f>$D135^Parameter!$D$328</f>
        <v>9.3739459843142664E-2</v>
      </c>
      <c r="K135" s="92">
        <f>$E135^Parameter!$D$321</f>
        <v>4.2830734664830561E-2</v>
      </c>
      <c r="L135" s="92">
        <f>$D135^Parameter!$D$329</f>
        <v>0.17557288322860942</v>
      </c>
      <c r="M135" s="92">
        <f>$E135^Parameter!$D$322</f>
        <v>3.0661393488429573E-2</v>
      </c>
      <c r="N135" s="92">
        <f>$D135^Parameter!$D$330</f>
        <v>8.0753556039192986E-2</v>
      </c>
      <c r="O135" s="92">
        <f>$E135^Parameter!$D$323</f>
        <v>5.8152020245394502E-2</v>
      </c>
      <c r="P135" s="92">
        <f>$D135^Parameter!$D$327</f>
        <v>5.1949054775278926E-2</v>
      </c>
      <c r="Q135" s="92">
        <f>$E135^Parameter!$D$320</f>
        <v>6.2337327662425257E-3</v>
      </c>
      <c r="R135" s="12">
        <f>$D135^EXP(Parameter!$D$96+Parameter!$D$103*(($B135/30.2*21)^(1)))</f>
        <v>6.4088710720704662E-6</v>
      </c>
      <c r="S135" s="12">
        <f>$E135^EXP(Parameter!$D$81+Parameter!$D$88*($B135/30.2*21)^(-2))</f>
        <v>1.2648437532129853E-2</v>
      </c>
      <c r="T135" s="12">
        <f>$D135^EXP(Parameter!$D$97+Parameter!$D$104*(($B135*21/30.2)^(1)))</f>
        <v>7.4451860226092672E-3</v>
      </c>
      <c r="U135" s="12">
        <f>$E135^EXP(Parameter!$D$82+Parameter!$D$89*($B135/30.2*21)^(-2))</f>
        <v>1.850004713939464E-2</v>
      </c>
      <c r="V135" s="12">
        <f>$D135^EXP(Parameter!$D$99+Parameter!$D$106*(($B135*21/30.2)^(1)))</f>
        <v>1.5849698908200916E-3</v>
      </c>
      <c r="W135" s="12">
        <f>$E135^EXP(Parameter!$D$84+Parameter!$D$91*($B135/30.2*21)^(-2))</f>
        <v>6.3011191282387635E-2</v>
      </c>
      <c r="X135" s="12">
        <f>$D135^EXP(Parameter!$D$100+Parameter!$D$107*(($B135*21/30.2)^(1)))</f>
        <v>3.339202609827669E-9</v>
      </c>
      <c r="Y135" s="12">
        <f>$E135^EXP(Parameter!$D$85+Parameter!$D$92*($B135/30.2*21)^(-2))</f>
        <v>4.4436945930862545E-2</v>
      </c>
      <c r="Z135" s="12">
        <f>$D135^EXP(Parameter!$D$101+Parameter!$D$108*(($B135*21/30.2)^(1)))</f>
        <v>2.8897896238625097E-11</v>
      </c>
      <c r="AA135" s="12">
        <f>$E135^EXP(Parameter!$D$86+Parameter!$D$93*($B135/30.2*21)^(-2))</f>
        <v>5.8777560968905122E-2</v>
      </c>
      <c r="AB135" s="12">
        <f>$D135^EXP(Parameter!$D$98+Parameter!$D$105*(($B135*21/30.2)^(1)))</f>
        <v>5.7567237413846245E-4</v>
      </c>
      <c r="AC135" s="12">
        <f>$E135^EXP(Parameter!$D$83+Parameter!$D$90*($B135/30.2*21)^(-2))</f>
        <v>6.8648349980677112E-3</v>
      </c>
      <c r="AD135" s="87">
        <f>$D135^EXP(Parameter!$D$133+Parameter!$D$140*(($B135*21/30.2)^(-0.5))+Parameter!$D$147*((LN($B135*21/30.2))))</f>
        <v>1.1456975433334501E-5</v>
      </c>
      <c r="AE135" s="12">
        <f>$E135^EXP(Parameter!$D$111+Parameter!$D$118*(($B135*21/30.2)^(-1))+Parameter!$D$125*(($B135*21/30.2)^(-0.5)))</f>
        <v>8.6369946405430331E-2</v>
      </c>
      <c r="AF135" s="12">
        <f>$D135^EXP(Parameter!$D$134+Parameter!$D$141*(($B135*21/30.2)^(-0.5))+Parameter!$D$148*((LN($B135*21/30.2))))</f>
        <v>5.3328211261205061E-3</v>
      </c>
      <c r="AG135" s="12">
        <f>$E135^EXP(Parameter!$D$112+Parameter!$D$119*(($B135*21/30.2)^(-1))+Parameter!$D$126*(($B135*21/30.2)^(-0.5)))</f>
        <v>2.0675259039483931E-2</v>
      </c>
      <c r="AH135" s="12">
        <f>$D135^EXP(Parameter!$D$136+Parameter!$D$143*(($B135*21/30.2)^(-0.5))+Parameter!$D$150*((LN($B135*21/30.2))))</f>
        <v>6.2268193701056789E-5</v>
      </c>
      <c r="AI135" s="12">
        <f>$E135^EXP(Parameter!$D$114+Parameter!$D$121*(($B135*21/30.2)^(-1))+Parameter!$D$128*(($B135*21/30.2)^(-0.5)))</f>
        <v>9.6344701134920584E-4</v>
      </c>
      <c r="AJ135" s="12">
        <f>$D135^EXP(Parameter!$D$137+Parameter!$D$144*(($B135*21/30.2)^(-0.5))+Parameter!$D$151*((LN($B135*21/30.2))))</f>
        <v>7.407645273868741E-6</v>
      </c>
      <c r="AK135" s="12">
        <f>$E135^EXP(Parameter!$D$115+Parameter!$D$122*(($B135*21/30.2)^(-1))+Parameter!$D$129*(($B135*21/30.2)^(-0.5)))</f>
        <v>1.6757186970124668E-2</v>
      </c>
      <c r="AL135" s="12">
        <f>$D135^EXP(Parameter!$D$138+Parameter!$D$145*(($B135*21/30.2)^(-0.5))+Parameter!$D$152*((LN($B135*21/30.2))))</f>
        <v>1.5301570188981627E-17</v>
      </c>
      <c r="AM135" s="12">
        <f>$E135^EXP(Parameter!$D$116+Parameter!$D$123*(($B135*21/30.2)^(-1))+Parameter!$D$130*(($B135*21/30.2)^(-0.5)))</f>
        <v>1.5642906658509671E-4</v>
      </c>
      <c r="AN135" s="12">
        <f>$D135^EXP(Parameter!$D$135+Parameter!$D$142*(($B135*21/30.2)^(-0.5))+Parameter!$D$149*((LN($B135*21/30.2))))</f>
        <v>8.2049497040223021E-4</v>
      </c>
      <c r="AO135" s="12">
        <f>$E135^EXP(Parameter!$D$113+Parameter!$D$120*(($B135*21/30.2)^(-1))+Parameter!$D$127*(($B135*21/30.2)^(-0.5)))</f>
        <v>1.4617430207841413E-8</v>
      </c>
      <c r="AP135" s="87">
        <f>$D135^EXP(Parameter!$D$304+Parameter!$D$310*((LN($B135*21/30.2))))</f>
        <v>5.4236276280642717E-2</v>
      </c>
      <c r="AQ135" s="88">
        <f>$E135^EXP(Parameter!$D$290+Parameter!$D$296*((LN($B135*21/30.2))))</f>
        <v>2.1467459223046433E-2</v>
      </c>
      <c r="AR135" s="12">
        <f>$D135^EXP(Parameter!$D$305+Parameter!$D$311*((LN($B135*21/30.2))))</f>
        <v>6.1961906477784469E-2</v>
      </c>
      <c r="AS135" s="88">
        <f>$E135^EXP(Parameter!$D$291+Parameter!$D$297*((LN($B135*21/30.2))))</f>
        <v>2.1850308255089976E-2</v>
      </c>
      <c r="AT135" s="12">
        <f>$D135^EXP(Parameter!$D$305+Parameter!$D$307-Parameter!$D$306+(Parameter!$D$311+Parameter!$D$313-Parameter!$D$312)*((LN($B135*21/30.2))))</f>
        <v>5.8895073922354414E-2</v>
      </c>
      <c r="AU135" s="88">
        <f>$E135^EXP(Parameter!$D$291+Parameter!$D$293-Parameter!$D$292+(Parameter!$D$297+Parameter!$D$299-Parameter!$D$298)*((LN($B135*21/30.2))))</f>
        <v>3.8930771956390567E-2</v>
      </c>
      <c r="AV135" s="12">
        <f>$D135^EXP(Parameter!$D$308+Parameter!$D$314*((LN($B135*21/30.2))))</f>
        <v>8.7087853460651177E-2</v>
      </c>
      <c r="AW135" s="88">
        <f>$E135^EXP(Parameter!$D$294+Parameter!$D$300*((LN($B135*21/30.2))))</f>
        <v>3.1971069185141573E-2</v>
      </c>
      <c r="AX135" s="12">
        <f>$D135^EXP(Parameter!$D$305+Parameter!$D$309-Parameter!$D$306+(Parameter!$D$311+Parameter!$D$315-Parameter!$D$312)*((LN($B135*21/30.2))))</f>
        <v>3.7615327458916582E-2</v>
      </c>
      <c r="AY135" s="88">
        <f>$E135^EXP(Parameter!$D$291+Parameter!$D$295-Parameter!$D$292+(Parameter!$D$297+Parameter!$D$301-Parameter!$D$298)*((LN($B135*21/30.2))))</f>
        <v>3.1327369449181573E-3</v>
      </c>
      <c r="AZ135" s="12">
        <f>$D135^EXP(Parameter!D$305-Parameter!D$306+(Parameter!D$311-Parameter!D$312)*((LN($B135*21/30.2))))</f>
        <v>2.6282103762495092E-2</v>
      </c>
      <c r="BA135" s="88">
        <f>$E135^EXP(Parameter!$D$291-Parameter!$D$292+(Parameter!$D$297-Parameter!$D$298)*((LN($B135*21/30.2))))</f>
        <v>1.2964979598190218E-4</v>
      </c>
      <c r="BB135" s="89">
        <f>$D135^EXP(Parameter!$D$231+Parameter!$D$238)</f>
        <v>9.4449159403795196E-2</v>
      </c>
      <c r="BC135" s="90">
        <f>$E135^EXP(Parameter!$D$216+Parameter!$D$223)</f>
        <v>1.0926752404893977E-2</v>
      </c>
      <c r="BD135" s="91">
        <f>$D135^EXP(Parameter!$D$232+Parameter!$D$239)</f>
        <v>7.5824379208656117E-2</v>
      </c>
      <c r="BE135" s="90">
        <f>$E135^EXP(Parameter!$D$217+Parameter!$D$224)</f>
        <v>1.4642198544184356E-2</v>
      </c>
      <c r="BF135" s="91">
        <f>$D135^EXP(Parameter!$D$234+Parameter!$D$241)</f>
        <v>8.7899869987751164E-2</v>
      </c>
      <c r="BG135" s="91">
        <f>$E135^EXP(Parameter!$D$219+Parameter!$D$226)</f>
        <v>4.9767029857121406E-2</v>
      </c>
      <c r="BH135" s="91">
        <f>$D135^EXP(Parameter!$D$235+Parameter!$D$242)</f>
        <v>0.15395269787564711</v>
      </c>
      <c r="BI135" s="91">
        <f>$E135^EXP(Parameter!$D$220+Parameter!$D$227)</f>
        <v>3.4641338680292046E-2</v>
      </c>
      <c r="BJ135" s="91">
        <f>$D135^EXP(Parameter!$D$236+Parameter!$D$243)</f>
        <v>7.1974639994238934E-2</v>
      </c>
      <c r="BK135" s="91">
        <f>$E135^EXP(Parameter!$D$221+Parameter!$D$228)</f>
        <v>4.785103961114566E-2</v>
      </c>
      <c r="BL135" s="91">
        <f>$D135^EXP(Parameter!$D$233+Parameter!$D$240)</f>
        <v>4.0973765769419648E-2</v>
      </c>
      <c r="BM135" s="91">
        <f>$E135^EXP(Parameter!$D$218+Parameter!$D$225)</f>
        <v>5.688279315738772E-3</v>
      </c>
      <c r="BN135" s="90">
        <f>$D135^EXP(Parameter!$D$268+Parameter!$D$275)</f>
        <v>0.11974790085508168</v>
      </c>
      <c r="BO135" s="91">
        <f>$E135^EXP(Parameter!$D$246+Parameter!$D$253)</f>
        <v>4.6312200723979367E-3</v>
      </c>
      <c r="BP135" s="91">
        <f>$D135^EXP(Parameter!$D$269+Parameter!$D$276)</f>
        <v>8.5988669610619878E-2</v>
      </c>
      <c r="BQ135" s="91">
        <f>$E135^EXP(Parameter!$D$247+Parameter!$D$254)</f>
        <v>9.7011472689361861E-3</v>
      </c>
      <c r="BR135" s="91">
        <f>$D135^EXP(Parameter!$D$271+Parameter!$D$278)</f>
        <v>0.16746373616669805</v>
      </c>
      <c r="BS135" s="91">
        <f>$E135^EXP(Parameter!$D$249+Parameter!$D$256)</f>
        <v>5.8934435069547327E-2</v>
      </c>
      <c r="BT135" s="91">
        <f>$D135^EXP(Parameter!$D$272+Parameter!$D$279)</f>
        <v>0.25944075258683152</v>
      </c>
      <c r="BU135" s="91">
        <f>$E135^EXP(Parameter!$D$250+Parameter!$D$257)</f>
        <v>2.2734609466552563E-2</v>
      </c>
      <c r="BV135" s="91">
        <f>$D135^EXP(Parameter!$D$273+Parameter!$D$280)</f>
        <v>0.21611703237567281</v>
      </c>
      <c r="BW135" s="91">
        <f>$E135^EXP(Parameter!$D$251+Parameter!$D$258)</f>
        <v>6.2506060451726547E-2</v>
      </c>
      <c r="BX135" s="91">
        <f>$D135^EXP(Parameter!$D$270+Parameter!$D$277)</f>
        <v>7.7003397444572547E-2</v>
      </c>
      <c r="BY135" s="91">
        <f>$E135^EXP(Parameter!$D$248+Parameter!$D$255)</f>
        <v>1.1429005505293136E-2</v>
      </c>
      <c r="BZ135" s="90">
        <f>$D135^EXP(Parameter!$D$208)</f>
        <v>8.9187775720044202E-2</v>
      </c>
      <c r="CA135" s="90">
        <f>$E135^EXP(Parameter!$D$200)</f>
        <v>8.3038582463363271E-3</v>
      </c>
      <c r="CB135" s="90">
        <f>$D135^EXP(Parameter!$D$209)</f>
        <v>7.6609156092311836E-2</v>
      </c>
      <c r="CC135" s="90">
        <f>$E135^EXP(Parameter!$D$201)</f>
        <v>1.2652155079016441E-2</v>
      </c>
      <c r="CD135" s="90">
        <f>$D135^EXP(Parameter!$D$211)</f>
        <v>8.2035542764178376E-2</v>
      </c>
      <c r="CE135" s="90">
        <f>$E135^EXP(Parameter!$D$203)</f>
        <v>4.0554433004077906E-2</v>
      </c>
      <c r="CF135" s="90">
        <f>$D135^EXP(Parameter!$D$212)</f>
        <v>0.15366476098191756</v>
      </c>
      <c r="CG135" s="90">
        <f>$E135^EXP(Parameter!$D$204)</f>
        <v>3.0730912343665692E-2</v>
      </c>
      <c r="CH135" s="91">
        <f>$D135^EXP(Parameter!$D$213)</f>
        <v>6.9538584585097304E-2</v>
      </c>
      <c r="CI135" s="90">
        <f>$E135^EXP(Parameter!$D$205)</f>
        <v>4.8142535184837201E-2</v>
      </c>
      <c r="CJ135" s="91">
        <f>$D135^EXP(Parameter!$D$210)</f>
        <v>4.3923549273355303E-2</v>
      </c>
      <c r="CK135" s="90">
        <f>$E135^EXP(Parameter!$D$202)</f>
        <v>7.0358900054921653E-3</v>
      </c>
      <c r="CL135" s="12">
        <f>$D135^EXP(Parameter!$D$170+Parameter!$D$177*(LN($B135/30.2*21)))</f>
        <v>5.6271307166969618E-2</v>
      </c>
      <c r="CM135" s="12">
        <f>$D135^EXP(Parameter!$D$155+Parameter!$D$162*(LN($B135/30.2*21)))</f>
        <v>0.35150882769283276</v>
      </c>
      <c r="CN135" s="12">
        <f>$D135^EXP(Parameter!$D$171+Parameter!$D$178*(LN($B135/30.2*21)))</f>
        <v>5.8473015767946106E-2</v>
      </c>
      <c r="CO135" s="12">
        <f>$D135^EXP(Parameter!$D$156+Parameter!$D$163*(LN($B135/30.2*21)))</f>
        <v>0.30645966700278976</v>
      </c>
      <c r="CP135" s="12">
        <f>$D135^EXP(Parameter!$D$173+Parameter!$D$180*(LN($B135/30.2*21)))</f>
        <v>5.3108284232564362E-2</v>
      </c>
      <c r="CQ135" s="12">
        <f>$D135^EXP(Parameter!$D$158+Parameter!$D$165*(LN($B135/30.2*21)))</f>
        <v>0.32643997366409133</v>
      </c>
      <c r="CR135" s="12">
        <f>$D135^EXP(Parameter!$D$174+Parameter!$D$181*(LN($B135/30.2*21)))</f>
        <v>5.8846004559624993E-2</v>
      </c>
      <c r="CS135" s="12">
        <f>$D135^EXP(Parameter!$D$159+Parameter!$D$166*(LN($B135/30.2*21)))</f>
        <v>0.36405190503719737</v>
      </c>
      <c r="CT135" s="12">
        <f>$D135^EXP(Parameter!$D$175+Parameter!$D$182*(LN($B135/30.2*21)))</f>
        <v>1.6821337240337055E-2</v>
      </c>
      <c r="CU135" s="12">
        <f>$D135^EXP(Parameter!$D$160+Parameter!$D$167*(LN($B135/30.2*21)))</f>
        <v>0.1374933977370639</v>
      </c>
      <c r="CV135" s="12">
        <f>$D135^EXP(Parameter!$D$172+Parameter!$D$179*(LN($B135/30.2*21)))</f>
        <v>1.8497990686853833E-2</v>
      </c>
      <c r="CW135" s="41">
        <f>$D135^EXP(Parameter!$D$157+Parameter!$D$164*(LN($B135/30.2*21)))</f>
        <v>7.7730245989374629E-3</v>
      </c>
      <c r="CX135" s="12">
        <f t="shared" ref="CX135:CX198" si="16">R135</f>
        <v>6.4088710720704662E-6</v>
      </c>
      <c r="CY135" s="85">
        <v>1.8688532056095501E-2</v>
      </c>
      <c r="CZ135" s="12">
        <f t="shared" si="10"/>
        <v>7.4451860226092672E-3</v>
      </c>
      <c r="DA135" s="85">
        <v>2.9705202974964099E-2</v>
      </c>
      <c r="DB135" s="12">
        <f t="shared" si="11"/>
        <v>1.5849698908200916E-3</v>
      </c>
      <c r="DC135" s="41">
        <v>2.9281758973460198E-3</v>
      </c>
      <c r="DD135" s="12">
        <f t="shared" si="12"/>
        <v>3.339202609827669E-9</v>
      </c>
      <c r="DE135" s="85">
        <v>8.9069473328386509E-3</v>
      </c>
      <c r="DF135" s="12">
        <f t="shared" si="13"/>
        <v>2.8897896238625097E-11</v>
      </c>
      <c r="DG135" s="41">
        <v>8.1525535600994903E-4</v>
      </c>
      <c r="DH135" s="12">
        <f t="shared" si="14"/>
        <v>5.7567237413846245E-4</v>
      </c>
      <c r="DI135" s="41">
        <v>8.15255355759355E-4</v>
      </c>
      <c r="DJ135" s="46">
        <v>130</v>
      </c>
      <c r="DK135" s="44">
        <v>4.6762381020459798E-4</v>
      </c>
      <c r="DL135" s="44">
        <v>1.2578016945552499E-3</v>
      </c>
      <c r="DM135" s="44">
        <v>2.5788233014235602E-3</v>
      </c>
      <c r="DN135" s="44">
        <v>1.9397959161341299E-3</v>
      </c>
      <c r="DO135" s="44">
        <v>6.8723406739378302E-3</v>
      </c>
      <c r="DP135" s="44">
        <v>5.5194925715892403E-3</v>
      </c>
      <c r="DQ135" s="44">
        <v>7.6263409962173999E-3</v>
      </c>
      <c r="DR135" s="45">
        <v>4.6448201752818698E-2</v>
      </c>
      <c r="DS135" s="45">
        <v>7.2324946398872297E-2</v>
      </c>
      <c r="DT135" s="45">
        <v>6.5480875264265298E-2</v>
      </c>
      <c r="DU135" s="45">
        <v>4.8509975549540098E-2</v>
      </c>
      <c r="DV135" s="45">
        <v>6.9345170516559307E-2</v>
      </c>
      <c r="DW135" s="45">
        <v>0.108389708414382</v>
      </c>
      <c r="DX135" s="45">
        <v>5.6647071033358101E-2</v>
      </c>
    </row>
    <row r="136" spans="1:128">
      <c r="A136" s="43">
        <f t="shared" si="15"/>
        <v>8.8958904109589039</v>
      </c>
      <c r="B136" s="18">
        <v>132</v>
      </c>
      <c r="C136" s="12">
        <v>2882</v>
      </c>
      <c r="D136" s="12">
        <v>4.4155739834411602E-2</v>
      </c>
      <c r="E136" s="12">
        <v>7.9248938726803303E-4</v>
      </c>
      <c r="F136" s="92">
        <f>$D136^Parameter!$D$325</f>
        <v>8.7718256164981648E-2</v>
      </c>
      <c r="G136" s="92">
        <f>$E136^Parameter!$D$318</f>
        <v>5.8516088438306255E-3</v>
      </c>
      <c r="H136" s="92">
        <f>$D136^Parameter!$D$326</f>
        <v>8.241186314308252E-2</v>
      </c>
      <c r="I136" s="92">
        <f>$E136^Parameter!$D$319</f>
        <v>1.0359905912387316E-2</v>
      </c>
      <c r="J136" s="92">
        <f>$D136^Parameter!$D$328</f>
        <v>9.2785523062637376E-2</v>
      </c>
      <c r="K136" s="92">
        <f>$E136^Parameter!$D$321</f>
        <v>4.2291598503865907E-2</v>
      </c>
      <c r="L136" s="92">
        <f>$D136^Parameter!$D$329</f>
        <v>0.17425803516101079</v>
      </c>
      <c r="M136" s="92">
        <f>$E136^Parameter!$D$322</f>
        <v>3.0234778614498206E-2</v>
      </c>
      <c r="N136" s="92">
        <f>$D136^Parameter!$D$330</f>
        <v>7.9880284745553101E-2</v>
      </c>
      <c r="O136" s="92">
        <f>$E136^Parameter!$D$323</f>
        <v>5.7490671593018003E-2</v>
      </c>
      <c r="P136" s="92">
        <f>$D136^Parameter!$D$327</f>
        <v>5.1289419282918775E-2</v>
      </c>
      <c r="Q136" s="92">
        <f>$E136^Parameter!$D$320</f>
        <v>6.1077510477541451E-3</v>
      </c>
      <c r="R136" s="12">
        <f>$D136^EXP(Parameter!$D$96+Parameter!$D$103*(($B136/30.2*21)^(1)))</f>
        <v>5.1439857214692499E-6</v>
      </c>
      <c r="S136" s="12">
        <f>$E136^EXP(Parameter!$D$81+Parameter!$D$88*($B136/30.2*21)^(-2))</f>
        <v>1.2428179122641169E-2</v>
      </c>
      <c r="T136" s="12">
        <f>$D136^EXP(Parameter!$D$97+Parameter!$D$104*(($B136*21/30.2)^(1)))</f>
        <v>7.0918129017677025E-3</v>
      </c>
      <c r="U136" s="12">
        <f>$E136^EXP(Parameter!$D$82+Parameter!$D$89*($B136/30.2*21)^(-2))</f>
        <v>1.8205665479150559E-2</v>
      </c>
      <c r="V136" s="12">
        <f>$D136^EXP(Parameter!$D$99+Parameter!$D$106*(($B136*21/30.2)^(1)))</f>
        <v>1.4600219355345705E-3</v>
      </c>
      <c r="W136" s="12">
        <f>$E136^EXP(Parameter!$D$84+Parameter!$D$91*($B136/30.2*21)^(-2))</f>
        <v>6.2314926578172586E-2</v>
      </c>
      <c r="X136" s="12">
        <f>$D136^EXP(Parameter!$D$100+Parameter!$D$107*(($B136*21/30.2)^(1)))</f>
        <v>2.0303141240322829E-9</v>
      </c>
      <c r="Y136" s="12">
        <f>$E136^EXP(Parameter!$D$85+Parameter!$D$92*($B136/30.2*21)^(-2))</f>
        <v>4.3884211481885149E-2</v>
      </c>
      <c r="Z136" s="12">
        <f>$D136^EXP(Parameter!$D$101+Parameter!$D$108*(($B136*21/30.2)^(1)))</f>
        <v>1.6114713910359523E-11</v>
      </c>
      <c r="AA136" s="12">
        <f>$E136^EXP(Parameter!$D$86+Parameter!$D$93*($B136/30.2*21)^(-2))</f>
        <v>5.8111450757944175E-2</v>
      </c>
      <c r="AB136" s="12">
        <f>$D136^EXP(Parameter!$D$98+Parameter!$D$105*(($B136*21/30.2)^(1)))</f>
        <v>5.2625043041264988E-4</v>
      </c>
      <c r="AC136" s="12">
        <f>$E136^EXP(Parameter!$D$83+Parameter!$D$90*($B136/30.2*21)^(-2))</f>
        <v>6.7286836568886017E-3</v>
      </c>
      <c r="AD136" s="87">
        <f>$D136^EXP(Parameter!$D$133+Parameter!$D$140*(($B136*21/30.2)^(-0.5))+Parameter!$D$147*((LN($B136*21/30.2))))</f>
        <v>9.9660591578868386E-6</v>
      </c>
      <c r="AE136" s="12">
        <f>$E136^EXP(Parameter!$D$111+Parameter!$D$118*(($B136*21/30.2)^(-1))+Parameter!$D$125*(($B136*21/30.2)^(-0.5)))</f>
        <v>8.5791753280300295E-2</v>
      </c>
      <c r="AF136" s="12">
        <f>$D136^EXP(Parameter!$D$134+Parameter!$D$141*(($B136*21/30.2)^(-0.5))+Parameter!$D$148*((LN($B136*21/30.2))))</f>
        <v>5.1237152418222923E-3</v>
      </c>
      <c r="AG136" s="12">
        <f>$E136^EXP(Parameter!$D$112+Parameter!$D$119*(($B136*21/30.2)^(-1))+Parameter!$D$126*(($B136*21/30.2)^(-0.5)))</f>
        <v>2.0364442049264908E-2</v>
      </c>
      <c r="AH136" s="12">
        <f>$D136^EXP(Parameter!$D$136+Parameter!$D$143*(($B136*21/30.2)^(-0.5))+Parameter!$D$150*((LN($B136*21/30.2))))</f>
        <v>5.574671510064783E-5</v>
      </c>
      <c r="AI136" s="12">
        <f>$E136^EXP(Parameter!$D$114+Parameter!$D$121*(($B136*21/30.2)^(-1))+Parameter!$D$128*(($B136*21/30.2)^(-0.5)))</f>
        <v>9.2486366658553238E-4</v>
      </c>
      <c r="AJ136" s="12">
        <f>$D136^EXP(Parameter!$D$137+Parameter!$D$144*(($B136*21/30.2)^(-0.5))+Parameter!$D$151*((LN($B136*21/30.2))))</f>
        <v>6.3052455748322579E-6</v>
      </c>
      <c r="AK136" s="12">
        <f>$E136^EXP(Parameter!$D$115+Parameter!$D$122*(($B136*21/30.2)^(-1))+Parameter!$D$129*(($B136*21/30.2)^(-0.5)))</f>
        <v>1.645541955750509E-2</v>
      </c>
      <c r="AL136" s="12">
        <f>$D136^EXP(Parameter!$D$138+Parameter!$D$145*(($B136*21/30.2)^(-0.5))+Parameter!$D$152*((LN($B136*21/30.2))))</f>
        <v>7.7859227299950271E-18</v>
      </c>
      <c r="AM136" s="12">
        <f>$E136^EXP(Parameter!$D$116+Parameter!$D$123*(($B136*21/30.2)^(-1))+Parameter!$D$130*(($B136*21/30.2)^(-0.5)))</f>
        <v>1.4845524009895821E-4</v>
      </c>
      <c r="AN136" s="12">
        <f>$D136^EXP(Parameter!$D$135+Parameter!$D$142*(($B136*21/30.2)^(-0.5))+Parameter!$D$149*((LN($B136*21/30.2))))</f>
        <v>7.7543404926806291E-4</v>
      </c>
      <c r="AO136" s="12">
        <f>$E136^EXP(Parameter!$D$113+Parameter!$D$120*(($B136*21/30.2)^(-1))+Parameter!$D$127*(($B136*21/30.2)^(-0.5)))</f>
        <v>1.3025493336718613E-8</v>
      </c>
      <c r="AP136" s="87">
        <f>$D136^EXP(Parameter!$D$304+Parameter!$D$310*((LN($B136*21/30.2))))</f>
        <v>5.3406128982410116E-2</v>
      </c>
      <c r="AQ136" s="88">
        <f>$E136^EXP(Parameter!$D$290+Parameter!$D$296*((LN($B136*21/30.2))))</f>
        <v>2.1227153949828013E-2</v>
      </c>
      <c r="AR136" s="12">
        <f>$D136^EXP(Parameter!$D$305+Parameter!$D$311*((LN($B136*21/30.2))))</f>
        <v>6.1158575731145255E-2</v>
      </c>
      <c r="AS136" s="88">
        <f>$E136^EXP(Parameter!$D$291+Parameter!$D$297*((LN($B136*21/30.2))))</f>
        <v>2.1550396928756224E-2</v>
      </c>
      <c r="AT136" s="12">
        <f>$D136^EXP(Parameter!$D$305+Parameter!$D$307-Parameter!$D$306+(Parameter!$D$311+Parameter!$D$313-Parameter!$D$312)*((LN($B136*21/30.2))))</f>
        <v>5.8070496840448578E-2</v>
      </c>
      <c r="AU136" s="88">
        <f>$E136^EXP(Parameter!$D$291+Parameter!$D$293-Parameter!$D$292+(Parameter!$D$297+Parameter!$D$299-Parameter!$D$298)*((LN($B136*21/30.2))))</f>
        <v>3.8395325851041627E-2</v>
      </c>
      <c r="AV136" s="12">
        <f>$D136^EXP(Parameter!$D$308+Parameter!$D$314*((LN($B136*21/30.2))))</f>
        <v>8.5873766265181353E-2</v>
      </c>
      <c r="AW136" s="88">
        <f>$E136^EXP(Parameter!$D$294+Parameter!$D$300*((LN($B136*21/30.2))))</f>
        <v>3.1538612784570375E-2</v>
      </c>
      <c r="AX136" s="12">
        <f>$D136^EXP(Parameter!$D$305+Parameter!$D$309-Parameter!$D$306+(Parameter!$D$311+Parameter!$D$315-Parameter!$D$312)*((LN($B136*21/30.2))))</f>
        <v>3.6948828713926275E-2</v>
      </c>
      <c r="AY136" s="88">
        <f>$E136^EXP(Parameter!$D$291+Parameter!$D$295-Parameter!$D$292+(Parameter!$D$297+Parameter!$D$301-Parameter!$D$298)*((LN($B136*21/30.2))))</f>
        <v>3.0147042331707045E-3</v>
      </c>
      <c r="AZ136" s="12">
        <f>$D136^EXP(Parameter!D$305-Parameter!D$306+(Parameter!D$311-Parameter!D$312)*((LN($B136*21/30.2))))</f>
        <v>2.5793454691323207E-2</v>
      </c>
      <c r="BA136" s="88">
        <f>$E136^EXP(Parameter!$D$291-Parameter!$D$292+(Parameter!$D$297-Parameter!$D$298)*((LN($B136*21/30.2))))</f>
        <v>1.2272255524078355E-4</v>
      </c>
      <c r="BB136" s="89">
        <f>$D136^EXP(Parameter!$D$231+Parameter!$D$238)</f>
        <v>9.3491047236527569E-2</v>
      </c>
      <c r="BC136" s="90">
        <f>$E136^EXP(Parameter!$D$216+Parameter!$D$223)</f>
        <v>1.0730112802433273E-2</v>
      </c>
      <c r="BD136" s="91">
        <f>$D136^EXP(Parameter!$D$232+Parameter!$D$239)</f>
        <v>7.4984003262713955E-2</v>
      </c>
      <c r="BE136" s="90">
        <f>$E136^EXP(Parameter!$D$217+Parameter!$D$224)</f>
        <v>1.4395626832646138E-2</v>
      </c>
      <c r="BF136" s="91">
        <f>$D136^EXP(Parameter!$D$234+Parameter!$D$241)</f>
        <v>8.6981182049565342E-2</v>
      </c>
      <c r="BG136" s="91">
        <f>$E136^EXP(Parameter!$D$219+Parameter!$D$226)</f>
        <v>4.9170248048584941E-2</v>
      </c>
      <c r="BH136" s="91">
        <f>$D136^EXP(Parameter!$D$235+Parameter!$D$242)</f>
        <v>0.15271302537099421</v>
      </c>
      <c r="BI136" s="91">
        <f>$E136^EXP(Parameter!$D$220+Parameter!$D$227)</f>
        <v>3.4176114332151508E-2</v>
      </c>
      <c r="BJ136" s="91">
        <f>$D136^EXP(Parameter!$D$236+Parameter!$D$243)</f>
        <v>7.116090809203271E-2</v>
      </c>
      <c r="BK136" s="91">
        <f>$E136^EXP(Parameter!$D$221+Parameter!$D$228)</f>
        <v>4.7269771027034883E-2</v>
      </c>
      <c r="BL136" s="91">
        <f>$D136^EXP(Parameter!$D$233+Parameter!$D$240)</f>
        <v>4.0412028350389873E-2</v>
      </c>
      <c r="BM136" s="91">
        <f>$E136^EXP(Parameter!$D$218+Parameter!$D$225)</f>
        <v>5.5712694620225324E-3</v>
      </c>
      <c r="BN136" s="90">
        <f>$D136^EXP(Parameter!$D$268+Parameter!$D$275)</f>
        <v>0.11865476718737042</v>
      </c>
      <c r="BO136" s="91">
        <f>$E136^EXP(Parameter!$D$246+Parameter!$D$253)</f>
        <v>4.5322063104708101E-3</v>
      </c>
      <c r="BP136" s="91">
        <f>$D136^EXP(Parameter!$D$269+Parameter!$D$276)</f>
        <v>8.5081874703770183E-2</v>
      </c>
      <c r="BQ136" s="91">
        <f>$E136^EXP(Parameter!$D$247+Parameter!$D$254)</f>
        <v>9.5220078815451813E-3</v>
      </c>
      <c r="BR136" s="91">
        <f>$D136^EXP(Parameter!$D$271+Parameter!$D$278)</f>
        <v>0.1661756594799236</v>
      </c>
      <c r="BS136" s="91">
        <f>$E136^EXP(Parameter!$D$249+Parameter!$D$256)</f>
        <v>5.8267319266900881E-2</v>
      </c>
      <c r="BT136" s="91">
        <f>$D136^EXP(Parameter!$D$272+Parameter!$D$279)</f>
        <v>0.25793264381632042</v>
      </c>
      <c r="BU136" s="91">
        <f>$E136^EXP(Parameter!$D$250+Parameter!$D$257)</f>
        <v>2.2391339994901418E-2</v>
      </c>
      <c r="BV136" s="91">
        <f>$D136^EXP(Parameter!$D$273+Parameter!$D$280)</f>
        <v>0.21469120282162321</v>
      </c>
      <c r="BW136" s="91">
        <f>$E136^EXP(Parameter!$D$251+Parameter!$D$258)</f>
        <v>6.1813136900973245E-2</v>
      </c>
      <c r="BX136" s="91">
        <f>$D136^EXP(Parameter!$D$270+Parameter!$D$277)</f>
        <v>7.6155031316921043E-2</v>
      </c>
      <c r="BY136" s="91">
        <f>$E136^EXP(Parameter!$D$248+Parameter!$D$255)</f>
        <v>1.1225355464342213E-2</v>
      </c>
      <c r="BZ136" s="90">
        <f>$D136^EXP(Parameter!$D$208)</f>
        <v>8.8261174277844578E-2</v>
      </c>
      <c r="CA136" s="90">
        <f>$E136^EXP(Parameter!$D$200)</f>
        <v>8.1454257473799752E-3</v>
      </c>
      <c r="CB136" s="90">
        <f>$D136^EXP(Parameter!$D$209)</f>
        <v>7.5763453049103036E-2</v>
      </c>
      <c r="CC136" s="90">
        <f>$E136^EXP(Parameter!$D$201)</f>
        <v>1.2431791254385986E-2</v>
      </c>
      <c r="CD136" s="90">
        <f>$D136^EXP(Parameter!$D$211)</f>
        <v>8.1153930923722237E-2</v>
      </c>
      <c r="CE136" s="90">
        <f>$E136^EXP(Parameter!$D$203)</f>
        <v>4.0035158183669269E-2</v>
      </c>
      <c r="CF136" s="90">
        <f>$D136^EXP(Parameter!$D$212)</f>
        <v>0.15242617405985448</v>
      </c>
      <c r="CG136" s="90">
        <f>$E136^EXP(Parameter!$D$204)</f>
        <v>3.0303606146970748E-2</v>
      </c>
      <c r="CH136" s="91">
        <f>$D136^EXP(Parameter!$D$213)</f>
        <v>6.8742166210447084E-2</v>
      </c>
      <c r="CI136" s="90">
        <f>$E136^EXP(Parameter!$D$205)</f>
        <v>4.7558887008545096E-2</v>
      </c>
      <c r="CJ136" s="91">
        <f>$D136^EXP(Parameter!$D$210)</f>
        <v>4.333438622468877E-2</v>
      </c>
      <c r="CK136" s="90">
        <f>$E136^EXP(Parameter!$D$202)</f>
        <v>6.8970530114971377E-3</v>
      </c>
      <c r="CL136" s="12">
        <f>$D136^EXP(Parameter!$D$170+Parameter!$D$177*(LN($B136/30.2*21)))</f>
        <v>5.5481981073366785E-2</v>
      </c>
      <c r="CM136" s="12">
        <f>$D136^EXP(Parameter!$D$155+Parameter!$D$162*(LN($B136/30.2*21)))</f>
        <v>0.35063419216438857</v>
      </c>
      <c r="CN136" s="12">
        <f>$D136^EXP(Parameter!$D$171+Parameter!$D$178*(LN($B136/30.2*21)))</f>
        <v>5.7708721588209416E-2</v>
      </c>
      <c r="CO136" s="12">
        <f>$D136^EXP(Parameter!$D$156+Parameter!$D$163*(LN($B136/30.2*21)))</f>
        <v>0.30530522788467895</v>
      </c>
      <c r="CP136" s="12">
        <f>$D136^EXP(Parameter!$D$173+Parameter!$D$180*(LN($B136/30.2*21)))</f>
        <v>5.235785197863399E-2</v>
      </c>
      <c r="CQ136" s="12">
        <f>$D136^EXP(Parameter!$D$158+Parameter!$D$165*(LN($B136/30.2*21)))</f>
        <v>0.32501469814788103</v>
      </c>
      <c r="CR136" s="12">
        <f>$D136^EXP(Parameter!$D$174+Parameter!$D$181*(LN($B136/30.2*21)))</f>
        <v>5.789270987704153E-2</v>
      </c>
      <c r="CS136" s="12">
        <f>$D136^EXP(Parameter!$D$159+Parameter!$D$166*(LN($B136/30.2*21)))</f>
        <v>0.36284911289799832</v>
      </c>
      <c r="CT136" s="12">
        <f>$D136^EXP(Parameter!$D$175+Parameter!$D$182*(LN($B136/30.2*21)))</f>
        <v>1.6426704114298713E-2</v>
      </c>
      <c r="CU136" s="12">
        <f>$D136^EXP(Parameter!$D$160+Parameter!$D$167*(LN($B136/30.2*21)))</f>
        <v>0.13594186332443312</v>
      </c>
      <c r="CV136" s="12">
        <f>$D136^EXP(Parameter!$D$172+Parameter!$D$179*(LN($B136/30.2*21)))</f>
        <v>1.8122037437066245E-2</v>
      </c>
      <c r="CW136" s="41">
        <f>$D136^EXP(Parameter!$D$157+Parameter!$D$164*(LN($B136/30.2*21)))</f>
        <v>7.530897016824219E-3</v>
      </c>
      <c r="CX136" s="12">
        <f t="shared" si="16"/>
        <v>5.1439857214692499E-6</v>
      </c>
      <c r="CY136" s="85">
        <v>1.85331787945083E-2</v>
      </c>
      <c r="CZ136" s="12">
        <f t="shared" si="10"/>
        <v>7.0918129017677025E-3</v>
      </c>
      <c r="DA136" s="85">
        <v>2.9446202068976701E-2</v>
      </c>
      <c r="DB136" s="12">
        <f t="shared" si="11"/>
        <v>1.4600219355345705E-3</v>
      </c>
      <c r="DC136" s="41">
        <v>2.7886870355641399E-3</v>
      </c>
      <c r="DD136" s="12">
        <f t="shared" si="12"/>
        <v>2.0303141240322829E-9</v>
      </c>
      <c r="DE136" s="85">
        <v>8.6658774402004202E-3</v>
      </c>
      <c r="DF136" s="12">
        <f t="shared" si="13"/>
        <v>1.6114713910359523E-11</v>
      </c>
      <c r="DG136" s="41">
        <v>7.9229768087218998E-4</v>
      </c>
      <c r="DH136" s="12">
        <f t="shared" si="14"/>
        <v>5.2625043041264988E-4</v>
      </c>
      <c r="DI136" s="41">
        <v>7.9229768075463199E-4</v>
      </c>
      <c r="DJ136" s="46">
        <v>131</v>
      </c>
      <c r="DK136" s="44">
        <v>4.5229548158565202E-4</v>
      </c>
      <c r="DL136" s="44">
        <v>1.2199520757060201E-3</v>
      </c>
      <c r="DM136" s="44">
        <v>2.5065204330325698E-3</v>
      </c>
      <c r="DN136" s="44">
        <v>1.88380614683581E-3</v>
      </c>
      <c r="DO136" s="44">
        <v>6.7001400089199397E-3</v>
      </c>
      <c r="DP136" s="44">
        <v>5.3774020962555902E-3</v>
      </c>
      <c r="DQ136" s="44">
        <v>7.4377665670987102E-3</v>
      </c>
      <c r="DR136" s="45">
        <v>4.5841805155136799E-2</v>
      </c>
      <c r="DS136" s="45">
        <v>7.1464067184758798E-2</v>
      </c>
      <c r="DT136" s="45">
        <v>6.4683990857896306E-2</v>
      </c>
      <c r="DU136" s="45">
        <v>4.7881954681844599E-2</v>
      </c>
      <c r="DV136" s="45">
        <v>6.8511887174455194E-2</v>
      </c>
      <c r="DW136" s="45">
        <v>0.10722331467219499</v>
      </c>
      <c r="DX136" s="45">
        <v>5.5936151336499498E-2</v>
      </c>
    </row>
    <row r="137" spans="1:128">
      <c r="A137" s="43">
        <f t="shared" si="15"/>
        <v>8.956164383561644</v>
      </c>
      <c r="B137" s="18">
        <v>133</v>
      </c>
      <c r="C137" s="12">
        <v>2904</v>
      </c>
      <c r="D137" s="12">
        <v>4.3569904205335602E-2</v>
      </c>
      <c r="E137" s="12">
        <v>7.7026655834269502E-4</v>
      </c>
      <c r="F137" s="92">
        <f>$D137^Parameter!$D$325</f>
        <v>8.6809159625417617E-2</v>
      </c>
      <c r="G137" s="92">
        <f>$E137^Parameter!$D$318</f>
        <v>5.7329948416713983E-3</v>
      </c>
      <c r="H137" s="92">
        <f>$D137^Parameter!$D$326</f>
        <v>8.1535977861169465E-2</v>
      </c>
      <c r="I137" s="92">
        <f>$E137^Parameter!$D$319</f>
        <v>1.0173028649466809E-2</v>
      </c>
      <c r="J137" s="92">
        <f>$D137^Parameter!$D$328</f>
        <v>9.1845988589463884E-2</v>
      </c>
      <c r="K137" s="92">
        <f>$E137^Parameter!$D$321</f>
        <v>4.1762066643313563E-2</v>
      </c>
      <c r="L137" s="92">
        <f>$D137^Parameter!$D$329</f>
        <v>0.17295953094953997</v>
      </c>
      <c r="M137" s="92">
        <f>$E137^Parameter!$D$322</f>
        <v>2.9816324828013684E-2</v>
      </c>
      <c r="N137" s="92">
        <f>$D137^Parameter!$D$330</f>
        <v>7.9020750506229101E-2</v>
      </c>
      <c r="O137" s="92">
        <f>$E137^Parameter!$D$323</f>
        <v>5.6840307301198503E-2</v>
      </c>
      <c r="P137" s="92">
        <f>$D137^Parameter!$D$327</f>
        <v>5.0641393543482446E-2</v>
      </c>
      <c r="Q137" s="92">
        <f>$E137^Parameter!$D$320</f>
        <v>5.9849662368863521E-3</v>
      </c>
      <c r="R137" s="12">
        <f>$D137^EXP(Parameter!$D$96+Parameter!$D$103*(($B137/30.2*21)^(1)))</f>
        <v>4.1141247016685003E-6</v>
      </c>
      <c r="S137" s="12">
        <f>$E137^EXP(Parameter!$D$81+Parameter!$D$88*($B137/30.2*21)^(-2))</f>
        <v>1.2212898552147857E-2</v>
      </c>
      <c r="T137" s="12">
        <f>$D137^EXP(Parameter!$D$97+Parameter!$D$104*(($B137*21/30.2)^(1)))</f>
        <v>6.7533003155719994E-3</v>
      </c>
      <c r="U137" s="12">
        <f>$E137^EXP(Parameter!$D$82+Parameter!$D$89*($B137/30.2*21)^(-2))</f>
        <v>1.7917498626786241E-2</v>
      </c>
      <c r="V137" s="12">
        <f>$D137^EXP(Parameter!$D$99+Parameter!$D$106*(($B137*21/30.2)^(1)))</f>
        <v>1.3438728405054262E-3</v>
      </c>
      <c r="W137" s="12">
        <f>$E137^EXP(Parameter!$D$84+Parameter!$D$91*($B137/30.2*21)^(-2))</f>
        <v>6.1630000901095702E-2</v>
      </c>
      <c r="X137" s="12">
        <f>$D137^EXP(Parameter!$D$100+Parameter!$D$107*(($B137*21/30.2)^(1)))</f>
        <v>1.2199196265318656E-9</v>
      </c>
      <c r="Y137" s="12">
        <f>$E137^EXP(Parameter!$D$85+Parameter!$D$92*($B137/30.2*21)^(-2))</f>
        <v>4.3341240745305806E-2</v>
      </c>
      <c r="Z137" s="12">
        <f>$D137^EXP(Parameter!$D$101+Parameter!$D$108*(($B137*21/30.2)^(1)))</f>
        <v>8.8698394441193696E-12</v>
      </c>
      <c r="AA137" s="12">
        <f>$E137^EXP(Parameter!$D$86+Parameter!$D$93*($B137/30.2*21)^(-2))</f>
        <v>5.7456378893368146E-2</v>
      </c>
      <c r="AB137" s="12">
        <f>$D137^EXP(Parameter!$D$98+Parameter!$D$105*(($B137*21/30.2)^(1)))</f>
        <v>4.806986876132194E-4</v>
      </c>
      <c r="AC137" s="12">
        <f>$E137^EXP(Parameter!$D$83+Parameter!$D$90*($B137/30.2*21)^(-2))</f>
        <v>6.5959366451377958E-3</v>
      </c>
      <c r="AD137" s="87">
        <f>$D137^EXP(Parameter!$D$133+Parameter!$D$140*(($B137*21/30.2)^(-0.5))+Parameter!$D$147*((LN($B137*21/30.2))))</f>
        <v>8.6634581940864862E-6</v>
      </c>
      <c r="AE137" s="12">
        <f>$E137^EXP(Parameter!$D$111+Parameter!$D$118*(($B137*21/30.2)^(-1))+Parameter!$D$125*(($B137*21/30.2)^(-0.5)))</f>
        <v>8.5220827482966929E-2</v>
      </c>
      <c r="AF137" s="12">
        <f>$D137^EXP(Parameter!$D$134+Parameter!$D$141*(($B137*21/30.2)^(-0.5))+Parameter!$D$148*((LN($B137*21/30.2))))</f>
        <v>4.9229104426958565E-3</v>
      </c>
      <c r="AG137" s="12">
        <f>$E137^EXP(Parameter!$D$112+Parameter!$D$119*(($B137*21/30.2)^(-1))+Parameter!$D$126*(($B137*21/30.2)^(-0.5)))</f>
        <v>2.0059933647043598E-2</v>
      </c>
      <c r="AH137" s="12">
        <f>$D137^EXP(Parameter!$D$136+Parameter!$D$143*(($B137*21/30.2)^(-0.5))+Parameter!$D$150*((LN($B137*21/30.2))))</f>
        <v>4.988715240147682E-5</v>
      </c>
      <c r="AI137" s="12">
        <f>$E137^EXP(Parameter!$D$114+Parameter!$D$121*(($B137*21/30.2)^(-1))+Parameter!$D$128*(($B137*21/30.2)^(-0.5)))</f>
        <v>8.8796521254675374E-4</v>
      </c>
      <c r="AJ137" s="12">
        <f>$D137^EXP(Parameter!$D$137+Parameter!$D$144*(($B137*21/30.2)^(-0.5))+Parameter!$D$151*((LN($B137*21/30.2))))</f>
        <v>5.3616135854971458E-6</v>
      </c>
      <c r="AK137" s="12">
        <f>$E137^EXP(Parameter!$D$115+Parameter!$D$122*(($B137*21/30.2)^(-1))+Parameter!$D$129*(($B137*21/30.2)^(-0.5)))</f>
        <v>1.6160555447422342E-2</v>
      </c>
      <c r="AL137" s="12">
        <f>$D137^EXP(Parameter!$D$138+Parameter!$D$145*(($B137*21/30.2)^(-0.5))+Parameter!$D$152*((LN($B137*21/30.2))))</f>
        <v>3.9347579770220639E-18</v>
      </c>
      <c r="AM137" s="12">
        <f>$E137^EXP(Parameter!$D$116+Parameter!$D$123*(($B137*21/30.2)^(-1))+Parameter!$D$130*(($B137*21/30.2)^(-0.5)))</f>
        <v>1.4091651934125123E-4</v>
      </c>
      <c r="AN137" s="12">
        <f>$D137^EXP(Parameter!$D$135+Parameter!$D$142*(($B137*21/30.2)^(-0.5))+Parameter!$D$149*((LN($B137*21/30.2))))</f>
        <v>7.3285782519635944E-4</v>
      </c>
      <c r="AO137" s="12">
        <f>$E137^EXP(Parameter!$D$113+Parameter!$D$120*(($B137*21/30.2)^(-1))+Parameter!$D$127*(($B137*21/30.2)^(-0.5)))</f>
        <v>1.161159913316419E-8</v>
      </c>
      <c r="AP137" s="87">
        <f>$D137^EXP(Parameter!$D$304+Parameter!$D$310*((LN($B137*21/30.2))))</f>
        <v>5.2591708234673698E-2</v>
      </c>
      <c r="AQ137" s="88">
        <f>$E137^EXP(Parameter!$D$290+Parameter!$D$296*((LN($B137*21/30.2))))</f>
        <v>2.0991205007268005E-2</v>
      </c>
      <c r="AR137" s="12">
        <f>$D137^EXP(Parameter!$D$305+Parameter!$D$311*((LN($B137*21/30.2))))</f>
        <v>6.0369201372042207E-2</v>
      </c>
      <c r="AS137" s="88">
        <f>$E137^EXP(Parameter!$D$291+Parameter!$D$297*((LN($B137*21/30.2))))</f>
        <v>2.1256342349503562E-2</v>
      </c>
      <c r="AT137" s="12">
        <f>$D137^EXP(Parameter!$D$305+Parameter!$D$307-Parameter!$D$306+(Parameter!$D$311+Parameter!$D$313-Parameter!$D$312)*((LN($B137*21/30.2))))</f>
        <v>5.7260791781343266E-2</v>
      </c>
      <c r="AU137" s="88">
        <f>$E137^EXP(Parameter!$D$291+Parameter!$D$293-Parameter!$D$292+(Parameter!$D$297+Parameter!$D$299-Parameter!$D$298)*((LN($B137*21/30.2))))</f>
        <v>3.7869857732252786E-2</v>
      </c>
      <c r="AV137" s="12">
        <f>$D137^EXP(Parameter!$D$308+Parameter!$D$314*((LN($B137*21/30.2))))</f>
        <v>8.4680358747294043E-2</v>
      </c>
      <c r="AW137" s="88">
        <f>$E137^EXP(Parameter!$D$294+Parameter!$D$300*((LN($B137*21/30.2))))</f>
        <v>3.1114302547444142E-2</v>
      </c>
      <c r="AX137" s="12">
        <f>$D137^EXP(Parameter!$D$305+Parameter!$D$309-Parameter!$D$306+(Parameter!$D$311+Parameter!$D$315-Parameter!$D$312)*((LN($B137*21/30.2))))</f>
        <v>3.6296428322442356E-2</v>
      </c>
      <c r="AY137" s="88">
        <f>$E137^EXP(Parameter!$D$291+Parameter!$D$295-Parameter!$D$292+(Parameter!$D$297+Parameter!$D$301-Parameter!$D$298)*((LN($B137*21/30.2))))</f>
        <v>2.9013444727807964E-3</v>
      </c>
      <c r="AZ137" s="12">
        <f>$D137^EXP(Parameter!D$305-Parameter!D$306+(Parameter!D$311-Parameter!D$312)*((LN($B137*21/30.2))))</f>
        <v>2.5315740448008685E-2</v>
      </c>
      <c r="BA137" s="88">
        <f>$E137^EXP(Parameter!$D$291-Parameter!$D$292+(Parameter!$D$297-Parameter!$D$298)*((LN($B137*21/30.2))))</f>
        <v>1.1618226019929858E-4</v>
      </c>
      <c r="BB137" s="89">
        <f>$D137^EXP(Parameter!$D$231+Parameter!$D$238)</f>
        <v>9.2547369737946111E-2</v>
      </c>
      <c r="BC137" s="90">
        <f>$E137^EXP(Parameter!$D$216+Parameter!$D$223)</f>
        <v>1.0538031297140409E-2</v>
      </c>
      <c r="BD137" s="91">
        <f>$D137^EXP(Parameter!$D$232+Parameter!$D$239)</f>
        <v>7.4157071419904588E-2</v>
      </c>
      <c r="BE137" s="90">
        <f>$E137^EXP(Parameter!$D$217+Parameter!$D$224)</f>
        <v>1.4154487773071617E-2</v>
      </c>
      <c r="BF137" s="91">
        <f>$D137^EXP(Parameter!$D$234+Parameter!$D$241)</f>
        <v>8.6076615050360863E-2</v>
      </c>
      <c r="BG137" s="91">
        <f>$E137^EXP(Parameter!$D$219+Parameter!$D$226)</f>
        <v>4.8583744539588102E-2</v>
      </c>
      <c r="BH137" s="91">
        <f>$D137^EXP(Parameter!$D$235+Parameter!$D$242)</f>
        <v>0.15148945548765705</v>
      </c>
      <c r="BI137" s="91">
        <f>$E137^EXP(Parameter!$D$220+Parameter!$D$227)</f>
        <v>3.3719566281246317E-2</v>
      </c>
      <c r="BJ137" s="91">
        <f>$D137^EXP(Parameter!$D$236+Parameter!$D$243)</f>
        <v>7.0360373856895586E-2</v>
      </c>
      <c r="BK137" s="91">
        <f>$E137^EXP(Parameter!$D$221+Parameter!$D$228)</f>
        <v>4.6698603490062551E-2</v>
      </c>
      <c r="BL137" s="91">
        <f>$D137^EXP(Parameter!$D$233+Parameter!$D$240)</f>
        <v>3.986074187262157E-2</v>
      </c>
      <c r="BM137" s="91">
        <f>$E137^EXP(Parameter!$D$218+Parameter!$D$225)</f>
        <v>5.4572707142141862E-3</v>
      </c>
      <c r="BN137" s="90">
        <f>$D137^EXP(Parameter!$D$268+Parameter!$D$275)</f>
        <v>0.11757700048854819</v>
      </c>
      <c r="BO137" s="91">
        <f>$E137^EXP(Parameter!$D$246+Parameter!$D$253)</f>
        <v>4.4358200442195005E-3</v>
      </c>
      <c r="BP137" s="91">
        <f>$D137^EXP(Parameter!$D$269+Parameter!$D$276)</f>
        <v>8.4189102524201961E-2</v>
      </c>
      <c r="BQ137" s="91">
        <f>$E137^EXP(Parameter!$D$247+Parameter!$D$254)</f>
        <v>9.3471044012084989E-3</v>
      </c>
      <c r="BR137" s="91">
        <f>$D137^EXP(Parameter!$D$271+Parameter!$D$278)</f>
        <v>0.1649038531149549</v>
      </c>
      <c r="BS137" s="91">
        <f>$E137^EXP(Parameter!$D$249+Parameter!$D$256)</f>
        <v>5.761124845040895E-2</v>
      </c>
      <c r="BT137" s="91">
        <f>$D137^EXP(Parameter!$D$272+Parameter!$D$279)</f>
        <v>0.25644077247462632</v>
      </c>
      <c r="BU137" s="91">
        <f>$E137^EXP(Parameter!$D$250+Parameter!$D$257)</f>
        <v>2.205504085492142E-2</v>
      </c>
      <c r="BV137" s="91">
        <f>$D137^EXP(Parameter!$D$273+Parameter!$D$280)</f>
        <v>0.21328183512637053</v>
      </c>
      <c r="BW137" s="91">
        <f>$E137^EXP(Parameter!$D$251+Parameter!$D$258)</f>
        <v>6.1131524812253001E-2</v>
      </c>
      <c r="BX137" s="91">
        <f>$D137^EXP(Parameter!$D$270+Parameter!$D$277)</f>
        <v>7.5320181597953284E-2</v>
      </c>
      <c r="BY137" s="91">
        <f>$E137^EXP(Parameter!$D$248+Parameter!$D$255)</f>
        <v>1.1026390168458295E-2</v>
      </c>
      <c r="BZ137" s="90">
        <f>$D137^EXP(Parameter!$D$208)</f>
        <v>8.7348758210095259E-2</v>
      </c>
      <c r="CA137" s="90">
        <f>$E137^EXP(Parameter!$D$200)</f>
        <v>7.9908359667217026E-3</v>
      </c>
      <c r="CB137" s="90">
        <f>$D137^EXP(Parameter!$D$209)</f>
        <v>7.4931242397388145E-2</v>
      </c>
      <c r="CC137" s="90">
        <f>$E137^EXP(Parameter!$D$201)</f>
        <v>1.2216408858401346E-2</v>
      </c>
      <c r="CD137" s="90">
        <f>$D137^EXP(Parameter!$D$211)</f>
        <v>8.0286128428242662E-2</v>
      </c>
      <c r="CE137" s="90">
        <f>$E137^EXP(Parameter!$D$203)</f>
        <v>3.9525245530267442E-2</v>
      </c>
      <c r="CF137" s="90">
        <f>$D137^EXP(Parameter!$D$212)</f>
        <v>0.1512036855220503</v>
      </c>
      <c r="CG137" s="90">
        <f>$E137^EXP(Parameter!$D$204)</f>
        <v>2.9884470456100955E-2</v>
      </c>
      <c r="CH137" s="91">
        <f>$D137^EXP(Parameter!$D$213)</f>
        <v>6.7958780968867802E-2</v>
      </c>
      <c r="CI137" s="90">
        <f>$E137^EXP(Parameter!$D$205)</f>
        <v>4.6985367263360556E-2</v>
      </c>
      <c r="CJ137" s="91">
        <f>$D137^EXP(Parameter!$D$210)</f>
        <v>4.2756011086001459E-2</v>
      </c>
      <c r="CK137" s="90">
        <f>$E137^EXP(Parameter!$D$202)</f>
        <v>6.7616734395272611E-3</v>
      </c>
      <c r="CL137" s="12">
        <f>$D137^EXP(Parameter!$D$170+Parameter!$D$177*(LN($B137/30.2*21)))</f>
        <v>5.4706981273184838E-2</v>
      </c>
      <c r="CM137" s="12">
        <f>$D137^EXP(Parameter!$D$155+Parameter!$D$162*(LN($B137/30.2*21)))</f>
        <v>0.34976896716685635</v>
      </c>
      <c r="CN137" s="12">
        <f>$D137^EXP(Parameter!$D$171+Parameter!$D$178*(LN($B137/30.2*21)))</f>
        <v>5.6957843739035327E-2</v>
      </c>
      <c r="CO137" s="12">
        <f>$D137^EXP(Parameter!$D$156+Parameter!$D$163*(LN($B137/30.2*21)))</f>
        <v>0.30416285009810967</v>
      </c>
      <c r="CP137" s="12">
        <f>$D137^EXP(Parameter!$D$173+Parameter!$D$180*(LN($B137/30.2*21)))</f>
        <v>5.1621175285314833E-2</v>
      </c>
      <c r="CQ137" s="12">
        <f>$D137^EXP(Parameter!$D$158+Parameter!$D$165*(LN($B137/30.2*21)))</f>
        <v>0.32360355382024991</v>
      </c>
      <c r="CR137" s="12">
        <f>$D137^EXP(Parameter!$D$174+Parameter!$D$181*(LN($B137/30.2*21)))</f>
        <v>5.6957780584891732E-2</v>
      </c>
      <c r="CS137" s="12">
        <f>$D137^EXP(Parameter!$D$159+Parameter!$D$166*(LN($B137/30.2*21)))</f>
        <v>0.36165816562974401</v>
      </c>
      <c r="CT137" s="12">
        <f>$D137^EXP(Parameter!$D$175+Parameter!$D$182*(LN($B137/30.2*21)))</f>
        <v>1.6042504383956355E-2</v>
      </c>
      <c r="CU137" s="12">
        <f>$D137^EXP(Parameter!$D$160+Parameter!$D$167*(LN($B137/30.2*21)))</f>
        <v>0.13441271364279286</v>
      </c>
      <c r="CV137" s="12">
        <f>$D137^EXP(Parameter!$D$172+Parameter!$D$179*(LN($B137/30.2*21)))</f>
        <v>1.77551496311797E-2</v>
      </c>
      <c r="CW137" s="41">
        <f>$D137^EXP(Parameter!$D$157+Parameter!$D$164*(LN($B137/30.2*21)))</f>
        <v>7.2968318031518204E-3</v>
      </c>
      <c r="CX137" s="12">
        <f t="shared" si="16"/>
        <v>4.1141247016685003E-6</v>
      </c>
      <c r="CY137" s="85">
        <v>1.8381946403510301E-2</v>
      </c>
      <c r="CZ137" s="12">
        <f t="shared" si="10"/>
        <v>6.7533003155719994E-3</v>
      </c>
      <c r="DA137" s="85">
        <v>2.9193537066251201E-2</v>
      </c>
      <c r="DB137" s="12">
        <f t="shared" si="11"/>
        <v>1.3438728405054262E-3</v>
      </c>
      <c r="DC137" s="41">
        <v>2.6560839225171101E-3</v>
      </c>
      <c r="DD137" s="12">
        <f t="shared" si="12"/>
        <v>1.2199196265318656E-9</v>
      </c>
      <c r="DE137" s="85">
        <v>8.4323766459701906E-3</v>
      </c>
      <c r="DF137" s="12">
        <f t="shared" si="13"/>
        <v>8.8698394441193696E-12</v>
      </c>
      <c r="DG137" s="41">
        <v>7.7010269902051697E-4</v>
      </c>
      <c r="DH137" s="12">
        <f t="shared" si="14"/>
        <v>4.806986876132194E-4</v>
      </c>
      <c r="DI137" s="41">
        <v>7.7010269896640499E-4</v>
      </c>
      <c r="DJ137" s="46">
        <v>132</v>
      </c>
      <c r="DK137" s="44">
        <v>4.3754116176108999E-4</v>
      </c>
      <c r="DL137" s="44">
        <v>1.1834134191584E-3</v>
      </c>
      <c r="DM137" s="44">
        <v>2.4365652408628899E-3</v>
      </c>
      <c r="DN137" s="44">
        <v>1.8296832609529E-3</v>
      </c>
      <c r="DO137" s="44">
        <v>6.5329843117379899E-3</v>
      </c>
      <c r="DP137" s="44">
        <v>5.2395788166830198E-3</v>
      </c>
      <c r="DQ137" s="44">
        <v>7.2546499753434199E-3</v>
      </c>
      <c r="DR137" s="45">
        <v>4.5246357612545501E-2</v>
      </c>
      <c r="DS137" s="45">
        <v>7.0617575886507897E-2</v>
      </c>
      <c r="DT137" s="45">
        <v>6.3900674609030803E-2</v>
      </c>
      <c r="DU137" s="45">
        <v>4.7265194207842497E-2</v>
      </c>
      <c r="DV137" s="45">
        <v>6.7692641847329399E-2</v>
      </c>
      <c r="DW137" s="45">
        <v>0.106074826652059</v>
      </c>
      <c r="DX137" s="45">
        <v>5.5237651777196903E-2</v>
      </c>
    </row>
    <row r="138" spans="1:128">
      <c r="A138" s="43">
        <f t="shared" si="15"/>
        <v>9.0164383561643842</v>
      </c>
      <c r="B138" s="18">
        <v>134</v>
      </c>
      <c r="C138" s="12">
        <v>2926</v>
      </c>
      <c r="D138" s="12">
        <v>4.2994692146413903E-2</v>
      </c>
      <c r="E138" s="12">
        <v>7.4877957493478498E-4</v>
      </c>
      <c r="F138" s="92">
        <f>$D138^Parameter!$D$325</f>
        <v>8.5913928498868114E-2</v>
      </c>
      <c r="G138" s="92">
        <f>$E138^Parameter!$D$318</f>
        <v>5.6173938220210476E-3</v>
      </c>
      <c r="H138" s="92">
        <f>$D138^Parameter!$D$326</f>
        <v>8.0673681261209967E-2</v>
      </c>
      <c r="I138" s="92">
        <f>$E138^Parameter!$D$319</f>
        <v>9.9904845644169082E-3</v>
      </c>
      <c r="J138" s="92">
        <f>$D138^Parameter!$D$328</f>
        <v>9.0920561856698029E-2</v>
      </c>
      <c r="K138" s="92">
        <f>$E138^Parameter!$D$321</f>
        <v>4.1241914471162565E-2</v>
      </c>
      <c r="L138" s="92">
        <f>$D138^Parameter!$D$329</f>
        <v>0.17167707783492689</v>
      </c>
      <c r="M138" s="92">
        <f>$E138^Parameter!$D$322</f>
        <v>2.9405830851610391E-2</v>
      </c>
      <c r="N138" s="92">
        <f>$D138^Parameter!$D$330</f>
        <v>7.8174664008795455E-2</v>
      </c>
      <c r="O138" s="92">
        <f>$E138^Parameter!$D$323</f>
        <v>5.6200683283073032E-2</v>
      </c>
      <c r="P138" s="92">
        <f>$D138^Parameter!$D$327</f>
        <v>5.0004712094034724E-2</v>
      </c>
      <c r="Q138" s="92">
        <f>$E138^Parameter!$D$320</f>
        <v>5.8652799839990812E-3</v>
      </c>
      <c r="R138" s="12">
        <f>$D138^EXP(Parameter!$D$96+Parameter!$D$103*(($B138/30.2*21)^(1)))</f>
        <v>3.2786154474487916E-6</v>
      </c>
      <c r="S138" s="12">
        <f>$E138^EXP(Parameter!$D$81+Parameter!$D$88*($B138/30.2*21)^(-2))</f>
        <v>1.2002456228087438E-2</v>
      </c>
      <c r="T138" s="12">
        <f>$D138^EXP(Parameter!$D$97+Parameter!$D$104*(($B138*21/30.2)^(1)))</f>
        <v>6.4291113037050424E-3</v>
      </c>
      <c r="U138" s="12">
        <f>$E138^EXP(Parameter!$D$82+Parameter!$D$89*($B138/30.2*21)^(-2))</f>
        <v>1.7635381327909559E-2</v>
      </c>
      <c r="V138" s="12">
        <f>$D138^EXP(Parameter!$D$99+Parameter!$D$106*(($B138*21/30.2)^(1)))</f>
        <v>1.2359873459049785E-3</v>
      </c>
      <c r="W138" s="12">
        <f>$E138^EXP(Parameter!$D$84+Parameter!$D$91*($B138/30.2*21)^(-2))</f>
        <v>6.0956165876844284E-2</v>
      </c>
      <c r="X138" s="12">
        <f>$D138^EXP(Parameter!$D$100+Parameter!$D$107*(($B138*21/30.2)^(1)))</f>
        <v>7.2414794470177138E-10</v>
      </c>
      <c r="Y138" s="12">
        <f>$E138^EXP(Parameter!$D$85+Parameter!$D$92*($B138/30.2*21)^(-2))</f>
        <v>4.2807806827976413E-2</v>
      </c>
      <c r="Z138" s="12">
        <f>$D138^EXP(Parameter!$D$101+Parameter!$D$108*(($B138*21/30.2)^(1)))</f>
        <v>4.8175136532958166E-12</v>
      </c>
      <c r="AA138" s="12">
        <f>$E138^EXP(Parameter!$D$86+Parameter!$D$93*($B138/30.2*21)^(-2))</f>
        <v>5.6812100455908877E-2</v>
      </c>
      <c r="AB138" s="12">
        <f>$D138^EXP(Parameter!$D$98+Parameter!$D$105*(($B138*21/30.2)^(1)))</f>
        <v>4.3874649654783302E-4</v>
      </c>
      <c r="AC138" s="12">
        <f>$E138^EXP(Parameter!$D$83+Parameter!$D$90*($B138/30.2*21)^(-2))</f>
        <v>6.4664904662188622E-3</v>
      </c>
      <c r="AD138" s="87">
        <f>$D138^EXP(Parameter!$D$133+Parameter!$D$140*(($B138*21/30.2)^(-0.5))+Parameter!$D$147*((LN($B138*21/30.2))))</f>
        <v>7.5261734498824683E-6</v>
      </c>
      <c r="AE138" s="12">
        <f>$E138^EXP(Parameter!$D$111+Parameter!$D$118*(($B138*21/30.2)^(-1))+Parameter!$D$125*(($B138*21/30.2)^(-0.5)))</f>
        <v>8.4657029706790454E-2</v>
      </c>
      <c r="AF138" s="12">
        <f>$D138^EXP(Parameter!$D$134+Parameter!$D$141*(($B138*21/30.2)^(-0.5))+Parameter!$D$148*((LN($B138*21/30.2))))</f>
        <v>4.7300730377575519E-3</v>
      </c>
      <c r="AG138" s="12">
        <f>$E138^EXP(Parameter!$D$112+Parameter!$D$119*(($B138*21/30.2)^(-1))+Parameter!$D$126*(($B138*21/30.2)^(-0.5)))</f>
        <v>1.9761570668338432E-2</v>
      </c>
      <c r="AH138" s="12">
        <f>$D138^EXP(Parameter!$D$136+Parameter!$D$143*(($B138*21/30.2)^(-0.5))+Parameter!$D$150*((LN($B138*21/30.2))))</f>
        <v>4.4624694246886513E-5</v>
      </c>
      <c r="AI138" s="12">
        <f>$E138^EXP(Parameter!$D$114+Parameter!$D$121*(($B138*21/30.2)^(-1))+Parameter!$D$128*(($B138*21/30.2)^(-0.5)))</f>
        <v>8.5267192163167771E-4</v>
      </c>
      <c r="AJ138" s="12">
        <f>$D138^EXP(Parameter!$D$137+Parameter!$D$144*(($B138*21/30.2)^(-0.5))+Parameter!$D$151*((LN($B138*21/30.2))))</f>
        <v>4.5547152500065838E-6</v>
      </c>
      <c r="AK138" s="12">
        <f>$E138^EXP(Parameter!$D$115+Parameter!$D$122*(($B138*21/30.2)^(-1))+Parameter!$D$129*(($B138*21/30.2)^(-0.5)))</f>
        <v>1.5872401568284466E-2</v>
      </c>
      <c r="AL138" s="12">
        <f>$D138^EXP(Parameter!$D$138+Parameter!$D$145*(($B138*21/30.2)^(-0.5))+Parameter!$D$152*((LN($B138*21/30.2))))</f>
        <v>1.974926936098532E-18</v>
      </c>
      <c r="AM138" s="12">
        <f>$E138^EXP(Parameter!$D$116+Parameter!$D$123*(($B138*21/30.2)^(-1))+Parameter!$D$130*(($B138*21/30.2)^(-0.5)))</f>
        <v>1.3378759307016455E-4</v>
      </c>
      <c r="AN138" s="12">
        <f>$D138^EXP(Parameter!$D$135+Parameter!$D$142*(($B138*21/30.2)^(-0.5))+Parameter!$D$149*((LN($B138*21/30.2))))</f>
        <v>6.9262879855372969E-4</v>
      </c>
      <c r="AO138" s="12">
        <f>$E138^EXP(Parameter!$D$113+Parameter!$D$120*(($B138*21/30.2)^(-1))+Parameter!$D$127*(($B138*21/30.2)^(-0.5)))</f>
        <v>1.0355315329932136E-8</v>
      </c>
      <c r="AP138" s="87">
        <f>$D138^EXP(Parameter!$D$304+Parameter!$D$310*((LN($B138*21/30.2))))</f>
        <v>5.1792652115747455E-2</v>
      </c>
      <c r="AQ138" s="88">
        <f>$E138^EXP(Parameter!$D$290+Parameter!$D$296*((LN($B138*21/30.2))))</f>
        <v>2.0759503969319439E-2</v>
      </c>
      <c r="AR138" s="12">
        <f>$D138^EXP(Parameter!$D$305+Parameter!$D$311*((LN($B138*21/30.2))))</f>
        <v>5.9593473359417962E-2</v>
      </c>
      <c r="AS138" s="88">
        <f>$E138^EXP(Parameter!$D$291+Parameter!$D$297*((LN($B138*21/30.2))))</f>
        <v>2.0967995082956967E-2</v>
      </c>
      <c r="AT138" s="12">
        <f>$D138^EXP(Parameter!$D$305+Parameter!$D$307-Parameter!$D$306+(Parameter!$D$311+Parameter!$D$313-Parameter!$D$312)*((LN($B138*21/30.2))))</f>
        <v>5.6465623910784878E-2</v>
      </c>
      <c r="AU138" s="88">
        <f>$E138^EXP(Parameter!$D$291+Parameter!$D$293-Parameter!$D$292+(Parameter!$D$297+Parameter!$D$299-Parameter!$D$298)*((LN($B138*21/30.2))))</f>
        <v>3.7354129130936088E-2</v>
      </c>
      <c r="AV138" s="12">
        <f>$D138^EXP(Parameter!$D$308+Parameter!$D$314*((LN($B138*21/30.2))))</f>
        <v>8.3507205020524999E-2</v>
      </c>
      <c r="AW138" s="88">
        <f>$E138^EXP(Parameter!$D$294+Parameter!$D$300*((LN($B138*21/30.2))))</f>
        <v>3.0697939274810845E-2</v>
      </c>
      <c r="AX138" s="12">
        <f>$D138^EXP(Parameter!$D$305+Parameter!$D$309-Parameter!$D$306+(Parameter!$D$311+Parameter!$D$315-Parameter!$D$312)*((LN($B138*21/30.2))))</f>
        <v>3.5657774282400669E-2</v>
      </c>
      <c r="AY138" s="88">
        <f>$E138^EXP(Parameter!$D$291+Parameter!$D$295-Parameter!$D$292+(Parameter!$D$297+Parameter!$D$301-Parameter!$D$298)*((LN($B138*21/30.2))))</f>
        <v>2.7924630603626808E-3</v>
      </c>
      <c r="AZ138" s="12">
        <f>$D138^EXP(Parameter!D$305-Parameter!D$306+(Parameter!D$311-Parameter!D$312)*((LN($B138*21/30.2))))</f>
        <v>2.4848671066336817E-2</v>
      </c>
      <c r="BA138" s="88">
        <f>$E138^EXP(Parameter!$D$291-Parameter!$D$292+(Parameter!$D$297-Parameter!$D$298)*((LN($B138*21/30.2))))</f>
        <v>1.1000631167263059E-4</v>
      </c>
      <c r="BB138" s="89">
        <f>$D138^EXP(Parameter!$D$231+Parameter!$D$238)</f>
        <v>9.1617832122638604E-2</v>
      </c>
      <c r="BC138" s="90">
        <f>$E138^EXP(Parameter!$D$216+Parameter!$D$223)</f>
        <v>1.0350377467725998E-2</v>
      </c>
      <c r="BD138" s="91">
        <f>$D138^EXP(Parameter!$D$232+Parameter!$D$239)</f>
        <v>7.3343297080425668E-2</v>
      </c>
      <c r="BE138" s="90">
        <f>$E138^EXP(Parameter!$D$217+Parameter!$D$224)</f>
        <v>1.3918632012746842E-2</v>
      </c>
      <c r="BF138" s="91">
        <f>$D138^EXP(Parameter!$D$234+Parameter!$D$241)</f>
        <v>8.5185876477014366E-2</v>
      </c>
      <c r="BG138" s="91">
        <f>$E138^EXP(Parameter!$D$219+Parameter!$D$226)</f>
        <v>4.8007284837972654E-2</v>
      </c>
      <c r="BH138" s="91">
        <f>$D138^EXP(Parameter!$D$235+Parameter!$D$242)</f>
        <v>0.15028169127159688</v>
      </c>
      <c r="BI138" s="91">
        <f>$E138^EXP(Parameter!$D$220+Parameter!$D$227)</f>
        <v>3.3271484589636365E-2</v>
      </c>
      <c r="BJ138" s="91">
        <f>$D138^EXP(Parameter!$D$236+Parameter!$D$243)</f>
        <v>6.9572753132857865E-2</v>
      </c>
      <c r="BK138" s="91">
        <f>$E138^EXP(Parameter!$D$221+Parameter!$D$228)</f>
        <v>4.6137305040490066E-2</v>
      </c>
      <c r="BL138" s="91">
        <f>$D138^EXP(Parameter!$D$233+Parameter!$D$240)</f>
        <v>3.9319657192937903E-2</v>
      </c>
      <c r="BM138" s="91">
        <f>$E138^EXP(Parameter!$D$218+Parameter!$D$225)</f>
        <v>5.3461893820274317E-3</v>
      </c>
      <c r="BN138" s="90">
        <f>$D138^EXP(Parameter!$D$268+Parameter!$D$275)</f>
        <v>0.11651430175600937</v>
      </c>
      <c r="BO138" s="91">
        <f>$E138^EXP(Parameter!$D$246+Parameter!$D$253)</f>
        <v>4.3419774493780343E-3</v>
      </c>
      <c r="BP138" s="91">
        <f>$D138^EXP(Parameter!$D$269+Parameter!$D$276)</f>
        <v>8.3310061336385424E-2</v>
      </c>
      <c r="BQ138" s="91">
        <f>$E138^EXP(Parameter!$D$247+Parameter!$D$254)</f>
        <v>9.1763136943002199E-3</v>
      </c>
      <c r="BR138" s="91">
        <f>$D138^EXP(Parameter!$D$271+Parameter!$D$278)</f>
        <v>0.16364802253714095</v>
      </c>
      <c r="BS138" s="91">
        <f>$E138^EXP(Parameter!$D$249+Parameter!$D$256)</f>
        <v>5.696597774777467E-2</v>
      </c>
      <c r="BT138" s="91">
        <f>$D138^EXP(Parameter!$D$272+Parameter!$D$279)</f>
        <v>0.25496487299252812</v>
      </c>
      <c r="BU138" s="91">
        <f>$E138^EXP(Parameter!$D$250+Parameter!$D$257)</f>
        <v>2.1725532162937052E-2</v>
      </c>
      <c r="BV138" s="91">
        <f>$D138^EXP(Parameter!$D$273+Parameter!$D$280)</f>
        <v>0.21188864810613683</v>
      </c>
      <c r="BW138" s="91">
        <f>$E138^EXP(Parameter!$D$251+Parameter!$D$258)</f>
        <v>6.0460975937205071E-2</v>
      </c>
      <c r="BX138" s="91">
        <f>$D138^EXP(Parameter!$D$270+Parameter!$D$277)</f>
        <v>7.4498560998218805E-2</v>
      </c>
      <c r="BY138" s="91">
        <f>$E138^EXP(Parameter!$D$248+Parameter!$D$255)</f>
        <v>1.0831976379310847E-2</v>
      </c>
      <c r="BZ138" s="90">
        <f>$D138^EXP(Parameter!$D$208)</f>
        <v>8.6450234509967416E-2</v>
      </c>
      <c r="CA138" s="90">
        <f>$E138^EXP(Parameter!$D$200)</f>
        <v>7.8399749099625736E-3</v>
      </c>
      <c r="CB138" s="90">
        <f>$D138^EXP(Parameter!$D$209)</f>
        <v>7.4112237075369916E-2</v>
      </c>
      <c r="CC138" s="90">
        <f>$E138^EXP(Parameter!$D$201)</f>
        <v>1.2005868155424371E-2</v>
      </c>
      <c r="CD138" s="90">
        <f>$D138^EXP(Parameter!$D$211)</f>
        <v>7.94318453304306E-2</v>
      </c>
      <c r="CE138" s="90">
        <f>$E138^EXP(Parameter!$D$203)</f>
        <v>3.902447414367001E-2</v>
      </c>
      <c r="CF138" s="90">
        <f>$D138^EXP(Parameter!$D$212)</f>
        <v>0.14999699837109076</v>
      </c>
      <c r="CG138" s="90">
        <f>$E138^EXP(Parameter!$D$204)</f>
        <v>2.9473303832130811E-2</v>
      </c>
      <c r="CH138" s="91">
        <f>$D138^EXP(Parameter!$D$213)</f>
        <v>6.7188146412530833E-2</v>
      </c>
      <c r="CI138" s="90">
        <f>$E138^EXP(Parameter!$D$205)</f>
        <v>4.6421743595179935E-2</v>
      </c>
      <c r="CJ138" s="91">
        <f>$D138^EXP(Parameter!$D$210)</f>
        <v>4.2188169759911159E-2</v>
      </c>
      <c r="CK138" s="90">
        <f>$E138^EXP(Parameter!$D$202)</f>
        <v>6.6296465294323152E-3</v>
      </c>
      <c r="CL138" s="12">
        <f>$D138^EXP(Parameter!$D$170+Parameter!$D$177*(LN($B138/30.2*21)))</f>
        <v>5.3945982446304025E-2</v>
      </c>
      <c r="CM138" s="12">
        <f>$D138^EXP(Parameter!$D$155+Parameter!$D$162*(LN($B138/30.2*21)))</f>
        <v>0.34891298684036443</v>
      </c>
      <c r="CN138" s="12">
        <f>$D138^EXP(Parameter!$D$171+Parameter!$D$178*(LN($B138/30.2*21)))</f>
        <v>5.6220080923352622E-2</v>
      </c>
      <c r="CO138" s="12">
        <f>$D138^EXP(Parameter!$D$156+Parameter!$D$163*(LN($B138/30.2*21)))</f>
        <v>0.30303232840193295</v>
      </c>
      <c r="CP138" s="12">
        <f>$D138^EXP(Parameter!$D$173+Parameter!$D$180*(LN($B138/30.2*21)))</f>
        <v>5.0897938393386431E-2</v>
      </c>
      <c r="CQ138" s="12">
        <f>$D138^EXP(Parameter!$D$158+Parameter!$D$165*(LN($B138/30.2*21)))</f>
        <v>0.32220631515256271</v>
      </c>
      <c r="CR138" s="12">
        <f>$D138^EXP(Parameter!$D$174+Parameter!$D$181*(LN($B138/30.2*21)))</f>
        <v>5.6040799056659749E-2</v>
      </c>
      <c r="CS138" s="12">
        <f>$D138^EXP(Parameter!$D$159+Parameter!$D$166*(LN($B138/30.2*21)))</f>
        <v>0.36047886930478523</v>
      </c>
      <c r="CT138" s="12">
        <f>$D138^EXP(Parameter!$D$175+Parameter!$D$182*(LN($B138/30.2*21)))</f>
        <v>1.5668428158909238E-2</v>
      </c>
      <c r="CU138" s="12">
        <f>$D138^EXP(Parameter!$D$160+Parameter!$D$167*(LN($B138/30.2*21)))</f>
        <v>0.13290554275661115</v>
      </c>
      <c r="CV138" s="12">
        <f>$D138^EXP(Parameter!$D$172+Parameter!$D$179*(LN($B138/30.2*21)))</f>
        <v>1.7397071371811668E-2</v>
      </c>
      <c r="CW138" s="41">
        <f>$D138^EXP(Parameter!$D$157+Parameter!$D$164*(LN($B138/30.2*21)))</f>
        <v>7.0705417695690904E-3</v>
      </c>
      <c r="CX138" s="12">
        <f t="shared" si="16"/>
        <v>3.2786154474487916E-6</v>
      </c>
      <c r="CY138" s="85">
        <v>1.8234701455992899E-2</v>
      </c>
      <c r="CZ138" s="12">
        <f t="shared" si="10"/>
        <v>6.4291113037050424E-3</v>
      </c>
      <c r="DA138" s="85">
        <v>2.8947016322392102E-2</v>
      </c>
      <c r="DB138" s="12">
        <f t="shared" si="11"/>
        <v>1.2359873459049785E-3</v>
      </c>
      <c r="DC138" s="41">
        <v>2.5300302774075799E-3</v>
      </c>
      <c r="DD138" s="12">
        <f t="shared" si="12"/>
        <v>7.2414794470177138E-10</v>
      </c>
      <c r="DE138" s="85">
        <v>8.2061764077055593E-3</v>
      </c>
      <c r="DF138" s="12">
        <f t="shared" si="13"/>
        <v>4.8175136532958166E-12</v>
      </c>
      <c r="DG138" s="41">
        <v>7.4863898827407698E-4</v>
      </c>
      <c r="DH138" s="12">
        <f t="shared" si="14"/>
        <v>4.3874649654783302E-4</v>
      </c>
      <c r="DI138" s="41">
        <v>7.4863898824964795E-4</v>
      </c>
      <c r="DJ138" s="46">
        <v>133</v>
      </c>
      <c r="DK138" s="44">
        <v>4.2333658048954197E-4</v>
      </c>
      <c r="DL138" s="44">
        <v>1.14813412404324E-3</v>
      </c>
      <c r="DM138" s="44">
        <v>2.3688706391193901E-3</v>
      </c>
      <c r="DN138" s="44">
        <v>1.7773562979120901E-3</v>
      </c>
      <c r="DO138" s="44">
        <v>6.3707033573274802E-3</v>
      </c>
      <c r="DP138" s="44">
        <v>5.1058754220545399E-3</v>
      </c>
      <c r="DQ138" s="44">
        <v>7.07680912475295E-3</v>
      </c>
      <c r="DR138" s="45">
        <v>4.4661602934295601E-2</v>
      </c>
      <c r="DS138" s="45">
        <v>6.9785157568036202E-2</v>
      </c>
      <c r="DT138" s="45">
        <v>6.3130624709602595E-2</v>
      </c>
      <c r="DU138" s="45">
        <v>4.6659432233290499E-2</v>
      </c>
      <c r="DV138" s="45">
        <v>6.68871251319334E-2</v>
      </c>
      <c r="DW138" s="45">
        <v>0.104943880406574</v>
      </c>
      <c r="DX138" s="45">
        <v>5.4551289873967998E-2</v>
      </c>
    </row>
    <row r="139" spans="1:128">
      <c r="A139" s="43">
        <f t="shared" si="15"/>
        <v>9.0767123287671225</v>
      </c>
      <c r="B139" s="18">
        <v>135</v>
      </c>
      <c r="C139" s="12">
        <v>2948</v>
      </c>
      <c r="D139" s="12">
        <v>4.2429855643125999E-2</v>
      </c>
      <c r="E139" s="12">
        <v>7.2800022908223096E-4</v>
      </c>
      <c r="F139" s="92">
        <f>$D139^Parameter!$D$325</f>
        <v>8.5032277679531518E-2</v>
      </c>
      <c r="G139" s="92">
        <f>$E139^Parameter!$D$318</f>
        <v>5.5047131327843378E-3</v>
      </c>
      <c r="H139" s="92">
        <f>$D139^Parameter!$D$326</f>
        <v>7.9824690500996914E-2</v>
      </c>
      <c r="I139" s="92">
        <f>$E139^Parameter!$D$319</f>
        <v>9.8121498080669823E-3</v>
      </c>
      <c r="J139" s="92">
        <f>$D139^Parameter!$D$328</f>
        <v>9.0008955974821725E-2</v>
      </c>
      <c r="K139" s="92">
        <f>$E139^Parameter!$D$321</f>
        <v>4.073092392552511E-2</v>
      </c>
      <c r="L139" s="92">
        <f>$D139^Parameter!$D$329</f>
        <v>0.17041038999010488</v>
      </c>
      <c r="M139" s="92">
        <f>$E139^Parameter!$D$322</f>
        <v>2.900310152442586E-2</v>
      </c>
      <c r="N139" s="92">
        <f>$D139^Parameter!$D$330</f>
        <v>7.7341743648031439E-2</v>
      </c>
      <c r="O139" s="92">
        <f>$E139^Parameter!$D$323</f>
        <v>5.5571562297636351E-2</v>
      </c>
      <c r="P139" s="92">
        <f>$D139^Parameter!$D$327</f>
        <v>4.9379117000258835E-2</v>
      </c>
      <c r="Q139" s="92">
        <f>$E139^Parameter!$D$320</f>
        <v>5.7485975096041309E-3</v>
      </c>
      <c r="R139" s="12">
        <f>$D139^EXP(Parameter!$D$96+Parameter!$D$103*(($B139/30.2*21)^(1)))</f>
        <v>2.603240747135469E-6</v>
      </c>
      <c r="S139" s="12">
        <f>$E139^EXP(Parameter!$D$81+Parameter!$D$88*($B139/30.2*21)^(-2))</f>
        <v>1.1796717255348392E-2</v>
      </c>
      <c r="T139" s="12">
        <f>$D139^EXP(Parameter!$D$97+Parameter!$D$104*(($B139*21/30.2)^(1)))</f>
        <v>6.1187248264272746E-3</v>
      </c>
      <c r="U139" s="12">
        <f>$E139^EXP(Parameter!$D$82+Parameter!$D$89*($B139/30.2*21)^(-2))</f>
        <v>1.7359153656900977E-2</v>
      </c>
      <c r="V139" s="12">
        <f>$D139^EXP(Parameter!$D$99+Parameter!$D$106*(($B139*21/30.2)^(1)))</f>
        <v>1.1358566231508475E-3</v>
      </c>
      <c r="W139" s="12">
        <f>$E139^EXP(Parameter!$D$84+Parameter!$D$91*($B139/30.2*21)^(-2))</f>
        <v>6.0293180020413152E-2</v>
      </c>
      <c r="X139" s="12">
        <f>$D139^EXP(Parameter!$D$100+Parameter!$D$107*(($B139*21/30.2)^(1)))</f>
        <v>4.2455050100676602E-10</v>
      </c>
      <c r="Y139" s="12">
        <f>$E139^EXP(Parameter!$D$85+Parameter!$D$92*($B139/30.2*21)^(-2))</f>
        <v>4.2283689420206112E-2</v>
      </c>
      <c r="Z139" s="12">
        <f>$D139^EXP(Parameter!$D$101+Parameter!$D$108*(($B139*21/30.2)^(1)))</f>
        <v>2.5811832169740147E-12</v>
      </c>
      <c r="AA139" s="12">
        <f>$E139^EXP(Parameter!$D$86+Parameter!$D$93*($B139/30.2*21)^(-2))</f>
        <v>5.617837738876743E-2</v>
      </c>
      <c r="AB139" s="12">
        <f>$D139^EXP(Parameter!$D$98+Parameter!$D$105*(($B139*21/30.2)^(1)))</f>
        <v>4.0013954436493441E-4</v>
      </c>
      <c r="AC139" s="12">
        <f>$E139^EXP(Parameter!$D$83+Parameter!$D$90*($B139/30.2*21)^(-2))</f>
        <v>6.3402453442674769E-3</v>
      </c>
      <c r="AD139" s="87">
        <f>$D139^EXP(Parameter!$D$133+Parameter!$D$140*(($B139*21/30.2)^(-0.5))+Parameter!$D$147*((LN($B139*21/30.2))))</f>
        <v>6.5339083948678954E-6</v>
      </c>
      <c r="AE139" s="12">
        <f>$E139^EXP(Parameter!$D$111+Parameter!$D$118*(($B139*21/30.2)^(-1))+Parameter!$D$125*(($B139*21/30.2)^(-0.5)))</f>
        <v>8.4100224275481306E-2</v>
      </c>
      <c r="AF139" s="12">
        <f>$D139^EXP(Parameter!$D$134+Parameter!$D$141*(($B139*21/30.2)^(-0.5))+Parameter!$D$148*((LN($B139*21/30.2))))</f>
        <v>4.5448829184102342E-3</v>
      </c>
      <c r="AG139" s="12">
        <f>$E139^EXP(Parameter!$D$112+Parameter!$D$119*(($B139*21/30.2)^(-1))+Parameter!$D$126*(($B139*21/30.2)^(-0.5)))</f>
        <v>1.9469195107692027E-2</v>
      </c>
      <c r="AH139" s="12">
        <f>$D139^EXP(Parameter!$D$136+Parameter!$D$143*(($B139*21/30.2)^(-0.5))+Parameter!$D$150*((LN($B139*21/30.2))))</f>
        <v>3.9900613762304273E-5</v>
      </c>
      <c r="AI139" s="12">
        <f>$E139^EXP(Parameter!$D$114+Parameter!$D$121*(($B139*21/30.2)^(-1))+Parameter!$D$128*(($B139*21/30.2)^(-0.5)))</f>
        <v>8.1890813089078045E-4</v>
      </c>
      <c r="AJ139" s="12">
        <f>$D139^EXP(Parameter!$D$137+Parameter!$D$144*(($B139*21/30.2)^(-0.5))+Parameter!$D$151*((LN($B139*21/30.2))))</f>
        <v>3.8654468050849775E-6</v>
      </c>
      <c r="AK139" s="12">
        <f>$E139^EXP(Parameter!$D$115+Parameter!$D$122*(($B139*21/30.2)^(-1))+Parameter!$D$129*(($B139*21/30.2)^(-0.5)))</f>
        <v>1.5590771260541448E-2</v>
      </c>
      <c r="AL139" s="12">
        <f>$D139^EXP(Parameter!$D$138+Parameter!$D$145*(($B139*21/30.2)^(-0.5))+Parameter!$D$152*((LN($B139*21/30.2))))</f>
        <v>9.8446521998186333E-19</v>
      </c>
      <c r="AM139" s="12">
        <f>$E139^EXP(Parameter!$D$116+Parameter!$D$123*(($B139*21/30.2)^(-1))+Parameter!$D$130*(($B139*21/30.2)^(-0.5)))</f>
        <v>1.2704471378873671E-4</v>
      </c>
      <c r="AN139" s="12">
        <f>$D139^EXP(Parameter!$D$135+Parameter!$D$142*(($B139*21/30.2)^(-0.5))+Parameter!$D$149*((LN($B139*21/30.2))))</f>
        <v>6.5461710079175723E-4</v>
      </c>
      <c r="AO139" s="12">
        <f>$E139^EXP(Parameter!$D$113+Parameter!$D$120*(($B139*21/30.2)^(-1))+Parameter!$D$127*(($B139*21/30.2)^(-0.5)))</f>
        <v>9.2386138209679997E-9</v>
      </c>
      <c r="AP139" s="87">
        <f>$D139^EXP(Parameter!$D$304+Parameter!$D$310*((LN($B139*21/30.2))))</f>
        <v>5.1008608634938259E-2</v>
      </c>
      <c r="AQ139" s="88">
        <f>$E139^EXP(Parameter!$D$290+Parameter!$D$296*((LN($B139*21/30.2))))</f>
        <v>2.05319458314689E-2</v>
      </c>
      <c r="AR139" s="12">
        <f>$D139^EXP(Parameter!$D$305+Parameter!$D$311*((LN($B139*21/30.2))))</f>
        <v>5.8831090135284127E-2</v>
      </c>
      <c r="AS139" s="88">
        <f>$E139^EXP(Parameter!$D$291+Parameter!$D$297*((LN($B139*21/30.2))))</f>
        <v>2.0685210415855155E-2</v>
      </c>
      <c r="AT139" s="12">
        <f>$D139^EXP(Parameter!$D$305+Parameter!$D$307-Parameter!$D$306+(Parameter!$D$311+Parameter!$D$313-Parameter!$D$312)*((LN($B139*21/30.2))))</f>
        <v>5.5684667546003493E-2</v>
      </c>
      <c r="AU139" s="88">
        <f>$E139^EXP(Parameter!$D$291+Parameter!$D$293-Parameter!$D$292+(Parameter!$D$297+Parameter!$D$299-Parameter!$D$298)*((LN($B139*21/30.2))))</f>
        <v>3.6847908592389615E-2</v>
      </c>
      <c r="AV139" s="12">
        <f>$D139^EXP(Parameter!$D$308+Parameter!$D$314*((LN($B139*21/30.2))))</f>
        <v>8.2353889663619104E-2</v>
      </c>
      <c r="AW139" s="88">
        <f>$E139^EXP(Parameter!$D$294+Parameter!$D$300*((LN($B139*21/30.2))))</f>
        <v>3.0289329793226568E-2</v>
      </c>
      <c r="AX139" s="12">
        <f>$D139^EXP(Parameter!$D$305+Parameter!$D$309-Parameter!$D$306+(Parameter!$D$311+Parameter!$D$315-Parameter!$D$312)*((LN($B139*21/30.2))))</f>
        <v>3.5032524839851156E-2</v>
      </c>
      <c r="AY139" s="88">
        <f>$E139^EXP(Parameter!$D$291+Parameter!$D$295-Parameter!$D$292+(Parameter!$D$297+Parameter!$D$301-Parameter!$D$298)*((LN($B139*21/30.2))))</f>
        <v>2.6878739246492638E-3</v>
      </c>
      <c r="AZ139" s="12">
        <f>$D139^EXP(Parameter!D$305-Parameter!D$306+(Parameter!D$311-Parameter!D$312)*((LN($B139*21/30.2))))</f>
        <v>2.4391965555520759E-2</v>
      </c>
      <c r="BA139" s="88">
        <f>$E139^EXP(Parameter!$D$291-Parameter!$D$292+(Parameter!$D$297-Parameter!$D$298)*((LN($B139*21/30.2))))</f>
        <v>1.0417349052928404E-4</v>
      </c>
      <c r="BB139" s="89">
        <f>$D139^EXP(Parameter!$D$231+Parameter!$D$238)</f>
        <v>9.0702147279723949E-2</v>
      </c>
      <c r="BC139" s="90">
        <f>$E139^EXP(Parameter!$D$216+Parameter!$D$223)</f>
        <v>1.016702535444587E-2</v>
      </c>
      <c r="BD139" s="91">
        <f>$D139^EXP(Parameter!$D$232+Parameter!$D$239)</f>
        <v>7.2542401349436555E-2</v>
      </c>
      <c r="BE139" s="90">
        <f>$E139^EXP(Parameter!$D$217+Parameter!$D$224)</f>
        <v>1.3687915145660964E-2</v>
      </c>
      <c r="BF139" s="91">
        <f>$D139^EXP(Parameter!$D$234+Parameter!$D$241)</f>
        <v>8.4308681512892419E-2</v>
      </c>
      <c r="BG139" s="91">
        <f>$E139^EXP(Parameter!$D$219+Parameter!$D$226)</f>
        <v>4.7440641161263022E-2</v>
      </c>
      <c r="BH139" s="91">
        <f>$D139^EXP(Parameter!$D$235+Parameter!$D$242)</f>
        <v>0.14908944294662735</v>
      </c>
      <c r="BI139" s="91">
        <f>$E139^EXP(Parameter!$D$220+Parameter!$D$227)</f>
        <v>3.2831665604881134E-2</v>
      </c>
      <c r="BJ139" s="91">
        <f>$D139^EXP(Parameter!$D$236+Parameter!$D$243)</f>
        <v>6.8797769460750682E-2</v>
      </c>
      <c r="BK139" s="91">
        <f>$E139^EXP(Parameter!$D$221+Parameter!$D$228)</f>
        <v>4.5585650389026101E-2</v>
      </c>
      <c r="BL139" s="91">
        <f>$D139^EXP(Parameter!$D$233+Parameter!$D$240)</f>
        <v>3.8788532466500283E-2</v>
      </c>
      <c r="BM139" s="91">
        <f>$E139^EXP(Parameter!$D$218+Parameter!$D$225)</f>
        <v>5.2379352082226492E-3</v>
      </c>
      <c r="BN139" s="90">
        <f>$D139^EXP(Parameter!$D$268+Parameter!$D$275)</f>
        <v>0.11546637949932621</v>
      </c>
      <c r="BO139" s="91">
        <f>$E139^EXP(Parameter!$D$246+Parameter!$D$253)</f>
        <v>4.2505978375972546E-3</v>
      </c>
      <c r="BP139" s="91">
        <f>$D139^EXP(Parameter!$D$269+Parameter!$D$276)</f>
        <v>8.2444467105610084E-2</v>
      </c>
      <c r="BQ139" s="91">
        <f>$E139^EXP(Parameter!$D$247+Parameter!$D$254)</f>
        <v>9.0095168939655131E-3</v>
      </c>
      <c r="BR139" s="91">
        <f>$D139^EXP(Parameter!$D$271+Parameter!$D$278)</f>
        <v>0.16240788023815805</v>
      </c>
      <c r="BS139" s="91">
        <f>$E139^EXP(Parameter!$D$249+Parameter!$D$256)</f>
        <v>5.6331269142697239E-2</v>
      </c>
      <c r="BT139" s="91">
        <f>$D139^EXP(Parameter!$D$272+Parameter!$D$279)</f>
        <v>0.25350468570780904</v>
      </c>
      <c r="BU139" s="91">
        <f>$E139^EXP(Parameter!$D$250+Parameter!$D$257)</f>
        <v>2.1402639700058075E-2</v>
      </c>
      <c r="BV139" s="91">
        <f>$D139^EXP(Parameter!$D$273+Parameter!$D$280)</f>
        <v>0.21051136701876333</v>
      </c>
      <c r="BW139" s="91">
        <f>$E139^EXP(Parameter!$D$251+Parameter!$D$258)</f>
        <v>5.9801248924967298E-2</v>
      </c>
      <c r="BX139" s="91">
        <f>$D139^EXP(Parameter!$D$270+Parameter!$D$277)</f>
        <v>7.3689889934560993E-2</v>
      </c>
      <c r="BY139" s="91">
        <f>$E139^EXP(Parameter!$D$248+Parameter!$D$255)</f>
        <v>1.0641985394207059E-2</v>
      </c>
      <c r="BZ139" s="90">
        <f>$D139^EXP(Parameter!$D$208)</f>
        <v>8.5565317863648752E-2</v>
      </c>
      <c r="CA139" s="90">
        <f>$E139^EXP(Parameter!$D$200)</f>
        <v>7.6927325988366702E-3</v>
      </c>
      <c r="CB139" s="90">
        <f>$D139^EXP(Parameter!$D$209)</f>
        <v>7.3306157727157484E-2</v>
      </c>
      <c r="CC139" s="90">
        <f>$E139^EXP(Parameter!$D$201)</f>
        <v>1.1800034113810301E-2</v>
      </c>
      <c r="CD139" s="90">
        <f>$D139^EXP(Parameter!$D$211)</f>
        <v>7.8590799389402333E-2</v>
      </c>
      <c r="CE139" s="90">
        <f>$E139^EXP(Parameter!$D$203)</f>
        <v>3.8532629609709594E-2</v>
      </c>
      <c r="CF139" s="90">
        <f>$D139^EXP(Parameter!$D$212)</f>
        <v>0.14880582279055588</v>
      </c>
      <c r="CG139" s="90">
        <f>$E139^EXP(Parameter!$D$204)</f>
        <v>2.9069910955868871E-2</v>
      </c>
      <c r="CH139" s="91">
        <f>$D139^EXP(Parameter!$D$213)</f>
        <v>6.6429987781984154E-2</v>
      </c>
      <c r="CI139" s="90">
        <f>$E139^EXP(Parameter!$D$205)</f>
        <v>4.5867790326537004E-2</v>
      </c>
      <c r="CJ139" s="91">
        <f>$D139^EXP(Parameter!$D$210)</f>
        <v>4.1630615522906589E-2</v>
      </c>
      <c r="CK139" s="90">
        <f>$E139^EXP(Parameter!$D$202)</f>
        <v>6.500871276594631E-3</v>
      </c>
      <c r="CL139" s="12">
        <f>$D139^EXP(Parameter!$D$170+Parameter!$D$177*(LN($B139/30.2*21)))</f>
        <v>5.3198668249200984E-2</v>
      </c>
      <c r="CM139" s="12">
        <f>$D139^EXP(Parameter!$D$155+Parameter!$D$162*(LN($B139/30.2*21)))</f>
        <v>0.3480660893791368</v>
      </c>
      <c r="CN139" s="12">
        <f>$D139^EXP(Parameter!$D$171+Parameter!$D$178*(LN($B139/30.2*21)))</f>
        <v>5.5495140175764686E-2</v>
      </c>
      <c r="CO139" s="12">
        <f>$D139^EXP(Parameter!$D$156+Parameter!$D$163*(LN($B139/30.2*21)))</f>
        <v>0.30191346239501088</v>
      </c>
      <c r="CP139" s="12">
        <f>$D139^EXP(Parameter!$D$173+Parameter!$D$180*(LN($B139/30.2*21)))</f>
        <v>5.0187834351976948E-2</v>
      </c>
      <c r="CQ139" s="12">
        <f>$D139^EXP(Parameter!$D$158+Parameter!$D$165*(LN($B139/30.2*21)))</f>
        <v>0.32082276161917694</v>
      </c>
      <c r="CR139" s="12">
        <f>$D139^EXP(Parameter!$D$174+Parameter!$D$181*(LN($B139/30.2*21)))</f>
        <v>5.5141358768726348E-2</v>
      </c>
      <c r="CS139" s="12">
        <f>$D139^EXP(Parameter!$D$159+Parameter!$D$166*(LN($B139/30.2*21)))</f>
        <v>0.35931103443987655</v>
      </c>
      <c r="CT139" s="12">
        <f>$D139^EXP(Parameter!$D$175+Parameter!$D$182*(LN($B139/30.2*21)))</f>
        <v>1.530417584762429E-2</v>
      </c>
      <c r="CU139" s="12">
        <f>$D139^EXP(Parameter!$D$160+Parameter!$D$167*(LN($B139/30.2*21)))</f>
        <v>0.13141995379248156</v>
      </c>
      <c r="CV139" s="12">
        <f>$D139^EXP(Parameter!$D$172+Parameter!$D$179*(LN($B139/30.2*21)))</f>
        <v>1.7047555108037855E-2</v>
      </c>
      <c r="CW139" s="41">
        <f>$D139^EXP(Parameter!$D$157+Parameter!$D$164*(LN($B139/30.2*21)))</f>
        <v>6.851750674764916E-3</v>
      </c>
      <c r="CX139" s="12">
        <f t="shared" si="16"/>
        <v>2.603240747135469E-6</v>
      </c>
      <c r="CY139" s="85">
        <v>1.8091318181471999E-2</v>
      </c>
      <c r="CZ139" s="12">
        <f t="shared" si="10"/>
        <v>6.1187248264272746E-3</v>
      </c>
      <c r="DA139" s="85">
        <v>2.8706457679048399E-2</v>
      </c>
      <c r="DB139" s="12">
        <f t="shared" si="11"/>
        <v>1.1358566231508475E-3</v>
      </c>
      <c r="DC139" s="41">
        <v>2.4102080269325101E-3</v>
      </c>
      <c r="DD139" s="12">
        <f t="shared" si="12"/>
        <v>4.2455050100676602E-10</v>
      </c>
      <c r="DE139" s="85">
        <v>7.9870211472102201E-3</v>
      </c>
      <c r="DF139" s="12">
        <f t="shared" si="13"/>
        <v>2.5811832169740147E-12</v>
      </c>
      <c r="DG139" s="41">
        <v>7.2787905092010002E-4</v>
      </c>
      <c r="DH139" s="12">
        <f t="shared" si="14"/>
        <v>4.0013954436493441E-4</v>
      </c>
      <c r="DI139" s="41">
        <v>7.2787905090928901E-4</v>
      </c>
      <c r="DJ139" s="46">
        <v>134</v>
      </c>
      <c r="DK139" s="44">
        <v>4.0965861424579998E-4</v>
      </c>
      <c r="DL139" s="44">
        <v>1.1140648717495899E-3</v>
      </c>
      <c r="DM139" s="44">
        <v>2.3033531882825599E-3</v>
      </c>
      <c r="DN139" s="44">
        <v>1.72675733602778E-3</v>
      </c>
      <c r="DO139" s="44">
        <v>6.2131334479065296E-3</v>
      </c>
      <c r="DP139" s="44">
        <v>4.9761503716534402E-3</v>
      </c>
      <c r="DQ139" s="44">
        <v>6.90406882877903E-3</v>
      </c>
      <c r="DR139" s="45">
        <v>4.4087292347598298E-2</v>
      </c>
      <c r="DS139" s="45">
        <v>6.8966505888482493E-2</v>
      </c>
      <c r="DT139" s="45">
        <v>6.2373547707322403E-2</v>
      </c>
      <c r="DU139" s="45">
        <v>4.6064414406854902E-2</v>
      </c>
      <c r="DV139" s="45">
        <v>6.6095036121301298E-2</v>
      </c>
      <c r="DW139" s="45">
        <v>0.103830121281062</v>
      </c>
      <c r="DX139" s="45">
        <v>5.3876791121874601E-2</v>
      </c>
    </row>
    <row r="140" spans="1:128">
      <c r="A140" s="43">
        <f t="shared" si="15"/>
        <v>9.1369863013698627</v>
      </c>
      <c r="B140" s="18">
        <v>136</v>
      </c>
      <c r="C140" s="12">
        <v>2970</v>
      </c>
      <c r="D140" s="12">
        <v>4.1875153818589299E-2</v>
      </c>
      <c r="E140" s="12">
        <v>7.0790154451141896E-4</v>
      </c>
      <c r="F140" s="92">
        <f>$D140^Parameter!$D$325</f>
        <v>8.4163929509752516E-2</v>
      </c>
      <c r="G140" s="92">
        <f>$E140^Parameter!$D$318</f>
        <v>5.3948634802230234E-3</v>
      </c>
      <c r="H140" s="92">
        <f>$D140^Parameter!$D$326</f>
        <v>7.898873019498287E-2</v>
      </c>
      <c r="I140" s="92">
        <f>$E140^Parameter!$D$319</f>
        <v>9.6379047590110824E-3</v>
      </c>
      <c r="J140" s="92">
        <f>$D140^Parameter!$D$328</f>
        <v>8.9110891487437199E-2</v>
      </c>
      <c r="K140" s="92">
        <f>$E140^Parameter!$D$321</f>
        <v>4.0228883265045319E-2</v>
      </c>
      <c r="L140" s="92">
        <f>$D140^Parameter!$D$329</f>
        <v>0.16915918831510149</v>
      </c>
      <c r="M140" s="92">
        <f>$E140^Parameter!$D$322</f>
        <v>2.8607947580527197E-2</v>
      </c>
      <c r="N140" s="92">
        <f>$D140^Parameter!$D$330</f>
        <v>7.6521715276494526E-2</v>
      </c>
      <c r="O140" s="92">
        <f>$E140^Parameter!$D$323</f>
        <v>5.4952713717064158E-2</v>
      </c>
      <c r="P140" s="92">
        <f>$D140^Parameter!$D$327</f>
        <v>4.8764357600518685E-2</v>
      </c>
      <c r="Q140" s="92">
        <f>$E140^Parameter!$D$320</f>
        <v>5.6348274546577891E-3</v>
      </c>
      <c r="R140" s="12">
        <f>$D140^EXP(Parameter!$D$96+Parameter!$D$103*(($B140/30.2*21)^(1)))</f>
        <v>2.0593213865440537E-6</v>
      </c>
      <c r="S140" s="12">
        <f>$E140^EXP(Parameter!$D$81+Parameter!$D$88*($B140/30.2*21)^(-2))</f>
        <v>1.1595551251369162E-2</v>
      </c>
      <c r="T140" s="12">
        <f>$D140^EXP(Parameter!$D$97+Parameter!$D$104*(($B140*21/30.2)^(1)))</f>
        <v>5.8216353994134584E-3</v>
      </c>
      <c r="U140" s="12">
        <f>$E140^EXP(Parameter!$D$82+Parameter!$D$89*($B140/30.2*21)^(-2))</f>
        <v>1.708866081437815E-2</v>
      </c>
      <c r="V140" s="12">
        <f>$D140^EXP(Parameter!$D$99+Parameter!$D$106*(($B140*21/30.2)^(1)))</f>
        <v>1.0429973659448772E-3</v>
      </c>
      <c r="W140" s="12">
        <f>$E140^EXP(Parameter!$D$84+Parameter!$D$91*($B140/30.2*21)^(-2))</f>
        <v>5.9640808504037836E-2</v>
      </c>
      <c r="X140" s="12">
        <f>$D140^EXP(Parameter!$D$100+Parameter!$D$107*(($B140*21/30.2)^(1)))</f>
        <v>2.4576072545388988E-10</v>
      </c>
      <c r="Y140" s="12">
        <f>$E140^EXP(Parameter!$D$85+Parameter!$D$92*($B140/30.2*21)^(-2))</f>
        <v>4.1768674565957051E-2</v>
      </c>
      <c r="Z140" s="12">
        <f>$D140^EXP(Parameter!$D$101+Parameter!$D$108*(($B140*21/30.2)^(1)))</f>
        <v>1.3638775522363058E-12</v>
      </c>
      <c r="AA140" s="12">
        <f>$E140^EXP(Parameter!$D$86+Parameter!$D$93*($B140/30.2*21)^(-2))</f>
        <v>5.5554978264514103E-2</v>
      </c>
      <c r="AB140" s="12">
        <f>$D140^EXP(Parameter!$D$98+Parameter!$D$105*(($B140*21/30.2)^(1)))</f>
        <v>3.6463905557397098E-4</v>
      </c>
      <c r="AC140" s="12">
        <f>$E140^EXP(Parameter!$D$83+Parameter!$D$90*($B140/30.2*21)^(-2))</f>
        <v>6.2171050693820831E-3</v>
      </c>
      <c r="AD140" s="87">
        <f>$D140^EXP(Parameter!$D$133+Parameter!$D$140*(($B140*21/30.2)^(-0.5))+Parameter!$D$147*((LN($B140*21/30.2))))</f>
        <v>5.6687655512836408E-6</v>
      </c>
      <c r="AE140" s="12">
        <f>$E140^EXP(Parameter!$D$111+Parameter!$D$118*(($B140*21/30.2)^(-1))+Parameter!$D$125*(($B140*21/30.2)^(-0.5)))</f>
        <v>8.3550279023137469E-2</v>
      </c>
      <c r="AF140" s="12">
        <f>$D140^EXP(Parameter!$D$134+Parameter!$D$141*(($B140*21/30.2)^(-0.5))+Parameter!$D$148*((LN($B140*21/30.2))))</f>
        <v>4.3670329989137328E-3</v>
      </c>
      <c r="AG140" s="12">
        <f>$E140^EXP(Parameter!$D$112+Parameter!$D$119*(($B140*21/30.2)^(-1))+Parameter!$D$126*(($B140*21/30.2)^(-0.5)))</f>
        <v>1.9182653925287355E-2</v>
      </c>
      <c r="AH140" s="12">
        <f>$D140^EXP(Parameter!$D$136+Parameter!$D$143*(($B140*21/30.2)^(-0.5))+Parameter!$D$150*((LN($B140*21/30.2))))</f>
        <v>3.5661725608291947E-5</v>
      </c>
      <c r="AI140" s="12">
        <f>$E140^EXP(Parameter!$D$114+Parameter!$D$121*(($B140*21/30.2)^(-1))+Parameter!$D$128*(($B140*21/30.2)^(-0.5)))</f>
        <v>7.8660201993454519E-4</v>
      </c>
      <c r="AJ140" s="12">
        <f>$D140^EXP(Parameter!$D$137+Parameter!$D$144*(($B140*21/30.2)^(-0.5))+Parameter!$D$151*((LN($B140*21/30.2))))</f>
        <v>3.277264177137658E-6</v>
      </c>
      <c r="AK140" s="12">
        <f>$E140^EXP(Parameter!$D$115+Parameter!$D$122*(($B140*21/30.2)^(-1))+Parameter!$D$129*(($B140*21/30.2)^(-0.5)))</f>
        <v>1.5315484029491521E-2</v>
      </c>
      <c r="AL140" s="12">
        <f>$D140^EXP(Parameter!$D$138+Parameter!$D$145*(($B140*21/30.2)^(-0.5))+Parameter!$D$152*((LN($B140*21/30.2))))</f>
        <v>4.873683841212316E-19</v>
      </c>
      <c r="AM140" s="12">
        <f>$E140^EXP(Parameter!$D$116+Parameter!$D$123*(($B140*21/30.2)^(-1))+Parameter!$D$130*(($B140*21/30.2)^(-0.5)))</f>
        <v>1.2066559550808483E-4</v>
      </c>
      <c r="AN140" s="12">
        <f>$D140^EXP(Parameter!$D$135+Parameter!$D$142*(($B140*21/30.2)^(-0.5))+Parameter!$D$149*((LN($B140*21/30.2))))</f>
        <v>6.1870007014954407E-4</v>
      </c>
      <c r="AO140" s="12">
        <f>$E140^EXP(Parameter!$D$113+Parameter!$D$120*(($B140*21/30.2)^(-1))+Parameter!$D$127*(($B140*21/30.2)^(-0.5)))</f>
        <v>8.2455808375904307E-9</v>
      </c>
      <c r="AP140" s="87">
        <f>$D140^EXP(Parameter!$D$304+Parameter!$D$310*((LN($B140*21/30.2))))</f>
        <v>5.0239235413323979E-2</v>
      </c>
      <c r="AQ140" s="88">
        <f>$E140^EXP(Parameter!$D$290+Parameter!$D$296*((LN($B140*21/30.2))))</f>
        <v>2.0308428880228456E-2</v>
      </c>
      <c r="AR140" s="12">
        <f>$D140^EXP(Parameter!$D$305+Parameter!$D$311*((LN($B140*21/30.2))))</f>
        <v>5.8081758347232629E-2</v>
      </c>
      <c r="AS140" s="88">
        <f>$E140^EXP(Parameter!$D$291+Parameter!$D$297*((LN($B140*21/30.2))))</f>
        <v>2.0407848178018589E-2</v>
      </c>
      <c r="AT140" s="12">
        <f>$D140^EXP(Parameter!$D$305+Parameter!$D$307-Parameter!$D$306+(Parameter!$D$311+Parameter!$D$313-Parameter!$D$312)*((LN($B140*21/30.2))))</f>
        <v>5.4917605859269122E-2</v>
      </c>
      <c r="AU140" s="88">
        <f>$E140^EXP(Parameter!$D$291+Parameter!$D$293-Parameter!$D$292+(Parameter!$D$297+Parameter!$D$299-Parameter!$D$298)*((LN($B140*21/30.2))))</f>
        <v>3.6350971430192093E-2</v>
      </c>
      <c r="AV140" s="12">
        <f>$D140^EXP(Parameter!$D$308+Parameter!$D$314*((LN($B140*21/30.2))))</f>
        <v>8.1220007418184068E-2</v>
      </c>
      <c r="AW140" s="88">
        <f>$E140^EXP(Parameter!$D$294+Parameter!$D$300*((LN($B140*21/30.2))))</f>
        <v>2.9888286736964465E-2</v>
      </c>
      <c r="AX140" s="12">
        <f>$D140^EXP(Parameter!$D$305+Parameter!$D$309-Parameter!$D$306+(Parameter!$D$311+Parameter!$D$315-Parameter!$D$312)*((LN($B140*21/30.2))))</f>
        <v>3.4420348145306506E-2</v>
      </c>
      <c r="AY140" s="88">
        <f>$E140^EXP(Parameter!$D$291+Parameter!$D$295-Parameter!$D$292+(Parameter!$D$297+Parameter!$D$301-Parameter!$D$298)*((LN($B140*21/30.2))))</f>
        <v>2.5873991324180967E-3</v>
      </c>
      <c r="AZ140" s="12">
        <f>$D140^EXP(Parameter!D$305-Parameter!D$306+(Parameter!D$311-Parameter!D$312)*((LN($B140*21/30.2))))</f>
        <v>2.3945351580454712E-2</v>
      </c>
      <c r="BA140" s="88">
        <f>$E140^EXP(Parameter!$D$291-Parameter!$D$292+(Parameter!$D$297-Parameter!$D$298)*((LN($B140*21/30.2))))</f>
        <v>9.8663869582254213E-5</v>
      </c>
      <c r="BB140" s="89">
        <f>$D140^EXP(Parameter!$D$231+Parameter!$D$238)</f>
        <v>8.9800035528868144E-2</v>
      </c>
      <c r="BC140" s="90">
        <f>$E140^EXP(Parameter!$D$216+Parameter!$D$223)</f>
        <v>9.9878532810580272E-3</v>
      </c>
      <c r="BD140" s="91">
        <f>$D140^EXP(Parameter!$D$232+Parameter!$D$239)</f>
        <v>7.1754112785924057E-2</v>
      </c>
      <c r="BE140" s="90">
        <f>$E140^EXP(Parameter!$D$217+Parameter!$D$224)</f>
        <v>1.3462197520301969E-2</v>
      </c>
      <c r="BF140" s="91">
        <f>$D140^EXP(Parameter!$D$234+Parameter!$D$241)</f>
        <v>8.3444752791156401E-2</v>
      </c>
      <c r="BG140" s="91">
        <f>$E140^EXP(Parameter!$D$219+Parameter!$D$226)</f>
        <v>4.688359220499401E-2</v>
      </c>
      <c r="BH140" s="91">
        <f>$D140^EXP(Parameter!$D$235+Parameter!$D$242)</f>
        <v>0.14791242769874913</v>
      </c>
      <c r="BI140" s="91">
        <f>$E140^EXP(Parameter!$D$220+Parameter!$D$227)</f>
        <v>3.2399911735046902E-2</v>
      </c>
      <c r="BJ140" s="91">
        <f>$D140^EXP(Parameter!$D$236+Parameter!$D$243)</f>
        <v>6.8035153825862477E-2</v>
      </c>
      <c r="BK140" s="91">
        <f>$E140^EXP(Parameter!$D$221+Parameter!$D$228)</f>
        <v>4.5043420685597427E-2</v>
      </c>
      <c r="BL140" s="91">
        <f>$D140^EXP(Parameter!$D$233+Parameter!$D$240)</f>
        <v>3.8267132892201558E-2</v>
      </c>
      <c r="BM140" s="91">
        <f>$E140^EXP(Parameter!$D$218+Parameter!$D$225)</f>
        <v>5.1324212235093272E-3</v>
      </c>
      <c r="BN140" s="90">
        <f>$D140^EXP(Parameter!$D$268+Parameter!$D$275)</f>
        <v>0.11443294950785263</v>
      </c>
      <c r="BO140" s="91">
        <f>$E140^EXP(Parameter!$D$246+Parameter!$D$253)</f>
        <v>4.1616035215653827E-3</v>
      </c>
      <c r="BP140" s="91">
        <f>$D140^EXP(Parameter!$D$269+Parameter!$D$276)</f>
        <v>8.1592043250533389E-2</v>
      </c>
      <c r="BQ140" s="91">
        <f>$E140^EXP(Parameter!$D$247+Parameter!$D$254)</f>
        <v>8.8465992280220528E-3</v>
      </c>
      <c r="BR140" s="91">
        <f>$D140^EXP(Parameter!$D$271+Parameter!$D$278)</f>
        <v>0.16118314552696214</v>
      </c>
      <c r="BS140" s="91">
        <f>$E140^EXP(Parameter!$D$249+Parameter!$D$256)</f>
        <v>5.5706891242167135E-2</v>
      </c>
      <c r="BT140" s="91">
        <f>$D140^EXP(Parameter!$D$272+Parameter!$D$279)</f>
        <v>0.2520599566983015</v>
      </c>
      <c r="BU140" s="91">
        <f>$E140^EXP(Parameter!$D$250+Parameter!$D$257)</f>
        <v>2.1086194700968931E-2</v>
      </c>
      <c r="BV140" s="91">
        <f>$D140^EXP(Parameter!$D$273+Parameter!$D$280)</f>
        <v>0.2091497233777031</v>
      </c>
      <c r="BW140" s="91">
        <f>$E140^EXP(Parameter!$D$251+Parameter!$D$258)</f>
        <v>5.9152109089463972E-2</v>
      </c>
      <c r="BX140" s="91">
        <f>$D140^EXP(Parameter!$D$270+Parameter!$D$277)</f>
        <v>7.2893896279376189E-2</v>
      </c>
      <c r="BY140" s="91">
        <f>$E140^EXP(Parameter!$D$248+Parameter!$D$255)</f>
        <v>1.0456292865825443E-2</v>
      </c>
      <c r="BZ140" s="90">
        <f>$D140^EXP(Parameter!$D$208)</f>
        <v>8.4693730404167958E-2</v>
      </c>
      <c r="CA140" s="90">
        <f>$E140^EXP(Parameter!$D$200)</f>
        <v>7.5490029069681559E-3</v>
      </c>
      <c r="CB140" s="90">
        <f>$D140^EXP(Parameter!$D$209)</f>
        <v>7.2512732451892936E-2</v>
      </c>
      <c r="CC140" s="90">
        <f>$E140^EXP(Parameter!$D$201)</f>
        <v>1.1598776220669087E-2</v>
      </c>
      <c r="CD140" s="90">
        <f>$D140^EXP(Parameter!$D$211)</f>
        <v>7.7762715821742781E-2</v>
      </c>
      <c r="CE140" s="90">
        <f>$E140^EXP(Parameter!$D$203)</f>
        <v>3.8049503771669969E-2</v>
      </c>
      <c r="CF140" s="90">
        <f>$D140^EXP(Parameter!$D$212)</f>
        <v>0.14762987592921309</v>
      </c>
      <c r="CG140" s="90">
        <f>$E140^EXP(Parameter!$D$204)</f>
        <v>2.8674102406216106E-2</v>
      </c>
      <c r="CH140" s="91">
        <f>$D140^EXP(Parameter!$D$213)</f>
        <v>6.5684037753108673E-2</v>
      </c>
      <c r="CI140" s="90">
        <f>$E140^EXP(Parameter!$D$205)</f>
        <v>4.5323288225300573E-2</v>
      </c>
      <c r="CJ140" s="91">
        <f>$D140^EXP(Parameter!$D$210)</f>
        <v>4.1083108770034224E-2</v>
      </c>
      <c r="CK140" s="90">
        <f>$E140^EXP(Parameter!$D$202)</f>
        <v>6.3752502760941309E-3</v>
      </c>
      <c r="CL140" s="12">
        <f>$D140^EXP(Parameter!$D$170+Parameter!$D$177*(LN($B140/30.2*21)))</f>
        <v>5.2464731021306547E-2</v>
      </c>
      <c r="CM140" s="12">
        <f>$D140^EXP(Parameter!$D$155+Parameter!$D$162*(LN($B140/30.2*21)))</f>
        <v>0.34722811690507011</v>
      </c>
      <c r="CN140" s="12">
        <f>$D140^EXP(Parameter!$D$171+Parameter!$D$178*(LN($B140/30.2*21)))</f>
        <v>5.4782736587260406E-2</v>
      </c>
      <c r="CO140" s="12">
        <f>$D140^EXP(Parameter!$D$156+Parameter!$D$163*(LN($B140/30.2*21)))</f>
        <v>0.30080605637046132</v>
      </c>
      <c r="CP140" s="12">
        <f>$D140^EXP(Parameter!$D$173+Parameter!$D$180*(LN($B140/30.2*21)))</f>
        <v>4.9490564727359423E-2</v>
      </c>
      <c r="CQ140" s="12">
        <f>$D140^EXP(Parameter!$D$158+Parameter!$D$165*(LN($B140/30.2*21)))</f>
        <v>0.31945267755503898</v>
      </c>
      <c r="CR140" s="12">
        <f>$D140^EXP(Parameter!$D$174+Parameter!$D$181*(LN($B140/30.2*21)))</f>
        <v>5.42590639590112E-2</v>
      </c>
      <c r="CS140" s="12">
        <f>$D140^EXP(Parameter!$D$159+Parameter!$D$166*(LN($B140/30.2*21)))</f>
        <v>0.35815447586533194</v>
      </c>
      <c r="CT140" s="12">
        <f>$D140^EXP(Parameter!$D$175+Parameter!$D$182*(LN($B140/30.2*21)))</f>
        <v>1.4949457776293033E-2</v>
      </c>
      <c r="CU140" s="12">
        <f>$D140^EXP(Parameter!$D$160+Parameter!$D$167*(LN($B140/30.2*21)))</f>
        <v>0.1299555586955162</v>
      </c>
      <c r="CV140" s="12">
        <f>$D140^EXP(Parameter!$D$172+Parameter!$D$179*(LN($B140/30.2*21)))</f>
        <v>1.6706361324678645E-2</v>
      </c>
      <c r="CW140" s="41">
        <f>$D140^EXP(Parameter!$D$157+Parameter!$D$164*(LN($B140/30.2*21)))</f>
        <v>6.6401927780177297E-3</v>
      </c>
      <c r="CX140" s="12">
        <f t="shared" si="16"/>
        <v>2.0593213865440537E-6</v>
      </c>
      <c r="CY140" s="85">
        <v>1.7951677315158301E-2</v>
      </c>
      <c r="CZ140" s="12">
        <f t="shared" si="10"/>
        <v>5.8216353994134584E-3</v>
      </c>
      <c r="DA140" s="85">
        <v>2.84716872476567E-2</v>
      </c>
      <c r="DB140" s="12">
        <f t="shared" si="11"/>
        <v>1.0429973659448772E-3</v>
      </c>
      <c r="DC140" s="41">
        <v>2.2963156909376701E-3</v>
      </c>
      <c r="DD140" s="12">
        <f t="shared" si="12"/>
        <v>2.4576072545388988E-10</v>
      </c>
      <c r="DE140" s="85">
        <v>7.77466688799243E-3</v>
      </c>
      <c r="DF140" s="12">
        <f t="shared" si="13"/>
        <v>1.3638775522363058E-12</v>
      </c>
      <c r="DG140" s="41">
        <v>7.0779832331339704E-4</v>
      </c>
      <c r="DH140" s="12">
        <f t="shared" si="14"/>
        <v>3.6463905557397098E-4</v>
      </c>
      <c r="DI140" s="41">
        <v>7.0779832330870895E-4</v>
      </c>
      <c r="DJ140" s="46">
        <v>135</v>
      </c>
      <c r="DK140" s="44">
        <v>3.9648522622970399E-4</v>
      </c>
      <c r="DL140" s="44">
        <v>1.08115851362089E-3</v>
      </c>
      <c r="DM140" s="44">
        <v>2.2399329246056698E-3</v>
      </c>
      <c r="DN140" s="44">
        <v>1.6778213473846999E-3</v>
      </c>
      <c r="DO140" s="44">
        <v>6.0601171318671598E-3</v>
      </c>
      <c r="DP140" s="44">
        <v>4.8502676413483296E-3</v>
      </c>
      <c r="DQ140" s="44">
        <v>6.7362605158685102E-3</v>
      </c>
      <c r="DR140" s="45">
        <v>4.35231842406609E-2</v>
      </c>
      <c r="DS140" s="45">
        <v>6.8161322820036105E-2</v>
      </c>
      <c r="DT140" s="45">
        <v>6.1629158227752397E-2</v>
      </c>
      <c r="DU140" s="45">
        <v>4.5479893660074697E-2</v>
      </c>
      <c r="DV140" s="45">
        <v>6.53160821242494E-2</v>
      </c>
      <c r="DW140" s="45">
        <v>0.10273320362669</v>
      </c>
      <c r="DX140" s="45">
        <v>5.3213888722412603E-2</v>
      </c>
    </row>
    <row r="141" spans="1:128">
      <c r="A141" s="43">
        <f t="shared" si="15"/>
        <v>9.1972602739726028</v>
      </c>
      <c r="B141" s="18">
        <v>137</v>
      </c>
      <c r="C141" s="12">
        <v>2992</v>
      </c>
      <c r="D141" s="12">
        <v>4.1330352688379798E-2</v>
      </c>
      <c r="E141" s="12">
        <v>6.8845771619820899E-4</v>
      </c>
      <c r="F141" s="92">
        <f>$D141^Parameter!$D$325</f>
        <v>8.3308613542949675E-2</v>
      </c>
      <c r="G141" s="92">
        <f>$E141^Parameter!$D$318</f>
        <v>5.2877587884492287E-3</v>
      </c>
      <c r="H141" s="92">
        <f>$D141^Parameter!$D$326</f>
        <v>7.8165532175252517E-2</v>
      </c>
      <c r="I141" s="92">
        <f>$E141^Parameter!$D$319</f>
        <v>9.467633855376115E-3</v>
      </c>
      <c r="J141" s="92">
        <f>$D141^Parameter!$D$328</f>
        <v>8.8226096136178905E-2</v>
      </c>
      <c r="K141" s="92">
        <f>$E141^Parameter!$D$321</f>
        <v>3.9735586848720778E-2</v>
      </c>
      <c r="L141" s="92">
        <f>$D141^Parameter!$D$329</f>
        <v>0.16792320023922361</v>
      </c>
      <c r="M141" s="92">
        <f>$E141^Parameter!$D$322</f>
        <v>2.8220185436670445E-2</v>
      </c>
      <c r="N141" s="92">
        <f>$D141^Parameter!$D$330</f>
        <v>7.5714311964613062E-2</v>
      </c>
      <c r="O141" s="92">
        <f>$E141^Parameter!$D$323</f>
        <v>5.4343913303339313E-2</v>
      </c>
      <c r="P141" s="92">
        <f>$D141^Parameter!$D$327</f>
        <v>4.816019026008473E-2</v>
      </c>
      <c r="Q141" s="92">
        <f>$E141^Parameter!$D$320</f>
        <v>5.5238817379829382E-3</v>
      </c>
      <c r="R141" s="12">
        <f>$D141^EXP(Parameter!$D$96+Parameter!$D$103*(($B141/30.2*21)^(1)))</f>
        <v>1.622910666145662E-6</v>
      </c>
      <c r="S141" s="12">
        <f>$E141^EXP(Parameter!$D$81+Parameter!$D$88*($B141/30.2*21)^(-2))</f>
        <v>1.1398832169581872E-2</v>
      </c>
      <c r="T141" s="12">
        <f>$D141^EXP(Parameter!$D$97+Parameter!$D$104*(($B141*21/30.2)^(1)))</f>
        <v>5.5373527355402031E-3</v>
      </c>
      <c r="U141" s="12">
        <f>$E141^EXP(Parameter!$D$82+Parameter!$D$89*($B141/30.2*21)^(-2))</f>
        <v>1.682375293353686E-2</v>
      </c>
      <c r="V141" s="12">
        <f>$D141^EXP(Parameter!$D$99+Parameter!$D$106*(($B141*21/30.2)^(1)))</f>
        <v>9.5695089012105567E-4</v>
      </c>
      <c r="W141" s="12">
        <f>$E141^EXP(Parameter!$D$84+Parameter!$D$91*($B141/30.2*21)^(-2))</f>
        <v>5.8998822934336913E-2</v>
      </c>
      <c r="X141" s="12">
        <f>$D141^EXP(Parameter!$D$100+Parameter!$D$107*(($B141*21/30.2)^(1)))</f>
        <v>1.4042645408286378E-10</v>
      </c>
      <c r="Y141" s="12">
        <f>$E141^EXP(Parameter!$D$85+Parameter!$D$92*($B141/30.2*21)^(-2))</f>
        <v>4.1262554442428247E-2</v>
      </c>
      <c r="Z141" s="12">
        <f>$D141^EXP(Parameter!$D$101+Parameter!$D$108*(($B141*21/30.2)^(1)))</f>
        <v>7.1049638684557673E-13</v>
      </c>
      <c r="AA141" s="12">
        <f>$E141^EXP(Parameter!$D$86+Parameter!$D$93*($B141/30.2*21)^(-2))</f>
        <v>5.4941678061306037E-2</v>
      </c>
      <c r="AB141" s="12">
        <f>$D141^EXP(Parameter!$D$98+Parameter!$D$105*(($B141*21/30.2)^(1)))</f>
        <v>3.3202102020270561E-4</v>
      </c>
      <c r="AC141" s="12">
        <f>$E141^EXP(Parameter!$D$83+Parameter!$D$90*($B141/30.2*21)^(-2))</f>
        <v>6.0969768501752076E-3</v>
      </c>
      <c r="AD141" s="87">
        <f>$D141^EXP(Parameter!$D$133+Parameter!$D$140*(($B141*21/30.2)^(-0.5))+Parameter!$D$147*((LN($B141*21/30.2))))</f>
        <v>4.9149752522040146E-6</v>
      </c>
      <c r="AE141" s="12">
        <f>$E141^EXP(Parameter!$D$111+Parameter!$D$118*(($B141*21/30.2)^(-1))+Parameter!$D$125*(($B141*21/30.2)^(-0.5)))</f>
        <v>8.3007065179083336E-2</v>
      </c>
      <c r="AF141" s="12">
        <f>$D141^EXP(Parameter!$D$134+Parameter!$D$141*(($B141*21/30.2)^(-0.5))+Parameter!$D$148*((LN($B141*21/30.2))))</f>
        <v>4.1962286801539468E-3</v>
      </c>
      <c r="AG141" s="12">
        <f>$E141^EXP(Parameter!$D$112+Parameter!$D$119*(($B141*21/30.2)^(-1))+Parameter!$D$126*(($B141*21/30.2)^(-0.5)))</f>
        <v>1.8901798861958793E-2</v>
      </c>
      <c r="AH141" s="12">
        <f>$D141^EXP(Parameter!$D$136+Parameter!$D$143*(($B141*21/30.2)^(-0.5))+Parameter!$D$150*((LN($B141*21/30.2))))</f>
        <v>3.1859888488262822E-5</v>
      </c>
      <c r="AI141" s="12">
        <f>$E141^EXP(Parameter!$D$114+Parameter!$D$121*(($B141*21/30.2)^(-1))+Parameter!$D$128*(($B141*21/30.2)^(-0.5)))</f>
        <v>7.5568540178424517E-4</v>
      </c>
      <c r="AJ141" s="12">
        <f>$D141^EXP(Parameter!$D$137+Parameter!$D$144*(($B141*21/30.2)^(-0.5))+Parameter!$D$151*((LN($B141*21/30.2))))</f>
        <v>2.7758564687676562E-6</v>
      </c>
      <c r="AK141" s="12">
        <f>$E141^EXP(Parameter!$D$115+Parameter!$D$122*(($B141*21/30.2)^(-1))+Parameter!$D$129*(($B141*21/30.2)^(-0.5)))</f>
        <v>1.5046365308951913E-2</v>
      </c>
      <c r="AL141" s="12">
        <f>$D141^EXP(Parameter!$D$138+Parameter!$D$145*(($B141*21/30.2)^(-0.5))+Parameter!$D$152*((LN($B141*21/30.2))))</f>
        <v>2.3961460542468371E-19</v>
      </c>
      <c r="AM141" s="12">
        <f>$E141^EXP(Parameter!$D$116+Parameter!$D$123*(($B141*21/30.2)^(-1))+Parameter!$D$130*(($B141*21/30.2)^(-0.5)))</f>
        <v>1.1462931856057934E-4</v>
      </c>
      <c r="AN141" s="12">
        <f>$D141^EXP(Parameter!$D$135+Parameter!$D$142*(($B141*21/30.2)^(-0.5))+Parameter!$D$149*((LN($B141*21/30.2))))</f>
        <v>5.8476185095259587E-4</v>
      </c>
      <c r="AO141" s="12">
        <f>$E141^EXP(Parameter!$D$113+Parameter!$D$120*(($B141*21/30.2)^(-1))+Parameter!$D$127*(($B141*21/30.2)^(-0.5)))</f>
        <v>7.362162893485596E-9</v>
      </c>
      <c r="AP141" s="87">
        <f>$D141^EXP(Parameter!$D$304+Parameter!$D$310*((LN($B141*21/30.2))))</f>
        <v>4.9484199376359929E-2</v>
      </c>
      <c r="AQ141" s="88">
        <f>$E141^EXP(Parameter!$D$290+Parameter!$D$296*((LN($B141*21/30.2))))</f>
        <v>2.0088854568454637E-2</v>
      </c>
      <c r="AR141" s="12">
        <f>$D141^EXP(Parameter!$D$305+Parameter!$D$311*((LN($B141*21/30.2))))</f>
        <v>5.7345192581544184E-2</v>
      </c>
      <c r="AS141" s="88">
        <f>$E141^EXP(Parameter!$D$291+Parameter!$D$297*((LN($B141*21/30.2))))</f>
        <v>2.0135772572120791E-2</v>
      </c>
      <c r="AT141" s="12">
        <f>$D141^EXP(Parameter!$D$305+Parameter!$D$307-Parameter!$D$306+(Parameter!$D$311+Parameter!$D$313-Parameter!$D$312)*((LN($B141*21/30.2))))</f>
        <v>5.416413059260116E-2</v>
      </c>
      <c r="AU141" s="88">
        <f>$E141^EXP(Parameter!$D$291+Parameter!$D$293-Parameter!$D$292+(Parameter!$D$297+Parameter!$D$299-Parameter!$D$298)*((LN($B141*21/30.2))))</f>
        <v>3.5863099490150901E-2</v>
      </c>
      <c r="AV141" s="12">
        <f>$D141^EXP(Parameter!$D$308+Parameter!$D$314*((LN($B141*21/30.2))))</f>
        <v>8.0105162896460969E-2</v>
      </c>
      <c r="AW141" s="88">
        <f>$E141^EXP(Parameter!$D$294+Parameter!$D$300*((LN($B141*21/30.2))))</f>
        <v>2.9494628339390483E-2</v>
      </c>
      <c r="AX141" s="12">
        <f>$D141^EXP(Parameter!$D$305+Parameter!$D$309-Parameter!$D$306+(Parameter!$D$311+Parameter!$D$315-Parameter!$D$312)*((LN($B141*21/30.2))))</f>
        <v>3.3820921923206612E-2</v>
      </c>
      <c r="AY141" s="88">
        <f>$E141^EXP(Parameter!$D$291+Parameter!$D$295-Parameter!$D$292+(Parameter!$D$297+Parameter!$D$301-Parameter!$D$298)*((LN($B141*21/30.2))))</f>
        <v>2.4908685135969833E-3</v>
      </c>
      <c r="AZ141" s="12">
        <f>$D141^EXP(Parameter!D$305-Parameter!D$306+(Parameter!D$311-Parameter!D$312)*((LN($B141*21/30.2))))</f>
        <v>2.350856515490941E-2</v>
      </c>
      <c r="BA141" s="88">
        <f>$E141^EXP(Parameter!$D$291-Parameter!$D$292+(Parameter!$D$297-Parameter!$D$298)*((LN($B141*21/30.2))))</f>
        <v>9.3458731360159431E-5</v>
      </c>
      <c r="BB141" s="89">
        <f>$D141^EXP(Parameter!$D$231+Parameter!$D$238)</f>
        <v>8.8911224385480145E-2</v>
      </c>
      <c r="BC141" s="90">
        <f>$E141^EXP(Parameter!$D$216+Parameter!$D$223)</f>
        <v>9.8127436849094855E-3</v>
      </c>
      <c r="BD141" s="91">
        <f>$D141^EXP(Parameter!$D$232+Parameter!$D$239)</f>
        <v>7.0978167161207487E-2</v>
      </c>
      <c r="BE141" s="90">
        <f>$E141^EXP(Parameter!$D$217+Parameter!$D$224)</f>
        <v>1.3241344056033817E-2</v>
      </c>
      <c r="BF141" s="91">
        <f>$D141^EXP(Parameter!$D$234+Parameter!$D$241)</f>
        <v>8.2593820157410944E-2</v>
      </c>
      <c r="BG141" s="91">
        <f>$E141^EXP(Parameter!$D$219+Parameter!$D$226)</f>
        <v>4.6335922920420873E-2</v>
      </c>
      <c r="BH141" s="91">
        <f>$D141^EXP(Parameter!$D$235+Parameter!$D$242)</f>
        <v>0.1467503694682466</v>
      </c>
      <c r="BI141" s="91">
        <f>$E141^EXP(Parameter!$D$220+Parameter!$D$227)</f>
        <v>3.1976031233097904E-2</v>
      </c>
      <c r="BJ141" s="91">
        <f>$D141^EXP(Parameter!$D$236+Parameter!$D$243)</f>
        <v>6.7284644415326264E-2</v>
      </c>
      <c r="BK141" s="91">
        <f>$E141^EXP(Parameter!$D$221+Parameter!$D$228)</f>
        <v>4.4510403297514427E-2</v>
      </c>
      <c r="BL141" s="91">
        <f>$D141^EXP(Parameter!$D$233+Parameter!$D$240)</f>
        <v>3.775523046838572E-2</v>
      </c>
      <c r="BM141" s="91">
        <f>$E141^EXP(Parameter!$D$218+Parameter!$D$225)</f>
        <v>5.0295636084051326E-3</v>
      </c>
      <c r="BN141" s="90">
        <f>$D141^EXP(Parameter!$D$268+Parameter!$D$275)</f>
        <v>0.1134137346268846</v>
      </c>
      <c r="BO141" s="91">
        <f>$E141^EXP(Parameter!$D$246+Parameter!$D$253)</f>
        <v>4.0749196866928924E-3</v>
      </c>
      <c r="BP141" s="91">
        <f>$D141^EXP(Parameter!$D$269+Parameter!$D$276)</f>
        <v>8.0752520405119946E-2</v>
      </c>
      <c r="BQ141" s="91">
        <f>$E141^EXP(Parameter!$D$247+Parameter!$D$254)</f>
        <v>8.6874498547910104E-3</v>
      </c>
      <c r="BR141" s="91">
        <f>$D141^EXP(Parameter!$D$271+Parameter!$D$278)</f>
        <v>0.15997354432820698</v>
      </c>
      <c r="BS141" s="91">
        <f>$E141^EXP(Parameter!$D$249+Parameter!$D$256)</f>
        <v>5.5092619053055666E-2</v>
      </c>
      <c r="BT141" s="91">
        <f>$D141^EXP(Parameter!$D$272+Parameter!$D$279)</f>
        <v>0.25063043762066456</v>
      </c>
      <c r="BU141" s="91">
        <f>$E141^EXP(Parameter!$D$250+Parameter!$D$257)</f>
        <v>2.0776033651829208E-2</v>
      </c>
      <c r="BV141" s="91">
        <f>$D141^EXP(Parameter!$D$273+Parameter!$D$280)</f>
        <v>0.20780345477250581</v>
      </c>
      <c r="BW141" s="91">
        <f>$E141^EXP(Parameter!$D$251+Parameter!$D$258)</f>
        <v>5.8513328185943014E-2</v>
      </c>
      <c r="BX141" s="91">
        <f>$D141^EXP(Parameter!$D$270+Parameter!$D$277)</f>
        <v>7.2110315119483417E-2</v>
      </c>
      <c r="BY141" s="91">
        <f>$E141^EXP(Parameter!$D$248+Parameter!$D$255)</f>
        <v>1.0274778630152635E-2</v>
      </c>
      <c r="BZ141" s="90">
        <f>$D141^EXP(Parameter!$D$208)</f>
        <v>8.38352014745299E-2</v>
      </c>
      <c r="CA141" s="90">
        <f>$E141^EXP(Parameter!$D$200)</f>
        <v>7.4086834032852187E-3</v>
      </c>
      <c r="CB141" s="90">
        <f>$D141^EXP(Parameter!$D$209)</f>
        <v>7.1731696562497907E-2</v>
      </c>
      <c r="CC141" s="90">
        <f>$E141^EXP(Parameter!$D$201)</f>
        <v>1.1401968304990703E-2</v>
      </c>
      <c r="CD141" s="90">
        <f>$D141^EXP(Parameter!$D$211)</f>
        <v>7.6947327062035942E-2</v>
      </c>
      <c r="CE141" s="90">
        <f>$E141^EXP(Parameter!$D$203)</f>
        <v>3.7574894511115266E-2</v>
      </c>
      <c r="CF141" s="90">
        <f>$D141^EXP(Parameter!$D$212)</f>
        <v>0.14646888169297864</v>
      </c>
      <c r="CG141" s="90">
        <f>$E141^EXP(Parameter!$D$204)</f>
        <v>2.8285694447858261E-2</v>
      </c>
      <c r="CH141" s="91">
        <f>$D141^EXP(Parameter!$D$213)</f>
        <v>6.4950036193863608E-2</v>
      </c>
      <c r="CI141" s="90">
        <f>$E141^EXP(Parameter!$D$205)</f>
        <v>4.4788024282764849E-2</v>
      </c>
      <c r="CJ141" s="91">
        <f>$D141^EXP(Parameter!$D$210)</f>
        <v>4.0545416769876476E-2</v>
      </c>
      <c r="CK141" s="90">
        <f>$E141^EXP(Parameter!$D$202)</f>
        <v>6.2526895742284596E-3</v>
      </c>
      <c r="CL141" s="12">
        <f>$D141^EXP(Parameter!$D$170+Parameter!$D$177*(LN($B141/30.2*21)))</f>
        <v>5.1743871502518947E-2</v>
      </c>
      <c r="CM141" s="12">
        <f>$D141^EXP(Parameter!$D$155+Parameter!$D$162*(LN($B141/30.2*21)))</f>
        <v>0.34639891534609607</v>
      </c>
      <c r="CN141" s="12">
        <f>$D141^EXP(Parameter!$D$171+Parameter!$D$178*(LN($B141/30.2*21)))</f>
        <v>5.4082593040538439E-2</v>
      </c>
      <c r="CO141" s="12">
        <f>$D141^EXP(Parameter!$D$156+Parameter!$D$163*(LN($B141/30.2*21)))</f>
        <v>0.29970991917523498</v>
      </c>
      <c r="CP141" s="12">
        <f>$D141^EXP(Parameter!$D$173+Parameter!$D$180*(LN($B141/30.2*21)))</f>
        <v>4.8805839322923115E-2</v>
      </c>
      <c r="CQ141" s="12">
        <f>$D141^EXP(Parameter!$D$158+Parameter!$D$165*(LN($B141/30.2*21)))</f>
        <v>0.31809585201822854</v>
      </c>
      <c r="CR141" s="12">
        <f>$D141^EXP(Parameter!$D$174+Parameter!$D$181*(LN($B141/30.2*21)))</f>
        <v>5.339352929761406E-2</v>
      </c>
      <c r="CS141" s="12">
        <f>$D141^EXP(Parameter!$D$159+Parameter!$D$166*(LN($B141/30.2*21)))</f>
        <v>0.35700901259887829</v>
      </c>
      <c r="CT141" s="12">
        <f>$D141^EXP(Parameter!$D$175+Parameter!$D$182*(LN($B141/30.2*21)))</f>
        <v>1.4603993823312355E-2</v>
      </c>
      <c r="CU141" s="12">
        <f>$D141^EXP(Parameter!$D$160+Parameter!$D$167*(LN($B141/30.2*21)))</f>
        <v>0.12851197799345765</v>
      </c>
      <c r="CV141" s="12">
        <f>$D141^EXP(Parameter!$D$172+Parameter!$D$179*(LN($B141/30.2*21)))</f>
        <v>1.6373258244638995E-2</v>
      </c>
      <c r="CW141" s="41">
        <f>$D141^EXP(Parameter!$D$157+Parameter!$D$164*(LN($B141/30.2*21)))</f>
        <v>6.4356124122103616E-3</v>
      </c>
      <c r="CX141" s="12">
        <f t="shared" si="16"/>
        <v>1.622910666145662E-6</v>
      </c>
      <c r="CY141" s="85">
        <v>1.7815659953717301E-2</v>
      </c>
      <c r="CZ141" s="12">
        <f t="shared" si="10"/>
        <v>5.5373527355402031E-3</v>
      </c>
      <c r="DA141" s="85">
        <v>2.82425332024113E-2</v>
      </c>
      <c r="DB141" s="12">
        <f t="shared" si="11"/>
        <v>9.5695089012105567E-4</v>
      </c>
      <c r="DC141" s="41">
        <v>2.1880617919794701E-3</v>
      </c>
      <c r="DD141" s="12">
        <f t="shared" si="12"/>
        <v>1.4042645408286378E-10</v>
      </c>
      <c r="DE141" s="85">
        <v>7.5688749079234896E-3</v>
      </c>
      <c r="DF141" s="12">
        <f t="shared" si="13"/>
        <v>7.1049638684557673E-13</v>
      </c>
      <c r="DG141" s="41">
        <v>6.8836918429385696E-4</v>
      </c>
      <c r="DH141" s="12">
        <f t="shared" si="14"/>
        <v>3.3202102020270561E-4</v>
      </c>
      <c r="DI141" s="41">
        <v>6.8836918429186701E-4</v>
      </c>
      <c r="DJ141" s="46">
        <v>136</v>
      </c>
      <c r="DK141" s="44">
        <v>3.83795409823251E-4</v>
      </c>
      <c r="DL141" s="44">
        <v>1.04936996474514E-3</v>
      </c>
      <c r="DM141" s="44">
        <v>2.1785331984309798E-3</v>
      </c>
      <c r="DN141" s="44">
        <v>1.63048606037675E-3</v>
      </c>
      <c r="DO141" s="44">
        <v>5.9115029361221901E-3</v>
      </c>
      <c r="DP141" s="44">
        <v>4.7280964824463201E-3</v>
      </c>
      <c r="DQ141" s="44">
        <v>6.5732219487833997E-3</v>
      </c>
      <c r="DR141" s="45">
        <v>4.2969043916111699E-2</v>
      </c>
      <c r="DS141" s="45">
        <v>6.7369318376609505E-2</v>
      </c>
      <c r="DT141" s="45">
        <v>6.08971787071989E-2</v>
      </c>
      <c r="DU141" s="45">
        <v>4.4905629957779102E-2</v>
      </c>
      <c r="DV141" s="45">
        <v>6.45499783957241E-2</v>
      </c>
      <c r="DW141" s="45">
        <v>0.10165279052402799</v>
      </c>
      <c r="DX141" s="45">
        <v>5.2562323324090297E-2</v>
      </c>
    </row>
    <row r="142" spans="1:128">
      <c r="A142" s="43">
        <f t="shared" si="15"/>
        <v>9.257534246575343</v>
      </c>
      <c r="B142" s="18">
        <v>138</v>
      </c>
      <c r="C142" s="12">
        <v>3014</v>
      </c>
      <c r="D142" s="12">
        <v>4.0795224925160099E-2</v>
      </c>
      <c r="E142" s="12">
        <v>6.6964405322432897E-4</v>
      </c>
      <c r="F142" s="92">
        <f>$D142^Parameter!$D$325</f>
        <v>8.2466066315459524E-2</v>
      </c>
      <c r="G142" s="92">
        <f>$E142^Parameter!$D$318</f>
        <v>5.1833160655908681E-3</v>
      </c>
      <c r="H142" s="92">
        <f>$D142^Parameter!$D$326</f>
        <v>7.7354835261536511E-2</v>
      </c>
      <c r="I142" s="92">
        <f>$E142^Parameter!$D$319</f>
        <v>9.3012254342455091E-3</v>
      </c>
      <c r="J142" s="92">
        <f>$D142^Parameter!$D$328</f>
        <v>8.7354304634421842E-2</v>
      </c>
      <c r="K142" s="92">
        <f>$E142^Parameter!$D$321</f>
        <v>3.9250834924694562E-2</v>
      </c>
      <c r="L142" s="92">
        <f>$D142^Parameter!$D$329</f>
        <v>0.16670215953023274</v>
      </c>
      <c r="M142" s="92">
        <f>$E142^Parameter!$D$322</f>
        <v>2.783963698894423E-2</v>
      </c>
      <c r="N142" s="92">
        <f>$D142^Parameter!$D$330</f>
        <v>7.4919273769878628E-2</v>
      </c>
      <c r="O142" s="92">
        <f>$E142^Parameter!$D$323</f>
        <v>5.3744942993753306E-2</v>
      </c>
      <c r="P142" s="92">
        <f>$D142^Parameter!$D$327</f>
        <v>4.7566378135060886E-2</v>
      </c>
      <c r="Q142" s="92">
        <f>$E142^Parameter!$D$320</f>
        <v>5.4156754204402842E-3</v>
      </c>
      <c r="R142" s="12">
        <f>$D142^EXP(Parameter!$D$96+Parameter!$D$103*(($B142/30.2*21)^(1)))</f>
        <v>1.2740901291638006E-6</v>
      </c>
      <c r="S142" s="12">
        <f>$E142^EXP(Parameter!$D$81+Parameter!$D$88*($B142/30.2*21)^(-2))</f>
        <v>1.1206438130775853E-2</v>
      </c>
      <c r="T142" s="12">
        <f>$D142^EXP(Parameter!$D$97+Parameter!$D$104*(($B142*21/30.2)^(1)))</f>
        <v>5.2654013933691561E-3</v>
      </c>
      <c r="U142" s="12">
        <f>$E142^EXP(Parameter!$D$82+Parameter!$D$89*($B142/30.2*21)^(-2))</f>
        <v>1.6564284894928109E-2</v>
      </c>
      <c r="V142" s="12">
        <f>$D142^EXP(Parameter!$D$99+Parameter!$D$106*(($B142*21/30.2)^(1)))</f>
        <v>8.7728224340155115E-4</v>
      </c>
      <c r="W142" s="12">
        <f>$E142^EXP(Parameter!$D$84+Parameter!$D$91*($B142/30.2*21)^(-2))</f>
        <v>5.8367001138243037E-2</v>
      </c>
      <c r="X142" s="12">
        <f>$D142^EXP(Parameter!$D$100+Parameter!$D$107*(($B142*21/30.2)^(1)))</f>
        <v>7.9178644878935918E-11</v>
      </c>
      <c r="Y142" s="12">
        <f>$E142^EXP(Parameter!$D$85+Parameter!$D$92*($B142/30.2*21)^(-2))</f>
        <v>4.0765127148587717E-2</v>
      </c>
      <c r="Z142" s="12">
        <f>$D142^EXP(Parameter!$D$101+Parameter!$D$108*(($B142*21/30.2)^(1)))</f>
        <v>3.6479158453184151E-13</v>
      </c>
      <c r="AA142" s="12">
        <f>$E142^EXP(Parameter!$D$86+Parameter!$D$93*($B142/30.2*21)^(-2))</f>
        <v>5.4338257947992893E-2</v>
      </c>
      <c r="AB142" s="12">
        <f>$D142^EXP(Parameter!$D$98+Parameter!$D$105*(($B142*21/30.2)^(1)))</f>
        <v>3.0207544882285937E-4</v>
      </c>
      <c r="AC142" s="12">
        <f>$E142^EXP(Parameter!$D$83+Parameter!$D$90*($B142/30.2*21)^(-2))</f>
        <v>5.9797711732572211E-3</v>
      </c>
      <c r="AD142" s="87">
        <f>$D142^EXP(Parameter!$D$133+Parameter!$D$140*(($B142*21/30.2)^(-0.5))+Parameter!$D$147*((LN($B142*21/30.2))))</f>
        <v>4.2586534663352522E-6</v>
      </c>
      <c r="AE142" s="12">
        <f>$E142^EXP(Parameter!$D$111+Parameter!$D$118*(($B142*21/30.2)^(-1))+Parameter!$D$125*(($B142*21/30.2)^(-0.5)))</f>
        <v>8.2470457257283858E-2</v>
      </c>
      <c r="AF142" s="12">
        <f>$D142^EXP(Parameter!$D$134+Parameter!$D$141*(($B142*21/30.2)^(-0.5))+Parameter!$D$148*((LN($B142*21/30.2))))</f>
        <v>4.0321873357325169E-3</v>
      </c>
      <c r="AG142" s="12">
        <f>$E142^EXP(Parameter!$D$112+Parameter!$D$119*(($B142*21/30.2)^(-1))+Parameter!$D$126*(($B142*21/30.2)^(-0.5)))</f>
        <v>1.8626486262183634E-2</v>
      </c>
      <c r="AH142" s="12">
        <f>$D142^EXP(Parameter!$D$136+Parameter!$D$143*(($B142*21/30.2)^(-0.5))+Parameter!$D$150*((LN($B142*21/30.2))))</f>
        <v>2.8451549617255444E-5</v>
      </c>
      <c r="AI142" s="12">
        <f>$E142^EXP(Parameter!$D$114+Parameter!$D$121*(($B142*21/30.2)^(-1))+Parameter!$D$128*(($B142*21/30.2)^(-0.5)))</f>
        <v>7.2609352586444729E-4</v>
      </c>
      <c r="AJ142" s="12">
        <f>$D142^EXP(Parameter!$D$137+Parameter!$D$144*(($B142*21/30.2)^(-0.5))+Parameter!$D$151*((LN($B142*21/30.2))))</f>
        <v>2.3488586840677793E-6</v>
      </c>
      <c r="AK142" s="12">
        <f>$E142^EXP(Parameter!$D$115+Parameter!$D$122*(($B142*21/30.2)^(-1))+Parameter!$D$129*(($B142*21/30.2)^(-0.5)))</f>
        <v>1.4783246235257477E-2</v>
      </c>
      <c r="AL142" s="12">
        <f>$D142^EXP(Parameter!$D$138+Parameter!$D$145*(($B142*21/30.2)^(-0.5))+Parameter!$D$152*((LN($B142*21/30.2))))</f>
        <v>1.1699290861400761E-19</v>
      </c>
      <c r="AM142" s="12">
        <f>$E142^EXP(Parameter!$D$116+Parameter!$D$123*(($B142*21/30.2)^(-1))+Parameter!$D$130*(($B142*21/30.2)^(-0.5)))</f>
        <v>1.0891624095183773E-4</v>
      </c>
      <c r="AN142" s="12">
        <f>$D142^EXP(Parameter!$D$135+Parameter!$D$142*(($B142*21/30.2)^(-0.5))+Parameter!$D$149*((LN($B142*21/30.2))))</f>
        <v>5.5269301519887183E-4</v>
      </c>
      <c r="AO142" s="12">
        <f>$E142^EXP(Parameter!$D$113+Parameter!$D$120*(($B142*21/30.2)^(-1))+Parameter!$D$127*(($B142*21/30.2)^(-0.5)))</f>
        <v>6.5759439824717756E-9</v>
      </c>
      <c r="AP142" s="87">
        <f>$D142^EXP(Parameter!$D$304+Parameter!$D$310*((LN($B142*21/30.2))))</f>
        <v>4.8743176457814626E-2</v>
      </c>
      <c r="AQ142" s="88">
        <f>$E142^EXP(Parameter!$D$290+Parameter!$D$296*((LN($B142*21/30.2))))</f>
        <v>1.9873127396197433E-2</v>
      </c>
      <c r="AR142" s="12">
        <f>$D142^EXP(Parameter!$D$305+Parameter!$D$311*((LN($B142*21/30.2))))</f>
        <v>5.6621115106430711E-2</v>
      </c>
      <c r="AS142" s="88">
        <f>$E142^EXP(Parameter!$D$291+Parameter!$D$297*((LN($B142*21/30.2))))</f>
        <v>1.9868852010873274E-2</v>
      </c>
      <c r="AT142" s="12">
        <f>$D142^EXP(Parameter!$D$305+Parameter!$D$307-Parameter!$D$306+(Parameter!$D$311+Parameter!$D$313-Parameter!$D$312)*((LN($B142*21/30.2))))</f>
        <v>5.3423941783150845E-2</v>
      </c>
      <c r="AU142" s="88">
        <f>$E142^EXP(Parameter!$D$291+Parameter!$D$293-Parameter!$D$292+(Parameter!$D$297+Parameter!$D$299-Parameter!$D$298)*((LN($B142*21/30.2))))</f>
        <v>3.5384080923833834E-2</v>
      </c>
      <c r="AV142" s="12">
        <f>$D142^EXP(Parameter!$D$308+Parameter!$D$314*((LN($B142*21/30.2))))</f>
        <v>7.9008970298823408E-2</v>
      </c>
      <c r="AW142" s="88">
        <f>$E142^EXP(Parameter!$D$294+Parameter!$D$300*((LN($B142*21/30.2))))</f>
        <v>2.9108178233065329E-2</v>
      </c>
      <c r="AX142" s="12">
        <f>$D142^EXP(Parameter!$D$305+Parameter!$D$309-Parameter!$D$306+(Parameter!$D$311+Parameter!$D$315-Parameter!$D$312)*((LN($B142*21/30.2))))</f>
        <v>3.3233933153934789E-2</v>
      </c>
      <c r="AY142" s="88">
        <f>$E142^EXP(Parameter!$D$291+Parameter!$D$295-Parameter!$D$292+(Parameter!$D$297+Parameter!$D$301-Parameter!$D$298)*((LN($B142*21/30.2))))</f>
        <v>2.3981193045654998E-3</v>
      </c>
      <c r="AZ142" s="12">
        <f>$D142^EXP(Parameter!D$305-Parameter!D$306+(Parameter!D$311-Parameter!D$312)*((LN($B142*21/30.2))))</f>
        <v>2.3081350347080982E-2</v>
      </c>
      <c r="BA142" s="88">
        <f>$E142^EXP(Parameter!$D$291-Parameter!$D$292+(Parameter!$D$297-Parameter!$D$298)*((LN($B142*21/30.2))))</f>
        <v>8.854049134828407E-5</v>
      </c>
      <c r="BB142" s="89">
        <f>$D142^EXP(Parameter!$D$231+Parameter!$D$238)</f>
        <v>8.8035448334687696E-2</v>
      </c>
      <c r="BC142" s="90">
        <f>$E142^EXP(Parameter!$D$216+Parameter!$D$223)</f>
        <v>9.6415829547346413E-3</v>
      </c>
      <c r="BD142" s="91">
        <f>$D142^EXP(Parameter!$D$232+Parameter!$D$239)</f>
        <v>7.021430722665592E-2</v>
      </c>
      <c r="BE142" s="90">
        <f>$E142^EXP(Parameter!$D$217+Parameter!$D$224)</f>
        <v>1.3025224067622174E-2</v>
      </c>
      <c r="BF142" s="91">
        <f>$D142^EXP(Parameter!$D$234+Parameter!$D$241)</f>
        <v>8.1755620441285148E-2</v>
      </c>
      <c r="BG142" s="91">
        <f>$E142^EXP(Parameter!$D$219+Parameter!$D$226)</f>
        <v>4.5797424301175158E-2</v>
      </c>
      <c r="BH142" s="91">
        <f>$D142^EXP(Parameter!$D$235+Parameter!$D$242)</f>
        <v>0.14560299874921914</v>
      </c>
      <c r="BI142" s="91">
        <f>$E142^EXP(Parameter!$D$220+Parameter!$D$227)</f>
        <v>3.1559837990224694E-2</v>
      </c>
      <c r="BJ142" s="91">
        <f>$D142^EXP(Parameter!$D$236+Parameter!$D$243)</f>
        <v>6.6545986384806494E-2</v>
      </c>
      <c r="BK142" s="91">
        <f>$E142^EXP(Parameter!$D$221+Parameter!$D$228)</f>
        <v>4.3986391596592955E-2</v>
      </c>
      <c r="BL142" s="91">
        <f>$D142^EXP(Parameter!$D$233+Parameter!$D$240)</f>
        <v>3.7252603758416193E-2</v>
      </c>
      <c r="BM142" s="91">
        <f>$E142^EXP(Parameter!$D$218+Parameter!$D$225)</f>
        <v>4.9292815616782878E-3</v>
      </c>
      <c r="BN142" s="90">
        <f>$D142^EXP(Parameter!$D$268+Parameter!$D$275)</f>
        <v>0.11240846454201167</v>
      </c>
      <c r="BO142" s="91">
        <f>$E142^EXP(Parameter!$D$246+Parameter!$D$253)</f>
        <v>3.9904742690048955E-3</v>
      </c>
      <c r="BP142" s="91">
        <f>$D142^EXP(Parameter!$D$269+Parameter!$D$276)</f>
        <v>7.9925636189558752E-2</v>
      </c>
      <c r="BQ142" s="91">
        <f>$E142^EXP(Parameter!$D$247+Parameter!$D$254)</f>
        <v>8.53196170644651E-3</v>
      </c>
      <c r="BR142" s="91">
        <f>$D142^EXP(Parameter!$D$271+Parameter!$D$278)</f>
        <v>0.15877880898781704</v>
      </c>
      <c r="BS142" s="91">
        <f>$E142^EXP(Parameter!$D$249+Parameter!$D$256)</f>
        <v>5.4488233767571108E-2</v>
      </c>
      <c r="BT142" s="91">
        <f>$D142^EXP(Parameter!$D$272+Parameter!$D$279)</f>
        <v>0.24921588555466159</v>
      </c>
      <c r="BU142" s="91">
        <f>$E142^EXP(Parameter!$D$250+Parameter!$D$257)</f>
        <v>2.0471998096838431E-2</v>
      </c>
      <c r="BV142" s="91">
        <f>$D142^EXP(Parameter!$D$273+Parameter!$D$280)</f>
        <v>0.2064723046955278</v>
      </c>
      <c r="BW142" s="91">
        <f>$E142^EXP(Parameter!$D$251+Parameter!$D$258)</f>
        <v>5.7884684196339208E-2</v>
      </c>
      <c r="BX142" s="91">
        <f>$D142^EXP(Parameter!$D$270+Parameter!$D$277)</f>
        <v>7.1338888524179828E-2</v>
      </c>
      <c r="BY142" s="91">
        <f>$E142^EXP(Parameter!$D$248+Parameter!$D$255)</f>
        <v>1.0097326542202542E-2</v>
      </c>
      <c r="BZ142" s="90">
        <f>$D142^EXP(Parameter!$D$208)</f>
        <v>8.2989467399754213E-2</v>
      </c>
      <c r="CA142" s="90">
        <f>$E142^EXP(Parameter!$D$200)</f>
        <v>7.2716752026896593E-3</v>
      </c>
      <c r="CB142" s="90">
        <f>$D142^EXP(Parameter!$D$209)</f>
        <v>7.0962792353614898E-2</v>
      </c>
      <c r="CC142" s="90">
        <f>$E142^EXP(Parameter!$D$201)</f>
        <v>1.1209488368708498E-2</v>
      </c>
      <c r="CD142" s="90">
        <f>$D142^EXP(Parameter!$D$211)</f>
        <v>7.6144372532466087E-2</v>
      </c>
      <c r="CE142" s="90">
        <f>$E142^EXP(Parameter!$D$203)</f>
        <v>3.7108605537688383E-2</v>
      </c>
      <c r="CF142" s="90">
        <f>$D142^EXP(Parameter!$D$212)</f>
        <v>0.14532257054432002</v>
      </c>
      <c r="CG142" s="90">
        <f>$E142^EXP(Parameter!$D$204)</f>
        <v>2.7904508827843722E-2</v>
      </c>
      <c r="CH142" s="91">
        <f>$D142^EXP(Parameter!$D$213)</f>
        <v>6.4227729930384281E-2</v>
      </c>
      <c r="CI142" s="90">
        <f>$E142^EXP(Parameter!$D$205)</f>
        <v>4.4261791500694918E-2</v>
      </c>
      <c r="CJ142" s="91">
        <f>$D142^EXP(Parameter!$D$210)</f>
        <v>4.0017313429347383E-2</v>
      </c>
      <c r="CK142" s="90">
        <f>$E142^EXP(Parameter!$D$202)</f>
        <v>6.1330985269989514E-3</v>
      </c>
      <c r="CL142" s="12">
        <f>$D142^EXP(Parameter!$D$170+Parameter!$D$177*(LN($B142/30.2*21)))</f>
        <v>5.1035798561388145E-2</v>
      </c>
      <c r="CM142" s="12">
        <f>$D142^EXP(Parameter!$D$155+Parameter!$D$162*(LN($B142/30.2*21)))</f>
        <v>0.34557833431911622</v>
      </c>
      <c r="CN142" s="12">
        <f>$D142^EXP(Parameter!$D$171+Parameter!$D$178*(LN($B142/30.2*21)))</f>
        <v>5.3394439955475402E-2</v>
      </c>
      <c r="CO142" s="12">
        <f>$D142^EXP(Parameter!$D$156+Parameter!$D$163*(LN($B142/30.2*21)))</f>
        <v>0.29862486407479971</v>
      </c>
      <c r="CP142" s="12">
        <f>$D142^EXP(Parameter!$D$173+Parameter!$D$180*(LN($B142/30.2*21)))</f>
        <v>4.8133375909829773E-2</v>
      </c>
      <c r="CQ142" s="12">
        <f>$D142^EXP(Parameter!$D$158+Parameter!$D$165*(LN($B142/30.2*21)))</f>
        <v>0.31675207865724814</v>
      </c>
      <c r="CR142" s="12">
        <f>$D142^EXP(Parameter!$D$174+Parameter!$D$181*(LN($B142/30.2*21)))</f>
        <v>5.254437956897641E-2</v>
      </c>
      <c r="CS142" s="12">
        <f>$D142^EXP(Parameter!$D$159+Parameter!$D$166*(LN($B142/30.2*21)))</f>
        <v>0.35587446772401193</v>
      </c>
      <c r="CT142" s="12">
        <f>$D142^EXP(Parameter!$D$175+Parameter!$D$182*(LN($B142/30.2*21)))</f>
        <v>1.4267513068683088E-2</v>
      </c>
      <c r="CU142" s="12">
        <f>$D142^EXP(Parameter!$D$160+Parameter!$D$167*(LN($B142/30.2*21)))</f>
        <v>0.12708884056822708</v>
      </c>
      <c r="CV142" s="12">
        <f>$D142^EXP(Parameter!$D$172+Parameter!$D$179*(LN($B142/30.2*21)))</f>
        <v>1.604802154368867E-2</v>
      </c>
      <c r="CW142" s="41">
        <f>$D142^EXP(Parameter!$D$157+Parameter!$D$164*(LN($B142/30.2*21)))</f>
        <v>6.2377635754040156E-3</v>
      </c>
      <c r="CX142" s="12">
        <f t="shared" si="16"/>
        <v>1.2740901291638006E-6</v>
      </c>
      <c r="CY142" s="85">
        <v>1.7683154417428001E-2</v>
      </c>
      <c r="CZ142" s="12">
        <f t="shared" si="10"/>
        <v>5.2654013933691561E-3</v>
      </c>
      <c r="DA142" s="85">
        <v>2.8018832582068501E-2</v>
      </c>
      <c r="DB142" s="12">
        <f t="shared" si="11"/>
        <v>8.7728224340155115E-4</v>
      </c>
      <c r="DC142" s="41">
        <v>2.08517128802462E-3</v>
      </c>
      <c r="DD142" s="12">
        <f t="shared" si="12"/>
        <v>7.9178644878935918E-11</v>
      </c>
      <c r="DE142" s="85">
        <v>7.3694184064715699E-3</v>
      </c>
      <c r="DF142" s="12">
        <f t="shared" si="13"/>
        <v>3.6479158453184151E-13</v>
      </c>
      <c r="DG142" s="41">
        <v>6.69567962561753E-4</v>
      </c>
      <c r="DH142" s="12">
        <f t="shared" si="14"/>
        <v>3.0207544882285937E-4</v>
      </c>
      <c r="DI142" s="41">
        <v>6.6956796256092597E-4</v>
      </c>
      <c r="DJ142" s="46">
        <v>137</v>
      </c>
      <c r="DK142" s="44">
        <v>3.7156913527691698E-4</v>
      </c>
      <c r="DL142" s="44">
        <v>1.0186561034782899E-3</v>
      </c>
      <c r="DM142" s="44">
        <v>2.1190805208292098E-3</v>
      </c>
      <c r="DN142" s="44">
        <v>1.5846918294611901E-3</v>
      </c>
      <c r="DO142" s="44">
        <v>5.7671451112012396E-3</v>
      </c>
      <c r="DP142" s="44">
        <v>4.6095111922495003E-3</v>
      </c>
      <c r="DQ142" s="44">
        <v>6.4147969571627401E-3</v>
      </c>
      <c r="DR142" s="45">
        <v>4.24246433543203E-2</v>
      </c>
      <c r="DS142" s="45">
        <v>6.6590210352879695E-2</v>
      </c>
      <c r="DT142" s="45">
        <v>6.0177339135935301E-2</v>
      </c>
      <c r="DU142" s="45">
        <v>4.4341390058490499E-2</v>
      </c>
      <c r="DV142" s="45">
        <v>6.3796447877496706E-2</v>
      </c>
      <c r="DW142" s="45">
        <v>0.10058855351654999</v>
      </c>
      <c r="DX142" s="45">
        <v>5.1921842773204697E-2</v>
      </c>
    </row>
    <row r="143" spans="1:128">
      <c r="A143" s="43">
        <f t="shared" si="15"/>
        <v>9.3178082191780813</v>
      </c>
      <c r="B143" s="18">
        <v>139</v>
      </c>
      <c r="C143" s="12">
        <v>3036</v>
      </c>
      <c r="D143" s="12">
        <v>4.0269549632666497E-2</v>
      </c>
      <c r="E143" s="12">
        <v>6.5143692473142297E-4</v>
      </c>
      <c r="F143" s="92">
        <f>$D143^Parameter!$D$325</f>
        <v>8.1636031126909175E-2</v>
      </c>
      <c r="G143" s="92">
        <f>$E143^Parameter!$D$318</f>
        <v>5.0814552762745747E-3</v>
      </c>
      <c r="H143" s="92">
        <f>$D143^Parameter!$D$326</f>
        <v>7.6556385039870556E-2</v>
      </c>
      <c r="I143" s="92">
        <f>$E143^Parameter!$D$319</f>
        <v>9.1385715783464556E-3</v>
      </c>
      <c r="J143" s="92">
        <f>$D143^Parameter!$D$328</f>
        <v>8.6495258449406115E-2</v>
      </c>
      <c r="K143" s="92">
        <f>$E143^Parameter!$D$321</f>
        <v>3.8774433427599883E-2</v>
      </c>
      <c r="L143" s="92">
        <f>$D143^Parameter!$D$329</f>
        <v>0.16549580611022072</v>
      </c>
      <c r="M143" s="92">
        <f>$E143^Parameter!$D$322</f>
        <v>2.746612941787438E-2</v>
      </c>
      <c r="N143" s="92">
        <f>$D143^Parameter!$D$330</f>
        <v>7.4136347514739673E-2</v>
      </c>
      <c r="O143" s="92">
        <f>$E143^Parameter!$D$323</f>
        <v>5.3155590694878276E-2</v>
      </c>
      <c r="P143" s="92">
        <f>$D143^Parameter!$D$327</f>
        <v>4.6982690945573849E-2</v>
      </c>
      <c r="Q143" s="92">
        <f>$E143^Parameter!$D$320</f>
        <v>5.310126575491101E-3</v>
      </c>
      <c r="R143" s="12">
        <f>$D143^EXP(Parameter!$D$96+Parameter!$D$103*(($B143/30.2*21)^(1)))</f>
        <v>9.963564016840325E-7</v>
      </c>
      <c r="S143" s="12">
        <f>$E143^EXP(Parameter!$D$81+Parameter!$D$88*($B143/30.2*21)^(-2))</f>
        <v>1.101825126198014E-2</v>
      </c>
      <c r="T143" s="12">
        <f>$D143^EXP(Parameter!$D$97+Parameter!$D$104*(($B143*21/30.2)^(1)))</f>
        <v>5.0053204320899347E-3</v>
      </c>
      <c r="U143" s="12">
        <f>$E143^EXP(Parameter!$D$82+Parameter!$D$89*($B143/30.2*21)^(-2))</f>
        <v>1.6310116149254789E-2</v>
      </c>
      <c r="V143" s="12">
        <f>$D143^EXP(Parameter!$D$99+Parameter!$D$106*(($B143*21/30.2)^(1)))</f>
        <v>8.035793261186384E-4</v>
      </c>
      <c r="W143" s="12">
        <f>$E143^EXP(Parameter!$D$84+Parameter!$D$91*($B143/30.2*21)^(-2))</f>
        <v>5.774512695732395E-2</v>
      </c>
      <c r="X143" s="12">
        <f>$D143^EXP(Parameter!$D$100+Parameter!$D$107*(($B143*21/30.2)^(1)))</f>
        <v>4.4040909525862075E-11</v>
      </c>
      <c r="Y143" s="12">
        <f>$E143^EXP(Parameter!$D$85+Parameter!$D$92*($B143/30.2*21)^(-2))</f>
        <v>4.0276196502237675E-2</v>
      </c>
      <c r="Z143" s="12">
        <f>$D143^EXP(Parameter!$D$101+Parameter!$D$108*(($B143*21/30.2)^(1)))</f>
        <v>1.8453887352925724E-13</v>
      </c>
      <c r="AA143" s="12">
        <f>$E143^EXP(Parameter!$D$86+Parameter!$D$93*($B143/30.2*21)^(-2))</f>
        <v>5.3744505077706138E-2</v>
      </c>
      <c r="AB143" s="12">
        <f>$D143^EXP(Parameter!$D$98+Parameter!$D$105*(($B143*21/30.2)^(1)))</f>
        <v>2.7460565414771086E-4</v>
      </c>
      <c r="AC143" s="12">
        <f>$E143^EXP(Parameter!$D$83+Parameter!$D$90*($B143/30.2*21)^(-2))</f>
        <v>5.8654016692872681E-3</v>
      </c>
      <c r="AD143" s="87">
        <f>$D143^EXP(Parameter!$D$133+Parameter!$D$140*(($B143*21/30.2)^(-0.5))+Parameter!$D$147*((LN($B143*21/30.2))))</f>
        <v>3.6875857778469013E-6</v>
      </c>
      <c r="AE143" s="12">
        <f>$E143^EXP(Parameter!$D$111+Parameter!$D$118*(($B143*21/30.2)^(-1))+Parameter!$D$125*(($B143*21/30.2)^(-0.5)))</f>
        <v>8.1940332950123707E-2</v>
      </c>
      <c r="AF143" s="12">
        <f>$D143^EXP(Parameter!$D$134+Parameter!$D$141*(($B143*21/30.2)^(-0.5))+Parameter!$D$148*((LN($B143*21/30.2))))</f>
        <v>3.874637819440363E-3</v>
      </c>
      <c r="AG143" s="12">
        <f>$E143^EXP(Parameter!$D$112+Parameter!$D$119*(($B143*21/30.2)^(-1))+Parameter!$D$126*(($B143*21/30.2)^(-0.5)))</f>
        <v>1.8356576904662955E-2</v>
      </c>
      <c r="AH143" s="12">
        <f>$D143^EXP(Parameter!$D$136+Parameter!$D$143*(($B143*21/30.2)^(-0.5))+Parameter!$D$150*((LN($B143*21/30.2))))</f>
        <v>2.5397327894621839E-5</v>
      </c>
      <c r="AI143" s="12">
        <f>$E143^EXP(Parameter!$D$114+Parameter!$D$121*(($B143*21/30.2)^(-1))+Parameter!$D$128*(($B143*21/30.2)^(-0.5)))</f>
        <v>6.9776489238888601E-4</v>
      </c>
      <c r="AJ143" s="12">
        <f>$D143^EXP(Parameter!$D$137+Parameter!$D$144*(($B143*21/30.2)^(-0.5))+Parameter!$D$151*((LN($B143*21/30.2))))</f>
        <v>1.9855993211489686E-6</v>
      </c>
      <c r="AK143" s="12">
        <f>$E143^EXP(Parameter!$D$115+Parameter!$D$122*(($B143*21/30.2)^(-1))+Parameter!$D$129*(($B143*21/30.2)^(-0.5)))</f>
        <v>1.4525963431080513E-2</v>
      </c>
      <c r="AL143" s="12">
        <f>$D143^EXP(Parameter!$D$138+Parameter!$D$145*(($B143*21/30.2)^(-0.5))+Parameter!$D$152*((LN($B143*21/30.2))))</f>
        <v>5.6726697434239515E-20</v>
      </c>
      <c r="AM143" s="12">
        <f>$E143^EXP(Parameter!$D$116+Parameter!$D$123*(($B143*21/30.2)^(-1))+Parameter!$D$130*(($B143*21/30.2)^(-0.5)))</f>
        <v>1.0350791577926606E-4</v>
      </c>
      <c r="AN143" s="12">
        <f>$D143^EXP(Parameter!$D$135+Parameter!$D$142*(($B143*21/30.2)^(-0.5))+Parameter!$D$149*((LN($B143*21/30.2))))</f>
        <v>5.2239020519502587E-4</v>
      </c>
      <c r="AO143" s="12">
        <f>$E143^EXP(Parameter!$D$113+Parameter!$D$120*(($B143*21/30.2)^(-1))+Parameter!$D$127*(($B143*21/30.2)^(-0.5)))</f>
        <v>5.8759500958787204E-9</v>
      </c>
      <c r="AP143" s="87">
        <f>$D143^EXP(Parameter!$D$304+Parameter!$D$310*((LN($B143*21/30.2))))</f>
        <v>4.8015851314560785E-2</v>
      </c>
      <c r="AQ143" s="88">
        <f>$E143^EXP(Parameter!$D$290+Parameter!$D$296*((LN($B143*21/30.2))))</f>
        <v>1.9661154796798735E-2</v>
      </c>
      <c r="AR143" s="12">
        <f>$D143^EXP(Parameter!$D$305+Parameter!$D$311*((LN($B143*21/30.2))))</f>
        <v>5.5909255624969845E-2</v>
      </c>
      <c r="AS143" s="88">
        <f>$E143^EXP(Parameter!$D$291+Parameter!$D$297*((LN($B143*21/30.2))))</f>
        <v>1.960695896125644E-2</v>
      </c>
      <c r="AT143" s="12">
        <f>$D143^EXP(Parameter!$D$305+Parameter!$D$307-Parameter!$D$306+(Parameter!$D$311+Parameter!$D$313-Parameter!$D$312)*((LN($B143*21/30.2))))</f>
        <v>5.2696747498801218E-2</v>
      </c>
      <c r="AU143" s="88">
        <f>$E143^EXP(Parameter!$D$291+Parameter!$D$293-Parameter!$D$292+(Parameter!$D$297+Parameter!$D$299-Parameter!$D$298)*((LN($B143*21/30.2))))</f>
        <v>3.4913709971241366E-2</v>
      </c>
      <c r="AV143" s="12">
        <f>$D143^EXP(Parameter!$D$308+Parameter!$D$314*((LN($B143*21/30.2))))</f>
        <v>7.7931053140636752E-2</v>
      </c>
      <c r="AW143" s="88">
        <f>$E143^EXP(Parameter!$D$294+Parameter!$D$300*((LN($B143*21/30.2))))</f>
        <v>2.8728765258156812E-2</v>
      </c>
      <c r="AX143" s="12">
        <f>$D143^EXP(Parameter!$D$305+Parameter!$D$309-Parameter!$D$306+(Parameter!$D$311+Parameter!$D$315-Parameter!$D$312)*((LN($B143*21/30.2))))</f>
        <v>3.2659077767849438E-2</v>
      </c>
      <c r="AY143" s="88">
        <f>$E143^EXP(Parameter!$D$291+Parameter!$D$295-Parameter!$D$292+(Parameter!$D$297+Parameter!$D$301-Parameter!$D$298)*((LN($B143*21/30.2))))</f>
        <v>2.3089958087222084E-3</v>
      </c>
      <c r="AZ143" s="12">
        <f>$D143^EXP(Parameter!D$305-Parameter!D$306+(Parameter!D$311-Parameter!D$312)*((LN($B143*21/30.2))))</f>
        <v>2.2663458996934553E-2</v>
      </c>
      <c r="BA143" s="88">
        <f>$E143^EXP(Parameter!$D$291-Parameter!$D$292+(Parameter!$D$297-Parameter!$D$298)*((LN($B143*21/30.2))))</f>
        <v>8.3892626319385775E-5</v>
      </c>
      <c r="BB143" s="89">
        <f>$D143^EXP(Parameter!$D$231+Parameter!$D$238)</f>
        <v>8.7172448613713566E-2</v>
      </c>
      <c r="BC143" s="90">
        <f>$E143^EXP(Parameter!$D$216+Parameter!$D$223)</f>
        <v>9.4742612757711207E-3</v>
      </c>
      <c r="BD143" s="91">
        <f>$D143^EXP(Parameter!$D$232+Parameter!$D$239)</f>
        <v>6.9462282490213148E-2</v>
      </c>
      <c r="BE143" s="90">
        <f>$E143^EXP(Parameter!$D$217+Parameter!$D$224)</f>
        <v>1.2813711097499954E-2</v>
      </c>
      <c r="BF143" s="91">
        <f>$D143^EXP(Parameter!$D$234+Parameter!$D$241)</f>
        <v>8.0929897236559509E-2</v>
      </c>
      <c r="BG143" s="91">
        <f>$E143^EXP(Parameter!$D$219+Parameter!$D$226)</f>
        <v>4.5267893178454505E-2</v>
      </c>
      <c r="BH143" s="91">
        <f>$D143^EXP(Parameter!$D$235+Parameter!$D$242)</f>
        <v>0.1444700523962372</v>
      </c>
      <c r="BI143" s="91">
        <f>$E143^EXP(Parameter!$D$220+Parameter!$D$227)</f>
        <v>3.1151151337686978E-2</v>
      </c>
      <c r="BJ143" s="91">
        <f>$D143^EXP(Parameter!$D$236+Parameter!$D$243)</f>
        <v>6.581893163407386E-2</v>
      </c>
      <c r="BK143" s="91">
        <f>$E143^EXP(Parameter!$D$221+Parameter!$D$228)</f>
        <v>4.3471184754818711E-2</v>
      </c>
      <c r="BL143" s="91">
        <f>$D143^EXP(Parameter!$D$233+Parameter!$D$240)</f>
        <v>3.6759037665639052E-2</v>
      </c>
      <c r="BM143" s="91">
        <f>$E143^EXP(Parameter!$D$218+Parameter!$D$225)</f>
        <v>4.8314971750223973E-3</v>
      </c>
      <c r="BN143" s="90">
        <f>$D143^EXP(Parameter!$D$268+Parameter!$D$275)</f>
        <v>0.11141687557131069</v>
      </c>
      <c r="BO143" s="91">
        <f>$E143^EXP(Parameter!$D$246+Parameter!$D$253)</f>
        <v>3.9081978389057205E-3</v>
      </c>
      <c r="BP143" s="91">
        <f>$D143^EXP(Parameter!$D$269+Parameter!$D$276)</f>
        <v>7.9111134989767531E-2</v>
      </c>
      <c r="BQ143" s="91">
        <f>$E143^EXP(Parameter!$D$247+Parameter!$D$254)</f>
        <v>8.3800313394964184E-3</v>
      </c>
      <c r="BR143" s="91">
        <f>$D143^EXP(Parameter!$D$271+Parameter!$D$278)</f>
        <v>0.15759867808541653</v>
      </c>
      <c r="BS143" s="91">
        <f>$E143^EXP(Parameter!$D$249+Parameter!$D$256)</f>
        <v>5.3893522557177977E-2</v>
      </c>
      <c r="BT143" s="91">
        <f>$D143^EXP(Parameter!$D$272+Parameter!$D$279)</f>
        <v>0.24781606285271646</v>
      </c>
      <c r="BU143" s="91">
        <f>$E143^EXP(Parameter!$D$250+Parameter!$D$257)</f>
        <v>2.0173934453043697E-2</v>
      </c>
      <c r="BV143" s="91">
        <f>$D143^EXP(Parameter!$D$273+Parameter!$D$280)</f>
        <v>0.20515602237461331</v>
      </c>
      <c r="BW143" s="91">
        <f>$E143^EXP(Parameter!$D$251+Parameter!$D$258)</f>
        <v>5.7265961123062939E-2</v>
      </c>
      <c r="BX143" s="91">
        <f>$D143^EXP(Parameter!$D$270+Parameter!$D$277)</f>
        <v>7.0579365322078411E-2</v>
      </c>
      <c r="BY143" s="91">
        <f>$E143^EXP(Parameter!$D$248+Parameter!$D$255)</f>
        <v>9.9238243191214475E-3</v>
      </c>
      <c r="BZ143" s="90">
        <f>$D143^EXP(Parameter!$D$208)</f>
        <v>8.215627126743083E-2</v>
      </c>
      <c r="CA143" s="90">
        <f>$E143^EXP(Parameter!$D$200)</f>
        <v>7.1378828236048483E-3</v>
      </c>
      <c r="CB143" s="90">
        <f>$D143^EXP(Parameter!$D$209)</f>
        <v>7.0205768878339181E-2</v>
      </c>
      <c r="CC143" s="90">
        <f>$E143^EXP(Parameter!$D$201)</f>
        <v>1.1021218425298681E-2</v>
      </c>
      <c r="CD143" s="90">
        <f>$D143^EXP(Parameter!$D$211)</f>
        <v>7.5353598421091947E-2</v>
      </c>
      <c r="CE143" s="90">
        <f>$E143^EXP(Parameter!$D$203)</f>
        <v>3.6650446187459239E-2</v>
      </c>
      <c r="CF143" s="90">
        <f>$D143^EXP(Parameter!$D$212)</f>
        <v>0.14419067930878879</v>
      </c>
      <c r="CG143" s="90">
        <f>$E143^EXP(Parameter!$D$204)</f>
        <v>2.7530372580623606E-2</v>
      </c>
      <c r="CH143" s="91">
        <f>$D143^EXP(Parameter!$D$213)</f>
        <v>6.3516872522018902E-2</v>
      </c>
      <c r="CI143" s="90">
        <f>$E143^EXP(Parameter!$D$205)</f>
        <v>4.374438868691332E-2</v>
      </c>
      <c r="CJ143" s="91">
        <f>$D143^EXP(Parameter!$D$210)</f>
        <v>3.9498579067856442E-2</v>
      </c>
      <c r="CK143" s="90">
        <f>$E143^EXP(Parameter!$D$202)</f>
        <v>6.0163896651961183E-3</v>
      </c>
      <c r="CL143" s="12">
        <f>$D143^EXP(Parameter!$D$170+Parameter!$D$177*(LN($B143/30.2*21)))</f>
        <v>5.0340228933510839E-2</v>
      </c>
      <c r="CM143" s="12">
        <f>$D143^EXP(Parameter!$D$155+Parameter!$D$162*(LN($B143/30.2*21)))</f>
        <v>0.34476622701730453</v>
      </c>
      <c r="CN143" s="12">
        <f>$D143^EXP(Parameter!$D$171+Parameter!$D$178*(LN($B143/30.2*21)))</f>
        <v>5.2718015044293041E-2</v>
      </c>
      <c r="CO143" s="12">
        <f>$D143^EXP(Parameter!$D$156+Parameter!$D$163*(LN($B143/30.2*21)))</f>
        <v>0.29755070862270833</v>
      </c>
      <c r="CP143" s="12">
        <f>$D143^EXP(Parameter!$D$173+Parameter!$D$180*(LN($B143/30.2*21)))</f>
        <v>4.7472899967889948E-2</v>
      </c>
      <c r="CQ143" s="12">
        <f>$D143^EXP(Parameter!$D$158+Parameter!$D$165*(LN($B143/30.2*21)))</f>
        <v>0.31542115558286177</v>
      </c>
      <c r="CR143" s="12">
        <f>$D143^EXP(Parameter!$D$174+Parameter!$D$181*(LN($B143/30.2*21)))</f>
        <v>5.1711249365109173E-2</v>
      </c>
      <c r="CS143" s="12">
        <f>$D143^EXP(Parameter!$D$159+Parameter!$D$166*(LN($B143/30.2*21)))</f>
        <v>0.35475066827266361</v>
      </c>
      <c r="CT143" s="12">
        <f>$D143^EXP(Parameter!$D$175+Parameter!$D$182*(LN($B143/30.2*21)))</f>
        <v>1.3939753457656023E-2</v>
      </c>
      <c r="CU143" s="12">
        <f>$D143^EXP(Parameter!$D$160+Parameter!$D$167*(LN($B143/30.2*21)))</f>
        <v>0.12568578343463638</v>
      </c>
      <c r="CV143" s="12">
        <f>$D143^EXP(Parameter!$D$172+Parameter!$D$179*(LN($B143/30.2*21)))</f>
        <v>1.5730434077102284E-2</v>
      </c>
      <c r="CW143" s="41">
        <f>$D143^EXP(Parameter!$D$157+Parameter!$D$164*(LN($B143/30.2*21)))</f>
        <v>6.0464095401104988E-3</v>
      </c>
      <c r="CX143" s="12">
        <f t="shared" si="16"/>
        <v>9.963564016840325E-7</v>
      </c>
      <c r="CY143" s="85">
        <v>1.7554053118463E-2</v>
      </c>
      <c r="CZ143" s="12">
        <f t="shared" si="10"/>
        <v>5.0053204320899347E-3</v>
      </c>
      <c r="DA143" s="85">
        <v>2.7800428100207698E-2</v>
      </c>
      <c r="DB143" s="12">
        <f t="shared" si="11"/>
        <v>8.035793261186384E-4</v>
      </c>
      <c r="DC143" s="41">
        <v>1.98738202753023E-3</v>
      </c>
      <c r="DD143" s="12">
        <f t="shared" si="12"/>
        <v>4.4040909525862075E-11</v>
      </c>
      <c r="DE143" s="85">
        <v>7.1760791859085196E-3</v>
      </c>
      <c r="DF143" s="12">
        <f t="shared" si="13"/>
        <v>1.8453887352925724E-13</v>
      </c>
      <c r="DG143" s="41">
        <v>6.5137194313521997E-4</v>
      </c>
      <c r="DH143" s="12">
        <f t="shared" si="14"/>
        <v>2.7460565414771086E-4</v>
      </c>
      <c r="DI143" s="41">
        <v>6.5137194313488397E-4</v>
      </c>
      <c r="DJ143" s="46">
        <v>138</v>
      </c>
      <c r="DK143" s="44">
        <v>3.59787299427539E-4</v>
      </c>
      <c r="DL143" s="44">
        <v>9.8897567636091499E-4</v>
      </c>
      <c r="DM143" s="44">
        <v>2.06150441808817E-3</v>
      </c>
      <c r="DN143" s="44">
        <v>1.5403815117126501E-3</v>
      </c>
      <c r="DO143" s="44">
        <v>5.6269033884246396E-3</v>
      </c>
      <c r="DP143" s="44">
        <v>4.4943908956921498E-3</v>
      </c>
      <c r="DQ143" s="44">
        <v>6.2608351826412001E-3</v>
      </c>
      <c r="DR143" s="45">
        <v>4.1889760986167E-2</v>
      </c>
      <c r="DS143" s="45">
        <v>6.5823724073241996E-2</v>
      </c>
      <c r="DT143" s="45">
        <v>5.9469376811296201E-2</v>
      </c>
      <c r="DU143" s="45">
        <v>4.3786947284342202E-2</v>
      </c>
      <c r="DV143" s="45">
        <v>6.3055220948772403E-2</v>
      </c>
      <c r="DW143" s="45">
        <v>9.9540172353706893E-2</v>
      </c>
      <c r="DX143" s="45">
        <v>5.1292201874360503E-2</v>
      </c>
    </row>
    <row r="144" spans="1:128">
      <c r="A144" s="43">
        <f t="shared" si="15"/>
        <v>9.3780821917808215</v>
      </c>
      <c r="B144" s="18">
        <v>140</v>
      </c>
      <c r="C144" s="12">
        <v>3058</v>
      </c>
      <c r="D144" s="12">
        <v>3.9753112128630697E-2</v>
      </c>
      <c r="E144" s="12">
        <v>6.3381370878794804E-4</v>
      </c>
      <c r="F144" s="92">
        <f>$D144^Parameter!$D$325</f>
        <v>8.0818257828750947E-2</v>
      </c>
      <c r="G144" s="92">
        <f>$E144^Parameter!$D$318</f>
        <v>4.9820992200921392E-3</v>
      </c>
      <c r="H144" s="92">
        <f>$D144^Parameter!$D$326</f>
        <v>7.5769933649527513E-2</v>
      </c>
      <c r="I144" s="92">
        <f>$E144^Parameter!$D$319</f>
        <v>8.9795679696303178E-3</v>
      </c>
      <c r="J144" s="92">
        <f>$D144^Parameter!$D$328</f>
        <v>8.5648705592417121E-2</v>
      </c>
      <c r="K144" s="92">
        <f>$E144^Parameter!$D$321</f>
        <v>3.8306193784059861E-2</v>
      </c>
      <c r="L144" s="92">
        <f>$D144^Parameter!$D$329</f>
        <v>0.16430388587791414</v>
      </c>
      <c r="M144" s="92">
        <f>$E144^Parameter!$D$322</f>
        <v>2.7099495001587297E-2</v>
      </c>
      <c r="N144" s="92">
        <f>$D144^Parameter!$D$330</f>
        <v>7.336528657282021E-2</v>
      </c>
      <c r="O144" s="92">
        <f>$E144^Parameter!$D$323</f>
        <v>5.257565008462365E-2</v>
      </c>
      <c r="P144" s="92">
        <f>$D144^Parameter!$D$327</f>
        <v>4.640890475780983E-2</v>
      </c>
      <c r="Q144" s="92">
        <f>$E144^Parameter!$D$320</f>
        <v>5.2071561658144161E-3</v>
      </c>
      <c r="R144" s="12">
        <f>$D144^EXP(Parameter!$D$96+Parameter!$D$103*(($B144/30.2*21)^(1)))</f>
        <v>7.7608964872160177E-7</v>
      </c>
      <c r="S144" s="12">
        <f>$E144^EXP(Parameter!$D$81+Parameter!$D$88*($B144/30.2*21)^(-2))</f>
        <v>1.0834157542486737E-2</v>
      </c>
      <c r="T144" s="12">
        <f>$D144^EXP(Parameter!$D$97+Parameter!$D$104*(($B144*21/30.2)^(1)))</f>
        <v>4.7566630727054705E-3</v>
      </c>
      <c r="U144" s="12">
        <f>$E144^EXP(Parameter!$D$82+Parameter!$D$89*($B144/30.2*21)^(-2))</f>
        <v>1.6061110547794126E-2</v>
      </c>
      <c r="V144" s="12">
        <f>$D144^EXP(Parameter!$D$99+Parameter!$D$106*(($B144*21/30.2)^(1)))</f>
        <v>7.3545202391543229E-4</v>
      </c>
      <c r="W144" s="12">
        <f>$E144^EXP(Parameter!$D$84+Parameter!$D$91*($B144/30.2*21)^(-2))</f>
        <v>5.7132990050114692E-2</v>
      </c>
      <c r="X144" s="12">
        <f>$D144^EXP(Parameter!$D$100+Parameter!$D$107*(($B144*21/30.2)^(1)))</f>
        <v>2.4157775208621379E-11</v>
      </c>
      <c r="Y144" s="12">
        <f>$E144^EXP(Parameter!$D$85+Parameter!$D$92*($B144/30.2*21)^(-2))</f>
        <v>3.97955718452171E-2</v>
      </c>
      <c r="Z144" s="12">
        <f>$D144^EXP(Parameter!$D$101+Parameter!$D$108*(($B144*21/30.2)^(1)))</f>
        <v>9.1950018297545572E-14</v>
      </c>
      <c r="AA144" s="12">
        <f>$E144^EXP(Parameter!$D$86+Parameter!$D$93*($B144/30.2*21)^(-2))</f>
        <v>5.3160212389544846E-2</v>
      </c>
      <c r="AB144" s="12">
        <f>$D144^EXP(Parameter!$D$98+Parameter!$D$105*(($B144*21/30.2)^(1)))</f>
        <v>2.4942755887804924E-4</v>
      </c>
      <c r="AC144" s="12">
        <f>$E144^EXP(Parameter!$D$83+Parameter!$D$90*($B144/30.2*21)^(-2))</f>
        <v>5.7537849852470971E-3</v>
      </c>
      <c r="AD144" s="87">
        <f>$D144^EXP(Parameter!$D$133+Parameter!$D$140*(($B144*21/30.2)^(-0.5))+Parameter!$D$147*((LN($B144*21/30.2))))</f>
        <v>3.1910348760260644E-6</v>
      </c>
      <c r="AE144" s="12">
        <f>$E144^EXP(Parameter!$D$111+Parameter!$D$118*(($B144*21/30.2)^(-1))+Parameter!$D$125*(($B144*21/30.2)^(-0.5)))</f>
        <v>8.1416573026345487E-2</v>
      </c>
      <c r="AF144" s="12">
        <f>$D144^EXP(Parameter!$D$134+Parameter!$D$141*(($B144*21/30.2)^(-0.5))+Parameter!$D$148*((LN($B144*21/30.2))))</f>
        <v>3.7233199932180262E-3</v>
      </c>
      <c r="AG144" s="12">
        <f>$E144^EXP(Parameter!$D$112+Parameter!$D$119*(($B144*21/30.2)^(-1))+Parameter!$D$126*(($B144*21/30.2)^(-0.5)))</f>
        <v>1.8091935840121413E-2</v>
      </c>
      <c r="AH144" s="12">
        <f>$D144^EXP(Parameter!$D$136+Parameter!$D$143*(($B144*21/30.2)^(-0.5))+Parameter!$D$150*((LN($B144*21/30.2))))</f>
        <v>2.2661632747229431E-5</v>
      </c>
      <c r="AI144" s="12">
        <f>$E144^EXP(Parameter!$D$114+Parameter!$D$121*(($B144*21/30.2)^(-1))+Parameter!$D$128*(($B144*21/30.2)^(-0.5)))</f>
        <v>6.70641077440102E-4</v>
      </c>
      <c r="AJ144" s="12">
        <f>$D144^EXP(Parameter!$D$137+Parameter!$D$144*(($B144*21/30.2)^(-0.5))+Parameter!$D$151*((LN($B144*21/30.2))))</f>
        <v>1.6768788995477798E-6</v>
      </c>
      <c r="AK144" s="12">
        <f>$E144^EXP(Parameter!$D$115+Parameter!$D$122*(($B144*21/30.2)^(-1))+Parameter!$D$129*(($B144*21/30.2)^(-0.5)))</f>
        <v>1.4274358798591832E-2</v>
      </c>
      <c r="AL144" s="12">
        <f>$D144^EXP(Parameter!$D$138+Parameter!$D$145*(($B144*21/30.2)^(-0.5))+Parameter!$D$152*((LN($B144*21/30.2))))</f>
        <v>2.7314206930448928E-20</v>
      </c>
      <c r="AM144" s="12">
        <f>$E144^EXP(Parameter!$D$116+Parameter!$D$123*(($B144*21/30.2)^(-1))+Parameter!$D$130*(($B144*21/30.2)^(-0.5)))</f>
        <v>9.8387014280613291E-5</v>
      </c>
      <c r="AN144" s="12">
        <f>$D144^EXP(Parameter!$D$135+Parameter!$D$142*(($B144*21/30.2)^(-0.5))+Parameter!$D$149*((LN($B144*21/30.2))))</f>
        <v>4.9375579607413523E-4</v>
      </c>
      <c r="AO144" s="12">
        <f>$E144^EXP(Parameter!$D$113+Parameter!$D$120*(($B144*21/30.2)^(-1))+Parameter!$D$127*(($B144*21/30.2)^(-0.5)))</f>
        <v>5.2524776324135485E-9</v>
      </c>
      <c r="AP144" s="87">
        <f>$D144^EXP(Parameter!$D$304+Parameter!$D$310*((LN($B144*21/30.2))))</f>
        <v>4.7301917051769816E-2</v>
      </c>
      <c r="AQ144" s="88">
        <f>$E144^EXP(Parameter!$D$290+Parameter!$D$296*((LN($B144*21/30.2))))</f>
        <v>1.9452847027975159E-2</v>
      </c>
      <c r="AR144" s="12">
        <f>$D144^EXP(Parameter!$D$305+Parameter!$D$311*((LN($B144*21/30.2))))</f>
        <v>5.5209351037313878E-2</v>
      </c>
      <c r="AS144" s="88">
        <f>$E144^EXP(Parameter!$D$291+Parameter!$D$297*((LN($B144*21/30.2))))</f>
        <v>1.9349969795448944E-2</v>
      </c>
      <c r="AT144" s="12">
        <f>$D144^EXP(Parameter!$D$305+Parameter!$D$307-Parameter!$D$306+(Parameter!$D$311+Parameter!$D$313-Parameter!$D$312)*((LN($B144*21/30.2))))</f>
        <v>5.1982263583550847E-2</v>
      </c>
      <c r="AU144" s="88">
        <f>$E144^EXP(Parameter!$D$291+Parameter!$D$293-Parameter!$D$292+(Parameter!$D$297+Parameter!$D$299-Parameter!$D$298)*((LN($B144*21/30.2))))</f>
        <v>3.4451786752196803E-2</v>
      </c>
      <c r="AV144" s="12">
        <f>$D144^EXP(Parameter!$D$308+Parameter!$D$314*((LN($B144*21/30.2))))</f>
        <v>7.6871043988123125E-2</v>
      </c>
      <c r="AW144" s="88">
        <f>$E144^EXP(Parameter!$D$294+Parameter!$D$300*((LN($B144*21/30.2))))</f>
        <v>2.8356223278767134E-2</v>
      </c>
      <c r="AX144" s="12">
        <f>$D144^EXP(Parameter!$D$305+Parameter!$D$309-Parameter!$D$306+(Parameter!$D$311+Parameter!$D$315-Parameter!$D$312)*((LN($B144*21/30.2))))</f>
        <v>3.2096060350820972E-2</v>
      </c>
      <c r="AY144" s="88">
        <f>$E144^EXP(Parameter!$D$291+Parameter!$D$295-Parameter!$D$292+(Parameter!$D$297+Parameter!$D$301-Parameter!$D$298)*((LN($B144*21/30.2))))</f>
        <v>2.2233490734370658E-3</v>
      </c>
      <c r="AZ144" s="12">
        <f>$D144^EXP(Parameter!D$305-Parameter!D$306+(Parameter!D$311-Parameter!D$312)*((LN($B144*21/30.2))))</f>
        <v>2.2254650444812805E-2</v>
      </c>
      <c r="BA144" s="88">
        <f>$E144^EXP(Parameter!$D$291-Parameter!$D$292+(Parameter!$D$297-Parameter!$D$298)*((LN($B144*21/30.2))))</f>
        <v>7.9499607401676908E-5</v>
      </c>
      <c r="BB144" s="89">
        <f>$D144^EXP(Parameter!$D$231+Parameter!$D$238)</f>
        <v>8.6321973002292413E-2</v>
      </c>
      <c r="BC144" s="90">
        <f>$E144^EXP(Parameter!$D$216+Parameter!$D$223)</f>
        <v>9.3106724818209294E-3</v>
      </c>
      <c r="BD144" s="91">
        <f>$D144^EXP(Parameter!$D$232+Parameter!$D$239)</f>
        <v>6.8721849001346494E-2</v>
      </c>
      <c r="BE144" s="90">
        <f>$E144^EXP(Parameter!$D$217+Parameter!$D$224)</f>
        <v>1.2606682755386844E-2</v>
      </c>
      <c r="BF144" s="91">
        <f>$D144^EXP(Parameter!$D$234+Parameter!$D$241)</f>
        <v>8.0116400689470083E-2</v>
      </c>
      <c r="BG144" s="91">
        <f>$E144^EXP(Parameter!$D$219+Parameter!$D$226)</f>
        <v>4.4747132024352987E-2</v>
      </c>
      <c r="BH144" s="91">
        <f>$D144^EXP(Parameter!$D$235+Parameter!$D$242)</f>
        <v>0.14335127343782958</v>
      </c>
      <c r="BI144" s="91">
        <f>$E144^EXP(Parameter!$D$220+Parameter!$D$227)</f>
        <v>3.0749795856769645E-2</v>
      </c>
      <c r="BJ144" s="91">
        <f>$D144^EXP(Parameter!$D$236+Parameter!$D$243)</f>
        <v>6.5103238591080401E-2</v>
      </c>
      <c r="BK144" s="91">
        <f>$E144^EXP(Parameter!$D$221+Parameter!$D$228)</f>
        <v>4.2964587548159898E-2</v>
      </c>
      <c r="BL144" s="91">
        <f>$D144^EXP(Parameter!$D$233+Parameter!$D$240)</f>
        <v>3.6274323217312769E-2</v>
      </c>
      <c r="BM144" s="91">
        <f>$E144^EXP(Parameter!$D$218+Parameter!$D$225)</f>
        <v>4.7361353136330915E-3</v>
      </c>
      <c r="BN144" s="90">
        <f>$D144^EXP(Parameter!$D$268+Parameter!$D$275)</f>
        <v>0.11043871046505256</v>
      </c>
      <c r="BO144" s="91">
        <f>$E144^EXP(Parameter!$D$246+Parameter!$D$253)</f>
        <v>3.8280234905002921E-3</v>
      </c>
      <c r="BP144" s="91">
        <f>$D144^EXP(Parameter!$D$269+Parameter!$D$276)</f>
        <v>7.8308767745114138E-2</v>
      </c>
      <c r="BQ144" s="91">
        <f>$E144^EXP(Parameter!$D$247+Parameter!$D$254)</f>
        <v>8.2315587920288487E-3</v>
      </c>
      <c r="BR144" s="91">
        <f>$D144^EXP(Parameter!$D$271+Parameter!$D$278)</f>
        <v>0.1564328962533354</v>
      </c>
      <c r="BS144" s="91">
        <f>$E144^EXP(Parameter!$D$249+Parameter!$D$256)</f>
        <v>5.3308278374594113E-2</v>
      </c>
      <c r="BT144" s="91">
        <f>$D144^EXP(Parameter!$D$272+Parameter!$D$279)</f>
        <v>0.24643073699453966</v>
      </c>
      <c r="BU144" s="91">
        <f>$E144^EXP(Parameter!$D$250+Parameter!$D$257)</f>
        <v>1.9881693832990491E-2</v>
      </c>
      <c r="BV144" s="91">
        <f>$D144^EXP(Parameter!$D$273+Parameter!$D$280)</f>
        <v>0.20385436261150797</v>
      </c>
      <c r="BW144" s="91">
        <f>$E144^EXP(Parameter!$D$251+Parameter!$D$258)</f>
        <v>5.6656948790832537E-2</v>
      </c>
      <c r="BX144" s="91">
        <f>$D144^EXP(Parameter!$D$270+Parameter!$D$277)</f>
        <v>6.9831500886345946E-2</v>
      </c>
      <c r="BY144" s="91">
        <f>$E144^EXP(Parameter!$D$248+Parameter!$D$255)</f>
        <v>9.754163390304332E-3</v>
      </c>
      <c r="BZ144" s="90">
        <f>$D144^EXP(Parameter!$D$208)</f>
        <v>8.1335362716425663E-2</v>
      </c>
      <c r="CA144" s="90">
        <f>$E144^EXP(Parameter!$D$200)</f>
        <v>7.0072140520458358E-3</v>
      </c>
      <c r="CB144" s="90">
        <f>$D144^EXP(Parameter!$D$209)</f>
        <v>6.9460381733359375E-2</v>
      </c>
      <c r="CC144" s="90">
        <f>$E144^EXP(Parameter!$D$201)</f>
        <v>1.0837044345536413E-2</v>
      </c>
      <c r="CD144" s="90">
        <f>$D144^EXP(Parameter!$D$211)</f>
        <v>7.4574757468419822E-2</v>
      </c>
      <c r="CE144" s="90">
        <f>$E144^EXP(Parameter!$D$203)</f>
        <v>3.620023122942418E-2</v>
      </c>
      <c r="CF144" s="90">
        <f>$D144^EXP(Parameter!$D$212)</f>
        <v>0.1430729509883901</v>
      </c>
      <c r="CG144" s="90">
        <f>$E144^EXP(Parameter!$D$204)</f>
        <v>2.7163117841151663E-2</v>
      </c>
      <c r="CH144" s="91">
        <f>$D144^EXP(Parameter!$D$213)</f>
        <v>6.2817224044912093E-2</v>
      </c>
      <c r="CI144" s="90">
        <f>$E144^EXP(Parameter!$D$205)</f>
        <v>4.3235620259034054E-2</v>
      </c>
      <c r="CJ144" s="91">
        <f>$D144^EXP(Parameter!$D$210)</f>
        <v>3.898900020041482E-2</v>
      </c>
      <c r="CK144" s="90">
        <f>$E144^EXP(Parameter!$D$202)</f>
        <v>5.902478565739294E-3</v>
      </c>
      <c r="CL144" s="12">
        <f>$D144^EXP(Parameter!$D$170+Parameter!$D$177*(LN($B144/30.2*21)))</f>
        <v>4.9656886969699561E-2</v>
      </c>
      <c r="CM144" s="12">
        <f>$D144^EXP(Parameter!$D$155+Parameter!$D$162*(LN($B144/30.2*21)))</f>
        <v>0.34396245010159071</v>
      </c>
      <c r="CN144" s="12">
        <f>$D144^EXP(Parameter!$D$171+Parameter!$D$178*(LN($B144/30.2*21)))</f>
        <v>5.2053063076002146E-2</v>
      </c>
      <c r="CO144" s="12">
        <f>$D144^EXP(Parameter!$D$156+Parameter!$D$163*(LN($B144/30.2*21)))</f>
        <v>0.29648727453484791</v>
      </c>
      <c r="CP144" s="12">
        <f>$D144^EXP(Parameter!$D$173+Parameter!$D$180*(LN($B144/30.2*21)))</f>
        <v>4.6824144436217643E-2</v>
      </c>
      <c r="CQ144" s="12">
        <f>$D144^EXP(Parameter!$D$158+Parameter!$D$165*(LN($B144/30.2*21)))</f>
        <v>0.31410288524430335</v>
      </c>
      <c r="CR144" s="12">
        <f>$D144^EXP(Parameter!$D$174+Parameter!$D$181*(LN($B144/30.2*21)))</f>
        <v>5.0893782789450955E-2</v>
      </c>
      <c r="CS144" s="12">
        <f>$D144^EXP(Parameter!$D$159+Parameter!$D$166*(LN($B144/30.2*21)))</f>
        <v>0.35363744511199591</v>
      </c>
      <c r="CT144" s="12">
        <f>$D144^EXP(Parameter!$D$175+Parameter!$D$182*(LN($B144/30.2*21)))</f>
        <v>1.3620461477988328E-2</v>
      </c>
      <c r="CU144" s="12">
        <f>$D144^EXP(Parameter!$D$160+Parameter!$D$167*(LN($B144/30.2*21)))</f>
        <v>0.12430245152600627</v>
      </c>
      <c r="CV144" s="12">
        <f>$D144^EXP(Parameter!$D$172+Parameter!$D$179*(LN($B144/30.2*21)))</f>
        <v>1.5420285617608902E-2</v>
      </c>
      <c r="CW144" s="41">
        <f>$D144^EXP(Parameter!$D$157+Parameter!$D$164*(LN($B144/30.2*21)))</f>
        <v>5.8613224794440422E-3</v>
      </c>
      <c r="CX144" s="12">
        <f t="shared" si="16"/>
        <v>7.7608964872160177E-7</v>
      </c>
      <c r="CY144" s="85">
        <v>1.74282514350192E-2</v>
      </c>
      <c r="CZ144" s="12">
        <f t="shared" si="10"/>
        <v>4.7566630727054705E-3</v>
      </c>
      <c r="DA144" s="85">
        <v>2.75871669635827E-2</v>
      </c>
      <c r="DB144" s="12">
        <f t="shared" si="11"/>
        <v>7.3545202391543229E-4</v>
      </c>
      <c r="DC144" s="41">
        <v>1.8944432261608201E-3</v>
      </c>
      <c r="DD144" s="12">
        <f t="shared" si="12"/>
        <v>2.4157775208621379E-11</v>
      </c>
      <c r="DE144" s="85">
        <v>6.98864634590801E-3</v>
      </c>
      <c r="DF144" s="12">
        <f t="shared" si="13"/>
        <v>9.1950018297545572E-14</v>
      </c>
      <c r="DG144" s="41">
        <v>6.3375837300025796E-4</v>
      </c>
      <c r="DH144" s="12">
        <f t="shared" si="14"/>
        <v>2.4942755887804924E-4</v>
      </c>
      <c r="DI144" s="41">
        <v>6.3375837300012395E-4</v>
      </c>
      <c r="DJ144" s="46">
        <v>139</v>
      </c>
      <c r="DK144" s="44">
        <v>3.4843167825626703E-4</v>
      </c>
      <c r="DL144" s="44">
        <v>9.6028920811330699E-4</v>
      </c>
      <c r="DM144" s="44">
        <v>2.0057372936113098E-3</v>
      </c>
      <c r="DN144" s="44">
        <v>1.4975003497861301E-3</v>
      </c>
      <c r="DO144" s="44">
        <v>5.4906427485257297E-3</v>
      </c>
      <c r="DP144" s="44">
        <v>4.38261933746631E-3</v>
      </c>
      <c r="DQ144" s="44">
        <v>6.1111918358724999E-3</v>
      </c>
      <c r="DR144" s="45">
        <v>4.1364181474824603E-2</v>
      </c>
      <c r="DS144" s="45">
        <v>6.50695921502462E-2</v>
      </c>
      <c r="DT144" s="45">
        <v>5.87730361002144E-2</v>
      </c>
      <c r="DU144" s="45">
        <v>4.3242081300087901E-2</v>
      </c>
      <c r="DV144" s="45">
        <v>6.2326035186253799E-2</v>
      </c>
      <c r="DW144" s="45">
        <v>9.8507334743154401E-2</v>
      </c>
      <c r="DX144" s="45">
        <v>5.0673162160301703E-2</v>
      </c>
    </row>
    <row r="145" spans="1:128">
      <c r="A145" s="43">
        <f t="shared" si="15"/>
        <v>9.4383561643835616</v>
      </c>
      <c r="B145" s="18">
        <v>141</v>
      </c>
      <c r="C145" s="12">
        <v>3080</v>
      </c>
      <c r="D145" s="12">
        <v>3.92457037362322E-2</v>
      </c>
      <c r="E145" s="12">
        <v>6.16752743996154E-4</v>
      </c>
      <c r="F145" s="92">
        <f>$D145^Parameter!$D$325</f>
        <v>8.0012502620607232E-2</v>
      </c>
      <c r="G145" s="92">
        <f>$E145^Parameter!$D$318</f>
        <v>4.8851734157361664E-3</v>
      </c>
      <c r="H145" s="92">
        <f>$D145^Parameter!$D$326</f>
        <v>7.4995239577863679E-2</v>
      </c>
      <c r="I145" s="92">
        <f>$E145^Parameter!$D$319</f>
        <v>8.8241137493974102E-3</v>
      </c>
      <c r="J145" s="92">
        <f>$D145^Parameter!$D$328</f>
        <v>8.4814400416675317E-2</v>
      </c>
      <c r="K145" s="92">
        <f>$E145^Parameter!$D$321</f>
        <v>3.7845932725966765E-2</v>
      </c>
      <c r="L145" s="92">
        <f>$D145^Parameter!$D$329</f>
        <v>0.16312615053714175</v>
      </c>
      <c r="M145" s="92">
        <f>$E145^Parameter!$D$322</f>
        <v>2.6739570936652395E-2</v>
      </c>
      <c r="N145" s="92">
        <f>$D145^Parameter!$D$330</f>
        <v>7.2605850663101421E-2</v>
      </c>
      <c r="O145" s="92">
        <f>$E145^Parameter!$D$323</f>
        <v>5.2004920422013136E-2</v>
      </c>
      <c r="P145" s="92">
        <f>$D145^Parameter!$D$327</f>
        <v>4.5844801774502397E-2</v>
      </c>
      <c r="Q145" s="92">
        <f>$E145^Parameter!$D$320</f>
        <v>5.1066879256615868E-3</v>
      </c>
      <c r="R145" s="12">
        <f>$D145^EXP(Parameter!$D$96+Parameter!$D$103*(($B145/30.2*21)^(1)))</f>
        <v>6.0209477931784756E-7</v>
      </c>
      <c r="S145" s="12">
        <f>$E145^EXP(Parameter!$D$81+Parameter!$D$88*($B145/30.2*21)^(-2))</f>
        <v>1.0654046656657276E-2</v>
      </c>
      <c r="T145" s="12">
        <f>$D145^EXP(Parameter!$D$97+Parameter!$D$104*(($B145*21/30.2)^(1)))</f>
        <v>4.5189963652583999E-3</v>
      </c>
      <c r="U145" s="12">
        <f>$E145^EXP(Parameter!$D$82+Parameter!$D$89*($B145/30.2*21)^(-2))</f>
        <v>1.5817136180074329E-2</v>
      </c>
      <c r="V145" s="12">
        <f>$D145^EXP(Parameter!$D$99+Parameter!$D$106*(($B145*21/30.2)^(1)))</f>
        <v>6.725313533900133E-4</v>
      </c>
      <c r="W145" s="12">
        <f>$E145^EXP(Parameter!$D$84+Parameter!$D$91*($B145/30.2*21)^(-2))</f>
        <v>5.6530385702101178E-2</v>
      </c>
      <c r="X145" s="12">
        <f>$D145^EXP(Parameter!$D$100+Parameter!$D$107*(($B145*21/30.2)^(1)))</f>
        <v>1.3063823254010378E-11</v>
      </c>
      <c r="Y145" s="12">
        <f>$E145^EXP(Parameter!$D$85+Parameter!$D$92*($B145/30.2*21)^(-2))</f>
        <v>3.9323067856368243E-2</v>
      </c>
      <c r="Z145" s="12">
        <f>$D145^EXP(Parameter!$D$101+Parameter!$D$108*(($B145*21/30.2)^(1)))</f>
        <v>4.5112252167378205E-14</v>
      </c>
      <c r="AA145" s="12">
        <f>$E145^EXP(Parameter!$D$86+Parameter!$D$93*($B145/30.2*21)^(-2))</f>
        <v>5.2585178417993983E-2</v>
      </c>
      <c r="AB145" s="12">
        <f>$D145^EXP(Parameter!$D$98+Parameter!$D$105*(($B145*21/30.2)^(1)))</f>
        <v>2.263690294461085E-4</v>
      </c>
      <c r="AC145" s="12">
        <f>$E145^EXP(Parameter!$D$83+Parameter!$D$90*($B145/30.2*21)^(-2))</f>
        <v>5.6448406626137355E-3</v>
      </c>
      <c r="AD145" s="87">
        <f>$D145^EXP(Parameter!$D$133+Parameter!$D$140*(($B145*21/30.2)^(-0.5))+Parameter!$D$147*((LN($B145*21/30.2))))</f>
        <v>2.7595691546445111E-6</v>
      </c>
      <c r="AE145" s="12">
        <f>$E145^EXP(Parameter!$D$111+Parameter!$D$118*(($B145*21/30.2)^(-1))+Parameter!$D$125*(($B145*21/30.2)^(-0.5)))</f>
        <v>8.0899061232959257E-2</v>
      </c>
      <c r="AF145" s="12">
        <f>$D145^EXP(Parameter!$D$134+Parameter!$D$141*(($B145*21/30.2)^(-0.5))+Parameter!$D$148*((LN($B145*21/30.2))))</f>
        <v>3.5779842747429556E-3</v>
      </c>
      <c r="AG145" s="12">
        <f>$E145^EXP(Parameter!$D$112+Parameter!$D$119*(($B145*21/30.2)^(-1))+Parameter!$D$126*(($B145*21/30.2)^(-0.5)))</f>
        <v>1.7832432235976543E-2</v>
      </c>
      <c r="AH145" s="12">
        <f>$D145^EXP(Parameter!$D$136+Parameter!$D$143*(($B145*21/30.2)^(-0.5))+Parameter!$D$150*((LN($B145*21/30.2))))</f>
        <v>2.0212315821141519E-5</v>
      </c>
      <c r="AI145" s="12">
        <f>$E145^EXP(Parameter!$D$114+Parameter!$D$121*(($B145*21/30.2)^(-1))+Parameter!$D$128*(($B145*21/30.2)^(-0.5)))</f>
        <v>6.4466656808864319E-4</v>
      </c>
      <c r="AJ145" s="12">
        <f>$D145^EXP(Parameter!$D$137+Parameter!$D$144*(($B145*21/30.2)^(-0.5))+Parameter!$D$151*((LN($B145*21/30.2))))</f>
        <v>1.4147758917448006E-6</v>
      </c>
      <c r="AK145" s="12">
        <f>$E145^EXP(Parameter!$D$115+Parameter!$D$122*(($B145*21/30.2)^(-1))+Parameter!$D$129*(($B145*21/30.2)^(-0.5)))</f>
        <v>1.4028279321509929E-2</v>
      </c>
      <c r="AL145" s="12">
        <f>$D145^EXP(Parameter!$D$138+Parameter!$D$145*(($B145*21/30.2)^(-0.5))+Parameter!$D$152*((LN($B145*21/30.2))))</f>
        <v>1.3060333837070221E-20</v>
      </c>
      <c r="AM145" s="12">
        <f>$E145^EXP(Parameter!$D$116+Parameter!$D$123*(($B145*21/30.2)^(-1))+Parameter!$D$130*(($B145*21/30.2)^(-0.5)))</f>
        <v>9.3537254108949197E-5</v>
      </c>
      <c r="AN145" s="12">
        <f>$D145^EXP(Parameter!$D$135+Parameter!$D$142*(($B145*21/30.2)^(-0.5))+Parameter!$D$149*((LN($B145*21/30.2))))</f>
        <v>4.6669757709062948E-4</v>
      </c>
      <c r="AO145" s="12">
        <f>$E145^EXP(Parameter!$D$113+Parameter!$D$120*(($B145*21/30.2)^(-1))+Parameter!$D$127*(($B145*21/30.2)^(-0.5)))</f>
        <v>4.6969427129069075E-9</v>
      </c>
      <c r="AP145" s="87">
        <f>$D145^EXP(Parameter!$D$304+Parameter!$D$310*((LN($B145*21/30.2))))</f>
        <v>4.6601074958078255E-2</v>
      </c>
      <c r="AQ145" s="88">
        <f>$E145^EXP(Parameter!$D$290+Parameter!$D$296*((LN($B145*21/30.2))))</f>
        <v>1.9248117067636197E-2</v>
      </c>
      <c r="AR145" s="12">
        <f>$D145^EXP(Parameter!$D$305+Parameter!$D$311*((LN($B145*21/30.2))))</f>
        <v>5.4521145211773626E-2</v>
      </c>
      <c r="AS145" s="88">
        <f>$E145^EXP(Parameter!$D$291+Parameter!$D$297*((LN($B145*21/30.2))))</f>
        <v>1.9097764648127374E-2</v>
      </c>
      <c r="AT145" s="12">
        <f>$D145^EXP(Parameter!$D$305+Parameter!$D$307-Parameter!$D$306+(Parameter!$D$311+Parameter!$D$313-Parameter!$D$312)*((LN($B145*21/30.2))))</f>
        <v>5.1280213412267982E-2</v>
      </c>
      <c r="AU145" s="88">
        <f>$E145^EXP(Parameter!$D$291+Parameter!$D$293-Parameter!$D$292+(Parameter!$D$297+Parameter!$D$299-Parameter!$D$298)*((LN($B145*21/30.2))))</f>
        <v>3.3998117066055739E-2</v>
      </c>
      <c r="AV145" s="12">
        <f>$D145^EXP(Parameter!$D$308+Parameter!$D$314*((LN($B145*21/30.2))))</f>
        <v>7.5828584202893873E-2</v>
      </c>
      <c r="AW145" s="88">
        <f>$E145^EXP(Parameter!$D$294+Parameter!$D$300*((LN($B145*21/30.2))))</f>
        <v>2.7990391006802395E-2</v>
      </c>
      <c r="AX145" s="12">
        <f>$D145^EXP(Parameter!$D$305+Parameter!$D$309-Parameter!$D$306+(Parameter!$D$311+Parameter!$D$315-Parameter!$D$312)*((LN($B145*21/30.2))))</f>
        <v>3.1544593860786473E-2</v>
      </c>
      <c r="AY145" s="88">
        <f>$E145^EXP(Parameter!$D$291+Parameter!$D$295-Parameter!$D$292+(Parameter!$D$297+Parameter!$D$301-Parameter!$D$298)*((LN($B145*21/30.2))))</f>
        <v>2.1410365825560752E-3</v>
      </c>
      <c r="AZ145" s="12">
        <f>$D145^EXP(Parameter!D$305-Parameter!D$306+(Parameter!D$311-Parameter!D$312)*((LN($B145*21/30.2))))</f>
        <v>2.1854691270804496E-2</v>
      </c>
      <c r="BA145" s="88">
        <f>$E145^EXP(Parameter!$D$291-Parameter!$D$292+(Parameter!$D$297-Parameter!$D$298)*((LN($B145*21/30.2))))</f>
        <v>7.5346837556916231E-5</v>
      </c>
      <c r="BB145" s="89">
        <f>$D145^EXP(Parameter!$D$231+Parameter!$D$238)</f>
        <v>8.5483775620783409E-2</v>
      </c>
      <c r="BC145" s="90">
        <f>$E145^EXP(Parameter!$D$216+Parameter!$D$223)</f>
        <v>9.1507139139062072E-3</v>
      </c>
      <c r="BD145" s="91">
        <f>$D145^EXP(Parameter!$D$232+Parameter!$D$239)</f>
        <v>6.799276914405282E-2</v>
      </c>
      <c r="BE145" s="90">
        <f>$E145^EXP(Parameter!$D$217+Parameter!$D$224)</f>
        <v>1.2404020564898331E-2</v>
      </c>
      <c r="BF145" s="91">
        <f>$D145^EXP(Parameter!$D$234+Parameter!$D$241)</f>
        <v>7.9314887294837141E-2</v>
      </c>
      <c r="BG145" s="91">
        <f>$E145^EXP(Parameter!$D$219+Parameter!$D$226)</f>
        <v>4.4234948762961607E-2</v>
      </c>
      <c r="BH145" s="91">
        <f>$D145^EXP(Parameter!$D$235+Parameter!$D$242)</f>
        <v>0.14224641089651882</v>
      </c>
      <c r="BI145" s="91">
        <f>$E145^EXP(Parameter!$D$220+Parameter!$D$227)</f>
        <v>3.0355601196472758E-2</v>
      </c>
      <c r="BJ145" s="91">
        <f>$D145^EXP(Parameter!$D$236+Parameter!$D$243)</f>
        <v>6.4398672004162882E-2</v>
      </c>
      <c r="BK145" s="91">
        <f>$E145^EXP(Parameter!$D$221+Parameter!$D$228)</f>
        <v>4.2466410168155673E-2</v>
      </c>
      <c r="BL145" s="91">
        <f>$D145^EXP(Parameter!$D$233+Parameter!$D$240)</f>
        <v>3.5798257357096151E-2</v>
      </c>
      <c r="BM145" s="91">
        <f>$E145^EXP(Parameter!$D$218+Parameter!$D$225)</f>
        <v>4.6431235023756678E-3</v>
      </c>
      <c r="BN145" s="90">
        <f>$D145^EXP(Parameter!$D$268+Parameter!$D$275)</f>
        <v>0.10947371821260535</v>
      </c>
      <c r="BO145" s="91">
        <f>$E145^EXP(Parameter!$D$246+Parameter!$D$253)</f>
        <v>3.7498867361756144E-3</v>
      </c>
      <c r="BP145" s="91">
        <f>$D145^EXP(Parameter!$D$269+Parameter!$D$276)</f>
        <v>7.7518291744000087E-2</v>
      </c>
      <c r="BQ145" s="91">
        <f>$E145^EXP(Parameter!$D$247+Parameter!$D$254)</f>
        <v>8.0864474473801243E-3</v>
      </c>
      <c r="BR145" s="91">
        <f>$D145^EXP(Parameter!$D$271+Parameter!$D$278)</f>
        <v>0.15528121400192066</v>
      </c>
      <c r="BS145" s="91">
        <f>$E145^EXP(Parameter!$D$249+Parameter!$D$256)</f>
        <v>5.2732299763501647E-2</v>
      </c>
      <c r="BT145" s="91">
        <f>$D145^EXP(Parameter!$D$272+Parameter!$D$279)</f>
        <v>0.24505968044662135</v>
      </c>
      <c r="BU145" s="91">
        <f>$E145^EXP(Parameter!$D$250+Parameter!$D$257)</f>
        <v>1.9595131874839567E-2</v>
      </c>
      <c r="BV145" s="91">
        <f>$D145^EXP(Parameter!$D$273+Parameter!$D$280)</f>
        <v>0.20256708562577205</v>
      </c>
      <c r="BW145" s="91">
        <f>$E145^EXP(Parameter!$D$251+Parameter!$D$258)</f>
        <v>5.6057442656189505E-2</v>
      </c>
      <c r="BX145" s="91">
        <f>$D145^EXP(Parameter!$D$270+Parameter!$D$277)</f>
        <v>6.9095056927976295E-2</v>
      </c>
      <c r="BY145" s="91">
        <f>$E145^EXP(Parameter!$D$248+Parameter!$D$255)</f>
        <v>9.5882387541696163E-3</v>
      </c>
      <c r="BZ145" s="90">
        <f>$D145^EXP(Parameter!$D$208)</f>
        <v>8.0526497733386548E-2</v>
      </c>
      <c r="CA145" s="90">
        <f>$E145^EXP(Parameter!$D$200)</f>
        <v>6.8795798118763555E-3</v>
      </c>
      <c r="CB145" s="90">
        <f>$D145^EXP(Parameter!$D$209)</f>
        <v>6.8726392852139842E-2</v>
      </c>
      <c r="CC145" s="90">
        <f>$E145^EXP(Parameter!$D$201)</f>
        <v>1.0656855710050409E-2</v>
      </c>
      <c r="CD145" s="90">
        <f>$D145^EXP(Parameter!$D$211)</f>
        <v>7.3807608761915111E-2</v>
      </c>
      <c r="CE145" s="90">
        <f>$E145^EXP(Parameter!$D$203)</f>
        <v>3.5757780679779499E-2</v>
      </c>
      <c r="CF145" s="90">
        <f>$D145^EXP(Parameter!$D$212)</f>
        <v>0.14196913458150556</v>
      </c>
      <c r="CG145" s="90">
        <f>$E145^EXP(Parameter!$D$204)</f>
        <v>2.6802581665664585E-2</v>
      </c>
      <c r="CH145" s="91">
        <f>$D145^EXP(Parameter!$D$213)</f>
        <v>6.2128550883761416E-2</v>
      </c>
      <c r="CI145" s="90">
        <f>$E145^EXP(Parameter!$D$205)</f>
        <v>4.2735296055971816E-2</v>
      </c>
      <c r="CJ145" s="91">
        <f>$D145^EXP(Parameter!$D$210)</f>
        <v>3.8488369329279355E-2</v>
      </c>
      <c r="CK145" s="90">
        <f>$E145^EXP(Parameter!$D$202)</f>
        <v>5.7912837289455094E-3</v>
      </c>
      <c r="CL145" s="12">
        <f>$D145^EXP(Parameter!$D$170+Parameter!$D$177*(LN($B145/30.2*21)))</f>
        <v>4.8985504393507739E-2</v>
      </c>
      <c r="CM145" s="12">
        <f>$D145^EXP(Parameter!$D$155+Parameter!$D$162*(LN($B145/30.2*21)))</f>
        <v>0.34316686359613885</v>
      </c>
      <c r="CN145" s="12">
        <f>$D145^EXP(Parameter!$D$171+Parameter!$D$178*(LN($B145/30.2*21)))</f>
        <v>5.1399335649720011E-2</v>
      </c>
      <c r="CO145" s="12">
        <f>$D145^EXP(Parameter!$D$156+Parameter!$D$163*(LN($B145/30.2*21)))</f>
        <v>0.29543438756816998</v>
      </c>
      <c r="CP145" s="12">
        <f>$D145^EXP(Parameter!$D$173+Parameter!$D$180*(LN($B145/30.2*21)))</f>
        <v>4.6186849473241538E-2</v>
      </c>
      <c r="CQ145" s="12">
        <f>$D145^EXP(Parameter!$D$158+Parameter!$D$165*(LN($B145/30.2*21)))</f>
        <v>0.31279707430967491</v>
      </c>
      <c r="CR145" s="12">
        <f>$D145^EXP(Parameter!$D$174+Parameter!$D$181*(LN($B145/30.2*21)))</f>
        <v>5.009163317094064E-2</v>
      </c>
      <c r="CS145" s="12">
        <f>$D145^EXP(Parameter!$D$159+Parameter!$D$166*(LN($B145/30.2*21)))</f>
        <v>0.35253463283516107</v>
      </c>
      <c r="CT145" s="12">
        <f>$D145^EXP(Parameter!$D$175+Parameter!$D$182*(LN($B145/30.2*21)))</f>
        <v>1.3309391850203764E-2</v>
      </c>
      <c r="CU145" s="12">
        <f>$D145^EXP(Parameter!$D$160+Parameter!$D$167*(LN($B145/30.2*21)))</f>
        <v>0.12293849748644058</v>
      </c>
      <c r="CV145" s="12">
        <f>$D145^EXP(Parameter!$D$172+Parameter!$D$179*(LN($B145/30.2*21)))</f>
        <v>1.5117372604128236E-2</v>
      </c>
      <c r="CW145" s="41">
        <f>$D145^EXP(Parameter!$D$157+Parameter!$D$164*(LN($B145/30.2*21)))</f>
        <v>5.6822831093746263E-3</v>
      </c>
      <c r="CX145" s="12">
        <f t="shared" si="16"/>
        <v>6.0209477931784756E-7</v>
      </c>
      <c r="CY145" s="85">
        <v>1.7305648591039301E-2</v>
      </c>
      <c r="CZ145" s="12">
        <f t="shared" si="10"/>
        <v>4.5189963652583999E-3</v>
      </c>
      <c r="DA145" s="85">
        <v>2.73789016982167E-2</v>
      </c>
      <c r="DB145" s="12">
        <f t="shared" si="11"/>
        <v>6.725313533900133E-4</v>
      </c>
      <c r="DC145" s="41">
        <v>1.80611596441329E-3</v>
      </c>
      <c r="DD145" s="12">
        <f t="shared" si="12"/>
        <v>1.3063823254010378E-11</v>
      </c>
      <c r="DE145" s="85">
        <v>6.8069169909745304E-3</v>
      </c>
      <c r="DF145" s="12">
        <f t="shared" si="13"/>
        <v>4.5112252167378205E-14</v>
      </c>
      <c r="DG145" s="41">
        <v>6.1670546605093704E-4</v>
      </c>
      <c r="DH145" s="12">
        <f t="shared" si="14"/>
        <v>2.263690294461085E-4</v>
      </c>
      <c r="DI145" s="41">
        <v>6.16705466050885E-4</v>
      </c>
      <c r="DJ145" s="46">
        <v>140</v>
      </c>
      <c r="DK145" s="44">
        <v>3.3748488211515797E-4</v>
      </c>
      <c r="DL145" s="44">
        <v>9.32558916409421E-4</v>
      </c>
      <c r="DM145" s="44">
        <v>1.9517142968128499E-3</v>
      </c>
      <c r="DN145" s="44">
        <v>1.4559958609272599E-3</v>
      </c>
      <c r="DO145" s="44">
        <v>5.35823320112838E-3</v>
      </c>
      <c r="DP145" s="44">
        <v>4.2740846840846301E-3</v>
      </c>
      <c r="DQ145" s="44">
        <v>5.9657274648459201E-3</v>
      </c>
      <c r="DR145" s="45">
        <v>4.0847695506152602E-2</v>
      </c>
      <c r="DS145" s="45">
        <v>6.4327554252102306E-2</v>
      </c>
      <c r="DT145" s="45">
        <v>5.8088068210776403E-2</v>
      </c>
      <c r="DU145" s="45">
        <v>4.2706577900786802E-2</v>
      </c>
      <c r="DV145" s="45">
        <v>6.1608635133272902E-2</v>
      </c>
      <c r="DW145" s="45">
        <v>9.7489736111765604E-2</v>
      </c>
      <c r="DX145" s="45">
        <v>5.0064491670625801E-2</v>
      </c>
    </row>
    <row r="146" spans="1:128">
      <c r="A146" s="43">
        <f t="shared" si="15"/>
        <v>9.4986301369863018</v>
      </c>
      <c r="B146" s="18">
        <v>142</v>
      </c>
      <c r="C146" s="12">
        <v>3102</v>
      </c>
      <c r="D146" s="12">
        <v>3.8747121583698502E-2</v>
      </c>
      <c r="E146" s="12">
        <v>6.0023328367758905E-4</v>
      </c>
      <c r="F146" s="92">
        <f>$D146^Parameter!$D$325</f>
        <v>7.9218527854093612E-2</v>
      </c>
      <c r="G146" s="92">
        <f>$E146^Parameter!$D$318</f>
        <v>4.7906059905089759E-3</v>
      </c>
      <c r="H146" s="92">
        <f>$D146^Parameter!$D$326</f>
        <v>7.4232067462741122E-2</v>
      </c>
      <c r="I146" s="92">
        <f>$E146^Parameter!$D$319</f>
        <v>8.6721113846367041E-3</v>
      </c>
      <c r="J146" s="92">
        <f>$D146^Parameter!$D$328</f>
        <v>8.3992103422609612E-2</v>
      </c>
      <c r="K146" s="92">
        <f>$E146^Parameter!$D$321</f>
        <v>3.7393472111184586E-2</v>
      </c>
      <c r="L146" s="92">
        <f>$D146^Parameter!$D$329</f>
        <v>0.16196235743121712</v>
      </c>
      <c r="M146" s="92">
        <f>$E146^Parameter!$D$322</f>
        <v>2.6386199166243664E-2</v>
      </c>
      <c r="N146" s="92">
        <f>$D146^Parameter!$D$330</f>
        <v>7.1857805651725865E-2</v>
      </c>
      <c r="O146" s="92">
        <f>$E146^Parameter!$D$323</f>
        <v>5.1443206364335463E-2</v>
      </c>
      <c r="P146" s="92">
        <f>$D146^Parameter!$D$327</f>
        <v>4.52901701334971E-2</v>
      </c>
      <c r="Q146" s="92">
        <f>$E146^Parameter!$D$320</f>
        <v>5.0086482486494848E-3</v>
      </c>
      <c r="R146" s="12">
        <f>$D146^EXP(Parameter!$D$96+Parameter!$D$103*(($B146/30.2*21)^(1)))</f>
        <v>4.6520717706507616E-7</v>
      </c>
      <c r="S146" s="12">
        <f>$E146^EXP(Parameter!$D$81+Parameter!$D$88*($B146/30.2*21)^(-2))</f>
        <v>1.0477811853176337E-2</v>
      </c>
      <c r="T146" s="12">
        <f>$D146^EXP(Parameter!$D$97+Parameter!$D$104*(($B146*21/30.2)^(1)))</f>
        <v>4.2919008619135626E-3</v>
      </c>
      <c r="U146" s="12">
        <f>$E146^EXP(Parameter!$D$82+Parameter!$D$89*($B146/30.2*21)^(-2))</f>
        <v>1.5578065218453624E-2</v>
      </c>
      <c r="V146" s="12">
        <f>$D146^EXP(Parameter!$D$99+Parameter!$D$106*(($B146*21/30.2)^(1)))</f>
        <v>6.1446862159668142E-4</v>
      </c>
      <c r="W146" s="12">
        <f>$E146^EXP(Parameter!$D$84+Parameter!$D$91*($B146/30.2*21)^(-2))</f>
        <v>5.5937114643014894E-2</v>
      </c>
      <c r="X146" s="12">
        <f>$D146^EXP(Parameter!$D$100+Parameter!$D$107*(($B146*21/30.2)^(1)))</f>
        <v>6.9623115434133823E-12</v>
      </c>
      <c r="Y146" s="12">
        <f>$E146^EXP(Parameter!$D$85+Parameter!$D$92*($B146/30.2*21)^(-2))</f>
        <v>3.8858504371912433E-2</v>
      </c>
      <c r="Z146" s="12">
        <f>$D146^EXP(Parameter!$D$101+Parameter!$D$108*(($B146*21/30.2)^(1)))</f>
        <v>2.1785661718571455E-14</v>
      </c>
      <c r="AA146" s="12">
        <f>$E146^EXP(Parameter!$D$86+Parameter!$D$93*($B146/30.2*21)^(-2))</f>
        <v>5.201920710972719E-2</v>
      </c>
      <c r="AB146" s="12">
        <f>$D146^EXP(Parameter!$D$98+Parameter!$D$105*(($B146*21/30.2)^(1)))</f>
        <v>2.0526923528119912E-4</v>
      </c>
      <c r="AC146" s="12">
        <f>$E146^EXP(Parameter!$D$83+Parameter!$D$90*($B146/30.2*21)^(-2))</f>
        <v>5.5384910211256615E-3</v>
      </c>
      <c r="AD146" s="87">
        <f>$D146^EXP(Parameter!$D$133+Parameter!$D$140*(($B146*21/30.2)^(-0.5))+Parameter!$D$147*((LN($B146*21/30.2))))</f>
        <v>2.3849102460748827E-6</v>
      </c>
      <c r="AE146" s="12">
        <f>$E146^EXP(Parameter!$D$111+Parameter!$D$118*(($B146*21/30.2)^(-1))+Parameter!$D$125*(($B146*21/30.2)^(-0.5)))</f>
        <v>8.038768420093946E-2</v>
      </c>
      <c r="AF146" s="12">
        <f>$D146^EXP(Parameter!$D$134+Parameter!$D$141*(($B146*21/30.2)^(-0.5))+Parameter!$D$148*((LN($B146*21/30.2))))</f>
        <v>3.4383912038206195E-3</v>
      </c>
      <c r="AG146" s="12">
        <f>$E146^EXP(Parameter!$D$112+Parameter!$D$119*(($B146*21/30.2)^(-1))+Parameter!$D$126*(($B146*21/30.2)^(-0.5)))</f>
        <v>1.7577939227546684E-2</v>
      </c>
      <c r="AH146" s="12">
        <f>$D146^EXP(Parameter!$D$136+Parameter!$D$143*(($B146*21/30.2)^(-0.5))+Parameter!$D$150*((LN($B146*21/30.2))))</f>
        <v>1.8020352899131894E-5</v>
      </c>
      <c r="AI146" s="12">
        <f>$E146^EXP(Parameter!$D$114+Parameter!$D$121*(($B146*21/30.2)^(-1))+Parameter!$D$128*(($B146*21/30.2)^(-0.5)))</f>
        <v>6.197886069399702E-4</v>
      </c>
      <c r="AJ146" s="12">
        <f>$D146^EXP(Parameter!$D$137+Parameter!$D$144*(($B146*21/30.2)^(-0.5))+Parameter!$D$151*((LN($B146*21/30.2))))</f>
        <v>1.1924768943476063E-6</v>
      </c>
      <c r="AK146" s="12">
        <f>$E146^EXP(Parameter!$D$115+Parameter!$D$122*(($B146*21/30.2)^(-1))+Parameter!$D$129*(($B146*21/30.2)^(-0.5)))</f>
        <v>1.3787576875609065E-2</v>
      </c>
      <c r="AL146" s="12">
        <f>$D146^EXP(Parameter!$D$138+Parameter!$D$145*(($B146*21/30.2)^(-0.5))+Parameter!$D$152*((LN($B146*21/30.2))))</f>
        <v>6.2012042241538265E-21</v>
      </c>
      <c r="AM146" s="12">
        <f>$E146^EXP(Parameter!$D$116+Parameter!$D$123*(($B146*21/30.2)^(-1))+Parameter!$D$130*(($B146*21/30.2)^(-0.5)))</f>
        <v>8.8943332460797585E-5</v>
      </c>
      <c r="AN146" s="12">
        <f>$D146^EXP(Parameter!$D$135+Parameter!$D$142*(($B146*21/30.2)^(-0.5))+Parameter!$D$149*((LN($B146*21/30.2))))</f>
        <v>4.4112845064922827E-4</v>
      </c>
      <c r="AO146" s="12">
        <f>$E146^EXP(Parameter!$D$113+Parameter!$D$120*(($B146*21/30.2)^(-1))+Parameter!$D$127*(($B146*21/30.2)^(-0.5)))</f>
        <v>4.2017487942655641E-9</v>
      </c>
      <c r="AP146" s="87">
        <f>$D146^EXP(Parameter!$D$304+Parameter!$D$310*((LN($B146*21/30.2))))</f>
        <v>4.5913034250315468E-2</v>
      </c>
      <c r="AQ146" s="88">
        <f>$E146^EXP(Parameter!$D$290+Parameter!$D$296*((LN($B146*21/30.2))))</f>
        <v>1.9046880514201649E-2</v>
      </c>
      <c r="AR146" s="12">
        <f>$D146^EXP(Parameter!$D$305+Parameter!$D$311*((LN($B146*21/30.2))))</f>
        <v>5.3844388764397982E-2</v>
      </c>
      <c r="AS146" s="88">
        <f>$E146^EXP(Parameter!$D$291+Parameter!$D$297*((LN($B146*21/30.2))))</f>
        <v>1.885022727982608E-2</v>
      </c>
      <c r="AT146" s="12">
        <f>$D146^EXP(Parameter!$D$305+Parameter!$D$307-Parameter!$D$306+(Parameter!$D$311+Parameter!$D$313-Parameter!$D$312)*((LN($B146*21/30.2))))</f>
        <v>5.0590327654420654E-2</v>
      </c>
      <c r="AU146" s="88">
        <f>$E146^EXP(Parameter!$D$291+Parameter!$D$293-Parameter!$D$292+(Parameter!$D$297+Parameter!$D$299-Parameter!$D$298)*((LN($B146*21/30.2))))</f>
        <v>3.355251219935558E-2</v>
      </c>
      <c r="AV146" s="12">
        <f>$D146^EXP(Parameter!$D$308+Parameter!$D$314*((LN($B146*21/30.2))))</f>
        <v>7.4803323694824439E-2</v>
      </c>
      <c r="AW146" s="88">
        <f>$E146^EXP(Parameter!$D$294+Parameter!$D$300*((LN($B146*21/30.2))))</f>
        <v>2.7631111833030988E-2</v>
      </c>
      <c r="AX146" s="12">
        <f>$D146^EXP(Parameter!$D$305+Parameter!$D$309-Parameter!$D$306+(Parameter!$D$311+Parameter!$D$315-Parameter!$D$312)*((LN($B146*21/30.2))))</f>
        <v>3.1004399354858745E-2</v>
      </c>
      <c r="AY146" s="88">
        <f>$E146^EXP(Parameter!$D$291+Parameter!$D$295-Parameter!$D$292+(Parameter!$D$297+Parameter!$D$301-Parameter!$D$298)*((LN($B146*21/30.2))))</f>
        <v>2.0619219636696076E-3</v>
      </c>
      <c r="AZ146" s="12">
        <f>$D146^EXP(Parameter!D$305-Parameter!D$306+(Parameter!D$311-Parameter!D$312)*((LN($B146*21/30.2))))</f>
        <v>2.1463355044394953E-2</v>
      </c>
      <c r="BA146" s="88">
        <f>$E146^EXP(Parameter!$D$291-Parameter!$D$292+(Parameter!$D$297-Parameter!$D$298)*((LN($B146*21/30.2))))</f>
        <v>7.1420593165119349E-5</v>
      </c>
      <c r="BB146" s="89">
        <f>$D146^EXP(Parameter!$D$231+Parameter!$D$238)</f>
        <v>8.4657616735653238E-2</v>
      </c>
      <c r="BC146" s="90">
        <f>$E146^EXP(Parameter!$D$216+Parameter!$D$223)</f>
        <v>8.9942862851883944E-3</v>
      </c>
      <c r="BD146" s="91">
        <f>$D146^EXP(Parameter!$D$232+Parameter!$D$239)</f>
        <v>6.7274811437574314E-2</v>
      </c>
      <c r="BE146" s="90">
        <f>$E146^EXP(Parameter!$D$217+Parameter!$D$224)</f>
        <v>1.2205609816799922E-2</v>
      </c>
      <c r="BF146" s="91">
        <f>$D146^EXP(Parameter!$D$234+Parameter!$D$241)</f>
        <v>7.8525119699686161E-2</v>
      </c>
      <c r="BG146" s="91">
        <f>$E146^EXP(Parameter!$D$219+Parameter!$D$226)</f>
        <v>4.3731156588886287E-2</v>
      </c>
      <c r="BH146" s="91">
        <f>$D146^EXP(Parameter!$D$235+Parameter!$D$242)</f>
        <v>0.14115521961513727</v>
      </c>
      <c r="BI146" s="91">
        <f>$E146^EXP(Parameter!$D$220+Parameter!$D$227)</f>
        <v>2.9968401898576365E-2</v>
      </c>
      <c r="BJ146" s="91">
        <f>$D146^EXP(Parameter!$D$236+Parameter!$D$243)</f>
        <v>6.3705002742023065E-2</v>
      </c>
      <c r="BK146" s="91">
        <f>$E146^EXP(Parameter!$D$221+Parameter!$D$228)</f>
        <v>4.1976468040927327E-2</v>
      </c>
      <c r="BL146" s="91">
        <f>$D146^EXP(Parameter!$D$233+Parameter!$D$240)</f>
        <v>3.5330642745707817E-2</v>
      </c>
      <c r="BM146" s="91">
        <f>$E146^EXP(Parameter!$D$218+Parameter!$D$225)</f>
        <v>4.5523918172507968E-3</v>
      </c>
      <c r="BN146" s="90">
        <f>$D146^EXP(Parameter!$D$268+Parameter!$D$275)</f>
        <v>0.10852165385623413</v>
      </c>
      <c r="BO146" s="91">
        <f>$E146^EXP(Parameter!$D$246+Parameter!$D$253)</f>
        <v>3.6737254061633118E-3</v>
      </c>
      <c r="BP146" s="91">
        <f>$D146^EXP(Parameter!$D$269+Parameter!$D$276)</f>
        <v>7.673947042697124E-2</v>
      </c>
      <c r="BQ146" s="91">
        <f>$E146^EXP(Parameter!$D$247+Parameter!$D$254)</f>
        <v>7.9446039038992416E-3</v>
      </c>
      <c r="BR146" s="91">
        <f>$D146^EXP(Parameter!$D$271+Parameter!$D$278)</f>
        <v>0.15414338755089746</v>
      </c>
      <c r="BS146" s="91">
        <f>$E146^EXP(Parameter!$D$249+Parameter!$D$256)</f>
        <v>5.2165390675626422E-2</v>
      </c>
      <c r="BT146" s="91">
        <f>$D146^EXP(Parameter!$D$272+Parameter!$D$279)</f>
        <v>0.24370267052640068</v>
      </c>
      <c r="BU146" s="91">
        <f>$E146^EXP(Parameter!$D$250+Parameter!$D$257)</f>
        <v>1.9314108579592811E-2</v>
      </c>
      <c r="BV146" s="91">
        <f>$D146^EXP(Parameter!$D$273+Parameter!$D$280)</f>
        <v>0.20129395690397434</v>
      </c>
      <c r="BW146" s="91">
        <f>$E146^EXP(Parameter!$D$251+Parameter!$D$258)</f>
        <v>5.5467243624353506E-2</v>
      </c>
      <c r="BX146" s="91">
        <f>$D146^EXP(Parameter!$D$270+Parameter!$D$277)</f>
        <v>6.8369801296752464E-2</v>
      </c>
      <c r="BY146" s="91">
        <f>$E146^EXP(Parameter!$D$248+Parameter!$D$255)</f>
        <v>9.4259488412588091E-3</v>
      </c>
      <c r="BZ146" s="90">
        <f>$D146^EXP(Parameter!$D$208)</f>
        <v>7.9729438456716276E-2</v>
      </c>
      <c r="CA146" s="90">
        <f>$E146^EXP(Parameter!$D$200)</f>
        <v>6.7548940409363854E-3</v>
      </c>
      <c r="CB146" s="90">
        <f>$D146^EXP(Parameter!$D$209)</f>
        <v>6.8003570305799732E-2</v>
      </c>
      <c r="CC146" s="90">
        <f>$E146^EXP(Parameter!$D$201)</f>
        <v>1.048054566833817E-2</v>
      </c>
      <c r="CD146" s="90">
        <f>$D146^EXP(Parameter!$D$211)</f>
        <v>7.3051917538113242E-2</v>
      </c>
      <c r="CE146" s="90">
        <f>$E146^EXP(Parameter!$D$203)</f>
        <v>3.5322919623611851E-2</v>
      </c>
      <c r="CF146" s="90">
        <f>$D146^EXP(Parameter!$D$212)</f>
        <v>0.14087898490910214</v>
      </c>
      <c r="CG146" s="90">
        <f>$E146^EXP(Parameter!$D$204)</f>
        <v>2.6448605859782554E-2</v>
      </c>
      <c r="CH146" s="91">
        <f>$D146^EXP(Parameter!$D$213)</f>
        <v>6.1450625531391467E-2</v>
      </c>
      <c r="CI146" s="90">
        <f>$E146^EXP(Parameter!$D$205)</f>
        <v>4.2243231156872937E-2</v>
      </c>
      <c r="CJ146" s="91">
        <f>$D146^EXP(Parameter!$D$210)</f>
        <v>3.7996484743750544E-2</v>
      </c>
      <c r="CK146" s="90">
        <f>$E146^EXP(Parameter!$D$202)</f>
        <v>5.682726461421166E-3</v>
      </c>
      <c r="CL146" s="12">
        <f>$D146^EXP(Parameter!$D$170+Parameter!$D$177*(LN($B146/30.2*21)))</f>
        <v>4.8325820067714804E-2</v>
      </c>
      <c r="CM146" s="12">
        <f>$D146^EXP(Parameter!$D$155+Parameter!$D$162*(LN($B146/30.2*21)))</f>
        <v>0.34237933078764921</v>
      </c>
      <c r="CN146" s="12">
        <f>$D146^EXP(Parameter!$D$171+Parameter!$D$178*(LN($B146/30.2*21)))</f>
        <v>5.0756590976479089E-2</v>
      </c>
      <c r="CO146" s="12">
        <f>$D146^EXP(Parameter!$D$156+Parameter!$D$163*(LN($B146/30.2*21)))</f>
        <v>0.2943918774037137</v>
      </c>
      <c r="CP146" s="12">
        <f>$D146^EXP(Parameter!$D$173+Parameter!$D$180*(LN($B146/30.2*21)))</f>
        <v>4.5560762225672381E-2</v>
      </c>
      <c r="CQ146" s="12">
        <f>$D146^EXP(Parameter!$D$158+Parameter!$D$165*(LN($B146/30.2*21)))</f>
        <v>0.31150353355036919</v>
      </c>
      <c r="CR146" s="12">
        <f>$D146^EXP(Parameter!$D$174+Parameter!$D$181*(LN($B146/30.2*21)))</f>
        <v>4.9304462787906449E-2</v>
      </c>
      <c r="CS146" s="12">
        <f>$D146^EXP(Parameter!$D$159+Parameter!$D$166*(LN($B146/30.2*21)))</f>
        <v>0.35144206965585284</v>
      </c>
      <c r="CT146" s="12">
        <f>$D146^EXP(Parameter!$D$175+Parameter!$D$182*(LN($B146/30.2*21)))</f>
        <v>1.3006307230280255E-2</v>
      </c>
      <c r="CU146" s="12">
        <f>$D146^EXP(Parameter!$D$160+Parameter!$D$167*(LN($B146/30.2*21)))</f>
        <v>0.1215935814695175</v>
      </c>
      <c r="CV146" s="12">
        <f>$D146^EXP(Parameter!$D$172+Parameter!$D$179*(LN($B146/30.2*21)))</f>
        <v>1.4821497900797989E-2</v>
      </c>
      <c r="CW146" s="41">
        <f>$D146^EXP(Parameter!$D$157+Parameter!$D$164*(LN($B146/30.2*21)))</f>
        <v>5.5090803463427318E-3</v>
      </c>
      <c r="CX146" s="12">
        <f t="shared" si="16"/>
        <v>4.6520717706507616E-7</v>
      </c>
      <c r="CY146" s="85">
        <v>1.7186147541274399E-2</v>
      </c>
      <c r="CZ146" s="12">
        <f t="shared" si="10"/>
        <v>4.2919008619135626E-3</v>
      </c>
      <c r="DA146" s="85">
        <v>2.7175489982897101E-2</v>
      </c>
      <c r="DB146" s="12">
        <f t="shared" si="11"/>
        <v>6.1446862159668142E-4</v>
      </c>
      <c r="DC146" s="41">
        <v>1.72217270543622E-3</v>
      </c>
      <c r="DD146" s="12">
        <f t="shared" si="12"/>
        <v>6.9623115434133823E-12</v>
      </c>
      <c r="DE146" s="85">
        <v>6.63069595016376E-3</v>
      </c>
      <c r="DF146" s="12">
        <f t="shared" si="13"/>
        <v>2.1785661718571455E-14</v>
      </c>
      <c r="DG146" s="41">
        <v>6.0019240740615595E-4</v>
      </c>
      <c r="DH146" s="12">
        <f t="shared" si="14"/>
        <v>2.0526923528119912E-4</v>
      </c>
      <c r="DI146" s="41">
        <v>6.00192407406136E-4</v>
      </c>
      <c r="DJ146" s="46">
        <v>141</v>
      </c>
      <c r="DK146" s="44">
        <v>3.2693031345632E-4</v>
      </c>
      <c r="DL146" s="44">
        <v>9.0574863115522298E-4</v>
      </c>
      <c r="DM146" s="44">
        <v>1.89937319861966E-3</v>
      </c>
      <c r="DN146" s="44">
        <v>1.4158177316847501E-3</v>
      </c>
      <c r="DO146" s="44">
        <v>5.2295495745158203E-3</v>
      </c>
      <c r="DP146" s="44">
        <v>4.1686793353559199E-3</v>
      </c>
      <c r="DQ146" s="44">
        <v>5.8243077339181796E-3</v>
      </c>
      <c r="DR146" s="45">
        <v>4.0340099587302398E-2</v>
      </c>
      <c r="DS146" s="45">
        <v>6.3597356878872094E-2</v>
      </c>
      <c r="DT146" s="45">
        <v>5.7414230972418899E-2</v>
      </c>
      <c r="DU146" s="45">
        <v>4.21802288077818E-2</v>
      </c>
      <c r="DV146" s="45">
        <v>6.0902772077583503E-2</v>
      </c>
      <c r="DW146" s="45">
        <v>9.6487079375076404E-2</v>
      </c>
      <c r="DX146" s="45">
        <v>4.9465964739008203E-2</v>
      </c>
    </row>
    <row r="147" spans="1:128">
      <c r="A147" s="43">
        <f t="shared" si="15"/>
        <v>9.5589041095890419</v>
      </c>
      <c r="B147" s="18">
        <v>143</v>
      </c>
      <c r="C147" s="12">
        <v>3124</v>
      </c>
      <c r="D147" s="12">
        <v>3.8257168411690502E-2</v>
      </c>
      <c r="E147" s="12">
        <v>5.8423545248593902E-4</v>
      </c>
      <c r="F147" s="92">
        <f>$D147^Parameter!$D$325</f>
        <v>7.8436101843803716E-2</v>
      </c>
      <c r="G147" s="92">
        <f>$E147^Parameter!$D$318</f>
        <v>4.698327574925807E-3</v>
      </c>
      <c r="H147" s="92">
        <f>$D147^Parameter!$D$326</f>
        <v>7.3480187902204369E-2</v>
      </c>
      <c r="I147" s="92">
        <f>$E147^Parameter!$D$319</f>
        <v>8.5234665402695604E-3</v>
      </c>
      <c r="J147" s="92">
        <f>$D147^Parameter!$D$328</f>
        <v>8.3181581070203472E-2</v>
      </c>
      <c r="K147" s="92">
        <f>$E147^Parameter!$D$321</f>
        <v>3.6948638751336693E-2</v>
      </c>
      <c r="L147" s="92">
        <f>$D147^Parameter!$D$329</f>
        <v>0.16081226938299933</v>
      </c>
      <c r="M147" s="92">
        <f>$E147^Parameter!$D$322</f>
        <v>2.6039226215279439E-2</v>
      </c>
      <c r="N147" s="92">
        <f>$D147^Parameter!$D$330</f>
        <v>7.1120923361099625E-2</v>
      </c>
      <c r="O147" s="92">
        <f>$E147^Parameter!$D$323</f>
        <v>5.0890317791340428E-2</v>
      </c>
      <c r="P147" s="92">
        <f>$D147^Parameter!$D$327</f>
        <v>4.4744803714036857E-2</v>
      </c>
      <c r="Q147" s="92">
        <f>$E147^Parameter!$D$320</f>
        <v>4.9129660807107128E-3</v>
      </c>
      <c r="R147" s="12">
        <f>$D147^EXP(Parameter!$D$96+Parameter!$D$103*(($B147/30.2*21)^(1)))</f>
        <v>3.5795537919152164E-7</v>
      </c>
      <c r="S147" s="12">
        <f>$E147^EXP(Parameter!$D$81+Parameter!$D$88*($B147/30.2*21)^(-2))</f>
        <v>1.0305349810432574E-2</v>
      </c>
      <c r="T147" s="12">
        <f>$D147^EXP(Parameter!$D$97+Parameter!$D$104*(($B147*21/30.2)^(1)))</f>
        <v>4.0749702957261786E-3</v>
      </c>
      <c r="U147" s="12">
        <f>$E147^EXP(Parameter!$D$82+Parameter!$D$89*($B147/30.2*21)^(-2))</f>
        <v>1.53437737692691E-2</v>
      </c>
      <c r="V147" s="12">
        <f>$D147^EXP(Parameter!$D$99+Parameter!$D$106*(($B147*21/30.2)^(1)))</f>
        <v>5.6093460026453298E-4</v>
      </c>
      <c r="W147" s="12">
        <f>$E147^EXP(Parameter!$D$84+Parameter!$D$91*($B147/30.2*21)^(-2))</f>
        <v>5.5352982871114328E-2</v>
      </c>
      <c r="X147" s="12">
        <f>$D147^EXP(Parameter!$D$100+Parameter!$D$107*(($B147*21/30.2)^(1)))</f>
        <v>3.6556133816212395E-12</v>
      </c>
      <c r="Y147" s="12">
        <f>$E147^EXP(Parameter!$D$85+Parameter!$D$92*($B147/30.2*21)^(-2))</f>
        <v>3.8401706212899185E-2</v>
      </c>
      <c r="Z147" s="12">
        <f>$D147^EXP(Parameter!$D$101+Parameter!$D$108*(($B147*21/30.2)^(1)))</f>
        <v>1.0352191767149613E-14</v>
      </c>
      <c r="AA147" s="12">
        <f>$E147^EXP(Parameter!$D$86+Parameter!$D$93*($B147/30.2*21)^(-2))</f>
        <v>5.1462107647466018E-2</v>
      </c>
      <c r="AB147" s="12">
        <f>$D147^EXP(Parameter!$D$98+Parameter!$D$105*(($B147*21/30.2)^(1)))</f>
        <v>1.8597803319573135E-4</v>
      </c>
      <c r="AC147" s="12">
        <f>$E147^EXP(Parameter!$D$83+Parameter!$D$90*($B147/30.2*21)^(-2))</f>
        <v>5.4346610478545731E-3</v>
      </c>
      <c r="AD147" s="87">
        <f>$D147^EXP(Parameter!$D$133+Parameter!$D$140*(($B147*21/30.2)^(-0.5))+Parameter!$D$147*((LN($B147*21/30.2))))</f>
        <v>2.0597975216730545E-6</v>
      </c>
      <c r="AE147" s="12">
        <f>$E147^EXP(Parameter!$D$111+Parameter!$D$118*(($B147*21/30.2)^(-1))+Parameter!$D$125*(($B147*21/30.2)^(-0.5)))</f>
        <v>7.9882331354539524E-2</v>
      </c>
      <c r="AF147" s="12">
        <f>$D147^EXP(Parameter!$D$134+Parameter!$D$141*(($B147*21/30.2)^(-0.5))+Parameter!$D$148*((LN($B147*21/30.2))))</f>
        <v>3.3043110267908546E-3</v>
      </c>
      <c r="AG147" s="12">
        <f>$E147^EXP(Parameter!$D$112+Parameter!$D$119*(($B147*21/30.2)^(-1))+Parameter!$D$126*(($B147*21/30.2)^(-0.5)))</f>
        <v>1.7328333775484574E-2</v>
      </c>
      <c r="AH147" s="12">
        <f>$D147^EXP(Parameter!$D$136+Parameter!$D$143*(($B147*21/30.2)^(-0.5))+Parameter!$D$150*((LN($B147*21/30.2))))</f>
        <v>1.6059553609140274E-5</v>
      </c>
      <c r="AI147" s="12">
        <f>$E147^EXP(Parameter!$D$114+Parameter!$D$121*(($B147*21/30.2)^(-1))+Parameter!$D$128*(($B147*21/30.2)^(-0.5)))</f>
        <v>5.9595704553662377E-4</v>
      </c>
      <c r="AJ147" s="12">
        <f>$D147^EXP(Parameter!$D$137+Parameter!$D$144*(($B147*21/30.2)^(-0.5))+Parameter!$D$151*((LN($B147*21/30.2))))</f>
        <v>1.0041282078595436E-6</v>
      </c>
      <c r="AK147" s="12">
        <f>$E147^EXP(Parameter!$D$115+Parameter!$D$122*(($B147*21/30.2)^(-1))+Parameter!$D$129*(($B147*21/30.2)^(-0.5)))</f>
        <v>1.3552108047280353E-2</v>
      </c>
      <c r="AL147" s="12">
        <f>$D147^EXP(Parameter!$D$138+Parameter!$D$145*(($B147*21/30.2)^(-0.5))+Parameter!$D$152*((LN($B147*21/30.2))))</f>
        <v>2.9237846346867108E-21</v>
      </c>
      <c r="AM147" s="12">
        <f>$E147^EXP(Parameter!$D$116+Parameter!$D$123*(($B147*21/30.2)^(-1))+Parameter!$D$130*(($B147*21/30.2)^(-0.5)))</f>
        <v>8.4590863712118267E-5</v>
      </c>
      <c r="AN147" s="12">
        <f>$D147^EXP(Parameter!$D$135+Parameter!$D$142*(($B147*21/30.2)^(-0.5))+Parameter!$D$149*((LN($B147*21/30.2))))</f>
        <v>4.1696614808233118E-4</v>
      </c>
      <c r="AO147" s="12">
        <f>$E147^EXP(Parameter!$D$113+Parameter!$D$120*(($B147*21/30.2)^(-1))+Parameter!$D$127*(($B147*21/30.2)^(-0.5)))</f>
        <v>3.7601703090097405E-9</v>
      </c>
      <c r="AP147" s="87">
        <f>$D147^EXP(Parameter!$D$304+Parameter!$D$310*((LN($B147*21/30.2))))</f>
        <v>4.5237511827401239E-2</v>
      </c>
      <c r="AQ147" s="88">
        <f>$E147^EXP(Parameter!$D$290+Parameter!$D$296*((LN($B147*21/30.2))))</f>
        <v>1.8849055491196434E-2</v>
      </c>
      <c r="AR147" s="12">
        <f>$D147^EXP(Parameter!$D$305+Parameter!$D$311*((LN($B147*21/30.2))))</f>
        <v>5.3178838846689017E-2</v>
      </c>
      <c r="AS147" s="88">
        <f>$E147^EXP(Parameter!$D$291+Parameter!$D$297*((LN($B147*21/30.2))))</f>
        <v>1.8607244946064107E-2</v>
      </c>
      <c r="AT147" s="12">
        <f>$D147^EXP(Parameter!$D$305+Parameter!$D$307-Parameter!$D$306+(Parameter!$D$311+Parameter!$D$313-Parameter!$D$312)*((LN($B147*21/30.2))))</f>
        <v>4.9912344046410165E-2</v>
      </c>
      <c r="AU147" s="88">
        <f>$E147^EXP(Parameter!$D$291+Parameter!$D$293-Parameter!$D$292+(Parameter!$D$297+Parameter!$D$299-Parameter!$D$298)*((LN($B147*21/30.2))))</f>
        <v>3.3114788741045911E-2</v>
      </c>
      <c r="AV147" s="12">
        <f>$D147^EXP(Parameter!$D$308+Parameter!$D$314*((LN($B147*21/30.2))))</f>
        <v>7.3794920682962228E-2</v>
      </c>
      <c r="AW147" s="88">
        <f>$E147^EXP(Parameter!$D$294+Parameter!$D$300*((LN($B147*21/30.2))))</f>
        <v>2.727823366499544E-2</v>
      </c>
      <c r="AX147" s="12">
        <f>$D147^EXP(Parameter!$D$305+Parameter!$D$309-Parameter!$D$306+(Parameter!$D$311+Parameter!$D$315-Parameter!$D$312)*((LN($B147*21/30.2))))</f>
        <v>3.0475205726548563E-2</v>
      </c>
      <c r="AY147" s="88">
        <f>$E147^EXP(Parameter!$D$291+Parameter!$D$295-Parameter!$D$292+(Parameter!$D$297+Parameter!$D$301-Parameter!$D$298)*((LN($B147*21/30.2))))</f>
        <v>1.9858747093980953E-3</v>
      </c>
      <c r="AZ147" s="12">
        <f>$D147^EXP(Parameter!D$305-Parameter!D$306+(Parameter!D$311-Parameter!D$312)*((LN($B147*21/30.2))))</f>
        <v>2.1080422083943031E-2</v>
      </c>
      <c r="BA147" s="88">
        <f>$E147^EXP(Parameter!$D$291-Parameter!$D$292+(Parameter!$D$297-Parameter!$D$298)*((LN($B147*21/30.2))))</f>
        <v>6.7707969434200539E-5</v>
      </c>
      <c r="BB147" s="89">
        <f>$D147^EXP(Parameter!$D$231+Parameter!$D$238)</f>
        <v>8.3843262572018962E-2</v>
      </c>
      <c r="BC147" s="90">
        <f>$E147^EXP(Parameter!$D$216+Parameter!$D$223)</f>
        <v>8.8412935518382193E-3</v>
      </c>
      <c r="BD147" s="91">
        <f>$D147^EXP(Parameter!$D$232+Parameter!$D$239)</f>
        <v>6.6567750344495052E-2</v>
      </c>
      <c r="BE147" s="90">
        <f>$E147^EXP(Parameter!$D$217+Parameter!$D$224)</f>
        <v>1.201133942858151E-2</v>
      </c>
      <c r="BF147" s="91">
        <f>$D147^EXP(Parameter!$D$234+Parameter!$D$241)</f>
        <v>7.7746866514043222E-2</v>
      </c>
      <c r="BG147" s="91">
        <f>$E147^EXP(Parameter!$D$219+Parameter!$D$226)</f>
        <v>4.3235573792849077E-2</v>
      </c>
      <c r="BH147" s="91">
        <f>$D147^EXP(Parameter!$D$235+Parameter!$D$242)</f>
        <v>0.14007746008917021</v>
      </c>
      <c r="BI147" s="91">
        <f>$E147^EXP(Parameter!$D$220+Parameter!$D$227)</f>
        <v>2.9588037229738857E-2</v>
      </c>
      <c r="BJ147" s="91">
        <f>$D147^EXP(Parameter!$D$236+Parameter!$D$243)</f>
        <v>6.3022007601150898E-2</v>
      </c>
      <c r="BK147" s="91">
        <f>$E147^EXP(Parameter!$D$221+Parameter!$D$228)</f>
        <v>4.14945816532762E-2</v>
      </c>
      <c r="BL147" s="91">
        <f>$D147^EXP(Parameter!$D$233+Parameter!$D$240)</f>
        <v>3.4871287569391229E-2</v>
      </c>
      <c r="BM147" s="91">
        <f>$E147^EXP(Parameter!$D$218+Parameter!$D$225)</f>
        <v>4.4638727818824657E-3</v>
      </c>
      <c r="BN147" s="90">
        <f>$D147^EXP(Parameter!$D$268+Parameter!$D$275)</f>
        <v>0.10758227831151311</v>
      </c>
      <c r="BO147" s="91">
        <f>$E147^EXP(Parameter!$D$246+Parameter!$D$253)</f>
        <v>3.5994795528203529E-3</v>
      </c>
      <c r="BP147" s="91">
        <f>$D147^EXP(Parameter!$D$269+Parameter!$D$276)</f>
        <v>7.5972073197036208E-2</v>
      </c>
      <c r="BQ147" s="91">
        <f>$E147^EXP(Parameter!$D$247+Parameter!$D$254)</f>
        <v>7.8059378505020236E-3</v>
      </c>
      <c r="BR147" s="91">
        <f>$D147^EXP(Parameter!$D$271+Parameter!$D$278)</f>
        <v>0.15301917866653725</v>
      </c>
      <c r="BS147" s="91">
        <f>$E147^EXP(Parameter!$D$249+Parameter!$D$256)</f>
        <v>5.1607360294857324E-2</v>
      </c>
      <c r="BT147" s="91">
        <f>$D147^EXP(Parameter!$D$272+Parameter!$D$279)</f>
        <v>0.24235948927092915</v>
      </c>
      <c r="BU147" s="91">
        <f>$E147^EXP(Parameter!$D$250+Parameter!$D$257)</f>
        <v>1.9038488155090089E-2</v>
      </c>
      <c r="BV147" s="91">
        <f>$D147^EXP(Parameter!$D$273+Parameter!$D$280)</f>
        <v>0.2000347470539599</v>
      </c>
      <c r="BW147" s="91">
        <f>$E147^EXP(Parameter!$D$251+Parameter!$D$258)</f>
        <v>5.4886157873091646E-2</v>
      </c>
      <c r="BX147" s="91">
        <f>$D147^EXP(Parameter!$D$270+Parameter!$D$277)</f>
        <v>6.7655507789569844E-2</v>
      </c>
      <c r="BY147" s="91">
        <f>$E147^EXP(Parameter!$D$248+Parameter!$D$255)</f>
        <v>9.2671953833462582E-3</v>
      </c>
      <c r="BZ147" s="90">
        <f>$D147^EXP(Parameter!$D$208)</f>
        <v>7.8943952987698879E-2</v>
      </c>
      <c r="CA147" s="90">
        <f>$E147^EXP(Parameter!$D$200)</f>
        <v>6.6330735727419864E-3</v>
      </c>
      <c r="CB147" s="90">
        <f>$D147^EXP(Parameter!$D$209)</f>
        <v>6.7291688111359202E-2</v>
      </c>
      <c r="CC147" s="90">
        <f>$E147^EXP(Parameter!$D$201)</f>
        <v>1.0308010803922272E-2</v>
      </c>
      <c r="CD147" s="90">
        <f>$D147^EXP(Parameter!$D$211)</f>
        <v>7.2307454992006456E-2</v>
      </c>
      <c r="CE147" s="90">
        <f>$E147^EXP(Parameter!$D$203)</f>
        <v>3.4895478043666349E-2</v>
      </c>
      <c r="CF147" s="90">
        <f>$D147^EXP(Parameter!$D$212)</f>
        <v>0.13980226244697241</v>
      </c>
      <c r="CG147" s="90">
        <f>$E147^EXP(Parameter!$D$204)</f>
        <v>2.6101036813589242E-2</v>
      </c>
      <c r="CH147" s="91">
        <f>$D147^EXP(Parameter!$D$213)</f>
        <v>6.078322639580986E-2</v>
      </c>
      <c r="CI147" s="90">
        <f>$E147^EXP(Parameter!$D$205)</f>
        <v>4.1759245707133012E-2</v>
      </c>
      <c r="CJ147" s="91">
        <f>$D147^EXP(Parameter!$D$210)</f>
        <v>3.7513150327761063E-2</v>
      </c>
      <c r="CK147" s="90">
        <f>$E147^EXP(Parameter!$D$202)</f>
        <v>5.576730764287708E-3</v>
      </c>
      <c r="CL147" s="12">
        <f>$D147^EXP(Parameter!$D$170+Parameter!$D$177*(LN($B147/30.2*21)))</f>
        <v>4.7677579769394358E-2</v>
      </c>
      <c r="CM147" s="12">
        <f>$D147^EXP(Parameter!$D$155+Parameter!$D$162*(LN($B147/30.2*21)))</f>
        <v>0.34159971812832257</v>
      </c>
      <c r="CN147" s="12">
        <f>$D147^EXP(Parameter!$D$171+Parameter!$D$178*(LN($B147/30.2*21)))</f>
        <v>5.0124593669164122E-2</v>
      </c>
      <c r="CO147" s="12">
        <f>$D147^EXP(Parameter!$D$156+Parameter!$D$163*(LN($B147/30.2*21)))</f>
        <v>0.29335957753374703</v>
      </c>
      <c r="CP147" s="12">
        <f>$D147^EXP(Parameter!$D$173+Parameter!$D$180*(LN($B147/30.2*21)))</f>
        <v>4.4945636606046911E-2</v>
      </c>
      <c r="CQ147" s="12">
        <f>$D147^EXP(Parameter!$D$158+Parameter!$D$165*(LN($B147/30.2*21)))</f>
        <v>0.31022207772935845</v>
      </c>
      <c r="CR147" s="12">
        <f>$D147^EXP(Parameter!$D$174+Parameter!$D$181*(LN($B147/30.2*21)))</f>
        <v>4.8531942601391494E-2</v>
      </c>
      <c r="CS147" s="12">
        <f>$D147^EXP(Parameter!$D$159+Parameter!$D$166*(LN($B147/30.2*21)))</f>
        <v>0.35035959730650335</v>
      </c>
      <c r="CT147" s="12">
        <f>$D147^EXP(Parameter!$D$175+Parameter!$D$182*(LN($B147/30.2*21)))</f>
        <v>1.2710977924216292E-2</v>
      </c>
      <c r="CU147" s="12">
        <f>$D147^EXP(Parameter!$D$160+Parameter!$D$167*(LN($B147/30.2*21)))</f>
        <v>0.12026737094317112</v>
      </c>
      <c r="CV147" s="12">
        <f>$D147^EXP(Parameter!$D$172+Parameter!$D$179*(LN($B147/30.2*21)))</f>
        <v>1.4532470565822327E-2</v>
      </c>
      <c r="CW147" s="41">
        <f>$D147^EXP(Parameter!$D$157+Parameter!$D$164*(LN($B147/30.2*21)))</f>
        <v>5.3415109795318817E-3</v>
      </c>
      <c r="CX147" s="12">
        <f t="shared" si="16"/>
        <v>3.5795537919152164E-7</v>
      </c>
      <c r="CY147" s="85">
        <v>1.70696558614459E-2</v>
      </c>
      <c r="CZ147" s="12">
        <f t="shared" si="10"/>
        <v>4.0749702957261786E-3</v>
      </c>
      <c r="DA147" s="85">
        <v>2.69767954897513E-2</v>
      </c>
      <c r="DB147" s="12">
        <f t="shared" si="11"/>
        <v>5.6093460026453298E-4</v>
      </c>
      <c r="DC147" s="41">
        <v>1.6423978323455101E-3</v>
      </c>
      <c r="DD147" s="12">
        <f t="shared" si="12"/>
        <v>3.6556133816212395E-12</v>
      </c>
      <c r="DE147" s="85">
        <v>6.4597965085748804E-3</v>
      </c>
      <c r="DF147" s="12">
        <f t="shared" si="13"/>
        <v>1.0352191767149613E-14</v>
      </c>
      <c r="DG147" s="41">
        <v>5.8420035717919995E-4</v>
      </c>
      <c r="DH147" s="12">
        <f t="shared" si="14"/>
        <v>1.8597803319573135E-4</v>
      </c>
      <c r="DI147" s="41">
        <v>5.8420035717919301E-4</v>
      </c>
      <c r="DJ147" s="46">
        <v>142</v>
      </c>
      <c r="DK147" s="44">
        <v>3.1675212691162401E-4</v>
      </c>
      <c r="DL147" s="44">
        <v>8.7982371800821003E-4</v>
      </c>
      <c r="DM147" s="44">
        <v>1.8486542732144601E-3</v>
      </c>
      <c r="DN147" s="44">
        <v>1.3769177180061899E-3</v>
      </c>
      <c r="DO147" s="44">
        <v>5.1044713151661104E-3</v>
      </c>
      <c r="DP147" s="44">
        <v>4.0662997447802303E-3</v>
      </c>
      <c r="DQ147" s="44">
        <v>5.6868032130136196E-3</v>
      </c>
      <c r="DR147" s="45">
        <v>3.9841195853179599E-2</v>
      </c>
      <c r="DS147" s="45">
        <v>6.2878753146962202E-2</v>
      </c>
      <c r="DT147" s="45">
        <v>5.6751288624372197E-2</v>
      </c>
      <c r="DU147" s="45">
        <v>4.1662831472589798E-2</v>
      </c>
      <c r="DV147" s="45">
        <v>6.0208203837440001E-2</v>
      </c>
      <c r="DW147" s="45">
        <v>9.5499074714816307E-2</v>
      </c>
      <c r="DX147" s="45">
        <v>4.8877361788542198E-2</v>
      </c>
    </row>
    <row r="148" spans="1:128">
      <c r="A148" s="43">
        <f t="shared" si="15"/>
        <v>9.6191780821917803</v>
      </c>
      <c r="B148" s="18">
        <v>144</v>
      </c>
      <c r="C148" s="12">
        <v>3146</v>
      </c>
      <c r="D148" s="12">
        <v>3.7775652388126003E-2</v>
      </c>
      <c r="E148" s="12">
        <v>5.6874020530570503E-4</v>
      </c>
      <c r="F148" s="92">
        <f>$D148^Parameter!$D$325</f>
        <v>7.7664998685152017E-2</v>
      </c>
      <c r="G148" s="92">
        <f>$E148^Parameter!$D$318</f>
        <v>4.6082712021493629E-3</v>
      </c>
      <c r="H148" s="92">
        <f>$D148^Parameter!$D$326</f>
        <v>7.2739377271102176E-2</v>
      </c>
      <c r="I148" s="92">
        <f>$E148^Parameter!$D$319</f>
        <v>8.3780879570038175E-3</v>
      </c>
      <c r="J148" s="92">
        <f>$D148^Parameter!$D$328</f>
        <v>8.2382605598113889E-2</v>
      </c>
      <c r="K148" s="92">
        <f>$E148^Parameter!$D$321</f>
        <v>3.6511264246357797E-2</v>
      </c>
      <c r="L148" s="92">
        <f>$D148^Parameter!$D$329</f>
        <v>0.15967565454040061</v>
      </c>
      <c r="M148" s="92">
        <f>$E148^Parameter!$D$322</f>
        <v>2.5698503032217154E-2</v>
      </c>
      <c r="N148" s="92">
        <f>$D148^Parameter!$D$330</f>
        <v>7.0394981385979841E-2</v>
      </c>
      <c r="O148" s="92">
        <f>$E148^Parameter!$D$323</f>
        <v>5.0346069636167418E-2</v>
      </c>
      <c r="P148" s="92">
        <f>$D148^Parameter!$D$327</f>
        <v>4.4208501950428011E-2</v>
      </c>
      <c r="Q148" s="92">
        <f>$E148^Parameter!$D$320</f>
        <v>4.8195728179354549E-3</v>
      </c>
      <c r="R148" s="12">
        <f>$D148^EXP(Parameter!$D$96+Parameter!$D$103*(($B148/30.2*21)^(1)))</f>
        <v>2.7427376798888385E-7</v>
      </c>
      <c r="S148" s="12">
        <f>$E148^EXP(Parameter!$D$81+Parameter!$D$88*($B148/30.2*21)^(-2))</f>
        <v>1.0136560507726726E-2</v>
      </c>
      <c r="T148" s="12">
        <f>$D148^EXP(Parameter!$D$97+Parameter!$D$104*(($B148*21/30.2)^(1)))</f>
        <v>3.8678112649387568E-3</v>
      </c>
      <c r="U148" s="12">
        <f>$E148^EXP(Parameter!$D$82+Parameter!$D$89*($B148/30.2*21)^(-2))</f>
        <v>1.5114141730240655E-2</v>
      </c>
      <c r="V148" s="12">
        <f>$D148^EXP(Parameter!$D$99+Parameter!$D$106*(($B148*21/30.2)^(1)))</f>
        <v>5.1161871553781751E-4</v>
      </c>
      <c r="W148" s="12">
        <f>$E148^EXP(Parameter!$D$84+Parameter!$D$91*($B148/30.2*21)^(-2))</f>
        <v>5.477780148414578E-2</v>
      </c>
      <c r="X148" s="12">
        <f>$D148^EXP(Parameter!$D$100+Parameter!$D$107*(($B148*21/30.2)^(1)))</f>
        <v>1.8903457792758237E-12</v>
      </c>
      <c r="Y148" s="12">
        <f>$E148^EXP(Parameter!$D$85+Parameter!$D$92*($B148/30.2*21)^(-2))</f>
        <v>3.795250301940873E-2</v>
      </c>
      <c r="Z148" s="12">
        <f>$D148^EXP(Parameter!$D$101+Parameter!$D$108*(($B148*21/30.2)^(1)))</f>
        <v>4.8386897579094616E-15</v>
      </c>
      <c r="AA148" s="12">
        <f>$E148^EXP(Parameter!$D$86+Parameter!$D$93*($B148/30.2*21)^(-2))</f>
        <v>5.0913694280581671E-2</v>
      </c>
      <c r="AB148" s="12">
        <f>$D148^EXP(Parameter!$D$98+Parameter!$D$105*(($B148*21/30.2)^(1)))</f>
        <v>1.6835537646622695E-4</v>
      </c>
      <c r="AC148" s="12">
        <f>$E148^EXP(Parameter!$D$83+Parameter!$D$90*($B148/30.2*21)^(-2))</f>
        <v>5.333278291311196E-3</v>
      </c>
      <c r="AD148" s="87">
        <f>$D148^EXP(Parameter!$D$133+Parameter!$D$140*(($B148*21/30.2)^(-0.5))+Parameter!$D$147*((LN($B148*21/30.2))))</f>
        <v>1.7778677790014144E-6</v>
      </c>
      <c r="AE148" s="12">
        <f>$E148^EXP(Parameter!$D$111+Parameter!$D$118*(($B148*21/30.2)^(-1))+Parameter!$D$125*(($B148*21/30.2)^(-0.5)))</f>
        <v>7.9382894824060066E-2</v>
      </c>
      <c r="AF148" s="12">
        <f>$D148^EXP(Parameter!$D$134+Parameter!$D$141*(($B148*21/30.2)^(-0.5))+Parameter!$D$148*((LN($B148*21/30.2))))</f>
        <v>3.175523298193695E-3</v>
      </c>
      <c r="AG148" s="12">
        <f>$E148^EXP(Parameter!$D$112+Parameter!$D$119*(($B148*21/30.2)^(-1))+Parameter!$D$126*(($B148*21/30.2)^(-0.5)))</f>
        <v>1.7083496529140728E-2</v>
      </c>
      <c r="AH148" s="12">
        <f>$D148^EXP(Parameter!$D$136+Parameter!$D$143*(($B148*21/30.2)^(-0.5))+Parameter!$D$150*((LN($B148*21/30.2))))</f>
        <v>1.4306296665330441E-5</v>
      </c>
      <c r="AI148" s="12">
        <f>$E148^EXP(Parameter!$D$114+Parameter!$D$121*(($B148*21/30.2)^(-1))+Parameter!$D$128*(($B148*21/30.2)^(-0.5)))</f>
        <v>5.7312420607993626E-4</v>
      </c>
      <c r="AJ148" s="12">
        <f>$D148^EXP(Parameter!$D$137+Parameter!$D$144*(($B148*21/30.2)^(-0.5))+Parameter!$D$151*((LN($B148*21/30.2))))</f>
        <v>8.4470629664142746E-7</v>
      </c>
      <c r="AK148" s="12">
        <f>$E148^EXP(Parameter!$D$115+Parameter!$D$122*(($B148*21/30.2)^(-1))+Parameter!$D$129*(($B148*21/30.2)^(-0.5)))</f>
        <v>1.3321733959761231E-2</v>
      </c>
      <c r="AL148" s="12">
        <f>$D148^EXP(Parameter!$D$138+Parameter!$D$145*(($B148*21/30.2)^(-0.5))+Parameter!$D$152*((LN($B148*21/30.2))))</f>
        <v>1.3688436957532756E-21</v>
      </c>
      <c r="AM148" s="12">
        <f>$E148^EXP(Parameter!$D$116+Parameter!$D$123*(($B148*21/30.2)^(-1))+Parameter!$D$130*(($B148*21/30.2)^(-0.5)))</f>
        <v>8.0466321242572391E-5</v>
      </c>
      <c r="AN148" s="12">
        <f>$D148^EXP(Parameter!$D$135+Parameter!$D$142*(($B148*21/30.2)^(-0.5))+Parameter!$D$149*((LN($B148*21/30.2))))</f>
        <v>3.9413296124474607E-4</v>
      </c>
      <c r="AO148" s="12">
        <f>$E148^EXP(Parameter!$D$113+Parameter!$D$120*(($B148*21/30.2)^(-1))+Parameter!$D$127*(($B148*21/30.2)^(-0.5)))</f>
        <v>3.3662503455907846E-9</v>
      </c>
      <c r="AP148" s="87">
        <f>$D148^EXP(Parameter!$D$304+Parameter!$D$310*((LN($B148*21/30.2))))</f>
        <v>4.4574232033037849E-2</v>
      </c>
      <c r="AQ148" s="88">
        <f>$E148^EXP(Parameter!$D$290+Parameter!$D$296*((LN($B148*21/30.2))))</f>
        <v>1.8654562555912409E-2</v>
      </c>
      <c r="AR148" s="12">
        <f>$D148^EXP(Parameter!$D$305+Parameter!$D$311*((LN($B148*21/30.2))))</f>
        <v>5.2524258941107287E-2</v>
      </c>
      <c r="AS148" s="88">
        <f>$E148^EXP(Parameter!$D$291+Parameter!$D$297*((LN($B148*21/30.2))))</f>
        <v>1.8368708271961728E-2</v>
      </c>
      <c r="AT148" s="12">
        <f>$D148^EXP(Parameter!$D$305+Parameter!$D$307-Parameter!$D$306+(Parameter!$D$311+Parameter!$D$313-Parameter!$D$312)*((LN($B148*21/30.2))))</f>
        <v>4.9246007172147464E-2</v>
      </c>
      <c r="AU148" s="88">
        <f>$E148^EXP(Parameter!$D$291+Parameter!$D$293-Parameter!$D$292+(Parameter!$D$297+Parameter!$D$299-Parameter!$D$298)*((LN($B148*21/30.2))))</f>
        <v>3.268476840495823E-2</v>
      </c>
      <c r="AV148" s="12">
        <f>$D148^EXP(Parameter!$D$308+Parameter!$D$314*((LN($B148*21/30.2))))</f>
        <v>7.2803041464167592E-2</v>
      </c>
      <c r="AW148" s="88">
        <f>$E148^EXP(Parameter!$D$294+Parameter!$D$300*((LN($B148*21/30.2))))</f>
        <v>2.6931608771460613E-2</v>
      </c>
      <c r="AX148" s="12">
        <f>$D148^EXP(Parameter!$D$305+Parameter!$D$309-Parameter!$D$306+(Parameter!$D$311+Parameter!$D$315-Parameter!$D$312)*((LN($B148*21/30.2))))</f>
        <v>2.9956749452677074E-2</v>
      </c>
      <c r="AY148" s="88">
        <f>$E148^EXP(Parameter!$D$291+Parameter!$D$295-Parameter!$D$292+(Parameter!$D$297+Parameter!$D$301-Parameter!$D$298)*((LN($B148*21/30.2))))</f>
        <v>1.9127699119882834E-3</v>
      </c>
      <c r="AZ148" s="12">
        <f>$D148^EXP(Parameter!D$305-Parameter!D$306+(Parameter!D$311-Parameter!D$312)*((LN($B148*21/30.2))))</f>
        <v>2.0705679225551325E-2</v>
      </c>
      <c r="BA148" s="88">
        <f>$E148^EXP(Parameter!$D$291-Parameter!$D$292+(Parameter!$D$297-Parameter!$D$298)*((LN($B148*21/30.2))))</f>
        <v>6.4196829373023919E-5</v>
      </c>
      <c r="BB148" s="89">
        <f>$D148^EXP(Parameter!$D$231+Parameter!$D$238)</f>
        <v>8.3040485132952604E-2</v>
      </c>
      <c r="BC148" s="90">
        <f>$E148^EXP(Parameter!$D$216+Parameter!$D$223)</f>
        <v>8.6916427895611277E-3</v>
      </c>
      <c r="BD148" s="91">
        <f>$D148^EXP(Parameter!$D$232+Parameter!$D$239)</f>
        <v>6.5871366085900634E-2</v>
      </c>
      <c r="BE148" s="90">
        <f>$E148^EXP(Parameter!$D$217+Parameter!$D$224)</f>
        <v>1.1821101810043862E-2</v>
      </c>
      <c r="BF148" s="91">
        <f>$D148^EXP(Parameter!$D$234+Parameter!$D$241)</f>
        <v>7.6979902128600605E-2</v>
      </c>
      <c r="BG148" s="91">
        <f>$E148^EXP(Parameter!$D$219+Parameter!$D$226)</f>
        <v>4.2748023594055454E-2</v>
      </c>
      <c r="BH148" s="91">
        <f>$D148^EXP(Parameter!$D$235+Parameter!$D$242)</f>
        <v>0.13901289830487881</v>
      </c>
      <c r="BI148" s="91">
        <f>$E148^EXP(Parameter!$D$220+Parameter!$D$227)</f>
        <v>2.9214351020306423E-2</v>
      </c>
      <c r="BJ148" s="91">
        <f>$D148^EXP(Parameter!$D$236+Parameter!$D$243)</f>
        <v>6.2349469120369982E-2</v>
      </c>
      <c r="BK148" s="91">
        <f>$E148^EXP(Parameter!$D$221+Parameter!$D$228)</f>
        <v>4.1020576385550282E-2</v>
      </c>
      <c r="BL148" s="91">
        <f>$D148^EXP(Parameter!$D$233+Parameter!$D$240)</f>
        <v>3.4420005355835032E-2</v>
      </c>
      <c r="BM148" s="91">
        <f>$E148^EXP(Parameter!$D$218+Parameter!$D$225)</f>
        <v>4.3775012687680605E-3</v>
      </c>
      <c r="BN148" s="90">
        <f>$D148^EXP(Parameter!$D$268+Parameter!$D$275)</f>
        <v>0.10665535819407489</v>
      </c>
      <c r="BO148" s="91">
        <f>$E148^EXP(Parameter!$D$246+Parameter!$D$253)</f>
        <v>3.5270913593805023E-3</v>
      </c>
      <c r="BP148" s="91">
        <f>$D148^EXP(Parameter!$D$269+Parameter!$D$276)</f>
        <v>7.5215875236886401E-2</v>
      </c>
      <c r="BQ148" s="91">
        <f>$E148^EXP(Parameter!$D$247+Parameter!$D$254)</f>
        <v>7.6703619477255609E-3</v>
      </c>
      <c r="BR148" s="91">
        <f>$D148^EXP(Parameter!$D$271+Parameter!$D$278)</f>
        <v>0.15190835450439541</v>
      </c>
      <c r="BS148" s="91">
        <f>$E148^EXP(Parameter!$D$249+Parameter!$D$256)</f>
        <v>5.1058022868093876E-2</v>
      </c>
      <c r="BT148" s="91">
        <f>$D148^EXP(Parameter!$D$272+Parameter!$D$279)</f>
        <v>0.24102992330985021</v>
      </c>
      <c r="BU148" s="91">
        <f>$E148^EXP(Parameter!$D$250+Parameter!$D$257)</f>
        <v>1.876813886645717E-2</v>
      </c>
      <c r="BV148" s="91">
        <f>$D148^EXP(Parameter!$D$273+Parameter!$D$280)</f>
        <v>0.19878923166398627</v>
      </c>
      <c r="BW148" s="91">
        <f>$E148^EXP(Parameter!$D$251+Parameter!$D$258)</f>
        <v>5.4313996683292648E-2</v>
      </c>
      <c r="BX148" s="91">
        <f>$D148^EXP(Parameter!$D$270+Parameter!$D$277)</f>
        <v>6.695195596580425E-2</v>
      </c>
      <c r="BY148" s="91">
        <f>$E148^EXP(Parameter!$D$248+Parameter!$D$255)</f>
        <v>9.1118832882617906E-3</v>
      </c>
      <c r="BZ148" s="90">
        <f>$D148^EXP(Parameter!$D$208)</f>
        <v>7.8169815208474172E-2</v>
      </c>
      <c r="CA148" s="90">
        <f>$E148^EXP(Parameter!$D$200)</f>
        <v>6.5140380234758382E-3</v>
      </c>
      <c r="CB148" s="90">
        <f>$D148^EXP(Parameter!$D$209)</f>
        <v>6.6590526047036955E-2</v>
      </c>
      <c r="CC148" s="90">
        <f>$E148^EXP(Parameter!$D$201)</f>
        <v>1.0139151005345929E-2</v>
      </c>
      <c r="CD148" s="90">
        <f>$D148^EXP(Parameter!$D$211)</f>
        <v>7.1573998093395902E-2</v>
      </c>
      <c r="CE148" s="90">
        <f>$E148^EXP(Parameter!$D$203)</f>
        <v>3.4475290655870926E-2</v>
      </c>
      <c r="CF148" s="90">
        <f>$D148^EXP(Parameter!$D$212)</f>
        <v>0.13873873316375954</v>
      </c>
      <c r="CG148" s="90">
        <f>$E148^EXP(Parameter!$D$204)</f>
        <v>2.5759725343367949E-2</v>
      </c>
      <c r="CH148" s="91">
        <f>$D148^EXP(Parameter!$D$213)</f>
        <v>6.012613761442135E-2</v>
      </c>
      <c r="CI148" s="90">
        <f>$E148^EXP(Parameter!$D$205)</f>
        <v>4.128316475118278E-2</v>
      </c>
      <c r="CJ148" s="91">
        <f>$D148^EXP(Parameter!$D$210)</f>
        <v>3.7038175374907042E-2</v>
      </c>
      <c r="CK148" s="90">
        <f>$E148^EXP(Parameter!$D$202)</f>
        <v>5.4732232264688516E-3</v>
      </c>
      <c r="CL148" s="12">
        <f>$D148^EXP(Parameter!$D$170+Parameter!$D$177*(LN($B148/30.2*21)))</f>
        <v>4.7040535973203478E-2</v>
      </c>
      <c r="CM148" s="12">
        <f>$D148^EXP(Parameter!$D$155+Parameter!$D$162*(LN($B148/30.2*21)))</f>
        <v>0.34082789514232387</v>
      </c>
      <c r="CN148" s="12">
        <f>$D148^EXP(Parameter!$D$171+Parameter!$D$178*(LN($B148/30.2*21)))</f>
        <v>4.9503114540228849E-2</v>
      </c>
      <c r="CO148" s="12">
        <f>$D148^EXP(Parameter!$D$156+Parameter!$D$163*(LN($B148/30.2*21)))</f>
        <v>0.29233732515284977</v>
      </c>
      <c r="CP148" s="12">
        <f>$D148^EXP(Parameter!$D$173+Parameter!$D$180*(LN($B148/30.2*21)))</f>
        <v>4.4341233078482784E-2</v>
      </c>
      <c r="CQ148" s="12">
        <f>$D148^EXP(Parameter!$D$158+Parameter!$D$165*(LN($B148/30.2*21)))</f>
        <v>0.30895252549319246</v>
      </c>
      <c r="CR148" s="12">
        <f>$D148^EXP(Parameter!$D$174+Parameter!$D$181*(LN($B148/30.2*21)))</f>
        <v>4.7773751997550205E-2</v>
      </c>
      <c r="CS148" s="12">
        <f>$D148^EXP(Parameter!$D$159+Parameter!$D$166*(LN($B148/30.2*21)))</f>
        <v>0.34928706093996698</v>
      </c>
      <c r="CT148" s="12">
        <f>$D148^EXP(Parameter!$D$175+Parameter!$D$182*(LN($B148/30.2*21)))</f>
        <v>1.2423181613953452E-2</v>
      </c>
      <c r="CU148" s="12">
        <f>$D148^EXP(Parameter!$D$160+Parameter!$D$167*(LN($B148/30.2*21)))</f>
        <v>0.11895954050053963</v>
      </c>
      <c r="CV148" s="12">
        <f>$D148^EXP(Parameter!$D$172+Parameter!$D$179*(LN($B148/30.2*21)))</f>
        <v>1.4250105629693839E-2</v>
      </c>
      <c r="CW148" s="41">
        <f>$D148^EXP(Parameter!$D$157+Parameter!$D$164*(LN($B148/30.2*21)))</f>
        <v>5.1793793571292737E-3</v>
      </c>
      <c r="CX148" s="12">
        <f t="shared" si="16"/>
        <v>2.7427376798888385E-7</v>
      </c>
      <c r="CY148" s="85">
        <v>1.6956083643276498E-2</v>
      </c>
      <c r="CZ148" s="12">
        <f t="shared" si="10"/>
        <v>3.8678112649387568E-3</v>
      </c>
      <c r="DA148" s="85">
        <v>2.6782685731587801E-2</v>
      </c>
      <c r="DB148" s="12">
        <f t="shared" si="11"/>
        <v>5.1161871553781751E-4</v>
      </c>
      <c r="DC148" s="41">
        <v>1.5665852043550701E-3</v>
      </c>
      <c r="DD148" s="12">
        <f t="shared" si="12"/>
        <v>1.8903457792758237E-12</v>
      </c>
      <c r="DE148" s="85">
        <v>6.2940381501157003E-3</v>
      </c>
      <c r="DF148" s="12">
        <f t="shared" si="13"/>
        <v>4.8386897579094616E-15</v>
      </c>
      <c r="DG148" s="41">
        <v>5.6871045376732997E-4</v>
      </c>
      <c r="DH148" s="12">
        <f t="shared" si="14"/>
        <v>1.6835537646622695E-4</v>
      </c>
      <c r="DI148" s="41">
        <v>5.6871045376732704E-4</v>
      </c>
      <c r="DJ148" s="46">
        <v>143</v>
      </c>
      <c r="DK148" s="44">
        <v>3.0693519158153703E-4</v>
      </c>
      <c r="DL148" s="44">
        <v>8.5475100589660303E-4</v>
      </c>
      <c r="DM148" s="44">
        <v>1.79950018567843E-3</v>
      </c>
      <c r="DN148" s="44">
        <v>1.33924955041342E-3</v>
      </c>
      <c r="DO148" s="44">
        <v>4.9828822965505299E-3</v>
      </c>
      <c r="DP148" s="44">
        <v>3.9668462484028196E-3</v>
      </c>
      <c r="DQ148" s="44">
        <v>5.5530891764788998E-3</v>
      </c>
      <c r="DR148" s="45">
        <v>3.9350791880400797E-2</v>
      </c>
      <c r="DS148" s="45">
        <v>6.2171502581578802E-2</v>
      </c>
      <c r="DT148" s="45">
        <v>5.6099011612021799E-2</v>
      </c>
      <c r="DU148" s="45">
        <v>4.1154188888366298E-2</v>
      </c>
      <c r="DV148" s="45">
        <v>5.95246945556243E-2</v>
      </c>
      <c r="DW148" s="45">
        <v>9.4525439364200395E-2</v>
      </c>
      <c r="DX148" s="45">
        <v>4.8298469134856699E-2</v>
      </c>
    </row>
    <row r="149" spans="1:128">
      <c r="A149" s="43">
        <f t="shared" si="15"/>
        <v>9.6794520547945204</v>
      </c>
      <c r="B149" s="18">
        <v>145</v>
      </c>
      <c r="C149" s="12">
        <v>3168</v>
      </c>
      <c r="D149" s="12">
        <v>3.7302386930115297E-2</v>
      </c>
      <c r="E149" s="12">
        <v>5.5372928830421599E-4</v>
      </c>
      <c r="F149" s="92">
        <f>$D149^Parameter!$D$325</f>
        <v>7.6904998078790435E-2</v>
      </c>
      <c r="G149" s="92">
        <f>$E149^Parameter!$D$318</f>
        <v>4.5203722120079086E-3</v>
      </c>
      <c r="H149" s="92">
        <f>$D149^Parameter!$D$326</f>
        <v>7.2009417544364809E-2</v>
      </c>
      <c r="I149" s="92">
        <f>$E149^Parameter!$D$319</f>
        <v>8.2358873345208337E-3</v>
      </c>
      <c r="J149" s="92">
        <f>$D149^Parameter!$D$328</f>
        <v>8.1594954849285112E-2</v>
      </c>
      <c r="K149" s="92">
        <f>$E149^Parameter!$D$321</f>
        <v>3.6081184825506325E-2</v>
      </c>
      <c r="L149" s="92">
        <f>$D149^Parameter!$D$329</f>
        <v>0.15855228622712911</v>
      </c>
      <c r="M149" s="92">
        <f>$E149^Parameter!$D$322</f>
        <v>2.5363884837196815E-2</v>
      </c>
      <c r="N149" s="92">
        <f>$D149^Parameter!$D$330</f>
        <v>6.9679762916256868E-2</v>
      </c>
      <c r="O149" s="92">
        <f>$E149^Parameter!$D$323</f>
        <v>4.9810281722710688E-2</v>
      </c>
      <c r="P149" s="92">
        <f>$D149^Parameter!$D$327</f>
        <v>4.368106965276719E-2</v>
      </c>
      <c r="Q149" s="92">
        <f>$E149^Parameter!$D$320</f>
        <v>4.7284022090546846E-3</v>
      </c>
      <c r="R149" s="12">
        <f>$D149^EXP(Parameter!$D$96+Parameter!$D$103*(($B149/30.2*21)^(1)))</f>
        <v>2.0925896478571823E-7</v>
      </c>
      <c r="S149" s="12">
        <f>$E149^EXP(Parameter!$D$81+Parameter!$D$88*($B149/30.2*21)^(-2))</f>
        <v>9.9713471020221253E-3</v>
      </c>
      <c r="T149" s="12">
        <f>$D149^EXP(Parameter!$D$97+Parameter!$D$104*(($B149*21/30.2)^(1)))</f>
        <v>3.6700429226633031E-3</v>
      </c>
      <c r="U149" s="12">
        <f>$E149^EXP(Parameter!$D$82+Parameter!$D$89*($B149/30.2*21)^(-2))</f>
        <v>1.4889052653832398E-2</v>
      </c>
      <c r="V149" s="12">
        <f>$D149^EXP(Parameter!$D$99+Parameter!$D$106*(($B149*21/30.2)^(1)))</f>
        <v>4.6622825398525428E-4</v>
      </c>
      <c r="W149" s="12">
        <f>$E149^EXP(Parameter!$D$84+Parameter!$D$91*($B149/30.2*21)^(-2))</f>
        <v>5.4211386516691121E-2</v>
      </c>
      <c r="X149" s="12">
        <f>$D149^EXP(Parameter!$D$100+Parameter!$D$107*(($B149*21/30.2)^(1)))</f>
        <v>9.6237334344901832E-13</v>
      </c>
      <c r="Y149" s="12">
        <f>$E149^EXP(Parameter!$D$85+Parameter!$D$92*($B149/30.2*21)^(-2))</f>
        <v>3.7510729091205931E-2</v>
      </c>
      <c r="Z149" s="12">
        <f>$D149^EXP(Parameter!$D$101+Parameter!$D$108*(($B149*21/30.2)^(1)))</f>
        <v>2.2238350381941317E-15</v>
      </c>
      <c r="AA149" s="12">
        <f>$E149^EXP(Parameter!$D$86+Parameter!$D$93*($B149/30.2*21)^(-2))</f>
        <v>5.0373786162143698E-2</v>
      </c>
      <c r="AB149" s="12">
        <f>$D149^EXP(Parameter!$D$98+Parameter!$D$105*(($B149*21/30.2)^(1)))</f>
        <v>1.522707481611885E-4</v>
      </c>
      <c r="AC149" s="12">
        <f>$E149^EXP(Parameter!$D$83+Parameter!$D$90*($B149/30.2*21)^(-2))</f>
        <v>5.2342727603292404E-3</v>
      </c>
      <c r="AD149" s="87">
        <f>$D149^EXP(Parameter!$D$133+Parameter!$D$140*(($B149*21/30.2)^(-0.5))+Parameter!$D$147*((LN($B149*21/30.2))))</f>
        <v>1.5335485093073611E-6</v>
      </c>
      <c r="AE149" s="12">
        <f>$E149^EXP(Parameter!$D$111+Parameter!$D$118*(($B149*21/30.2)^(-1))+Parameter!$D$125*(($B149*21/30.2)^(-0.5)))</f>
        <v>7.888926936191748E-2</v>
      </c>
      <c r="AF149" s="12">
        <f>$D149^EXP(Parameter!$D$134+Parameter!$D$141*(($B149*21/30.2)^(-0.5))+Parameter!$D$148*((LN($B149*21/30.2))))</f>
        <v>3.0518164989714498E-3</v>
      </c>
      <c r="AG149" s="12">
        <f>$E149^EXP(Parameter!$D$112+Parameter!$D$119*(($B149*21/30.2)^(-1))+Parameter!$D$126*(($B149*21/30.2)^(-0.5)))</f>
        <v>1.6843311695575711E-2</v>
      </c>
      <c r="AH149" s="12">
        <f>$D149^EXP(Parameter!$D$136+Parameter!$D$143*(($B149*21/30.2)^(-0.5))+Parameter!$D$150*((LN($B149*21/30.2))))</f>
        <v>1.2739288549208383E-5</v>
      </c>
      <c r="AI149" s="12">
        <f>$E149^EXP(Parameter!$D$114+Parameter!$D$121*(($B149*21/30.2)^(-1))+Parameter!$D$128*(($B149*21/30.2)^(-0.5)))</f>
        <v>5.5124475096990334E-4</v>
      </c>
      <c r="AJ149" s="12">
        <f>$D149^EXP(Parameter!$D$137+Parameter!$D$144*(($B149*21/30.2)^(-0.5))+Parameter!$D$151*((LN($B149*21/30.2))))</f>
        <v>7.0990487489341348E-7</v>
      </c>
      <c r="AK149" s="12">
        <f>$E149^EXP(Parameter!$D$115+Parameter!$D$122*(($B149*21/30.2)^(-1))+Parameter!$D$129*(($B149*21/30.2)^(-0.5)))</f>
        <v>1.3096320106669499E-2</v>
      </c>
      <c r="AL149" s="12">
        <f>$D149^EXP(Parameter!$D$138+Parameter!$D$145*(($B149*21/30.2)^(-0.5))+Parameter!$D$152*((LN($B149*21/30.2))))</f>
        <v>6.3634561042122855E-22</v>
      </c>
      <c r="AM149" s="12">
        <f>$E149^EXP(Parameter!$D$116+Parameter!$D$123*(($B149*21/30.2)^(-1))+Parameter!$D$130*(($B149*21/30.2)^(-0.5)))</f>
        <v>7.6556983152279156E-5</v>
      </c>
      <c r="AN149" s="12">
        <f>$D149^EXP(Parameter!$D$135+Parameter!$D$142*(($B149*21/30.2)^(-0.5))+Parameter!$D$149*((LN($B149*21/30.2))))</f>
        <v>3.7255548904630806E-4</v>
      </c>
      <c r="AO149" s="12">
        <f>$E149^EXP(Parameter!$D$113+Parameter!$D$120*(($B149*21/30.2)^(-1))+Parameter!$D$127*(($B149*21/30.2)^(-0.5)))</f>
        <v>3.0147106360211092E-9</v>
      </c>
      <c r="AP149" s="87">
        <f>$D149^EXP(Parameter!$D$304+Parameter!$D$310*((LN($B149*21/30.2))))</f>
        <v>4.392292642684191E-2</v>
      </c>
      <c r="AQ149" s="88">
        <f>$E149^EXP(Parameter!$D$290+Parameter!$D$296*((LN($B149*21/30.2))))</f>
        <v>1.8463324611939187E-2</v>
      </c>
      <c r="AR149" s="12">
        <f>$D149^EXP(Parameter!$D$305+Parameter!$D$311*((LN($B149*21/30.2))))</f>
        <v>5.1880418664041986E-2</v>
      </c>
      <c r="AS149" s="88">
        <f>$E149^EXP(Parameter!$D$291+Parameter!$D$297*((LN($B149*21/30.2))))</f>
        <v>1.8134511132084377E-2</v>
      </c>
      <c r="AT149" s="12">
        <f>$D149^EXP(Parameter!$D$305+Parameter!$D$307-Parameter!$D$306+(Parameter!$D$311+Parameter!$D$313-Parameter!$D$312)*((LN($B149*21/30.2))))</f>
        <v>4.8591068251534468E-2</v>
      </c>
      <c r="AU149" s="88">
        <f>$E149^EXP(Parameter!$D$291+Parameter!$D$293-Parameter!$D$292+(Parameter!$D$297+Parameter!$D$299-Parameter!$D$298)*((LN($B149*21/30.2))))</f>
        <v>3.2262277859191529E-2</v>
      </c>
      <c r="AV149" s="12">
        <f>$D149^EXP(Parameter!$D$308+Parameter!$D$314*((LN($B149*21/30.2))))</f>
        <v>7.1827360189204936E-2</v>
      </c>
      <c r="AW149" s="88">
        <f>$E149^EXP(Parameter!$D$294+Parameter!$D$300*((LN($B149*21/30.2))))</f>
        <v>2.6591093633097727E-2</v>
      </c>
      <c r="AX149" s="12">
        <f>$D149^EXP(Parameter!$D$305+Parameter!$D$309-Parameter!$D$306+(Parameter!$D$311+Parameter!$D$315-Parameter!$D$312)*((LN($B149*21/30.2))))</f>
        <v>2.9448774349578238E-2</v>
      </c>
      <c r="AY149" s="88">
        <f>$E149^EXP(Parameter!$D$291+Parameter!$D$295-Parameter!$D$292+(Parameter!$D$297+Parameter!$D$301-Parameter!$D$298)*((LN($B149*21/30.2))))</f>
        <v>1.8424880105509173E-3</v>
      </c>
      <c r="AZ149" s="12">
        <f>$D149^EXP(Parameter!D$305-Parameter!D$306+(Parameter!D$311-Parameter!D$312)*((LN($B149*21/30.2))))</f>
        <v>2.0338919600918704E-2</v>
      </c>
      <c r="BA149" s="88">
        <f>$E149^EXP(Parameter!$D$291-Parameter!$D$292+(Parameter!$D$297-Parameter!$D$298)*((LN($B149*21/30.2))))</f>
        <v>6.0875756085013719E-5</v>
      </c>
      <c r="BB149" s="89">
        <f>$D149^EXP(Parameter!$D$231+Parameter!$D$238)</f>
        <v>8.2249062025268604E-2</v>
      </c>
      <c r="BC149" s="90">
        <f>$E149^EXP(Parameter!$D$216+Parameter!$D$223)</f>
        <v>8.5452440754992549E-3</v>
      </c>
      <c r="BD149" s="91">
        <f>$D149^EXP(Parameter!$D$232+Parameter!$D$239)</f>
        <v>6.518544446330489E-2</v>
      </c>
      <c r="BE149" s="90">
        <f>$E149^EXP(Parameter!$D$217+Parameter!$D$224)</f>
        <v>1.1634792734606719E-2</v>
      </c>
      <c r="BF149" s="91">
        <f>$D149^EXP(Parameter!$D$234+Parameter!$D$241)</f>
        <v>7.6224006538967645E-2</v>
      </c>
      <c r="BG149" s="91">
        <f>$E149^EXP(Parameter!$D$219+Parameter!$D$226)</f>
        <v>4.226833397902615E-2</v>
      </c>
      <c r="BH149" s="91">
        <f>$D149^EXP(Parameter!$D$235+Parameter!$D$242)</f>
        <v>0.13796130558297495</v>
      </c>
      <c r="BI149" s="91">
        <f>$E149^EXP(Parameter!$D$220+Parameter!$D$227)</f>
        <v>2.8847191509526832E-2</v>
      </c>
      <c r="BJ149" s="91">
        <f>$D149^EXP(Parameter!$D$236+Parameter!$D$243)</f>
        <v>6.1687175402204628E-2</v>
      </c>
      <c r="BK149" s="91">
        <f>$E149^EXP(Parameter!$D$221+Parameter!$D$228)</f>
        <v>4.0554282350977307E-2</v>
      </c>
      <c r="BL149" s="91">
        <f>$D149^EXP(Parameter!$D$233+Parameter!$D$240)</f>
        <v>3.3976614797219556E-2</v>
      </c>
      <c r="BM149" s="91">
        <f>$E149^EXP(Parameter!$D$218+Parameter!$D$225)</f>
        <v>4.2932144050456065E-3</v>
      </c>
      <c r="BN149" s="90">
        <f>$D149^EXP(Parameter!$D$268+Parameter!$D$275)</f>
        <v>0.10574066565244096</v>
      </c>
      <c r="BO149" s="91">
        <f>$E149^EXP(Parameter!$D$246+Parameter!$D$253)</f>
        <v>3.4565050529433701E-3</v>
      </c>
      <c r="BP149" s="91">
        <f>$D149^EXP(Parameter!$D$269+Parameter!$D$276)</f>
        <v>7.4470657332730422E-2</v>
      </c>
      <c r="BQ149" s="91">
        <f>$E149^EXP(Parameter!$D$247+Parameter!$D$254)</f>
        <v>7.5377917140093285E-3</v>
      </c>
      <c r="BR149" s="91">
        <f>$D149^EXP(Parameter!$D$271+Parameter!$D$278)</f>
        <v>0.15081068745740131</v>
      </c>
      <c r="BS149" s="91">
        <f>$E149^EXP(Parameter!$D$249+Parameter!$D$256)</f>
        <v>5.0517197542526093E-2</v>
      </c>
      <c r="BT149" s="91">
        <f>$D149^EXP(Parameter!$D$272+Parameter!$D$279)</f>
        <v>0.23971376374253245</v>
      </c>
      <c r="BU149" s="91">
        <f>$E149^EXP(Parameter!$D$250+Parameter!$D$257)</f>
        <v>1.8502932892701589E-2</v>
      </c>
      <c r="BV149" s="91">
        <f>$D149^EXP(Parameter!$D$273+Parameter!$D$280)</f>
        <v>0.19755719116654358</v>
      </c>
      <c r="BW149" s="91">
        <f>$E149^EXP(Parameter!$D$251+Parameter!$D$258)</f>
        <v>5.3750576275951908E-2</v>
      </c>
      <c r="BX149" s="91">
        <f>$D149^EXP(Parameter!$D$270+Parameter!$D$277)</f>
        <v>6.6258930969429988E-2</v>
      </c>
      <c r="BY149" s="91">
        <f>$E149^EXP(Parameter!$D$248+Parameter!$D$255)</f>
        <v>8.9599205201451038E-3</v>
      </c>
      <c r="BZ149" s="90">
        <f>$D149^EXP(Parameter!$D$208)</f>
        <v>7.7406804606577853E-2</v>
      </c>
      <c r="CA149" s="90">
        <f>$E149^EXP(Parameter!$D$200)</f>
        <v>6.3977096840027578E-3</v>
      </c>
      <c r="CB149" s="90">
        <f>$D149^EXP(Parameter!$D$209)</f>
        <v>6.5899869474303124E-2</v>
      </c>
      <c r="CC149" s="90">
        <f>$E149^EXP(Parameter!$D$201)</f>
        <v>9.9738693427227059E-3</v>
      </c>
      <c r="CD149" s="90">
        <f>$D149^EXP(Parameter!$D$211)</f>
        <v>7.0851329409918673E-2</v>
      </c>
      <c r="CE149" s="90">
        <f>$E149^EXP(Parameter!$D$203)</f>
        <v>3.406219675131178E-2</v>
      </c>
      <c r="CF149" s="90">
        <f>$D149^EXP(Parameter!$D$212)</f>
        <v>0.13768816836453807</v>
      </c>
      <c r="CG149" s="90">
        <f>$E149^EXP(Parameter!$D$204)</f>
        <v>2.5424526539687655E-2</v>
      </c>
      <c r="CH149" s="91">
        <f>$D149^EXP(Parameter!$D$213)</f>
        <v>5.9479148875097712E-2</v>
      </c>
      <c r="CI149" s="90">
        <f>$E149^EXP(Parameter!$D$205)</f>
        <v>4.0814818071740366E-2</v>
      </c>
      <c r="CJ149" s="91">
        <f>$D149^EXP(Parameter!$D$210)</f>
        <v>3.6571374410595534E-2</v>
      </c>
      <c r="CK149" s="90">
        <f>$E149^EXP(Parameter!$D$202)</f>
        <v>5.3721329227824676E-3</v>
      </c>
      <c r="CL149" s="12">
        <f>$D149^EXP(Parameter!$D$170+Parameter!$D$177*(LN($B149/30.2*21)))</f>
        <v>4.6414447642552745E-2</v>
      </c>
      <c r="CM149" s="12">
        <f>$D149^EXP(Parameter!$D$155+Parameter!$D$162*(LN($B149/30.2*21)))</f>
        <v>0.34006373433560494</v>
      </c>
      <c r="CN149" s="12">
        <f>$D149^EXP(Parameter!$D$171+Parameter!$D$178*(LN($B149/30.2*21)))</f>
        <v>4.8891930406865437E-2</v>
      </c>
      <c r="CO149" s="12">
        <f>$D149^EXP(Parameter!$D$156+Parameter!$D$163*(LN($B149/30.2*21)))</f>
        <v>0.29132496105278299</v>
      </c>
      <c r="CP149" s="12">
        <f>$D149^EXP(Parameter!$D$173+Parameter!$D$180*(LN($B149/30.2*21)))</f>
        <v>4.3747318452301398E-2</v>
      </c>
      <c r="CQ149" s="12">
        <f>$D149^EXP(Parameter!$D$158+Parameter!$D$165*(LN($B149/30.2*21)))</f>
        <v>0.30769469926756615</v>
      </c>
      <c r="CR149" s="12">
        <f>$D149^EXP(Parameter!$D$174+Parameter!$D$181*(LN($B149/30.2*21)))</f>
        <v>4.7029578538769073E-2</v>
      </c>
      <c r="CS149" s="12">
        <f>$D149^EXP(Parameter!$D$159+Parameter!$D$166*(LN($B149/30.2*21)))</f>
        <v>0.34822430903456275</v>
      </c>
      <c r="CT149" s="12">
        <f>$D149^EXP(Parameter!$D$175+Parameter!$D$182*(LN($B149/30.2*21)))</f>
        <v>1.2142703094158668E-2</v>
      </c>
      <c r="CU149" s="12">
        <f>$D149^EXP(Parameter!$D$160+Parameter!$D$167*(LN($B149/30.2*21)))</f>
        <v>0.11766977167657322</v>
      </c>
      <c r="CV149" s="12">
        <f>$D149^EXP(Parameter!$D$172+Parameter!$D$179*(LN($B149/30.2*21)))</f>
        <v>1.3974223882365631E-2</v>
      </c>
      <c r="CW149" s="41">
        <f>$D149^EXP(Parameter!$D$157+Parameter!$D$164*(LN($B149/30.2*21)))</f>
        <v>5.0224970859379416E-3</v>
      </c>
      <c r="CX149" s="12">
        <f t="shared" si="16"/>
        <v>2.0925896478571823E-7</v>
      </c>
      <c r="CY149" s="85">
        <v>1.6845343394167801E-2</v>
      </c>
      <c r="CZ149" s="12">
        <f t="shared" si="10"/>
        <v>3.6700429226633031E-3</v>
      </c>
      <c r="DA149" s="85">
        <v>2.6593031915706299E-2</v>
      </c>
      <c r="DB149" s="12">
        <f t="shared" si="11"/>
        <v>4.6622825398525428E-4</v>
      </c>
      <c r="DC149" s="41">
        <v>1.49453773105746E-3</v>
      </c>
      <c r="DD149" s="12">
        <f t="shared" si="12"/>
        <v>9.6237334344901832E-13</v>
      </c>
      <c r="DE149" s="85">
        <v>6.1332463110604502E-3</v>
      </c>
      <c r="DF149" s="12">
        <f t="shared" si="13"/>
        <v>2.2238350381941317E-15</v>
      </c>
      <c r="DG149" s="41">
        <v>5.5370381672067504E-4</v>
      </c>
      <c r="DH149" s="12">
        <f t="shared" si="14"/>
        <v>1.522707481611885E-4</v>
      </c>
      <c r="DI149" s="41">
        <v>5.5370381672067395E-4</v>
      </c>
      <c r="DJ149" s="46">
        <v>144</v>
      </c>
      <c r="DK149" s="44">
        <v>2.9746505539851597E-4</v>
      </c>
      <c r="DL149" s="44">
        <v>8.3049871830798096E-4</v>
      </c>
      <c r="DM149" s="44">
        <v>1.7518558852090999E-3</v>
      </c>
      <c r="DN149" s="44">
        <v>1.3027688439766201E-3</v>
      </c>
      <c r="DO149" s="44">
        <v>4.8646706367270198E-3</v>
      </c>
      <c r="DP149" s="44">
        <v>3.8702229016839302E-3</v>
      </c>
      <c r="DQ149" s="44">
        <v>5.4230454111024997E-3</v>
      </c>
      <c r="DR149" s="45">
        <v>3.8868700508425301E-2</v>
      </c>
      <c r="DS149" s="45">
        <v>6.1475370916798097E-2</v>
      </c>
      <c r="DT149" s="45">
        <v>5.5457176390817903E-2</v>
      </c>
      <c r="DU149" s="45">
        <v>4.0654109408595498E-2</v>
      </c>
      <c r="DV149" s="45">
        <v>5.8852014501064399E-2</v>
      </c>
      <c r="DW149" s="45">
        <v>9.3565897400672393E-2</v>
      </c>
      <c r="DX149" s="45">
        <v>4.7729078796663903E-2</v>
      </c>
    </row>
    <row r="150" spans="1:128">
      <c r="A150" s="43">
        <f t="shared" si="15"/>
        <v>9.7397260273972606</v>
      </c>
      <c r="B150" s="18">
        <v>146</v>
      </c>
      <c r="C150" s="12">
        <v>3190</v>
      </c>
      <c r="D150" s="12">
        <v>3.6837190532694901E-2</v>
      </c>
      <c r="E150" s="12">
        <v>5.3918520201285704E-4</v>
      </c>
      <c r="F150" s="92">
        <f>$D150^Parameter!$D$325</f>
        <v>7.6155885161321102E-2</v>
      </c>
      <c r="G150" s="92">
        <f>$E150^Parameter!$D$318</f>
        <v>4.4345681593629923E-3</v>
      </c>
      <c r="H150" s="92">
        <f>$D150^Parameter!$D$326</f>
        <v>7.1290096126655364E-2</v>
      </c>
      <c r="I150" s="92">
        <f>$E150^Parameter!$D$319</f>
        <v>8.0967792197333653E-3</v>
      </c>
      <c r="J150" s="92">
        <f>$D150^Parameter!$D$328</f>
        <v>8.0818412102783233E-2</v>
      </c>
      <c r="K150" s="92">
        <f>$E150^Parameter!$D$321</f>
        <v>3.5658241194547836E-2</v>
      </c>
      <c r="L150" s="92">
        <f>$D150^Parameter!$D$329</f>
        <v>0.15744194279845458</v>
      </c>
      <c r="M150" s="92">
        <f>$E150^Parameter!$D$322</f>
        <v>2.5035230976242728E-2</v>
      </c>
      <c r="N150" s="92">
        <f>$D150^Parameter!$D$330</f>
        <v>6.8975056566146331E-2</v>
      </c>
      <c r="O150" s="92">
        <f>$E150^Parameter!$D$323</f>
        <v>4.9282778609138711E-2</v>
      </c>
      <c r="P150" s="92">
        <f>$D150^Parameter!$D$327</f>
        <v>4.3162316834420462E-2</v>
      </c>
      <c r="Q150" s="92">
        <f>$E150^Parameter!$D$320</f>
        <v>4.6393902623285757E-3</v>
      </c>
      <c r="R150" s="12">
        <f>$D150^EXP(Parameter!$D$96+Parameter!$D$103*(($B150/30.2*21)^(1)))</f>
        <v>1.5896422203524221E-7</v>
      </c>
      <c r="S150" s="12">
        <f>$E150^EXP(Parameter!$D$81+Parameter!$D$88*($B150/30.2*21)^(-2))</f>
        <v>9.8096158099684558E-3</v>
      </c>
      <c r="T150" s="12">
        <f>$D150^EXP(Parameter!$D$97+Parameter!$D$104*(($B150*21/30.2)^(1)))</f>
        <v>3.4812966718164124E-3</v>
      </c>
      <c r="U150" s="12">
        <f>$E150^EXP(Parameter!$D$82+Parameter!$D$89*($B150/30.2*21)^(-2))</f>
        <v>1.4668393616289063E-2</v>
      </c>
      <c r="V150" s="12">
        <f>$D150^EXP(Parameter!$D$99+Parameter!$D$106*(($B150*21/30.2)^(1)))</f>
        <v>4.244875855664183E-4</v>
      </c>
      <c r="W150" s="12">
        <f>$E150^EXP(Parameter!$D$84+Parameter!$D$91*($B150/30.2*21)^(-2))</f>
        <v>5.3653558783624607E-2</v>
      </c>
      <c r="X150" s="12">
        <f>$D150^EXP(Parameter!$D$100+Parameter!$D$107*(($B150*21/30.2)^(1)))</f>
        <v>4.8218194688204536E-13</v>
      </c>
      <c r="Y150" s="12">
        <f>$E150^EXP(Parameter!$D$85+Parameter!$D$92*($B150/30.2*21)^(-2))</f>
        <v>3.7076223234557205E-2</v>
      </c>
      <c r="Z150" s="12">
        <f>$D150^EXP(Parameter!$D$101+Parameter!$D$108*(($B150*21/30.2)^(1)))</f>
        <v>1.0046130531603003E-15</v>
      </c>
      <c r="AA150" s="12">
        <f>$E150^EXP(Parameter!$D$86+Parameter!$D$93*($B150/30.2*21)^(-2))</f>
        <v>4.9842207192131928E-2</v>
      </c>
      <c r="AB150" s="12">
        <f>$D150^EXP(Parameter!$D$98+Parameter!$D$105*(($B150*21/30.2)^(1)))</f>
        <v>1.3760261824606856E-4</v>
      </c>
      <c r="AC150" s="12">
        <f>$E150^EXP(Parameter!$D$83+Parameter!$D$90*($B150/30.2*21)^(-2))</f>
        <v>5.1375768274857011E-3</v>
      </c>
      <c r="AD150" s="87">
        <f>$D150^EXP(Parameter!$D$133+Parameter!$D$140*(($B150*21/30.2)^(-0.5))+Parameter!$D$147*((LN($B150*21/30.2))))</f>
        <v>1.3219632964419082E-6</v>
      </c>
      <c r="AE150" s="12">
        <f>$E150^EXP(Parameter!$D$111+Parameter!$D$118*(($B150*21/30.2)^(-1))+Parameter!$D$125*(($B150*21/30.2)^(-0.5)))</f>
        <v>7.8401352261864801E-2</v>
      </c>
      <c r="AF150" s="12">
        <f>$D150^EXP(Parameter!$D$134+Parameter!$D$141*(($B150*21/30.2)^(-0.5))+Parameter!$D$148*((LN($B150*21/30.2))))</f>
        <v>2.9329876705136253E-3</v>
      </c>
      <c r="AG150" s="12">
        <f>$E150^EXP(Parameter!$D$112+Parameter!$D$119*(($B150*21/30.2)^(-1))+Parameter!$D$126*(($B150*21/30.2)^(-0.5)))</f>
        <v>1.6607666913956414E-2</v>
      </c>
      <c r="AH150" s="12">
        <f>$D150^EXP(Parameter!$D$136+Parameter!$D$143*(($B150*21/30.2)^(-0.5))+Parameter!$D$150*((LN($B150*21/30.2))))</f>
        <v>1.1339343693710356E-5</v>
      </c>
      <c r="AI150" s="12">
        <f>$E150^EXP(Parameter!$D$114+Parameter!$D$121*(($B150*21/30.2)^(-1))+Parameter!$D$128*(($B150*21/30.2)^(-0.5)))</f>
        <v>5.302755596937258E-4</v>
      </c>
      <c r="AJ150" s="12">
        <f>$D150^EXP(Parameter!$D$137+Parameter!$D$144*(($B150*21/30.2)^(-0.5))+Parameter!$D$151*((LN($B150*21/30.2))))</f>
        <v>5.9603661237595825E-7</v>
      </c>
      <c r="AK150" s="12">
        <f>$E150^EXP(Parameter!$D$115+Parameter!$D$122*(($B150*21/30.2)^(-1))+Parameter!$D$129*(($B150*21/30.2)^(-0.5)))</f>
        <v>1.2875736192496833E-2</v>
      </c>
      <c r="AL150" s="12">
        <f>$D150^EXP(Parameter!$D$138+Parameter!$D$145*(($B150*21/30.2)^(-0.5))+Parameter!$D$152*((LN($B150*21/30.2))))</f>
        <v>2.9373423229213197E-22</v>
      </c>
      <c r="AM150" s="12">
        <f>$E150^EXP(Parameter!$D$116+Parameter!$D$123*(($B150*21/30.2)^(-1))+Parameter!$D$130*(($B150*21/30.2)^(-0.5)))</f>
        <v>7.2850881597163133E-5</v>
      </c>
      <c r="AN150" s="12">
        <f>$D150^EXP(Parameter!$D$135+Parameter!$D$142*(($B150*21/30.2)^(-0.5))+Parameter!$D$149*((LN($B150*21/30.2))))</f>
        <v>3.5216439809152792E-4</v>
      </c>
      <c r="AO150" s="12">
        <f>$E150^EXP(Parameter!$D$113+Parameter!$D$120*(($B150*21/30.2)^(-1))+Parameter!$D$127*(($B150*21/30.2)^(-0.5)))</f>
        <v>2.7008723361628833E-9</v>
      </c>
      <c r="AP150" s="87">
        <f>$D150^EXP(Parameter!$D$304+Parameter!$D$310*((LN($B150*21/30.2))))</f>
        <v>4.3283333563572703E-2</v>
      </c>
      <c r="AQ150" s="88">
        <f>$E150^EXP(Parameter!$D$290+Parameter!$D$296*((LN($B150*21/30.2))))</f>
        <v>1.8275266825375638E-2</v>
      </c>
      <c r="AR150" s="12">
        <f>$D150^EXP(Parameter!$D$305+Parameter!$D$311*((LN($B150*21/30.2))))</f>
        <v>5.1247093575931879E-2</v>
      </c>
      <c r="AS150" s="88">
        <f>$E150^EXP(Parameter!$D$291+Parameter!$D$297*((LN($B150*21/30.2))))</f>
        <v>1.7904550535265788E-2</v>
      </c>
      <c r="AT150" s="12">
        <f>$D150^EXP(Parameter!$D$305+Parameter!$D$307-Parameter!$D$306+(Parameter!$D$311+Parameter!$D$313-Parameter!$D$312)*((LN($B150*21/30.2))))</f>
        <v>4.7947284936523421E-2</v>
      </c>
      <c r="AU150" s="88">
        <f>$E150^EXP(Parameter!$D$291+Parameter!$D$293-Parameter!$D$292+(Parameter!$D$297+Parameter!$D$299-Parameter!$D$298)*((LN($B150*21/30.2))))</f>
        <v>3.1847148562105854E-2</v>
      </c>
      <c r="AV150" s="12">
        <f>$D150^EXP(Parameter!$D$308+Parameter!$D$314*((LN($B150*21/30.2))))</f>
        <v>7.0867558646008674E-2</v>
      </c>
      <c r="AW150" s="88">
        <f>$E150^EXP(Parameter!$D$294+Parameter!$D$300*((LN($B150*21/30.2))))</f>
        <v>2.6256548799118061E-2</v>
      </c>
      <c r="AX150" s="12">
        <f>$D150^EXP(Parameter!$D$305+Parameter!$D$309-Parameter!$D$306+(Parameter!$D$311+Parameter!$D$315-Parameter!$D$312)*((LN($B150*21/30.2))))</f>
        <v>2.8951031338206496E-2</v>
      </c>
      <c r="AY150" s="88">
        <f>$E150^EXP(Parameter!$D$291+Parameter!$D$295-Parameter!$D$292+(Parameter!$D$297+Parameter!$D$301-Parameter!$D$298)*((LN($B150*21/30.2))))</f>
        <v>1.7749145503060887E-3</v>
      </c>
      <c r="AZ150" s="12">
        <f>$D150^EXP(Parameter!D$305-Parameter!D$306+(Parameter!D$311-Parameter!D$312)*((LN($B150*21/30.2))))</f>
        <v>1.9979942423782544E-2</v>
      </c>
      <c r="BA150" s="88">
        <f>$E150^EXP(Parameter!$D$291-Parameter!$D$292+(Parameter!$D$297-Parameter!$D$298)*((LN($B150*21/30.2))))</f>
        <v>5.7734008156742873E-5</v>
      </c>
      <c r="BB150" s="89">
        <f>$D150^EXP(Parameter!$D$231+Parameter!$D$238)</f>
        <v>8.146877629152191E-2</v>
      </c>
      <c r="BC150" s="90">
        <f>$E150^EXP(Parameter!$D$216+Parameter!$D$223)</f>
        <v>8.4020103752461914E-3</v>
      </c>
      <c r="BD150" s="91">
        <f>$D150^EXP(Parameter!$D$232+Parameter!$D$239)</f>
        <v>6.4509776687055126E-2</v>
      </c>
      <c r="BE150" s="90">
        <f>$E150^EXP(Parameter!$D$217+Parameter!$D$224)</f>
        <v>1.1452311216062983E-2</v>
      </c>
      <c r="BF150" s="91">
        <f>$D150^EXP(Parameter!$D$234+Parameter!$D$241)</f>
        <v>7.5478965176228749E-2</v>
      </c>
      <c r="BG150" s="91">
        <f>$E150^EXP(Parameter!$D$219+Parameter!$D$226)</f>
        <v>4.1796337546607817E-2</v>
      </c>
      <c r="BH150" s="91">
        <f>$D150^EXP(Parameter!$D$235+Parameter!$D$242)</f>
        <v>0.13692245842762135</v>
      </c>
      <c r="BI150" s="91">
        <f>$E150^EXP(Parameter!$D$220+Parameter!$D$227)</f>
        <v>2.8486411196877226E-2</v>
      </c>
      <c r="BJ150" s="91">
        <f>$D150^EXP(Parameter!$D$236+Parameter!$D$243)</f>
        <v>6.1034919940777671E-2</v>
      </c>
      <c r="BK150" s="91">
        <f>$E150^EXP(Parameter!$D$221+Parameter!$D$228)</f>
        <v>4.0095534241177351E-2</v>
      </c>
      <c r="BL150" s="91">
        <f>$D150^EXP(Parameter!$D$233+Parameter!$D$240)</f>
        <v>3.3540939580073037E-2</v>
      </c>
      <c r="BM150" s="91">
        <f>$E150^EXP(Parameter!$D$218+Parameter!$D$225)</f>
        <v>4.2109514825469348E-3</v>
      </c>
      <c r="BN150" s="90">
        <f>$D150^EXP(Parameter!$D$268+Parameter!$D$275)</f>
        <v>0.10483797820668189</v>
      </c>
      <c r="BO150" s="91">
        <f>$E150^EXP(Parameter!$D$246+Parameter!$D$253)</f>
        <v>3.3876668214813635E-3</v>
      </c>
      <c r="BP150" s="91">
        <f>$D150^EXP(Parameter!$D$269+Parameter!$D$276)</f>
        <v>7.3736205704463889E-2</v>
      </c>
      <c r="BQ150" s="91">
        <f>$E150^EXP(Parameter!$D$247+Parameter!$D$254)</f>
        <v>7.408145416944751E-3</v>
      </c>
      <c r="BR150" s="91">
        <f>$D150^EXP(Parameter!$D$271+Parameter!$D$278)</f>
        <v>0.1497259550090829</v>
      </c>
      <c r="BS150" s="91">
        <f>$E150^EXP(Parameter!$D$249+Parameter!$D$256)</f>
        <v>4.9984708209065046E-2</v>
      </c>
      <c r="BT150" s="91">
        <f>$D150^EXP(Parameter!$D$272+Parameter!$D$279)</f>
        <v>0.23841080601919132</v>
      </c>
      <c r="BU150" s="91">
        <f>$E150^EXP(Parameter!$D$250+Parameter!$D$257)</f>
        <v>1.824274618916949E-2</v>
      </c>
      <c r="BV150" s="91">
        <f>$D150^EXP(Parameter!$D$273+Parameter!$D$280)</f>
        <v>0.19633841070666988</v>
      </c>
      <c r="BW150" s="91">
        <f>$E150^EXP(Parameter!$D$251+Parameter!$D$258)</f>
        <v>5.3195717655288355E-2</v>
      </c>
      <c r="BX150" s="91">
        <f>$D150^EXP(Parameter!$D$270+Parameter!$D$277)</f>
        <v>6.5576223357600189E-2</v>
      </c>
      <c r="BY150" s="91">
        <f>$E150^EXP(Parameter!$D$248+Parameter!$D$255)</f>
        <v>8.8112179848663773E-3</v>
      </c>
      <c r="BZ150" s="90">
        <f>$D150^EXP(Parameter!$D$208)</f>
        <v>7.6654706105769937E-2</v>
      </c>
      <c r="CA150" s="90">
        <f>$E150^EXP(Parameter!$D$200)</f>
        <v>6.2840134166593396E-3</v>
      </c>
      <c r="CB150" s="90">
        <f>$D150^EXP(Parameter!$D$209)</f>
        <v>6.5219509166400236E-2</v>
      </c>
      <c r="CC150" s="90">
        <f>$E150^EXP(Parameter!$D$201)</f>
        <v>9.8120719495703428E-3</v>
      </c>
      <c r="CD150" s="90">
        <f>$D150^EXP(Parameter!$D$211)</f>
        <v>7.0139236936466801E-2</v>
      </c>
      <c r="CE150" s="90">
        <f>$E150^EXP(Parameter!$D$203)</f>
        <v>3.3656040044370499E-2</v>
      </c>
      <c r="CF150" s="90">
        <f>$D150^EXP(Parameter!$D$212)</f>
        <v>0.13665034453972463</v>
      </c>
      <c r="CG150" s="90">
        <f>$E150^EXP(Parameter!$D$204)</f>
        <v>2.5095299621548502E-2</v>
      </c>
      <c r="CH150" s="91">
        <f>$D150^EXP(Parameter!$D$213)</f>
        <v>5.8842055243809553E-2</v>
      </c>
      <c r="CI150" s="90">
        <f>$E150^EXP(Parameter!$D$205)</f>
        <v>4.0354040035243087E-2</v>
      </c>
      <c r="CJ150" s="91">
        <f>$D150^EXP(Parameter!$D$210)</f>
        <v>3.6112567020993379E-2</v>
      </c>
      <c r="CK150" s="90">
        <f>$E150^EXP(Parameter!$D$202)</f>
        <v>5.2733913165945489E-3</v>
      </c>
      <c r="CL150" s="12">
        <f>$D150^EXP(Parameter!$D$170+Parameter!$D$177*(LN($B150/30.2*21)))</f>
        <v>4.5799080028327659E-2</v>
      </c>
      <c r="CM150" s="12">
        <f>$D150^EXP(Parameter!$D$155+Parameter!$D$162*(LN($B150/30.2*21)))</f>
        <v>0.33930711110893708</v>
      </c>
      <c r="CN150" s="12">
        <f>$D150^EXP(Parameter!$D$171+Parameter!$D$178*(LN($B150/30.2*21)))</f>
        <v>4.8290823903309757E-2</v>
      </c>
      <c r="CO150" s="12">
        <f>$D150^EXP(Parameter!$D$156+Parameter!$D$163*(LN($B150/30.2*21)))</f>
        <v>0.29032232952098308</v>
      </c>
      <c r="CP150" s="12">
        <f>$D150^EXP(Parameter!$D$173+Parameter!$D$180*(LN($B150/30.2*21)))</f>
        <v>4.3163665683187011E-2</v>
      </c>
      <c r="CQ150" s="12">
        <f>$D150^EXP(Parameter!$D$158+Parameter!$D$165*(LN($B150/30.2*21)))</f>
        <v>0.30644842515631127</v>
      </c>
      <c r="CR150" s="12">
        <f>$D150^EXP(Parameter!$D$174+Parameter!$D$181*(LN($B150/30.2*21)))</f>
        <v>4.6299117723176492E-2</v>
      </c>
      <c r="CS150" s="12">
        <f>$D150^EXP(Parameter!$D$159+Parameter!$D$166*(LN($B150/30.2*21)))</f>
        <v>0.3471711933023261</v>
      </c>
      <c r="CT150" s="12">
        <f>$D150^EXP(Parameter!$D$175+Parameter!$D$182*(LN($B150/30.2*21)))</f>
        <v>1.1869334019392304E-2</v>
      </c>
      <c r="CU150" s="12">
        <f>$D150^EXP(Parameter!$D$160+Parameter!$D$167*(LN($B150/30.2*21)))</f>
        <v>0.11639775277019593</v>
      </c>
      <c r="CV150" s="12">
        <f>$D150^EXP(Parameter!$D$172+Parameter!$D$179*(LN($B150/30.2*21)))</f>
        <v>1.3704651668969867E-2</v>
      </c>
      <c r="CW150" s="41">
        <f>$D150^EXP(Parameter!$D$157+Parameter!$D$164*(LN($B150/30.2*21)))</f>
        <v>4.8706827437340833E-3</v>
      </c>
      <c r="CX150" s="12">
        <f t="shared" si="16"/>
        <v>1.5896422203524221E-7</v>
      </c>
      <c r="CY150" s="85">
        <v>1.6737351941311499E-2</v>
      </c>
      <c r="CZ150" s="12">
        <f t="shared" ref="CZ150:CZ213" si="17">T150</f>
        <v>3.4812966718164124E-3</v>
      </c>
      <c r="DA150" s="85">
        <v>2.6407710803887999E-2</v>
      </c>
      <c r="DB150" s="12">
        <f t="shared" ref="DB150:DB213" si="18">V150</f>
        <v>4.244875855664183E-4</v>
      </c>
      <c r="DC150" s="41">
        <v>1.4260689642067201E-3</v>
      </c>
      <c r="DD150" s="12">
        <f t="shared" ref="DD150:DD213" si="19">X150</f>
        <v>4.8218194688204536E-13</v>
      </c>
      <c r="DE150" s="85">
        <v>5.9772541439400296E-3</v>
      </c>
      <c r="DF150" s="12">
        <f t="shared" ref="DF150:DF213" si="20">Z150</f>
        <v>1.0046130531603003E-15</v>
      </c>
      <c r="DG150" s="41">
        <v>5.3916354924262496E-4</v>
      </c>
      <c r="DH150" s="12">
        <f t="shared" ref="DH150:DH213" si="21">AB150</f>
        <v>1.3760261824606856E-4</v>
      </c>
      <c r="DI150" s="41">
        <v>5.3916354924262398E-4</v>
      </c>
      <c r="DJ150" s="46">
        <v>145</v>
      </c>
      <c r="DK150" s="44">
        <v>2.8832791144151E-4</v>
      </c>
      <c r="DL150" s="44">
        <v>8.0703640813317701E-4</v>
      </c>
      <c r="DM150" s="44">
        <v>1.70566850361087E-3</v>
      </c>
      <c r="DN150" s="44">
        <v>1.2674330128198399E-3</v>
      </c>
      <c r="DO150" s="44">
        <v>4.7497285242807897E-3</v>
      </c>
      <c r="DP150" s="44">
        <v>3.7763373239746399E-3</v>
      </c>
      <c r="DQ150" s="44">
        <v>5.2965560328430703E-3</v>
      </c>
      <c r="DR150" s="45">
        <v>3.8394739667531499E-2</v>
      </c>
      <c r="DS150" s="45">
        <v>6.0790129902937202E-2</v>
      </c>
      <c r="DT150" s="45">
        <v>5.48255652374375E-2</v>
      </c>
      <c r="DU150" s="45">
        <v>4.0162406572704798E-2</v>
      </c>
      <c r="DV150" s="45">
        <v>5.8189939877733597E-2</v>
      </c>
      <c r="DW150" s="45">
        <v>9.2620179545799805E-2</v>
      </c>
      <c r="DX150" s="45">
        <v>4.7168988313417599E-2</v>
      </c>
    </row>
    <row r="151" spans="1:128">
      <c r="A151" s="43">
        <f t="shared" si="15"/>
        <v>9.8000000000000007</v>
      </c>
      <c r="B151" s="18">
        <v>147</v>
      </c>
      <c r="C151" s="12">
        <v>3212</v>
      </c>
      <c r="D151" s="12">
        <v>3.6379886604065097E-2</v>
      </c>
      <c r="E151" s="12">
        <v>5.2509116632121103E-4</v>
      </c>
      <c r="F151" s="92">
        <f>$D151^Parameter!$D$325</f>
        <v>7.5417450342048692E-2</v>
      </c>
      <c r="G151" s="92">
        <f>$E151^Parameter!$D$318</f>
        <v>4.3507987266063692E-3</v>
      </c>
      <c r="H151" s="92">
        <f>$D151^Parameter!$D$326</f>
        <v>7.0581205688132947E-2</v>
      </c>
      <c r="I151" s="92">
        <f>$E151^Parameter!$D$319</f>
        <v>7.9606808998664725E-3</v>
      </c>
      <c r="J151" s="92">
        <f>$D151^Parameter!$D$328</f>
        <v>8.0052765911599058E-2</v>
      </c>
      <c r="K151" s="92">
        <f>$E151^Parameter!$D$321</f>
        <v>3.5242278388835702E-2</v>
      </c>
      <c r="L151" s="92">
        <f>$D151^Parameter!$D$329</f>
        <v>0.1563444075018042</v>
      </c>
      <c r="M151" s="92">
        <f>$E151^Parameter!$D$322</f>
        <v>2.4712404781247938E-2</v>
      </c>
      <c r="N151" s="92">
        <f>$D151^Parameter!$D$330</f>
        <v>6.8280656209527349E-2</v>
      </c>
      <c r="O151" s="92">
        <f>$E151^Parameter!$D$323</f>
        <v>4.8763389437300582E-2</v>
      </c>
      <c r="P151" s="92">
        <f>$D151^Parameter!$D$327</f>
        <v>4.2652058545966043E-2</v>
      </c>
      <c r="Q151" s="92">
        <f>$E151^Parameter!$D$320</f>
        <v>4.5524751566174068E-3</v>
      </c>
      <c r="R151" s="12">
        <f>$D151^EXP(Parameter!$D$96+Parameter!$D$103*(($B151/30.2*21)^(1)))</f>
        <v>1.2022668785747809E-7</v>
      </c>
      <c r="S151" s="12">
        <f>$E151^EXP(Parameter!$D$81+Parameter!$D$88*($B151/30.2*21)^(-2))</f>
        <v>9.6512757949444895E-3</v>
      </c>
      <c r="T151" s="12">
        <f>$D151^EXP(Parameter!$D$97+Parameter!$D$104*(($B151*21/30.2)^(1)))</f>
        <v>3.3012158651869825E-3</v>
      </c>
      <c r="U151" s="12">
        <f>$E151^EXP(Parameter!$D$82+Parameter!$D$89*($B151/30.2*21)^(-2))</f>
        <v>1.4452055092081103E-2</v>
      </c>
      <c r="V151" s="12">
        <f>$D151^EXP(Parameter!$D$99+Parameter!$D$106*(($B151*21/30.2)^(1)))</f>
        <v>3.8613740418345476E-4</v>
      </c>
      <c r="W151" s="12">
        <f>$E151^EXP(Parameter!$D$84+Parameter!$D$91*($B151/30.2*21)^(-2))</f>
        <v>5.3104143729414799E-2</v>
      </c>
      <c r="X151" s="12">
        <f>$D151^EXP(Parameter!$D$100+Parameter!$D$107*(($B151*21/30.2)^(1)))</f>
        <v>2.3767498905604592E-13</v>
      </c>
      <c r="Y151" s="12">
        <f>$E151^EXP(Parameter!$D$85+Parameter!$D$92*($B151/30.2*21)^(-2))</f>
        <v>3.6648828614938345E-2</v>
      </c>
      <c r="Z151" s="12">
        <f>$D151^EXP(Parameter!$D$101+Parameter!$D$108*(($B151*21/30.2)^(1)))</f>
        <v>4.4591832161960112E-16</v>
      </c>
      <c r="AA151" s="12">
        <f>$E151^EXP(Parameter!$D$86+Parameter!$D$93*($B151/30.2*21)^(-2))</f>
        <v>4.9318785866545159E-2</v>
      </c>
      <c r="AB151" s="12">
        <f>$D151^EXP(Parameter!$D$98+Parameter!$D$105*(($B151*21/30.2)^(1)))</f>
        <v>1.2423792397543885E-4</v>
      </c>
      <c r="AC151" s="12">
        <f>$E151^EXP(Parameter!$D$83+Parameter!$D$90*($B151/30.2*21)^(-2))</f>
        <v>5.0431251368294877E-3</v>
      </c>
      <c r="AD151" s="87">
        <f>$D151^EXP(Parameter!$D$133+Parameter!$D$140*(($B151*21/30.2)^(-0.5))+Parameter!$D$147*((LN($B151*21/30.2))))</f>
        <v>1.1388480422073329E-6</v>
      </c>
      <c r="AE151" s="12">
        <f>$E151^EXP(Parameter!$D$111+Parameter!$D$118*(($B151*21/30.2)^(-1))+Parameter!$D$125*(($B151*21/30.2)^(-0.5)))</f>
        <v>7.7919043281228145E-2</v>
      </c>
      <c r="AF151" s="12">
        <f>$D151^EXP(Parameter!$D$134+Parameter!$D$141*(($B151*21/30.2)^(-0.5))+Parameter!$D$148*((LN($B151*21/30.2))))</f>
        <v>2.8188420638810057E-3</v>
      </c>
      <c r="AG151" s="12">
        <f>$E151^EXP(Parameter!$D$112+Parameter!$D$119*(($B151*21/30.2)^(-1))+Parameter!$D$126*(($B151*21/30.2)^(-0.5)))</f>
        <v>1.6376453135084526E-2</v>
      </c>
      <c r="AH151" s="12">
        <f>$D151^EXP(Parameter!$D$136+Parameter!$D$143*(($B151*21/30.2)^(-0.5))+Parameter!$D$150*((LN($B151*21/30.2))))</f>
        <v>1.0089184378749733E-5</v>
      </c>
      <c r="AI151" s="12">
        <f>$E151^EXP(Parameter!$D$114+Parameter!$D$121*(($B151*21/30.2)^(-1))+Parameter!$D$128*(($B151*21/30.2)^(-0.5)))</f>
        <v>5.1017561262339394E-4</v>
      </c>
      <c r="AJ151" s="12">
        <f>$D151^EXP(Parameter!$D$137+Parameter!$D$144*(($B151*21/30.2)^(-0.5))+Parameter!$D$151*((LN($B151*21/30.2))))</f>
        <v>4.9994767721086887E-7</v>
      </c>
      <c r="AK151" s="12">
        <f>$E151^EXP(Parameter!$D$115+Parameter!$D$122*(($B151*21/30.2)^(-1))+Parameter!$D$129*(($B151*21/30.2)^(-0.5)))</f>
        <v>1.265985597973531E-2</v>
      </c>
      <c r="AL151" s="12">
        <f>$D151^EXP(Parameter!$D$138+Parameter!$D$145*(($B151*21/30.2)^(-0.5))+Parameter!$D$152*((LN($B151*21/30.2))))</f>
        <v>1.3462633603647344E-22</v>
      </c>
      <c r="AM151" s="12">
        <f>$E151^EXP(Parameter!$D$116+Parameter!$D$123*(($B151*21/30.2)^(-1))+Parameter!$D$130*(($B151*21/30.2)^(-0.5)))</f>
        <v>6.9336755489207003E-5</v>
      </c>
      <c r="AN151" s="12">
        <f>$D151^EXP(Parameter!$D$135+Parameter!$D$142*(($B151*21/30.2)^(-0.5))+Parameter!$D$149*((LN($B151*21/30.2))))</f>
        <v>3.3289419664150183E-4</v>
      </c>
      <c r="AO151" s="12">
        <f>$E151^EXP(Parameter!$D$113+Parameter!$D$120*(($B151*21/30.2)^(-1))+Parameter!$D$127*(($B151*21/30.2)^(-0.5)))</f>
        <v>2.4205862746176302E-9</v>
      </c>
      <c r="AP151" s="87">
        <f>$D151^EXP(Parameter!$D$304+Parameter!$D$310*((LN($B151*21/30.2))))</f>
        <v>4.2655198780134518E-2</v>
      </c>
      <c r="AQ151" s="88">
        <f>$E151^EXP(Parameter!$D$290+Parameter!$D$296*((LN($B151*21/30.2))))</f>
        <v>1.8090316544546185E-2</v>
      </c>
      <c r="AR151" s="12">
        <f>$D151^EXP(Parameter!$D$305+Parameter!$D$311*((LN($B151*21/30.2))))</f>
        <v>5.0624064998242013E-2</v>
      </c>
      <c r="AS151" s="88">
        <f>$E151^EXP(Parameter!$D$291+Parameter!$D$297*((LN($B151*21/30.2))))</f>
        <v>1.767872651417508E-2</v>
      </c>
      <c r="AT151" s="12">
        <f>$D151^EXP(Parameter!$D$305+Parameter!$D$307-Parameter!$D$306+(Parameter!$D$311+Parameter!$D$313-Parameter!$D$312)*((LN($B151*21/30.2))))</f>
        <v>4.731442111444626E-2</v>
      </c>
      <c r="AU151" s="88">
        <f>$E151^EXP(Parameter!$D$291+Parameter!$D$293-Parameter!$D$292+(Parameter!$D$297+Parameter!$D$299-Parameter!$D$298)*((LN($B151*21/30.2))))</f>
        <v>3.1439216604631802E-2</v>
      </c>
      <c r="AV151" s="12">
        <f>$D151^EXP(Parameter!$D$308+Parameter!$D$314*((LN($B151*21/30.2))))</f>
        <v>6.9923326049862788E-2</v>
      </c>
      <c r="AW151" s="88">
        <f>$E151^EXP(Parameter!$D$294+Parameter!$D$300*((LN($B151*21/30.2))))</f>
        <v>2.5927838749586866E-2</v>
      </c>
      <c r="AX151" s="12">
        <f>$D151^EXP(Parameter!$D$305+Parameter!$D$309-Parameter!$D$306+(Parameter!$D$311+Parameter!$D$315-Parameter!$D$312)*((LN($B151*21/30.2))))</f>
        <v>2.8463278217785305E-2</v>
      </c>
      <c r="AY151" s="88">
        <f>$E151^EXP(Parameter!$D$291+Parameter!$D$295-Parameter!$D$292+(Parameter!$D$297+Parameter!$D$301-Parameter!$D$298)*((LN($B151*21/30.2))))</f>
        <v>1.7099399532358008E-3</v>
      </c>
      <c r="AZ151" s="12">
        <f>$D151^EXP(Parameter!D$305-Parameter!D$306+(Parameter!D$311-Parameter!D$312)*((LN($B151*21/30.2))))</f>
        <v>1.9628552784579152E-2</v>
      </c>
      <c r="BA151" s="88">
        <f>$E151^EXP(Parameter!$D$291-Parameter!$D$292+(Parameter!$D$297-Parameter!$D$298)*((LN($B151*21/30.2))))</f>
        <v>5.4761477931906785E-5</v>
      </c>
      <c r="BB151" s="89">
        <f>$D151^EXP(Parameter!$D$231+Parameter!$D$238)</f>
        <v>8.0699416247964686E-2</v>
      </c>
      <c r="BC151" s="90">
        <f>$E151^EXP(Parameter!$D$216+Parameter!$D$223)</f>
        <v>8.2618574347253747E-3</v>
      </c>
      <c r="BD151" s="91">
        <f>$D151^EXP(Parameter!$D$232+Parameter!$D$239)</f>
        <v>6.3844159210947868E-2</v>
      </c>
      <c r="BE151" s="90">
        <f>$E151^EXP(Parameter!$D$217+Parameter!$D$224)</f>
        <v>1.1273559390518929E-2</v>
      </c>
      <c r="BF151" s="91">
        <f>$D151^EXP(Parameter!$D$234+Parameter!$D$241)</f>
        <v>7.4744568743551024E-2</v>
      </c>
      <c r="BG151" s="91">
        <f>$E151^EXP(Parameter!$D$219+Parameter!$D$226)</f>
        <v>4.1331871358890396E-2</v>
      </c>
      <c r="BH151" s="91">
        <f>$D151^EXP(Parameter!$D$235+Parameter!$D$242)</f>
        <v>0.13589613838055026</v>
      </c>
      <c r="BI151" s="91">
        <f>$E151^EXP(Parameter!$D$220+Parameter!$D$227)</f>
        <v>2.8131866699230144E-2</v>
      </c>
      <c r="BJ151" s="91">
        <f>$D151^EXP(Parameter!$D$236+Parameter!$D$243)</f>
        <v>6.0392501455966634E-2</v>
      </c>
      <c r="BK151" s="91">
        <f>$E151^EXP(Parameter!$D$221+Parameter!$D$228)</f>
        <v>3.9644171177582524E-2</v>
      </c>
      <c r="BL151" s="91">
        <f>$D151^EXP(Parameter!$D$233+Parameter!$D$240)</f>
        <v>3.3112808221640512E-2</v>
      </c>
      <c r="BM151" s="91">
        <f>$E151^EXP(Parameter!$D$218+Parameter!$D$225)</f>
        <v>4.1306538719187861E-3</v>
      </c>
      <c r="BN151" s="90">
        <f>$D151^EXP(Parameter!$D$268+Parameter!$D$275)</f>
        <v>0.10394707859267488</v>
      </c>
      <c r="BO151" s="91">
        <f>$E151^EXP(Parameter!$D$246+Parameter!$D$253)</f>
        <v>3.3205247346574161E-3</v>
      </c>
      <c r="BP151" s="91">
        <f>$D151^EXP(Parameter!$D$269+Parameter!$D$276)</f>
        <v>7.3012311841914646E-2</v>
      </c>
      <c r="BQ151" s="91">
        <f>$E151^EXP(Parameter!$D$247+Parameter!$D$254)</f>
        <v>7.2813439692490742E-3</v>
      </c>
      <c r="BR151" s="91">
        <f>$D151^EXP(Parameter!$D$271+Parameter!$D$278)</f>
        <v>0.14865393959172796</v>
      </c>
      <c r="BS151" s="91">
        <f>$E151^EXP(Parameter!$D$249+Parameter!$D$256)</f>
        <v>4.9460383351657221E-2</v>
      </c>
      <c r="BT151" s="91">
        <f>$D151^EXP(Parameter!$D$272+Parameter!$D$279)</f>
        <v>0.23712084982585252</v>
      </c>
      <c r="BU151" s="91">
        <f>$E151^EXP(Parameter!$D$250+Parameter!$D$257)</f>
        <v>1.7987458355591377E-2</v>
      </c>
      <c r="BV151" s="91">
        <f>$D151^EXP(Parameter!$D$273+Parameter!$D$280)</f>
        <v>0.19513268001459311</v>
      </c>
      <c r="BW151" s="91">
        <f>$E151^EXP(Parameter!$D$251+Parameter!$D$258)</f>
        <v>5.2649246457727721E-2</v>
      </c>
      <c r="BX151" s="91">
        <f>$D151^EXP(Parameter!$D$270+Parameter!$D$277)</f>
        <v>6.4903628935422342E-2</v>
      </c>
      <c r="BY151" s="91">
        <f>$E151^EXP(Parameter!$D$248+Parameter!$D$255)</f>
        <v>8.6656894203620567E-3</v>
      </c>
      <c r="BZ151" s="90">
        <f>$D151^EXP(Parameter!$D$208)</f>
        <v>7.5913309902894868E-2</v>
      </c>
      <c r="CA151" s="90">
        <f>$E151^EXP(Parameter!$D$200)</f>
        <v>6.1728765565806469E-3</v>
      </c>
      <c r="CB151" s="90">
        <f>$D151^EXP(Parameter!$D$209)</f>
        <v>6.4549241143064415E-2</v>
      </c>
      <c r="CC151" s="90">
        <f>$E151^EXP(Parameter!$D$201)</f>
        <v>9.6536679096739259E-3</v>
      </c>
      <c r="CD151" s="90">
        <f>$D151^EXP(Parameter!$D$211)</f>
        <v>6.9437513930735259E-2</v>
      </c>
      <c r="CE151" s="90">
        <f>$E151^EXP(Parameter!$D$203)</f>
        <v>3.325666852674785E-2</v>
      </c>
      <c r="CF151" s="90">
        <f>$D151^EXP(Parameter!$D$212)</f>
        <v>0.13562504321911079</v>
      </c>
      <c r="CG151" s="90">
        <f>$E151^EXP(Parameter!$D$204)</f>
        <v>2.4771907796311186E-2</v>
      </c>
      <c r="CH151" s="91">
        <f>$D151^EXP(Parameter!$D$213)</f>
        <v>5.8214656998546069E-2</v>
      </c>
      <c r="CI151" s="90">
        <f>$E151^EXP(Parameter!$D$205)</f>
        <v>3.9900669443186397E-2</v>
      </c>
      <c r="CJ151" s="91">
        <f>$D151^EXP(Parameter!$D$210)</f>
        <v>3.5661577688482625E-2</v>
      </c>
      <c r="CK151" s="90">
        <f>$E151^EXP(Parameter!$D$202)</f>
        <v>5.1769321668064059E-3</v>
      </c>
      <c r="CL151" s="12">
        <f>$D151^EXP(Parameter!$D$170+Parameter!$D$177*(LN($B151/30.2*21)))</f>
        <v>4.5194204474852562E-2</v>
      </c>
      <c r="CM151" s="12">
        <f>$D151^EXP(Parameter!$D$155+Parameter!$D$162*(LN($B151/30.2*21)))</f>
        <v>0.33855790367402655</v>
      </c>
      <c r="CN151" s="12">
        <f>$D151^EXP(Parameter!$D$171+Parameter!$D$178*(LN($B151/30.2*21)))</f>
        <v>4.7699583299985922E-2</v>
      </c>
      <c r="CO151" s="12">
        <f>$D151^EXP(Parameter!$D$156+Parameter!$D$163*(LN($B151/30.2*21)))</f>
        <v>0.28932927824254101</v>
      </c>
      <c r="CP151" s="12">
        <f>$D151^EXP(Parameter!$D$173+Parameter!$D$180*(LN($B151/30.2*21)))</f>
        <v>4.2590053681570331E-2</v>
      </c>
      <c r="CQ151" s="12">
        <f>$D151^EXP(Parameter!$D$158+Parameter!$D$165*(LN($B151/30.2*21)))</f>
        <v>0.30521353284368619</v>
      </c>
      <c r="CR151" s="12">
        <f>$D151^EXP(Parameter!$D$174+Parameter!$D$181*(LN($B151/30.2*21)))</f>
        <v>4.5582072752223639E-2</v>
      </c>
      <c r="CS151" s="12">
        <f>$D151^EXP(Parameter!$D$159+Parameter!$D$166*(LN($B151/30.2*21)))</f>
        <v>0.34612756860035537</v>
      </c>
      <c r="CT151" s="12">
        <f>$D151^EXP(Parameter!$D$175+Parameter!$D$182*(LN($B151/30.2*21)))</f>
        <v>1.1602872661211952E-2</v>
      </c>
      <c r="CU151" s="12">
        <f>$D151^EXP(Parameter!$D$160+Parameter!$D$167*(LN($B151/30.2*21)))</f>
        <v>0.11514317867182972</v>
      </c>
      <c r="CV151" s="12">
        <f>$D151^EXP(Parameter!$D$172+Parameter!$D$179*(LN($B151/30.2*21)))</f>
        <v>1.344122069370051E-2</v>
      </c>
      <c r="CW151" s="41">
        <f>$D151^EXP(Parameter!$D$157+Parameter!$D$164*(LN($B151/30.2*21)))</f>
        <v>4.7237616037931335E-3</v>
      </c>
      <c r="CX151" s="12">
        <f t="shared" si="16"/>
        <v>1.2022668785747809E-7</v>
      </c>
      <c r="CY151" s="85">
        <v>1.6632028340031801E-2</v>
      </c>
      <c r="CZ151" s="12">
        <f t="shared" si="17"/>
        <v>3.3012158651869825E-3</v>
      </c>
      <c r="DA151" s="85">
        <v>2.62266025782938E-2</v>
      </c>
      <c r="DB151" s="12">
        <f t="shared" si="18"/>
        <v>3.8613740418345476E-4</v>
      </c>
      <c r="DC151" s="41">
        <v>1.36100070637224E-3</v>
      </c>
      <c r="DD151" s="12">
        <f t="shared" si="19"/>
        <v>2.3767498905604592E-13</v>
      </c>
      <c r="DE151" s="85">
        <v>5.8259002913219901E-3</v>
      </c>
      <c r="DF151" s="12">
        <f t="shared" si="20"/>
        <v>4.4591832161960112E-16</v>
      </c>
      <c r="DG151" s="41">
        <v>5.2507274036762703E-4</v>
      </c>
      <c r="DH151" s="12">
        <f t="shared" si="21"/>
        <v>1.2423792397543885E-4</v>
      </c>
      <c r="DI151" s="41">
        <v>5.2507274036762703E-4</v>
      </c>
      <c r="DJ151" s="46">
        <v>146</v>
      </c>
      <c r="DK151" s="44">
        <v>2.79510566084329E-4</v>
      </c>
      <c r="DL151" s="44">
        <v>7.8433489586482398E-4</v>
      </c>
      <c r="DM151" s="44">
        <v>1.6608872587724501E-3</v>
      </c>
      <c r="DN151" s="44">
        <v>1.2332011889083501E-3</v>
      </c>
      <c r="DO151" s="44">
        <v>4.63795205219275E-3</v>
      </c>
      <c r="DP151" s="44">
        <v>3.6851005502084302E-3</v>
      </c>
      <c r="DQ151" s="44">
        <v>5.1735093118268098E-3</v>
      </c>
      <c r="DR151" s="45">
        <v>3.7928732213352502E-2</v>
      </c>
      <c r="DS151" s="45">
        <v>6.0115557120914903E-2</v>
      </c>
      <c r="DT151" s="45">
        <v>5.4203966067885197E-2</v>
      </c>
      <c r="DU151" s="45">
        <v>3.9678898938284198E-2</v>
      </c>
      <c r="DV151" s="45">
        <v>5.7538252640522702E-2</v>
      </c>
      <c r="DW151" s="45">
        <v>9.1688022972040206E-2</v>
      </c>
      <c r="DX151" s="45">
        <v>4.6618000569782297E-2</v>
      </c>
    </row>
    <row r="152" spans="1:128">
      <c r="A152" s="43">
        <f t="shared" si="15"/>
        <v>9.8602739726027391</v>
      </c>
      <c r="B152" s="18">
        <v>148</v>
      </c>
      <c r="C152" s="12">
        <v>3234</v>
      </c>
      <c r="D152" s="12">
        <v>3.5930303307047398E-2</v>
      </c>
      <c r="E152" s="12">
        <v>5.1143108727505504E-4</v>
      </c>
      <c r="F152" s="92">
        <f>$D152^Parameter!$D$325</f>
        <v>7.4689489145520413E-2</v>
      </c>
      <c r="G152" s="92">
        <f>$E152^Parameter!$D$318</f>
        <v>4.269005640077617E-3</v>
      </c>
      <c r="H152" s="92">
        <f>$D152^Parameter!$D$326</f>
        <v>6.9882544006072522E-2</v>
      </c>
      <c r="I152" s="92">
        <f>$E152^Parameter!$D$319</f>
        <v>7.8275123001269389E-3</v>
      </c>
      <c r="J152" s="92">
        <f>$D152^Parameter!$D$328</f>
        <v>7.9297809946171846E-2</v>
      </c>
      <c r="K152" s="92">
        <f>$E152^Parameter!$D$321</f>
        <v>3.4833145632027641E-2</v>
      </c>
      <c r="L152" s="92">
        <f>$D152^Parameter!$D$329</f>
        <v>0.15525946834199533</v>
      </c>
      <c r="M152" s="92">
        <f>$E152^Parameter!$D$322</f>
        <v>2.4395273435479602E-2</v>
      </c>
      <c r="N152" s="92">
        <f>$D152^Parameter!$D$330</f>
        <v>6.759636082116921E-2</v>
      </c>
      <c r="O152" s="92">
        <f>$E152^Parameter!$D$323</f>
        <v>4.8251947787763851E-2</v>
      </c>
      <c r="P152" s="92">
        <f>$D152^Parameter!$D$327</f>
        <v>4.2150114715321617E-2</v>
      </c>
      <c r="Q152" s="92">
        <f>$E152^Parameter!$D$320</f>
        <v>4.4675971564244257E-3</v>
      </c>
      <c r="R152" s="12">
        <f>$D152^EXP(Parameter!$D$96+Parameter!$D$103*(($B152/30.2*21)^(1)))</f>
        <v>9.0522965238022956E-8</v>
      </c>
      <c r="S152" s="12">
        <f>$E152^EXP(Parameter!$D$81+Parameter!$D$88*($B152/30.2*21)^(-2))</f>
        <v>9.4962390588785844E-3</v>
      </c>
      <c r="T152" s="12">
        <f>$D152^EXP(Parameter!$D$97+Parameter!$D$104*(($B152*21/30.2)^(1)))</f>
        <v>3.1294555105256983E-3</v>
      </c>
      <c r="U152" s="12">
        <f>$E152^EXP(Parameter!$D$82+Parameter!$D$89*($B152/30.2*21)^(-2))</f>
        <v>1.4239930833504414E-2</v>
      </c>
      <c r="V152" s="12">
        <f>$D152^EXP(Parameter!$D$99+Parameter!$D$106*(($B152*21/30.2)^(1)))</f>
        <v>3.5093398638547698E-4</v>
      </c>
      <c r="W152" s="12">
        <f>$E152^EXP(Parameter!$D$84+Parameter!$D$91*($B152/30.2*21)^(-2))</f>
        <v>5.2562971283019934E-2</v>
      </c>
      <c r="X152" s="12">
        <f>$D152^EXP(Parameter!$D$100+Parameter!$D$107*(($B152*21/30.2)^(1)))</f>
        <v>1.1521200152433492E-13</v>
      </c>
      <c r="Y152" s="12">
        <f>$E152^EXP(Parameter!$D$85+Parameter!$D$92*($B152/30.2*21)^(-2))</f>
        <v>3.6228392615372237E-2</v>
      </c>
      <c r="Z152" s="12">
        <f>$D152^EXP(Parameter!$D$101+Parameter!$D$108*(($B152*21/30.2)^(1)))</f>
        <v>1.9440501042186555E-16</v>
      </c>
      <c r="AA152" s="12">
        <f>$E152^EXP(Parameter!$D$86+Parameter!$D$93*($B152/30.2*21)^(-2))</f>
        <v>4.8803355132149548E-2</v>
      </c>
      <c r="AB152" s="12">
        <f>$D152^EXP(Parameter!$D$98+Parameter!$D$105*(($B152*21/30.2)^(1)))</f>
        <v>1.1207157306375921E-4</v>
      </c>
      <c r="AC152" s="12">
        <f>$E152^EXP(Parameter!$D$83+Parameter!$D$90*($B152/30.2*21)^(-2))</f>
        <v>4.950854515702951E-3</v>
      </c>
      <c r="AD152" s="87">
        <f>$D152^EXP(Parameter!$D$133+Parameter!$D$140*(($B152*21/30.2)^(-0.5))+Parameter!$D$147*((LN($B152*21/30.2))))</f>
        <v>9.8047684400643961E-7</v>
      </c>
      <c r="AE152" s="12">
        <f>$E152^EXP(Parameter!$D$111+Parameter!$D$118*(($B152*21/30.2)^(-1))+Parameter!$D$125*(($B152*21/30.2)^(-0.5)))</f>
        <v>7.7442244566023402E-2</v>
      </c>
      <c r="AF152" s="12">
        <f>$D152^EXP(Parameter!$D$134+Parameter!$D$141*(($B152*21/30.2)^(-0.5))+Parameter!$D$148*((LN($B152*21/30.2))))</f>
        <v>2.7091928035728702E-3</v>
      </c>
      <c r="AG152" s="12">
        <f>$E152^EXP(Parameter!$D$112+Parameter!$D$119*(($B152*21/30.2)^(-1))+Parameter!$D$126*(($B152*21/30.2)^(-0.5)))</f>
        <v>1.6149564505818483E-2</v>
      </c>
      <c r="AH152" s="12">
        <f>$D152^EXP(Parameter!$D$136+Parameter!$D$143*(($B152*21/30.2)^(-0.5))+Parameter!$D$150*((LN($B152*21/30.2))))</f>
        <v>8.9732586828629182E-6</v>
      </c>
      <c r="AI152" s="12">
        <f>$E152^EXP(Parameter!$D$114+Parameter!$D$121*(($B152*21/30.2)^(-1))+Parameter!$D$128*(($B152*21/30.2)^(-0.5)))</f>
        <v>4.9090588131047266E-4</v>
      </c>
      <c r="AJ152" s="12">
        <f>$D152^EXP(Parameter!$D$137+Parameter!$D$144*(($B152*21/30.2)^(-0.5))+Parameter!$D$151*((LN($B152*21/30.2))))</f>
        <v>4.1894353441444488E-7</v>
      </c>
      <c r="AK152" s="12">
        <f>$E152^EXP(Parameter!$D$115+Parameter!$D$122*(($B152*21/30.2)^(-1))+Parameter!$D$129*(($B152*21/30.2)^(-0.5)))</f>
        <v>1.2448557142326616E-2</v>
      </c>
      <c r="AL152" s="12">
        <f>$D152^EXP(Parameter!$D$138+Parameter!$D$145*(($B152*21/30.2)^(-0.5))+Parameter!$D$152*((LN($B152*21/30.2))))</f>
        <v>6.1264812301232248E-23</v>
      </c>
      <c r="AM152" s="12">
        <f>$E152^EXP(Parameter!$D$116+Parameter!$D$123*(($B152*21/30.2)^(-1))+Parameter!$D$130*(($B152*21/30.2)^(-0.5)))</f>
        <v>6.6004006326572133E-5</v>
      </c>
      <c r="AN152" s="12">
        <f>$D152^EXP(Parameter!$D$135+Parameter!$D$142*(($B152*21/30.2)^(-0.5))+Parameter!$D$149*((LN($B152*21/30.2))))</f>
        <v>3.1468302115684386E-4</v>
      </c>
      <c r="AO152" s="12">
        <f>$E152^EXP(Parameter!$D$113+Parameter!$D$120*(($B152*21/30.2)^(-1))+Parameter!$D$127*(($B152*21/30.2)^(-0.5)))</f>
        <v>2.1701715122473365E-9</v>
      </c>
      <c r="AP152" s="87">
        <f>$D152^EXP(Parameter!$D$304+Parameter!$D$310*((LN($B152*21/30.2))))</f>
        <v>4.2038273990040273E-2</v>
      </c>
      <c r="AQ152" s="88">
        <f>$E152^EXP(Parameter!$D$290+Parameter!$D$296*((LN($B152*21/30.2))))</f>
        <v>1.7908403223052257E-2</v>
      </c>
      <c r="AR152" s="12">
        <f>$D152^EXP(Parameter!$D$305+Parameter!$D$311*((LN($B152*21/30.2))))</f>
        <v>5.0011119837011092E-2</v>
      </c>
      <c r="AS152" s="88">
        <f>$E152^EXP(Parameter!$D$291+Parameter!$D$297*((LN($B152*21/30.2))))</f>
        <v>1.7456942019405213E-2</v>
      </c>
      <c r="AT152" s="12">
        <f>$D152^EXP(Parameter!$D$305+Parameter!$D$307-Parameter!$D$306+(Parameter!$D$311+Parameter!$D$313-Parameter!$D$312)*((LN($B152*21/30.2))))</f>
        <v>4.6692246718316836E-2</v>
      </c>
      <c r="AU152" s="88">
        <f>$E152^EXP(Parameter!$D$291+Parameter!$D$293-Parameter!$D$292+(Parameter!$D$297+Parameter!$D$299-Parameter!$D$298)*((LN($B152*21/30.2))))</f>
        <v>3.1038322558618034E-2</v>
      </c>
      <c r="AV152" s="12">
        <f>$D152^EXP(Parameter!$D$308+Parameter!$D$314*((LN($B152*21/30.2))))</f>
        <v>6.8994358840242645E-2</v>
      </c>
      <c r="AW152" s="88">
        <f>$E152^EXP(Parameter!$D$294+Parameter!$D$300*((LN($B152*21/30.2))))</f>
        <v>2.5604831763159391E-2</v>
      </c>
      <c r="AX152" s="12">
        <f>$D152^EXP(Parameter!$D$305+Parameter!$D$309-Parameter!$D$306+(Parameter!$D$311+Parameter!$D$315-Parameter!$D$312)*((LN($B152*21/30.2))))</f>
        <v>2.7985279447646502E-2</v>
      </c>
      <c r="AY152" s="88">
        <f>$E152^EXP(Parameter!$D$291+Parameter!$D$295-Parameter!$D$292+(Parameter!$D$297+Parameter!$D$301-Parameter!$D$298)*((LN($B152*21/30.2))))</f>
        <v>1.6474592995750533E-3</v>
      </c>
      <c r="AZ152" s="12">
        <f>$D152^EXP(Parameter!D$305-Parameter!D$306+(Parameter!D$311-Parameter!D$312)*((LN($B152*21/30.2))))</f>
        <v>1.9284561452966767E-2</v>
      </c>
      <c r="BA152" s="88">
        <f>$E152^EXP(Parameter!$D$291-Parameter!$D$292+(Parameter!$D$297-Parameter!$D$298)*((LN($B152*21/30.2))))</f>
        <v>5.1948652475906703E-5</v>
      </c>
      <c r="BB152" s="89">
        <f>$D152^EXP(Parameter!$D$231+Parameter!$D$238)</f>
        <v>7.9940775328213851E-2</v>
      </c>
      <c r="BC152" s="90">
        <f>$E152^EXP(Parameter!$D$216+Parameter!$D$223)</f>
        <v>8.1247036766960452E-3</v>
      </c>
      <c r="BD152" s="91">
        <f>$D152^EXP(Parameter!$D$232+Parameter!$D$239)</f>
        <v>6.3188393572793447E-2</v>
      </c>
      <c r="BE152" s="90">
        <f>$E152^EXP(Parameter!$D$217+Parameter!$D$224)</f>
        <v>1.1098442403273401E-2</v>
      </c>
      <c r="BF152" s="91">
        <f>$D152^EXP(Parameter!$D$234+Parameter!$D$241)</f>
        <v>7.4020613058589216E-2</v>
      </c>
      <c r="BG152" s="91">
        <f>$E152^EXP(Parameter!$D$219+Parameter!$D$226)</f>
        <v>4.0874776797772731E-2</v>
      </c>
      <c r="BH152" s="91">
        <f>$D152^EXP(Parameter!$D$235+Parameter!$D$242)</f>
        <v>0.13488213188009468</v>
      </c>
      <c r="BI152" s="91">
        <f>$E152^EXP(Parameter!$D$220+Parameter!$D$227)</f>
        <v>2.7783418613595571E-2</v>
      </c>
      <c r="BJ152" s="91">
        <f>$D152^EXP(Parameter!$D$236+Parameter!$D$243)</f>
        <v>5.9759723733554086E-2</v>
      </c>
      <c r="BK152" s="91">
        <f>$E152^EXP(Parameter!$D$221+Parameter!$D$228)</f>
        <v>3.9200036568503981E-2</v>
      </c>
      <c r="BL152" s="91">
        <f>$D152^EXP(Parameter!$D$233+Parameter!$D$240)</f>
        <v>3.269205391247948E-2</v>
      </c>
      <c r="BM152" s="91">
        <f>$E152^EXP(Parameter!$D$218+Parameter!$D$225)</f>
        <v>4.0522649406059263E-3</v>
      </c>
      <c r="BN152" s="90">
        <f>$D152^EXP(Parameter!$D$268+Parameter!$D$275)</f>
        <v>0.10306775461173075</v>
      </c>
      <c r="BO152" s="91">
        <f>$E152^EXP(Parameter!$D$246+Parameter!$D$253)</f>
        <v>3.2550286682580475E-3</v>
      </c>
      <c r="BP152" s="91">
        <f>$D152^EXP(Parameter!$D$269+Parameter!$D$276)</f>
        <v>7.2298772346910248E-2</v>
      </c>
      <c r="BQ152" s="91">
        <f>$E152^EXP(Parameter!$D$247+Parameter!$D$254)</f>
        <v>7.1573108292324744E-3</v>
      </c>
      <c r="BR152" s="91">
        <f>$D152^EXP(Parameter!$D$271+Parameter!$D$278)</f>
        <v>0.14759442844928458</v>
      </c>
      <c r="BS152" s="91">
        <f>$E152^EXP(Parameter!$D$249+Parameter!$D$256)</f>
        <v>4.8944055902227356E-2</v>
      </c>
      <c r="BT152" s="91">
        <f>$D152^EXP(Parameter!$D$272+Parameter!$D$279)</f>
        <v>0.235843698973006</v>
      </c>
      <c r="BU152" s="91">
        <f>$E152^EXP(Parameter!$D$250+Parameter!$D$257)</f>
        <v>1.7736952509458458E-2</v>
      </c>
      <c r="BV152" s="91">
        <f>$D152^EXP(Parameter!$D$273+Parameter!$D$280)</f>
        <v>0.19393979328252872</v>
      </c>
      <c r="BW152" s="91">
        <f>$E152^EXP(Parameter!$D$251+Parameter!$D$258)</f>
        <v>5.2110992806498918E-2</v>
      </c>
      <c r="BX152" s="91">
        <f>$D152^EXP(Parameter!$D$270+Parameter!$D$277)</f>
        <v>6.4240948596668665E-2</v>
      </c>
      <c r="BY152" s="91">
        <f>$E152^EXP(Parameter!$D$248+Parameter!$D$255)</f>
        <v>8.5232512916479271E-3</v>
      </c>
      <c r="BZ152" s="90">
        <f>$D152^EXP(Parameter!$D$208)</f>
        <v>7.5182411310522251E-2</v>
      </c>
      <c r="CA152" s="90">
        <f>$E152^EXP(Parameter!$D$200)</f>
        <v>6.0642288173399445E-3</v>
      </c>
      <c r="CB152" s="90">
        <f>$D152^EXP(Parameter!$D$209)</f>
        <v>6.3888866511185916E-2</v>
      </c>
      <c r="CC152" s="90">
        <f>$E152^EXP(Parameter!$D$201)</f>
        <v>9.4985691487364677E-3</v>
      </c>
      <c r="CD152" s="90">
        <f>$D152^EXP(Parameter!$D$211)</f>
        <v>6.8745958754642317E-2</v>
      </c>
      <c r="CE152" s="90">
        <f>$E152^EXP(Parameter!$D$203)</f>
        <v>3.2863934327112813E-2</v>
      </c>
      <c r="CF152" s="90">
        <f>$D152^EXP(Parameter!$D$212)</f>
        <v>0.13461205083081215</v>
      </c>
      <c r="CG152" s="90">
        <f>$E152^EXP(Parameter!$D$204)</f>
        <v>2.445421812514836E-2</v>
      </c>
      <c r="CH152" s="91">
        <f>$D152^EXP(Parameter!$D$213)</f>
        <v>5.7596759469257089E-2</v>
      </c>
      <c r="CI152" s="90">
        <f>$E152^EXP(Parameter!$D$205)</f>
        <v>3.945454938911043E-2</v>
      </c>
      <c r="CJ152" s="91">
        <f>$D152^EXP(Parameter!$D$210)</f>
        <v>3.5218235633338396E-2</v>
      </c>
      <c r="CK152" s="90">
        <f>$E152^EXP(Parameter!$D$202)</f>
        <v>5.0826914389586952E-3</v>
      </c>
      <c r="CL152" s="12">
        <f>$D152^EXP(Parameter!$D$170+Parameter!$D$177*(LN($B152/30.2*21)))</f>
        <v>4.4599598232797383E-2</v>
      </c>
      <c r="CM152" s="12">
        <f>$D152^EXP(Parameter!$D$155+Parameter!$D$162*(LN($B152/30.2*21)))</f>
        <v>0.33781599297257686</v>
      </c>
      <c r="CN152" s="12">
        <f>$D152^EXP(Parameter!$D$171+Parameter!$D$178*(LN($B152/30.2*21)))</f>
        <v>4.7118002329203067E-2</v>
      </c>
      <c r="CO152" s="12">
        <f>$D152^EXP(Parameter!$D$156+Parameter!$D$163*(LN($B152/30.2*21)))</f>
        <v>0.28834565820551855</v>
      </c>
      <c r="CP152" s="12">
        <f>$D152^EXP(Parameter!$D$173+Parameter!$D$180*(LN($B152/30.2*21)))</f>
        <v>4.2026267127935765E-2</v>
      </c>
      <c r="CQ152" s="12">
        <f>$D152^EXP(Parameter!$D$158+Parameter!$D$165*(LN($B152/30.2*21)))</f>
        <v>0.3039898554998311</v>
      </c>
      <c r="CR152" s="12">
        <f>$D152^EXP(Parameter!$D$174+Parameter!$D$181*(LN($B152/30.2*21)))</f>
        <v>4.4878154306030323E-2</v>
      </c>
      <c r="CS152" s="12">
        <f>$D152^EXP(Parameter!$D$159+Parameter!$D$166*(LN($B152/30.2*21)))</f>
        <v>0.34509329284511936</v>
      </c>
      <c r="CT152" s="12">
        <f>$D152^EXP(Parameter!$D$175+Parameter!$D$182*(LN($B152/30.2*21)))</f>
        <v>1.1343123674782112E-2</v>
      </c>
      <c r="CU152" s="12">
        <f>$D152^EXP(Parameter!$D$160+Parameter!$D$167*(LN($B152/30.2*21)))</f>
        <v>0.11390575069609227</v>
      </c>
      <c r="CV152" s="12">
        <f>$D152^EXP(Parameter!$D$172+Parameter!$D$179*(LN($B152/30.2*21)))</f>
        <v>1.3183767831495581E-2</v>
      </c>
      <c r="CW152" s="41">
        <f>$D152^EXP(Parameter!$D$157+Parameter!$D$164*(LN($B152/30.2*21)))</f>
        <v>4.5815653710353735E-3</v>
      </c>
      <c r="CX152" s="12">
        <f t="shared" si="16"/>
        <v>9.0522965238022956E-8</v>
      </c>
      <c r="CY152" s="85">
        <v>1.65292947861614E-2</v>
      </c>
      <c r="CZ152" s="12">
        <f t="shared" si="17"/>
        <v>3.1294555105256983E-3</v>
      </c>
      <c r="DA152" s="85">
        <v>2.6049591713004899E-2</v>
      </c>
      <c r="DB152" s="12">
        <f t="shared" si="18"/>
        <v>3.5093398638547698E-4</v>
      </c>
      <c r="DC152" s="41">
        <v>1.29916363585012E-3</v>
      </c>
      <c r="DD152" s="12">
        <f t="shared" si="19"/>
        <v>1.1521200152433492E-13</v>
      </c>
      <c r="DE152" s="85">
        <v>5.6790296690563203E-3</v>
      </c>
      <c r="DF152" s="12">
        <f t="shared" si="20"/>
        <v>1.9440501042186555E-16</v>
      </c>
      <c r="DG152" s="41">
        <v>5.1141546685680103E-4</v>
      </c>
      <c r="DH152" s="12">
        <f t="shared" si="21"/>
        <v>1.1207157306375921E-4</v>
      </c>
      <c r="DI152" s="41">
        <v>5.1141546685680103E-4</v>
      </c>
      <c r="DJ152" s="46">
        <v>147</v>
      </c>
      <c r="DK152" s="44">
        <v>2.7100040887051403E-4</v>
      </c>
      <c r="DL152" s="44">
        <v>7.6236621096159596E-4</v>
      </c>
      <c r="DM152" s="44">
        <v>1.6174633628623901E-3</v>
      </c>
      <c r="DN152" s="44">
        <v>1.20003414488246E-3</v>
      </c>
      <c r="DO152" s="44">
        <v>4.5292410592388003E-3</v>
      </c>
      <c r="DP152" s="44">
        <v>3.59642688943784E-3</v>
      </c>
      <c r="DQ152" s="44">
        <v>5.05379750520785E-3</v>
      </c>
      <c r="DR152" s="45">
        <v>3.7470505767677097E-2</v>
      </c>
      <c r="DS152" s="45">
        <v>5.9451435803317597E-2</v>
      </c>
      <c r="DT152" s="45">
        <v>5.3592172262230099E-2</v>
      </c>
      <c r="DU152" s="45">
        <v>3.9203409919643599E-2</v>
      </c>
      <c r="DV152" s="45">
        <v>5.6896740317795499E-2</v>
      </c>
      <c r="DW152" s="45">
        <v>9.0769171116104497E-2</v>
      </c>
      <c r="DX152" s="45">
        <v>4.60759236266104E-2</v>
      </c>
    </row>
    <row r="153" spans="1:128">
      <c r="A153" s="43">
        <f t="shared" si="15"/>
        <v>9.9205479452054792</v>
      </c>
      <c r="B153" s="18">
        <v>149</v>
      </c>
      <c r="C153" s="12">
        <v>3256</v>
      </c>
      <c r="D153" s="12">
        <v>3.5488273406495699E-2</v>
      </c>
      <c r="E153" s="12">
        <v>4.9818952557599604E-4</v>
      </c>
      <c r="F153" s="92">
        <f>$D153^Parameter!$D$325</f>
        <v>7.3971802059619368E-2</v>
      </c>
      <c r="G153" s="92">
        <f>$E153^Parameter!$D$318</f>
        <v>4.1891325902062024E-3</v>
      </c>
      <c r="H153" s="92">
        <f>$D153^Parameter!$D$326</f>
        <v>6.9193913812102964E-2</v>
      </c>
      <c r="I153" s="92">
        <f>$E153^Parameter!$D$319</f>
        <v>7.6971958857399185E-3</v>
      </c>
      <c r="J153" s="92">
        <f>$D153^Parameter!$D$328</f>
        <v>7.8553342843403248E-2</v>
      </c>
      <c r="K153" s="92">
        <f>$E153^Parameter!$D$321</f>
        <v>3.4430696200191735E-2</v>
      </c>
      <c r="L153" s="92">
        <f>$D153^Parameter!$D$329</f>
        <v>0.15418691795092956</v>
      </c>
      <c r="M153" s="92">
        <f>$E153^Parameter!$D$322</f>
        <v>2.4083707844357826E-2</v>
      </c>
      <c r="N153" s="92">
        <f>$D153^Parameter!$D$330</f>
        <v>6.6921974323606637E-2</v>
      </c>
      <c r="O153" s="92">
        <f>$E153^Parameter!$D$323</f>
        <v>4.7748291540242849E-2</v>
      </c>
      <c r="P153" s="92">
        <f>$D153^Parameter!$D$327</f>
        <v>4.1656309993794084E-2</v>
      </c>
      <c r="Q153" s="92">
        <f>$E153^Parameter!$D$320</f>
        <v>4.3846985307123675E-3</v>
      </c>
      <c r="R153" s="12">
        <f>$D153^EXP(Parameter!$D$96+Parameter!$D$103*(($B153/30.2*21)^(1)))</f>
        <v>6.7848901868484307E-8</v>
      </c>
      <c r="S153" s="12">
        <f>$E153^EXP(Parameter!$D$81+Parameter!$D$88*($B153/30.2*21)^(-2))</f>
        <v>9.3444203386195846E-3</v>
      </c>
      <c r="T153" s="12">
        <f>$D153^EXP(Parameter!$D$97+Parameter!$D$104*(($B153*21/30.2)^(1)))</f>
        <v>2.9656819805557889E-3</v>
      </c>
      <c r="U153" s="12">
        <f>$E153^EXP(Parameter!$D$82+Parameter!$D$89*($B153/30.2*21)^(-2))</f>
        <v>1.4031917755196082E-2</v>
      </c>
      <c r="V153" s="12">
        <f>$D153^EXP(Parameter!$D$99+Parameter!$D$106*(($B153*21/30.2)^(1)))</f>
        <v>3.1864846873181702E-4</v>
      </c>
      <c r="W153" s="12">
        <f>$E153^EXP(Parameter!$D$84+Parameter!$D$91*($B153/30.2*21)^(-2))</f>
        <v>5.2029875718138552E-2</v>
      </c>
      <c r="X153" s="12">
        <f>$D153^EXP(Parameter!$D$100+Parameter!$D$107*(($B153*21/30.2)^(1)))</f>
        <v>5.490178802070299E-14</v>
      </c>
      <c r="Y153" s="12">
        <f>$E153^EXP(Parameter!$D$85+Parameter!$D$92*($B153/30.2*21)^(-2))</f>
        <v>3.5814766700151802E-2</v>
      </c>
      <c r="Z153" s="12">
        <f>$D153^EXP(Parameter!$D$101+Parameter!$D$108*(($B153*21/30.2)^(1)))</f>
        <v>8.321222456019955E-17</v>
      </c>
      <c r="AA153" s="12">
        <f>$E153^EXP(Parameter!$D$86+Parameter!$D$93*($B153/30.2*21)^(-2))</f>
        <v>4.8295752246626328E-2</v>
      </c>
      <c r="AB153" s="12">
        <f>$D153^EXP(Parameter!$D$98+Parameter!$D$105*(($B153*21/30.2)^(1)))</f>
        <v>1.0100596910896065E-4</v>
      </c>
      <c r="AC153" s="12">
        <f>$E153^EXP(Parameter!$D$83+Parameter!$D$90*($B153/30.2*21)^(-2))</f>
        <v>4.8607038904529493E-3</v>
      </c>
      <c r="AD153" s="87">
        <f>$D153^EXP(Parameter!$D$133+Parameter!$D$140*(($B153*21/30.2)^(-0.5))+Parameter!$D$147*((LN($B153*21/30.2))))</f>
        <v>8.4359646962174491E-7</v>
      </c>
      <c r="AE153" s="12">
        <f>$E153^EXP(Parameter!$D$111+Parameter!$D$118*(($B153*21/30.2)^(-1))+Parameter!$D$125*(($B153*21/30.2)^(-0.5)))</f>
        <v>7.6970860578832581E-2</v>
      </c>
      <c r="AF153" s="12">
        <f>$D153^EXP(Parameter!$D$134+Parameter!$D$141*(($B153*21/30.2)^(-0.5))+Parameter!$D$148*((LN($B153*21/30.2))))</f>
        <v>2.6038605652283419E-3</v>
      </c>
      <c r="AG153" s="12">
        <f>$E153^EXP(Parameter!$D$112+Parameter!$D$119*(($B153*21/30.2)^(-1))+Parameter!$D$126*(($B153*21/30.2)^(-0.5)))</f>
        <v>1.5926898258163968E-2</v>
      </c>
      <c r="AH153" s="12">
        <f>$D153^EXP(Parameter!$D$136+Parameter!$D$143*(($B153*21/30.2)^(-0.5))+Parameter!$D$150*((LN($B153*21/30.2))))</f>
        <v>7.977574962760894E-6</v>
      </c>
      <c r="AI153" s="12">
        <f>$E153^EXP(Parameter!$D$114+Parameter!$D$121*(($B153*21/30.2)^(-1))+Parameter!$D$128*(($B153*21/30.2)^(-0.5)))</f>
        <v>4.7242922489225278E-4</v>
      </c>
      <c r="AJ153" s="12">
        <f>$D153^EXP(Parameter!$D$137+Parameter!$D$144*(($B153*21/30.2)^(-0.5))+Parameter!$D$151*((LN($B153*21/30.2))))</f>
        <v>3.5072459967734256E-7</v>
      </c>
      <c r="AK153" s="12">
        <f>$E153^EXP(Parameter!$D$115+Parameter!$D$122*(($B153*21/30.2)^(-1))+Parameter!$D$129*(($B153*21/30.2)^(-0.5)))</f>
        <v>1.2241721125140988E-2</v>
      </c>
      <c r="AL153" s="12">
        <f>$D153^EXP(Parameter!$D$138+Parameter!$D$145*(($B153*21/30.2)^(-0.5))+Parameter!$D$152*((LN($B153*21/30.2))))</f>
        <v>2.7681492309873057E-23</v>
      </c>
      <c r="AM153" s="12">
        <f>$E153^EXP(Parameter!$D$116+Parameter!$D$123*(($B153*21/30.2)^(-1))+Parameter!$D$130*(($B153*21/30.2)^(-0.5)))</f>
        <v>6.2842656935772822E-5</v>
      </c>
      <c r="AN153" s="12">
        <f>$D153^EXP(Parameter!$D$135+Parameter!$D$142*(($B153*21/30.2)^(-0.5))+Parameter!$D$149*((LN($B153*21/30.2))))</f>
        <v>2.9747243472144348E-4</v>
      </c>
      <c r="AO153" s="12">
        <f>$E153^EXP(Parameter!$D$113+Parameter!$D$120*(($B153*21/30.2)^(-1))+Parameter!$D$127*(($B153*21/30.2)^(-0.5)))</f>
        <v>1.9463611991589238E-9</v>
      </c>
      <c r="AP153" s="87">
        <f>$D153^EXP(Parameter!$D$304+Parameter!$D$310*((LN($B153*21/30.2))))</f>
        <v>4.1432317485041587E-2</v>
      </c>
      <c r="AQ153" s="88">
        <f>$E153^EXP(Parameter!$D$290+Parameter!$D$296*((LN($B153*21/30.2))))</f>
        <v>1.7729458346002331E-2</v>
      </c>
      <c r="AR153" s="12">
        <f>$D153^EXP(Parameter!$D$305+Parameter!$D$311*((LN($B153*21/30.2))))</f>
        <v>4.9408050412701458E-2</v>
      </c>
      <c r="AS153" s="88">
        <f>$E153^EXP(Parameter!$D$291+Parameter!$D$297*((LN($B153*21/30.2))))</f>
        <v>1.7239102817872366E-2</v>
      </c>
      <c r="AT153" s="12">
        <f>$D153^EXP(Parameter!$D$305+Parameter!$D$307-Parameter!$D$306+(Parameter!$D$311+Parameter!$D$313-Parameter!$D$312)*((LN($B153*21/30.2))))</f>
        <v>4.6080537543825795E-2</v>
      </c>
      <c r="AU153" s="88">
        <f>$E153^EXP(Parameter!$D$291+Parameter!$D$293-Parameter!$D$292+(Parameter!$D$297+Parameter!$D$299-Parameter!$D$298)*((LN($B153*21/30.2))))</f>
        <v>3.0644311330953296E-2</v>
      </c>
      <c r="AV153" s="12">
        <f>$D153^EXP(Parameter!$D$308+Parameter!$D$314*((LN($B153*21/30.2))))</f>
        <v>6.8080360484077521E-2</v>
      </c>
      <c r="AW153" s="88">
        <f>$E153^EXP(Parameter!$D$294+Parameter!$D$300*((LN($B153*21/30.2))))</f>
        <v>2.5287399789996692E-2</v>
      </c>
      <c r="AX153" s="12">
        <f>$D153^EXP(Parameter!$D$305+Parameter!$D$309-Parameter!$D$306+(Parameter!$D$311+Parameter!$D$315-Parameter!$D$312)*((LN($B153*21/30.2))))</f>
        <v>2.7516805936928335E-2</v>
      </c>
      <c r="AY153" s="88">
        <f>$E153^EXP(Parameter!$D$291+Parameter!$D$295-Parameter!$D$292+(Parameter!$D$297+Parameter!$D$301-Parameter!$D$298)*((LN($B153*21/30.2))))</f>
        <v>1.5873721196024912E-3</v>
      </c>
      <c r="AZ153" s="12">
        <f>$D153^EXP(Parameter!D$305-Parameter!D$306+(Parameter!D$311-Parameter!D$312)*((LN($B153*21/30.2))))</f>
        <v>1.8947784687874055E-2</v>
      </c>
      <c r="BA153" s="88">
        <f>$E153^EXP(Parameter!$D$291-Parameter!$D$292+(Parameter!$D$297-Parameter!$D$298)*((LN($B153*21/30.2))))</f>
        <v>4.9286577049980731E-5</v>
      </c>
      <c r="BB153" s="89">
        <f>$D153^EXP(Parameter!$D$231+Parameter!$D$238)</f>
        <v>7.9192651932400271E-2</v>
      </c>
      <c r="BC153" s="90">
        <f>$E153^EXP(Parameter!$D$216+Parameter!$D$223)</f>
        <v>7.9904701016641749E-3</v>
      </c>
      <c r="BD153" s="91">
        <f>$D153^EXP(Parameter!$D$232+Parameter!$D$239)</f>
        <v>6.2542286240685752E-2</v>
      </c>
      <c r="BE153" s="90">
        <f>$E153^EXP(Parameter!$D$217+Parameter!$D$224)</f>
        <v>1.0926868300403169E-2</v>
      </c>
      <c r="BF153" s="91">
        <f>$D153^EXP(Parameter!$D$234+Parameter!$D$241)</f>
        <v>7.3306898901453157E-2</v>
      </c>
      <c r="BG153" s="91">
        <f>$E153^EXP(Parameter!$D$219+Parameter!$D$226)</f>
        <v>4.0424899426931761E-2</v>
      </c>
      <c r="BH153" s="91">
        <f>$D153^EXP(Parameter!$D$235+Parameter!$D$242)</f>
        <v>0.13388023012494268</v>
      </c>
      <c r="BI153" s="91">
        <f>$E153^EXP(Parameter!$D$220+Parameter!$D$227)</f>
        <v>2.7440931385191335E-2</v>
      </c>
      <c r="BJ153" s="91">
        <f>$D153^EXP(Parameter!$D$236+Parameter!$D$243)</f>
        <v>5.9136395471125772E-2</v>
      </c>
      <c r="BK153" s="91">
        <f>$E153^EXP(Parameter!$D$221+Parameter!$D$228)</f>
        <v>3.8762977971601553E-2</v>
      </c>
      <c r="BL153" s="91">
        <f>$D153^EXP(Parameter!$D$233+Parameter!$D$240)</f>
        <v>3.2278514365013909E-2</v>
      </c>
      <c r="BM153" s="91">
        <f>$E153^EXP(Parameter!$D$218+Parameter!$D$225)</f>
        <v>3.9757299745022505E-3</v>
      </c>
      <c r="BN153" s="90">
        <f>$D153^EXP(Parameter!$D$268+Parameter!$D$275)</f>
        <v>0.10219979898537829</v>
      </c>
      <c r="BO153" s="91">
        <f>$E153^EXP(Parameter!$D$246+Parameter!$D$253)</f>
        <v>3.1911302320577536E-3</v>
      </c>
      <c r="BP153" s="91">
        <f>$D153^EXP(Parameter!$D$269+Parameter!$D$276)</f>
        <v>7.1595388780931274E-2</v>
      </c>
      <c r="BQ153" s="91">
        <f>$E153^EXP(Parameter!$D$247+Parameter!$D$254)</f>
        <v>7.0359719055405395E-3</v>
      </c>
      <c r="BR153" s="91">
        <f>$D153^EXP(Parameter!$D$271+Parameter!$D$278)</f>
        <v>0.14654721350481945</v>
      </c>
      <c r="BS153" s="91">
        <f>$E153^EXP(Parameter!$D$249+Parameter!$D$256)</f>
        <v>4.8435563101009188E-2</v>
      </c>
      <c r="BT153" s="91">
        <f>$D153^EXP(Parameter!$D$272+Parameter!$D$279)</f>
        <v>0.2345791612878165</v>
      </c>
      <c r="BU153" s="91">
        <f>$E153^EXP(Parameter!$D$250+Parameter!$D$257)</f>
        <v>1.7491115164485854E-2</v>
      </c>
      <c r="BV153" s="91">
        <f>$D153^EXP(Parameter!$D$273+Parameter!$D$280)</f>
        <v>0.19275954904547785</v>
      </c>
      <c r="BW153" s="91">
        <f>$E153^EXP(Parameter!$D$251+Parameter!$D$258)</f>
        <v>5.1580791171604731E-2</v>
      </c>
      <c r="BX153" s="91">
        <f>$D153^EXP(Parameter!$D$270+Parameter!$D$277)</f>
        <v>6.3587988170178286E-2</v>
      </c>
      <c r="BY153" s="91">
        <f>$E153^EXP(Parameter!$D$248+Parameter!$D$255)</f>
        <v>8.3838226902851858E-3</v>
      </c>
      <c r="BZ153" s="90">
        <f>$D153^EXP(Parameter!$D$208)</f>
        <v>7.4461810605134557E-2</v>
      </c>
      <c r="CA153" s="90">
        <f>$E153^EXP(Parameter!$D$200)</f>
        <v>5.9580022006899946E-3</v>
      </c>
      <c r="CB153" s="90">
        <f>$D153^EXP(Parameter!$D$209)</f>
        <v>6.3238191311166189E-2</v>
      </c>
      <c r="CC153" s="90">
        <f>$E153^EXP(Parameter!$D$201)</f>
        <v>9.3466903305889117E-3</v>
      </c>
      <c r="CD153" s="90">
        <f>$D153^EXP(Parameter!$D$211)</f>
        <v>6.8064374721383492E-2</v>
      </c>
      <c r="CE153" s="90">
        <f>$E153^EXP(Parameter!$D$203)</f>
        <v>3.2477693576129757E-2</v>
      </c>
      <c r="CF153" s="90">
        <f>$D153^EXP(Parameter!$D$212)</f>
        <v>0.13361115856494457</v>
      </c>
      <c r="CG153" s="90">
        <f>$E153^EXP(Parameter!$D$204)</f>
        <v>2.4142101393770682E-2</v>
      </c>
      <c r="CH153" s="91">
        <f>$D153^EXP(Parameter!$D$213)</f>
        <v>5.6988172883568076E-2</v>
      </c>
      <c r="CI153" s="90">
        <f>$E153^EXP(Parameter!$D$205)</f>
        <v>3.9015527120989303E-2</v>
      </c>
      <c r="CJ153" s="91">
        <f>$D153^EXP(Parameter!$D$210)</f>
        <v>3.478237466136213E-2</v>
      </c>
      <c r="CK153" s="90">
        <f>$E153^EXP(Parameter!$D$202)</f>
        <v>4.9906072202482998E-3</v>
      </c>
      <c r="CL153" s="12">
        <f>$D153^EXP(Parameter!$D$170+Parameter!$D$177*(LN($B153/30.2*21)))</f>
        <v>4.4015044278746134E-2</v>
      </c>
      <c r="CM153" s="12">
        <f>$D153^EXP(Parameter!$D$155+Parameter!$D$162*(LN($B153/30.2*21)))</f>
        <v>0.33708126259818538</v>
      </c>
      <c r="CN153" s="12">
        <f>$D153^EXP(Parameter!$D$171+Parameter!$D$178*(LN($B153/30.2*21)))</f>
        <v>4.6545880017134639E-2</v>
      </c>
      <c r="CO153" s="12">
        <f>$D153^EXP(Parameter!$D$156+Parameter!$D$163*(LN($B153/30.2*21)))</f>
        <v>0.28737132360947604</v>
      </c>
      <c r="CP153" s="12">
        <f>$D153^EXP(Parameter!$D$173+Parameter!$D$180*(LN($B153/30.2*21)))</f>
        <v>4.1472096294768702E-2</v>
      </c>
      <c r="CQ153" s="12">
        <f>$D153^EXP(Parameter!$D$158+Parameter!$D$165*(LN($B153/30.2*21)))</f>
        <v>0.30277722968927212</v>
      </c>
      <c r="CR153" s="12">
        <f>$D153^EXP(Parameter!$D$174+Parameter!$D$181*(LN($B153/30.2*21)))</f>
        <v>4.4187080326203235E-2</v>
      </c>
      <c r="CS153" s="12">
        <f>$D153^EXP(Parameter!$D$159+Parameter!$D$166*(LN($B153/30.2*21)))</f>
        <v>0.34406822692961697</v>
      </c>
      <c r="CT153" s="12">
        <f>$D153^EXP(Parameter!$D$175+Parameter!$D$182*(LN($B153/30.2*21)))</f>
        <v>1.1089897874581226E-2</v>
      </c>
      <c r="CU153" s="12">
        <f>$D153^EXP(Parameter!$D$160+Parameter!$D$167*(LN($B153/30.2*21)))</f>
        <v>0.1126851764194908</v>
      </c>
      <c r="CV153" s="12">
        <f>$D153^EXP(Parameter!$D$172+Parameter!$D$179*(LN($B153/30.2*21)))</f>
        <v>1.2932134947173681E-2</v>
      </c>
      <c r="CW153" s="41">
        <f>$D153^EXP(Parameter!$D$157+Parameter!$D$164*(LN($B153/30.2*21)))</f>
        <v>4.4439319292687946E-3</v>
      </c>
      <c r="CX153" s="12">
        <f t="shared" si="16"/>
        <v>6.7848901868484307E-8</v>
      </c>
      <c r="CY153" s="85">
        <v>1.6429076532267502E-2</v>
      </c>
      <c r="CZ153" s="12">
        <f t="shared" si="17"/>
        <v>2.9656819805557889E-3</v>
      </c>
      <c r="DA153" s="85">
        <v>2.5876566850956201E-2</v>
      </c>
      <c r="DB153" s="12">
        <f t="shared" si="18"/>
        <v>3.1864846873181702E-4</v>
      </c>
      <c r="DC153" s="41">
        <v>1.2403969472350399E-3</v>
      </c>
      <c r="DD153" s="12">
        <f t="shared" si="19"/>
        <v>5.490178802070299E-14</v>
      </c>
      <c r="DE153" s="85">
        <v>5.5364932585801599E-3</v>
      </c>
      <c r="DF153" s="12">
        <f t="shared" si="20"/>
        <v>8.321222456019955E-17</v>
      </c>
      <c r="DG153" s="41">
        <v>4.9817679484684201E-4</v>
      </c>
      <c r="DH153" s="12">
        <f t="shared" si="21"/>
        <v>1.0100596910896065E-4</v>
      </c>
      <c r="DI153" s="41">
        <v>4.9817679484684201E-4</v>
      </c>
      <c r="DJ153" s="46">
        <v>148</v>
      </c>
      <c r="DK153" s="44">
        <v>2.6278538401025602E-4</v>
      </c>
      <c r="DL153" s="44">
        <v>7.4110353619938297E-4</v>
      </c>
      <c r="DM153" s="44">
        <v>1.57534993498987E-3</v>
      </c>
      <c r="DN153" s="44">
        <v>1.16789422071906E-3</v>
      </c>
      <c r="DO153" s="44">
        <v>4.4234989785425496E-3</v>
      </c>
      <c r="DP153" s="44">
        <v>3.5102337898728101E-3</v>
      </c>
      <c r="DQ153" s="44">
        <v>4.9373166974978596E-3</v>
      </c>
      <c r="DR153" s="45">
        <v>3.7019892565242102E-2</v>
      </c>
      <c r="DS153" s="45">
        <v>5.8797554661887401E-2</v>
      </c>
      <c r="DT153" s="45">
        <v>5.2989982495712899E-2</v>
      </c>
      <c r="DU153" s="45">
        <v>3.8735767632417401E-2</v>
      </c>
      <c r="DV153" s="45">
        <v>5.6265195840338997E-2</v>
      </c>
      <c r="DW153" s="45">
        <v>8.9863373498662705E-2</v>
      </c>
      <c r="DX153" s="45">
        <v>4.5542570558164998E-2</v>
      </c>
    </row>
    <row r="154" spans="1:128">
      <c r="A154" s="43">
        <f t="shared" si="15"/>
        <v>9.9808219178082194</v>
      </c>
      <c r="B154" s="18">
        <v>150</v>
      </c>
      <c r="C154" s="12">
        <v>3278</v>
      </c>
      <c r="D154" s="12">
        <v>3.5053634122403997E-2</v>
      </c>
      <c r="E154" s="12">
        <v>4.8535166668677401E-4</v>
      </c>
      <c r="F154" s="92">
        <f>$D154^Parameter!$D$325</f>
        <v>7.326419438898267E-2</v>
      </c>
      <c r="G154" s="92">
        <f>$E154^Parameter!$D$318</f>
        <v>4.111125155191942E-3</v>
      </c>
      <c r="H154" s="92">
        <f>$D154^Parameter!$D$326</f>
        <v>6.8515122644830687E-2</v>
      </c>
      <c r="I154" s="92">
        <f>$E154^Parameter!$D$319</f>
        <v>7.5696565681424638E-3</v>
      </c>
      <c r="J154" s="92">
        <f>$D154^Parameter!$D$328</f>
        <v>7.7819168060936098E-2</v>
      </c>
      <c r="K154" s="92">
        <f>$E154^Parameter!$D$321</f>
        <v>3.4034787291065211E-2</v>
      </c>
      <c r="L154" s="92">
        <f>$D154^Parameter!$D$329</f>
        <v>0.15312655346157086</v>
      </c>
      <c r="M154" s="92">
        <f>$E154^Parameter!$D$322</f>
        <v>2.3777582511271239E-2</v>
      </c>
      <c r="N154" s="92">
        <f>$D154^Parameter!$D$330</f>
        <v>6.6257305439429037E-2</v>
      </c>
      <c r="O154" s="92">
        <f>$E154^Parameter!$D$323</f>
        <v>4.7252262739185556E-2</v>
      </c>
      <c r="P154" s="92">
        <f>$D154^Parameter!$D$327</f>
        <v>4.1170473607799442E-2</v>
      </c>
      <c r="Q154" s="92">
        <f>$E154^Parameter!$D$320</f>
        <v>4.3037234753056184E-3</v>
      </c>
      <c r="R154" s="12">
        <f>$D154^EXP(Parameter!$D$96+Parameter!$D$103*(($B154/30.2*21)^(1)))</f>
        <v>5.0620024193053791E-8</v>
      </c>
      <c r="S154" s="12">
        <f>$E154^EXP(Parameter!$D$81+Parameter!$D$88*($B154/30.2*21)^(-2))</f>
        <v>9.1957370066416081E-3</v>
      </c>
      <c r="T154" s="12">
        <f>$D154^EXP(Parameter!$D$97+Parameter!$D$104*(($B154*21/30.2)^(1)))</f>
        <v>2.8095727278126983E-3</v>
      </c>
      <c r="U154" s="12">
        <f>$E154^EXP(Parameter!$D$82+Parameter!$D$89*($B154/30.2*21)^(-2))</f>
        <v>1.38279158233377E-2</v>
      </c>
      <c r="V154" s="12">
        <f>$D154^EXP(Parameter!$D$99+Parameter!$D$106*(($B154*21/30.2)^(1)))</f>
        <v>2.8906614425887745E-4</v>
      </c>
      <c r="W154" s="12">
        <f>$E154^EXP(Parameter!$D$84+Parameter!$D$91*($B154/30.2*21)^(-2))</f>
        <v>5.1504695518586704E-2</v>
      </c>
      <c r="X154" s="12">
        <f>$D154^EXP(Parameter!$D$100+Parameter!$D$107*(($B154*21/30.2)^(1)))</f>
        <v>2.5708623580940385E-14</v>
      </c>
      <c r="Y154" s="12">
        <f>$E154^EXP(Parameter!$D$85+Parameter!$D$92*($B154/30.2*21)^(-2))</f>
        <v>3.5407806283711839E-2</v>
      </c>
      <c r="Z154" s="12">
        <f>$D154^EXP(Parameter!$D$101+Parameter!$D$108*(($B154*21/30.2)^(1)))</f>
        <v>3.4956078261265019E-17</v>
      </c>
      <c r="AA154" s="12">
        <f>$E154^EXP(Parameter!$D$86+Parameter!$D$93*($B154/30.2*21)^(-2))</f>
        <v>4.779581864388608E-2</v>
      </c>
      <c r="AB154" s="12">
        <f>$D154^EXP(Parameter!$D$98+Parameter!$D$105*(($B154*21/30.2)^(1)))</f>
        <v>9.0950558727484812E-5</v>
      </c>
      <c r="AC154" s="12">
        <f>$E154^EXP(Parameter!$D$83+Parameter!$D$90*($B154/30.2*21)^(-2))</f>
        <v>4.7726142058390235E-3</v>
      </c>
      <c r="AD154" s="87">
        <f>$D154^EXP(Parameter!$D$133+Parameter!$D$140*(($B154*21/30.2)^(-0.5))+Parameter!$D$147*((LN($B154*21/30.2))))</f>
        <v>7.2536848191964282E-7</v>
      </c>
      <c r="AE154" s="12">
        <f>$E154^EXP(Parameter!$D$111+Parameter!$D$118*(($B154*21/30.2)^(-1))+Parameter!$D$125*(($B154*21/30.2)^(-0.5)))</f>
        <v>7.6504798029315091E-2</v>
      </c>
      <c r="AF154" s="12">
        <f>$D154^EXP(Parameter!$D$134+Parameter!$D$141*(($B154*21/30.2)^(-0.5))+Parameter!$D$148*((LN($B154*21/30.2))))</f>
        <v>2.5026732666783764E-3</v>
      </c>
      <c r="AG154" s="12">
        <f>$E154^EXP(Parameter!$D$112+Parameter!$D$119*(($B154*21/30.2)^(-1))+Parameter!$D$126*(($B154*21/30.2)^(-0.5)))</f>
        <v>1.5708354602817307E-2</v>
      </c>
      <c r="AH154" s="12">
        <f>$D154^EXP(Parameter!$D$136+Parameter!$D$143*(($B154*21/30.2)^(-0.5))+Parameter!$D$150*((LN($B154*21/30.2))))</f>
        <v>7.0895514512391954E-6</v>
      </c>
      <c r="AI154" s="12">
        <f>$E154^EXP(Parameter!$D$114+Parameter!$D$121*(($B154*21/30.2)^(-1))+Parameter!$D$128*(($B154*21/30.2)^(-0.5)))</f>
        <v>4.5471029224761347E-4</v>
      </c>
      <c r="AJ154" s="12">
        <f>$D154^EXP(Parameter!$D$137+Parameter!$D$144*(($B154*21/30.2)^(-0.5))+Parameter!$D$151*((LN($B154*21/30.2))))</f>
        <v>2.9333051007680809E-7</v>
      </c>
      <c r="AK154" s="12">
        <f>$E154^EXP(Parameter!$D$115+Parameter!$D$122*(($B154*21/30.2)^(-1))+Parameter!$D$129*(($B154*21/30.2)^(-0.5)))</f>
        <v>1.2039233009206654E-2</v>
      </c>
      <c r="AL154" s="12">
        <f>$D154^EXP(Parameter!$D$138+Parameter!$D$145*(($B154*21/30.2)^(-0.5))+Parameter!$D$152*((LN($B154*21/30.2))))</f>
        <v>1.2418150645688857E-23</v>
      </c>
      <c r="AM154" s="12">
        <f>$E154^EXP(Parameter!$D$116+Parameter!$D$123*(($B154*21/30.2)^(-1))+Parameter!$D$130*(($B154*21/30.2)^(-0.5)))</f>
        <v>5.9843312923973351E-5</v>
      </c>
      <c r="AN154" s="12">
        <f>$D154^EXP(Parameter!$D$135+Parameter!$D$142*(($B154*21/30.2)^(-0.5))+Parameter!$D$149*((LN($B154*21/30.2))))</f>
        <v>2.8120723668575439E-4</v>
      </c>
      <c r="AO154" s="12">
        <f>$E154^EXP(Parameter!$D$113+Parameter!$D$120*(($B154*21/30.2)^(-1))+Parameter!$D$127*(($B154*21/30.2)^(-0.5)))</f>
        <v>1.7462548422822485E-9</v>
      </c>
      <c r="AP154" s="87">
        <f>$D154^EXP(Parameter!$D$304+Parameter!$D$310*((LN($B154*21/30.2))))</f>
        <v>4.083709374363978E-2</v>
      </c>
      <c r="AQ154" s="88">
        <f>$E154^EXP(Parameter!$D$290+Parameter!$D$296*((LN($B154*21/30.2))))</f>
        <v>1.7553415359268597E-2</v>
      </c>
      <c r="AR154" s="12">
        <f>$D154^EXP(Parameter!$D$305+Parameter!$D$311*((LN($B154*21/30.2))))</f>
        <v>4.8814654296091643E-2</v>
      </c>
      <c r="AS154" s="88">
        <f>$E154^EXP(Parameter!$D$291+Parameter!$D$297*((LN($B154*21/30.2))))</f>
        <v>1.7025117395325542E-2</v>
      </c>
      <c r="AT154" s="12">
        <f>$D154^EXP(Parameter!$D$305+Parameter!$D$307-Parameter!$D$306+(Parameter!$D$311+Parameter!$D$313-Parameter!$D$312)*((LN($B154*21/30.2))))</f>
        <v>4.5479075072756385E-2</v>
      </c>
      <c r="AU154" s="88">
        <f>$E154^EXP(Parameter!$D$291+Parameter!$D$293-Parameter!$D$292+(Parameter!$D$297+Parameter!$D$299-Parameter!$D$298)*((LN($B154*21/30.2))))</f>
        <v>3.0257032023211523E-2</v>
      </c>
      <c r="AV154" s="12">
        <f>$D154^EXP(Parameter!$D$308+Parameter!$D$314*((LN($B154*21/30.2))))</f>
        <v>6.7181041285202539E-2</v>
      </c>
      <c r="AW154" s="88">
        <f>$E154^EXP(Parameter!$D$294+Parameter!$D$300*((LN($B154*21/30.2))))</f>
        <v>2.4975418329628418E-2</v>
      </c>
      <c r="AX154" s="12">
        <f>$D154^EXP(Parameter!$D$305+Parameter!$D$309-Parameter!$D$306+(Parameter!$D$311+Parameter!$D$315-Parameter!$D$312)*((LN($B154*21/30.2))))</f>
        <v>2.7057634841812835E-2</v>
      </c>
      <c r="AY154" s="88">
        <f>$E154^EXP(Parameter!$D$291+Parameter!$D$295-Parameter!$D$292+(Parameter!$D$297+Parameter!$D$301-Parameter!$D$298)*((LN($B154*21/30.2))))</f>
        <v>1.5295821952197705E-3</v>
      </c>
      <c r="AZ154" s="12">
        <f>$D154^EXP(Parameter!D$305-Parameter!D$306+(Parameter!D$311-Parameter!D$312)*((LN($B154*21/30.2))))</f>
        <v>1.8618044054751925E-2</v>
      </c>
      <c r="BA154" s="88">
        <f>$E154^EXP(Parameter!$D$291-Parameter!$D$292+(Parameter!$D$297-Parameter!$D$298)*((LN($B154*21/30.2))))</f>
        <v>4.676682092652918E-5</v>
      </c>
      <c r="BB154" s="89">
        <f>$D154^EXP(Parameter!$D$231+Parameter!$D$238)</f>
        <v>7.8454849281574521E-2</v>
      </c>
      <c r="BC154" s="90">
        <f>$E154^EXP(Parameter!$D$216+Parameter!$D$223)</f>
        <v>7.8590801929867612E-3</v>
      </c>
      <c r="BD154" s="91">
        <f>$D154^EXP(Parameter!$D$232+Parameter!$D$239)</f>
        <v>6.190564846473931E-2</v>
      </c>
      <c r="BE154" s="90">
        <f>$E154^EXP(Parameter!$D$217+Parameter!$D$224)</f>
        <v>1.0758747924832526E-2</v>
      </c>
      <c r="BF154" s="91">
        <f>$D154^EXP(Parameter!$D$234+Parameter!$D$241)</f>
        <v>7.2603231868008836E-2</v>
      </c>
      <c r="BG154" s="91">
        <f>$E154^EXP(Parameter!$D$219+Parameter!$D$226)</f>
        <v>3.9982088858960235E-2</v>
      </c>
      <c r="BH154" s="91">
        <f>$D154^EXP(Parameter!$D$235+Parameter!$D$242)</f>
        <v>0.13289022894242722</v>
      </c>
      <c r="BI154" s="91">
        <f>$E154^EXP(Parameter!$D$220+Parameter!$D$227)</f>
        <v>2.7104273180604474E-2</v>
      </c>
      <c r="BJ154" s="91">
        <f>$D154^EXP(Parameter!$D$236+Parameter!$D$243)</f>
        <v>5.8522330129475726E-2</v>
      </c>
      <c r="BK154" s="91">
        <f>$E154^EXP(Parameter!$D$221+Parameter!$D$228)</f>
        <v>3.8332846961519951E-2</v>
      </c>
      <c r="BL154" s="91">
        <f>$D154^EXP(Parameter!$D$233+Parameter!$D$240)</f>
        <v>3.1872031667787411E-2</v>
      </c>
      <c r="BM154" s="91">
        <f>$E154^EXP(Parameter!$D$218+Parameter!$D$225)</f>
        <v>3.9009961030861285E-3</v>
      </c>
      <c r="BN154" s="90">
        <f>$D154^EXP(Parameter!$D$268+Parameter!$D$275)</f>
        <v>0.10134300921509742</v>
      </c>
      <c r="BO154" s="91">
        <f>$E154^EXP(Parameter!$D$246+Parameter!$D$253)</f>
        <v>3.1287827009404546E-3</v>
      </c>
      <c r="BP154" s="91">
        <f>$D154^EXP(Parameter!$D$269+Parameter!$D$276)</f>
        <v>7.090196751811996E-2</v>
      </c>
      <c r="BQ154" s="91">
        <f>$E154^EXP(Parameter!$D$247+Parameter!$D$254)</f>
        <v>6.917255465965136E-3</v>
      </c>
      <c r="BR154" s="91">
        <f>$D154^EXP(Parameter!$D$271+Parameter!$D$278)</f>
        <v>0.14551209123235317</v>
      </c>
      <c r="BS154" s="91">
        <f>$E154^EXP(Parameter!$D$249+Parameter!$D$256)</f>
        <v>4.7934746362032807E-2</v>
      </c>
      <c r="BT154" s="91">
        <f>$D154^EXP(Parameter!$D$272+Parameter!$D$279)</f>
        <v>0.233327048509751</v>
      </c>
      <c r="BU154" s="91">
        <f>$E154^EXP(Parameter!$D$250+Parameter!$D$257)</f>
        <v>1.7249836113929447E-2</v>
      </c>
      <c r="BV154" s="91">
        <f>$D154^EXP(Parameter!$D$273+Parameter!$D$280)</f>
        <v>0.19159175006586937</v>
      </c>
      <c r="BW154" s="91">
        <f>$E154^EXP(Parameter!$D$251+Parameter!$D$258)</f>
        <v>5.1058480234936539E-2</v>
      </c>
      <c r="BX154" s="91">
        <f>$D154^EXP(Parameter!$D$270+Parameter!$D$277)</f>
        <v>6.2944558271714135E-2</v>
      </c>
      <c r="BY154" s="91">
        <f>$E154^EXP(Parameter!$D$248+Parameter!$D$255)</f>
        <v>8.2473252380862224E-3</v>
      </c>
      <c r="BZ154" s="90">
        <f>$D154^EXP(Parameter!$D$208)</f>
        <v>7.3751312880632927E-2</v>
      </c>
      <c r="CA154" s="90">
        <f>$E154^EXP(Parameter!$D$200)</f>
        <v>5.8541309102054613E-3</v>
      </c>
      <c r="CB154" s="90">
        <f>$D154^EXP(Parameter!$D$209)</f>
        <v>6.2597026368733835E-2</v>
      </c>
      <c r="CC154" s="90">
        <f>$E154^EXP(Parameter!$D$201)</f>
        <v>9.1979487577426994E-3</v>
      </c>
      <c r="CD154" s="90">
        <f>$D154^EXP(Parameter!$D$211)</f>
        <v>6.7392569947885131E-2</v>
      </c>
      <c r="CE154" s="90">
        <f>$E154^EXP(Parameter!$D$203)</f>
        <v>3.2097806276626485E-2</v>
      </c>
      <c r="CF154" s="90">
        <f>$D154^EXP(Parameter!$D$212)</f>
        <v>0.13262216224183845</v>
      </c>
      <c r="CG154" s="90">
        <f>$E154^EXP(Parameter!$D$204)</f>
        <v>2.3835431988190766E-2</v>
      </c>
      <c r="CH154" s="91">
        <f>$D154^EXP(Parameter!$D$213)</f>
        <v>5.6388712218026729E-2</v>
      </c>
      <c r="CI154" s="90">
        <f>$E154^EXP(Parameter!$D$205)</f>
        <v>3.8583453908787715E-2</v>
      </c>
      <c r="CJ154" s="91">
        <f>$D154^EXP(Parameter!$D$210)</f>
        <v>3.4353833017212627E-2</v>
      </c>
      <c r="CK154" s="90">
        <f>$E154^EXP(Parameter!$D$202)</f>
        <v>4.9006196382647259E-3</v>
      </c>
      <c r="CL154" s="12">
        <f>$D154^EXP(Parameter!$D$170+Parameter!$D$177*(LN($B154/30.2*21)))</f>
        <v>4.3440331141154663E-2</v>
      </c>
      <c r="CM154" s="12">
        <f>$D154^EXP(Parameter!$D$155+Parameter!$D$162*(LN($B154/30.2*21)))</f>
        <v>0.33635359872094889</v>
      </c>
      <c r="CN154" s="12">
        <f>$D154^EXP(Parameter!$D$171+Parameter!$D$178*(LN($B154/30.2*21)))</f>
        <v>4.5983020521819219E-2</v>
      </c>
      <c r="CO154" s="12">
        <f>$D154^EXP(Parameter!$D$156+Parameter!$D$163*(LN($B154/30.2*21)))</f>
        <v>0.28640613177707502</v>
      </c>
      <c r="CP154" s="12">
        <f>$D154^EXP(Parameter!$D$173+Parameter!$D$180*(LN($B154/30.2*21)))</f>
        <v>4.0927336874869047E-2</v>
      </c>
      <c r="CQ154" s="12">
        <f>$D154^EXP(Parameter!$D$158+Parameter!$D$165*(LN($B154/30.2*21)))</f>
        <v>0.30157549528235472</v>
      </c>
      <c r="CR154" s="12">
        <f>$D154^EXP(Parameter!$D$174+Parameter!$D$181*(LN($B154/30.2*21)))</f>
        <v>4.3508575805845211E-2</v>
      </c>
      <c r="CS154" s="12">
        <f>$D154^EXP(Parameter!$D$159+Parameter!$D$166*(LN($B154/30.2*21)))</f>
        <v>0.343052234643272</v>
      </c>
      <c r="CT154" s="12">
        <f>$D154^EXP(Parameter!$D$175+Parameter!$D$182*(LN($B154/30.2*21)))</f>
        <v>1.0843012018815629E-2</v>
      </c>
      <c r="CU154" s="12">
        <f>$D154^EXP(Parameter!$D$160+Parameter!$D$167*(LN($B154/30.2*21)))</f>
        <v>0.11148116952293756</v>
      </c>
      <c r="CV154" s="12">
        <f>$D154^EXP(Parameter!$D$172+Parameter!$D$179*(LN($B154/30.2*21)))</f>
        <v>1.2686168721694868E-2</v>
      </c>
      <c r="CW154" s="41">
        <f>$D154^EXP(Parameter!$D$157+Parameter!$D$164*(LN($B154/30.2*21)))</f>
        <v>4.3107050990312144E-3</v>
      </c>
      <c r="CX154" s="12">
        <f t="shared" si="16"/>
        <v>5.0620024193053791E-8</v>
      </c>
      <c r="CY154" s="85">
        <v>1.63312998075478E-2</v>
      </c>
      <c r="CZ154" s="12">
        <f t="shared" si="17"/>
        <v>2.8095727278126983E-3</v>
      </c>
      <c r="DA154" s="85">
        <v>2.5707418686021499E-2</v>
      </c>
      <c r="DB154" s="12">
        <f t="shared" si="18"/>
        <v>2.8906614425887745E-4</v>
      </c>
      <c r="DC154" s="41">
        <v>1.1845460070733301E-3</v>
      </c>
      <c r="DD154" s="12">
        <f t="shared" si="19"/>
        <v>2.5708623580940385E-14</v>
      </c>
      <c r="DE154" s="85">
        <v>5.3981459078914296E-3</v>
      </c>
      <c r="DF154" s="12">
        <f t="shared" si="20"/>
        <v>3.4956078261265019E-17</v>
      </c>
      <c r="DG154" s="41">
        <v>4.8534078128339601E-4</v>
      </c>
      <c r="DH154" s="12">
        <f t="shared" si="21"/>
        <v>9.0950558727484812E-5</v>
      </c>
      <c r="DI154" s="41">
        <v>4.8534078128339601E-4</v>
      </c>
      <c r="DJ154" s="46">
        <v>149</v>
      </c>
      <c r="DK154" s="44">
        <v>2.5485396340751997E-4</v>
      </c>
      <c r="DL154" s="44">
        <v>7.2052115484566603E-4</v>
      </c>
      <c r="DM154" s="44">
        <v>1.5345019180931199E-3</v>
      </c>
      <c r="DN154" s="44">
        <v>1.1367452540093101E-3</v>
      </c>
      <c r="DO154" s="44">
        <v>4.3206326929276003E-3</v>
      </c>
      <c r="DP154" s="44">
        <v>3.4264417100875501E-3</v>
      </c>
      <c r="DQ154" s="44">
        <v>4.8239666480014397E-3</v>
      </c>
      <c r="DR154" s="45">
        <v>3.6576729306270601E-2</v>
      </c>
      <c r="DS154" s="45">
        <v>5.8153707721171601E-2</v>
      </c>
      <c r="DT154" s="45">
        <v>5.2397200575960597E-2</v>
      </c>
      <c r="DU154" s="45">
        <v>3.8275804743965101E-2</v>
      </c>
      <c r="DV154" s="45">
        <v>5.56434173764669E-2</v>
      </c>
      <c r="DW154" s="45">
        <v>8.8970385550138004E-2</v>
      </c>
      <c r="DX154" s="45">
        <v>4.5017759295313597E-2</v>
      </c>
    </row>
    <row r="155" spans="1:128">
      <c r="A155" s="43">
        <f t="shared" si="15"/>
        <v>10.04109589041096</v>
      </c>
      <c r="B155" s="18">
        <v>151</v>
      </c>
      <c r="C155" s="12">
        <v>3300</v>
      </c>
      <c r="D155" s="12">
        <v>3.4626226988469698E-2</v>
      </c>
      <c r="E155" s="12">
        <v>4.72903292452242E-4</v>
      </c>
      <c r="F155" s="92">
        <f>$D155^Parameter!$D$325</f>
        <v>7.2566476113532036E-2</v>
      </c>
      <c r="G155" s="92">
        <f>$E155^Parameter!$D$318</f>
        <v>4.0349307280487098E-3</v>
      </c>
      <c r="H155" s="92">
        <f>$D155^Parameter!$D$326</f>
        <v>6.7845982707633215E-2</v>
      </c>
      <c r="I155" s="92">
        <f>$E155^Parameter!$D$319</f>
        <v>7.4448216151359542E-3</v>
      </c>
      <c r="J155" s="92">
        <f>$D155^Parameter!$D$328</f>
        <v>7.7095093736489012E-2</v>
      </c>
      <c r="K155" s="92">
        <f>$E155^Parameter!$D$321</f>
        <v>3.364527989824332E-2</v>
      </c>
      <c r="L155" s="92">
        <f>$D155^Parameter!$D$329</f>
        <v>0.15207817638604756</v>
      </c>
      <c r="M155" s="92">
        <f>$E155^Parameter!$D$322</f>
        <v>2.3476775418206558E-2</v>
      </c>
      <c r="N155" s="92">
        <f>$D155^Parameter!$D$330</f>
        <v>6.5602167548766438E-2</v>
      </c>
      <c r="O155" s="92">
        <f>$E155^Parameter!$D$323</f>
        <v>4.6763707464301245E-2</v>
      </c>
      <c r="P155" s="92">
        <f>$D155^Parameter!$D$327</f>
        <v>4.0692439216015119E-2</v>
      </c>
      <c r="Q155" s="92">
        <f>$E155^Parameter!$D$320</f>
        <v>4.2246180387010635E-3</v>
      </c>
      <c r="R155" s="12">
        <f>$D155^EXP(Parameter!$D$96+Parameter!$D$103*(($B155/30.2*21)^(1)))</f>
        <v>3.7589469420042653E-8</v>
      </c>
      <c r="S155" s="12">
        <f>$E155^EXP(Parameter!$D$81+Parameter!$D$88*($B155/30.2*21)^(-2))</f>
        <v>9.050108975878839E-3</v>
      </c>
      <c r="T155" s="12">
        <f>$D155^EXP(Parameter!$D$97+Parameter!$D$104*(($B155*21/30.2)^(1)))</f>
        <v>2.6608160042292102E-3</v>
      </c>
      <c r="U155" s="12">
        <f>$E155^EXP(Parameter!$D$82+Parameter!$D$89*($B155/30.2*21)^(-2))</f>
        <v>1.3627827949331504E-2</v>
      </c>
      <c r="V155" s="12">
        <f>$D155^EXP(Parameter!$D$99+Parameter!$D$106*(($B155*21/30.2)^(1)))</f>
        <v>2.6198577843411611E-4</v>
      </c>
      <c r="W155" s="12">
        <f>$E155^EXP(Parameter!$D$84+Parameter!$D$91*($B155/30.2*21)^(-2))</f>
        <v>5.0987273248586491E-2</v>
      </c>
      <c r="X155" s="12">
        <f>$D155^EXP(Parameter!$D$100+Parameter!$D$107*(($B155*21/30.2)^(1)))</f>
        <v>1.1824966106511265E-14</v>
      </c>
      <c r="Y155" s="12">
        <f>$E155^EXP(Parameter!$D$85+Parameter!$D$92*($B155/30.2*21)^(-2))</f>
        <v>3.5007370604428337E-2</v>
      </c>
      <c r="Z155" s="12">
        <f>$D155^EXP(Parameter!$D$101+Parameter!$D$108*(($B155*21/30.2)^(1)))</f>
        <v>1.4405849991883772E-17</v>
      </c>
      <c r="AA155" s="12">
        <f>$E155^EXP(Parameter!$D$86+Parameter!$D$93*($B155/30.2*21)^(-2))</f>
        <v>4.7303399804331771E-2</v>
      </c>
      <c r="AB155" s="12">
        <f>$D155^EXP(Parameter!$D$98+Parameter!$D$105*(($B155*21/30.2)^(1)))</f>
        <v>8.1821399845483561E-5</v>
      </c>
      <c r="AC155" s="12">
        <f>$E155^EXP(Parameter!$D$83+Parameter!$D$90*($B155/30.2*21)^(-2))</f>
        <v>4.6865283479571454E-3</v>
      </c>
      <c r="AD155" s="87">
        <f>$D155^EXP(Parameter!$D$133+Parameter!$D$140*(($B155*21/30.2)^(-0.5))+Parameter!$D$147*((LN($B155*21/30.2))))</f>
        <v>6.2331816413123077E-7</v>
      </c>
      <c r="AE155" s="12">
        <f>$E155^EXP(Parameter!$D$111+Parameter!$D$118*(($B155*21/30.2)^(-1))+Parameter!$D$125*(($B155*21/30.2)^(-0.5)))</f>
        <v>7.6043965807245956E-2</v>
      </c>
      <c r="AF155" s="12">
        <f>$D155^EXP(Parameter!$D$134+Parameter!$D$141*(($B155*21/30.2)^(-0.5))+Parameter!$D$148*((LN($B155*21/30.2))))</f>
        <v>2.4054657717896563E-3</v>
      </c>
      <c r="AG155" s="12">
        <f>$E155^EXP(Parameter!$D$112+Parameter!$D$119*(($B155*21/30.2)^(-1))+Parameter!$D$126*(($B155*21/30.2)^(-0.5)))</f>
        <v>1.5493836626959816E-2</v>
      </c>
      <c r="AH155" s="12">
        <f>$D155^EXP(Parameter!$D$136+Parameter!$D$143*(($B155*21/30.2)^(-0.5))+Parameter!$D$150*((LN($B155*21/30.2))))</f>
        <v>6.2978796744463009E-6</v>
      </c>
      <c r="AI155" s="12">
        <f>$E155^EXP(Parameter!$D$114+Parameter!$D$121*(($B155*21/30.2)^(-1))+Parameter!$D$128*(($B155*21/30.2)^(-0.5)))</f>
        <v>4.3771542956365757E-4</v>
      </c>
      <c r="AJ155" s="12">
        <f>$D155^EXP(Parameter!$D$137+Parameter!$D$144*(($B155*21/30.2)^(-0.5))+Parameter!$D$151*((LN($B155*21/30.2))))</f>
        <v>2.4509191853755427E-7</v>
      </c>
      <c r="AK155" s="12">
        <f>$E155^EXP(Parameter!$D$115+Parameter!$D$122*(($B155*21/30.2)^(-1))+Parameter!$D$129*(($B155*21/30.2)^(-0.5)))</f>
        <v>1.1840981382425902E-2</v>
      </c>
      <c r="AL155" s="12">
        <f>$D155^EXP(Parameter!$D$138+Parameter!$D$145*(($B155*21/30.2)^(-0.5))+Parameter!$D$152*((LN($B155*21/30.2))))</f>
        <v>5.5310187629269814E-24</v>
      </c>
      <c r="AM155" s="12">
        <f>$E155^EXP(Parameter!$D$116+Parameter!$D$123*(($B155*21/30.2)^(-1))+Parameter!$D$130*(($B155*21/30.2)^(-0.5)))</f>
        <v>5.6997126654178759E-5</v>
      </c>
      <c r="AN155" s="12">
        <f>$D155^EXP(Parameter!$D$135+Parameter!$D$142*(($B155*21/30.2)^(-0.5))+Parameter!$D$149*((LN($B155*21/30.2))))</f>
        <v>2.6583528290507325E-4</v>
      </c>
      <c r="AO155" s="12">
        <f>$E155^EXP(Parameter!$D$113+Parameter!$D$120*(($B155*21/30.2)^(-1))+Parameter!$D$127*(($B155*21/30.2)^(-0.5)))</f>
        <v>1.5672762068837965E-9</v>
      </c>
      <c r="AP155" s="87">
        <f>$D155^EXP(Parameter!$D$304+Parameter!$D$310*((LN($B155*21/30.2))))</f>
        <v>4.0252373246209519E-2</v>
      </c>
      <c r="AQ155" s="88">
        <f>$E155^EXP(Parameter!$D$290+Parameter!$D$296*((LN($B155*21/30.2))))</f>
        <v>1.7380209601629299E-2</v>
      </c>
      <c r="AR155" s="12">
        <f>$D155^EXP(Parameter!$D$305+Parameter!$D$311*((LN($B155*21/30.2))))</f>
        <v>4.8230734149968577E-2</v>
      </c>
      <c r="AS155" s="88">
        <f>$E155^EXP(Parameter!$D$291+Parameter!$D$297*((LN($B155*21/30.2))))</f>
        <v>1.681489686277797E-2</v>
      </c>
      <c r="AT155" s="12">
        <f>$D155^EXP(Parameter!$D$305+Parameter!$D$307-Parameter!$D$306+(Parameter!$D$311+Parameter!$D$313-Parameter!$D$312)*((LN($B155*21/30.2))))</f>
        <v>4.4887646302567252E-2</v>
      </c>
      <c r="AU155" s="88">
        <f>$E155^EXP(Parameter!$D$291+Parameter!$D$293-Parameter!$D$292+(Parameter!$D$297+Parameter!$D$299-Parameter!$D$298)*((LN($B155*21/30.2))))</f>
        <v>2.9876337796581644E-2</v>
      </c>
      <c r="AV155" s="12">
        <f>$D155^EXP(Parameter!$D$308+Parameter!$D$314*((LN($B155*21/30.2))))</f>
        <v>6.6296118199779097E-2</v>
      </c>
      <c r="AW155" s="88">
        <f>$E155^EXP(Parameter!$D$294+Parameter!$D$300*((LN($B155*21/30.2))))</f>
        <v>2.4668766313543936E-2</v>
      </c>
      <c r="AX155" s="12">
        <f>$D155^EXP(Parameter!$D$305+Parameter!$D$309-Parameter!$D$306+(Parameter!$D$311+Parameter!$D$315-Parameter!$D$312)*((LN($B155*21/30.2))))</f>
        <v>2.6607549370000656E-2</v>
      </c>
      <c r="AY155" s="88">
        <f>$E155^EXP(Parameter!$D$291+Parameter!$D$295-Parameter!$D$292+(Parameter!$D$297+Parameter!$D$301-Parameter!$D$298)*((LN($B155*21/30.2))))</f>
        <v>1.4739973708357168E-3</v>
      </c>
      <c r="AZ155" s="12">
        <f>$D155^EXP(Parameter!D$305-Parameter!D$306+(Parameter!D$311-Parameter!D$312)*((LN($B155*21/30.2))))</f>
        <v>1.8295166249723126E-2</v>
      </c>
      <c r="BA155" s="88">
        <f>$E155^EXP(Parameter!$D$291-Parameter!$D$292+(Parameter!$D$297-Parameter!$D$298)*((LN($B155*21/30.2))))</f>
        <v>4.4381445389068502E-5</v>
      </c>
      <c r="BB155" s="89">
        <f>$D155^EXP(Parameter!$D$231+Parameter!$D$238)</f>
        <v>7.7727175277160235E-2</v>
      </c>
      <c r="BC155" s="90">
        <f>$E155^EXP(Parameter!$D$216+Parameter!$D$223)</f>
        <v>7.7304598259700123E-3</v>
      </c>
      <c r="BD155" s="91">
        <f>$D155^EXP(Parameter!$D$232+Parameter!$D$239)</f>
        <v>6.1278296134073054E-2</v>
      </c>
      <c r="BE155" s="90">
        <f>$E155^EXP(Parameter!$D$217+Parameter!$D$224)</f>
        <v>1.0593994816678267E-2</v>
      </c>
      <c r="BF155" s="91">
        <f>$D155^EXP(Parameter!$D$234+Parameter!$D$241)</f>
        <v>7.190942222829938E-2</v>
      </c>
      <c r="BG155" s="91">
        <f>$E155^EXP(Parameter!$D$219+Parameter!$D$226)</f>
        <v>3.9546198627452546E-2</v>
      </c>
      <c r="BH155" s="91">
        <f>$D155^EXP(Parameter!$D$235+Parameter!$D$242)</f>
        <v>0.13191192866117857</v>
      </c>
      <c r="BI155" s="91">
        <f>$E155^EXP(Parameter!$D$220+Parameter!$D$227)</f>
        <v>2.6773315765820472E-2</v>
      </c>
      <c r="BJ155" s="91">
        <f>$D155^EXP(Parameter!$D$236+Parameter!$D$243)</f>
        <v>5.7917345789295194E-2</v>
      </c>
      <c r="BK155" s="91">
        <f>$E155^EXP(Parameter!$D$221+Parameter!$D$228)</f>
        <v>3.7909499002470683E-2</v>
      </c>
      <c r="BL155" s="91">
        <f>$D155^EXP(Parameter!$D$233+Parameter!$D$240)</f>
        <v>3.1472452145173017E-2</v>
      </c>
      <c r="BM155" s="91">
        <f>$E155^EXP(Parameter!$D$218+Parameter!$D$225)</f>
        <v>3.8280122278669206E-3</v>
      </c>
      <c r="BN155" s="90">
        <f>$D155^EXP(Parameter!$D$268+Parameter!$D$275)</f>
        <v>0.10049718744680929</v>
      </c>
      <c r="BO155" s="91">
        <f>$E155^EXP(Parameter!$D$246+Parameter!$D$253)</f>
        <v>3.0679409491141964E-3</v>
      </c>
      <c r="BP155" s="91">
        <f>$D155^EXP(Parameter!$D$269+Parameter!$D$276)</f>
        <v>7.0218319603429752E-2</v>
      </c>
      <c r="BQ155" s="91">
        <f>$E155^EXP(Parameter!$D$247+Parameter!$D$254)</f>
        <v>6.8010920501286451E-3</v>
      </c>
      <c r="BR155" s="91">
        <f>$D155^EXP(Parameter!$D$271+Parameter!$D$278)</f>
        <v>0.14448886253290852</v>
      </c>
      <c r="BS155" s="91">
        <f>$E155^EXP(Parameter!$D$249+Parameter!$D$256)</f>
        <v>4.7441451143550556E-2</v>
      </c>
      <c r="BT155" s="91">
        <f>$D155^EXP(Parameter!$D$272+Parameter!$D$279)</f>
        <v>0.2320871761895015</v>
      </c>
      <c r="BU155" s="91">
        <f>$E155^EXP(Parameter!$D$250+Parameter!$D$257)</f>
        <v>1.7013008318537359E-2</v>
      </c>
      <c r="BV155" s="91">
        <f>$D155^EXP(Parameter!$D$273+Parameter!$D$280)</f>
        <v>0.1904362032219053</v>
      </c>
      <c r="BW155" s="91">
        <f>$E155^EXP(Parameter!$D$251+Parameter!$D$258)</f>
        <v>5.0543902760317026E-2</v>
      </c>
      <c r="BX155" s="91">
        <f>$D155^EXP(Parameter!$D$270+Parameter!$D$277)</f>
        <v>6.2310474161054764E-2</v>
      </c>
      <c r="BY155" s="91">
        <f>$E155^EXP(Parameter!$D$248+Parameter!$D$255)</f>
        <v>8.1136829948590845E-3</v>
      </c>
      <c r="BZ155" s="90">
        <f>$D155^EXP(Parameter!$D$208)</f>
        <v>7.3050727906949303E-2</v>
      </c>
      <c r="CA155" s="90">
        <f>$E155^EXP(Parameter!$D$200)</f>
        <v>5.7525512686373874E-3</v>
      </c>
      <c r="CB155" s="90">
        <f>$D155^EXP(Parameter!$D$209)</f>
        <v>6.1965187151999432E-2</v>
      </c>
      <c r="CC155" s="90">
        <f>$E155^EXP(Parameter!$D$201)</f>
        <v>9.0522642760802706E-3</v>
      </c>
      <c r="CD155" s="90">
        <f>$D155^EXP(Parameter!$D$211)</f>
        <v>6.6730357212441263E-2</v>
      </c>
      <c r="CE155" s="90">
        <f>$E155^EXP(Parameter!$D$203)</f>
        <v>3.172413617868082E-2</v>
      </c>
      <c r="CF155" s="90">
        <f>$D155^EXP(Parameter!$D$212)</f>
        <v>0.13164486218461977</v>
      </c>
      <c r="CG155" s="90">
        <f>$E155^EXP(Parameter!$D$204)</f>
        <v>2.3534087775302148E-2</v>
      </c>
      <c r="CH155" s="91">
        <f>$D155^EXP(Parameter!$D$213)</f>
        <v>5.57981970546556E-2</v>
      </c>
      <c r="CI155" s="90">
        <f>$E155^EXP(Parameter!$D$205)</f>
        <v>3.8158184916963385E-2</v>
      </c>
      <c r="CJ155" s="91">
        <f>$D155^EXP(Parameter!$D$210)</f>
        <v>3.3932453243193925E-2</v>
      </c>
      <c r="CK155" s="90">
        <f>$E155^EXP(Parameter!$D$202)</f>
        <v>4.8126707832638243E-3</v>
      </c>
      <c r="CL155" s="12">
        <f>$D155^EXP(Parameter!$D$170+Parameter!$D$177*(LN($B155/30.2*21)))</f>
        <v>4.2875252732441645E-2</v>
      </c>
      <c r="CM155" s="12">
        <f>$D155^EXP(Parameter!$D$155+Parameter!$D$162*(LN($B155/30.2*21)))</f>
        <v>0.33563289001467367</v>
      </c>
      <c r="CN155" s="12">
        <f>$D155^EXP(Parameter!$D$171+Parameter!$D$178*(LN($B155/30.2*21)))</f>
        <v>4.5429232976938162E-2</v>
      </c>
      <c r="CO155" s="12">
        <f>$D155^EXP(Parameter!$D$156+Parameter!$D$163*(LN($B155/30.2*21)))</f>
        <v>0.28544994306864169</v>
      </c>
      <c r="CP155" s="12">
        <f>$D155^EXP(Parameter!$D$173+Parameter!$D$180*(LN($B155/30.2*21)))</f>
        <v>4.0391789815773495E-2</v>
      </c>
      <c r="CQ155" s="12">
        <f>$D155^EXP(Parameter!$D$158+Parameter!$D$165*(LN($B155/30.2*21)))</f>
        <v>0.30038449536949896</v>
      </c>
      <c r="CR155" s="12">
        <f>$D155^EXP(Parameter!$D$174+Parameter!$D$181*(LN($B155/30.2*21)))</f>
        <v>4.284237258648893E-2</v>
      </c>
      <c r="CS155" s="12">
        <f>$D155^EXP(Parameter!$D$159+Parameter!$D$166*(LN($B155/30.2*21)))</f>
        <v>0.34204518259445971</v>
      </c>
      <c r="CT155" s="12">
        <f>$D155^EXP(Parameter!$D$175+Parameter!$D$182*(LN($B155/30.2*21)))</f>
        <v>1.0602288602169798E-2</v>
      </c>
      <c r="CU155" s="12">
        <f>$D155^EXP(Parameter!$D$160+Parameter!$D$167*(LN($B155/30.2*21)))</f>
        <v>0.11029344963892468</v>
      </c>
      <c r="CV155" s="12">
        <f>$D155^EXP(Parameter!$D$172+Parameter!$D$179*(LN($B155/30.2*21)))</f>
        <v>1.2445720485233796E-2</v>
      </c>
      <c r="CW155" s="41">
        <f>$D155^EXP(Parameter!$D$157+Parameter!$D$164*(LN($B155/30.2*21)))</f>
        <v>4.1817344055583641E-3</v>
      </c>
      <c r="CX155" s="12">
        <f t="shared" si="16"/>
        <v>3.7589469420042653E-8</v>
      </c>
      <c r="CY155" s="85">
        <v>1.6235894741225498E-2</v>
      </c>
      <c r="CZ155" s="12">
        <f t="shared" si="17"/>
        <v>2.6608160042292102E-3</v>
      </c>
      <c r="DA155" s="85">
        <v>2.5542042850019198E-2</v>
      </c>
      <c r="DB155" s="12">
        <f t="shared" si="18"/>
        <v>2.6198577843411611E-4</v>
      </c>
      <c r="DC155" s="41">
        <v>1.13146502403433E-3</v>
      </c>
      <c r="DD155" s="12">
        <f t="shared" si="19"/>
        <v>1.1824966106511265E-14</v>
      </c>
      <c r="DE155" s="85">
        <v>5.2638491408179104E-3</v>
      </c>
      <c r="DF155" s="12">
        <f t="shared" si="20"/>
        <v>1.4405849991883772E-17</v>
      </c>
      <c r="DG155" s="41">
        <v>4.7289347516626099E-4</v>
      </c>
      <c r="DH155" s="12">
        <f t="shared" si="21"/>
        <v>8.1821399845483561E-5</v>
      </c>
      <c r="DI155" s="41">
        <v>4.7289347516626099E-4</v>
      </c>
      <c r="DJ155" s="46">
        <v>150</v>
      </c>
      <c r="DK155" s="44">
        <v>2.4719512112425502E-4</v>
      </c>
      <c r="DL155" s="44">
        <v>7.0059440049807797E-4</v>
      </c>
      <c r="DM155" s="44">
        <v>1.4948759998303399E-3</v>
      </c>
      <c r="DN155" s="44">
        <v>1.1065525136606501E-3</v>
      </c>
      <c r="DO155" s="44">
        <v>4.22055239673369E-3</v>
      </c>
      <c r="DP155" s="44">
        <v>3.3449739960894598E-3</v>
      </c>
      <c r="DQ155" s="44">
        <v>4.7136506450068403E-3</v>
      </c>
      <c r="DR155" s="45">
        <v>3.6140857014497103E-2</v>
      </c>
      <c r="DS155" s="45">
        <v>5.7519694158080101E-2</v>
      </c>
      <c r="DT155" s="45">
        <v>5.18136352860376E-2</v>
      </c>
      <c r="DU155" s="45">
        <v>3.7823358329325298E-2</v>
      </c>
      <c r="DV155" s="45">
        <v>5.5031208172992799E-2</v>
      </c>
      <c r="DW155" s="45">
        <v>8.8089968442362901E-2</v>
      </c>
      <c r="DX155" s="45">
        <v>4.45013124744503E-2</v>
      </c>
    </row>
    <row r="156" spans="1:128">
      <c r="A156" s="43">
        <f t="shared" si="15"/>
        <v>10.101369863013698</v>
      </c>
      <c r="B156" s="18">
        <v>152</v>
      </c>
      <c r="C156" s="12">
        <v>3322</v>
      </c>
      <c r="D156" s="12">
        <v>3.4205897715879202E-2</v>
      </c>
      <c r="E156" s="12">
        <v>4.60830754151471E-4</v>
      </c>
      <c r="F156" s="92">
        <f>$D156^Parameter!$D$325</f>
        <v>7.1878461751907208E-2</v>
      </c>
      <c r="G156" s="92">
        <f>$E156^Parameter!$D$318</f>
        <v>3.9604984468453114E-3</v>
      </c>
      <c r="H156" s="92">
        <f>$D156^Parameter!$D$326</f>
        <v>6.7186310731410209E-2</v>
      </c>
      <c r="I156" s="92">
        <f>$E156^Parameter!$D$319</f>
        <v>7.3226205648088362E-3</v>
      </c>
      <c r="J156" s="92">
        <f>$D156^Parameter!$D$328</f>
        <v>7.6380932552041009E-2</v>
      </c>
      <c r="K156" s="92">
        <f>$E156^Parameter!$D$321</f>
        <v>3.3262038690084705E-2</v>
      </c>
      <c r="L156" s="92">
        <f>$D156^Parameter!$D$329</f>
        <v>0.15104159249771609</v>
      </c>
      <c r="M156" s="92">
        <f>$E156^Parameter!$D$322</f>
        <v>2.3181167910978476E-2</v>
      </c>
      <c r="N156" s="92">
        <f>$D156^Parameter!$D$330</f>
        <v>6.4956378551757579E-2</v>
      </c>
      <c r="O156" s="92">
        <f>$E156^Parameter!$D$323</f>
        <v>4.6282475705818532E-2</v>
      </c>
      <c r="P156" s="92">
        <f>$D156^Parameter!$D$327</f>
        <v>4.0222044771735341E-2</v>
      </c>
      <c r="Q156" s="92">
        <f>$E156^Parameter!$D$320</f>
        <v>4.1473300511197485E-3</v>
      </c>
      <c r="R156" s="12">
        <f>$D156^EXP(Parameter!$D$96+Parameter!$D$103*(($B156/30.2*21)^(1)))</f>
        <v>2.7780671712201217E-8</v>
      </c>
      <c r="S156" s="12">
        <f>$E156^EXP(Parameter!$D$81+Parameter!$D$88*($B156/30.2*21)^(-2))</f>
        <v>8.9074586084962257E-3</v>
      </c>
      <c r="T156" s="12">
        <f>$D156^EXP(Parameter!$D$97+Parameter!$D$104*(($B156*21/30.2)^(1)))</f>
        <v>2.5191105853894198E-3</v>
      </c>
      <c r="U156" s="12">
        <f>$E156^EXP(Parameter!$D$82+Parameter!$D$89*($B156/30.2*21)^(-2))</f>
        <v>1.3431559887744339E-2</v>
      </c>
      <c r="V156" s="12">
        <f>$D156^EXP(Parameter!$D$99+Parameter!$D$106*(($B156*21/30.2)^(1)))</f>
        <v>2.3721894491985241E-4</v>
      </c>
      <c r="W156" s="12">
        <f>$E156^EXP(Parameter!$D$84+Parameter!$D$91*($B156/30.2*21)^(-2))</f>
        <v>5.0477455427758548E-2</v>
      </c>
      <c r="X156" s="12">
        <f>$D156^EXP(Parameter!$D$100+Parameter!$D$107*(($B156*21/30.2)^(1)))</f>
        <v>5.3403650242081128E-15</v>
      </c>
      <c r="Y156" s="12">
        <f>$E156^EXP(Parameter!$D$85+Parameter!$D$92*($B156/30.2*21)^(-2))</f>
        <v>3.4613322603132116E-2</v>
      </c>
      <c r="Z156" s="12">
        <f>$D156^EXP(Parameter!$D$101+Parameter!$D$108*(($B156*21/30.2)^(1)))</f>
        <v>5.8217922891961738E-18</v>
      </c>
      <c r="AA156" s="12">
        <f>$E156^EXP(Parameter!$D$86+Parameter!$D$93*($B156/30.2*21)^(-2))</f>
        <v>4.681834512985962E-2</v>
      </c>
      <c r="AB156" s="12">
        <f>$D156^EXP(Parameter!$D$98+Parameter!$D$105*(($B156*21/30.2)^(1)))</f>
        <v>7.3540750578588449E-5</v>
      </c>
      <c r="AC156" s="12">
        <f>$E156^EXP(Parameter!$D$83+Parameter!$D$90*($B156/30.2*21)^(-2))</f>
        <v>4.602391070507022E-3</v>
      </c>
      <c r="AD156" s="87">
        <f>$D156^EXP(Parameter!$D$133+Parameter!$D$140*(($B156*21/30.2)^(-0.5))+Parameter!$D$147*((LN($B156*21/30.2))))</f>
        <v>5.3528948494067027E-7</v>
      </c>
      <c r="AE156" s="12">
        <f>$E156^EXP(Parameter!$D$111+Parameter!$D$118*(($B156*21/30.2)^(-1))+Parameter!$D$125*(($B156*21/30.2)^(-0.5)))</f>
        <v>7.5588274917969045E-2</v>
      </c>
      <c r="AF156" s="12">
        <f>$D156^EXP(Parameter!$D$134+Parameter!$D$141*(($B156*21/30.2)^(-0.5))+Parameter!$D$148*((LN($B156*21/30.2))))</f>
        <v>2.3120796065649813E-3</v>
      </c>
      <c r="AG156" s="12">
        <f>$E156^EXP(Parameter!$D$112+Parameter!$D$119*(($B156*21/30.2)^(-1))+Parameter!$D$126*(($B156*21/30.2)^(-0.5)))</f>
        <v>1.5283250196109297E-2</v>
      </c>
      <c r="AH156" s="12">
        <f>$D156^EXP(Parameter!$D$136+Parameter!$D$143*(($B156*21/30.2)^(-0.5))+Parameter!$D$150*((LN($B156*21/30.2))))</f>
        <v>5.5924004924076589E-6</v>
      </c>
      <c r="AI156" s="12">
        <f>$E156^EXP(Parameter!$D$114+Parameter!$D$121*(($B156*21/30.2)^(-1))+Parameter!$D$128*(($B156*21/30.2)^(-0.5)))</f>
        <v>4.2141259299522136E-4</v>
      </c>
      <c r="AJ156" s="12">
        <f>$D156^EXP(Parameter!$D$137+Parameter!$D$144*(($B156*21/30.2)^(-0.5))+Parameter!$D$151*((LN($B156*21/30.2))))</f>
        <v>2.0458884849240149E-7</v>
      </c>
      <c r="AK156" s="12">
        <f>$E156^EXP(Parameter!$D$115+Parameter!$D$122*(($B156*21/30.2)^(-1))+Parameter!$D$129*(($B156*21/30.2)^(-0.5)))</f>
        <v>1.1646858215526716E-2</v>
      </c>
      <c r="AL156" s="12">
        <f>$D156^EXP(Parameter!$D$138+Parameter!$D$145*(($B156*21/30.2)^(-0.5))+Parameter!$D$152*((LN($B156*21/30.2))))</f>
        <v>2.4458279327077897E-24</v>
      </c>
      <c r="AM156" s="12">
        <f>$E156^EXP(Parameter!$D$116+Parameter!$D$123*(($B156*21/30.2)^(-1))+Parameter!$D$130*(($B156*21/30.2)^(-0.5)))</f>
        <v>5.4295763569642107E-5</v>
      </c>
      <c r="AN156" s="12">
        <f>$D156^EXP(Parameter!$D$135+Parameter!$D$142*(($B156*21/30.2)^(-0.5))+Parameter!$D$149*((LN($B156*21/30.2))))</f>
        <v>2.5130731598280989E-4</v>
      </c>
      <c r="AO156" s="12">
        <f>$E156^EXP(Parameter!$D$113+Parameter!$D$120*(($B156*21/30.2)^(-1))+Parameter!$D$127*(($B156*21/30.2)^(-0.5)))</f>
        <v>1.4071361715724009E-9</v>
      </c>
      <c r="AP156" s="87">
        <f>$D156^EXP(Parameter!$D$304+Parameter!$D$310*((LN($B156*21/30.2))))</f>
        <v>3.967793229647297E-2</v>
      </c>
      <c r="AQ156" s="88">
        <f>$E156^EXP(Parameter!$D$290+Parameter!$D$296*((LN($B156*21/30.2))))</f>
        <v>1.720977823966131E-2</v>
      </c>
      <c r="AR156" s="12">
        <f>$D156^EXP(Parameter!$D$305+Parameter!$D$311*((LN($B156*21/30.2))))</f>
        <v>4.7656097576381957E-2</v>
      </c>
      <c r="AS156" s="88">
        <f>$E156^EXP(Parameter!$D$291+Parameter!$D$297*((LN($B156*21/30.2))))</f>
        <v>1.6608354866679553E-2</v>
      </c>
      <c r="AT156" s="12">
        <f>$D156^EXP(Parameter!$D$305+Parameter!$D$307-Parameter!$D$306+(Parameter!$D$311+Parameter!$D$313-Parameter!$D$312)*((LN($B156*21/30.2))))</f>
        <v>4.4306043581893211E-2</v>
      </c>
      <c r="AU156" s="88">
        <f>$E156^EXP(Parameter!$D$291+Parameter!$D$293-Parameter!$D$292+(Parameter!$D$297+Parameter!$D$299-Parameter!$D$298)*((LN($B156*21/30.2))))</f>
        <v>2.950208574185469E-2</v>
      </c>
      <c r="AV156" s="12">
        <f>$D156^EXP(Parameter!$D$308+Parameter!$D$314*((LN($B156*21/30.2))))</f>
        <v>6.5425314657468328E-2</v>
      </c>
      <c r="AW156" s="88">
        <f>$E156^EXP(Parameter!$D$294+Parameter!$D$300*((LN($B156*21/30.2))))</f>
        <v>2.4367325992302041E-2</v>
      </c>
      <c r="AX156" s="12">
        <f>$D156^EXP(Parameter!$D$305+Parameter!$D$309-Parameter!$D$306+(Parameter!$D$311+Parameter!$D$315-Parameter!$D$312)*((LN($B156*21/30.2))))</f>
        <v>2.6166338592130786E-2</v>
      </c>
      <c r="AY156" s="88">
        <f>$E156^EXP(Parameter!$D$291+Parameter!$D$295-Parameter!$D$292+(Parameter!$D$297+Parameter!$D$301-Parameter!$D$298)*((LN($B156*21/30.2))))</f>
        <v>1.4205293730960725E-3</v>
      </c>
      <c r="AZ156" s="12">
        <f>$D156^EXP(Parameter!D$305-Parameter!D$306+(Parameter!D$311-Parameter!D$312)*((LN($B156*21/30.2))))</f>
        <v>1.7978982930336455E-2</v>
      </c>
      <c r="BA156" s="88">
        <f>$E156^EXP(Parameter!$D$291-Parameter!$D$292+(Parameter!$D$297-Parameter!$D$298)*((LN($B156*21/30.2))))</f>
        <v>4.2122973771158483E-5</v>
      </c>
      <c r="BB156" s="89">
        <f>$D156^EXP(Parameter!$D$231+Parameter!$D$238)</f>
        <v>7.700944236524998E-2</v>
      </c>
      <c r="BC156" s="90">
        <f>$E156^EXP(Parameter!$D$216+Parameter!$D$223)</f>
        <v>7.6045371807719388E-3</v>
      </c>
      <c r="BD156" s="91">
        <f>$D156^EXP(Parameter!$D$232+Parameter!$D$239)</f>
        <v>6.0660049638823446E-2</v>
      </c>
      <c r="BE156" s="90">
        <f>$E156^EXP(Parameter!$D$217+Parameter!$D$224)</f>
        <v>1.043252511767079E-2</v>
      </c>
      <c r="BF156" s="91">
        <f>$D156^EXP(Parameter!$D$234+Parameter!$D$241)</f>
        <v>7.122528478987715E-2</v>
      </c>
      <c r="BG156" s="91">
        <f>$E156^EXP(Parameter!$D$219+Parameter!$D$226)</f>
        <v>3.91170860638256E-2</v>
      </c>
      <c r="BH156" s="91">
        <f>$D156^EXP(Parameter!$D$235+Parameter!$D$242)</f>
        <v>0.13094513398796723</v>
      </c>
      <c r="BI156" s="91">
        <f>$E156^EXP(Parameter!$D$220+Parameter!$D$227)</f>
        <v>2.6447934388906056E-2</v>
      </c>
      <c r="BJ156" s="91">
        <f>$D156^EXP(Parameter!$D$236+Parameter!$D$243)</f>
        <v>5.7321265012925886E-2</v>
      </c>
      <c r="BK156" s="91">
        <f>$E156^EXP(Parameter!$D$221+Parameter!$D$228)</f>
        <v>3.7492793325546399E-2</v>
      </c>
      <c r="BL156" s="91">
        <f>$D156^EXP(Parameter!$D$233+Parameter!$D$240)</f>
        <v>3.1079626222304754E-2</v>
      </c>
      <c r="BM156" s="91">
        <f>$E156^EXP(Parameter!$D$218+Parameter!$D$225)</f>
        <v>3.7567289539787206E-3</v>
      </c>
      <c r="BN156" s="90">
        <f>$D156^EXP(Parameter!$D$268+Parameter!$D$275)</f>
        <v>9.9662140339931954E-2</v>
      </c>
      <c r="BO156" s="91">
        <f>$E156^EXP(Parameter!$D$246+Parameter!$D$253)</f>
        <v>3.0085613872637773E-3</v>
      </c>
      <c r="BP156" s="91">
        <f>$D156^EXP(Parameter!$D$269+Parameter!$D$276)</f>
        <v>6.9544260615705414E-2</v>
      </c>
      <c r="BQ156" s="91">
        <f>$E156^EXP(Parameter!$D$247+Parameter!$D$254)</f>
        <v>6.6874143858562185E-3</v>
      </c>
      <c r="BR156" s="91">
        <f>$D156^EXP(Parameter!$D$271+Parameter!$D$278)</f>
        <v>0.14347733261460469</v>
      </c>
      <c r="BS156" s="91">
        <f>$E156^EXP(Parameter!$D$249+Parameter!$D$256)</f>
        <v>4.6955526823191991E-2</v>
      </c>
      <c r="BT156" s="91">
        <f>$D156^EXP(Parameter!$D$272+Parameter!$D$279)</f>
        <v>0.23085936359107481</v>
      </c>
      <c r="BU156" s="91">
        <f>$E156^EXP(Parameter!$D$250+Parameter!$D$257)</f>
        <v>1.6780527798926043E-2</v>
      </c>
      <c r="BV156" s="91">
        <f>$D156^EXP(Parameter!$D$273+Parameter!$D$280)</f>
        <v>0.18929271939946476</v>
      </c>
      <c r="BW156" s="91">
        <f>$E156^EXP(Parameter!$D$251+Parameter!$D$258)</f>
        <v>5.0036905468262338E-2</v>
      </c>
      <c r="BX156" s="91">
        <f>$D156^EXP(Parameter!$D$270+Parameter!$D$277)</f>
        <v>6.1685555604104603E-2</v>
      </c>
      <c r="BY156" s="91">
        <f>$E156^EXP(Parameter!$D$248+Parameter!$D$255)</f>
        <v>7.98282236999945E-3</v>
      </c>
      <c r="BZ156" s="90">
        <f>$D156^EXP(Parameter!$D$208)</f>
        <v>7.2359869993556272E-2</v>
      </c>
      <c r="CA156" s="90">
        <f>$E156^EXP(Parameter!$D$200)</f>
        <v>5.6532016388003755E-3</v>
      </c>
      <c r="CB156" s="90">
        <f>$D156^EXP(Parameter!$D$209)</f>
        <v>6.1342493633532329E-2</v>
      </c>
      <c r="CC156" s="90">
        <f>$E156^EXP(Parameter!$D$201)</f>
        <v>8.9095591834891606E-3</v>
      </c>
      <c r="CD156" s="90">
        <f>$D156^EXP(Parameter!$D$211)</f>
        <v>6.6077553817320375E-2</v>
      </c>
      <c r="CE156" s="90">
        <f>$E156^EXP(Parameter!$D$203)</f>
        <v>3.135655065941078E-2</v>
      </c>
      <c r="CF156" s="90">
        <f>$D156^EXP(Parameter!$D$212)</f>
        <v>0.13067906309598426</v>
      </c>
      <c r="CG156" s="90">
        <f>$E156^EXP(Parameter!$D$204)</f>
        <v>2.3237949988059704E-2</v>
      </c>
      <c r="CH156" s="91">
        <f>$D156^EXP(Parameter!$D$213)</f>
        <v>5.5216451442590304E-2</v>
      </c>
      <c r="CI156" s="90">
        <f>$E156^EXP(Parameter!$D$205)</f>
        <v>3.7739579081702598E-2</v>
      </c>
      <c r="CJ156" s="91">
        <f>$D156^EXP(Parameter!$D$210)</f>
        <v>3.3518082043265798E-2</v>
      </c>
      <c r="CK156" s="90">
        <f>$E156^EXP(Parameter!$D$202)</f>
        <v>4.7267046338059894E-3</v>
      </c>
      <c r="CL156" s="12">
        <f>$D156^EXP(Parameter!$D$170+Parameter!$D$177*(LN($B156/30.2*21)))</f>
        <v>4.2319608186963967E-2</v>
      </c>
      <c r="CM156" s="12">
        <f>$D156^EXP(Parameter!$D$155+Parameter!$D$162*(LN($B156/30.2*21)))</f>
        <v>0.33491902758658093</v>
      </c>
      <c r="CN156" s="12">
        <f>$D156^EXP(Parameter!$D$171+Parameter!$D$178*(LN($B156/30.2*21)))</f>
        <v>4.4884331341131976E-2</v>
      </c>
      <c r="CO156" s="12">
        <f>$D156^EXP(Parameter!$D$156+Parameter!$D$163*(LN($B156/30.2*21)))</f>
        <v>0.28450262079956801</v>
      </c>
      <c r="CP156" s="12">
        <f>$D156^EXP(Parameter!$D$173+Parameter!$D$180*(LN($B156/30.2*21)))</f>
        <v>3.9865261160036351E-2</v>
      </c>
      <c r="CQ156" s="12">
        <f>$D156^EXP(Parameter!$D$158+Parameter!$D$165*(LN($B156/30.2*21)))</f>
        <v>0.29920407617816558</v>
      </c>
      <c r="CR156" s="12">
        <f>$D156^EXP(Parameter!$D$174+Parameter!$D$181*(LN($B156/30.2*21)))</f>
        <v>4.2188209161694509E-2</v>
      </c>
      <c r="CS156" s="12">
        <f>$D156^EXP(Parameter!$D$159+Parameter!$D$166*(LN($B156/30.2*21)))</f>
        <v>0.34104694013556019</v>
      </c>
      <c r="CT156" s="12">
        <f>$D156^EXP(Parameter!$D$175+Parameter!$D$182*(LN($B156/30.2*21)))</f>
        <v>1.0367555656537483E-2</v>
      </c>
      <c r="CU156" s="12">
        <f>$D156^EXP(Parameter!$D$160+Parameter!$D$167*(LN($B156/30.2*21)))</f>
        <v>0.10912174220319472</v>
      </c>
      <c r="CV156" s="12">
        <f>$D156^EXP(Parameter!$D$172+Parameter!$D$179*(LN($B156/30.2*21)))</f>
        <v>1.2210646056766255E-2</v>
      </c>
      <c r="CW156" s="41">
        <f>$D156^EXP(Parameter!$D$157+Parameter!$D$164*(LN($B156/30.2*21)))</f>
        <v>4.0568748564259799E-3</v>
      </c>
      <c r="CX156" s="12">
        <f t="shared" si="16"/>
        <v>2.7780671712201217E-8</v>
      </c>
      <c r="CY156" s="85">
        <v>1.6142795289282402E-2</v>
      </c>
      <c r="CZ156" s="12">
        <f t="shared" si="17"/>
        <v>2.5191105853894198E-3</v>
      </c>
      <c r="DA156" s="85">
        <v>2.5380339804419599E-2</v>
      </c>
      <c r="DB156" s="12">
        <f t="shared" si="18"/>
        <v>2.3721894491985241E-4</v>
      </c>
      <c r="DC156" s="41">
        <v>1.0810167330544201E-3</v>
      </c>
      <c r="DD156" s="12">
        <f t="shared" si="19"/>
        <v>5.3403650242081128E-15</v>
      </c>
      <c r="DE156" s="85">
        <v>5.1334709742239396E-3</v>
      </c>
      <c r="DF156" s="12">
        <f t="shared" si="20"/>
        <v>5.8217922891961738E-18</v>
      </c>
      <c r="DG156" s="41">
        <v>4.6082291863039701E-4</v>
      </c>
      <c r="DH156" s="12">
        <f t="shared" si="21"/>
        <v>7.3540750578588449E-5</v>
      </c>
      <c r="DI156" s="41">
        <v>4.6082291863039701E-4</v>
      </c>
      <c r="DJ156" s="46">
        <v>151</v>
      </c>
      <c r="DK156" s="44">
        <v>2.39798309201955E-4</v>
      </c>
      <c r="DL156" s="44">
        <v>6.8129960944163204E-4</v>
      </c>
      <c r="DM156" s="44">
        <v>1.45643053726208E-3</v>
      </c>
      <c r="DN156" s="44">
        <v>1.07728263683748E-3</v>
      </c>
      <c r="DO156" s="44">
        <v>4.1231714637762797E-3</v>
      </c>
      <c r="DP156" s="44">
        <v>3.2657567639549101E-3</v>
      </c>
      <c r="DQ156" s="44">
        <v>4.6062753664024604E-3</v>
      </c>
      <c r="DR156" s="45">
        <v>3.5712120900451498E-2</v>
      </c>
      <c r="DS156" s="45">
        <v>5.68953181471092E-2</v>
      </c>
      <c r="DT156" s="45">
        <v>5.1239100233118097E-2</v>
      </c>
      <c r="DU156" s="45">
        <v>3.7378269732477397E-2</v>
      </c>
      <c r="DV156" s="45">
        <v>5.4428376401856902E-2</v>
      </c>
      <c r="DW156" s="45">
        <v>8.7221888925858193E-2</v>
      </c>
      <c r="DX156" s="45">
        <v>4.3993057291898001E-2</v>
      </c>
    </row>
    <row r="157" spans="1:128">
      <c r="A157" s="43">
        <f t="shared" si="15"/>
        <v>10.161643835616438</v>
      </c>
      <c r="B157" s="18">
        <v>153</v>
      </c>
      <c r="C157" s="12">
        <v>3344</v>
      </c>
      <c r="D157" s="12">
        <v>3.37924960620982E-2</v>
      </c>
      <c r="E157" s="12">
        <v>4.4912094690162803E-4</v>
      </c>
      <c r="F157" s="92">
        <f>$D157^Parameter!$D$325</f>
        <v>7.1199970229610762E-2</v>
      </c>
      <c r="G157" s="92">
        <f>$E157^Parameter!$D$318</f>
        <v>3.887779127986964E-3</v>
      </c>
      <c r="H157" s="92">
        <f>$D157^Parameter!$D$326</f>
        <v>6.6535927842096401E-2</v>
      </c>
      <c r="I157" s="92">
        <f>$E157^Parameter!$D$319</f>
        <v>7.2029851430520063E-3</v>
      </c>
      <c r="J157" s="92">
        <f>$D157^Parameter!$D$328</f>
        <v>7.5676501602676777E-2</v>
      </c>
      <c r="K157" s="92">
        <f>$E157^Parameter!$D$321</f>
        <v>3.2884931893131228E-2</v>
      </c>
      <c r="L157" s="92">
        <f>$D157^Parameter!$D$329</f>
        <v>0.15001661171704214</v>
      </c>
      <c r="M157" s="92">
        <f>$E157^Parameter!$D$322</f>
        <v>2.2890644588858422E-2</v>
      </c>
      <c r="N157" s="92">
        <f>$D157^Parameter!$D$330</f>
        <v>6.4319760735804463E-2</v>
      </c>
      <c r="O157" s="92">
        <f>$E157^Parameter!$D$323</f>
        <v>4.5808421244276587E-2</v>
      </c>
      <c r="P157" s="92">
        <f>$D157^Parameter!$D$327</f>
        <v>3.9759132390215314E-2</v>
      </c>
      <c r="Q157" s="92">
        <f>$E157^Parameter!$D$320</f>
        <v>4.0718090566410937E-3</v>
      </c>
      <c r="R157" s="12">
        <f>$D157^EXP(Parameter!$D$96+Parameter!$D$103*(($B157/30.2*21)^(1)))</f>
        <v>2.0432423843511722E-8</v>
      </c>
      <c r="S157" s="12">
        <f>$E157^EXP(Parameter!$D$81+Parameter!$D$88*($B157/30.2*21)^(-2))</f>
        <v>8.7677106284127036E-3</v>
      </c>
      <c r="T157" s="12">
        <f>$D157^EXP(Parameter!$D$97+Parameter!$D$104*(($B157*21/30.2)^(1)))</f>
        <v>2.3841654993826018E-3</v>
      </c>
      <c r="U157" s="12">
        <f>$E157^EXP(Parameter!$D$82+Parameter!$D$89*($B157/30.2*21)^(-2))</f>
        <v>1.3239020138325532E-2</v>
      </c>
      <c r="V157" s="12">
        <f>$D157^EXP(Parameter!$D$99+Parameter!$D$106*(($B157*21/30.2)^(1)))</f>
        <v>2.1458938140959179E-4</v>
      </c>
      <c r="W157" s="12">
        <f>$E157^EXP(Parameter!$D$84+Parameter!$D$91*($B157/30.2*21)^(-2))</f>
        <v>4.9975092410623027E-2</v>
      </c>
      <c r="X157" s="12">
        <f>$D157^EXP(Parameter!$D$100+Parameter!$D$107*(($B157*21/30.2)^(1)))</f>
        <v>2.3670591642107719E-15</v>
      </c>
      <c r="Y157" s="12">
        <f>$E157^EXP(Parameter!$D$85+Parameter!$D$92*($B157/30.2*21)^(-2))</f>
        <v>3.4225528806135802E-2</v>
      </c>
      <c r="Z157" s="12">
        <f>$D157^EXP(Parameter!$D$101+Parameter!$D$108*(($B157*21/30.2)^(1)))</f>
        <v>2.3061810306611165E-18</v>
      </c>
      <c r="AA157" s="12">
        <f>$E157^EXP(Parameter!$D$86+Parameter!$D$93*($B157/30.2*21)^(-2))</f>
        <v>4.6340507823400448E-2</v>
      </c>
      <c r="AB157" s="12">
        <f>$D157^EXP(Parameter!$D$98+Parameter!$D$105*(($B157*21/30.2)^(1)))</f>
        <v>6.6036678122092566E-5</v>
      </c>
      <c r="AC157" s="12">
        <f>$E157^EXP(Parameter!$D$83+Parameter!$D$90*($B157/30.2*21)^(-2))</f>
        <v>4.5201489242406266E-3</v>
      </c>
      <c r="AD157" s="87">
        <f>$D157^EXP(Parameter!$D$133+Parameter!$D$140*(($B157*21/30.2)^(-0.5))+Parameter!$D$147*((LN($B157*21/30.2))))</f>
        <v>4.5940542268648725E-7</v>
      </c>
      <c r="AE157" s="12">
        <f>$E157^EXP(Parameter!$D$111+Parameter!$D$118*(($B157*21/30.2)^(-1))+Parameter!$D$125*(($B157*21/30.2)^(-0.5)))</f>
        <v>7.5137638420166256E-2</v>
      </c>
      <c r="AF157" s="12">
        <f>$D157^EXP(Parameter!$D$134+Parameter!$D$141*(($B157*21/30.2)^(-0.5))+Parameter!$D$148*((LN($B157*21/30.2))))</f>
        <v>2.2223626869877717E-3</v>
      </c>
      <c r="AG157" s="12">
        <f>$E157^EXP(Parameter!$D$112+Parameter!$D$119*(($B157*21/30.2)^(-1))+Parameter!$D$126*(($B157*21/30.2)^(-0.5)))</f>
        <v>1.5076503859846152E-2</v>
      </c>
      <c r="AH157" s="12">
        <f>$D157^EXP(Parameter!$D$136+Parameter!$D$143*(($B157*21/30.2)^(-0.5))+Parameter!$D$150*((LN($B157*21/30.2))))</f>
        <v>4.963991662367447E-6</v>
      </c>
      <c r="AI157" s="12">
        <f>$E157^EXP(Parameter!$D$114+Parameter!$D$121*(($B157*21/30.2)^(-1))+Parameter!$D$128*(($B157*21/30.2)^(-0.5)))</f>
        <v>4.0577126611923681E-4</v>
      </c>
      <c r="AJ157" s="12">
        <f>$D157^EXP(Parameter!$D$137+Parameter!$D$144*(($B157*21/30.2)^(-0.5))+Parameter!$D$151*((LN($B157*21/30.2))))</f>
        <v>1.7061476077331151E-7</v>
      </c>
      <c r="AK157" s="12">
        <f>$E157^EXP(Parameter!$D$115+Parameter!$D$122*(($B157*21/30.2)^(-1))+Parameter!$D$129*(($B157*21/30.2)^(-0.5)))</f>
        <v>1.1456758743012104E-2</v>
      </c>
      <c r="AL157" s="12">
        <f>$D157^EXP(Parameter!$D$138+Parameter!$D$145*(($B157*21/30.2)^(-0.5))+Parameter!$D$152*((LN($B157*21/30.2))))</f>
        <v>1.0737694322124425E-24</v>
      </c>
      <c r="AM157" s="12">
        <f>$E157^EXP(Parameter!$D$116+Parameter!$D$123*(($B157*21/30.2)^(-1))+Parameter!$D$130*(($B157*21/30.2)^(-0.5)))</f>
        <v>5.1731370706360245E-5</v>
      </c>
      <c r="AN157" s="12">
        <f>$D157^EXP(Parameter!$D$135+Parameter!$D$142*(($B157*21/30.2)^(-0.5))+Parameter!$D$149*((LN($B157*21/30.2))))</f>
        <v>2.3757680496174868E-4</v>
      </c>
      <c r="AO157" s="12">
        <f>$E157^EXP(Parameter!$D$113+Parameter!$D$120*(($B157*21/30.2)^(-1))+Parameter!$D$127*(($B157*21/30.2)^(-0.5)))</f>
        <v>1.2637999403906293E-9</v>
      </c>
      <c r="AP157" s="87">
        <f>$D157^EXP(Parameter!$D$304+Parameter!$D$310*((LN($B157*21/30.2))))</f>
        <v>3.9113552849080815E-2</v>
      </c>
      <c r="AQ157" s="88">
        <f>$E157^EXP(Parameter!$D$290+Parameter!$D$296*((LN($B157*21/30.2))))</f>
        <v>1.7042060205255578E-2</v>
      </c>
      <c r="AR157" s="12">
        <f>$D157^EXP(Parameter!$D$305+Parameter!$D$311*((LN($B157*21/30.2))))</f>
        <v>4.7090556969240714E-2</v>
      </c>
      <c r="AS157" s="88">
        <f>$E157^EXP(Parameter!$D$291+Parameter!$D$297*((LN($B157*21/30.2))))</f>
        <v>1.6405407502660951E-2</v>
      </c>
      <c r="AT157" s="12">
        <f>$D157^EXP(Parameter!$D$305+Parameter!$D$307-Parameter!$D$306+(Parameter!$D$311+Parameter!$D$313-Parameter!$D$312)*((LN($B157*21/30.2))))</f>
        <v>4.3734064451733438E-2</v>
      </c>
      <c r="AU157" s="88">
        <f>$E157^EXP(Parameter!$D$291+Parameter!$D$293-Parameter!$D$292+(Parameter!$D$297+Parameter!$D$299-Parameter!$D$298)*((LN($B157*21/30.2))))</f>
        <v>2.9134136754252301E-2</v>
      </c>
      <c r="AV157" s="12">
        <f>$D157^EXP(Parameter!$D$308+Parameter!$D$314*((LN($B157*21/30.2))))</f>
        <v>6.4568360388157109E-2</v>
      </c>
      <c r="AW157" s="88">
        <f>$E157^EXP(Parameter!$D$294+Parameter!$D$300*((LN($B157*21/30.2))))</f>
        <v>2.4070982826961362E-2</v>
      </c>
      <c r="AX157" s="12">
        <f>$D157^EXP(Parameter!$D$305+Parameter!$D$309-Parameter!$D$306+(Parameter!$D$311+Parameter!$D$315-Parameter!$D$312)*((LN($B157*21/30.2))))</f>
        <v>2.5733797259870954E-2</v>
      </c>
      <c r="AY157" s="88">
        <f>$E157^EXP(Parameter!$D$291+Parameter!$D$295-Parameter!$D$292+(Parameter!$D$297+Parameter!$D$301-Parameter!$D$298)*((LN($B157*21/30.2))))</f>
        <v>1.3690936390239753E-3</v>
      </c>
      <c r="AZ157" s="12">
        <f>$D157^EXP(Parameter!D$305-Parameter!D$306+(Parameter!D$311-Parameter!D$312)*((LN($B157*21/30.2))))</f>
        <v>1.7669330552649312E-2</v>
      </c>
      <c r="BA157" s="88">
        <f>$E157^EXP(Parameter!$D$291-Parameter!$D$292+(Parameter!$D$297-Parameter!$D$298)*((LN($B157*21/30.2))))</f>
        <v>3.9984363398785946E-5</v>
      </c>
      <c r="BB157" s="89">
        <f>$D157^EXP(Parameter!$D$231+Parameter!$D$238)</f>
        <v>7.6301467405555018E-2</v>
      </c>
      <c r="BC157" s="90">
        <f>$E157^EXP(Parameter!$D$216+Parameter!$D$223)</f>
        <v>7.4812426589301586E-3</v>
      </c>
      <c r="BD157" s="91">
        <f>$D157^EXP(Parameter!$D$232+Parameter!$D$239)</f>
        <v>6.0050733736987584E-2</v>
      </c>
      <c r="BE157" s="90">
        <f>$E157^EXP(Parameter!$D$217+Parameter!$D$224)</f>
        <v>1.0274257479463362E-2</v>
      </c>
      <c r="BF157" s="91">
        <f>$D157^EXP(Parameter!$D$234+Parameter!$D$241)</f>
        <v>7.0550638765854143E-2</v>
      </c>
      <c r="BG157" s="91">
        <f>$E157^EXP(Parameter!$D$219+Parameter!$D$226)</f>
        <v>3.8694612178675154E-2</v>
      </c>
      <c r="BH157" s="91">
        <f>$D157^EXP(Parameter!$D$235+Parameter!$D$242)</f>
        <v>0.12998965388858258</v>
      </c>
      <c r="BI157" s="91">
        <f>$E157^EXP(Parameter!$D$220+Parameter!$D$227)</f>
        <v>2.6128007667143533E-2</v>
      </c>
      <c r="BJ157" s="91">
        <f>$D157^EXP(Parameter!$D$236+Parameter!$D$243)</f>
        <v>5.6733914710975844E-2</v>
      </c>
      <c r="BK157" s="91">
        <f>$E157^EXP(Parameter!$D$221+Parameter!$D$228)</f>
        <v>3.708259281056709E-2</v>
      </c>
      <c r="BL157" s="91">
        <f>$D157^EXP(Parameter!$D$233+Parameter!$D$240)</f>
        <v>3.0693408295011573E-2</v>
      </c>
      <c r="BM157" s="91">
        <f>$E157^EXP(Parameter!$D$218+Parameter!$D$225)</f>
        <v>3.6870985247666036E-3</v>
      </c>
      <c r="BN157" s="90">
        <f>$D157^EXP(Parameter!$D$268+Parameter!$D$275)</f>
        <v>9.8837678940828275E-2</v>
      </c>
      <c r="BO157" s="91">
        <f>$E157^EXP(Parameter!$D$246+Parameter!$D$253)</f>
        <v>2.9506019024950481E-3</v>
      </c>
      <c r="BP157" s="91">
        <f>$D157^EXP(Parameter!$D$269+Parameter!$D$276)</f>
        <v>6.8879610535499777E-2</v>
      </c>
      <c r="BQ157" s="91">
        <f>$E157^EXP(Parameter!$D$247+Parameter!$D$254)</f>
        <v>6.5761573090611395E-3</v>
      </c>
      <c r="BR157" s="91">
        <f>$D157^EXP(Parameter!$D$271+Parameter!$D$278)</f>
        <v>0.14247731087664978</v>
      </c>
      <c r="BS157" s="91">
        <f>$E157^EXP(Parameter!$D$249+Parameter!$D$256)</f>
        <v>4.6476826577650496E-2</v>
      </c>
      <c r="BT157" s="91">
        <f>$D157^EXP(Parameter!$D$272+Parameter!$D$279)</f>
        <v>0.22964343359693995</v>
      </c>
      <c r="BU157" s="91">
        <f>$E157^EXP(Parameter!$D$250+Parameter!$D$257)</f>
        <v>1.655229353218329E-2</v>
      </c>
      <c r="BV157" s="91">
        <f>$D157^EXP(Parameter!$D$273+Parameter!$D$280)</f>
        <v>0.18816111338744004</v>
      </c>
      <c r="BW157" s="91">
        <f>$E157^EXP(Parameter!$D$251+Parameter!$D$258)</f>
        <v>4.9537338915267556E-2</v>
      </c>
      <c r="BX157" s="91">
        <f>$D157^EXP(Parameter!$D$270+Parameter!$D$277)</f>
        <v>6.1069626739823864E-2</v>
      </c>
      <c r="BY157" s="91">
        <f>$E157^EXP(Parameter!$D$248+Parameter!$D$255)</f>
        <v>7.8546720377496333E-3</v>
      </c>
      <c r="BZ157" s="90">
        <f>$D157^EXP(Parameter!$D$208)</f>
        <v>7.1678557857682609E-2</v>
      </c>
      <c r="CA157" s="90">
        <f>$E157^EXP(Parameter!$D$200)</f>
        <v>5.5560223478230801E-3</v>
      </c>
      <c r="CB157" s="90">
        <f>$D157^EXP(Parameter!$D$209)</f>
        <v>6.0728770157260831E-2</v>
      </c>
      <c r="CC157" s="90">
        <f>$E157^EXP(Parameter!$D$201)</f>
        <v>8.7697581422556889E-3</v>
      </c>
      <c r="CD157" s="90">
        <f>$D157^EXP(Parameter!$D$211)</f>
        <v>6.5433981456146151E-2</v>
      </c>
      <c r="CE157" s="90">
        <f>$E157^EXP(Parameter!$D$203)</f>
        <v>3.0994920607267214E-2</v>
      </c>
      <c r="CF157" s="90">
        <f>$D157^EXP(Parameter!$D$212)</f>
        <v>0.1297245739390103</v>
      </c>
      <c r="CG157" s="90">
        <f>$E157^EXP(Parameter!$D$204)</f>
        <v>2.2946903115060095E-2</v>
      </c>
      <c r="CH157" s="91">
        <f>$D157^EXP(Parameter!$D$213)</f>
        <v>5.4643303764599714E-2</v>
      </c>
      <c r="CI157" s="90">
        <f>$E157^EXP(Parameter!$D$205)</f>
        <v>3.7327498992688307E-2</v>
      </c>
      <c r="CJ157" s="91">
        <f>$D157^EXP(Parameter!$D$210)</f>
        <v>3.3110570152059371E-2</v>
      </c>
      <c r="CK157" s="90">
        <f>$E157^EXP(Parameter!$D$202)</f>
        <v>4.6426669855958898E-3</v>
      </c>
      <c r="CL157" s="12">
        <f>$D157^EXP(Parameter!$D$170+Parameter!$D$177*(LN($B157/30.2*21)))</f>
        <v>4.1773201704644665E-2</v>
      </c>
      <c r="CM157" s="12">
        <f>$D157^EXP(Parameter!$D$155+Parameter!$D$162*(LN($B157/30.2*21)))</f>
        <v>0.33421190490941155</v>
      </c>
      <c r="CN157" s="12">
        <f>$D157^EXP(Parameter!$D$171+Parameter!$D$178*(LN($B157/30.2*21)))</f>
        <v>4.4348134252634064E-2</v>
      </c>
      <c r="CO157" s="12">
        <f>$D157^EXP(Parameter!$D$156+Parameter!$D$163*(LN($B157/30.2*21)))</f>
        <v>0.28356403116044721</v>
      </c>
      <c r="CP157" s="12">
        <f>$D157^EXP(Parameter!$D$173+Parameter!$D$180*(LN($B157/30.2*21)))</f>
        <v>3.9347561891136161E-2</v>
      </c>
      <c r="CQ157" s="12">
        <f>$D157^EXP(Parameter!$D$158+Parameter!$D$165*(LN($B157/30.2*21)))</f>
        <v>0.29803408699244038</v>
      </c>
      <c r="CR157" s="12">
        <f>$D157^EXP(Parameter!$D$174+Parameter!$D$181*(LN($B157/30.2*21)))</f>
        <v>4.1545830487067954E-2</v>
      </c>
      <c r="CS157" s="12">
        <f>$D157^EXP(Parameter!$D$159+Parameter!$D$166*(LN($B157/30.2*21)))</f>
        <v>0.34005737929044577</v>
      </c>
      <c r="CT157" s="12">
        <f>$D157^EXP(Parameter!$D$175+Parameter!$D$182*(LN($B157/30.2*21)))</f>
        <v>1.0138646559397373E-2</v>
      </c>
      <c r="CU157" s="12">
        <f>$D157^EXP(Parameter!$D$160+Parameter!$D$167*(LN($B157/30.2*21)))</f>
        <v>0.1079657783107603</v>
      </c>
      <c r="CV157" s="12">
        <f>$D157^EXP(Parameter!$D$172+Parameter!$D$179*(LN($B157/30.2*21)))</f>
        <v>1.1980805589887117E-2</v>
      </c>
      <c r="CW157" s="41">
        <f>$D157^EXP(Parameter!$D$157+Parameter!$D$164*(LN($B157/30.2*21)))</f>
        <v>3.9359867284368645E-3</v>
      </c>
      <c r="CX157" s="12">
        <f t="shared" si="16"/>
        <v>2.0432423843511722E-8</v>
      </c>
      <c r="CY157" s="85">
        <v>1.6051934164374601E-2</v>
      </c>
      <c r="CZ157" s="12">
        <f t="shared" si="17"/>
        <v>2.3841654993826018E-3</v>
      </c>
      <c r="DA157" s="85">
        <v>2.52222097365443E-2</v>
      </c>
      <c r="DB157" s="12">
        <f t="shared" si="18"/>
        <v>2.1458938140959179E-4</v>
      </c>
      <c r="DC157" s="41">
        <v>1.0330670929244599E-3</v>
      </c>
      <c r="DD157" s="12">
        <f t="shared" si="19"/>
        <v>2.3670591642107719E-15</v>
      </c>
      <c r="DE157" s="85">
        <v>5.0068807428120003E-3</v>
      </c>
      <c r="DF157" s="12">
        <f t="shared" si="20"/>
        <v>2.3061810306611165E-18</v>
      </c>
      <c r="DG157" s="41">
        <v>4.4911414788378901E-4</v>
      </c>
      <c r="DH157" s="12">
        <f t="shared" si="21"/>
        <v>6.6036678122092566E-5</v>
      </c>
      <c r="DI157" s="41">
        <v>4.4911414788378901E-4</v>
      </c>
      <c r="DJ157" s="46">
        <v>152</v>
      </c>
      <c r="DK157" s="44">
        <v>2.3265343475820099E-4</v>
      </c>
      <c r="DL157" s="44">
        <v>6.6261407538514795E-4</v>
      </c>
      <c r="DM157" s="44">
        <v>1.4191254851264601E-3</v>
      </c>
      <c r="DN157" s="44">
        <v>1.0489035689661399E-3</v>
      </c>
      <c r="DO157" s="44">
        <v>4.0284063211534198E-3</v>
      </c>
      <c r="DP157" s="44">
        <v>3.1887187877551698E-3</v>
      </c>
      <c r="DQ157" s="44">
        <v>4.50175074640857E-3</v>
      </c>
      <c r="DR157" s="45">
        <v>3.52903702297813E-2</v>
      </c>
      <c r="DS157" s="45">
        <v>5.6280388711008003E-2</v>
      </c>
      <c r="DT157" s="45">
        <v>5.0673413702528897E-2</v>
      </c>
      <c r="DU157" s="45">
        <v>3.6940384432693103E-2</v>
      </c>
      <c r="DV157" s="45">
        <v>5.3834735012174603E-2</v>
      </c>
      <c r="DW157" s="45">
        <v>8.6365919172530101E-2</v>
      </c>
      <c r="DX157" s="45">
        <v>4.3492825363569798E-2</v>
      </c>
    </row>
    <row r="158" spans="1:128">
      <c r="A158" s="43">
        <f t="shared" si="15"/>
        <v>10.221917808219178</v>
      </c>
      <c r="B158" s="18">
        <v>154</v>
      </c>
      <c r="C158" s="12">
        <v>3366</v>
      </c>
      <c r="D158" s="12">
        <v>3.3385875704454303E-2</v>
      </c>
      <c r="E158" s="12">
        <v>4.3776128533904102E-4</v>
      </c>
      <c r="F158" s="92">
        <f>$D158^Parameter!$D$325</f>
        <v>7.0530824751672827E-2</v>
      </c>
      <c r="G158" s="92">
        <f>$E158^Parameter!$D$318</f>
        <v>3.816725202388981E-3</v>
      </c>
      <c r="H158" s="92">
        <f>$D158^Parameter!$D$326</f>
        <v>6.5894659432742975E-2</v>
      </c>
      <c r="I158" s="92">
        <f>$E158^Parameter!$D$319</f>
        <v>7.0858491844979074E-3</v>
      </c>
      <c r="J158" s="92">
        <f>$D158^Parameter!$D$328</f>
        <v>7.4981622269904444E-2</v>
      </c>
      <c r="K158" s="92">
        <f>$E158^Parameter!$D$321</f>
        <v>3.2513831179849663E-2</v>
      </c>
      <c r="L158" s="92">
        <f>$D158^Parameter!$D$329</f>
        <v>0.14900304800114858</v>
      </c>
      <c r="M158" s="92">
        <f>$E158^Parameter!$D$322</f>
        <v>2.2605093198409885E-2</v>
      </c>
      <c r="N158" s="92">
        <f>$D158^Parameter!$D$330</f>
        <v>6.3692140647416615E-2</v>
      </c>
      <c r="O158" s="92">
        <f>$E158^Parameter!$D$323</f>
        <v>4.5341401534659001E-2</v>
      </c>
      <c r="P158" s="92">
        <f>$D158^Parameter!$D$327</f>
        <v>3.9303548220794626E-2</v>
      </c>
      <c r="Q158" s="92">
        <f>$E158^Parameter!$D$320</f>
        <v>3.9980062482696159E-3</v>
      </c>
      <c r="R158" s="12">
        <f>$D158^EXP(Parameter!$D$96+Parameter!$D$103*(($B158/30.2*21)^(1)))</f>
        <v>1.4954264256689481E-8</v>
      </c>
      <c r="S158" s="12">
        <f>$E158^EXP(Parameter!$D$81+Parameter!$D$88*($B158/30.2*21)^(-2))</f>
        <v>8.6307920374028377E-3</v>
      </c>
      <c r="T158" s="12">
        <f>$D158^EXP(Parameter!$D$97+Parameter!$D$104*(($B158*21/30.2)^(1)))</f>
        <v>2.2556997601935621E-3</v>
      </c>
      <c r="U158" s="12">
        <f>$E158^EXP(Parameter!$D$82+Parameter!$D$89*($B158/30.2*21)^(-2))</f>
        <v>1.3050119851914517E-2</v>
      </c>
      <c r="V158" s="12">
        <f>$D158^EXP(Parameter!$D$99+Parameter!$D$106*(($B158*21/30.2)^(1)))</f>
        <v>1.9393236574036899E-4</v>
      </c>
      <c r="W158" s="12">
        <f>$E158^EXP(Parameter!$D$84+Parameter!$D$91*($B158/30.2*21)^(-2))</f>
        <v>4.9480038270421335E-2</v>
      </c>
      <c r="X158" s="12">
        <f>$D158^EXP(Parameter!$D$100+Parameter!$D$107*(($B158*21/30.2)^(1)))</f>
        <v>1.0292655893879718E-15</v>
      </c>
      <c r="Y158" s="12">
        <f>$E158^EXP(Parameter!$D$85+Parameter!$D$92*($B158/30.2*21)^(-2))</f>
        <v>3.3843859212581685E-2</v>
      </c>
      <c r="Z158" s="12">
        <f>$D158^EXP(Parameter!$D$101+Parameter!$D$108*(($B158*21/30.2)^(1)))</f>
        <v>8.9508098727871194E-19</v>
      </c>
      <c r="AA158" s="12">
        <f>$E158^EXP(Parameter!$D$86+Parameter!$D$93*($B158/30.2*21)^(-2))</f>
        <v>4.5869744772810993E-2</v>
      </c>
      <c r="AB158" s="12">
        <f>$D158^EXP(Parameter!$D$98+Parameter!$D$105*(($B158*21/30.2)^(1)))</f>
        <v>5.9242687064455018E-5</v>
      </c>
      <c r="AC158" s="12">
        <f>$E158^EXP(Parameter!$D$83+Parameter!$D$90*($B158/30.2*21)^(-2))</f>
        <v>4.4397501894380131E-3</v>
      </c>
      <c r="AD158" s="87">
        <f>$D158^EXP(Parameter!$D$133+Parameter!$D$140*(($B158*21/30.2)^(-0.5))+Parameter!$D$147*((LN($B158*21/30.2))))</f>
        <v>3.9403304027428208E-7</v>
      </c>
      <c r="AE158" s="12">
        <f>$E158^EXP(Parameter!$D$111+Parameter!$D$118*(($B158*21/30.2)^(-1))+Parameter!$D$125*(($B158*21/30.2)^(-0.5)))</f>
        <v>7.4691971365843018E-2</v>
      </c>
      <c r="AF158" s="12">
        <f>$D158^EXP(Parameter!$D$134+Parameter!$D$141*(($B158*21/30.2)^(-0.5))+Parameter!$D$148*((LN($B158*21/30.2))))</f>
        <v>2.1361690581193447E-3</v>
      </c>
      <c r="AG158" s="12">
        <f>$E158^EXP(Parameter!$D$112+Parameter!$D$119*(($B158*21/30.2)^(-1))+Parameter!$D$126*(($B158*21/30.2)^(-0.5)))</f>
        <v>1.4873508761240084E-2</v>
      </c>
      <c r="AH158" s="12">
        <f>$D158^EXP(Parameter!$D$136+Parameter!$D$143*(($B158*21/30.2)^(-0.5))+Parameter!$D$150*((LN($B158*21/30.2))))</f>
        <v>4.4044659133483536E-6</v>
      </c>
      <c r="AI158" s="12">
        <f>$E158^EXP(Parameter!$D$114+Parameter!$D$121*(($B158*21/30.2)^(-1))+Parameter!$D$128*(($B158*21/30.2)^(-0.5)))</f>
        <v>3.9076238190426761E-4</v>
      </c>
      <c r="AJ158" s="12">
        <f>$D158^EXP(Parameter!$D$137+Parameter!$D$144*(($B158*21/30.2)^(-0.5))+Parameter!$D$151*((LN($B158*21/30.2))))</f>
        <v>1.4214558762214368E-7</v>
      </c>
      <c r="AK158" s="12">
        <f>$E158^EXP(Parameter!$D$115+Parameter!$D$122*(($B158*21/30.2)^(-1))+Parameter!$D$129*(($B158*21/30.2)^(-0.5)))</f>
        <v>1.1270581348880961E-2</v>
      </c>
      <c r="AL158" s="12">
        <f>$D158^EXP(Parameter!$D$138+Parameter!$D$145*(($B158*21/30.2)^(-0.5))+Parameter!$D$152*((LN($B158*21/30.2))))</f>
        <v>4.6800702561704773E-25</v>
      </c>
      <c r="AM158" s="12">
        <f>$E158^EXP(Parameter!$D$116+Parameter!$D$123*(($B158*21/30.2)^(-1))+Parameter!$D$130*(($B158*21/30.2)^(-0.5)))</f>
        <v>4.9296547244116508E-5</v>
      </c>
      <c r="AN158" s="12">
        <f>$D158^EXP(Parameter!$D$135+Parameter!$D$142*(($B158*21/30.2)^(-0.5))+Parameter!$D$149*((LN($B158*21/30.2))))</f>
        <v>2.2459979393702826E-4</v>
      </c>
      <c r="AO158" s="12">
        <f>$E158^EXP(Parameter!$D$113+Parameter!$D$120*(($B158*21/30.2)^(-1))+Parameter!$D$127*(($B158*21/30.2)^(-0.5)))</f>
        <v>1.1354580890133883E-9</v>
      </c>
      <c r="AP158" s="87">
        <f>$D158^EXP(Parameter!$D$304+Parameter!$D$310*((LN($B158*21/30.2))))</f>
        <v>3.8559022343059676E-2</v>
      </c>
      <c r="AQ158" s="88">
        <f>$E158^EXP(Parameter!$D$290+Parameter!$D$296*((LN($B158*21/30.2))))</f>
        <v>1.6876996135634762E-2</v>
      </c>
      <c r="AR158" s="12">
        <f>$D158^EXP(Parameter!$D$305+Parameter!$D$311*((LN($B158*21/30.2))))</f>
        <v>4.6533929372034585E-2</v>
      </c>
      <c r="AS158" s="88">
        <f>$E158^EXP(Parameter!$D$291+Parameter!$D$297*((LN($B158*21/30.2))))</f>
        <v>1.6205973232686771E-2</v>
      </c>
      <c r="AT158" s="12">
        <f>$D158^EXP(Parameter!$D$305+Parameter!$D$307-Parameter!$D$306+(Parameter!$D$311+Parameter!$D$313-Parameter!$D$312)*((LN($B158*21/30.2))))</f>
        <v>4.3171511492099739E-2</v>
      </c>
      <c r="AU158" s="88">
        <f>$E158^EXP(Parameter!$D$291+Parameter!$D$293-Parameter!$D$292+(Parameter!$D$297+Parameter!$D$299-Parameter!$D$298)*((LN($B158*21/30.2))))</f>
        <v>2.8772355412890947E-2</v>
      </c>
      <c r="AV158" s="12">
        <f>$D158^EXP(Parameter!$D$308+Parameter!$D$314*((LN($B158*21/30.2))))</f>
        <v>6.3724991254036717E-2</v>
      </c>
      <c r="AW158" s="88">
        <f>$E158^EXP(Parameter!$D$294+Parameter!$D$300*((LN($B158*21/30.2))))</f>
        <v>2.3779625384642605E-2</v>
      </c>
      <c r="AX158" s="12">
        <f>$D158^EXP(Parameter!$D$305+Parameter!$D$309-Parameter!$D$306+(Parameter!$D$311+Parameter!$D$315-Parameter!$D$312)*((LN($B158*21/30.2))))</f>
        <v>2.5309725630411187E-2</v>
      </c>
      <c r="AY158" s="88">
        <f>$E158^EXP(Parameter!$D$291+Parameter!$D$295-Parameter!$D$292+(Parameter!$D$297+Parameter!$D$301-Parameter!$D$298)*((LN($B158*21/30.2))))</f>
        <v>1.3196091521583493E-3</v>
      </c>
      <c r="AZ158" s="12">
        <f>$D158^EXP(Parameter!D$305-Parameter!D$306+(Parameter!D$311-Parameter!D$312)*((LN($B158*21/30.2))))</f>
        <v>1.7366050214371629E-2</v>
      </c>
      <c r="BA158" s="88">
        <f>$E158^EXP(Parameter!$D$291-Parameter!$D$292+(Parameter!$D$297-Parameter!$D$298)*((LN($B158*21/30.2))))</f>
        <v>3.7958979310070894E-5</v>
      </c>
      <c r="BB158" s="89">
        <f>$D158^EXP(Parameter!$D$231+Parameter!$D$238)</f>
        <v>7.5603071544820211E-2</v>
      </c>
      <c r="BC158" s="90">
        <f>$E158^EXP(Parameter!$D$216+Parameter!$D$223)</f>
        <v>7.3605088033450927E-3</v>
      </c>
      <c r="BD158" s="91">
        <f>$D158^EXP(Parameter!$D$232+Parameter!$D$239)</f>
        <v>5.945017742589806E-2</v>
      </c>
      <c r="BE158" s="90">
        <f>$E158^EXP(Parameter!$D$217+Parameter!$D$224)</f>
        <v>1.0119112975650746E-2</v>
      </c>
      <c r="BF158" s="91">
        <f>$D158^EXP(Parameter!$D$234+Parameter!$D$241)</f>
        <v>6.9885307647478939E-2</v>
      </c>
      <c r="BG158" s="91">
        <f>$E158^EXP(Parameter!$D$219+Parameter!$D$226)</f>
        <v>3.8278641547474811E-2</v>
      </c>
      <c r="BH158" s="91">
        <f>$D158^EXP(Parameter!$D$235+Parameter!$D$242)</f>
        <v>0.12904530147258647</v>
      </c>
      <c r="BI158" s="91">
        <f>$E158^EXP(Parameter!$D$220+Parameter!$D$227)</f>
        <v>2.5813417478423504E-2</v>
      </c>
      <c r="BJ158" s="91">
        <f>$D158^EXP(Parameter!$D$236+Parameter!$D$243)</f>
        <v>5.6155126013597241E-2</v>
      </c>
      <c r="BK158" s="91">
        <f>$E158^EXP(Parameter!$D$221+Parameter!$D$228)</f>
        <v>3.6678763872265721E-2</v>
      </c>
      <c r="BL158" s="91">
        <f>$D158^EXP(Parameter!$D$233+Parameter!$D$240)</f>
        <v>3.031365660454054E-2</v>
      </c>
      <c r="BM158" s="91">
        <f>$E158^EXP(Parameter!$D$218+Parameter!$D$225)</f>
        <v>3.6190747592189901E-3</v>
      </c>
      <c r="BN158" s="90">
        <f>$D158^EXP(Parameter!$D$268+Parameter!$D$275)</f>
        <v>9.8023618560470829E-2</v>
      </c>
      <c r="BO158" s="91">
        <f>$E158^EXP(Parameter!$D$246+Parameter!$D$253)</f>
        <v>2.894021800932416E-3</v>
      </c>
      <c r="BP158" s="91">
        <f>$D158^EXP(Parameter!$D$269+Parameter!$D$276)</f>
        <v>6.8224193617434425E-2</v>
      </c>
      <c r="BQ158" s="91">
        <f>$E158^EXP(Parameter!$D$247+Parameter!$D$254)</f>
        <v>6.4672576869772118E-3</v>
      </c>
      <c r="BR158" s="91">
        <f>$D158^EXP(Parameter!$D$271+Parameter!$D$278)</f>
        <v>0.14148861079707786</v>
      </c>
      <c r="BS158" s="91">
        <f>$E158^EXP(Parameter!$D$249+Parameter!$D$256)</f>
        <v>4.6005207266711409E-2</v>
      </c>
      <c r="BT158" s="91">
        <f>$D158^EXP(Parameter!$D$272+Parameter!$D$279)</f>
        <v>0.22843921261611314</v>
      </c>
      <c r="BU158" s="91">
        <f>$E158^EXP(Parameter!$D$250+Parameter!$D$257)</f>
        <v>1.6328207352509248E-2</v>
      </c>
      <c r="BV158" s="91">
        <f>$D158^EXP(Parameter!$D$273+Parameter!$D$280)</f>
        <v>0.18704120377637079</v>
      </c>
      <c r="BW158" s="91">
        <f>$E158^EXP(Parameter!$D$251+Parameter!$D$258)</f>
        <v>4.9045057377426503E-2</v>
      </c>
      <c r="BX158" s="91">
        <f>$D158^EXP(Parameter!$D$270+Parameter!$D$277)</f>
        <v>6.0462515951780482E-2</v>
      </c>
      <c r="BY158" s="91">
        <f>$E158^EXP(Parameter!$D$248+Parameter!$D$255)</f>
        <v>7.7291628559531828E-3</v>
      </c>
      <c r="BZ158" s="90">
        <f>$D158^EXP(Parameter!$D$208)</f>
        <v>7.1006614497043596E-2</v>
      </c>
      <c r="CA158" s="90">
        <f>$E158^EXP(Parameter!$D$200)</f>
        <v>5.4609556146015242E-3</v>
      </c>
      <c r="CB158" s="90">
        <f>$D158^EXP(Parameter!$D$209)</f>
        <v>6.0123845309997384E-2</v>
      </c>
      <c r="CC158" s="90">
        <f>$E158^EXP(Parameter!$D$201)</f>
        <v>8.6327880950438779E-3</v>
      </c>
      <c r="CD158" s="90">
        <f>$D158^EXP(Parameter!$D$211)</f>
        <v>6.4799466085857543E-2</v>
      </c>
      <c r="CE158" s="90">
        <f>$E158^EXP(Parameter!$D$203)</f>
        <v>3.0639120310635079E-2</v>
      </c>
      <c r="CF158" s="90">
        <f>$D158^EXP(Parameter!$D$212)</f>
        <v>0.12878120782184957</v>
      </c>
      <c r="CG158" s="90">
        <f>$E158^EXP(Parameter!$D$204)</f>
        <v>2.2660834794329624E-2</v>
      </c>
      <c r="CH158" s="91">
        <f>$D158^EXP(Parameter!$D$213)</f>
        <v>5.4078586608286905E-2</v>
      </c>
      <c r="CI158" s="90">
        <f>$E158^EXP(Parameter!$D$205)</f>
        <v>3.6921810779208156E-2</v>
      </c>
      <c r="CJ158" s="91">
        <f>$D158^EXP(Parameter!$D$210)</f>
        <v>3.2709772208685012E-2</v>
      </c>
      <c r="CK158" s="90">
        <f>$E158^EXP(Parameter!$D$202)</f>
        <v>4.5605053833690807E-3</v>
      </c>
      <c r="CL158" s="12">
        <f>$D158^EXP(Parameter!$D$170+Parameter!$D$177*(LN($B158/30.2*21)))</f>
        <v>4.1235842400025584E-2</v>
      </c>
      <c r="CM158" s="12">
        <f>$D158^EXP(Parameter!$D$155+Parameter!$D$162*(LN($B158/30.2*21)))</f>
        <v>0.33351141775582765</v>
      </c>
      <c r="CN158" s="12">
        <f>$D158^EXP(Parameter!$D$171+Parameter!$D$178*(LN($B158/30.2*21)))</f>
        <v>4.3820464889004269E-2</v>
      </c>
      <c r="CO158" s="12">
        <f>$D158^EXP(Parameter!$D$156+Parameter!$D$163*(LN($B158/30.2*21)))</f>
        <v>0.28263404313982915</v>
      </c>
      <c r="CP158" s="12">
        <f>$D158^EXP(Parameter!$D$173+Parameter!$D$180*(LN($B158/30.2*21)))</f>
        <v>3.8838507784778951E-2</v>
      </c>
      <c r="CQ158" s="12">
        <f>$D158^EXP(Parameter!$D$158+Parameter!$D$165*(LN($B158/30.2*21)))</f>
        <v>0.29687438007513012</v>
      </c>
      <c r="CR158" s="12">
        <f>$D158^EXP(Parameter!$D$174+Parameter!$D$181*(LN($B158/30.2*21)))</f>
        <v>4.0914987796460571E-2</v>
      </c>
      <c r="CS158" s="12">
        <f>$D158^EXP(Parameter!$D$159+Parameter!$D$166*(LN($B158/30.2*21)))</f>
        <v>0.33907637468430502</v>
      </c>
      <c r="CT158" s="12">
        <f>$D158^EXP(Parameter!$D$175+Parameter!$D$182*(LN($B158/30.2*21)))</f>
        <v>9.9153998495101082E-3</v>
      </c>
      <c r="CU158" s="12">
        <f>$D158^EXP(Parameter!$D$160+Parameter!$D$167*(LN($B158/30.2*21)))</f>
        <v>0.10682529457611979</v>
      </c>
      <c r="CV158" s="12">
        <f>$D158^EXP(Parameter!$D$172+Parameter!$D$179*(LN($B158/30.2*21)))</f>
        <v>1.1756063424588474E-2</v>
      </c>
      <c r="CW158" s="41">
        <f>$D158^EXP(Parameter!$D$157+Parameter!$D$164*(LN($B158/30.2*21)))</f>
        <v>3.8189353633425824E-3</v>
      </c>
      <c r="CX158" s="12">
        <f t="shared" si="16"/>
        <v>1.4954264256689481E-8</v>
      </c>
      <c r="CY158" s="85">
        <v>1.59632487687804E-2</v>
      </c>
      <c r="CZ158" s="12">
        <f t="shared" si="17"/>
        <v>2.2556997601935621E-3</v>
      </c>
      <c r="DA158" s="85">
        <v>2.5067558460055098E-2</v>
      </c>
      <c r="DB158" s="12">
        <f t="shared" si="18"/>
        <v>1.9393236574036899E-4</v>
      </c>
      <c r="DC158" s="41">
        <v>9.8749099680789398E-4</v>
      </c>
      <c r="DD158" s="12">
        <f t="shared" si="19"/>
        <v>1.0292655893879718E-15</v>
      </c>
      <c r="DE158" s="85">
        <v>4.8839549311912797E-3</v>
      </c>
      <c r="DF158" s="12">
        <f t="shared" si="20"/>
        <v>8.9508098727871194E-19</v>
      </c>
      <c r="DG158" s="41">
        <v>4.3775519402056102E-4</v>
      </c>
      <c r="DH158" s="12">
        <f t="shared" si="21"/>
        <v>5.9242687064455018E-5</v>
      </c>
      <c r="DI158" s="41">
        <v>4.3775519402056102E-4</v>
      </c>
      <c r="DJ158" s="46">
        <v>153</v>
      </c>
      <c r="DK158" s="44">
        <v>2.2575083828846299E-4</v>
      </c>
      <c r="DL158" s="44">
        <v>6.4451600644932505E-4</v>
      </c>
      <c r="DM158" s="44">
        <v>1.3829223275185799E-3</v>
      </c>
      <c r="DN158" s="44">
        <v>1.0213845066443499E-3</v>
      </c>
      <c r="DO158" s="44">
        <v>3.9361763286103199E-3</v>
      </c>
      <c r="DP158" s="44">
        <v>3.1137913925100001E-3</v>
      </c>
      <c r="DQ158" s="44">
        <v>4.3999898481286203E-3</v>
      </c>
      <c r="DR158" s="45">
        <v>3.4875458196398E-2</v>
      </c>
      <c r="DS158" s="45">
        <v>5.5674719576654298E-2</v>
      </c>
      <c r="DT158" s="45">
        <v>5.0116398516955998E-2</v>
      </c>
      <c r="DU158" s="45">
        <v>3.6509551915767303E-2</v>
      </c>
      <c r="DV158" s="45">
        <v>5.32501015874665E-2</v>
      </c>
      <c r="DW158" s="45">
        <v>8.5521836623574501E-2</v>
      </c>
      <c r="DX158" s="45">
        <v>4.3000452589674297E-2</v>
      </c>
    </row>
    <row r="159" spans="1:128">
      <c r="A159" s="43">
        <f t="shared" si="15"/>
        <v>10.282191780821918</v>
      </c>
      <c r="B159" s="18">
        <v>155</v>
      </c>
      <c r="C159" s="12">
        <v>3388</v>
      </c>
      <c r="D159" s="12">
        <v>3.29858941183135E-2</v>
      </c>
      <c r="E159" s="12">
        <v>4.26739680507361E-4</v>
      </c>
      <c r="F159" s="92">
        <f>$D159^Parameter!$D$325</f>
        <v>6.9870852679658216E-2</v>
      </c>
      <c r="G159" s="92">
        <f>$E159^Parameter!$D$318</f>
        <v>3.7472906544024432E-3</v>
      </c>
      <c r="H159" s="92">
        <f>$D159^Parameter!$D$326</f>
        <v>6.5262335039986824E-2</v>
      </c>
      <c r="I159" s="92">
        <f>$E159^Parameter!$D$319</f>
        <v>6.9711485567233627E-3</v>
      </c>
      <c r="J159" s="92">
        <f>$D159^Parameter!$D$328</f>
        <v>7.4296120099271112E-2</v>
      </c>
      <c r="K159" s="92">
        <f>$E159^Parameter!$D$321</f>
        <v>3.2148611560511242E-2</v>
      </c>
      <c r="L159" s="92">
        <f>$D159^Parameter!$D$329</f>
        <v>0.14800071923689617</v>
      </c>
      <c r="M159" s="92">
        <f>$E159^Parameter!$D$322</f>
        <v>2.232440453134725E-2</v>
      </c>
      <c r="N159" s="92">
        <f>$D159^Parameter!$D$330</f>
        <v>6.3073348968464782E-2</v>
      </c>
      <c r="O159" s="92">
        <f>$E159^Parameter!$D$323</f>
        <v>4.4881277594690426E-2</v>
      </c>
      <c r="P159" s="92">
        <f>$D159^Parameter!$D$327</f>
        <v>3.8855142323604319E-2</v>
      </c>
      <c r="Q159" s="92">
        <f>$E159^Parameter!$D$320</f>
        <v>3.9258744057924008E-3</v>
      </c>
      <c r="R159" s="12">
        <f>$D159^EXP(Parameter!$D$96+Parameter!$D$103*(($B159/30.2*21)^(1)))</f>
        <v>1.089043311293167E-8</v>
      </c>
      <c r="S159" s="12">
        <f>$E159^EXP(Parameter!$D$81+Parameter!$D$88*($B159/30.2*21)^(-2))</f>
        <v>8.4966320346118191E-3</v>
      </c>
      <c r="T159" s="12">
        <f>$D159^EXP(Parameter!$D$97+Parameter!$D$104*(($B159*21/30.2)^(1)))</f>
        <v>2.1334421055724841E-3</v>
      </c>
      <c r="U159" s="12">
        <f>$E159^EXP(Parameter!$D$82+Parameter!$D$89*($B159/30.2*21)^(-2))</f>
        <v>1.2864772740063379E-2</v>
      </c>
      <c r="V159" s="12">
        <f>$D159^EXP(Parameter!$D$99+Parameter!$D$106*(($B159*21/30.2)^(1)))</f>
        <v>1.7509411242680987E-4</v>
      </c>
      <c r="W159" s="12">
        <f>$E159^EXP(Parameter!$D$84+Parameter!$D$91*($B159/30.2*21)^(-2))</f>
        <v>4.899215068708062E-2</v>
      </c>
      <c r="X159" s="12">
        <f>$D159^EXP(Parameter!$D$100+Parameter!$D$107*(($B159*21/30.2)^(1)))</f>
        <v>4.388688688098514E-16</v>
      </c>
      <c r="Y159" s="12">
        <f>$E159^EXP(Parameter!$D$85+Parameter!$D$92*($B159/30.2*21)^(-2))</f>
        <v>3.3468187185927735E-2</v>
      </c>
      <c r="Z159" s="12">
        <f>$D159^EXP(Parameter!$D$101+Parameter!$D$108*(($B159*21/30.2)^(1)))</f>
        <v>3.4023027224966212E-19</v>
      </c>
      <c r="AA159" s="12">
        <f>$E159^EXP(Parameter!$D$86+Parameter!$D$93*($B159/30.2*21)^(-2))</f>
        <v>4.54059164389344E-2</v>
      </c>
      <c r="AB159" s="12">
        <f>$D159^EXP(Parameter!$D$98+Parameter!$D$105*(($B159*21/30.2)^(1)))</f>
        <v>5.3097366529856627E-5</v>
      </c>
      <c r="AC159" s="12">
        <f>$E159^EXP(Parameter!$D$83+Parameter!$D$90*($B159/30.2*21)^(-2))</f>
        <v>4.3611448112649588E-3</v>
      </c>
      <c r="AD159" s="87">
        <f>$D159^EXP(Parameter!$D$133+Parameter!$D$140*(($B159*21/30.2)^(-0.5))+Parameter!$D$147*((LN($B159*21/30.2))))</f>
        <v>3.3775276758749252E-7</v>
      </c>
      <c r="AE159" s="12">
        <f>$E159^EXP(Parameter!$D$111+Parameter!$D$118*(($B159*21/30.2)^(-1))+Parameter!$D$125*(($B159*21/30.2)^(-0.5)))</f>
        <v>7.4251190742438883E-2</v>
      </c>
      <c r="AF159" s="12">
        <f>$D159^EXP(Parameter!$D$134+Parameter!$D$141*(($B159*21/30.2)^(-0.5))+Parameter!$D$148*((LN($B159*21/30.2))))</f>
        <v>2.0533586439785904E-3</v>
      </c>
      <c r="AG159" s="12">
        <f>$E159^EXP(Parameter!$D$112+Parameter!$D$119*(($B159*21/30.2)^(-1))+Parameter!$D$126*(($B159*21/30.2)^(-0.5)))</f>
        <v>1.4674178549812492E-2</v>
      </c>
      <c r="AH159" s="12">
        <f>$D159^EXP(Parameter!$D$136+Parameter!$D$143*(($B159*21/30.2)^(-0.5))+Parameter!$D$150*((LN($B159*21/30.2))))</f>
        <v>3.90647860275092E-6</v>
      </c>
      <c r="AI159" s="12">
        <f>$E159^EXP(Parameter!$D$114+Parameter!$D$121*(($B159*21/30.2)^(-1))+Parameter!$D$128*(($B159*21/30.2)^(-0.5)))</f>
        <v>3.7635824893286724E-4</v>
      </c>
      <c r="AJ159" s="12">
        <f>$D159^EXP(Parameter!$D$137+Parameter!$D$144*(($B159*21/30.2)^(-0.5))+Parameter!$D$151*((LN($B159*21/30.2))))</f>
        <v>1.1831308008598805E-7</v>
      </c>
      <c r="AK159" s="12">
        <f>$E159^EXP(Parameter!$D$115+Parameter!$D$122*(($B159*21/30.2)^(-1))+Parameter!$D$129*(($B159*21/30.2)^(-0.5)))</f>
        <v>1.1088227456905646E-2</v>
      </c>
      <c r="AL159" s="12">
        <f>$D159^EXP(Parameter!$D$138+Parameter!$D$145*(($B159*21/30.2)^(-0.5))+Parameter!$D$152*((LN($B159*21/30.2))))</f>
        <v>2.0250780665120131E-25</v>
      </c>
      <c r="AM159" s="12">
        <f>$E159^EXP(Parameter!$D$116+Parameter!$D$123*(($B159*21/30.2)^(-1))+Parameter!$D$130*(($B159*21/30.2)^(-0.5)))</f>
        <v>4.6984316957249674E-5</v>
      </c>
      <c r="AN159" s="12">
        <f>$D159^EXP(Parameter!$D$135+Parameter!$D$142*(($B159*21/30.2)^(-0.5))+Parameter!$D$149*((LN($B159*21/30.2))))</f>
        <v>2.1233475909398543E-4</v>
      </c>
      <c r="AO159" s="12">
        <f>$E159^EXP(Parameter!$D$113+Parameter!$D$120*(($B159*21/30.2)^(-1))+Parameter!$D$127*(($B159*21/30.2)^(-0.5)))</f>
        <v>1.0205009862673758E-9</v>
      </c>
      <c r="AP159" s="87">
        <f>$D159^EXP(Parameter!$D$304+Parameter!$D$310*((LN($B159*21/30.2))))</f>
        <v>3.8014133540901579E-2</v>
      </c>
      <c r="AQ159" s="88">
        <f>$E159^EXP(Parameter!$D$290+Parameter!$D$296*((LN($B159*21/30.2))))</f>
        <v>1.6714528315757853E-2</v>
      </c>
      <c r="AR159" s="12">
        <f>$D159^EXP(Parameter!$D$305+Parameter!$D$311*((LN($B159*21/30.2))))</f>
        <v>4.5986036340478251E-2</v>
      </c>
      <c r="AS159" s="88">
        <f>$E159^EXP(Parameter!$D$291+Parameter!$D$297*((LN($B159*21/30.2))))</f>
        <v>1.6009972805464887E-2</v>
      </c>
      <c r="AT159" s="12">
        <f>$D159^EXP(Parameter!$D$305+Parameter!$D$307-Parameter!$D$306+(Parameter!$D$311+Parameter!$D$313-Parameter!$D$312)*((LN($B159*21/30.2))))</f>
        <v>4.2618192173912293E-2</v>
      </c>
      <c r="AU159" s="88">
        <f>$E159^EXP(Parameter!$D$291+Parameter!$D$293-Parameter!$D$292+(Parameter!$D$297+Parameter!$D$299-Parameter!$D$298)*((LN($B159*21/30.2))))</f>
        <v>2.8416609864685506E-2</v>
      </c>
      <c r="AV159" s="12">
        <f>$D159^EXP(Parameter!$D$308+Parameter!$D$314*((LN($B159*21/30.2))))</f>
        <v>6.289494908684698E-2</v>
      </c>
      <c r="AW159" s="88">
        <f>$E159^EXP(Parameter!$D$294+Parameter!$D$300*((LN($B159*21/30.2))))</f>
        <v>2.3493145238043085E-2</v>
      </c>
      <c r="AX159" s="12">
        <f>$D159^EXP(Parameter!$D$305+Parameter!$D$309-Parameter!$D$306+(Parameter!$D$311+Parameter!$D$315-Parameter!$D$312)*((LN($B159*21/30.2))))</f>
        <v>2.4893929297108625E-2</v>
      </c>
      <c r="AY159" s="88">
        <f>$E159^EXP(Parameter!$D$291+Parameter!$D$295-Parameter!$D$292+(Parameter!$D$297+Parameter!$D$301-Parameter!$D$298)*((LN($B159*21/30.2))))</f>
        <v>1.2719982862989029E-3</v>
      </c>
      <c r="AZ159" s="12">
        <f>$D159^EXP(Parameter!D$305-Parameter!D$306+(Parameter!D$311-Parameter!D$312)*((LN($B159*21/30.2))))</f>
        <v>1.7068987503819171E-2</v>
      </c>
      <c r="BA159" s="88">
        <f>$E159^EXP(Parameter!$D$291-Parameter!$D$292+(Parameter!$D$297-Parameter!$D$298)*((LN($B159*21/30.2))))</f>
        <v>3.6040569634879624E-5</v>
      </c>
      <c r="BB159" s="89">
        <f>$D159^EXP(Parameter!$D$231+Parameter!$D$238)</f>
        <v>7.4914080094530974E-2</v>
      </c>
      <c r="BC159" s="90">
        <f>$E159^EXP(Parameter!$D$216+Parameter!$D$223)</f>
        <v>7.24227022155735E-3</v>
      </c>
      <c r="BD159" s="91">
        <f>$D159^EXP(Parameter!$D$232+Parameter!$D$239)</f>
        <v>5.8858213818145717E-2</v>
      </c>
      <c r="BE159" s="90">
        <f>$E159^EXP(Parameter!$D$217+Parameter!$D$224)</f>
        <v>9.9670150173276264E-3</v>
      </c>
      <c r="BF159" s="91">
        <f>$D159^EXP(Parameter!$D$234+Parameter!$D$241)</f>
        <v>6.9229119081063051E-2</v>
      </c>
      <c r="BG159" s="91">
        <f>$E159^EXP(Parameter!$D$219+Parameter!$D$226)</f>
        <v>3.7869042200436111E-2</v>
      </c>
      <c r="BH159" s="91">
        <f>$D159^EXP(Parameter!$D$235+Parameter!$D$242)</f>
        <v>0.12811189388179914</v>
      </c>
      <c r="BI159" s="91">
        <f>$E159^EXP(Parameter!$D$220+Parameter!$D$227)</f>
        <v>2.5504048856712595E-2</v>
      </c>
      <c r="BJ159" s="91">
        <f>$D159^EXP(Parameter!$D$236+Parameter!$D$243)</f>
        <v>5.5584734146241058E-2</v>
      </c>
      <c r="BK159" s="91">
        <f>$E159^EXP(Parameter!$D$221+Parameter!$D$228)</f>
        <v>3.628117635063053E-2</v>
      </c>
      <c r="BL159" s="91">
        <f>$D159^EXP(Parameter!$D$233+Parameter!$D$240)</f>
        <v>2.9940233116868956E-2</v>
      </c>
      <c r="BM159" s="91">
        <f>$E159^EXP(Parameter!$D$218+Parameter!$D$225)</f>
        <v>3.5526129921075837E-3</v>
      </c>
      <c r="BN159" s="90">
        <f>$D159^EXP(Parameter!$D$268+Parameter!$D$275)</f>
        <v>9.7219778656162159E-2</v>
      </c>
      <c r="BO159" s="91">
        <f>$E159^EXP(Parameter!$D$246+Parameter!$D$253)</f>
        <v>2.838781752838737E-3</v>
      </c>
      <c r="BP159" s="91">
        <f>$D159^EXP(Parameter!$D$269+Parameter!$D$276)</f>
        <v>6.7577838266926205E-2</v>
      </c>
      <c r="BQ159" s="91">
        <f>$E159^EXP(Parameter!$D$247+Parameter!$D$254)</f>
        <v>6.3606543445809743E-3</v>
      </c>
      <c r="BR159" s="91">
        <f>$D159^EXP(Parameter!$D$271+Parameter!$D$278)</f>
        <v>0.1405110498240924</v>
      </c>
      <c r="BS159" s="91">
        <f>$E159^EXP(Parameter!$D$249+Parameter!$D$256)</f>
        <v>4.5540529321442098E-2</v>
      </c>
      <c r="BT159" s="91">
        <f>$D159^EXP(Parameter!$D$272+Parameter!$D$279)</f>
        <v>0.22724653049507801</v>
      </c>
      <c r="BU159" s="91">
        <f>$E159^EXP(Parameter!$D$250+Parameter!$D$257)</f>
        <v>1.6108173855716491E-2</v>
      </c>
      <c r="BV159" s="91">
        <f>$D159^EXP(Parameter!$D$273+Parameter!$D$280)</f>
        <v>0.18593281286025765</v>
      </c>
      <c r="BW159" s="91">
        <f>$E159^EXP(Parameter!$D$251+Parameter!$D$258)</f>
        <v>4.8559918738207489E-2</v>
      </c>
      <c r="BX159" s="91">
        <f>$D159^EXP(Parameter!$D$270+Parameter!$D$277)</f>
        <v>5.9864055744140818E-2</v>
      </c>
      <c r="BY159" s="91">
        <f>$E159^EXP(Parameter!$D$248+Parameter!$D$255)</f>
        <v>7.6062277881425253E-3</v>
      </c>
      <c r="BZ159" s="90">
        <f>$D159^EXP(Parameter!$D$208)</f>
        <v>7.0343867066909399E-2</v>
      </c>
      <c r="CA159" s="90">
        <f>$E159^EXP(Parameter!$D$200)</f>
        <v>5.3679454803030567E-3</v>
      </c>
      <c r="CB159" s="90">
        <f>$D159^EXP(Parameter!$D$209)</f>
        <v>5.9527551797405917E-2</v>
      </c>
      <c r="CC159" s="90">
        <f>$E159^EXP(Parameter!$D$201)</f>
        <v>8.4985781842939739E-3</v>
      </c>
      <c r="CD159" s="90">
        <f>$D159^EXP(Parameter!$D$211)</f>
        <v>6.4173837803067305E-2</v>
      </c>
      <c r="CE159" s="90">
        <f>$E159^EXP(Parameter!$D$203)</f>
        <v>3.0289027350560008E-2</v>
      </c>
      <c r="CF159" s="90">
        <f>$D159^EXP(Parameter!$D$212)</f>
        <v>0.12784878188615259</v>
      </c>
      <c r="CG159" s="90">
        <f>$E159^EXP(Parameter!$D$204)</f>
        <v>2.2379635711136936E-2</v>
      </c>
      <c r="CH159" s="91">
        <f>$D159^EXP(Parameter!$D$213)</f>
        <v>5.3522136641783423E-2</v>
      </c>
      <c r="CI159" s="90">
        <f>$E159^EXP(Parameter!$D$205)</f>
        <v>3.6522384000419975E-2</v>
      </c>
      <c r="CJ159" s="91">
        <f>$D159^EXP(Parameter!$D$210)</f>
        <v>3.2315546635133655E-2</v>
      </c>
      <c r="CK159" s="90">
        <f>$E159^EXP(Parameter!$D$202)</f>
        <v>4.4801690556793422E-3</v>
      </c>
      <c r="CL159" s="12">
        <f>$D159^EXP(Parameter!$D$170+Parameter!$D$177*(LN($B159/30.2*21)))</f>
        <v>4.0707344156531572E-2</v>
      </c>
      <c r="CM159" s="12">
        <f>$D159^EXP(Parameter!$D$155+Parameter!$D$162*(LN($B159/30.2*21)))</f>
        <v>0.33281746413502494</v>
      </c>
      <c r="CN159" s="12">
        <f>$D159^EXP(Parameter!$D$171+Parameter!$D$178*(LN($B159/30.2*21)))</f>
        <v>4.3301150831759033E-2</v>
      </c>
      <c r="CO159" s="12">
        <f>$D159^EXP(Parameter!$D$156+Parameter!$D$163*(LN($B159/30.2*21)))</f>
        <v>0.28171252844950057</v>
      </c>
      <c r="CP159" s="12">
        <f>$D159^EXP(Parameter!$D$173+Parameter!$D$180*(LN($B159/30.2*21)))</f>
        <v>3.833791926538456E-2</v>
      </c>
      <c r="CQ159" s="12">
        <f>$D159^EXP(Parameter!$D$158+Parameter!$D$165*(LN($B159/30.2*21)))</f>
        <v>0.29572481059228167</v>
      </c>
      <c r="CR159" s="12">
        <f>$D159^EXP(Parameter!$D$174+Parameter!$D$181*(LN($B159/30.2*21)))</f>
        <v>4.029543842412394E-2</v>
      </c>
      <c r="CS159" s="12">
        <f>$D159^EXP(Parameter!$D$159+Parameter!$D$166*(LN($B159/30.2*21)))</f>
        <v>0.33810380347571634</v>
      </c>
      <c r="CT159" s="12">
        <f>$D159^EXP(Parameter!$D$175+Parameter!$D$182*(LN($B159/30.2*21)))</f>
        <v>9.697659049629527E-3</v>
      </c>
      <c r="CU159" s="12">
        <f>$D159^EXP(Parameter!$D$160+Parameter!$D$167*(LN($B159/30.2*21)))</f>
        <v>0.10570003299753096</v>
      </c>
      <c r="CV159" s="12">
        <f>$D159^EXP(Parameter!$D$172+Parameter!$D$179*(LN($B159/30.2*21)))</f>
        <v>1.15362879447418E-2</v>
      </c>
      <c r="CW159" s="41">
        <f>$D159^EXP(Parameter!$D$157+Parameter!$D$164*(LN($B159/30.2*21)))</f>
        <v>3.705590972009887E-3</v>
      </c>
      <c r="CX159" s="12">
        <f t="shared" si="16"/>
        <v>1.089043311293167E-8</v>
      </c>
      <c r="CY159" s="85">
        <v>1.5876679130243199E-2</v>
      </c>
      <c r="CZ159" s="12">
        <f t="shared" si="17"/>
        <v>2.1334421055724841E-3</v>
      </c>
      <c r="DA159" s="85">
        <v>2.4916295319543199E-2</v>
      </c>
      <c r="DB159" s="12">
        <f t="shared" si="18"/>
        <v>1.7509411242680987E-4</v>
      </c>
      <c r="DC159" s="41">
        <v>9.4416999519301601E-4</v>
      </c>
      <c r="DD159" s="12">
        <f t="shared" si="19"/>
        <v>4.388688688098514E-16</v>
      </c>
      <c r="DE159" s="85">
        <v>4.76457501289937E-3</v>
      </c>
      <c r="DF159" s="12">
        <f t="shared" si="20"/>
        <v>3.4023027224966212E-19</v>
      </c>
      <c r="DG159" s="41">
        <v>4.2673508372548398E-4</v>
      </c>
      <c r="DH159" s="12">
        <f t="shared" si="21"/>
        <v>5.3097366529856627E-5</v>
      </c>
      <c r="DI159" s="41">
        <v>4.2673508372548398E-4</v>
      </c>
      <c r="DJ159" s="46">
        <v>154</v>
      </c>
      <c r="DK159" s="44">
        <v>2.1908127310177301E-4</v>
      </c>
      <c r="DL159" s="44">
        <v>6.26984484280668E-4</v>
      </c>
      <c r="DM159" s="44">
        <v>1.34778401279678E-3</v>
      </c>
      <c r="DN159" s="44">
        <v>9.9469584329725503E-4</v>
      </c>
      <c r="DO159" s="44">
        <v>3.8464036631952201E-3</v>
      </c>
      <c r="DP159" s="44">
        <v>3.0409083519217202E-3</v>
      </c>
      <c r="DQ159" s="44">
        <v>4.3009087416394599E-3</v>
      </c>
      <c r="DR159" s="45">
        <v>3.4467241800243201E-2</v>
      </c>
      <c r="DS159" s="45">
        <v>5.5078129035954299E-2</v>
      </c>
      <c r="DT159" s="45">
        <v>4.9567881900601601E-2</v>
      </c>
      <c r="DU159" s="45">
        <v>3.6085625549916199E-2</v>
      </c>
      <c r="DV159" s="45">
        <v>5.2674298207887403E-2</v>
      </c>
      <c r="DW159" s="45">
        <v>8.4689423842386993E-2</v>
      </c>
      <c r="DX159" s="45">
        <v>4.2515779024247101E-2</v>
      </c>
    </row>
    <row r="160" spans="1:128">
      <c r="A160" s="43">
        <f t="shared" si="15"/>
        <v>10.342465753424657</v>
      </c>
      <c r="B160" s="18">
        <v>156</v>
      </c>
      <c r="C160" s="12">
        <v>3410</v>
      </c>
      <c r="D160" s="12">
        <v>3.2592412459660297E-2</v>
      </c>
      <c r="E160" s="12">
        <v>4.1604451788694602E-4</v>
      </c>
      <c r="F160" s="92">
        <f>$D160^Parameter!$D$325</f>
        <v>6.9219885412846877E-2</v>
      </c>
      <c r="G160" s="92">
        <f>$E160^Parameter!$D$318</f>
        <v>3.6794309633590987E-3</v>
      </c>
      <c r="H160" s="92">
        <f>$D160^Parameter!$D$326</f>
        <v>6.4638788224735427E-2</v>
      </c>
      <c r="I160" s="92">
        <f>$E160^Parameter!$D$319</f>
        <v>6.8588210875646207E-3</v>
      </c>
      <c r="J160" s="92">
        <f>$D160^Parameter!$D$328</f>
        <v>7.3619824682108689E-2</v>
      </c>
      <c r="K160" s="92">
        <f>$E160^Parameter!$D$321</f>
        <v>3.1789151279035206E-2</v>
      </c>
      <c r="L160" s="92">
        <f>$D160^Parameter!$D$329</f>
        <v>0.14700944713736572</v>
      </c>
      <c r="M160" s="92">
        <f>$E160^Parameter!$D$322</f>
        <v>2.2048472326244826E-2</v>
      </c>
      <c r="N160" s="92">
        <f>$D160^Parameter!$D$330</f>
        <v>6.2463220396669752E-2</v>
      </c>
      <c r="O160" s="92">
        <f>$E160^Parameter!$D$323</f>
        <v>4.4427913897124055E-2</v>
      </c>
      <c r="P160" s="92">
        <f>$D160^Parameter!$D$327</f>
        <v>3.8413768550670073E-2</v>
      </c>
      <c r="Q160" s="92">
        <f>$E160^Parameter!$D$320</f>
        <v>3.855367836293064E-3</v>
      </c>
      <c r="R160" s="12">
        <f>$D160^EXP(Parameter!$D$96+Parameter!$D$103*(($B160/30.2*21)^(1)))</f>
        <v>7.8909014081640586E-9</v>
      </c>
      <c r="S160" s="12">
        <f>$E160^EXP(Parameter!$D$81+Parameter!$D$88*($B160/30.2*21)^(-2))</f>
        <v>8.3651619393272144E-3</v>
      </c>
      <c r="T160" s="12">
        <f>$D160^EXP(Parameter!$D$97+Parameter!$D$104*(($B160*21/30.2)^(1)))</f>
        <v>2.0171307393323746E-3</v>
      </c>
      <c r="U160" s="12">
        <f>$E160^EXP(Parameter!$D$82+Parameter!$D$89*($B160/30.2*21)^(-2))</f>
        <v>1.2682894988207896E-2</v>
      </c>
      <c r="V160" s="12">
        <f>$D160^EXP(Parameter!$D$99+Parameter!$D$106*(($B160*21/30.2)^(1)))</f>
        <v>1.5793118970619055E-4</v>
      </c>
      <c r="W160" s="12">
        <f>$E160^EXP(Parameter!$D$84+Parameter!$D$91*($B160/30.2*21)^(-2))</f>
        <v>4.8511290839150956E-2</v>
      </c>
      <c r="X160" s="12">
        <f>$D160^EXP(Parameter!$D$100+Parameter!$D$107*(($B160*21/30.2)^(1)))</f>
        <v>1.8341530293970923E-16</v>
      </c>
      <c r="Y160" s="12">
        <f>$E160^EXP(Parameter!$D$85+Parameter!$D$92*($B160/30.2*21)^(-2))</f>
        <v>3.3098389349397815E-2</v>
      </c>
      <c r="Z160" s="12">
        <f>$D160^EXP(Parameter!$D$101+Parameter!$D$108*(($B160*21/30.2)^(1)))</f>
        <v>1.2659911500862188E-19</v>
      </c>
      <c r="AA160" s="12">
        <f>$E160^EXP(Parameter!$D$86+Parameter!$D$93*($B160/30.2*21)^(-2))</f>
        <v>4.4948886747658408E-2</v>
      </c>
      <c r="AB160" s="12">
        <f>$D160^EXP(Parameter!$D$98+Parameter!$D$105*(($B160*21/30.2)^(1)))</f>
        <v>4.7544055549992311E-5</v>
      </c>
      <c r="AC160" s="12">
        <f>$E160^EXP(Parameter!$D$83+Parameter!$D$90*($B160/30.2*21)^(-2))</f>
        <v>4.2842843378746538E-3</v>
      </c>
      <c r="AD160" s="87">
        <f>$D160^EXP(Parameter!$D$133+Parameter!$D$140*(($B160*21/30.2)^(-0.5))+Parameter!$D$147*((LN($B160*21/30.2))))</f>
        <v>2.8933140688910097E-7</v>
      </c>
      <c r="AE160" s="12">
        <f>$E160^EXP(Parameter!$D$111+Parameter!$D$118*(($B160*21/30.2)^(-1))+Parameter!$D$125*(($B160*21/30.2)^(-0.5)))</f>
        <v>7.3815215416973626E-2</v>
      </c>
      <c r="AF160" s="12">
        <f>$D160^EXP(Parameter!$D$134+Parameter!$D$141*(($B160*21/30.2)^(-0.5))+Parameter!$D$148*((LN($B160*21/30.2))))</f>
        <v>1.973797007753774E-3</v>
      </c>
      <c r="AG160" s="12">
        <f>$E160^EXP(Parameter!$D$112+Parameter!$D$119*(($B160*21/30.2)^(-1))+Parameter!$D$126*(($B160*21/30.2)^(-0.5)))</f>
        <v>1.4478429297877411E-2</v>
      </c>
      <c r="AH160" s="12">
        <f>$D160^EXP(Parameter!$D$136+Parameter!$D$143*(($B160*21/30.2)^(-0.5))+Parameter!$D$150*((LN($B160*21/30.2))))</f>
        <v>3.4634441021966512E-6</v>
      </c>
      <c r="AI160" s="12">
        <f>$E160^EXP(Parameter!$D$114+Parameter!$D$121*(($B160*21/30.2)^(-1))+Parameter!$D$128*(($B160*21/30.2)^(-0.5)))</f>
        <v>3.6253248163052164E-4</v>
      </c>
      <c r="AJ160" s="12">
        <f>$D160^EXP(Parameter!$D$137+Parameter!$D$144*(($B160*21/30.2)^(-0.5))+Parameter!$D$151*((LN($B160*21/30.2))))</f>
        <v>9.8381896092126738E-8</v>
      </c>
      <c r="AK160" s="12">
        <f>$E160^EXP(Parameter!$D$115+Parameter!$D$122*(($B160*21/30.2)^(-1))+Parameter!$D$129*(($B160*21/30.2)^(-0.5)))</f>
        <v>1.0909601425262564E-2</v>
      </c>
      <c r="AL160" s="12">
        <f>$D160^EXP(Parameter!$D$138+Parameter!$D$145*(($B160*21/30.2)^(-0.5))+Parameter!$D$152*((LN($B160*21/30.2))))</f>
        <v>8.6990357499651341E-26</v>
      </c>
      <c r="AM160" s="12">
        <f>$E160^EXP(Parameter!$D$116+Parameter!$D$123*(($B160*21/30.2)^(-1))+Parameter!$D$130*(($B160*21/30.2)^(-0.5)))</f>
        <v>4.4788102436247112E-5</v>
      </c>
      <c r="AN160" s="12">
        <f>$D160^EXP(Parameter!$D$135+Parameter!$D$142*(($B160*21/30.2)^(-0.5))+Parameter!$D$149*((LN($B160*21/30.2))))</f>
        <v>2.0074247370159993E-4</v>
      </c>
      <c r="AO160" s="12">
        <f>$E160^EXP(Parameter!$D$113+Parameter!$D$120*(($B160*21/30.2)^(-1))+Parameter!$D$127*(($B160*21/30.2)^(-0.5)))</f>
        <v>9.1749618832367451E-10</v>
      </c>
      <c r="AP160" s="87">
        <f>$D160^EXP(Parameter!$D$304+Parameter!$D$310*((LN($B160*21/30.2))))</f>
        <v>3.7478684373078823E-2</v>
      </c>
      <c r="AQ160" s="88">
        <f>$E160^EXP(Parameter!$D$290+Parameter!$D$296*((LN($B160*21/30.2))))</f>
        <v>1.6554600623003603E-2</v>
      </c>
      <c r="AR160" s="12">
        <f>$D160^EXP(Parameter!$D$305+Parameter!$D$311*((LN($B160*21/30.2))))</f>
        <v>4.5446703809884234E-2</v>
      </c>
      <c r="AS160" s="88">
        <f>$E160^EXP(Parameter!$D$291+Parameter!$D$297*((LN($B160*21/30.2))))</f>
        <v>1.5817329179965828E-2</v>
      </c>
      <c r="AT160" s="12">
        <f>$D160^EXP(Parameter!$D$305+Parameter!$D$307-Parameter!$D$306+(Parameter!$D$311+Parameter!$D$313-Parameter!$D$312)*((LN($B160*21/30.2))))</f>
        <v>4.2073918715938637E-2</v>
      </c>
      <c r="AU160" s="88">
        <f>$E160^EXP(Parameter!$D$291+Parameter!$D$293-Parameter!$D$292+(Parameter!$D$297+Parameter!$D$299-Parameter!$D$298)*((LN($B160*21/30.2))))</f>
        <v>2.806677171250628E-2</v>
      </c>
      <c r="AV160" s="12">
        <f>$D160^EXP(Parameter!$D$308+Parameter!$D$314*((LN($B160*21/30.2))))</f>
        <v>6.2077981530106227E-2</v>
      </c>
      <c r="AW160" s="88">
        <f>$E160^EXP(Parameter!$D$294+Parameter!$D$300*((LN($B160*21/30.2))))</f>
        <v>2.3211436868733202E-2</v>
      </c>
      <c r="AX160" s="12">
        <f>$D160^EXP(Parameter!$D$305+Parameter!$D$309-Parameter!$D$306+(Parameter!$D$311+Parameter!$D$315-Parameter!$D$312)*((LN($B160*21/30.2))))</f>
        <v>2.4486219026041835E-2</v>
      </c>
      <c r="AY160" s="88">
        <f>$E160^EXP(Parameter!$D$291+Parameter!$D$295-Parameter!$D$292+(Parameter!$D$297+Parameter!$D$301-Parameter!$D$298)*((LN($B160*21/30.2))))</f>
        <v>1.2261866564865934E-3</v>
      </c>
      <c r="AZ160" s="12">
        <f>$D160^EXP(Parameter!D$305-Parameter!D$306+(Parameter!D$311-Parameter!D$312)*((LN($B160*21/30.2))))</f>
        <v>1.6777992354435407E-2</v>
      </c>
      <c r="BA160" s="88">
        <f>$E160^EXP(Parameter!$D$291-Parameter!$D$292+(Parameter!$D$297-Parameter!$D$298)*((LN($B160*21/30.2))))</f>
        <v>3.4223242525019314E-5</v>
      </c>
      <c r="BB160" s="89">
        <f>$D160^EXP(Parameter!$D$231+Parameter!$D$238)</f>
        <v>7.4234322412744302E-2</v>
      </c>
      <c r="BC160" s="90">
        <f>$E160^EXP(Parameter!$D$216+Parameter!$D$223)</f>
        <v>7.1264635121667764E-3</v>
      </c>
      <c r="BD160" s="91">
        <f>$D160^EXP(Parameter!$D$232+Parameter!$D$239)</f>
        <v>5.8274680021774071E-2</v>
      </c>
      <c r="BE160" s="90">
        <f>$E160^EXP(Parameter!$D$217+Parameter!$D$224)</f>
        <v>9.8178892720260716E-3</v>
      </c>
      <c r="BF160" s="91">
        <f>$D160^EXP(Parameter!$D$234+Parameter!$D$241)</f>
        <v>6.8581904749085834E-2</v>
      </c>
      <c r="BG160" s="91">
        <f>$E160^EXP(Parameter!$D$219+Parameter!$D$226)</f>
        <v>3.746568551635554E-2</v>
      </c>
      <c r="BH160" s="91">
        <f>$D160^EXP(Parameter!$D$235+Parameter!$D$242)</f>
        <v>0.12718925218237639</v>
      </c>
      <c r="BI160" s="91">
        <f>$E160^EXP(Parameter!$D$220+Parameter!$D$227)</f>
        <v>2.5199789891421714E-2</v>
      </c>
      <c r="BJ160" s="91">
        <f>$D160^EXP(Parameter!$D$236+Parameter!$D$243)</f>
        <v>5.5022578309709823E-2</v>
      </c>
      <c r="BK160" s="91">
        <f>$E160^EXP(Parameter!$D$221+Parameter!$D$228)</f>
        <v>3.5889703405230268E-2</v>
      </c>
      <c r="BL160" s="91">
        <f>$D160^EXP(Parameter!$D$233+Parameter!$D$240)</f>
        <v>2.9573003406414569E-2</v>
      </c>
      <c r="BM160" s="91">
        <f>$E160^EXP(Parameter!$D$218+Parameter!$D$225)</f>
        <v>3.4876700167039356E-3</v>
      </c>
      <c r="BN160" s="90">
        <f>$D160^EXP(Parameter!$D$268+Parameter!$D$275)</f>
        <v>9.6425982717156689E-2</v>
      </c>
      <c r="BO160" s="91">
        <f>$E160^EXP(Parameter!$D$246+Parameter!$D$253)</f>
        <v>2.7848437401339489E-3</v>
      </c>
      <c r="BP160" s="91">
        <f>$D160^EXP(Parameter!$D$269+Parameter!$D$276)</f>
        <v>6.6940376921107825E-2</v>
      </c>
      <c r="BQ160" s="91">
        <f>$E160^EXP(Parameter!$D$247+Parameter!$D$254)</f>
        <v>6.2562879940547215E-3</v>
      </c>
      <c r="BR160" s="91">
        <f>$D160^EXP(Parameter!$D$271+Parameter!$D$278)</f>
        <v>0.13954444927088164</v>
      </c>
      <c r="BS160" s="91">
        <f>$E160^EXP(Parameter!$D$249+Parameter!$D$256)</f>
        <v>4.5082656636372086E-2</v>
      </c>
      <c r="BT160" s="91">
        <f>$D160^EXP(Parameter!$D$272+Parameter!$D$279)</f>
        <v>0.22606522043143829</v>
      </c>
      <c r="BU160" s="91">
        <f>$E160^EXP(Parameter!$D$250+Parameter!$D$257)</f>
        <v>1.5892100307419034E-2</v>
      </c>
      <c r="BV160" s="91">
        <f>$D160^EXP(Parameter!$D$273+Parameter!$D$280)</f>
        <v>0.18483576654143949</v>
      </c>
      <c r="BW160" s="91">
        <f>$E160^EXP(Parameter!$D$251+Parameter!$D$258)</f>
        <v>4.8081784380213717E-2</v>
      </c>
      <c r="BX160" s="91">
        <f>$D160^EXP(Parameter!$D$270+Parameter!$D$277)</f>
        <v>5.9274082621923713E-2</v>
      </c>
      <c r="BY160" s="91">
        <f>$E160^EXP(Parameter!$D$248+Parameter!$D$255)</f>
        <v>7.4858018288058818E-3</v>
      </c>
      <c r="BZ160" s="90">
        <f>$D160^EXP(Parameter!$D$208)</f>
        <v>6.9690146761341887E-2</v>
      </c>
      <c r="CA160" s="90">
        <f>$E160^EXP(Parameter!$D$200)</f>
        <v>5.2769377417771733E-3</v>
      </c>
      <c r="CB160" s="90">
        <f>$D160^EXP(Parameter!$D$209)</f>
        <v>5.8939726324234949E-2</v>
      </c>
      <c r="CC160" s="90">
        <f>$E160^EXP(Parameter!$D$201)</f>
        <v>8.3670596748838116E-3</v>
      </c>
      <c r="CD160" s="90">
        <f>$D160^EXP(Parameter!$D$211)</f>
        <v>6.3556930724646021E-2</v>
      </c>
      <c r="CE160" s="90">
        <f>$E160^EXP(Parameter!$D$203)</f>
        <v>2.9944522497425637E-2</v>
      </c>
      <c r="CF160" s="90">
        <f>$D160^EXP(Parameter!$D$212)</f>
        <v>0.12692711719908886</v>
      </c>
      <c r="CG160" s="90">
        <f>$E160^EXP(Parameter!$D$204)</f>
        <v>2.2103199499656719E-2</v>
      </c>
      <c r="CH160" s="91">
        <f>$D160^EXP(Parameter!$D$213)</f>
        <v>5.2973794493758011E-2</v>
      </c>
      <c r="CI160" s="90">
        <f>$E160^EXP(Parameter!$D$205)</f>
        <v>3.6129091539600887E-2</v>
      </c>
      <c r="CJ160" s="91">
        <f>$D160^EXP(Parameter!$D$210)</f>
        <v>3.1927755519081218E-2</v>
      </c>
      <c r="CK160" s="90">
        <f>$E160^EXP(Parameter!$D$202)</f>
        <v>4.4016088524483771E-3</v>
      </c>
      <c r="CL160" s="12">
        <f>$D160^EXP(Parameter!$D$170+Parameter!$D$177*(LN($B160/30.2*21)))</f>
        <v>4.0187525485741948E-2</v>
      </c>
      <c r="CM160" s="12">
        <f>$D160^EXP(Parameter!$D$155+Parameter!$D$162*(LN($B160/30.2*21)))</f>
        <v>0.33212994423146797</v>
      </c>
      <c r="CN160" s="12">
        <f>$D160^EXP(Parameter!$D$171+Parameter!$D$178*(LN($B160/30.2*21)))</f>
        <v>4.279002393570331E-2</v>
      </c>
      <c r="CO160" s="12">
        <f>$D160^EXP(Parameter!$D$156+Parameter!$D$163*(LN($B160/30.2*21)))</f>
        <v>0.28079936145219025</v>
      </c>
      <c r="CP160" s="12">
        <f>$D160^EXP(Parameter!$D$173+Parameter!$D$180*(LN($B160/30.2*21)))</f>
        <v>3.7845621267550478E-2</v>
      </c>
      <c r="CQ160" s="12">
        <f>$D160^EXP(Parameter!$D$158+Parameter!$D$165*(LN($B160/30.2*21)))</f>
        <v>0.2945852365400386</v>
      </c>
      <c r="CR160" s="12">
        <f>$D160^EXP(Parameter!$D$174+Parameter!$D$181*(LN($B160/30.2*21)))</f>
        <v>3.9686945632603589E-2</v>
      </c>
      <c r="CS160" s="12">
        <f>$D160^EXP(Parameter!$D$159+Parameter!$D$166*(LN($B160/30.2*21)))</f>
        <v>0.33713954529088686</v>
      </c>
      <c r="CT160" s="12">
        <f>$D160^EXP(Parameter!$D$175+Parameter!$D$182*(LN($B160/30.2*21)))</f>
        <v>9.4852724959355941E-3</v>
      </c>
      <c r="CU160" s="12">
        <f>$D160^EXP(Parameter!$D$160+Parameter!$D$167*(LN($B160/30.2*21)))</f>
        <v>0.10458974082520731</v>
      </c>
      <c r="CV160" s="12">
        <f>$D160^EXP(Parameter!$D$172+Parameter!$D$179*(LN($B160/30.2*21)))</f>
        <v>1.1321351441039769E-2</v>
      </c>
      <c r="CW160" s="41">
        <f>$D160^EXP(Parameter!$D$157+Parameter!$D$164*(LN($B160/30.2*21)))</f>
        <v>3.595828446660156E-3</v>
      </c>
      <c r="CX160" s="12">
        <f t="shared" si="16"/>
        <v>7.8909014081640586E-9</v>
      </c>
      <c r="CY160" s="85">
        <v>1.57921648405712E-2</v>
      </c>
      <c r="CZ160" s="12">
        <f t="shared" si="17"/>
        <v>2.0171307393323746E-3</v>
      </c>
      <c r="DA160" s="85">
        <v>2.4768330099033901E-2</v>
      </c>
      <c r="DB160" s="12">
        <f t="shared" si="18"/>
        <v>1.5793118970619055E-4</v>
      </c>
      <c r="DC160" s="41">
        <v>9.0298903079858903E-4</v>
      </c>
      <c r="DD160" s="12">
        <f t="shared" si="19"/>
        <v>1.8341530293970923E-16</v>
      </c>
      <c r="DE160" s="85">
        <v>4.6486242960766498E-3</v>
      </c>
      <c r="DF160" s="12">
        <f t="shared" si="20"/>
        <v>1.2659911500862188E-19</v>
      </c>
      <c r="DG160" s="41">
        <v>4.1604083988395899E-4</v>
      </c>
      <c r="DH160" s="12">
        <f t="shared" si="21"/>
        <v>4.7544055549992311E-5</v>
      </c>
      <c r="DI160" s="41">
        <v>4.1604083988395899E-4</v>
      </c>
      <c r="DJ160" s="46">
        <v>155</v>
      </c>
      <c r="DK160" s="44">
        <v>2.1263588582609599E-4</v>
      </c>
      <c r="DL160" s="44">
        <v>6.0999942517969696E-4</v>
      </c>
      <c r="DM160" s="44">
        <v>1.3136748915506501E-3</v>
      </c>
      <c r="DN160" s="44">
        <v>9.6880911743835196E-4</v>
      </c>
      <c r="DO160" s="44">
        <v>3.7590132089501101E-3</v>
      </c>
      <c r="DP160" s="44">
        <v>2.9700057906537599E-3</v>
      </c>
      <c r="DQ160" s="44">
        <v>4.2044263873564098E-3</v>
      </c>
      <c r="DR160" s="45">
        <v>3.4065581729485497E-2</v>
      </c>
      <c r="DS160" s="45">
        <v>5.4490439811540801E-2</v>
      </c>
      <c r="DT160" s="45">
        <v>4.9027695348092003E-2</v>
      </c>
      <c r="DU160" s="45">
        <v>3.5668462466158103E-2</v>
      </c>
      <c r="DV160" s="45">
        <v>5.2107151317242202E-2</v>
      </c>
      <c r="DW160" s="45">
        <v>8.3868468372296598E-2</v>
      </c>
      <c r="DX160" s="45">
        <v>4.2038648749323899E-2</v>
      </c>
    </row>
    <row r="161" spans="1:128">
      <c r="A161" s="43">
        <f t="shared" si="15"/>
        <v>10.402739726027397</v>
      </c>
      <c r="B161" s="18">
        <v>157</v>
      </c>
      <c r="C161" s="12">
        <v>3432</v>
      </c>
      <c r="D161" s="12">
        <v>3.2205295451898201E-2</v>
      </c>
      <c r="E161" s="12">
        <v>4.0566463650348297E-4</v>
      </c>
      <c r="F161" s="92">
        <f>$D161^Parameter!$D$325</f>
        <v>6.8577758273420636E-2</v>
      </c>
      <c r="G161" s="92">
        <f>$E161^Parameter!$D$318</f>
        <v>3.6131030476098222E-3</v>
      </c>
      <c r="H161" s="92">
        <f>$D161^Parameter!$D$326</f>
        <v>6.4023856456898995E-2</v>
      </c>
      <c r="I161" s="92">
        <f>$E161^Parameter!$D$319</f>
        <v>6.7488064954007547E-3</v>
      </c>
      <c r="J161" s="92">
        <f>$D161^Parameter!$D$328</f>
        <v>7.2952569541246737E-2</v>
      </c>
      <c r="K161" s="92">
        <f>$E161^Parameter!$D$321</f>
        <v>3.14353317126293E-2</v>
      </c>
      <c r="L161" s="92">
        <f>$D161^Parameter!$D$329</f>
        <v>0.14602905714161121</v>
      </c>
      <c r="M161" s="92">
        <f>$E161^Parameter!$D$322</f>
        <v>2.1777193173930252E-2</v>
      </c>
      <c r="N161" s="92">
        <f>$D161^Parameter!$D$330</f>
        <v>6.1861593530156911E-2</v>
      </c>
      <c r="O161" s="92">
        <f>$E161^Parameter!$D$323</f>
        <v>4.3981178265855715E-2</v>
      </c>
      <c r="P161" s="92">
        <f>$D161^Parameter!$D$327</f>
        <v>3.7979284431230546E-2</v>
      </c>
      <c r="Q161" s="92">
        <f>$E161^Parameter!$D$320</f>
        <v>3.7864423171951205E-3</v>
      </c>
      <c r="R161" s="12">
        <f>$D161^EXP(Parameter!$D$96+Parameter!$D$103*(($B161/30.2*21)^(1)))</f>
        <v>5.6882066310101681E-9</v>
      </c>
      <c r="S161" s="12">
        <f>$E161^EXP(Parameter!$D$81+Parameter!$D$88*($B161/30.2*21)^(-2))</f>
        <v>8.2363151168588535E-3</v>
      </c>
      <c r="T161" s="12">
        <f>$D161^EXP(Parameter!$D$97+Parameter!$D$104*(($B161*21/30.2)^(1)))</f>
        <v>1.9065130780266161E-3</v>
      </c>
      <c r="U161" s="12">
        <f>$E161^EXP(Parameter!$D$82+Parameter!$D$89*($B161/30.2*21)^(-2))</f>
        <v>1.2504405172229753E-2</v>
      </c>
      <c r="V161" s="12">
        <f>$D161^EXP(Parameter!$D$99+Parameter!$D$106*(($B161*21/30.2)^(1)))</f>
        <v>1.4230995712898265E-4</v>
      </c>
      <c r="W161" s="12">
        <f>$E161^EXP(Parameter!$D$84+Parameter!$D$91*($B161/30.2*21)^(-2))</f>
        <v>4.8037323299552681E-2</v>
      </c>
      <c r="X161" s="12">
        <f>$D161^EXP(Parameter!$D$100+Parameter!$D$107*(($B161*21/30.2)^(1)))</f>
        <v>7.5098264610449016E-17</v>
      </c>
      <c r="Y161" s="12">
        <f>$E161^EXP(Parameter!$D$85+Parameter!$D$92*($B161/30.2*21)^(-2))</f>
        <v>3.2734345485229868E-2</v>
      </c>
      <c r="Z161" s="12">
        <f>$D161^EXP(Parameter!$D$101+Parameter!$D$108*(($B161*21/30.2)^(1)))</f>
        <v>4.6093192478852721E-20</v>
      </c>
      <c r="AA161" s="12">
        <f>$E161^EXP(Parameter!$D$86+Parameter!$D$93*($B161/30.2*21)^(-2))</f>
        <v>4.4498522985806269E-2</v>
      </c>
      <c r="AB161" s="12">
        <f>$D161^EXP(Parameter!$D$98+Parameter!$D$105*(($B161*21/30.2)^(1)))</f>
        <v>4.2530526061401791E-5</v>
      </c>
      <c r="AC161" s="12">
        <f>$E161^EXP(Parameter!$D$83+Parameter!$D$90*($B161/30.2*21)^(-2))</f>
        <v>4.209121861122888E-3</v>
      </c>
      <c r="AD161" s="87">
        <f>$D161^EXP(Parameter!$D$133+Parameter!$D$140*(($B161*21/30.2)^(-0.5))+Parameter!$D$147*((LN($B161*21/30.2))))</f>
        <v>2.4769842951317168E-7</v>
      </c>
      <c r="AE161" s="12">
        <f>$E161^EXP(Parameter!$D$111+Parameter!$D$118*(($B161*21/30.2)^(-1))+Parameter!$D$125*(($B161*21/30.2)^(-0.5)))</f>
        <v>7.3383966082145757E-2</v>
      </c>
      <c r="AF161" s="12">
        <f>$D161^EXP(Parameter!$D$134+Parameter!$D$141*(($B161*21/30.2)^(-0.5))+Parameter!$D$148*((LN($B161*21/30.2))))</f>
        <v>1.8973551219145651E-3</v>
      </c>
      <c r="AG161" s="12">
        <f>$E161^EXP(Parameter!$D$112+Parameter!$D$119*(($B161*21/30.2)^(-1))+Parameter!$D$126*(($B161*21/30.2)^(-0.5)))</f>
        <v>1.4286179420112488E-2</v>
      </c>
      <c r="AH161" s="12">
        <f>$D161^EXP(Parameter!$D$136+Parameter!$D$143*(($B161*21/30.2)^(-0.5))+Parameter!$D$150*((LN($B161*21/30.2))))</f>
        <v>3.0694601305294354E-6</v>
      </c>
      <c r="AI161" s="12">
        <f>$E161^EXP(Parameter!$D$114+Parameter!$D$121*(($B161*21/30.2)^(-1))+Parameter!$D$128*(($B161*21/30.2)^(-0.5)))</f>
        <v>3.4925993427000677E-4</v>
      </c>
      <c r="AJ161" s="12">
        <f>$D161^EXP(Parameter!$D$137+Parameter!$D$144*(($B161*21/30.2)^(-0.5))+Parameter!$D$151*((LN($B161*21/30.2))))</f>
        <v>8.172992822924082E-8</v>
      </c>
      <c r="AK161" s="12">
        <f>$E161^EXP(Parameter!$D$115+Parameter!$D$122*(($B161*21/30.2)^(-1))+Parameter!$D$129*(($B161*21/30.2)^(-0.5)))</f>
        <v>1.0734610445321473E-2</v>
      </c>
      <c r="AL161" s="12">
        <f>$D161^EXP(Parameter!$D$138+Parameter!$D$145*(($B161*21/30.2)^(-0.5))+Parameter!$D$152*((LN($B161*21/30.2))))</f>
        <v>3.7096447703434484E-26</v>
      </c>
      <c r="AM161" s="12">
        <f>$E161^EXP(Parameter!$D$116+Parameter!$D$123*(($B161*21/30.2)^(-1))+Parameter!$D$130*(($B161*21/30.2)^(-0.5)))</f>
        <v>4.2701700960428634E-5</v>
      </c>
      <c r="AN161" s="12">
        <f>$D161^EXP(Parameter!$D$135+Parameter!$D$142*(($B161*21/30.2)^(-0.5))+Parameter!$D$149*((LN($B161*21/30.2))))</f>
        <v>1.8978588061833784E-4</v>
      </c>
      <c r="AO161" s="12">
        <f>$E161^EXP(Parameter!$D$113+Parameter!$D$120*(($B161*21/30.2)^(-1))+Parameter!$D$127*(($B161*21/30.2)^(-0.5)))</f>
        <v>8.2516845203506343E-10</v>
      </c>
      <c r="AP161" s="87">
        <f>$D161^EXP(Parameter!$D$304+Parameter!$D$310*((LN($B161*21/30.2))))</f>
        <v>3.6952477787775315E-2</v>
      </c>
      <c r="AQ161" s="88">
        <f>$E161^EXP(Parameter!$D$290+Parameter!$D$296*((LN($B161*21/30.2))))</f>
        <v>1.6397158474028936E-2</v>
      </c>
      <c r="AR161" s="12">
        <f>$D161^EXP(Parameter!$D$305+Parameter!$D$311*((LN($B161*21/30.2))))</f>
        <v>4.4915761967075821E-2</v>
      </c>
      <c r="AS161" s="88">
        <f>$E161^EXP(Parameter!$D$291+Parameter!$D$297*((LN($B161*21/30.2))))</f>
        <v>1.5627967451913919E-2</v>
      </c>
      <c r="AT161" s="12">
        <f>$D161^EXP(Parameter!$D$305+Parameter!$D$307-Parameter!$D$306+(Parameter!$D$311+Parameter!$D$313-Parameter!$D$312)*((LN($B161*21/30.2))))</f>
        <v>4.1538507946578491E-2</v>
      </c>
      <c r="AU161" s="88">
        <f>$E161^EXP(Parameter!$D$291+Parameter!$D$293-Parameter!$D$292+(Parameter!$D$297+Parameter!$D$299-Parameter!$D$298)*((LN($B161*21/30.2))))</f>
        <v>2.772271590741085E-2</v>
      </c>
      <c r="AV161" s="12">
        <f>$D161^EXP(Parameter!$D$308+Parameter!$D$314*((LN($B161*21/30.2))))</f>
        <v>6.1273841886150433E-2</v>
      </c>
      <c r="AW161" s="88">
        <f>$E161^EXP(Parameter!$D$294+Parameter!$D$300*((LN($B161*21/30.2))))</f>
        <v>2.2934397574072042E-2</v>
      </c>
      <c r="AX161" s="12">
        <f>$D161^EXP(Parameter!$D$305+Parameter!$D$309-Parameter!$D$306+(Parameter!$D$311+Parameter!$D$315-Parameter!$D$312)*((LN($B161*21/30.2))))</f>
        <v>2.4086410598242011E-2</v>
      </c>
      <c r="AY161" s="88">
        <f>$E161^EXP(Parameter!$D$291+Parameter!$D$295-Parameter!$D$292+(Parameter!$D$297+Parameter!$D$301-Parameter!$D$298)*((LN($B161*21/30.2))))</f>
        <v>1.1821029768672815E-3</v>
      </c>
      <c r="AZ161" s="12">
        <f>$D161^EXP(Parameter!D$305-Parameter!D$306+(Parameter!D$311-Parameter!D$312)*((LN($B161*21/30.2))))</f>
        <v>1.6492918904650943E-2</v>
      </c>
      <c r="BA161" s="88">
        <f>$E161^EXP(Parameter!$D$291-Parameter!$D$292+(Parameter!$D$297-Parameter!$D$298)*((LN($B161*21/30.2))))</f>
        <v>3.2501444533186885E-5</v>
      </c>
      <c r="BB161" s="89">
        <f>$D161^EXP(Parameter!$D$231+Parameter!$D$238)</f>
        <v>7.3563631789880901E-2</v>
      </c>
      <c r="BC161" s="90">
        <f>$E161^EXP(Parameter!$D$216+Parameter!$D$223)</f>
        <v>7.0130271942482258E-3</v>
      </c>
      <c r="BD161" s="91">
        <f>$D161^EXP(Parameter!$D$232+Parameter!$D$239)</f>
        <v>5.769941702457352E-2</v>
      </c>
      <c r="BE161" s="90">
        <f>$E161^EXP(Parameter!$D$217+Parameter!$D$224)</f>
        <v>9.6716635858792397E-3</v>
      </c>
      <c r="BF161" s="91">
        <f>$D161^EXP(Parameter!$D$234+Parameter!$D$241)</f>
        <v>6.7943500255312247E-2</v>
      </c>
      <c r="BG161" s="91">
        <f>$E161^EXP(Parameter!$D$219+Parameter!$D$226)</f>
        <v>3.7068446120282927E-2</v>
      </c>
      <c r="BH161" s="91">
        <f>$D161^EXP(Parameter!$D$235+Parameter!$D$242)</f>
        <v>0.12627720126034062</v>
      </c>
      <c r="BI161" s="91">
        <f>$E161^EXP(Parameter!$D$220+Parameter!$D$227)</f>
        <v>2.4900531630508645E-2</v>
      </c>
      <c r="BJ161" s="91">
        <f>$D161^EXP(Parameter!$D$236+Parameter!$D$243)</f>
        <v>5.4468501564335227E-2</v>
      </c>
      <c r="BK161" s="91">
        <f>$E161^EXP(Parameter!$D$221+Parameter!$D$228)</f>
        <v>3.5504221413356046E-2</v>
      </c>
      <c r="BL161" s="91">
        <f>$D161^EXP(Parameter!$D$233+Parameter!$D$240)</f>
        <v>2.9211836543959445E-2</v>
      </c>
      <c r="BM161" s="91">
        <f>$E161^EXP(Parameter!$D$218+Parameter!$D$225)</f>
        <v>3.4242040299486132E-3</v>
      </c>
      <c r="BN161" s="90">
        <f>$D161^EXP(Parameter!$D$268+Parameter!$D$275)</f>
        <v>9.5642058154030402E-2</v>
      </c>
      <c r="BO161" s="91">
        <f>$E161^EXP(Parameter!$D$246+Parameter!$D$253)</f>
        <v>2.7321710061953904E-3</v>
      </c>
      <c r="BP161" s="91">
        <f>$D161^EXP(Parameter!$D$269+Parameter!$D$276)</f>
        <v>6.631164593377549E-2</v>
      </c>
      <c r="BQ161" s="91">
        <f>$E161^EXP(Parameter!$D$247+Parameter!$D$254)</f>
        <v>6.1541011671490614E-3</v>
      </c>
      <c r="BR161" s="91">
        <f>$D161^EXP(Parameter!$D$271+Parameter!$D$278)</f>
        <v>0.13858863421377313</v>
      </c>
      <c r="BS161" s="91">
        <f>$E161^EXP(Parameter!$D$249+Parameter!$D$256)</f>
        <v>4.4631456465499264E-2</v>
      </c>
      <c r="BT161" s="91">
        <f>$D161^EXP(Parameter!$D$272+Parameter!$D$279)</f>
        <v>0.22489511889019992</v>
      </c>
      <c r="BU161" s="91">
        <f>$E161^EXP(Parameter!$D$250+Parameter!$D$257)</f>
        <v>1.5679896554748284E-2</v>
      </c>
      <c r="BV161" s="91">
        <f>$D161^EXP(Parameter!$D$273+Parameter!$D$280)</f>
        <v>0.18374989423841778</v>
      </c>
      <c r="BW161" s="91">
        <f>$E161^EXP(Parameter!$D$251+Parameter!$D$258)</f>
        <v>4.7610519080765662E-2</v>
      </c>
      <c r="BX161" s="91">
        <f>$D161^EXP(Parameter!$D$270+Parameter!$D$277)</f>
        <v>5.8692436975346089E-2</v>
      </c>
      <c r="BY161" s="91">
        <f>$E161^EXP(Parameter!$D$248+Parameter!$D$255)</f>
        <v>7.3678219316871225E-3</v>
      </c>
      <c r="BZ161" s="90">
        <f>$D161^EXP(Parameter!$D$208)</f>
        <v>6.9045288698433932E-2</v>
      </c>
      <c r="CA161" s="90">
        <f>$E161^EXP(Parameter!$D$200)</f>
        <v>5.1878798877365417E-3</v>
      </c>
      <c r="CB161" s="90">
        <f>$D161^EXP(Parameter!$D$209)</f>
        <v>5.8360209478645481E-2</v>
      </c>
      <c r="CC161" s="90">
        <f>$E161^EXP(Parameter!$D$201)</f>
        <v>8.238165879903888E-3</v>
      </c>
      <c r="CD161" s="90">
        <f>$D161^EXP(Parameter!$D$211)</f>
        <v>6.2948582872362407E-2</v>
      </c>
      <c r="CE161" s="90">
        <f>$E161^EXP(Parameter!$D$203)</f>
        <v>2.9605489611414865E-2</v>
      </c>
      <c r="CF161" s="90">
        <f>$D161^EXP(Parameter!$D$212)</f>
        <v>0.12601603864882199</v>
      </c>
      <c r="CG161" s="90">
        <f>$E161^EXP(Parameter!$D$204)</f>
        <v>2.1831422648318839E-2</v>
      </c>
      <c r="CH161" s="91">
        <f>$D161^EXP(Parameter!$D$213)</f>
        <v>5.243340463756492E-2</v>
      </c>
      <c r="CI161" s="90">
        <f>$E161^EXP(Parameter!$D$205)</f>
        <v>3.5741809502213978E-2</v>
      </c>
      <c r="CJ161" s="91">
        <f>$D161^EXP(Parameter!$D$210)</f>
        <v>3.1546264500912601E-2</v>
      </c>
      <c r="CK161" s="90">
        <f>$E161^EXP(Parameter!$D$202)</f>
        <v>4.3247771851466794E-3</v>
      </c>
      <c r="CL161" s="12">
        <f>$D161^EXP(Parameter!$D$170+Parameter!$D$177*(LN($B161/30.2*21)))</f>
        <v>3.9676209391470929E-2</v>
      </c>
      <c r="CM161" s="12">
        <f>$D161^EXP(Parameter!$D$155+Parameter!$D$162*(LN($B161/30.2*21)))</f>
        <v>0.33144876034565862</v>
      </c>
      <c r="CN161" s="12">
        <f>$D161^EXP(Parameter!$D$171+Parameter!$D$178*(LN($B161/30.2*21)))</f>
        <v>4.2286920202775559E-2</v>
      </c>
      <c r="CO161" s="12">
        <f>$D161^EXP(Parameter!$D$156+Parameter!$D$163*(LN($B161/30.2*21)))</f>
        <v>0.27989441909160651</v>
      </c>
      <c r="CP161" s="12">
        <f>$D161^EXP(Parameter!$D$173+Parameter!$D$180*(LN($B161/30.2*21)))</f>
        <v>3.7361443102295E-2</v>
      </c>
      <c r="CQ161" s="12">
        <f>$D161^EXP(Parameter!$D$158+Parameter!$D$165*(LN($B161/30.2*21)))</f>
        <v>0.29345551867374176</v>
      </c>
      <c r="CR161" s="12">
        <f>$D161^EXP(Parameter!$D$174+Parameter!$D$181*(LN($B161/30.2*21)))</f>
        <v>3.9089278446160766E-2</v>
      </c>
      <c r="CS161" s="12">
        <f>$D161^EXP(Parameter!$D$159+Parameter!$D$166*(LN($B161/30.2*21)))</f>
        <v>0.33618348215997268</v>
      </c>
      <c r="CT161" s="12">
        <f>$D161^EXP(Parameter!$D$175+Parameter!$D$182*(LN($B161/30.2*21)))</f>
        <v>9.2780931739081859E-3</v>
      </c>
      <c r="CU161" s="12">
        <f>$D161^EXP(Parameter!$D$160+Parameter!$D$167*(LN($B161/30.2*21)))</f>
        <v>0.10349417043330257</v>
      </c>
      <c r="CV161" s="12">
        <f>$D161^EXP(Parameter!$D$172+Parameter!$D$179*(LN($B161/30.2*21)))</f>
        <v>1.1111129979163826E-2</v>
      </c>
      <c r="CW161" s="41">
        <f>$D161^EXP(Parameter!$D$157+Parameter!$D$164*(LN($B161/30.2*21)))</f>
        <v>3.4895271808268744E-3</v>
      </c>
      <c r="CX161" s="12">
        <f t="shared" si="16"/>
        <v>5.6882066310101681E-9</v>
      </c>
      <c r="CY161" s="85">
        <v>1.5709648996866998E-2</v>
      </c>
      <c r="CZ161" s="12">
        <f t="shared" si="17"/>
        <v>1.9065130780266161E-3</v>
      </c>
      <c r="DA161" s="85">
        <v>2.4623576934233199E-2</v>
      </c>
      <c r="DB161" s="12">
        <f t="shared" si="18"/>
        <v>1.4230995712898265E-4</v>
      </c>
      <c r="DC161" s="41">
        <v>8.6384018496792904E-4</v>
      </c>
      <c r="DD161" s="12">
        <f t="shared" si="19"/>
        <v>7.5098264610449016E-17</v>
      </c>
      <c r="DE161" s="85">
        <v>4.5359917755061503E-3</v>
      </c>
      <c r="DF161" s="12">
        <f t="shared" si="20"/>
        <v>4.6093192478852721E-20</v>
      </c>
      <c r="DG161" s="41">
        <v>4.05661482109819E-4</v>
      </c>
      <c r="DH161" s="12">
        <f t="shared" si="21"/>
        <v>4.2530526061401791E-5</v>
      </c>
      <c r="DI161" s="41">
        <v>4.05661482109819E-4</v>
      </c>
      <c r="DJ161" s="46">
        <v>156</v>
      </c>
      <c r="DK161" s="44">
        <v>2.06406197923892E-4</v>
      </c>
      <c r="DL161" s="44">
        <v>5.93541543132736E-4</v>
      </c>
      <c r="DM161" s="44">
        <v>1.2805606574697299E-3</v>
      </c>
      <c r="DN161" s="44">
        <v>9.4369696339791098E-4</v>
      </c>
      <c r="DO161" s="44">
        <v>3.6739324513949101E-3</v>
      </c>
      <c r="DP161" s="44">
        <v>2.9010220909335702E-3</v>
      </c>
      <c r="DQ161" s="44">
        <v>4.1104645244217598E-3</v>
      </c>
      <c r="DR161" s="45">
        <v>3.3670342246966502E-2</v>
      </c>
      <c r="DS161" s="45">
        <v>5.3911478927097203E-2</v>
      </c>
      <c r="DT161" s="45">
        <v>4.84956744979472E-2</v>
      </c>
      <c r="DU161" s="45">
        <v>3.5257923442987699E-2</v>
      </c>
      <c r="DV161" s="45">
        <v>5.15484915945933E-2</v>
      </c>
      <c r="DW161" s="45">
        <v>8.3058762598927693E-2</v>
      </c>
      <c r="DX161" s="45">
        <v>4.1568909753558002E-2</v>
      </c>
    </row>
    <row r="162" spans="1:128">
      <c r="A162" s="43">
        <f t="shared" si="15"/>
        <v>10.463013698630137</v>
      </c>
      <c r="B162" s="18">
        <v>158</v>
      </c>
      <c r="C162" s="12">
        <v>3454</v>
      </c>
      <c r="D162" s="12">
        <v>3.18244112766995E-2</v>
      </c>
      <c r="E162" s="12">
        <v>3.9558930905756698E-4</v>
      </c>
      <c r="F162" s="92">
        <f>$D162^Parameter!$D$325</f>
        <v>6.7944310395504415E-2</v>
      </c>
      <c r="G162" s="92">
        <f>$E162^Parameter!$D$318</f>
        <v>3.5482652109376828E-3</v>
      </c>
      <c r="H162" s="92">
        <f>$D162^Parameter!$D$326</f>
        <v>6.3417381004014353E-2</v>
      </c>
      <c r="I162" s="92">
        <f>$E162^Parameter!$D$319</f>
        <v>6.6410463222690104E-3</v>
      </c>
      <c r="J162" s="92">
        <f>$D162^Parameter!$D$328</f>
        <v>7.229419202054127E-2</v>
      </c>
      <c r="K162" s="92">
        <f>$E162^Parameter!$D$321</f>
        <v>3.108703727506917E-2</v>
      </c>
      <c r="L162" s="92">
        <f>$D162^Parameter!$D$329</f>
        <v>0.14505937831756863</v>
      </c>
      <c r="M162" s="92">
        <f>$E162^Parameter!$D$322</f>
        <v>2.1510466426405091E-2</v>
      </c>
      <c r="N162" s="92">
        <f>$D162^Parameter!$D$330</f>
        <v>6.1268310755919965E-2</v>
      </c>
      <c r="O162" s="92">
        <f>$E162^Parameter!$D$323</f>
        <v>4.3540941775708518E-2</v>
      </c>
      <c r="P162" s="92">
        <f>$D162^Parameter!$D$327</f>
        <v>3.7551551061101994E-2</v>
      </c>
      <c r="Q162" s="92">
        <f>$E162^Parameter!$D$320</f>
        <v>3.7190550417143657E-3</v>
      </c>
      <c r="R162" s="12">
        <f>$D162^EXP(Parameter!$D$96+Parameter!$D$103*(($B162/30.2*21)^(1)))</f>
        <v>4.0790290378564541E-9</v>
      </c>
      <c r="S162" s="12">
        <f>$E162^EXP(Parameter!$D$81+Parameter!$D$88*($B162/30.2*21)^(-2))</f>
        <v>8.1100269073858967E-3</v>
      </c>
      <c r="T162" s="12">
        <f>$D162^EXP(Parameter!$D$97+Parameter!$D$104*(($B162*21/30.2)^(1)))</f>
        <v>1.8013455019641133E-3</v>
      </c>
      <c r="U162" s="12">
        <f>$E162^EXP(Parameter!$D$82+Parameter!$D$89*($B162/30.2*21)^(-2))</f>
        <v>1.2329224178259407E-2</v>
      </c>
      <c r="V162" s="12">
        <f>$D162^EXP(Parameter!$D$99+Parameter!$D$106*(($B162*21/30.2)^(1)))</f>
        <v>1.2810602367655245E-4</v>
      </c>
      <c r="W162" s="12">
        <f>$E162^EXP(Parameter!$D$84+Parameter!$D$91*($B162/30.2*21)^(-2))</f>
        <v>4.7570115934980034E-2</v>
      </c>
      <c r="X162" s="12">
        <f>$D162^EXP(Parameter!$D$100+Parameter!$D$107*(($B162*21/30.2)^(1)))</f>
        <v>3.0110178547655393E-17</v>
      </c>
      <c r="Y162" s="12">
        <f>$E162^EXP(Parameter!$D$85+Parameter!$D$92*($B162/30.2*21)^(-2))</f>
        <v>3.237593843756454E-2</v>
      </c>
      <c r="Z162" s="12">
        <f>$D162^EXP(Parameter!$D$101+Parameter!$D$108*(($B162*21/30.2)^(1)))</f>
        <v>1.6413017137012558E-20</v>
      </c>
      <c r="AA162" s="12">
        <f>$E162^EXP(Parameter!$D$86+Parameter!$D$93*($B162/30.2*21)^(-2))</f>
        <v>4.4054695700704499E-2</v>
      </c>
      <c r="AB162" s="12">
        <f>$D162^EXP(Parameter!$D$98+Parameter!$D$105*(($B162*21/30.2)^(1)))</f>
        <v>3.8008682922401375E-5</v>
      </c>
      <c r="AC162" s="12">
        <f>$E162^EXP(Parameter!$D$83+Parameter!$D$90*($B162/30.2*21)^(-2))</f>
        <v>4.1356119597731463E-3</v>
      </c>
      <c r="AD162" s="87">
        <f>$D162^EXP(Parameter!$D$133+Parameter!$D$140*(($B162*21/30.2)^(-0.5))+Parameter!$D$147*((LN($B162*21/30.2))))</f>
        <v>2.1192517958651108E-7</v>
      </c>
      <c r="AE162" s="12">
        <f>$E162^EXP(Parameter!$D$111+Parameter!$D$118*(($B162*21/30.2)^(-1))+Parameter!$D$125*(($B162*21/30.2)^(-0.5)))</f>
        <v>7.2957365204303404E-2</v>
      </c>
      <c r="AF162" s="12">
        <f>$D162^EXP(Parameter!$D$134+Parameter!$D$141*(($B162*21/30.2)^(-0.5))+Parameter!$D$148*((LN($B162*21/30.2))))</f>
        <v>1.8239091478112084E-3</v>
      </c>
      <c r="AG162" s="12">
        <f>$E162^EXP(Parameter!$D$112+Parameter!$D$119*(($B162*21/30.2)^(-1))+Parameter!$D$126*(($B162*21/30.2)^(-0.5)))</f>
        <v>1.4097349596217687E-2</v>
      </c>
      <c r="AH162" s="12">
        <f>$D162^EXP(Parameter!$D$136+Parameter!$D$143*(($B162*21/30.2)^(-0.5))+Parameter!$D$150*((LN($B162*21/30.2))))</f>
        <v>2.7192393172984617E-6</v>
      </c>
      <c r="AI162" s="12">
        <f>$E162^EXP(Parameter!$D$114+Parameter!$D$121*(($B162*21/30.2)^(-1))+Parameter!$D$128*(($B162*21/30.2)^(-0.5)))</f>
        <v>3.3651663853413727E-4</v>
      </c>
      <c r="AJ162" s="12">
        <f>$D162^EXP(Parameter!$D$137+Parameter!$D$144*(($B162*21/30.2)^(-0.5))+Parameter!$D$151*((LN($B162*21/30.2))))</f>
        <v>6.7831433653397645E-8</v>
      </c>
      <c r="AK162" s="12">
        <f>$E162^EXP(Parameter!$D$115+Parameter!$D$122*(($B162*21/30.2)^(-1))+Parameter!$D$129*(($B162*21/30.2)^(-0.5)))</f>
        <v>1.0563164444409707E-2</v>
      </c>
      <c r="AL162" s="12">
        <f>$D162^EXP(Parameter!$D$138+Parameter!$D$145*(($B162*21/30.2)^(-0.5))+Parameter!$D$152*((LN($B162*21/30.2))))</f>
        <v>1.5704254924870135E-26</v>
      </c>
      <c r="AM162" s="12">
        <f>$E162^EXP(Parameter!$D$116+Parameter!$D$123*(($B162*21/30.2)^(-1))+Parameter!$D$130*(($B162*21/30.2)^(-0.5)))</f>
        <v>4.0719261910486789E-5</v>
      </c>
      <c r="AN162" s="12">
        <f>$D162^EXP(Parameter!$D$135+Parameter!$D$142*(($B162*21/30.2)^(-0.5))+Parameter!$D$149*((LN($B162*21/30.2))))</f>
        <v>1.7942997189192378E-4</v>
      </c>
      <c r="AO162" s="12">
        <f>$E162^EXP(Parameter!$D$113+Parameter!$D$120*(($B162*21/30.2)^(-1))+Parameter!$D$127*(($B162*21/30.2)^(-0.5)))</f>
        <v>7.4238205688485048E-10</v>
      </c>
      <c r="AP162" s="87">
        <f>$D162^EXP(Parameter!$D$304+Parameter!$D$310*((LN($B162*21/30.2))))</f>
        <v>3.6435321605637984E-2</v>
      </c>
      <c r="AQ162" s="88">
        <f>$E162^EXP(Parameter!$D$290+Parameter!$D$296*((LN($B162*21/30.2))))</f>
        <v>1.6242148773704987E-2</v>
      </c>
      <c r="AR162" s="12">
        <f>$D162^EXP(Parameter!$D$305+Parameter!$D$311*((LN($B162*21/30.2))))</f>
        <v>4.4393045126665025E-2</v>
      </c>
      <c r="AS162" s="88">
        <f>$E162^EXP(Parameter!$D$291+Parameter!$D$297*((LN($B162*21/30.2))))</f>
        <v>1.5441814783118584E-2</v>
      </c>
      <c r="AT162" s="12">
        <f>$D162^EXP(Parameter!$D$305+Parameter!$D$307-Parameter!$D$306+(Parameter!$D$311+Parameter!$D$313-Parameter!$D$312)*((LN($B162*21/30.2))))</f>
        <v>4.1011781170309479E-2</v>
      </c>
      <c r="AU162" s="88">
        <f>$E162^EXP(Parameter!$D$291+Parameter!$D$293-Parameter!$D$292+(Parameter!$D$297+Parameter!$D$299-Parameter!$D$298)*((LN($B162*21/30.2))))</f>
        <v>2.7384320644782089E-2</v>
      </c>
      <c r="AV162" s="12">
        <f>$D162^EXP(Parameter!$D$308+Parameter!$D$314*((LN($B162*21/30.2))))</f>
        <v>6.0482288967817731E-2</v>
      </c>
      <c r="AW162" s="88">
        <f>$E162^EXP(Parameter!$D$294+Parameter!$D$300*((LN($B162*21/30.2))))</f>
        <v>2.2661927377587862E-2</v>
      </c>
      <c r="AX162" s="12">
        <f>$D162^EXP(Parameter!$D$305+Parameter!$D$309-Parameter!$D$306+(Parameter!$D$311+Parameter!$D$315-Parameter!$D$312)*((LN($B162*21/30.2))))</f>
        <v>2.3694324657380944E-2</v>
      </c>
      <c r="AY162" s="88">
        <f>$E162^EXP(Parameter!$D$291+Parameter!$D$295-Parameter!$D$292+(Parameter!$D$297+Parameter!$D$301-Parameter!$D$298)*((LN($B162*21/30.2))))</f>
        <v>1.1396789251044918E-3</v>
      </c>
      <c r="AZ162" s="12">
        <f>$D162^EXP(Parameter!D$305-Parameter!D$306+(Parameter!D$311-Parameter!D$312)*((LN($B162*21/30.2))))</f>
        <v>1.6213625362862267E-2</v>
      </c>
      <c r="BA162" s="88">
        <f>$E162^EXP(Parameter!$D$291-Parameter!$D$292+(Parameter!$D$297-Parameter!$D$298)*((LN($B162*21/30.2))))</f>
        <v>3.0869940345822848E-5</v>
      </c>
      <c r="BB162" s="89">
        <f>$D162^EXP(Parameter!$D$231+Parameter!$D$238)</f>
        <v>7.2901845338328178E-2</v>
      </c>
      <c r="BC162" s="90">
        <f>$E162^EXP(Parameter!$D$216+Parameter!$D$223)</f>
        <v>6.9019016396267329E-3</v>
      </c>
      <c r="BD162" s="91">
        <f>$D162^EXP(Parameter!$D$232+Parameter!$D$239)</f>
        <v>5.7132269582317131E-2</v>
      </c>
      <c r="BE162" s="90">
        <f>$E162^EXP(Parameter!$D$217+Parameter!$D$224)</f>
        <v>9.5282679088663121E-3</v>
      </c>
      <c r="BF162" s="91">
        <f>$D162^EXP(Parameter!$D$234+Parameter!$D$241)</f>
        <v>6.7313745013769646E-2</v>
      </c>
      <c r="BG162" s="91">
        <f>$E162^EXP(Parameter!$D$219+Parameter!$D$226)</f>
        <v>3.6677201784853564E-2</v>
      </c>
      <c r="BH162" s="91">
        <f>$D162^EXP(Parameter!$D$235+Parameter!$D$242)</f>
        <v>0.12537556972044028</v>
      </c>
      <c r="BI162" s="91">
        <f>$E162^EXP(Parameter!$D$220+Parameter!$D$227)</f>
        <v>2.4606167987156681E-2</v>
      </c>
      <c r="BJ162" s="91">
        <f>$D162^EXP(Parameter!$D$236+Parameter!$D$243)</f>
        <v>5.3922350718120418E-2</v>
      </c>
      <c r="BK162" s="91">
        <f>$E162^EXP(Parameter!$D$221+Parameter!$D$228)</f>
        <v>3.5124609871822171E-2</v>
      </c>
      <c r="BL162" s="91">
        <f>$D162^EXP(Parameter!$D$233+Parameter!$D$240)</f>
        <v>2.8856604988615447E-2</v>
      </c>
      <c r="BM162" s="91">
        <f>$E162^EXP(Parameter!$D$218+Parameter!$D$225)</f>
        <v>3.3621745799555037E-3</v>
      </c>
      <c r="BN162" s="90">
        <f>$D162^EXP(Parameter!$D$268+Parameter!$D$275)</f>
        <v>9.486783619166117E-2</v>
      </c>
      <c r="BO162" s="91">
        <f>$E162^EXP(Parameter!$D$246+Parameter!$D$253)</f>
        <v>2.680728007829159E-3</v>
      </c>
      <c r="BP162" s="91">
        <f>$D162^EXP(Parameter!$D$269+Parameter!$D$276)</f>
        <v>6.5691485464209831E-2</v>
      </c>
      <c r="BQ162" s="91">
        <f>$E162^EXP(Parameter!$D$247+Parameter!$D$254)</f>
        <v>6.0540381503109151E-3</v>
      </c>
      <c r="BR162" s="91">
        <f>$D162^EXP(Parameter!$D$271+Parameter!$D$278)</f>
        <v>0.13764343339360799</v>
      </c>
      <c r="BS162" s="91">
        <f>$E162^EXP(Parameter!$D$249+Parameter!$D$256)</f>
        <v>4.4186799321966279E-2</v>
      </c>
      <c r="BT162" s="91">
        <f>$D162^EXP(Parameter!$D$272+Parameter!$D$279)</f>
        <v>0.22373606552259517</v>
      </c>
      <c r="BU162" s="91">
        <f>$E162^EXP(Parameter!$D$250+Parameter!$D$257)</f>
        <v>1.5471474941442418E-2</v>
      </c>
      <c r="BV162" s="91">
        <f>$D162^EXP(Parameter!$D$273+Parameter!$D$280)</f>
        <v>0.18267502879652664</v>
      </c>
      <c r="BW162" s="91">
        <f>$E162^EXP(Parameter!$D$251+Parameter!$D$258)</f>
        <v>4.7145990911150085E-2</v>
      </c>
      <c r="BX162" s="91">
        <f>$D162^EXP(Parameter!$D$270+Parameter!$D$277)</f>
        <v>5.8118962968102997E-2</v>
      </c>
      <c r="BY162" s="91">
        <f>$E162^EXP(Parameter!$D$248+Parameter!$D$255)</f>
        <v>7.2522269409800236E-3</v>
      </c>
      <c r="BZ162" s="90">
        <f>$D162^EXP(Parameter!$D$208)</f>
        <v>6.8409131809398616E-2</v>
      </c>
      <c r="CA162" s="90">
        <f>$E162^EXP(Parameter!$D$200)</f>
        <v>5.1007210375789563E-3</v>
      </c>
      <c r="CB162" s="90">
        <f>$D162^EXP(Parameter!$D$209)</f>
        <v>5.7788845620475135E-2</v>
      </c>
      <c r="CC162" s="90">
        <f>$E162^EXP(Parameter!$D$201)</f>
        <v>8.1118320894049793E-3</v>
      </c>
      <c r="CD162" s="90">
        <f>$D162^EXP(Parameter!$D$211)</f>
        <v>6.2348636061424531E-2</v>
      </c>
      <c r="CE162" s="90">
        <f>$E162^EXP(Parameter!$D$203)</f>
        <v>2.9271815546596837E-2</v>
      </c>
      <c r="CF162" s="90">
        <f>$D162^EXP(Parameter!$D$212)</f>
        <v>0.12511537484331686</v>
      </c>
      <c r="CG162" s="90">
        <f>$E162^EXP(Parameter!$D$204)</f>
        <v>2.1564204408685707E-2</v>
      </c>
      <c r="CH162" s="91">
        <f>$D162^EXP(Parameter!$D$213)</f>
        <v>5.1900815279370537E-2</v>
      </c>
      <c r="CI162" s="90">
        <f>$E162^EXP(Parameter!$D$205)</f>
        <v>3.5360417117634636E-2</v>
      </c>
      <c r="CJ162" s="91">
        <f>$D162^EXP(Parameter!$D$210)</f>
        <v>3.1170942664793852E-2</v>
      </c>
      <c r="CK162" s="90">
        <f>$E162^EXP(Parameter!$D$202)</f>
        <v>4.2496279694813812E-3</v>
      </c>
      <c r="CL162" s="12">
        <f>$D162^EXP(Parameter!$D$170+Parameter!$D$177*(LN($B162/30.2*21)))</f>
        <v>3.9173223238472415E-2</v>
      </c>
      <c r="CM162" s="12">
        <f>$D162^EXP(Parameter!$D$155+Parameter!$D$162*(LN($B162/30.2*21)))</f>
        <v>0.33077381683686863</v>
      </c>
      <c r="CN162" s="12">
        <f>$D162^EXP(Parameter!$D$171+Parameter!$D$178*(LN($B162/30.2*21)))</f>
        <v>4.1791679660230112E-2</v>
      </c>
      <c r="CO162" s="12">
        <f>$D162^EXP(Parameter!$D$156+Parameter!$D$163*(LN($B162/30.2*21)))</f>
        <v>0.27899758082472048</v>
      </c>
      <c r="CP162" s="12">
        <f>$D162^EXP(Parameter!$D$173+Parameter!$D$180*(LN($B162/30.2*21)))</f>
        <v>3.6885218327893828E-2</v>
      </c>
      <c r="CQ162" s="12">
        <f>$D162^EXP(Parameter!$D$158+Parameter!$D$165*(LN($B162/30.2*21)))</f>
        <v>0.29233552043920102</v>
      </c>
      <c r="CR162" s="12">
        <f>$D162^EXP(Parameter!$D$174+Parameter!$D$181*(LN($B162/30.2*21)))</f>
        <v>3.8502211489524256E-2</v>
      </c>
      <c r="CS162" s="12">
        <f>$D162^EXP(Parameter!$D$159+Parameter!$D$166*(LN($B162/30.2*21)))</f>
        <v>0.3352354984554064</v>
      </c>
      <c r="CT162" s="12">
        <f>$D162^EXP(Parameter!$D$175+Parameter!$D$182*(LN($B162/30.2*21)))</f>
        <v>9.0759785603756402E-3</v>
      </c>
      <c r="CU162" s="12">
        <f>$D162^EXP(Parameter!$D$160+Parameter!$D$167*(LN($B162/30.2*21)))</f>
        <v>0.10241307919556265</v>
      </c>
      <c r="CV162" s="12">
        <f>$D162^EXP(Parameter!$D$172+Parameter!$D$179*(LN($B162/30.2*21)))</f>
        <v>1.0905503272956288E-2</v>
      </c>
      <c r="CW162" s="41">
        <f>$D162^EXP(Parameter!$D$157+Parameter!$D$164*(LN($B162/30.2*21)))</f>
        <v>3.3865708966936887E-3</v>
      </c>
      <c r="CX162" s="12">
        <f t="shared" si="16"/>
        <v>4.0790290378564541E-9</v>
      </c>
      <c r="CY162" s="85">
        <v>1.5629076145266801E-2</v>
      </c>
      <c r="CZ162" s="12">
        <f t="shared" si="17"/>
        <v>1.8013455019641133E-3</v>
      </c>
      <c r="DA162" s="85">
        <v>2.44819522283506E-2</v>
      </c>
      <c r="DB162" s="12">
        <f t="shared" si="18"/>
        <v>1.2810602367655245E-4</v>
      </c>
      <c r="DC162" s="41">
        <v>8.2662043510159996E-4</v>
      </c>
      <c r="DD162" s="12">
        <f t="shared" si="19"/>
        <v>3.0110178547655393E-17</v>
      </c>
      <c r="DE162" s="85">
        <v>4.4265699907441803E-3</v>
      </c>
      <c r="DF162" s="12">
        <f t="shared" si="20"/>
        <v>1.6413017137012558E-20</v>
      </c>
      <c r="DG162" s="41">
        <v>3.9558602720169502E-4</v>
      </c>
      <c r="DH162" s="12">
        <f t="shared" si="21"/>
        <v>3.8008682922401375E-5</v>
      </c>
      <c r="DI162" s="41">
        <v>3.9558602720169502E-4</v>
      </c>
      <c r="DJ162" s="46">
        <v>157</v>
      </c>
      <c r="DK162" s="44">
        <v>2.0038408815958899E-4</v>
      </c>
      <c r="DL162" s="44">
        <v>5.7759231464626904E-4</v>
      </c>
      <c r="DM162" s="44">
        <v>1.2484082909677301E-3</v>
      </c>
      <c r="DN162" s="44">
        <v>9.1933306438851702E-4</v>
      </c>
      <c r="DO162" s="44">
        <v>3.5910913765750999E-3</v>
      </c>
      <c r="DP162" s="44">
        <v>2.8338978032669301E-3</v>
      </c>
      <c r="DQ162" s="44">
        <v>4.0189475638782203E-3</v>
      </c>
      <c r="DR162" s="45">
        <v>3.3281391080713998E-2</v>
      </c>
      <c r="DS162" s="45">
        <v>5.3341077582120401E-2</v>
      </c>
      <c r="DT162" s="45">
        <v>4.7971659010428498E-2</v>
      </c>
      <c r="DU162" s="45">
        <v>3.4853872795164297E-2</v>
      </c>
      <c r="DV162" s="45">
        <v>5.0998153830289501E-2</v>
      </c>
      <c r="DW162" s="45">
        <v>8.2260103617041294E-2</v>
      </c>
      <c r="DX162" s="45">
        <v>4.11064138151035E-2</v>
      </c>
    </row>
    <row r="163" spans="1:128">
      <c r="A163" s="43">
        <f t="shared" si="15"/>
        <v>10.523287671232877</v>
      </c>
      <c r="B163" s="18">
        <v>159</v>
      </c>
      <c r="C163" s="12">
        <v>3476</v>
      </c>
      <c r="D163" s="12">
        <v>3.1449631468737999E-2</v>
      </c>
      <c r="E163" s="12">
        <v>3.8580822302037199E-4</v>
      </c>
      <c r="F163" s="92">
        <f>$D163^Parameter!$D$325</f>
        <v>6.7319384617910316E-2</v>
      </c>
      <c r="G163" s="92">
        <f>$E163^Parameter!$D$318</f>
        <v>3.484877091232881E-3</v>
      </c>
      <c r="H163" s="92">
        <f>$D163^Parameter!$D$326</f>
        <v>6.2819206823608059E-2</v>
      </c>
      <c r="I163" s="92">
        <f>$E163^Parameter!$D$319</f>
        <v>6.5354838696826852E-3</v>
      </c>
      <c r="J163" s="92">
        <f>$D163^Parameter!$D$328</f>
        <v>7.1644533178071262E-2</v>
      </c>
      <c r="K163" s="92">
        <f>$E163^Parameter!$D$321</f>
        <v>3.0744155323465618E-2</v>
      </c>
      <c r="L163" s="92">
        <f>$D163^Parameter!$D$329</f>
        <v>0.1441002432680015</v>
      </c>
      <c r="M163" s="92">
        <f>$E163^Parameter!$D$322</f>
        <v>2.1248194109142807E-2</v>
      </c>
      <c r="N163" s="92">
        <f>$D163^Parameter!$D$330</f>
        <v>6.0683218142040238E-2</v>
      </c>
      <c r="O163" s="92">
        <f>$E163^Parameter!$D$323</f>
        <v>4.3107078655738991E-2</v>
      </c>
      <c r="P163" s="92">
        <f>$D163^Parameter!$D$327</f>
        <v>3.7130432995924806E-2</v>
      </c>
      <c r="Q163" s="92">
        <f>$E163^Parameter!$D$320</f>
        <v>3.6531645666063135E-3</v>
      </c>
      <c r="R163" s="12">
        <f>$D163^EXP(Parameter!$D$96+Parameter!$D$103*(($B163/30.2*21)^(1)))</f>
        <v>2.9096168088993723E-9</v>
      </c>
      <c r="S163" s="12">
        <f>$E163^EXP(Parameter!$D$81+Parameter!$D$88*($B163/30.2*21)^(-2))</f>
        <v>7.9862345576371171E-3</v>
      </c>
      <c r="T163" s="12">
        <f>$D163^EXP(Parameter!$D$97+Parameter!$D$104*(($B163*21/30.2)^(1)))</f>
        <v>1.7013931105227223E-3</v>
      </c>
      <c r="U163" s="12">
        <f>$E163^EXP(Parameter!$D$82+Parameter!$D$89*($B163/30.2*21)^(-2))</f>
        <v>1.2157275125577603E-2</v>
      </c>
      <c r="V163" s="12">
        <f>$D163^EXP(Parameter!$D$99+Parameter!$D$106*(($B163*21/30.2)^(1)))</f>
        <v>1.1520372633679194E-4</v>
      </c>
      <c r="W163" s="12">
        <f>$E163^EXP(Parameter!$D$84+Parameter!$D$91*($B163/30.2*21)^(-2))</f>
        <v>4.7109539808812849E-2</v>
      </c>
      <c r="X163" s="12">
        <f>$D163^EXP(Parameter!$D$100+Parameter!$D$107*(($B163*21/30.2)^(1)))</f>
        <v>1.1816171663445636E-17</v>
      </c>
      <c r="Y163" s="12">
        <f>$E163^EXP(Parameter!$D$85+Parameter!$D$92*($B163/30.2*21)^(-2))</f>
        <v>3.202305401882323E-2</v>
      </c>
      <c r="Z163" s="12">
        <f>$D163^EXP(Parameter!$D$101+Parameter!$D$108*(($B163*21/30.2)^(1)))</f>
        <v>5.7131865290101757E-21</v>
      </c>
      <c r="AA163" s="12">
        <f>$E163^EXP(Parameter!$D$86+Parameter!$D$93*($B163/30.2*21)^(-2))</f>
        <v>4.361727860327793E-2</v>
      </c>
      <c r="AB163" s="12">
        <f>$D163^EXP(Parameter!$D$98+Parameter!$D$105*(($B163*21/30.2)^(1)))</f>
        <v>3.3934280342996759E-5</v>
      </c>
      <c r="AC163" s="12">
        <f>$E163^EXP(Parameter!$D$83+Parameter!$D$90*($B163/30.2*21)^(-2))</f>
        <v>4.0637106450745466E-3</v>
      </c>
      <c r="AD163" s="87">
        <f>$D163^EXP(Parameter!$D$133+Parameter!$D$140*(($B163*21/30.2)^(-0.5))+Parameter!$D$147*((LN($B163*21/30.2))))</f>
        <v>1.8120664309216806E-7</v>
      </c>
      <c r="AE163" s="12">
        <f>$E163^EXP(Parameter!$D$111+Parameter!$D$118*(($B163*21/30.2)^(-1))+Parameter!$D$125*(($B163*21/30.2)^(-0.5)))</f>
        <v>7.2535336973210615E-2</v>
      </c>
      <c r="AF163" s="12">
        <f>$D163^EXP(Parameter!$D$134+Parameter!$D$141*(($B163*21/30.2)^(-0.5))+Parameter!$D$148*((LN($B163*21/30.2))))</f>
        <v>1.753340224364719E-3</v>
      </c>
      <c r="AG163" s="12">
        <f>$E163^EXP(Parameter!$D$112+Parameter!$D$119*(($B163*21/30.2)^(-1))+Parameter!$D$126*(($B163*21/30.2)^(-0.5)))</f>
        <v>1.3911862696527545E-2</v>
      </c>
      <c r="AH163" s="12">
        <f>$D163^EXP(Parameter!$D$136+Parameter!$D$143*(($B163*21/30.2)^(-0.5))+Parameter!$D$150*((LN($B163*21/30.2))))</f>
        <v>2.4080473404721339E-6</v>
      </c>
      <c r="AI163" s="12">
        <f>$E163^EXP(Parameter!$D$114+Parameter!$D$121*(($B163*21/30.2)^(-1))+Parameter!$D$128*(($B163*21/30.2)^(-0.5)))</f>
        <v>3.2427974443305336E-4</v>
      </c>
      <c r="AJ163" s="12">
        <f>$D163^EXP(Parameter!$D$137+Parameter!$D$144*(($B163*21/30.2)^(-0.5))+Parameter!$D$151*((LN($B163*21/30.2))))</f>
        <v>5.62425844645081E-8</v>
      </c>
      <c r="AK163" s="12">
        <f>$E163^EXP(Parameter!$D$115+Parameter!$D$122*(($B163*21/30.2)^(-1))+Parameter!$D$129*(($B163*21/30.2)^(-0.5)))</f>
        <v>1.0395175992375636E-2</v>
      </c>
      <c r="AL163" s="12">
        <f>$D163^EXP(Parameter!$D$138+Parameter!$D$145*(($B163*21/30.2)^(-0.5))+Parameter!$D$152*((LN($B163*21/30.2))))</f>
        <v>6.5996076810582534E-27</v>
      </c>
      <c r="AM163" s="12">
        <f>$E163^EXP(Parameter!$D$116+Parameter!$D$123*(($B163*21/30.2)^(-1))+Parameter!$D$130*(($B163*21/30.2)^(-0.5)))</f>
        <v>3.8835265617504069E-5</v>
      </c>
      <c r="AN163" s="12">
        <f>$D163^EXP(Parameter!$D$135+Parameter!$D$142*(($B163*21/30.2)^(-0.5))+Parameter!$D$149*((LN($B163*21/30.2))))</f>
        <v>1.6964167505781826E-4</v>
      </c>
      <c r="AO163" s="12">
        <f>$E163^EXP(Parameter!$D$113+Parameter!$D$120*(($B163*21/30.2)^(-1))+Parameter!$D$127*(($B163*21/30.2)^(-0.5)))</f>
        <v>6.6812516266559097E-10</v>
      </c>
      <c r="AP163" s="87">
        <f>$D163^EXP(Parameter!$D$304+Parameter!$D$310*((LN($B163*21/30.2))))</f>
        <v>3.5927028379357261E-2</v>
      </c>
      <c r="AQ163" s="88">
        <f>$E163^EXP(Parameter!$D$290+Parameter!$D$296*((LN($B163*21/30.2))))</f>
        <v>1.6089519866037499E-2</v>
      </c>
      <c r="AR163" s="12">
        <f>$D163^EXP(Parameter!$D$305+Parameter!$D$311*((LN($B163*21/30.2))))</f>
        <v>4.3878391611524049E-2</v>
      </c>
      <c r="AS163" s="88">
        <f>$E163^EXP(Parameter!$D$291+Parameter!$D$297*((LN($B163*21/30.2))))</f>
        <v>1.5258800333521E-2</v>
      </c>
      <c r="AT163" s="12">
        <f>$D163^EXP(Parameter!$D$305+Parameter!$D$307-Parameter!$D$306+(Parameter!$D$311+Parameter!$D$313-Parameter!$D$312)*((LN($B163*21/30.2))))</f>
        <v>4.0493564038613546E-2</v>
      </c>
      <c r="AU163" s="88">
        <f>$E163^EXP(Parameter!$D$291+Parameter!$D$293-Parameter!$D$292+(Parameter!$D$297+Parameter!$D$299-Parameter!$D$298)*((LN($B163*21/30.2))))</f>
        <v>2.7051467264210437E-2</v>
      </c>
      <c r="AV163" s="12">
        <f>$D163^EXP(Parameter!$D$308+Parameter!$D$314*((LN($B163*21/30.2))))</f>
        <v>5.9703086954615722E-2</v>
      </c>
      <c r="AW163" s="88">
        <f>$E163^EXP(Parameter!$D$294+Parameter!$D$300*((LN($B163*21/30.2))))</f>
        <v>2.2393928942676423E-2</v>
      </c>
      <c r="AX163" s="12">
        <f>$D163^EXP(Parameter!$D$305+Parameter!$D$309-Parameter!$D$306+(Parameter!$D$311+Parameter!$D$315-Parameter!$D$312)*((LN($B163*21/30.2))))</f>
        <v>2.3309786562703504E-2</v>
      </c>
      <c r="AY163" s="88">
        <f>$E163^EXP(Parameter!$D$291+Parameter!$D$295-Parameter!$D$292+(Parameter!$D$297+Parameter!$D$301-Parameter!$D$298)*((LN($B163*21/30.2))))</f>
        <v>1.0988490130241029E-3</v>
      </c>
      <c r="AZ163" s="12">
        <f>$D163^EXP(Parameter!D$305-Parameter!D$306+(Parameter!D$311-Parameter!D$312)*((LN($B163*21/30.2))))</f>
        <v>1.5939973877319578E-2</v>
      </c>
      <c r="BA163" s="88">
        <f>$E163^EXP(Parameter!$D$291-Parameter!$D$292+(Parameter!$D$297-Parameter!$D$298)*((LN($B163*21/30.2))))</f>
        <v>2.9323793781487782E-5</v>
      </c>
      <c r="BB163" s="89">
        <f>$D163^EXP(Parameter!$D$231+Parameter!$D$238)</f>
        <v>7.2248803885705939E-2</v>
      </c>
      <c r="BC163" s="90">
        <f>$E163^EXP(Parameter!$D$216+Parameter!$D$223)</f>
        <v>6.793029007881716E-3</v>
      </c>
      <c r="BD163" s="91">
        <f>$D163^EXP(Parameter!$D$232+Parameter!$D$239)</f>
        <v>5.657308611078167E-2</v>
      </c>
      <c r="BE163" s="90">
        <f>$E163^EXP(Parameter!$D$217+Parameter!$D$224)</f>
        <v>9.3876342230009759E-3</v>
      </c>
      <c r="BF163" s="91">
        <f>$D163^EXP(Parameter!$D$234+Parameter!$D$241)</f>
        <v>6.6692482141433265E-2</v>
      </c>
      <c r="BG163" s="91">
        <f>$E163^EXP(Parameter!$D$219+Parameter!$D$226)</f>
        <v>3.6291833335133576E-2</v>
      </c>
      <c r="BH163" s="91">
        <f>$D163^EXP(Parameter!$D$235+Parameter!$D$242)</f>
        <v>0.1244841897882135</v>
      </c>
      <c r="BI163" s="91">
        <f>$E163^EXP(Parameter!$D$220+Parameter!$D$227)</f>
        <v>2.4316595649878991E-2</v>
      </c>
      <c r="BJ163" s="91">
        <f>$D163^EXP(Parameter!$D$236+Parameter!$D$243)</f>
        <v>5.338397621868949E-2</v>
      </c>
      <c r="BK163" s="91">
        <f>$E163^EXP(Parameter!$D$221+Parameter!$D$228)</f>
        <v>3.4750751302275069E-2</v>
      </c>
      <c r="BL163" s="91">
        <f>$D163^EXP(Parameter!$D$233+Parameter!$D$240)</f>
        <v>2.8507184483664339E-2</v>
      </c>
      <c r="BM163" s="91">
        <f>$E163^EXP(Parameter!$D$218+Parameter!$D$225)</f>
        <v>3.3015425157401812E-3</v>
      </c>
      <c r="BN163" s="90">
        <f>$D163^EXP(Parameter!$D$268+Parameter!$D$275)</f>
        <v>9.410315176567996E-2</v>
      </c>
      <c r="BO163" s="91">
        <f>$E163^EXP(Parameter!$D$246+Parameter!$D$253)</f>
        <v>2.6304803693077447E-3</v>
      </c>
      <c r="BP163" s="91">
        <f>$D163^EXP(Parameter!$D$269+Parameter!$D$276)</f>
        <v>6.5079739369717893E-2</v>
      </c>
      <c r="BQ163" s="91">
        <f>$E163^EXP(Parameter!$D$247+Parameter!$D$254)</f>
        <v>5.9560449224500111E-3</v>
      </c>
      <c r="BR163" s="91">
        <f>$D163^EXP(Parameter!$D$271+Parameter!$D$278)</f>
        <v>0.13670867912021417</v>
      </c>
      <c r="BS163" s="91">
        <f>$E163^EXP(Parameter!$D$249+Parameter!$D$256)</f>
        <v>4.374855888125833E-2</v>
      </c>
      <c r="BT163" s="91">
        <f>$D163^EXP(Parameter!$D$272+Parameter!$D$279)</f>
        <v>0.22258790308735329</v>
      </c>
      <c r="BU163" s="91">
        <f>$E163^EXP(Parameter!$D$250+Parameter!$D$257)</f>
        <v>1.5266750226162511E-2</v>
      </c>
      <c r="BV163" s="91">
        <f>$D163^EXP(Parameter!$D$273+Parameter!$D$280)</f>
        <v>0.18161100640134251</v>
      </c>
      <c r="BW163" s="91">
        <f>$E163^EXP(Parameter!$D$251+Parameter!$D$258)</f>
        <v>4.6688071139387756E-2</v>
      </c>
      <c r="BX163" s="91">
        <f>$D163^EXP(Parameter!$D$270+Parameter!$D$277)</f>
        <v>5.755350842942563E-2</v>
      </c>
      <c r="BY163" s="91">
        <f>$E163^EXP(Parameter!$D$248+Parameter!$D$255)</f>
        <v>7.1389575252853547E-3</v>
      </c>
      <c r="BZ163" s="90">
        <f>$D163^EXP(Parameter!$D$208)</f>
        <v>6.7781518731358251E-2</v>
      </c>
      <c r="CA163" s="90">
        <f>$E163^EXP(Parameter!$D$200)</f>
        <v>5.0154118827276193E-3</v>
      </c>
      <c r="CB163" s="90">
        <f>$D163^EXP(Parameter!$D$209)</f>
        <v>5.7225482773283445E-2</v>
      </c>
      <c r="CC163" s="90">
        <f>$E163^EXP(Parameter!$D$201)</f>
        <v>7.9879955019839886E-3</v>
      </c>
      <c r="CD163" s="90">
        <f>$D163^EXP(Parameter!$D$211)</f>
        <v>6.1756935792767961E-2</v>
      </c>
      <c r="CE163" s="90">
        <f>$E163^EXP(Parameter!$D$203)</f>
        <v>2.8943390058488443E-2</v>
      </c>
      <c r="CF163" s="90">
        <f>$D163^EXP(Parameter!$D$212)</f>
        <v>0.12422495801235242</v>
      </c>
      <c r="CG163" s="90">
        <f>$E163^EXP(Parameter!$D$204)</f>
        <v>2.1301446707707943E-2</v>
      </c>
      <c r="CH163" s="91">
        <f>$D163^EXP(Parameter!$D$213)</f>
        <v>5.1375878250100419E-2</v>
      </c>
      <c r="CI163" s="90">
        <f>$E163^EXP(Parameter!$D$205)</f>
        <v>3.4984796644385856E-2</v>
      </c>
      <c r="CJ163" s="91">
        <f>$D163^EXP(Parameter!$D$210)</f>
        <v>3.0801662433626129E-2</v>
      </c>
      <c r="CK163" s="90">
        <f>$E163^EXP(Parameter!$D$202)</f>
        <v>4.1761165704734104E-3</v>
      </c>
      <c r="CL163" s="12">
        <f>$D163^EXP(Parameter!$D$170+Parameter!$D$177*(LN($B163/30.2*21)))</f>
        <v>3.867839862558841E-2</v>
      </c>
      <c r="CM163" s="12">
        <f>$D163^EXP(Parameter!$D$155+Parameter!$D$162*(LN($B163/30.2*21)))</f>
        <v>0.33010502006775294</v>
      </c>
      <c r="CN163" s="12">
        <f>$D163^EXP(Parameter!$D$171+Parameter!$D$178*(LN($B163/30.2*21)))</f>
        <v>4.1304146242985049E-2</v>
      </c>
      <c r="CO163" s="12">
        <f>$D163^EXP(Parameter!$D$156+Parameter!$D$163*(LN($B163/30.2*21)))</f>
        <v>0.27810872855621022</v>
      </c>
      <c r="CP163" s="12">
        <f>$D163^EXP(Parameter!$D$173+Parameter!$D$180*(LN($B163/30.2*21)))</f>
        <v>3.6416784625129497E-2</v>
      </c>
      <c r="CQ163" s="12">
        <f>$D163^EXP(Parameter!$D$158+Parameter!$D$165*(LN($B163/30.2*21)))</f>
        <v>0.29122510790605616</v>
      </c>
      <c r="CR163" s="12">
        <f>$D163^EXP(Parameter!$D$174+Parameter!$D$181*(LN($B163/30.2*21)))</f>
        <v>3.7925524831778884E-2</v>
      </c>
      <c r="CS163" s="12">
        <f>$D163^EXP(Parameter!$D$159+Parameter!$D$166*(LN($B163/30.2*21)))</f>
        <v>0.33429548083215571</v>
      </c>
      <c r="CT163" s="12">
        <f>$D163^EXP(Parameter!$D$175+Parameter!$D$182*(LN($B163/30.2*21)))</f>
        <v>8.8787904714824929E-3</v>
      </c>
      <c r="CU163" s="12">
        <f>$D163^EXP(Parameter!$D$160+Parameter!$D$167*(LN($B163/30.2*21)))</f>
        <v>0.10134622936452091</v>
      </c>
      <c r="CV163" s="12">
        <f>$D163^EXP(Parameter!$D$172+Parameter!$D$179*(LN($B163/30.2*21)))</f>
        <v>1.0704354562385153E-2</v>
      </c>
      <c r="CW163" s="41">
        <f>$D163^EXP(Parameter!$D$157+Parameter!$D$164*(LN($B163/30.2*21)))</f>
        <v>3.286847479490645E-3</v>
      </c>
      <c r="CX163" s="12">
        <f t="shared" si="16"/>
        <v>2.9096168088993723E-9</v>
      </c>
      <c r="CY163" s="85">
        <v>1.55503942270686E-2</v>
      </c>
      <c r="CZ163" s="12">
        <f t="shared" si="17"/>
        <v>1.7013931105227223E-3</v>
      </c>
      <c r="DA163" s="85">
        <v>2.4343376571336998E-2</v>
      </c>
      <c r="DB163" s="12">
        <f t="shared" si="18"/>
        <v>1.1520372633679194E-4</v>
      </c>
      <c r="DC163" s="41">
        <v>7.9123342269403702E-4</v>
      </c>
      <c r="DD163" s="12">
        <f t="shared" si="19"/>
        <v>1.1816171663445636E-17</v>
      </c>
      <c r="DE163" s="85">
        <v>4.3202568900786902E-3</v>
      </c>
      <c r="DF163" s="12">
        <f t="shared" si="20"/>
        <v>5.7131865290101757E-21</v>
      </c>
      <c r="DG163" s="41">
        <v>3.85805489537369E-4</v>
      </c>
      <c r="DH163" s="12">
        <f t="shared" si="21"/>
        <v>3.3934280342996759E-5</v>
      </c>
      <c r="DI163" s="41">
        <v>3.85805489537369E-4</v>
      </c>
      <c r="DJ163" s="46">
        <v>158</v>
      </c>
      <c r="DK163" s="44">
        <v>1.9456177596655099E-4</v>
      </c>
      <c r="DL163" s="44">
        <v>5.6213394528814597E-4</v>
      </c>
      <c r="DM163" s="44">
        <v>1.21718600541898E-3</v>
      </c>
      <c r="DN163" s="44">
        <v>8.9569210778850405E-4</v>
      </c>
      <c r="DO163" s="44">
        <v>3.5104223744567599E-3</v>
      </c>
      <c r="DP163" s="44">
        <v>2.7685755610675801E-3</v>
      </c>
      <c r="DQ163" s="44">
        <v>3.9298024864018498E-3</v>
      </c>
      <c r="DR163" s="45">
        <v>3.2898599318362497E-2</v>
      </c>
      <c r="DS163" s="45">
        <v>5.2779071030939803E-2</v>
      </c>
      <c r="DT163" s="45">
        <v>4.7455492449598298E-2</v>
      </c>
      <c r="DU163" s="45">
        <v>3.44561782664565E-2</v>
      </c>
      <c r="DV163" s="45">
        <v>5.0455976806232698E-2</v>
      </c>
      <c r="DW163" s="45">
        <v>8.1472293101658905E-2</v>
      </c>
      <c r="DX163" s="45">
        <v>4.0651016388597999E-2</v>
      </c>
    </row>
    <row r="164" spans="1:128">
      <c r="A164" s="43">
        <f t="shared" si="15"/>
        <v>10.583561643835617</v>
      </c>
      <c r="B164" s="18">
        <v>160</v>
      </c>
      <c r="C164" s="12">
        <v>3498</v>
      </c>
      <c r="D164" s="12">
        <v>3.1080830814146001E-2</v>
      </c>
      <c r="E164" s="12">
        <v>3.7631146264376298E-4</v>
      </c>
      <c r="F164" s="92">
        <f>$D164^Parameter!$D$325</f>
        <v>6.6702827380440921E-2</v>
      </c>
      <c r="G164" s="92">
        <f>$E164^Parameter!$D$318</f>
        <v>3.4228996113227672E-3</v>
      </c>
      <c r="H164" s="92">
        <f>$D164^Parameter!$D$326</f>
        <v>6.2229182459152065E-2</v>
      </c>
      <c r="I164" s="92">
        <f>$E164^Parameter!$D$319</f>
        <v>6.4320641370286275E-3</v>
      </c>
      <c r="J164" s="92">
        <f>$D164^Parameter!$D$328</f>
        <v>7.1003437682860188E-2</v>
      </c>
      <c r="K164" s="92">
        <f>$E164^Parameter!$D$321</f>
        <v>3.0406576068375466E-2</v>
      </c>
      <c r="L164" s="92">
        <f>$D164^Parameter!$D$329</f>
        <v>0.14315148803936992</v>
      </c>
      <c r="M164" s="92">
        <f>$E164^Parameter!$D$322</f>
        <v>2.0990280836621099E-2</v>
      </c>
      <c r="N164" s="92">
        <f>$D164^Parameter!$D$330</f>
        <v>6.0106165333514025E-2</v>
      </c>
      <c r="O164" s="92">
        <f>$E164^Parameter!$D$323</f>
        <v>4.2679466195922319E-2</v>
      </c>
      <c r="P164" s="92">
        <f>$D164^Parameter!$D$327</f>
        <v>3.6715798148135095E-2</v>
      </c>
      <c r="Q164" s="92">
        <f>$E164^Parameter!$D$320</f>
        <v>3.5887307621005693E-3</v>
      </c>
      <c r="R164" s="12">
        <f>$D164^EXP(Parameter!$D$96+Parameter!$D$103*(($B164/30.2*21)^(1)))</f>
        <v>2.064318554459112E-9</v>
      </c>
      <c r="S164" s="12">
        <f>$E164^EXP(Parameter!$D$81+Parameter!$D$88*($B164/30.2*21)^(-2))</f>
        <v>7.8648771552771359E-3</v>
      </c>
      <c r="T164" s="12">
        <f>$D164^EXP(Parameter!$D$97+Parameter!$D$104*(($B164*21/30.2)^(1)))</f>
        <v>1.6064294817252954E-3</v>
      </c>
      <c r="U164" s="12">
        <f>$E164^EXP(Parameter!$D$82+Parameter!$D$89*($B164/30.2*21)^(-2))</f>
        <v>1.1988483292479481E-2</v>
      </c>
      <c r="V164" s="12">
        <f>$D164^EXP(Parameter!$D$99+Parameter!$D$106*(($B164*21/30.2)^(1)))</f>
        <v>1.0349562901981716E-4</v>
      </c>
      <c r="W164" s="12">
        <f>$E164^EXP(Parameter!$D$84+Parameter!$D$91*($B164/30.2*21)^(-2))</f>
        <v>4.6655469087395679E-2</v>
      </c>
      <c r="X164" s="12">
        <f>$D164^EXP(Parameter!$D$100+Parameter!$D$107*(($B164*21/30.2)^(1)))</f>
        <v>4.5363494109284672E-18</v>
      </c>
      <c r="Y164" s="12">
        <f>$E164^EXP(Parameter!$D$85+Parameter!$D$92*($B164/30.2*21)^(-2))</f>
        <v>3.1675580919432123E-2</v>
      </c>
      <c r="Z164" s="12">
        <f>$D164^EXP(Parameter!$D$101+Parameter!$D$108*(($B164*21/30.2)^(1)))</f>
        <v>1.9431001831378573E-21</v>
      </c>
      <c r="AA164" s="12">
        <f>$E164^EXP(Parameter!$D$86+Parameter!$D$93*($B164/30.2*21)^(-2))</f>
        <v>4.3186148474529666E-2</v>
      </c>
      <c r="AB164" s="12">
        <f>$D164^EXP(Parameter!$D$98+Parameter!$D$105*(($B164*21/30.2)^(1)))</f>
        <v>3.026665412202108E-5</v>
      </c>
      <c r="AC164" s="12">
        <f>$E164^EXP(Parameter!$D$83+Parameter!$D$90*($B164/30.2*21)^(-2))</f>
        <v>3.9933753086014061E-3</v>
      </c>
      <c r="AD164" s="87">
        <f>$D164^EXP(Parameter!$D$133+Parameter!$D$140*(($B164*21/30.2)^(-0.5))+Parameter!$D$147*((LN($B164*21/30.2))))</f>
        <v>1.5484547874398455E-7</v>
      </c>
      <c r="AE164" s="12">
        <f>$E164^EXP(Parameter!$D$111+Parameter!$D$118*(($B164*21/30.2)^(-1))+Parameter!$D$125*(($B164*21/30.2)^(-0.5)))</f>
        <v>7.2117807253536323E-2</v>
      </c>
      <c r="AF164" s="12">
        <f>$D164^EXP(Parameter!$D$134+Parameter!$D$141*(($B164*21/30.2)^(-0.5))+Parameter!$D$148*((LN($B164*21/30.2))))</f>
        <v>1.6855342654687818E-3</v>
      </c>
      <c r="AG164" s="12">
        <f>$E164^EXP(Parameter!$D$112+Parameter!$D$119*(($B164*21/30.2)^(-1))+Parameter!$D$126*(($B164*21/30.2)^(-0.5)))</f>
        <v>1.3729643710448729E-2</v>
      </c>
      <c r="AH164" s="12">
        <f>$D164^EXP(Parameter!$D$136+Parameter!$D$143*(($B164*21/30.2)^(-0.5))+Parameter!$D$150*((LN($B164*21/30.2))))</f>
        <v>2.1316470379231925E-6</v>
      </c>
      <c r="AI164" s="12">
        <f>$E164^EXP(Parameter!$D$114+Parameter!$D$121*(($B164*21/30.2)^(-1))+Parameter!$D$128*(($B164*21/30.2)^(-0.5)))</f>
        <v>3.1252746438457327E-4</v>
      </c>
      <c r="AJ164" s="12">
        <f>$D164^EXP(Parameter!$D$137+Parameter!$D$144*(($B164*21/30.2)^(-0.5))+Parameter!$D$151*((LN($B164*21/30.2))))</f>
        <v>4.6589106158373921E-8</v>
      </c>
      <c r="AK164" s="12">
        <f>$E164^EXP(Parameter!$D$115+Parameter!$D$122*(($B164*21/30.2)^(-1))+Parameter!$D$129*(($B164*21/30.2)^(-0.5)))</f>
        <v>1.0230560211785032E-2</v>
      </c>
      <c r="AL164" s="12">
        <f>$D164^EXP(Parameter!$D$138+Parameter!$D$145*(($B164*21/30.2)^(-0.5))+Parameter!$D$152*((LN($B164*21/30.2))))</f>
        <v>2.7531296637233027E-27</v>
      </c>
      <c r="AM164" s="12">
        <f>$E164^EXP(Parameter!$D$116+Parameter!$D$123*(($B164*21/30.2)^(-1))+Parameter!$D$130*(($B164*21/30.2)^(-0.5)))</f>
        <v>3.7044503552353101E-5</v>
      </c>
      <c r="AN164" s="12">
        <f>$D164^EXP(Parameter!$D$135+Parameter!$D$142*(($B164*21/30.2)^(-0.5))+Parameter!$D$149*((LN($B164*21/30.2))))</f>
        <v>1.6038974576317982E-4</v>
      </c>
      <c r="AO164" s="12">
        <f>$E164^EXP(Parameter!$D$113+Parameter!$D$120*(($B164*21/30.2)^(-1))+Parameter!$D$127*(($B164*21/30.2)^(-0.5)))</f>
        <v>6.0149596299190394E-10</v>
      </c>
      <c r="AP164" s="87">
        <f>$D164^EXP(Parameter!$D$304+Parameter!$D$310*((LN($B164*21/30.2))))</f>
        <v>3.5427415257893446E-2</v>
      </c>
      <c r="AQ164" s="88">
        <f>$E164^EXP(Parameter!$D$290+Parameter!$D$296*((LN($B164*21/30.2))))</f>
        <v>1.5939221486983339E-2</v>
      </c>
      <c r="AR164" s="12">
        <f>$D164^EXP(Parameter!$D$305+Parameter!$D$311*((LN($B164*21/30.2))))</f>
        <v>4.3371643637286322E-2</v>
      </c>
      <c r="AS164" s="88">
        <f>$E164^EXP(Parameter!$D$291+Parameter!$D$297*((LN($B164*21/30.2))))</f>
        <v>1.5078855195836934E-2</v>
      </c>
      <c r="AT164" s="12">
        <f>$D164^EXP(Parameter!$D$305+Parameter!$D$307-Parameter!$D$306+(Parameter!$D$311+Parameter!$D$313-Parameter!$D$312)*((LN($B164*21/30.2))))</f>
        <v>3.9983686425211329E-2</v>
      </c>
      <c r="AU164" s="88">
        <f>$E164^EXP(Parameter!$D$291+Parameter!$D$293-Parameter!$D$292+(Parameter!$D$297+Parameter!$D$299-Parameter!$D$298)*((LN($B164*21/30.2))))</f>
        <v>2.6724040152966221E-2</v>
      </c>
      <c r="AV164" s="12">
        <f>$D164^EXP(Parameter!$D$308+Parameter!$D$314*((LN($B164*21/30.2))))</f>
        <v>5.8936005253216177E-2</v>
      </c>
      <c r="AW164" s="88">
        <f>$E164^EXP(Parameter!$D$294+Parameter!$D$300*((LN($B164*21/30.2))))</f>
        <v>2.2130307489476586E-2</v>
      </c>
      <c r="AX164" s="12">
        <f>$D164^EXP(Parameter!$D$305+Parameter!$D$309-Parameter!$D$306+(Parameter!$D$311+Parameter!$D$315-Parameter!$D$312)*((LN($B164*21/30.2))))</f>
        <v>2.2932626247001053E-2</v>
      </c>
      <c r="AY164" s="88">
        <f>$E164^EXP(Parameter!$D$291+Parameter!$D$295-Parameter!$D$292+(Parameter!$D$297+Parameter!$D$301-Parameter!$D$298)*((LN($B164*21/30.2))))</f>
        <v>1.0595504631900597E-3</v>
      </c>
      <c r="AZ164" s="12">
        <f>$D164^EXP(Parameter!D$305-Parameter!D$306+(Parameter!D$311-Parameter!D$312)*((LN($B164*21/30.2))))</f>
        <v>1.5671830410723307E-2</v>
      </c>
      <c r="BA164" s="88">
        <f>$E164^EXP(Parameter!$D$291-Parameter!$D$292+(Parameter!$D$297-Parameter!$D$298)*((LN($B164*21/30.2))))</f>
        <v>2.7858349972393076E-5</v>
      </c>
      <c r="BB164" s="89">
        <f>$D164^EXP(Parameter!$D$231+Parameter!$D$238)</f>
        <v>7.1604351871651914E-2</v>
      </c>
      <c r="BC164" s="90">
        <f>$E164^EXP(Parameter!$D$216+Parameter!$D$223)</f>
        <v>6.6863531839562937E-3</v>
      </c>
      <c r="BD164" s="91">
        <f>$D164^EXP(Parameter!$D$232+Parameter!$D$239)</f>
        <v>5.6021718581405075E-2</v>
      </c>
      <c r="BE164" s="90">
        <f>$E164^EXP(Parameter!$D$217+Parameter!$D$224)</f>
        <v>9.2496964733324426E-3</v>
      </c>
      <c r="BF164" s="91">
        <f>$D164^EXP(Parameter!$D$234+Parameter!$D$241)</f>
        <v>6.6079558354475071E-2</v>
      </c>
      <c r="BG164" s="91">
        <f>$E164^EXP(Parameter!$D$219+Parameter!$D$226)</f>
        <v>3.5912224556834807E-2</v>
      </c>
      <c r="BH164" s="91">
        <f>$D164^EXP(Parameter!$D$235+Parameter!$D$242)</f>
        <v>0.12360289721513353</v>
      </c>
      <c r="BI164" s="91">
        <f>$E164^EXP(Parameter!$D$220+Parameter!$D$227)</f>
        <v>2.4031713995904754E-2</v>
      </c>
      <c r="BJ164" s="91">
        <f>$D164^EXP(Parameter!$D$236+Parameter!$D$243)</f>
        <v>5.2853232048893702E-2</v>
      </c>
      <c r="BK164" s="91">
        <f>$E164^EXP(Parameter!$D$221+Parameter!$D$228)</f>
        <v>3.4382531159866586E-2</v>
      </c>
      <c r="BL164" s="91">
        <f>$D164^EXP(Parameter!$D$233+Parameter!$D$240)</f>
        <v>2.8163453956112847E-2</v>
      </c>
      <c r="BM164" s="91">
        <f>$E164^EXP(Parameter!$D$218+Parameter!$D$225)</f>
        <v>3.2422699390668706E-3</v>
      </c>
      <c r="BN164" s="90">
        <f>$D164^EXP(Parameter!$D$268+Parameter!$D$275)</f>
        <v>9.334784342226099E-2</v>
      </c>
      <c r="BO164" s="91">
        <f>$E164^EXP(Parameter!$D$246+Parameter!$D$253)</f>
        <v>2.5813948383747211E-3</v>
      </c>
      <c r="BP164" s="91">
        <f>$D164^EXP(Parameter!$D$269+Parameter!$D$276)</f>
        <v>6.4476255101751215E-2</v>
      </c>
      <c r="BQ164" s="91">
        <f>$E164^EXP(Parameter!$D$247+Parameter!$D$254)</f>
        <v>5.8600690952230654E-3</v>
      </c>
      <c r="BR164" s="91">
        <f>$D164^EXP(Parameter!$D$271+Parameter!$D$278)</f>
        <v>0.13578420717986209</v>
      </c>
      <c r="BS164" s="91">
        <f>$E164^EXP(Parameter!$D$249+Parameter!$D$256)</f>
        <v>4.331661188777973E-2</v>
      </c>
      <c r="BT164" s="91">
        <f>$D164^EXP(Parameter!$D$272+Parameter!$D$279)</f>
        <v>0.22145047737432913</v>
      </c>
      <c r="BU164" s="91">
        <f>$E164^EXP(Parameter!$D$250+Parameter!$D$257)</f>
        <v>1.5065639503896396E-2</v>
      </c>
      <c r="BV164" s="91">
        <f>$D164^EXP(Parameter!$D$273+Parameter!$D$280)</f>
        <v>0.18055766649473243</v>
      </c>
      <c r="BW164" s="91">
        <f>$E164^EXP(Parameter!$D$251+Parameter!$D$258)</f>
        <v>4.623663413637797E-2</v>
      </c>
      <c r="BX164" s="91">
        <f>$D164^EXP(Parameter!$D$270+Parameter!$D$277)</f>
        <v>5.6995924749769396E-2</v>
      </c>
      <c r="BY164" s="91">
        <f>$E164^EXP(Parameter!$D$248+Parameter!$D$255)</f>
        <v>7.027956114205783E-3</v>
      </c>
      <c r="BZ164" s="90">
        <f>$D164^EXP(Parameter!$D$208)</f>
        <v>6.7162295703688493E-2</v>
      </c>
      <c r="CA164" s="90">
        <f>$E164^EXP(Parameter!$D$200)</f>
        <v>4.9319046303732753E-3</v>
      </c>
      <c r="CB164" s="90">
        <f>$D164^EXP(Parameter!$D$209)</f>
        <v>5.6669972520028589E-2</v>
      </c>
      <c r="CC164" s="90">
        <f>$E164^EXP(Parameter!$D$201)</f>
        <v>7.8665951590805114E-3</v>
      </c>
      <c r="CD164" s="90">
        <f>$D164^EXP(Parameter!$D$211)</f>
        <v>6.1173331148944556E-2</v>
      </c>
      <c r="CE164" s="90">
        <f>$E164^EXP(Parameter!$D$203)</f>
        <v>2.8620105714946373E-2</v>
      </c>
      <c r="CF164" s="90">
        <f>$D164^EXP(Parameter!$D$212)</f>
        <v>0.12334462391261868</v>
      </c>
      <c r="CG164" s="90">
        <f>$E164^EXP(Parameter!$D$204)</f>
        <v>2.1043054063215366E-2</v>
      </c>
      <c r="CH164" s="91">
        <f>$D164^EXP(Parameter!$D$213)</f>
        <v>5.0858448901054565E-2</v>
      </c>
      <c r="CI164" s="90">
        <f>$E164^EXP(Parameter!$D$205)</f>
        <v>3.4614833278738814E-2</v>
      </c>
      <c r="CJ164" s="91">
        <f>$D164^EXP(Parameter!$D$210)</f>
        <v>3.0438299467722363E-2</v>
      </c>
      <c r="CK164" s="90">
        <f>$E164^EXP(Parameter!$D$202)</f>
        <v>4.1041997498122715E-3</v>
      </c>
      <c r="CL164" s="12">
        <f>$D164^EXP(Parameter!$D$170+Parameter!$D$177*(LN($B164/30.2*21)))</f>
        <v>3.8191571263168668E-2</v>
      </c>
      <c r="CM164" s="12">
        <f>$D164^EXP(Parameter!$D$155+Parameter!$D$162*(LN($B164/30.2*21)))</f>
        <v>0.32944227835076889</v>
      </c>
      <c r="CN164" s="12">
        <f>$D164^EXP(Parameter!$D$171+Parameter!$D$178*(LN($B164/30.2*21)))</f>
        <v>4.0824167679971594E-2</v>
      </c>
      <c r="CO164" s="12">
        <f>$D164^EXP(Parameter!$D$156+Parameter!$D$163*(LN($B164/30.2*21)))</f>
        <v>0.27722774657497923</v>
      </c>
      <c r="CP164" s="12">
        <f>$D164^EXP(Parameter!$D$173+Parameter!$D$180*(LN($B164/30.2*21)))</f>
        <v>3.5955983676780656E-2</v>
      </c>
      <c r="CQ164" s="12">
        <f>$D164^EXP(Parameter!$D$158+Parameter!$D$165*(LN($B164/30.2*21)))</f>
        <v>0.29012414970314793</v>
      </c>
      <c r="CR164" s="12">
        <f>$D164^EXP(Parameter!$D$174+Parameter!$D$181*(LN($B164/30.2*21)))</f>
        <v>3.7359003835205448E-2</v>
      </c>
      <c r="CS164" s="12">
        <f>$D164^EXP(Parameter!$D$159+Parameter!$D$166*(LN($B164/30.2*21)))</f>
        <v>0.33336331816983855</v>
      </c>
      <c r="CT164" s="12">
        <f>$D164^EXP(Parameter!$D$175+Parameter!$D$182*(LN($B164/30.2*21)))</f>
        <v>8.6863949163327025E-3</v>
      </c>
      <c r="CU164" s="12">
        <f>$D164^EXP(Parameter!$D$160+Parameter!$D$167*(LN($B164/30.2*21)))</f>
        <v>0.10029338795411832</v>
      </c>
      <c r="CV164" s="12">
        <f>$D164^EXP(Parameter!$D$172+Parameter!$D$179*(LN($B164/30.2*21)))</f>
        <v>1.050757049609897E-2</v>
      </c>
      <c r="CW164" s="41">
        <f>$D164^EXP(Parameter!$D$157+Parameter!$D$164*(LN($B164/30.2*21)))</f>
        <v>3.1902488186411966E-3</v>
      </c>
      <c r="CX164" s="12">
        <f t="shared" si="16"/>
        <v>2.064318554459112E-9</v>
      </c>
      <c r="CY164" s="85">
        <v>1.5473550527143E-2</v>
      </c>
      <c r="CZ164" s="12">
        <f t="shared" si="17"/>
        <v>1.6064294817252954E-3</v>
      </c>
      <c r="DA164" s="85">
        <v>2.4207770662388699E-2</v>
      </c>
      <c r="DB164" s="12">
        <f t="shared" si="18"/>
        <v>1.0349562901981716E-4</v>
      </c>
      <c r="DC164" s="41">
        <v>7.5758523155398396E-4</v>
      </c>
      <c r="DD164" s="12">
        <f t="shared" si="19"/>
        <v>4.5363494109284672E-18</v>
      </c>
      <c r="DE164" s="85">
        <v>4.2169517000644301E-3</v>
      </c>
      <c r="DF164" s="12">
        <f t="shared" si="20"/>
        <v>1.9431001831378573E-21</v>
      </c>
      <c r="DG164" s="41">
        <v>3.7630888141429301E-4</v>
      </c>
      <c r="DH164" s="12">
        <f t="shared" si="21"/>
        <v>3.026665412202108E-5</v>
      </c>
      <c r="DI164" s="41">
        <v>3.7630888141429301E-4</v>
      </c>
      <c r="DJ164" s="46">
        <v>159</v>
      </c>
      <c r="DK164" s="44">
        <v>1.8893180566215099E-4</v>
      </c>
      <c r="DL164" s="44">
        <v>5.4714933784449904E-4</v>
      </c>
      <c r="DM164" s="44">
        <v>1.1868631958758E-3</v>
      </c>
      <c r="DN164" s="44">
        <v>8.7274974252815596E-4</v>
      </c>
      <c r="DO164" s="44">
        <v>3.4318601464627999E-3</v>
      </c>
      <c r="DP164" s="44">
        <v>2.7049999990117501E-3</v>
      </c>
      <c r="DQ164" s="44">
        <v>3.84295874438034E-3</v>
      </c>
      <c r="DR164" s="45">
        <v>3.2521841305318801E-2</v>
      </c>
      <c r="DS164" s="45">
        <v>5.2225298465847697E-2</v>
      </c>
      <c r="DT164" s="45">
        <v>4.6947022169410199E-2</v>
      </c>
      <c r="DU164" s="45">
        <v>3.4064710926169001E-2</v>
      </c>
      <c r="DV164" s="45">
        <v>4.9921803180220201E-2</v>
      </c>
      <c r="DW164" s="45">
        <v>8.0695137183338803E-2</v>
      </c>
      <c r="DX164" s="45">
        <v>4.02025764960754E-2</v>
      </c>
    </row>
    <row r="165" spans="1:128">
      <c r="A165" s="43">
        <f t="shared" si="15"/>
        <v>10.643835616438356</v>
      </c>
      <c r="B165" s="18">
        <v>161</v>
      </c>
      <c r="C165" s="12">
        <v>3520</v>
      </c>
      <c r="D165" s="12">
        <v>3.0717887252547701E-2</v>
      </c>
      <c r="E165" s="12">
        <v>3.6708949183622601E-4</v>
      </c>
      <c r="F165" s="92">
        <f>$D165^Parameter!$D$325</f>
        <v>6.6094488623619219E-2</v>
      </c>
      <c r="G165" s="92">
        <f>$E165^Parameter!$D$318</f>
        <v>3.3622949318557454E-3</v>
      </c>
      <c r="H165" s="92">
        <f>$D165^Parameter!$D$326</f>
        <v>6.1647159939478009E-2</v>
      </c>
      <c r="I165" s="92">
        <f>$E165^Parameter!$D$319</f>
        <v>6.3307337624277267E-3</v>
      </c>
      <c r="J165" s="92">
        <f>$D165^Parameter!$D$328</f>
        <v>7.0370753714992587E-2</v>
      </c>
      <c r="K165" s="92">
        <f>$E165^Parameter!$D$321</f>
        <v>3.0074192487119067E-2</v>
      </c>
      <c r="L165" s="92">
        <f>$D165^Parameter!$D$329</f>
        <v>0.14221295203352285</v>
      </c>
      <c r="M165" s="92">
        <f>$E165^Parameter!$D$322</f>
        <v>2.0736633730953035E-2</v>
      </c>
      <c r="N165" s="92">
        <f>$D165^Parameter!$D$330</f>
        <v>5.9537005451552771E-2</v>
      </c>
      <c r="O165" s="92">
        <f>$E165^Parameter!$D$323</f>
        <v>4.225798465708093E-2</v>
      </c>
      <c r="P165" s="92">
        <f>$D165^Parameter!$D$327</f>
        <v>3.6307517687515257E-2</v>
      </c>
      <c r="Q165" s="92">
        <f>$E165^Parameter!$D$320</f>
        <v>3.5257147639197596E-3</v>
      </c>
      <c r="R165" s="12">
        <f>$D165^EXP(Parameter!$D$96+Parameter!$D$103*(($B165/30.2*21)^(1)))</f>
        <v>1.4566102725557281E-9</v>
      </c>
      <c r="S165" s="12">
        <f>$E165^EXP(Parameter!$D$81+Parameter!$D$88*($B165/30.2*21)^(-2))</f>
        <v>7.7458955658779713E-3</v>
      </c>
      <c r="T165" s="12">
        <f>$D165^EXP(Parameter!$D$97+Parameter!$D$104*(($B165*21/30.2)^(1)))</f>
        <v>1.5162364360459995E-3</v>
      </c>
      <c r="U165" s="12">
        <f>$E165^EXP(Parameter!$D$82+Parameter!$D$89*($B165/30.2*21)^(-2))</f>
        <v>1.1822776044972777E-2</v>
      </c>
      <c r="V165" s="12">
        <f>$D165^EXP(Parameter!$D$99+Parameter!$D$106*(($B165*21/30.2)^(1)))</f>
        <v>9.2882041649615786E-5</v>
      </c>
      <c r="W165" s="12">
        <f>$E165^EXP(Parameter!$D$84+Parameter!$D$91*($B165/30.2*21)^(-2))</f>
        <v>4.6207780949550283E-2</v>
      </c>
      <c r="X165" s="12">
        <f>$D165^EXP(Parameter!$D$100+Parameter!$D$107*(($B165*21/30.2)^(1)))</f>
        <v>1.7028791933564855E-18</v>
      </c>
      <c r="Y165" s="12">
        <f>$E165^EXP(Parameter!$D$85+Parameter!$D$92*($B165/30.2*21)^(-2))</f>
        <v>3.1333410620755273E-2</v>
      </c>
      <c r="Z165" s="12">
        <f>$D165^EXP(Parameter!$D$101+Parameter!$D$108*(($B165*21/30.2)^(1)))</f>
        <v>6.4539083145163379E-22</v>
      </c>
      <c r="AA165" s="12">
        <f>$E165^EXP(Parameter!$D$86+Parameter!$D$93*($B165/30.2*21)^(-2))</f>
        <v>4.2761185075269603E-2</v>
      </c>
      <c r="AB165" s="12">
        <f>$D165^EXP(Parameter!$D$98+Parameter!$D$105*(($B165*21/30.2)^(1)))</f>
        <v>2.6968469088107696E-5</v>
      </c>
      <c r="AC165" s="12">
        <f>$E165^EXP(Parameter!$D$83+Parameter!$D$90*($B165/30.2*21)^(-2))</f>
        <v>3.9245646722493111E-3</v>
      </c>
      <c r="AD165" s="87">
        <f>$D165^EXP(Parameter!$D$133+Parameter!$D$140*(($B165*21/30.2)^(-0.5))+Parameter!$D$147*((LN($B165*21/30.2))))</f>
        <v>1.3223804130274068E-7</v>
      </c>
      <c r="AE165" s="12">
        <f>$E165^EXP(Parameter!$D$111+Parameter!$D$118*(($B165*21/30.2)^(-1))+Parameter!$D$125*(($B165*21/30.2)^(-0.5)))</f>
        <v>7.1704703537997933E-2</v>
      </c>
      <c r="AF165" s="12">
        <f>$D165^EXP(Parameter!$D$134+Parameter!$D$141*(($B165*21/30.2)^(-0.5))+Parameter!$D$148*((LN($B165*21/30.2))))</f>
        <v>1.6203817657403088E-3</v>
      </c>
      <c r="AG165" s="12">
        <f>$E165^EXP(Parameter!$D$112+Parameter!$D$119*(($B165*21/30.2)^(-1))+Parameter!$D$126*(($B165*21/30.2)^(-0.5)))</f>
        <v>1.35506196776006E-2</v>
      </c>
      <c r="AH165" s="12">
        <f>$D165^EXP(Parameter!$D$136+Parameter!$D$143*(($B165*21/30.2)^(-0.5))+Parameter!$D$150*((LN($B165*21/30.2))))</f>
        <v>1.8862479436706551E-6</v>
      </c>
      <c r="AI165" s="12">
        <f>$E165^EXP(Parameter!$D$114+Parameter!$D$121*(($B165*21/30.2)^(-1))+Parameter!$D$128*(($B165*21/30.2)^(-0.5)))</f>
        <v>3.0123902027769458E-4</v>
      </c>
      <c r="AJ165" s="12">
        <f>$D165^EXP(Parameter!$D$137+Parameter!$D$144*(($B165*21/30.2)^(-0.5))+Parameter!$D$151*((LN($B165*21/30.2))))</f>
        <v>3.8555715075294098E-8</v>
      </c>
      <c r="AK165" s="12">
        <f>$E165^EXP(Parameter!$D$115+Parameter!$D$122*(($B165*21/30.2)^(-1))+Parameter!$D$129*(($B165*21/30.2)^(-0.5)))</f>
        <v>1.0069234691591693E-2</v>
      </c>
      <c r="AL165" s="12">
        <f>$D165^EXP(Parameter!$D$138+Parameter!$D$145*(($B165*21/30.2)^(-0.5))+Parameter!$D$152*((LN($B165*21/30.2))))</f>
        <v>1.1400791271882836E-27</v>
      </c>
      <c r="AM165" s="12">
        <f>$E165^EXP(Parameter!$D$116+Parameter!$D$123*(($B165*21/30.2)^(-1))+Parameter!$D$130*(($B165*21/30.2)^(-0.5)))</f>
        <v>3.534205976612544E-5</v>
      </c>
      <c r="AN165" s="12">
        <f>$D165^EXP(Parameter!$D$135+Parameter!$D$142*(($B165*21/30.2)^(-0.5))+Parameter!$D$149*((LN($B165*21/30.2))))</f>
        <v>1.5164466636391935E-4</v>
      </c>
      <c r="AO165" s="12">
        <f>$E165^EXP(Parameter!$D$113+Parameter!$D$120*(($B165*21/30.2)^(-1))+Parameter!$D$127*(($B165*21/30.2)^(-0.5)))</f>
        <v>5.4169042366237135E-10</v>
      </c>
      <c r="AP165" s="87">
        <f>$D165^EXP(Parameter!$D$304+Parameter!$D$310*((LN($B165*21/30.2))))</f>
        <v>3.493630385517741E-2</v>
      </c>
      <c r="AQ165" s="88">
        <f>$E165^EXP(Parameter!$D$290+Parameter!$D$296*((LN($B165*21/30.2))))</f>
        <v>1.579120471907933E-2</v>
      </c>
      <c r="AR165" s="12">
        <f>$D165^EXP(Parameter!$D$305+Parameter!$D$311*((LN($B165*21/30.2))))</f>
        <v>4.2872647200725388E-2</v>
      </c>
      <c r="AS165" s="88">
        <f>$E165^EXP(Parameter!$D$291+Parameter!$D$297*((LN($B165*21/30.2))))</f>
        <v>1.4901912332683091E-2</v>
      </c>
      <c r="AT165" s="12">
        <f>$D165^EXP(Parameter!$D$305+Parameter!$D$307-Parameter!$D$306+(Parameter!$D$311+Parameter!$D$313-Parameter!$D$312)*((LN($B165*21/30.2))))</f>
        <v>3.9481982305444009E-2</v>
      </c>
      <c r="AU165" s="88">
        <f>$E165^EXP(Parameter!$D$291+Parameter!$D$293-Parameter!$D$292+(Parameter!$D$297+Parameter!$D$299-Parameter!$D$298)*((LN($B165*21/30.2))))</f>
        <v>2.640192665291579E-2</v>
      </c>
      <c r="AV165" s="12">
        <f>$D165^EXP(Parameter!$D$308+Parameter!$D$314*((LN($B165*21/30.2))))</f>
        <v>5.8180818362133124E-2</v>
      </c>
      <c r="AW165" s="88">
        <f>$E165^EXP(Parameter!$D$294+Parameter!$D$300*((LN($B165*21/30.2))))</f>
        <v>2.1870970714790161E-2</v>
      </c>
      <c r="AX165" s="12">
        <f>$D165^EXP(Parameter!$D$305+Parameter!$D$309-Parameter!$D$306+(Parameter!$D$311+Parameter!$D$315-Parameter!$D$312)*((LN($B165*21/30.2))))</f>
        <v>2.2562678079433809E-2</v>
      </c>
      <c r="AY165" s="88">
        <f>$E165^EXP(Parameter!$D$291+Parameter!$D$295-Parameter!$D$292+(Parameter!$D$297+Parameter!$D$301-Parameter!$D$298)*((LN($B165*21/30.2))))</f>
        <v>1.0217230911253436E-3</v>
      </c>
      <c r="AZ165" s="12">
        <f>$D165^EXP(Parameter!D$305-Parameter!D$306+(Parameter!D$311-Parameter!D$312)*((LN($B165*21/30.2))))</f>
        <v>1.540906461933989E-2</v>
      </c>
      <c r="BA165" s="88">
        <f>$E165^EXP(Parameter!$D$291-Parameter!$D$292+(Parameter!$D$297-Parameter!$D$298)*((LN($B165*21/30.2))))</f>
        <v>2.6469218652305253E-5</v>
      </c>
      <c r="BB165" s="89">
        <f>$D165^EXP(Parameter!$D$231+Parameter!$D$238)</f>
        <v>7.0968337247998267E-2</v>
      </c>
      <c r="BC165" s="90">
        <f>$E165^EXP(Parameter!$D$216+Parameter!$D$223)</f>
        <v>6.5818197182543814E-3</v>
      </c>
      <c r="BD165" s="91">
        <f>$D165^EXP(Parameter!$D$232+Parameter!$D$239)</f>
        <v>5.5478022420443036E-2</v>
      </c>
      <c r="BE165" s="90">
        <f>$E165^EXP(Parameter!$D$217+Parameter!$D$224)</f>
        <v>9.11439050163468E-3</v>
      </c>
      <c r="BF165" s="91">
        <f>$D165^EXP(Parameter!$D$234+Parameter!$D$241)</f>
        <v>6.5474823867944343E-2</v>
      </c>
      <c r="BG165" s="91">
        <f>$E165^EXP(Parameter!$D$219+Parameter!$D$226)</f>
        <v>3.5538262107762689E-2</v>
      </c>
      <c r="BH165" s="91">
        <f>$D165^EXP(Parameter!$D$235+Parameter!$D$242)</f>
        <v>0.12273153118673009</v>
      </c>
      <c r="BI165" s="91">
        <f>$E165^EXP(Parameter!$D$220+Parameter!$D$227)</f>
        <v>2.375142500771061E-2</v>
      </c>
      <c r="BJ165" s="91">
        <f>$D165^EXP(Parameter!$D$236+Parameter!$D$243)</f>
        <v>5.2329975625935624E-2</v>
      </c>
      <c r="BK165" s="91">
        <f>$E165^EXP(Parameter!$D$221+Parameter!$D$228)</f>
        <v>3.4019837745154803E-2</v>
      </c>
      <c r="BL165" s="91">
        <f>$D165^EXP(Parameter!$D$233+Parameter!$D$240)</f>
        <v>2.7825295419814544E-2</v>
      </c>
      <c r="BM165" s="91">
        <f>$E165^EXP(Parameter!$D$218+Parameter!$D$225)</f>
        <v>3.184320158314281E-3</v>
      </c>
      <c r="BN165" s="90">
        <f>$D165^EXP(Parameter!$D$268+Parameter!$D$275)</f>
        <v>9.260175322113072E-2</v>
      </c>
      <c r="BO165" s="91">
        <f>$E165^EXP(Parameter!$D$246+Parameter!$D$253)</f>
        <v>2.5334392441225999E-3</v>
      </c>
      <c r="BP165" s="91">
        <f>$D165^EXP(Parameter!$D$269+Parameter!$D$276)</f>
        <v>6.3880883605466565E-2</v>
      </c>
      <c r="BQ165" s="91">
        <f>$E165^EXP(Parameter!$D$247+Parameter!$D$254)</f>
        <v>5.7660598557212521E-3</v>
      </c>
      <c r="BR165" s="91">
        <f>$D165^EXP(Parameter!$D$271+Parameter!$D$278)</f>
        <v>0.13486985674560056</v>
      </c>
      <c r="BS165" s="91">
        <f>$E165^EXP(Parameter!$D$249+Parameter!$D$256)</f>
        <v>4.2890838064674211E-2</v>
      </c>
      <c r="BT165" s="91">
        <f>$D165^EXP(Parameter!$D$272+Parameter!$D$279)</f>
        <v>0.22032363713041372</v>
      </c>
      <c r="BU165" s="91">
        <f>$E165^EXP(Parameter!$D$250+Parameter!$D$257)</f>
        <v>1.4868062130317775E-2</v>
      </c>
      <c r="BV165" s="91">
        <f>$D165^EXP(Parameter!$D$273+Parameter!$D$280)</f>
        <v>0.17951485169345338</v>
      </c>
      <c r="BW165" s="91">
        <f>$E165^EXP(Parameter!$D$251+Parameter!$D$258)</f>
        <v>4.5791557285285334E-2</v>
      </c>
      <c r="BX165" s="91">
        <f>$D165^EXP(Parameter!$D$270+Parameter!$D$277)</f>
        <v>5.6446066779995092E-2</v>
      </c>
      <c r="BY165" s="91">
        <f>$E165^EXP(Parameter!$D$248+Parameter!$D$255)</f>
        <v>6.9191668374600449E-3</v>
      </c>
      <c r="BZ165" s="90">
        <f>$D165^EXP(Parameter!$D$208)</f>
        <v>6.6551312467785992E-2</v>
      </c>
      <c r="CA165" s="90">
        <f>$E165^EXP(Parameter!$D$200)</f>
        <v>4.8501529495079618E-3</v>
      </c>
      <c r="CB165" s="90">
        <f>$D165^EXP(Parameter!$D$209)</f>
        <v>5.6122169902239949E-2</v>
      </c>
      <c r="CC165" s="90">
        <f>$E165^EXP(Parameter!$D$201)</f>
        <v>7.7475718818631597E-3</v>
      </c>
      <c r="CD165" s="90">
        <f>$D165^EXP(Parameter!$D$211)</f>
        <v>6.0597674693476836E-2</v>
      </c>
      <c r="CE165" s="90">
        <f>$E165^EXP(Parameter!$D$203)</f>
        <v>2.8301857810252528E-2</v>
      </c>
      <c r="CF165" s="90">
        <f>$D165^EXP(Parameter!$D$212)</f>
        <v>0.12247421173579183</v>
      </c>
      <c r="CG165" s="90">
        <f>$E165^EXP(Parameter!$D$204)</f>
        <v>2.0788933502507764E-2</v>
      </c>
      <c r="CH165" s="91">
        <f>$D165^EXP(Parameter!$D$213)</f>
        <v>5.034838600305213E-2</v>
      </c>
      <c r="CI165" s="90">
        <f>$E165^EXP(Parameter!$D$205)</f>
        <v>3.4250415066541966E-2</v>
      </c>
      <c r="CJ165" s="91">
        <f>$D165^EXP(Parameter!$D$210)</f>
        <v>3.0080732567058979E-2</v>
      </c>
      <c r="CK165" s="90">
        <f>$E165^EXP(Parameter!$D$202)</f>
        <v>4.0338356153827009E-3</v>
      </c>
      <c r="CL165" s="12">
        <f>$D165^EXP(Parameter!$D$170+Parameter!$D$177*(LN($B165/30.2*21)))</f>
        <v>3.7712580854600657E-2</v>
      </c>
      <c r="CM165" s="12">
        <f>$D165^EXP(Parameter!$D$155+Parameter!$D$162*(LN($B165/30.2*21)))</f>
        <v>0.32878550189634098</v>
      </c>
      <c r="CN165" s="12">
        <f>$D165^EXP(Parameter!$D$171+Parameter!$D$178*(LN($B165/30.2*21)))</f>
        <v>4.0351595384332646E-2</v>
      </c>
      <c r="CO165" s="12">
        <f>$D165^EXP(Parameter!$D$156+Parameter!$D$163*(LN($B165/30.2*21)))</f>
        <v>0.27635452149268114</v>
      </c>
      <c r="CP165" s="12">
        <f>$D165^EXP(Parameter!$D$173+Parameter!$D$180*(LN($B165/30.2*21)))</f>
        <v>3.5502661051190244E-2</v>
      </c>
      <c r="CQ165" s="12">
        <f>$D165^EXP(Parameter!$D$158+Parameter!$D$165*(LN($B165/30.2*21)))</f>
        <v>0.28903251695583582</v>
      </c>
      <c r="CR165" s="12">
        <f>$D165^EXP(Parameter!$D$174+Parameter!$D$181*(LN($B165/30.2*21)))</f>
        <v>3.6802439008897667E-2</v>
      </c>
      <c r="CS165" s="12">
        <f>$D165^EXP(Parameter!$D$159+Parameter!$D$166*(LN($B165/30.2*21)))</f>
        <v>0.33243890151663208</v>
      </c>
      <c r="CT165" s="12">
        <f>$D165^EXP(Parameter!$D$175+Parameter!$D$182*(LN($B165/30.2*21)))</f>
        <v>8.4986619560767206E-3</v>
      </c>
      <c r="CU165" s="12">
        <f>$D165^EXP(Parameter!$D$160+Parameter!$D$167*(LN($B165/30.2*21)))</f>
        <v>9.92543266256425E-2</v>
      </c>
      <c r="CV165" s="12">
        <f>$D165^EXP(Parameter!$D$172+Parameter!$D$179*(LN($B165/30.2*21)))</f>
        <v>1.0315041018380959E-2</v>
      </c>
      <c r="CW165" s="41">
        <f>$D165^EXP(Parameter!$D$157+Parameter!$D$164*(LN($B165/30.2*21)))</f>
        <v>3.096670655367412E-3</v>
      </c>
      <c r="CX165" s="12">
        <f t="shared" si="16"/>
        <v>1.4566102725557281E-9</v>
      </c>
      <c r="CY165" s="85">
        <v>1.5398495624518E-2</v>
      </c>
      <c r="CZ165" s="12">
        <f t="shared" si="17"/>
        <v>1.5162364360459995E-3</v>
      </c>
      <c r="DA165" s="85">
        <v>2.4075059235571801E-2</v>
      </c>
      <c r="DB165" s="12">
        <f t="shared" si="18"/>
        <v>9.2882041649615786E-5</v>
      </c>
      <c r="DC165" s="41">
        <v>7.2558817580299498E-4</v>
      </c>
      <c r="DD165" s="12">
        <f t="shared" si="19"/>
        <v>1.7028791933564855E-18</v>
      </c>
      <c r="DE165" s="85">
        <v>4.1165588003944497E-3</v>
      </c>
      <c r="DF165" s="12">
        <f t="shared" si="20"/>
        <v>6.4539083145163379E-22</v>
      </c>
      <c r="DG165" s="41">
        <v>3.67087213343425E-4</v>
      </c>
      <c r="DH165" s="12">
        <f t="shared" si="21"/>
        <v>2.6968469088107696E-5</v>
      </c>
      <c r="DI165" s="41">
        <v>3.67087213343425E-4</v>
      </c>
      <c r="DJ165" s="46">
        <v>160</v>
      </c>
      <c r="DK165" s="44">
        <v>1.8348703146531299E-4</v>
      </c>
      <c r="DL165" s="44">
        <v>5.3262206200721497E-4</v>
      </c>
      <c r="DM165" s="44">
        <v>1.1574103901405E-3</v>
      </c>
      <c r="DN165" s="44">
        <v>8.5048253846853295E-4</v>
      </c>
      <c r="DO165" s="44">
        <v>3.35534161695417E-3</v>
      </c>
      <c r="DP165" s="44">
        <v>2.6431176749380802E-3</v>
      </c>
      <c r="DQ165" s="44">
        <v>3.7583481681334702E-3</v>
      </c>
      <c r="DR165" s="45">
        <v>3.2150994546523502E-2</v>
      </c>
      <c r="DS165" s="45">
        <v>5.1679602904152598E-2</v>
      </c>
      <c r="DT165" s="45">
        <v>4.6446099203691998E-2</v>
      </c>
      <c r="DU165" s="45">
        <v>3.3679345069314401E-2</v>
      </c>
      <c r="DV165" s="45">
        <v>4.9395479374205603E-2</v>
      </c>
      <c r="DW165" s="45">
        <v>7.9928446327424102E-2</v>
      </c>
      <c r="DX165" s="45">
        <v>3.9760956621652702E-2</v>
      </c>
    </row>
    <row r="166" spans="1:128">
      <c r="A166" s="43">
        <f t="shared" si="15"/>
        <v>10.704109589041096</v>
      </c>
      <c r="B166" s="18">
        <v>162</v>
      </c>
      <c r="C166" s="12">
        <v>3542</v>
      </c>
      <c r="D166" s="12">
        <v>3.0360681782523199E-2</v>
      </c>
      <c r="E166" s="12">
        <v>3.58133137858796E-4</v>
      </c>
      <c r="F166" s="92">
        <f>$D166^Parameter!$D$325</f>
        <v>6.5494221691711194E-2</v>
      </c>
      <c r="G166" s="92">
        <f>$E166^Parameter!$D$318</f>
        <v>3.3030264061431011E-3</v>
      </c>
      <c r="H166" s="92">
        <f>$D166^Parameter!$D$326</f>
        <v>6.1072994681513927E-2</v>
      </c>
      <c r="I166" s="92">
        <f>$E166^Parameter!$D$319</f>
        <v>6.2314409659476053E-3</v>
      </c>
      <c r="J166" s="92">
        <f>$D166^Parameter!$D$328</f>
        <v>6.9746332868993385E-2</v>
      </c>
      <c r="K166" s="92">
        <f>$E166^Parameter!$D$321</f>
        <v>2.9746900240173339E-2</v>
      </c>
      <c r="L166" s="92">
        <f>$D166^Parameter!$D$329</f>
        <v>0.14128447792210694</v>
      </c>
      <c r="M166" s="92">
        <f>$E166^Parameter!$D$322</f>
        <v>2.0487162343487249E-2</v>
      </c>
      <c r="N166" s="92">
        <f>$D166^Parameter!$D$330</f>
        <v>5.8975594996219433E-2</v>
      </c>
      <c r="O166" s="92">
        <f>$E166^Parameter!$D$323</f>
        <v>4.1842517183926939E-2</v>
      </c>
      <c r="P166" s="92">
        <f>$D166^Parameter!$D$327</f>
        <v>3.5905465945179349E-2</v>
      </c>
      <c r="Q166" s="92">
        <f>$E166^Parameter!$D$320</f>
        <v>3.4640789272858854E-3</v>
      </c>
      <c r="R166" s="12">
        <f>$D166^EXP(Parameter!$D$96+Parameter!$D$103*(($B166/30.2*21)^(1)))</f>
        <v>1.0221132594722126E-9</v>
      </c>
      <c r="S166" s="12">
        <f>$E166^EXP(Parameter!$D$81+Parameter!$D$88*($B166/30.2*21)^(-2))</f>
        <v>7.6292323723607999E-3</v>
      </c>
      <c r="T166" s="12">
        <f>$D166^EXP(Parameter!$D$97+Parameter!$D$104*(($B166*21/30.2)^(1)))</f>
        <v>1.4306038044166649E-3</v>
      </c>
      <c r="U166" s="12">
        <f>$E166^EXP(Parameter!$D$82+Parameter!$D$89*($B166/30.2*21)^(-2))</f>
        <v>1.1660082768187021E-2</v>
      </c>
      <c r="V166" s="12">
        <f>$D166^EXP(Parameter!$D$99+Parameter!$D$106*(($B166*21/30.2)^(1)))</f>
        <v>8.3270559223609241E-5</v>
      </c>
      <c r="W166" s="12">
        <f>$E166^EXP(Parameter!$D$84+Parameter!$D$91*($B166/30.2*21)^(-2))</f>
        <v>4.5766355499192661E-2</v>
      </c>
      <c r="X166" s="12">
        <f>$D166^EXP(Parameter!$D$100+Parameter!$D$107*(($B166*21/30.2)^(1)))</f>
        <v>6.2471979348952877E-19</v>
      </c>
      <c r="Y166" s="12">
        <f>$E166^EXP(Parameter!$D$85+Parameter!$D$92*($B166/30.2*21)^(-2))</f>
        <v>3.0996437311106038E-2</v>
      </c>
      <c r="Z166" s="12">
        <f>$D166^EXP(Parameter!$D$101+Parameter!$D$108*(($B166*21/30.2)^(1)))</f>
        <v>2.0923804155644238E-22</v>
      </c>
      <c r="AA166" s="12">
        <f>$E166^EXP(Parameter!$D$86+Parameter!$D$93*($B166/30.2*21)^(-2))</f>
        <v>4.2342271058962641E-2</v>
      </c>
      <c r="AB166" s="12">
        <f>$D166^EXP(Parameter!$D$98+Parameter!$D$105*(($B166*21/30.2)^(1)))</f>
        <v>2.4005481144859853E-5</v>
      </c>
      <c r="AC166" s="12">
        <f>$E166^EXP(Parameter!$D$83+Parameter!$D$90*($B166/30.2*21)^(-2))</f>
        <v>3.8572387402878105E-3</v>
      </c>
      <c r="AD166" s="87">
        <f>$D166^EXP(Parameter!$D$133+Parameter!$D$140*(($B166*21/30.2)^(-0.5))+Parameter!$D$147*((LN($B166*21/30.2))))</f>
        <v>1.1286215851417811E-7</v>
      </c>
      <c r="AE166" s="12">
        <f>$E166^EXP(Parameter!$D$111+Parameter!$D$118*(($B166*21/30.2)^(-1))+Parameter!$D$125*(($B166*21/30.2)^(-0.5)))</f>
        <v>7.1295954902091355E-2</v>
      </c>
      <c r="AF166" s="12">
        <f>$D166^EXP(Parameter!$D$134+Parameter!$D$141*(($B166*21/30.2)^(-0.5))+Parameter!$D$148*((LN($B166*21/30.2))))</f>
        <v>1.5577776142702961E-3</v>
      </c>
      <c r="AG166" s="12">
        <f>$E166^EXP(Parameter!$D$112+Parameter!$D$119*(($B166*21/30.2)^(-1))+Parameter!$D$126*(($B166*21/30.2)^(-0.5)))</f>
        <v>1.3374719621543461E-2</v>
      </c>
      <c r="AH166" s="12">
        <f>$D166^EXP(Parameter!$D$136+Parameter!$D$143*(($B166*21/30.2)^(-0.5))+Parameter!$D$150*((LN($B166*21/30.2))))</f>
        <v>1.6684607472723222E-6</v>
      </c>
      <c r="AI166" s="12">
        <f>$E166^EXP(Parameter!$D$114+Parameter!$D$121*(($B166*21/30.2)^(-1))+Parameter!$D$128*(($B166*21/30.2)^(-0.5)))</f>
        <v>2.9039459335016086E-4</v>
      </c>
      <c r="AJ166" s="12">
        <f>$D166^EXP(Parameter!$D$137+Parameter!$D$144*(($B166*21/30.2)^(-0.5))+Parameter!$D$151*((LN($B166*21/30.2))))</f>
        <v>3.1877103793682555E-8</v>
      </c>
      <c r="AK166" s="12">
        <f>$E166^EXP(Parameter!$D$115+Parameter!$D$122*(($B166*21/30.2)^(-1))+Parameter!$D$129*(($B166*21/30.2)^(-0.5)))</f>
        <v>9.9111194041314292E-3</v>
      </c>
      <c r="AL166" s="12">
        <f>$D166^EXP(Parameter!$D$138+Parameter!$D$145*(($B166*21/30.2)^(-0.5))+Parameter!$D$152*((LN($B166*21/30.2))))</f>
        <v>4.6863546325439789E-28</v>
      </c>
      <c r="AM166" s="12">
        <f>$E166^EXP(Parameter!$D$116+Parameter!$D$123*(($B166*21/30.2)^(-1))+Parameter!$D$130*(($B166*21/30.2)^(-0.5)))</f>
        <v>3.3723293498486496E-5</v>
      </c>
      <c r="AN166" s="12">
        <f>$D166^EXP(Parameter!$D$135+Parameter!$D$142*(($B166*21/30.2)^(-0.5))+Parameter!$D$149*((LN($B166*21/30.2))))</f>
        <v>1.4337855016202325E-4</v>
      </c>
      <c r="AO166" s="12">
        <f>$E166^EXP(Parameter!$D$113+Parameter!$D$120*(($B166*21/30.2)^(-1))+Parameter!$D$127*(($B166*21/30.2)^(-0.5)))</f>
        <v>4.8799142023554051E-10</v>
      </c>
      <c r="AP166" s="87">
        <f>$D166^EXP(Parameter!$D$304+Parameter!$D$310*((LN($B166*21/30.2))))</f>
        <v>3.4453520123116435E-2</v>
      </c>
      <c r="AQ166" s="88">
        <f>$E166^EXP(Parameter!$D$290+Parameter!$D$296*((LN($B166*21/30.2))))</f>
        <v>1.5645421947803499E-2</v>
      </c>
      <c r="AR166" s="12">
        <f>$D166^EXP(Parameter!$D$305+Parameter!$D$311*((LN($B166*21/30.2))))</f>
        <v>4.2381251971859109E-2</v>
      </c>
      <c r="AS166" s="88">
        <f>$E166^EXP(Parameter!$D$291+Parameter!$D$297*((LN($B166*21/30.2))))</f>
        <v>1.4727906516079366E-2</v>
      </c>
      <c r="AT166" s="12">
        <f>$D166^EXP(Parameter!$D$305+Parameter!$D$307-Parameter!$D$306+(Parameter!$D$311+Parameter!$D$313-Parameter!$D$312)*((LN($B166*21/30.2))))</f>
        <v>3.8988289639642751E-2</v>
      </c>
      <c r="AU166" s="88">
        <f>$E166^EXP(Parameter!$D$291+Parameter!$D$293-Parameter!$D$292+(Parameter!$D$297+Parameter!$D$299-Parameter!$D$298)*((LN($B166*21/30.2))))</f>
        <v>2.6085016970740598E-2</v>
      </c>
      <c r="AV166" s="12">
        <f>$D166^EXP(Parameter!$D$308+Parameter!$D$314*((LN($B166*21/30.2))))</f>
        <v>5.7437305740436907E-2</v>
      </c>
      <c r="AW166" s="88">
        <f>$E166^EXP(Parameter!$D$294+Parameter!$D$300*((LN($B166*21/30.2))))</f>
        <v>2.1615828714918746E-2</v>
      </c>
      <c r="AX166" s="12">
        <f>$D166^EXP(Parameter!$D$305+Parameter!$D$309-Parameter!$D$306+(Parameter!$D$311+Parameter!$D$315-Parameter!$D$312)*((LN($B166*21/30.2))))</f>
        <v>2.219978073301478E-2</v>
      </c>
      <c r="AY166" s="88">
        <f>$E166^EXP(Parameter!$D$291+Parameter!$D$295-Parameter!$D$292+(Parameter!$D$297+Parameter!$D$301-Parameter!$D$298)*((LN($B166*21/30.2))))</f>
        <v>9.8530919290696771E-4</v>
      </c>
      <c r="AZ166" s="12">
        <f>$D166^EXP(Parameter!D$305-Parameter!D$306+(Parameter!D$311-Parameter!D$312)*((LN($B166*21/30.2))))</f>
        <v>1.5151549736453156E-2</v>
      </c>
      <c r="BA166" s="88">
        <f>$E166^EXP(Parameter!$D$291-Parameter!$D$292+(Parameter!$D$297-Parameter!$D$298)*((LN($B166*21/30.2))))</f>
        <v>2.515225847923047E-5</v>
      </c>
      <c r="BB166" s="89">
        <f>$D166^EXP(Parameter!$D$231+Parameter!$D$238)</f>
        <v>7.034061138220607E-2</v>
      </c>
      <c r="BC166" s="90">
        <f>$E166^EXP(Parameter!$D$216+Parameter!$D$223)</f>
        <v>6.4793757691137301E-3</v>
      </c>
      <c r="BD166" s="91">
        <f>$D166^EXP(Parameter!$D$232+Parameter!$D$239)</f>
        <v>5.4941856411486731E-2</v>
      </c>
      <c r="BE166" s="90">
        <f>$E166^EXP(Parameter!$D$217+Parameter!$D$224)</f>
        <v>8.9816539826655974E-3</v>
      </c>
      <c r="BF166" s="91">
        <f>$D166^EXP(Parameter!$D$234+Parameter!$D$241)</f>
        <v>6.4878132298744701E-2</v>
      </c>
      <c r="BG166" s="91">
        <f>$E166^EXP(Parameter!$D$219+Parameter!$D$226)</f>
        <v>3.5169835432366223E-2</v>
      </c>
      <c r="BH166" s="91">
        <f>$D166^EXP(Parameter!$D$235+Parameter!$D$242)</f>
        <v>0.12186993423357231</v>
      </c>
      <c r="BI166" s="91">
        <f>$E166^EXP(Parameter!$D$220+Parameter!$D$227)</f>
        <v>2.347563319256701E-2</v>
      </c>
      <c r="BJ166" s="91">
        <f>$D166^EXP(Parameter!$D$236+Parameter!$D$243)</f>
        <v>5.1814067703872195E-2</v>
      </c>
      <c r="BK166" s="91">
        <f>$E166^EXP(Parameter!$D$221+Parameter!$D$228)</f>
        <v>3.3662562119101472E-2</v>
      </c>
      <c r="BL166" s="91">
        <f>$D166^EXP(Parameter!$D$233+Parameter!$D$240)</f>
        <v>2.7492593882011689E-2</v>
      </c>
      <c r="BM166" s="91">
        <f>$E166^EXP(Parameter!$D$218+Parameter!$D$225)</f>
        <v>3.1276576442656611E-3</v>
      </c>
      <c r="BN166" s="90">
        <f>$D166^EXP(Parameter!$D$268+Parameter!$D$275)</f>
        <v>9.1864726641671626E-2</v>
      </c>
      <c r="BO166" s="91">
        <f>$E166^EXP(Parameter!$D$246+Parameter!$D$253)</f>
        <v>2.4865824566548626E-3</v>
      </c>
      <c r="BP166" s="91">
        <f>$D166^EXP(Parameter!$D$269+Parameter!$D$276)</f>
        <v>6.3293479222594554E-2</v>
      </c>
      <c r="BQ166" s="91">
        <f>$E166^EXP(Parameter!$D$247+Parameter!$D$254)</f>
        <v>5.673967911452203E-3</v>
      </c>
      <c r="BR166" s="91">
        <f>$D166^EXP(Parameter!$D$271+Parameter!$D$278)</f>
        <v>0.1339654702903629</v>
      </c>
      <c r="BS166" s="91">
        <f>$E166^EXP(Parameter!$D$249+Parameter!$D$256)</f>
        <v>4.2471120026759027E-2</v>
      </c>
      <c r="BT166" s="91">
        <f>$D166^EXP(Parameter!$D$272+Parameter!$D$279)</f>
        <v>0.21920723398764025</v>
      </c>
      <c r="BU166" s="91">
        <f>$E166^EXP(Parameter!$D$250+Parameter!$D$257)</f>
        <v>1.46739396489743E-2</v>
      </c>
      <c r="BV166" s="91">
        <f>$D166^EXP(Parameter!$D$273+Parameter!$D$280)</f>
        <v>0.17848240771020563</v>
      </c>
      <c r="BW166" s="91">
        <f>$E166^EXP(Parameter!$D$251+Parameter!$D$258)</f>
        <v>4.5352720894039765E-2</v>
      </c>
      <c r="BX166" s="91">
        <f>$D166^EXP(Parameter!$D$270+Parameter!$D$277)</f>
        <v>5.5903792733905139E-2</v>
      </c>
      <c r="BY166" s="91">
        <f>$E166^EXP(Parameter!$D$248+Parameter!$D$255)</f>
        <v>6.8125354664035805E-3</v>
      </c>
      <c r="BZ166" s="90">
        <f>$D166^EXP(Parameter!$D$208)</f>
        <v>6.5948422170125559E-2</v>
      </c>
      <c r="CA166" s="90">
        <f>$E166^EXP(Parameter!$D$200)</f>
        <v>4.7701119191455067E-3</v>
      </c>
      <c r="CB166" s="90">
        <f>$D166^EXP(Parameter!$D$209)</f>
        <v>5.5581933322547114E-2</v>
      </c>
      <c r="CC166" s="90">
        <f>$E166^EXP(Parameter!$D$201)</f>
        <v>7.6308682105904451E-3</v>
      </c>
      <c r="CD166" s="90">
        <f>$D166^EXP(Parameter!$D$211)</f>
        <v>6.0029822373541673E-2</v>
      </c>
      <c r="CE166" s="90">
        <f>$E166^EXP(Parameter!$D$203)</f>
        <v>2.7988544282261781E-2</v>
      </c>
      <c r="CF166" s="90">
        <f>$D166^EXP(Parameter!$D$212)</f>
        <v>0.12161356401947265</v>
      </c>
      <c r="CG166" s="90">
        <f>$E166^EXP(Parameter!$D$204)</f>
        <v>2.0538994483915503E-2</v>
      </c>
      <c r="CH166" s="91">
        <f>$D166^EXP(Parameter!$D$213)</f>
        <v>4.9845551648965009E-2</v>
      </c>
      <c r="CI166" s="90">
        <f>$E166^EXP(Parameter!$D$205)</f>
        <v>3.3891432818147472E-2</v>
      </c>
      <c r="CJ166" s="91">
        <f>$D166^EXP(Parameter!$D$210)</f>
        <v>2.9728843576956248E-2</v>
      </c>
      <c r="CK166" s="90">
        <f>$E166^EXP(Parameter!$D$202)</f>
        <v>3.9649835728628085E-3</v>
      </c>
      <c r="CL166" s="12">
        <f>$D166^EXP(Parameter!$D$170+Parameter!$D$177*(LN($B166/30.2*21)))</f>
        <v>3.7241270981790225E-2</v>
      </c>
      <c r="CM166" s="12">
        <f>$D166^EXP(Parameter!$D$155+Parameter!$D$162*(LN($B166/30.2*21)))</f>
        <v>0.32813460276269696</v>
      </c>
      <c r="CN166" s="12">
        <f>$D166^EXP(Parameter!$D$171+Parameter!$D$178*(LN($B166/30.2*21)))</f>
        <v>3.9886284347318481E-2</v>
      </c>
      <c r="CO166" s="12">
        <f>$D166^EXP(Parameter!$D$156+Parameter!$D$163*(LN($B166/30.2*21)))</f>
        <v>0.27548894218416975</v>
      </c>
      <c r="CP166" s="12">
        <f>$D166^EXP(Parameter!$D$173+Parameter!$D$180*(LN($B166/30.2*21)))</f>
        <v>3.5056666089752352E-2</v>
      </c>
      <c r="CQ166" s="12">
        <f>$D166^EXP(Parameter!$D$158+Parameter!$D$165*(LN($B166/30.2*21)))</f>
        <v>0.28795008322518817</v>
      </c>
      <c r="CR166" s="12">
        <f>$D166^EXP(Parameter!$D$174+Parameter!$D$181*(LN($B166/30.2*21)))</f>
        <v>3.6255625866983707E-2</v>
      </c>
      <c r="CS166" s="12">
        <f>$D166^EXP(Parameter!$D$159+Parameter!$D$166*(LN($B166/30.2*21)))</f>
        <v>0.33152212403490855</v>
      </c>
      <c r="CT166" s="12">
        <f>$D166^EXP(Parameter!$D$175+Parameter!$D$182*(LN($B166/30.2*21)))</f>
        <v>8.3154655682192678E-3</v>
      </c>
      <c r="CU166" s="12">
        <f>$D166^EXP(Parameter!$D$160+Parameter!$D$167*(LN($B166/30.2*21)))</f>
        <v>9.82288215768711E-2</v>
      </c>
      <c r="CV166" s="12">
        <f>$D166^EXP(Parameter!$D$172+Parameter!$D$179*(LN($B166/30.2*21)))</f>
        <v>1.0126659260317687E-2</v>
      </c>
      <c r="CW166" s="41">
        <f>$D166^EXP(Parameter!$D$157+Parameter!$D$164*(LN($B166/30.2*21)))</f>
        <v>3.00601243647346E-3</v>
      </c>
      <c r="CX166" s="12">
        <f t="shared" si="16"/>
        <v>1.0221132594722126E-9</v>
      </c>
      <c r="CY166" s="85">
        <v>1.53251813450396E-2</v>
      </c>
      <c r="CZ166" s="12">
        <f t="shared" si="17"/>
        <v>1.4306038044166649E-3</v>
      </c>
      <c r="DA166" s="85">
        <v>2.39451689884288E-2</v>
      </c>
      <c r="DB166" s="12">
        <f t="shared" si="18"/>
        <v>8.3270559223609241E-5</v>
      </c>
      <c r="DC166" s="41">
        <v>6.9515859726024904E-4</v>
      </c>
      <c r="DD166" s="12">
        <f t="shared" si="19"/>
        <v>6.2471979348952877E-19</v>
      </c>
      <c r="DE166" s="85">
        <v>4.0189856038783302E-3</v>
      </c>
      <c r="DF166" s="12">
        <f t="shared" si="20"/>
        <v>2.0923804155644238E-22</v>
      </c>
      <c r="DG166" s="41">
        <v>3.5813149430262301E-4</v>
      </c>
      <c r="DH166" s="12">
        <f t="shared" si="21"/>
        <v>2.4005481144859853E-5</v>
      </c>
      <c r="DI166" s="41">
        <v>3.5813149430262301E-4</v>
      </c>
      <c r="DJ166" s="46">
        <v>161</v>
      </c>
      <c r="DK166" s="44">
        <v>1.78220603270884E-4</v>
      </c>
      <c r="DL166" s="44">
        <v>5.1853632551168705E-4</v>
      </c>
      <c r="DM166" s="44">
        <v>1.12879920207498E-3</v>
      </c>
      <c r="DN166" s="44">
        <v>8.2886794767411697E-4</v>
      </c>
      <c r="DO166" s="44">
        <v>3.28080584847201E-3</v>
      </c>
      <c r="DP166" s="44">
        <v>2.5828769951272701E-3</v>
      </c>
      <c r="DQ166" s="44">
        <v>3.6759048760821602E-3</v>
      </c>
      <c r="DR166" s="45">
        <v>3.1785939611657703E-2</v>
      </c>
      <c r="DS166" s="45">
        <v>5.1141831079029101E-2</v>
      </c>
      <c r="DT166" s="45">
        <v>4.5952578159847199E-2</v>
      </c>
      <c r="DU166" s="45">
        <v>3.3299958120265399E-2</v>
      </c>
      <c r="DV166" s="45">
        <v>4.8876855466318599E-2</v>
      </c>
      <c r="DW166" s="45">
        <v>7.9172035217142903E-2</v>
      </c>
      <c r="DX166" s="45">
        <v>3.9326022609844601E-2</v>
      </c>
    </row>
    <row r="167" spans="1:128">
      <c r="A167" s="43">
        <f t="shared" si="15"/>
        <v>10.764383561643836</v>
      </c>
      <c r="B167" s="18">
        <v>163</v>
      </c>
      <c r="C167" s="12">
        <v>3564</v>
      </c>
      <c r="D167" s="12">
        <v>3.00090983703666E-2</v>
      </c>
      <c r="E167" s="12">
        <v>3.4943357579781602E-4</v>
      </c>
      <c r="F167" s="92">
        <f>$D167^Parameter!$D$325</f>
        <v>6.4901883238917671E-2</v>
      </c>
      <c r="G167" s="92">
        <f>$E167^Parameter!$D$318</f>
        <v>3.2450585368677533E-3</v>
      </c>
      <c r="H167" s="92">
        <f>$D167^Parameter!$D$326</f>
        <v>6.0506545396218282E-2</v>
      </c>
      <c r="I167" s="92">
        <f>$E167^Parameter!$D$319</f>
        <v>6.1341354950622219E-3</v>
      </c>
      <c r="J167" s="92">
        <f>$D167^Parameter!$D$328</f>
        <v>6.9130030060347389E-2</v>
      </c>
      <c r="K167" s="92">
        <f>$E167^Parameter!$D$321</f>
        <v>2.9424597590515463E-2</v>
      </c>
      <c r="L167" s="92">
        <f>$D167^Parameter!$D$329</f>
        <v>0.14036591156359501</v>
      </c>
      <c r="M167" s="92">
        <f>$E167^Parameter!$D$322</f>
        <v>2.024177857925363E-2</v>
      </c>
      <c r="N167" s="92">
        <f>$D167^Parameter!$D$330</f>
        <v>5.8421793752274916E-2</v>
      </c>
      <c r="O167" s="92">
        <f>$E167^Parameter!$D$323</f>
        <v>4.1432949721094611E-2</v>
      </c>
      <c r="P167" s="92">
        <f>$D167^Parameter!$D$327</f>
        <v>3.5509520320857718E-2</v>
      </c>
      <c r="Q167" s="92">
        <f>$E167^Parameter!$D$320</f>
        <v>3.4037867828219937E-3</v>
      </c>
      <c r="R167" s="12">
        <f>$D167^EXP(Parameter!$D$96+Parameter!$D$103*(($B167/30.2*21)^(1)))</f>
        <v>7.1319188318263685E-10</v>
      </c>
      <c r="S167" s="12">
        <f>$E167^EXP(Parameter!$D$81+Parameter!$D$88*($B167/30.2*21)^(-2))</f>
        <v>7.514831816799095E-3</v>
      </c>
      <c r="T167" s="12">
        <f>$D167^EXP(Parameter!$D$97+Parameter!$D$104*(($B167*21/30.2)^(1)))</f>
        <v>1.3493292004056374E-3</v>
      </c>
      <c r="U167" s="12">
        <f>$E167^EXP(Parameter!$D$82+Parameter!$D$89*($B167/30.2*21)^(-2))</f>
        <v>1.150033480037746E-2</v>
      </c>
      <c r="V167" s="12">
        <f>$D167^EXP(Parameter!$D$99+Parameter!$D$106*(($B167*21/30.2)^(1)))</f>
        <v>7.4575620590868513E-5</v>
      </c>
      <c r="W167" s="12">
        <f>$E167^EXP(Parameter!$D$84+Parameter!$D$91*($B167/30.2*21)^(-2))</f>
        <v>4.5331075680932226E-2</v>
      </c>
      <c r="X167" s="12">
        <f>$D167^EXP(Parameter!$D$100+Parameter!$D$107*(($B167*21/30.2)^(1)))</f>
        <v>2.2386293233413951E-19</v>
      </c>
      <c r="Y167" s="12">
        <f>$E167^EXP(Parameter!$D$85+Parameter!$D$92*($B167/30.2*21)^(-2))</f>
        <v>3.0664557804712278E-2</v>
      </c>
      <c r="Z167" s="12">
        <f>$D167^EXP(Parameter!$D$101+Parameter!$D$108*(($B167*21/30.2)^(1)))</f>
        <v>6.6179511208803887E-23</v>
      </c>
      <c r="AA167" s="12">
        <f>$E167^EXP(Parameter!$D$86+Parameter!$D$93*($B167/30.2*21)^(-2))</f>
        <v>4.192929188757151E-2</v>
      </c>
      <c r="AB167" s="12">
        <f>$D167^EXP(Parameter!$D$98+Parameter!$D$105*(($B167*21/30.2)^(1)))</f>
        <v>2.1346313325717529E-5</v>
      </c>
      <c r="AC167" s="12">
        <f>$E167^EXP(Parameter!$D$83+Parameter!$D$90*($B167/30.2*21)^(-2))</f>
        <v>3.7913587533748906E-3</v>
      </c>
      <c r="AD167" s="87">
        <f>$D167^EXP(Parameter!$D$133+Parameter!$D$140*(($B167*21/30.2)^(-0.5))+Parameter!$D$147*((LN($B167*21/30.2))))</f>
        <v>9.6266450138606527E-8</v>
      </c>
      <c r="AE167" s="12">
        <f>$E167^EXP(Parameter!$D$111+Parameter!$D$118*(($B167*21/30.2)^(-1))+Parameter!$D$125*(($B167*21/30.2)^(-0.5)))</f>
        <v>7.0891491960345943E-2</v>
      </c>
      <c r="AF167" s="12">
        <f>$D167^EXP(Parameter!$D$134+Parameter!$D$141*(($B167*21/30.2)^(-0.5))+Parameter!$D$148*((LN($B167*21/30.2))))</f>
        <v>1.4976209160418945E-3</v>
      </c>
      <c r="AG167" s="12">
        <f>$E167^EXP(Parameter!$D$112+Parameter!$D$119*(($B167*21/30.2)^(-1))+Parameter!$D$126*(($B167*21/30.2)^(-0.5)))</f>
        <v>1.3201874485983379E-2</v>
      </c>
      <c r="AH167" s="12">
        <f>$D167^EXP(Parameter!$D$136+Parameter!$D$143*(($B167*21/30.2)^(-0.5))+Parameter!$D$150*((LN($B167*21/30.2))))</f>
        <v>1.4752562184020837E-6</v>
      </c>
      <c r="AI167" s="12">
        <f>$E167^EXP(Parameter!$D$114+Parameter!$D$121*(($B167*21/30.2)^(-1))+Parameter!$D$128*(($B167*21/30.2)^(-0.5)))</f>
        <v>2.799752767211555E-4</v>
      </c>
      <c r="AJ167" s="12">
        <f>$D167^EXP(Parameter!$D$137+Parameter!$D$144*(($B167*21/30.2)^(-0.5))+Parameter!$D$151*((LN($B167*21/30.2))))</f>
        <v>2.6330256748895356E-8</v>
      </c>
      <c r="AK167" s="12">
        <f>$E167^EXP(Parameter!$D$115+Parameter!$D$122*(($B167*21/30.2)^(-1))+Parameter!$D$129*(($B167*21/30.2)^(-0.5)))</f>
        <v>9.7561366252957825E-3</v>
      </c>
      <c r="AL167" s="12">
        <f>$D167^EXP(Parameter!$D$138+Parameter!$D$145*(($B167*21/30.2)^(-0.5))+Parameter!$D$152*((LN($B167*21/30.2))))</f>
        <v>1.9121378654624813E-28</v>
      </c>
      <c r="AM167" s="12">
        <f>$E167^EXP(Parameter!$D$116+Parameter!$D$123*(($B167*21/30.2)^(-1))+Parameter!$D$130*(($B167*21/30.2)^(-0.5)))</f>
        <v>3.2183822876642795E-5</v>
      </c>
      <c r="AN167" s="12">
        <f>$D167^EXP(Parameter!$D$135+Parameter!$D$142*(($B167*21/30.2)^(-0.5))+Parameter!$D$149*((LN($B167*21/30.2))))</f>
        <v>1.3556505096890711E-4</v>
      </c>
      <c r="AO167" s="12">
        <f>$E167^EXP(Parameter!$D$113+Parameter!$D$120*(($B167*21/30.2)^(-1))+Parameter!$D$127*(($B167*21/30.2)^(-0.5)))</f>
        <v>4.3975911142184603E-10</v>
      </c>
      <c r="AP167" s="87">
        <f>$D167^EXP(Parameter!$D$304+Parameter!$D$310*((LN($B167*21/30.2))))</f>
        <v>3.3978894228745761E-2</v>
      </c>
      <c r="AQ167" s="88">
        <f>$E167^EXP(Parameter!$D$290+Parameter!$D$296*((LN($B167*21/30.2))))</f>
        <v>1.5501826819593337E-2</v>
      </c>
      <c r="AR167" s="12">
        <f>$D167^EXP(Parameter!$D$305+Parameter!$D$311*((LN($B167*21/30.2))))</f>
        <v>4.189731118963904E-2</v>
      </c>
      <c r="AS167" s="88">
        <f>$E167^EXP(Parameter!$D$291+Parameter!$D$297*((LN($B167*21/30.2))))</f>
        <v>1.455677426922459E-2</v>
      </c>
      <c r="AT167" s="12">
        <f>$D167^EXP(Parameter!$D$305+Parameter!$D$307-Parameter!$D$306+(Parameter!$D$311+Parameter!$D$313-Parameter!$D$312)*((LN($B167*21/30.2))))</f>
        <v>3.8502450260336323E-2</v>
      </c>
      <c r="AU167" s="88">
        <f>$E167^EXP(Parameter!$D$291+Parameter!$D$293-Parameter!$D$292+(Parameter!$D$297+Parameter!$D$299-Parameter!$D$298)*((LN($B167*21/30.2))))</f>
        <v>2.5773204091325941E-2</v>
      </c>
      <c r="AV167" s="12">
        <f>$D167^EXP(Parameter!$D$308+Parameter!$D$314*((LN($B167*21/30.2))))</f>
        <v>5.6705251680370113E-2</v>
      </c>
      <c r="AW167" s="88">
        <f>$E167^EXP(Parameter!$D$294+Parameter!$D$300*((LN($B167*21/30.2))))</f>
        <v>2.1364793911295987E-2</v>
      </c>
      <c r="AX167" s="12">
        <f>$D167^EXP(Parameter!$D$305+Parameter!$D$309-Parameter!$D$306+(Parameter!$D$311+Parameter!$D$315-Parameter!$D$312)*((LN($B167*21/30.2))))</f>
        <v>2.1843777056578251E-2</v>
      </c>
      <c r="AY167" s="88">
        <f>$E167^EXP(Parameter!$D$291+Parameter!$D$295-Parameter!$D$292+(Parameter!$D$297+Parameter!$D$301-Parameter!$D$298)*((LN($B167*21/30.2))))</f>
        <v>9.5025343787746798E-4</v>
      </c>
      <c r="AZ167" s="12">
        <f>$D167^EXP(Parameter!D$305-Parameter!D$306+(Parameter!D$311-Parameter!D$312)*((LN($B167*21/30.2))))</f>
        <v>1.4899162459977435E-2</v>
      </c>
      <c r="BA167" s="88">
        <f>$E167^EXP(Parameter!$D$291-Parameter!$D$292+(Parameter!$D$297-Parameter!$D$298)*((LN($B167*21/30.2))))</f>
        <v>2.3903562326119122E-5</v>
      </c>
      <c r="BB167" s="89">
        <f>$D167^EXP(Parameter!$D$231+Parameter!$D$238)</f>
        <v>6.9721028963936518E-2</v>
      </c>
      <c r="BC167" s="90">
        <f>$E167^EXP(Parameter!$D$216+Parameter!$D$223)</f>
        <v>6.3789700475489486E-3</v>
      </c>
      <c r="BD167" s="91">
        <f>$D167^EXP(Parameter!$D$232+Parameter!$D$239)</f>
        <v>5.4413082601213372E-2</v>
      </c>
      <c r="BE167" s="90">
        <f>$E167^EXP(Parameter!$D$217+Parameter!$D$224)</f>
        <v>8.8514263628836007E-3</v>
      </c>
      <c r="BF167" s="91">
        <f>$D167^EXP(Parameter!$D$234+Parameter!$D$241)</f>
        <v>6.428934057178462E-2</v>
      </c>
      <c r="BG167" s="91">
        <f>$E167^EXP(Parameter!$D$219+Parameter!$D$226)</f>
        <v>3.4806836679265526E-2</v>
      </c>
      <c r="BH167" s="91">
        <f>$D167^EXP(Parameter!$D$235+Parameter!$D$242)</f>
        <v>0.12101795214501121</v>
      </c>
      <c r="BI167" s="91">
        <f>$E167^EXP(Parameter!$D$220+Parameter!$D$227)</f>
        <v>2.3204245504974959E-2</v>
      </c>
      <c r="BJ167" s="91">
        <f>$D167^EXP(Parameter!$D$236+Parameter!$D$243)</f>
        <v>5.1305372279367052E-2</v>
      </c>
      <c r="BK167" s="91">
        <f>$E167^EXP(Parameter!$D$221+Parameter!$D$228)</f>
        <v>3.331059802104118E-2</v>
      </c>
      <c r="BL167" s="91">
        <f>$D167^EXP(Parameter!$D$233+Parameter!$D$240)</f>
        <v>2.7165237253160487E-2</v>
      </c>
      <c r="BM167" s="91">
        <f>$E167^EXP(Parameter!$D$218+Parameter!$D$225)</f>
        <v>3.0722479877333154E-3</v>
      </c>
      <c r="BN167" s="90">
        <f>$D167^EXP(Parameter!$D$268+Parameter!$D$275)</f>
        <v>9.1136612492007316E-2</v>
      </c>
      <c r="BO167" s="91">
        <f>$E167^EXP(Parameter!$D$246+Parameter!$D$253)</f>
        <v>2.4407943484478522E-3</v>
      </c>
      <c r="BP167" s="91">
        <f>$D167^EXP(Parameter!$D$269+Parameter!$D$276)</f>
        <v>6.2713899597491379E-2</v>
      </c>
      <c r="BQ167" s="91">
        <f>$E167^EXP(Parameter!$D$247+Parameter!$D$254)</f>
        <v>5.5837454375132871E-3</v>
      </c>
      <c r="BR167" s="91">
        <f>$D167^EXP(Parameter!$D$271+Parameter!$D$278)</f>
        <v>0.1330708935027452</v>
      </c>
      <c r="BS167" s="91">
        <f>$E167^EXP(Parameter!$D$249+Parameter!$D$256)</f>
        <v>4.2057343196449451E-2</v>
      </c>
      <c r="BT167" s="91">
        <f>$D167^EXP(Parameter!$D$272+Parameter!$D$279)</f>
        <v>0.21810112239341078</v>
      </c>
      <c r="BU167" s="91">
        <f>$E167^EXP(Parameter!$D$250+Parameter!$D$257)</f>
        <v>1.4483195721184556E-2</v>
      </c>
      <c r="BV167" s="91">
        <f>$D167^EXP(Parameter!$D$273+Parameter!$D$280)</f>
        <v>0.17746018327705593</v>
      </c>
      <c r="BW167" s="91">
        <f>$E167^EXP(Parameter!$D$251+Parameter!$D$258)</f>
        <v>4.492000811082645E-2</v>
      </c>
      <c r="BX167" s="91">
        <f>$D167^EXP(Parameter!$D$270+Parameter!$D$277)</f>
        <v>5.536896409400778E-2</v>
      </c>
      <c r="BY167" s="91">
        <f>$E167^EXP(Parameter!$D$248+Parameter!$D$255)</f>
        <v>6.7080093578485295E-3</v>
      </c>
      <c r="BZ167" s="90">
        <f>$D167^EXP(Parameter!$D$208)</f>
        <v>6.5353481268483463E-2</v>
      </c>
      <c r="CA167" s="90">
        <f>$E167^EXP(Parameter!$D$200)</f>
        <v>4.6917379786294375E-3</v>
      </c>
      <c r="CB167" s="90">
        <f>$D167^EXP(Parameter!$D$209)</f>
        <v>5.5049124450439163E-2</v>
      </c>
      <c r="CC167" s="90">
        <f>$E167^EXP(Parameter!$D$201)</f>
        <v>7.5164283463368666E-3</v>
      </c>
      <c r="CD167" s="90">
        <f>$D167^EXP(Parameter!$D$211)</f>
        <v>5.9469633425857892E-2</v>
      </c>
      <c r="CE167" s="90">
        <f>$E167^EXP(Parameter!$D$203)</f>
        <v>2.768006563248733E-2</v>
      </c>
      <c r="CF167" s="90">
        <f>$D167^EXP(Parameter!$D$212)</f>
        <v>0.1207625265608864</v>
      </c>
      <c r="CG167" s="90">
        <f>$E167^EXP(Parameter!$D$204)</f>
        <v>2.0293148821206732E-2</v>
      </c>
      <c r="CH167" s="91">
        <f>$D167^EXP(Parameter!$D$213)</f>
        <v>4.9349811159510482E-2</v>
      </c>
      <c r="CI167" s="90">
        <f>$E167^EXP(Parameter!$D$205)</f>
        <v>3.3537780026310575E-2</v>
      </c>
      <c r="CJ167" s="91">
        <f>$D167^EXP(Parameter!$D$210)</f>
        <v>2.9382517297051037E-2</v>
      </c>
      <c r="CK167" s="90">
        <f>$E167^EXP(Parameter!$D$202)</f>
        <v>3.8976042792983963E-3</v>
      </c>
      <c r="CL167" s="12">
        <f>$D167^EXP(Parameter!$D$170+Parameter!$D$177*(LN($B167/30.2*21)))</f>
        <v>3.6777488994443781E-2</v>
      </c>
      <c r="CM167" s="12">
        <f>$D167^EXP(Parameter!$D$155+Parameter!$D$162*(LN($B167/30.2*21)))</f>
        <v>0.32748949480731343</v>
      </c>
      <c r="CN167" s="12">
        <f>$D167^EXP(Parameter!$D$171+Parameter!$D$178*(LN($B167/30.2*21)))</f>
        <v>3.9428093035738708E-2</v>
      </c>
      <c r="CO167" s="12">
        <f>$D167^EXP(Parameter!$D$156+Parameter!$D$163*(LN($B167/30.2*21)))</f>
        <v>0.27463089972980365</v>
      </c>
      <c r="CP167" s="12">
        <f>$D167^EXP(Parameter!$D$173+Parameter!$D$180*(LN($B167/30.2*21)))</f>
        <v>3.4617851798169078E-2</v>
      </c>
      <c r="CQ167" s="12">
        <f>$D167^EXP(Parameter!$D$158+Parameter!$D$165*(LN($B167/30.2*21)))</f>
        <v>0.28687672444897749</v>
      </c>
      <c r="CR167" s="12">
        <f>$D167^EXP(Parameter!$D$174+Parameter!$D$181*(LN($B167/30.2*21)))</f>
        <v>3.571836479129014E-2</v>
      </c>
      <c r="CS167" s="12">
        <f>$D167^EXP(Parameter!$D$159+Parameter!$D$166*(LN($B167/30.2*21)))</f>
        <v>0.33061288094853081</v>
      </c>
      <c r="CT167" s="12">
        <f>$D167^EXP(Parameter!$D$175+Parameter!$D$182*(LN($B167/30.2*21)))</f>
        <v>8.1366835159361588E-3</v>
      </c>
      <c r="CU167" s="12">
        <f>$D167^EXP(Parameter!$D$160+Parameter!$D$167*(LN($B167/30.2*21)))</f>
        <v>9.7216653434319289E-2</v>
      </c>
      <c r="CV167" s="12">
        <f>$D167^EXP(Parameter!$D$172+Parameter!$D$179*(LN($B167/30.2*21)))</f>
        <v>9.9423214350076432E-3</v>
      </c>
      <c r="CW167" s="41">
        <f>$D167^EXP(Parameter!$D$157+Parameter!$D$164*(LN($B167/30.2*21)))</f>
        <v>2.9181771740410122E-3</v>
      </c>
      <c r="CX167" s="12">
        <f t="shared" si="16"/>
        <v>7.1319188318263685E-10</v>
      </c>
      <c r="CY167" s="85">
        <v>1.5253560716010301E-2</v>
      </c>
      <c r="CZ167" s="12">
        <f t="shared" si="17"/>
        <v>1.3493292004056374E-3</v>
      </c>
      <c r="DA167" s="85">
        <v>2.3818028513437201E-2</v>
      </c>
      <c r="DB167" s="12">
        <f t="shared" si="18"/>
        <v>7.4575620590868513E-5</v>
      </c>
      <c r="DC167" s="41">
        <v>6.6621667183548901E-4</v>
      </c>
      <c r="DD167" s="12">
        <f t="shared" si="19"/>
        <v>2.2386293233413951E-19</v>
      </c>
      <c r="DE167" s="85">
        <v>3.9241424413078603E-3</v>
      </c>
      <c r="DF167" s="12">
        <f t="shared" si="20"/>
        <v>6.6179511208803887E-23</v>
      </c>
      <c r="DG167" s="41">
        <v>3.4943273195498702E-4</v>
      </c>
      <c r="DH167" s="12">
        <f t="shared" si="21"/>
        <v>2.1346313325717529E-5</v>
      </c>
      <c r="DI167" s="41">
        <v>3.4943273195498702E-4</v>
      </c>
      <c r="DJ167" s="46">
        <v>162</v>
      </c>
      <c r="DK167" s="44">
        <v>1.73125953139897E-4</v>
      </c>
      <c r="DL167" s="44">
        <v>5.0487694664946804E-4</v>
      </c>
      <c r="DM167" s="44">
        <v>1.1010022870339099E-3</v>
      </c>
      <c r="DN167" s="44">
        <v>8.0788426747935304E-4</v>
      </c>
      <c r="DO167" s="44">
        <v>3.2081939605648202E-3</v>
      </c>
      <c r="DP167" s="44">
        <v>2.5242281427965102E-3</v>
      </c>
      <c r="DQ167" s="44">
        <v>3.5955651886843101E-3</v>
      </c>
      <c r="DR167" s="45">
        <v>3.1426560043661601E-2</v>
      </c>
      <c r="DS167" s="45">
        <v>5.0611833334008101E-2</v>
      </c>
      <c r="DT167" s="45">
        <v>4.5466317116152802E-2</v>
      </c>
      <c r="DU167" s="45">
        <v>3.2926430539770297E-2</v>
      </c>
      <c r="DV167" s="45">
        <v>4.8365785086511501E-2</v>
      </c>
      <c r="DW167" s="45">
        <v>7.8425722640399598E-2</v>
      </c>
      <c r="DX167" s="45">
        <v>3.8897643567360501E-2</v>
      </c>
    </row>
    <row r="168" spans="1:128">
      <c r="A168" s="43">
        <f t="shared" si="15"/>
        <v>10.824657534246576</v>
      </c>
      <c r="B168" s="18">
        <v>164</v>
      </c>
      <c r="C168" s="12">
        <v>3586</v>
      </c>
      <c r="D168" s="12">
        <v>2.96630238620081E-2</v>
      </c>
      <c r="E168" s="12">
        <v>3.4098231377384998E-4</v>
      </c>
      <c r="F168" s="92">
        <f>$D168^Parameter!$D$325</f>
        <v>6.431733313861665E-2</v>
      </c>
      <c r="G168" s="92">
        <f>$E168^Parameter!$D$318</f>
        <v>3.1883569345736509E-3</v>
      </c>
      <c r="H168" s="92">
        <f>$D168^Parameter!$D$326</f>
        <v>5.994767399759128E-2</v>
      </c>
      <c r="I168" s="92">
        <f>$E168^Parameter!$D$319</f>
        <v>6.0387685722584688E-3</v>
      </c>
      <c r="J168" s="92">
        <f>$D168^Parameter!$D$328</f>
        <v>6.8521703435043338E-2</v>
      </c>
      <c r="K168" s="92">
        <f>$E168^Parameter!$D$321</f>
        <v>2.9107185325798365E-2</v>
      </c>
      <c r="L168" s="92">
        <f>$D168^Parameter!$D$329</f>
        <v>0.13945710192284325</v>
      </c>
      <c r="M168" s="92">
        <f>$E168^Parameter!$D$322</f>
        <v>2.000039662413728E-2</v>
      </c>
      <c r="N168" s="92">
        <f>$D168^Parameter!$D$330</f>
        <v>5.7875464698113534E-2</v>
      </c>
      <c r="O168" s="92">
        <f>$E168^Parameter!$D$323</f>
        <v>4.1029170932045056E-2</v>
      </c>
      <c r="P168" s="92">
        <f>$D168^Parameter!$D$327</f>
        <v>3.5119561193352862E-2</v>
      </c>
      <c r="Q168" s="92">
        <f>$E168^Parameter!$D$320</f>
        <v>3.344802994261843E-3</v>
      </c>
      <c r="R168" s="12">
        <f>$D168^EXP(Parameter!$D$96+Parameter!$D$103*(($B168/30.2*21)^(1)))</f>
        <v>4.9479765098089389E-10</v>
      </c>
      <c r="S168" s="12">
        <f>$E168^EXP(Parameter!$D$81+Parameter!$D$88*($B168/30.2*21)^(-2))</f>
        <v>7.4026397444791571E-3</v>
      </c>
      <c r="T168" s="12">
        <f>$D168^EXP(Parameter!$D$97+Parameter!$D$104*(($B168*21/30.2)^(1)))</f>
        <v>1.2722177965434275E-3</v>
      </c>
      <c r="U168" s="12">
        <f>$E168^EXP(Parameter!$D$82+Parameter!$D$89*($B168/30.2*21)^(-2))</f>
        <v>1.1343465369412329E-2</v>
      </c>
      <c r="V168" s="12">
        <f>$D168^EXP(Parameter!$D$99+Parameter!$D$106*(($B168*21/30.2)^(1)))</f>
        <v>6.6718086661079863E-5</v>
      </c>
      <c r="W168" s="12">
        <f>$E168^EXP(Parameter!$D$84+Parameter!$D$91*($B168/30.2*21)^(-2))</f>
        <v>4.4901827198536387E-2</v>
      </c>
      <c r="X168" s="12">
        <f>$D168^EXP(Parameter!$D$100+Parameter!$D$107*(($B168*21/30.2)^(1)))</f>
        <v>7.8314261228317561E-20</v>
      </c>
      <c r="Y168" s="12">
        <f>$E168^EXP(Parameter!$D$85+Parameter!$D$92*($B168/30.2*21)^(-2))</f>
        <v>3.0337671463516565E-2</v>
      </c>
      <c r="Z168" s="12">
        <f>$D168^EXP(Parameter!$D$101+Parameter!$D$108*(($B168*21/30.2)^(1)))</f>
        <v>2.0409932534755004E-23</v>
      </c>
      <c r="AA168" s="12">
        <f>$E168^EXP(Parameter!$D$86+Parameter!$D$93*($B168/30.2*21)^(-2))</f>
        <v>4.1522135750277335E-2</v>
      </c>
      <c r="AB168" s="12">
        <f>$D168^EXP(Parameter!$D$98+Parameter!$D$105*(($B168*21/30.2)^(1)))</f>
        <v>1.8962245270441929E-5</v>
      </c>
      <c r="AC168" s="12">
        <f>$E168^EXP(Parameter!$D$83+Parameter!$D$90*($B168/30.2*21)^(-2))</f>
        <v>3.7268871444435243E-3</v>
      </c>
      <c r="AD168" s="87">
        <f>$D168^EXP(Parameter!$D$133+Parameter!$D$140*(($B168*21/30.2)^(-0.5))+Parameter!$D$147*((LN($B168*21/30.2))))</f>
        <v>8.2061001891840712E-8</v>
      </c>
      <c r="AE168" s="12">
        <f>$E168^EXP(Parameter!$D$111+Parameter!$D$118*(($B168*21/30.2)^(-1))+Parameter!$D$125*(($B168*21/30.2)^(-0.5)))</f>
        <v>7.0491246824043508E-2</v>
      </c>
      <c r="AF168" s="12">
        <f>$D168^EXP(Parameter!$D$134+Parameter!$D$141*(($B168*21/30.2)^(-0.5))+Parameter!$D$148*((LN($B168*21/30.2))))</f>
        <v>1.4398148206962685E-3</v>
      </c>
      <c r="AG168" s="12">
        <f>$E168^EXP(Parameter!$D$112+Parameter!$D$119*(($B168*21/30.2)^(-1))+Parameter!$D$126*(($B168*21/30.2)^(-0.5)))</f>
        <v>1.3032017073349066E-2</v>
      </c>
      <c r="AH168" s="12">
        <f>$D168^EXP(Parameter!$D$136+Parameter!$D$143*(($B168*21/30.2)^(-0.5))+Parameter!$D$150*((LN($B168*21/30.2))))</f>
        <v>1.3039281787887218E-6</v>
      </c>
      <c r="AI168" s="12">
        <f>$E168^EXP(Parameter!$D$114+Parameter!$D$121*(($B168*21/30.2)^(-1))+Parameter!$D$128*(($B168*21/30.2)^(-0.5)))</f>
        <v>2.6996303042968619E-4</v>
      </c>
      <c r="AJ168" s="12">
        <f>$D168^EXP(Parameter!$D$137+Parameter!$D$144*(($B168*21/30.2)^(-0.5))+Parameter!$D$151*((LN($B168*21/30.2))))</f>
        <v>2.172790752697111E-8</v>
      </c>
      <c r="AK168" s="12">
        <f>$E168^EXP(Parameter!$D$115+Parameter!$D$122*(($B168*21/30.2)^(-1))+Parameter!$D$129*(($B168*21/30.2)^(-0.5)))</f>
        <v>9.6042108577490404E-3</v>
      </c>
      <c r="AL168" s="12">
        <f>$D168^EXP(Parameter!$D$138+Parameter!$D$145*(($B168*21/30.2)^(-0.5))+Parameter!$D$152*((LN($B168*21/30.2))))</f>
        <v>7.7442478597879991E-29</v>
      </c>
      <c r="AM168" s="12">
        <f>$E168^EXP(Parameter!$D$116+Parameter!$D$123*(($B168*21/30.2)^(-1))+Parameter!$D$130*(($B168*21/30.2)^(-0.5)))</f>
        <v>3.071950963298058E-5</v>
      </c>
      <c r="AN168" s="12">
        <f>$D168^EXP(Parameter!$D$135+Parameter!$D$142*(($B168*21/30.2)^(-0.5))+Parameter!$D$149*((LN($B168*21/30.2))))</f>
        <v>1.2817927769804568E-4</v>
      </c>
      <c r="AO168" s="12">
        <f>$E168^EXP(Parameter!$D$113+Parameter!$D$120*(($B168*21/30.2)^(-1))+Parameter!$D$127*(($B168*21/30.2)^(-0.5)))</f>
        <v>3.9642240440806461E-10</v>
      </c>
      <c r="AP168" s="87">
        <f>$D168^EXP(Parameter!$D$304+Parameter!$D$310*((LN($B168*21/30.2))))</f>
        <v>3.351226043537367E-2</v>
      </c>
      <c r="AQ168" s="88">
        <f>$E168^EXP(Parameter!$D$290+Parameter!$D$296*((LN($B168*21/30.2))))</f>
        <v>1.5360374201448895E-2</v>
      </c>
      <c r="AR168" s="12">
        <f>$D168^EXP(Parameter!$D$305+Parameter!$D$311*((LN($B168*21/30.2))))</f>
        <v>4.1420681561088621E-2</v>
      </c>
      <c r="AS168" s="88">
        <f>$E168^EXP(Parameter!$D$291+Parameter!$D$297*((LN($B168*21/30.2))))</f>
        <v>1.4388453810448933E-2</v>
      </c>
      <c r="AT168" s="12">
        <f>$D168^EXP(Parameter!$D$305+Parameter!$D$307-Parameter!$D$306+(Parameter!$D$311+Parameter!$D$313-Parameter!$D$312)*((LN($B168*21/30.2))))</f>
        <v>3.8024309763154136E-2</v>
      </c>
      <c r="AU168" s="88">
        <f>$E168^EXP(Parameter!$D$291+Parameter!$D$293-Parameter!$D$292+(Parameter!$D$297+Parameter!$D$299-Parameter!$D$298)*((LN($B168*21/30.2))))</f>
        <v>2.5466383694191894E-2</v>
      </c>
      <c r="AV168" s="12">
        <f>$D168^EXP(Parameter!$D$308+Parameter!$D$314*((LN($B168*21/30.2))))</f>
        <v>5.5984445183732662E-2</v>
      </c>
      <c r="AW168" s="88">
        <f>$E168^EXP(Parameter!$D$294+Parameter!$D$300*((LN($B168*21/30.2))))</f>
        <v>2.1117780978800439E-2</v>
      </c>
      <c r="AX168" s="12">
        <f>$D168^EXP(Parameter!$D$305+Parameter!$D$309-Parameter!$D$306+(Parameter!$D$311+Parameter!$D$315-Parameter!$D$312)*((LN($B168*21/30.2))))</f>
        <v>2.149451395106294E-2</v>
      </c>
      <c r="AY168" s="88">
        <f>$E168^EXP(Parameter!$D$291+Parameter!$D$295-Parameter!$D$292+(Parameter!$D$297+Parameter!$D$301-Parameter!$D$298)*((LN($B168*21/30.2))))</f>
        <v>9.1650276622826804E-4</v>
      </c>
      <c r="AZ168" s="12">
        <f>$D168^EXP(Parameter!D$305-Parameter!D$306+(Parameter!D$311-Parameter!D$312)*((LN($B168*21/30.2))))</f>
        <v>1.4651782844066654E-2</v>
      </c>
      <c r="BA168" s="88">
        <f>$E168^EXP(Parameter!$D$291-Parameter!$D$292+(Parameter!$D$297-Parameter!$D$298)*((LN($B168*21/30.2))))</f>
        <v>2.2719443477309451E-5</v>
      </c>
      <c r="BB168" s="89">
        <f>$D168^EXP(Parameter!$D$231+Parameter!$D$238)</f>
        <v>6.9109447914642172E-2</v>
      </c>
      <c r="BC168" s="90">
        <f>$E168^EXP(Parameter!$D$216+Parameter!$D$223)</f>
        <v>6.2805527641637713E-3</v>
      </c>
      <c r="BD168" s="91">
        <f>$D168^EXP(Parameter!$D$232+Parameter!$D$239)</f>
        <v>5.3891566208247893E-2</v>
      </c>
      <c r="BE168" s="90">
        <f>$E168^EXP(Parameter!$D$217+Parameter!$D$224)</f>
        <v>8.7236488015148446E-3</v>
      </c>
      <c r="BF168" s="91">
        <f>$D168^EXP(Parameter!$D$234+Parameter!$D$241)</f>
        <v>6.3708308829182228E-2</v>
      </c>
      <c r="BG168" s="91">
        <f>$E168^EXP(Parameter!$D$219+Parameter!$D$226)</f>
        <v>3.4449160621638233E-2</v>
      </c>
      <c r="BH168" s="91">
        <f>$D168^EXP(Parameter!$D$235+Parameter!$D$242)</f>
        <v>0.12017543388558366</v>
      </c>
      <c r="BI168" s="91">
        <f>$E168^EXP(Parameter!$D$220+Parameter!$D$227)</f>
        <v>2.2937171271875261E-2</v>
      </c>
      <c r="BJ168" s="91">
        <f>$D168^EXP(Parameter!$D$236+Parameter!$D$243)</f>
        <v>5.08037565005693E-2</v>
      </c>
      <c r="BK168" s="91">
        <f>$E168^EXP(Parameter!$D$221+Parameter!$D$228)</f>
        <v>3.2963841789503776E-2</v>
      </c>
      <c r="BL168" s="91">
        <f>$D168^EXP(Parameter!$D$233+Parameter!$D$240)</f>
        <v>2.6843116259908782E-2</v>
      </c>
      <c r="BM168" s="91">
        <f>$E168^EXP(Parameter!$D$218+Parameter!$D$225)</f>
        <v>3.0180578589326362E-3</v>
      </c>
      <c r="BN168" s="90">
        <f>$D168^EXP(Parameter!$D$268+Parameter!$D$275)</f>
        <v>9.04172628209612E-2</v>
      </c>
      <c r="BO168" s="91">
        <f>$E168^EXP(Parameter!$D$246+Parameter!$D$253)</f>
        <v>2.39604575733266E-3</v>
      </c>
      <c r="BP168" s="91">
        <f>$D168^EXP(Parameter!$D$269+Parameter!$D$276)</f>
        <v>6.214200558625485E-2</v>
      </c>
      <c r="BQ168" s="91">
        <f>$E168^EXP(Parameter!$D$247+Parameter!$D$254)</f>
        <v>5.4953460258581549E-3</v>
      </c>
      <c r="BR168" s="91">
        <f>$D168^EXP(Parameter!$D$271+Parameter!$D$278)</f>
        <v>0.13218597520536263</v>
      </c>
      <c r="BS168" s="91">
        <f>$E168^EXP(Parameter!$D$249+Parameter!$D$256)</f>
        <v>4.1649395722555931E-2</v>
      </c>
      <c r="BT168" s="91">
        <f>$D168^EXP(Parameter!$D$272+Parameter!$D$279)</f>
        <v>0.21700515954277239</v>
      </c>
      <c r="BU168" s="91">
        <f>$E168^EXP(Parameter!$D$250+Parameter!$D$257)</f>
        <v>1.4295756058529825E-2</v>
      </c>
      <c r="BV168" s="91">
        <f>$D168^EXP(Parameter!$D$273+Parameter!$D$280)</f>
        <v>0.17644803007114868</v>
      </c>
      <c r="BW168" s="91">
        <f>$E168^EXP(Parameter!$D$251+Parameter!$D$258)</f>
        <v>4.4493304842448976E-2</v>
      </c>
      <c r="BX168" s="91">
        <f>$D168^EXP(Parameter!$D$270+Parameter!$D$277)</f>
        <v>5.4841445520387083E-2</v>
      </c>
      <c r="BY168" s="91">
        <f>$E168^EXP(Parameter!$D$248+Parameter!$D$255)</f>
        <v>6.6055374000814435E-3</v>
      </c>
      <c r="BZ168" s="90">
        <f>$D168^EXP(Parameter!$D$208)</f>
        <v>6.4766349441208612E-2</v>
      </c>
      <c r="CA168" s="90">
        <f>$E168^EXP(Parameter!$D$200)</f>
        <v>4.614988879933838E-3</v>
      </c>
      <c r="CB168" s="90">
        <f>$D168^EXP(Parameter!$D$209)</f>
        <v>5.4523608131130955E-2</v>
      </c>
      <c r="CC168" s="90">
        <f>$E168^EXP(Parameter!$D$201)</f>
        <v>7.4041980949803498E-3</v>
      </c>
      <c r="CD168" s="90">
        <f>$D168^EXP(Parameter!$D$211)</f>
        <v>5.8916970285656782E-2</v>
      </c>
      <c r="CE168" s="90">
        <f>$E168^EXP(Parameter!$D$203)</f>
        <v>2.7376324849004756E-2</v>
      </c>
      <c r="CF168" s="90">
        <f>$D168^EXP(Parameter!$D$212)</f>
        <v>0.11992094833324612</v>
      </c>
      <c r="CG168" s="90">
        <f>$E168^EXP(Parameter!$D$204)</f>
        <v>2.0051310610723558E-2</v>
      </c>
      <c r="CH168" s="91">
        <f>$D168^EXP(Parameter!$D$213)</f>
        <v>4.886103299217906E-2</v>
      </c>
      <c r="CI168" s="90">
        <f>$E168^EXP(Parameter!$D$205)</f>
        <v>3.3189352786942877E-2</v>
      </c>
      <c r="CJ168" s="91">
        <f>$D168^EXP(Parameter!$D$210)</f>
        <v>2.9041641393431593E-2</v>
      </c>
      <c r="CK168" s="90">
        <f>$E168^EXP(Parameter!$D$202)</f>
        <v>3.8316595985632535E-3</v>
      </c>
      <c r="CL168" s="12">
        <f>$D168^EXP(Parameter!$D$170+Parameter!$D$177*(LN($B168/30.2*21)))</f>
        <v>3.6321085903009177E-2</v>
      </c>
      <c r="CM168" s="12">
        <f>$D168^EXP(Parameter!$D$155+Parameter!$D$162*(LN($B168/30.2*21)))</f>
        <v>0.32685009363991446</v>
      </c>
      <c r="CN168" s="12">
        <f>$D168^EXP(Parameter!$D$171+Parameter!$D$178*(LN($B168/30.2*21)))</f>
        <v>3.8976883292834656E-2</v>
      </c>
      <c r="CO168" s="12">
        <f>$D168^EXP(Parameter!$D$156+Parameter!$D$163*(LN($B168/30.2*21)))</f>
        <v>0.27378028735954196</v>
      </c>
      <c r="CP168" s="12">
        <f>$D168^EXP(Parameter!$D$173+Parameter!$D$180*(LN($B168/30.2*21)))</f>
        <v>3.4186074741333783E-2</v>
      </c>
      <c r="CQ168" s="12">
        <f>$D168^EXP(Parameter!$D$158+Parameter!$D$165*(LN($B168/30.2*21)))</f>
        <v>0.2858123188844241</v>
      </c>
      <c r="CR168" s="12">
        <f>$D168^EXP(Parameter!$D$174+Parameter!$D$181*(LN($B168/30.2*21)))</f>
        <v>3.5190460898292024E-2</v>
      </c>
      <c r="CS168" s="12">
        <f>$D168^EXP(Parameter!$D$159+Parameter!$D$166*(LN($B168/30.2*21)))</f>
        <v>0.32971106949175527</v>
      </c>
      <c r="CT168" s="12">
        <f>$D168^EXP(Parameter!$D$175+Parameter!$D$182*(LN($B168/30.2*21)))</f>
        <v>7.962197222197244E-3</v>
      </c>
      <c r="CU168" s="12">
        <f>$D168^EXP(Parameter!$D$160+Parameter!$D$167*(LN($B168/30.2*21)))</f>
        <v>9.6217607148491091E-2</v>
      </c>
      <c r="CV168" s="12">
        <f>$D168^EXP(Parameter!$D$172+Parameter!$D$179*(LN($B168/30.2*21)))</f>
        <v>9.7619267366430267E-3</v>
      </c>
      <c r="CW168" s="41">
        <f>$D168^EXP(Parameter!$D$157+Parameter!$D$164*(LN($B168/30.2*21)))</f>
        <v>2.8330713107820597E-3</v>
      </c>
      <c r="CX168" s="12">
        <f t="shared" si="16"/>
        <v>4.9479765098089389E-10</v>
      </c>
      <c r="CY168" s="85">
        <v>1.51835869227164E-2</v>
      </c>
      <c r="CZ168" s="12">
        <f t="shared" si="17"/>
        <v>1.2722177965434275E-3</v>
      </c>
      <c r="DA168" s="85">
        <v>2.3693567232193499E-2</v>
      </c>
      <c r="DB168" s="12">
        <f t="shared" si="18"/>
        <v>6.6718086661079863E-5</v>
      </c>
      <c r="DC168" s="41">
        <v>6.3868522456528103E-4</v>
      </c>
      <c r="DD168" s="12">
        <f t="shared" si="19"/>
        <v>7.8314261228317561E-20</v>
      </c>
      <c r="DE168" s="85">
        <v>3.83194145099988E-3</v>
      </c>
      <c r="DF168" s="12">
        <f t="shared" si="20"/>
        <v>2.0409932534755004E-23</v>
      </c>
      <c r="DG168" s="41">
        <v>3.4098093283689199E-4</v>
      </c>
      <c r="DH168" s="12">
        <f t="shared" si="21"/>
        <v>1.8962245270441929E-5</v>
      </c>
      <c r="DI168" s="41">
        <v>3.4098093283689199E-4</v>
      </c>
      <c r="DJ168" s="46">
        <v>163</v>
      </c>
      <c r="DK168" s="44">
        <v>1.6819678246615701E-4</v>
      </c>
      <c r="DL168" s="44">
        <v>4.9162932808344295E-4</v>
      </c>
      <c r="DM168" s="44">
        <v>1.0739932993170101E-3</v>
      </c>
      <c r="DN168" s="44">
        <v>7.8751060526105498E-4</v>
      </c>
      <c r="DO168" s="44">
        <v>3.1374490520329501E-3</v>
      </c>
      <c r="DP168" s="44">
        <v>2.4671230096591202E-3</v>
      </c>
      <c r="DQ168" s="44">
        <v>3.5172675459634898E-3</v>
      </c>
      <c r="DR168" s="45">
        <v>3.1072742270436202E-2</v>
      </c>
      <c r="DS168" s="45">
        <v>5.0089463520962198E-2</v>
      </c>
      <c r="DT168" s="45">
        <v>4.4987177522496903E-2</v>
      </c>
      <c r="DU168" s="45">
        <v>3.2558645735171997E-2</v>
      </c>
      <c r="DV168" s="45">
        <v>4.7862125315679301E-2</v>
      </c>
      <c r="DW168" s="45">
        <v>7.7689331380136298E-2</v>
      </c>
      <c r="DX168" s="45">
        <v>3.8475691768249699E-2</v>
      </c>
    </row>
    <row r="169" spans="1:128">
      <c r="A169" s="43">
        <f t="shared" si="15"/>
        <v>10.884931506849314</v>
      </c>
      <c r="B169" s="18">
        <v>165</v>
      </c>
      <c r="C169" s="12">
        <v>3608</v>
      </c>
      <c r="D169" s="12">
        <v>2.9322347897973E-2</v>
      </c>
      <c r="E169" s="12">
        <v>3.3277117884835501E-4</v>
      </c>
      <c r="F169" s="92">
        <f>$D169^Parameter!$D$325</f>
        <v>6.3740434395539294E-2</v>
      </c>
      <c r="G169" s="92">
        <f>$E169^Parameter!$D$318</f>
        <v>3.1328882778538319E-3</v>
      </c>
      <c r="H169" s="92">
        <f>$D169^Parameter!$D$326</f>
        <v>5.9396245514644501E-2</v>
      </c>
      <c r="I169" s="92">
        <f>$E169^Parameter!$D$319</f>
        <v>5.945292844694485E-3</v>
      </c>
      <c r="J169" s="92">
        <f>$D169^Parameter!$D$328</f>
        <v>6.7921214282025591E-2</v>
      </c>
      <c r="K169" s="92">
        <f>$E169^Parameter!$D$321</f>
        <v>2.8794566683243417E-2</v>
      </c>
      <c r="L169" s="92">
        <f>$D169^Parameter!$D$329</f>
        <v>0.13855790099308207</v>
      </c>
      <c r="M169" s="92">
        <f>$E169^Parameter!$D$322</f>
        <v>1.9762932874667846E-2</v>
      </c>
      <c r="N169" s="92">
        <f>$D169^Parameter!$D$330</f>
        <v>5.7336473917668447E-2</v>
      </c>
      <c r="O169" s="92">
        <f>$E169^Parameter!$D$323</f>
        <v>4.0631072120729181E-2</v>
      </c>
      <c r="P169" s="92">
        <f>$D169^Parameter!$D$327</f>
        <v>3.4735471834039737E-2</v>
      </c>
      <c r="Q169" s="92">
        <f>$E169^Parameter!$D$320</f>
        <v>3.2870933178844965E-3</v>
      </c>
      <c r="R169" s="12">
        <f>$D169^EXP(Parameter!$D$96+Parameter!$D$103*(($B169/30.2*21)^(1)))</f>
        <v>3.4129059111160404E-10</v>
      </c>
      <c r="S169" s="12">
        <f>$E169^EXP(Parameter!$D$81+Parameter!$D$88*($B169/30.2*21)^(-2))</f>
        <v>7.292603550119286E-3</v>
      </c>
      <c r="T169" s="12">
        <f>$D169^EXP(Parameter!$D$97+Parameter!$D$104*(($B169*21/30.2)^(1)))</f>
        <v>1.1990821047709291E-3</v>
      </c>
      <c r="U169" s="12">
        <f>$E169^EXP(Parameter!$D$82+Parameter!$D$89*($B169/30.2*21)^(-2))</f>
        <v>1.1189409531637533E-2</v>
      </c>
      <c r="V169" s="12">
        <f>$D169^EXP(Parameter!$D$99+Parameter!$D$106*(($B169*21/30.2)^(1)))</f>
        <v>5.9624837720421437E-5</v>
      </c>
      <c r="W169" s="12">
        <f>$E169^EXP(Parameter!$D$84+Parameter!$D$91*($B169/30.2*21)^(-2))</f>
        <v>4.447849843614754E-2</v>
      </c>
      <c r="X169" s="12">
        <f>$D169^EXP(Parameter!$D$100+Parameter!$D$107*(($B169*21/30.2)^(1)))</f>
        <v>2.6731433300310945E-20</v>
      </c>
      <c r="Y169" s="12">
        <f>$E169^EXP(Parameter!$D$85+Parameter!$D$92*($B169/30.2*21)^(-2))</f>
        <v>3.0015680121697301E-2</v>
      </c>
      <c r="Z169" s="12">
        <f>$D169^EXP(Parameter!$D$101+Parameter!$D$108*(($B169*21/30.2)^(1)))</f>
        <v>6.1342277247450908E-24</v>
      </c>
      <c r="AA169" s="12">
        <f>$E169^EXP(Parameter!$D$86+Parameter!$D$93*($B169/30.2*21)^(-2))</f>
        <v>4.1120693484962861E-2</v>
      </c>
      <c r="AB169" s="12">
        <f>$D169^EXP(Parameter!$D$98+Parameter!$D$105*(($B169*21/30.2)^(1)))</f>
        <v>1.6827015542757331E-5</v>
      </c>
      <c r="AC169" s="12">
        <f>$E169^EXP(Parameter!$D$83+Parameter!$D$90*($B169/30.2*21)^(-2))</f>
        <v>3.6637874963746922E-3</v>
      </c>
      <c r="AD169" s="87">
        <f>$D169^EXP(Parameter!$D$133+Parameter!$D$140*(($B169*21/30.2)^(-0.5))+Parameter!$D$147*((LN($B169*21/30.2))))</f>
        <v>6.9909228821170954E-8</v>
      </c>
      <c r="AE169" s="12">
        <f>$E169^EXP(Parameter!$D$111+Parameter!$D$118*(($B169*21/30.2)^(-1))+Parameter!$D$125*(($B169*21/30.2)^(-0.5)))</f>
        <v>7.0095153060343834E-2</v>
      </c>
      <c r="AF169" s="12">
        <f>$D169^EXP(Parameter!$D$134+Parameter!$D$141*(($B169*21/30.2)^(-0.5))+Parameter!$D$148*((LN($B169*21/30.2))))</f>
        <v>1.38426635834023E-3</v>
      </c>
      <c r="AG169" s="12">
        <f>$E169^EXP(Parameter!$D$112+Parameter!$D$119*(($B169*21/30.2)^(-1))+Parameter!$D$126*(($B169*21/30.2)^(-0.5)))</f>
        <v>1.286508198563989E-2</v>
      </c>
      <c r="AH169" s="12">
        <f>$D169^EXP(Parameter!$D$136+Parameter!$D$143*(($B169*21/30.2)^(-0.5))+Parameter!$D$150*((LN($B169*21/30.2))))</f>
        <v>1.1520601405810781E-6</v>
      </c>
      <c r="AI169" s="12">
        <f>$E169^EXP(Parameter!$D$114+Parameter!$D$121*(($B169*21/30.2)^(-1))+Parameter!$D$128*(($B169*21/30.2)^(-0.5)))</f>
        <v>2.6034063883810705E-4</v>
      </c>
      <c r="AJ169" s="12">
        <f>$D169^EXP(Parameter!$D$137+Parameter!$D$144*(($B169*21/30.2)^(-0.5))+Parameter!$D$151*((LN($B169*21/30.2))))</f>
        <v>1.7912974770424179E-8</v>
      </c>
      <c r="AK169" s="12">
        <f>$E169^EXP(Parameter!$D$115+Parameter!$D$122*(($B169*21/30.2)^(-1))+Parameter!$D$129*(($B169*21/30.2)^(-0.5)))</f>
        <v>9.45526875705777E-3</v>
      </c>
      <c r="AL169" s="12">
        <f>$D169^EXP(Parameter!$D$138+Parameter!$D$145*(($B169*21/30.2)^(-0.5))+Parameter!$D$152*((LN($B169*21/30.2))))</f>
        <v>3.1132026931977757E-29</v>
      </c>
      <c r="AM169" s="12">
        <f>$E169^EXP(Parameter!$D$116+Parameter!$D$123*(($B169*21/30.2)^(-1))+Parameter!$D$130*(($B169*21/30.2)^(-0.5)))</f>
        <v>2.9326444774407005E-5</v>
      </c>
      <c r="AN169" s="12">
        <f>$D169^EXP(Parameter!$D$135+Parameter!$D$142*(($B169*21/30.2)^(-0.5))+Parameter!$D$149*((LN($B169*21/30.2))))</f>
        <v>1.2119771370666657E-4</v>
      </c>
      <c r="AO169" s="12">
        <f>$E169^EXP(Parameter!$D$113+Parameter!$D$120*(($B169*21/30.2)^(-1))+Parameter!$D$127*(($B169*21/30.2)^(-0.5)))</f>
        <v>3.5747138536314927E-10</v>
      </c>
      <c r="AP169" s="87">
        <f>$D169^EXP(Parameter!$D$304+Parameter!$D$310*((LN($B169*21/30.2))))</f>
        <v>3.3053456987570673E-2</v>
      </c>
      <c r="AQ169" s="88">
        <f>$E169^EXP(Parameter!$D$290+Parameter!$D$296*((LN($B169*21/30.2))))</f>
        <v>1.522102014205186E-2</v>
      </c>
      <c r="AR169" s="12">
        <f>$D169^EXP(Parameter!$D$305+Parameter!$D$311*((LN($B169*21/30.2))))</f>
        <v>4.0951223163758411E-2</v>
      </c>
      <c r="AS169" s="88">
        <f>$E169^EXP(Parameter!$D$291+Parameter!$D$297*((LN($B169*21/30.2))))</f>
        <v>1.4222884999249447E-2</v>
      </c>
      <c r="AT169" s="12">
        <f>$D169^EXP(Parameter!$D$305+Parameter!$D$307-Parameter!$D$306+(Parameter!$D$311+Parameter!$D$313-Parameter!$D$312)*((LN($B169*21/30.2))))</f>
        <v>3.7553717401284416E-2</v>
      </c>
      <c r="AU169" s="88">
        <f>$E169^EXP(Parameter!$D$291+Parameter!$D$293-Parameter!$D$292+(Parameter!$D$297+Parameter!$D$299-Parameter!$D$298)*((LN($B169*21/30.2))))</f>
        <v>2.5164454072843765E-2</v>
      </c>
      <c r="AV169" s="12">
        <f>$D169^EXP(Parameter!$D$308+Parameter!$D$314*((LN($B169*21/30.2))))</f>
        <v>5.5274679841908203E-2</v>
      </c>
      <c r="AW169" s="88">
        <f>$E169^EXP(Parameter!$D$294+Parameter!$D$300*((LN($B169*21/30.2))))</f>
        <v>2.0874706776637969E-2</v>
      </c>
      <c r="AX169" s="12">
        <f>$D169^EXP(Parameter!$D$305+Parameter!$D$309-Parameter!$D$306+(Parameter!$D$311+Parameter!$D$315-Parameter!$D$312)*((LN($B169*21/30.2))))</f>
        <v>2.1151842249945603E-2</v>
      </c>
      <c r="AY169" s="88">
        <f>$E169^EXP(Parameter!$D$291+Parameter!$D$295-Parameter!$D$292+(Parameter!$D$297+Parameter!$D$301-Parameter!$D$298)*((LN($B169*21/30.2))))</f>
        <v>8.8400629122258815E-4</v>
      </c>
      <c r="AZ169" s="12">
        <f>$D169^EXP(Parameter!D$305-Parameter!D$306+(Parameter!D$311-Parameter!D$312)*((LN($B169*21/30.2))))</f>
        <v>1.4409294194559236E-2</v>
      </c>
      <c r="BA169" s="88">
        <f>$E169^EXP(Parameter!$D$291-Parameter!$D$292+(Parameter!$D$297-Parameter!$D$298)*((LN($B169*21/30.2))))</f>
        <v>2.1596422672607941E-5</v>
      </c>
      <c r="BB169" s="89">
        <f>$D169^EXP(Parameter!$D$231+Parameter!$D$238)</f>
        <v>6.8505729300062698E-2</v>
      </c>
      <c r="BC169" s="90">
        <f>$E169^EXP(Parameter!$D$216+Parameter!$D$223)</f>
        <v>6.1840755781364656E-3</v>
      </c>
      <c r="BD169" s="91">
        <f>$D169^EXP(Parameter!$D$232+Parameter!$D$239)</f>
        <v>5.3377175535014428E-2</v>
      </c>
      <c r="BE169" s="90">
        <f>$E169^EXP(Parameter!$D$217+Parameter!$D$224)</f>
        <v>8.5982641138688375E-3</v>
      </c>
      <c r="BF169" s="91">
        <f>$D169^EXP(Parameter!$D$234+Parameter!$D$241)</f>
        <v>6.3134900342407291E-2</v>
      </c>
      <c r="BG169" s="91">
        <f>$E169^EXP(Parameter!$D$219+Parameter!$D$226)</f>
        <v>3.4096704580350239E-2</v>
      </c>
      <c r="BH169" s="91">
        <f>$D169^EXP(Parameter!$D$235+Parameter!$D$242)</f>
        <v>0.11934223151397828</v>
      </c>
      <c r="BI169" s="91">
        <f>$E169^EXP(Parameter!$D$220+Parameter!$D$227)</f>
        <v>2.2674322120516122E-2</v>
      </c>
      <c r="BJ169" s="91">
        <f>$D169^EXP(Parameter!$D$236+Parameter!$D$243)</f>
        <v>5.0309090578996317E-2</v>
      </c>
      <c r="BK169" s="91">
        <f>$E169^EXP(Parameter!$D$221+Parameter!$D$228)</f>
        <v>3.2622192285775141E-2</v>
      </c>
      <c r="BL169" s="91">
        <f>$D169^EXP(Parameter!$D$233+Parameter!$D$240)</f>
        <v>2.652612436109902E-2</v>
      </c>
      <c r="BM169" s="91">
        <f>$E169^EXP(Parameter!$D$218+Parameter!$D$225)</f>
        <v>2.9650549685246801E-3</v>
      </c>
      <c r="BN169" s="90">
        <f>$D169^EXP(Parameter!$D$268+Parameter!$D$275)</f>
        <v>8.9706532832779323E-2</v>
      </c>
      <c r="BO169" s="91">
        <f>$E169^EXP(Parameter!$D$246+Parameter!$D$253)</f>
        <v>2.3523084510211362E-3</v>
      </c>
      <c r="BP169" s="91">
        <f>$D169^EXP(Parameter!$D$269+Parameter!$D$276)</f>
        <v>6.1577661168786352E-2</v>
      </c>
      <c r="BQ169" s="91">
        <f>$E169^EXP(Parameter!$D$247+Parameter!$D$254)</f>
        <v>5.4087246365630967E-3</v>
      </c>
      <c r="BR169" s="91">
        <f>$D169^EXP(Parameter!$D$271+Parameter!$D$278)</f>
        <v>0.13131056727568699</v>
      </c>
      <c r="BS169" s="91">
        <f>$E169^EXP(Parameter!$D$249+Parameter!$D$256)</f>
        <v>4.1247168401839944E-2</v>
      </c>
      <c r="BT169" s="91">
        <f>$D169^EXP(Parameter!$D$272+Parameter!$D$279)</f>
        <v>0.21591920531266634</v>
      </c>
      <c r="BU169" s="91">
        <f>$E169^EXP(Parameter!$D$250+Parameter!$D$257)</f>
        <v>1.4111548357831001E-2</v>
      </c>
      <c r="BV169" s="91">
        <f>$D169^EXP(Parameter!$D$273+Parameter!$D$280)</f>
        <v>0.17544580264261958</v>
      </c>
      <c r="BW169" s="91">
        <f>$E169^EXP(Parameter!$D$251+Parameter!$D$258)</f>
        <v>4.4072499675451744E-2</v>
      </c>
      <c r="BX169" s="91">
        <f>$D169^EXP(Parameter!$D$270+Parameter!$D$277)</f>
        <v>5.4321104762558164E-2</v>
      </c>
      <c r="BY169" s="91">
        <f>$E169^EXP(Parameter!$D$248+Parameter!$D$255)</f>
        <v>6.5050699609816281E-3</v>
      </c>
      <c r="BZ169" s="90">
        <f>$D169^EXP(Parameter!$D$208)</f>
        <v>6.4186889499424554E-2</v>
      </c>
      <c r="CA169" s="90">
        <f>$E169^EXP(Parameter!$D$200)</f>
        <v>4.5398236418673884E-3</v>
      </c>
      <c r="CB169" s="90">
        <f>$D169^EXP(Parameter!$D$209)</f>
        <v>5.4005252297416567E-2</v>
      </c>
      <c r="CC169" s="90">
        <f>$E169^EXP(Parameter!$D$201)</f>
        <v>7.294124813351819E-3</v>
      </c>
      <c r="CD169" s="90">
        <f>$D169^EXP(Parameter!$D$211)</f>
        <v>5.8371698498616988E-2</v>
      </c>
      <c r="CE169" s="90">
        <f>$E169^EXP(Parameter!$D$203)</f>
        <v>2.7077227332060354E-2</v>
      </c>
      <c r="CF169" s="90">
        <f>$D169^EXP(Parameter!$D$212)</f>
        <v>0.11908868140467924</v>
      </c>
      <c r="CG169" s="90">
        <f>$E169^EXP(Parameter!$D$204)</f>
        <v>1.9813396161134516E-2</v>
      </c>
      <c r="CH169" s="91">
        <f>$D169^EXP(Parameter!$D$213)</f>
        <v>4.8379088653174605E-2</v>
      </c>
      <c r="CI169" s="90">
        <f>$E169^EXP(Parameter!$D$205)</f>
        <v>3.2846049722605269E-2</v>
      </c>
      <c r="CJ169" s="91">
        <f>$D169^EXP(Parameter!$D$210)</f>
        <v>2.8706106313807073E-2</v>
      </c>
      <c r="CK169" s="90">
        <f>$E169^EXP(Parameter!$D$202)</f>
        <v>3.7671125586193118E-3</v>
      </c>
      <c r="CL169" s="12">
        <f>$D169^EXP(Parameter!$D$170+Parameter!$D$177*(LN($B169/30.2*21)))</f>
        <v>3.5871916275135293E-2</v>
      </c>
      <c r="CM169" s="12">
        <f>$D169^EXP(Parameter!$D$155+Parameter!$D$162*(LN($B169/30.2*21)))</f>
        <v>0.3262163165769561</v>
      </c>
      <c r="CN169" s="12">
        <f>$D169^EXP(Parameter!$D$171+Parameter!$D$178*(LN($B169/30.2*21)))</f>
        <v>3.8532520242439923E-2</v>
      </c>
      <c r="CO169" s="12">
        <f>$D169^EXP(Parameter!$D$156+Parameter!$D$163*(LN($B169/30.2*21)))</f>
        <v>0.27293700039875896</v>
      </c>
      <c r="CP169" s="12">
        <f>$D169^EXP(Parameter!$D$173+Parameter!$D$180*(LN($B169/30.2*21)))</f>
        <v>3.3761194941701482E-2</v>
      </c>
      <c r="CQ169" s="12">
        <f>$D169^EXP(Parameter!$D$158+Parameter!$D$165*(LN($B169/30.2*21)))</f>
        <v>0.28475674705261755</v>
      </c>
      <c r="CR169" s="12">
        <f>$D169^EXP(Parameter!$D$174+Parameter!$D$181*(LN($B169/30.2*21)))</f>
        <v>3.467172391019685E-2</v>
      </c>
      <c r="CS169" s="12">
        <f>$D169^EXP(Parameter!$D$159+Parameter!$D$166*(LN($B169/30.2*21)))</f>
        <v>0.32881658885967679</v>
      </c>
      <c r="CT169" s="12">
        <f>$D169^EXP(Parameter!$D$175+Parameter!$D$182*(LN($B169/30.2*21)))</f>
        <v>7.7918916485012635E-3</v>
      </c>
      <c r="CU169" s="12">
        <f>$D169^EXP(Parameter!$D$160+Parameter!$D$167*(LN($B169/30.2*21)))</f>
        <v>9.5231471892034777E-2</v>
      </c>
      <c r="CV169" s="12">
        <f>$D169^EXP(Parameter!$D$172+Parameter!$D$179*(LN($B169/30.2*21)))</f>
        <v>9.5853772433046776E-3</v>
      </c>
      <c r="CW169" s="41">
        <f>$D169^EXP(Parameter!$D$157+Parameter!$D$164*(LN($B169/30.2*21)))</f>
        <v>2.7506045908063429E-3</v>
      </c>
      <c r="CX169" s="12">
        <f t="shared" si="16"/>
        <v>3.4129059111160404E-10</v>
      </c>
      <c r="CY169" s="85">
        <v>1.5115218266757401E-2</v>
      </c>
      <c r="CZ169" s="12">
        <f t="shared" si="17"/>
        <v>1.1990821047709291E-3</v>
      </c>
      <c r="DA169" s="85">
        <v>2.3571720332204699E-2</v>
      </c>
      <c r="DB169" s="12">
        <f t="shared" si="18"/>
        <v>5.9624837720421437E-5</v>
      </c>
      <c r="DC169" s="41">
        <v>6.1249455294062199E-4</v>
      </c>
      <c r="DD169" s="12">
        <f t="shared" si="19"/>
        <v>2.6731433300310945E-20</v>
      </c>
      <c r="DE169" s="85">
        <v>3.7423014728162401E-3</v>
      </c>
      <c r="DF169" s="12">
        <f t="shared" si="20"/>
        <v>6.1342277247450908E-24</v>
      </c>
      <c r="DG169" s="41">
        <v>3.3277010251979298E-4</v>
      </c>
      <c r="DH169" s="12">
        <f t="shared" si="21"/>
        <v>1.6827015542757331E-5</v>
      </c>
      <c r="DI169" s="41">
        <v>3.3277010251979298E-4</v>
      </c>
      <c r="DJ169" s="46">
        <v>164</v>
      </c>
      <c r="DK169" s="44">
        <v>1.63427049782672E-4</v>
      </c>
      <c r="DL169" s="44">
        <v>4.7877943189889E-4</v>
      </c>
      <c r="DM169" s="44">
        <v>1.04774685154041E-3</v>
      </c>
      <c r="DN169" s="44">
        <v>7.6772684482884202E-4</v>
      </c>
      <c r="DO169" s="44">
        <v>3.06851612643377E-3</v>
      </c>
      <c r="DP169" s="44">
        <v>2.4115151304051601E-3</v>
      </c>
      <c r="DQ169" s="44">
        <v>3.4409524284643202E-3</v>
      </c>
      <c r="DR169" s="45">
        <v>3.0724375519590001E-2</v>
      </c>
      <c r="DS169" s="45">
        <v>4.95745789014694E-2</v>
      </c>
      <c r="DT169" s="45">
        <v>4.4515024104436397E-2</v>
      </c>
      <c r="DU169" s="45">
        <v>3.2196489973733401E-2</v>
      </c>
      <c r="DV169" s="45">
        <v>4.7365736588131098E-2</v>
      </c>
      <c r="DW169" s="45">
        <v>7.69626881081278E-2</v>
      </c>
      <c r="DX169" s="45">
        <v>3.8060042562259498E-2</v>
      </c>
    </row>
    <row r="170" spans="1:128">
      <c r="A170" s="43">
        <f t="shared" si="15"/>
        <v>10.945205479452055</v>
      </c>
      <c r="B170" s="18">
        <v>166</v>
      </c>
      <c r="C170" s="12">
        <v>3630</v>
      </c>
      <c r="D170" s="12">
        <v>2.8986962831260801E-2</v>
      </c>
      <c r="E170" s="12">
        <v>3.2479230359196799E-4</v>
      </c>
      <c r="F170" s="92">
        <f>$D170^Parameter!$D$325</f>
        <v>6.3171053060774196E-2</v>
      </c>
      <c r="G170" s="92">
        <f>$E170^Parameter!$D$318</f>
        <v>3.0786202751595074E-3</v>
      </c>
      <c r="H170" s="92">
        <f>$D170^Parameter!$D$326</f>
        <v>5.8852128006222477E-2</v>
      </c>
      <c r="I170" s="92">
        <f>$E170^Parameter!$D$319</f>
        <v>5.8536623358195422E-3</v>
      </c>
      <c r="J170" s="92">
        <f>$D170^Parameter!$D$328</f>
        <v>6.7328426948450565E-2</v>
      </c>
      <c r="K170" s="92">
        <f>$E170^Parameter!$D$321</f>
        <v>2.8486647277142851E-2</v>
      </c>
      <c r="L170" s="92">
        <f>$D170^Parameter!$D$329</f>
        <v>0.13766816372026158</v>
      </c>
      <c r="M170" s="92">
        <f>$E170^Parameter!$D$322</f>
        <v>1.9529305870317801E-2</v>
      </c>
      <c r="N170" s="92">
        <f>$D170^Parameter!$D$330</f>
        <v>5.6804690515178974E-2</v>
      </c>
      <c r="O170" s="92">
        <f>$E170^Parameter!$D$323</f>
        <v>4.0238547155902638E-2</v>
      </c>
      <c r="P170" s="92">
        <f>$D170^Parameter!$D$327</f>
        <v>3.4357138323295476E-2</v>
      </c>
      <c r="Q170" s="92">
        <f>$E170^Parameter!$D$320</f>
        <v>3.2306245635952912E-3</v>
      </c>
      <c r="R170" s="12">
        <f>$D170^EXP(Parameter!$D$96+Parameter!$D$103*(($B170/30.2*21)^(1)))</f>
        <v>2.3402241302713158E-10</v>
      </c>
      <c r="S170" s="12">
        <f>$E170^EXP(Parameter!$D$81+Parameter!$D$88*($B170/30.2*21)^(-2))</f>
        <v>7.1846721261539801E-3</v>
      </c>
      <c r="T170" s="12">
        <f>$D170^EXP(Parameter!$D$97+Parameter!$D$104*(($B170*21/30.2)^(1)))</f>
        <v>1.1297417609877334E-3</v>
      </c>
      <c r="U170" s="12">
        <f>$E170^EXP(Parameter!$D$82+Parameter!$D$89*($B170/30.2*21)^(-2))</f>
        <v>1.1038104113018338E-2</v>
      </c>
      <c r="V170" s="12">
        <f>$D170^EXP(Parameter!$D$99+Parameter!$D$106*(($B170*21/30.2)^(1)))</f>
        <v>5.3228389497400613E-5</v>
      </c>
      <c r="W170" s="12">
        <f>$E170^EXP(Parameter!$D$84+Parameter!$D$91*($B170/30.2*21)^(-2))</f>
        <v>4.4060980382147175E-2</v>
      </c>
      <c r="X170" s="12">
        <f>$D170^EXP(Parameter!$D$100+Parameter!$D$107*(($B170*21/30.2)^(1)))</f>
        <v>8.8977857894907974E-21</v>
      </c>
      <c r="Y170" s="12">
        <f>$E170^EXP(Parameter!$D$85+Parameter!$D$92*($B170/30.2*21)^(-2))</f>
        <v>2.9698488012803091E-2</v>
      </c>
      <c r="Z170" s="12">
        <f>$D170^EXP(Parameter!$D$101+Parameter!$D$108*(($B170*21/30.2)^(1)))</f>
        <v>1.7957207103009174E-24</v>
      </c>
      <c r="AA170" s="12">
        <f>$E170^EXP(Parameter!$D$86+Parameter!$D$93*($B170/30.2*21)^(-2))</f>
        <v>4.07248585023526E-2</v>
      </c>
      <c r="AB170" s="12">
        <f>$D170^EXP(Parameter!$D$98+Parameter!$D$105*(($B170*21/30.2)^(1)))</f>
        <v>1.4916636217471034E-5</v>
      </c>
      <c r="AC170" s="12">
        <f>$E170^EXP(Parameter!$D$83+Parameter!$D$90*($B170/30.2*21)^(-2))</f>
        <v>3.6020245013761529E-3</v>
      </c>
      <c r="AD170" s="87">
        <f>$D170^EXP(Parameter!$D$133+Parameter!$D$140*(($B170*21/30.2)^(-0.5))+Parameter!$D$147*((LN($B170*21/30.2))))</f>
        <v>5.9520781964707357E-8</v>
      </c>
      <c r="AE170" s="12">
        <f>$E170^EXP(Parameter!$D$111+Parameter!$D$118*(($B170*21/30.2)^(-1))+Parameter!$D$125*(($B170*21/30.2)^(-0.5)))</f>
        <v>6.9703145652761964E-2</v>
      </c>
      <c r="AF170" s="12">
        <f>$D170^EXP(Parameter!$D$134+Parameter!$D$141*(($B170*21/30.2)^(-0.5))+Parameter!$D$148*((LN($B170*21/30.2))))</f>
        <v>1.3308862821028904E-3</v>
      </c>
      <c r="AG170" s="12">
        <f>$E170^EXP(Parameter!$D$112+Parameter!$D$119*(($B170*21/30.2)^(-1))+Parameter!$D$126*(($B170*21/30.2)^(-0.5)))</f>
        <v>1.2701005567450484E-2</v>
      </c>
      <c r="AH170" s="12">
        <f>$D170^EXP(Parameter!$D$136+Parameter!$D$143*(($B170*21/30.2)^(-0.5))+Parameter!$D$150*((LN($B170*21/30.2))))</f>
        <v>1.0174952640789462E-6</v>
      </c>
      <c r="AI170" s="12">
        <f>$E170^EXP(Parameter!$D$114+Parameter!$D$121*(($B170*21/30.2)^(-1))+Parameter!$D$128*(($B170*21/30.2)^(-0.5)))</f>
        <v>2.5109167026861394E-4</v>
      </c>
      <c r="AJ170" s="12">
        <f>$D170^EXP(Parameter!$D$137+Parameter!$D$144*(($B170*21/30.2)^(-0.5))+Parameter!$D$151*((LN($B170*21/30.2))))</f>
        <v>1.47538358688559E-8</v>
      </c>
      <c r="AK170" s="12">
        <f>$E170^EXP(Parameter!$D$115+Parameter!$D$122*(($B170*21/30.2)^(-1))+Parameter!$D$129*(($B170*21/30.2)^(-0.5)))</f>
        <v>9.3092390606096011E-3</v>
      </c>
      <c r="AL170" s="12">
        <f>$D170^EXP(Parameter!$D$138+Parameter!$D$145*(($B170*21/30.2)^(-0.5))+Parameter!$D$152*((LN($B170*21/30.2))))</f>
        <v>1.2422122427540801E-29</v>
      </c>
      <c r="AM170" s="12">
        <f>$E170^EXP(Parameter!$D$116+Parameter!$D$123*(($B170*21/30.2)^(-1))+Parameter!$D$130*(($B170*21/30.2)^(-0.5)))</f>
        <v>2.8000935141052762E-5</v>
      </c>
      <c r="AN170" s="12">
        <f>$D170^EXP(Parameter!$D$135+Parameter!$D$142*(($B170*21/30.2)^(-0.5))+Parameter!$D$149*((LN($B170*21/30.2))))</f>
        <v>1.1459814062193856E-4</v>
      </c>
      <c r="AO170" s="12">
        <f>$E170^EXP(Parameter!$D$113+Parameter!$D$120*(($B170*21/30.2)^(-1))+Parameter!$D$127*(($B170*21/30.2)^(-0.5)))</f>
        <v>3.224506034219889E-10</v>
      </c>
      <c r="AP170" s="87">
        <f>$D170^EXP(Parameter!$D$304+Parameter!$D$310*((LN($B170*21/30.2))))</f>
        <v>3.2602325999865067E-2</v>
      </c>
      <c r="AQ170" s="88">
        <f>$E170^EXP(Parameter!$D$290+Parameter!$D$296*((LN($B170*21/30.2))))</f>
        <v>1.5083721834336074E-2</v>
      </c>
      <c r="AR170" s="12">
        <f>$D170^EXP(Parameter!$D$305+Parameter!$D$311*((LN($B170*21/30.2))))</f>
        <v>4.0488799351376344E-2</v>
      </c>
      <c r="AS170" s="88">
        <f>$E170^EXP(Parameter!$D$291+Parameter!$D$297*((LN($B170*21/30.2))))</f>
        <v>1.4060009284321695E-2</v>
      </c>
      <c r="AT170" s="12">
        <f>$D170^EXP(Parameter!$D$305+Parameter!$D$307-Parameter!$D$306+(Parameter!$D$311+Parameter!$D$313-Parameter!$D$312)*((LN($B170*21/30.2))))</f>
        <v>3.7090525983358727E-2</v>
      </c>
      <c r="AU170" s="88">
        <f>$E170^EXP(Parameter!$D$291+Parameter!$D$293-Parameter!$D$292+(Parameter!$D$297+Parameter!$D$299-Parameter!$D$298)*((LN($B170*21/30.2))))</f>
        <v>2.4867316056926807E-2</v>
      </c>
      <c r="AV170" s="12">
        <f>$D170^EXP(Parameter!$D$308+Parameter!$D$314*((LN($B170*21/30.2))))</f>
        <v>5.4575753719412416E-2</v>
      </c>
      <c r="AW170" s="88">
        <f>$E170^EXP(Parameter!$D$294+Parameter!$D$300*((LN($B170*21/30.2))))</f>
        <v>2.0635490281689473E-2</v>
      </c>
      <c r="AX170" s="12">
        <f>$D170^EXP(Parameter!$D$305+Parameter!$D$309-Parameter!$D$306+(Parameter!$D$311+Parameter!$D$315-Parameter!$D$312)*((LN($B170*21/30.2))))</f>
        <v>2.081561660367073E-2</v>
      </c>
      <c r="AY170" s="88">
        <f>$E170^EXP(Parameter!$D$291+Parameter!$D$295-Parameter!$D$292+(Parameter!$D$297+Parameter!$D$301-Parameter!$D$298)*((LN($B170*21/30.2))))</f>
        <v>8.5271520583728004E-4</v>
      </c>
      <c r="AZ170" s="12">
        <f>$D170^EXP(Parameter!D$305-Parameter!D$306+(Parameter!D$311-Parameter!D$312)*((LN($B170*21/30.2))))</f>
        <v>1.4171582968108122E-2</v>
      </c>
      <c r="BA170" s="88">
        <f>$E170^EXP(Parameter!$D$291-Parameter!$D$292+(Parameter!$D$297-Parameter!$D$298)*((LN($B170*21/30.2))))</f>
        <v>2.0531215944785627E-5</v>
      </c>
      <c r="BB170" s="89">
        <f>$D170^EXP(Parameter!$D$231+Parameter!$D$238)</f>
        <v>6.7909737245521781E-2</v>
      </c>
      <c r="BC170" s="90">
        <f>$E170^EXP(Parameter!$D$216+Parameter!$D$223)</f>
        <v>6.0894915481876427E-3</v>
      </c>
      <c r="BD170" s="91">
        <f>$D170^EXP(Parameter!$D$232+Parameter!$D$239)</f>
        <v>5.2869781882469068E-2</v>
      </c>
      <c r="BE170" s="90">
        <f>$E170^EXP(Parameter!$D$217+Parameter!$D$224)</f>
        <v>8.475216716806195E-3</v>
      </c>
      <c r="BF170" s="91">
        <f>$D170^EXP(Parameter!$D$234+Parameter!$D$241)</f>
        <v>6.2568981427254783E-2</v>
      </c>
      <c r="BG170" s="91">
        <f>$E170^EXP(Parameter!$D$219+Parameter!$D$226)</f>
        <v>3.3749368349723592E-2</v>
      </c>
      <c r="BH170" s="91">
        <f>$D170^EXP(Parameter!$D$235+Parameter!$D$242)</f>
        <v>0.11851820010447722</v>
      </c>
      <c r="BI170" s="91">
        <f>$E170^EXP(Parameter!$D$220+Parameter!$D$227)</f>
        <v>2.2415611908872479E-2</v>
      </c>
      <c r="BJ170" s="91">
        <f>$D170^EXP(Parameter!$D$236+Parameter!$D$243)</f>
        <v>4.9821247704311088E-2</v>
      </c>
      <c r="BK170" s="91">
        <f>$E170^EXP(Parameter!$D$221+Parameter!$D$228)</f>
        <v>3.2285550820089125E-2</v>
      </c>
      <c r="BL170" s="91">
        <f>$D170^EXP(Parameter!$D$233+Parameter!$D$240)</f>
        <v>2.6214157666679071E-2</v>
      </c>
      <c r="BM170" s="91">
        <f>$E170^EXP(Parameter!$D$218+Parameter!$D$225)</f>
        <v>2.9132080302509628E-3</v>
      </c>
      <c r="BN170" s="90">
        <f>$D170^EXP(Parameter!$D$268+Parameter!$D$275)</f>
        <v>8.9004280804522315E-2</v>
      </c>
      <c r="BO170" s="91">
        <f>$E170^EXP(Parameter!$D$246+Parameter!$D$253)</f>
        <v>2.3095550931043246E-3</v>
      </c>
      <c r="BP170" s="91">
        <f>$D170^EXP(Parameter!$D$269+Parameter!$D$276)</f>
        <v>6.1020733363693243E-2</v>
      </c>
      <c r="BQ170" s="91">
        <f>$E170^EXP(Parameter!$D$247+Parameter!$D$254)</f>
        <v>5.3238375510049228E-3</v>
      </c>
      <c r="BR170" s="91">
        <f>$D170^EXP(Parameter!$D$271+Parameter!$D$278)</f>
        <v>0.13044452456928499</v>
      </c>
      <c r="BS170" s="91">
        <f>$E170^EXP(Parameter!$D$249+Parameter!$D$256)</f>
        <v>4.0850554603222462E-2</v>
      </c>
      <c r="BT170" s="91">
        <f>$D170^EXP(Parameter!$D$272+Parameter!$D$279)</f>
        <v>0.2148431221980914</v>
      </c>
      <c r="BU170" s="91">
        <f>$E170^EXP(Parameter!$D$250+Parameter!$D$257)</f>
        <v>1.3930502238507525E-2</v>
      </c>
      <c r="BV170" s="91">
        <f>$D170^EXP(Parameter!$D$273+Parameter!$D$280)</f>
        <v>0.17445335834464365</v>
      </c>
      <c r="BW170" s="91">
        <f>$E170^EXP(Parameter!$D$251+Parameter!$D$258)</f>
        <v>4.3657483799896118E-2</v>
      </c>
      <c r="BX170" s="91">
        <f>$D170^EXP(Parameter!$D$270+Parameter!$D$277)</f>
        <v>5.3807812574199421E-2</v>
      </c>
      <c r="BY170" s="91">
        <f>$E170^EXP(Parameter!$D$248+Parameter!$D$255)</f>
        <v>6.4065588381483898E-3</v>
      </c>
      <c r="BZ170" s="90">
        <f>$D170^EXP(Parameter!$D$208)</f>
        <v>6.3614967302057276E-2</v>
      </c>
      <c r="CA170" s="90">
        <f>$E170^EXP(Parameter!$D$200)</f>
        <v>4.4662025060955611E-3</v>
      </c>
      <c r="CB170" s="90">
        <f>$D170^EXP(Parameter!$D$209)</f>
        <v>5.3493927884400959E-2</v>
      </c>
      <c r="CC170" s="90">
        <f>$E170^EXP(Parameter!$D$201)</f>
        <v>7.1861573574532045E-3</v>
      </c>
      <c r="CD170" s="90">
        <f>$D170^EXP(Parameter!$D$211)</f>
        <v>5.7833686635656162E-2</v>
      </c>
      <c r="CE170" s="90">
        <f>$E170^EXP(Parameter!$D$203)</f>
        <v>2.6782680822276302E-2</v>
      </c>
      <c r="CF170" s="90">
        <f>$D170^EXP(Parameter!$D$212)</f>
        <v>0.11826558085963232</v>
      </c>
      <c r="CG170" s="90">
        <f>$E170^EXP(Parameter!$D$204)</f>
        <v>1.9579323925696883E-2</v>
      </c>
      <c r="CH170" s="91">
        <f>$D170^EXP(Parameter!$D$213)</f>
        <v>4.790385261225634E-2</v>
      </c>
      <c r="CI170" s="90">
        <f>$E170^EXP(Parameter!$D$205)</f>
        <v>3.2507771908632722E-2</v>
      </c>
      <c r="CJ170" s="91">
        <f>$D170^EXP(Parameter!$D$210)</f>
        <v>2.8375805205595076E-2</v>
      </c>
      <c r="CK170" s="90">
        <f>$E170^EXP(Parameter!$D$202)</f>
        <v>3.7039273104955404E-3</v>
      </c>
      <c r="CL170" s="12">
        <f>$D170^EXP(Parameter!$D$170+Parameter!$D$177*(LN($B170/30.2*21)))</f>
        <v>3.5429838135521939E-2</v>
      </c>
      <c r="CM170" s="12">
        <f>$D170^EXP(Parameter!$D$155+Parameter!$D$162*(LN($B170/30.2*21)))</f>
        <v>0.32558808259755351</v>
      </c>
      <c r="CN170" s="12">
        <f>$D170^EXP(Parameter!$D$171+Parameter!$D$178*(LN($B170/30.2*21)))</f>
        <v>3.8094872196307562E-2</v>
      </c>
      <c r="CO170" s="12">
        <f>$D170^EXP(Parameter!$D$156+Parameter!$D$163*(LN($B170/30.2*21)))</f>
        <v>0.27210093621572351</v>
      </c>
      <c r="CP170" s="12">
        <f>$D170^EXP(Parameter!$D$173+Parameter!$D$180*(LN($B170/30.2*21)))</f>
        <v>3.3343075781017403E-2</v>
      </c>
      <c r="CQ170" s="12">
        <f>$D170^EXP(Parameter!$D$158+Parameter!$D$165*(LN($B170/30.2*21)))</f>
        <v>0.28370989168456856</v>
      </c>
      <c r="CR170" s="12">
        <f>$D170^EXP(Parameter!$D$174+Parameter!$D$181*(LN($B170/30.2*21)))</f>
        <v>3.416196803002032E-2</v>
      </c>
      <c r="CS170" s="12">
        <f>$D170^EXP(Parameter!$D$159+Parameter!$D$166*(LN($B170/30.2*21)))</f>
        <v>0.32792934016016795</v>
      </c>
      <c r="CT170" s="12">
        <f>$D170^EXP(Parameter!$D$175+Parameter!$D$182*(LN($B170/30.2*21)))</f>
        <v>7.6256551780380256E-3</v>
      </c>
      <c r="CU170" s="12">
        <f>$D170^EXP(Parameter!$D$160+Parameter!$D$167*(LN($B170/30.2*21)))</f>
        <v>9.425804096071505E-2</v>
      </c>
      <c r="CV170" s="12">
        <f>$D170^EXP(Parameter!$D$172+Parameter!$D$179*(LN($B170/30.2*21)))</f>
        <v>9.4125778233190224E-3</v>
      </c>
      <c r="CW170" s="41">
        <f>$D170^EXP(Parameter!$D$157+Parameter!$D$164*(LN($B170/30.2*21)))</f>
        <v>2.6706899355718925E-3</v>
      </c>
      <c r="CX170" s="12">
        <f t="shared" si="16"/>
        <v>2.3402241302713158E-10</v>
      </c>
      <c r="CY170" s="85">
        <v>1.50484111260933E-2</v>
      </c>
      <c r="CZ170" s="12">
        <f t="shared" si="17"/>
        <v>1.1297417609877334E-3</v>
      </c>
      <c r="DA170" s="85">
        <v>2.3452421706171799E-2</v>
      </c>
      <c r="DB170" s="12">
        <f t="shared" si="18"/>
        <v>5.3228389497400613E-5</v>
      </c>
      <c r="DC170" s="41">
        <v>5.8757525818658801E-4</v>
      </c>
      <c r="DD170" s="12">
        <f t="shared" si="19"/>
        <v>8.8977857894907974E-21</v>
      </c>
      <c r="DE170" s="85">
        <v>3.65514094646895E-3</v>
      </c>
      <c r="DF170" s="12">
        <f t="shared" si="20"/>
        <v>1.7957207103009174E-24</v>
      </c>
      <c r="DG170" s="41">
        <v>3.24791245749371E-4</v>
      </c>
      <c r="DH170" s="12">
        <f t="shared" si="21"/>
        <v>1.4916636217471034E-5</v>
      </c>
      <c r="DI170" s="41">
        <v>3.24791245749371E-4</v>
      </c>
      <c r="DJ170" s="46">
        <v>165</v>
      </c>
      <c r="DK170" s="44">
        <v>1.58810959172584E-4</v>
      </c>
      <c r="DL170" s="44">
        <v>4.6631375582584201E-4</v>
      </c>
      <c r="DM170" s="44">
        <v>1.0222384758309399E-3</v>
      </c>
      <c r="DN170" s="44">
        <v>7.4851361435179797E-4</v>
      </c>
      <c r="DO170" s="44">
        <v>3.0013420206953501E-3</v>
      </c>
      <c r="DP170" s="44">
        <v>2.3573596199648601E-3</v>
      </c>
      <c r="DQ170" s="44">
        <v>3.3665622814787999E-3</v>
      </c>
      <c r="DR170" s="45">
        <v>3.03813517361252E-2</v>
      </c>
      <c r="DS170" s="45">
        <v>4.9067040051408398E-2</v>
      </c>
      <c r="DT170" s="45">
        <v>4.4049724770435401E-2</v>
      </c>
      <c r="DU170" s="45">
        <v>3.1839852298918198E-2</v>
      </c>
      <c r="DV170" s="45">
        <v>4.6876482597279903E-2</v>
      </c>
      <c r="DW170" s="45">
        <v>7.62456232820862E-2</v>
      </c>
      <c r="DX170" s="45">
        <v>3.76505742862904E-2</v>
      </c>
    </row>
    <row r="171" spans="1:128">
      <c r="A171" s="43">
        <f t="shared" si="15"/>
        <v>11.005479452054795</v>
      </c>
      <c r="B171" s="18">
        <v>167</v>
      </c>
      <c r="C171" s="12">
        <v>3652</v>
      </c>
      <c r="D171" s="12">
        <v>2.86567636480272E-2</v>
      </c>
      <c r="E171" s="12">
        <v>3.1703811328023199E-4</v>
      </c>
      <c r="F171" s="92">
        <f>$D171^Parameter!$D$325</f>
        <v>6.2609058149489985E-2</v>
      </c>
      <c r="G171" s="92">
        <f>$E171^Parameter!$D$318</f>
        <v>3.0255216281562984E-3</v>
      </c>
      <c r="H171" s="92">
        <f>$D171^Parameter!$D$326</f>
        <v>5.8315192478564599E-2</v>
      </c>
      <c r="I171" s="92">
        <f>$E171^Parameter!$D$319</f>
        <v>5.7638323988693828E-3</v>
      </c>
      <c r="J171" s="92">
        <f>$D171^Parameter!$D$328</f>
        <v>6.674320875763895E-2</v>
      </c>
      <c r="K171" s="92">
        <f>$E171^Parameter!$D$321</f>
        <v>2.8183335028867117E-2</v>
      </c>
      <c r="L171" s="92">
        <f>$D171^Parameter!$D$329</f>
        <v>0.13678774792966109</v>
      </c>
      <c r="M171" s="92">
        <f>$E171^Parameter!$D$322</f>
        <v>1.9299436228207213E-2</v>
      </c>
      <c r="N171" s="92">
        <f>$D171^Parameter!$D$330</f>
        <v>5.6279986532708839E-2</v>
      </c>
      <c r="O171" s="92">
        <f>$E171^Parameter!$D$323</f>
        <v>3.9851492397988048E-2</v>
      </c>
      <c r="P171" s="92">
        <f>$D171^Parameter!$D$327</f>
        <v>3.3984449469741898E-2</v>
      </c>
      <c r="Q171" s="92">
        <f>$E171^Parameter!$D$320</f>
        <v>3.1753645575783324E-3</v>
      </c>
      <c r="R171" s="12">
        <f>$D171^EXP(Parameter!$D$96+Parameter!$D$103*(($B171/30.2*21)^(1)))</f>
        <v>1.5950983135942315E-10</v>
      </c>
      <c r="S171" s="12">
        <f>$E171^EXP(Parameter!$D$81+Parameter!$D$88*($B171/30.2*21)^(-2))</f>
        <v>7.0787958129934379E-3</v>
      </c>
      <c r="T171" s="12">
        <f>$D171^EXP(Parameter!$D$97+Parameter!$D$104*(($B171*21/30.2)^(1)))</f>
        <v>1.0640233136785871E-3</v>
      </c>
      <c r="U171" s="12">
        <f>$E171^EXP(Parameter!$D$82+Parameter!$D$89*($B171/30.2*21)^(-2))</f>
        <v>1.0889487652461862E-2</v>
      </c>
      <c r="V171" s="12">
        <f>$D171^EXP(Parameter!$D$99+Parameter!$D$106*(($B171*21/30.2)^(1)))</f>
        <v>4.746652759130476E-5</v>
      </c>
      <c r="W171" s="12">
        <f>$E171^EXP(Parameter!$D$84+Parameter!$D$91*($B171/30.2*21)^(-2))</f>
        <v>4.3649166555563106E-2</v>
      </c>
      <c r="X171" s="12">
        <f>$D171^EXP(Parameter!$D$100+Parameter!$D$107*(($B171*21/30.2)^(1)))</f>
        <v>2.8864898401008687E-21</v>
      </c>
      <c r="Y171" s="12">
        <f>$E171^EXP(Parameter!$D$85+Parameter!$D$92*($B171/30.2*21)^(-2))</f>
        <v>2.9386001699396012E-2</v>
      </c>
      <c r="Z171" s="12">
        <f>$D171^EXP(Parameter!$D$101+Parameter!$D$108*(($B171*21/30.2)^(1)))</f>
        <v>5.1172127208448339E-25</v>
      </c>
      <c r="AA171" s="12">
        <f>$E171^EXP(Parameter!$D$86+Parameter!$D$93*($B171/30.2*21)^(-2))</f>
        <v>4.0334526712704641E-2</v>
      </c>
      <c r="AB171" s="12">
        <f>$D171^EXP(Parameter!$D$98+Parameter!$D$105*(($B171*21/30.2)^(1)))</f>
        <v>1.320921917520086E-5</v>
      </c>
      <c r="AC171" s="12">
        <f>$E171^EXP(Parameter!$D$83+Parameter!$D$90*($B171/30.2*21)^(-2))</f>
        <v>3.5415639219897104E-3</v>
      </c>
      <c r="AD171" s="87">
        <f>$D171^EXP(Parameter!$D$133+Parameter!$D$140*(($B171*21/30.2)^(-0.5))+Parameter!$D$147*((LN($B171*21/30.2))))</f>
        <v>5.0645369330303657E-8</v>
      </c>
      <c r="AE171" s="12">
        <f>$E171^EXP(Parameter!$D$111+Parameter!$D$118*(($B171*21/30.2)^(-1))+Parameter!$D$125*(($B171*21/30.2)^(-0.5)))</f>
        <v>6.9315160962944627E-2</v>
      </c>
      <c r="AF171" s="12">
        <f>$D171^EXP(Parameter!$D$134+Parameter!$D$141*(($B171*21/30.2)^(-0.5))+Parameter!$D$148*((LN($B171*21/30.2))))</f>
        <v>1.2795889171602838E-3</v>
      </c>
      <c r="AG171" s="12">
        <f>$E171^EXP(Parameter!$D$112+Parameter!$D$119*(($B171*21/30.2)^(-1))+Parameter!$D$126*(($B171*21/30.2)^(-0.5)))</f>
        <v>1.2539725851080281E-2</v>
      </c>
      <c r="AH171" s="12">
        <f>$D171^EXP(Parameter!$D$136+Parameter!$D$143*(($B171*21/30.2)^(-0.5))+Parameter!$D$150*((LN($B171*21/30.2))))</f>
        <v>8.9830931884430261E-7</v>
      </c>
      <c r="AI171" s="12">
        <f>$E171^EXP(Parameter!$D$114+Parameter!$D$121*(($B171*21/30.2)^(-1))+Parameter!$D$128*(($B171*21/30.2)^(-0.5)))</f>
        <v>2.4220043874830671E-4</v>
      </c>
      <c r="AJ171" s="12">
        <f>$D171^EXP(Parameter!$D$137+Parameter!$D$144*(($B171*21/30.2)^(-0.5))+Parameter!$D$151*((LN($B171*21/30.2))))</f>
        <v>1.2140316976426823E-8</v>
      </c>
      <c r="AK171" s="12">
        <f>$E171^EXP(Parameter!$D$115+Parameter!$D$122*(($B171*21/30.2)^(-1))+Parameter!$D$129*(($B171*21/30.2)^(-0.5)))</f>
        <v>9.166052519202517E-3</v>
      </c>
      <c r="AL171" s="12">
        <f>$D171^EXP(Parameter!$D$138+Parameter!$D$145*(($B171*21/30.2)^(-0.5))+Parameter!$D$152*((LN($B171*21/30.2))))</f>
        <v>4.919677519189026E-30</v>
      </c>
      <c r="AM171" s="12">
        <f>$E171^EXP(Parameter!$D$116+Parameter!$D$123*(($B171*21/30.2)^(-1))+Parameter!$D$130*(($B171*21/30.2)^(-0.5)))</f>
        <v>2.6739490796270608E-5</v>
      </c>
      <c r="AN171" s="12">
        <f>$D171^EXP(Parameter!$D$135+Parameter!$D$142*(($B171*21/30.2)^(-0.5))+Parameter!$D$149*((LN($B171*21/30.2))))</f>
        <v>1.083595664017703E-4</v>
      </c>
      <c r="AO171" s="12">
        <f>$E171^EXP(Parameter!$D$113+Parameter!$D$120*(($B171*21/30.2)^(-1))+Parameter!$D$127*(($B171*21/30.2)^(-0.5)))</f>
        <v>2.909531096651132E-10</v>
      </c>
      <c r="AP171" s="87">
        <f>$D171^EXP(Parameter!$D$304+Parameter!$D$310*((LN($B171*21/30.2))))</f>
        <v>3.2158713349006655E-2</v>
      </c>
      <c r="AQ171" s="88">
        <f>$E171^EXP(Parameter!$D$290+Parameter!$D$296*((LN($B171*21/30.2))))</f>
        <v>1.4948437579447135E-2</v>
      </c>
      <c r="AR171" s="12">
        <f>$D171^EXP(Parameter!$D$305+Parameter!$D$311*((LN($B171*21/30.2))))</f>
        <v>4.0033276662569929E-2</v>
      </c>
      <c r="AS171" s="88">
        <f>$E171^EXP(Parameter!$D$291+Parameter!$D$297*((LN($B171*21/30.2))))</f>
        <v>1.3899769653502167E-2</v>
      </c>
      <c r="AT171" s="12">
        <f>$D171^EXP(Parameter!$D$305+Parameter!$D$307-Parameter!$D$306+(Parameter!$D$311+Parameter!$D$313-Parameter!$D$312)*((LN($B171*21/30.2))))</f>
        <v>3.6634591774632908E-2</v>
      </c>
      <c r="AU171" s="88">
        <f>$E171^EXP(Parameter!$D$291+Parameter!$D$293-Parameter!$D$292+(Parameter!$D$297+Parameter!$D$299-Parameter!$D$298)*((LN($B171*21/30.2))))</f>
        <v>2.4574872937073038E-2</v>
      </c>
      <c r="AV171" s="12">
        <f>$D171^EXP(Parameter!$D$308+Parameter!$D$314*((LN($B171*21/30.2))))</f>
        <v>5.3887469240841562E-2</v>
      </c>
      <c r="AW171" s="88">
        <f>$E171^EXP(Parameter!$D$294+Parameter!$D$300*((LN($B171*21/30.2))))</f>
        <v>2.0400052524222941E-2</v>
      </c>
      <c r="AX171" s="12">
        <f>$D171^EXP(Parameter!$D$305+Parameter!$D$309-Parameter!$D$306+(Parameter!$D$311+Parameter!$D$315-Parameter!$D$312)*((LN($B171*21/30.2))))</f>
        <v>2.0485695367924564E-2</v>
      </c>
      <c r="AY171" s="88">
        <f>$E171^EXP(Parameter!$D$291+Parameter!$D$295-Parameter!$D$292+(Parameter!$D$297+Parameter!$D$301-Parameter!$D$298)*((LN($B171*21/30.2))))</f>
        <v>8.2258269361384288E-4</v>
      </c>
      <c r="AZ171" s="12">
        <f>$D171^EXP(Parameter!D$305-Parameter!D$306+(Parameter!D$311-Parameter!D$312)*((LN($B171*21/30.2))))</f>
        <v>1.3938538674849307E-2</v>
      </c>
      <c r="BA171" s="88">
        <f>$E171^EXP(Parameter!$D$291-Parameter!$D$292+(Parameter!$D$297-Parameter!$D$298)*((LN($B171*21/30.2))))</f>
        <v>1.9520723199878001E-5</v>
      </c>
      <c r="BB171" s="89">
        <f>$D171^EXP(Parameter!$D$231+Parameter!$D$238)</f>
        <v>6.7321338853916599E-2</v>
      </c>
      <c r="BC171" s="90">
        <f>$E171^EXP(Parameter!$D$216+Parameter!$D$223)</f>
        <v>5.9967550854434374E-3</v>
      </c>
      <c r="BD171" s="91">
        <f>$D171^EXP(Parameter!$D$232+Parameter!$D$239)</f>
        <v>5.2369259467600807E-2</v>
      </c>
      <c r="BE171" s="90">
        <f>$E171^EXP(Parameter!$D$217+Parameter!$D$224)</f>
        <v>8.354452576265747E-3</v>
      </c>
      <c r="BF171" s="91">
        <f>$D171^EXP(Parameter!$D$234+Parameter!$D$241)</f>
        <v>6.20104213615401E-2</v>
      </c>
      <c r="BG171" s="91">
        <f>$E171^EXP(Parameter!$D$219+Parameter!$D$226)</f>
        <v>3.3407054125836375E-2</v>
      </c>
      <c r="BH171" s="91">
        <f>$D171^EXP(Parameter!$D$235+Parameter!$D$242)</f>
        <v>0.11770319767078</v>
      </c>
      <c r="BI171" s="91">
        <f>$E171^EXP(Parameter!$D$220+Parameter!$D$227)</f>
        <v>2.2160956658513115E-2</v>
      </c>
      <c r="BJ171" s="91">
        <f>$D171^EXP(Parameter!$D$236+Parameter!$D$243)</f>
        <v>4.9340103961880148E-2</v>
      </c>
      <c r="BK171" s="91">
        <f>$E171^EXP(Parameter!$D$221+Parameter!$D$228)</f>
        <v>3.1953821080345696E-2</v>
      </c>
      <c r="BL171" s="91">
        <f>$D171^EXP(Parameter!$D$233+Parameter!$D$240)</f>
        <v>2.5907114859403498E-2</v>
      </c>
      <c r="BM171" s="91">
        <f>$E171^EXP(Parameter!$D$218+Parameter!$D$225)</f>
        <v>2.8624867250875269E-3</v>
      </c>
      <c r="BN171" s="90">
        <f>$D171^EXP(Parameter!$D$268+Parameter!$D$275)</f>
        <v>8.8310368006023487E-2</v>
      </c>
      <c r="BO171" s="91">
        <f>$E171^EXP(Parameter!$D$246+Parameter!$D$253)</f>
        <v>2.2677592104550148E-3</v>
      </c>
      <c r="BP171" s="91">
        <f>$D171^EXP(Parameter!$D$269+Parameter!$D$276)</f>
        <v>6.0471092145920613E-2</v>
      </c>
      <c r="BQ171" s="91">
        <f>$E171^EXP(Parameter!$D$247+Parameter!$D$254)</f>
        <v>5.2406423268658549E-3</v>
      </c>
      <c r="BR171" s="91">
        <f>$D171^EXP(Parameter!$D$271+Parameter!$D$278)</f>
        <v>0.12958770484536353</v>
      </c>
      <c r="BS171" s="91">
        <f>$E171^EXP(Parameter!$D$249+Parameter!$D$256)</f>
        <v>4.0459450194540302E-2</v>
      </c>
      <c r="BT171" s="91">
        <f>$D171^EXP(Parameter!$D$272+Parameter!$D$279)</f>
        <v>0.21377677525010544</v>
      </c>
      <c r="BU171" s="91">
        <f>$E171^EXP(Parameter!$D$250+Parameter!$D$257)</f>
        <v>1.3752549182218863E-2</v>
      </c>
      <c r="BV171" s="91">
        <f>$D171^EXP(Parameter!$D$273+Parameter!$D$280)</f>
        <v>0.17347055726553409</v>
      </c>
      <c r="BW171" s="91">
        <f>$E171^EXP(Parameter!$D$251+Parameter!$D$258)</f>
        <v>4.3248150935686222E-2</v>
      </c>
      <c r="BX171" s="91">
        <f>$D171^EXP(Parameter!$D$270+Parameter!$D$277)</f>
        <v>5.330144263064894E-2</v>
      </c>
      <c r="BY171" s="91">
        <f>$E171^EXP(Parameter!$D$248+Parameter!$D$255)</f>
        <v>6.3099572109493757E-3</v>
      </c>
      <c r="BZ171" s="90">
        <f>$D171^EXP(Parameter!$D$208)</f>
        <v>6.3050451673579297E-2</v>
      </c>
      <c r="CA171" s="90">
        <f>$E171^EXP(Parameter!$D$200)</f>
        <v>4.3940868948997985E-3</v>
      </c>
      <c r="CB171" s="90">
        <f>$D171^EXP(Parameter!$D$209)</f>
        <v>5.2989508746997413E-2</v>
      </c>
      <c r="CC171" s="90">
        <f>$E171^EXP(Parameter!$D$201)</f>
        <v>7.0802460326539977E-3</v>
      </c>
      <c r="CD171" s="90">
        <f>$D171^EXP(Parameter!$D$211)</f>
        <v>5.7302806210468467E-2</v>
      </c>
      <c r="CE171" s="90">
        <f>$E171^EXP(Parameter!$D$203)</f>
        <v>2.6492595331348057E-2</v>
      </c>
      <c r="CF171" s="90">
        <f>$D171^EXP(Parameter!$D$212)</f>
        <v>0.11745150472265854</v>
      </c>
      <c r="CG171" s="90">
        <f>$E171^EXP(Parameter!$D$204)</f>
        <v>1.9349014436926191E-2</v>
      </c>
      <c r="CH171" s="91">
        <f>$D171^EXP(Parameter!$D$213)</f>
        <v>4.7435202220368906E-2</v>
      </c>
      <c r="CI171" s="90">
        <f>$E171^EXP(Parameter!$D$205)</f>
        <v>3.2174422801786444E-2</v>
      </c>
      <c r="CJ171" s="91">
        <f>$D171^EXP(Parameter!$D$210)</f>
        <v>2.8050633836809773E-2</v>
      </c>
      <c r="CK171" s="90">
        <f>$E171^EXP(Parameter!$D$202)</f>
        <v>3.642069088907878E-3</v>
      </c>
      <c r="CL171" s="12">
        <f>$D171^EXP(Parameter!$D$170+Parameter!$D$177*(LN($B171/30.2*21)))</f>
        <v>3.4994712869029963E-2</v>
      </c>
      <c r="CM171" s="12">
        <f>$D171^EXP(Parameter!$D$155+Parameter!$D$162*(LN($B171/30.2*21)))</f>
        <v>0.32496531230078501</v>
      </c>
      <c r="CN171" s="12">
        <f>$D171^EXP(Parameter!$D$171+Parameter!$D$178*(LN($B171/30.2*21)))</f>
        <v>3.766381056448076E-2</v>
      </c>
      <c r="CO171" s="12">
        <f>$D171^EXP(Parameter!$D$156+Parameter!$D$163*(LN($B171/30.2*21)))</f>
        <v>0.27127199417067521</v>
      </c>
      <c r="CP171" s="12">
        <f>$D171^EXP(Parameter!$D$173+Parameter!$D$180*(LN($B171/30.2*21)))</f>
        <v>3.2931583905274134E-2</v>
      </c>
      <c r="CQ171" s="12">
        <f>$D171^EXP(Parameter!$D$158+Parameter!$D$165*(LN($B171/30.2*21)))</f>
        <v>0.28267163766882469</v>
      </c>
      <c r="CR171" s="12">
        <f>$D171^EXP(Parameter!$D$174+Parameter!$D$181*(LN($B171/30.2*21)))</f>
        <v>3.3661011820511802E-2</v>
      </c>
      <c r="CS171" s="12">
        <f>$D171^EXP(Parameter!$D$159+Parameter!$D$166*(LN($B171/30.2*21)))</f>
        <v>0.32704922636725248</v>
      </c>
      <c r="CT171" s="12">
        <f>$D171^EXP(Parameter!$D$175+Parameter!$D$182*(LN($B171/30.2*21)))</f>
        <v>7.4633795030996592E-3</v>
      </c>
      <c r="CU171" s="12">
        <f>$D171^EXP(Parameter!$D$160+Parameter!$D$167*(LN($B171/30.2*21)))</f>
        <v>9.3297111677105832E-2</v>
      </c>
      <c r="CV171" s="12">
        <f>$D171^EXP(Parameter!$D$172+Parameter!$D$179*(LN($B171/30.2*21)))</f>
        <v>9.2434360450305703E-3</v>
      </c>
      <c r="CW171" s="41">
        <f>$D171^EXP(Parameter!$D$157+Parameter!$D$164*(LN($B171/30.2*21)))</f>
        <v>2.5932433247972402E-3</v>
      </c>
      <c r="CX171" s="12">
        <f t="shared" si="16"/>
        <v>1.5950983135942315E-10</v>
      </c>
      <c r="CY171" s="85">
        <v>1.49831249167337E-2</v>
      </c>
      <c r="CZ171" s="12">
        <f t="shared" si="17"/>
        <v>1.0640233136785871E-3</v>
      </c>
      <c r="DA171" s="85">
        <v>2.3335608893657701E-2</v>
      </c>
      <c r="DB171" s="12">
        <f t="shared" si="18"/>
        <v>4.746652759130476E-5</v>
      </c>
      <c r="DC171" s="41">
        <v>5.6386308416689096E-4</v>
      </c>
      <c r="DD171" s="12">
        <f t="shared" si="19"/>
        <v>2.8864898401008687E-21</v>
      </c>
      <c r="DE171" s="85">
        <v>3.57038281392734E-3</v>
      </c>
      <c r="DF171" s="12">
        <f t="shared" si="20"/>
        <v>5.1172127208448339E-25</v>
      </c>
      <c r="DG171" s="41">
        <v>3.1703736656510498E-4</v>
      </c>
      <c r="DH171" s="12">
        <f t="shared" si="21"/>
        <v>1.320921917520086E-5</v>
      </c>
      <c r="DI171" s="41">
        <v>3.1703736656510498E-4</v>
      </c>
      <c r="DJ171" s="46">
        <v>166</v>
      </c>
      <c r="DK171" s="44">
        <v>1.5434294925309501E-4</v>
      </c>
      <c r="DL171" s="44">
        <v>4.5421931057376702E-4</v>
      </c>
      <c r="DM171" s="44">
        <v>9.9744458675521397E-4</v>
      </c>
      <c r="DN171" s="44">
        <v>7.2985225574673197E-4</v>
      </c>
      <c r="DO171" s="44">
        <v>2.9358753366980398E-3</v>
      </c>
      <c r="DP171" s="44">
        <v>2.3046131134255598E-3</v>
      </c>
      <c r="DQ171" s="44">
        <v>3.2940414423954199E-3</v>
      </c>
      <c r="DR171" s="45">
        <v>3.0043565502934699E-2</v>
      </c>
      <c r="DS171" s="45">
        <v>4.8566710768682103E-2</v>
      </c>
      <c r="DT171" s="45">
        <v>4.35911505221779E-2</v>
      </c>
      <c r="DU171" s="45">
        <v>3.1488624449534201E-2</v>
      </c>
      <c r="DV171" s="45">
        <v>4.6394230204429801E-2</v>
      </c>
      <c r="DW171" s="45">
        <v>7.5537971045966198E-2</v>
      </c>
      <c r="DX171" s="45">
        <v>3.7247168178817E-2</v>
      </c>
    </row>
    <row r="172" spans="1:128">
      <c r="A172" s="43">
        <f t="shared" si="15"/>
        <v>11.065753424657535</v>
      </c>
      <c r="B172" s="18">
        <v>168</v>
      </c>
      <c r="C172" s="12">
        <v>3674</v>
      </c>
      <c r="D172" s="12">
        <v>2.8331647890962E-2</v>
      </c>
      <c r="E172" s="12">
        <v>3.09501313684573E-4</v>
      </c>
      <c r="F172" s="92">
        <f>$D172^Parameter!$D$325</f>
        <v>6.2054321561280407E-2</v>
      </c>
      <c r="G172" s="92">
        <f>$E172^Parameter!$D$318</f>
        <v>2.9735619965575769E-3</v>
      </c>
      <c r="H172" s="92">
        <f>$D172^Parameter!$D$326</f>
        <v>5.7785312805510344E-2</v>
      </c>
      <c r="I172" s="92">
        <f>$E172^Parameter!$D$319</f>
        <v>5.6757596721552003E-3</v>
      </c>
      <c r="J172" s="92">
        <f>$D172^Parameter!$D$328</f>
        <v>6.6165429929628788E-2</v>
      </c>
      <c r="K172" s="92">
        <f>$E172^Parameter!$D$321</f>
        <v>2.7884540099278814E-2</v>
      </c>
      <c r="L172" s="92">
        <f>$D172^Parameter!$D$329</f>
        <v>0.1359165142546899</v>
      </c>
      <c r="M172" s="92">
        <f>$E172^Parameter!$D$322</f>
        <v>1.9073246580117532E-2</v>
      </c>
      <c r="N172" s="92">
        <f>$D172^Parameter!$D$330</f>
        <v>5.5762236870316367E-2</v>
      </c>
      <c r="O172" s="92">
        <f>$E172^Parameter!$D$323</f>
        <v>3.9469806628386929E-2</v>
      </c>
      <c r="P172" s="92">
        <f>$D172^Parameter!$D$327</f>
        <v>3.3617296732194858E-2</v>
      </c>
      <c r="Q172" s="92">
        <f>$E172^Parameter!$D$320</f>
        <v>3.1212821064495601E-3</v>
      </c>
      <c r="R172" s="12">
        <f>$D172^EXP(Parameter!$D$96+Parameter!$D$103*(($B172/30.2*21)^(1)))</f>
        <v>1.0806228372680499E-10</v>
      </c>
      <c r="S172" s="12">
        <f>$E172^EXP(Parameter!$D$81+Parameter!$D$88*($B172/30.2*21)^(-2))</f>
        <v>6.9749263511736607E-3</v>
      </c>
      <c r="T172" s="12">
        <f>$D172^EXP(Parameter!$D$97+Parameter!$D$104*(($B172*21/30.2)^(1)))</f>
        <v>1.0017600165973751E-3</v>
      </c>
      <c r="U172" s="12">
        <f>$E172^EXP(Parameter!$D$82+Parameter!$D$89*($B172/30.2*21)^(-2))</f>
        <v>1.0743500347228773E-2</v>
      </c>
      <c r="V172" s="12">
        <f>$D172^EXP(Parameter!$D$99+Parameter!$D$106*(($B172*21/30.2)^(1)))</f>
        <v>4.2281959848409864E-5</v>
      </c>
      <c r="W172" s="12">
        <f>$E172^EXP(Parameter!$D$84+Parameter!$D$91*($B172/30.2*21)^(-2))</f>
        <v>4.3242952934923272E-2</v>
      </c>
      <c r="X172" s="12">
        <f>$D172^EXP(Parameter!$D$100+Parameter!$D$107*(($B172*21/30.2)^(1)))</f>
        <v>9.1207583523577022E-22</v>
      </c>
      <c r="Y172" s="12">
        <f>$E172^EXP(Parameter!$D$85+Parameter!$D$92*($B172/30.2*21)^(-2))</f>
        <v>2.907813000510549E-2</v>
      </c>
      <c r="Z172" s="12">
        <f>$D172^EXP(Parameter!$D$101+Parameter!$D$108*(($B172*21/30.2)^(1)))</f>
        <v>1.4187111730817359E-25</v>
      </c>
      <c r="AA172" s="12">
        <f>$E172^EXP(Parameter!$D$86+Parameter!$D$93*($B172/30.2*21)^(-2))</f>
        <v>3.9949596454956687E-2</v>
      </c>
      <c r="AB172" s="12">
        <f>$D172^EXP(Parameter!$D$98+Parameter!$D$105*(($B172*21/30.2)^(1)))</f>
        <v>1.1684813553649785E-5</v>
      </c>
      <c r="AC172" s="12">
        <f>$E172^EXP(Parameter!$D$83+Parameter!$D$90*($B172/30.2*21)^(-2))</f>
        <v>3.482372553654068E-3</v>
      </c>
      <c r="AD172" s="87">
        <f>$D172^EXP(Parameter!$D$133+Parameter!$D$140*(($B172*21/30.2)^(-0.5))+Parameter!$D$147*((LN($B172*21/30.2))))</f>
        <v>4.3067377501744945E-8</v>
      </c>
      <c r="AE172" s="12">
        <f>$E172^EXP(Parameter!$D$111+Parameter!$D$118*(($B172*21/30.2)^(-1))+Parameter!$D$125*(($B172*21/30.2)^(-0.5)))</f>
        <v>6.8931136693695577E-2</v>
      </c>
      <c r="AF172" s="12">
        <f>$D172^EXP(Parameter!$D$134+Parameter!$D$141*(($B172*21/30.2)^(-0.5))+Parameter!$D$148*((LN($B172*21/30.2))))</f>
        <v>1.2302920159593263E-3</v>
      </c>
      <c r="AG172" s="12">
        <f>$E172^EXP(Parameter!$D$112+Parameter!$D$119*(($B172*21/30.2)^(-1))+Parameter!$D$126*(($B172*21/30.2)^(-0.5)))</f>
        <v>1.238118250364169E-2</v>
      </c>
      <c r="AH172" s="12">
        <f>$D172^EXP(Parameter!$D$136+Parameter!$D$143*(($B172*21/30.2)^(-0.5))+Parameter!$D$150*((LN($B172*21/30.2))))</f>
        <v>7.9278636069714848E-7</v>
      </c>
      <c r="AI172" s="12">
        <f>$E172^EXP(Parameter!$D$114+Parameter!$D$121*(($B172*21/30.2)^(-1))+Parameter!$D$128*(($B172*21/30.2)^(-0.5)))</f>
        <v>2.336519677458077E-4</v>
      </c>
      <c r="AJ172" s="12">
        <f>$D172^EXP(Parameter!$D$137+Parameter!$D$144*(($B172*21/30.2)^(-0.5))+Parameter!$D$151*((LN($B172*21/30.2))))</f>
        <v>9.9802947450835324E-9</v>
      </c>
      <c r="AK172" s="12">
        <f>$E172^EXP(Parameter!$D$115+Parameter!$D$122*(($B172*21/30.2)^(-1))+Parameter!$D$129*(($B172*21/30.2)^(-0.5)))</f>
        <v>9.0256418311922167E-3</v>
      </c>
      <c r="AL172" s="12">
        <f>$D172^EXP(Parameter!$D$138+Parameter!$D$145*(($B172*21/30.2)^(-0.5))+Parameter!$D$152*((LN($B172*21/30.2))))</f>
        <v>1.9338468748058303E-30</v>
      </c>
      <c r="AM172" s="12">
        <f>$E172^EXP(Parameter!$D$116+Parameter!$D$123*(($B172*21/30.2)^(-1))+Parameter!$D$130*(($B172*21/30.2)^(-0.5)))</f>
        <v>2.5538813193848154E-5</v>
      </c>
      <c r="AN172" s="12">
        <f>$D172^EXP(Parameter!$D$135+Parameter!$D$142*(($B172*21/30.2)^(-0.5))+Parameter!$D$149*((LN($B172*21/30.2))))</f>
        <v>1.0246215739434091E-4</v>
      </c>
      <c r="AO172" s="12">
        <f>$E172^EXP(Parameter!$D$113+Parameter!$D$120*(($B172*21/30.2)^(-1))+Parameter!$D$127*(($B172*21/30.2)^(-0.5)))</f>
        <v>2.6261516423456102E-10</v>
      </c>
      <c r="AP172" s="87">
        <f>$D172^EXP(Parameter!$D$304+Parameter!$D$310*((LN($B172*21/30.2))))</f>
        <v>3.1722468569671092E-2</v>
      </c>
      <c r="AQ172" s="88">
        <f>$E172^EXP(Parameter!$D$290+Parameter!$D$296*((LN($B172*21/30.2))))</f>
        <v>1.4815126752031857E-2</v>
      </c>
      <c r="AR172" s="12">
        <f>$D172^EXP(Parameter!$D$305+Parameter!$D$311*((LN($B172*21/30.2))))</f>
        <v>3.9584524732549232E-2</v>
      </c>
      <c r="AS172" s="88">
        <f>$E172^EXP(Parameter!$D$291+Parameter!$D$297*((LN($B172*21/30.2))))</f>
        <v>1.3742110585542446E-2</v>
      </c>
      <c r="AT172" s="12">
        <f>$D172^EXP(Parameter!$D$305+Parameter!$D$307-Parameter!$D$306+(Parameter!$D$311+Parameter!$D$313-Parameter!$D$312)*((LN($B172*21/30.2))))</f>
        <v>3.6185774401345822E-2</v>
      </c>
      <c r="AU172" s="88">
        <f>$E172^EXP(Parameter!$D$291+Parameter!$D$293-Parameter!$D$292+(Parameter!$D$297+Parameter!$D$299-Parameter!$D$298)*((LN($B172*21/30.2))))</f>
        <v>2.4287030392334628E-2</v>
      </c>
      <c r="AV172" s="12">
        <f>$D172^EXP(Parameter!$D$308+Parameter!$D$314*((LN($B172*21/30.2))))</f>
        <v>5.3209633081112727E-2</v>
      </c>
      <c r="AW172" s="88">
        <f>$E172^EXP(Parameter!$D$294+Parameter!$D$300*((LN($B172*21/30.2))))</f>
        <v>2.0168316525874544E-2</v>
      </c>
      <c r="AX172" s="12">
        <f>$D172^EXP(Parameter!$D$305+Parameter!$D$309-Parameter!$D$306+(Parameter!$D$311+Parameter!$D$315-Parameter!$D$312)*((LN($B172*21/30.2))))</f>
        <v>2.0161940495611763E-2</v>
      </c>
      <c r="AY172" s="88">
        <f>$E172^EXP(Parameter!$D$291+Parameter!$D$295-Parameter!$D$292+(Parameter!$D$297+Parameter!$D$301-Parameter!$D$298)*((LN($B172*21/30.2))))</f>
        <v>7.9356384351947546E-4</v>
      </c>
      <c r="AZ172" s="12">
        <f>$D172^EXP(Parameter!D$305-Parameter!D$306+(Parameter!D$311-Parameter!D$312)*((LN($B172*21/30.2))))</f>
        <v>1.3710053784470799E-2</v>
      </c>
      <c r="BA172" s="88">
        <f>$E172^EXP(Parameter!$D$291-Parameter!$D$292+(Parameter!$D$297-Parameter!$D$298)*((LN($B172*21/30.2))))</f>
        <v>1.8562017493042652E-5</v>
      </c>
      <c r="BB172" s="89">
        <f>$D172^EXP(Parameter!$D$231+Parameter!$D$238)</f>
        <v>6.6740404126305053E-2</v>
      </c>
      <c r="BC172" s="90">
        <f>$E172^EXP(Parameter!$D$216+Parameter!$D$223)</f>
        <v>5.9058219081118734E-3</v>
      </c>
      <c r="BD172" s="91">
        <f>$D172^EXP(Parameter!$D$232+Parameter!$D$239)</f>
        <v>5.1875485343601341E-2</v>
      </c>
      <c r="BE172" s="90">
        <f>$E172^EXP(Parameter!$D$217+Parameter!$D$224)</f>
        <v>8.2359191567635288E-3</v>
      </c>
      <c r="BF172" s="91">
        <f>$D172^EXP(Parameter!$D$234+Parameter!$D$241)</f>
        <v>6.1459092305419592E-2</v>
      </c>
      <c r="BG172" s="91">
        <f>$E172^EXP(Parameter!$D$219+Parameter!$D$226)</f>
        <v>3.3069666437256749E-2</v>
      </c>
      <c r="BH172" s="91">
        <f>$D172^EXP(Parameter!$D$235+Parameter!$D$242)</f>
        <v>0.11689708509212973</v>
      </c>
      <c r="BI172" s="91">
        <f>$E172^EXP(Parameter!$D$220+Parameter!$D$227)</f>
        <v>2.1910274489817753E-2</v>
      </c>
      <c r="BJ172" s="91">
        <f>$D172^EXP(Parameter!$D$236+Parameter!$D$243)</f>
        <v>4.8865538253011619E-2</v>
      </c>
      <c r="BK172" s="91">
        <f>$E172^EXP(Parameter!$D$221+Parameter!$D$228)</f>
        <v>3.1626909063256908E-2</v>
      </c>
      <c r="BL172" s="91">
        <f>$D172^EXP(Parameter!$D$233+Parameter!$D$240)</f>
        <v>2.5604897119218158E-2</v>
      </c>
      <c r="BM172" s="91">
        <f>$E172^EXP(Parameter!$D$218+Parameter!$D$225)</f>
        <v>2.8128616668493625E-3</v>
      </c>
      <c r="BN172" s="90">
        <f>$D172^EXP(Parameter!$D$268+Parameter!$D$275)</f>
        <v>8.7624658622325574E-2</v>
      </c>
      <c r="BO172" s="91">
        <f>$E172^EXP(Parameter!$D$246+Parameter!$D$253)</f>
        <v>2.2268951619698217E-3</v>
      </c>
      <c r="BP172" s="91">
        <f>$D172^EXP(Parameter!$D$269+Parameter!$D$276)</f>
        <v>5.9928610367016084E-2</v>
      </c>
      <c r="BQ172" s="91">
        <f>$E172^EXP(Parameter!$D$247+Parameter!$D$254)</f>
        <v>5.1590977548854368E-3</v>
      </c>
      <c r="BR172" s="91">
        <f>$D172^EXP(Parameter!$D$271+Parameter!$D$278)</f>
        <v>0.12873996869454854</v>
      </c>
      <c r="BS172" s="91">
        <f>$E172^EXP(Parameter!$D$249+Parameter!$D$256)</f>
        <v>4.0073753471752932E-2</v>
      </c>
      <c r="BT172" s="91">
        <f>$D172^EXP(Parameter!$D$272+Parameter!$D$279)</f>
        <v>0.21272003201561146</v>
      </c>
      <c r="BU172" s="91">
        <f>$E172^EXP(Parameter!$D$250+Parameter!$D$257)</f>
        <v>1.3577622474694084E-2</v>
      </c>
      <c r="BV172" s="91">
        <f>$D172^EXP(Parameter!$D$273+Parameter!$D$280)</f>
        <v>0.17249726216282932</v>
      </c>
      <c r="BW172" s="91">
        <f>$E172^EXP(Parameter!$D$251+Parameter!$D$258)</f>
        <v>4.284439726134693E-2</v>
      </c>
      <c r="BX172" s="91">
        <f>$D172^EXP(Parameter!$D$270+Parameter!$D$277)</f>
        <v>5.2801871449065715E-2</v>
      </c>
      <c r="BY172" s="91">
        <f>$E172^EXP(Parameter!$D$248+Parameter!$D$255)</f>
        <v>6.215219594406813E-3</v>
      </c>
      <c r="BZ172" s="90">
        <f>$D172^EXP(Parameter!$D$208)</f>
        <v>6.2493214324373436E-2</v>
      </c>
      <c r="CA172" s="90">
        <f>$E172^EXP(Parameter!$D$200)</f>
        <v>4.323439370596812E-3</v>
      </c>
      <c r="CB172" s="90">
        <f>$D172^EXP(Parameter!$D$209)</f>
        <v>5.2491871580090804E-2</v>
      </c>
      <c r="CC172" s="90">
        <f>$E172^EXP(Parameter!$D$201)</f>
        <v>6.9763425457813281E-3</v>
      </c>
      <c r="CD172" s="90">
        <f>$D172^EXP(Parameter!$D$211)</f>
        <v>5.6778931599709509E-2</v>
      </c>
      <c r="CE172" s="90">
        <f>$E172^EXP(Parameter!$D$203)</f>
        <v>2.6206883075135575E-2</v>
      </c>
      <c r="CF172" s="90">
        <f>$D172^EXP(Parameter!$D$212)</f>
        <v>0.11664631388451001</v>
      </c>
      <c r="CG172" s="90">
        <f>$E172^EXP(Parameter!$D$204)</f>
        <v>1.9122390243575701E-2</v>
      </c>
      <c r="CH172" s="91">
        <f>$D172^EXP(Parameter!$D$213)</f>
        <v>4.6973017629958431E-2</v>
      </c>
      <c r="CI172" s="90">
        <f>$E172^EXP(Parameter!$D$205)</f>
        <v>3.1845908171334668E-2</v>
      </c>
      <c r="CJ172" s="91">
        <f>$D172^EXP(Parameter!$D$210)</f>
        <v>2.7730490519643759E-2</v>
      </c>
      <c r="CK172" s="90">
        <f>$E172^EXP(Parameter!$D$202)</f>
        <v>3.5815041744468121E-3</v>
      </c>
      <c r="CL172" s="12">
        <f>$D172^EXP(Parameter!$D$170+Parameter!$D$177*(LN($B172/30.2*21)))</f>
        <v>3.4566405126933979E-2</v>
      </c>
      <c r="CM172" s="12">
        <f>$D172^EXP(Parameter!$D$155+Parameter!$D$162*(LN($B172/30.2*21)))</f>
        <v>0.3243479278643307</v>
      </c>
      <c r="CN172" s="12">
        <f>$D172^EXP(Parameter!$D$171+Parameter!$D$178*(LN($B172/30.2*21)))</f>
        <v>3.7239209768595904E-2</v>
      </c>
      <c r="CO172" s="12">
        <f>$D172^EXP(Parameter!$D$156+Parameter!$D$163*(LN($B172/30.2*21)))</f>
        <v>0.27045007556644568</v>
      </c>
      <c r="CP172" s="12">
        <f>$D172^EXP(Parameter!$D$173+Parameter!$D$180*(LN($B172/30.2*21)))</f>
        <v>3.2526589132779518E-2</v>
      </c>
      <c r="CQ172" s="12">
        <f>$D172^EXP(Parameter!$D$158+Parameter!$D$165*(LN($B172/30.2*21)))</f>
        <v>0.28164187200060409</v>
      </c>
      <c r="CR172" s="12">
        <f>$D172^EXP(Parameter!$D$174+Parameter!$D$181*(LN($B172/30.2*21)))</f>
        <v>3.3168678086798437E-2</v>
      </c>
      <c r="CS172" s="12">
        <f>$D172^EXP(Parameter!$D$159+Parameter!$D$166*(LN($B172/30.2*21)))</f>
        <v>0.32617615227586821</v>
      </c>
      <c r="CT172" s="12">
        <f>$D172^EXP(Parameter!$D$175+Parameter!$D$182*(LN($B172/30.2*21)))</f>
        <v>7.304959516572551E-3</v>
      </c>
      <c r="CU172" s="12">
        <f>$D172^EXP(Parameter!$D$160+Parameter!$D$167*(LN($B172/30.2*21)))</f>
        <v>9.2348485296922453E-2</v>
      </c>
      <c r="CV172" s="12">
        <f>$D172^EXP(Parameter!$D$172+Parameter!$D$179*(LN($B172/30.2*21)))</f>
        <v>9.0778620898523434E-3</v>
      </c>
      <c r="CW172" s="41">
        <f>$D172^EXP(Parameter!$D$157+Parameter!$D$164*(LN($B172/30.2*21)))</f>
        <v>2.51818368212447E-3</v>
      </c>
      <c r="CX172" s="12">
        <f t="shared" si="16"/>
        <v>1.0806228372680499E-10</v>
      </c>
      <c r="CY172" s="85">
        <v>1.4919319055992799E-2</v>
      </c>
      <c r="CZ172" s="12">
        <f t="shared" si="17"/>
        <v>1.0017600165973751E-3</v>
      </c>
      <c r="DA172" s="85">
        <v>2.3221220025035599E-2</v>
      </c>
      <c r="DB172" s="12">
        <f t="shared" si="18"/>
        <v>4.2281959848409864E-5</v>
      </c>
      <c r="DC172" s="41">
        <v>5.4129576359811704E-4</v>
      </c>
      <c r="DD172" s="12">
        <f t="shared" si="19"/>
        <v>9.1207583523577022E-22</v>
      </c>
      <c r="DE172" s="85">
        <v>3.4879514257522598E-3</v>
      </c>
      <c r="DF172" s="12">
        <f t="shared" si="20"/>
        <v>1.4187111730817359E-25</v>
      </c>
      <c r="DG172" s="41">
        <v>3.0950046840294999E-4</v>
      </c>
      <c r="DH172" s="12">
        <f t="shared" si="21"/>
        <v>1.1684813553649785E-5</v>
      </c>
      <c r="DI172" s="41">
        <v>3.0950046840294999E-4</v>
      </c>
      <c r="DJ172" s="46">
        <v>167</v>
      </c>
      <c r="DK172" s="44">
        <v>1.5001768269951E-4</v>
      </c>
      <c r="DL172" s="44">
        <v>4.42483598221188E-4</v>
      </c>
      <c r="DM172" s="44">
        <v>9.7334244589741803E-4</v>
      </c>
      <c r="DN172" s="44">
        <v>7.1172479545311695E-4</v>
      </c>
      <c r="DO172" s="44">
        <v>2.8720663756857099E-3</v>
      </c>
      <c r="DP172" s="44">
        <v>2.2532337084791901E-3</v>
      </c>
      <c r="DQ172" s="44">
        <v>3.22333607102754E-3</v>
      </c>
      <c r="DR172" s="45">
        <v>2.9710913964010901E-2</v>
      </c>
      <c r="DS172" s="45">
        <v>4.80734579839351E-2</v>
      </c>
      <c r="DT172" s="45">
        <v>4.3139175367826202E-2</v>
      </c>
      <c r="DU172" s="45">
        <v>3.11427007816132E-2</v>
      </c>
      <c r="DV172" s="45">
        <v>4.5918849350549601E-2</v>
      </c>
      <c r="DW172" s="45">
        <v>7.4839569133342901E-2</v>
      </c>
      <c r="DX172" s="45">
        <v>3.6849708297171997E-2</v>
      </c>
    </row>
    <row r="173" spans="1:128">
      <c r="A173" s="43">
        <f t="shared" si="15"/>
        <v>11.126027397260273</v>
      </c>
      <c r="B173" s="18">
        <v>169</v>
      </c>
      <c r="C173" s="12">
        <v>3696</v>
      </c>
      <c r="D173" s="12">
        <v>2.8011515585257801E-2</v>
      </c>
      <c r="E173" s="12">
        <v>3.0217487942809501E-4</v>
      </c>
      <c r="F173" s="92">
        <f>$D173^Parameter!$D$325</f>
        <v>6.1506718003033409E-2</v>
      </c>
      <c r="G173" s="92">
        <f>$E173^Parameter!$D$318</f>
        <v>2.9227119643683249E-3</v>
      </c>
      <c r="H173" s="92">
        <f>$D173^Parameter!$D$326</f>
        <v>5.7262365651247947E-2</v>
      </c>
      <c r="I173" s="92">
        <f>$E173^Parameter!$D$319</f>
        <v>5.5894020360686405E-3</v>
      </c>
      <c r="J173" s="92">
        <f>$D173^Parameter!$D$328</f>
        <v>6.5594963504232995E-2</v>
      </c>
      <c r="K173" s="92">
        <f>$E173^Parameter!$D$321</f>
        <v>2.7590174823458186E-2</v>
      </c>
      <c r="L173" s="92">
        <f>$D173^Parameter!$D$329</f>
        <v>0.13505432606780027</v>
      </c>
      <c r="M173" s="92">
        <f>$E173^Parameter!$D$322</f>
        <v>1.8850661511721645E-2</v>
      </c>
      <c r="N173" s="92">
        <f>$D173^Parameter!$D$330</f>
        <v>5.5251319208777155E-2</v>
      </c>
      <c r="O173" s="92">
        <f>$E173^Parameter!$D$323</f>
        <v>3.9093390981146829E-2</v>
      </c>
      <c r="P173" s="92">
        <f>$D173^Parameter!$D$327</f>
        <v>3.3255574144216087E-2</v>
      </c>
      <c r="Q173" s="92">
        <f>$E173^Parameter!$D$320</f>
        <v>3.0683469628429499E-3</v>
      </c>
      <c r="R173" s="12">
        <f>$D173^EXP(Parameter!$D$96+Parameter!$D$103*(($B173/30.2*21)^(1)))</f>
        <v>7.2757324702325825E-11</v>
      </c>
      <c r="S173" s="12">
        <f>$E173^EXP(Parameter!$D$81+Parameter!$D$88*($B173/30.2*21)^(-2))</f>
        <v>6.8730168353159102E-3</v>
      </c>
      <c r="T173" s="12">
        <f>$D173^EXP(Parameter!$D$97+Parameter!$D$104*(($B173*21/30.2)^(1)))</f>
        <v>9.427916254882376E-4</v>
      </c>
      <c r="U173" s="12">
        <f>$E173^EXP(Parameter!$D$82+Parameter!$D$89*($B173/30.2*21)^(-2))</f>
        <v>1.0600084000347338E-2</v>
      </c>
      <c r="V173" s="12">
        <f>$D173^EXP(Parameter!$D$99+Parameter!$D$106*(($B173*21/30.2)^(1)))</f>
        <v>3.7621986246330701E-5</v>
      </c>
      <c r="W173" s="12">
        <f>$E173^EXP(Parameter!$D$84+Parameter!$D$91*($B173/30.2*21)^(-2))</f>
        <v>4.2842237889461884E-2</v>
      </c>
      <c r="X173" s="12">
        <f>$D173^EXP(Parameter!$D$100+Parameter!$D$107*(($B173*21/30.2)^(1)))</f>
        <v>2.8054554605061515E-22</v>
      </c>
      <c r="Y173" s="12">
        <f>$E173^EXP(Parameter!$D$85+Parameter!$D$92*($B173/30.2*21)^(-2))</f>
        <v>2.8774783948998014E-2</v>
      </c>
      <c r="Z173" s="12">
        <f>$D173^EXP(Parameter!$D$101+Parameter!$D$108*(($B173*21/30.2)^(1)))</f>
        <v>3.8244161248280939E-26</v>
      </c>
      <c r="AA173" s="12">
        <f>$E173^EXP(Parameter!$D$86+Parameter!$D$93*($B173/30.2*21)^(-2))</f>
        <v>3.9569968428231385E-2</v>
      </c>
      <c r="AB173" s="12">
        <f>$D173^EXP(Parameter!$D$98+Parameter!$D$105*(($B173*21/30.2)^(1)))</f>
        <v>1.0325253816048977E-5</v>
      </c>
      <c r="AC173" s="12">
        <f>$E173^EXP(Parameter!$D$83+Parameter!$D$90*($B173/30.2*21)^(-2))</f>
        <v>3.4244181887537178E-3</v>
      </c>
      <c r="AD173" s="87">
        <f>$D173^EXP(Parameter!$D$133+Parameter!$D$140*(($B173*21/30.2)^(-0.5))+Parameter!$D$147*((LN($B173*21/30.2))))</f>
        <v>3.6601193734571321E-8</v>
      </c>
      <c r="AE173" s="12">
        <f>$E173^EXP(Parameter!$D$111+Parameter!$D$118*(($B173*21/30.2)^(-1))+Parameter!$D$125*(($B173*21/30.2)^(-0.5)))</f>
        <v>6.8551011853202656E-2</v>
      </c>
      <c r="AF173" s="12">
        <f>$D173^EXP(Parameter!$D$134+Parameter!$D$141*(($B173*21/30.2)^(-0.5))+Parameter!$D$148*((LN($B173*21/30.2))))</f>
        <v>1.1829166193833849E-3</v>
      </c>
      <c r="AG173" s="12">
        <f>$E173^EXP(Parameter!$D$112+Parameter!$D$119*(($B173*21/30.2)^(-1))+Parameter!$D$126*(($B173*21/30.2)^(-0.5)))</f>
        <v>1.2225316776084202E-2</v>
      </c>
      <c r="AH173" s="12">
        <f>$D173^EXP(Parameter!$D$136+Parameter!$D$143*(($B173*21/30.2)^(-0.5))+Parameter!$D$150*((LN($B173*21/30.2))))</f>
        <v>6.9939686319392711E-7</v>
      </c>
      <c r="AI173" s="12">
        <f>$E173^EXP(Parameter!$D$114+Parameter!$D$121*(($B173*21/30.2)^(-1))+Parameter!$D$128*(($B173*21/30.2)^(-0.5)))</f>
        <v>2.2543195578925273E-4</v>
      </c>
      <c r="AJ173" s="12">
        <f>$D173^EXP(Parameter!$D$137+Parameter!$D$144*(($B173*21/30.2)^(-0.5))+Parameter!$D$151*((LN($B173*21/30.2))))</f>
        <v>8.1968197935160283E-9</v>
      </c>
      <c r="AK173" s="12">
        <f>$E173^EXP(Parameter!$D$115+Parameter!$D$122*(($B173*21/30.2)^(-1))+Parameter!$D$129*(($B173*21/30.2)^(-0.5)))</f>
        <v>8.8879415790904352E-3</v>
      </c>
      <c r="AL173" s="12">
        <f>$D173^EXP(Parameter!$D$138+Parameter!$D$145*(($B173*21/30.2)^(-0.5))+Parameter!$D$152*((LN($B173*21/30.2))))</f>
        <v>7.5447414691230397E-31</v>
      </c>
      <c r="AM173" s="12">
        <f>$E173^EXP(Parameter!$D$116+Parameter!$D$123*(($B173*21/30.2)^(-1))+Parameter!$D$130*(($B173*21/30.2)^(-0.5)))</f>
        <v>2.4395784072041325E-5</v>
      </c>
      <c r="AN173" s="12">
        <f>$D173^EXP(Parameter!$D$135+Parameter!$D$142*(($B173*21/30.2)^(-0.5))+Parameter!$D$149*((LN($B173*21/30.2))))</f>
        <v>9.6887174173586018E-5</v>
      </c>
      <c r="AO173" s="12">
        <f>$E173^EXP(Parameter!$D$113+Parameter!$D$120*(($B173*21/30.2)^(-1))+Parameter!$D$127*(($B173*21/30.2)^(-0.5)))</f>
        <v>2.371115349463187E-10</v>
      </c>
      <c r="AP173" s="87">
        <f>$D173^EXP(Parameter!$D$304+Parameter!$D$310*((LN($B173*21/30.2))))</f>
        <v>3.1293444753480108E-2</v>
      </c>
      <c r="AQ173" s="88">
        <f>$E173^EXP(Parameter!$D$290+Parameter!$D$296*((LN($B173*21/30.2))))</f>
        <v>1.4683749766801882E-2</v>
      </c>
      <c r="AR173" s="12">
        <f>$D173^EXP(Parameter!$D$305+Parameter!$D$311*((LN($B173*21/30.2))))</f>
        <v>3.9142416207639454E-2</v>
      </c>
      <c r="AS173" s="88">
        <f>$E173^EXP(Parameter!$D$291+Parameter!$D$297*((LN($B173*21/30.2))))</f>
        <v>1.3586978003638204E-2</v>
      </c>
      <c r="AT173" s="12">
        <f>$D173^EXP(Parameter!$D$305+Parameter!$D$307-Parameter!$D$306+(Parameter!$D$311+Parameter!$D$313-Parameter!$D$312)*((LN($B173*21/30.2))))</f>
        <v>3.5743936758138535E-2</v>
      </c>
      <c r="AU173" s="88">
        <f>$E173^EXP(Parameter!$D$291+Parameter!$D$293-Parameter!$D$292+(Parameter!$D$297+Parameter!$D$299-Parameter!$D$298)*((LN($B173*21/30.2))))</f>
        <v>2.4003696420102E-2</v>
      </c>
      <c r="AV173" s="12">
        <f>$D173^EXP(Parameter!$D$308+Parameter!$D$314*((LN($B173*21/30.2))))</f>
        <v>5.2542056058884387E-2</v>
      </c>
      <c r="AW173" s="88">
        <f>$E173^EXP(Parameter!$D$294+Parameter!$D$300*((LN($B173*21/30.2))))</f>
        <v>1.9940207239807519E-2</v>
      </c>
      <c r="AX173" s="12">
        <f>$D173^EXP(Parameter!$D$305+Parameter!$D$309-Parameter!$D$306+(Parameter!$D$311+Parameter!$D$315-Parameter!$D$312)*((LN($B173*21/30.2))))</f>
        <v>1.9844217432396651E-2</v>
      </c>
      <c r="AY173" s="88">
        <f>$E173^EXP(Parameter!$D$291+Parameter!$D$295-Parameter!$D$292+(Parameter!$D$297+Parameter!$D$301-Parameter!$D$298)*((LN($B173*21/30.2))))</f>
        <v>7.6561556862880667E-4</v>
      </c>
      <c r="AZ173" s="12">
        <f>$D173^EXP(Parameter!D$305-Parameter!D$306+(Parameter!D$311-Parameter!D$312)*((LN($B173*21/30.2))))</f>
        <v>1.3486023635549052E-2</v>
      </c>
      <c r="BA173" s="88">
        <f>$E173^EXP(Parameter!$D$291-Parameter!$D$292+(Parameter!$D$297-Parameter!$D$298)*((LN($B173*21/30.2))))</f>
        <v>1.7652334955854607E-5</v>
      </c>
      <c r="BB173" s="89">
        <f>$D173^EXP(Parameter!$D$231+Parameter!$D$238)</f>
        <v>6.6166805884994559E-2</v>
      </c>
      <c r="BC173" s="90">
        <f>$E173^EXP(Parameter!$D$216+Parameter!$D$223)</f>
        <v>5.8166489978937683E-3</v>
      </c>
      <c r="BD173" s="91">
        <f>$D173^EXP(Parameter!$D$232+Parameter!$D$239)</f>
        <v>5.1388339322602686E-2</v>
      </c>
      <c r="BE173" s="90">
        <f>$E173^EXP(Parameter!$D$217+Parameter!$D$224)</f>
        <v>8.1195653727798509E-3</v>
      </c>
      <c r="BF173" s="91">
        <f>$D173^EXP(Parameter!$D$234+Parameter!$D$241)</f>
        <v>6.0914869224237986E-2</v>
      </c>
      <c r="BG173" s="91">
        <f>$E173^EXP(Parameter!$D$219+Parameter!$D$226)</f>
        <v>3.2737112078115554E-2</v>
      </c>
      <c r="BH173" s="91">
        <f>$D173^EXP(Parameter!$D$235+Parameter!$D$242)</f>
        <v>0.11609972604165937</v>
      </c>
      <c r="BI173" s="91">
        <f>$E173^EXP(Parameter!$D$220+Parameter!$D$227)</f>
        <v>2.1663485559450218E-2</v>
      </c>
      <c r="BJ173" s="91">
        <f>$D173^EXP(Parameter!$D$236+Parameter!$D$243)</f>
        <v>4.8397432217771659E-2</v>
      </c>
      <c r="BK173" s="91">
        <f>$E173^EXP(Parameter!$D$221+Parameter!$D$228)</f>
        <v>3.1304723007825608E-2</v>
      </c>
      <c r="BL173" s="91">
        <f>$D173^EXP(Parameter!$D$233+Parameter!$D$240)</f>
        <v>2.5307408050222427E-2</v>
      </c>
      <c r="BM173" s="91">
        <f>$E173^EXP(Parameter!$D$218+Parameter!$D$225)</f>
        <v>2.7643043691795671E-3</v>
      </c>
      <c r="BN173" s="90">
        <f>$D173^EXP(Parameter!$D$268+Parameter!$D$275)</f>
        <v>8.6947019678505516E-2</v>
      </c>
      <c r="BO173" s="91">
        <f>$E173^EXP(Parameter!$D$246+Parameter!$D$253)</f>
        <v>2.1869381085893843E-3</v>
      </c>
      <c r="BP173" s="91">
        <f>$D173^EXP(Parameter!$D$269+Parameter!$D$276)</f>
        <v>5.9393163677928566E-2</v>
      </c>
      <c r="BQ173" s="91">
        <f>$E173^EXP(Parameter!$D$247+Parameter!$D$254)</f>
        <v>5.0791638172832318E-3</v>
      </c>
      <c r="BR173" s="91">
        <f>$D173^EXP(Parameter!$D$271+Parameter!$D$278)</f>
        <v>0.12790117946881607</v>
      </c>
      <c r="BS173" s="91">
        <f>$E173^EXP(Parameter!$D$249+Parameter!$D$256)</f>
        <v>3.969336509050523E-2</v>
      </c>
      <c r="BT173" s="91">
        <f>$D173^EXP(Parameter!$D$272+Parameter!$D$279)</f>
        <v>0.21167276247886455</v>
      </c>
      <c r="BU173" s="91">
        <f>$E173^EXP(Parameter!$D$250+Parameter!$D$257)</f>
        <v>1.3405657149660005E-2</v>
      </c>
      <c r="BV173" s="91">
        <f>$D173^EXP(Parameter!$D$273+Parameter!$D$280)</f>
        <v>0.17153333839929627</v>
      </c>
      <c r="BW173" s="91">
        <f>$E173^EXP(Parameter!$D$251+Parameter!$D$258)</f>
        <v>4.2446121345160126E-2</v>
      </c>
      <c r="BX173" s="91">
        <f>$D173^EXP(Parameter!$D$270+Parameter!$D$277)</f>
        <v>5.2308978311155392E-2</v>
      </c>
      <c r="BY173" s="91">
        <f>$E173^EXP(Parameter!$D$248+Parameter!$D$255)</f>
        <v>6.122301794842331E-3</v>
      </c>
      <c r="BZ173" s="90">
        <f>$D173^EXP(Parameter!$D$208)</f>
        <v>6.1943129773619085E-2</v>
      </c>
      <c r="CA173" s="90">
        <f>$E173^EXP(Parameter!$D$200)</f>
        <v>4.2542235965448072E-3</v>
      </c>
      <c r="CB173" s="90">
        <f>$D173^EXP(Parameter!$D$209)</f>
        <v>5.2000895841266888E-2</v>
      </c>
      <c r="CC173" s="90">
        <f>$E173^EXP(Parameter!$D$201)</f>
        <v>6.8743999590224342E-3</v>
      </c>
      <c r="CD173" s="90">
        <f>$D173^EXP(Parameter!$D$211)</f>
        <v>5.6261939965729611E-2</v>
      </c>
      <c r="CE173" s="90">
        <f>$E173^EXP(Parameter!$D$203)</f>
        <v>2.5925458409053824E-2</v>
      </c>
      <c r="CF173" s="90">
        <f>$D173^EXP(Parameter!$D$212)</f>
        <v>0.11584987203045088</v>
      </c>
      <c r="CG173" s="90">
        <f>$E173^EXP(Parameter!$D$204)</f>
        <v>1.889937584983278E-2</v>
      </c>
      <c r="CH173" s="91">
        <f>$D173^EXP(Parameter!$D$213)</f>
        <v>4.6517181717873342E-2</v>
      </c>
      <c r="CI173" s="90">
        <f>$E173^EXP(Parameter!$D$205)</f>
        <v>3.1522136032467465E-2</v>
      </c>
      <c r="CJ173" s="91">
        <f>$D173^EXP(Parameter!$D$210)</f>
        <v>2.7415276036638063E-2</v>
      </c>
      <c r="CK173" s="90">
        <f>$E173^EXP(Parameter!$D$202)</f>
        <v>3.5221998572627449E-3</v>
      </c>
      <c r="CL173" s="12">
        <f>$D173^EXP(Parameter!$D$170+Parameter!$D$177*(LN($B173/30.2*21)))</f>
        <v>3.4144782736200002E-2</v>
      </c>
      <c r="CM173" s="12">
        <f>$D173^EXP(Parameter!$D$155+Parameter!$D$162*(LN($B173/30.2*21)))</f>
        <v>0.323735853004395</v>
      </c>
      <c r="CN173" s="12">
        <f>$D173^EXP(Parameter!$D$171+Parameter!$D$178*(LN($B173/30.2*21)))</f>
        <v>3.6820947158007093E-2</v>
      </c>
      <c r="CO173" s="12">
        <f>$D173^EXP(Parameter!$D$156+Parameter!$D$163*(LN($B173/30.2*21)))</f>
        <v>0.26963508360056909</v>
      </c>
      <c r="CP173" s="12">
        <f>$D173^EXP(Parameter!$D$173+Parameter!$D$180*(LN($B173/30.2*21)))</f>
        <v>3.2127964365218212E-2</v>
      </c>
      <c r="CQ173" s="12">
        <f>$D173^EXP(Parameter!$D$158+Parameter!$D$165*(LN($B173/30.2*21)))</f>
        <v>0.28062048373239246</v>
      </c>
      <c r="CR173" s="12">
        <f>$D173^EXP(Parameter!$D$174+Parameter!$D$181*(LN($B173/30.2*21)))</f>
        <v>3.268479376261859E-2</v>
      </c>
      <c r="CS173" s="12">
        <f>$D173^EXP(Parameter!$D$159+Parameter!$D$166*(LN($B173/30.2*21)))</f>
        <v>0.32531002445796847</v>
      </c>
      <c r="CT173" s="12">
        <f>$D173^EXP(Parameter!$D$175+Parameter!$D$182*(LN($B173/30.2*21)))</f>
        <v>7.150293207347249E-3</v>
      </c>
      <c r="CU173" s="12">
        <f>$D173^EXP(Parameter!$D$160+Parameter!$D$167*(LN($B173/30.2*21)))</f>
        <v>9.1411966917908719E-2</v>
      </c>
      <c r="CV173" s="12">
        <f>$D173^EXP(Parameter!$D$172+Parameter!$D$179*(LN($B173/30.2*21)))</f>
        <v>8.9157686684612283E-3</v>
      </c>
      <c r="CW173" s="41">
        <f>$D173^EXP(Parameter!$D$157+Parameter!$D$164*(LN($B173/30.2*21)))</f>
        <v>2.4454327653313968E-3</v>
      </c>
      <c r="CX173" s="12">
        <f t="shared" si="16"/>
        <v>7.2757324702325825E-11</v>
      </c>
      <c r="CY173" s="85">
        <v>1.48569559272392E-2</v>
      </c>
      <c r="CZ173" s="12">
        <f t="shared" si="17"/>
        <v>9.427916254882376E-4</v>
      </c>
      <c r="DA173" s="85">
        <v>2.31091967676193E-2</v>
      </c>
      <c r="DB173" s="12">
        <f t="shared" si="18"/>
        <v>3.7621986246330701E-5</v>
      </c>
      <c r="DC173" s="41">
        <v>5.1981587126996803E-4</v>
      </c>
      <c r="DD173" s="12">
        <f t="shared" si="19"/>
        <v>2.8054554605061515E-22</v>
      </c>
      <c r="DE173" s="85">
        <v>3.4077754511900502E-3</v>
      </c>
      <c r="DF173" s="12">
        <f t="shared" si="20"/>
        <v>3.8244161248280939E-26</v>
      </c>
      <c r="DG173" s="41">
        <v>3.0217455418345601E-4</v>
      </c>
      <c r="DH173" s="12">
        <f t="shared" si="21"/>
        <v>1.0325253816048977E-5</v>
      </c>
      <c r="DI173" s="41">
        <v>3.0217455418345601E-4</v>
      </c>
      <c r="DJ173" s="46">
        <v>168</v>
      </c>
      <c r="DK173" s="44">
        <v>1.4583003628365599E-4</v>
      </c>
      <c r="DL173" s="44">
        <v>4.3109459160584101E-4</v>
      </c>
      <c r="DM173" s="44">
        <v>9.49910128006604E-4</v>
      </c>
      <c r="DN173" s="44">
        <v>6.9411391652640696E-4</v>
      </c>
      <c r="DO173" s="44">
        <v>2.8098670753806702E-3</v>
      </c>
      <c r="DP173" s="44">
        <v>2.2031809102827102E-3</v>
      </c>
      <c r="DQ173" s="44">
        <v>3.1543940827880599E-3</v>
      </c>
      <c r="DR173" s="45">
        <v>2.9383296750251201E-2</v>
      </c>
      <c r="DS173" s="45">
        <v>4.75871516741724E-2</v>
      </c>
      <c r="DT173" s="45">
        <v>4.2693676238121703E-2</v>
      </c>
      <c r="DU173" s="45">
        <v>3.0801978192929302E-2</v>
      </c>
      <c r="DV173" s="45">
        <v>4.5450212970909599E-2</v>
      </c>
      <c r="DW173" s="45">
        <v>7.4150258773765895E-2</v>
      </c>
      <c r="DX173" s="45">
        <v>3.6458081437578303E-2</v>
      </c>
    </row>
    <row r="174" spans="1:128">
      <c r="A174" s="43">
        <f t="shared" si="15"/>
        <v>11.186301369863013</v>
      </c>
      <c r="B174" s="18">
        <v>170</v>
      </c>
      <c r="C174" s="12">
        <v>3718</v>
      </c>
      <c r="D174" s="12">
        <v>2.7696269167068601E-2</v>
      </c>
      <c r="E174" s="12">
        <v>2.9505204287748701E-4</v>
      </c>
      <c r="F174" s="92">
        <f>$D174^Parameter!$D$325</f>
        <v>6.0966124914231222E-2</v>
      </c>
      <c r="G174" s="92">
        <f>$E174^Parameter!$D$318</f>
        <v>2.8729430074762472E-3</v>
      </c>
      <c r="H174" s="92">
        <f>$D174^Parameter!$D$326</f>
        <v>5.6746230395512569E-2</v>
      </c>
      <c r="I174" s="92">
        <f>$E174^Parameter!$D$319</f>
        <v>5.5047185717284576E-3</v>
      </c>
      <c r="J174" s="92">
        <f>$D174^Parameter!$D$328</f>
        <v>6.5031685266508446E-2</v>
      </c>
      <c r="K174" s="92">
        <f>$E174^Parameter!$D$321</f>
        <v>2.7300153647649705E-2</v>
      </c>
      <c r="L174" s="92">
        <f>$D174^Parameter!$D$329</f>
        <v>0.13420104941343775</v>
      </c>
      <c r="M174" s="92">
        <f>$E174^Parameter!$D$322</f>
        <v>1.8631607503940953E-2</v>
      </c>
      <c r="N174" s="92">
        <f>$D174^Parameter!$D$330</f>
        <v>5.4747113934764446E-2</v>
      </c>
      <c r="O174" s="92">
        <f>$E174^Parameter!$D$323</f>
        <v>3.8722148876893049E-2</v>
      </c>
      <c r="P174" s="92">
        <f>$D174^Parameter!$D$327</f>
        <v>3.2899178241167261E-2</v>
      </c>
      <c r="Q174" s="92">
        <f>$E174^Parameter!$D$320</f>
        <v>3.0165297923657546E-3</v>
      </c>
      <c r="R174" s="12">
        <f>$D174^EXP(Parameter!$D$96+Parameter!$D$103*(($B174/30.2*21)^(1)))</f>
        <v>4.8680361386815719E-11</v>
      </c>
      <c r="S174" s="12">
        <f>$E174^EXP(Parameter!$D$81+Parameter!$D$88*($B174/30.2*21)^(-2))</f>
        <v>6.7730216698185779E-3</v>
      </c>
      <c r="T174" s="12">
        <f>$D174^EXP(Parameter!$D$97+Parameter!$D$104*(($B174*21/30.2)^(1)))</f>
        <v>8.8696419882385838E-4</v>
      </c>
      <c r="U174" s="12">
        <f>$E174^EXP(Parameter!$D$82+Parameter!$D$89*($B174/30.2*21)^(-2))</f>
        <v>1.0459181969946359E-2</v>
      </c>
      <c r="V174" s="12">
        <f>$D174^EXP(Parameter!$D$99+Parameter!$D$106*(($B174*21/30.2)^(1)))</f>
        <v>3.343818582495809E-5</v>
      </c>
      <c r="W174" s="12">
        <f>$E174^EXP(Parameter!$D$84+Parameter!$D$91*($B174/30.2*21)^(-2))</f>
        <v>4.2446922112588728E-2</v>
      </c>
      <c r="X174" s="12">
        <f>$D174^EXP(Parameter!$D$100+Parameter!$D$107*(($B174*21/30.2)^(1)))</f>
        <v>8.3949886657858834E-23</v>
      </c>
      <c r="Y174" s="12">
        <f>$E174^EXP(Parameter!$D$85+Parameter!$D$92*($B174/30.2*21)^(-2))</f>
        <v>2.8475876682171997E-2</v>
      </c>
      <c r="Z174" s="12">
        <f>$D174^EXP(Parameter!$D$101+Parameter!$D$108*(($B174*21/30.2)^(1)))</f>
        <v>1.0018122748055591E-26</v>
      </c>
      <c r="AA174" s="12">
        <f>$E174^EXP(Parameter!$D$86+Parameter!$D$93*($B174/30.2*21)^(-2))</f>
        <v>3.9195545625610402E-2</v>
      </c>
      <c r="AB174" s="12">
        <f>$D174^EXP(Parameter!$D$98+Parameter!$D$105*(($B174*21/30.2)^(1)))</f>
        <v>9.1140179098882156E-6</v>
      </c>
      <c r="AC174" s="12">
        <f>$E174^EXP(Parameter!$D$83+Parameter!$D$90*($B174/30.2*21)^(-2))</f>
        <v>3.3676695820877411E-3</v>
      </c>
      <c r="AD174" s="87">
        <f>$D174^EXP(Parameter!$D$133+Parameter!$D$140*(($B174*21/30.2)^(-0.5))+Parameter!$D$147*((LN($B174*21/30.2))))</f>
        <v>3.1087140422521002E-8</v>
      </c>
      <c r="AE174" s="12">
        <f>$E174^EXP(Parameter!$D$111+Parameter!$D$118*(($B174*21/30.2)^(-1))+Parameter!$D$125*(($B174*21/30.2)^(-0.5)))</f>
        <v>6.8174726720419451E-2</v>
      </c>
      <c r="AF174" s="12">
        <f>$D174^EXP(Parameter!$D$134+Parameter!$D$141*(($B174*21/30.2)^(-0.5))+Parameter!$D$148*((LN($B174*21/30.2))))</f>
        <v>1.1373869236125749E-3</v>
      </c>
      <c r="AG174" s="12">
        <f>$E174^EXP(Parameter!$D$112+Parameter!$D$119*(($B174*21/30.2)^(-1))+Parameter!$D$126*(($B174*21/30.2)^(-0.5)))</f>
        <v>1.2072071454055474E-2</v>
      </c>
      <c r="AH174" s="12">
        <f>$D174^EXP(Parameter!$D$136+Parameter!$D$143*(($B174*21/30.2)^(-0.5))+Parameter!$D$150*((LN($B174*21/30.2))))</f>
        <v>6.1677806606929854E-7</v>
      </c>
      <c r="AI174" s="12">
        <f>$E174^EXP(Parameter!$D$114+Parameter!$D$121*(($B174*21/30.2)^(-1))+Parameter!$D$128*(($B174*21/30.2)^(-0.5)))</f>
        <v>2.175267438619469E-4</v>
      </c>
      <c r="AJ174" s="12">
        <f>$D174^EXP(Parameter!$D$137+Parameter!$D$144*(($B174*21/30.2)^(-0.5))+Parameter!$D$151*((LN($B174*21/30.2))))</f>
        <v>6.7256846197760377E-9</v>
      </c>
      <c r="AK174" s="12">
        <f>$E174^EXP(Parameter!$D$115+Parameter!$D$122*(($B174*21/30.2)^(-1))+Parameter!$D$129*(($B174*21/30.2)^(-0.5)))</f>
        <v>8.7528881685114412E-3</v>
      </c>
      <c r="AL174" s="12">
        <f>$D174^EXP(Parameter!$D$138+Parameter!$D$145*(($B174*21/30.2)^(-0.5))+Parameter!$D$152*((LN($B174*21/30.2))))</f>
        <v>2.9214315547545301E-31</v>
      </c>
      <c r="AM174" s="12">
        <f>$E174^EXP(Parameter!$D$116+Parameter!$D$123*(($B174*21/30.2)^(-1))+Parameter!$D$130*(($B174*21/30.2)^(-0.5)))</f>
        <v>2.3307455027463177E-5</v>
      </c>
      <c r="AN174" s="12">
        <f>$D174^EXP(Parameter!$D$135+Parameter!$D$142*(($B174*21/30.2)^(-0.5))+Parameter!$D$149*((LN($B174*21/30.2))))</f>
        <v>9.1616910940284886E-5</v>
      </c>
      <c r="AO174" s="12">
        <f>$E174^EXP(Parameter!$D$113+Parameter!$D$120*(($B174*21/30.2)^(-1))+Parameter!$D$127*(($B174*21/30.2)^(-0.5)))</f>
        <v>2.1415131975075835E-10</v>
      </c>
      <c r="AP174" s="87">
        <f>$D174^EXP(Parameter!$D$304+Parameter!$D$310*((LN($B174*21/30.2))))</f>
        <v>3.0871498451217075E-2</v>
      </c>
      <c r="AQ174" s="88">
        <f>$E174^EXP(Parameter!$D$290+Parameter!$D$296*((LN($B174*21/30.2))))</f>
        <v>1.4554268046317428E-2</v>
      </c>
      <c r="AR174" s="12">
        <f>$D174^EXP(Parameter!$D$305+Parameter!$D$311*((LN($B174*21/30.2))))</f>
        <v>3.8706826662557127E-2</v>
      </c>
      <c r="AS174" s="88">
        <f>$E174^EXP(Parameter!$D$291+Parameter!$D$297*((LN($B174*21/30.2))))</f>
        <v>1.3434319230640566E-2</v>
      </c>
      <c r="AT174" s="12">
        <f>$D174^EXP(Parameter!$D$305+Parameter!$D$307-Parameter!$D$306+(Parameter!$D$311+Parameter!$D$313-Parameter!$D$312)*((LN($B174*21/30.2))))</f>
        <v>3.5308944918421799E-2</v>
      </c>
      <c r="AU174" s="88">
        <f>$E174^EXP(Parameter!$D$291+Parameter!$D$293-Parameter!$D$292+(Parameter!$D$297+Parameter!$D$299-Parameter!$D$298)*((LN($B174*21/30.2))))</f>
        <v>2.3724781268409673E-2</v>
      </c>
      <c r="AV174" s="12">
        <f>$D174^EXP(Parameter!$D$308+Parameter!$D$314*((LN($B174*21/30.2))))</f>
        <v>5.1884553033051589E-2</v>
      </c>
      <c r="AW174" s="88">
        <f>$E174^EXP(Parameter!$D$294+Parameter!$D$300*((LN($B174*21/30.2))))</f>
        <v>1.9715651492961193E-2</v>
      </c>
      <c r="AX174" s="12">
        <f>$D174^EXP(Parameter!$D$305+Parameter!$D$309-Parameter!$D$306+(Parameter!$D$311+Parameter!$D$315-Parameter!$D$312)*((LN($B174*21/30.2))))</f>
        <v>1.9532395015676347E-2</v>
      </c>
      <c r="AY174" s="88">
        <f>$E174^EXP(Parameter!$D$291+Parameter!$D$295-Parameter!$D$292+(Parameter!$D$297+Parameter!$D$301-Parameter!$D$298)*((LN($B174*21/30.2))))</f>
        <v>7.3869652844636062E-4</v>
      </c>
      <c r="AZ174" s="12">
        <f>$D174^EXP(Parameter!D$305-Parameter!D$306+(Parameter!D$311-Parameter!D$312)*((LN($B174*21/30.2))))</f>
        <v>1.3266346348024854E-2</v>
      </c>
      <c r="BA174" s="88">
        <f>$E174^EXP(Parameter!$D$291-Parameter!$D$292+(Parameter!$D$297-Parameter!$D$298)*((LN($B174*21/30.2))))</f>
        <v>1.6789065333832665E-5</v>
      </c>
      <c r="BB174" s="89">
        <f>$D174^EXP(Parameter!$D$231+Parameter!$D$238)</f>
        <v>6.5600419699039736E-2</v>
      </c>
      <c r="BC174" s="90">
        <f>$E174^EXP(Parameter!$D$216+Parameter!$D$223)</f>
        <v>5.7291945580535686E-3</v>
      </c>
      <c r="BD174" s="91">
        <f>$D174^EXP(Parameter!$D$232+Parameter!$D$239)</f>
        <v>5.0907703900886489E-2</v>
      </c>
      <c r="BE174" s="90">
        <f>$E174^EXP(Parameter!$D$217+Parameter!$D$224)</f>
        <v>8.0053415419547927E-3</v>
      </c>
      <c r="BF174" s="91">
        <f>$D174^EXP(Parameter!$D$234+Parameter!$D$241)</f>
        <v>6.037762981380948E-2</v>
      </c>
      <c r="BG174" s="91">
        <f>$E174^EXP(Parameter!$D$219+Parameter!$D$226)</f>
        <v>3.2409300043427312E-2</v>
      </c>
      <c r="BH174" s="91">
        <f>$D174^EXP(Parameter!$D$235+Parameter!$D$242)</f>
        <v>0.11531098691687833</v>
      </c>
      <c r="BI174" s="91">
        <f>$E174^EXP(Parameter!$D$220+Parameter!$D$227)</f>
        <v>2.1420511999997831E-2</v>
      </c>
      <c r="BJ174" s="91">
        <f>$D174^EXP(Parameter!$D$236+Parameter!$D$243)</f>
        <v>4.7935670160282745E-2</v>
      </c>
      <c r="BK174" s="91">
        <f>$E174^EXP(Parameter!$D$221+Parameter!$D$228)</f>
        <v>3.0987173331066264E-2</v>
      </c>
      <c r="BL174" s="91">
        <f>$D174^EXP(Parameter!$D$233+Parameter!$D$240)</f>
        <v>2.5014553610108421E-2</v>
      </c>
      <c r="BM174" s="91">
        <f>$E174^EXP(Parameter!$D$218+Parameter!$D$225)</f>
        <v>2.7167872138609173E-3</v>
      </c>
      <c r="BN174" s="90">
        <f>$D174^EXP(Parameter!$D$268+Parameter!$D$275)</f>
        <v>8.6277320966800311E-2</v>
      </c>
      <c r="BO174" s="91">
        <f>$E174^EXP(Parameter!$D$246+Parameter!$D$253)</f>
        <v>2.1478639845383496E-3</v>
      </c>
      <c r="BP174" s="91">
        <f>$D174^EXP(Parameter!$D$269+Parameter!$D$276)</f>
        <v>5.8864630454247328E-2</v>
      </c>
      <c r="BQ174" s="91">
        <f>$E174^EXP(Parameter!$D$247+Parameter!$D$254)</f>
        <v>5.0008016477796841E-3</v>
      </c>
      <c r="BR174" s="91">
        <f>$D174^EXP(Parameter!$D$271+Parameter!$D$278)</f>
        <v>0.12707120321349943</v>
      </c>
      <c r="BS174" s="91">
        <f>$E174^EXP(Parameter!$D$249+Parameter!$D$256)</f>
        <v>3.9318187999955741E-2</v>
      </c>
      <c r="BT174" s="91">
        <f>$D174^EXP(Parameter!$D$272+Parameter!$D$279)</f>
        <v>0.21063483900463972</v>
      </c>
      <c r="BU174" s="91">
        <f>$E174^EXP(Parameter!$D$250+Parameter!$D$257)</f>
        <v>1.3236589934781263E-2</v>
      </c>
      <c r="BV174" s="91">
        <f>$D174^EXP(Parameter!$D$273+Parameter!$D$280)</f>
        <v>0.17057865388078386</v>
      </c>
      <c r="BW174" s="91">
        <f>$E174^EXP(Parameter!$D$251+Parameter!$D$258)</f>
        <v>4.2053224078568881E-2</v>
      </c>
      <c r="BX174" s="91">
        <f>$D174^EXP(Parameter!$D$270+Parameter!$D$277)</f>
        <v>5.1822645188364595E-2</v>
      </c>
      <c r="BY174" s="91">
        <f>$E174^EXP(Parameter!$D$248+Parameter!$D$255)</f>
        <v>6.031160867204813E-3</v>
      </c>
      <c r="BZ174" s="90">
        <f>$D174^EXP(Parameter!$D$208)</f>
        <v>6.1400075274607113E-2</v>
      </c>
      <c r="CA174" s="90">
        <f>$E174^EXP(Parameter!$D$200)</f>
        <v>4.1864042996669045E-3</v>
      </c>
      <c r="CB174" s="90">
        <f>$D174^EXP(Parameter!$D$209)</f>
        <v>5.1516463676010892E-2</v>
      </c>
      <c r="CC174" s="90">
        <f>$E174^EXP(Parameter!$D$201)</f>
        <v>6.7743726455621401E-3</v>
      </c>
      <c r="CD174" s="90">
        <f>$D174^EXP(Parameter!$D$211)</f>
        <v>5.5751711181760193E-2</v>
      </c>
      <c r="CE174" s="90">
        <f>$E174^EXP(Parameter!$D$203)</f>
        <v>2.5648237765671749E-2</v>
      </c>
      <c r="CF174" s="90">
        <f>$D174^EXP(Parameter!$D$212)</f>
        <v>0.11506204557071245</v>
      </c>
      <c r="CG174" s="90">
        <f>$E174^EXP(Parameter!$D$204)</f>
        <v>1.8679897656643234E-2</v>
      </c>
      <c r="CH174" s="91">
        <f>$D174^EXP(Parameter!$D$213)</f>
        <v>4.6067580010752285E-2</v>
      </c>
      <c r="CI174" s="90">
        <f>$E174^EXP(Parameter!$D$205)</f>
        <v>3.1203016581954342E-2</v>
      </c>
      <c r="CJ174" s="91">
        <f>$D174^EXP(Parameter!$D$210)</f>
        <v>2.7104893569339893E-2</v>
      </c>
      <c r="CK174" s="90">
        <f>$E174^EXP(Parameter!$D$202)</f>
        <v>3.4641244021825649E-3</v>
      </c>
      <c r="CL174" s="12">
        <f>$D174^EXP(Parameter!$D$170+Parameter!$D$177*(LN($B174/30.2*21)))</f>
        <v>3.3729716611676591E-2</v>
      </c>
      <c r="CM174" s="12">
        <f>$D174^EXP(Parameter!$D$155+Parameter!$D$162*(LN($B174/30.2*21)))</f>
        <v>0.3231290129368623</v>
      </c>
      <c r="CN174" s="12">
        <f>$D174^EXP(Parameter!$D$171+Parameter!$D$178*(LN($B174/30.2*21)))</f>
        <v>3.6408902928626398E-2</v>
      </c>
      <c r="CO174" s="12">
        <f>$D174^EXP(Parameter!$D$156+Parameter!$D$163*(LN($B174/30.2*21)))</f>
        <v>0.26882692331882552</v>
      </c>
      <c r="CP174" s="12">
        <f>$D174^EXP(Parameter!$D$173+Parameter!$D$180*(LN($B174/30.2*21)))</f>
        <v>3.1735585501595165E-2</v>
      </c>
      <c r="CQ174" s="12">
        <f>$D174^EXP(Parameter!$D$158+Parameter!$D$165*(LN($B174/30.2*21)))</f>
        <v>0.27960736392595159</v>
      </c>
      <c r="CR174" s="12">
        <f>$D174^EXP(Parameter!$D$174+Parameter!$D$181*(LN($B174/30.2*21)))</f>
        <v>3.22091898000198E-2</v>
      </c>
      <c r="CS174" s="12">
        <f>$D174^EXP(Parameter!$D$159+Parameter!$D$166*(LN($B174/30.2*21)))</f>
        <v>0.32445075121991296</v>
      </c>
      <c r="CT174" s="12">
        <f>$D174^EXP(Parameter!$D$175+Parameter!$D$182*(LN($B174/30.2*21)))</f>
        <v>6.9992815594911769E-3</v>
      </c>
      <c r="CU174" s="12">
        <f>$D174^EXP(Parameter!$D$160+Parameter!$D$167*(LN($B174/30.2*21)))</f>
        <v>9.0487365391195437E-2</v>
      </c>
      <c r="CV174" s="12">
        <f>$D174^EXP(Parameter!$D$172+Parameter!$D$179*(LN($B174/30.2*21)))</f>
        <v>8.7570709400114459E-3</v>
      </c>
      <c r="CW174" s="41">
        <f>$D174^EXP(Parameter!$D$157+Parameter!$D$164*(LN($B174/30.2*21)))</f>
        <v>2.3749150609002488E-3</v>
      </c>
      <c r="CX174" s="12">
        <f t="shared" si="16"/>
        <v>4.8680361386815719E-11</v>
      </c>
      <c r="CY174" s="85">
        <v>1.4795996846073699E-2</v>
      </c>
      <c r="CZ174" s="12">
        <f t="shared" si="17"/>
        <v>8.8696419882385838E-4</v>
      </c>
      <c r="DA174" s="85">
        <v>2.29994802738809E-2</v>
      </c>
      <c r="DB174" s="12">
        <f t="shared" si="18"/>
        <v>3.343818582495809E-5</v>
      </c>
      <c r="DC174" s="41">
        <v>4.9936668397899595E-4</v>
      </c>
      <c r="DD174" s="12">
        <f t="shared" si="19"/>
        <v>8.3949886657858834E-23</v>
      </c>
      <c r="DE174" s="85">
        <v>3.32978379186619E-3</v>
      </c>
      <c r="DF174" s="12">
        <f t="shared" si="20"/>
        <v>1.0018122748055591E-26</v>
      </c>
      <c r="DG174" s="41">
        <v>2.9505162638732298E-4</v>
      </c>
      <c r="DH174" s="12">
        <f t="shared" si="21"/>
        <v>9.1140179098882156E-6</v>
      </c>
      <c r="DI174" s="41">
        <v>2.9505162638732298E-4</v>
      </c>
      <c r="DJ174" s="46">
        <v>169</v>
      </c>
      <c r="DK174" s="44">
        <v>1.41775091395568E-4</v>
      </c>
      <c r="DL174" s="44">
        <v>4.2004071466661402E-4</v>
      </c>
      <c r="DM174" s="44">
        <v>9.2712648863657598E-4</v>
      </c>
      <c r="DN174" s="44">
        <v>6.7700293198558203E-4</v>
      </c>
      <c r="DO174" s="44">
        <v>2.74923094967816E-3</v>
      </c>
      <c r="DP174" s="44">
        <v>2.15441557862062E-3</v>
      </c>
      <c r="DQ174" s="44">
        <v>3.0871650845829498E-3</v>
      </c>
      <c r="DR174" s="45">
        <v>2.9060615907768799E-2</v>
      </c>
      <c r="DS174" s="45">
        <v>4.7107664779147997E-2</v>
      </c>
      <c r="DT174" s="45">
        <v>4.2254532905215997E-2</v>
      </c>
      <c r="DU174" s="45">
        <v>3.0466356050050498E-2</v>
      </c>
      <c r="DV174" s="45">
        <v>4.4988196912487198E-2</v>
      </c>
      <c r="DW174" s="45">
        <v>7.3469884601974206E-2</v>
      </c>
      <c r="DX174" s="45">
        <v>3.6072177057825103E-2</v>
      </c>
    </row>
    <row r="175" spans="1:128">
      <c r="A175" s="43">
        <f t="shared" si="15"/>
        <v>11.246575342465754</v>
      </c>
      <c r="B175" s="18">
        <v>171</v>
      </c>
      <c r="C175" s="12">
        <v>3740</v>
      </c>
      <c r="D175" s="12">
        <v>2.7385813414364E-2</v>
      </c>
      <c r="E175" s="12">
        <v>2.8812628354391202E-4</v>
      </c>
      <c r="F175" s="92">
        <f>$D175^Parameter!$D$325</f>
        <v>6.0432422394594704E-2</v>
      </c>
      <c r="G175" s="92">
        <f>$E175^Parameter!$D$318</f>
        <v>2.8242274625300805E-3</v>
      </c>
      <c r="H175" s="92">
        <f>$D175^Parameter!$D$326</f>
        <v>5.6236789061145862E-2</v>
      </c>
      <c r="I175" s="92">
        <f>$E175^Parameter!$D$319</f>
        <v>5.4216695211986975E-3</v>
      </c>
      <c r="J175" s="92">
        <f>$D175^Parameter!$D$328</f>
        <v>6.4475473674551739E-2</v>
      </c>
      <c r="K175" s="92">
        <f>$E175^Parameter!$D$321</f>
        <v>2.7014393068343637E-2</v>
      </c>
      <c r="L175" s="92">
        <f>$D175^Parameter!$D$329</f>
        <v>0.13335655294296192</v>
      </c>
      <c r="M175" s="92">
        <f>$E175^Parameter!$D$322</f>
        <v>1.8416012876345179E-2</v>
      </c>
      <c r="N175" s="92">
        <f>$D175^Parameter!$D$330</f>
        <v>5.424950406839818E-2</v>
      </c>
      <c r="O175" s="92">
        <f>$E175^Parameter!$D$323</f>
        <v>3.835598595893959E-2</v>
      </c>
      <c r="P175" s="92">
        <f>$D175^Parameter!$D$327</f>
        <v>3.2548007989672834E-2</v>
      </c>
      <c r="Q175" s="92">
        <f>$E175^Parameter!$D$320</f>
        <v>2.9658021418618929E-3</v>
      </c>
      <c r="R175" s="12">
        <f>$D175^EXP(Parameter!$D$96+Parameter!$D$103*(($B175/30.2*21)^(1)))</f>
        <v>3.2364084830654924E-11</v>
      </c>
      <c r="S175" s="12">
        <f>$E175^EXP(Parameter!$D$81+Parameter!$D$88*($B175/30.2*21)^(-2))</f>
        <v>6.674896526207977E-3</v>
      </c>
      <c r="T175" s="12">
        <f>$D175^EXP(Parameter!$D$97+Parameter!$D$104*(($B175*21/30.2)^(1)))</f>
        <v>8.3412990254118694E-4</v>
      </c>
      <c r="U175" s="12">
        <f>$E175^EXP(Parameter!$D$82+Parameter!$D$89*($B175/30.2*21)^(-2))</f>
        <v>1.0320739120428033E-2</v>
      </c>
      <c r="V175" s="12">
        <f>$D175^EXP(Parameter!$D$99+Parameter!$D$106*(($B175*21/30.2)^(1)))</f>
        <v>2.9686120183246276E-5</v>
      </c>
      <c r="W175" s="12">
        <f>$E175^EXP(Parameter!$D$84+Parameter!$D$91*($B175/30.2*21)^(-2))</f>
        <v>4.2056908557536091E-2</v>
      </c>
      <c r="X175" s="12">
        <f>$D175^EXP(Parameter!$D$100+Parameter!$D$107*(($B175*21/30.2)^(1)))</f>
        <v>2.442350182136242E-23</v>
      </c>
      <c r="Y175" s="12">
        <f>$E175^EXP(Parameter!$D$85+Parameter!$D$92*($B175/30.2*21)^(-2))</f>
        <v>2.8181323426492232E-2</v>
      </c>
      <c r="Z175" s="12">
        <f>$D175^EXP(Parameter!$D$101+Parameter!$D$108*(($B175*21/30.2)^(1)))</f>
        <v>2.5485405767151816E-27</v>
      </c>
      <c r="AA175" s="12">
        <f>$E175^EXP(Parameter!$D$86+Parameter!$D$93*($B175/30.2*21)^(-2))</f>
        <v>3.8826233270091853E-2</v>
      </c>
      <c r="AB175" s="12">
        <f>$D175^EXP(Parameter!$D$98+Parameter!$D$105*(($B175*21/30.2)^(1)))</f>
        <v>8.0360950022758205E-6</v>
      </c>
      <c r="AC175" s="12">
        <f>$E175^EXP(Parameter!$D$83+Parameter!$D$90*($B175/30.2*21)^(-2))</f>
        <v>3.3120964176959118E-3</v>
      </c>
      <c r="AD175" s="87">
        <f>$D175^EXP(Parameter!$D$133+Parameter!$D$140*(($B175*21/30.2)^(-0.5))+Parameter!$D$147*((LN($B175*21/30.2))))</f>
        <v>2.6387944461494992E-8</v>
      </c>
      <c r="AE175" s="12">
        <f>$E175^EXP(Parameter!$D$111+Parameter!$D$118*(($B175*21/30.2)^(-1))+Parameter!$D$125*(($B175*21/30.2)^(-0.5)))</f>
        <v>6.7802222811559246E-2</v>
      </c>
      <c r="AF175" s="12">
        <f>$D175^EXP(Parameter!$D$134+Parameter!$D$141*(($B175*21/30.2)^(-0.5))+Parameter!$D$148*((LN($B175*21/30.2))))</f>
        <v>1.0936301524425347E-3</v>
      </c>
      <c r="AG175" s="12">
        <f>$E175^EXP(Parameter!$D$112+Parameter!$D$119*(($B175*21/30.2)^(-1))+Parameter!$D$126*(($B175*21/30.2)^(-0.5)))</f>
        <v>1.1921390810524532E-2</v>
      </c>
      <c r="AH175" s="12">
        <f>$D175^EXP(Parameter!$D$136+Parameter!$D$143*(($B175*21/30.2)^(-0.5))+Parameter!$D$150*((LN($B175*21/30.2))))</f>
        <v>5.437163249642926E-7</v>
      </c>
      <c r="AI175" s="12">
        <f>$E175^EXP(Parameter!$D$114+Parameter!$D$121*(($B175*21/30.2)^(-1))+Parameter!$D$128*(($B175*21/30.2)^(-0.5)))</f>
        <v>2.0992328447803319E-4</v>
      </c>
      <c r="AJ175" s="12">
        <f>$D175^EXP(Parameter!$D$137+Parameter!$D$144*(($B175*21/30.2)^(-0.5))+Parameter!$D$151*((LN($B175*21/30.2))))</f>
        <v>5.5133696522446876E-9</v>
      </c>
      <c r="AK175" s="12">
        <f>$E175^EXP(Parameter!$D$115+Parameter!$D$122*(($B175*21/30.2)^(-1))+Parameter!$D$129*(($B175*21/30.2)^(-0.5)))</f>
        <v>8.6204197693696815E-3</v>
      </c>
      <c r="AL175" s="12">
        <f>$D175^EXP(Parameter!$D$138+Parameter!$D$145*(($B175*21/30.2)^(-0.5))+Parameter!$D$152*((LN($B175*21/30.2))))</f>
        <v>1.1227121086597166E-31</v>
      </c>
      <c r="AM175" s="12">
        <f>$E175^EXP(Parameter!$D$116+Parameter!$D$123*(($B175*21/30.2)^(-1))+Parameter!$D$130*(($B175*21/30.2)^(-0.5)))</f>
        <v>2.2271037725049824E-5</v>
      </c>
      <c r="AN175" s="12">
        <f>$D175^EXP(Parameter!$D$135+Parameter!$D$142*(($B175*21/30.2)^(-0.5))+Parameter!$D$149*((LN($B175*21/30.2))))</f>
        <v>8.6634638290154697E-5</v>
      </c>
      <c r="AO175" s="12">
        <f>$E175^EXP(Parameter!$D$113+Parameter!$D$120*(($B175*21/30.2)^(-1))+Parameter!$D$127*(($B175*21/30.2)^(-0.5)))</f>
        <v>1.9347423330561585E-10</v>
      </c>
      <c r="AP175" s="87">
        <f>$D175^EXP(Parameter!$D$304+Parameter!$D$310*((LN($B175*21/30.2))))</f>
        <v>3.0456489578124905E-2</v>
      </c>
      <c r="AQ175" s="88">
        <f>$E175^EXP(Parameter!$D$290+Parameter!$D$296*((LN($B175*21/30.2))))</f>
        <v>1.4426643989940462E-2</v>
      </c>
      <c r="AR175" s="12">
        <f>$D175^EXP(Parameter!$D$305+Parameter!$D$311*((LN($B175*21/30.2))))</f>
        <v>3.8277634520331026E-2</v>
      </c>
      <c r="AS175" s="88">
        <f>$E175^EXP(Parameter!$D$291+Parameter!$D$297*((LN($B175*21/30.2))))</f>
        <v>1.3284082945880361E-2</v>
      </c>
      <c r="AT175" s="12">
        <f>$D175^EXP(Parameter!$D$305+Parameter!$D$307-Parameter!$D$306+(Parameter!$D$311+Parameter!$D$313-Parameter!$D$312)*((LN($B175*21/30.2))))</f>
        <v>3.4880668047585946E-2</v>
      </c>
      <c r="AU175" s="88">
        <f>$E175^EXP(Parameter!$D$291+Parameter!$D$293-Parameter!$D$292+(Parameter!$D$297+Parameter!$D$299-Parameter!$D$298)*((LN($B175*21/30.2))))</f>
        <v>2.345019737053735E-2</v>
      </c>
      <c r="AV175" s="12">
        <f>$D175^EXP(Parameter!$D$308+Parameter!$D$314*((LN($B175*21/30.2))))</f>
        <v>5.1236942802217654E-2</v>
      </c>
      <c r="AW175" s="88">
        <f>$E175^EXP(Parameter!$D$294+Parameter!$D$300*((LN($B175*21/30.2))))</f>
        <v>1.9494577930307459E-2</v>
      </c>
      <c r="AX175" s="12">
        <f>$D175^EXP(Parameter!$D$305+Parameter!$D$309-Parameter!$D$306+(Parameter!$D$311+Parameter!$D$315-Parameter!$D$312)*((LN($B175*21/30.2))))</f>
        <v>1.9226345376860784E-2</v>
      </c>
      <c r="AY175" s="88">
        <f>$E175^EXP(Parameter!$D$291+Parameter!$D$295-Parameter!$D$292+(Parameter!$D$297+Parameter!$D$301-Parameter!$D$298)*((LN($B175*21/30.2))))</f>
        <v>7.1276705469875573E-4</v>
      </c>
      <c r="AZ175" s="12">
        <f>$D175^EXP(Parameter!D$305-Parameter!D$306+(Parameter!D$311-Parameter!D$312)*((LN($B175*21/30.2))))</f>
        <v>1.3050922738697913E-2</v>
      </c>
      <c r="BA175" s="88">
        <f>$E175^EXP(Parameter!$D$291-Parameter!$D$292+(Parameter!$D$297-Parameter!$D$298)*((LN($B175*21/30.2))))</f>
        <v>1.5969743095706586E-5</v>
      </c>
      <c r="BB175" s="89">
        <f>$D175^EXP(Parameter!$D$231+Parameter!$D$238)</f>
        <v>6.5041123812064214E-2</v>
      </c>
      <c r="BC175" s="90">
        <f>$E175^EXP(Parameter!$D$216+Parameter!$D$223)</f>
        <v>5.6434179730790049E-3</v>
      </c>
      <c r="BD175" s="91">
        <f>$D175^EXP(Parameter!$D$232+Parameter!$D$239)</f>
        <v>5.0433464186476186E-2</v>
      </c>
      <c r="BE175" s="90">
        <f>$E175^EXP(Parameter!$D$217+Parameter!$D$224)</f>
        <v>7.8931993400162392E-3</v>
      </c>
      <c r="BF175" s="91">
        <f>$D175^EXP(Parameter!$D$234+Parameter!$D$241)</f>
        <v>5.9847254428045477E-2</v>
      </c>
      <c r="BG175" s="91">
        <f>$E175^EXP(Parameter!$D$219+Parameter!$D$226)</f>
        <v>3.2086141466573216E-2</v>
      </c>
      <c r="BH175" s="91">
        <f>$D175^EXP(Parameter!$D$235+Parameter!$D$242)</f>
        <v>0.11453073677222717</v>
      </c>
      <c r="BI175" s="91">
        <f>$E175^EXP(Parameter!$D$220+Parameter!$D$227)</f>
        <v>2.1181277861691782E-2</v>
      </c>
      <c r="BJ175" s="91">
        <f>$D175^EXP(Parameter!$D$236+Parameter!$D$243)</f>
        <v>4.7480138976413386E-2</v>
      </c>
      <c r="BK175" s="91">
        <f>$E175^EXP(Parameter!$D$221+Parameter!$D$228)</f>
        <v>3.0674172565881758E-2</v>
      </c>
      <c r="BL175" s="91">
        <f>$D175^EXP(Parameter!$D$233+Parameter!$D$240)</f>
        <v>2.4726242041982361E-2</v>
      </c>
      <c r="BM175" s="91">
        <f>$E175^EXP(Parameter!$D$218+Parameter!$D$225)</f>
        <v>2.6702834203907386E-3</v>
      </c>
      <c r="BN175" s="90">
        <f>$D175^EXP(Parameter!$D$268+Parameter!$D$275)</f>
        <v>8.5615434975954224E-2</v>
      </c>
      <c r="BO175" s="91">
        <f>$E175^EXP(Parameter!$D$246+Parameter!$D$253)</f>
        <v>2.1096494697299011E-3</v>
      </c>
      <c r="BP175" s="91">
        <f>$D175^EXP(Parameter!$D$269+Parameter!$D$276)</f>
        <v>5.8342891723794067E-2</v>
      </c>
      <c r="BQ175" s="91">
        <f>$E175^EXP(Parameter!$D$247+Parameter!$D$254)</f>
        <v>4.9239734931463145E-3</v>
      </c>
      <c r="BR175" s="91">
        <f>$D175^EXP(Parameter!$D$271+Parameter!$D$278)</f>
        <v>0.12624990860130275</v>
      </c>
      <c r="BS175" s="91">
        <f>$E175^EXP(Parameter!$D$249+Parameter!$D$256)</f>
        <v>3.8948127378784884E-2</v>
      </c>
      <c r="BT175" s="91">
        <f>$D175^EXP(Parameter!$D$272+Parameter!$D$279)</f>
        <v>0.20960613628300803</v>
      </c>
      <c r="BU175" s="91">
        <f>$E175^EXP(Parameter!$D$250+Parameter!$D$257)</f>
        <v>1.307035919953117E-2</v>
      </c>
      <c r="BV175" s="91">
        <f>$D175^EXP(Parameter!$D$273+Parameter!$D$280)</f>
        <v>0.16963307899586605</v>
      </c>
      <c r="BW175" s="91">
        <f>$E175^EXP(Parameter!$D$251+Parameter!$D$258)</f>
        <v>4.1665608611764611E-2</v>
      </c>
      <c r="BX175" s="91">
        <f>$D175^EXP(Parameter!$D$270+Parameter!$D$277)</f>
        <v>5.1342756669454689E-2</v>
      </c>
      <c r="BY175" s="91">
        <f>$E175^EXP(Parameter!$D$248+Parameter!$D$255)</f>
        <v>5.941755074009519E-3</v>
      </c>
      <c r="BZ175" s="90">
        <f>$D175^EXP(Parameter!$D$208)</f>
        <v>6.0863930742397369E-2</v>
      </c>
      <c r="CA175" s="90">
        <f>$E175^EXP(Parameter!$D$200)</f>
        <v>4.1199472344257511E-3</v>
      </c>
      <c r="CB175" s="90">
        <f>$D175^EXP(Parameter!$D$209)</f>
        <v>5.1038459845286953E-2</v>
      </c>
      <c r="CC175" s="90">
        <f>$E175^EXP(Parameter!$D$201)</f>
        <v>6.6762162468818713E-3</v>
      </c>
      <c r="CD175" s="90">
        <f>$D175^EXP(Parameter!$D$211)</f>
        <v>5.5248127759465838E-2</v>
      </c>
      <c r="CE175" s="90">
        <f>$E175^EXP(Parameter!$D$203)</f>
        <v>2.5375139594434191E-2</v>
      </c>
      <c r="CF175" s="90">
        <f>$D175^EXP(Parameter!$D$212)</f>
        <v>0.11428270357301772</v>
      </c>
      <c r="CG175" s="90">
        <f>$E175^EXP(Parameter!$D$204)</f>
        <v>1.8463883905078974E-2</v>
      </c>
      <c r="CH175" s="91">
        <f>$D175^EXP(Parameter!$D$213)</f>
        <v>4.5624100612808471E-2</v>
      </c>
      <c r="CI175" s="90">
        <f>$E175^EXP(Parameter!$D$205)</f>
        <v>3.0888462135958979E-2</v>
      </c>
      <c r="CJ175" s="91">
        <f>$D175^EXP(Parameter!$D$210)</f>
        <v>2.6799248629353335E-2</v>
      </c>
      <c r="CK175" s="90">
        <f>$E175^EXP(Parameter!$D$202)</f>
        <v>3.407247015194439E-3</v>
      </c>
      <c r="CL175" s="12">
        <f>$D175^EXP(Parameter!$D$170+Parameter!$D$177*(LN($B175/30.2*21)))</f>
        <v>3.3321080671093926E-2</v>
      </c>
      <c r="CM175" s="12">
        <f>$D175^EXP(Parameter!$D$155+Parameter!$D$162*(LN($B175/30.2*21)))</f>
        <v>0.32252733433964537</v>
      </c>
      <c r="CN175" s="12">
        <f>$D175^EXP(Parameter!$D$171+Parameter!$D$178*(LN($B175/30.2*21)))</f>
        <v>3.6002960044380965E-2</v>
      </c>
      <c r="CO175" s="12">
        <f>$D175^EXP(Parameter!$D$156+Parameter!$D$163*(LN($B175/30.2*21)))</f>
        <v>0.26802550157016952</v>
      </c>
      <c r="CP175" s="12">
        <f>$D175^EXP(Parameter!$D$173+Parameter!$D$180*(LN($B175/30.2*21)))</f>
        <v>3.1349331354956267E-2</v>
      </c>
      <c r="CQ175" s="12">
        <f>$D175^EXP(Parameter!$D$158+Parameter!$D$165*(LN($B175/30.2*21)))</f>
        <v>0.27860240560569449</v>
      </c>
      <c r="CR175" s="12">
        <f>$D175^EXP(Parameter!$D$174+Parameter!$D$181*(LN($B175/30.2*21)))</f>
        <v>3.1741701062404502E-2</v>
      </c>
      <c r="CS175" s="12">
        <f>$D175^EXP(Parameter!$D$159+Parameter!$D$166*(LN($B175/30.2*21)))</f>
        <v>0.3235982425611067</v>
      </c>
      <c r="CT175" s="12">
        <f>$D175^EXP(Parameter!$D$175+Parameter!$D$182*(LN($B175/30.2*21)))</f>
        <v>6.8518284550362516E-3</v>
      </c>
      <c r="CU175" s="12">
        <f>$D175^EXP(Parameter!$D$160+Parameter!$D$167*(LN($B175/30.2*21)))</f>
        <v>8.957449323505759E-2</v>
      </c>
      <c r="CV175" s="12">
        <f>$D175^EXP(Parameter!$D$172+Parameter!$D$179*(LN($B175/30.2*21)))</f>
        <v>8.6016864342455951E-3</v>
      </c>
      <c r="CW175" s="41">
        <f>$D175^EXP(Parameter!$D$157+Parameter!$D$164*(LN($B175/30.2*21)))</f>
        <v>2.3065576827592835E-3</v>
      </c>
      <c r="CX175" s="12">
        <f t="shared" si="16"/>
        <v>3.2364084830654924E-11</v>
      </c>
      <c r="CY175" s="85">
        <v>1.4736406027870399E-2</v>
      </c>
      <c r="CZ175" s="12">
        <f t="shared" si="17"/>
        <v>8.3412990254118694E-4</v>
      </c>
      <c r="DA175" s="85">
        <v>2.2892015131667099E-2</v>
      </c>
      <c r="DB175" s="12">
        <f t="shared" si="18"/>
        <v>2.9686120183246276E-5</v>
      </c>
      <c r="DC175" s="41">
        <v>4.79896046894236E-4</v>
      </c>
      <c r="DD175" s="12">
        <f t="shared" si="19"/>
        <v>2.442350182136242E-23</v>
      </c>
      <c r="DE175" s="85">
        <v>3.2539094989261501E-3</v>
      </c>
      <c r="DF175" s="12">
        <f t="shared" si="20"/>
        <v>2.5485405767151816E-27</v>
      </c>
      <c r="DG175" s="41">
        <v>2.8812568712015599E-4</v>
      </c>
      <c r="DH175" s="12">
        <f t="shared" si="21"/>
        <v>8.0360950022758205E-6</v>
      </c>
      <c r="DI175" s="41">
        <v>2.8812568712015599E-4</v>
      </c>
      <c r="DJ175" s="46">
        <v>170</v>
      </c>
      <c r="DK175" s="44">
        <v>1.3784812502670699E-4</v>
      </c>
      <c r="DL175" s="44">
        <v>4.0931082368722598E-4</v>
      </c>
      <c r="DM175" s="44">
        <v>9.0497113320620005E-4</v>
      </c>
      <c r="DN175" s="44">
        <v>6.6037575935251603E-4</v>
      </c>
      <c r="DO175" s="44">
        <v>2.69011303080402E-3</v>
      </c>
      <c r="DP175" s="44">
        <v>2.1068998772638698E-3</v>
      </c>
      <c r="DQ175" s="44">
        <v>3.0216003132996802E-3</v>
      </c>
      <c r="DR175" s="45">
        <v>2.8742775828606199E-2</v>
      </c>
      <c r="DS175" s="45">
        <v>4.6634873120446597E-2</v>
      </c>
      <c r="DT175" s="45">
        <v>4.1821627904136099E-2</v>
      </c>
      <c r="DU175" s="45">
        <v>3.01357361178273E-2</v>
      </c>
      <c r="DV175" s="45">
        <v>4.4532679854032302E-2</v>
      </c>
      <c r="DW175" s="45">
        <v>7.2798294569881503E-2</v>
      </c>
      <c r="DX175" s="45">
        <v>3.5691887202486602E-2</v>
      </c>
    </row>
    <row r="176" spans="1:128">
      <c r="A176" s="43">
        <f t="shared" si="15"/>
        <v>11.306849315068494</v>
      </c>
      <c r="B176" s="18">
        <v>172</v>
      </c>
      <c r="C176" s="12">
        <v>3762</v>
      </c>
      <c r="D176" s="12">
        <v>2.7080055380087498E-2</v>
      </c>
      <c r="E176" s="12">
        <v>2.8139131796724501E-4</v>
      </c>
      <c r="F176" s="92">
        <f>$D176^Parameter!$D$325</f>
        <v>5.9905493133987214E-2</v>
      </c>
      <c r="G176" s="92">
        <f>$E176^Parameter!$D$318</f>
        <v>2.7765384970478472E-3</v>
      </c>
      <c r="H176" s="92">
        <f>$D176^Parameter!$D$326</f>
        <v>5.5733926243931468E-2</v>
      </c>
      <c r="I176" s="92">
        <f>$E176^Parameter!$D$319</f>
        <v>5.3402162492108369E-3</v>
      </c>
      <c r="J176" s="92">
        <f>$D176^Parameter!$D$328</f>
        <v>6.3926209789537683E-2</v>
      </c>
      <c r="K176" s="92">
        <f>$E176^Parameter!$D$321</f>
        <v>2.6732811573409298E-2</v>
      </c>
      <c r="L176" s="92">
        <f>$D176^Parameter!$D$329</f>
        <v>0.13252070785146949</v>
      </c>
      <c r="M176" s="92">
        <f>$E176^Parameter!$D$322</f>
        <v>1.8203807732513302E-2</v>
      </c>
      <c r="N176" s="92">
        <f>$D176^Parameter!$D$330</f>
        <v>5.3758375193077385E-2</v>
      </c>
      <c r="O176" s="92">
        <f>$E176^Parameter!$D$323</f>
        <v>3.799481003149572E-2</v>
      </c>
      <c r="P176" s="92">
        <f>$D176^Parameter!$D$327</f>
        <v>3.2201964719400469E-2</v>
      </c>
      <c r="Q176" s="92">
        <f>$E176^Parameter!$D$320</f>
        <v>2.9161364089255229E-3</v>
      </c>
      <c r="R176" s="12">
        <f>$D176^EXP(Parameter!$D$96+Parameter!$D$103*(($B176/30.2*21)^(1)))</f>
        <v>2.1377783449047879E-11</v>
      </c>
      <c r="S176" s="12">
        <f>$E176^EXP(Parameter!$D$81+Parameter!$D$88*($B176/30.2*21)^(-2))</f>
        <v>6.57859830207799E-3</v>
      </c>
      <c r="T176" s="12">
        <f>$D176^EXP(Parameter!$D$97+Parameter!$D$104*(($B176*21/30.2)^(1)))</f>
        <v>7.841468187547387E-4</v>
      </c>
      <c r="U176" s="12">
        <f>$E176^EXP(Parameter!$D$82+Parameter!$D$89*($B176/30.2*21)^(-2))</f>
        <v>1.0184701775404774E-2</v>
      </c>
      <c r="V176" s="12">
        <f>$D176^EXP(Parameter!$D$99+Parameter!$D$106*(($B176*21/30.2)^(1)))</f>
        <v>2.6325053044631868E-5</v>
      </c>
      <c r="W176" s="12">
        <f>$E176^EXP(Parameter!$D$84+Parameter!$D$91*($B176/30.2*21)^(-2))</f>
        <v>4.1672102375100738E-2</v>
      </c>
      <c r="X176" s="12">
        <f>$D176^EXP(Parameter!$D$100+Parameter!$D$107*(($B176*21/30.2)^(1)))</f>
        <v>6.9037881529106608E-24</v>
      </c>
      <c r="Y176" s="12">
        <f>$E176^EXP(Parameter!$D$85+Parameter!$D$92*($B176/30.2*21)^(-2))</f>
        <v>2.7891041415380277E-2</v>
      </c>
      <c r="Z176" s="12">
        <f>$D176^EXP(Parameter!$D$101+Parameter!$D$108*(($B176*21/30.2)^(1)))</f>
        <v>6.2922952795292282E-28</v>
      </c>
      <c r="AA176" s="12">
        <f>$E176^EXP(Parameter!$D$86+Parameter!$D$93*($B176/30.2*21)^(-2))</f>
        <v>3.8461938752646883E-2</v>
      </c>
      <c r="AB176" s="12">
        <f>$D176^EXP(Parameter!$D$98+Parameter!$D$105*(($B176*21/30.2)^(1)))</f>
        <v>7.0778622921260102E-6</v>
      </c>
      <c r="AC176" s="12">
        <f>$E176^EXP(Parameter!$D$83+Parameter!$D$90*($B176/30.2*21)^(-2))</f>
        <v>3.2576692769822049E-3</v>
      </c>
      <c r="AD176" s="87">
        <f>$D176^EXP(Parameter!$D$133+Parameter!$D$140*(($B176*21/30.2)^(-0.5))+Parameter!$D$147*((LN($B176*21/30.2))))</f>
        <v>2.2385673458326617E-8</v>
      </c>
      <c r="AE176" s="12">
        <f>$E176^EXP(Parameter!$D$111+Parameter!$D$118*(($B176*21/30.2)^(-1))+Parameter!$D$125*(($B176*21/30.2)^(-0.5)))</f>
        <v>6.7433442847658689E-2</v>
      </c>
      <c r="AF176" s="12">
        <f>$D176^EXP(Parameter!$D$134+Parameter!$D$141*(($B176*21/30.2)^(-0.5))+Parameter!$D$148*((LN($B176*21/30.2))))</f>
        <v>1.0515764348350458E-3</v>
      </c>
      <c r="AG176" s="12">
        <f>$E176^EXP(Parameter!$D$112+Parameter!$D$119*(($B176*21/30.2)^(-1))+Parameter!$D$126*(($B176*21/30.2)^(-0.5)))</f>
        <v>1.1773220560094926E-2</v>
      </c>
      <c r="AH176" s="12">
        <f>$D176^EXP(Parameter!$D$136+Parameter!$D$143*(($B176*21/30.2)^(-0.5))+Parameter!$D$150*((LN($B176*21/30.2))))</f>
        <v>4.7913126672263908E-7</v>
      </c>
      <c r="AI176" s="12">
        <f>$E176^EXP(Parameter!$D$114+Parameter!$D$121*(($B176*21/30.2)^(-1))+Parameter!$D$128*(($B176*21/30.2)^(-0.5)))</f>
        <v>2.0260911234617926E-4</v>
      </c>
      <c r="AJ176" s="12">
        <f>$D176^EXP(Parameter!$D$137+Parameter!$D$144*(($B176*21/30.2)^(-0.5))+Parameter!$D$151*((LN($B176*21/30.2))))</f>
        <v>4.5153106334892227E-9</v>
      </c>
      <c r="AK176" s="12">
        <f>$E176^EXP(Parameter!$D$115+Parameter!$D$122*(($B176*21/30.2)^(-1))+Parameter!$D$129*(($B176*21/30.2)^(-0.5)))</f>
        <v>8.4904762592348856E-3</v>
      </c>
      <c r="AL176" s="12">
        <f>$D176^EXP(Parameter!$D$138+Parameter!$D$145*(($B176*21/30.2)^(-0.5))+Parameter!$D$152*((LN($B176*21/30.2))))</f>
        <v>4.2820794667110396E-32</v>
      </c>
      <c r="AM176" s="12">
        <f>$E176^EXP(Parameter!$D$116+Parameter!$D$123*(($B176*21/30.2)^(-1))+Parameter!$D$130*(($B176*21/30.2)^(-0.5)))</f>
        <v>2.1283894703277499E-5</v>
      </c>
      <c r="AN176" s="12">
        <f>$D176^EXP(Parameter!$D$135+Parameter!$D$142*(($B176*21/30.2)^(-0.5))+Parameter!$D$149*((LN($B176*21/30.2))))</f>
        <v>8.192454916140519E-5</v>
      </c>
      <c r="AO176" s="12">
        <f>$E176^EXP(Parameter!$D$113+Parameter!$D$120*(($B176*21/30.2)^(-1))+Parameter!$D$127*(($B176*21/30.2)^(-0.5)))</f>
        <v>1.7484730489267767E-10</v>
      </c>
      <c r="AP176" s="87">
        <f>$D176^EXP(Parameter!$D$304+Parameter!$D$310*((LN($B176*21/30.2))))</f>
        <v>3.0048281322176074E-2</v>
      </c>
      <c r="AQ176" s="88">
        <f>$E176^EXP(Parameter!$D$290+Parameter!$D$296*((LN($B176*21/30.2))))</f>
        <v>1.4300840943908653E-2</v>
      </c>
      <c r="AR176" s="12">
        <f>$D176^EXP(Parameter!$D$305+Parameter!$D$311*((LN($B176*21/30.2))))</f>
        <v>3.7854720974770807E-2</v>
      </c>
      <c r="AS176" s="88">
        <f>$E176^EXP(Parameter!$D$291+Parameter!$D$297*((LN($B176*21/30.2))))</f>
        <v>1.3136219143539227E-2</v>
      </c>
      <c r="AT176" s="12">
        <f>$D176^EXP(Parameter!$D$305+Parameter!$D$307-Parameter!$D$306+(Parameter!$D$311+Parameter!$D$313-Parameter!$D$312)*((LN($B176*21/30.2))))</f>
        <v>3.4458978318950922E-2</v>
      </c>
      <c r="AU176" s="88">
        <f>$E176^EXP(Parameter!$D$291+Parameter!$D$293-Parameter!$D$292+(Parameter!$D$297+Parameter!$D$299-Parameter!$D$298)*((LN($B176*21/30.2))))</f>
        <v>2.3179859281817122E-2</v>
      </c>
      <c r="AV176" s="12">
        <f>$D176^EXP(Parameter!$D$308+Parameter!$D$314*((LN($B176*21/30.2))))</f>
        <v>5.0599048007043505E-2</v>
      </c>
      <c r="AW176" s="88">
        <f>$E176^EXP(Parameter!$D$294+Parameter!$D$300*((LN($B176*21/30.2))))</f>
        <v>1.9276916961034646E-2</v>
      </c>
      <c r="AX176" s="12">
        <f>$D176^EXP(Parameter!$D$305+Parameter!$D$309-Parameter!$D$306+(Parameter!$D$311+Parameter!$D$315-Parameter!$D$312)*((LN($B176*21/30.2))))</f>
        <v>1.8925943846837701E-2</v>
      </c>
      <c r="AY176" s="88">
        <f>$E176^EXP(Parameter!$D$291+Parameter!$D$295-Parameter!$D$292+(Parameter!$D$297+Parameter!$D$301-Parameter!$D$298)*((LN($B176*21/30.2))))</f>
        <v>6.8778908043395709E-4</v>
      </c>
      <c r="AZ176" s="12">
        <f>$D176^EXP(Parameter!D$305-Parameter!D$306+(Parameter!D$311-Parameter!D$312)*((LN($B176*21/30.2))))</f>
        <v>1.2839656239623614E-2</v>
      </c>
      <c r="BA176" s="88">
        <f>$E176^EXP(Parameter!$D$291-Parameter!$D$292+(Parameter!$D$297-Parameter!$D$298)*((LN($B176*21/30.2))))</f>
        <v>1.5192039078457992E-5</v>
      </c>
      <c r="BB176" s="89">
        <f>$D176^EXP(Parameter!$D$231+Parameter!$D$238)</f>
        <v>6.4488799072322453E-2</v>
      </c>
      <c r="BC176" s="90">
        <f>$E176^EXP(Parameter!$D$216+Parameter!$D$223)</f>
        <v>5.5592797698617632E-3</v>
      </c>
      <c r="BD176" s="91">
        <f>$D176^EXP(Parameter!$D$232+Parameter!$D$239)</f>
        <v>4.9965507829024348E-2</v>
      </c>
      <c r="BE176" s="90">
        <f>$E176^EXP(Parameter!$D$217+Parameter!$D$224)</f>
        <v>7.7830917573679902E-3</v>
      </c>
      <c r="BF176" s="91">
        <f>$D176^EXP(Parameter!$D$234+Parameter!$D$241)</f>
        <v>5.9323626008844443E-2</v>
      </c>
      <c r="BG176" s="91">
        <f>$E176^EXP(Parameter!$D$219+Parameter!$D$226)</f>
        <v>3.1767549558862573E-2</v>
      </c>
      <c r="BH176" s="91">
        <f>$D176^EXP(Parameter!$D$235+Parameter!$D$242)</f>
        <v>0.11375884725363004</v>
      </c>
      <c r="BI176" s="91">
        <f>$E176^EXP(Parameter!$D$220+Parameter!$D$227)</f>
        <v>2.0945709056126131E-2</v>
      </c>
      <c r="BJ176" s="91">
        <f>$D176^EXP(Parameter!$D$236+Parameter!$D$243)</f>
        <v>4.7030728083771671E-2</v>
      </c>
      <c r="BK176" s="91">
        <f>$E176^EXP(Parameter!$D$221+Parameter!$D$228)</f>
        <v>3.0365635301012606E-2</v>
      </c>
      <c r="BL176" s="91">
        <f>$D176^EXP(Parameter!$D$233+Parameter!$D$240)</f>
        <v>2.4442383808476773E-2</v>
      </c>
      <c r="BM176" s="91">
        <f>$E176^EXP(Parameter!$D$218+Parameter!$D$225)</f>
        <v>2.6247670167626712E-3</v>
      </c>
      <c r="BN176" s="90">
        <f>$D176^EXP(Parameter!$D$268+Parameter!$D$275)</f>
        <v>8.4961236822710062E-2</v>
      </c>
      <c r="BO176" s="91">
        <f>$E176^EXP(Parameter!$D$246+Parameter!$D$253)</f>
        <v>2.0722719632821221E-3</v>
      </c>
      <c r="BP176" s="91">
        <f>$D176^EXP(Parameter!$D$269+Parameter!$D$276)</f>
        <v>5.7827831096482929E-2</v>
      </c>
      <c r="BQ176" s="91">
        <f>$E176^EXP(Parameter!$D$247+Parameter!$D$254)</f>
        <v>4.8486426762192588E-3</v>
      </c>
      <c r="BR176" s="91">
        <f>$D176^EXP(Parameter!$D$271+Parameter!$D$278)</f>
        <v>0.12543716686825337</v>
      </c>
      <c r="BS176" s="91">
        <f>$E176^EXP(Parameter!$D$249+Parameter!$D$256)</f>
        <v>3.8583090573299984E-2</v>
      </c>
      <c r="BT176" s="91">
        <f>$D176^EXP(Parameter!$D$272+Parameter!$D$279)</f>
        <v>0.20858653127566881</v>
      </c>
      <c r="BU176" s="91">
        <f>$E176^EXP(Parameter!$D$250+Parameter!$D$257)</f>
        <v>1.2906904904914401E-2</v>
      </c>
      <c r="BV176" s="91">
        <f>$D176^EXP(Parameter!$D$273+Parameter!$D$280)</f>
        <v>0.16869648655721442</v>
      </c>
      <c r="BW176" s="91">
        <f>$E176^EXP(Parameter!$D$251+Parameter!$D$258)</f>
        <v>4.1283180291373775E-2</v>
      </c>
      <c r="BX176" s="91">
        <f>$D176^EXP(Parameter!$D$270+Parameter!$D$277)</f>
        <v>5.0869199890368089E-2</v>
      </c>
      <c r="BY176" s="91">
        <f>$E176^EXP(Parameter!$D$248+Parameter!$D$255)</f>
        <v>5.8540438458198375E-3</v>
      </c>
      <c r="BZ176" s="90">
        <f>$D176^EXP(Parameter!$D$208)</f>
        <v>6.0334578683733958E-2</v>
      </c>
      <c r="CA176" s="90">
        <f>$E176^EXP(Parameter!$D$200)</f>
        <v>4.054819148186028E-3</v>
      </c>
      <c r="CB176" s="90">
        <f>$D176^EXP(Parameter!$D$209)</f>
        <v>5.0566771655410805E-2</v>
      </c>
      <c r="CC176" s="90">
        <f>$E176^EXP(Parameter!$D$201)</f>
        <v>6.57988763165002E-3</v>
      </c>
      <c r="CD176" s="90">
        <f>$D176^EXP(Parameter!$D$211)</f>
        <v>5.4751074778775492E-2</v>
      </c>
      <c r="CE176" s="90">
        <f>$E176^EXP(Parameter!$D$203)</f>
        <v>2.5106084303423336E-2</v>
      </c>
      <c r="CF176" s="90">
        <f>$D176^EXP(Parameter!$D$212)</f>
        <v>0.11351171769710447</v>
      </c>
      <c r="CG176" s="90">
        <f>$E176^EXP(Parameter!$D$204)</f>
        <v>1.8251264621667686E-2</v>
      </c>
      <c r="CH176" s="91">
        <f>$D176^EXP(Parameter!$D$213)</f>
        <v>4.5186634135922457E-2</v>
      </c>
      <c r="CI176" s="90">
        <f>$E176^EXP(Parameter!$D$205)</f>
        <v>3.0578387069927382E-2</v>
      </c>
      <c r="CJ176" s="91">
        <f>$D176^EXP(Parameter!$D$210)</f>
        <v>2.649824899169171E-2</v>
      </c>
      <c r="CK176" s="90">
        <f>$E176^EXP(Parameter!$D$202)</f>
        <v>3.3515378112405464E-3</v>
      </c>
      <c r="CL176" s="12">
        <f>$D176^EXP(Parameter!$D$170+Parameter!$D$177*(LN($B176/30.2*21)))</f>
        <v>3.2918751752768816E-2</v>
      </c>
      <c r="CM176" s="12">
        <f>$D176^EXP(Parameter!$D$155+Parameter!$D$162*(LN($B176/30.2*21)))</f>
        <v>0.32193074531618349</v>
      </c>
      <c r="CN176" s="12">
        <f>$D176^EXP(Parameter!$D$171+Parameter!$D$178*(LN($B176/30.2*21)))</f>
        <v>3.5603004161190339E-2</v>
      </c>
      <c r="CO176" s="12">
        <f>$D176^EXP(Parameter!$D$156+Parameter!$D$163*(LN($B176/30.2*21)))</f>
        <v>0.26723072696299821</v>
      </c>
      <c r="CP176" s="12">
        <f>$D176^EXP(Parameter!$D$173+Parameter!$D$180*(LN($B176/30.2*21)))</f>
        <v>3.0969083571783868E-2</v>
      </c>
      <c r="CQ176" s="12">
        <f>$D176^EXP(Parameter!$D$158+Parameter!$D$165*(LN($B176/30.2*21)))</f>
        <v>0.27760550371338283</v>
      </c>
      <c r="CR176" s="12">
        <f>$D176^EXP(Parameter!$D$174+Parameter!$D$181*(LN($B176/30.2*21)))</f>
        <v>3.1282166220808434E-2</v>
      </c>
      <c r="CS176" s="12">
        <f>$D176^EXP(Parameter!$D$159+Parameter!$D$166*(LN($B176/30.2*21)))</f>
        <v>0.32275241013384404</v>
      </c>
      <c r="CT176" s="12">
        <f>$D176^EXP(Parameter!$D$175+Parameter!$D$182*(LN($B176/30.2*21)))</f>
        <v>6.7078405802391749E-3</v>
      </c>
      <c r="CU176" s="12">
        <f>$D176^EXP(Parameter!$D$160+Parameter!$D$167*(LN($B176/30.2*21)))</f>
        <v>8.8673166550993276E-2</v>
      </c>
      <c r="CV176" s="12">
        <f>$D176^EXP(Parameter!$D$172+Parameter!$D$179*(LN($B176/30.2*21)))</f>
        <v>8.4495349763877327E-3</v>
      </c>
      <c r="CW176" s="41">
        <f>$D176^EXP(Parameter!$D$157+Parameter!$D$164*(LN($B176/30.2*21)))</f>
        <v>2.2402902750216056E-3</v>
      </c>
      <c r="CX176" s="12">
        <f t="shared" si="16"/>
        <v>2.1377783449047879E-11</v>
      </c>
      <c r="CY176" s="85">
        <v>1.4678148556619201E-2</v>
      </c>
      <c r="CZ176" s="12">
        <f t="shared" si="17"/>
        <v>7.841468187547387E-4</v>
      </c>
      <c r="DA176" s="85">
        <v>2.2786747316326399E-2</v>
      </c>
      <c r="DB176" s="12">
        <f t="shared" si="18"/>
        <v>2.6325053044631868E-5</v>
      </c>
      <c r="DC176" s="41">
        <v>4.6135424608359401E-4</v>
      </c>
      <c r="DD176" s="12">
        <f t="shared" si="19"/>
        <v>6.9037881529106608E-24</v>
      </c>
      <c r="DE176" s="85">
        <v>3.18008769347703E-3</v>
      </c>
      <c r="DF176" s="12">
        <f t="shared" si="20"/>
        <v>6.2922952795292282E-28</v>
      </c>
      <c r="DG176" s="41">
        <v>2.8139073816790301E-4</v>
      </c>
      <c r="DH176" s="12">
        <f t="shared" si="21"/>
        <v>7.0778622921260102E-6</v>
      </c>
      <c r="DI176" s="41">
        <v>2.8139073816790301E-4</v>
      </c>
      <c r="DJ176" s="46">
        <v>171</v>
      </c>
      <c r="DK176" s="44">
        <v>1.3404460118648901E-4</v>
      </c>
      <c r="DL176" s="44">
        <v>3.9889418939842398E-4</v>
      </c>
      <c r="DM176" s="44">
        <v>8.8342438741262396E-4</v>
      </c>
      <c r="DN176" s="44">
        <v>6.4421689632476698E-4</v>
      </c>
      <c r="DO176" s="44">
        <v>2.6324698138257001E-3</v>
      </c>
      <c r="DP176" s="44">
        <v>2.0605972254251802E-3</v>
      </c>
      <c r="DQ176" s="44">
        <v>2.9576525767778302E-3</v>
      </c>
      <c r="DR176" s="45">
        <v>2.84296831837609E-2</v>
      </c>
      <c r="DS176" s="45">
        <v>4.6168655323140503E-2</v>
      </c>
      <c r="DT176" s="45">
        <v>4.1394846456779801E-2</v>
      </c>
      <c r="DU176" s="45">
        <v>2.9810022491225802E-2</v>
      </c>
      <c r="DV176" s="45">
        <v>4.4083543228693199E-2</v>
      </c>
      <c r="DW176" s="45">
        <v>7.2135339861222905E-2</v>
      </c>
      <c r="DX176" s="45">
        <v>3.5317106430595199E-2</v>
      </c>
    </row>
    <row r="177" spans="1:128">
      <c r="A177" s="43">
        <f t="shared" si="15"/>
        <v>11.367123287671232</v>
      </c>
      <c r="B177" s="18">
        <v>173</v>
      </c>
      <c r="C177" s="12">
        <v>3784</v>
      </c>
      <c r="D177" s="12">
        <v>2.6778904327530099E-2</v>
      </c>
      <c r="E177" s="12">
        <v>2.7484109005944E-4</v>
      </c>
      <c r="F177" s="92">
        <f>$D177^Parameter!$D$325</f>
        <v>5.9385222344494677E-2</v>
      </c>
      <c r="G177" s="92">
        <f>$E177^Parameter!$D$318</f>
        <v>2.7298500807007701E-3</v>
      </c>
      <c r="H177" s="92">
        <f>$D177^Parameter!$D$326</f>
        <v>5.5237529044621619E-2</v>
      </c>
      <c r="I177" s="92">
        <f>$E177^Parameter!$D$319</f>
        <v>5.260321206326247E-3</v>
      </c>
      <c r="J177" s="92">
        <f>$D177^Parameter!$D$328</f>
        <v>6.3383777207917699E-2</v>
      </c>
      <c r="K177" s="92">
        <f>$E177^Parameter!$D$321</f>
        <v>2.6455329585201203E-2</v>
      </c>
      <c r="L177" s="92">
        <f>$D177^Parameter!$D$329</f>
        <v>0.13169338781645143</v>
      </c>
      <c r="M177" s="92">
        <f>$E177^Parameter!$D$322</f>
        <v>1.7994923907278554E-2</v>
      </c>
      <c r="N177" s="92">
        <f>$D177^Parameter!$D$330</f>
        <v>5.3273615387510381E-2</v>
      </c>
      <c r="O177" s="92">
        <f>$E177^Parameter!$D$323</f>
        <v>3.7638530999889654E-2</v>
      </c>
      <c r="P177" s="92">
        <f>$D177^Parameter!$D$327</f>
        <v>3.1860952057071061E-2</v>
      </c>
      <c r="Q177" s="92">
        <f>$E177^Parameter!$D$320</f>
        <v>2.8675058126097345E-3</v>
      </c>
      <c r="R177" s="12">
        <f>$D177^EXP(Parameter!$D$96+Parameter!$D$103*(($B177/30.2*21)^(1)))</f>
        <v>1.4028412223750663E-11</v>
      </c>
      <c r="S177" s="12">
        <f>$E177^EXP(Parameter!$D$81+Parameter!$D$88*($B177/30.2*21)^(-2))</f>
        <v>6.4840850815519263E-3</v>
      </c>
      <c r="T177" s="12">
        <f>$D177^EXP(Parameter!$D$97+Parameter!$D$104*(($B177*21/30.2)^(1)))</f>
        <v>7.3687875842730777E-4</v>
      </c>
      <c r="U177" s="12">
        <f>$E177^EXP(Parameter!$D$82+Parameter!$D$89*($B177/30.2*21)^(-2))</f>
        <v>1.0051017672328138E-2</v>
      </c>
      <c r="V177" s="12">
        <f>$D177^EXP(Parameter!$D$99+Parameter!$D$106*(($B177*21/30.2)^(1)))</f>
        <v>2.331768538004568E-5</v>
      </c>
      <c r="W177" s="12">
        <f>$E177^EXP(Parameter!$D$84+Parameter!$D$91*($B177/30.2*21)^(-2))</f>
        <v>4.1292410853403037E-2</v>
      </c>
      <c r="X177" s="12">
        <f>$D177^EXP(Parameter!$D$100+Parameter!$D$107*(($B177*21/30.2)^(1)))</f>
        <v>1.8948420568007209E-24</v>
      </c>
      <c r="Y177" s="12">
        <f>$E177^EXP(Parameter!$D$85+Parameter!$D$92*($B177/30.2*21)^(-2))</f>
        <v>2.7604949836582463E-2</v>
      </c>
      <c r="Z177" s="12">
        <f>$D177^EXP(Parameter!$D$101+Parameter!$D$108*(($B177*21/30.2)^(1)))</f>
        <v>1.5068207860174766E-28</v>
      </c>
      <c r="AA177" s="12">
        <f>$E177^EXP(Parameter!$D$86+Parameter!$D$93*($B177/30.2*21)^(-2))</f>
        <v>3.8102571572297551E-2</v>
      </c>
      <c r="AB177" s="12">
        <f>$D177^EXP(Parameter!$D$98+Parameter!$D$105*(($B177*21/30.2)^(1)))</f>
        <v>6.2269704137867284E-6</v>
      </c>
      <c r="AC177" s="12">
        <f>$E177^EXP(Parameter!$D$83+Parameter!$D$90*($B177/30.2*21)^(-2))</f>
        <v>3.2043596080789409E-3</v>
      </c>
      <c r="AD177" s="87">
        <f>$D177^EXP(Parameter!$D$133+Parameter!$D$140*(($B177*21/30.2)^(-0.5))+Parameter!$D$147*((LN($B177*21/30.2))))</f>
        <v>1.897907905957537E-8</v>
      </c>
      <c r="AE177" s="12">
        <f>$E177^EXP(Parameter!$D$111+Parameter!$D$118*(($B177*21/30.2)^(-1))+Parameter!$D$125*(($B177*21/30.2)^(-0.5)))</f>
        <v>6.7068330723169756E-2</v>
      </c>
      <c r="AF177" s="12">
        <f>$D177^EXP(Parameter!$D$134+Parameter!$D$141*(($B177*21/30.2)^(-0.5))+Parameter!$D$148*((LN($B177*21/30.2))))</f>
        <v>1.0111586874835235E-3</v>
      </c>
      <c r="AG177" s="12">
        <f>$E177^EXP(Parameter!$D$112+Parameter!$D$119*(($B177*21/30.2)^(-1))+Parameter!$D$126*(($B177*21/30.2)^(-0.5)))</f>
        <v>1.1627507814939554E-2</v>
      </c>
      <c r="AH177" s="12">
        <f>$D177^EXP(Parameter!$D$136+Parameter!$D$143*(($B177*21/30.2)^(-0.5))+Parameter!$D$150*((LN($B177*21/30.2))))</f>
        <v>4.2206157276323047E-7</v>
      </c>
      <c r="AI177" s="12">
        <f>$E177^EXP(Parameter!$D$114+Parameter!$D$121*(($B177*21/30.2)^(-1))+Parameter!$D$128*(($B177*21/30.2)^(-0.5)))</f>
        <v>1.9557231653463854E-4</v>
      </c>
      <c r="AJ177" s="12">
        <f>$D177^EXP(Parameter!$D$137+Parameter!$D$144*(($B177*21/30.2)^(-0.5))+Parameter!$D$151*((LN($B177*21/30.2))))</f>
        <v>3.6944387339305524E-9</v>
      </c>
      <c r="AK177" s="12">
        <f>$E177^EXP(Parameter!$D$115+Parameter!$D$122*(($B177*21/30.2)^(-1))+Parameter!$D$129*(($B177*21/30.2)^(-0.5)))</f>
        <v>8.3629991687561023E-3</v>
      </c>
      <c r="AL177" s="12">
        <f>$D177^EXP(Parameter!$D$138+Parameter!$D$145*(($B177*21/30.2)^(-0.5))+Parameter!$D$152*((LN($B177*21/30.2))))</f>
        <v>1.6208654862612501E-32</v>
      </c>
      <c r="AM177" s="12">
        <f>$E177^EXP(Parameter!$D$116+Parameter!$D$123*(($B177*21/30.2)^(-1))+Parameter!$D$130*(($B177*21/30.2)^(-0.5)))</f>
        <v>2.0343530736560001E-5</v>
      </c>
      <c r="AN177" s="12">
        <f>$D177^EXP(Parameter!$D$135+Parameter!$D$142*(($B177*21/30.2)^(-0.5))+Parameter!$D$149*((LN($B177*21/30.2))))</f>
        <v>7.7471707784668688E-5</v>
      </c>
      <c r="AO177" s="12">
        <f>$E177^EXP(Parameter!$D$113+Parameter!$D$120*(($B177*21/30.2)^(-1))+Parameter!$D$127*(($B177*21/30.2)^(-0.5)))</f>
        <v>1.5806194104590795E-10</v>
      </c>
      <c r="AP177" s="87">
        <f>$D177^EXP(Parameter!$D$304+Parameter!$D$310*((LN($B177*21/30.2))))</f>
        <v>2.964674005520818E-2</v>
      </c>
      <c r="AQ177" s="88">
        <f>$E177^EXP(Parameter!$D$290+Parameter!$D$296*((LN($B177*21/30.2))))</f>
        <v>1.4176823172483458E-2</v>
      </c>
      <c r="AR177" s="12">
        <f>$D177^EXP(Parameter!$D$305+Parameter!$D$311*((LN($B177*21/30.2))))</f>
        <v>3.7437969915389113E-2</v>
      </c>
      <c r="AS177" s="88">
        <f>$E177^EXP(Parameter!$D$291+Parameter!$D$297*((LN($B177*21/30.2))))</f>
        <v>1.2990679092504157E-2</v>
      </c>
      <c r="AT177" s="12">
        <f>$D177^EXP(Parameter!$D$305+Parameter!$D$307-Parameter!$D$306+(Parameter!$D$311+Parameter!$D$313-Parameter!$D$312)*((LN($B177*21/30.2))))</f>
        <v>3.4043750832356195E-2</v>
      </c>
      <c r="AU177" s="88">
        <f>$E177^EXP(Parameter!$D$291+Parameter!$D$293-Parameter!$D$292+(Parameter!$D$297+Parameter!$D$299-Parameter!$D$298)*((LN($B177*21/30.2))))</f>
        <v>2.2913683618562004E-2</v>
      </c>
      <c r="AV177" s="12">
        <f>$D177^EXP(Parameter!$D$308+Parameter!$D$314*((LN($B177*21/30.2))))</f>
        <v>4.9970695035380319E-2</v>
      </c>
      <c r="AW177" s="88">
        <f>$E177^EXP(Parameter!$D$294+Parameter!$D$300*((LN($B177*21/30.2))))</f>
        <v>1.9062600706582888E-2</v>
      </c>
      <c r="AX177" s="12">
        <f>$D177^EXP(Parameter!$D$305+Parameter!$D$309-Parameter!$D$306+(Parameter!$D$311+Parameter!$D$315-Parameter!$D$312)*((LN($B177*21/30.2))))</f>
        <v>1.863106886450604E-2</v>
      </c>
      <c r="AY177" s="88">
        <f>$E177^EXP(Parameter!$D$291+Parameter!$D$295-Parameter!$D$292+(Parameter!$D$297+Parameter!$D$301-Parameter!$D$298)*((LN($B177*21/30.2))))</f>
        <v>6.6372607227302004E-4</v>
      </c>
      <c r="AZ177" s="12">
        <f>$D177^EXP(Parameter!D$305-Parameter!D$306+(Parameter!D$311-Parameter!D$312)*((LN($B177*21/30.2))))</f>
        <v>1.2632452819299688E-2</v>
      </c>
      <c r="BA177" s="88">
        <f>$E177^EXP(Parameter!$D$291-Parameter!$D$292+(Parameter!$D$297-Parameter!$D$298)*((LN($B177*21/30.2))))</f>
        <v>1.4453752634525026E-5</v>
      </c>
      <c r="BB177" s="89">
        <f>$D177^EXP(Parameter!$D$231+Parameter!$D$238)</f>
        <v>6.3943328864919671E-2</v>
      </c>
      <c r="BC177" s="90">
        <f>$E177^EXP(Parameter!$D$216+Parameter!$D$223)</f>
        <v>5.4767415803346599E-3</v>
      </c>
      <c r="BD177" s="91">
        <f>$D177^EXP(Parameter!$D$232+Parameter!$D$239)</f>
        <v>4.9503724951909557E-2</v>
      </c>
      <c r="BE177" s="90">
        <f>$E177^EXP(Parameter!$D$217+Parameter!$D$224)</f>
        <v>7.6749730572688527E-3</v>
      </c>
      <c r="BF177" s="91">
        <f>$D177^EXP(Parameter!$D$234+Parameter!$D$241)</f>
        <v>5.8806630018159771E-2</v>
      </c>
      <c r="BG177" s="91">
        <f>$E177^EXP(Parameter!$D$219+Parameter!$D$226)</f>
        <v>3.1453439551094066E-2</v>
      </c>
      <c r="BH177" s="91">
        <f>$D177^EXP(Parameter!$D$235+Parameter!$D$242)</f>
        <v>0.11299519253497105</v>
      </c>
      <c r="BI177" s="91">
        <f>$E177^EXP(Parameter!$D$220+Parameter!$D$227)</f>
        <v>2.0713733301897547E-2</v>
      </c>
      <c r="BJ177" s="91">
        <f>$D177^EXP(Parameter!$D$236+Parameter!$D$243)</f>
        <v>4.6587329353916115E-2</v>
      </c>
      <c r="BK177" s="91">
        <f>$E177^EXP(Parameter!$D$221+Parameter!$D$228)</f>
        <v>3.0061478122979695E-2</v>
      </c>
      <c r="BL177" s="91">
        <f>$D177^EXP(Parameter!$D$233+Parameter!$D$240)</f>
        <v>2.4162891528064379E-2</v>
      </c>
      <c r="BM177" s="91">
        <f>$E177^EXP(Parameter!$D$218+Parameter!$D$225)</f>
        <v>2.5802128114019393E-3</v>
      </c>
      <c r="BN177" s="90">
        <f>$D177^EXP(Parameter!$D$268+Parameter!$D$275)</f>
        <v>8.4314604185364989E-2</v>
      </c>
      <c r="BO177" s="91">
        <f>$E177^EXP(Parameter!$D$246+Parameter!$D$253)</f>
        <v>2.0357095580962993E-3</v>
      </c>
      <c r="BP177" s="91">
        <f>$D177^EXP(Parameter!$D$269+Parameter!$D$276)</f>
        <v>5.7319334696364181E-2</v>
      </c>
      <c r="BQ177" s="91">
        <f>$E177^EXP(Parameter!$D$247+Parameter!$D$254)</f>
        <v>4.774773560313742E-3</v>
      </c>
      <c r="BR177" s="91">
        <f>$D177^EXP(Parameter!$D$271+Parameter!$D$278)</f>
        <v>0.12463285175152168</v>
      </c>
      <c r="BS177" s="91">
        <f>$E177^EXP(Parameter!$D$249+Parameter!$D$256)</f>
        <v>3.8222987037558047E-2</v>
      </c>
      <c r="BT177" s="91">
        <f>$D177^EXP(Parameter!$D$272+Parameter!$D$279)</f>
        <v>0.20757590316378052</v>
      </c>
      <c r="BU177" s="91">
        <f>$E177^EXP(Parameter!$D$250+Parameter!$D$257)</f>
        <v>1.2746168554967257E-2</v>
      </c>
      <c r="BV177" s="91">
        <f>$D177^EXP(Parameter!$D$273+Parameter!$D$280)</f>
        <v>0.16776875174463923</v>
      </c>
      <c r="BW177" s="91">
        <f>$E177^EXP(Parameter!$D$251+Parameter!$D$258)</f>
        <v>4.0905846600165961E-2</v>
      </c>
      <c r="BX177" s="91">
        <f>$D177^EXP(Parameter!$D$270+Parameter!$D$277)</f>
        <v>5.0401864466301668E-2</v>
      </c>
      <c r="BY177" s="91">
        <f>$E177^EXP(Parameter!$D$248+Parameter!$D$255)</f>
        <v>5.7679877432064734E-3</v>
      </c>
      <c r="BZ177" s="90">
        <f>$D177^EXP(Parameter!$D$208)</f>
        <v>5.981190412913491E-2</v>
      </c>
      <c r="CA177" s="90">
        <f>$E177^EXP(Parameter!$D$200)</f>
        <v>3.9909877479050284E-3</v>
      </c>
      <c r="CB177" s="90">
        <f>$D177^EXP(Parameter!$D$209)</f>
        <v>5.0101288890130602E-2</v>
      </c>
      <c r="CC177" s="90">
        <f>$E177^EXP(Parameter!$D$201)</f>
        <v>6.4853448561367566E-3</v>
      </c>
      <c r="CD177" s="90">
        <f>$D177^EXP(Parameter!$D$211)</f>
        <v>5.4260439819908385E-2</v>
      </c>
      <c r="CE177" s="90">
        <f>$E177^EXP(Parameter!$D$203)</f>
        <v>2.4840994203081196E-2</v>
      </c>
      <c r="CF177" s="90">
        <f>$D177^EXP(Parameter!$D$212)</f>
        <v>0.1127489621311744</v>
      </c>
      <c r="CG177" s="90">
        <f>$E177^EXP(Parameter!$D$204)</f>
        <v>1.8041971565607141E-2</v>
      </c>
      <c r="CH177" s="91">
        <f>$D177^EXP(Parameter!$D$213)</f>
        <v>4.4755073631956452E-2</v>
      </c>
      <c r="CI177" s="90">
        <f>$E177^EXP(Parameter!$D$205)</f>
        <v>3.0272707760470419E-2</v>
      </c>
      <c r="CJ177" s="91">
        <f>$D177^EXP(Parameter!$D$210)</f>
        <v>2.6201804630342631E-2</v>
      </c>
      <c r="CK177" s="90">
        <f>$E177^EXP(Parameter!$D$202)</f>
        <v>3.2969677832607254E-3</v>
      </c>
      <c r="CL177" s="12">
        <f>$D177^EXP(Parameter!$D$170+Parameter!$D$177*(LN($B177/30.2*21)))</f>
        <v>3.2522609535916153E-2</v>
      </c>
      <c r="CM177" s="12">
        <f>$D177^EXP(Parameter!$D$155+Parameter!$D$162*(LN($B177/30.2*21)))</f>
        <v>0.3213391753600458</v>
      </c>
      <c r="CN177" s="12">
        <f>$D177^EXP(Parameter!$D$171+Parameter!$D$178*(LN($B177/30.2*21)))</f>
        <v>3.5208923553370283E-2</v>
      </c>
      <c r="CO177" s="12">
        <f>$D177^EXP(Parameter!$D$156+Parameter!$D$163*(LN($B177/30.2*21)))</f>
        <v>0.26644250982270479</v>
      </c>
      <c r="CP177" s="12">
        <f>$D177^EXP(Parameter!$D$173+Parameter!$D$180*(LN($B177/30.2*21)))</f>
        <v>3.0594726553968287E-2</v>
      </c>
      <c r="CQ177" s="12">
        <f>$D177^EXP(Parameter!$D$158+Parameter!$D$165*(LN($B177/30.2*21)))</f>
        <v>0.27661655506409605</v>
      </c>
      <c r="CR177" s="12">
        <f>$D177^EXP(Parameter!$D$174+Parameter!$D$181*(LN($B177/30.2*21)))</f>
        <v>3.0830427653301178E-2</v>
      </c>
      <c r="CS177" s="12">
        <f>$D177^EXP(Parameter!$D$159+Parameter!$D$166*(LN($B177/30.2*21)))</f>
        <v>0.32191316720431329</v>
      </c>
      <c r="CT177" s="12">
        <f>$D177^EXP(Parameter!$D$175+Parameter!$D$182*(LN($B177/30.2*21)))</f>
        <v>6.5672273351783141E-3</v>
      </c>
      <c r="CU177" s="12">
        <f>$D177^EXP(Parameter!$D$160+Parameter!$D$167*(LN($B177/30.2*21)))</f>
        <v>8.7783204942051232E-2</v>
      </c>
      <c r="CV177" s="12">
        <f>$D177^EXP(Parameter!$D$172+Parameter!$D$179*(LN($B177/30.2*21)))</f>
        <v>8.3005386147072882E-3</v>
      </c>
      <c r="CW177" s="41">
        <f>$D177^EXP(Parameter!$D$157+Parameter!$D$164*(LN($B177/30.2*21)))</f>
        <v>2.1760449185533283E-3</v>
      </c>
      <c r="CX177" s="12">
        <f t="shared" si="16"/>
        <v>1.4028412223750663E-11</v>
      </c>
      <c r="CY177" s="85">
        <v>1.46211903550137E-2</v>
      </c>
      <c r="CZ177" s="12">
        <f t="shared" si="17"/>
        <v>7.3687875842730777E-4</v>
      </c>
      <c r="DA177" s="85">
        <v>2.26836241446682E-2</v>
      </c>
      <c r="DB177" s="12">
        <f t="shared" si="18"/>
        <v>2.331768538004568E-5</v>
      </c>
      <c r="DC177" s="41">
        <v>4.43693886940148E-4</v>
      </c>
      <c r="DD177" s="12">
        <f t="shared" si="19"/>
        <v>1.8948420568007209E-24</v>
      </c>
      <c r="DE177" s="85">
        <v>3.1082554901908301E-3</v>
      </c>
      <c r="DF177" s="12">
        <f t="shared" si="20"/>
        <v>1.5068207860174766E-28</v>
      </c>
      <c r="DG177" s="41">
        <v>2.74840781044308E-4</v>
      </c>
      <c r="DH177" s="12">
        <f t="shared" si="21"/>
        <v>6.2269704137867284E-6</v>
      </c>
      <c r="DI177" s="41">
        <v>2.74840781044308E-4</v>
      </c>
      <c r="DJ177" s="46">
        <v>172</v>
      </c>
      <c r="DK177" s="44">
        <v>1.30360162732823E-4</v>
      </c>
      <c r="DL177" s="44">
        <v>3.88780479893991E-4</v>
      </c>
      <c r="DM177" s="44">
        <v>8.6246726893202097E-4</v>
      </c>
      <c r="DN177" s="44">
        <v>6.2851139752728702E-4</v>
      </c>
      <c r="DO177" s="44">
        <v>2.5762592034106499E-3</v>
      </c>
      <c r="DP177" s="44">
        <v>2.0154722512147902E-3</v>
      </c>
      <c r="DQ177" s="44">
        <v>2.8952761971499101E-3</v>
      </c>
      <c r="DR177" s="45">
        <v>2.8121246858437299E-2</v>
      </c>
      <c r="DS177" s="45">
        <v>4.5708892739936197E-2</v>
      </c>
      <c r="DT177" s="45">
        <v>4.0974076398356901E-2</v>
      </c>
      <c r="DU177" s="45">
        <v>2.9489121529414498E-2</v>
      </c>
      <c r="DV177" s="45">
        <v>4.3640671149113602E-2</v>
      </c>
      <c r="DW177" s="45">
        <v>7.1480874808783998E-2</v>
      </c>
      <c r="DX177" s="45">
        <v>3.4947731745666497E-2</v>
      </c>
    </row>
    <row r="178" spans="1:128">
      <c r="A178" s="43">
        <f t="shared" si="15"/>
        <v>11.427397260273972</v>
      </c>
      <c r="B178" s="18">
        <v>174</v>
      </c>
      <c r="C178" s="12">
        <v>3806</v>
      </c>
      <c r="D178" s="12">
        <v>2.64822716678371E-2</v>
      </c>
      <c r="E178" s="12">
        <v>2.6846976188413198E-4</v>
      </c>
      <c r="F178" s="92">
        <f>$D178^Parameter!$D$325</f>
        <v>5.8871497694606381E-2</v>
      </c>
      <c r="G178" s="92">
        <f>$E178^Parameter!$D$318</f>
        <v>2.6841369577212133E-3</v>
      </c>
      <c r="H178" s="92">
        <f>$D178^Parameter!$D$326</f>
        <v>5.4747487003079041E-2</v>
      </c>
      <c r="I178" s="92">
        <f>$E178^Parameter!$D$319</f>
        <v>5.1819478934779202E-3</v>
      </c>
      <c r="J178" s="92">
        <f>$D178^Parameter!$D$328</f>
        <v>6.2848061995704488E-2</v>
      </c>
      <c r="K178" s="92">
        <f>$E178^Parameter!$D$321</f>
        <v>2.6181869405562851E-2</v>
      </c>
      <c r="L178" s="92">
        <f>$D178^Parameter!$D$329</f>
        <v>0.13087446893822732</v>
      </c>
      <c r="M178" s="92">
        <f>$E178^Parameter!$D$322</f>
        <v>1.7789294915783557E-2</v>
      </c>
      <c r="N178" s="92">
        <f>$D178^Parameter!$D$330</f>
        <v>5.27951151598662E-2</v>
      </c>
      <c r="O178" s="92">
        <f>$E178^Parameter!$D$323</f>
        <v>3.7287060812734044E-2</v>
      </c>
      <c r="P178" s="92">
        <f>$D178^Parameter!$D$327</f>
        <v>3.1524875862616313E-2</v>
      </c>
      <c r="Q178" s="92">
        <f>$E178^Parameter!$D$320</f>
        <v>2.8198843652780317E-3</v>
      </c>
      <c r="R178" s="12">
        <f>$D178^EXP(Parameter!$D$96+Parameter!$D$103*(($B178/30.2*21)^(1)))</f>
        <v>9.1444357555737111E-12</v>
      </c>
      <c r="S178" s="12">
        <f>$E178^EXP(Parameter!$D$81+Parameter!$D$88*($B178/30.2*21)^(-2))</f>
        <v>6.3913160972031008E-3</v>
      </c>
      <c r="T178" s="12">
        <f>$D178^EXP(Parameter!$D$97+Parameter!$D$104*(($B178*21/30.2)^(1)))</f>
        <v>6.9219507797770128E-4</v>
      </c>
      <c r="U178" s="12">
        <f>$E178^EXP(Parameter!$D$82+Parameter!$D$89*($B178/30.2*21)^(-2))</f>
        <v>9.9196359187409926E-3</v>
      </c>
      <c r="V178" s="12">
        <f>$D178^EXP(Parameter!$D$99+Parameter!$D$106*(($B178*21/30.2)^(1)))</f>
        <v>2.0629905566245162E-5</v>
      </c>
      <c r="W178" s="12">
        <f>$E178^EXP(Parameter!$D$84+Parameter!$D$91*($B178/30.2*21)^(-2))</f>
        <v>4.0917743359588074E-2</v>
      </c>
      <c r="X178" s="12">
        <f>$D178^EXP(Parameter!$D$100+Parameter!$D$107*(($B178*21/30.2)^(1)))</f>
        <v>5.0462935483247062E-25</v>
      </c>
      <c r="Y178" s="12">
        <f>$E178^EXP(Parameter!$D$85+Parameter!$D$92*($B178/30.2*21)^(-2))</f>
        <v>2.7322969776840053E-2</v>
      </c>
      <c r="Z178" s="12">
        <f>$D178^EXP(Parameter!$D$101+Parameter!$D$108*(($B178*21/30.2)^(1)))</f>
        <v>3.4975656167542999E-29</v>
      </c>
      <c r="AA178" s="12">
        <f>$E178^EXP(Parameter!$D$86+Parameter!$D$93*($B178/30.2*21)^(-2))</f>
        <v>3.7748043278139749E-2</v>
      </c>
      <c r="AB178" s="12">
        <f>$D178^EXP(Parameter!$D$98+Parameter!$D$105*(($B178*21/30.2)^(1)))</f>
        <v>5.4722369616136894E-6</v>
      </c>
      <c r="AC178" s="12">
        <f>$E178^EXP(Parameter!$D$83+Parameter!$D$90*($B178/30.2*21)^(-2))</f>
        <v>3.1521396963976205E-3</v>
      </c>
      <c r="AD178" s="87">
        <f>$D178^EXP(Parameter!$D$133+Parameter!$D$140*(($B178*21/30.2)^(-0.5))+Parameter!$D$147*((LN($B178*21/30.2))))</f>
        <v>1.60812950303378E-8</v>
      </c>
      <c r="AE178" s="12">
        <f>$E178^EXP(Parameter!$D$111+Parameter!$D$118*(($B178*21/30.2)^(-1))+Parameter!$D$125*(($B178*21/30.2)^(-0.5)))</f>
        <v>6.6706831475545E-2</v>
      </c>
      <c r="AF178" s="12">
        <f>$D178^EXP(Parameter!$D$134+Parameter!$D$141*(($B178*21/30.2)^(-0.5))+Parameter!$D$148*((LN($B178*21/30.2))))</f>
        <v>9.7231250218548127E-4</v>
      </c>
      <c r="AG178" s="12">
        <f>$E178^EXP(Parameter!$D$112+Parameter!$D$119*(($B178*21/30.2)^(-1))+Parameter!$D$126*(($B178*21/30.2)^(-0.5)))</f>
        <v>1.1484201042292138E-2</v>
      </c>
      <c r="AH178" s="12">
        <f>$D178^EXP(Parameter!$D$136+Parameter!$D$143*(($B178*21/30.2)^(-0.5))+Parameter!$D$150*((LN($B178*21/30.2))))</f>
        <v>3.7165222966685872E-7</v>
      </c>
      <c r="AI178" s="12">
        <f>$E178^EXP(Parameter!$D$114+Parameter!$D$121*(($B178*21/30.2)^(-1))+Parameter!$D$128*(($B178*21/30.2)^(-0.5)))</f>
        <v>1.8880151405604423E-4</v>
      </c>
      <c r="AJ178" s="12">
        <f>$D178^EXP(Parameter!$D$137+Parameter!$D$144*(($B178*21/30.2)^(-0.5))+Parameter!$D$151*((LN($B178*21/30.2))))</f>
        <v>3.0199518642620052E-9</v>
      </c>
      <c r="AK178" s="12">
        <f>$E178^EXP(Parameter!$D$115+Parameter!$D$122*(($B178*21/30.2)^(-1))+Parameter!$D$129*(($B178*21/30.2)^(-0.5)))</f>
        <v>8.2379316290700361E-3</v>
      </c>
      <c r="AL178" s="12">
        <f>$D178^EXP(Parameter!$D$138+Parameter!$D$145*(($B178*21/30.2)^(-0.5))+Parameter!$D$152*((LN($B178*21/30.2))))</f>
        <v>6.0888811450324201E-33</v>
      </c>
      <c r="AM178" s="12">
        <f>$E178^EXP(Parameter!$D$116+Parameter!$D$123*(($B178*21/30.2)^(-1))+Parameter!$D$130*(($B178*21/30.2)^(-0.5)))</f>
        <v>1.9447584719306585E-5</v>
      </c>
      <c r="AN178" s="12">
        <f>$D178^EXP(Parameter!$D$135+Parameter!$D$142*(($B178*21/30.2)^(-0.5))+Parameter!$D$149*((LN($B178*21/30.2))))</f>
        <v>7.3262001468114697E-5</v>
      </c>
      <c r="AO178" s="12">
        <f>$E178^EXP(Parameter!$D$113+Parameter!$D$120*(($B178*21/30.2)^(-1))+Parameter!$D$127*(($B178*21/30.2)^(-0.5)))</f>
        <v>1.4293131166555506E-10</v>
      </c>
      <c r="AP178" s="87">
        <f>$D178^EXP(Parameter!$D$304+Parameter!$D$310*((LN($B178*21/30.2))))</f>
        <v>2.9251735246825152E-2</v>
      </c>
      <c r="AQ178" s="88">
        <f>$E178^EXP(Parameter!$D$290+Parameter!$D$296*((LN($B178*21/30.2))))</f>
        <v>1.4054555830128802E-2</v>
      </c>
      <c r="AR178" s="12">
        <f>$D178^EXP(Parameter!$D$305+Parameter!$D$311*((LN($B178*21/30.2))))</f>
        <v>3.7027267854691064E-2</v>
      </c>
      <c r="AS178" s="88">
        <f>$E178^EXP(Parameter!$D$291+Parameter!$D$297*((LN($B178*21/30.2))))</f>
        <v>1.2847415297645852E-2</v>
      </c>
      <c r="AT178" s="12">
        <f>$D178^EXP(Parameter!$D$305+Parameter!$D$307-Parameter!$D$306+(Parameter!$D$311+Parameter!$D$313-Parameter!$D$312)*((LN($B178*21/30.2))))</f>
        <v>3.36348635352983E-2</v>
      </c>
      <c r="AU178" s="88">
        <f>$E178^EXP(Parameter!$D$291+Parameter!$D$293-Parameter!$D$292+(Parameter!$D$297+Parameter!$D$299-Parameter!$D$298)*((LN($B178*21/30.2))))</f>
        <v>2.2651588999035129E-2</v>
      </c>
      <c r="AV178" s="12">
        <f>$D178^EXP(Parameter!$D$308+Parameter!$D$314*((LN($B178*21/30.2))))</f>
        <v>4.9351713930097303E-2</v>
      </c>
      <c r="AW178" s="88">
        <f>$E178^EXP(Parameter!$D$294+Parameter!$D$300*((LN($B178*21/30.2))))</f>
        <v>1.8851562950458763E-2</v>
      </c>
      <c r="AX178" s="12">
        <f>$D178^EXP(Parameter!$D$305+Parameter!$D$309-Parameter!$D$306+(Parameter!$D$311+Parameter!$D$315-Parameter!$D$312)*((LN($B178*21/30.2))))</f>
        <v>1.8341601888266796E-2</v>
      </c>
      <c r="AY178" s="88">
        <f>$E178^EXP(Parameter!$D$291+Parameter!$D$295-Parameter!$D$292+(Parameter!$D$297+Parameter!$D$301-Parameter!$D$298)*((LN($B178*21/30.2))))</f>
        <v>6.4054296566728173E-4</v>
      </c>
      <c r="AZ178" s="12">
        <f>$D178^EXP(Parameter!D$305-Parameter!D$306+(Parameter!D$311-Parameter!D$312)*((LN($B178*21/30.2))))</f>
        <v>1.2429220906537142E-2</v>
      </c>
      <c r="BA178" s="88">
        <f>$E178^EXP(Parameter!$D$291-Parameter!$D$292+(Parameter!$D$297-Parameter!$D$298)*((LN($B178*21/30.2))))</f>
        <v>1.3752804249755866E-5</v>
      </c>
      <c r="BB178" s="89">
        <f>$D178^EXP(Parameter!$D$231+Parameter!$D$238)</f>
        <v>6.3404599046115298E-2</v>
      </c>
      <c r="BC178" s="90">
        <f>$E178^EXP(Parameter!$D$216+Parameter!$D$223)</f>
        <v>5.3957661055040003E-3</v>
      </c>
      <c r="BD178" s="91">
        <f>$D178^EXP(Parameter!$D$232+Parameter!$D$239)</f>
        <v>4.9048008086465707E-2</v>
      </c>
      <c r="BE178" s="90">
        <f>$E178^EXP(Parameter!$D$217+Parameter!$D$224)</f>
        <v>7.5687987355372247E-3</v>
      </c>
      <c r="BF178" s="91">
        <f>$D178^EXP(Parameter!$D$234+Parameter!$D$241)</f>
        <v>5.8296154372170707E-2</v>
      </c>
      <c r="BG178" s="91">
        <f>$E178^EXP(Parameter!$D$219+Parameter!$D$226)</f>
        <v>3.1143728637040936E-2</v>
      </c>
      <c r="BH178" s="91">
        <f>$D178^EXP(Parameter!$D$235+Parameter!$D$242)</f>
        <v>0.11223964925643452</v>
      </c>
      <c r="BI178" s="91">
        <f>$E178^EXP(Parameter!$D$220+Parameter!$D$227)</f>
        <v>2.0485280072091175E-2</v>
      </c>
      <c r="BJ178" s="91">
        <f>$D178^EXP(Parameter!$D$236+Parameter!$D$243)</f>
        <v>4.6149837046705791E-2</v>
      </c>
      <c r="BK178" s="91">
        <f>$E178^EXP(Parameter!$D$221+Parameter!$D$228)</f>
        <v>2.9761619559945086E-2</v>
      </c>
      <c r="BL178" s="91">
        <f>$D178^EXP(Parameter!$D$233+Parameter!$D$240)</f>
        <v>2.38876799134916E-2</v>
      </c>
      <c r="BM178" s="91">
        <f>$E178^EXP(Parameter!$D$218+Parameter!$D$225)</f>
        <v>2.5365963662032278E-3</v>
      </c>
      <c r="BN178" s="90">
        <f>$D178^EXP(Parameter!$D$268+Parameter!$D$275)</f>
        <v>8.3675417239323424E-2</v>
      </c>
      <c r="BO178" s="91">
        <f>$E178^EXP(Parameter!$D$246+Parameter!$D$253)</f>
        <v>1.9999410164497303E-3</v>
      </c>
      <c r="BP178" s="91">
        <f>$D178^EXP(Parameter!$D$269+Parameter!$D$276)</f>
        <v>5.6817291095776178E-2</v>
      </c>
      <c r="BQ178" s="91">
        <f>$E178^EXP(Parameter!$D$247+Parameter!$D$254)</f>
        <v>4.7023315149799013E-3</v>
      </c>
      <c r="BR178" s="91">
        <f>$D178^EXP(Parameter!$D$271+Parameter!$D$278)</f>
        <v>0.12383683942905012</v>
      </c>
      <c r="BS178" s="91">
        <f>$E178^EXP(Parameter!$D$249+Parameter!$D$256)</f>
        <v>3.7867728275431799E-2</v>
      </c>
      <c r="BT178" s="91">
        <f>$D178^EXP(Parameter!$D$272+Parameter!$D$279)</f>
        <v>0.20657413329724841</v>
      </c>
      <c r="BU178" s="91">
        <f>$E178^EXP(Parameter!$D$250+Parameter!$D$257)</f>
        <v>1.2588093149964315E-2</v>
      </c>
      <c r="BV178" s="91">
        <f>$D178^EXP(Parameter!$D$273+Parameter!$D$280)</f>
        <v>0.16684975204974667</v>
      </c>
      <c r="BW178" s="91">
        <f>$E178^EXP(Parameter!$D$251+Parameter!$D$258)</f>
        <v>4.0533517098708331E-2</v>
      </c>
      <c r="BX178" s="91">
        <f>$D178^EXP(Parameter!$D$270+Parameter!$D$277)</f>
        <v>4.9940642425909801E-2</v>
      </c>
      <c r="BY178" s="91">
        <f>$E178^EXP(Parameter!$D$248+Parameter!$D$255)</f>
        <v>5.6835484201220596E-3</v>
      </c>
      <c r="BZ178" s="90">
        <f>$D178^EXP(Parameter!$D$208)</f>
        <v>5.9295794567081193E-2</v>
      </c>
      <c r="CA178" s="90">
        <f>$E178^EXP(Parameter!$D$200)</f>
        <v>3.928421668094241E-3</v>
      </c>
      <c r="CB178" s="90">
        <f>$D178^EXP(Parameter!$D$209)</f>
        <v>4.9641903744838067E-2</v>
      </c>
      <c r="CC178" s="90">
        <f>$E178^EXP(Parameter!$D$201)</f>
        <v>6.3925471260897924E-3</v>
      </c>
      <c r="CD178" s="90">
        <f>$D178^EXP(Parameter!$D$211)</f>
        <v>5.3776112897518373E-2</v>
      </c>
      <c r="CE178" s="90">
        <f>$E178^EXP(Parameter!$D$203)</f>
        <v>2.4579793451817902E-2</v>
      </c>
      <c r="CF178" s="90">
        <f>$D178^EXP(Parameter!$D$212)</f>
        <v>0.11199431353020629</v>
      </c>
      <c r="CG178" s="90">
        <f>$E178^EXP(Parameter!$D$204)</f>
        <v>1.783593817779049E-2</v>
      </c>
      <c r="CH178" s="91">
        <f>$D178^EXP(Parameter!$D$213)</f>
        <v>4.4329314527211616E-2</v>
      </c>
      <c r="CI178" s="90">
        <f>$E178^EXP(Parameter!$D$205)</f>
        <v>2.9971342529165584E-2</v>
      </c>
      <c r="CJ178" s="91">
        <f>$D178^EXP(Parameter!$D$210)</f>
        <v>2.5909827655963658E-2</v>
      </c>
      <c r="CK178" s="90">
        <f>$E178^EXP(Parameter!$D$202)</f>
        <v>3.2435087724326079E-3</v>
      </c>
      <c r="CL178" s="12">
        <f>$D178^EXP(Parameter!$D$170+Parameter!$D$177*(LN($B178/30.2*21)))</f>
        <v>3.2132536463474588E-2</v>
      </c>
      <c r="CM178" s="12">
        <f>$D178^EXP(Parameter!$D$155+Parameter!$D$162*(LN($B178/30.2*21)))</f>
        <v>0.32075255532060415</v>
      </c>
      <c r="CN178" s="12">
        <f>$D178^EXP(Parameter!$D$171+Parameter!$D$178*(LN($B178/30.2*21)))</f>
        <v>3.4820609042376542E-2</v>
      </c>
      <c r="CO178" s="12">
        <f>$D178^EXP(Parameter!$D$156+Parameter!$D$163*(LN($B178/30.2*21)))</f>
        <v>0.26566076215048001</v>
      </c>
      <c r="CP178" s="12">
        <f>$D178^EXP(Parameter!$D$173+Parameter!$D$180*(LN($B178/30.2*21)))</f>
        <v>3.0226147383263218E-2</v>
      </c>
      <c r="CQ178" s="12">
        <f>$D178^EXP(Parameter!$D$158+Parameter!$D$165*(LN($B178/30.2*21)))</f>
        <v>0.27563545830343844</v>
      </c>
      <c r="CR178" s="12">
        <f>$D178^EXP(Parameter!$D$174+Parameter!$D$181*(LN($B178/30.2*21)))</f>
        <v>3.0386331347404323E-2</v>
      </c>
      <c r="CS178" s="12">
        <f>$D178^EXP(Parameter!$D$159+Parameter!$D$166*(LN($B178/30.2*21)))</f>
        <v>0.32108042861472536</v>
      </c>
      <c r="CT178" s="12">
        <f>$D178^EXP(Parameter!$D$175+Parameter!$D$182*(LN($B178/30.2*21)))</f>
        <v>6.4299007465574293E-3</v>
      </c>
      <c r="CU178" s="12">
        <f>$D178^EXP(Parameter!$D$160+Parameter!$D$167*(LN($B178/30.2*21)))</f>
        <v>8.6904431433340243E-2</v>
      </c>
      <c r="CV178" s="12">
        <f>$D178^EXP(Parameter!$D$172+Parameter!$D$179*(LN($B178/30.2*21)))</f>
        <v>8.1546215506490115E-3</v>
      </c>
      <c r="CW178" s="41">
        <f>$D178^EXP(Parameter!$D$157+Parameter!$D$164*(LN($B178/30.2*21)))</f>
        <v>2.1137560412110346E-3</v>
      </c>
      <c r="CX178" s="12">
        <f t="shared" si="16"/>
        <v>9.1444357555737111E-12</v>
      </c>
      <c r="CY178" s="85">
        <v>1.4565498155725699E-2</v>
      </c>
      <c r="CZ178" s="12">
        <f t="shared" si="17"/>
        <v>6.9219507797770128E-4</v>
      </c>
      <c r="DA178" s="85">
        <v>2.2582594230674002E-2</v>
      </c>
      <c r="DB178" s="12">
        <f t="shared" si="18"/>
        <v>2.0629905566245162E-5</v>
      </c>
      <c r="DC178" s="41">
        <v>4.2686977825731202E-4</v>
      </c>
      <c r="DD178" s="12">
        <f t="shared" si="19"/>
        <v>5.0462935483247062E-25</v>
      </c>
      <c r="DE178" s="85">
        <v>3.0383519239354602E-3</v>
      </c>
      <c r="DF178" s="12">
        <f t="shared" si="20"/>
        <v>3.4975656167542999E-29</v>
      </c>
      <c r="DG178" s="41">
        <v>2.6846981703147098E-4</v>
      </c>
      <c r="DH178" s="12">
        <f t="shared" si="21"/>
        <v>5.4722369616136894E-6</v>
      </c>
      <c r="DI178" s="41">
        <v>2.6846981703147098E-4</v>
      </c>
      <c r="DJ178" s="46">
        <v>173</v>
      </c>
      <c r="DK178" s="44">
        <v>1.2679062359244301E-4</v>
      </c>
      <c r="DL178" s="44">
        <v>3.7895974432167201E-4</v>
      </c>
      <c r="DM178" s="44">
        <v>8.4208146034681097E-4</v>
      </c>
      <c r="DN178" s="44">
        <v>6.13244852289752E-4</v>
      </c>
      <c r="DO178" s="44">
        <v>2.5214404627332799E-3</v>
      </c>
      <c r="DP178" s="44">
        <v>1.9714907470074201E-3</v>
      </c>
      <c r="DQ178" s="44">
        <v>2.83442695644831E-3</v>
      </c>
      <c r="DR178" s="45">
        <v>2.7817377889435901E-2</v>
      </c>
      <c r="DS178" s="45">
        <v>4.5255469377719001E-2</v>
      </c>
      <c r="DT178" s="45">
        <v>4.0559208106173597E-2</v>
      </c>
      <c r="DU178" s="45">
        <v>2.9172941792023899E-2</v>
      </c>
      <c r="DV178" s="45">
        <v>4.3203950334905601E-2</v>
      </c>
      <c r="DW178" s="45">
        <v>7.0834756814111097E-2</v>
      </c>
      <c r="DX178" s="45">
        <v>3.45836625279951E-2</v>
      </c>
    </row>
    <row r="179" spans="1:128">
      <c r="A179" s="43">
        <f t="shared" si="15"/>
        <v>11.487671232876712</v>
      </c>
      <c r="B179" s="18">
        <v>175</v>
      </c>
      <c r="C179" s="12">
        <v>3828</v>
      </c>
      <c r="D179" s="12">
        <v>2.6190070899566199E-2</v>
      </c>
      <c r="E179" s="12">
        <v>2.6227170485081401E-4</v>
      </c>
      <c r="F179" s="92">
        <f>$D179^Parameter!$D$325</f>
        <v>5.8364209245419144E-2</v>
      </c>
      <c r="G179" s="92">
        <f>$E179^Parameter!$D$318</f>
        <v>2.6393746203853419E-3</v>
      </c>
      <c r="H179" s="92">
        <f>$D179^Parameter!$D$326</f>
        <v>5.4263692034455677E-2</v>
      </c>
      <c r="I179" s="92">
        <f>$E179^Parameter!$D$319</f>
        <v>5.1050608278333832E-3</v>
      </c>
      <c r="J179" s="92">
        <f>$D179^Parameter!$D$328</f>
        <v>6.2318952624765694E-2</v>
      </c>
      <c r="K179" s="92">
        <f>$E179^Parameter!$D$321</f>
        <v>2.5912355162655037E-2</v>
      </c>
      <c r="L179" s="92">
        <f>$D179^Parameter!$D$329</f>
        <v>0.13006382968209121</v>
      </c>
      <c r="M179" s="92">
        <f>$E179^Parameter!$D$322</f>
        <v>1.7586855904274595E-2</v>
      </c>
      <c r="N179" s="92">
        <f>$D179^Parameter!$D$330</f>
        <v>5.2322767383968995E-2</v>
      </c>
      <c r="O179" s="92">
        <f>$E179^Parameter!$D$323</f>
        <v>3.6940313405960171E-2</v>
      </c>
      <c r="P179" s="92">
        <f>$D179^Parameter!$D$327</f>
        <v>3.1193644167402852E-2</v>
      </c>
      <c r="Q179" s="92">
        <f>$E179^Parameter!$D$320</f>
        <v>2.7732468455486433E-3</v>
      </c>
      <c r="R179" s="12">
        <f>$D179^EXP(Parameter!$D$96+Parameter!$D$103*(($B179/30.2*21)^(1)))</f>
        <v>5.9205661653208716E-12</v>
      </c>
      <c r="S179" s="12">
        <f>$E179^EXP(Parameter!$D$81+Parameter!$D$88*($B179/30.2*21)^(-2))</f>
        <v>6.3002516933732874E-3</v>
      </c>
      <c r="T179" s="12">
        <f>$D179^EXP(Parameter!$D$97+Parameter!$D$104*(($B179*21/30.2)^(1)))</f>
        <v>6.4997049980438347E-4</v>
      </c>
      <c r="U179" s="12">
        <f>$E179^EXP(Parameter!$D$82+Parameter!$D$89*($B179/30.2*21)^(-2))</f>
        <v>9.790506950087003E-3</v>
      </c>
      <c r="V179" s="12">
        <f>$D179^EXP(Parameter!$D$99+Parameter!$D$106*(($B179*21/30.2)^(1)))</f>
        <v>1.8230554048451632E-5</v>
      </c>
      <c r="W179" s="12">
        <f>$E179^EXP(Parameter!$D$84+Parameter!$D$91*($B179/30.2*21)^(-2))</f>
        <v>4.0548011283396232E-2</v>
      </c>
      <c r="X179" s="12">
        <f>$D179^EXP(Parameter!$D$100+Parameter!$D$107*(($B179*21/30.2)^(1)))</f>
        <v>1.3031285686735337E-25</v>
      </c>
      <c r="Y179" s="12">
        <f>$E179^EXP(Parameter!$D$85+Parameter!$D$92*($B179/30.2*21)^(-2))</f>
        <v>2.7045024168388353E-2</v>
      </c>
      <c r="Z179" s="12">
        <f>$D179^EXP(Parameter!$D$101+Parameter!$D$108*(($B179*21/30.2)^(1)))</f>
        <v>7.8638050776122951E-30</v>
      </c>
      <c r="AA179" s="12">
        <f>$E179^EXP(Parameter!$D$86+Parameter!$D$93*($B179/30.2*21)^(-2))</f>
        <v>3.7398267413238505E-2</v>
      </c>
      <c r="AB179" s="12">
        <f>$D179^EXP(Parameter!$D$98+Parameter!$D$105*(($B179*21/30.2)^(1)))</f>
        <v>4.8035476802779835E-6</v>
      </c>
      <c r="AC179" s="12">
        <f>$E179^EXP(Parameter!$D$83+Parameter!$D$90*($B179/30.2*21)^(-2))</f>
        <v>3.1009826363148571E-3</v>
      </c>
      <c r="AD179" s="87">
        <f>$D179^EXP(Parameter!$D$133+Parameter!$D$140*(($B179*21/30.2)^(-0.5))+Parameter!$D$147*((LN($B179*21/30.2))))</f>
        <v>1.3617844202170214E-8</v>
      </c>
      <c r="AE179" s="12">
        <f>$E179^EXP(Parameter!$D$111+Parameter!$D$118*(($B179*21/30.2)^(-1))+Parameter!$D$125*(($B179*21/30.2)^(-0.5)))</f>
        <v>6.6348891255775796E-2</v>
      </c>
      <c r="AF179" s="12">
        <f>$D179^EXP(Parameter!$D$134+Parameter!$D$141*(($B179*21/30.2)^(-0.5))+Parameter!$D$148*((LN($B179*21/30.2))))</f>
        <v>9.3497603782277791E-4</v>
      </c>
      <c r="AG179" s="12">
        <f>$E179^EXP(Parameter!$D$112+Parameter!$D$119*(($B179*21/30.2)^(-1))+Parameter!$D$126*(($B179*21/30.2)^(-0.5)))</f>
        <v>1.1343250023432252E-2</v>
      </c>
      <c r="AH179" s="12">
        <f>$D179^EXP(Parameter!$D$136+Parameter!$D$143*(($B179*21/30.2)^(-0.5))+Parameter!$D$150*((LN($B179*21/30.2))))</f>
        <v>3.2714310127861325E-7</v>
      </c>
      <c r="AI179" s="12">
        <f>$E179^EXP(Parameter!$D$114+Parameter!$D$121*(($B179*21/30.2)^(-1))+Parameter!$D$128*(($B179*21/30.2)^(-0.5)))</f>
        <v>1.8228582479498339E-4</v>
      </c>
      <c r="AJ179" s="12">
        <f>$D179^EXP(Parameter!$D$137+Parameter!$D$144*(($B179*21/30.2)^(-0.5))+Parameter!$D$151*((LN($B179*21/30.2))))</f>
        <v>2.4662817443554031E-9</v>
      </c>
      <c r="AK179" s="12">
        <f>$E179^EXP(Parameter!$D$115+Parameter!$D$122*(($B179*21/30.2)^(-1))+Parameter!$D$129*(($B179*21/30.2)^(-0.5)))</f>
        <v>8.1152183211123767E-3</v>
      </c>
      <c r="AL179" s="12">
        <f>$D179^EXP(Parameter!$D$138+Parameter!$D$145*(($B179*21/30.2)^(-0.5))+Parameter!$D$152*((LN($B179*21/30.2))))</f>
        <v>2.2699623039541993E-33</v>
      </c>
      <c r="AM179" s="12">
        <f>$E179^EXP(Parameter!$D$116+Parameter!$D$123*(($B179*21/30.2)^(-1))+Parameter!$D$130*(($B179*21/30.2)^(-0.5)))</f>
        <v>1.8593822038498235E-5</v>
      </c>
      <c r="AN179" s="12">
        <f>$D179^EXP(Parameter!$D$135+Parameter!$D$142*(($B179*21/30.2)^(-0.5))+Parameter!$D$149*((LN($B179*21/30.2))))</f>
        <v>6.9282095059854999E-5</v>
      </c>
      <c r="AO179" s="12">
        <f>$E179^EXP(Parameter!$D$113+Parameter!$D$120*(($B179*21/30.2)^(-1))+Parameter!$D$127*(($B179*21/30.2)^(-0.5)))</f>
        <v>1.2928802315894591E-10</v>
      </c>
      <c r="AP179" s="87">
        <f>$D179^EXP(Parameter!$D$304+Parameter!$D$310*((LN($B179*21/30.2))))</f>
        <v>2.8863139380965377E-2</v>
      </c>
      <c r="AQ179" s="88">
        <f>$E179^EXP(Parameter!$D$290+Parameter!$D$296*((LN($B179*21/30.2))))</f>
        <v>1.3934004934677632E-2</v>
      </c>
      <c r="AR179" s="12">
        <f>$D179^EXP(Parameter!$D$305+Parameter!$D$311*((LN($B179*21/30.2))))</f>
        <v>3.6622503857743127E-2</v>
      </c>
      <c r="AS179" s="88">
        <f>$E179^EXP(Parameter!$D$291+Parameter!$D$297*((LN($B179*21/30.2))))</f>
        <v>1.2706381462462781E-2</v>
      </c>
      <c r="AT179" s="12">
        <f>$D179^EXP(Parameter!$D$305+Parameter!$D$307-Parameter!$D$306+(Parameter!$D$311+Parameter!$D$313-Parameter!$D$312)*((LN($B179*21/30.2))))</f>
        <v>3.3232197146523527E-2</v>
      </c>
      <c r="AU179" s="88">
        <f>$E179^EXP(Parameter!$D$291+Parameter!$D$293-Parameter!$D$292+(Parameter!$D$297+Parameter!$D$299-Parameter!$D$298)*((LN($B179*21/30.2))))</f>
        <v>2.2393495986381112E-2</v>
      </c>
      <c r="AV179" s="12">
        <f>$D179^EXP(Parameter!$D$308+Parameter!$D$314*((LN($B179*21/30.2))))</f>
        <v>4.8741938299515376E-2</v>
      </c>
      <c r="AW179" s="88">
        <f>$E179^EXP(Parameter!$D$294+Parameter!$D$300*((LN($B179*21/30.2))))</f>
        <v>1.8643739089759123E-2</v>
      </c>
      <c r="AX179" s="12">
        <f>$D179^EXP(Parameter!$D$305+Parameter!$D$309-Parameter!$D$306+(Parameter!$D$311+Parameter!$D$315-Parameter!$D$312)*((LN($B179*21/30.2))))</f>
        <v>1.8057427310363479E-2</v>
      </c>
      <c r="AY179" s="88">
        <f>$E179^EXP(Parameter!$D$291+Parameter!$D$295-Parameter!$D$292+(Parameter!$D$297+Parameter!$D$301-Parameter!$D$298)*((LN($B179*21/30.2))))</f>
        <v>6.1820610302114061E-4</v>
      </c>
      <c r="AZ179" s="12">
        <f>$D179^EXP(Parameter!D$305-Parameter!D$306+(Parameter!D$311-Parameter!D$312)*((LN($B179*21/30.2))))</f>
        <v>1.2229871316912227E-2</v>
      </c>
      <c r="BA179" s="88">
        <f>$E179^EXP(Parameter!$D$291-Parameter!$D$292+(Parameter!$D$297-Parameter!$D$298)*((LN($B179*21/30.2))))</f>
        <v>1.3087228602738212E-5</v>
      </c>
      <c r="BB179" s="89">
        <f>$D179^EXP(Parameter!$D$231+Parameter!$D$238)</f>
        <v>6.2872497879633879E-2</v>
      </c>
      <c r="BC179" s="90">
        <f>$E179^EXP(Parameter!$D$216+Parameter!$D$223)</f>
        <v>5.3163170808182411E-3</v>
      </c>
      <c r="BD179" s="91">
        <f>$D179^EXP(Parameter!$D$232+Parameter!$D$239)</f>
        <v>4.8598252108263844E-2</v>
      </c>
      <c r="BE179" s="90">
        <f>$E179^EXP(Parameter!$D$217+Parameter!$D$224)</f>
        <v>7.4645254817179221E-3</v>
      </c>
      <c r="BF179" s="91">
        <f>$D179^EXP(Parameter!$D$234+Parameter!$D$241)</f>
        <v>5.7792089377478845E-2</v>
      </c>
      <c r="BG179" s="91">
        <f>$E179^EXP(Parameter!$D$219+Parameter!$D$226)</f>
        <v>3.0838335918787093E-2</v>
      </c>
      <c r="BH179" s="91">
        <f>$D179^EXP(Parameter!$D$235+Parameter!$D$242)</f>
        <v>0.11149209646464033</v>
      </c>
      <c r="BI179" s="91">
        <f>$E179^EXP(Parameter!$D$220+Parameter!$D$227)</f>
        <v>2.0260280543540649E-2</v>
      </c>
      <c r="BJ179" s="91">
        <f>$D179^EXP(Parameter!$D$236+Parameter!$D$243)</f>
        <v>4.5718147746709722E-2</v>
      </c>
      <c r="BK179" s="91">
        <f>$E179^EXP(Parameter!$D$221+Parameter!$D$228)</f>
        <v>2.9465980027417613E-2</v>
      </c>
      <c r="BL179" s="91">
        <f>$D179^EXP(Parameter!$D$233+Parameter!$D$240)</f>
        <v>2.3616665712249886E-2</v>
      </c>
      <c r="BM179" s="91">
        <f>$E179^EXP(Parameter!$D$218+Parameter!$D$225)</f>
        <v>2.4938939706227146E-3</v>
      </c>
      <c r="BN179" s="90">
        <f>$D179^EXP(Parameter!$D$268+Parameter!$D$275)</f>
        <v>8.3043558594573269E-2</v>
      </c>
      <c r="BO179" s="91">
        <f>$E179^EXP(Parameter!$D$246+Parameter!$D$253)</f>
        <v>1.9649457465577983E-3</v>
      </c>
      <c r="BP179" s="91">
        <f>$D179^EXP(Parameter!$D$269+Parameter!$D$276)</f>
        <v>5.6321591251527553E-2</v>
      </c>
      <c r="BQ179" s="91">
        <f>$E179^EXP(Parameter!$D$247+Parameter!$D$254)</f>
        <v>4.6312828830430133E-3</v>
      </c>
      <c r="BR179" s="91">
        <f>$D179^EXP(Parameter!$D$271+Parameter!$D$278)</f>
        <v>0.12304900846092608</v>
      </c>
      <c r="BS179" s="91">
        <f>$E179^EXP(Parameter!$D$249+Parameter!$D$256)</f>
        <v>3.7517227784544915E-2</v>
      </c>
      <c r="BT179" s="91">
        <f>$D179^EXP(Parameter!$D$272+Parameter!$D$279)</f>
        <v>0.20558110514541433</v>
      </c>
      <c r="BU179" s="91">
        <f>$E179^EXP(Parameter!$D$250+Parameter!$D$257)</f>
        <v>1.2432623141262823E-2</v>
      </c>
      <c r="BV179" s="91">
        <f>$D179^EXP(Parameter!$D$273+Parameter!$D$280)</f>
        <v>0.16593936722215558</v>
      </c>
      <c r="BW179" s="91">
        <f>$E179^EXP(Parameter!$D$251+Parameter!$D$258)</f>
        <v>4.016610336889323E-2</v>
      </c>
      <c r="BX179" s="91">
        <f>$D179^EXP(Parameter!$D$270+Parameter!$D$277)</f>
        <v>4.948542814755804E-2</v>
      </c>
      <c r="BY179" s="91">
        <f>$E179^EXP(Parameter!$D$248+Parameter!$D$255)</f>
        <v>5.6006885886317045E-3</v>
      </c>
      <c r="BZ179" s="90">
        <f>$D179^EXP(Parameter!$D$208)</f>
        <v>5.8786139880227725E-2</v>
      </c>
      <c r="CA179" s="90">
        <f>$E179^EXP(Parameter!$D$200)</f>
        <v>3.8670904399973841E-3</v>
      </c>
      <c r="CB179" s="90">
        <f>$D179^EXP(Parameter!$D$209)</f>
        <v>4.9188510762831032E-2</v>
      </c>
      <c r="CC179" s="90">
        <f>$E179^EXP(Parameter!$D$201)</f>
        <v>6.3014547600101648E-3</v>
      </c>
      <c r="CD179" s="90">
        <f>$D179^EXP(Parameter!$D$211)</f>
        <v>5.3297986396877897E-2</v>
      </c>
      <c r="CE179" s="90">
        <f>$E179^EXP(Parameter!$D$203)</f>
        <v>2.4322408003433011E-2</v>
      </c>
      <c r="CF179" s="90">
        <f>$D179^EXP(Parameter!$D$212)</f>
        <v>0.11124765095606626</v>
      </c>
      <c r="CG179" s="90">
        <f>$E179^EXP(Parameter!$D$204)</f>
        <v>1.7633099531571234E-2</v>
      </c>
      <c r="CH179" s="91">
        <f>$D179^EXP(Parameter!$D$213)</f>
        <v>4.3909254558948174E-2</v>
      </c>
      <c r="CI179" s="90">
        <f>$E179^EXP(Parameter!$D$205)</f>
        <v>2.9674211588204324E-2</v>
      </c>
      <c r="CJ179" s="91">
        <f>$D179^EXP(Parameter!$D$210)</f>
        <v>2.5622232255626747E-2</v>
      </c>
      <c r="CK179" s="90">
        <f>$E179^EXP(Parameter!$D$202)</f>
        <v>3.1911334395564243E-3</v>
      </c>
      <c r="CL179" s="12">
        <f>$D179^EXP(Parameter!$D$170+Parameter!$D$177*(LN($B179/30.2*21)))</f>
        <v>3.1748417667354485E-2</v>
      </c>
      <c r="CM179" s="12">
        <f>$D179^EXP(Parameter!$D$155+Parameter!$D$162*(LN($B179/30.2*21)))</f>
        <v>0.32017081736973313</v>
      </c>
      <c r="CN179" s="12">
        <f>$D179^EXP(Parameter!$D$171+Parameter!$D$178*(LN($B179/30.2*21)))</f>
        <v>3.4437953927801877E-2</v>
      </c>
      <c r="CO179" s="12">
        <f>$D179^EXP(Parameter!$D$156+Parameter!$D$163*(LN($B179/30.2*21)))</f>
        <v>0.26488539758331325</v>
      </c>
      <c r="CP179" s="12">
        <f>$D179^EXP(Parameter!$D$173+Parameter!$D$180*(LN($B179/30.2*21)))</f>
        <v>2.9863235748133796E-2</v>
      </c>
      <c r="CQ179" s="12">
        <f>$D179^EXP(Parameter!$D$158+Parameter!$D$165*(LN($B179/30.2*21)))</f>
        <v>0.27466211386593453</v>
      </c>
      <c r="CR179" s="12">
        <f>$D179^EXP(Parameter!$D$174+Parameter!$D$181*(LN($B179/30.2*21)))</f>
        <v>2.9949726805424074E-2</v>
      </c>
      <c r="CS179" s="12">
        <f>$D179^EXP(Parameter!$D$159+Parameter!$D$166*(LN($B179/30.2*21)))</f>
        <v>0.32025411074652516</v>
      </c>
      <c r="CT179" s="12">
        <f>$D179^EXP(Parameter!$D$175+Parameter!$D$182*(LN($B179/30.2*21)))</f>
        <v>6.2957753835912412E-3</v>
      </c>
      <c r="CU179" s="12">
        <f>$D179^EXP(Parameter!$D$160+Parameter!$D$167*(LN($B179/30.2*21)))</f>
        <v>8.6036672394650418E-2</v>
      </c>
      <c r="CV179" s="12">
        <f>$D179^EXP(Parameter!$D$172+Parameter!$D$179*(LN($B179/30.2*21)))</f>
        <v>8.0117100714270865E-3</v>
      </c>
      <c r="CW179" s="41">
        <f>$D179^EXP(Parameter!$D$157+Parameter!$D$164*(LN($B179/30.2*21)))</f>
        <v>2.0533603315951773E-3</v>
      </c>
      <c r="CX179" s="12">
        <f t="shared" si="16"/>
        <v>5.9205661653208716E-12</v>
      </c>
      <c r="CY179" s="85">
        <v>1.4511039473816699E-2</v>
      </c>
      <c r="CZ179" s="12">
        <f t="shared" si="17"/>
        <v>6.4997049980438347E-4</v>
      </c>
      <c r="DA179" s="85">
        <v>2.24836074428864E-2</v>
      </c>
      <c r="DB179" s="12">
        <f t="shared" si="18"/>
        <v>1.8230554048451632E-5</v>
      </c>
      <c r="DC179" s="41">
        <v>4.10838821711456E-4</v>
      </c>
      <c r="DD179" s="12">
        <f t="shared" si="19"/>
        <v>1.3031285686735337E-25</v>
      </c>
      <c r="DE179" s="85">
        <v>2.97031787930656E-3</v>
      </c>
      <c r="DF179" s="12">
        <f t="shared" si="20"/>
        <v>7.8638050776122951E-30</v>
      </c>
      <c r="DG179" s="41">
        <v>2.62271847214516E-4</v>
      </c>
      <c r="DH179" s="12">
        <f t="shared" si="21"/>
        <v>4.8035476802779835E-6</v>
      </c>
      <c r="DI179" s="41">
        <v>2.62271847214516E-4</v>
      </c>
      <c r="DJ179" s="46">
        <v>174</v>
      </c>
      <c r="DK179" s="44">
        <v>1.2333196135272401E-4</v>
      </c>
      <c r="DL179" s="44">
        <v>3.6942239730930498E-4</v>
      </c>
      <c r="DM179" s="44">
        <v>8.2224928324037304E-4</v>
      </c>
      <c r="DN179" s="44">
        <v>5.9840336340133405E-4</v>
      </c>
      <c r="DO179" s="44">
        <v>2.4679741644329E-3</v>
      </c>
      <c r="DP179" s="44">
        <v>1.9286196266321599E-3</v>
      </c>
      <c r="DQ179" s="44">
        <v>2.7750620443780499E-3</v>
      </c>
      <c r="DR179" s="45">
        <v>2.7517989404606098E-2</v>
      </c>
      <c r="DS179" s="45">
        <v>4.4808271826407599E-2</v>
      </c>
      <c r="DT179" s="45">
        <v>4.0150134430686199E-2</v>
      </c>
      <c r="DU179" s="45">
        <v>2.8861393977490501E-2</v>
      </c>
      <c r="DV179" s="45">
        <v>4.2773270042419903E-2</v>
      </c>
      <c r="DW179" s="45">
        <v>7.0196846269625496E-2</v>
      </c>
      <c r="DX179" s="45">
        <v>3.4224800469138901E-2</v>
      </c>
    </row>
    <row r="180" spans="1:128">
      <c r="A180" s="43">
        <f t="shared" si="15"/>
        <v>11.547945205479452</v>
      </c>
      <c r="B180" s="18">
        <v>176</v>
      </c>
      <c r="C180" s="12">
        <v>3850</v>
      </c>
      <c r="D180" s="12">
        <v>2.5902217550222002E-2</v>
      </c>
      <c r="E180" s="12">
        <v>2.5624149130310599E-4</v>
      </c>
      <c r="F180" s="92">
        <f>$D180^Parameter!$D$325</f>
        <v>5.7863249388796549E-2</v>
      </c>
      <c r="G180" s="92">
        <f>$E180^Parameter!$D$318</f>
        <v>2.5955392835237969E-3</v>
      </c>
      <c r="H180" s="92">
        <f>$D180^Parameter!$D$326</f>
        <v>5.3786038367338598E-2</v>
      </c>
      <c r="I180" s="92">
        <f>$E180^Parameter!$D$319</f>
        <v>5.0296255099234015E-3</v>
      </c>
      <c r="J180" s="92">
        <f>$D180^Parameter!$D$328</f>
        <v>6.1796339911059199E-2</v>
      </c>
      <c r="K180" s="92">
        <f>$E180^Parameter!$D$321</f>
        <v>2.564671275953978E-2</v>
      </c>
      <c r="L180" s="92">
        <f>$D180^Parameter!$D$329</f>
        <v>0.12926135082211782</v>
      </c>
      <c r="M180" s="92">
        <f>$E180^Parameter!$D$322</f>
        <v>1.7387543602567369E-2</v>
      </c>
      <c r="N180" s="92">
        <f>$D180^Parameter!$D$330</f>
        <v>5.1856467237464857E-2</v>
      </c>
      <c r="O180" s="92">
        <f>$E180^Parameter!$D$323</f>
        <v>3.6598204648651579E-2</v>
      </c>
      <c r="P180" s="92">
        <f>$D180^Parameter!$D$327</f>
        <v>3.0867167114447935E-2</v>
      </c>
      <c r="Q180" s="92">
        <f>$E180^Parameter!$D$320</f>
        <v>2.7275687722842601E-3</v>
      </c>
      <c r="R180" s="12">
        <f>$D180^EXP(Parameter!$D$96+Parameter!$D$103*(($B180/30.2*21)^(1)))</f>
        <v>3.8069941388518212E-12</v>
      </c>
      <c r="S180" s="12">
        <f>$E180^EXP(Parameter!$D$81+Parameter!$D$88*($B180/30.2*21)^(-2))</f>
        <v>6.2108532908314073E-3</v>
      </c>
      <c r="T180" s="12">
        <f>$D180^EXP(Parameter!$D$97+Parameter!$D$104*(($B180*21/30.2)^(1)))</f>
        <v>6.1008493670343074E-4</v>
      </c>
      <c r="U180" s="12">
        <f>$E180^EXP(Parameter!$D$82+Parameter!$D$89*($B180/30.2*21)^(-2))</f>
        <v>9.6635824890148013E-3</v>
      </c>
      <c r="V180" s="12">
        <f>$D180^EXP(Parameter!$D$99+Parameter!$D$106*(($B180*21/30.2)^(1)))</f>
        <v>1.6091201969959792E-5</v>
      </c>
      <c r="W180" s="12">
        <f>$E180^EXP(Parameter!$D$84+Parameter!$D$91*($B180/30.2*21)^(-2))</f>
        <v>4.0183127982534657E-2</v>
      </c>
      <c r="X180" s="12">
        <f>$D180^EXP(Parameter!$D$100+Parameter!$D$107*(($B180*21/30.2)^(1)))</f>
        <v>3.2607078336892617E-26</v>
      </c>
      <c r="Y180" s="12">
        <f>$E180^EXP(Parameter!$D$85+Parameter!$D$92*($B180/30.2*21)^(-2))</f>
        <v>2.6771037737216556E-2</v>
      </c>
      <c r="Z180" s="12">
        <f>$D180^EXP(Parameter!$D$101+Parameter!$D$108*(($B180*21/30.2)^(1)))</f>
        <v>1.7114608590984141E-30</v>
      </c>
      <c r="AA180" s="12">
        <f>$E180^EXP(Parameter!$D$86+Parameter!$D$93*($B180/30.2*21)^(-2))</f>
        <v>3.7053159460326307E-2</v>
      </c>
      <c r="AB180" s="12">
        <f>$D180^EXP(Parameter!$D$98+Parameter!$D$105*(($B180*21/30.2)^(1)))</f>
        <v>4.2117648811990553E-6</v>
      </c>
      <c r="AC180" s="12">
        <f>$E180^EXP(Parameter!$D$83+Parameter!$D$90*($B180/30.2*21)^(-2))</f>
        <v>3.0508623039444903E-3</v>
      </c>
      <c r="AD180" s="87">
        <f>$D180^EXP(Parameter!$D$133+Parameter!$D$140*(($B180*21/30.2)^(-0.5))+Parameter!$D$147*((LN($B180*21/30.2))))</f>
        <v>1.1524914129068741E-8</v>
      </c>
      <c r="AE180" s="12">
        <f>$E180^EXP(Parameter!$D$111+Parameter!$D$118*(($B180*21/30.2)^(-1))+Parameter!$D$125*(($B180*21/30.2)^(-0.5)))</f>
        <v>6.5994457299850429E-2</v>
      </c>
      <c r="AF180" s="12">
        <f>$D180^EXP(Parameter!$D$134+Parameter!$D$141*(($B180*21/30.2)^(-0.5))+Parameter!$D$148*((LN($B180*21/30.2))))</f>
        <v>8.990899167588554E-4</v>
      </c>
      <c r="AG180" s="12">
        <f>$E180^EXP(Parameter!$D$112+Parameter!$D$119*(($B180*21/30.2)^(-1))+Parameter!$D$126*(($B180*21/30.2)^(-0.5)))</f>
        <v>1.1204605814104802E-2</v>
      </c>
      <c r="AH180" s="12">
        <f>$D180^EXP(Parameter!$D$136+Parameter!$D$143*(($B180*21/30.2)^(-0.5))+Parameter!$D$150*((LN($B180*21/30.2))))</f>
        <v>2.8785869044297097E-7</v>
      </c>
      <c r="AI180" s="12">
        <f>$E180^EXP(Parameter!$D$114+Parameter!$D$121*(($B180*21/30.2)^(-1))+Parameter!$D$128*(($B180*21/30.2)^(-0.5)))</f>
        <v>1.7601484770582638E-4</v>
      </c>
      <c r="AJ180" s="12">
        <f>$D180^EXP(Parameter!$D$137+Parameter!$D$144*(($B180*21/30.2)^(-0.5))+Parameter!$D$151*((LN($B180*21/30.2))))</f>
        <v>2.0122265213424509E-9</v>
      </c>
      <c r="AK180" s="12">
        <f>$E180^EXP(Parameter!$D$115+Parameter!$D$122*(($B180*21/30.2)^(-1))+Parameter!$D$129*(($B180*21/30.2)^(-0.5)))</f>
        <v>7.9948054267551735E-3</v>
      </c>
      <c r="AL180" s="12">
        <f>$D180^EXP(Parameter!$D$138+Parameter!$D$145*(($B180*21/30.2)^(-0.5))+Parameter!$D$152*((LN($B180*21/30.2))))</f>
        <v>8.3981339888433772E-34</v>
      </c>
      <c r="AM180" s="12">
        <f>$E180^EXP(Parameter!$D$116+Parameter!$D$123*(($B180*21/30.2)^(-1))+Parameter!$D$130*(($B180*21/30.2)^(-0.5)))</f>
        <v>1.7780127403847416E-5</v>
      </c>
      <c r="AN180" s="12">
        <f>$D180^EXP(Parameter!$D$135+Parameter!$D$142*(($B180*21/30.2)^(-0.5))+Parameter!$D$149*((LN($B180*21/30.2))))</f>
        <v>6.5519387938584991E-5</v>
      </c>
      <c r="AO180" s="12">
        <f>$E180^EXP(Parameter!$D$113+Parameter!$D$120*(($B180*21/30.2)^(-1))+Parameter!$D$127*(($B180*21/30.2)^(-0.5)))</f>
        <v>1.1698204635160134E-10</v>
      </c>
      <c r="AP180" s="87">
        <f>$D180^EXP(Parameter!$D$304+Parameter!$D$310*((LN($B180*21/30.2))))</f>
        <v>2.8480827875044981E-2</v>
      </c>
      <c r="AQ180" s="88">
        <f>$E180^EXP(Parameter!$D$290+Parameter!$D$296*((LN($B180*21/30.2))))</f>
        <v>1.3815137341446293E-2</v>
      </c>
      <c r="AR180" s="12">
        <f>$D180^EXP(Parameter!$D$305+Parameter!$D$311*((LN($B180*21/30.2))))</f>
        <v>3.6223569473942681E-2</v>
      </c>
      <c r="AS180" s="88">
        <f>$E180^EXP(Parameter!$D$291+Parameter!$D$297*((LN($B180*21/30.2))))</f>
        <v>1.2567532453036314E-2</v>
      </c>
      <c r="AT180" s="12">
        <f>$D180^EXP(Parameter!$D$305+Parameter!$D$307-Parameter!$D$306+(Parameter!$D$311+Parameter!$D$313-Parameter!$D$312)*((LN($B180*21/30.2))))</f>
        <v>3.2835635081990708E-2</v>
      </c>
      <c r="AU180" s="88">
        <f>$E180^EXP(Parameter!$D$291+Parameter!$D$293-Parameter!$D$292+(Parameter!$D$297+Parameter!$D$299-Parameter!$D$298)*((LN($B180*21/30.2))))</f>
        <v>2.213932703344567E-2</v>
      </c>
      <c r="AV180" s="12">
        <f>$D180^EXP(Parameter!$D$308+Parameter!$D$314*((LN($B180*21/30.2))))</f>
        <v>4.8141205230365879E-2</v>
      </c>
      <c r="AW180" s="88">
        <f>$E180^EXP(Parameter!$D$294+Parameter!$D$300*((LN($B180*21/30.2))))</f>
        <v>1.8439066088338035E-2</v>
      </c>
      <c r="AX180" s="12">
        <f>$D180^EXP(Parameter!$D$305+Parameter!$D$309-Parameter!$D$306+(Parameter!$D$311+Parameter!$D$315-Parameter!$D$312)*((LN($B180*21/30.2))))</f>
        <v>1.7778432373970657E-2</v>
      </c>
      <c r="AY180" s="88">
        <f>$E180^EXP(Parameter!$D$291+Parameter!$D$295-Parameter!$D$292+(Parameter!$D$297+Parameter!$D$301-Parameter!$D$298)*((LN($B180*21/30.2))))</f>
        <v>5.9668317454742315E-4</v>
      </c>
      <c r="AZ180" s="12">
        <f>$D180^EXP(Parameter!D$305-Parameter!D$306+(Parameter!D$311-Parameter!D$312)*((LN($B180*21/30.2))))</f>
        <v>1.2034317181702661E-2</v>
      </c>
      <c r="BA180" s="88">
        <f>$E180^EXP(Parameter!$D$291-Parameter!$D$292+(Parameter!$D$297-Parameter!$D$298)*((LN($B180*21/30.2))))</f>
        <v>1.2455168038041871E-5</v>
      </c>
      <c r="BB180" s="89">
        <f>$D180^EXP(Parameter!$D$231+Parameter!$D$238)</f>
        <v>6.2346915974915297E-2</v>
      </c>
      <c r="BC180" s="90">
        <f>$E180^EXP(Parameter!$D$216+Parameter!$D$223)</f>
        <v>5.2383592428173554E-3</v>
      </c>
      <c r="BD180" s="91">
        <f>$D180^EXP(Parameter!$D$232+Parameter!$D$239)</f>
        <v>4.8154354175375912E-2</v>
      </c>
      <c r="BE180" s="90">
        <f>$E180^EXP(Parameter!$D$217+Parameter!$D$224)</f>
        <v>7.3621111416517053E-3</v>
      </c>
      <c r="BF180" s="91">
        <f>$D180^EXP(Parameter!$D$234+Parameter!$D$241)</f>
        <v>5.7294327669260826E-2</v>
      </c>
      <c r="BG180" s="91">
        <f>$E180^EXP(Parameter!$D$219+Parameter!$D$226)</f>
        <v>3.0537182353844953E-2</v>
      </c>
      <c r="BH180" s="91">
        <f>$D180^EXP(Parameter!$D$235+Parameter!$D$242)</f>
        <v>0.11075241555451897</v>
      </c>
      <c r="BI180" s="91">
        <f>$E180^EXP(Parameter!$D$220+Parameter!$D$227)</f>
        <v>2.003866754779414E-2</v>
      </c>
      <c r="BJ180" s="91">
        <f>$D180^EXP(Parameter!$D$236+Parameter!$D$243)</f>
        <v>4.5292160301604219E-2</v>
      </c>
      <c r="BK180" s="91">
        <f>$E180^EXP(Parameter!$D$221+Parameter!$D$228)</f>
        <v>2.9174481775734031E-2</v>
      </c>
      <c r="BL180" s="91">
        <f>$D180^EXP(Parameter!$D$233+Parameter!$D$240)</f>
        <v>2.3349767649009603E-2</v>
      </c>
      <c r="BM180" s="91">
        <f>$E180^EXP(Parameter!$D$218+Parameter!$D$225)</f>
        <v>2.4520826167782517E-3</v>
      </c>
      <c r="BN180" s="90">
        <f>$D180^EXP(Parameter!$D$268+Parameter!$D$275)</f>
        <v>8.2418913235023553E-2</v>
      </c>
      <c r="BO180" s="91">
        <f>$E180^EXP(Parameter!$D$246+Parameter!$D$253)</f>
        <v>1.9307037800624545E-3</v>
      </c>
      <c r="BP180" s="91">
        <f>$D180^EXP(Parameter!$D$269+Parameter!$D$276)</f>
        <v>5.5832128443040585E-2</v>
      </c>
      <c r="BQ180" s="91">
        <f>$E180^EXP(Parameter!$D$247+Parameter!$D$254)</f>
        <v>4.5615949488740804E-3</v>
      </c>
      <c r="BR180" s="91">
        <f>$D180^EXP(Parameter!$D$271+Parameter!$D$278)</f>
        <v>0.12226923973244386</v>
      </c>
      <c r="BS180" s="91">
        <f>$E180^EXP(Parameter!$D$249+Parameter!$D$256)</f>
        <v>3.717140100200831E-2</v>
      </c>
      <c r="BT180" s="91">
        <f>$D180^EXP(Parameter!$D$272+Parameter!$D$279)</f>
        <v>0.20459670424910992</v>
      </c>
      <c r="BU180" s="91">
        <f>$E180^EXP(Parameter!$D$250+Parameter!$D$257)</f>
        <v>1.2279704387720376E-2</v>
      </c>
      <c r="BV180" s="91">
        <f>$D180^EXP(Parameter!$D$273+Parameter!$D$280)</f>
        <v>0.16503747921722639</v>
      </c>
      <c r="BW180" s="91">
        <f>$E180^EXP(Parameter!$D$251+Parameter!$D$258)</f>
        <v>3.9803518959270319E-2</v>
      </c>
      <c r="BX180" s="91">
        <f>$D180^EXP(Parameter!$D$270+Parameter!$D$277)</f>
        <v>4.9036118297556434E-2</v>
      </c>
      <c r="BY180" s="91">
        <f>$E180^EXP(Parameter!$D$248+Parameter!$D$255)</f>
        <v>5.5193719849430389E-3</v>
      </c>
      <c r="BZ180" s="90">
        <f>$D180^EXP(Parameter!$D$208)</f>
        <v>5.8282832283567669E-2</v>
      </c>
      <c r="CA180" s="90">
        <f>$E180^EXP(Parameter!$D$200)</f>
        <v>3.8069644619331839E-3</v>
      </c>
      <c r="CB180" s="90">
        <f>$D180^EXP(Parameter!$D$209)</f>
        <v>4.8741006773556583E-2</v>
      </c>
      <c r="CC180" s="90">
        <f>$E180^EXP(Parameter!$D$201)</f>
        <v>6.2120291537700991E-3</v>
      </c>
      <c r="CD180" s="90">
        <f>$D180^EXP(Parameter!$D$211)</f>
        <v>5.2825955012032133E-2</v>
      </c>
      <c r="CE180" s="90">
        <f>$E180^EXP(Parameter!$D$203)</f>
        <v>2.4068765556280999E-2</v>
      </c>
      <c r="CF180" s="90">
        <f>$D180^EXP(Parameter!$D$212)</f>
        <v>0.11050885581935795</v>
      </c>
      <c r="CG180" s="90">
        <f>$E180^EXP(Parameter!$D$204)</f>
        <v>1.7433392285200574E-2</v>
      </c>
      <c r="CH180" s="91">
        <f>$D180^EXP(Parameter!$D$213)</f>
        <v>4.3494793713896369E-2</v>
      </c>
      <c r="CI180" s="90">
        <f>$E180^EXP(Parameter!$D$205)</f>
        <v>2.9381236987816084E-2</v>
      </c>
      <c r="CJ180" s="91">
        <f>$D180^EXP(Parameter!$D$210)</f>
        <v>2.5338934634536413E-2</v>
      </c>
      <c r="CK180" s="90">
        <f>$E180^EXP(Parameter!$D$202)</f>
        <v>3.1398152375351914E-3</v>
      </c>
      <c r="CL180" s="12">
        <f>$D180^EXP(Parameter!$D$170+Parameter!$D$177*(LN($B180/30.2*21)))</f>
        <v>3.1370140896023968E-2</v>
      </c>
      <c r="CM180" s="12">
        <f>$D180^EXP(Parameter!$D$155+Parameter!$D$162*(LN($B180/30.2*21)))</f>
        <v>0.3195938949695093</v>
      </c>
      <c r="CN180" s="12">
        <f>$D180^EXP(Parameter!$D$171+Parameter!$D$178*(LN($B180/30.2*21)))</f>
        <v>3.4060853920546912E-2</v>
      </c>
      <c r="CO180" s="12">
        <f>$D180^EXP(Parameter!$D$156+Parameter!$D$163*(LN($B180/30.2*21)))</f>
        <v>0.2641163313551575</v>
      </c>
      <c r="CP180" s="12">
        <f>$D180^EXP(Parameter!$D$173+Parameter!$D$180*(LN($B180/30.2*21)))</f>
        <v>2.9505883872912708E-2</v>
      </c>
      <c r="CQ180" s="12">
        <f>$D180^EXP(Parameter!$D$158+Parameter!$D$165*(LN($B180/30.2*21)))</f>
        <v>0.27369642393458299</v>
      </c>
      <c r="CR180" s="12">
        <f>$D180^EXP(Parameter!$D$174+Parameter!$D$181*(LN($B180/30.2*21)))</f>
        <v>2.9520466952602558E-2</v>
      </c>
      <c r="CS180" s="12">
        <f>$D180^EXP(Parameter!$D$159+Parameter!$D$166*(LN($B180/30.2*21)))</f>
        <v>0.31943413148465499</v>
      </c>
      <c r="CT180" s="12">
        <f>$D180^EXP(Parameter!$D$175+Parameter!$D$182*(LN($B180/30.2*21)))</f>
        <v>6.1647682768541526E-3</v>
      </c>
      <c r="CU180" s="12">
        <f>$D180^EXP(Parameter!$D$160+Parameter!$D$167*(LN($B180/30.2*21)))</f>
        <v>8.5179757465125266E-2</v>
      </c>
      <c r="CV180" s="12">
        <f>$D180^EXP(Parameter!$D$172+Parameter!$D$179*(LN($B180/30.2*21)))</f>
        <v>7.8717324849875373E-3</v>
      </c>
      <c r="CW180" s="41">
        <f>$D180^EXP(Parameter!$D$157+Parameter!$D$164*(LN($B180/30.2*21)))</f>
        <v>1.9947966561732638E-3</v>
      </c>
      <c r="CX180" s="12">
        <f t="shared" si="16"/>
        <v>3.8069941388518212E-12</v>
      </c>
      <c r="CY180" s="85">
        <v>1.44577825802348E-2</v>
      </c>
      <c r="CZ180" s="12">
        <f t="shared" si="17"/>
        <v>6.1008493670343074E-4</v>
      </c>
      <c r="DA180" s="85">
        <v>2.2386614863406901E-2</v>
      </c>
      <c r="DB180" s="12">
        <f t="shared" si="18"/>
        <v>1.6091201969959792E-5</v>
      </c>
      <c r="DC180" s="41">
        <v>3.95559906519796E-4</v>
      </c>
      <c r="DD180" s="12">
        <f t="shared" si="19"/>
        <v>3.2607078336892617E-26</v>
      </c>
      <c r="DE180" s="85">
        <v>2.9040960229376701E-3</v>
      </c>
      <c r="DF180" s="12">
        <f t="shared" si="20"/>
        <v>1.7114608590984141E-30</v>
      </c>
      <c r="DG180" s="41">
        <v>2.5624087251119098E-4</v>
      </c>
      <c r="DH180" s="12">
        <f t="shared" si="21"/>
        <v>4.2117648811990553E-6</v>
      </c>
      <c r="DI180" s="41">
        <v>2.5624087251119098E-4</v>
      </c>
      <c r="DJ180" s="46">
        <v>175</v>
      </c>
      <c r="DK180" s="44">
        <v>1.19980310203327E-4</v>
      </c>
      <c r="DL180" s="44">
        <v>3.6015920409182599E-4</v>
      </c>
      <c r="DM180" s="44">
        <v>8.0295367340643697E-4</v>
      </c>
      <c r="DN180" s="44">
        <v>5.8397352679473403E-4</v>
      </c>
      <c r="DO180" s="44">
        <v>2.4158221435344198E-3</v>
      </c>
      <c r="DP180" s="44">
        <v>1.8868268843059699E-3</v>
      </c>
      <c r="DQ180" s="44">
        <v>2.7171400081628101E-3</v>
      </c>
      <c r="DR180" s="45">
        <v>2.7222996564276802E-2</v>
      </c>
      <c r="DS180" s="45">
        <v>4.4367189190035301E-2</v>
      </c>
      <c r="DT180" s="45">
        <v>3.9746750628736602E-2</v>
      </c>
      <c r="DU180" s="45">
        <v>2.8554390863414401E-2</v>
      </c>
      <c r="DV180" s="45">
        <v>4.2348521996716099E-2</v>
      </c>
      <c r="DW180" s="45">
        <v>6.9567006483050101E-2</v>
      </c>
      <c r="DX180" s="45">
        <v>3.3871049508500901E-2</v>
      </c>
    </row>
    <row r="181" spans="1:128">
      <c r="A181" s="43">
        <f t="shared" si="15"/>
        <v>11.608219178082193</v>
      </c>
      <c r="B181" s="18">
        <v>177</v>
      </c>
      <c r="C181" s="12">
        <v>3872</v>
      </c>
      <c r="D181" s="12">
        <v>2.5618629119690602E-2</v>
      </c>
      <c r="E181" s="12">
        <v>2.50373886481748E-4</v>
      </c>
      <c r="F181" s="92">
        <f>$D181^Parameter!$D$325</f>
        <v>5.7368512787408857E-2</v>
      </c>
      <c r="G181" s="92">
        <f>$E181^Parameter!$D$318</f>
        <v>2.5526078600158555E-3</v>
      </c>
      <c r="H181" s="92">
        <f>$D181^Parameter!$D$326</f>
        <v>5.3314422483789085E-2</v>
      </c>
      <c r="I181" s="92">
        <f>$E181^Parameter!$D$319</f>
        <v>4.9556083919838553E-3</v>
      </c>
      <c r="J181" s="92">
        <f>$D181^Parameter!$D$328</f>
        <v>6.1280116954736993E-2</v>
      </c>
      <c r="K181" s="92">
        <f>$E181^Parameter!$D$321</f>
        <v>2.5384869824453787E-2</v>
      </c>
      <c r="L181" s="92">
        <f>$D181^Parameter!$D$329</f>
        <v>0.12846691538656538</v>
      </c>
      <c r="M181" s="92">
        <f>$E181^Parameter!$D$322</f>
        <v>1.7191296278120174E-2</v>
      </c>
      <c r="N181" s="92">
        <f>$D181^Parameter!$D$330</f>
        <v>5.1396112141887038E-2</v>
      </c>
      <c r="O181" s="92">
        <f>$E181^Parameter!$D$323</f>
        <v>3.6260652290611192E-2</v>
      </c>
      <c r="P181" s="92">
        <f>$D181^Parameter!$D$327</f>
        <v>3.05453569005508E-2</v>
      </c>
      <c r="Q181" s="92">
        <f>$E181^Parameter!$D$320</f>
        <v>2.6828263795820881E-3</v>
      </c>
      <c r="R181" s="12">
        <f>$D181^EXP(Parameter!$D$96+Parameter!$D$103*(($B181/30.2*21)^(1)))</f>
        <v>2.4309042371559071E-12</v>
      </c>
      <c r="S181" s="12">
        <f>$E181^EXP(Parameter!$D$81+Parameter!$D$88*($B181/30.2*21)^(-2))</f>
        <v>6.123083352717198E-3</v>
      </c>
      <c r="T181" s="12">
        <f>$D181^EXP(Parameter!$D$97+Parameter!$D$104*(($B181*21/30.2)^(1)))</f>
        <v>5.7242332015813803E-4</v>
      </c>
      <c r="U181" s="12">
        <f>$E181^EXP(Parameter!$D$82+Parameter!$D$89*($B181/30.2*21)^(-2))</f>
        <v>9.5388155061170918E-3</v>
      </c>
      <c r="V181" s="12">
        <f>$D181^EXP(Parameter!$D$99+Parameter!$D$106*(($B181*21/30.2)^(1)))</f>
        <v>1.4185943227353465E-5</v>
      </c>
      <c r="W181" s="12">
        <f>$E181^EXP(Parameter!$D$84+Parameter!$D$91*($B181/30.2*21)^(-2))</f>
        <v>3.9823008729783699E-2</v>
      </c>
      <c r="X181" s="12">
        <f>$D181^EXP(Parameter!$D$100+Parameter!$D$107*(($B181*21/30.2)^(1)))</f>
        <v>7.9001276062835099E-27</v>
      </c>
      <c r="Y181" s="12">
        <f>$E181^EXP(Parameter!$D$85+Parameter!$D$92*($B181/30.2*21)^(-2))</f>
        <v>2.6500936953021435E-2</v>
      </c>
      <c r="Z181" s="12">
        <f>$D181^EXP(Parameter!$D$101+Parameter!$D$108*(($B181*21/30.2)^(1)))</f>
        <v>3.6030237226731813E-31</v>
      </c>
      <c r="AA181" s="12">
        <f>$E181^EXP(Parameter!$D$86+Parameter!$D$93*($B181/30.2*21)^(-2))</f>
        <v>3.671263678923789E-2</v>
      </c>
      <c r="AB181" s="12">
        <f>$D181^EXP(Parameter!$D$98+Parameter!$D$105*(($B181*21/30.2)^(1)))</f>
        <v>3.6886426613350166E-6</v>
      </c>
      <c r="AC181" s="12">
        <f>$E181^EXP(Parameter!$D$83+Parameter!$D$90*($B181/30.2*21)^(-2))</f>
        <v>3.0017533309492656E-3</v>
      </c>
      <c r="AD181" s="87">
        <f>$D181^EXP(Parameter!$D$133+Parameter!$D$140*(($B181*21/30.2)^(-0.5))+Parameter!$D$147*((LN($B181*21/30.2))))</f>
        <v>9.7478663273855275E-9</v>
      </c>
      <c r="AE181" s="12">
        <f>$E181^EXP(Parameter!$D$111+Parameter!$D$118*(($B181*21/30.2)^(-1))+Parameter!$D$125*(($B181*21/30.2)^(-0.5)))</f>
        <v>6.5643477901097994E-2</v>
      </c>
      <c r="AF181" s="12">
        <f>$D181^EXP(Parameter!$D$134+Parameter!$D$141*(($B181*21/30.2)^(-0.5))+Parameter!$D$148*((LN($B181*21/30.2))))</f>
        <v>8.6459712546996996E-4</v>
      </c>
      <c r="AG181" s="12">
        <f>$E181^EXP(Parameter!$D$112+Parameter!$D$119*(($B181*21/30.2)^(-1))+Parameter!$D$126*(($B181*21/30.2)^(-0.5)))</f>
        <v>1.106822070631704E-2</v>
      </c>
      <c r="AH181" s="12">
        <f>$D181^EXP(Parameter!$D$136+Parameter!$D$143*(($B181*21/30.2)^(-0.5))+Parameter!$D$150*((LN($B181*21/30.2))))</f>
        <v>2.5319897106728342E-7</v>
      </c>
      <c r="AI181" s="12">
        <f>$E181^EXP(Parameter!$D$114+Parameter!$D$121*(($B181*21/30.2)^(-1))+Parameter!$D$128*(($B181*21/30.2)^(-0.5)))</f>
        <v>1.6997863821243209E-4</v>
      </c>
      <c r="AJ181" s="12">
        <f>$D181^EXP(Parameter!$D$137+Parameter!$D$144*(($B181*21/30.2)^(-0.5))+Parameter!$D$151*((LN($B181*21/30.2))))</f>
        <v>1.6402232241182792E-9</v>
      </c>
      <c r="AK181" s="12">
        <f>$E181^EXP(Parameter!$D$115+Parameter!$D$122*(($B181*21/30.2)^(-1))+Parameter!$D$129*(($B181*21/30.2)^(-0.5)))</f>
        <v>7.8766405816963845E-3</v>
      </c>
      <c r="AL181" s="12">
        <f>$D181^EXP(Parameter!$D$138+Parameter!$D$145*(($B181*21/30.2)^(-0.5))+Parameter!$D$152*((LN($B181*21/30.2))))</f>
        <v>3.0833467016912386E-34</v>
      </c>
      <c r="AM181" s="12">
        <f>$E181^EXP(Parameter!$D$116+Parameter!$D$123*(($B181*21/30.2)^(-1))+Parameter!$D$130*(($B181*21/30.2)^(-0.5)))</f>
        <v>1.7004498106665173E-5</v>
      </c>
      <c r="AN181" s="12">
        <f>$D181^EXP(Parameter!$D$135+Parameter!$D$142*(($B181*21/30.2)^(-0.5))+Parameter!$D$149*((LN($B181*21/30.2))))</f>
        <v>6.1961973391677075E-5</v>
      </c>
      <c r="AO181" s="12">
        <f>$E181^EXP(Parameter!$D$113+Parameter!$D$120*(($B181*21/30.2)^(-1))+Parameter!$D$127*(($B181*21/30.2)^(-0.5)))</f>
        <v>1.0587887061991169E-10</v>
      </c>
      <c r="AP181" s="87">
        <f>$D181^EXP(Parameter!$D$304+Parameter!$D$310*((LN($B181*21/30.2))))</f>
        <v>2.8104679001583796E-2</v>
      </c>
      <c r="AQ181" s="88">
        <f>$E181^EXP(Parameter!$D$290+Parameter!$D$296*((LN($B181*21/30.2))))</f>
        <v>1.3697920718258693E-2</v>
      </c>
      <c r="AR181" s="12">
        <f>$D181^EXP(Parameter!$D$305+Parameter!$D$311*((LN($B181*21/30.2))))</f>
        <v>3.5830358670905976E-2</v>
      </c>
      <c r="AS181" s="88">
        <f>$E181^EXP(Parameter!$D$291+Parameter!$D$297*((LN($B181*21/30.2))))</f>
        <v>1.2430824263244808E-2</v>
      </c>
      <c r="AT181" s="12">
        <f>$D181^EXP(Parameter!$D$305+Parameter!$D$307-Parameter!$D$306+(Parameter!$D$311+Parameter!$D$313-Parameter!$D$312)*((LN($B181*21/30.2))))</f>
        <v>3.2445063383117506E-2</v>
      </c>
      <c r="AU181" s="88">
        <f>$E181^EXP(Parameter!$D$291+Parameter!$D$293-Parameter!$D$292+(Parameter!$D$297+Parameter!$D$299-Parameter!$D$298)*((LN($B181*21/30.2))))</f>
        <v>2.1889006429412414E-2</v>
      </c>
      <c r="AV181" s="12">
        <f>$D181^EXP(Parameter!$D$308+Parameter!$D$314*((LN($B181*21/30.2))))</f>
        <v>4.7549355203189148E-2</v>
      </c>
      <c r="AW181" s="88">
        <f>$E181^EXP(Parameter!$D$294+Parameter!$D$300*((LN($B181*21/30.2))))</f>
        <v>1.8237482431553594E-2</v>
      </c>
      <c r="AX181" s="12">
        <f>$D181^EXP(Parameter!$D$305+Parameter!$D$309-Parameter!$D$306+(Parameter!$D$311+Parameter!$D$315-Parameter!$D$312)*((LN($B181*21/30.2))))</f>
        <v>1.750450709292985E-2</v>
      </c>
      <c r="AY181" s="88">
        <f>$E181^EXP(Parameter!$D$291+Parameter!$D$295-Parameter!$D$292+(Parameter!$D$297+Parameter!$D$301-Parameter!$D$298)*((LN($B181*21/30.2))))</f>
        <v>5.7594316172881533E-4</v>
      </c>
      <c r="AZ181" s="12">
        <f>$D181^EXP(Parameter!D$305-Parameter!D$306+(Parameter!D$311-Parameter!D$312)*((LN($B181*21/30.2))))</f>
        <v>1.1842473879212797E-2</v>
      </c>
      <c r="BA181" s="88">
        <f>$E181^EXP(Parameter!$D$291-Parameter!$D$292+(Parameter!$D$297-Parameter!$D$298)*((LN($B181*21/30.2))))</f>
        <v>1.1854866427688219E-5</v>
      </c>
      <c r="BB181" s="89">
        <f>$D181^EXP(Parameter!$D$231+Parameter!$D$238)</f>
        <v>6.182774622723191E-2</v>
      </c>
      <c r="BC181" s="90">
        <f>$E181^EXP(Parameter!$D$216+Parameter!$D$223)</f>
        <v>5.1618582970094831E-3</v>
      </c>
      <c r="BD181" s="91">
        <f>$D181^EXP(Parameter!$D$232+Parameter!$D$239)</f>
        <v>4.7716213668545525E-2</v>
      </c>
      <c r="BE181" s="90">
        <f>$E181^EXP(Parameter!$D$217+Parameter!$D$224)</f>
        <v>7.2615146813902074E-3</v>
      </c>
      <c r="BF181" s="91">
        <f>$D181^EXP(Parameter!$D$234+Parameter!$D$241)</f>
        <v>5.6802764151304169E-2</v>
      </c>
      <c r="BG181" s="91">
        <f>$E181^EXP(Parameter!$D$219+Parameter!$D$226)</f>
        <v>3.0240190703988409E-2</v>
      </c>
      <c r="BH181" s="91">
        <f>$D181^EXP(Parameter!$D$235+Parameter!$D$242)</f>
        <v>0.11002049021285976</v>
      </c>
      <c r="BI181" s="91">
        <f>$E181^EXP(Parameter!$D$220+Parameter!$D$227)</f>
        <v>1.9820375523721137E-2</v>
      </c>
      <c r="BJ181" s="91">
        <f>$D181^EXP(Parameter!$D$236+Parameter!$D$243)</f>
        <v>4.4871775762482399E-2</v>
      </c>
      <c r="BK181" s="91">
        <f>$E181^EXP(Parameter!$D$221+Parameter!$D$228)</f>
        <v>2.8887048839249675E-2</v>
      </c>
      <c r="BL181" s="91">
        <f>$D181^EXP(Parameter!$D$233+Parameter!$D$240)</f>
        <v>2.3086906369940534E-2</v>
      </c>
      <c r="BM181" s="91">
        <f>$E181^EXP(Parameter!$D$218+Parameter!$D$225)</f>
        <v>2.4111399755138937E-3</v>
      </c>
      <c r="BN181" s="90">
        <f>$D181^EXP(Parameter!$D$268+Parameter!$D$275)</f>
        <v>8.1801368459633081E-2</v>
      </c>
      <c r="BO181" s="91">
        <f>$E181^EXP(Parameter!$D$246+Parameter!$D$253)</f>
        <v>1.8971957504062887E-3</v>
      </c>
      <c r="BP181" s="91">
        <f>$D181^EXP(Parameter!$D$269+Parameter!$D$276)</f>
        <v>5.5348798212381867E-2</v>
      </c>
      <c r="BQ181" s="91">
        <f>$E181^EXP(Parameter!$D$247+Parameter!$D$254)</f>
        <v>4.4932359078392499E-3</v>
      </c>
      <c r="BR181" s="91">
        <f>$D181^EXP(Parameter!$D$271+Parameter!$D$278)</f>
        <v>0.1214974163987928</v>
      </c>
      <c r="BS181" s="91">
        <f>$E181^EXP(Parameter!$D$249+Parameter!$D$256)</f>
        <v>3.6830165251890652E-2</v>
      </c>
      <c r="BT181" s="91">
        <f>$D181^EXP(Parameter!$D$272+Parameter!$D$279)</f>
        <v>0.20362081817402014</v>
      </c>
      <c r="BU181" s="91">
        <f>$E181^EXP(Parameter!$D$250+Parameter!$D$257)</f>
        <v>1.2129284113623308E-2</v>
      </c>
      <c r="BV181" s="91">
        <f>$D181^EXP(Parameter!$D$273+Parameter!$D$280)</f>
        <v>0.16414397214524479</v>
      </c>
      <c r="BW181" s="91">
        <f>$E181^EXP(Parameter!$D$251+Parameter!$D$258)</f>
        <v>3.9445679332117248E-2</v>
      </c>
      <c r="BX181" s="91">
        <f>$D181^EXP(Parameter!$D$270+Parameter!$D$277)</f>
        <v>4.859261177029809E-2</v>
      </c>
      <c r="BY181" s="91">
        <f>$E181^EXP(Parameter!$D$248+Parameter!$D$255)</f>
        <v>5.439563336682011E-3</v>
      </c>
      <c r="BZ181" s="90">
        <f>$D181^EXP(Parameter!$D$208)</f>
        <v>5.7785766264476776E-2</v>
      </c>
      <c r="CA181" s="90">
        <f>$E181^EXP(Parameter!$D$200)</f>
        <v>3.7480149707535748E-3</v>
      </c>
      <c r="CB181" s="90">
        <f>$D181^EXP(Parameter!$D$209)</f>
        <v>4.8299290832759696E-2</v>
      </c>
      <c r="CC181" s="90">
        <f>$E181^EXP(Parameter!$D$201)</f>
        <v>6.1242327465178903E-3</v>
      </c>
      <c r="CD181" s="90">
        <f>$D181^EXP(Parameter!$D$211)</f>
        <v>5.2359915685848517E-2</v>
      </c>
      <c r="CE181" s="90">
        <f>$E181^EXP(Parameter!$D$203)</f>
        <v>2.3818795504115007E-2</v>
      </c>
      <c r="CF181" s="90">
        <f>$D181^EXP(Parameter!$D$212)</f>
        <v>0.10977781182294755</v>
      </c>
      <c r="CG181" s="90">
        <f>$E181^EXP(Parameter!$D$204)</f>
        <v>1.7236754635872521E-2</v>
      </c>
      <c r="CH181" s="91">
        <f>$D181^EXP(Parameter!$D$213)</f>
        <v>4.3085834168682911E-2</v>
      </c>
      <c r="CI181" s="90">
        <f>$E181^EXP(Parameter!$D$205)</f>
        <v>2.9092342565402638E-2</v>
      </c>
      <c r="CJ181" s="91">
        <f>$D181^EXP(Parameter!$D$210)</f>
        <v>2.5059852959645308E-2</v>
      </c>
      <c r="CK181" s="90">
        <f>$E181^EXP(Parameter!$D$202)</f>
        <v>3.0895283849034002E-3</v>
      </c>
      <c r="CL181" s="12">
        <f>$D181^EXP(Parameter!$D$170+Parameter!$D$177*(LN($B181/30.2*21)))</f>
        <v>3.0997596444346312E-2</v>
      </c>
      <c r="CM181" s="12">
        <f>$D181^EXP(Parameter!$D$155+Parameter!$D$162*(LN($B181/30.2*21)))</f>
        <v>0.31902172284086022</v>
      </c>
      <c r="CN181" s="12">
        <f>$D181^EXP(Parameter!$D$171+Parameter!$D$178*(LN($B181/30.2*21)))</f>
        <v>3.3689207078083677E-2</v>
      </c>
      <c r="CO181" s="12">
        <f>$D181^EXP(Parameter!$D$156+Parameter!$D$163*(LN($B181/30.2*21)))</f>
        <v>0.26335348025921063</v>
      </c>
      <c r="CP181" s="12">
        <f>$D181^EXP(Parameter!$D$173+Parameter!$D$180*(LN($B181/30.2*21)))</f>
        <v>2.9153986449178763E-2</v>
      </c>
      <c r="CQ181" s="12">
        <f>$D181^EXP(Parameter!$D$158+Parameter!$D$165*(LN($B181/30.2*21)))</f>
        <v>0.27273829240151953</v>
      </c>
      <c r="CR181" s="12">
        <f>$D181^EXP(Parameter!$D$174+Parameter!$D$181*(LN($B181/30.2*21)))</f>
        <v>2.9098408047990257E-2</v>
      </c>
      <c r="CS181" s="12">
        <f>$D181^EXP(Parameter!$D$159+Parameter!$D$166*(LN($B181/30.2*21)))</f>
        <v>0.31862041018282439</v>
      </c>
      <c r="CT181" s="12">
        <f>$D181^EXP(Parameter!$D$175+Parameter!$D$182*(LN($B181/30.2*21)))</f>
        <v>6.0367988399768991E-3</v>
      </c>
      <c r="CU181" s="12">
        <f>$D181^EXP(Parameter!$D$160+Parameter!$D$167*(LN($B181/30.2*21)))</f>
        <v>8.4333519479916352E-2</v>
      </c>
      <c r="CV181" s="12">
        <f>$D181^EXP(Parameter!$D$172+Parameter!$D$179*(LN($B181/30.2*21)))</f>
        <v>7.7346190572453611E-3</v>
      </c>
      <c r="CW181" s="41">
        <f>$D181^EXP(Parameter!$D$157+Parameter!$D$164*(LN($B181/30.2*21)))</f>
        <v>1.9380059796326246E-3</v>
      </c>
      <c r="CX181" s="12">
        <f t="shared" si="16"/>
        <v>2.4309042371559071E-12</v>
      </c>
      <c r="CY181" s="85">
        <v>1.44056994763482E-2</v>
      </c>
      <c r="CZ181" s="12">
        <f t="shared" si="17"/>
        <v>5.7242332015813803E-4</v>
      </c>
      <c r="DA181" s="85">
        <v>2.2291571748431799E-2</v>
      </c>
      <c r="DB181" s="12">
        <f t="shared" si="18"/>
        <v>1.4185943227353465E-5</v>
      </c>
      <c r="DC181" s="41">
        <v>3.8099680905035003E-4</v>
      </c>
      <c r="DD181" s="12">
        <f t="shared" si="19"/>
        <v>7.9001276062835099E-27</v>
      </c>
      <c r="DE181" s="85">
        <v>2.8396337384727199E-3</v>
      </c>
      <c r="DF181" s="12">
        <f t="shared" si="20"/>
        <v>3.6030237226731813E-31</v>
      </c>
      <c r="DG181" s="41">
        <v>2.5037389369712002E-4</v>
      </c>
      <c r="DH181" s="12">
        <f t="shared" si="21"/>
        <v>3.6886426613350166E-6</v>
      </c>
      <c r="DI181" s="41">
        <v>2.5037389369712002E-4</v>
      </c>
      <c r="DJ181" s="46">
        <v>176</v>
      </c>
      <c r="DK181" s="44">
        <v>1.16731954212912E-4</v>
      </c>
      <c r="DL181" s="44">
        <v>3.5116126630174699E-4</v>
      </c>
      <c r="DM181" s="44">
        <v>7.8417815711717697E-4</v>
      </c>
      <c r="DN181" s="44">
        <v>5.6994241211505404E-4</v>
      </c>
      <c r="DO181" s="44">
        <v>2.36494745224491E-3</v>
      </c>
      <c r="DP181" s="44">
        <v>1.84608155523081E-3</v>
      </c>
      <c r="DQ181" s="44">
        <v>2.6606207043694502E-3</v>
      </c>
      <c r="DR181" s="45">
        <v>2.6932316504597001E-2</v>
      </c>
      <c r="DS181" s="45">
        <v>4.3932113019981997E-2</v>
      </c>
      <c r="DT181" s="45">
        <v>3.9348954298888003E-2</v>
      </c>
      <c r="DU181" s="45">
        <v>2.8251847248849001E-2</v>
      </c>
      <c r="DV181" s="45">
        <v>4.19296003256725E-2</v>
      </c>
      <c r="DW181" s="45">
        <v>6.8945103604085206E-2</v>
      </c>
      <c r="DX181" s="45">
        <v>3.3522315771947801E-2</v>
      </c>
    </row>
    <row r="182" spans="1:128">
      <c r="A182" s="43">
        <f t="shared" si="15"/>
        <v>11.668493150684931</v>
      </c>
      <c r="B182" s="18">
        <v>178</v>
      </c>
      <c r="C182" s="12">
        <v>3894</v>
      </c>
      <c r="D182" s="12">
        <v>2.5339225025507402E-2</v>
      </c>
      <c r="E182" s="12">
        <v>2.4466384084396401E-4</v>
      </c>
      <c r="F182" s="92">
        <f>$D182^Parameter!$D$325</f>
        <v>5.6879896316594868E-2</v>
      </c>
      <c r="G182" s="92">
        <f>$E182^Parameter!$D$318</f>
        <v>2.5105579372245732E-3</v>
      </c>
      <c r="H182" s="92">
        <f>$D182^Parameter!$D$326</f>
        <v>5.284874306121403E-2</v>
      </c>
      <c r="I182" s="92">
        <f>$E182^Parameter!$D$319</f>
        <v>4.8829768474602268E-3</v>
      </c>
      <c r="J182" s="92">
        <f>$D182^Parameter!$D$328</f>
        <v>6.0770179082058874E-2</v>
      </c>
      <c r="K182" s="92">
        <f>$E182^Parameter!$D$321</f>
        <v>2.5126755662707414E-2</v>
      </c>
      <c r="L182" s="92">
        <f>$D182^Parameter!$D$329</f>
        <v>0.12768040860483251</v>
      </c>
      <c r="M182" s="92">
        <f>$E182^Parameter!$D$322</f>
        <v>1.6998053691651596E-2</v>
      </c>
      <c r="N182" s="92">
        <f>$D182^Parameter!$D$330</f>
        <v>5.0941601704557957E-2</v>
      </c>
      <c r="O182" s="92">
        <f>$E182^Parameter!$D$323</f>
        <v>3.5927575911597356E-2</v>
      </c>
      <c r="P182" s="92">
        <f>$D182^Parameter!$D$327</f>
        <v>3.0228127720273348E-2</v>
      </c>
      <c r="Q182" s="92">
        <f>$E182^Parameter!$D$320</f>
        <v>2.638996592721063E-3</v>
      </c>
      <c r="R182" s="12">
        <f>$D182^EXP(Parameter!$D$96+Parameter!$D$103*(($B182/30.2*21)^(1)))</f>
        <v>1.541251470552584E-12</v>
      </c>
      <c r="S182" s="12">
        <f>$E182^EXP(Parameter!$D$81+Parameter!$D$88*($B182/30.2*21)^(-2))</f>
        <v>6.0369053517172633E-3</v>
      </c>
      <c r="T182" s="12">
        <f>$D182^EXP(Parameter!$D$97+Parameter!$D$104*(($B182*21/30.2)^(1)))</f>
        <v>5.3687543247708195E-4</v>
      </c>
      <c r="U182" s="12">
        <f>$E182^EXP(Parameter!$D$82+Parameter!$D$89*($B182/30.2*21)^(-2))</f>
        <v>9.4161601820470699E-3</v>
      </c>
      <c r="V182" s="12">
        <f>$D182^EXP(Parameter!$D$99+Parameter!$D$106*(($B182*21/30.2)^(1)))</f>
        <v>1.2491199408165672E-5</v>
      </c>
      <c r="W182" s="12">
        <f>$E182^EXP(Parameter!$D$84+Parameter!$D$91*($B182/30.2*21)^(-2))</f>
        <v>3.9467570661774178E-2</v>
      </c>
      <c r="X182" s="12">
        <f>$D182^EXP(Parameter!$D$100+Parameter!$D$107*(($B182*21/30.2)^(1)))</f>
        <v>1.8519729270143366E-27</v>
      </c>
      <c r="Y182" s="12">
        <f>$E182^EXP(Parameter!$D$85+Parameter!$D$92*($B182/30.2*21)^(-2))</f>
        <v>2.6234649980791315E-2</v>
      </c>
      <c r="Z182" s="12">
        <f>$D182^EXP(Parameter!$D$101+Parameter!$D$108*(($B182*21/30.2)^(1)))</f>
        <v>7.3320499207512489E-32</v>
      </c>
      <c r="AA182" s="12">
        <f>$E182^EXP(Parameter!$D$86+Parameter!$D$93*($B182/30.2*21)^(-2))</f>
        <v>3.6376618606017479E-2</v>
      </c>
      <c r="AB182" s="12">
        <f>$D182^EXP(Parameter!$D$98+Parameter!$D$105*(($B182*21/30.2)^(1)))</f>
        <v>3.2267485165793906E-6</v>
      </c>
      <c r="AC182" s="12">
        <f>$E182^EXP(Parameter!$D$83+Parameter!$D$90*($B182/30.2*21)^(-2))</f>
        <v>2.953631079347591E-3</v>
      </c>
      <c r="AD182" s="87">
        <f>$D182^EXP(Parameter!$D$133+Parameter!$D$140*(($B182*21/30.2)^(-0.5))+Parameter!$D$147*((LN($B182*21/30.2))))</f>
        <v>8.239948407000335E-9</v>
      </c>
      <c r="AE182" s="12">
        <f>$E182^EXP(Parameter!$D$111+Parameter!$D$118*(($B182*21/30.2)^(-1))+Parameter!$D$125*(($B182*21/30.2)^(-0.5)))</f>
        <v>6.5295902383385451E-2</v>
      </c>
      <c r="AF182" s="12">
        <f>$D182^EXP(Parameter!$D$134+Parameter!$D$141*(($B182*21/30.2)^(-0.5))+Parameter!$D$148*((LN($B182*21/30.2))))</f>
        <v>8.3144291923548997E-4</v>
      </c>
      <c r="AG182" s="12">
        <f>$E182^EXP(Parameter!$D$112+Parameter!$D$119*(($B182*21/30.2)^(-1))+Parameter!$D$126*(($B182*21/30.2)^(-0.5)))</f>
        <v>1.0934048191458158E-2</v>
      </c>
      <c r="AH182" s="12">
        <f>$D182^EXP(Parameter!$D$136+Parameter!$D$143*(($B182*21/30.2)^(-0.5))+Parameter!$D$150*((LN($B182*21/30.2))))</f>
        <v>2.2263118265418891E-7</v>
      </c>
      <c r="AI182" s="12">
        <f>$E182^EXP(Parameter!$D$114+Parameter!$D$121*(($B182*21/30.2)^(-1))+Parameter!$D$128*(($B182*21/30.2)^(-0.5)))</f>
        <v>1.6416768674523154E-4</v>
      </c>
      <c r="AJ182" s="12">
        <f>$D182^EXP(Parameter!$D$137+Parameter!$D$144*(($B182*21/30.2)^(-0.5))+Parameter!$D$151*((LN($B182*21/30.2))))</f>
        <v>1.3357381950944124E-9</v>
      </c>
      <c r="AK182" s="12">
        <f>$E182^EXP(Parameter!$D$115+Parameter!$D$122*(($B182*21/30.2)^(-1))+Parameter!$D$129*(($B182*21/30.2)^(-0.5)))</f>
        <v>7.7606728300309681E-3</v>
      </c>
      <c r="AL182" s="12">
        <f>$D182^EXP(Parameter!$D$138+Parameter!$D$145*(($B182*21/30.2)^(-0.5))+Parameter!$D$152*((LN($B182*21/30.2))))</f>
        <v>1.1233879315717971E-34</v>
      </c>
      <c r="AM182" s="12">
        <f>$E182^EXP(Parameter!$D$116+Parameter!$D$123*(($B182*21/30.2)^(-1))+Parameter!$D$130*(($B182*21/30.2)^(-0.5)))</f>
        <v>1.626503768046743E-5</v>
      </c>
      <c r="AN182" s="12">
        <f>$D182^EXP(Parameter!$D$135+Parameter!$D$142*(($B182*21/30.2)^(-0.5))+Parameter!$D$149*((LN($B182*21/30.2))))</f>
        <v>5.8598600247845986E-5</v>
      </c>
      <c r="AO182" s="12">
        <f>$E182^EXP(Parameter!$D$113+Parameter!$D$120*(($B182*21/30.2)^(-1))+Parameter!$D$127*(($B182*21/30.2)^(-0.5)))</f>
        <v>9.5857858968668263E-11</v>
      </c>
      <c r="AP182" s="87">
        <f>$D182^EXP(Parameter!$D$304+Parameter!$D$310*((LN($B182*21/30.2))))</f>
        <v>2.7734573812231409E-2</v>
      </c>
      <c r="AQ182" s="88">
        <f>$E182^EXP(Parameter!$D$290+Parameter!$D$296*((LN($B182*21/30.2))))</f>
        <v>1.358232352134315E-2</v>
      </c>
      <c r="AR182" s="12">
        <f>$D182^EXP(Parameter!$D$305+Parameter!$D$311*((LN($B182*21/30.2))))</f>
        <v>3.5442767770404143E-2</v>
      </c>
      <c r="AS182" s="88">
        <f>$E182^EXP(Parameter!$D$291+Parameter!$D$297*((LN($B182*21/30.2))))</f>
        <v>1.2296213981185957E-2</v>
      </c>
      <c r="AT182" s="12">
        <f>$D182^EXP(Parameter!$D$305+Parameter!$D$307-Parameter!$D$306+(Parameter!$D$311+Parameter!$D$313-Parameter!$D$312)*((LN($B182*21/30.2))))</f>
        <v>3.206037064723434E-2</v>
      </c>
      <c r="AU182" s="88">
        <f>$E182^EXP(Parameter!$D$291+Parameter!$D$293-Parameter!$D$292+(Parameter!$D$297+Parameter!$D$299-Parameter!$D$298)*((LN($B182*21/30.2))))</f>
        <v>2.1642460248188011E-2</v>
      </c>
      <c r="AV182" s="12">
        <f>$D182^EXP(Parameter!$D$308+Parameter!$D$314*((LN($B182*21/30.2))))</f>
        <v>4.6966232010101278E-2</v>
      </c>
      <c r="AW182" s="88">
        <f>$E182^EXP(Parameter!$D$294+Parameter!$D$300*((LN($B182*21/30.2))))</f>
        <v>1.803892808253316E-2</v>
      </c>
      <c r="AX182" s="12">
        <f>$D182^EXP(Parameter!$D$305+Parameter!$D$309-Parameter!$D$306+(Parameter!$D$311+Parameter!$D$315-Parameter!$D$312)*((LN($B182*21/30.2))))</f>
        <v>1.7235544174040853E-2</v>
      </c>
      <c r="AY182" s="88">
        <f>$E182^EXP(Parameter!$D$291+Parameter!$D$295-Parameter!$D$292+(Parameter!$D$297+Parameter!$D$301-Parameter!$D$298)*((LN($B182*21/30.2))))</f>
        <v>5.5595628326492684E-4</v>
      </c>
      <c r="AZ182" s="12">
        <f>$D182^EXP(Parameter!D$305-Parameter!D$306+(Parameter!D$311-Parameter!D$312)*((LN($B182*21/30.2))))</f>
        <v>1.1654258968400022E-2</v>
      </c>
      <c r="BA182" s="88">
        <f>$E182^EXP(Parameter!$D$291-Parameter!$D$292+(Parameter!$D$297-Parameter!$D$298)*((LN($B182*21/30.2))))</f>
        <v>1.1284663396817642E-5</v>
      </c>
      <c r="BB182" s="89">
        <f>$D182^EXP(Parameter!$D$231+Parameter!$D$238)</f>
        <v>6.1314883759613838E-2</v>
      </c>
      <c r="BC182" s="90">
        <f>$E182^EXP(Parameter!$D$216+Parameter!$D$223)</f>
        <v>5.0867808869241088E-3</v>
      </c>
      <c r="BD182" s="91">
        <f>$D182^EXP(Parameter!$D$232+Parameter!$D$239)</f>
        <v>4.7283732133203533E-2</v>
      </c>
      <c r="BE182" s="90">
        <f>$E182^EXP(Parameter!$D$217+Parameter!$D$224)</f>
        <v>7.1626961524016153E-3</v>
      </c>
      <c r="BF182" s="91">
        <f>$D182^EXP(Parameter!$D$234+Parameter!$D$241)</f>
        <v>5.6317295937866288E-2</v>
      </c>
      <c r="BG182" s="91">
        <f>$E182^EXP(Parameter!$D$219+Parameter!$D$226)</f>
        <v>2.9947285485737007E-2</v>
      </c>
      <c r="BH182" s="91">
        <f>$D182^EXP(Parameter!$D$235+Parameter!$D$242)</f>
        <v>0.10929620636348664</v>
      </c>
      <c r="BI182" s="91">
        <f>$E182^EXP(Parameter!$D$220+Parameter!$D$227)</f>
        <v>1.9605340471696958E-2</v>
      </c>
      <c r="BJ182" s="91">
        <f>$D182^EXP(Parameter!$D$236+Parameter!$D$243)</f>
        <v>4.4456897326013857E-2</v>
      </c>
      <c r="BK182" s="91">
        <f>$E182^EXP(Parameter!$D$221+Parameter!$D$228)</f>
        <v>2.8603606987173898E-2</v>
      </c>
      <c r="BL182" s="91">
        <f>$D182^EXP(Parameter!$D$233+Parameter!$D$240)</f>
        <v>2.2828004388851825E-2</v>
      </c>
      <c r="BM182" s="91">
        <f>$E182^EXP(Parameter!$D$218+Parameter!$D$225)</f>
        <v>2.3710443733869721E-3</v>
      </c>
      <c r="BN182" s="90">
        <f>$D182^EXP(Parameter!$D$268+Parameter!$D$275)</f>
        <v>8.1190813825276861E-2</v>
      </c>
      <c r="BO182" s="91">
        <f>$E182^EXP(Parameter!$D$246+Parameter!$D$253)</f>
        <v>1.8644028720532951E-3</v>
      </c>
      <c r="BP182" s="91">
        <f>$D182^EXP(Parameter!$D$269+Parameter!$D$276)</f>
        <v>5.487149830611987E-2</v>
      </c>
      <c r="BQ182" s="91">
        <f>$E182^EXP(Parameter!$D$247+Parameter!$D$254)</f>
        <v>4.4261748368787015E-3</v>
      </c>
      <c r="BR182" s="91">
        <f>$D182^EXP(Parameter!$D$271+Parameter!$D$278)</f>
        <v>0.1207334238313266</v>
      </c>
      <c r="BS182" s="91">
        <f>$E182^EXP(Parameter!$D$249+Parameter!$D$256)</f>
        <v>3.6493439694359059E-2</v>
      </c>
      <c r="BT182" s="91">
        <f>$D182^EXP(Parameter!$D$272+Parameter!$D$279)</f>
        <v>0.20265333646532666</v>
      </c>
      <c r="BU182" s="91">
        <f>$E182^EXP(Parameter!$D$250+Parameter!$D$257)</f>
        <v>1.1981310868066549E-2</v>
      </c>
      <c r="BV182" s="91">
        <f>$D182^EXP(Parameter!$D$273+Parameter!$D$280)</f>
        <v>0.16325873222202433</v>
      </c>
      <c r="BW182" s="91">
        <f>$E182^EXP(Parameter!$D$251+Parameter!$D$258)</f>
        <v>3.9092501812184287E-2</v>
      </c>
      <c r="BX182" s="91">
        <f>$D182^EXP(Parameter!$D$270+Parameter!$D$277)</f>
        <v>4.8154809630240596E-2</v>
      </c>
      <c r="BY182" s="91">
        <f>$E182^EXP(Parameter!$D$248+Parameter!$D$255)</f>
        <v>5.3612283313628026E-3</v>
      </c>
      <c r="BZ182" s="90">
        <f>$D182^EXP(Parameter!$D$208)</f>
        <v>5.7294838524577736E-2</v>
      </c>
      <c r="CA182" s="90">
        <f>$E182^EXP(Parameter!$D$200)</f>
        <v>3.6902140143701377E-3</v>
      </c>
      <c r="CB182" s="90">
        <f>$D182^EXP(Parameter!$D$209)</f>
        <v>4.7863264164475665E-2</v>
      </c>
      <c r="CC182" s="90">
        <f>$E182^EXP(Parameter!$D$201)</f>
        <v>6.0380289878167832E-3</v>
      </c>
      <c r="CD182" s="90">
        <f>$D182^EXP(Parameter!$D$211)</f>
        <v>5.1899767551901441E-2</v>
      </c>
      <c r="CE182" s="90">
        <f>$E182^EXP(Parameter!$D$203)</f>
        <v>2.3572428888544977E-2</v>
      </c>
      <c r="CF182" s="90">
        <f>$D182^EXP(Parameter!$D$212)</f>
        <v>0.10905440490711697</v>
      </c>
      <c r="CG182" s="90">
        <f>$E182^EXP(Parameter!$D$204)</f>
        <v>1.7043126275314423E-2</v>
      </c>
      <c r="CH182" s="91">
        <f>$D182^EXP(Parameter!$D$213)</f>
        <v>4.2682280232109376E-2</v>
      </c>
      <c r="CI182" s="90">
        <f>$E182^EXP(Parameter!$D$205)</f>
        <v>2.8807453896318357E-2</v>
      </c>
      <c r="CJ182" s="91">
        <f>$D182^EXP(Parameter!$D$210)</f>
        <v>2.4784907305100506E-2</v>
      </c>
      <c r="CK182" s="90">
        <f>$E182^EXP(Parameter!$D$202)</f>
        <v>3.0402478403593631E-3</v>
      </c>
      <c r="CL182" s="12">
        <f>$D182^EXP(Parameter!$D$170+Parameter!$D$177*(LN($B182/30.2*21)))</f>
        <v>3.0630677085593722E-2</v>
      </c>
      <c r="CM182" s="12">
        <f>$D182^EXP(Parameter!$D$155+Parameter!$D$162*(LN($B182/30.2*21)))</f>
        <v>0.31845423693314956</v>
      </c>
      <c r="CN182" s="12">
        <f>$D182^EXP(Parameter!$D$171+Parameter!$D$178*(LN($B182/30.2*21)))</f>
        <v>3.3322913741741449E-2</v>
      </c>
      <c r="CO182" s="12">
        <f>$D182^EXP(Parameter!$D$156+Parameter!$D$163*(LN($B182/30.2*21)))</f>
        <v>0.26259676261128623</v>
      </c>
      <c r="CP182" s="12">
        <f>$D182^EXP(Parameter!$D$173+Parameter!$D$180*(LN($B182/30.2*21)))</f>
        <v>2.8807440569282913E-2</v>
      </c>
      <c r="CQ182" s="12">
        <f>$D182^EXP(Parameter!$D$158+Parameter!$D$165*(LN($B182/30.2*21)))</f>
        <v>0.27178762482976837</v>
      </c>
      <c r="CR182" s="12">
        <f>$D182^EXP(Parameter!$D$174+Parameter!$D$181*(LN($B182/30.2*21)))</f>
        <v>2.8683409597953076E-2</v>
      </c>
      <c r="CS182" s="12">
        <f>$D182^EXP(Parameter!$D$159+Parameter!$D$166*(LN($B182/30.2*21)))</f>
        <v>0.31781286762976751</v>
      </c>
      <c r="CT182" s="12">
        <f>$D182^EXP(Parameter!$D$175+Parameter!$D$182*(LN($B182/30.2*21)))</f>
        <v>5.9117887940829603E-3</v>
      </c>
      <c r="CU182" s="12">
        <f>$D182^EXP(Parameter!$D$160+Parameter!$D$167*(LN($B182/30.2*21)))</f>
        <v>8.3497794398768699E-2</v>
      </c>
      <c r="CV182" s="12">
        <f>$D182^EXP(Parameter!$D$172+Parameter!$D$179*(LN($B182/30.2*21)))</f>
        <v>7.6003019515093828E-3</v>
      </c>
      <c r="CW182" s="41">
        <f>$D182^EXP(Parameter!$D$157+Parameter!$D$164*(LN($B182/30.2*21)))</f>
        <v>1.8829312883294922E-3</v>
      </c>
      <c r="CX182" s="12">
        <f t="shared" si="16"/>
        <v>1.541251470552584E-12</v>
      </c>
      <c r="CY182" s="85">
        <v>1.43547588694723E-2</v>
      </c>
      <c r="CZ182" s="12">
        <f t="shared" si="17"/>
        <v>5.3687543247708195E-4</v>
      </c>
      <c r="DA182" s="85">
        <v>2.2198430490264601E-2</v>
      </c>
      <c r="DB182" s="12">
        <f t="shared" si="18"/>
        <v>1.2491199408165672E-5</v>
      </c>
      <c r="DC182" s="41">
        <v>3.67111097169396E-4</v>
      </c>
      <c r="DD182" s="12">
        <f t="shared" si="19"/>
        <v>1.8519729270143366E-27</v>
      </c>
      <c r="DE182" s="85">
        <v>2.7768760640891699E-3</v>
      </c>
      <c r="DF182" s="12">
        <f t="shared" si="20"/>
        <v>7.3320499207512489E-32</v>
      </c>
      <c r="DG182" s="41">
        <v>2.4466391142733502E-4</v>
      </c>
      <c r="DH182" s="12">
        <f t="shared" si="21"/>
        <v>3.2267485165793906E-6</v>
      </c>
      <c r="DI182" s="41">
        <v>2.4466391142733502E-4</v>
      </c>
      <c r="DJ182" s="46">
        <v>177</v>
      </c>
      <c r="DK182" s="44">
        <v>1.1358332092059601E-4</v>
      </c>
      <c r="DL182" s="44">
        <v>3.4242000839501701E-4</v>
      </c>
      <c r="DM182" s="44">
        <v>7.6590682840360603E-4</v>
      </c>
      <c r="DN182" s="44">
        <v>5.5629754413300003E-4</v>
      </c>
      <c r="DO182" s="44">
        <v>2.3153143165426399E-3</v>
      </c>
      <c r="DP182" s="44">
        <v>1.8063536777815901E-3</v>
      </c>
      <c r="DQ182" s="44">
        <v>2.60546525263061E-3</v>
      </c>
      <c r="DR182" s="45">
        <v>2.66458682827133E-2</v>
      </c>
      <c r="DS182" s="45">
        <v>4.3502937250272301E-2</v>
      </c>
      <c r="DT182" s="45">
        <v>3.8956645318791401E-2</v>
      </c>
      <c r="DU182" s="45">
        <v>2.7953679898459202E-2</v>
      </c>
      <c r="DV182" s="45">
        <v>4.1516401496142899E-2</v>
      </c>
      <c r="DW182" s="45">
        <v>6.8331006553234694E-2</v>
      </c>
      <c r="DX182" s="45">
        <v>3.3178507512373702E-2</v>
      </c>
    </row>
    <row r="183" spans="1:128">
      <c r="A183" s="43">
        <f t="shared" si="15"/>
        <v>11.728767123287671</v>
      </c>
      <c r="B183" s="18">
        <v>179</v>
      </c>
      <c r="C183" s="12">
        <v>3916</v>
      </c>
      <c r="D183" s="12">
        <v>2.50639265498863E-2</v>
      </c>
      <c r="E183" s="12">
        <v>2.3910648272184399E-4</v>
      </c>
      <c r="F183" s="92">
        <f>$D183^Parameter!$D$325</f>
        <v>5.6397299007974015E-2</v>
      </c>
      <c r="G183" s="92">
        <f>$E183^Parameter!$D$318</f>
        <v>2.469367754332619E-3</v>
      </c>
      <c r="H183" s="92">
        <f>$D183^Parameter!$D$326</f>
        <v>5.2388900915998314E-2</v>
      </c>
      <c r="I183" s="92">
        <f>$E183^Parameter!$D$319</f>
        <v>4.8116991416269038E-3</v>
      </c>
      <c r="J183" s="92">
        <f>$D183^Parameter!$D$328</f>
        <v>6.0266423789045225E-2</v>
      </c>
      <c r="K183" s="92">
        <f>$E183^Parameter!$D$321</f>
        <v>2.4872301210148814E-2</v>
      </c>
      <c r="L183" s="92">
        <f>$D183^Parameter!$D$329</f>
        <v>0.12690171785590618</v>
      </c>
      <c r="M183" s="92">
        <f>$E183^Parameter!$D$322</f>
        <v>1.6807757054244504E-2</v>
      </c>
      <c r="N183" s="92">
        <f>$D183^Parameter!$D$330</f>
        <v>5.049283766225688E-2</v>
      </c>
      <c r="O183" s="92">
        <f>$E183^Parameter!$D$323</f>
        <v>3.5598896872168551E-2</v>
      </c>
      <c r="P183" s="92">
        <f>$D183^Parameter!$D$327</f>
        <v>2.9915395711698121E-2</v>
      </c>
      <c r="Q183" s="92">
        <f>$E183^Parameter!$D$320</f>
        <v>2.5960570050254338E-3</v>
      </c>
      <c r="R183" s="12">
        <f>$D183^EXP(Parameter!$D$96+Parameter!$D$103*(($B183/30.2*21)^(1)))</f>
        <v>9.7017885208556502E-13</v>
      </c>
      <c r="S183" s="12">
        <f>$E183^EXP(Parameter!$D$81+Parameter!$D$88*($B183/30.2*21)^(-2))</f>
        <v>5.9522837384232479E-3</v>
      </c>
      <c r="T183" s="12">
        <f>$D183^EXP(Parameter!$D$97+Parameter!$D$104*(($B183*21/30.2)^(1)))</f>
        <v>5.0333574275598805E-4</v>
      </c>
      <c r="U183" s="12">
        <f>$E183^EXP(Parameter!$D$82+Parameter!$D$89*($B183/30.2*21)^(-2))</f>
        <v>9.2955718709578552E-3</v>
      </c>
      <c r="V183" s="12">
        <f>$D183^EXP(Parameter!$D$99+Parameter!$D$106*(($B183*21/30.2)^(1)))</f>
        <v>1.0985537068069146E-5</v>
      </c>
      <c r="W183" s="12">
        <f>$E183^EXP(Parameter!$D$84+Parameter!$D$91*($B183/30.2*21)^(-2))</f>
        <v>3.9116732729375839E-2</v>
      </c>
      <c r="X183" s="12">
        <f>$D183^EXP(Parameter!$D$100+Parameter!$D$107*(($B183*21/30.2)^(1)))</f>
        <v>4.1974641745670399E-28</v>
      </c>
      <c r="Y183" s="12">
        <f>$E183^EXP(Parameter!$D$85+Parameter!$D$92*($B183/30.2*21)^(-2))</f>
        <v>2.5972106633960098E-2</v>
      </c>
      <c r="Z183" s="12">
        <f>$D183^EXP(Parameter!$D$101+Parameter!$D$108*(($B183*21/30.2)^(1)))</f>
        <v>1.44121111520485E-32</v>
      </c>
      <c r="AA183" s="12">
        <f>$E183^EXP(Parameter!$D$86+Parameter!$D$93*($B183/30.2*21)^(-2))</f>
        <v>3.6045025903637673E-2</v>
      </c>
      <c r="AB183" s="12">
        <f>$D183^EXP(Parameter!$D$98+Parameter!$D$105*(($B183*21/30.2)^(1)))</f>
        <v>2.8193909581214904E-6</v>
      </c>
      <c r="AC183" s="12">
        <f>$E183^EXP(Parameter!$D$83+Parameter!$D$90*($B183/30.2*21)^(-2))</f>
        <v>2.9064716172731231E-3</v>
      </c>
      <c r="AD183" s="87">
        <f>$D183^EXP(Parameter!$D$133+Parameter!$D$140*(($B183*21/30.2)^(-0.5))+Parameter!$D$147*((LN($B183*21/30.2))))</f>
        <v>6.9611822960948734E-9</v>
      </c>
      <c r="AE183" s="12">
        <f>$E183^EXP(Parameter!$D$111+Parameter!$D$118*(($B183*21/30.2)^(-1))+Parameter!$D$125*(($B183*21/30.2)^(-0.5)))</f>
        <v>6.4951681075137671E-2</v>
      </c>
      <c r="AF183" s="12">
        <f>$D183^EXP(Parameter!$D$134+Parameter!$D$141*(($B183*21/30.2)^(-0.5))+Parameter!$D$148*((LN($B183*21/30.2))))</f>
        <v>7.9957473071909195E-4</v>
      </c>
      <c r="AG183" s="12">
        <f>$E183^EXP(Parameter!$D$112+Parameter!$D$119*(($B183*21/30.2)^(-1))+Parameter!$D$126*(($B183*21/30.2)^(-0.5)))</f>
        <v>1.0802042924690137E-2</v>
      </c>
      <c r="AH183" s="12">
        <f>$D183^EXP(Parameter!$D$136+Parameter!$D$143*(($B183*21/30.2)^(-0.5))+Parameter!$D$150*((LN($B183*21/30.2))))</f>
        <v>1.9568248984837991E-7</v>
      </c>
      <c r="AI183" s="12">
        <f>$E183^EXP(Parameter!$D$114+Parameter!$D$121*(($B183*21/30.2)^(-1))+Parameter!$D$128*(($B183*21/30.2)^(-0.5)))</f>
        <v>1.585728983548834E-4</v>
      </c>
      <c r="AJ183" s="12">
        <f>$D183^EXP(Parameter!$D$137+Parameter!$D$144*(($B183*21/30.2)^(-0.5))+Parameter!$D$151*((LN($B183*21/30.2))))</f>
        <v>1.0867569394999057E-9</v>
      </c>
      <c r="AK183" s="12">
        <f>$E183^EXP(Parameter!$D$115+Parameter!$D$122*(($B183*21/30.2)^(-1))+Parameter!$D$129*(($B183*21/30.2)^(-0.5)))</f>
        <v>7.646852580436527E-3</v>
      </c>
      <c r="AL183" s="12">
        <f>$D183^EXP(Parameter!$D$138+Parameter!$D$145*(($B183*21/30.2)^(-0.5))+Parameter!$D$152*((LN($B183*21/30.2))))</f>
        <v>4.0616025625534561E-35</v>
      </c>
      <c r="AM183" s="12">
        <f>$E183^EXP(Parameter!$D$116+Parameter!$D$123*(($B183*21/30.2)^(-1))+Parameter!$D$130*(($B183*21/30.2)^(-0.5)))</f>
        <v>1.5559949938136064E-5</v>
      </c>
      <c r="AN183" s="12">
        <f>$D183^EXP(Parameter!$D$135+Parameter!$D$142*(($B183*21/30.2)^(-0.5))+Parameter!$D$149*((LN($B183*21/30.2))))</f>
        <v>5.5418636638862115E-5</v>
      </c>
      <c r="AO183" s="12">
        <f>$E183^EXP(Parameter!$D$113+Parameter!$D$120*(($B183*21/30.2)^(-1))+Parameter!$D$127*(($B183*21/30.2)^(-0.5)))</f>
        <v>8.6810781665446809E-11</v>
      </c>
      <c r="AP183" s="87">
        <f>$D183^EXP(Parameter!$D$304+Parameter!$D$310*((LN($B183*21/30.2))))</f>
        <v>2.7370396064105847E-2</v>
      </c>
      <c r="AQ183" s="88">
        <f>$E183^EXP(Parameter!$D$290+Parameter!$D$296*((LN($B183*21/30.2))))</f>
        <v>1.346831497206754E-2</v>
      </c>
      <c r="AR183" s="12">
        <f>$D183^EXP(Parameter!$D$305+Parameter!$D$311*((LN($B183*21/30.2))))</f>
        <v>3.5060695386269415E-2</v>
      </c>
      <c r="AS183" s="88">
        <f>$E183^EXP(Parameter!$D$291+Parameter!$D$297*((LN($B183*21/30.2))))</f>
        <v>1.2163659756760354E-2</v>
      </c>
      <c r="AT183" s="12">
        <f>$D183^EXP(Parameter!$D$305+Parameter!$D$307-Parameter!$D$306+(Parameter!$D$311+Parameter!$D$313-Parameter!$D$312)*((LN($B183*21/30.2))))</f>
        <v>3.1681447960163658E-2</v>
      </c>
      <c r="AU183" s="88">
        <f>$E183^EXP(Parameter!$D$291+Parameter!$D$293-Parameter!$D$292+(Parameter!$D$297+Parameter!$D$299-Parameter!$D$298)*((LN($B183*21/30.2))))</f>
        <v>2.1399616298471109E-2</v>
      </c>
      <c r="AV183" s="12">
        <f>$D183^EXP(Parameter!$D$308+Parameter!$D$314*((LN($B183*21/30.2))))</f>
        <v>4.6391682674846897E-2</v>
      </c>
      <c r="AW183" s="88">
        <f>$E183^EXP(Parameter!$D$294+Parameter!$D$300*((LN($B183*21/30.2))))</f>
        <v>1.7843344439899725E-2</v>
      </c>
      <c r="AX183" s="12">
        <f>$D183^EXP(Parameter!$D$305+Parameter!$D$309-Parameter!$D$306+(Parameter!$D$311+Parameter!$D$315-Parameter!$D$312)*((LN($B183*21/30.2))))</f>
        <v>1.6971438941814399E-2</v>
      </c>
      <c r="AY183" s="88">
        <f>$E183^EXP(Parameter!$D$291+Parameter!$D$295-Parameter!$D$292+(Parameter!$D$297+Parameter!$D$301-Parameter!$D$298)*((LN($B183*21/30.2))))</f>
        <v>5.3669394339045699E-4</v>
      </c>
      <c r="AZ183" s="12">
        <f>$D183^EXP(Parameter!D$305-Parameter!D$306+(Parameter!D$311-Parameter!D$312)*((LN($B183*21/30.2))))</f>
        <v>1.1469592124713686E-2</v>
      </c>
      <c r="BA183" s="88">
        <f>$E183^EXP(Parameter!$D$291-Parameter!$D$292+(Parameter!$D$297-Parameter!$D$298)*((LN($B183*21/30.2))))</f>
        <v>1.0742988891075063E-5</v>
      </c>
      <c r="BB183" s="89">
        <f>$D183^EXP(Parameter!$D$231+Parameter!$D$238)</f>
        <v>6.0808225866511599E-2</v>
      </c>
      <c r="BC183" s="90">
        <f>$E183^EXP(Parameter!$D$216+Parameter!$D$223)</f>
        <v>5.0130945642933291E-3</v>
      </c>
      <c r="BD183" s="91">
        <f>$D183^EXP(Parameter!$D$232+Parameter!$D$239)</f>
        <v>4.6856813223256424E-2</v>
      </c>
      <c r="BE183" s="90">
        <f>$E183^EXP(Parameter!$D$217+Parameter!$D$224)</f>
        <v>7.0656166580151426E-3</v>
      </c>
      <c r="BF183" s="91">
        <f>$D183^EXP(Parameter!$D$234+Parameter!$D$241)</f>
        <v>5.5837822297285226E-2</v>
      </c>
      <c r="BG183" s="91">
        <f>$E183^EXP(Parameter!$D$219+Parameter!$D$226)</f>
        <v>2.9658392922430419E-2</v>
      </c>
      <c r="BH183" s="91">
        <f>$D183^EXP(Parameter!$D$235+Parameter!$D$242)</f>
        <v>0.10857945211399508</v>
      </c>
      <c r="BI183" s="91">
        <f>$E183^EXP(Parameter!$D$220+Parameter!$D$227)</f>
        <v>1.9393499909305473E-2</v>
      </c>
      <c r="BJ183" s="91">
        <f>$D183^EXP(Parameter!$D$236+Parameter!$D$243)</f>
        <v>4.404743027838158E-2</v>
      </c>
      <c r="BK183" s="91">
        <f>$E183^EXP(Parameter!$D$221+Parameter!$D$228)</f>
        <v>2.8324083675990371E-2</v>
      </c>
      <c r="BL183" s="91">
        <f>$D183^EXP(Parameter!$D$233+Parameter!$D$240)</f>
        <v>2.2572986035079883E-2</v>
      </c>
      <c r="BM183" s="91">
        <f>$E183^EXP(Parameter!$D$218+Parameter!$D$225)</f>
        <v>2.3317747705380761E-3</v>
      </c>
      <c r="BN183" s="90">
        <f>$D183^EXP(Parameter!$D$268+Parameter!$D$275)</f>
        <v>8.05871410912819E-2</v>
      </c>
      <c r="BO183" s="91">
        <f>$E183^EXP(Parameter!$D$246+Parameter!$D$253)</f>
        <v>1.8323069205194403E-3</v>
      </c>
      <c r="BP183" s="91">
        <f>$D183^EXP(Parameter!$D$269+Parameter!$D$276)</f>
        <v>5.4400128618938753E-2</v>
      </c>
      <c r="BQ183" s="91">
        <f>$E183^EXP(Parameter!$D$247+Parameter!$D$254)</f>
        <v>4.3603816661682698E-3</v>
      </c>
      <c r="BR183" s="91">
        <f>$D183^EXP(Parameter!$D$271+Parameter!$D$278)</f>
        <v>0.11997714956535034</v>
      </c>
      <c r="BS183" s="91">
        <f>$E183^EXP(Parameter!$D$249+Parameter!$D$256)</f>
        <v>3.6161145276429635E-2</v>
      </c>
      <c r="BT183" s="91">
        <f>$D183^EXP(Parameter!$D$272+Parameter!$D$279)</f>
        <v>0.20169415060357643</v>
      </c>
      <c r="BU183" s="91">
        <f>$E183^EXP(Parameter!$D$250+Parameter!$D$257)</f>
        <v>1.183573448572809E-2</v>
      </c>
      <c r="BV183" s="91">
        <f>$D183^EXP(Parameter!$D$273+Parameter!$D$280)</f>
        <v>0.16238164772086794</v>
      </c>
      <c r="BW183" s="91">
        <f>$E183^EXP(Parameter!$D$251+Parameter!$D$258)</f>
        <v>3.8743905537053154E-2</v>
      </c>
      <c r="BX183" s="91">
        <f>$D183^EXP(Parameter!$D$270+Parameter!$D$277)</f>
        <v>4.7722615055658904E-2</v>
      </c>
      <c r="BY183" s="91">
        <f>$E183^EXP(Parameter!$D$248+Parameter!$D$255)</f>
        <v>5.2843335860030365E-3</v>
      </c>
      <c r="BZ183" s="90">
        <f>$D183^EXP(Parameter!$D$208)</f>
        <v>5.680994792335424E-2</v>
      </c>
      <c r="CA183" s="90">
        <f>$E183^EXP(Parameter!$D$200)</f>
        <v>3.6335344253040991E-3</v>
      </c>
      <c r="CB183" s="90">
        <f>$D183^EXP(Parameter!$D$209)</f>
        <v>4.7432830104794398E-2</v>
      </c>
      <c r="CC183" s="90">
        <f>$E183^EXP(Parameter!$D$201)</f>
        <v>5.9533823059678042E-3</v>
      </c>
      <c r="CD183" s="90">
        <f>$D183^EXP(Parameter!$D$211)</f>
        <v>5.1445411878119678E-2</v>
      </c>
      <c r="CE183" s="90">
        <f>$E183^EXP(Parameter!$D$203)</f>
        <v>2.3329598353050245E-2</v>
      </c>
      <c r="CF183" s="90">
        <f>$D183^EXP(Parameter!$D$212)</f>
        <v>0.10833852319627947</v>
      </c>
      <c r="CG183" s="90">
        <f>$E183^EXP(Parameter!$D$204)</f>
        <v>1.6852448346864418E-2</v>
      </c>
      <c r="CH183" s="91">
        <f>$D183^EXP(Parameter!$D$213)</f>
        <v>4.2284038289210797E-2</v>
      </c>
      <c r="CI183" s="90">
        <f>$E183^EXP(Parameter!$D$205)</f>
        <v>2.8526498246236081E-2</v>
      </c>
      <c r="CJ183" s="91">
        <f>$D183^EXP(Parameter!$D$210)</f>
        <v>2.4514019599448409E-2</v>
      </c>
      <c r="CK183" s="90">
        <f>$E183^EXP(Parameter!$D$202)</f>
        <v>2.9919492782587618E-3</v>
      </c>
      <c r="CL183" s="12">
        <f>$D183^EXP(Parameter!$D$170+Parameter!$D$177*(LN($B183/30.2*21)))</f>
        <v>3.0269278005555664E-2</v>
      </c>
      <c r="CM183" s="12">
        <f>$D183^EXP(Parameter!$D$155+Parameter!$D$162*(LN($B183/30.2*21)))</f>
        <v>0.31789137439464593</v>
      </c>
      <c r="CN183" s="12">
        <f>$D183^EXP(Parameter!$D$171+Parameter!$D$178*(LN($B183/30.2*21)))</f>
        <v>3.2961876475937353E-2</v>
      </c>
      <c r="CO183" s="12">
        <f>$D183^EXP(Parameter!$D$156+Parameter!$D$163*(LN($B183/30.2*21)))</f>
        <v>0.26184609821422405</v>
      </c>
      <c r="CP183" s="12">
        <f>$D183^EXP(Parameter!$D$173+Parameter!$D$180*(LN($B183/30.2*21)))</f>
        <v>2.8466145661940234E-2</v>
      </c>
      <c r="CQ183" s="12">
        <f>$D183^EXP(Parameter!$D$158+Parameter!$D$165*(LN($B183/30.2*21)))</f>
        <v>0.27084432841602796</v>
      </c>
      <c r="CR183" s="12">
        <f>$D183^EXP(Parameter!$D$174+Parameter!$D$181*(LN($B183/30.2*21)))</f>
        <v>2.8275334272222188E-2</v>
      </c>
      <c r="CS183" s="12">
        <f>$D183^EXP(Parameter!$D$159+Parameter!$D$166*(LN($B183/30.2*21)))</f>
        <v>0.31701142601643761</v>
      </c>
      <c r="CT183" s="12">
        <f>$D183^EXP(Parameter!$D$175+Parameter!$D$182*(LN($B183/30.2*21)))</f>
        <v>5.7896620948584025E-3</v>
      </c>
      <c r="CU183" s="12">
        <f>$D183^EXP(Parameter!$D$160+Parameter!$D$167*(LN($B183/30.2*21)))</f>
        <v>8.2672421236468438E-2</v>
      </c>
      <c r="CV183" s="12">
        <f>$D183^EXP(Parameter!$D$172+Parameter!$D$179*(LN($B183/30.2*21)))</f>
        <v>7.468715170008319E-3</v>
      </c>
      <c r="CW183" s="41">
        <f>$D183^EXP(Parameter!$D$157+Parameter!$D$164*(LN($B183/30.2*21)))</f>
        <v>1.8295175167059802E-3</v>
      </c>
      <c r="CX183" s="12">
        <f t="shared" si="16"/>
        <v>9.7017885208556502E-13</v>
      </c>
      <c r="CY183" s="85">
        <v>1.4304932149344401E-2</v>
      </c>
      <c r="CZ183" s="12">
        <f t="shared" si="17"/>
        <v>5.0333574275598805E-4</v>
      </c>
      <c r="DA183" s="85">
        <v>2.2107146580741598E-2</v>
      </c>
      <c r="DB183" s="12">
        <f t="shared" si="18"/>
        <v>1.0985537068069146E-5</v>
      </c>
      <c r="DC183" s="41">
        <v>3.5386803912028998E-4</v>
      </c>
      <c r="DD183" s="12">
        <f t="shared" si="19"/>
        <v>4.1974641745670399E-28</v>
      </c>
      <c r="DE183" s="85">
        <v>2.7157716324654698E-3</v>
      </c>
      <c r="DF183" s="12">
        <f t="shared" si="20"/>
        <v>1.44121111520485E-32</v>
      </c>
      <c r="DG183" s="41">
        <v>2.3910592625461699E-4</v>
      </c>
      <c r="DH183" s="12">
        <f t="shared" si="21"/>
        <v>2.8193909581214904E-6</v>
      </c>
      <c r="DI183" s="41">
        <v>2.3910592625461699E-4</v>
      </c>
      <c r="DJ183" s="46">
        <v>178</v>
      </c>
      <c r="DK183" s="44">
        <v>1.10530975227729E-4</v>
      </c>
      <c r="DL183" s="44">
        <v>3.3392716467606199E-4</v>
      </c>
      <c r="DM183" s="44">
        <v>7.4812432729920398E-4</v>
      </c>
      <c r="DN183" s="44">
        <v>5.4302688495999596E-4</v>
      </c>
      <c r="DO183" s="44">
        <v>2.26688809448194E-3</v>
      </c>
      <c r="DP183" s="44">
        <v>1.7676142572141699E-3</v>
      </c>
      <c r="DQ183" s="44">
        <v>2.5516359911783599E-3</v>
      </c>
      <c r="DR183" s="45">
        <v>2.6363572823718599E-2</v>
      </c>
      <c r="DS183" s="45">
        <v>4.3079558134875601E-2</v>
      </c>
      <c r="DT183" s="45">
        <v>3.8569725784504703E-2</v>
      </c>
      <c r="DU183" s="45">
        <v>2.7659807488467698E-2</v>
      </c>
      <c r="DV183" s="45">
        <v>4.1108824252094098E-2</v>
      </c>
      <c r="DW183" s="45">
        <v>6.7724586952727497E-2</v>
      </c>
      <c r="DX183" s="45">
        <v>3.28395350521496E-2</v>
      </c>
    </row>
    <row r="184" spans="1:128">
      <c r="A184" s="43">
        <f t="shared" si="15"/>
        <v>11.789041095890411</v>
      </c>
      <c r="B184" s="18">
        <v>180</v>
      </c>
      <c r="C184" s="12">
        <v>3938</v>
      </c>
      <c r="D184" s="12">
        <v>2.47926567884495E-2</v>
      </c>
      <c r="E184" s="12">
        <v>2.33697111303306E-4</v>
      </c>
      <c r="F184" s="92">
        <f>$D184^Parameter!$D$325</f>
        <v>5.5920621994754845E-2</v>
      </c>
      <c r="G184" s="92">
        <f>$E184^Parameter!$D$318</f>
        <v>2.4290161805402889E-3</v>
      </c>
      <c r="H184" s="92">
        <f>$D184^Parameter!$D$326</f>
        <v>5.1934798948843092E-2</v>
      </c>
      <c r="I184" s="92">
        <f>$E184^Parameter!$D$319</f>
        <v>4.7417444032753367E-3</v>
      </c>
      <c r="J184" s="92">
        <f>$D184^Parameter!$D$328</f>
        <v>5.9768750686816148E-2</v>
      </c>
      <c r="K184" s="92">
        <f>$E184^Parameter!$D$321</f>
        <v>2.4621438988134757E-2</v>
      </c>
      <c r="L184" s="92">
        <f>$D184^Parameter!$D$329</f>
        <v>0.12613073261826191</v>
      </c>
      <c r="M184" s="92">
        <f>$E184^Parameter!$D$322</f>
        <v>1.6620348985879229E-2</v>
      </c>
      <c r="N184" s="92">
        <f>$D184^Parameter!$D$330</f>
        <v>5.0049723826597427E-2</v>
      </c>
      <c r="O184" s="92">
        <f>$E184^Parameter!$D$323</f>
        <v>3.5274538266077772E-2</v>
      </c>
      <c r="P184" s="92">
        <f>$D184^Parameter!$D$327</f>
        <v>2.9607078903903263E-2</v>
      </c>
      <c r="Q184" s="92">
        <f>$E184^Parameter!$D$320</f>
        <v>2.5539858556055386E-3</v>
      </c>
      <c r="R184" s="12">
        <f>$D184^EXP(Parameter!$D$96+Parameter!$D$103*(($B184/30.2*21)^(1)))</f>
        <v>6.0625407707455181E-13</v>
      </c>
      <c r="S184" s="12">
        <f>$E184^EXP(Parameter!$D$81+Parameter!$D$88*($B184/30.2*21)^(-2))</f>
        <v>5.8691839108241739E-3</v>
      </c>
      <c r="T184" s="12">
        <f>$D184^EXP(Parameter!$D$97+Parameter!$D$104*(($B184*21/30.2)^(1)))</f>
        <v>4.7170324663811859E-4</v>
      </c>
      <c r="U184" s="12">
        <f>$E184^EXP(Parameter!$D$82+Parameter!$D$89*($B184/30.2*21)^(-2))</f>
        <v>9.177007065212333E-3</v>
      </c>
      <c r="V184" s="12">
        <f>$D184^EXP(Parameter!$D$99+Parameter!$D$106*(($B184*21/30.2)^(1)))</f>
        <v>9.6494968069368423E-6</v>
      </c>
      <c r="W184" s="12">
        <f>$E184^EXP(Parameter!$D$84+Parameter!$D$91*($B184/30.2*21)^(-2))</f>
        <v>3.8770415649637728E-2</v>
      </c>
      <c r="X184" s="12">
        <f>$D184^EXP(Parameter!$D$100+Parameter!$D$107*(($B184*21/30.2)^(1)))</f>
        <v>9.1908861880997165E-29</v>
      </c>
      <c r="Y184" s="12">
        <f>$E184^EXP(Parameter!$D$85+Parameter!$D$92*($B184/30.2*21)^(-2))</f>
        <v>2.5713238329072553E-2</v>
      </c>
      <c r="Z184" s="12">
        <f>$D184^EXP(Parameter!$D$101+Parameter!$D$108*(($B184*21/30.2)^(1)))</f>
        <v>2.7343420854463345E-33</v>
      </c>
      <c r="AA184" s="12">
        <f>$E184^EXP(Parameter!$D$86+Parameter!$D$93*($B184/30.2*21)^(-2))</f>
        <v>3.5717781414271003E-2</v>
      </c>
      <c r="AB184" s="12">
        <f>$D184^EXP(Parameter!$D$98+Parameter!$D$105*(($B184*21/30.2)^(1)))</f>
        <v>2.4605527562798948E-6</v>
      </c>
      <c r="AC184" s="12">
        <f>$E184^EXP(Parameter!$D$83+Parameter!$D$90*($B184/30.2*21)^(-2))</f>
        <v>2.8602516956467874E-3</v>
      </c>
      <c r="AD184" s="87">
        <f>$D184^EXP(Parameter!$D$133+Parameter!$D$140*(($B184*21/30.2)^(-0.5))+Parameter!$D$147*((LN($B184*21/30.2))))</f>
        <v>5.8774051823222342E-9</v>
      </c>
      <c r="AE184" s="12">
        <f>$E184^EXP(Parameter!$D$111+Parameter!$D$118*(($B184*21/30.2)^(-1))+Parameter!$D$125*(($B184*21/30.2)^(-0.5)))</f>
        <v>6.461076528414976E-2</v>
      </c>
      <c r="AF184" s="12">
        <f>$D184^EXP(Parameter!$D$134+Parameter!$D$141*(($B184*21/30.2)^(-0.5))+Parameter!$D$148*((LN($B184*21/30.2))))</f>
        <v>7.6894208228033348E-4</v>
      </c>
      <c r="AG184" s="12">
        <f>$E184^EXP(Parameter!$D$112+Parameter!$D$119*(($B184*21/30.2)^(-1))+Parameter!$D$126*(($B184*21/30.2)^(-0.5)))</f>
        <v>1.0672160690559686E-2</v>
      </c>
      <c r="AH184" s="12">
        <f>$D184^EXP(Parameter!$D$136+Parameter!$D$143*(($B184*21/30.2)^(-0.5))+Parameter!$D$150*((LN($B184*21/30.2))))</f>
        <v>1.719334189976959E-7</v>
      </c>
      <c r="AI184" s="12">
        <f>$E184^EXP(Parameter!$D$114+Parameter!$D$121*(($B184*21/30.2)^(-1))+Parameter!$D$128*(($B184*21/30.2)^(-0.5)))</f>
        <v>1.5318557334511186E-4</v>
      </c>
      <c r="AJ184" s="12">
        <f>$D184^EXP(Parameter!$D$137+Parameter!$D$144*(($B184*21/30.2)^(-0.5))+Parameter!$D$151*((LN($B184*21/30.2))))</f>
        <v>8.833576537457103E-10</v>
      </c>
      <c r="AK184" s="12">
        <f>$E184^EXP(Parameter!$D$115+Parameter!$D$122*(($B184*21/30.2)^(-1))+Parameter!$D$129*(($B184*21/30.2)^(-0.5)))</f>
        <v>7.5351315639087509E-3</v>
      </c>
      <c r="AL184" s="12">
        <f>$D184^EXP(Parameter!$D$138+Parameter!$D$145*(($B184*21/30.2)^(-0.5))+Parameter!$D$152*((LN($B184*21/30.2))))</f>
        <v>1.4571955628053407E-35</v>
      </c>
      <c r="AM184" s="12">
        <f>$E184^EXP(Parameter!$D$116+Parameter!$D$123*(($B184*21/30.2)^(-1))+Parameter!$D$130*(($B184*21/30.2)^(-0.5)))</f>
        <v>1.488753336210382E-5</v>
      </c>
      <c r="AN184" s="12">
        <f>$D184^EXP(Parameter!$D$135+Parameter!$D$142*(($B184*21/30.2)^(-0.5))+Parameter!$D$149*((LN($B184*21/30.2))))</f>
        <v>5.2412035771840147E-5</v>
      </c>
      <c r="AO184" s="12">
        <f>$E184^EXP(Parameter!$D$113+Parameter!$D$120*(($B184*21/30.2)^(-1))+Parameter!$D$127*(($B184*21/30.2)^(-0.5)))</f>
        <v>7.8640508595054987E-11</v>
      </c>
      <c r="AP184" s="87">
        <f>$D184^EXP(Parameter!$D$304+Parameter!$D$310*((LN($B184*21/30.2))))</f>
        <v>2.7012032148369503E-2</v>
      </c>
      <c r="AQ184" s="88">
        <f>$E184^EXP(Parameter!$D$290+Parameter!$D$296*((LN($B184*21/30.2))))</f>
        <v>1.3355865034478763E-2</v>
      </c>
      <c r="AR184" s="12">
        <f>$D184^EXP(Parameter!$D$305+Parameter!$D$311*((LN($B184*21/30.2))))</f>
        <v>3.4684042364207378E-2</v>
      </c>
      <c r="AS184" s="88">
        <f>$E184^EXP(Parameter!$D$291+Parameter!$D$297*((LN($B184*21/30.2))))</f>
        <v>1.2033120770369804E-2</v>
      </c>
      <c r="AT184" s="12">
        <f>$D184^EXP(Parameter!$D$305+Parameter!$D$307-Parameter!$D$306+(Parameter!$D$311+Parameter!$D$313-Parameter!$D$312)*((LN($B184*21/30.2))))</f>
        <v>3.1308188830855427E-2</v>
      </c>
      <c r="AU184" s="88">
        <f>$E184^EXP(Parameter!$D$291+Parameter!$D$293-Parameter!$D$292+(Parameter!$D$297+Parameter!$D$299-Parameter!$D$298)*((LN($B184*21/30.2))))</f>
        <v>2.1160404075442028E-2</v>
      </c>
      <c r="AV184" s="12">
        <f>$D184^EXP(Parameter!$D$308+Parameter!$D$314*((LN($B184*21/30.2))))</f>
        <v>4.5825557375072157E-2</v>
      </c>
      <c r="AW184" s="88">
        <f>$E184^EXP(Parameter!$D$294+Parameter!$D$300*((LN($B184*21/30.2))))</f>
        <v>1.7650674296903077E-2</v>
      </c>
      <c r="AX184" s="12">
        <f>$D184^EXP(Parameter!$D$305+Parameter!$D$309-Parameter!$D$306+(Parameter!$D$311+Parameter!$D$315-Parameter!$D$312)*((LN($B184*21/30.2))))</f>
        <v>1.67120892656017E-2</v>
      </c>
      <c r="AY184" s="88">
        <f>$E184^EXP(Parameter!$D$291+Parameter!$D$295-Parameter!$D$292+(Parameter!$D$297+Parameter!$D$301-Parameter!$D$298)*((LN($B184*21/30.2))))</f>
        <v>5.1812868245543534E-4</v>
      </c>
      <c r="AZ184" s="12">
        <f>$D184^EXP(Parameter!D$305-Parameter!D$306+(Parameter!D$311-Parameter!D$312)*((LN($B184*21/30.2))))</f>
        <v>1.128839507806668E-2</v>
      </c>
      <c r="BA184" s="88">
        <f>$E184^EXP(Parameter!$D$291-Parameter!$D$292+(Parameter!$D$297-Parameter!$D$298)*((LN($B184*21/30.2))))</f>
        <v>1.0228358064675557E-5</v>
      </c>
      <c r="BB184" s="89">
        <f>$D184^EXP(Parameter!$D$231+Parameter!$D$238)</f>
        <v>6.030767195914364E-2</v>
      </c>
      <c r="BC184" s="90">
        <f>$E184^EXP(Parameter!$D$216+Parameter!$D$223)</f>
        <v>4.940767760314913E-3</v>
      </c>
      <c r="BD184" s="91">
        <f>$D184^EXP(Parameter!$D$232+Parameter!$D$239)</f>
        <v>4.6435362646591573E-2</v>
      </c>
      <c r="BE184" s="90">
        <f>$E184^EXP(Parameter!$D$217+Parameter!$D$224)</f>
        <v>6.9702383210544375E-3</v>
      </c>
      <c r="BF184" s="91">
        <f>$D184^EXP(Parameter!$D$234+Parameter!$D$241)</f>
        <v>5.5364244597288441E-2</v>
      </c>
      <c r="BG184" s="91">
        <f>$E184^EXP(Parameter!$D$219+Parameter!$D$226)</f>
        <v>2.9373440897834568E-2</v>
      </c>
      <c r="BH184" s="91">
        <f>$D184^EXP(Parameter!$D$235+Parameter!$D$242)</f>
        <v>0.10787011770400907</v>
      </c>
      <c r="BI184" s="91">
        <f>$E184^EXP(Parameter!$D$220+Parameter!$D$227)</f>
        <v>1.9184792828502453E-2</v>
      </c>
      <c r="BJ184" s="91">
        <f>$D184^EXP(Parameter!$D$236+Parameter!$D$243)</f>
        <v>4.3643281940939714E-2</v>
      </c>
      <c r="BK184" s="91">
        <f>$E184^EXP(Parameter!$D$221+Parameter!$D$228)</f>
        <v>2.8048408003402921E-2</v>
      </c>
      <c r="BL184" s="91">
        <f>$D184^EXP(Parameter!$D$233+Parameter!$D$240)</f>
        <v>2.2321777403063167E-2</v>
      </c>
      <c r="BM184" s="91">
        <f>$E184^EXP(Parameter!$D$218+Parameter!$D$225)</f>
        <v>2.2933107394060514E-3</v>
      </c>
      <c r="BN184" s="90">
        <f>$D184^EXP(Parameter!$D$268+Parameter!$D$275)</f>
        <v>7.9990244165583937E-2</v>
      </c>
      <c r="BO184" s="91">
        <f>$E184^EXP(Parameter!$D$246+Parameter!$D$253)</f>
        <v>1.8008902131778038E-3</v>
      </c>
      <c r="BP184" s="91">
        <f>$D184^EXP(Parameter!$D$269+Parameter!$D$276)</f>
        <v>5.3934591138952964E-2</v>
      </c>
      <c r="BQ184" s="91">
        <f>$E184^EXP(Parameter!$D$247+Parameter!$D$254)</f>
        <v>4.2958271518189371E-3</v>
      </c>
      <c r="BR184" s="91">
        <f>$D184^EXP(Parameter!$D$271+Parameter!$D$278)</f>
        <v>0.11922848324938527</v>
      </c>
      <c r="BS184" s="91">
        <f>$E184^EXP(Parameter!$D$249+Parameter!$D$256)</f>
        <v>3.5833204684268642E-2</v>
      </c>
      <c r="BT184" s="91">
        <f>$D184^EXP(Parameter!$D$272+Parameter!$D$279)</f>
        <v>0.20074315396174872</v>
      </c>
      <c r="BU184" s="91">
        <f>$E184^EXP(Parameter!$D$250+Parameter!$D$257)</f>
        <v>1.1692506048983805E-2</v>
      </c>
      <c r="BV184" s="91">
        <f>$D184^EXP(Parameter!$D$273+Parameter!$D$280)</f>
        <v>0.16151260892585675</v>
      </c>
      <c r="BW184" s="91">
        <f>$E184^EXP(Parameter!$D$251+Parameter!$D$258)</f>
        <v>3.8399811409050737E-2</v>
      </c>
      <c r="BX184" s="91">
        <f>$D184^EXP(Parameter!$D$270+Parameter!$D$277)</f>
        <v>4.7295933284113439E-2</v>
      </c>
      <c r="BY184" s="91">
        <f>$E184^EXP(Parameter!$D$248+Parameter!$D$255)</f>
        <v>5.2088466178372931E-3</v>
      </c>
      <c r="BZ184" s="90">
        <f>$D184^EXP(Parameter!$D$208)</f>
        <v>5.6330995423460026E-2</v>
      </c>
      <c r="CA184" s="90">
        <f>$E184^EXP(Parameter!$D$200)</f>
        <v>3.5779497952170059E-3</v>
      </c>
      <c r="CB184" s="90">
        <f>$D184^EXP(Parameter!$D$209)</f>
        <v>4.7007894047340321E-2</v>
      </c>
      <c r="CC184" s="90">
        <f>$E184^EXP(Parameter!$D$201)</f>
        <v>5.8702580774682824E-3</v>
      </c>
      <c r="CD184" s="90">
        <f>$D184^EXP(Parameter!$D$211)</f>
        <v>5.0996752012142224E-2</v>
      </c>
      <c r="CE184" s="90">
        <f>$E184^EXP(Parameter!$D$203)</f>
        <v>2.3090238098487901E-2</v>
      </c>
      <c r="CF184" s="90">
        <f>$D184^EXP(Parameter!$D$212)</f>
        <v>0.10763005694721552</v>
      </c>
      <c r="CG184" s="90">
        <f>$E184^EXP(Parameter!$D$204)</f>
        <v>1.6664663403978427E-2</v>
      </c>
      <c r="CH184" s="91">
        <f>$D184^EXP(Parameter!$D$213)</f>
        <v>4.1891016747036623E-2</v>
      </c>
      <c r="CI184" s="90">
        <f>$E184^EXP(Parameter!$D$205)</f>
        <v>2.8249404525039618E-2</v>
      </c>
      <c r="CJ184" s="91">
        <f>$D184^EXP(Parameter!$D$210)</f>
        <v>2.4247113574537741E-2</v>
      </c>
      <c r="CK184" s="90">
        <f>$E184^EXP(Parameter!$D$202)</f>
        <v>2.9446090650286677E-3</v>
      </c>
      <c r="CL184" s="12">
        <f>$D184^EXP(Parameter!$D$170+Parameter!$D$177*(LN($B184/30.2*21)))</f>
        <v>2.9913296738672844E-2</v>
      </c>
      <c r="CM184" s="12">
        <f>$D184^EXP(Parameter!$D$155+Parameter!$D$162*(LN($B184/30.2*21)))</f>
        <v>0.31733307354386042</v>
      </c>
      <c r="CN184" s="12">
        <f>$D184^EXP(Parameter!$D$171+Parameter!$D$178*(LN($B184/30.2*21)))</f>
        <v>3.260600000928799E-2</v>
      </c>
      <c r="CO184" s="12">
        <f>$D184^EXP(Parameter!$D$156+Parameter!$D$163*(LN($B184/30.2*21)))</f>
        <v>0.26110140832331696</v>
      </c>
      <c r="CP184" s="12">
        <f>$D184^EXP(Parameter!$D$173+Parameter!$D$180*(LN($B184/30.2*21)))</f>
        <v>2.8130003429819472E-2</v>
      </c>
      <c r="CQ184" s="12">
        <f>$D184^EXP(Parameter!$D$158+Parameter!$D$165*(LN($B184/30.2*21)))</f>
        <v>0.26990831195447618</v>
      </c>
      <c r="CR184" s="12">
        <f>$D184^EXP(Parameter!$D$174+Parameter!$D$181*(LN($B184/30.2*21)))</f>
        <v>2.7874047822406354E-2</v>
      </c>
      <c r="CS184" s="12">
        <f>$D184^EXP(Parameter!$D$159+Parameter!$D$166*(LN($B184/30.2*21)))</f>
        <v>0.31621600890412416</v>
      </c>
      <c r="CT184" s="12">
        <f>$D184^EXP(Parameter!$D$175+Parameter!$D$182*(LN($B184/30.2*21)))</f>
        <v>5.670344862155942E-3</v>
      </c>
      <c r="CU184" s="12">
        <f>$D184^EXP(Parameter!$D$160+Parameter!$D$167*(LN($B184/30.2*21)))</f>
        <v>8.1857241995106536E-2</v>
      </c>
      <c r="CV184" s="12">
        <f>$D184^EXP(Parameter!$D$172+Parameter!$D$179*(LN($B184/30.2*21)))</f>
        <v>7.3397944974386781E-3</v>
      </c>
      <c r="CW184" s="41">
        <f>$D184^EXP(Parameter!$D$157+Parameter!$D$164*(LN($B184/30.2*21)))</f>
        <v>1.7777114765532794E-3</v>
      </c>
      <c r="CX184" s="12">
        <f t="shared" si="16"/>
        <v>6.0625407707455181E-13</v>
      </c>
      <c r="CY184" s="85">
        <v>1.42561933655064E-2</v>
      </c>
      <c r="CZ184" s="12">
        <f t="shared" si="17"/>
        <v>4.7170324663811859E-4</v>
      </c>
      <c r="DA184" s="85">
        <v>2.2017678576012001E-2</v>
      </c>
      <c r="DB184" s="12">
        <f t="shared" si="18"/>
        <v>9.6494968069368423E-6</v>
      </c>
      <c r="DC184" s="41">
        <v>3.41236516735563E-4</v>
      </c>
      <c r="DD184" s="12">
        <f t="shared" si="19"/>
        <v>9.1908861880997165E-29</v>
      </c>
      <c r="DE184" s="85">
        <v>2.6562726130909499E-3</v>
      </c>
      <c r="DF184" s="12">
        <f t="shared" si="20"/>
        <v>2.7343420854463345E-33</v>
      </c>
      <c r="DG184" s="41">
        <v>2.33696938645121E-4</v>
      </c>
      <c r="DH184" s="12">
        <f t="shared" si="21"/>
        <v>2.4605527562798948E-6</v>
      </c>
      <c r="DI184" s="41">
        <v>2.33696938645121E-4</v>
      </c>
      <c r="DJ184" s="46">
        <v>179</v>
      </c>
      <c r="DK184" s="44">
        <v>1.07571613574442E-4</v>
      </c>
      <c r="DL184" s="44">
        <v>3.2567476689870901E-4</v>
      </c>
      <c r="DM184" s="44">
        <v>7.3081581900336101E-4</v>
      </c>
      <c r="DN184" s="44">
        <v>5.3011881702902397E-4</v>
      </c>
      <c r="DO184" s="44">
        <v>2.2196352361388799E-3</v>
      </c>
      <c r="DP184" s="44">
        <v>1.72983523082604E-3</v>
      </c>
      <c r="DQ184" s="44">
        <v>2.4990964341135001E-3</v>
      </c>
      <c r="DR184" s="45">
        <v>2.6085352869298702E-2</v>
      </c>
      <c r="DS184" s="45">
        <v>4.2661874186929898E-2</v>
      </c>
      <c r="DT184" s="45">
        <v>3.8188099951696697E-2</v>
      </c>
      <c r="DU184" s="45">
        <v>2.73701505543377E-2</v>
      </c>
      <c r="DV184" s="45">
        <v>4.0706769554656998E-2</v>
      </c>
      <c r="DW184" s="45">
        <v>6.7125719059462602E-2</v>
      </c>
      <c r="DX184" s="45">
        <v>3.2505310727388298E-2</v>
      </c>
    </row>
    <row r="185" spans="1:128">
      <c r="A185" s="43">
        <f t="shared" si="15"/>
        <v>11.849315068493151</v>
      </c>
      <c r="B185" s="18">
        <v>181</v>
      </c>
      <c r="C185" s="12">
        <v>3960</v>
      </c>
      <c r="D185" s="12">
        <v>2.4525340600592801E-2</v>
      </c>
      <c r="E185" s="12">
        <v>2.28431189920059E-4</v>
      </c>
      <c r="F185" s="92">
        <f>$D185^Parameter!$D$325</f>
        <v>5.5449768458676239E-2</v>
      </c>
      <c r="G185" s="92">
        <f>$E185^Parameter!$D$318</f>
        <v>2.3894826940890064E-3</v>
      </c>
      <c r="H185" s="92">
        <f>$D185^Parameter!$D$326</f>
        <v>5.1486342091745949E-2</v>
      </c>
      <c r="I185" s="92">
        <f>$E185^Parameter!$D$319</f>
        <v>4.6730825974273605E-3</v>
      </c>
      <c r="J185" s="92">
        <f>$D185^Parameter!$D$328</f>
        <v>5.9277061448553159E-2</v>
      </c>
      <c r="K185" s="92">
        <f>$E185^Parameter!$D$321</f>
        <v>2.4374103059952305E-2</v>
      </c>
      <c r="L185" s="92">
        <f>$D185^Parameter!$D$329</f>
        <v>0.12536734442116124</v>
      </c>
      <c r="M185" s="92">
        <f>$E185^Parameter!$D$322</f>
        <v>1.6435773475341461E-2</v>
      </c>
      <c r="N185" s="92">
        <f>$D185^Parameter!$D$330</f>
        <v>4.9612166031050661E-2</v>
      </c>
      <c r="O185" s="92">
        <f>$E185^Parameter!$D$323</f>
        <v>3.4954424874160318E-2</v>
      </c>
      <c r="P185" s="92">
        <f>$D185^Parameter!$D$327</f>
        <v>2.9303097166089358E-2</v>
      </c>
      <c r="Q185" s="92">
        <f>$E185^Parameter!$D$320</f>
        <v>2.5127620079386679E-3</v>
      </c>
      <c r="R185" s="12">
        <f>$D185^EXP(Parameter!$D$96+Parameter!$D$103*(($B185/30.2*21)^(1)))</f>
        <v>3.7603936351680563E-13</v>
      </c>
      <c r="S185" s="12">
        <f>$E185^EXP(Parameter!$D$81+Parameter!$D$88*($B185/30.2*21)^(-2))</f>
        <v>5.7875721848871138E-3</v>
      </c>
      <c r="T185" s="12">
        <f>$D185^EXP(Parameter!$D$97+Parameter!$D$104*(($B185*21/30.2)^(1)))</f>
        <v>4.4188130984636653E-4</v>
      </c>
      <c r="U185" s="12">
        <f>$E185^EXP(Parameter!$D$82+Parameter!$D$89*($B185/30.2*21)^(-2))</f>
        <v>9.0604233613137634E-3</v>
      </c>
      <c r="V185" s="12">
        <f>$D185^EXP(Parameter!$D$99+Parameter!$D$106*(($B185*21/30.2)^(1)))</f>
        <v>8.4654336071777489E-6</v>
      </c>
      <c r="W185" s="12">
        <f>$E185^EXP(Parameter!$D$84+Parameter!$D$91*($B185/30.2*21)^(-2))</f>
        <v>3.842854185922509E-2</v>
      </c>
      <c r="X185" s="12">
        <f>$D185^EXP(Parameter!$D$100+Parameter!$D$107*(($B185*21/30.2)^(1)))</f>
        <v>1.9426944021595109E-29</v>
      </c>
      <c r="Y185" s="12">
        <f>$E185^EXP(Parameter!$D$85+Parameter!$D$92*($B185/30.2*21)^(-2))</f>
        <v>2.5457978041905204E-2</v>
      </c>
      <c r="Z185" s="12">
        <f>$D185^EXP(Parameter!$D$101+Parameter!$D$108*(($B185*21/30.2)^(1)))</f>
        <v>5.0034960802301224E-34</v>
      </c>
      <c r="AA185" s="12">
        <f>$E185^EXP(Parameter!$D$86+Parameter!$D$93*($B185/30.2*21)^(-2))</f>
        <v>3.5394809563057926E-2</v>
      </c>
      <c r="AB185" s="12">
        <f>$D185^EXP(Parameter!$D$98+Parameter!$D$105*(($B185*21/30.2)^(1)))</f>
        <v>2.1448294524343918E-6</v>
      </c>
      <c r="AC185" s="12">
        <f>$E185^EXP(Parameter!$D$83+Parameter!$D$90*($B185/30.2*21)^(-2))</f>
        <v>2.8149487257228428E-3</v>
      </c>
      <c r="AD185" s="87">
        <f>$D185^EXP(Parameter!$D$133+Parameter!$D$140*(($B185*21/30.2)^(-0.5))+Parameter!$D$147*((LN($B185*21/30.2))))</f>
        <v>4.9594427940275372E-9</v>
      </c>
      <c r="AE185" s="12">
        <f>$E185^EXP(Parameter!$D$111+Parameter!$D$118*(($B185*21/30.2)^(-1))+Parameter!$D$125*(($B185*21/30.2)^(-0.5)))</f>
        <v>6.4273107273164307E-2</v>
      </c>
      <c r="AF185" s="12">
        <f>$D185^EXP(Parameter!$D$134+Parameter!$D$141*(($B185*21/30.2)^(-0.5))+Parameter!$D$148*((LN($B185*21/30.2))))</f>
        <v>7.3949650186222796E-4</v>
      </c>
      <c r="AG185" s="12">
        <f>$E185^EXP(Parameter!$D$112+Parameter!$D$119*(($B185*21/30.2)^(-1))+Parameter!$D$126*(($B185*21/30.2)^(-0.5)))</f>
        <v>1.0544358369783782E-2</v>
      </c>
      <c r="AH185" s="12">
        <f>$D185^EXP(Parameter!$D$136+Parameter!$D$143*(($B185*21/30.2)^(-0.5))+Parameter!$D$150*((LN($B185*21/30.2))))</f>
        <v>1.5101199231175818E-7</v>
      </c>
      <c r="AI185" s="12">
        <f>$E185^EXP(Parameter!$D$114+Parameter!$D$121*(($B185*21/30.2)^(-1))+Parameter!$D$128*(($B185*21/30.2)^(-0.5)))</f>
        <v>1.4799738887058677E-4</v>
      </c>
      <c r="AJ185" s="12">
        <f>$D185^EXP(Parameter!$D$137+Parameter!$D$144*(($B185*21/30.2)^(-0.5))+Parameter!$D$151*((LN($B185*21/30.2))))</f>
        <v>7.1735510338082539E-10</v>
      </c>
      <c r="AK185" s="12">
        <f>$E185^EXP(Parameter!$D$115+Parameter!$D$122*(($B185*21/30.2)^(-1))+Parameter!$D$129*(($B185*21/30.2)^(-0.5)))</f>
        <v>7.4254627929854411E-3</v>
      </c>
      <c r="AL185" s="12">
        <f>$D185^EXP(Parameter!$D$138+Parameter!$D$145*(($B185*21/30.2)^(-0.5))+Parameter!$D$152*((LN($B185*21/30.2))))</f>
        <v>5.187803177488254E-36</v>
      </c>
      <c r="AM185" s="12">
        <f>$E185^EXP(Parameter!$D$116+Parameter!$D$123*(($B185*21/30.2)^(-1))+Parameter!$D$130*(($B185*21/30.2)^(-0.5)))</f>
        <v>1.424617582557728E-5</v>
      </c>
      <c r="AN185" s="12">
        <f>$D185^EXP(Parameter!$D$135+Parameter!$D$142*(($B185*21/30.2)^(-0.5))+Parameter!$D$149*((LN($B185*21/30.2))))</f>
        <v>4.9569303600195717E-5</v>
      </c>
      <c r="AO185" s="12">
        <f>$E185^EXP(Parameter!$D$113+Parameter!$D$120*(($B185*21/30.2)^(-1))+Parameter!$D$127*(($B185*21/30.2)^(-0.5)))</f>
        <v>7.1259842751315866E-11</v>
      </c>
      <c r="AP185" s="87">
        <f>$D185^EXP(Parameter!$D$304+Parameter!$D$310*((LN($B185*21/30.2))))</f>
        <v>2.6659371020962212E-2</v>
      </c>
      <c r="AQ185" s="88">
        <f>$E185^EXP(Parameter!$D$290+Parameter!$D$296*((LN($B185*21/30.2))))</f>
        <v>1.3244944393615059E-2</v>
      </c>
      <c r="AR185" s="12">
        <f>$D185^EXP(Parameter!$D$305+Parameter!$D$311*((LN($B185*21/30.2))))</f>
        <v>3.4312711723444668E-2</v>
      </c>
      <c r="AS185" s="88">
        <f>$E185^EXP(Parameter!$D$291+Parameter!$D$297*((LN($B185*21/30.2))))</f>
        <v>1.1904557202687302E-2</v>
      </c>
      <c r="AT185" s="12">
        <f>$D185^EXP(Parameter!$D$305+Parameter!$D$307-Parameter!$D$306+(Parameter!$D$311+Parameter!$D$313-Parameter!$D$312)*((LN($B185*21/30.2))))</f>
        <v>3.0940489128003939E-2</v>
      </c>
      <c r="AU185" s="88">
        <f>$E185^EXP(Parameter!$D$291+Parameter!$D$293-Parameter!$D$292+(Parameter!$D$297+Parameter!$D$299-Parameter!$D$298)*((LN($B185*21/30.2))))</f>
        <v>2.0924754714013217E-2</v>
      </c>
      <c r="AV185" s="12">
        <f>$D185^EXP(Parameter!$D$308+Parameter!$D$314*((LN($B185*21/30.2))))</f>
        <v>4.5267709366743368E-2</v>
      </c>
      <c r="AW185" s="88">
        <f>$E185^EXP(Parameter!$D$294+Parameter!$D$300*((LN($B185*21/30.2))))</f>
        <v>1.7460861801902997E-2</v>
      </c>
      <c r="AX185" s="12">
        <f>$D185^EXP(Parameter!$D$305+Parameter!$D$309-Parameter!$D$306+(Parameter!$D$311+Parameter!$D$315-Parameter!$D$312)*((LN($B185*21/30.2))))</f>
        <v>1.6457395489014603E-2</v>
      </c>
      <c r="AY185" s="88">
        <f>$E185^EXP(Parameter!$D$291+Parameter!$D$295-Parameter!$D$292+(Parameter!$D$297+Parameter!$D$301-Parameter!$D$298)*((LN($B185*21/30.2))))</f>
        <v>5.0023412966373505E-4</v>
      </c>
      <c r="AZ185" s="12">
        <f>$D185^EXP(Parameter!D$305-Parameter!D$306+(Parameter!D$311-Parameter!D$312)*((LN($B185*21/30.2))))</f>
        <v>1.1110591552858226E-2</v>
      </c>
      <c r="BA185" s="88">
        <f>$E185^EXP(Parameter!$D$291-Parameter!$D$292+(Parameter!$D$297-Parameter!$D$298)*((LN($B185*21/30.2))))</f>
        <v>9.7393664694588637E-6</v>
      </c>
      <c r="BB185" s="89">
        <f>$D185^EXP(Parameter!$D$231+Parameter!$D$238)</f>
        <v>5.9813123512464789E-2</v>
      </c>
      <c r="BC185" s="90">
        <f>$E185^EXP(Parameter!$D$216+Parameter!$D$223)</f>
        <v>4.8697697579530089E-3</v>
      </c>
      <c r="BD185" s="91">
        <f>$D185^EXP(Parameter!$D$232+Parameter!$D$239)</f>
        <v>4.6019288112234213E-2</v>
      </c>
      <c r="BE185" s="90">
        <f>$E185^EXP(Parameter!$D$217+Parameter!$D$224)</f>
        <v>6.8765242526123383E-3</v>
      </c>
      <c r="BF185" s="91">
        <f>$D185^EXP(Parameter!$D$234+Parameter!$D$241)</f>
        <v>5.4896466251935436E-2</v>
      </c>
      <c r="BG185" s="91">
        <f>$E185^EXP(Parameter!$D$219+Parameter!$D$226)</f>
        <v>2.9092358911223224E-2</v>
      </c>
      <c r="BH185" s="91">
        <f>$D185^EXP(Parameter!$D$235+Parameter!$D$242)</f>
        <v>0.10716809545489971</v>
      </c>
      <c r="BI185" s="91">
        <f>$E185^EXP(Parameter!$D$220+Parameter!$D$227)</f>
        <v>1.8979159654184431E-2</v>
      </c>
      <c r="BJ185" s="91">
        <f>$D185^EXP(Parameter!$D$236+Parameter!$D$243)</f>
        <v>4.3244361617526955E-2</v>
      </c>
      <c r="BK185" s="91">
        <f>$E185^EXP(Parameter!$D$221+Parameter!$D$228)</f>
        <v>2.7776510663750996E-2</v>
      </c>
      <c r="BL185" s="91">
        <f>$D185^EXP(Parameter!$D$233+Parameter!$D$240)</f>
        <v>2.2074306303539067E-2</v>
      </c>
      <c r="BM185" s="91">
        <f>$E185^EXP(Parameter!$D$218+Parameter!$D$225)</f>
        <v>2.2556324442519838E-3</v>
      </c>
      <c r="BN185" s="90">
        <f>$D185^EXP(Parameter!$D$268+Parameter!$D$275)</f>
        <v>7.9400019052444398E-2</v>
      </c>
      <c r="BO185" s="91">
        <f>$E185^EXP(Parameter!$D$246+Parameter!$D$253)</f>
        <v>1.7701355908048054E-3</v>
      </c>
      <c r="BP185" s="91">
        <f>$D185^EXP(Parameter!$D$269+Parameter!$D$276)</f>
        <v>5.3474789894659695E-2</v>
      </c>
      <c r="BQ185" s="91">
        <f>$E185^EXP(Parameter!$D$247+Parameter!$D$254)</f>
        <v>4.2324828495715148E-3</v>
      </c>
      <c r="BR185" s="91">
        <f>$D185^EXP(Parameter!$D$271+Parameter!$D$278)</f>
        <v>0.11848731659585479</v>
      </c>
      <c r="BS185" s="91">
        <f>$E185^EXP(Parameter!$D$249+Parameter!$D$256)</f>
        <v>3.5509542296988543E-2</v>
      </c>
      <c r="BT185" s="91">
        <f>$D185^EXP(Parameter!$D$272+Parameter!$D$279)</f>
        <v>0.19980024176347369</v>
      </c>
      <c r="BU185" s="91">
        <f>$E185^EXP(Parameter!$D$250+Parameter!$D$257)</f>
        <v>1.1551577851310505E-2</v>
      </c>
      <c r="BV185" s="91">
        <f>$D185^EXP(Parameter!$D$273+Parameter!$D$280)</f>
        <v>0.16065150808641457</v>
      </c>
      <c r="BW185" s="91">
        <f>$E185^EXP(Parameter!$D$251+Parameter!$D$258)</f>
        <v>3.8060142048661941E-2</v>
      </c>
      <c r="BX185" s="91">
        <f>$D185^EXP(Parameter!$D$270+Parameter!$D$277)</f>
        <v>4.6874671559568502E-2</v>
      </c>
      <c r="BY185" s="91">
        <f>$E185^EXP(Parameter!$D$248+Parameter!$D$255)</f>
        <v>5.1347358160843768E-3</v>
      </c>
      <c r="BZ185" s="90">
        <f>$D185^EXP(Parameter!$D$208)</f>
        <v>5.5857884037659754E-2</v>
      </c>
      <c r="CA185" s="90">
        <f>$E185^EXP(Parameter!$D$200)</f>
        <v>3.5234344503813409E-3</v>
      </c>
      <c r="CB185" s="90">
        <f>$D185^EXP(Parameter!$D$209)</f>
        <v>4.6588363390403419E-2</v>
      </c>
      <c r="CC185" s="90">
        <f>$E185^EXP(Parameter!$D$201)</f>
        <v>5.7886225975602836E-3</v>
      </c>
      <c r="CD185" s="90">
        <f>$D185^EXP(Parameter!$D$211)</f>
        <v>5.055369332831755E-2</v>
      </c>
      <c r="CE185" s="90">
        <f>$E185^EXP(Parameter!$D$203)</f>
        <v>2.2854283840041505E-2</v>
      </c>
      <c r="CF185" s="90">
        <f>$D185^EXP(Parameter!$D$212)</f>
        <v>0.10692889849877221</v>
      </c>
      <c r="CG185" s="90">
        <f>$E185^EXP(Parameter!$D$204)</f>
        <v>1.6479715370112807E-2</v>
      </c>
      <c r="CH185" s="91">
        <f>$D185^EXP(Parameter!$D$213)</f>
        <v>4.150312598208937E-2</v>
      </c>
      <c r="CI185" s="90">
        <f>$E185^EXP(Parameter!$D$205)</f>
        <v>2.7976103242186728E-2</v>
      </c>
      <c r="CJ185" s="91">
        <f>$D185^EXP(Parameter!$D$210)</f>
        <v>2.3984114716055268E-2</v>
      </c>
      <c r="CK185" s="90">
        <f>$E185^EXP(Parameter!$D$202)</f>
        <v>2.8982042364633638E-3</v>
      </c>
      <c r="CL185" s="12">
        <f>$D185^EXP(Parameter!$D$170+Parameter!$D$177*(LN($B185/30.2*21)))</f>
        <v>2.9562633106122657E-2</v>
      </c>
      <c r="CM185" s="12">
        <f>$D185^EXP(Parameter!$D$155+Parameter!$D$162*(LN($B185/30.2*21)))</f>
        <v>0.31677927384171339</v>
      </c>
      <c r="CN185" s="12">
        <f>$D185^EXP(Parameter!$D$171+Parameter!$D$178*(LN($B185/30.2*21)))</f>
        <v>3.2255191177531957E-2</v>
      </c>
      <c r="CO185" s="12">
        <f>$D185^EXP(Parameter!$D$156+Parameter!$D$163*(LN($B185/30.2*21)))</f>
        <v>0.26036261561271246</v>
      </c>
      <c r="CP185" s="12">
        <f>$D185^EXP(Parameter!$D$173+Parameter!$D$180*(LN($B185/30.2*21)))</f>
        <v>2.7798917789056493E-2</v>
      </c>
      <c r="CQ185" s="12">
        <f>$D185^EXP(Parameter!$D$158+Parameter!$D$165*(LN($B185/30.2*21)))</f>
        <v>0.26897948580154846</v>
      </c>
      <c r="CR185" s="12">
        <f>$D185^EXP(Parameter!$D$174+Parameter!$D$181*(LN($B185/30.2*21)))</f>
        <v>2.7479419002883042E-2</v>
      </c>
      <c r="CS185" s="12">
        <f>$D185^EXP(Parameter!$D$159+Parameter!$D$166*(LN($B185/30.2*21)))</f>
        <v>0.31542654119345009</v>
      </c>
      <c r="CT185" s="12">
        <f>$D185^EXP(Parameter!$D$175+Parameter!$D$182*(LN($B185/30.2*21)))</f>
        <v>5.5537653120360042E-3</v>
      </c>
      <c r="CU185" s="12">
        <f>$D185^EXP(Parameter!$D$160+Parameter!$D$167*(LN($B185/30.2*21)))</f>
        <v>8.1052101598096546E-2</v>
      </c>
      <c r="CV185" s="12">
        <f>$D185^EXP(Parameter!$D$172+Parameter!$D$179*(LN($B185/30.2*21)))</f>
        <v>7.213477446455562E-3</v>
      </c>
      <c r="CW185" s="41">
        <f>$D185^EXP(Parameter!$D$157+Parameter!$D$164*(LN($B185/30.2*21)))</f>
        <v>1.7274617890037122E-3</v>
      </c>
      <c r="CX185" s="12">
        <f t="shared" si="16"/>
        <v>3.7603936351680563E-13</v>
      </c>
      <c r="CY185" s="85">
        <v>1.4208514205556E-2</v>
      </c>
      <c r="CZ185" s="12">
        <f t="shared" si="17"/>
        <v>4.4188130984636653E-4</v>
      </c>
      <c r="DA185" s="85">
        <v>2.1929983062617502E-2</v>
      </c>
      <c r="DB185" s="12">
        <f t="shared" si="18"/>
        <v>8.4654336071777489E-6</v>
      </c>
      <c r="DC185" s="41">
        <v>3.2918394279204201E-4</v>
      </c>
      <c r="DD185" s="12">
        <f t="shared" si="19"/>
        <v>1.9426944021595109E-29</v>
      </c>
      <c r="DE185" s="85">
        <v>2.5983296568209899E-3</v>
      </c>
      <c r="DF185" s="12">
        <f t="shared" si="20"/>
        <v>5.0034960802301224E-34</v>
      </c>
      <c r="DG185" s="41">
        <v>2.2843094899165599E-4</v>
      </c>
      <c r="DH185" s="12">
        <f t="shared" si="21"/>
        <v>2.1448294524343918E-6</v>
      </c>
      <c r="DI185" s="41">
        <v>2.2843094899165599E-4</v>
      </c>
      <c r="DJ185" s="46">
        <v>180</v>
      </c>
      <c r="DK185" s="44">
        <v>1.04702058386197E-4</v>
      </c>
      <c r="DL185" s="44">
        <v>3.1765513241033299E-4</v>
      </c>
      <c r="DM185" s="44">
        <v>7.1396697392056595E-4</v>
      </c>
      <c r="DN185" s="44">
        <v>5.1756212680431602E-4</v>
      </c>
      <c r="DO185" s="44">
        <v>2.1735232451267602E-3</v>
      </c>
      <c r="DP185" s="44">
        <v>1.6929894345055799E-3</v>
      </c>
      <c r="DQ185" s="44">
        <v>2.44781123033622E-3</v>
      </c>
      <c r="DR185" s="45">
        <v>2.58111329280287E-2</v>
      </c>
      <c r="DS185" s="45">
        <v>4.22497861198253E-2</v>
      </c>
      <c r="DT185" s="45">
        <v>3.7811674178669402E-2</v>
      </c>
      <c r="DU185" s="45">
        <v>2.7084631440114901E-2</v>
      </c>
      <c r="DV185" s="45">
        <v>4.0310140524013202E-2</v>
      </c>
      <c r="DW185" s="45">
        <v>6.6534279699895907E-2</v>
      </c>
      <c r="DX185" s="45">
        <v>3.2175748833953202E-2</v>
      </c>
    </row>
    <row r="186" spans="1:128">
      <c r="A186" s="43">
        <f t="shared" si="15"/>
        <v>11.90958904109589</v>
      </c>
      <c r="B186" s="18">
        <v>182</v>
      </c>
      <c r="C186" s="12">
        <v>3982</v>
      </c>
      <c r="D186" s="12">
        <v>2.4261904561428699E-2</v>
      </c>
      <c r="E186" s="12">
        <v>2.23304339627831E-4</v>
      </c>
      <c r="F186" s="92">
        <f>$D186^Parameter!$D$325</f>
        <v>5.4984643578528163E-2</v>
      </c>
      <c r="G186" s="92">
        <f>$E186^Parameter!$D$318</f>
        <v>2.3507473620755087E-3</v>
      </c>
      <c r="H186" s="92">
        <f>$D186^Parameter!$D$326</f>
        <v>5.1043437256568756E-2</v>
      </c>
      <c r="I186" s="92">
        <f>$E186^Parameter!$D$319</f>
        <v>4.6056844990320766E-3</v>
      </c>
      <c r="J186" s="92">
        <f>$D186^Parameter!$D$328</f>
        <v>5.8791259758031282E-2</v>
      </c>
      <c r="K186" s="92">
        <f>$E186^Parameter!$D$321</f>
        <v>2.4130228988638321E-2</v>
      </c>
      <c r="L186" s="92">
        <f>$D186^Parameter!$D$329</f>
        <v>0.12461144679730558</v>
      </c>
      <c r="M186" s="92">
        <f>$E186^Parameter!$D$322</f>
        <v>1.6253975841453834E-2</v>
      </c>
      <c r="N186" s="92">
        <f>$D186^Parameter!$D$330</f>
        <v>4.9180072079559677E-2</v>
      </c>
      <c r="O186" s="92">
        <f>$E186^Parameter!$D$323</f>
        <v>3.4638483119662E-2</v>
      </c>
      <c r="P186" s="92">
        <f>$D186^Parameter!$D$327</f>
        <v>2.9003372158300622E-2</v>
      </c>
      <c r="Q186" s="92">
        <f>$E186^Parameter!$D$320</f>
        <v>2.4723649292545838E-3</v>
      </c>
      <c r="R186" s="12">
        <f>$D186^EXP(Parameter!$D$96+Parameter!$D$103*(($B186/30.2*21)^(1)))</f>
        <v>2.3149316813973964E-13</v>
      </c>
      <c r="S186" s="12">
        <f>$E186^EXP(Parameter!$D$81+Parameter!$D$88*($B186/30.2*21)^(-2))</f>
        <v>5.7074157661826603E-3</v>
      </c>
      <c r="T186" s="12">
        <f>$D186^EXP(Parameter!$D$97+Parameter!$D$104*(($B186*21/30.2)^(1)))</f>
        <v>4.1377751545926272E-4</v>
      </c>
      <c r="U186" s="12">
        <f>$E186^EXP(Parameter!$D$82+Parameter!$D$89*($B186/30.2*21)^(-2))</f>
        <v>8.9457794270091425E-3</v>
      </c>
      <c r="V186" s="12">
        <f>$D186^EXP(Parameter!$D$99+Parameter!$D$106*(($B186*21/30.2)^(1)))</f>
        <v>7.4173679035489752E-6</v>
      </c>
      <c r="W186" s="12">
        <f>$E186^EXP(Parameter!$D$84+Parameter!$D$91*($B186/30.2*21)^(-2))</f>
        <v>3.8091035469299782E-2</v>
      </c>
      <c r="X186" s="12">
        <f>$D186^EXP(Parameter!$D$100+Parameter!$D$107*(($B186*21/30.2)^(1)))</f>
        <v>3.9607671705170901E-30</v>
      </c>
      <c r="Y186" s="12">
        <f>$E186^EXP(Parameter!$D$85+Parameter!$D$92*($B186/30.2*21)^(-2))</f>
        <v>2.5206260264989802E-2</v>
      </c>
      <c r="Z186" s="12">
        <f>$D186^EXP(Parameter!$D$101+Parameter!$D$108*(($B186*21/30.2)^(1)))</f>
        <v>8.8237926630138896E-35</v>
      </c>
      <c r="AA186" s="12">
        <f>$E186^EXP(Parameter!$D$86+Parameter!$D$93*($B186/30.2*21)^(-2))</f>
        <v>3.5076036423318108E-2</v>
      </c>
      <c r="AB186" s="12">
        <f>$D186^EXP(Parameter!$D$98+Parameter!$D$105*(($B186*21/30.2)^(1)))</f>
        <v>1.8673727957172065E-6</v>
      </c>
      <c r="AC186" s="12">
        <f>$E186^EXP(Parameter!$D$83+Parameter!$D$90*($B186/30.2*21)^(-2))</f>
        <v>2.770540757472348E-3</v>
      </c>
      <c r="AD186" s="87">
        <f>$D186^EXP(Parameter!$D$133+Parameter!$D$140*(($B186*21/30.2)^(-0.5))+Parameter!$D$147*((LN($B186*21/30.2))))</f>
        <v>4.182397275599492E-9</v>
      </c>
      <c r="AE186" s="12">
        <f>$E186^EXP(Parameter!$D$111+Parameter!$D$118*(($B186*21/30.2)^(-1))+Parameter!$D$125*(($B186*21/30.2)^(-0.5)))</f>
        <v>6.3938660236185926E-2</v>
      </c>
      <c r="AF186" s="12">
        <f>$D186^EXP(Parameter!$D$134+Parameter!$D$141*(($B186*21/30.2)^(-0.5))+Parameter!$D$148*((LN($B186*21/30.2))))</f>
        <v>7.111914423073455E-4</v>
      </c>
      <c r="AG186" s="12">
        <f>$E186^EXP(Parameter!$D$112+Parameter!$D$119*(($B186*21/30.2)^(-1))+Parameter!$D$126*(($B186*21/30.2)^(-0.5)))</f>
        <v>1.041859390716365E-2</v>
      </c>
      <c r="AH186" s="12">
        <f>$D186^EXP(Parameter!$D$136+Parameter!$D$143*(($B186*21/30.2)^(-0.5))+Parameter!$D$150*((LN($B186*21/30.2))))</f>
        <v>1.3258848799020596E-7</v>
      </c>
      <c r="AI186" s="12">
        <f>$E186^EXP(Parameter!$D$114+Parameter!$D$121*(($B186*21/30.2)^(-1))+Parameter!$D$128*(($B186*21/30.2)^(-0.5)))</f>
        <v>1.430003814487563E-4</v>
      </c>
      <c r="AJ186" s="12">
        <f>$D186^EXP(Parameter!$D$137+Parameter!$D$144*(($B186*21/30.2)^(-0.5))+Parameter!$D$151*((LN($B186*21/30.2))))</f>
        <v>5.8200357546431618E-10</v>
      </c>
      <c r="AK186" s="12">
        <f>$E186^EXP(Parameter!$D$115+Parameter!$D$122*(($B186*21/30.2)^(-1))+Parameter!$D$129*(($B186*21/30.2)^(-0.5)))</f>
        <v>7.3178005224003688E-3</v>
      </c>
      <c r="AL186" s="12">
        <f>$D186^EXP(Parameter!$D$138+Parameter!$D$145*(($B186*21/30.2)^(-0.5))+Parameter!$D$152*((LN($B186*21/30.2))))</f>
        <v>1.832681043204616E-36</v>
      </c>
      <c r="AM186" s="12">
        <f>$E186^EXP(Parameter!$D$116+Parameter!$D$123*(($B186*21/30.2)^(-1))+Parameter!$D$130*(($B186*21/30.2)^(-0.5)))</f>
        <v>1.3634349624248264E-5</v>
      </c>
      <c r="AN186" s="12">
        <f>$D186^EXP(Parameter!$D$135+Parameter!$D$142*(($B186*21/30.2)^(-0.5))+Parameter!$D$149*((LN($B186*21/30.2))))</f>
        <v>4.6881468287634399E-5</v>
      </c>
      <c r="AO186" s="12">
        <f>$E186^EXP(Parameter!$D$113+Parameter!$D$120*(($B186*21/30.2)^(-1))+Parameter!$D$127*(($B186*21/30.2)^(-0.5)))</f>
        <v>6.459047927571785E-11</v>
      </c>
      <c r="AP186" s="87">
        <f>$D186^EXP(Parameter!$D$304+Parameter!$D$310*((LN($B186*21/30.2))))</f>
        <v>2.6312304135419955E-2</v>
      </c>
      <c r="AQ186" s="88">
        <f>$E186^EXP(Parameter!$D$290+Parameter!$D$296*((LN($B186*21/30.2))))</f>
        <v>1.3135524434560892E-2</v>
      </c>
      <c r="AR186" s="12">
        <f>$D186^EXP(Parameter!$D$305+Parameter!$D$311*((LN($B186*21/30.2))))</f>
        <v>3.3946608600150419E-2</v>
      </c>
      <c r="AS186" s="88">
        <f>$E186^EXP(Parameter!$D$291+Parameter!$D$297*((LN($B186*21/30.2))))</f>
        <v>1.1777930205456708E-2</v>
      </c>
      <c r="AT186" s="12">
        <f>$D186^EXP(Parameter!$D$305+Parameter!$D$307-Parameter!$D$306+(Parameter!$D$311+Parameter!$D$313-Parameter!$D$312)*((LN($B186*21/30.2))))</f>
        <v>3.0578247018579845E-2</v>
      </c>
      <c r="AU186" s="88">
        <f>$E186^EXP(Parameter!$D$291+Parameter!$D$293-Parameter!$D$292+(Parameter!$D$297+Parameter!$D$299-Parameter!$D$298)*((LN($B186*21/30.2))))</f>
        <v>2.0692600943583439E-2</v>
      </c>
      <c r="AV186" s="12">
        <f>$D186^EXP(Parameter!$D$308+Parameter!$D$314*((LN($B186*21/30.2))))</f>
        <v>4.471799491064659E-2</v>
      </c>
      <c r="AW186" s="88">
        <f>$E186^EXP(Parameter!$D$294+Parameter!$D$300*((LN($B186*21/30.2))))</f>
        <v>1.7273852420153404E-2</v>
      </c>
      <c r="AX186" s="12">
        <f>$D186^EXP(Parameter!$D$305+Parameter!$D$309-Parameter!$D$306+(Parameter!$D$311+Parameter!$D$315-Parameter!$D$312)*((LN($B186*21/30.2))))</f>
        <v>1.6207260361557368E-2</v>
      </c>
      <c r="AY186" s="88">
        <f>$E186^EXP(Parameter!$D$291+Parameter!$D$295-Parameter!$D$292+(Parameter!$D$297+Parameter!$D$301-Parameter!$D$298)*((LN($B186*21/30.2))))</f>
        <v>4.8298495787112757E-4</v>
      </c>
      <c r="AZ186" s="12">
        <f>$D186^EXP(Parameter!D$305-Parameter!D$306+(Parameter!D$311-Parameter!D$312)*((LN($B186*21/30.2))))</f>
        <v>1.0936107209973624E-2</v>
      </c>
      <c r="BA186" s="88">
        <f>$E186^EXP(Parameter!$D$291-Parameter!$D$292+(Parameter!$D$297-Parameter!$D$298)*((LN($B186*21/30.2))))</f>
        <v>9.2746855265008909E-6</v>
      </c>
      <c r="BB186" s="89">
        <f>$D186^EXP(Parameter!$D$231+Parameter!$D$238)</f>
        <v>5.9324484013704062E-2</v>
      </c>
      <c r="BC186" s="90">
        <f>$E186^EXP(Parameter!$D$216+Parameter!$D$223)</f>
        <v>4.8000706652344899E-3</v>
      </c>
      <c r="BD186" s="91">
        <f>$D186^EXP(Parameter!$D$232+Parameter!$D$239)</f>
        <v>4.5608499279101586E-2</v>
      </c>
      <c r="BE186" s="90">
        <f>$E186^EXP(Parameter!$D$217+Parameter!$D$224)</f>
        <v>6.7844385219218255E-3</v>
      </c>
      <c r="BF186" s="91">
        <f>$D186^EXP(Parameter!$D$234+Parameter!$D$241)</f>
        <v>5.4434392670141295E-2</v>
      </c>
      <c r="BG186" s="91">
        <f>$E186^EXP(Parameter!$D$219+Parameter!$D$226)</f>
        <v>2.8815078033881721E-2</v>
      </c>
      <c r="BH186" s="91">
        <f>$D186^EXP(Parameter!$D$235+Parameter!$D$242)</f>
        <v>0.10647327972092267</v>
      </c>
      <c r="BI186" s="91">
        <f>$E186^EXP(Parameter!$D$220+Parameter!$D$227)</f>
        <v>1.8776542204111218E-2</v>
      </c>
      <c r="BJ186" s="91">
        <f>$D186^EXP(Parameter!$D$236+Parameter!$D$243)</f>
        <v>4.2850580543380423E-2</v>
      </c>
      <c r="BK186" s="91">
        <f>$E186^EXP(Parameter!$D$221+Parameter!$D$228)</f>
        <v>2.7508323904841824E-2</v>
      </c>
      <c r="BL186" s="91">
        <f>$D186^EXP(Parameter!$D$233+Parameter!$D$240)</f>
        <v>2.1830502216305163E-2</v>
      </c>
      <c r="BM186" s="91">
        <f>$E186^EXP(Parameter!$D$218+Parameter!$D$225)</f>
        <v>2.2187206214578817E-3</v>
      </c>
      <c r="BN186" s="90">
        <f>$D186^EXP(Parameter!$D$268+Parameter!$D$275)</f>
        <v>7.8816363801678696E-2</v>
      </c>
      <c r="BO186" s="91">
        <f>$E186^EXP(Parameter!$D$246+Parameter!$D$253)</f>
        <v>1.7400263998356852E-3</v>
      </c>
      <c r="BP186" s="91">
        <f>$D186^EXP(Parameter!$D$269+Parameter!$D$276)</f>
        <v>5.3020630903474829E-2</v>
      </c>
      <c r="BQ186" s="91">
        <f>$E186^EXP(Parameter!$D$247+Parameter!$D$254)</f>
        <v>4.1703210894458677E-3</v>
      </c>
      <c r="BR186" s="91">
        <f>$D186^EXP(Parameter!$D$271+Parameter!$D$278)</f>
        <v>0.11775354333315037</v>
      </c>
      <c r="BS186" s="91">
        <f>$E186^EXP(Parameter!$D$249+Parameter!$D$256)</f>
        <v>3.5190084141885347E-2</v>
      </c>
      <c r="BT186" s="91">
        <f>$D186^EXP(Parameter!$D$272+Parameter!$D$279)</f>
        <v>0.19886531104237129</v>
      </c>
      <c r="BU186" s="91">
        <f>$E186^EXP(Parameter!$D$250+Parameter!$D$257)</f>
        <v>1.1412903361927861E-2</v>
      </c>
      <c r="BV186" s="91">
        <f>$D186^EXP(Parameter!$D$273+Parameter!$D$280)</f>
        <v>0.15979823937311244</v>
      </c>
      <c r="BW186" s="91">
        <f>$E186^EXP(Parameter!$D$251+Parameter!$D$258)</f>
        <v>3.7724821749388494E-2</v>
      </c>
      <c r="BX186" s="91">
        <f>$D186^EXP(Parameter!$D$270+Parameter!$D$277)</f>
        <v>4.6458739081106891E-2</v>
      </c>
      <c r="BY186" s="91">
        <f>$E186^EXP(Parameter!$D$248+Parameter!$D$255)</f>
        <v>5.0619704147256955E-3</v>
      </c>
      <c r="BZ186" s="90">
        <f>$D186^EXP(Parameter!$D$208)</f>
        <v>5.5390518777348373E-2</v>
      </c>
      <c r="CA186" s="90">
        <f>$E186^EXP(Parameter!$D$200)</f>
        <v>3.4699634280522819E-3</v>
      </c>
      <c r="CB186" s="90">
        <f>$D186^EXP(Parameter!$D$209)</f>
        <v>4.6174147485666464E-2</v>
      </c>
      <c r="CC186" s="90">
        <f>$E186^EXP(Parameter!$D$201)</f>
        <v>5.7084430518252252E-3</v>
      </c>
      <c r="CD186" s="90">
        <f>$D186^EXP(Parameter!$D$211)</f>
        <v>5.0116143176292746E-2</v>
      </c>
      <c r="CE186" s="90">
        <f>$E186^EXP(Parameter!$D$203)</f>
        <v>2.2621672765557335E-2</v>
      </c>
      <c r="CF186" s="90">
        <f>$D186^EXP(Parameter!$D$212)</f>
        <v>0.10623494222298106</v>
      </c>
      <c r="CG186" s="90">
        <f>$E186^EXP(Parameter!$D$204)</f>
        <v>1.6297549499930997E-2</v>
      </c>
      <c r="CH186" s="91">
        <f>$D186^EXP(Parameter!$D$213)</f>
        <v>4.112027828936507E-2</v>
      </c>
      <c r="CI186" s="90">
        <f>$E186^EXP(Parameter!$D$205)</f>
        <v>2.770652646348969E-2</v>
      </c>
      <c r="CJ186" s="91">
        <f>$D186^EXP(Parameter!$D$210)</f>
        <v>2.3724950215636764E-2</v>
      </c>
      <c r="CK186" s="90">
        <f>$E186^EXP(Parameter!$D$202)</f>
        <v>2.8527124758651627E-3</v>
      </c>
      <c r="CL186" s="12">
        <f>$D186^EXP(Parameter!$D$170+Parameter!$D$177*(LN($B186/30.2*21)))</f>
        <v>2.9217189155790576E-2</v>
      </c>
      <c r="CM186" s="12">
        <f>$D186^EXP(Parameter!$D$155+Parameter!$D$162*(LN($B186/30.2*21)))</f>
        <v>0.31622991586450783</v>
      </c>
      <c r="CN186" s="12">
        <f>$D186^EXP(Parameter!$D$171+Parameter!$D$178*(LN($B186/30.2*21)))</f>
        <v>3.1909358868201732E-2</v>
      </c>
      <c r="CO186" s="12">
        <f>$D186^EXP(Parameter!$D$156+Parameter!$D$163*(LN($B186/30.2*21)))</f>
        <v>0.25962964414276063</v>
      </c>
      <c r="CP186" s="12">
        <f>$D186^EXP(Parameter!$D$173+Parameter!$D$180*(LN($B186/30.2*21)))</f>
        <v>2.7472794810626037E-2</v>
      </c>
      <c r="CQ186" s="12">
        <f>$D186^EXP(Parameter!$D$158+Parameter!$D$165*(LN($B186/30.2*21)))</f>
        <v>0.26805776184166624</v>
      </c>
      <c r="CR186" s="12">
        <f>$D186^EXP(Parameter!$D$174+Parameter!$D$181*(LN($B186/30.2*21)))</f>
        <v>2.7091319493991788E-2</v>
      </c>
      <c r="CS186" s="12">
        <f>$D186^EXP(Parameter!$D$159+Parameter!$D$166*(LN($B186/30.2*21)))</f>
        <v>0.31464294909422819</v>
      </c>
      <c r="CT186" s="12">
        <f>$D186^EXP(Parameter!$D$175+Parameter!$D$182*(LN($B186/30.2*21)))</f>
        <v>5.4398536911529072E-3</v>
      </c>
      <c r="CU186" s="12">
        <f>$D186^EXP(Parameter!$D$160+Parameter!$D$167*(LN($B186/30.2*21)))</f>
        <v>8.0256847825898522E-2</v>
      </c>
      <c r="CV186" s="12">
        <f>$D186^EXP(Parameter!$D$172+Parameter!$D$179*(LN($B186/30.2*21)))</f>
        <v>7.0897032050327704E-3</v>
      </c>
      <c r="CW186" s="41">
        <f>$D186^EXP(Parameter!$D$157+Parameter!$D$164*(LN($B186/30.2*21)))</f>
        <v>1.6787188191401199E-3</v>
      </c>
      <c r="CX186" s="12">
        <f t="shared" si="16"/>
        <v>2.3149316813973964E-13</v>
      </c>
      <c r="CY186" s="85">
        <v>1.4161868974227301E-2</v>
      </c>
      <c r="CZ186" s="12">
        <f t="shared" si="17"/>
        <v>4.1377751545926272E-4</v>
      </c>
      <c r="DA186" s="85">
        <v>2.1844019624815698E-2</v>
      </c>
      <c r="DB186" s="12">
        <f t="shared" si="18"/>
        <v>7.4173679035489752E-6</v>
      </c>
      <c r="DC186" s="41">
        <v>3.1768118232632E-4</v>
      </c>
      <c r="DD186" s="12">
        <f t="shared" si="19"/>
        <v>3.9607671705170901E-30</v>
      </c>
      <c r="DE186" s="85">
        <v>2.54189684258404E-3</v>
      </c>
      <c r="DF186" s="12">
        <f t="shared" si="20"/>
        <v>8.8237926630138896E-35</v>
      </c>
      <c r="DG186" s="41">
        <v>2.2330395762498099E-4</v>
      </c>
      <c r="DH186" s="12">
        <f t="shared" si="21"/>
        <v>1.8673727957172065E-6</v>
      </c>
      <c r="DI186" s="41">
        <v>2.2330395762498099E-4</v>
      </c>
      <c r="DJ186" s="46">
        <v>181</v>
      </c>
      <c r="DK186" s="44">
        <v>1.01919252777249E-4</v>
      </c>
      <c r="DL186" s="44">
        <v>3.0986085281603499E-4</v>
      </c>
      <c r="DM186" s="44">
        <v>6.9756394853659497E-4</v>
      </c>
      <c r="DN186" s="44">
        <v>5.0534598918694495E-4</v>
      </c>
      <c r="DO186" s="44">
        <v>2.1285206416138398E-3</v>
      </c>
      <c r="DP186" s="44">
        <v>1.6570505706107201E-3</v>
      </c>
      <c r="DQ186" s="44">
        <v>2.3977461240656298E-3</v>
      </c>
      <c r="DR186" s="45">
        <v>2.55408392272422E-2</v>
      </c>
      <c r="DS186" s="45">
        <v>4.18431967900839E-2</v>
      </c>
      <c r="DT186" s="45">
        <v>3.7440356871133999E-2</v>
      </c>
      <c r="DU186" s="45">
        <v>2.6803174249381501E-2</v>
      </c>
      <c r="DV186" s="45">
        <v>3.9918842383066602E-2</v>
      </c>
      <c r="DW186" s="45">
        <v>6.5950148206819298E-2</v>
      </c>
      <c r="DX186" s="45">
        <v>3.1850765575160998E-2</v>
      </c>
    </row>
    <row r="187" spans="1:128">
      <c r="A187" s="43">
        <f t="shared" si="15"/>
        <v>11.96986301369863</v>
      </c>
      <c r="B187" s="18">
        <v>183</v>
      </c>
      <c r="C187" s="12">
        <v>4004</v>
      </c>
      <c r="D187" s="12">
        <v>2.4002276915249001E-2</v>
      </c>
      <c r="E187" s="12">
        <v>2.1831233306486201E-4</v>
      </c>
      <c r="F187" s="92">
        <f>$D187^Parameter!$D$325</f>
        <v>5.4525154480195674E-2</v>
      </c>
      <c r="G187" s="92">
        <f>$E187^Parameter!$D$318</f>
        <v>2.3127908210232094E-3</v>
      </c>
      <c r="H187" s="92">
        <f>$D187^Parameter!$D$326</f>
        <v>5.0605993285137207E-2</v>
      </c>
      <c r="I187" s="92">
        <f>$E187^Parameter!$D$319</f>
        <v>4.5395216676061964E-3</v>
      </c>
      <c r="J187" s="92">
        <f>$D187^Parameter!$D$328</f>
        <v>5.8311251259665853E-2</v>
      </c>
      <c r="K187" s="92">
        <f>$E187^Parameter!$D$321</f>
        <v>2.388975379614449E-2</v>
      </c>
      <c r="L187" s="92">
        <f>$D187^Parameter!$D$329</f>
        <v>0.12386293523679905</v>
      </c>
      <c r="M187" s="92">
        <f>$E187^Parameter!$D$322</f>
        <v>1.607490269558022E-2</v>
      </c>
      <c r="N187" s="92">
        <f>$D187^Parameter!$D$330</f>
        <v>4.8753351696688811E-2</v>
      </c>
      <c r="O187" s="92">
        <f>$E187^Parameter!$D$323</f>
        <v>3.4326641024954613E-2</v>
      </c>
      <c r="P187" s="92">
        <f>$D187^Parameter!$D$327</f>
        <v>2.8707827283682305E-2</v>
      </c>
      <c r="Q187" s="92">
        <f>$E187^Parameter!$D$320</f>
        <v>2.432774670691795E-3</v>
      </c>
      <c r="R187" s="12">
        <f>$D187^EXP(Parameter!$D$96+Parameter!$D$103*(($B187/30.2*21)^(1)))</f>
        <v>1.4142265981055203E-13</v>
      </c>
      <c r="S187" s="12">
        <f>$E187^EXP(Parameter!$D$81+Parameter!$D$88*($B187/30.2*21)^(-2))</f>
        <v>5.6286827225130089E-3</v>
      </c>
      <c r="T187" s="12">
        <f>$D187^EXP(Parameter!$D$97+Parameter!$D$104*(($B187*21/30.2)^(1)))</f>
        <v>3.8730351490167487E-4</v>
      </c>
      <c r="U187" s="12">
        <f>$E187^EXP(Parameter!$D$82+Parameter!$D$89*($B187/30.2*21)^(-2))</f>
        <v>8.833034969519692E-3</v>
      </c>
      <c r="V187" s="12">
        <f>$D187^EXP(Parameter!$D$99+Parameter!$D$106*(($B187*21/30.2)^(1)))</f>
        <v>6.4908468610146539E-6</v>
      </c>
      <c r="W187" s="12">
        <f>$E187^EXP(Parameter!$D$84+Parameter!$D$91*($B187/30.2*21)^(-2))</f>
        <v>3.7757822221791026E-2</v>
      </c>
      <c r="X187" s="12">
        <f>$D187^EXP(Parameter!$D$100+Parameter!$D$107*(($B187*21/30.2)^(1)))</f>
        <v>7.7826058269590208E-31</v>
      </c>
      <c r="Y187" s="12">
        <f>$E187^EXP(Parameter!$D$85+Parameter!$D$92*($B187/30.2*21)^(-2))</f>
        <v>2.4958020966486985E-2</v>
      </c>
      <c r="Z187" s="12">
        <f>$D187^EXP(Parameter!$D$101+Parameter!$D$108*(($B187*21/30.2)^(1)))</f>
        <v>1.4984993524565984E-35</v>
      </c>
      <c r="AA187" s="12">
        <f>$E187^EXP(Parameter!$D$86+Parameter!$D$93*($B187/30.2*21)^(-2))</f>
        <v>3.4761389673151698E-2</v>
      </c>
      <c r="AB187" s="12">
        <f>$D187^EXP(Parameter!$D$98+Parameter!$D$105*(($B187*21/30.2)^(1)))</f>
        <v>1.6238387770161639E-6</v>
      </c>
      <c r="AC187" s="12">
        <f>$E187^EXP(Parameter!$D$83+Parameter!$D$90*($B187/30.2*21)^(-2))</f>
        <v>2.7270064587689661E-3</v>
      </c>
      <c r="AD187" s="87">
        <f>$D187^EXP(Parameter!$D$133+Parameter!$D$140*(($B187*21/30.2)^(-0.5))+Parameter!$D$147*((LN($B187*21/30.2))))</f>
        <v>3.5250342146066744E-9</v>
      </c>
      <c r="AE187" s="12">
        <f>$E187^EXP(Parameter!$D$111+Parameter!$D$118*(($B187*21/30.2)^(-1))+Parameter!$D$125*(($B187*21/30.2)^(-0.5)))</f>
        <v>6.3607378275506554E-2</v>
      </c>
      <c r="AF187" s="12">
        <f>$D187^EXP(Parameter!$D$134+Parameter!$D$141*(($B187*21/30.2)^(-0.5))+Parameter!$D$148*((LN($B187*21/30.2))))</f>
        <v>6.8398220396083246E-4</v>
      </c>
      <c r="AG187" s="12">
        <f>$E187^EXP(Parameter!$D$112+Parameter!$D$119*(($B187*21/30.2)^(-1))+Parameter!$D$126*(($B187*21/30.2)^(-0.5)))</f>
        <v>1.0294826280583102E-2</v>
      </c>
      <c r="AH187" s="12">
        <f>$D187^EXP(Parameter!$D$136+Parameter!$D$143*(($B187*21/30.2)^(-0.5))+Parameter!$D$150*((LN($B187*21/30.2))))</f>
        <v>1.1637076175434925E-7</v>
      </c>
      <c r="AI187" s="12">
        <f>$E187^EXP(Parameter!$D$114+Parameter!$D$121*(($B187*21/30.2)^(-1))+Parameter!$D$128*(($B187*21/30.2)^(-0.5)))</f>
        <v>1.3818693033739167E-4</v>
      </c>
      <c r="AJ187" s="12">
        <f>$D187^EXP(Parameter!$D$137+Parameter!$D$144*(($B187*21/30.2)^(-0.5))+Parameter!$D$151*((LN($B187*21/30.2))))</f>
        <v>4.7174937964267357E-10</v>
      </c>
      <c r="AK187" s="12">
        <f>$E187^EXP(Parameter!$D$115+Parameter!$D$122*(($B187*21/30.2)^(-1))+Parameter!$D$129*(($B187*21/30.2)^(-0.5)))</f>
        <v>7.2121002111103592E-3</v>
      </c>
      <c r="AL187" s="12">
        <f>$D187^EXP(Parameter!$D$138+Parameter!$D$145*(($B187*21/30.2)^(-0.5))+Parameter!$D$152*((LN($B187*21/30.2))))</f>
        <v>6.424222337652805E-37</v>
      </c>
      <c r="AM187" s="12">
        <f>$E187^EXP(Parameter!$D$116+Parameter!$D$123*(($B187*21/30.2)^(-1))+Parameter!$D$130*(($B187*21/30.2)^(-0.5)))</f>
        <v>1.3050606799280497E-5</v>
      </c>
      <c r="AN187" s="12">
        <f>$D187^EXP(Parameter!$D$135+Parameter!$D$142*(($B187*21/30.2)^(-0.5))+Parameter!$D$149*((LN($B187*21/30.2))))</f>
        <v>4.4340051365406129E-5</v>
      </c>
      <c r="AO187" s="12">
        <f>$E187^EXP(Parameter!$D$113+Parameter!$D$120*(($B187*21/30.2)^(-1))+Parameter!$D$127*(($B187*21/30.2)^(-0.5)))</f>
        <v>5.8562076213904976E-11</v>
      </c>
      <c r="AP187" s="87">
        <f>$D187^EXP(Parameter!$D$304+Parameter!$D$310*((LN($B187*21/30.2))))</f>
        <v>2.5970725377706831E-2</v>
      </c>
      <c r="AQ187" s="88">
        <f>$E187^EXP(Parameter!$D$290+Parameter!$D$296*((LN($B187*21/30.2))))</f>
        <v>1.3027577222214532E-2</v>
      </c>
      <c r="AR187" s="12">
        <f>$D187^EXP(Parameter!$D$305+Parameter!$D$311*((LN($B187*21/30.2))))</f>
        <v>3.3585640192568801E-2</v>
      </c>
      <c r="AS187" s="88">
        <f>$E187^EXP(Parameter!$D$291+Parameter!$D$297*((LN($B187*21/30.2))))</f>
        <v>1.1653201873281853E-2</v>
      </c>
      <c r="AT187" s="12">
        <f>$D187^EXP(Parameter!$D$305+Parameter!$D$307-Parameter!$D$306+(Parameter!$D$311+Parameter!$D$313-Parameter!$D$312)*((LN($B187*21/30.2))))</f>
        <v>3.0221362908210276E-2</v>
      </c>
      <c r="AU187" s="88">
        <f>$E187^EXP(Parameter!$D$291+Parameter!$D$293-Parameter!$D$292+(Parameter!$D$297+Parameter!$D$299-Parameter!$D$298)*((LN($B187*21/30.2))))</f>
        <v>2.0463877044239864E-2</v>
      </c>
      <c r="AV187" s="12">
        <f>$D187^EXP(Parameter!$D$308+Parameter!$D$314*((LN($B187*21/30.2))))</f>
        <v>4.4176273200901839E-2</v>
      </c>
      <c r="AW187" s="88">
        <f>$E187^EXP(Parameter!$D$294+Parameter!$D$300*((LN($B187*21/30.2))))</f>
        <v>1.7089592896838108E-2</v>
      </c>
      <c r="AX187" s="12">
        <f>$D187^EXP(Parameter!$D$305+Parameter!$D$309-Parameter!$D$306+(Parameter!$D$311+Parameter!$D$315-Parameter!$D$312)*((LN($B187*21/30.2))))</f>
        <v>1.5961588972391461E-2</v>
      </c>
      <c r="AY187" s="88">
        <f>$E187^EXP(Parameter!$D$291+Parameter!$D$295-Parameter!$D$292+(Parameter!$D$297+Parameter!$D$301-Parameter!$D$298)*((LN($B187*21/30.2))))</f>
        <v>4.6635684034877285E-4</v>
      </c>
      <c r="AZ187" s="12">
        <f>$D187^EXP(Parameter!D$305-Parameter!D$306+(Parameter!D$311-Parameter!D$312)*((LN($B187*21/30.2))))</f>
        <v>1.0764869590687353E-2</v>
      </c>
      <c r="BA187" s="88">
        <f>$E187^EXP(Parameter!$D$291-Parameter!$D$292+(Parameter!$D$297-Parameter!$D$298)*((LN($B187*21/30.2))))</f>
        <v>8.8330582630211556E-6</v>
      </c>
      <c r="BB187" s="89">
        <f>$D187^EXP(Parameter!$D$231+Parameter!$D$238)</f>
        <v>5.8841658912415752E-2</v>
      </c>
      <c r="BC187" s="90">
        <f>$E187^EXP(Parameter!$D$216+Parameter!$D$223)</f>
        <v>4.7316413895004206E-3</v>
      </c>
      <c r="BD187" s="91">
        <f>$D187^EXP(Parameter!$D$232+Parameter!$D$239)</f>
        <v>4.5202907706297139E-2</v>
      </c>
      <c r="BE187" s="90">
        <f>$E187^EXP(Parameter!$D$217+Parameter!$D$224)</f>
        <v>6.6939461272792862E-3</v>
      </c>
      <c r="BF187" s="91">
        <f>$D187^EXP(Parameter!$D$234+Parameter!$D$241)</f>
        <v>5.3977931205724694E-2</v>
      </c>
      <c r="BG187" s="91">
        <f>$E187^EXP(Parameter!$D$219+Parameter!$D$226)</f>
        <v>2.8541530866980257E-2</v>
      </c>
      <c r="BH187" s="91">
        <f>$D187^EXP(Parameter!$D$235+Parameter!$D$242)</f>
        <v>0.10578556684172422</v>
      </c>
      <c r="BI187" s="91">
        <f>$E187^EXP(Parameter!$D$220+Parameter!$D$227)</f>
        <v>1.8576883650130379E-2</v>
      </c>
      <c r="BJ187" s="91">
        <f>$D187^EXP(Parameter!$D$236+Parameter!$D$243)</f>
        <v>4.2461851835592437E-2</v>
      </c>
      <c r="BK187" s="91">
        <f>$E187^EXP(Parameter!$D$221+Parameter!$D$228)</f>
        <v>2.7243781486146111E-2</v>
      </c>
      <c r="BL187" s="91">
        <f>$D187^EXP(Parameter!$D$233+Parameter!$D$240)</f>
        <v>2.1590296244486655E-2</v>
      </c>
      <c r="BM187" s="91">
        <f>$E187^EXP(Parameter!$D$218+Parameter!$D$225)</f>
        <v>2.1825565605671725E-3</v>
      </c>
      <c r="BN187" s="90">
        <f>$D187^EXP(Parameter!$D$268+Parameter!$D$275)</f>
        <v>7.8239178459343195E-2</v>
      </c>
      <c r="BO187" s="91">
        <f>$E187^EXP(Parameter!$D$246+Parameter!$D$253)</f>
        <v>1.7105464752987143E-3</v>
      </c>
      <c r="BP187" s="91">
        <f>$D187^EXP(Parameter!$D$269+Parameter!$D$276)</f>
        <v>5.2572022121796687E-2</v>
      </c>
      <c r="BQ187" s="91">
        <f>$E187^EXP(Parameter!$D$247+Parameter!$D$254)</f>
        <v>4.1093149513055684E-3</v>
      </c>
      <c r="BR187" s="91">
        <f>$D187^EXP(Parameter!$D$271+Parameter!$D$278)</f>
        <v>0.11702705915902963</v>
      </c>
      <c r="BS187" s="91">
        <f>$E187^EXP(Parameter!$D$249+Parameter!$D$256)</f>
        <v>3.4874757851064635E-2</v>
      </c>
      <c r="BT187" s="91">
        <f>$D187^EXP(Parameter!$D$272+Parameter!$D$279)</f>
        <v>0.19793826060247191</v>
      </c>
      <c r="BU187" s="91">
        <f>$E187^EXP(Parameter!$D$250+Parameter!$D$257)</f>
        <v>1.1276437191631135E-2</v>
      </c>
      <c r="BV187" s="91">
        <f>$D187^EXP(Parameter!$D$273+Parameter!$D$280)</f>
        <v>0.1589526988346707</v>
      </c>
      <c r="BW187" s="91">
        <f>$E187^EXP(Parameter!$D$251+Parameter!$D$258)</f>
        <v>3.7393776434000811E-2</v>
      </c>
      <c r="BX187" s="91">
        <f>$D187^EXP(Parameter!$D$270+Parameter!$D$277)</f>
        <v>4.6048046953183083E-2</v>
      </c>
      <c r="BY187" s="91">
        <f>$E187^EXP(Parameter!$D$248+Parameter!$D$255)</f>
        <v>4.9905204662537873E-3</v>
      </c>
      <c r="BZ187" s="90">
        <f>$D187^EXP(Parameter!$D$208)</f>
        <v>5.4928806602593222E-2</v>
      </c>
      <c r="CA187" s="90">
        <f>$E187^EXP(Parameter!$D$200)</f>
        <v>3.4175124537032457E-3</v>
      </c>
      <c r="CB187" s="90">
        <f>$D187^EXP(Parameter!$D$209)</f>
        <v>4.5765157588471446E-2</v>
      </c>
      <c r="CC187" s="90">
        <f>$E187^EXP(Parameter!$D$201)</f>
        <v>5.6296874887825348E-3</v>
      </c>
      <c r="CD187" s="90">
        <f>$D187^EXP(Parameter!$D$211)</f>
        <v>4.9684010831135564E-2</v>
      </c>
      <c r="CE187" s="90">
        <f>$E187^EXP(Parameter!$D$203)</f>
        <v>2.2392343495215943E-2</v>
      </c>
      <c r="CF187" s="90">
        <f>$D187^EXP(Parameter!$D$212)</f>
        <v>0.10554808447754649</v>
      </c>
      <c r="CG187" s="90">
        <f>$E187^EXP(Parameter!$D$204)</f>
        <v>1.6118112341783553E-2</v>
      </c>
      <c r="CH187" s="91">
        <f>$D187^EXP(Parameter!$D$213)</f>
        <v>4.0742387832938133E-2</v>
      </c>
      <c r="CI187" s="90">
        <f>$E187^EXP(Parameter!$D$205)</f>
        <v>2.7440607769260415E-2</v>
      </c>
      <c r="CJ187" s="91">
        <f>$D187^EXP(Parameter!$D$210)</f>
        <v>2.3469548924494935E-2</v>
      </c>
      <c r="CK187" s="90">
        <f>$E187^EXP(Parameter!$D$202)</f>
        <v>2.8081120929948056E-3</v>
      </c>
      <c r="CL187" s="12">
        <f>$D187^EXP(Parameter!$D$170+Parameter!$D$177*(LN($B187/30.2*21)))</f>
        <v>2.887686910406053E-2</v>
      </c>
      <c r="CM187" s="12">
        <f>$D187^EXP(Parameter!$D$155+Parameter!$D$162*(LN($B187/30.2*21)))</f>
        <v>0.31568494127767793</v>
      </c>
      <c r="CN187" s="12">
        <f>$D187^EXP(Parameter!$D$171+Parameter!$D$178*(LN($B187/30.2*21)))</f>
        <v>3.1568413966982754E-2</v>
      </c>
      <c r="CO187" s="12">
        <f>$D187^EXP(Parameter!$D$156+Parameter!$D$163*(LN($B187/30.2*21)))</f>
        <v>0.25890241932827485</v>
      </c>
      <c r="CP187" s="12">
        <f>$D187^EXP(Parameter!$D$173+Parameter!$D$180*(LN($B187/30.2*21)))</f>
        <v>2.7151542663505952E-2</v>
      </c>
      <c r="CQ187" s="12">
        <f>$D187^EXP(Parameter!$D$158+Parameter!$D$165*(LN($B187/30.2*21)))</f>
        <v>0.26714305345388056</v>
      </c>
      <c r="CR187" s="12">
        <f>$D187^EXP(Parameter!$D$174+Parameter!$D$181*(LN($B187/30.2*21)))</f>
        <v>2.6709623827453646E-2</v>
      </c>
      <c r="CS187" s="12">
        <f>$D187^EXP(Parameter!$D$159+Parameter!$D$166*(LN($B187/30.2*21)))</f>
        <v>0.31386516009614335</v>
      </c>
      <c r="CT187" s="12">
        <f>$D187^EXP(Parameter!$D$175+Parameter!$D$182*(LN($B187/30.2*21)))</f>
        <v>5.3285422133974997E-3</v>
      </c>
      <c r="CU187" s="12">
        <f>$D187^EXP(Parameter!$D$160+Parameter!$D$167*(LN($B187/30.2*21)))</f>
        <v>7.9471331253396116E-2</v>
      </c>
      <c r="CV187" s="12">
        <f>$D187^EXP(Parameter!$D$172+Parameter!$D$179*(LN($B187/30.2*21)))</f>
        <v>6.9684125856206225E-3</v>
      </c>
      <c r="CW187" s="41">
        <f>$D187^EXP(Parameter!$D$157+Parameter!$D$164*(LN($B187/30.2*21)))</f>
        <v>1.6314346131154815E-3</v>
      </c>
      <c r="CX187" s="12">
        <f t="shared" si="16"/>
        <v>1.4142265981055203E-13</v>
      </c>
      <c r="CY187" s="85">
        <v>1.4116232573268E-2</v>
      </c>
      <c r="CZ187" s="12">
        <f t="shared" si="17"/>
        <v>3.8730351490167487E-4</v>
      </c>
      <c r="DA187" s="85">
        <v>2.1759748813098799E-2</v>
      </c>
      <c r="DB187" s="12">
        <f t="shared" si="18"/>
        <v>6.4908468610146539E-6</v>
      </c>
      <c r="DC187" s="41">
        <v>3.0670047773517301E-4</v>
      </c>
      <c r="DD187" s="12">
        <f t="shared" si="19"/>
        <v>7.7826058269590208E-31</v>
      </c>
      <c r="DE187" s="85">
        <v>2.4869296261519399E-3</v>
      </c>
      <c r="DF187" s="12">
        <f t="shared" si="20"/>
        <v>1.4984993524565984E-35</v>
      </c>
      <c r="DG187" s="41">
        <v>2.1831196482340301E-4</v>
      </c>
      <c r="DH187" s="12">
        <f t="shared" si="21"/>
        <v>1.6238387770161639E-6</v>
      </c>
      <c r="DI187" s="41">
        <v>2.1831196482340301E-4</v>
      </c>
      <c r="DJ187" s="46">
        <v>182</v>
      </c>
      <c r="DK187" s="44">
        <v>9.92202554975785E-5</v>
      </c>
      <c r="DL187" s="44">
        <v>3.0228478313720802E-4</v>
      </c>
      <c r="DM187" s="44">
        <v>6.8159336709217001E-4</v>
      </c>
      <c r="DN187" s="44">
        <v>4.9345995258165398E-4</v>
      </c>
      <c r="DO187" s="44">
        <v>2.0845969267787598E-3</v>
      </c>
      <c r="DP187" s="44">
        <v>1.62199317711686E-3</v>
      </c>
      <c r="DQ187" s="44">
        <v>2.3488679168819399E-3</v>
      </c>
      <c r="DR187" s="45">
        <v>2.5274399666433401E-2</v>
      </c>
      <c r="DS187" s="45">
        <v>4.1442011141966398E-2</v>
      </c>
      <c r="DT187" s="45">
        <v>3.70740584286759E-2</v>
      </c>
      <c r="DU187" s="45">
        <v>2.6525704797750401E-2</v>
      </c>
      <c r="DV187" s="45">
        <v>3.9532782402825199E-2</v>
      </c>
      <c r="DW187" s="45">
        <v>6.5373206357963107E-2</v>
      </c>
      <c r="DX187" s="45">
        <v>3.1530279011101697E-2</v>
      </c>
    </row>
    <row r="188" spans="1:128">
      <c r="A188" s="43">
        <f t="shared" si="15"/>
        <v>12.03013698630137</v>
      </c>
      <c r="B188" s="18">
        <v>184</v>
      </c>
      <c r="C188" s="12">
        <v>4026</v>
      </c>
      <c r="D188" s="12">
        <v>2.3746387530453002E-2</v>
      </c>
      <c r="E188" s="12">
        <v>2.13451088575437E-4</v>
      </c>
      <c r="F188" s="92">
        <f>$D188^Parameter!$D$325</f>
        <v>5.407121018817615E-2</v>
      </c>
      <c r="G188" s="92">
        <f>$E188^Parameter!$D$318</f>
        <v>2.2755942581792177E-3</v>
      </c>
      <c r="H188" s="92">
        <f>$D188^Parameter!$D$326</f>
        <v>5.0173920900820242E-2</v>
      </c>
      <c r="I188" s="92">
        <f>$E188^Parameter!$D$319</f>
        <v>4.4745664227800455E-3</v>
      </c>
      <c r="J188" s="92">
        <f>$D188^Parameter!$D$328</f>
        <v>5.7836943510024198E-2</v>
      </c>
      <c r="K188" s="92">
        <f>$E188^Parameter!$D$321</f>
        <v>2.3652615923800139E-2</v>
      </c>
      <c r="L188" s="92">
        <f>$D188^Parameter!$D$329</f>
        <v>0.12312170714238103</v>
      </c>
      <c r="M188" s="92">
        <f>$E188^Parameter!$D$322</f>
        <v>1.5898501905356244E-2</v>
      </c>
      <c r="N188" s="92">
        <f>$D188^Parameter!$D$330</f>
        <v>4.8331916479256019E-2</v>
      </c>
      <c r="O188" s="92">
        <f>$E188^Parameter!$D$323</f>
        <v>3.4018828169590759E-2</v>
      </c>
      <c r="P188" s="92">
        <f>$D188^Parameter!$D$327</f>
        <v>2.8416387642220271E-2</v>
      </c>
      <c r="Q188" s="92">
        <f>$E188^Parameter!$D$320</f>
        <v>2.3939718481925088E-3</v>
      </c>
      <c r="R188" s="12">
        <f>$D188^EXP(Parameter!$D$96+Parameter!$D$103*(($B188/30.2*21)^(1)))</f>
        <v>8.5728404213519872E-14</v>
      </c>
      <c r="S188" s="12">
        <f>$E188^EXP(Parameter!$D$81+Parameter!$D$88*($B188/30.2*21)^(-2))</f>
        <v>5.5513419575031562E-3</v>
      </c>
      <c r="T188" s="12">
        <f>$D188^EXP(Parameter!$D$97+Parameter!$D$104*(($B188*21/30.2)^(1)))</f>
        <v>3.6237488261977409E-4</v>
      </c>
      <c r="U188" s="12">
        <f>$E188^EXP(Parameter!$D$82+Parameter!$D$89*($B188/30.2*21)^(-2))</f>
        <v>8.7221507048548599E-3</v>
      </c>
      <c r="V188" s="12">
        <f>$D188^EXP(Parameter!$D$99+Parameter!$D$106*(($B188*21/30.2)^(1)))</f>
        <v>5.6728153460467432E-6</v>
      </c>
      <c r="W188" s="12">
        <f>$E188^EXP(Parameter!$D$84+Parameter!$D$91*($B188/30.2*21)^(-2))</f>
        <v>3.742882944700944E-2</v>
      </c>
      <c r="X188" s="12">
        <f>$D188^EXP(Parameter!$D$100+Parameter!$D$107*(($B188*21/30.2)^(1)))</f>
        <v>1.4725729154630703E-31</v>
      </c>
      <c r="Y188" s="12">
        <f>$E188^EXP(Parameter!$D$85+Parameter!$D$92*($B188/30.2*21)^(-2))</f>
        <v>2.4713197550362335E-2</v>
      </c>
      <c r="Z188" s="12">
        <f>$D188^EXP(Parameter!$D$101+Parameter!$D$108*(($B188*21/30.2)^(1)))</f>
        <v>2.4486612697787585E-36</v>
      </c>
      <c r="AA188" s="12">
        <f>$E188^EXP(Parameter!$D$86+Parameter!$D$93*($B188/30.2*21)^(-2))</f>
        <v>3.4450798553382678E-2</v>
      </c>
      <c r="AB188" s="12">
        <f>$D188^EXP(Parameter!$D$98+Parameter!$D$105*(($B188*21/30.2)^(1)))</f>
        <v>1.410339948543242E-6</v>
      </c>
      <c r="AC188" s="12">
        <f>$E188^EXP(Parameter!$D$83+Parameter!$D$90*($B188/30.2*21)^(-2))</f>
        <v>2.6843250953439857E-3</v>
      </c>
      <c r="AD188" s="87">
        <f>$D188^EXP(Parameter!$D$133+Parameter!$D$140*(($B188*21/30.2)^(-0.5))+Parameter!$D$147*((LN($B188*21/30.2))))</f>
        <v>2.9692553939495588E-9</v>
      </c>
      <c r="AE188" s="12">
        <f>$E188^EXP(Parameter!$D$111+Parameter!$D$118*(($B188*21/30.2)^(-1))+Parameter!$D$125*(($B188*21/30.2)^(-0.5)))</f>
        <v>6.3279216379417344E-2</v>
      </c>
      <c r="AF188" s="12">
        <f>$D188^EXP(Parameter!$D$134+Parameter!$D$141*(($B188*21/30.2)^(-0.5))+Parameter!$D$148*((LN($B188*21/30.2))))</f>
        <v>6.5782586042483892E-4</v>
      </c>
      <c r="AG188" s="12">
        <f>$E188^EXP(Parameter!$D$112+Parameter!$D$119*(($B188*21/30.2)^(-1))+Parameter!$D$126*(($B188*21/30.2)^(-0.5)))</f>
        <v>1.0173015471050213E-2</v>
      </c>
      <c r="AH188" s="12">
        <f>$D188^EXP(Parameter!$D$136+Parameter!$D$143*(($B188*21/30.2)^(-0.5))+Parameter!$D$150*((LN($B188*21/30.2))))</f>
        <v>1.0210007161554111E-7</v>
      </c>
      <c r="AI188" s="12">
        <f>$E188^EXP(Parameter!$D$114+Parameter!$D$121*(($B188*21/30.2)^(-1))+Parameter!$D$128*(($B188*21/30.2)^(-0.5)))</f>
        <v>1.3354974173231362E-4</v>
      </c>
      <c r="AJ188" s="12">
        <f>$D188^EXP(Parameter!$D$137+Parameter!$D$144*(($B188*21/30.2)^(-0.5))+Parameter!$D$151*((LN($B188*21/30.2))))</f>
        <v>3.82024860130093E-10</v>
      </c>
      <c r="AK188" s="12">
        <f>$E188^EXP(Parameter!$D$115+Parameter!$D$122*(($B188*21/30.2)^(-1))+Parameter!$D$129*(($B188*21/30.2)^(-0.5)))</f>
        <v>7.1083184856422848E-3</v>
      </c>
      <c r="AL188" s="12">
        <f>$D188^EXP(Parameter!$D$138+Parameter!$D$145*(($B188*21/30.2)^(-0.5))+Parameter!$D$152*((LN($B188*21/30.2))))</f>
        <v>2.2344830833790072E-37</v>
      </c>
      <c r="AM188" s="12">
        <f>$E188^EXP(Parameter!$D$116+Parameter!$D$123*(($B188*21/30.2)^(-1))+Parameter!$D$130*(($B188*21/30.2)^(-0.5)))</f>
        <v>1.2493574733609841E-5</v>
      </c>
      <c r="AN188" s="12">
        <f>$D188^EXP(Parameter!$D$135+Parameter!$D$142*(($B188*21/30.2)^(-0.5))+Parameter!$D$149*((LN($B188*21/30.2))))</f>
        <v>4.1937040488639129E-5</v>
      </c>
      <c r="AO188" s="12">
        <f>$E188^EXP(Parameter!$D$113+Parameter!$D$120*(($B188*21/30.2)^(-1))+Parameter!$D$127*(($B188*21/30.2)^(-0.5)))</f>
        <v>5.3111424719073683E-11</v>
      </c>
      <c r="AP188" s="87">
        <f>$D188^EXP(Parameter!$D$304+Parameter!$D$310*((LN($B188*21/30.2))))</f>
        <v>2.5634531002993038E-2</v>
      </c>
      <c r="AQ188" s="88">
        <f>$E188^EXP(Parameter!$D$290+Parameter!$D$296*((LN($B188*21/30.2))))</f>
        <v>1.2921075481741467E-2</v>
      </c>
      <c r="AR188" s="12">
        <f>$D188^EXP(Parameter!$D$305+Parameter!$D$311*((LN($B188*21/30.2))))</f>
        <v>3.3229715707804218E-2</v>
      </c>
      <c r="AS188" s="88">
        <f>$E188^EXP(Parameter!$D$291+Parameter!$D$297*((LN($B188*21/30.2))))</f>
        <v>1.1530335216367578E-2</v>
      </c>
      <c r="AT188" s="12">
        <f>$D188^EXP(Parameter!$D$305+Parameter!$D$307-Parameter!$D$306+(Parameter!$D$311+Parameter!$D$313-Parameter!$D$312)*((LN($B188*21/30.2))))</f>
        <v>2.9869739383344883E-2</v>
      </c>
      <c r="AU188" s="88">
        <f>$E188^EXP(Parameter!$D$291+Parameter!$D$293-Parameter!$D$292+(Parameter!$D$297+Parameter!$D$299-Parameter!$D$298)*((LN($B188*21/30.2))))</f>
        <v>2.0238518804355992E-2</v>
      </c>
      <c r="AV188" s="12">
        <f>$D188^EXP(Parameter!$D$308+Parameter!$D$314*((LN($B188*21/30.2))))</f>
        <v>4.3642406295430078E-2</v>
      </c>
      <c r="AW188" s="88">
        <f>$E188^EXP(Parameter!$D$294+Parameter!$D$300*((LN($B188*21/30.2))))</f>
        <v>1.6908031221312545E-2</v>
      </c>
      <c r="AX188" s="12">
        <f>$D188^EXP(Parameter!$D$305+Parameter!$D$309-Parameter!$D$306+(Parameter!$D$311+Parameter!$D$315-Parameter!$D$312)*((LN($B188*21/30.2))))</f>
        <v>1.5720288686159548E-2</v>
      </c>
      <c r="AY188" s="88">
        <f>$E188^EXP(Parameter!$D$291+Parameter!$D$295-Parameter!$D$292+(Parameter!$D$297+Parameter!$D$301-Parameter!$D$298)*((LN($B188*21/30.2))))</f>
        <v>4.5032640942266301E-4</v>
      </c>
      <c r="AZ188" s="12">
        <f>$D188^EXP(Parameter!D$305-Parameter!D$306+(Parameter!D$311-Parameter!D$312)*((LN($B188*21/30.2))))</f>
        <v>1.0596808062399907E-2</v>
      </c>
      <c r="BA188" s="88">
        <f>$E188^EXP(Parameter!$D$291-Parameter!$D$292+(Parameter!$D$297-Parameter!$D$298)*((LN($B188*21/30.2))))</f>
        <v>8.413295298424428E-6</v>
      </c>
      <c r="BB188" s="89">
        <f>$D188^EXP(Parameter!$D$231+Parameter!$D$238)</f>
        <v>5.8364555571994034E-2</v>
      </c>
      <c r="BC188" s="90">
        <f>$E188^EXP(Parameter!$D$216+Parameter!$D$223)</f>
        <v>4.6644536125745551E-3</v>
      </c>
      <c r="BD188" s="91">
        <f>$D188^EXP(Parameter!$D$232+Parameter!$D$239)</f>
        <v>4.4802426804892471E-2</v>
      </c>
      <c r="BE188" s="90">
        <f>$E188^EXP(Parameter!$D$217+Parameter!$D$224)</f>
        <v>6.6050129679791052E-3</v>
      </c>
      <c r="BF188" s="91">
        <f>$D188^EXP(Parameter!$D$234+Parameter!$D$241)</f>
        <v>5.3526991108929986E-2</v>
      </c>
      <c r="BG188" s="91">
        <f>$E188^EXP(Parameter!$D$219+Parameter!$D$226)</f>
        <v>2.8271651500768449E-2</v>
      </c>
      <c r="BH188" s="91">
        <f>$D188^EXP(Parameter!$D$235+Parameter!$D$242)</f>
        <v>0.10510485509617414</v>
      </c>
      <c r="BI188" s="91">
        <f>$E188^EXP(Parameter!$D$220+Parameter!$D$227)</f>
        <v>1.838012848065676E-2</v>
      </c>
      <c r="BJ188" s="91">
        <f>$D188^EXP(Parameter!$D$236+Parameter!$D$243)</f>
        <v>4.2078090445058045E-2</v>
      </c>
      <c r="BK188" s="91">
        <f>$E188^EXP(Parameter!$D$221+Parameter!$D$228)</f>
        <v>2.6982818638309636E-2</v>
      </c>
      <c r="BL188" s="91">
        <f>$D188^EXP(Parameter!$D$233+Parameter!$D$240)</f>
        <v>2.1353621070256169E-2</v>
      </c>
      <c r="BM188" s="91">
        <f>$E188^EXP(Parameter!$D$218+Parameter!$D$225)</f>
        <v>2.147122086036016E-3</v>
      </c>
      <c r="BN188" s="90">
        <f>$D188^EXP(Parameter!$D$268+Parameter!$D$275)</f>
        <v>7.7668365019833638E-2</v>
      </c>
      <c r="BO188" s="91">
        <f>$E188^EXP(Parameter!$D$246+Parameter!$D$253)</f>
        <v>1.6816801243993672E-3</v>
      </c>
      <c r="BP188" s="91">
        <f>$D188^EXP(Parameter!$D$269+Parameter!$D$276)</f>
        <v>5.2128873396546212E-2</v>
      </c>
      <c r="BQ188" s="91">
        <f>$E188^EXP(Parameter!$D$247+Parameter!$D$254)</f>
        <v>4.0494382413011005E-3</v>
      </c>
      <c r="BR188" s="91">
        <f>$D188^EXP(Parameter!$D$271+Parameter!$D$278)</f>
        <v>0.11630776169530449</v>
      </c>
      <c r="BS188" s="91">
        <f>$E188^EXP(Parameter!$D$249+Parameter!$D$256)</f>
        <v>3.4563492619407957E-2</v>
      </c>
      <c r="BT188" s="91">
        <f>$D188^EXP(Parameter!$D$272+Parameter!$D$279)</f>
        <v>0.19701899097968759</v>
      </c>
      <c r="BU188" s="91">
        <f>$E188^EXP(Parameter!$D$250+Parameter!$D$257)</f>
        <v>1.1142135059769733E-2</v>
      </c>
      <c r="BV188" s="91">
        <f>$D188^EXP(Parameter!$D$273+Parameter!$D$280)</f>
        <v>0.15811478435612222</v>
      </c>
      <c r="BW188" s="91">
        <f>$E188^EXP(Parameter!$D$251+Parameter!$D$258)</f>
        <v>3.7066933612134798E-2</v>
      </c>
      <c r="BX188" s="91">
        <f>$D188^EXP(Parameter!$D$270+Parameter!$D$277)</f>
        <v>4.5642508137363473E-2</v>
      </c>
      <c r="BY188" s="91">
        <f>$E188^EXP(Parameter!$D$248+Parameter!$D$255)</f>
        <v>4.9203568163524282E-3</v>
      </c>
      <c r="BZ188" s="90">
        <f>$D188^EXP(Parameter!$D$208)</f>
        <v>5.4472656373647919E-2</v>
      </c>
      <c r="CA188" s="90">
        <f>$E188^EXP(Parameter!$D$200)</f>
        <v>3.3660579190900922E-3</v>
      </c>
      <c r="CB188" s="90">
        <f>$D188^EXP(Parameter!$D$209)</f>
        <v>4.5361306809573496E-2</v>
      </c>
      <c r="CC188" s="90">
        <f>$E188^EXP(Parameter!$D$201)</f>
        <v>5.5523247934527531E-3</v>
      </c>
      <c r="CD188" s="90">
        <f>$D188^EXP(Parameter!$D$211)</f>
        <v>4.9257207444938347E-2</v>
      </c>
      <c r="CE188" s="90">
        <f>$E188^EXP(Parameter!$D$203)</f>
        <v>2.2166236042491391E-2</v>
      </c>
      <c r="CF188" s="90">
        <f>$D188^EXP(Parameter!$D$212)</f>
        <v>0.10486822355966084</v>
      </c>
      <c r="CG188" s="90">
        <f>$E188^EXP(Parameter!$D$204)</f>
        <v>1.594135170141503E-2</v>
      </c>
      <c r="CH188" s="91">
        <f>$D188^EXP(Parameter!$D$213)</f>
        <v>4.0369370598037926E-2</v>
      </c>
      <c r="CI188" s="90">
        <f>$E188^EXP(Parameter!$D$205)</f>
        <v>2.7178282213772248E-2</v>
      </c>
      <c r="CJ188" s="91">
        <f>$D188^EXP(Parameter!$D$210)</f>
        <v>2.3217841308510213E-2</v>
      </c>
      <c r="CK188" s="90">
        <f>$E188^EXP(Parameter!$D$202)</f>
        <v>2.7643820037981295E-3</v>
      </c>
      <c r="CL188" s="12">
        <f>$D188^EXP(Parameter!$D$170+Parameter!$D$177*(LN($B188/30.2*21)))</f>
        <v>2.8541579279362839E-2</v>
      </c>
      <c r="CM188" s="12">
        <f>$D188^EXP(Parameter!$D$155+Parameter!$D$162*(LN($B188/30.2*21)))</f>
        <v>0.31514429281029011</v>
      </c>
      <c r="CN188" s="12">
        <f>$D188^EXP(Parameter!$D$171+Parameter!$D$178*(LN($B188/30.2*21)))</f>
        <v>3.1232269305701575E-2</v>
      </c>
      <c r="CO188" s="12">
        <f>$D188^EXP(Parameter!$D$156+Parameter!$D$163*(LN($B188/30.2*21)))</f>
        <v>0.25818086790767703</v>
      </c>
      <c r="CP188" s="12">
        <f>$D188^EXP(Parameter!$D$173+Parameter!$D$180*(LN($B188/30.2*21)))</f>
        <v>2.683507155957212E-2</v>
      </c>
      <c r="CQ188" s="12">
        <f>$D188^EXP(Parameter!$D$158+Parameter!$D$165*(LN($B188/30.2*21)))</f>
        <v>0.26623527547940529</v>
      </c>
      <c r="CR188" s="12">
        <f>$D188^EXP(Parameter!$D$174+Parameter!$D$181*(LN($B188/30.2*21)))</f>
        <v>2.6334209313944954E-2</v>
      </c>
      <c r="CS188" s="12">
        <f>$D188^EXP(Parameter!$D$159+Parameter!$D$166*(LN($B188/30.2*21)))</f>
        <v>0.31309310294023773</v>
      </c>
      <c r="CT188" s="12">
        <f>$D188^EXP(Parameter!$D$175+Parameter!$D$182*(LN($B188/30.2*21)))</f>
        <v>5.2197649987112925E-3</v>
      </c>
      <c r="CU188" s="12">
        <f>$D188^EXP(Parameter!$D$160+Parameter!$D$167*(LN($B188/30.2*21)))</f>
        <v>7.8695405188879172E-2</v>
      </c>
      <c r="CV188" s="12">
        <f>$D188^EXP(Parameter!$D$172+Parameter!$D$179*(LN($B188/30.2*21)))</f>
        <v>6.8495479760334538E-3</v>
      </c>
      <c r="CW188" s="41">
        <f>$D188^EXP(Parameter!$D$157+Parameter!$D$164*(LN($B188/30.2*21)))</f>
        <v>1.5855628376805562E-3</v>
      </c>
      <c r="CX188" s="12">
        <f t="shared" si="16"/>
        <v>8.5728404213519872E-14</v>
      </c>
      <c r="CY188" s="85">
        <v>1.4071580482076801E-2</v>
      </c>
      <c r="CZ188" s="12">
        <f t="shared" si="17"/>
        <v>3.6237488261977409E-4</v>
      </c>
      <c r="DA188" s="85">
        <v>2.16771321138567E-2</v>
      </c>
      <c r="DB188" s="12">
        <f t="shared" si="18"/>
        <v>5.6728153460467432E-6</v>
      </c>
      <c r="DC188" s="41">
        <v>2.96215377492558E-4</v>
      </c>
      <c r="DD188" s="12">
        <f t="shared" si="19"/>
        <v>1.4725729154630703E-31</v>
      </c>
      <c r="DE188" s="85">
        <v>2.4333847908880198E-3</v>
      </c>
      <c r="DF188" s="12">
        <f t="shared" si="20"/>
        <v>2.4486612697787585E-36</v>
      </c>
      <c r="DG188" s="41">
        <v>2.1345097082091301E-4</v>
      </c>
      <c r="DH188" s="12">
        <f t="shared" si="21"/>
        <v>1.410339948543242E-6</v>
      </c>
      <c r="DI188" s="41">
        <v>2.1345097082091301E-4</v>
      </c>
      <c r="DJ188" s="46">
        <v>183</v>
      </c>
      <c r="DK188" s="44">
        <v>9.6602236111409403E-5</v>
      </c>
      <c r="DL188" s="44">
        <v>2.9492003144093699E-4</v>
      </c>
      <c r="DM188" s="44">
        <v>6.6604230401823305E-4</v>
      </c>
      <c r="DN188" s="44">
        <v>4.8189392459652098E-4</v>
      </c>
      <c r="DO188" s="44">
        <v>2.0417225486423201E-3</v>
      </c>
      <c r="DP188" s="44">
        <v>1.58779259798048E-3</v>
      </c>
      <c r="DQ188" s="44">
        <v>2.30114443122564E-3</v>
      </c>
      <c r="DR188" s="45">
        <v>2.5011743772120301E-2</v>
      </c>
      <c r="DS188" s="45">
        <v>4.1046136153753902E-2</v>
      </c>
      <c r="DT188" s="45">
        <v>3.6712691192857597E-2</v>
      </c>
      <c r="DU188" s="45">
        <v>2.6252150566855901E-2</v>
      </c>
      <c r="DV188" s="45">
        <v>3.91518698494389E-2</v>
      </c>
      <c r="DW188" s="45">
        <v>6.4803338316355999E-2</v>
      </c>
      <c r="DX188" s="45">
        <v>3.1214209009531799E-2</v>
      </c>
    </row>
    <row r="189" spans="1:128">
      <c r="A189" s="43">
        <f t="shared" si="15"/>
        <v>12.09041095890411</v>
      </c>
      <c r="B189" s="18">
        <v>185</v>
      </c>
      <c r="C189" s="12">
        <v>4048</v>
      </c>
      <c r="D189" s="12">
        <v>2.3494167855887899E-2</v>
      </c>
      <c r="E189" s="12">
        <v>2.0871666458587899E-4</v>
      </c>
      <c r="F189" s="92">
        <f>$D189^Parameter!$D$325</f>
        <v>5.3622721578517579E-2</v>
      </c>
      <c r="G189" s="92">
        <f>$E189^Parameter!$D$318</f>
        <v>2.2391393935065761E-3</v>
      </c>
      <c r="H189" s="92">
        <f>$D189^Parameter!$D$326</f>
        <v>4.9747132661538011E-2</v>
      </c>
      <c r="I189" s="92">
        <f>$E189^Parameter!$D$319</f>
        <v>4.410791820712745E-3</v>
      </c>
      <c r="J189" s="92">
        <f>$D189^Parameter!$D$328</f>
        <v>5.7368245930751058E-2</v>
      </c>
      <c r="K189" s="92">
        <f>$E189^Parameter!$D$321</f>
        <v>2.3418755194024497E-2</v>
      </c>
      <c r="L189" s="92">
        <f>$D189^Parameter!$D$329</f>
        <v>0.12238766178588484</v>
      </c>
      <c r="M189" s="92">
        <f>$E189^Parameter!$D$322</f>
        <v>1.5724722559599776E-2</v>
      </c>
      <c r="N189" s="92">
        <f>$D189^Parameter!$D$330</f>
        <v>4.7915679849396507E-2</v>
      </c>
      <c r="O189" s="92">
        <f>$E189^Parameter!$D$323</f>
        <v>3.371497564964944E-2</v>
      </c>
      <c r="P189" s="92">
        <f>$D189^Parameter!$D$327</f>
        <v>2.8128979985909547E-2</v>
      </c>
      <c r="Q189" s="92">
        <f>$E189^Parameter!$D$320</f>
        <v>2.3559376241054264E-3</v>
      </c>
      <c r="R189" s="12">
        <f>$D189^EXP(Parameter!$D$96+Parameter!$D$103*(($B189/30.2*21)^(1)))</f>
        <v>5.1558893749410382E-14</v>
      </c>
      <c r="S189" s="12">
        <f>$E189^EXP(Parameter!$D$81+Parameter!$D$88*($B189/30.2*21)^(-2))</f>
        <v>5.475363185116819E-3</v>
      </c>
      <c r="T189" s="12">
        <f>$D189^EXP(Parameter!$D$97+Parameter!$D$104*(($B189*21/30.2)^(1)))</f>
        <v>3.3891097440838736E-4</v>
      </c>
      <c r="U189" s="12">
        <f>$E189^EXP(Parameter!$D$82+Parameter!$D$89*($B189/30.2*21)^(-2))</f>
        <v>8.6130883281680115E-3</v>
      </c>
      <c r="V189" s="12">
        <f>$D189^EXP(Parameter!$D$99+Parameter!$D$106*(($B189*21/30.2)^(1)))</f>
        <v>4.9514960869017067E-6</v>
      </c>
      <c r="W189" s="12">
        <f>$E189^EXP(Parameter!$D$84+Parameter!$D$91*($B189/30.2*21)^(-2))</f>
        <v>3.7103986022555012E-2</v>
      </c>
      <c r="X189" s="12">
        <f>$D189^EXP(Parameter!$D$100+Parameter!$D$107*(($B189*21/30.2)^(1)))</f>
        <v>2.6807825953652027E-32</v>
      </c>
      <c r="Y189" s="12">
        <f>$E189^EXP(Parameter!$D$85+Parameter!$D$92*($B189/30.2*21)^(-2))</f>
        <v>2.4471728817816618E-2</v>
      </c>
      <c r="Z189" s="12">
        <f>$D189^EXP(Parameter!$D$101+Parameter!$D$108*(($B189*21/30.2)^(1)))</f>
        <v>3.8469433426962067E-37</v>
      </c>
      <c r="AA189" s="12">
        <f>$E189^EXP(Parameter!$D$86+Parameter!$D$93*($B189/30.2*21)^(-2))</f>
        <v>3.4144193826795573E-2</v>
      </c>
      <c r="AB189" s="12">
        <f>$D189^EXP(Parameter!$D$98+Parameter!$D$105*(($B189*21/30.2)^(1)))</f>
        <v>1.2234017326854292E-6</v>
      </c>
      <c r="AC189" s="12">
        <f>$E189^EXP(Parameter!$D$83+Parameter!$D$90*($B189/30.2*21)^(-2))</f>
        <v>2.6424765114785582E-3</v>
      </c>
      <c r="AD189" s="87">
        <f>$D189^EXP(Parameter!$D$133+Parameter!$D$140*(($B189*21/30.2)^(-0.5))+Parameter!$D$147*((LN($B189*21/30.2))))</f>
        <v>2.4996456042518481E-9</v>
      </c>
      <c r="AE189" s="12">
        <f>$E189^EXP(Parameter!$D$111+Parameter!$D$118*(($B189*21/30.2)^(-1))+Parameter!$D$125*(($B189*21/30.2)^(-0.5)))</f>
        <v>6.295413040058169E-2</v>
      </c>
      <c r="AF189" s="12">
        <f>$D189^EXP(Parameter!$D$134+Parameter!$D$141*(($B189*21/30.2)^(-0.5))+Parameter!$D$148*((LN($B189*21/30.2))))</f>
        <v>6.3268118733435491E-4</v>
      </c>
      <c r="AG189" s="12">
        <f>$E189^EXP(Parameter!$D$112+Parameter!$D$119*(($B189*21/30.2)^(-1))+Parameter!$D$126*(($B189*21/30.2)^(-0.5)))</f>
        <v>1.0053122433742205E-2</v>
      </c>
      <c r="AH189" s="12">
        <f>$D189^EXP(Parameter!$D$136+Parameter!$D$143*(($B189*21/30.2)^(-0.5))+Parameter!$D$150*((LN($B189*21/30.2))))</f>
        <v>8.9547353508266896E-8</v>
      </c>
      <c r="AI189" s="12">
        <f>$E189^EXP(Parameter!$D$114+Parameter!$D$121*(($B189*21/30.2)^(-1))+Parameter!$D$128*(($B189*21/30.2)^(-0.5)))</f>
        <v>1.290818337422953E-4</v>
      </c>
      <c r="AJ189" s="12">
        <f>$D189^EXP(Parameter!$D$137+Parameter!$D$144*(($B189*21/30.2)^(-0.5))+Parameter!$D$151*((LN($B189*21/30.2))))</f>
        <v>3.0907714457744852E-10</v>
      </c>
      <c r="AK189" s="12">
        <f>$E189^EXP(Parameter!$D$115+Parameter!$D$122*(($B189*21/30.2)^(-1))+Parameter!$D$129*(($B189*21/30.2)^(-0.5)))</f>
        <v>7.0064131047083301E-3</v>
      </c>
      <c r="AL189" s="12">
        <f>$D189^EXP(Parameter!$D$138+Parameter!$D$145*(($B189*21/30.2)^(-0.5))+Parameter!$D$152*((LN($B189*21/30.2))))</f>
        <v>7.7116797561184837E-38</v>
      </c>
      <c r="AM189" s="12">
        <f>$E189^EXP(Parameter!$D$116+Parameter!$D$123*(($B189*21/30.2)^(-1))+Parameter!$D$130*(($B189*21/30.2)^(-0.5)))</f>
        <v>1.1961952004755111E-5</v>
      </c>
      <c r="AN189" s="12">
        <f>$D189^EXP(Parameter!$D$135+Parameter!$D$142*(($B189*21/30.2)^(-0.5))+Parameter!$D$149*((LN($B189*21/30.2))))</f>
        <v>3.9664863702804323E-5</v>
      </c>
      <c r="AO189" s="12">
        <f>$E189^EXP(Parameter!$D$113+Parameter!$D$120*(($B189*21/30.2)^(-1))+Parameter!$D$127*(($B189*21/30.2)^(-0.5)))</f>
        <v>4.8181707809914237E-11</v>
      </c>
      <c r="AP189" s="87">
        <f>$D189^EXP(Parameter!$D$304+Parameter!$D$310*((LN($B189*21/30.2))))</f>
        <v>2.5303619574312451E-2</v>
      </c>
      <c r="AQ189" s="88">
        <f>$E189^EXP(Parameter!$D$290+Parameter!$D$296*((LN($B189*21/30.2))))</f>
        <v>1.2815992579686302E-2</v>
      </c>
      <c r="AR189" s="12">
        <f>$D189^EXP(Parameter!$D$305+Parameter!$D$311*((LN($B189*21/30.2))))</f>
        <v>3.2878746310201531E-2</v>
      </c>
      <c r="AS189" s="88">
        <f>$E189^EXP(Parameter!$D$291+Parameter!$D$297*((LN($B189*21/30.2))))</f>
        <v>1.1409294134175451E-2</v>
      </c>
      <c r="AT189" s="12">
        <f>$D189^EXP(Parameter!$D$305+Parameter!$D$307-Parameter!$D$306+(Parameter!$D$311+Parameter!$D$313-Parameter!$D$312)*((LN($B189*21/30.2))))</f>
        <v>2.9523281155145922E-2</v>
      </c>
      <c r="AU189" s="88">
        <f>$E189^EXP(Parameter!$D$291+Parameter!$D$293-Parameter!$D$292+(Parameter!$D$297+Parameter!$D$299-Parameter!$D$298)*((LN($B189*21/30.2))))</f>
        <v>2.0016463479534258E-2</v>
      </c>
      <c r="AV189" s="12">
        <f>$D189^EXP(Parameter!$D$308+Parameter!$D$314*((LN($B189*21/30.2))))</f>
        <v>4.3116259048311713E-2</v>
      </c>
      <c r="AW189" s="88">
        <f>$E189^EXP(Parameter!$D$294+Parameter!$D$300*((LN($B189*21/30.2))))</f>
        <v>1.6729116592505401E-2</v>
      </c>
      <c r="AX189" s="12">
        <f>$D189^EXP(Parameter!$D$305+Parameter!$D$309-Parameter!$D$306+(Parameter!$D$311+Parameter!$D$315-Parameter!$D$312)*((LN($B189*21/30.2))))</f>
        <v>1.5483269080796785E-2</v>
      </c>
      <c r="AY189" s="88">
        <f>$E189^EXP(Parameter!$D$291+Parameter!$D$295-Parameter!$D$292+(Parameter!$D$297+Parameter!$D$301-Parameter!$D$298)*((LN($B189*21/30.2))))</f>
        <v>4.3487121690372044E-4</v>
      </c>
      <c r="AZ189" s="12">
        <f>$D189^EXP(Parameter!D$305-Parameter!D$306+(Parameter!D$311-Parameter!D$312)*((LN($B189*21/30.2))))</f>
        <v>1.0431853766141495E-2</v>
      </c>
      <c r="BA189" s="88">
        <f>$E189^EXP(Parameter!$D$291-Parameter!$D$292+(Parameter!$D$297-Parameter!$D$298)*((LN($B189*21/30.2))))</f>
        <v>8.014271064336431E-6</v>
      </c>
      <c r="BB189" s="89">
        <f>$D189^EXP(Parameter!$D$231+Parameter!$D$238)</f>
        <v>5.789308322260036E-2</v>
      </c>
      <c r="BC189" s="90">
        <f>$E189^EXP(Parameter!$D$216+Parameter!$D$223)</f>
        <v>4.5984797668118995E-3</v>
      </c>
      <c r="BD189" s="91">
        <f>$D189^EXP(Parameter!$D$232+Parameter!$D$239)</f>
        <v>4.4406971791145042E-2</v>
      </c>
      <c r="BE189" s="90">
        <f>$E189^EXP(Parameter!$D$217+Parameter!$D$224)</f>
        <v>6.5176058172196072E-3</v>
      </c>
      <c r="BF189" s="91">
        <f>$D189^EXP(Parameter!$D$234+Parameter!$D$241)</f>
        <v>5.3081483479371812E-2</v>
      </c>
      <c r="BG189" s="91">
        <f>$E189^EXP(Parameter!$D$219+Parameter!$D$226)</f>
        <v>2.8005375475042921E-2</v>
      </c>
      <c r="BH189" s="91">
        <f>$D189^EXP(Parameter!$D$235+Parameter!$D$242)</f>
        <v>0.10443104465747957</v>
      </c>
      <c r="BI189" s="91">
        <f>$E189^EXP(Parameter!$D$220+Parameter!$D$227)</f>
        <v>1.8186222464359851E-2</v>
      </c>
      <c r="BJ189" s="91">
        <f>$D189^EXP(Parameter!$D$236+Parameter!$D$243)</f>
        <v>4.1699213109860307E-2</v>
      </c>
      <c r="BK189" s="91">
        <f>$E189^EXP(Parameter!$D$221+Parameter!$D$228)</f>
        <v>2.6725372023932211E-2</v>
      </c>
      <c r="BL189" s="91">
        <f>$D189^EXP(Parameter!$D$233+Parameter!$D$240)</f>
        <v>2.112041091195262E-2</v>
      </c>
      <c r="BM189" s="91">
        <f>$E189^EXP(Parameter!$D$218+Parameter!$D$225)</f>
        <v>2.1123995396654985E-3</v>
      </c>
      <c r="BN189" s="90">
        <f>$D189^EXP(Parameter!$D$268+Parameter!$D$275)</f>
        <v>7.7103827379347109E-2</v>
      </c>
      <c r="BO189" s="91">
        <f>$E189^EXP(Parameter!$D$246+Parameter!$D$253)</f>
        <v>1.6534121107267357E-3</v>
      </c>
      <c r="BP189" s="91">
        <f>$D189^EXP(Parameter!$D$269+Parameter!$D$276)</f>
        <v>5.16910964181325E-2</v>
      </c>
      <c r="BQ189" s="91">
        <f>$E189^EXP(Parameter!$D$247+Parameter!$D$254)</f>
        <v>3.9906654691559736E-3</v>
      </c>
      <c r="BR189" s="91">
        <f>$D189^EXP(Parameter!$D$271+Parameter!$D$278)</f>
        <v>0.11559555044377727</v>
      </c>
      <c r="BS189" s="91">
        <f>$E189^EXP(Parameter!$D$249+Parameter!$D$256)</f>
        <v>3.42562191638313E-2</v>
      </c>
      <c r="BT189" s="91">
        <f>$D189^EXP(Parameter!$D$272+Parameter!$D$279)</f>
        <v>0.1961074044042985</v>
      </c>
      <c r="BU189" s="91">
        <f>$E189^EXP(Parameter!$D$250+Parameter!$D$257)</f>
        <v>1.1009953762327706E-2</v>
      </c>
      <c r="BV189" s="91">
        <f>$D189^EXP(Parameter!$D$273+Parameter!$D$280)</f>
        <v>0.15728439561809851</v>
      </c>
      <c r="BW189" s="91">
        <f>$E189^EXP(Parameter!$D$251+Parameter!$D$258)</f>
        <v>3.674422233918536E-2</v>
      </c>
      <c r="BX189" s="91">
        <f>$D189^EXP(Parameter!$D$270+Parameter!$D$277)</f>
        <v>4.524203740550134E-2</v>
      </c>
      <c r="BY189" s="91">
        <f>$E189^EXP(Parameter!$D$248+Parameter!$D$255)</f>
        <v>4.8514510794708463E-3</v>
      </c>
      <c r="BZ189" s="90">
        <f>$D189^EXP(Parameter!$D$208)</f>
        <v>5.4021978803887274E-2</v>
      </c>
      <c r="CA189" s="90">
        <f>$E189^EXP(Parameter!$D$200)</f>
        <v>3.315576861109967E-3</v>
      </c>
      <c r="CB189" s="90">
        <f>$D189^EXP(Parameter!$D$209)</f>
        <v>4.4962510068329506E-2</v>
      </c>
      <c r="CC189" s="90">
        <f>$E189^EXP(Parameter!$D$201)</f>
        <v>5.476324661846544E-3</v>
      </c>
      <c r="CD189" s="90">
        <f>$D189^EXP(Parameter!$D$211)</f>
        <v>4.8835645999851601E-2</v>
      </c>
      <c r="CE189" s="90">
        <f>$E189^EXP(Parameter!$D$203)</f>
        <v>2.1943291776350276E-2</v>
      </c>
      <c r="CF189" s="90">
        <f>$D189^EXP(Parameter!$D$212)</f>
        <v>0.10419525966110169</v>
      </c>
      <c r="CG189" s="90">
        <f>$E189^EXP(Parameter!$D$204)</f>
        <v>1.5767216606851268E-2</v>
      </c>
      <c r="CH189" s="91">
        <f>$D189^EXP(Parameter!$D$213)</f>
        <v>4.0001144344564275E-2</v>
      </c>
      <c r="CI189" s="90">
        <f>$E189^EXP(Parameter!$D$205)</f>
        <v>2.6919486285990099E-2</v>
      </c>
      <c r="CJ189" s="91">
        <f>$D189^EXP(Parameter!$D$210)</f>
        <v>2.2969759404731206E-2</v>
      </c>
      <c r="CK189" s="90">
        <f>$E189^EXP(Parameter!$D$202)</f>
        <v>2.7215017108767827E-3</v>
      </c>
      <c r="CL189" s="12">
        <f>$D189^EXP(Parameter!$D$170+Parameter!$D$177*(LN($B189/30.2*21)))</f>
        <v>2.8211228067418357E-2</v>
      </c>
      <c r="CM189" s="12">
        <f>$D189^EXP(Parameter!$D$155+Parameter!$D$162*(LN($B189/30.2*21)))</f>
        <v>0.31460791423026763</v>
      </c>
      <c r="CN189" s="12">
        <f>$D189^EXP(Parameter!$D$171+Parameter!$D$178*(LN($B189/30.2*21)))</f>
        <v>3.0900839611885885E-2</v>
      </c>
      <c r="CO189" s="12">
        <f>$D189^EXP(Parameter!$D$156+Parameter!$D$163*(LN($B189/30.2*21)))</f>
        <v>0.25746491791299614</v>
      </c>
      <c r="CP189" s="12">
        <f>$D189^EXP(Parameter!$D$173+Parameter!$D$180*(LN($B189/30.2*21)))</f>
        <v>2.6523293700163722E-2</v>
      </c>
      <c r="CQ189" s="12">
        <f>$D189^EXP(Parameter!$D$158+Parameter!$D$165*(LN($B189/30.2*21)))</f>
        <v>0.26533434419000956</v>
      </c>
      <c r="CR189" s="12">
        <f>$D189^EXP(Parameter!$D$174+Parameter!$D$181*(LN($B189/30.2*21)))</f>
        <v>2.5964955972754927E-2</v>
      </c>
      <c r="CS189" s="12">
        <f>$D189^EXP(Parameter!$D$159+Parameter!$D$166*(LN($B189/30.2*21)))</f>
        <v>0.31232670759116982</v>
      </c>
      <c r="CT189" s="12">
        <f>$D189^EXP(Parameter!$D$175+Parameter!$D$182*(LN($B189/30.2*21)))</f>
        <v>5.113458013990841E-3</v>
      </c>
      <c r="CU189" s="12">
        <f>$D189^EXP(Parameter!$D$160+Parameter!$D$167*(LN($B189/30.2*21)))</f>
        <v>7.7928925614583311E-2</v>
      </c>
      <c r="CV189" s="12">
        <f>$D189^EXP(Parameter!$D$172+Parameter!$D$179*(LN($B189/30.2*21)))</f>
        <v>6.7330532920012176E-3</v>
      </c>
      <c r="CW189" s="41">
        <f>$D189^EXP(Parameter!$D$157+Parameter!$D$164*(LN($B189/30.2*21)))</f>
        <v>1.5410587220215631E-3</v>
      </c>
      <c r="CX189" s="12">
        <f t="shared" si="16"/>
        <v>5.1558893749410382E-14</v>
      </c>
      <c r="CY189" s="85">
        <v>1.4027888739068401E-2</v>
      </c>
      <c r="CZ189" s="12">
        <f t="shared" si="17"/>
        <v>3.3891097440838736E-4</v>
      </c>
      <c r="DA189" s="85">
        <v>2.15961319201377E-2</v>
      </c>
      <c r="DB189" s="12">
        <f t="shared" si="18"/>
        <v>4.9514960869017067E-6</v>
      </c>
      <c r="DC189" s="41">
        <v>2.8620066832165699E-4</v>
      </c>
      <c r="DD189" s="12">
        <f t="shared" si="19"/>
        <v>2.6807825953652027E-32</v>
      </c>
      <c r="DE189" s="85">
        <v>2.3812204003917899E-3</v>
      </c>
      <c r="DF189" s="12">
        <f t="shared" si="20"/>
        <v>3.8469433426962067E-37</v>
      </c>
      <c r="DG189" s="41">
        <v>2.0871697581410401E-4</v>
      </c>
      <c r="DH189" s="12">
        <f t="shared" si="21"/>
        <v>1.2234017326854292E-6</v>
      </c>
      <c r="DI189" s="41">
        <v>2.0871697581410401E-4</v>
      </c>
      <c r="DJ189" s="46">
        <v>184</v>
      </c>
      <c r="DK189" s="44">
        <v>9.4062470395672699E-5</v>
      </c>
      <c r="DL189" s="44">
        <v>2.8775994891772099E-4</v>
      </c>
      <c r="DM189" s="44">
        <v>6.5089826709863196E-4</v>
      </c>
      <c r="DN189" s="44">
        <v>4.7063815834547102E-4</v>
      </c>
      <c r="DO189" s="44">
        <v>1.9998688692175501E-3</v>
      </c>
      <c r="DP189" s="44">
        <v>1.55442495466562E-3</v>
      </c>
      <c r="DQ189" s="44">
        <v>2.2545444752936098E-3</v>
      </c>
      <c r="DR189" s="45">
        <v>2.4752802654129699E-2</v>
      </c>
      <c r="DS189" s="45">
        <v>4.06554807856436E-2</v>
      </c>
      <c r="DT189" s="45">
        <v>3.6356169396893803E-2</v>
      </c>
      <c r="DU189" s="45">
        <v>2.59824406597827E-2</v>
      </c>
      <c r="DV189" s="45">
        <v>3.8776015932839199E-2</v>
      </c>
      <c r="DW189" s="45">
        <v>6.4240430572399407E-2</v>
      </c>
      <c r="DX189" s="45">
        <v>3.0902477198278801E-2</v>
      </c>
    </row>
    <row r="190" spans="1:128">
      <c r="A190" s="43">
        <f t="shared" si="15"/>
        <v>12.150684931506849</v>
      </c>
      <c r="B190" s="18">
        <v>186</v>
      </c>
      <c r="C190" s="12">
        <v>4070</v>
      </c>
      <c r="D190" s="12">
        <v>2.3245550878551801E-2</v>
      </c>
      <c r="E190" s="12">
        <v>2.04105254221096E-4</v>
      </c>
      <c r="F190" s="92">
        <f>$D190^Parameter!$D$325</f>
        <v>5.3179601333132299E-2</v>
      </c>
      <c r="G190" s="92">
        <f>$E190^Parameter!$D$318</f>
        <v>2.2034084623429261E-3</v>
      </c>
      <c r="H190" s="92">
        <f>$D190^Parameter!$D$326</f>
        <v>4.9325542914151144E-2</v>
      </c>
      <c r="I190" s="92">
        <f>$E190^Parameter!$D$319</f>
        <v>4.3481716313418708E-3</v>
      </c>
      <c r="J190" s="92">
        <f>$D190^Parameter!$D$328</f>
        <v>5.690506976286188E-2</v>
      </c>
      <c r="K190" s="92">
        <f>$E190^Parameter!$D$321</f>
        <v>2.318811277324399E-2</v>
      </c>
      <c r="L190" s="92">
        <f>$D190^Parameter!$D$329</f>
        <v>0.12166070026588566</v>
      </c>
      <c r="M190" s="92">
        <f>$E190^Parameter!$D$322</f>
        <v>1.5553514934357856E-2</v>
      </c>
      <c r="N190" s="92">
        <f>$D190^Parameter!$D$330</f>
        <v>4.7504557009010052E-2</v>
      </c>
      <c r="O190" s="92">
        <f>$E190^Parameter!$D$323</f>
        <v>3.3415016038326986E-2</v>
      </c>
      <c r="P190" s="92">
        <f>$D190^Parameter!$D$327</f>
        <v>2.7845532675302209E-2</v>
      </c>
      <c r="Q190" s="92">
        <f>$E190^Parameter!$D$320</f>
        <v>2.318653689467117E-3</v>
      </c>
      <c r="R190" s="12">
        <f>$D190^EXP(Parameter!$D$96+Parameter!$D$103*(($B190/30.2*21)^(1)))</f>
        <v>3.0761178557848324E-14</v>
      </c>
      <c r="S190" s="12">
        <f>$E190^EXP(Parameter!$D$81+Parameter!$D$88*($B190/30.2*21)^(-2))</f>
        <v>5.4007169050606782E-3</v>
      </c>
      <c r="T190" s="12">
        <f>$D190^EXP(Parameter!$D$97+Parameter!$D$104*(($B190*21/30.2)^(1)))</f>
        <v>3.1683478935757995E-4</v>
      </c>
      <c r="U190" s="12">
        <f>$E190^EXP(Parameter!$D$82+Parameter!$D$89*($B190/30.2*21)^(-2))</f>
        <v>8.5058104851137087E-3</v>
      </c>
      <c r="V190" s="12">
        <f>$D190^EXP(Parameter!$D$99+Parameter!$D$106*(($B190*21/30.2)^(1)))</f>
        <v>4.3162785297356524E-6</v>
      </c>
      <c r="W190" s="12">
        <f>$E190^EXP(Parameter!$D$84+Parameter!$D$91*($B190/30.2*21)^(-2))</f>
        <v>3.6783222333474835E-2</v>
      </c>
      <c r="X190" s="12">
        <f>$D190^EXP(Parameter!$D$100+Parameter!$D$107*(($B190*21/30.2)^(1)))</f>
        <v>4.691351562171861E-33</v>
      </c>
      <c r="Y190" s="12">
        <f>$E190^EXP(Parameter!$D$85+Parameter!$D$92*($B190/30.2*21)^(-2))</f>
        <v>2.4233554929925603E-2</v>
      </c>
      <c r="Z190" s="12">
        <f>$D190^EXP(Parameter!$D$101+Parameter!$D$108*(($B190*21/30.2)^(1)))</f>
        <v>5.8056969702000791E-38</v>
      </c>
      <c r="AA190" s="12">
        <f>$E190^EXP(Parameter!$D$86+Parameter!$D$93*($B190/30.2*21)^(-2))</f>
        <v>3.3841507738620123E-2</v>
      </c>
      <c r="AB190" s="12">
        <f>$D190^EXP(Parameter!$D$98+Parameter!$D$105*(($B190*21/30.2)^(1)))</f>
        <v>1.0599224390376639E-6</v>
      </c>
      <c r="AC190" s="12">
        <f>$E190^EXP(Parameter!$D$83+Parameter!$D$90*($B190/30.2*21)^(-2))</f>
        <v>2.6014411114029324E-3</v>
      </c>
      <c r="AD190" s="87">
        <f>$D190^EXP(Parameter!$D$133+Parameter!$D$140*(($B190*21/30.2)^(-0.5))+Parameter!$D$147*((LN($B190*21/30.2))))</f>
        <v>2.1030833906862089E-9</v>
      </c>
      <c r="AE190" s="12">
        <f>$E190^EXP(Parameter!$D$111+Parameter!$D$118*(($B190*21/30.2)^(-1))+Parameter!$D$125*(($B190*21/30.2)^(-0.5)))</f>
        <v>6.2632077035048583E-2</v>
      </c>
      <c r="AF190" s="12">
        <f>$D190^EXP(Parameter!$D$134+Parameter!$D$141*(($B190*21/30.2)^(-0.5))+Parameter!$D$148*((LN($B190*21/30.2))))</f>
        <v>6.0850859403003134E-4</v>
      </c>
      <c r="AG190" s="12">
        <f>$E190^EXP(Parameter!$D$112+Parameter!$D$119*(($B190*21/30.2)^(-1))+Parameter!$D$126*(($B190*21/30.2)^(-0.5)))</f>
        <v>9.9351090700152776E-3</v>
      </c>
      <c r="AH190" s="12">
        <f>$D190^EXP(Parameter!$D$136+Parameter!$D$143*(($B190*21/30.2)^(-0.5))+Parameter!$D$150*((LN($B190*21/30.2))))</f>
        <v>7.8509900660256333E-8</v>
      </c>
      <c r="AI190" s="12">
        <f>$E190^EXP(Parameter!$D$114+Parameter!$D$121*(($B190*21/30.2)^(-1))+Parameter!$D$128*(($B190*21/30.2)^(-0.5)))</f>
        <v>1.2477652210053018E-4</v>
      </c>
      <c r="AJ190" s="12">
        <f>$D190^EXP(Parameter!$D$137+Parameter!$D$144*(($B190*21/30.2)^(-0.5))+Parameter!$D$151*((LN($B190*21/30.2))))</f>
        <v>2.4982592784473048E-10</v>
      </c>
      <c r="AK190" s="12">
        <f>$E190^EXP(Parameter!$D$115+Parameter!$D$122*(($B190*21/30.2)^(-1))+Parameter!$D$129*(($B190*21/30.2)^(-0.5)))</f>
        <v>6.9063429250402339E-3</v>
      </c>
      <c r="AL190" s="12">
        <f>$D190^EXP(Parameter!$D$138+Parameter!$D$145*(($B190*21/30.2)^(-0.5))+Parameter!$D$152*((LN($B190*21/30.2))))</f>
        <v>2.6407598254350518E-38</v>
      </c>
      <c r="AM190" s="12">
        <f>$E190^EXP(Parameter!$D$116+Parameter!$D$123*(($B190*21/30.2)^(-1))+Parameter!$D$130*(($B190*21/30.2)^(-0.5)))</f>
        <v>1.1454504478421665E-5</v>
      </c>
      <c r="AN190" s="12">
        <f>$D190^EXP(Parameter!$D$135+Parameter!$D$142*(($B190*21/30.2)^(-0.5))+Parameter!$D$149*((LN($B190*21/30.2))))</f>
        <v>3.7516365136334001E-5</v>
      </c>
      <c r="AO190" s="12">
        <f>$E190^EXP(Parameter!$D$113+Parameter!$D$120*(($B190*21/30.2)^(-1))+Parameter!$D$127*(($B190*21/30.2)^(-0.5)))</f>
        <v>4.3721838011016501E-11</v>
      </c>
      <c r="AP190" s="87">
        <f>$D190^EXP(Parameter!$D$304+Parameter!$D$310*((LN($B190*21/30.2))))</f>
        <v>2.4977891903037539E-2</v>
      </c>
      <c r="AQ190" s="88">
        <f>$E190^EXP(Parameter!$D$290+Parameter!$D$296*((LN($B190*21/30.2))))</f>
        <v>1.2712302505718174E-2</v>
      </c>
      <c r="AR190" s="12">
        <f>$D190^EXP(Parameter!$D$305+Parameter!$D$311*((LN($B190*21/30.2))))</f>
        <v>3.2532645071267866E-2</v>
      </c>
      <c r="AS190" s="88">
        <f>$E190^EXP(Parameter!$D$291+Parameter!$D$297*((LN($B190*21/30.2))))</f>
        <v>1.129004338995967E-2</v>
      </c>
      <c r="AT190" s="12">
        <f>$D190^EXP(Parameter!$D$305+Parameter!$D$307-Parameter!$D$306+(Parameter!$D$311+Parameter!$D$313-Parameter!$D$312)*((LN($B190*21/30.2))))</f>
        <v>2.9181895005045165E-2</v>
      </c>
      <c r="AU190" s="88">
        <f>$E190^EXP(Parameter!$D$291+Parameter!$D$293-Parameter!$D$292+(Parameter!$D$297+Parameter!$D$299-Parameter!$D$298)*((LN($B190*21/30.2))))</f>
        <v>1.9797649752844915E-2</v>
      </c>
      <c r="AV190" s="12">
        <f>$D190^EXP(Parameter!$D$308+Parameter!$D$314*((LN($B190*21/30.2))))</f>
        <v>4.2597699043979198E-2</v>
      </c>
      <c r="AW190" s="88">
        <f>$E190^EXP(Parameter!$D$294+Parameter!$D$300*((LN($B190*21/30.2))))</f>
        <v>1.6552799385438167E-2</v>
      </c>
      <c r="AX190" s="12">
        <f>$D190^EXP(Parameter!$D$305+Parameter!$D$309-Parameter!$D$306+(Parameter!$D$311+Parameter!$D$315-Parameter!$D$312)*((LN($B190*21/30.2))))</f>
        <v>1.5250441887260661E-2</v>
      </c>
      <c r="AY190" s="88">
        <f>$E190^EXP(Parameter!$D$291+Parameter!$D$295-Parameter!$D$292+(Parameter!$D$297+Parameter!$D$301-Parameter!$D$298)*((LN($B190*21/30.2))))</f>
        <v>4.1996969622734072E-4</v>
      </c>
      <c r="AZ190" s="12">
        <f>$D190^EXP(Parameter!D$305-Parameter!D$306+(Parameter!D$311-Parameter!D$312)*((LN($B190*21/30.2))))</f>
        <v>1.0269939565778303E-2</v>
      </c>
      <c r="BA190" s="88">
        <f>$E190^EXP(Parameter!$D$291-Parameter!$D$292+(Parameter!$D$297-Parameter!$D$298)*((LN($B190*21/30.2))))</f>
        <v>7.6349202444508254E-6</v>
      </c>
      <c r="BB190" s="89">
        <f>$D190^EXP(Parameter!$D$231+Parameter!$D$238)</f>
        <v>5.7427152915457622E-2</v>
      </c>
      <c r="BC190" s="90">
        <f>$E190^EXP(Parameter!$D$216+Parameter!$D$223)</f>
        <v>4.5336930119923612E-3</v>
      </c>
      <c r="BD190" s="91">
        <f>$D190^EXP(Parameter!$D$232+Parameter!$D$239)</f>
        <v>4.4016459641103747E-2</v>
      </c>
      <c r="BE190" s="90">
        <f>$E190^EXP(Parameter!$D$217+Parameter!$D$224)</f>
        <v>6.4316922959424937E-3</v>
      </c>
      <c r="BF190" s="91">
        <f>$D190^EXP(Parameter!$D$234+Parameter!$D$241)</f>
        <v>5.2641321220355537E-2</v>
      </c>
      <c r="BG190" s="91">
        <f>$E190^EXP(Parameter!$D$219+Parameter!$D$226)</f>
        <v>2.7742639740842612E-2</v>
      </c>
      <c r="BH190" s="91">
        <f>$D190^EXP(Parameter!$D$235+Parameter!$D$242)</f>
        <v>0.10376403754954132</v>
      </c>
      <c r="BI190" s="91">
        <f>$E190^EXP(Parameter!$D$220+Parameter!$D$227)</f>
        <v>1.7995112615015026E-2</v>
      </c>
      <c r="BJ190" s="91">
        <f>$D190^EXP(Parameter!$D$236+Parameter!$D$243)</f>
        <v>4.1325138310045757E-2</v>
      </c>
      <c r="BK190" s="91">
        <f>$E190^EXP(Parameter!$D$221+Parameter!$D$228)</f>
        <v>2.6471379699568968E-2</v>
      </c>
      <c r="BL190" s="91">
        <f>$D190^EXP(Parameter!$D$233+Parameter!$D$240)</f>
        <v>2.0890601482549672E-2</v>
      </c>
      <c r="BM190" s="91">
        <f>$E190^EXP(Parameter!$D$218+Parameter!$D$225)</f>
        <v>2.0783717636864568E-3</v>
      </c>
      <c r="BN190" s="90">
        <f>$D190^EXP(Parameter!$D$268+Parameter!$D$275)</f>
        <v>7.6545471290663705E-2</v>
      </c>
      <c r="BO190" s="91">
        <f>$E190^EXP(Parameter!$D$246+Parameter!$D$253)</f>
        <v>1.6257276390559642E-3</v>
      </c>
      <c r="BP190" s="91">
        <f>$D190^EXP(Parameter!$D$269+Parameter!$D$276)</f>
        <v>5.1258604674796336E-2</v>
      </c>
      <c r="BQ190" s="91">
        <f>$E190^EXP(Parameter!$D$247+Parameter!$D$254)</f>
        <v>3.9329718262619282E-3</v>
      </c>
      <c r="BR190" s="91">
        <f>$D190^EXP(Parameter!$D$271+Parameter!$D$278)</f>
        <v>0.11489032674338541</v>
      </c>
      <c r="BS190" s="91">
        <f>$E190^EXP(Parameter!$D$249+Parameter!$D$256)</f>
        <v>3.3952869683790049E-2</v>
      </c>
      <c r="BT190" s="91">
        <f>$D190^EXP(Parameter!$D$272+Parameter!$D$279)</f>
        <v>0.19520340476442588</v>
      </c>
      <c r="BU190" s="91">
        <f>$E190^EXP(Parameter!$D$250+Parameter!$D$257)</f>
        <v>1.0879851141064541E-2</v>
      </c>
      <c r="BV190" s="91">
        <f>$D190^EXP(Parameter!$D$273+Parameter!$D$280)</f>
        <v>0.15646143405720553</v>
      </c>
      <c r="BW190" s="91">
        <f>$E190^EXP(Parameter!$D$251+Parameter!$D$258)</f>
        <v>3.6425573176451127E-2</v>
      </c>
      <c r="BX190" s="91">
        <f>$D190^EXP(Parameter!$D$270+Parameter!$D$277)</f>
        <v>4.4846551294298653E-2</v>
      </c>
      <c r="BY190" s="91">
        <f>$E190^EXP(Parameter!$D$248+Parameter!$D$255)</f>
        <v>4.7837756152567055E-3</v>
      </c>
      <c r="BZ190" s="90">
        <f>$D190^EXP(Parameter!$D$208)</f>
        <v>5.3576686414116219E-2</v>
      </c>
      <c r="CA190" s="90">
        <f>$E190^EXP(Parameter!$D$200)</f>
        <v>3.2660469414226251E-3</v>
      </c>
      <c r="CB190" s="90">
        <f>$D190^EXP(Parameter!$D$209)</f>
        <v>4.4568684047274279E-2</v>
      </c>
      <c r="CC190" s="90">
        <f>$E190^EXP(Parameter!$D$201)</f>
        <v>5.4016575763432394E-3</v>
      </c>
      <c r="CD190" s="90">
        <f>$D190^EXP(Parameter!$D$211)</f>
        <v>4.841924126250037E-2</v>
      </c>
      <c r="CE190" s="90">
        <f>$E190^EXP(Parameter!$D$203)</f>
        <v>2.1723453384645926E-2</v>
      </c>
      <c r="CF190" s="90">
        <f>$D190^EXP(Parameter!$D$212)</f>
        <v>0.10352909482457223</v>
      </c>
      <c r="CG190" s="90">
        <f>$E190^EXP(Parameter!$D$204)</f>
        <v>1.5595657274423658E-2</v>
      </c>
      <c r="CH190" s="91">
        <f>$D190^EXP(Parameter!$D$213)</f>
        <v>3.9637628561993613E-2</v>
      </c>
      <c r="CI190" s="90">
        <f>$E190^EXP(Parameter!$D$205)</f>
        <v>2.666415787152368E-2</v>
      </c>
      <c r="CJ190" s="91">
        <f>$D190^EXP(Parameter!$D$210)</f>
        <v>2.2725236779235217E-2</v>
      </c>
      <c r="CK190" s="90">
        <f>$E190^EXP(Parameter!$D$202)</f>
        <v>2.6794512846725093E-3</v>
      </c>
      <c r="CL190" s="12">
        <f>$D190^EXP(Parameter!$D$170+Parameter!$D$177*(LN($B190/30.2*21)))</f>
        <v>2.7885725858121903E-2</v>
      </c>
      <c r="CM190" s="12">
        <f>$D190^EXP(Parameter!$D$155+Parameter!$D$162*(LN($B190/30.2*21)))</f>
        <v>0.31407575032031887</v>
      </c>
      <c r="CN190" s="12">
        <f>$D190^EXP(Parameter!$D$171+Parameter!$D$178*(LN($B190/30.2*21)))</f>
        <v>3.0574041459843312E-2</v>
      </c>
      <c r="CO190" s="12">
        <f>$D190^EXP(Parameter!$D$156+Parameter!$D$163*(LN($B190/30.2*21)))</f>
        <v>0.25675449864069544</v>
      </c>
      <c r="CP190" s="12">
        <f>$D190^EXP(Parameter!$D$173+Parameter!$D$180*(LN($B190/30.2*21)))</f>
        <v>2.6216123224262065E-2</v>
      </c>
      <c r="CQ190" s="12">
        <f>$D190^EXP(Parameter!$D$158+Parameter!$D$165*(LN($B190/30.2*21)))</f>
        <v>0.26444017725724461</v>
      </c>
      <c r="CR190" s="12">
        <f>$D190^EXP(Parameter!$D$174+Parameter!$D$181*(LN($B190/30.2*21)))</f>
        <v>2.5601746463460435E-2</v>
      </c>
      <c r="CS190" s="12">
        <f>$D190^EXP(Parameter!$D$159+Parameter!$D$166*(LN($B190/30.2*21)))</f>
        <v>0.31156590521022587</v>
      </c>
      <c r="CT190" s="12">
        <f>$D190^EXP(Parameter!$D$175+Parameter!$D$182*(LN($B190/30.2*21)))</f>
        <v>5.0095590160042095E-3</v>
      </c>
      <c r="CU190" s="12">
        <f>$D190^EXP(Parameter!$D$160+Parameter!$D$167*(LN($B190/30.2*21)))</f>
        <v>7.7171751128742333E-2</v>
      </c>
      <c r="CV190" s="12">
        <f>$D190^EXP(Parameter!$D$172+Parameter!$D$179*(LN($B190/30.2*21)))</f>
        <v>6.6188739313228773E-3</v>
      </c>
      <c r="CW190" s="41">
        <f>$D190^EXP(Parameter!$D$157+Parameter!$D$164*(LN($B190/30.2*21)))</f>
        <v>1.4978790018143194E-3</v>
      </c>
      <c r="CX190" s="12">
        <f t="shared" si="16"/>
        <v>3.0761178557848324E-14</v>
      </c>
      <c r="CY190" s="85">
        <v>1.39851329237382E-2</v>
      </c>
      <c r="CZ190" s="12">
        <f t="shared" si="17"/>
        <v>3.1683478935757995E-4</v>
      </c>
      <c r="DA190" s="85">
        <v>2.1516710503464698E-2</v>
      </c>
      <c r="DB190" s="12">
        <f t="shared" si="18"/>
        <v>4.3162785297356524E-6</v>
      </c>
      <c r="DC190" s="41">
        <v>2.7663131066693299E-4</v>
      </c>
      <c r="DD190" s="12">
        <f t="shared" si="19"/>
        <v>4.691351562171861E-33</v>
      </c>
      <c r="DE190" s="85">
        <v>2.33039475296233E-3</v>
      </c>
      <c r="DF190" s="12">
        <f t="shared" si="20"/>
        <v>5.8056969702000791E-38</v>
      </c>
      <c r="DG190" s="41">
        <v>2.04104979968015E-4</v>
      </c>
      <c r="DH190" s="12">
        <f t="shared" si="21"/>
        <v>1.0599224390376639E-6</v>
      </c>
      <c r="DI190" s="41">
        <v>2.04104979968015E-4</v>
      </c>
      <c r="DJ190" s="46">
        <v>185</v>
      </c>
      <c r="DK190" s="44">
        <v>9.1598335947518095E-5</v>
      </c>
      <c r="DL190" s="44">
        <v>2.8079812038639401E-4</v>
      </c>
      <c r="DM190" s="44">
        <v>6.3614918132581799E-4</v>
      </c>
      <c r="DN190" s="44">
        <v>4.5968323932465998E-4</v>
      </c>
      <c r="DO190" s="44">
        <v>1.9590081329214902E-3</v>
      </c>
      <c r="DP190" s="44">
        <v>1.5218671187821099E-3</v>
      </c>
      <c r="DQ190" s="44">
        <v>2.20903780927173E-3</v>
      </c>
      <c r="DR190" s="45">
        <v>2.4497508963245401E-2</v>
      </c>
      <c r="DS190" s="45">
        <v>4.0269955929196598E-2</v>
      </c>
      <c r="DT190" s="45">
        <v>3.6004409116844799E-2</v>
      </c>
      <c r="DU190" s="45">
        <v>2.57165057578774E-2</v>
      </c>
      <c r="DV190" s="45">
        <v>3.8405133756914199E-2</v>
      </c>
      <c r="DW190" s="45">
        <v>6.3684371887579402E-2</v>
      </c>
      <c r="DX190" s="45">
        <v>3.0595006919107499E-2</v>
      </c>
    </row>
    <row r="191" spans="1:128">
      <c r="A191" s="43">
        <f t="shared" si="15"/>
        <v>12.210958904109589</v>
      </c>
      <c r="B191" s="18">
        <v>187</v>
      </c>
      <c r="C191" s="12">
        <v>4092</v>
      </c>
      <c r="D191" s="12">
        <v>2.3000471082610299E-2</v>
      </c>
      <c r="E191" s="12">
        <v>1.9961318015038101E-4</v>
      </c>
      <c r="F191" s="92">
        <f>$D191^Parameter!$D$325</f>
        <v>5.2741763895437957E-2</v>
      </c>
      <c r="G191" s="92">
        <f>$E191^Parameter!$D$318</f>
        <v>2.1683841986979945E-3</v>
      </c>
      <c r="H191" s="92">
        <f>$D191^Parameter!$D$326</f>
        <v>4.8909067750183582E-2</v>
      </c>
      <c r="I191" s="92">
        <f>$E191^Parameter!$D$319</f>
        <v>4.2866803164344231E-3</v>
      </c>
      <c r="J191" s="92">
        <f>$D191^Parameter!$D$328</f>
        <v>5.6447328022357066E-2</v>
      </c>
      <c r="K191" s="92">
        <f>$E191^Parameter!$D$321</f>
        <v>2.2960631135970824E-2</v>
      </c>
      <c r="L191" s="92">
        <f>$D191^Parameter!$D$329</f>
        <v>0.12094072546649902</v>
      </c>
      <c r="M191" s="92">
        <f>$E191^Parameter!$D$322</f>
        <v>1.5384830460048144E-2</v>
      </c>
      <c r="N191" s="92">
        <f>$D191^Parameter!$D$330</f>
        <v>4.7098464895544527E-2</v>
      </c>
      <c r="O191" s="92">
        <f>$E191^Parameter!$D$323</f>
        <v>3.3118883347729784E-2</v>
      </c>
      <c r="P191" s="92">
        <f>$D191^Parameter!$D$327</f>
        <v>2.7565975637385592E-2</v>
      </c>
      <c r="Q191" s="92">
        <f>$E191^Parameter!$D$320</f>
        <v>2.2821022469339653E-3</v>
      </c>
      <c r="R191" s="12">
        <f>$D191^EXP(Parameter!$D$96+Parameter!$D$103*(($B191/30.2*21)^(1)))</f>
        <v>1.8204112318380032E-14</v>
      </c>
      <c r="S191" s="12">
        <f>$E191^EXP(Parameter!$D$81+Parameter!$D$88*($B191/30.2*21)^(-2))</f>
        <v>5.3273743790420306E-3</v>
      </c>
      <c r="T191" s="12">
        <f>$D191^EXP(Parameter!$D$97+Parameter!$D$104*(($B191*21/30.2)^(1)))</f>
        <v>2.9607283538384568E-4</v>
      </c>
      <c r="U191" s="12">
        <f>$E191^EXP(Parameter!$D$82+Parameter!$D$89*($B191/30.2*21)^(-2))</f>
        <v>8.4002807441684469E-3</v>
      </c>
      <c r="V191" s="12">
        <f>$D191^EXP(Parameter!$D$99+Parameter!$D$106*(($B191*21/30.2)^(1)))</f>
        <v>3.7576159098004553E-6</v>
      </c>
      <c r="W191" s="12">
        <f>$E191^EXP(Parameter!$D$84+Parameter!$D$91*($B191/30.2*21)^(-2))</f>
        <v>3.6466470233626321E-2</v>
      </c>
      <c r="X191" s="12">
        <f>$D191^EXP(Parameter!$D$100+Parameter!$D$107*(($B191*21/30.2)^(1)))</f>
        <v>7.8848962222316911E-34</v>
      </c>
      <c r="Y191" s="12">
        <f>$E191^EXP(Parameter!$D$85+Parameter!$D$92*($B191/30.2*21)^(-2))</f>
        <v>2.399861737144587E-2</v>
      </c>
      <c r="Z191" s="12">
        <f>$D191^EXP(Parameter!$D$101+Parameter!$D$108*(($B191*21/30.2)^(1)))</f>
        <v>8.4095620856498427E-39</v>
      </c>
      <c r="AA191" s="12">
        <f>$E191^EXP(Parameter!$D$86+Parameter!$D$93*($B191/30.2*21)^(-2))</f>
        <v>3.3542673978220215E-2</v>
      </c>
      <c r="AB191" s="12">
        <f>$D191^EXP(Parameter!$D$98+Parameter!$D$105*(($B191*21/30.2)^(1)))</f>
        <v>9.1713672338135455E-7</v>
      </c>
      <c r="AC191" s="12">
        <f>$E191^EXP(Parameter!$D$83+Parameter!$D$90*($B191/30.2*21)^(-2))</f>
        <v>2.5611998413736679E-3</v>
      </c>
      <c r="AD191" s="87">
        <f>$D191^EXP(Parameter!$D$133+Parameter!$D$140*(($B191*21/30.2)^(-0.5))+Parameter!$D$147*((LN($B191*21/30.2))))</f>
        <v>1.7684069514257125E-9</v>
      </c>
      <c r="AE191" s="12">
        <f>$E191^EXP(Parameter!$D$111+Parameter!$D$118*(($B191*21/30.2)^(-1))+Parameter!$D$125*(($B191*21/30.2)^(-0.5)))</f>
        <v>6.2313013801881624E-2</v>
      </c>
      <c r="AF191" s="12">
        <f>$D191^EXP(Parameter!$D$134+Parameter!$D$141*(($B191*21/30.2)^(-0.5))+Parameter!$D$148*((LN($B191*21/30.2))))</f>
        <v>5.8527005800862323E-4</v>
      </c>
      <c r="AG191" s="12">
        <f>$E191^EXP(Parameter!$D$112+Parameter!$D$119*(($B191*21/30.2)^(-1))+Parameter!$D$126*(($B191*21/30.2)^(-0.5)))</f>
        <v>9.8189382003433454E-3</v>
      </c>
      <c r="AH191" s="12">
        <f>$D191^EXP(Parameter!$D$136+Parameter!$D$143*(($B191*21/30.2)^(-0.5))+Parameter!$D$150*((LN($B191*21/30.2))))</f>
        <v>6.8808404314737101E-8</v>
      </c>
      <c r="AI191" s="12">
        <f>$E191^EXP(Parameter!$D$114+Parameter!$D$121*(($B191*21/30.2)^(-1))+Parameter!$D$128*(($B191*21/30.2)^(-0.5)))</f>
        <v>1.2062740657429791E-4</v>
      </c>
      <c r="AJ191" s="12">
        <f>$D191^EXP(Parameter!$D$137+Parameter!$D$144*(($B191*21/30.2)^(-0.5))+Parameter!$D$151*((LN($B191*21/30.2))))</f>
        <v>2.01745496877778E-10</v>
      </c>
      <c r="AK191" s="12">
        <f>$E191^EXP(Parameter!$D$115+Parameter!$D$122*(($B191*21/30.2)^(-1))+Parameter!$D$129*(($B191*21/30.2)^(-0.5)))</f>
        <v>6.8080678683956541E-3</v>
      </c>
      <c r="AL191" s="12">
        <f>$D191^EXP(Parameter!$D$138+Parameter!$D$145*(($B191*21/30.2)^(-0.5))+Parameter!$D$152*((LN($B191*21/30.2))))</f>
        <v>8.9724168371567412E-39</v>
      </c>
      <c r="AM191" s="12">
        <f>$E191^EXP(Parameter!$D$116+Parameter!$D$123*(($B191*21/30.2)^(-1))+Parameter!$D$130*(($B191*21/30.2)^(-0.5)))</f>
        <v>1.0970061628191538E-5</v>
      </c>
      <c r="AN191" s="12">
        <f>$D191^EXP(Parameter!$D$135+Parameter!$D$142*(($B191*21/30.2)^(-0.5))+Parameter!$D$149*((LN($B191*21/30.2))))</f>
        <v>3.5484782040085767E-5</v>
      </c>
      <c r="AO191" s="12">
        <f>$E191^EXP(Parameter!$D$113+Parameter!$D$120*(($B191*21/30.2)^(-1))+Parameter!$D$127*(($B191*21/30.2)^(-0.5)))</f>
        <v>3.9685865284211592E-11</v>
      </c>
      <c r="AP191" s="87">
        <f>$D191^EXP(Parameter!$D$304+Parameter!$D$310*((LN($B191*21/30.2))))</f>
        <v>2.4657250991109932E-2</v>
      </c>
      <c r="AQ191" s="88">
        <f>$E191^EXP(Parameter!$D$290+Parameter!$D$296*((LN($B191*21/30.2))))</f>
        <v>1.2609979854985166E-2</v>
      </c>
      <c r="AR191" s="12">
        <f>$D191^EXP(Parameter!$D$305+Parameter!$D$311*((LN($B191*21/30.2))))</f>
        <v>3.2191326921082571E-2</v>
      </c>
      <c r="AS191" s="88">
        <f>$E191^EXP(Parameter!$D$291+Parameter!$D$297*((LN($B191*21/30.2))))</f>
        <v>1.1172548586149455E-2</v>
      </c>
      <c r="AT191" s="12">
        <f>$D191^EXP(Parameter!$D$305+Parameter!$D$307-Parameter!$D$306+(Parameter!$D$311+Parameter!$D$313-Parameter!$D$312)*((LN($B191*21/30.2))))</f>
        <v>2.8845489731910503E-2</v>
      </c>
      <c r="AU191" s="88">
        <f>$E191^EXP(Parameter!$D$291+Parameter!$D$293-Parameter!$D$292+(Parameter!$D$297+Parameter!$D$299-Parameter!$D$298)*((LN($B191*21/30.2))))</f>
        <v>1.9582017696314517E-2</v>
      </c>
      <c r="AV191" s="12">
        <f>$D191^EXP(Parameter!$D$308+Parameter!$D$314*((LN($B191*21/30.2))))</f>
        <v>4.2086596533186416E-2</v>
      </c>
      <c r="AW191" s="88">
        <f>$E191^EXP(Parameter!$D$294+Parameter!$D$300*((LN($B191*21/30.2))))</f>
        <v>1.6379031118820945E-2</v>
      </c>
      <c r="AX191" s="12">
        <f>$D191^EXP(Parameter!$D$305+Parameter!$D$309-Parameter!$D$306+(Parameter!$D$311+Parameter!$D$315-Parameter!$D$312)*((LN($B191*21/30.2))))</f>
        <v>1.5021720931113406E-2</v>
      </c>
      <c r="AY191" s="88">
        <f>$E191^EXP(Parameter!$D$291+Parameter!$D$295-Parameter!$D$292+(Parameter!$D$297+Parameter!$D$301-Parameter!$D$298)*((LN($B191*21/30.2))))</f>
        <v>4.0560112622504751E-4</v>
      </c>
      <c r="AZ191" s="12">
        <f>$D191^EXP(Parameter!D$305-Parameter!D$306+(Parameter!D$311-Parameter!D$312)*((LN($B191*21/30.2))))</f>
        <v>1.0110999998859766E-2</v>
      </c>
      <c r="BA191" s="88">
        <f>$E191^EXP(Parameter!$D$291-Parameter!$D$292+(Parameter!$D$297-Parameter!$D$298)*((LN($B191*21/30.2))))</f>
        <v>7.2742344208980198E-6</v>
      </c>
      <c r="BB191" s="89">
        <f>$D191^EXP(Parameter!$D$231+Parameter!$D$238)</f>
        <v>5.6966677478464213E-2</v>
      </c>
      <c r="BC191" s="90">
        <f>$E191^EXP(Parameter!$D$216+Parameter!$D$223)</f>
        <v>4.4700672130259904E-3</v>
      </c>
      <c r="BD191" s="91">
        <f>$D191^EXP(Parameter!$D$232+Parameter!$D$239)</f>
        <v>4.3630809046553871E-2</v>
      </c>
      <c r="BE191" s="90">
        <f>$E191^EXP(Parameter!$D$217+Parameter!$D$224)</f>
        <v>6.347240847569535E-3</v>
      </c>
      <c r="BF191" s="91">
        <f>$D191^EXP(Parameter!$D$234+Parameter!$D$241)</f>
        <v>5.2206418994526396E-2</v>
      </c>
      <c r="BG191" s="91">
        <f>$E191^EXP(Parameter!$D$219+Parameter!$D$226)</f>
        <v>2.748338262332824E-2</v>
      </c>
      <c r="BH191" s="91">
        <f>$D191^EXP(Parameter!$D$235+Parameter!$D$242)</f>
        <v>0.10310373760451094</v>
      </c>
      <c r="BI191" s="91">
        <f>$E191^EXP(Parameter!$D$220+Parameter!$D$227)</f>
        <v>1.7806747157476033E-2</v>
      </c>
      <c r="BJ191" s="91">
        <f>$D191^EXP(Parameter!$D$236+Parameter!$D$243)</f>
        <v>4.0955786223740978E-2</v>
      </c>
      <c r="BK191" s="91">
        <f>$E191^EXP(Parameter!$D$221+Parameter!$D$228)</f>
        <v>2.6220781078910311E-2</v>
      </c>
      <c r="BL191" s="91">
        <f>$D191^EXP(Parameter!$D$233+Parameter!$D$240)</f>
        <v>2.0664129949424875E-2</v>
      </c>
      <c r="BM191" s="91">
        <f>$E191^EXP(Parameter!$D$218+Parameter!$D$225)</f>
        <v>2.0450220844697793E-3</v>
      </c>
      <c r="BN191" s="90">
        <f>$D191^EXP(Parameter!$D$268+Parameter!$D$275)</f>
        <v>7.5993204319204269E-2</v>
      </c>
      <c r="BO191" s="91">
        <f>$E191^EXP(Parameter!$D$246+Parameter!$D$253)</f>
        <v>1.5986123407216119E-3</v>
      </c>
      <c r="BP191" s="91">
        <f>$D191^EXP(Parameter!$D$269+Parameter!$D$276)</f>
        <v>5.0831313408284763E-2</v>
      </c>
      <c r="BQ191" s="91">
        <f>$E191^EXP(Parameter!$D$247+Parameter!$D$254)</f>
        <v>3.8763331645508977E-3</v>
      </c>
      <c r="BR191" s="91">
        <f>$D191^EXP(Parameter!$D$271+Parameter!$D$278)</f>
        <v>0.11419199372851586</v>
      </c>
      <c r="BS191" s="91">
        <f>$E191^EXP(Parameter!$D$249+Parameter!$D$256)</f>
        <v>3.3653377822987017E-2</v>
      </c>
      <c r="BT191" s="91">
        <f>$D191^EXP(Parameter!$D$272+Parameter!$D$279)</f>
        <v>0.19430689757045924</v>
      </c>
      <c r="BU191" s="91">
        <f>$E191^EXP(Parameter!$D$250+Parameter!$D$257)</f>
        <v>1.075178605367637E-2</v>
      </c>
      <c r="BV191" s="91">
        <f>$D191^EXP(Parameter!$D$273+Parameter!$D$280)</f>
        <v>0.15564580282745358</v>
      </c>
      <c r="BW191" s="91">
        <f>$E191^EXP(Parameter!$D$251+Parameter!$D$258)</f>
        <v>3.6110918152486668E-2</v>
      </c>
      <c r="BX191" s="91">
        <f>$D191^EXP(Parameter!$D$270+Parameter!$D$277)</f>
        <v>4.4455968061206913E-2</v>
      </c>
      <c r="BY191" s="91">
        <f>$E191^EXP(Parameter!$D$248+Parameter!$D$255)</f>
        <v>4.7173035058137563E-3</v>
      </c>
      <c r="BZ191" s="90">
        <f>$D191^EXP(Parameter!$D$208)</f>
        <v>5.3136693488205815E-2</v>
      </c>
      <c r="CA191" s="90">
        <f>$E191^EXP(Parameter!$D$200)</f>
        <v>3.2174464268033233E-3</v>
      </c>
      <c r="CB191" s="90">
        <f>$D191^EXP(Parameter!$D$209)</f>
        <v>4.4179747148035631E-2</v>
      </c>
      <c r="CC191" s="90">
        <f>$E191^EXP(Parameter!$D$201)</f>
        <v>5.3282947819239352E-3</v>
      </c>
      <c r="CD191" s="90">
        <f>$D191^EXP(Parameter!$D$211)</f>
        <v>4.800790973973515E-2</v>
      </c>
      <c r="CE191" s="90">
        <f>$E191^EXP(Parameter!$D$203)</f>
        <v>2.1506664838664605E-2</v>
      </c>
      <c r="CF191" s="90">
        <f>$D191^EXP(Parameter!$D$212)</f>
        <v>0.10286963290124262</v>
      </c>
      <c r="CG191" s="90">
        <f>$E191^EXP(Parameter!$D$204)</f>
        <v>1.5426625075888564E-2</v>
      </c>
      <c r="CH191" s="91">
        <f>$D191^EXP(Parameter!$D$213)</f>
        <v>3.9278744425627184E-2</v>
      </c>
      <c r="CI191" s="90">
        <f>$E191^EXP(Parameter!$D$205)</f>
        <v>2.6412236215760384E-2</v>
      </c>
      <c r="CJ191" s="91">
        <f>$D191^EXP(Parameter!$D$210)</f>
        <v>2.2484208486299704E-2</v>
      </c>
      <c r="CK191" s="90">
        <f>$E191^EXP(Parameter!$D$202)</f>
        <v>2.6382113453358139E-3</v>
      </c>
      <c r="CL191" s="12">
        <f>$D191^EXP(Parameter!$D$170+Parameter!$D$177*(LN($B191/30.2*21)))</f>
        <v>2.7564984994008494E-2</v>
      </c>
      <c r="CM191" s="12">
        <f>$D191^EXP(Parameter!$D$155+Parameter!$D$162*(LN($B191/30.2*21)))</f>
        <v>0.31354774685454212</v>
      </c>
      <c r="CN191" s="12">
        <f>$D191^EXP(Parameter!$D$171+Parameter!$D$178*(LN($B191/30.2*21)))</f>
        <v>3.0251793223205922E-2</v>
      </c>
      <c r="CO191" s="12">
        <f>$D191^EXP(Parameter!$D$156+Parameter!$D$163*(LN($B191/30.2*21)))</f>
        <v>0.25604954062329943</v>
      </c>
      <c r="CP191" s="12">
        <f>$D191^EXP(Parameter!$D$173+Parameter!$D$180*(LN($B191/30.2*21)))</f>
        <v>2.5913476158226836E-2</v>
      </c>
      <c r="CQ191" s="12">
        <f>$D191^EXP(Parameter!$D$158+Parameter!$D$165*(LN($B191/30.2*21)))</f>
        <v>0.26355269372247825</v>
      </c>
      <c r="CR191" s="12">
        <f>$D191^EXP(Parameter!$D$174+Parameter!$D$181*(LN($B191/30.2*21)))</f>
        <v>2.5244466019552613E-2</v>
      </c>
      <c r="CS191" s="12">
        <f>$D191^EXP(Parameter!$D$159+Parameter!$D$166*(LN($B191/30.2*21)))</f>
        <v>0.31081062812905746</v>
      </c>
      <c r="CT191" s="12">
        <f>$D191^EXP(Parameter!$D$175+Parameter!$D$182*(LN($B191/30.2*21)))</f>
        <v>4.9080074962446112E-3</v>
      </c>
      <c r="CU191" s="12">
        <f>$D191^EXP(Parameter!$D$160+Parameter!$D$167*(LN($B191/30.2*21)))</f>
        <v>7.6423742889107901E-2</v>
      </c>
      <c r="CV191" s="12">
        <f>$D191^EXP(Parameter!$D$172+Parameter!$D$179*(LN($B191/30.2*21)))</f>
        <v>6.5069567295611992E-3</v>
      </c>
      <c r="CW191" s="41">
        <f>$D191^EXP(Parameter!$D$157+Parameter!$D$164*(LN($B191/30.2*21)))</f>
        <v>1.4559818654051673E-3</v>
      </c>
      <c r="CX191" s="12">
        <f t="shared" si="16"/>
        <v>1.8204112318380032E-14</v>
      </c>
      <c r="CY191" s="85">
        <v>1.3943292139393101E-2</v>
      </c>
      <c r="CZ191" s="12">
        <f t="shared" si="17"/>
        <v>2.9607283538384568E-4</v>
      </c>
      <c r="DA191" s="85">
        <v>2.1438833986660601E-2</v>
      </c>
      <c r="DB191" s="12">
        <f t="shared" si="18"/>
        <v>3.7576159098004553E-6</v>
      </c>
      <c r="DC191" s="41">
        <v>2.6748637731754097E-4</v>
      </c>
      <c r="DD191" s="12">
        <f t="shared" si="19"/>
        <v>7.8848962222316911E-34</v>
      </c>
      <c r="DE191" s="85">
        <v>2.2808703378057299E-3</v>
      </c>
      <c r="DF191" s="12">
        <f t="shared" si="20"/>
        <v>8.4095620856498427E-39</v>
      </c>
      <c r="DG191" s="41">
        <v>1.99612983421098E-4</v>
      </c>
      <c r="DH191" s="12">
        <f t="shared" si="21"/>
        <v>9.1713672338135455E-7</v>
      </c>
      <c r="DI191" s="41">
        <v>1.99612983421098E-4</v>
      </c>
      <c r="DJ191" s="46">
        <v>186</v>
      </c>
      <c r="DK191" s="44">
        <v>8.9207307990668601E-5</v>
      </c>
      <c r="DL191" s="44">
        <v>2.74028355207512E-4</v>
      </c>
      <c r="DM191" s="44">
        <v>6.2178337342011503E-4</v>
      </c>
      <c r="DN191" s="44">
        <v>4.4902007283831303E-4</v>
      </c>
      <c r="DO191" s="44">
        <v>1.9191134361957699E-3</v>
      </c>
      <c r="DP191" s="44">
        <v>1.49009668579003E-3</v>
      </c>
      <c r="DQ191" s="44">
        <v>2.1645951128496099E-3</v>
      </c>
      <c r="DR191" s="45">
        <v>2.4245796850173699E-2</v>
      </c>
      <c r="DS191" s="45">
        <v>3.9889474358300397E-2</v>
      </c>
      <c r="DT191" s="45">
        <v>3.5657328224283101E-2</v>
      </c>
      <c r="DU191" s="45">
        <v>2.5454278078902E-2</v>
      </c>
      <c r="DV191" s="45">
        <v>3.8039138271183902E-2</v>
      </c>
      <c r="DW191" s="45">
        <v>6.31350532397814E-2</v>
      </c>
      <c r="DX191" s="45">
        <v>3.02917231829892E-2</v>
      </c>
    </row>
    <row r="192" spans="1:128">
      <c r="A192" s="43">
        <f t="shared" si="15"/>
        <v>12.271232876712329</v>
      </c>
      <c r="B192" s="18">
        <v>188</v>
      </c>
      <c r="C192" s="12">
        <v>4114</v>
      </c>
      <c r="D192" s="12">
        <v>2.2758864409679599E-2</v>
      </c>
      <c r="E192" s="12">
        <v>1.9523688965174501E-4</v>
      </c>
      <c r="F192" s="92">
        <f>$D192^Parameter!$D$325</f>
        <v>5.2309125427281007E-2</v>
      </c>
      <c r="G192" s="92">
        <f>$E192^Parameter!$D$318</f>
        <v>2.1340498191636486E-3</v>
      </c>
      <c r="H192" s="92">
        <f>$D192^Parameter!$D$326</f>
        <v>4.849762496283315E-2</v>
      </c>
      <c r="I192" s="92">
        <f>$E192^Parameter!$D$319</f>
        <v>4.2262930084073502E-3</v>
      </c>
      <c r="J192" s="92">
        <f>$D192^Parameter!$D$328</f>
        <v>5.5994935457112052E-2</v>
      </c>
      <c r="K192" s="92">
        <f>$E192^Parameter!$D$321</f>
        <v>2.2736254030001304E-2</v>
      </c>
      <c r="L192" s="92">
        <f>$D192^Parameter!$D$329</f>
        <v>0.12022764201729071</v>
      </c>
      <c r="M192" s="92">
        <f>$E192^Parameter!$D$322</f>
        <v>1.5218621689654715E-2</v>
      </c>
      <c r="N192" s="92">
        <f>$D192^Parameter!$D$330</f>
        <v>4.669732213906929E-2</v>
      </c>
      <c r="O192" s="92">
        <f>$E192^Parameter!$D$323</f>
        <v>3.2826512991826297E-2</v>
      </c>
      <c r="P192" s="92">
        <f>$D192^Parameter!$D$327</f>
        <v>2.7290240324743649E-2</v>
      </c>
      <c r="Q192" s="92">
        <f>$E192^Parameter!$D$320</f>
        <v>2.2462659943380016E-3</v>
      </c>
      <c r="R192" s="12">
        <f>$D192^EXP(Parameter!$D$96+Parameter!$D$103*(($B192/30.2*21)^(1)))</f>
        <v>1.0684372527425002E-14</v>
      </c>
      <c r="S192" s="12">
        <f>$E192^EXP(Parameter!$D$81+Parameter!$D$88*($B192/30.2*21)^(-2))</f>
        <v>5.2553076078465403E-3</v>
      </c>
      <c r="T192" s="12">
        <f>$D192^EXP(Parameter!$D$97+Parameter!$D$104*(($B192*21/30.2)^(1)))</f>
        <v>2.7655499830989079E-4</v>
      </c>
      <c r="U192" s="12">
        <f>$E192^EXP(Parameter!$D$82+Parameter!$D$89*($B192/30.2*21)^(-2))</f>
        <v>8.2964635698780358E-3</v>
      </c>
      <c r="V192" s="12">
        <f>$D192^EXP(Parameter!$D$99+Parameter!$D$106*(($B192*21/30.2)^(1)))</f>
        <v>3.2669300702729725E-6</v>
      </c>
      <c r="W192" s="12">
        <f>$E192^EXP(Parameter!$D$84+Parameter!$D$91*($B192/30.2*21)^(-2))</f>
        <v>3.6153663008203898E-2</v>
      </c>
      <c r="X192" s="12">
        <f>$D192^EXP(Parameter!$D$100+Parameter!$D$107*(($B192*21/30.2)^(1)))</f>
        <v>1.2716185905215588E-34</v>
      </c>
      <c r="Y192" s="12">
        <f>$E192^EXP(Parameter!$D$85+Parameter!$D$92*($B192/30.2*21)^(-2))</f>
        <v>2.376685891574468E-2</v>
      </c>
      <c r="Z192" s="12">
        <f>$D192^EXP(Parameter!$D$101+Parameter!$D$108*(($B192*21/30.2)^(1)))</f>
        <v>1.1681376133383657E-39</v>
      </c>
      <c r="AA192" s="12">
        <f>$E192^EXP(Parameter!$D$86+Parameter!$D$93*($B192/30.2*21)^(-2))</f>
        <v>3.3247627641944437E-2</v>
      </c>
      <c r="AB192" s="12">
        <f>$D192^EXP(Parameter!$D$98+Parameter!$D$105*(($B192*21/30.2)^(1)))</f>
        <v>7.9258223688373931E-7</v>
      </c>
      <c r="AC192" s="12">
        <f>$E192^EXP(Parameter!$D$83+Parameter!$D$90*($B192/30.2*21)^(-2))</f>
        <v>2.5217341724011874E-3</v>
      </c>
      <c r="AD192" s="87">
        <f>$D192^EXP(Parameter!$D$133+Parameter!$D$140*(($B192*21/30.2)^(-0.5))+Parameter!$D$147*((LN($B192*21/30.2))))</f>
        <v>1.4861275758772171E-9</v>
      </c>
      <c r="AE192" s="12">
        <f>$E192^EXP(Parameter!$D$111+Parameter!$D$118*(($B192*21/30.2)^(-1))+Parameter!$D$125*(($B192*21/30.2)^(-0.5)))</f>
        <v>6.1996899023383741E-2</v>
      </c>
      <c r="AF192" s="12">
        <f>$D192^EXP(Parameter!$D$134+Parameter!$D$141*(($B192*21/30.2)^(-0.5))+Parameter!$D$148*((LN($B192*21/30.2))))</f>
        <v>5.6292906203667527E-4</v>
      </c>
      <c r="AG192" s="12">
        <f>$E192^EXP(Parameter!$D$112+Parameter!$D$119*(($B192*21/30.2)^(-1))+Parameter!$D$126*(($B192*21/30.2)^(-0.5)))</f>
        <v>9.7045735381500707E-3</v>
      </c>
      <c r="AH192" s="12">
        <f>$D192^EXP(Parameter!$D$136+Parameter!$D$143*(($B192*21/30.2)^(-0.5))+Parameter!$D$150*((LN($B192*21/30.2))))</f>
        <v>6.0284317706670983E-8</v>
      </c>
      <c r="AI192" s="12">
        <f>$E192^EXP(Parameter!$D$114+Parameter!$D$121*(($B192*21/30.2)^(-1))+Parameter!$D$128*(($B192*21/30.2)^(-0.5)))</f>
        <v>1.166283580365738E-4</v>
      </c>
      <c r="AJ192" s="12">
        <f>$D192^EXP(Parameter!$D$137+Parameter!$D$144*(($B192*21/30.2)^(-0.5))+Parameter!$D$151*((LN($B192*21/30.2))))</f>
        <v>1.6276697128317814E-10</v>
      </c>
      <c r="AK192" s="12">
        <f>$E192^EXP(Parameter!$D$115+Parameter!$D$122*(($B192*21/30.2)^(-1))+Parameter!$D$129*(($B192*21/30.2)^(-0.5)))</f>
        <v>6.7115488896913079E-3</v>
      </c>
      <c r="AL192" s="12">
        <f>$D192^EXP(Parameter!$D$138+Parameter!$D$145*(($B192*21/30.2)^(-0.5))+Parameter!$D$152*((LN($B192*21/30.2))))</f>
        <v>3.0247064691112585E-39</v>
      </c>
      <c r="AM192" s="12">
        <f>$E192^EXP(Parameter!$D$116+Parameter!$D$123*(($B192*21/30.2)^(-1))+Parameter!$D$130*(($B192*21/30.2)^(-0.5)))</f>
        <v>1.050751306753434E-5</v>
      </c>
      <c r="AN192" s="12">
        <f>$D192^EXP(Parameter!$D$135+Parameter!$D$142*(($B192*21/30.2)^(-0.5))+Parameter!$D$149*((LN($B192*21/30.2))))</f>
        <v>3.3563723098776871E-5</v>
      </c>
      <c r="AO192" s="12">
        <f>$E192^EXP(Parameter!$D$113+Parameter!$D$120*(($B192*21/30.2)^(-1))+Parameter!$D$127*(($B192*21/30.2)^(-0.5)))</f>
        <v>3.6032447616421902E-11</v>
      </c>
      <c r="AP192" s="87">
        <f>$D192^EXP(Parameter!$D$304+Parameter!$D$310*((LN($B192*21/30.2))))</f>
        <v>2.4341601974968007E-2</v>
      </c>
      <c r="AQ192" s="88">
        <f>$E192^EXP(Parameter!$D$290+Parameter!$D$296*((LN($B192*21/30.2))))</f>
        <v>1.2508999811054326E-2</v>
      </c>
      <c r="AR192" s="12">
        <f>$D192^EXP(Parameter!$D$305+Parameter!$D$311*((LN($B192*21/30.2))))</f>
        <v>3.1854708601144394E-2</v>
      </c>
      <c r="AS192" s="88">
        <f>$E192^EXP(Parameter!$D$291+Parameter!$D$297*((LN($B192*21/30.2))))</f>
        <v>1.1056776140545958E-2</v>
      </c>
      <c r="AT192" s="12">
        <f>$D192^EXP(Parameter!$D$305+Parameter!$D$307-Parameter!$D$306+(Parameter!$D$311+Parameter!$D$313-Parameter!$D$312)*((LN($B192*21/30.2))))</f>
        <v>2.8513976100767582E-2</v>
      </c>
      <c r="AU192" s="88">
        <f>$E192^EXP(Parameter!$D$291+Parameter!$D$293-Parameter!$D$292+(Parameter!$D$297+Parameter!$D$299-Parameter!$D$298)*((LN($B192*21/30.2))))</f>
        <v>1.9369508733619253E-2</v>
      </c>
      <c r="AV192" s="12">
        <f>$D192^EXP(Parameter!$D$308+Parameter!$D$314*((LN($B192*21/30.2))))</f>
        <v>4.158282437070001E-2</v>
      </c>
      <c r="AW192" s="88">
        <f>$E192^EXP(Parameter!$D$294+Parameter!$D$300*((LN($B192*21/30.2))))</f>
        <v>1.6207764423685267E-2</v>
      </c>
      <c r="AX192" s="12">
        <f>$D192^EXP(Parameter!$D$305+Parameter!$D$309-Parameter!$D$306+(Parameter!$D$311+Parameter!$D$315-Parameter!$D$312)*((LN($B192*21/30.2))))</f>
        <v>1.4797022075892381E-2</v>
      </c>
      <c r="AY192" s="88">
        <f>$E192^EXP(Parameter!$D$291+Parameter!$D$295-Parameter!$D$292+(Parameter!$D$297+Parameter!$D$301-Parameter!$D$298)*((LN($B192*21/30.2))))</f>
        <v>3.9174559645455701E-4</v>
      </c>
      <c r="AZ192" s="12">
        <f>$D192^EXP(Parameter!D$305-Parameter!D$306+(Parameter!D$311-Parameter!D$312)*((LN($B192*21/30.2))))</f>
        <v>9.9549712290469151E-3</v>
      </c>
      <c r="BA192" s="88">
        <f>$E192^EXP(Parameter!$D$291-Parameter!$D$292+(Parameter!$D$297-Parameter!$D$298)*((LN($B192*21/30.2))))</f>
        <v>6.9312589146816098E-6</v>
      </c>
      <c r="BB192" s="89">
        <f>$D192^EXP(Parameter!$D$231+Parameter!$D$238)</f>
        <v>5.6511571473083076E-2</v>
      </c>
      <c r="BC192" s="90">
        <f>$E192^EXP(Parameter!$D$216+Parameter!$D$223)</f>
        <v>4.4075769184376357E-3</v>
      </c>
      <c r="BD192" s="91">
        <f>$D192^EXP(Parameter!$D$232+Parameter!$D$239)</f>
        <v>4.3249940372255428E-2</v>
      </c>
      <c r="BE192" s="90">
        <f>$E192^EXP(Parameter!$D$217+Parameter!$D$224)</f>
        <v>6.2642207136017316E-3</v>
      </c>
      <c r="BF192" s="91">
        <f>$D192^EXP(Parameter!$D$234+Parameter!$D$241)</f>
        <v>5.1776693180801525E-2</v>
      </c>
      <c r="BG192" s="91">
        <f>$E192^EXP(Parameter!$D$219+Parameter!$D$226)</f>
        <v>2.7227543785803703E-2</v>
      </c>
      <c r="BH192" s="91">
        <f>$D192^EXP(Parameter!$D$235+Parameter!$D$242)</f>
        <v>0.10245005042150825</v>
      </c>
      <c r="BI192" s="91">
        <f>$E192^EXP(Parameter!$D$220+Parameter!$D$227)</f>
        <v>1.7621075494727873E-2</v>
      </c>
      <c r="BJ192" s="91">
        <f>$D192^EXP(Parameter!$D$236+Parameter!$D$243)</f>
        <v>4.0591078684564172E-2</v>
      </c>
      <c r="BK192" s="91">
        <f>$E192^EXP(Parameter!$D$221+Parameter!$D$228)</f>
        <v>2.5973516897098443E-2</v>
      </c>
      <c r="BL192" s="91">
        <f>$D192^EXP(Parameter!$D$233+Parameter!$D$240)</f>
        <v>2.0440934895382672E-2</v>
      </c>
      <c r="BM192" s="91">
        <f>$E192^EXP(Parameter!$D$218+Parameter!$D$225)</f>
        <v>2.0123342968363968E-3</v>
      </c>
      <c r="BN192" s="90">
        <f>$D192^EXP(Parameter!$D$268+Parameter!$D$275)</f>
        <v>7.5446935800320206E-2</v>
      </c>
      <c r="BO192" s="91">
        <f>$E192^EXP(Parameter!$D$246+Parameter!$D$253)</f>
        <v>1.5720522595380454E-3</v>
      </c>
      <c r="BP192" s="91">
        <f>$D192^EXP(Parameter!$D$269+Parameter!$D$276)</f>
        <v>5.0409139570810495E-2</v>
      </c>
      <c r="BQ192" s="91">
        <f>$E192^EXP(Parameter!$D$247+Parameter!$D$254)</f>
        <v>3.8207259761127259E-3</v>
      </c>
      <c r="BR192" s="91">
        <f>$D192^EXP(Parameter!$D$271+Parameter!$D$278)</f>
        <v>0.11350045628844979</v>
      </c>
      <c r="BS192" s="91">
        <f>$E192^EXP(Parameter!$D$249+Parameter!$D$256)</f>
        <v>3.3357678632240775E-2</v>
      </c>
      <c r="BT192" s="91">
        <f>$D192^EXP(Parameter!$D$272+Parameter!$D$279)</f>
        <v>0.19341778992040648</v>
      </c>
      <c r="BU192" s="91">
        <f>$E192^EXP(Parameter!$D$250+Parameter!$D$257)</f>
        <v>1.0625718344939219E-2</v>
      </c>
      <c r="BV192" s="91">
        <f>$D192^EXP(Parameter!$D$273+Parameter!$D$280)</f>
        <v>0.15483740676270641</v>
      </c>
      <c r="BW192" s="91">
        <f>$E192^EXP(Parameter!$D$251+Parameter!$D$258)</f>
        <v>3.5800190725620094E-2</v>
      </c>
      <c r="BX192" s="91">
        <f>$D192^EXP(Parameter!$D$270+Parameter!$D$277)</f>
        <v>4.4070207641620465E-2</v>
      </c>
      <c r="BY192" s="91">
        <f>$E192^EXP(Parameter!$D$248+Parameter!$D$255)</f>
        <v>4.6520085337518041E-3</v>
      </c>
      <c r="BZ192" s="90">
        <f>$D192^EXP(Parameter!$D$208)</f>
        <v>5.2701916030010926E-2</v>
      </c>
      <c r="CA192" s="90">
        <f>$E192^EXP(Parameter!$D$200)</f>
        <v>3.1697541701979134E-3</v>
      </c>
      <c r="CB192" s="90">
        <f>$D192^EXP(Parameter!$D$209)</f>
        <v>4.3795619448542461E-2</v>
      </c>
      <c r="CC192" s="90">
        <f>$E192^EXP(Parameter!$D$201)</f>
        <v>5.2562082632257659E-3</v>
      </c>
      <c r="CD192" s="90">
        <f>$D192^EXP(Parameter!$D$211)</f>
        <v>4.760156963567206E-2</v>
      </c>
      <c r="CE192" s="90">
        <f>$E192^EXP(Parameter!$D$203)</f>
        <v>2.1292871358782019E-2</v>
      </c>
      <c r="CF192" s="90">
        <f>$D192^EXP(Parameter!$D$212)</f>
        <v>0.10221677950945331</v>
      </c>
      <c r="CG192" s="90">
        <f>$E192^EXP(Parameter!$D$204)</f>
        <v>1.5260072506601398E-2</v>
      </c>
      <c r="CH192" s="91">
        <f>$D192^EXP(Parameter!$D$213)</f>
        <v>3.8924414754134613E-2</v>
      </c>
      <c r="CI192" s="90">
        <f>$E192^EXP(Parameter!$D$205)</f>
        <v>2.6163661888135549E-2</v>
      </c>
      <c r="CJ192" s="91">
        <f>$D192^EXP(Parameter!$D$210)</f>
        <v>2.2246611028837848E-2</v>
      </c>
      <c r="CK192" s="90">
        <f>$E192^EXP(Parameter!$D$202)</f>
        <v>2.59776304525111E-3</v>
      </c>
      <c r="CL192" s="12">
        <f>$D192^EXP(Parameter!$D$170+Parameter!$D$177*(LN($B192/30.2*21)))</f>
        <v>2.7248919720248135E-2</v>
      </c>
      <c r="CM192" s="12">
        <f>$D192^EXP(Parameter!$D$155+Parameter!$D$162*(LN($B192/30.2*21)))</f>
        <v>0.31302385057568427</v>
      </c>
      <c r="CN192" s="12">
        <f>$D192^EXP(Parameter!$D$171+Parameter!$D$178*(LN($B192/30.2*21)))</f>
        <v>2.9934015028889809E-2</v>
      </c>
      <c r="CO192" s="12">
        <f>$D192^EXP(Parameter!$D$156+Parameter!$D$163*(LN($B192/30.2*21)))</f>
        <v>0.2553499756017914</v>
      </c>
      <c r="CP192" s="12">
        <f>$D192^EXP(Parameter!$D$173+Parameter!$D$180*(LN($B192/30.2*21)))</f>
        <v>2.5615270367036289E-2</v>
      </c>
      <c r="CQ192" s="12">
        <f>$D192^EXP(Parameter!$D$158+Parameter!$D$165*(LN($B192/30.2*21)))</f>
        <v>0.26267181396770889</v>
      </c>
      <c r="CR192" s="12">
        <f>$D192^EXP(Parameter!$D$174+Parameter!$D$181*(LN($B192/30.2*21)))</f>
        <v>2.4893002383951937E-2</v>
      </c>
      <c r="CS192" s="12">
        <f>$D192^EXP(Parameter!$D$159+Parameter!$D$166*(LN($B192/30.2*21)))</f>
        <v>0.31006080982411988</v>
      </c>
      <c r="CT192" s="12">
        <f>$D192^EXP(Parameter!$D$175+Parameter!$D$182*(LN($B192/30.2*21)))</f>
        <v>4.8087446276491351E-3</v>
      </c>
      <c r="CU192" s="12">
        <f>$D192^EXP(Parameter!$D$160+Parameter!$D$167*(LN($B192/30.2*21)))</f>
        <v>7.5684764557892789E-2</v>
      </c>
      <c r="CV192" s="12">
        <f>$D192^EXP(Parameter!$D$172+Parameter!$D$179*(LN($B192/30.2*21)))</f>
        <v>6.3972499172213074E-3</v>
      </c>
      <c r="CW192" s="41">
        <f>$D192^EXP(Parameter!$D$157+Parameter!$D$164*(LN($B192/30.2*21)))</f>
        <v>1.415326902032795E-3</v>
      </c>
      <c r="CX192" s="12">
        <f t="shared" si="16"/>
        <v>1.0684372527425002E-14</v>
      </c>
      <c r="CY192" s="85">
        <v>1.3902343996523601E-2</v>
      </c>
      <c r="CZ192" s="12">
        <f t="shared" si="17"/>
        <v>2.7655499830989079E-4</v>
      </c>
      <c r="DA192" s="85">
        <v>2.13624673176456E-2</v>
      </c>
      <c r="DB192" s="12">
        <f t="shared" si="18"/>
        <v>3.2669300702729725E-6</v>
      </c>
      <c r="DC192" s="41">
        <v>2.5874399503948199E-4</v>
      </c>
      <c r="DD192" s="12">
        <f t="shared" si="19"/>
        <v>1.2716185905215588E-34</v>
      </c>
      <c r="DE192" s="85">
        <v>2.2326087929155202E-3</v>
      </c>
      <c r="DF192" s="12">
        <f t="shared" si="20"/>
        <v>1.1681376133383657E-39</v>
      </c>
      <c r="DG192" s="41">
        <v>1.95236986289409E-4</v>
      </c>
      <c r="DH192" s="12">
        <f t="shared" si="21"/>
        <v>7.9258223688373931E-7</v>
      </c>
      <c r="DI192" s="41">
        <v>1.95236986289409E-4</v>
      </c>
      <c r="DJ192" s="46">
        <v>187</v>
      </c>
      <c r="DK192" s="44">
        <v>8.6886955370624199E-5</v>
      </c>
      <c r="DL192" s="44">
        <v>2.6744467858319499E-4</v>
      </c>
      <c r="DM192" s="44">
        <v>6.0778955698170801E-4</v>
      </c>
      <c r="DN192" s="44">
        <v>4.3863987194769899E-4</v>
      </c>
      <c r="DO192" s="44">
        <v>1.88015869828506E-3</v>
      </c>
      <c r="DP192" s="44">
        <v>1.4590919497226001E-3</v>
      </c>
      <c r="DQ192" s="44">
        <v>2.1211879539631E-3</v>
      </c>
      <c r="DR192" s="45">
        <v>2.3997601925778399E-2</v>
      </c>
      <c r="DS192" s="45">
        <v>3.9513950681574199E-2</v>
      </c>
      <c r="DT192" s="45">
        <v>3.5314846340376599E-2</v>
      </c>
      <c r="DU192" s="45">
        <v>2.5195691336475999E-2</v>
      </c>
      <c r="DV192" s="45">
        <v>3.7677946223904003E-2</v>
      </c>
      <c r="DW192" s="45">
        <v>6.2592367770149995E-2</v>
      </c>
      <c r="DX192" s="45">
        <v>2.99925526267356E-2</v>
      </c>
    </row>
    <row r="193" spans="1:128">
      <c r="A193" s="43">
        <f t="shared" si="15"/>
        <v>12.331506849315069</v>
      </c>
      <c r="B193" s="18">
        <v>189</v>
      </c>
      <c r="C193" s="12">
        <v>4136</v>
      </c>
      <c r="D193" s="12">
        <v>2.2520668220333401E-2</v>
      </c>
      <c r="E193" s="12">
        <v>1.9097294988460099E-4</v>
      </c>
      <c r="F193" s="92">
        <f>$D193^Parameter!$D$325</f>
        <v>5.1881603767102928E-2</v>
      </c>
      <c r="G193" s="92">
        <f>$E193^Parameter!$D$318</f>
        <v>2.1003890074113955E-3</v>
      </c>
      <c r="H193" s="92">
        <f>$D193^Parameter!$D$326</f>
        <v>4.8091134005230088E-2</v>
      </c>
      <c r="I193" s="92">
        <f>$E193^Parameter!$D$319</f>
        <v>4.1669854898873267E-3</v>
      </c>
      <c r="J193" s="92">
        <f>$D193^Parameter!$D$328</f>
        <v>5.5547808505004535E-2</v>
      </c>
      <c r="K193" s="92">
        <f>$E193^Parameter!$D$321</f>
        <v>2.2514926442694188E-2</v>
      </c>
      <c r="L193" s="92">
        <f>$D193^Parameter!$D$329</f>
        <v>0.11952135625426925</v>
      </c>
      <c r="M193" s="92">
        <f>$E193^Parameter!$D$322</f>
        <v>1.5054842267939676E-2</v>
      </c>
      <c r="N193" s="92">
        <f>$D193^Parameter!$D$330</f>
        <v>4.6301049020598228E-2</v>
      </c>
      <c r="O193" s="92">
        <f>$E193^Parameter!$D$323</f>
        <v>3.2537841750518277E-2</v>
      </c>
      <c r="P193" s="92">
        <f>$D193^Parameter!$D$327</f>
        <v>2.7018259675958806E-2</v>
      </c>
      <c r="Q193" s="92">
        <f>$E193^Parameter!$D$320</f>
        <v>2.211128108841135E-3</v>
      </c>
      <c r="R193" s="12">
        <f>$D193^EXP(Parameter!$D$96+Parameter!$D$103*(($B193/30.2*21)^(1)))</f>
        <v>6.2185127218885548E-15</v>
      </c>
      <c r="S193" s="12">
        <f>$E193^EXP(Parameter!$D$81+Parameter!$D$88*($B193/30.2*21)^(-2))</f>
        <v>5.1844893092041922E-3</v>
      </c>
      <c r="T193" s="12">
        <f>$D193^EXP(Parameter!$D$97+Parameter!$D$104*(($B193*21/30.2)^(1)))</f>
        <v>2.5821441445570293E-4</v>
      </c>
      <c r="U193" s="12">
        <f>$E193^EXP(Parameter!$D$82+Parameter!$D$89*($B193/30.2*21)^(-2))</f>
        <v>8.1943242969966142E-3</v>
      </c>
      <c r="V193" s="12">
        <f>$D193^EXP(Parameter!$D$99+Parameter!$D$106*(($B193*21/30.2)^(1)))</f>
        <v>2.836523575379624E-6</v>
      </c>
      <c r="W193" s="12">
        <f>$E193^EXP(Parameter!$D$84+Parameter!$D$91*($B193/30.2*21)^(-2))</f>
        <v>3.5844735337389202E-2</v>
      </c>
      <c r="X193" s="12">
        <f>$D193^EXP(Parameter!$D$100+Parameter!$D$107*(($B193*21/30.2)^(1)))</f>
        <v>1.9659522160798496E-35</v>
      </c>
      <c r="Y193" s="12">
        <f>$E193^EXP(Parameter!$D$85+Parameter!$D$92*($B193/30.2*21)^(-2))</f>
        <v>2.3538223590814575E-2</v>
      </c>
      <c r="Z193" s="12">
        <f>$D193^EXP(Parameter!$D$101+Parameter!$D$108*(($B193*21/30.2)^(1)))</f>
        <v>1.5546386786545765E-40</v>
      </c>
      <c r="AA193" s="12">
        <f>$E193^EXP(Parameter!$D$86+Parameter!$D$93*($B193/30.2*21)^(-2))</f>
        <v>3.295630519709828E-2</v>
      </c>
      <c r="AB193" s="12">
        <f>$D193^EXP(Parameter!$D$98+Parameter!$D$105*(($B193*21/30.2)^(1)))</f>
        <v>6.8406922792147307E-7</v>
      </c>
      <c r="AC193" s="12">
        <f>$E193^EXP(Parameter!$D$83+Parameter!$D$90*($B193/30.2*21)^(-2))</f>
        <v>2.4830260836012697E-3</v>
      </c>
      <c r="AD193" s="87">
        <f>$D193^EXP(Parameter!$D$133+Parameter!$D$140*(($B193*21/30.2)^(-0.5))+Parameter!$D$147*((LN($B193*21/30.2))))</f>
        <v>1.2481840309410975E-9</v>
      </c>
      <c r="AE193" s="12">
        <f>$E193^EXP(Parameter!$D$111+Parameter!$D$118*(($B193*21/30.2)^(-1))+Parameter!$D$125*(($B193*21/30.2)^(-0.5)))</f>
        <v>6.1683691805897521E-2</v>
      </c>
      <c r="AF193" s="12">
        <f>$D193^EXP(Parameter!$D$134+Parameter!$D$141*(($B193*21/30.2)^(-0.5))+Parameter!$D$148*((LN($B193*21/30.2))))</f>
        <v>5.4145053381799563E-4</v>
      </c>
      <c r="AG193" s="12">
        <f>$E193^EXP(Parameter!$D$112+Parameter!$D$119*(($B193*21/30.2)^(-1))+Parameter!$D$126*(($B193*21/30.2)^(-0.5)))</f>
        <v>9.5919796645013104E-3</v>
      </c>
      <c r="AH193" s="12">
        <f>$D193^EXP(Parameter!$D$136+Parameter!$D$143*(($B193*21/30.2)^(-0.5))+Parameter!$D$150*((LN($B193*21/30.2))))</f>
        <v>5.2797509066933178E-8</v>
      </c>
      <c r="AI193" s="12">
        <f>$E193^EXP(Parameter!$D$114+Parameter!$D$121*(($B193*21/30.2)^(-1))+Parameter!$D$128*(($B193*21/30.2)^(-0.5)))</f>
        <v>1.1277350616532709E-4</v>
      </c>
      <c r="AJ193" s="12">
        <f>$D193^EXP(Parameter!$D$137+Parameter!$D$144*(($B193*21/30.2)^(-0.5))+Parameter!$D$151*((LN($B193*21/30.2))))</f>
        <v>1.3119738347910649E-10</v>
      </c>
      <c r="AK193" s="12">
        <f>$E193^EXP(Parameter!$D$115+Parameter!$D$122*(($B193*21/30.2)^(-1))+Parameter!$D$129*(($B193*21/30.2)^(-0.5)))</f>
        <v>6.6167479462198829E-3</v>
      </c>
      <c r="AL193" s="12">
        <f>$D193^EXP(Parameter!$D$138+Parameter!$D$145*(($B193*21/30.2)^(-0.5))+Parameter!$D$152*((LN($B193*21/30.2))))</f>
        <v>1.0116794821470229E-39</v>
      </c>
      <c r="AM193" s="12">
        <f>$E193^EXP(Parameter!$D$116+Parameter!$D$123*(($B193*21/30.2)^(-1))+Parameter!$D$130*(($B193*21/30.2)^(-0.5)))</f>
        <v>1.0065805281254422E-5</v>
      </c>
      <c r="AN193" s="12">
        <f>$D193^EXP(Parameter!$D$135+Parameter!$D$142*(($B193*21/30.2)^(-0.5))+Parameter!$D$149*((LN($B193*21/30.2))))</f>
        <v>3.1747147943684267E-5</v>
      </c>
      <c r="AO193" s="12">
        <f>$E193^EXP(Parameter!$D$113+Parameter!$D$120*(($B193*21/30.2)^(-1))+Parameter!$D$127*(($B193*21/30.2)^(-0.5)))</f>
        <v>3.2724377477745366E-11</v>
      </c>
      <c r="AP193" s="87">
        <f>$D193^EXP(Parameter!$D$304+Parameter!$D$310*((LN($B193*21/30.2))))</f>
        <v>2.4030852071116632E-2</v>
      </c>
      <c r="AQ193" s="88">
        <f>$E193^EXP(Parameter!$D$290+Parameter!$D$296*((LN($B193*21/30.2))))</f>
        <v>1.2409338129415349E-2</v>
      </c>
      <c r="AR193" s="12">
        <f>$D193^EXP(Parameter!$D$305+Parameter!$D$311*((LN($B193*21/30.2))))</f>
        <v>3.1522708618609271E-2</v>
      </c>
      <c r="AS193" s="88">
        <f>$E193^EXP(Parameter!$D$291+Parameter!$D$297*((LN($B193*21/30.2))))</f>
        <v>1.0942693263302904E-2</v>
      </c>
      <c r="AT193" s="12">
        <f>$D193^EXP(Parameter!$D$305+Parameter!$D$307-Parameter!$D$306+(Parameter!$D$311+Parameter!$D$313-Parameter!$D$312)*((LN($B193*21/30.2))))</f>
        <v>2.8187266793026557E-2</v>
      </c>
      <c r="AU193" s="88">
        <f>$E193^EXP(Parameter!$D$291+Parameter!$D$293-Parameter!$D$292+(Parameter!$D$297+Parameter!$D$299-Parameter!$D$298)*((LN($B193*21/30.2))))</f>
        <v>1.9160065603940166E-2</v>
      </c>
      <c r="AV193" s="12">
        <f>$D193^EXP(Parameter!$D$308+Parameter!$D$314*((LN($B193*21/30.2))))</f>
        <v>4.1086257954662447E-2</v>
      </c>
      <c r="AW193" s="88">
        <f>$E193^EXP(Parameter!$D$294+Parameter!$D$300*((LN($B193*21/30.2))))</f>
        <v>1.6038953013016069E-2</v>
      </c>
      <c r="AX193" s="12">
        <f>$D193^EXP(Parameter!$D$305+Parameter!$D$309-Parameter!$D$306+(Parameter!$D$311+Parameter!$D$315-Parameter!$D$312)*((LN($B193*21/30.2))))</f>
        <v>1.457626316820884E-2</v>
      </c>
      <c r="AY193" s="88">
        <f>$E193^EXP(Parameter!$D$291+Parameter!$D$295-Parameter!$D$292+(Parameter!$D$297+Parameter!$D$301-Parameter!$D$298)*((LN($B193*21/30.2))))</f>
        <v>3.7838397401807121E-4</v>
      </c>
      <c r="AZ193" s="12">
        <f>$D193^EXP(Parameter!D$305-Parameter!D$306+(Parameter!D$311-Parameter!D$312)*((LN($B193*21/30.2))))</f>
        <v>9.8017910000664007E-3</v>
      </c>
      <c r="BA193" s="88">
        <f>$E193^EXP(Parameter!$D$291-Parameter!$D$292+(Parameter!$D$297-Parameter!$D$298)*((LN($B193*21/30.2))))</f>
        <v>6.6050898085088533E-6</v>
      </c>
      <c r="BB193" s="89">
        <f>$D193^EXP(Parameter!$D$231+Parameter!$D$238)</f>
        <v>5.6061751152466831E-2</v>
      </c>
      <c r="BC193" s="90">
        <f>$E193^EXP(Parameter!$D$216+Parameter!$D$223)</f>
        <v>4.346197339600533E-3</v>
      </c>
      <c r="BD193" s="91">
        <f>$D193^EXP(Parameter!$D$232+Parameter!$D$239)</f>
        <v>4.2873775614434222E-2</v>
      </c>
      <c r="BE193" s="90">
        <f>$E193^EXP(Parameter!$D$217+Parameter!$D$224)</f>
        <v>6.182601910047764E-3</v>
      </c>
      <c r="BF193" s="91">
        <f>$D193^EXP(Parameter!$D$234+Parameter!$D$241)</f>
        <v>5.1352061832545808E-2</v>
      </c>
      <c r="BG193" s="91">
        <f>$E193^EXP(Parameter!$D$219+Parameter!$D$226)</f>
        <v>2.6975064194839325E-2</v>
      </c>
      <c r="BH193" s="91">
        <f>$D193^EXP(Parameter!$D$235+Parameter!$D$242)</f>
        <v>0.10180288332646774</v>
      </c>
      <c r="BI193" s="91">
        <f>$E193^EXP(Parameter!$D$220+Parameter!$D$227)</f>
        <v>1.7438048175981085E-2</v>
      </c>
      <c r="BJ193" s="91">
        <f>$D193^EXP(Parameter!$D$236+Parameter!$D$243)</f>
        <v>4.023093914029062E-2</v>
      </c>
      <c r="BK193" s="91">
        <f>$E193^EXP(Parameter!$D$221+Parameter!$D$228)</f>
        <v>2.5729529176140704E-2</v>
      </c>
      <c r="BL193" s="91">
        <f>$D193^EXP(Parameter!$D$233+Parameter!$D$240)</f>
        <v>2.0220956280888384E-2</v>
      </c>
      <c r="BM193" s="91">
        <f>$E193^EXP(Parameter!$D$218+Parameter!$D$225)</f>
        <v>1.9802926489422955E-3</v>
      </c>
      <c r="BN193" s="90">
        <f>$D193^EXP(Parameter!$D$268+Parameter!$D$275)</f>
        <v>7.490657679778015E-2</v>
      </c>
      <c r="BO193" s="91">
        <f>$E193^EXP(Parameter!$D$246+Parameter!$D$253)</f>
        <v>1.5460338382440634E-3</v>
      </c>
      <c r="BP193" s="91">
        <f>$D193^EXP(Parameter!$D$269+Parameter!$D$276)</f>
        <v>4.9992001783257009E-2</v>
      </c>
      <c r="BQ193" s="91">
        <f>$E193^EXP(Parameter!$D$247+Parameter!$D$254)</f>
        <v>3.7661273735291618E-3</v>
      </c>
      <c r="BR193" s="91">
        <f>$D193^EXP(Parameter!$D$271+Parameter!$D$278)</f>
        <v>0.11281562102790697</v>
      </c>
      <c r="BS193" s="91">
        <f>$E193^EXP(Parameter!$D$249+Parameter!$D$256)</f>
        <v>3.3065708533474632E-2</v>
      </c>
      <c r="BT193" s="91">
        <f>$D193^EXP(Parameter!$D$272+Parameter!$D$279)</f>
        <v>0.19253599046614528</v>
      </c>
      <c r="BU193" s="91">
        <f>$E193^EXP(Parameter!$D$250+Parameter!$D$257)</f>
        <v>1.0501608818797753E-2</v>
      </c>
      <c r="BV193" s="91">
        <f>$D193^EXP(Parameter!$D$273+Parameter!$D$280)</f>
        <v>0.15403615234012413</v>
      </c>
      <c r="BW193" s="91">
        <f>$E193^EXP(Parameter!$D$251+Parameter!$D$258)</f>
        <v>3.549332574759563E-2</v>
      </c>
      <c r="BX193" s="91">
        <f>$D193^EXP(Parameter!$D$270+Parameter!$D$277)</f>
        <v>4.3689191607321876E-2</v>
      </c>
      <c r="BY193" s="91">
        <f>$E193^EXP(Parameter!$D$248+Parameter!$D$255)</f>
        <v>4.5878651609978695E-3</v>
      </c>
      <c r="BZ193" s="90">
        <f>$D193^EXP(Parameter!$D$208)</f>
        <v>5.2272271721529977E-2</v>
      </c>
      <c r="CA193" s="90">
        <f>$E193^EXP(Parameter!$D$200)</f>
        <v>3.1229495924519298E-3</v>
      </c>
      <c r="CB193" s="90">
        <f>$D193^EXP(Parameter!$D$209)</f>
        <v>4.3416222661484934E-2</v>
      </c>
      <c r="CC193" s="90">
        <f>$E193^EXP(Parameter!$D$201)</f>
        <v>5.1853707223853485E-3</v>
      </c>
      <c r="CD193" s="90">
        <f>$D193^EXP(Parameter!$D$211)</f>
        <v>4.7200140809981569E-2</v>
      </c>
      <c r="CE193" s="90">
        <f>$E193^EXP(Parameter!$D$203)</f>
        <v>2.1082019381190708E-2</v>
      </c>
      <c r="CF193" s="90">
        <f>$D193^EXP(Parameter!$D$212)</f>
        <v>0.10157044199454694</v>
      </c>
      <c r="CG193" s="90">
        <f>$E193^EXP(Parameter!$D$204)</f>
        <v>1.5095953154707187E-2</v>
      </c>
      <c r="CH193" s="91">
        <f>$D193^EXP(Parameter!$D$213)</f>
        <v>3.8574563968351523E-2</v>
      </c>
      <c r="CI193" s="90">
        <f>$E193^EXP(Parameter!$D$205)</f>
        <v>2.5918376747500211E-2</v>
      </c>
      <c r="CJ193" s="91">
        <f>$D193^EXP(Parameter!$D$210)</f>
        <v>2.2012382320055316E-2</v>
      </c>
      <c r="CK193" s="90">
        <f>$E193^EXP(Parameter!$D$202)</f>
        <v>2.5580880521918104E-3</v>
      </c>
      <c r="CL193" s="12">
        <f>$D193^EXP(Parameter!$D$170+Parameter!$D$177*(LN($B193/30.2*21)))</f>
        <v>2.6937446136119932E-2</v>
      </c>
      <c r="CM193" s="12">
        <f>$D193^EXP(Parameter!$D$155+Parameter!$D$162*(LN($B193/30.2*21)))</f>
        <v>0.31250400917303733</v>
      </c>
      <c r="CN193" s="12">
        <f>$D193^EXP(Parameter!$D$171+Parameter!$D$178*(LN($B193/30.2*21)))</f>
        <v>2.9620628712423731E-2</v>
      </c>
      <c r="CO193" s="12">
        <f>$D193^EXP(Parameter!$D$156+Parameter!$D$163*(LN($B193/30.2*21)))</f>
        <v>0.25465573649876694</v>
      </c>
      <c r="CP193" s="12">
        <f>$D193^EXP(Parameter!$D$173+Parameter!$D$180*(LN($B193/30.2*21)))</f>
        <v>2.5321425506982111E-2</v>
      </c>
      <c r="CQ193" s="12">
        <f>$D193^EXP(Parameter!$D$158+Parameter!$D$165*(LN($B193/30.2*21)))</f>
        <v>0.26179745968714274</v>
      </c>
      <c r="CR193" s="12">
        <f>$D193^EXP(Parameter!$D$174+Parameter!$D$181*(LN($B193/30.2*21)))</f>
        <v>2.4547245746353748E-2</v>
      </c>
      <c r="CS193" s="12">
        <f>$D193^EXP(Parameter!$D$159+Parameter!$D$166*(LN($B193/30.2*21)))</f>
        <v>0.3093163848917968</v>
      </c>
      <c r="CT193" s="12">
        <f>$D193^EXP(Parameter!$D$175+Parameter!$D$182*(LN($B193/30.2*21)))</f>
        <v>4.7117132131141567E-3</v>
      </c>
      <c r="CU193" s="12">
        <f>$D193^EXP(Parameter!$D$160+Parameter!$D$167*(LN($B193/30.2*21)))</f>
        <v>7.4954682248100257E-2</v>
      </c>
      <c r="CV193" s="12">
        <f>$D193^EXP(Parameter!$D$172+Parameter!$D$179*(LN($B193/30.2*21)))</f>
        <v>6.2897030783584272E-3</v>
      </c>
      <c r="CW193" s="41">
        <f>$D193^EXP(Parameter!$D$157+Parameter!$D$164*(LN($B193/30.2*21)))</f>
        <v>1.3758750520090396E-3</v>
      </c>
      <c r="CX193" s="12">
        <f t="shared" si="16"/>
        <v>6.2185127218885548E-15</v>
      </c>
      <c r="CY193" s="85">
        <v>1.3862266596788599E-2</v>
      </c>
      <c r="CZ193" s="12">
        <f t="shared" si="17"/>
        <v>2.5821441445570293E-4</v>
      </c>
      <c r="DA193" s="85">
        <v>2.1287576244165499E-2</v>
      </c>
      <c r="DB193" s="12">
        <f t="shared" si="18"/>
        <v>2.836523575379624E-6</v>
      </c>
      <c r="DC193" s="41">
        <v>2.5038328907980102E-4</v>
      </c>
      <c r="DD193" s="12">
        <f t="shared" si="19"/>
        <v>1.9659522160798496E-35</v>
      </c>
      <c r="DE193" s="85">
        <v>2.1855728645577199E-3</v>
      </c>
      <c r="DF193" s="12">
        <f t="shared" si="20"/>
        <v>1.5546386786545765E-40</v>
      </c>
      <c r="DG193" s="41">
        <v>1.90972988670156E-4</v>
      </c>
      <c r="DH193" s="12">
        <f t="shared" si="21"/>
        <v>6.8406922792147307E-7</v>
      </c>
      <c r="DI193" s="41">
        <v>1.90972988670156E-4</v>
      </c>
      <c r="DJ193" s="46">
        <v>188</v>
      </c>
      <c r="DK193" s="44">
        <v>8.4634936729832702E-5</v>
      </c>
      <c r="DL193" s="44">
        <v>2.6104132322835001E-4</v>
      </c>
      <c r="DM193" s="44">
        <v>5.9415681824670497E-4</v>
      </c>
      <c r="DN193" s="44">
        <v>4.2853414591947897E-4</v>
      </c>
      <c r="DO193" s="44">
        <v>1.84211863312556E-3</v>
      </c>
      <c r="DP193" s="44">
        <v>1.4288318788857599E-3</v>
      </c>
      <c r="DQ193" s="44">
        <v>2.07878875871359E-3</v>
      </c>
      <c r="DR193" s="45">
        <v>2.37528612225427E-2</v>
      </c>
      <c r="DS193" s="45">
        <v>3.9143301296188503E-2</v>
      </c>
      <c r="DT193" s="45">
        <v>3.4976884791338002E-2</v>
      </c>
      <c r="DU193" s="45">
        <v>2.4940680700763201E-2</v>
      </c>
      <c r="DV193" s="45">
        <v>3.73214761165662E-2</v>
      </c>
      <c r="DW193" s="45">
        <v>6.2056210731429799E-2</v>
      </c>
      <c r="DX193" s="45">
        <v>2.9697423470941502E-2</v>
      </c>
    </row>
    <row r="194" spans="1:128">
      <c r="A194" s="43">
        <f t="shared" si="15"/>
        <v>12.391780821917807</v>
      </c>
      <c r="B194" s="18">
        <v>190</v>
      </c>
      <c r="C194" s="12">
        <v>4158</v>
      </c>
      <c r="D194" s="12">
        <v>2.2285821256788501E-2</v>
      </c>
      <c r="E194" s="12">
        <v>1.8681804336115199E-4</v>
      </c>
      <c r="F194" s="92">
        <f>$D194^Parameter!$D$325</f>
        <v>5.1459118389304045E-2</v>
      </c>
      <c r="G194" s="92">
        <f>$E194^Parameter!$D$318</f>
        <v>2.0673858992533863E-3</v>
      </c>
      <c r="H194" s="92">
        <f>$D194^Parameter!$D$326</f>
        <v>4.7689515949897794E-2</v>
      </c>
      <c r="I194" s="92">
        <f>$E194^Parameter!$D$319</f>
        <v>4.1087341739808316E-3</v>
      </c>
      <c r="J194" s="92">
        <f>$D194^Parameter!$D$328</f>
        <v>5.5105865253233723E-2</v>
      </c>
      <c r="K194" s="92">
        <f>$E194^Parameter!$D$321</f>
        <v>2.2296594568290574E-2</v>
      </c>
      <c r="L194" s="92">
        <f>$D194^Parameter!$D$329</f>
        <v>0.11882177618192045</v>
      </c>
      <c r="M194" s="92">
        <f>$E194^Parameter!$D$322</f>
        <v>1.4893446901633786E-2</v>
      </c>
      <c r="N194" s="92">
        <f>$D194^Parameter!$D$330</f>
        <v>4.5909567431617365E-2</v>
      </c>
      <c r="O194" s="92">
        <f>$E194^Parameter!$D$323</f>
        <v>3.2252807734792388E-2</v>
      </c>
      <c r="P194" s="92">
        <f>$D194^Parameter!$D$327</f>
        <v>2.6749968077209012E-2</v>
      </c>
      <c r="Q194" s="92">
        <f>$E194^Parameter!$D$320</f>
        <v>2.1766722316634663E-3</v>
      </c>
      <c r="R194" s="12">
        <f>$D194^EXP(Parameter!$D$96+Parameter!$D$103*(($B194/30.2*21)^(1)))</f>
        <v>3.5886095239688727E-15</v>
      </c>
      <c r="S194" s="12">
        <f>$E194^EXP(Parameter!$D$81+Parameter!$D$88*($B194/30.2*21)^(-2))</f>
        <v>5.1148928964129189E-3</v>
      </c>
      <c r="T194" s="12">
        <f>$D194^EXP(Parameter!$D$97+Parameter!$D$104*(($B194*21/30.2)^(1)))</f>
        <v>2.409873467020355E-4</v>
      </c>
      <c r="U194" s="12">
        <f>$E194^EXP(Parameter!$D$82+Parameter!$D$89*($B194/30.2*21)^(-2))</f>
        <v>8.0938291054837696E-3</v>
      </c>
      <c r="V194" s="12">
        <f>$D194^EXP(Parameter!$D$99+Parameter!$D$106*(($B194*21/30.2)^(1)))</f>
        <v>2.4594986792650043E-6</v>
      </c>
      <c r="W194" s="12">
        <f>$E194^EXP(Parameter!$D$84+Parameter!$D$91*($B194/30.2*21)^(-2))</f>
        <v>3.5539623261086249E-2</v>
      </c>
      <c r="X194" s="12">
        <f>$D194^EXP(Parameter!$D$100+Parameter!$D$107*(($B194*21/30.2)^(1)))</f>
        <v>2.9109008959303062E-36</v>
      </c>
      <c r="Y194" s="12">
        <f>$E194^EXP(Parameter!$D$85+Parameter!$D$92*($B194/30.2*21)^(-2))</f>
        <v>2.3312656646333939E-2</v>
      </c>
      <c r="Z194" s="12">
        <f>$D194^EXP(Parameter!$D$101+Parameter!$D$108*(($B194*21/30.2)^(1)))</f>
        <v>1.9805457466600632E-41</v>
      </c>
      <c r="AA194" s="12">
        <f>$E194^EXP(Parameter!$D$86+Parameter!$D$93*($B194/30.2*21)^(-2))</f>
        <v>3.2668644446999004E-2</v>
      </c>
      <c r="AB194" s="12">
        <f>$D194^EXP(Parameter!$D$98+Parameter!$D$105*(($B194*21/30.2)^(1)))</f>
        <v>5.896528726501884E-7</v>
      </c>
      <c r="AC194" s="12">
        <f>$E194^EXP(Parameter!$D$83+Parameter!$D$90*($B194/30.2*21)^(-2))</f>
        <v>2.4450580461453037E-3</v>
      </c>
      <c r="AD194" s="87">
        <f>$D194^EXP(Parameter!$D$133+Parameter!$D$140*(($B194*21/30.2)^(-0.5))+Parameter!$D$147*((LN($B194*21/30.2))))</f>
        <v>1.0477321914345263E-9</v>
      </c>
      <c r="AE194" s="12">
        <f>$E194^EXP(Parameter!$D$111+Parameter!$D$118*(($B194*21/30.2)^(-1))+Parameter!$D$125*(($B194*21/30.2)^(-0.5)))</f>
        <v>6.1373352021160635E-2</v>
      </c>
      <c r="AF194" s="12">
        <f>$D194^EXP(Parameter!$D$134+Parameter!$D$141*(($B194*21/30.2)^(-0.5))+Parameter!$D$148*((LN($B194*21/30.2))))</f>
        <v>5.2080078810981436E-4</v>
      </c>
      <c r="AG194" s="12">
        <f>$E194^EXP(Parameter!$D$112+Parameter!$D$119*(($B194*21/30.2)^(-1))+Parameter!$D$126*(($B194*21/30.2)^(-0.5)))</f>
        <v>9.481122003625591E-3</v>
      </c>
      <c r="AH194" s="12">
        <f>$D194^EXP(Parameter!$D$136+Parameter!$D$143*(($B194*21/30.2)^(-0.5))+Parameter!$D$150*((LN($B194*21/30.2))))</f>
        <v>4.6224172923650022E-8</v>
      </c>
      <c r="AI194" s="12">
        <f>$E194^EXP(Parameter!$D$114+Parameter!$D$121*(($B194*21/30.2)^(-1))+Parameter!$D$128*(($B194*21/30.2)^(-0.5)))</f>
        <v>1.0905722773812808E-4</v>
      </c>
      <c r="AJ194" s="12">
        <f>$D194^EXP(Parameter!$D$137+Parameter!$D$144*(($B194*21/30.2)^(-0.5))+Parameter!$D$151*((LN($B194*21/30.2))))</f>
        <v>1.0565277023970132E-10</v>
      </c>
      <c r="AK194" s="12">
        <f>$E194^EXP(Parameter!$D$115+Parameter!$D$122*(($B194*21/30.2)^(-1))+Parameter!$D$129*(($B194*21/30.2)^(-0.5)))</f>
        <v>6.5236279679095196E-3</v>
      </c>
      <c r="AL194" s="12">
        <f>$D194^EXP(Parameter!$D$138+Parameter!$D$145*(($B194*21/30.2)^(-0.5))+Parameter!$D$152*((LN($B194*21/30.2))))</f>
        <v>3.3572311199683375E-40</v>
      </c>
      <c r="AM194" s="12">
        <f>$E194^EXP(Parameter!$D$116+Parameter!$D$123*(($B194*21/30.2)^(-1))+Parameter!$D$130*(($B194*21/30.2)^(-0.5)))</f>
        <v>9.6439385443093214E-6</v>
      </c>
      <c r="AN194" s="12">
        <f>$D194^EXP(Parameter!$D$135+Parameter!$D$142*(($B194*21/30.2)^(-0.5))+Parameter!$D$149*((LN($B194*21/30.2))))</f>
        <v>3.0029347799842447E-5</v>
      </c>
      <c r="AO194" s="12">
        <f>$E194^EXP(Parameter!$D$113+Parameter!$D$120*(($B194*21/30.2)^(-1))+Parameter!$D$127*(($B194*21/30.2)^(-0.5)))</f>
        <v>2.972815811530636E-11</v>
      </c>
      <c r="AP194" s="87">
        <f>$D194^EXP(Parameter!$D$304+Parameter!$D$310*((LN($B194*21/30.2))))</f>
        <v>2.3724910523282978E-2</v>
      </c>
      <c r="AQ194" s="88">
        <f>$E194^EXP(Parameter!$D$290+Parameter!$D$296*((LN($B194*21/30.2))))</f>
        <v>1.2310971121526324E-2</v>
      </c>
      <c r="AR194" s="12">
        <f>$D194^EXP(Parameter!$D$305+Parameter!$D$311*((LN($B194*21/30.2))))</f>
        <v>3.1195247201869773E-2</v>
      </c>
      <c r="AS194" s="88">
        <f>$E194^EXP(Parameter!$D$291+Parameter!$D$297*((LN($B194*21/30.2))))</f>
        <v>1.0830267934661839E-2</v>
      </c>
      <c r="AT194" s="12">
        <f>$D194^EXP(Parameter!$D$305+Parameter!$D$307-Parameter!$D$306+(Parameter!$D$311+Parameter!$D$313-Parameter!$D$312)*((LN($B194*21/30.2))))</f>
        <v>2.7865276358161457E-2</v>
      </c>
      <c r="AU194" s="88">
        <f>$E194^EXP(Parameter!$D$291+Parameter!$D$293-Parameter!$D$292+(Parameter!$D$297+Parameter!$D$299-Parameter!$D$298)*((LN($B194*21/30.2))))</f>
        <v>1.8953632326939276E-2</v>
      </c>
      <c r="AV194" s="12">
        <f>$D194^EXP(Parameter!$D$308+Parameter!$D$314*((LN($B194*21/30.2))))</f>
        <v>4.0596775167572964E-2</v>
      </c>
      <c r="AW194" s="88">
        <f>$E194^EXP(Parameter!$D$294+Parameter!$D$300*((LN($B194*21/30.2))))</f>
        <v>1.5872551652346609E-2</v>
      </c>
      <c r="AX194" s="12">
        <f>$D194^EXP(Parameter!$D$305+Parameter!$D$309-Parameter!$D$306+(Parameter!$D$311+Parameter!$D$315-Parameter!$D$312)*((LN($B194*21/30.2))))</f>
        <v>1.4359363984514546E-2</v>
      </c>
      <c r="AY194" s="88">
        <f>$E194^EXP(Parameter!$D$291+Parameter!$D$295-Parameter!$D$292+(Parameter!$D$297+Parameter!$D$301-Parameter!$D$298)*((LN($B194*21/30.2))))</f>
        <v>3.6549787180191115E-4</v>
      </c>
      <c r="AZ194" s="12">
        <f>$D194^EXP(Parameter!D$305-Parameter!D$306+(Parameter!D$311-Parameter!D$312)*((LN($B194*21/30.2))))</f>
        <v>9.6513985911340829E-3</v>
      </c>
      <c r="BA194" s="88">
        <f>$E194^EXP(Parameter!$D$291-Parameter!$D$292+(Parameter!$D$297-Parameter!$D$298)*((LN($B194*21/30.2))))</f>
        <v>6.2948711410710948E-6</v>
      </c>
      <c r="BB194" s="89">
        <f>$D194^EXP(Parameter!$D$231+Parameter!$D$238)</f>
        <v>5.561713442077422E-2</v>
      </c>
      <c r="BC194" s="90">
        <f>$E194^EXP(Parameter!$D$216+Parameter!$D$223)</f>
        <v>4.2859043306894508E-3</v>
      </c>
      <c r="BD194" s="91">
        <f>$D194^EXP(Parameter!$D$232+Parameter!$D$239)</f>
        <v>4.2502238360479727E-2</v>
      </c>
      <c r="BE194" s="90">
        <f>$E194^EXP(Parameter!$D$217+Parameter!$D$224)</f>
        <v>6.1023552046500021E-3</v>
      </c>
      <c r="BF194" s="91">
        <f>$D194^EXP(Parameter!$D$234+Parameter!$D$241)</f>
        <v>5.0932444636945913E-2</v>
      </c>
      <c r="BG194" s="91">
        <f>$E194^EXP(Parameter!$D$219+Parameter!$D$226)</f>
        <v>2.6725886086458497E-2</v>
      </c>
      <c r="BH194" s="91">
        <f>$D194^EXP(Parameter!$D$235+Parameter!$D$242)</f>
        <v>0.10116214533307237</v>
      </c>
      <c r="BI194" s="91">
        <f>$E194^EXP(Parameter!$D$220+Parameter!$D$227)</f>
        <v>1.725761686576997E-2</v>
      </c>
      <c r="BJ194" s="91">
        <f>$D194^EXP(Parameter!$D$236+Parameter!$D$243)</f>
        <v>3.9875292612726224E-2</v>
      </c>
      <c r="BK194" s="91">
        <f>$E194^EXP(Parameter!$D$221+Parameter!$D$228)</f>
        <v>2.548876119138074E-2</v>
      </c>
      <c r="BL194" s="91">
        <f>$D194^EXP(Parameter!$D$233+Parameter!$D$240)</f>
        <v>2.0004135407468579E-2</v>
      </c>
      <c r="BM194" s="91">
        <f>$E194^EXP(Parameter!$D$218+Parameter!$D$225)</f>
        <v>1.9488818277150581E-3</v>
      </c>
      <c r="BN194" s="90">
        <f>$D194^EXP(Parameter!$D$268+Parameter!$D$275)</f>
        <v>7.4372040063409792E-2</v>
      </c>
      <c r="BO194" s="91">
        <f>$E194^EXP(Parameter!$D$246+Parameter!$D$253)</f>
        <v>1.5205439054500145E-3</v>
      </c>
      <c r="BP194" s="91">
        <f>$D194^EXP(Parameter!$D$269+Parameter!$D$276)</f>
        <v>4.9579820294583819E-2</v>
      </c>
      <c r="BQ194" s="91">
        <f>$E194^EXP(Parameter!$D$247+Parameter!$D$254)</f>
        <v>3.7125150708958348E-3</v>
      </c>
      <c r="BR194" s="91">
        <f>$D194^EXP(Parameter!$D$271+Parameter!$D$278)</f>
        <v>0.11213739622864934</v>
      </c>
      <c r="BS194" s="91">
        <f>$E194^EXP(Parameter!$D$249+Parameter!$D$256)</f>
        <v>3.277740528478703E-2</v>
      </c>
      <c r="BT194" s="91">
        <f>$D194^EXP(Parameter!$D$272+Parameter!$D$279)</f>
        <v>0.19166140938054055</v>
      </c>
      <c r="BU194" s="91">
        <f>$E194^EXP(Parameter!$D$250+Parameter!$D$257)</f>
        <v>1.0379419211364387E-2</v>
      </c>
      <c r="BV194" s="91">
        <f>$D194^EXP(Parameter!$D$273+Parameter!$D$280)</f>
        <v>0.15324194764456187</v>
      </c>
      <c r="BW194" s="91">
        <f>$E194^EXP(Parameter!$D$251+Parameter!$D$258)</f>
        <v>3.5190259428302478E-2</v>
      </c>
      <c r="BX194" s="91">
        <f>$D194^EXP(Parameter!$D$270+Parameter!$D$277)</f>
        <v>4.3312843126133857E-2</v>
      </c>
      <c r="BY194" s="91">
        <f>$E194^EXP(Parameter!$D$248+Parameter!$D$255)</f>
        <v>4.5248485083389149E-3</v>
      </c>
      <c r="BZ194" s="90">
        <f>$D194^EXP(Parameter!$D$208)</f>
        <v>5.1847679882262042E-2</v>
      </c>
      <c r="CA194" s="90">
        <f>$E194^EXP(Parameter!$D$200)</f>
        <v>3.0770126646869063E-3</v>
      </c>
      <c r="CB194" s="90">
        <f>$D194^EXP(Parameter!$D$209)</f>
        <v>4.304148009398133E-2</v>
      </c>
      <c r="CC194" s="90">
        <f>$E194^EXP(Parameter!$D$201)</f>
        <v>5.1157555576409599E-3</v>
      </c>
      <c r="CD194" s="90">
        <f>$D194^EXP(Parameter!$D$211)</f>
        <v>4.6803544737380784E-2</v>
      </c>
      <c r="CE194" s="90">
        <f>$E194^EXP(Parameter!$D$203)</f>
        <v>2.0874056525660139E-2</v>
      </c>
      <c r="CF194" s="90">
        <f>$D194^EXP(Parameter!$D$212)</f>
        <v>0.10093052938978871</v>
      </c>
      <c r="CG194" s="90">
        <f>$E194^EXP(Parameter!$D$204)</f>
        <v>1.4934221671310553E-2</v>
      </c>
      <c r="CH194" s="91">
        <f>$D194^EXP(Parameter!$D$213)</f>
        <v>3.8229118051285663E-2</v>
      </c>
      <c r="CI194" s="90">
        <f>$E194^EXP(Parameter!$D$205)</f>
        <v>2.5676323908547845E-2</v>
      </c>
      <c r="CJ194" s="91">
        <f>$D194^EXP(Parameter!$D$210)</f>
        <v>2.1781461646283213E-2</v>
      </c>
      <c r="CK194" s="90">
        <f>$E194^EXP(Parameter!$D$202)</f>
        <v>2.5191685330799292E-3</v>
      </c>
      <c r="CL194" s="12">
        <f>$D194^EXP(Parameter!$D$170+Parameter!$D$177*(LN($B194/30.2*21)))</f>
        <v>2.6630482147912936E-2</v>
      </c>
      <c r="CM194" s="12">
        <f>$D194^EXP(Parameter!$D$155+Parameter!$D$162*(LN($B194/30.2*21)))</f>
        <v>0.3119881712609448</v>
      </c>
      <c r="CN194" s="12">
        <f>$D194^EXP(Parameter!$D$171+Parameter!$D$178*(LN($B194/30.2*21)))</f>
        <v>2.9311557774597936E-2</v>
      </c>
      <c r="CO194" s="12">
        <f>$D194^EXP(Parameter!$D$156+Parameter!$D$163*(LN($B194/30.2*21)))</f>
        <v>0.25396675739230656</v>
      </c>
      <c r="CP194" s="12">
        <f>$D194^EXP(Parameter!$D$173+Parameter!$D$180*(LN($B194/30.2*21)))</f>
        <v>2.5031862979767141E-2</v>
      </c>
      <c r="CQ194" s="12">
        <f>$D194^EXP(Parameter!$D$158+Parameter!$D$165*(LN($B194/30.2*21)))</f>
        <v>0.26092955385950228</v>
      </c>
      <c r="CR194" s="12">
        <f>$D194^EXP(Parameter!$D$174+Parameter!$D$181*(LN($B194/30.2*21)))</f>
        <v>2.4207088682343225E-2</v>
      </c>
      <c r="CS194" s="12">
        <f>$D194^EXP(Parameter!$D$159+Parameter!$D$166*(LN($B194/30.2*21)))</f>
        <v>0.3085772890241808</v>
      </c>
      <c r="CT194" s="12">
        <f>$D194^EXP(Parameter!$D$175+Parameter!$D$182*(LN($B194/30.2*21)))</f>
        <v>4.6168576357406236E-3</v>
      </c>
      <c r="CU194" s="12">
        <f>$D194^EXP(Parameter!$D$160+Parameter!$D$167*(LN($B194/30.2*21)))</f>
        <v>7.4233364471195079E-2</v>
      </c>
      <c r="CV194" s="12">
        <f>$D194^EXP(Parameter!$D$172+Parameter!$D$179*(LN($B194/30.2*21)))</f>
        <v>6.1842671105611013E-3</v>
      </c>
      <c r="CW194" s="41">
        <f>$D194^EXP(Parameter!$D$157+Parameter!$D$164*(LN($B194/30.2*21)))</f>
        <v>1.3375885587798497E-3</v>
      </c>
      <c r="CX194" s="12">
        <f t="shared" si="16"/>
        <v>3.5886095239688727E-15</v>
      </c>
      <c r="CY194" s="85">
        <v>1.38230395175878E-2</v>
      </c>
      <c r="CZ194" s="12">
        <f t="shared" si="17"/>
        <v>2.409873467020355E-4</v>
      </c>
      <c r="DA194" s="85">
        <v>2.1214128289413301E-2</v>
      </c>
      <c r="DB194" s="12">
        <f t="shared" si="18"/>
        <v>2.4594986792650043E-6</v>
      </c>
      <c r="DC194" s="41">
        <v>2.4238533041176399E-4</v>
      </c>
      <c r="DD194" s="12">
        <f t="shared" si="19"/>
        <v>2.9109008959303062E-36</v>
      </c>
      <c r="DE194" s="85">
        <v>2.13972736829536E-3</v>
      </c>
      <c r="DF194" s="12">
        <f t="shared" si="20"/>
        <v>1.9805457466600632E-41</v>
      </c>
      <c r="DG194" s="41">
        <v>1.86817990644702E-4</v>
      </c>
      <c r="DH194" s="12">
        <f t="shared" si="21"/>
        <v>5.896528726501884E-7</v>
      </c>
      <c r="DI194" s="41">
        <v>1.86817990644702E-4</v>
      </c>
      <c r="DJ194" s="46">
        <v>189</v>
      </c>
      <c r="DK194" s="44">
        <v>8.2448996853501404E-5</v>
      </c>
      <c r="DL194" s="44">
        <v>2.5481272139493699E-4</v>
      </c>
      <c r="DM194" s="44">
        <v>5.8087460242173304E-4</v>
      </c>
      <c r="DN194" s="44">
        <v>4.1869468915167702E-4</v>
      </c>
      <c r="DO194" s="44">
        <v>1.80496872229585E-3</v>
      </c>
      <c r="DP194" s="44">
        <v>1.39929609249145E-3</v>
      </c>
      <c r="DQ194" s="44">
        <v>2.03737078241539E-3</v>
      </c>
      <c r="DR194" s="45">
        <v>2.3511513157212002E-2</v>
      </c>
      <c r="DS194" s="45">
        <v>3.87774443430337E-2</v>
      </c>
      <c r="DT194" s="45">
        <v>3.4643366565199403E-2</v>
      </c>
      <c r="DU194" s="45">
        <v>2.4689182760358901E-2</v>
      </c>
      <c r="DV194" s="45">
        <v>3.6969648159739597E-2</v>
      </c>
      <c r="DW194" s="45">
        <v>6.15264794377662E-2</v>
      </c>
      <c r="DX194" s="45">
        <v>2.94062654791961E-2</v>
      </c>
    </row>
    <row r="195" spans="1:128">
      <c r="A195" s="43">
        <f t="shared" si="15"/>
        <v>12.452054794520548</v>
      </c>
      <c r="B195" s="18">
        <v>191</v>
      </c>
      <c r="C195" s="12">
        <v>4180</v>
      </c>
      <c r="D195" s="12">
        <v>2.20542636067294E-2</v>
      </c>
      <c r="E195" s="12">
        <v>1.8276896360729501E-4</v>
      </c>
      <c r="F195" s="92">
        <f>$D195^Parameter!$D$325</f>
        <v>5.1041590364768352E-2</v>
      </c>
      <c r="G195" s="92">
        <f>$E195^Parameter!$D$318</f>
        <v>2.0350250682439866E-3</v>
      </c>
      <c r="H195" s="92">
        <f>$D195^Parameter!$D$326</f>
        <v>4.7292693449379197E-2</v>
      </c>
      <c r="I195" s="92">
        <f>$E195^Parameter!$D$319</f>
        <v>4.0515160852266172E-3</v>
      </c>
      <c r="J195" s="92">
        <f>$D195^Parameter!$D$328</f>
        <v>5.4669025398795375E-2</v>
      </c>
      <c r="K195" s="92">
        <f>$E195^Parameter!$D$321</f>
        <v>2.2081205776238285E-2</v>
      </c>
      <c r="L195" s="92">
        <f>$D195^Parameter!$D$329</f>
        <v>0.11812881143625567</v>
      </c>
      <c r="M195" s="92">
        <f>$E195^Parameter!$D$322</f>
        <v>1.4734391330570241E-2</v>
      </c>
      <c r="N195" s="92">
        <f>$D195^Parameter!$D$330</f>
        <v>4.5522800834779095E-2</v>
      </c>
      <c r="O195" s="92">
        <f>$E195^Parameter!$D$323</f>
        <v>3.1971350352914249E-2</v>
      </c>
      <c r="P195" s="92">
        <f>$D195^Parameter!$D$327</f>
        <v>2.6485301325020482E-2</v>
      </c>
      <c r="Q195" s="92">
        <f>$E195^Parameter!$D$320</f>
        <v>2.142882453362339E-3</v>
      </c>
      <c r="R195" s="12">
        <f>$D195^EXP(Parameter!$D$96+Parameter!$D$103*(($B195/30.2*21)^(1)))</f>
        <v>2.0531061383970972E-15</v>
      </c>
      <c r="S195" s="12">
        <f>$E195^EXP(Parameter!$D$81+Parameter!$D$88*($B195/30.2*21)^(-2))</f>
        <v>5.0464924576906194E-3</v>
      </c>
      <c r="T195" s="12">
        <f>$D195^EXP(Parameter!$D$97+Parameter!$D$104*(($B195*21/30.2)^(1)))</f>
        <v>2.2481306398622501E-4</v>
      </c>
      <c r="U195" s="12">
        <f>$E195^EXP(Parameter!$D$82+Parameter!$D$89*($B195/30.2*21)^(-2))</f>
        <v>7.994944996327271E-3</v>
      </c>
      <c r="V195" s="12">
        <f>$D195^EXP(Parameter!$D$99+Parameter!$D$106*(($B195*21/30.2)^(1)))</f>
        <v>2.1296827274039829E-6</v>
      </c>
      <c r="W195" s="12">
        <f>$E195^EXP(Parameter!$D$84+Parameter!$D$91*($B195/30.2*21)^(-2))</f>
        <v>3.5238264144703005E-2</v>
      </c>
      <c r="X195" s="12">
        <f>$D195^EXP(Parameter!$D$100+Parameter!$D$107*(($B195*21/30.2)^(1)))</f>
        <v>4.1237665693756992E-37</v>
      </c>
      <c r="Y195" s="12">
        <f>$E195^EXP(Parameter!$D$85+Parameter!$D$92*($B195/30.2*21)^(-2))</f>
        <v>2.3090104521736324E-2</v>
      </c>
      <c r="Z195" s="12">
        <f>$D195^EXP(Parameter!$D$101+Parameter!$D$108*(($B195*21/30.2)^(1)))</f>
        <v>2.4129986392075511E-42</v>
      </c>
      <c r="AA195" s="12">
        <f>$E195^EXP(Parameter!$D$86+Parameter!$D$93*($B195/30.2*21)^(-2))</f>
        <v>3.2384584497075063E-2</v>
      </c>
      <c r="AB195" s="12">
        <f>$D195^EXP(Parameter!$D$98+Parameter!$D$105*(($B195*21/30.2)^(1)))</f>
        <v>5.0760812372922162E-7</v>
      </c>
      <c r="AC195" s="12">
        <f>$E195^EXP(Parameter!$D$83+Parameter!$D$90*($B195/30.2*21)^(-2))</f>
        <v>2.4078130077850959E-3</v>
      </c>
      <c r="AD195" s="87">
        <f>$D195^EXP(Parameter!$D$133+Parameter!$D$140*(($B195*21/30.2)^(-0.5))+Parameter!$D$147*((LN($B195*21/30.2))))</f>
        <v>8.7896498299000447E-10</v>
      </c>
      <c r="AE195" s="12">
        <f>$E195^EXP(Parameter!$D$111+Parameter!$D$118*(($B195*21/30.2)^(-1))+Parameter!$D$125*(($B195*21/30.2)^(-0.5)))</f>
        <v>6.1065840288197365E-2</v>
      </c>
      <c r="AF195" s="12">
        <f>$D195^EXP(Parameter!$D$134+Parameter!$D$141*(($B195*21/30.2)^(-0.5))+Parameter!$D$148*((LN($B195*21/30.2))))</f>
        <v>5.0094747118698197E-4</v>
      </c>
      <c r="AG195" s="12">
        <f>$E195^EXP(Parameter!$D$112+Parameter!$D$119*(($B195*21/30.2)^(-1))+Parameter!$D$126*(($B195*21/30.2)^(-0.5)))</f>
        <v>9.3719667992316468E-3</v>
      </c>
      <c r="AH195" s="12">
        <f>$D195^EXP(Parameter!$D$136+Parameter!$D$143*(($B195*21/30.2)^(-0.5))+Parameter!$D$150*((LN($B195*21/30.2))))</f>
        <v>4.0454972123377031E-8</v>
      </c>
      <c r="AI195" s="12">
        <f>$E195^EXP(Parameter!$D$114+Parameter!$D$121*(($B195*21/30.2)^(-1))+Parameter!$D$128*(($B195*21/30.2)^(-0.5)))</f>
        <v>1.0547413549144303E-4</v>
      </c>
      <c r="AJ195" s="12">
        <f>$D195^EXP(Parameter!$D$137+Parameter!$D$144*(($B195*21/30.2)^(-0.5))+Parameter!$D$151*((LN($B195*21/30.2))))</f>
        <v>8.5002909278663613E-11</v>
      </c>
      <c r="AK195" s="12">
        <f>$E195^EXP(Parameter!$D$115+Parameter!$D$122*(($B195*21/30.2)^(-1))+Parameter!$D$129*(($B195*21/30.2)^(-0.5)))</f>
        <v>6.4321528285858033E-3</v>
      </c>
      <c r="AL195" s="12">
        <f>$D195^EXP(Parameter!$D$138+Parameter!$D$145*(($B195*21/30.2)^(-0.5))+Parameter!$D$152*((LN($B195*21/30.2))))</f>
        <v>1.1053271223194988E-40</v>
      </c>
      <c r="AM195" s="12">
        <f>$E195^EXP(Parameter!$D$116+Parameter!$D$123*(($B195*21/30.2)^(-1))+Parameter!$D$130*(($B195*21/30.2)^(-0.5)))</f>
        <v>9.2409640167001253E-6</v>
      </c>
      <c r="AN195" s="12">
        <f>$D195^EXP(Parameter!$D$135+Parameter!$D$142*(($B195*21/30.2)^(-0.5))+Parameter!$D$149*((LN($B195*21/30.2))))</f>
        <v>2.8404927204693762E-5</v>
      </c>
      <c r="AO195" s="12">
        <f>$E195^EXP(Parameter!$D$113+Parameter!$D$120*(($B195*21/30.2)^(-1))+Parameter!$D$127*(($B195*21/30.2)^(-0.5)))</f>
        <v>2.7013624315064986E-11</v>
      </c>
      <c r="AP195" s="87">
        <f>$D195^EXP(Parameter!$D$304+Parameter!$D$310*((LN($B195*21/30.2))))</f>
        <v>2.3423688551107342E-2</v>
      </c>
      <c r="AQ195" s="88">
        <f>$E195^EXP(Parameter!$D$290+Parameter!$D$296*((LN($B195*21/30.2))))</f>
        <v>1.2213875639381047E-2</v>
      </c>
      <c r="AR195" s="12">
        <f>$D195^EXP(Parameter!$D$305+Parameter!$D$311*((LN($B195*21/30.2))))</f>
        <v>3.087224625743273E-2</v>
      </c>
      <c r="AS195" s="88">
        <f>$E195^EXP(Parameter!$D$291+Parameter!$D$297*((LN($B195*21/30.2))))</f>
        <v>1.0719468883413364E-2</v>
      </c>
      <c r="AT195" s="12">
        <f>$D195^EXP(Parameter!$D$305+Parameter!$D$307-Parameter!$D$306+(Parameter!$D$311+Parameter!$D$313-Parameter!$D$312)*((LN($B195*21/30.2))))</f>
        <v>2.7547921166795383E-2</v>
      </c>
      <c r="AU195" s="88">
        <f>$E195^EXP(Parameter!$D$291+Parameter!$D$293-Parameter!$D$292+(Parameter!$D$297+Parameter!$D$299-Parameter!$D$298)*((LN($B195*21/30.2))))</f>
        <v>1.8750154168816334E-2</v>
      </c>
      <c r="AV195" s="12">
        <f>$D195^EXP(Parameter!$D$308+Parameter!$D$314*((LN($B195*21/30.2))))</f>
        <v>4.0114256318839941E-2</v>
      </c>
      <c r="AW195" s="88">
        <f>$E195^EXP(Parameter!$D$294+Parameter!$D$300*((LN($B195*21/30.2))))</f>
        <v>1.5708516131281103E-2</v>
      </c>
      <c r="AX195" s="12">
        <f>$D195^EXP(Parameter!$D$305+Parameter!$D$309-Parameter!$D$306+(Parameter!$D$311+Parameter!$D$315-Parameter!$D$312)*((LN($B195*21/30.2))))</f>
        <v>1.4146246179480635E-2</v>
      </c>
      <c r="AY195" s="88">
        <f>$E195^EXP(Parameter!$D$291+Parameter!$D$295-Parameter!$D$292+(Parameter!$D$297+Parameter!$D$301-Parameter!$D$298)*((LN($B195*21/30.2))))</f>
        <v>3.530696180737246E-4</v>
      </c>
      <c r="AZ195" s="12">
        <f>$D195^EXP(Parameter!D$305-Parameter!D$306+(Parameter!D$311-Parameter!D$312)*((LN($B195*21/30.2))))</f>
        <v>9.5037347737969343E-3</v>
      </c>
      <c r="BA195" s="88">
        <f>$E195^EXP(Parameter!$D$291-Parameter!$D$292+(Parameter!$D$297-Parameter!$D$298)*((LN($B195*21/30.2))))</f>
        <v>5.9997922625124234E-6</v>
      </c>
      <c r="BB195" s="89">
        <f>$D195^EXP(Parameter!$D$231+Parameter!$D$238)</f>
        <v>5.5177640793641604E-2</v>
      </c>
      <c r="BC195" s="90">
        <f>$E195^EXP(Parameter!$D$216+Parameter!$D$223)</f>
        <v>4.226674369325255E-3</v>
      </c>
      <c r="BD195" s="91">
        <f>$D195^EXP(Parameter!$D$232+Parameter!$D$239)</f>
        <v>4.2135253749812175E-2</v>
      </c>
      <c r="BE195" s="90">
        <f>$E195^EXP(Parameter!$D$217+Parameter!$D$224)</f>
        <v>6.0234520948774109E-3</v>
      </c>
      <c r="BF195" s="91">
        <f>$D195^EXP(Parameter!$D$234+Parameter!$D$241)</f>
        <v>5.0517762875546095E-2</v>
      </c>
      <c r="BG195" s="91">
        <f>$E195^EXP(Parameter!$D$219+Parameter!$D$226)</f>
        <v>2.647995293334977E-2</v>
      </c>
      <c r="BH195" s="91">
        <f>$D195^EXP(Parameter!$D$235+Parameter!$D$242)</f>
        <v>0.10052774710474401</v>
      </c>
      <c r="BI195" s="91">
        <f>$E195^EXP(Parameter!$D$220+Parameter!$D$227)</f>
        <v>1.707973431401821E-2</v>
      </c>
      <c r="BJ195" s="91">
        <f>$D195^EXP(Parameter!$D$236+Parameter!$D$243)</f>
        <v>3.9524065658751065E-2</v>
      </c>
      <c r="BK195" s="91">
        <f>$E195^EXP(Parameter!$D$221+Parameter!$D$228)</f>
        <v>2.5251157438990344E-2</v>
      </c>
      <c r="BL195" s="91">
        <f>$D195^EXP(Parameter!$D$233+Parameter!$D$240)</f>
        <v>1.9790414882238025E-2</v>
      </c>
      <c r="BM195" s="91">
        <f>$E195^EXP(Parameter!$D$218+Parameter!$D$225)</f>
        <v>1.9180869448193461E-3</v>
      </c>
      <c r="BN195" s="90">
        <f>$D195^EXP(Parameter!$D$268+Parameter!$D$275)</f>
        <v>7.3843239997850987E-2</v>
      </c>
      <c r="BO195" s="91">
        <f>$E195^EXP(Parameter!$D$246+Parameter!$D$253)</f>
        <v>1.4955696630665964E-3</v>
      </c>
      <c r="BP195" s="91">
        <f>$D195^EXP(Parameter!$D$269+Parameter!$D$276)</f>
        <v>4.9172516942394828E-2</v>
      </c>
      <c r="BQ195" s="91">
        <f>$E195^EXP(Parameter!$D$247+Parameter!$D$254)</f>
        <v>3.6598673655051086E-3</v>
      </c>
      <c r="BR195" s="91">
        <f>$D195^EXP(Parameter!$D$271+Parameter!$D$278)</f>
        <v>0.11146569181211514</v>
      </c>
      <c r="BS195" s="91">
        <f>$E195^EXP(Parameter!$D$249+Parameter!$D$256)</f>
        <v>3.2492707946565641E-2</v>
      </c>
      <c r="BT195" s="91">
        <f>$D195^EXP(Parameter!$D$272+Parameter!$D$279)</f>
        <v>0.19079395832540744</v>
      </c>
      <c r="BU195" s="91">
        <f>$E195^EXP(Parameter!$D$250+Parameter!$D$257)</f>
        <v>1.0259112164794781E-2</v>
      </c>
      <c r="BV195" s="91">
        <f>$D195^EXP(Parameter!$D$273+Parameter!$D$280)</f>
        <v>0.15245470233390057</v>
      </c>
      <c r="BW195" s="91">
        <f>$E195^EXP(Parameter!$D$251+Parameter!$D$258)</f>
        <v>3.4890929301552145E-2</v>
      </c>
      <c r="BX195" s="91">
        <f>$D195^EXP(Parameter!$D$270+Parameter!$D$277)</f>
        <v>4.294108692273986E-2</v>
      </c>
      <c r="BY195" s="91">
        <f>$E195^EXP(Parameter!$D$248+Parameter!$D$255)</f>
        <v>4.4629343356675719E-3</v>
      </c>
      <c r="BZ195" s="90">
        <f>$D195^EXP(Parameter!$D$208)</f>
        <v>5.1428061429724135E-2</v>
      </c>
      <c r="CA195" s="90">
        <f>$E195^EXP(Parameter!$D$200)</f>
        <v>3.0319238912980273E-3</v>
      </c>
      <c r="CB195" s="90">
        <f>$D195^EXP(Parameter!$D$209)</f>
        <v>4.2671316608413966E-2</v>
      </c>
      <c r="CC195" s="90">
        <f>$E195^EXP(Parameter!$D$201)</f>
        <v>5.0473368426639156E-3</v>
      </c>
      <c r="CD195" s="90">
        <f>$D195^EXP(Parameter!$D$211)</f>
        <v>4.6411704468291744E-2</v>
      </c>
      <c r="CE195" s="90">
        <f>$E195^EXP(Parameter!$D$203)</f>
        <v>2.0668931564292344E-2</v>
      </c>
      <c r="CF195" s="90">
        <f>$D195^EXP(Parameter!$D$212)</f>
        <v>0.10029695237834388</v>
      </c>
      <c r="CG195" s="90">
        <f>$E195^EXP(Parameter!$D$204)</f>
        <v>1.4774833741589338E-2</v>
      </c>
      <c r="CH195" s="91">
        <f>$D195^EXP(Parameter!$D$213)</f>
        <v>3.7888004509293034E-2</v>
      </c>
      <c r="CI195" s="90">
        <f>$E195^EXP(Parameter!$D$205)</f>
        <v>2.5437447709262252E-2</v>
      </c>
      <c r="CJ195" s="91">
        <f>$D195^EXP(Parameter!$D$210)</f>
        <v>2.1553789630947714E-2</v>
      </c>
      <c r="CK195" s="90">
        <f>$E195^EXP(Parameter!$D$202)</f>
        <v>2.4809871383258421E-3</v>
      </c>
      <c r="CL195" s="12">
        <f>$D195^EXP(Parameter!$D$170+Parameter!$D$177*(LN($B195/30.2*21)))</f>
        <v>2.6327947423208365E-2</v>
      </c>
      <c r="CM195" s="12">
        <f>$D195^EXP(Parameter!$D$155+Parameter!$D$162*(LN($B195/30.2*21)))</f>
        <v>0.31147628635790298</v>
      </c>
      <c r="CN195" s="12">
        <f>$D195^EXP(Parameter!$D$171+Parameter!$D$178*(LN($B195/30.2*21)))</f>
        <v>2.9006727339390415E-2</v>
      </c>
      <c r="CO195" s="12">
        <f>$D195^EXP(Parameter!$D$156+Parameter!$D$163*(LN($B195/30.2*21)))</f>
        <v>0.25328297349055579</v>
      </c>
      <c r="CP195" s="12">
        <f>$D195^EXP(Parameter!$D$173+Parameter!$D$180*(LN($B195/30.2*21)))</f>
        <v>2.4746505887960936E-2</v>
      </c>
      <c r="CQ195" s="12">
        <f>$D195^EXP(Parameter!$D$158+Parameter!$D$165*(LN($B195/30.2*21)))</f>
        <v>0.2600680207210499</v>
      </c>
      <c r="CR195" s="12">
        <f>$D195^EXP(Parameter!$D$174+Parameter!$D$181*(LN($B195/30.2*21)))</f>
        <v>2.3872426094225695E-2</v>
      </c>
      <c r="CS195" s="12">
        <f>$D195^EXP(Parameter!$D$159+Parameter!$D$166*(LN($B195/30.2*21)))</f>
        <v>0.3078434589854952</v>
      </c>
      <c r="CT195" s="12">
        <f>$D195^EXP(Parameter!$D$175+Parameter!$D$182*(LN($B195/30.2*21)))</f>
        <v>4.524123810746036E-3</v>
      </c>
      <c r="CU195" s="12">
        <f>$D195^EXP(Parameter!$D$160+Parameter!$D$167*(LN($B195/30.2*21)))</f>
        <v>7.3520682086080452E-2</v>
      </c>
      <c r="CV195" s="12">
        <f>$D195^EXP(Parameter!$D$172+Parameter!$D$179*(LN($B195/30.2*21)))</f>
        <v>6.0808941862595858E-3</v>
      </c>
      <c r="CW195" s="41">
        <f>$D195^EXP(Parameter!$D$157+Parameter!$D$164*(LN($B195/30.2*21)))</f>
        <v>1.3004309227912412E-3</v>
      </c>
      <c r="CX195" s="12">
        <f t="shared" si="16"/>
        <v>2.0531061383970972E-15</v>
      </c>
      <c r="CY195" s="85">
        <v>1.37846427971983E-2</v>
      </c>
      <c r="CZ195" s="12">
        <f t="shared" si="17"/>
        <v>2.2481306398622501E-4</v>
      </c>
      <c r="DA195" s="85">
        <v>2.11420917285116E-2</v>
      </c>
      <c r="DB195" s="12">
        <f t="shared" si="18"/>
        <v>2.1296827274039829E-6</v>
      </c>
      <c r="DC195" s="41">
        <v>2.3473208559542401E-4</v>
      </c>
      <c r="DD195" s="12">
        <f t="shared" si="19"/>
        <v>4.1237665693756992E-37</v>
      </c>
      <c r="DE195" s="85">
        <v>2.0950381514900302E-3</v>
      </c>
      <c r="DF195" s="12">
        <f t="shared" si="20"/>
        <v>2.4129986392075511E-42</v>
      </c>
      <c r="DG195" s="41">
        <v>1.8276899228108999E-4</v>
      </c>
      <c r="DH195" s="12">
        <f t="shared" si="21"/>
        <v>5.0760812372922162E-7</v>
      </c>
      <c r="DI195" s="41">
        <v>1.8276899228108999E-4</v>
      </c>
      <c r="DJ195" s="46">
        <v>190</v>
      </c>
      <c r="DK195" s="44">
        <v>8.0326963177945702E-5</v>
      </c>
      <c r="DL195" s="44">
        <v>2.4875349723174601E-4</v>
      </c>
      <c r="DM195" s="44">
        <v>5.6793270057031698E-4</v>
      </c>
      <c r="DN195" s="44">
        <v>4.0911357055484199E-4</v>
      </c>
      <c r="DO195" s="44">
        <v>1.7686851889875399E-3</v>
      </c>
      <c r="DP195" s="44">
        <v>1.3704648381877001E-3</v>
      </c>
      <c r="DQ195" s="44">
        <v>1.9969080817261501E-3</v>
      </c>
      <c r="DR195" s="45">
        <v>2.3273497494576599E-2</v>
      </c>
      <c r="DS195" s="45">
        <v>3.8416299663202397E-2</v>
      </c>
      <c r="DT195" s="45">
        <v>3.4314216269864403E-2</v>
      </c>
      <c r="DU195" s="45">
        <v>2.4441135485340201E-2</v>
      </c>
      <c r="DV195" s="45">
        <v>3.6622384230208402E-2</v>
      </c>
      <c r="DW195" s="45">
        <v>6.1003073215894398E-2</v>
      </c>
      <c r="DX195" s="45">
        <v>2.9119009918515001E-2</v>
      </c>
    </row>
    <row r="196" spans="1:128">
      <c r="A196" s="43">
        <f t="shared" si="15"/>
        <v>12.512328767123288</v>
      </c>
      <c r="B196" s="18">
        <v>192</v>
      </c>
      <c r="C196" s="12">
        <v>4202</v>
      </c>
      <c r="D196" s="12">
        <v>2.1825936668231301E-2</v>
      </c>
      <c r="E196" s="12">
        <v>1.7882261100435101E-4</v>
      </c>
      <c r="F196" s="92">
        <f>$D196^Parameter!$D$325</f>
        <v>5.0628942322509057E-2</v>
      </c>
      <c r="G196" s="92">
        <f>$E196^Parameter!$D$318</f>
        <v>2.0032915118001746E-3</v>
      </c>
      <c r="H196" s="92">
        <f>$D196^Parameter!$D$326</f>
        <v>4.6900590697987424E-2</v>
      </c>
      <c r="I196" s="92">
        <f>$E196^Parameter!$D$319</f>
        <v>3.9953088412043106E-3</v>
      </c>
      <c r="J196" s="92">
        <f>$D196^Parameter!$D$328</f>
        <v>5.4237210210072773E-2</v>
      </c>
      <c r="K196" s="92">
        <f>$E196^Parameter!$D$321</f>
        <v>2.1868708580486142E-2</v>
      </c>
      <c r="L196" s="92">
        <f>$D196^Parameter!$D$329</f>
        <v>0.11744237324883933</v>
      </c>
      <c r="M196" s="92">
        <f>$E196^Parameter!$D$322</f>
        <v>1.4577632299728362E-2</v>
      </c>
      <c r="N196" s="92">
        <f>$D196^Parameter!$D$330</f>
        <v>4.5140674225722918E-2</v>
      </c>
      <c r="O196" s="92">
        <f>$E196^Parameter!$D$323</f>
        <v>3.1693410277630341E-2</v>
      </c>
      <c r="P196" s="92">
        <f>$D196^Parameter!$D$327</f>
        <v>2.6224196590134967E-2</v>
      </c>
      <c r="Q196" s="92">
        <f>$E196^Parameter!$D$320</f>
        <v>2.1097432996401229E-3</v>
      </c>
      <c r="R196" s="12">
        <f>$D196^EXP(Parameter!$D$96+Parameter!$D$103*(($B196/30.2*21)^(1)))</f>
        <v>1.1643528456785038E-15</v>
      </c>
      <c r="S196" s="12">
        <f>$E196^EXP(Parameter!$D$81+Parameter!$D$88*($B196/30.2*21)^(-2))</f>
        <v>4.9792627362277783E-3</v>
      </c>
      <c r="T196" s="12">
        <f>$D196^EXP(Parameter!$D$97+Parameter!$D$104*(($B196*21/30.2)^(1)))</f>
        <v>2.0963372418879265E-4</v>
      </c>
      <c r="U196" s="12">
        <f>$E196^EXP(Parameter!$D$82+Parameter!$D$89*($B196/30.2*21)^(-2))</f>
        <v>7.8976397681609981E-3</v>
      </c>
      <c r="V196" s="12">
        <f>$D196^EXP(Parameter!$D$99+Parameter!$D$106*(($B196*21/30.2)^(1)))</f>
        <v>1.8415595831516944E-6</v>
      </c>
      <c r="W196" s="12">
        <f>$E196^EXP(Parameter!$D$84+Parameter!$D$91*($B196/30.2*21)^(-2))</f>
        <v>3.4940596645945898E-2</v>
      </c>
      <c r="X196" s="12">
        <f>$D196^EXP(Parameter!$D$100+Parameter!$D$107*(($B196*21/30.2)^(1)))</f>
        <v>5.583894177554842E-38</v>
      </c>
      <c r="Y196" s="12">
        <f>$E196^EXP(Parameter!$D$85+Parameter!$D$92*($B196/30.2*21)^(-2))</f>
        <v>2.2870514815254331E-2</v>
      </c>
      <c r="Z196" s="12">
        <f>$D196^EXP(Parameter!$D$101+Parameter!$D$108*(($B196*21/30.2)^(1)))</f>
        <v>2.808888220922274E-43</v>
      </c>
      <c r="AA196" s="12">
        <f>$E196^EXP(Parameter!$D$86+Parameter!$D$93*($B196/30.2*21)^(-2))</f>
        <v>3.2104065721975716E-2</v>
      </c>
      <c r="AB196" s="12">
        <f>$D196^EXP(Parameter!$D$98+Parameter!$D$105*(($B196*21/30.2)^(1)))</f>
        <v>4.3640687944647216E-7</v>
      </c>
      <c r="AC196" s="12">
        <f>$E196^EXP(Parameter!$D$83+Parameter!$D$90*($B196/30.2*21)^(-2))</f>
        <v>2.3712743779294061E-3</v>
      </c>
      <c r="AD196" s="87">
        <f>$D196^EXP(Parameter!$D$133+Parameter!$D$140*(($B196*21/30.2)^(-0.5))+Parameter!$D$147*((LN($B196*21/30.2))))</f>
        <v>7.3695837671138965E-10</v>
      </c>
      <c r="AE196" s="12">
        <f>$E196^EXP(Parameter!$D$111+Parameter!$D$118*(($B196*21/30.2)^(-1))+Parameter!$D$125*(($B196*21/30.2)^(-0.5)))</f>
        <v>6.0761117955729665E-2</v>
      </c>
      <c r="AF196" s="12">
        <f>$D196^EXP(Parameter!$D$134+Parameter!$D$141*(($B196*21/30.2)^(-0.5))+Parameter!$D$148*((LN($B196*21/30.2))))</f>
        <v>4.8185950755779946E-4</v>
      </c>
      <c r="AG196" s="12">
        <f>$E196^EXP(Parameter!$D$112+Parameter!$D$119*(($B196*21/30.2)^(-1))+Parameter!$D$126*(($B196*21/30.2)^(-0.5)))</f>
        <v>9.2644810915941938E-3</v>
      </c>
      <c r="AH196" s="12">
        <f>$D196^EXP(Parameter!$D$136+Parameter!$D$143*(($B196*21/30.2)^(-0.5))+Parameter!$D$150*((LN($B196*21/30.2))))</f>
        <v>3.5393385837852505E-8</v>
      </c>
      <c r="AI196" s="12">
        <f>$E196^EXP(Parameter!$D$114+Parameter!$D$121*(($B196*21/30.2)^(-1))+Parameter!$D$128*(($B196*21/30.2)^(-0.5)))</f>
        <v>1.0201906751568677E-4</v>
      </c>
      <c r="AJ196" s="12">
        <f>$D196^EXP(Parameter!$D$137+Parameter!$D$144*(($B196*21/30.2)^(-0.5))+Parameter!$D$151*((LN($B196*21/30.2))))</f>
        <v>6.8325723276936558E-11</v>
      </c>
      <c r="AK196" s="12">
        <f>$E196^EXP(Parameter!$D$115+Parameter!$D$122*(($B196*21/30.2)^(-1))+Parameter!$D$129*(($B196*21/30.2)^(-0.5)))</f>
        <v>6.3422873181991348E-3</v>
      </c>
      <c r="AL196" s="12">
        <f>$D196^EXP(Parameter!$D$138+Parameter!$D$145*(($B196*21/30.2)^(-0.5))+Parameter!$D$152*((LN($B196*21/30.2))))</f>
        <v>3.6104756436264987E-41</v>
      </c>
      <c r="AM196" s="12">
        <f>$E196^EXP(Parameter!$D$116+Parameter!$D$123*(($B196*21/30.2)^(-1))+Parameter!$D$130*(($B196*21/30.2)^(-0.5)))</f>
        <v>8.8559810038506195E-6</v>
      </c>
      <c r="AN196" s="12">
        <f>$D196^EXP(Parameter!$D$135+Parameter!$D$142*(($B196*21/30.2)^(-0.5))+Parameter!$D$149*((LN($B196*21/30.2))))</f>
        <v>2.6868786738665132E-5</v>
      </c>
      <c r="AO196" s="12">
        <f>$E196^EXP(Parameter!$D$113+Parameter!$D$120*(($B196*21/30.2)^(-1))+Parameter!$D$127*(($B196*21/30.2)^(-0.5)))</f>
        <v>2.4553602855175293E-11</v>
      </c>
      <c r="AP196" s="87">
        <f>$D196^EXP(Parameter!$D$304+Parameter!$D$310*((LN($B196*21/30.2))))</f>
        <v>2.3127099300317863E-2</v>
      </c>
      <c r="AQ196" s="88">
        <f>$E196^EXP(Parameter!$D$290+Parameter!$D$296*((LN($B196*21/30.2))))</f>
        <v>1.2118029060578859E-2</v>
      </c>
      <c r="AR196" s="12">
        <f>$D196^EXP(Parameter!$D$305+Parameter!$D$311*((LN($B196*21/30.2))))</f>
        <v>3.0553629328050651E-2</v>
      </c>
      <c r="AS196" s="88">
        <f>$E196^EXP(Parameter!$D$291+Parameter!$D$297*((LN($B196*21/30.2))))</f>
        <v>1.0610265566058E-2</v>
      </c>
      <c r="AT196" s="12">
        <f>$D196^EXP(Parameter!$D$305+Parameter!$D$307-Parameter!$D$306+(Parameter!$D$311+Parameter!$D$313-Parameter!$D$312)*((LN($B196*21/30.2))))</f>
        <v>2.7235119365144122E-2</v>
      </c>
      <c r="AU196" s="88">
        <f>$E196^EXP(Parameter!$D$291+Parameter!$D$293-Parameter!$D$292+(Parameter!$D$297+Parameter!$D$299-Parameter!$D$298)*((LN($B196*21/30.2))))</f>
        <v>1.8549577609409302E-2</v>
      </c>
      <c r="AV196" s="12">
        <f>$D196^EXP(Parameter!$D$308+Parameter!$D$314*((LN($B196*21/30.2))))</f>
        <v>3.963858408885497E-2</v>
      </c>
      <c r="AW196" s="88">
        <f>$E196^EXP(Parameter!$D$294+Parameter!$D$300*((LN($B196*21/30.2))))</f>
        <v>1.5546803235912666E-2</v>
      </c>
      <c r="AX196" s="12">
        <f>$D196^EXP(Parameter!$D$305+Parameter!$D$309-Parameter!$D$306+(Parameter!$D$311+Parameter!$D$315-Parameter!$D$312)*((LN($B196*21/30.2))))</f>
        <v>1.3936833235933343E-2</v>
      </c>
      <c r="AY196" s="88">
        <f>$E196^EXP(Parameter!$D$291+Parameter!$D$295-Parameter!$D$292+(Parameter!$D$297+Parameter!$D$301-Parameter!$D$298)*((LN($B196*21/30.2))))</f>
        <v>3.4108222737656174E-4</v>
      </c>
      <c r="AZ196" s="12">
        <f>$D196^EXP(Parameter!D$305-Parameter!D$306+(Parameter!D$311-Parameter!D$312)*((LN($B196*21/30.2))))</f>
        <v>9.3587417701419557E-3</v>
      </c>
      <c r="BA196" s="88">
        <f>$E196^EXP(Parameter!$D$291-Parameter!$D$292+(Parameter!$D$297-Parameter!$D$298)*((LN($B196*21/30.2))))</f>
        <v>5.7190853414638133E-6</v>
      </c>
      <c r="BB196" s="89">
        <f>$D196^EXP(Parameter!$D$231+Parameter!$D$238)</f>
        <v>5.4743191359769482E-2</v>
      </c>
      <c r="BC196" s="90">
        <f>$E196^EXP(Parameter!$D$216+Parameter!$D$223)</f>
        <v>4.1684845378843031E-3</v>
      </c>
      <c r="BD196" s="91">
        <f>$D196^EXP(Parameter!$D$232+Parameter!$D$239)</f>
        <v>4.177274843587804E-2</v>
      </c>
      <c r="BE196" s="90">
        <f>$E196^EXP(Parameter!$D$217+Parameter!$D$224)</f>
        <v>5.9458647866565727E-3</v>
      </c>
      <c r="BF196" s="91">
        <f>$D196^EXP(Parameter!$D$234+Parameter!$D$241)</f>
        <v>5.0107939385905055E-2</v>
      </c>
      <c r="BG196" s="91">
        <f>$E196^EXP(Parameter!$D$219+Parameter!$D$226)</f>
        <v>2.623720941306993E-2</v>
      </c>
      <c r="BH196" s="91">
        <f>$D196^EXP(Parameter!$D$235+Parameter!$D$242)</f>
        <v>9.9899600917654513E-2</v>
      </c>
      <c r="BI196" s="91">
        <f>$E196^EXP(Parameter!$D$220+Parameter!$D$227)</f>
        <v>1.6904354327038247E-2</v>
      </c>
      <c r="BJ196" s="91">
        <f>$D196^EXP(Parameter!$D$236+Parameter!$D$243)</f>
        <v>3.9177186332491967E-2</v>
      </c>
      <c r="BK196" s="91">
        <f>$E196^EXP(Parameter!$D$221+Parameter!$D$228)</f>
        <v>2.5016663604447022E-2</v>
      </c>
      <c r="BL196" s="91">
        <f>$D196^EXP(Parameter!$D$233+Parameter!$D$240)</f>
        <v>1.9579738583512866E-2</v>
      </c>
      <c r="BM196" s="91">
        <f>$E196^EXP(Parameter!$D$218+Parameter!$D$225)</f>
        <v>1.8878935231300641E-3</v>
      </c>
      <c r="BN196" s="90">
        <f>$D196^EXP(Parameter!$D$268+Parameter!$D$275)</f>
        <v>7.3320092612401647E-2</v>
      </c>
      <c r="BO196" s="91">
        <f>$E196^EXP(Parameter!$D$246+Parameter!$D$253)</f>
        <v>1.4710986741956304E-3</v>
      </c>
      <c r="BP196" s="91">
        <f>$D196^EXP(Parameter!$D$269+Parameter!$D$276)</f>
        <v>4.8770015114629625E-2</v>
      </c>
      <c r="BQ196" s="91">
        <f>$E196^EXP(Parameter!$D$247+Parameter!$D$254)</f>
        <v>3.6081631201641761E-3</v>
      </c>
      <c r="BR196" s="91">
        <f>$D196^EXP(Parameter!$D$271+Parameter!$D$278)</f>
        <v>0.11080041930304721</v>
      </c>
      <c r="BS196" s="91">
        <f>$E196^EXP(Parameter!$D$249+Parameter!$D$256)</f>
        <v>3.2211556848610441E-2</v>
      </c>
      <c r="BT196" s="91">
        <f>$D196^EXP(Parameter!$D$272+Parameter!$D$279)</f>
        <v>0.18993355042029025</v>
      </c>
      <c r="BU196" s="91">
        <f>$E196^EXP(Parameter!$D$250+Parameter!$D$257)</f>
        <v>1.0140651202008149E-2</v>
      </c>
      <c r="BV196" s="91">
        <f>$D196^EXP(Parameter!$D$273+Parameter!$D$280)</f>
        <v>0.15167432760527674</v>
      </c>
      <c r="BW196" s="91">
        <f>$E196^EXP(Parameter!$D$251+Parameter!$D$258)</f>
        <v>3.459527419186937E-2</v>
      </c>
      <c r="BX196" s="91">
        <f>$D196^EXP(Parameter!$D$270+Parameter!$D$277)</f>
        <v>4.2573849240632643E-2</v>
      </c>
      <c r="BY196" s="91">
        <f>$E196^EXP(Parameter!$D$248+Parameter!$D$255)</f>
        <v>4.4020990229039787E-3</v>
      </c>
      <c r="BZ196" s="90">
        <f>$D196^EXP(Parameter!$D$208)</f>
        <v>5.1013338841088871E-2</v>
      </c>
      <c r="CA196" s="90">
        <f>$E196^EXP(Parameter!$D$200)</f>
        <v>2.9876642935488021E-3</v>
      </c>
      <c r="CB196" s="90">
        <f>$D196^EXP(Parameter!$D$209)</f>
        <v>4.2305658584392961E-2</v>
      </c>
      <c r="CC196" s="90">
        <f>$E196^EXP(Parameter!$D$201)</f>
        <v>4.9800893065915768E-3</v>
      </c>
      <c r="CD196" s="90">
        <f>$D196^EXP(Parameter!$D$211)</f>
        <v>4.6024544590625348E-2</v>
      </c>
      <c r="CE196" s="90">
        <f>$E196^EXP(Parameter!$D$203)</f>
        <v>2.0466594391238997E-2</v>
      </c>
      <c r="CF196" s="90">
        <f>$D196^EXP(Parameter!$D$212)</f>
        <v>9.9669623256276541E-2</v>
      </c>
      <c r="CG196" s="90">
        <f>$E196^EXP(Parameter!$D$204)</f>
        <v>1.4617746056818537E-2</v>
      </c>
      <c r="CH196" s="91">
        <f>$D196^EXP(Parameter!$D$213)</f>
        <v>3.7551152334383026E-2</v>
      </c>
      <c r="CI196" s="90">
        <f>$E196^EXP(Parameter!$D$205)</f>
        <v>2.5201693679352211E-2</v>
      </c>
      <c r="CJ196" s="91">
        <f>$D196^EXP(Parameter!$D$210)</f>
        <v>2.1329308199635438E-2</v>
      </c>
      <c r="CK196" s="90">
        <f>$E196^EXP(Parameter!$D$202)</f>
        <v>2.4435269867251843E-3</v>
      </c>
      <c r="CL196" s="12">
        <f>$D196^EXP(Parameter!$D$170+Parameter!$D$177*(LN($B196/30.2*21)))</f>
        <v>2.6029763346495337E-2</v>
      </c>
      <c r="CM196" s="12">
        <f>$D196^EXP(Parameter!$D$155+Parameter!$D$162*(LN($B196/30.2*21)))</f>
        <v>0.31096830486623406</v>
      </c>
      <c r="CN196" s="12">
        <f>$D196^EXP(Parameter!$D$171+Parameter!$D$178*(LN($B196/30.2*21)))</f>
        <v>2.8706064113126213E-2</v>
      </c>
      <c r="CO196" s="12">
        <f>$D196^EXP(Parameter!$D$156+Parameter!$D$163*(LN($B196/30.2*21)))</f>
        <v>0.25260432110698011</v>
      </c>
      <c r="CP196" s="12">
        <f>$D196^EXP(Parameter!$D$173+Parameter!$D$180*(LN($B196/30.2*21)))</f>
        <v>2.4465278991765413E-2</v>
      </c>
      <c r="CQ196" s="12">
        <f>$D196^EXP(Parameter!$D$158+Parameter!$D$165*(LN($B196/30.2*21)))</f>
        <v>0.25921278573929962</v>
      </c>
      <c r="CR196" s="12">
        <f>$D196^EXP(Parameter!$D$174+Parameter!$D$181*(LN($B196/30.2*21)))</f>
        <v>2.3543155153516789E-2</v>
      </c>
      <c r="CS196" s="12">
        <f>$D196^EXP(Parameter!$D$159+Parameter!$D$166*(LN($B196/30.2*21)))</f>
        <v>0.30711483258913369</v>
      </c>
      <c r="CT196" s="12">
        <f>$D196^EXP(Parameter!$D$175+Parameter!$D$182*(LN($B196/30.2*21)))</f>
        <v>4.4334591389818797E-3</v>
      </c>
      <c r="CU196" s="12">
        <f>$D196^EXP(Parameter!$D$160+Parameter!$D$167*(LN($B196/30.2*21)))</f>
        <v>7.2816508249341175E-2</v>
      </c>
      <c r="CV196" s="12">
        <f>$D196^EXP(Parameter!$D$172+Parameter!$D$179*(LN($B196/30.2*21)))</f>
        <v>5.9795377153104802E-3</v>
      </c>
      <c r="CW196" s="41">
        <f>$D196^EXP(Parameter!$D$157+Parameter!$D$164*(LN($B196/30.2*21)))</f>
        <v>1.2643668570880785E-3</v>
      </c>
      <c r="CX196" s="12">
        <f t="shared" si="16"/>
        <v>1.1643528456785038E-15</v>
      </c>
      <c r="CY196" s="85">
        <v>1.37470569204495E-2</v>
      </c>
      <c r="CZ196" s="12">
        <f t="shared" si="17"/>
        <v>2.0963372418879265E-4</v>
      </c>
      <c r="DA196" s="85">
        <v>2.1071435565817899E-2</v>
      </c>
      <c r="DB196" s="12">
        <f t="shared" si="18"/>
        <v>1.8415595831516944E-6</v>
      </c>
      <c r="DC196" s="41">
        <v>2.2740636913321801E-4</v>
      </c>
      <c r="DD196" s="12">
        <f t="shared" si="19"/>
        <v>5.583894177554842E-38</v>
      </c>
      <c r="DE196" s="85">
        <v>2.0514720572206101E-3</v>
      </c>
      <c r="DF196" s="12">
        <f t="shared" si="20"/>
        <v>2.808888220922274E-43</v>
      </c>
      <c r="DG196" s="41">
        <v>1.78822993636185E-4</v>
      </c>
      <c r="DH196" s="12">
        <f t="shared" si="21"/>
        <v>4.3640687944647216E-7</v>
      </c>
      <c r="DI196" s="41">
        <v>1.78822993636185E-4</v>
      </c>
      <c r="DJ196" s="46">
        <v>191</v>
      </c>
      <c r="DK196" s="44">
        <v>7.8266742454258202E-5</v>
      </c>
      <c r="DL196" s="44">
        <v>2.4285845946680999E-4</v>
      </c>
      <c r="DM196" s="44">
        <v>5.5532123702650704E-4</v>
      </c>
      <c r="DN196" s="44">
        <v>3.99783123368413E-4</v>
      </c>
      <c r="DO196" s="44">
        <v>1.7332449729526901E-3</v>
      </c>
      <c r="DP196" s="44">
        <v>1.34231897044546E-3</v>
      </c>
      <c r="DQ196" s="44">
        <v>1.9573754878127198E-3</v>
      </c>
      <c r="DR196" s="45">
        <v>2.3038755312359702E-2</v>
      </c>
      <c r="DS196" s="45">
        <v>3.8059788755740703E-2</v>
      </c>
      <c r="DT196" s="45">
        <v>3.39893600923932E-2</v>
      </c>
      <c r="DU196" s="45">
        <v>2.4196478191429401E-2</v>
      </c>
      <c r="DV196" s="45">
        <v>3.6279607829363E-2</v>
      </c>
      <c r="DW196" s="45">
        <v>6.0485893357688399E-2</v>
      </c>
      <c r="DX196" s="45">
        <v>2.8835589520956099E-2</v>
      </c>
    </row>
    <row r="197" spans="1:128">
      <c r="A197" s="43">
        <f t="shared" ref="A197:A260" si="22">C197/365+1</f>
        <v>12.572602739726028</v>
      </c>
      <c r="B197" s="18">
        <v>193</v>
      </c>
      <c r="C197" s="12">
        <v>4224</v>
      </c>
      <c r="D197" s="12">
        <v>2.1600783115744499E-2</v>
      </c>
      <c r="E197" s="12">
        <v>1.7497598880333599E-4</v>
      </c>
      <c r="F197" s="92">
        <f>$D197^Parameter!$D$325</f>
        <v>5.0221098412400057E-2</v>
      </c>
      <c r="G197" s="92">
        <f>$E197^Parameter!$D$318</f>
        <v>1.9721706378197984E-3</v>
      </c>
      <c r="H197" s="92">
        <f>$D197^Parameter!$D$326</f>
        <v>4.6513133394646529E-2</v>
      </c>
      <c r="I197" s="92">
        <f>$E197^Parameter!$D$319</f>
        <v>3.9400906347735751E-3</v>
      </c>
      <c r="J197" s="92">
        <f>$D197^Parameter!$D$328</f>
        <v>5.3810342489509257E-2</v>
      </c>
      <c r="K197" s="92">
        <f>$E197^Parameter!$D$321</f>
        <v>2.1659052609713684E-2</v>
      </c>
      <c r="L197" s="92">
        <f>$D197^Parameter!$D$329</f>
        <v>0.11676237441176873</v>
      </c>
      <c r="M197" s="92">
        <f>$E197^Parameter!$D$322</f>
        <v>1.4423127532153988E-2</v>
      </c>
      <c r="N197" s="92">
        <f>$D197^Parameter!$D$330</f>
        <v>4.4763114095987058E-2</v>
      </c>
      <c r="O197" s="92">
        <f>$E197^Parameter!$D$323</f>
        <v>3.1418929414342225E-2</v>
      </c>
      <c r="P197" s="92">
        <f>$D197^Parameter!$D$327</f>
        <v>2.5966592382454988E-2</v>
      </c>
      <c r="Q197" s="92">
        <f>$E197^Parameter!$D$320</f>
        <v>2.077239717659335E-3</v>
      </c>
      <c r="R197" s="12">
        <f>$D197^EXP(Parameter!$D$96+Parameter!$D$103*(($B197/30.2*21)^(1)))</f>
        <v>6.5446655461059951E-16</v>
      </c>
      <c r="S197" s="12">
        <f>$E197^EXP(Parameter!$D$81+Parameter!$D$88*($B197/30.2*21)^(-2))</f>
        <v>4.9131791109138659E-3</v>
      </c>
      <c r="T197" s="12">
        <f>$D197^EXP(Parameter!$D$97+Parameter!$D$104*(($B197*21/30.2)^(1)))</f>
        <v>1.9539426036804054E-4</v>
      </c>
      <c r="U197" s="12">
        <f>$E197^EXP(Parameter!$D$82+Parameter!$D$89*($B197/30.2*21)^(-2))</f>
        <v>7.8018819946481764E-3</v>
      </c>
      <c r="V197" s="12">
        <f>$D197^EXP(Parameter!$D$99+Parameter!$D$106*(($B197*21/30.2)^(1)))</f>
        <v>1.5902066881616613E-6</v>
      </c>
      <c r="W197" s="12">
        <f>$E197^EXP(Parameter!$D$84+Parameter!$D$91*($B197/30.2*21)^(-2))</f>
        <v>3.4646560682590984E-2</v>
      </c>
      <c r="X197" s="12">
        <f>$D197^EXP(Parameter!$D$100+Parameter!$D$107*(($B197*21/30.2)^(1)))</f>
        <v>7.2195682324466865E-39</v>
      </c>
      <c r="Y197" s="12">
        <f>$E197^EXP(Parameter!$D$85+Parameter!$D$92*($B197/30.2*21)^(-2))</f>
        <v>2.2653836253902857E-2</v>
      </c>
      <c r="Z197" s="12">
        <f>$D197^EXP(Parameter!$D$101+Parameter!$D$108*(($B197*21/30.2)^(1)))</f>
        <v>3.1210216880863552E-44</v>
      </c>
      <c r="AA197" s="12">
        <f>$E197^EXP(Parameter!$D$86+Parameter!$D$93*($B197/30.2*21)^(-2))</f>
        <v>3.1827029733654845E-2</v>
      </c>
      <c r="AB197" s="12">
        <f>$D197^EXP(Parameter!$D$98+Parameter!$D$105*(($B197*21/30.2)^(1)))</f>
        <v>3.7469728785884492E-7</v>
      </c>
      <c r="AC197" s="12">
        <f>$E197^EXP(Parameter!$D$83+Parameter!$D$90*($B197/30.2*21)^(-2))</f>
        <v>2.3354260132500623E-3</v>
      </c>
      <c r="AD197" s="87">
        <f>$D197^EXP(Parameter!$D$133+Parameter!$D$140*(($B197*21/30.2)^(-0.5))+Parameter!$D$147*((LN($B197*21/30.2))))</f>
        <v>6.1753975741122886E-10</v>
      </c>
      <c r="AE197" s="12">
        <f>$E197^EXP(Parameter!$D$111+Parameter!$D$118*(($B197*21/30.2)^(-1))+Parameter!$D$125*(($B197*21/30.2)^(-0.5)))</f>
        <v>6.0459147085088726E-2</v>
      </c>
      <c r="AF197" s="12">
        <f>$D197^EXP(Parameter!$D$134+Parameter!$D$141*(($B197*21/30.2)^(-0.5))+Parameter!$D$148*((LN($B197*21/30.2))))</f>
        <v>4.6350704883903323E-4</v>
      </c>
      <c r="AG197" s="12">
        <f>$E197^EXP(Parameter!$D$112+Parameter!$D$119*(($B197*21/30.2)^(-1))+Parameter!$D$126*(($B197*21/30.2)^(-0.5)))</f>
        <v>9.1586326953791396E-3</v>
      </c>
      <c r="AH197" s="12">
        <f>$D197^EXP(Parameter!$D$136+Parameter!$D$143*(($B197*21/30.2)^(-0.5))+Parameter!$D$150*((LN($B197*21/30.2))))</f>
        <v>3.0954241383976401E-8</v>
      </c>
      <c r="AI197" s="12">
        <f>$E197^EXP(Parameter!$D$114+Parameter!$D$121*(($B197*21/30.2)^(-1))+Parameter!$D$128*(($B197*21/30.2)^(-0.5)))</f>
        <v>9.8687077158643853E-5</v>
      </c>
      <c r="AJ197" s="12">
        <f>$D197^EXP(Parameter!$D$137+Parameter!$D$144*(($B197*21/30.2)^(-0.5))+Parameter!$D$151*((LN($B197*21/30.2))))</f>
        <v>5.4869700599901335E-11</v>
      </c>
      <c r="AK197" s="12">
        <f>$E197^EXP(Parameter!$D$115+Parameter!$D$122*(($B197*21/30.2)^(-1))+Parameter!$D$129*(($B197*21/30.2)^(-0.5)))</f>
        <v>6.2539971159804057E-3</v>
      </c>
      <c r="AL197" s="12">
        <f>$D197^EXP(Parameter!$D$138+Parameter!$D$145*(($B197*21/30.2)^(-0.5))+Parameter!$D$152*((LN($B197*21/30.2))))</f>
        <v>1.1700239611083631E-41</v>
      </c>
      <c r="AM197" s="12">
        <f>$E197^EXP(Parameter!$D$116+Parameter!$D$123*(($B197*21/30.2)^(-1))+Parameter!$D$130*(($B197*21/30.2)^(-0.5)))</f>
        <v>8.4881343725583589E-6</v>
      </c>
      <c r="AN197" s="12">
        <f>$D197^EXP(Parameter!$D$135+Parameter!$D$142*(($B197*21/30.2)^(-0.5))+Parameter!$D$149*((LN($B197*21/30.2))))</f>
        <v>2.5416106711453315E-5</v>
      </c>
      <c r="AO197" s="12">
        <f>$E197^EXP(Parameter!$D$113+Parameter!$D$120*(($B197*21/30.2)^(-1))+Parameter!$D$127*(($B197*21/30.2)^(-0.5)))</f>
        <v>2.2323608399240056E-11</v>
      </c>
      <c r="AP197" s="87">
        <f>$D197^EXP(Parameter!$D$304+Parameter!$D$310*((LN($B197*21/30.2))))</f>
        <v>2.283505779434155E-2</v>
      </c>
      <c r="AQ197" s="88">
        <f>$E197^EXP(Parameter!$D$290+Parameter!$D$296*((LN($B197*21/30.2))))</f>
        <v>1.2023409273877777E-2</v>
      </c>
      <c r="AR197" s="12">
        <f>$D197^EXP(Parameter!$D$305+Parameter!$D$311*((LN($B197*21/30.2))))</f>
        <v>3.0239321552066722E-2</v>
      </c>
      <c r="AS197" s="88">
        <f>$E197^EXP(Parameter!$D$291+Parameter!$D$297*((LN($B197*21/30.2))))</f>
        <v>1.0502628146640316E-2</v>
      </c>
      <c r="AT197" s="12">
        <f>$D197^EXP(Parameter!$D$305+Parameter!$D$307-Parameter!$D$306+(Parameter!$D$311+Parameter!$D$313-Parameter!$D$312)*((LN($B197*21/30.2))))</f>
        <v>2.6926790830774691E-2</v>
      </c>
      <c r="AU197" s="88">
        <f>$E197^EXP(Parameter!$D$291+Parameter!$D$293-Parameter!$D$292+(Parameter!$D$297+Parameter!$D$299-Parameter!$D$298)*((LN($B197*21/30.2))))</f>
        <v>1.8351850310301041E-2</v>
      </c>
      <c r="AV197" s="12">
        <f>$D197^EXP(Parameter!$D$308+Parameter!$D$314*((LN($B197*21/30.2))))</f>
        <v>3.9169643474545456E-2</v>
      </c>
      <c r="AW197" s="88">
        <f>$E197^EXP(Parameter!$D$294+Parameter!$D$300*((LN($B197*21/30.2))))</f>
        <v>1.5387370722103437E-2</v>
      </c>
      <c r="AX197" s="12">
        <f>$D197^EXP(Parameter!$D$305+Parameter!$D$309-Parameter!$D$306+(Parameter!$D$311+Parameter!$D$315-Parameter!$D$312)*((LN($B197*21/30.2))))</f>
        <v>1.3731050416295063E-2</v>
      </c>
      <c r="AY197" s="88">
        <f>$E197^EXP(Parameter!$D$291+Parameter!$D$295-Parameter!$D$292+(Parameter!$D$297+Parameter!$D$301-Parameter!$D$298)*((LN($B197*21/30.2))))</f>
        <v>3.2951937266190011E-4</v>
      </c>
      <c r="AZ197" s="12">
        <f>$D197^EXP(Parameter!D$305-Parameter!D$306+(Parameter!D$311-Parameter!D$312)*((LN($B197*21/30.2))))</f>
        <v>9.2163632123247064E-3</v>
      </c>
      <c r="BA197" s="88">
        <f>$E197^EXP(Parameter!$D$291-Parameter!$D$292+(Parameter!$D$297-Parameter!$D$298)*((LN($B197*21/30.2))))</f>
        <v>5.4520230146154655E-6</v>
      </c>
      <c r="BB197" s="89">
        <f>$D197^EXP(Parameter!$D$231+Parameter!$D$238)</f>
        <v>5.4313708743590122E-2</v>
      </c>
      <c r="BC197" s="90">
        <f>$E197^EXP(Parameter!$D$216+Parameter!$D$223)</f>
        <v>4.1113125054468907E-3</v>
      </c>
      <c r="BD197" s="91">
        <f>$D197^EXP(Parameter!$D$232+Parameter!$D$239)</f>
        <v>4.1414650549238263E-2</v>
      </c>
      <c r="BE197" s="90">
        <f>$E197^EXP(Parameter!$D$217+Parameter!$D$224)</f>
        <v>5.8695661738126766E-3</v>
      </c>
      <c r="BF197" s="91">
        <f>$D197^EXP(Parameter!$D$234+Parameter!$D$241)</f>
        <v>4.9702898524339859E-2</v>
      </c>
      <c r="BG197" s="91">
        <f>$E197^EXP(Parameter!$D$219+Parameter!$D$226)</f>
        <v>2.5997601377202969E-2</v>
      </c>
      <c r="BH197" s="91">
        <f>$D197^EXP(Parameter!$D$235+Parameter!$D$242)</f>
        <v>9.927762062472896E-2</v>
      </c>
      <c r="BI197" s="91">
        <f>$E197^EXP(Parameter!$D$220+Parameter!$D$227)</f>
        <v>1.673143173943057E-2</v>
      </c>
      <c r="BJ197" s="91">
        <f>$D197^EXP(Parameter!$D$236+Parameter!$D$243)</f>
        <v>3.883458414858848E-2</v>
      </c>
      <c r="BK197" s="91">
        <f>$E197^EXP(Parameter!$D$221+Parameter!$D$228)</f>
        <v>2.4785226531962606E-2</v>
      </c>
      <c r="BL197" s="91">
        <f>$D197^EXP(Parameter!$D$233+Parameter!$D$240)</f>
        <v>1.9372051627473186E-2</v>
      </c>
      <c r="BM197" s="91">
        <f>$E197^EXP(Parameter!$D$218+Parameter!$D$225)</f>
        <v>1.8582874836925514E-3</v>
      </c>
      <c r="BN197" s="90">
        <f>$D197^EXP(Parameter!$D$268+Parameter!$D$275)</f>
        <v>7.2802515491904793E-2</v>
      </c>
      <c r="BO197" s="91">
        <f>$E197^EXP(Parameter!$D$246+Parameter!$D$253)</f>
        <v>1.4471188514638149E-3</v>
      </c>
      <c r="BP197" s="91">
        <f>$D197^EXP(Parameter!$D$269+Parameter!$D$276)</f>
        <v>4.8372239712342703E-2</v>
      </c>
      <c r="BQ197" s="91">
        <f>$E197^EXP(Parameter!$D$247+Parameter!$D$254)</f>
        <v>3.5573817461234895E-3</v>
      </c>
      <c r="BR197" s="91">
        <f>$D197^EXP(Parameter!$D$271+Parameter!$D$278)</f>
        <v>0.11014149179408937</v>
      </c>
      <c r="BS197" s="91">
        <f>$E197^EXP(Parameter!$D$249+Parameter!$D$256)</f>
        <v>3.193389355823037E-2</v>
      </c>
      <c r="BT197" s="91">
        <f>$D197^EXP(Parameter!$D$272+Parameter!$D$279)</f>
        <v>0.18908010021203686</v>
      </c>
      <c r="BU197" s="91">
        <f>$E197^EXP(Parameter!$D$250+Parameter!$D$257)</f>
        <v>1.0024000702220696E-2</v>
      </c>
      <c r="BV197" s="91">
        <f>$D197^EXP(Parameter!$D$273+Parameter!$D$280)</f>
        <v>0.15090073616218833</v>
      </c>
      <c r="BW197" s="91">
        <f>$E197^EXP(Parameter!$D$251+Parameter!$D$258)</f>
        <v>3.4303234182261388E-2</v>
      </c>
      <c r="BX197" s="91">
        <f>$D197^EXP(Parameter!$D$270+Parameter!$D$277)</f>
        <v>4.2211057805155286E-2</v>
      </c>
      <c r="BY197" s="91">
        <f>$E197^EXP(Parameter!$D$248+Parameter!$D$255)</f>
        <v>4.3423195515674713E-3</v>
      </c>
      <c r="BZ197" s="90">
        <f>$D197^EXP(Parameter!$D$208)</f>
        <v>5.0603436115907612E-2</v>
      </c>
      <c r="CA197" s="90">
        <f>$E197^EXP(Parameter!$D$200)</f>
        <v>2.944215393739126E-3</v>
      </c>
      <c r="CB197" s="90">
        <f>$D197^EXP(Parameter!$D$209)</f>
        <v>4.1944433881812695E-2</v>
      </c>
      <c r="CC197" s="90">
        <f>$E197^EXP(Parameter!$D$201)</f>
        <v>4.913988314734833E-3</v>
      </c>
      <c r="CD197" s="90">
        <f>$D197^EXP(Parameter!$D$211)</f>
        <v>4.564199119265562E-2</v>
      </c>
      <c r="CE197" s="90">
        <f>$E197^EXP(Parameter!$D$203)</f>
        <v>2.0266995993345249E-2</v>
      </c>
      <c r="CF197" s="90">
        <f>$D197^EXP(Parameter!$D$212)</f>
        <v>9.9048455896540752E-2</v>
      </c>
      <c r="CG197" s="90">
        <f>$E197^EXP(Parameter!$D$204)</f>
        <v>1.4462916287271478E-2</v>
      </c>
      <c r="CH197" s="91">
        <f>$D197^EXP(Parameter!$D$213)</f>
        <v>3.7218491967616785E-2</v>
      </c>
      <c r="CI197" s="90">
        <f>$E197^EXP(Parameter!$D$205)</f>
        <v>2.4969008509637798E-2</v>
      </c>
      <c r="CJ197" s="91">
        <f>$D197^EXP(Parameter!$D$210)</f>
        <v>2.1107960546218087E-2</v>
      </c>
      <c r="CK197" s="90">
        <f>$E197^EXP(Parameter!$D$202)</f>
        <v>2.4067716508905691E-3</v>
      </c>
      <c r="CL197" s="12">
        <f>$D197^EXP(Parameter!$D$170+Parameter!$D$177*(LN($B197/30.2*21)))</f>
        <v>2.5735852976077528E-2</v>
      </c>
      <c r="CM197" s="12">
        <f>$D197^EXP(Parameter!$D$155+Parameter!$D$162*(LN($B197/30.2*21)))</f>
        <v>0.31046417805231774</v>
      </c>
      <c r="CN197" s="12">
        <f>$D197^EXP(Parameter!$D$171+Parameter!$D$178*(LN($B197/30.2*21)))</f>
        <v>2.8409496344830098E-2</v>
      </c>
      <c r="CO197" s="12">
        <f>$D197^EXP(Parameter!$D$156+Parameter!$D$163*(LN($B197/30.2*21)))</f>
        <v>0.25193073763628426</v>
      </c>
      <c r="CP197" s="12">
        <f>$D197^EXP(Parameter!$D$173+Parameter!$D$180*(LN($B197/30.2*21)))</f>
        <v>2.4188108667049048E-2</v>
      </c>
      <c r="CQ197" s="12">
        <f>$D197^EXP(Parameter!$D$158+Parameter!$D$165*(LN($B197/30.2*21)))</f>
        <v>0.25836377558740226</v>
      </c>
      <c r="CR197" s="12">
        <f>$D197^EXP(Parameter!$D$174+Parameter!$D$181*(LN($B197/30.2*21)))</f>
        <v>2.3219175245041322E-2</v>
      </c>
      <c r="CS197" s="12">
        <f>$D197^EXP(Parameter!$D$159+Parameter!$D$166*(LN($B197/30.2*21)))</f>
        <v>0.30639134867530188</v>
      </c>
      <c r="CT197" s="12">
        <f>$D197^EXP(Parameter!$D$175+Parameter!$D$182*(LN($B197/30.2*21)))</f>
        <v>4.3448124619982825E-3</v>
      </c>
      <c r="CU197" s="12">
        <f>$D197^EXP(Parameter!$D$160+Parameter!$D$167*(LN($B197/30.2*21)))</f>
        <v>7.2120718366719808E-2</v>
      </c>
      <c r="CV197" s="12">
        <f>$D197^EXP(Parameter!$D$172+Parameter!$D$179*(LN($B197/30.2*21)))</f>
        <v>5.8801523088110553E-3</v>
      </c>
      <c r="CW197" s="41">
        <f>$D197^EXP(Parameter!$D$157+Parameter!$D$164*(LN($B197/30.2*21)))</f>
        <v>1.2293622445767882E-3</v>
      </c>
      <c r="CX197" s="12">
        <f t="shared" si="16"/>
        <v>6.5446655461059951E-16</v>
      </c>
      <c r="CY197" s="85">
        <v>1.3710261804917599E-2</v>
      </c>
      <c r="CZ197" s="12">
        <f t="shared" si="17"/>
        <v>1.9539426036804054E-4</v>
      </c>
      <c r="DA197" s="85">
        <v>2.1002128513022598E-2</v>
      </c>
      <c r="DB197" s="12">
        <f t="shared" si="18"/>
        <v>1.5902066881616613E-6</v>
      </c>
      <c r="DC197" s="41">
        <v>2.2039079820531201E-4</v>
      </c>
      <c r="DD197" s="12">
        <f t="shared" si="19"/>
        <v>7.2195682324466865E-39</v>
      </c>
      <c r="DE197" s="85">
        <v>2.0089958895620399E-3</v>
      </c>
      <c r="DF197" s="12">
        <f t="shared" si="20"/>
        <v>3.1210216880863552E-44</v>
      </c>
      <c r="DG197" s="41">
        <v>1.7497599475746801E-4</v>
      </c>
      <c r="DH197" s="12">
        <f t="shared" si="21"/>
        <v>3.7469728785884492E-7</v>
      </c>
      <c r="DI197" s="41">
        <v>1.7497599475746801E-4</v>
      </c>
      <c r="DJ197" s="46">
        <v>192</v>
      </c>
      <c r="DK197" s="44">
        <v>7.6266317558859598E-5</v>
      </c>
      <c r="DL197" s="44">
        <v>2.3712259439501201E-4</v>
      </c>
      <c r="DM197" s="44">
        <v>5.4303065731387001E-4</v>
      </c>
      <c r="DN197" s="44">
        <v>3.9069593539198299E-4</v>
      </c>
      <c r="DO197" s="44">
        <v>1.69862570638768E-3</v>
      </c>
      <c r="DP197" s="44">
        <v>1.31483992976678E-3</v>
      </c>
      <c r="DQ197" s="44">
        <v>1.9187485805138801E-3</v>
      </c>
      <c r="DR197" s="45">
        <v>2.2807228967161301E-2</v>
      </c>
      <c r="DS197" s="45">
        <v>3.7707834736624E-2</v>
      </c>
      <c r="DT197" s="45">
        <v>3.3668725759482897E-2</v>
      </c>
      <c r="DU197" s="45">
        <v>2.39551515052445E-2</v>
      </c>
      <c r="DV197" s="45">
        <v>3.5941244042808199E-2</v>
      </c>
      <c r="DW197" s="45">
        <v>5.9974843074016099E-2</v>
      </c>
      <c r="DX197" s="45">
        <v>2.8555938446373701E-2</v>
      </c>
    </row>
    <row r="198" spans="1:128">
      <c r="A198" s="43">
        <f t="shared" si="22"/>
        <v>12.632876712328768</v>
      </c>
      <c r="B198" s="18">
        <v>194</v>
      </c>
      <c r="C198" s="12">
        <v>4246</v>
      </c>
      <c r="D198" s="12">
        <v>2.1378746867102501E-2</v>
      </c>
      <c r="E198" s="12">
        <v>1.7122619930390399E-4</v>
      </c>
      <c r="F198" s="92">
        <f>$D198^Parameter!$D$325</f>
        <v>4.981798426895595E-2</v>
      </c>
      <c r="G198" s="92">
        <f>$E198^Parameter!$D$318</f>
        <v>1.9416482517776981E-3</v>
      </c>
      <c r="H198" s="92">
        <f>$D198^Parameter!$D$326</f>
        <v>4.6130248706783922E-2</v>
      </c>
      <c r="I198" s="92">
        <f>$E198^Parameter!$D$319</f>
        <v>3.885840216919447E-3</v>
      </c>
      <c r="J198" s="92">
        <f>$D198^Parameter!$D$328</f>
        <v>5.3388346537324965E-2</v>
      </c>
      <c r="K198" s="92">
        <f>$E198^Parameter!$D$321</f>
        <v>2.1452188578463302E-2</v>
      </c>
      <c r="L198" s="92">
        <f>$D198^Parameter!$D$329</f>
        <v>0.11608872924357279</v>
      </c>
      <c r="M198" s="92">
        <f>$E198^Parameter!$D$322</f>
        <v>1.4270835702725138E-2</v>
      </c>
      <c r="N198" s="92">
        <f>$D198^Parameter!$D$330</f>
        <v>4.4390048396973213E-2</v>
      </c>
      <c r="O198" s="92">
        <f>$E198^Parameter!$D$323</f>
        <v>3.1147850870219915E-2</v>
      </c>
      <c r="P198" s="92">
        <f>$D198^Parameter!$D$327</f>
        <v>2.571242851702871E-2</v>
      </c>
      <c r="Q198" s="92">
        <f>$E198^Parameter!$D$320</f>
        <v>2.0453570628448541E-3</v>
      </c>
      <c r="R198" s="12">
        <f>$D198^EXP(Parameter!$D$96+Parameter!$D$103*(($B198/30.2*21)^(1)))</f>
        <v>3.6455302013129917E-16</v>
      </c>
      <c r="S198" s="12">
        <f>$E198^EXP(Parameter!$D$81+Parameter!$D$88*($B198/30.2*21)^(-2))</f>
        <v>4.8482175777116799E-3</v>
      </c>
      <c r="T198" s="12">
        <f>$D198^EXP(Parameter!$D$97+Parameter!$D$104*(($B198*21/30.2)^(1)))</f>
        <v>1.8204227029848234E-4</v>
      </c>
      <c r="U198" s="12">
        <f>$E198^EXP(Parameter!$D$82+Parameter!$D$89*($B198/30.2*21)^(-2))</f>
        <v>7.7076410026015296E-3</v>
      </c>
      <c r="V198" s="12">
        <f>$D198^EXP(Parameter!$D$99+Parameter!$D$106*(($B198*21/30.2)^(1)))</f>
        <v>1.3712373817726231E-6</v>
      </c>
      <c r="W198" s="12">
        <f>$E198^EXP(Parameter!$D$84+Parameter!$D$91*($B198/30.2*21)^(-2))</f>
        <v>3.4356097401198923E-2</v>
      </c>
      <c r="X198" s="12">
        <f>$D198^EXP(Parameter!$D$100+Parameter!$D$107*(($B198*21/30.2)^(1)))</f>
        <v>8.9034989457722236E-40</v>
      </c>
      <c r="Y198" s="12">
        <f>$E198^EXP(Parameter!$D$85+Parameter!$D$92*($B198/30.2*21)^(-2))</f>
        <v>2.244001866436944E-2</v>
      </c>
      <c r="Z198" s="12">
        <f>$D198^EXP(Parameter!$D$101+Parameter!$D$108*(($B198*21/30.2)^(1)))</f>
        <v>3.3068540888392801E-45</v>
      </c>
      <c r="AA198" s="12">
        <f>$E198^EXP(Parameter!$D$86+Parameter!$D$93*($B198/30.2*21)^(-2))</f>
        <v>3.1553419350396177E-2</v>
      </c>
      <c r="AB198" s="12">
        <f>$D198^EXP(Parameter!$D$98+Parameter!$D$105*(($B198*21/30.2)^(1)))</f>
        <v>3.2128501245622026E-7</v>
      </c>
      <c r="AC198" s="12">
        <f>$E198^EXP(Parameter!$D$83+Parameter!$D$90*($B198/30.2*21)^(-2))</f>
        <v>2.3002522037966341E-3</v>
      </c>
      <c r="AD198" s="87">
        <f>$D198^EXP(Parameter!$D$133+Parameter!$D$140*(($B198*21/30.2)^(-0.5))+Parameter!$D$147*((LN($B198*21/30.2))))</f>
        <v>5.1717549260307508E-10</v>
      </c>
      <c r="AE198" s="12">
        <f>$E198^EXP(Parameter!$D$111+Parameter!$D$118*(($B198*21/30.2)^(-1))+Parameter!$D$125*(($B198*21/30.2)^(-0.5)))</f>
        <v>6.0159890433610148E-2</v>
      </c>
      <c r="AF198" s="12">
        <f>$D198^EXP(Parameter!$D$134+Parameter!$D$141*(($B198*21/30.2)^(-0.5))+Parameter!$D$148*((LN($B198*21/30.2))))</f>
        <v>4.45861424701465E-4</v>
      </c>
      <c r="AG198" s="12">
        <f>$E198^EXP(Parameter!$D$112+Parameter!$D$119*(($B198*21/30.2)^(-1))+Parameter!$D$126*(($B198*21/30.2)^(-0.5)))</f>
        <v>9.0543901781811043E-3</v>
      </c>
      <c r="AH198" s="12">
        <f>$D198^EXP(Parameter!$D$136+Parameter!$D$143*(($B198*21/30.2)^(-0.5))+Parameter!$D$150*((LN($B198*21/30.2))))</f>
        <v>2.7062409991705429E-8</v>
      </c>
      <c r="AI198" s="12">
        <f>$E198^EXP(Parameter!$D$114+Parameter!$D$121*(($B198*21/30.2)^(-1))+Parameter!$D$128*(($B198*21/30.2)^(-0.5)))</f>
        <v>9.5473423411365795E-5</v>
      </c>
      <c r="AJ198" s="12">
        <f>$D198^EXP(Parameter!$D$137+Parameter!$D$144*(($B198*21/30.2)^(-0.5))+Parameter!$D$151*((LN($B198*21/30.2))))</f>
        <v>4.4022956391526472E-11</v>
      </c>
      <c r="AK198" s="12">
        <f>$E198^EXP(Parameter!$D$115+Parameter!$D$122*(($B198*21/30.2)^(-1))+Parameter!$D$129*(($B198*21/30.2)^(-0.5)))</f>
        <v>6.1672487644905145E-3</v>
      </c>
      <c r="AL198" s="12">
        <f>$D198^EXP(Parameter!$D$138+Parameter!$D$145*(($B198*21/30.2)^(-0.5))+Parameter!$D$152*((LN($B198*21/30.2))))</f>
        <v>3.7616171555035743E-42</v>
      </c>
      <c r="AM198" s="12">
        <f>$E198^EXP(Parameter!$D$116+Parameter!$D$123*(($B198*21/30.2)^(-1))+Parameter!$D$130*(($B198*21/30.2)^(-0.5)))</f>
        <v>8.1366121132239567E-6</v>
      </c>
      <c r="AN198" s="12">
        <f>$D198^EXP(Parameter!$D$135+Parameter!$D$142*(($B198*21/30.2)^(-0.5))+Parameter!$D$149*((LN($B198*21/30.2))))</f>
        <v>2.404233175093937E-5</v>
      </c>
      <c r="AO198" s="12">
        <f>$E198^EXP(Parameter!$D$113+Parameter!$D$120*(($B198*21/30.2)^(-1))+Parameter!$D$127*(($B198*21/30.2)^(-0.5)))</f>
        <v>2.0301571043648501E-11</v>
      </c>
      <c r="AP198" s="87">
        <f>$D198^EXP(Parameter!$D$304+Parameter!$D$310*((LN($B198*21/30.2))))</f>
        <v>2.2547480887303694E-2</v>
      </c>
      <c r="AQ198" s="88">
        <f>$E198^EXP(Parameter!$D$290+Parameter!$D$296*((LN($B198*21/30.2))))</f>
        <v>1.1929994665212929E-2</v>
      </c>
      <c r="AR198" s="12">
        <f>$D198^EXP(Parameter!$D$305+Parameter!$D$311*((LN($B198*21/30.2))))</f>
        <v>2.9929249623931464E-2</v>
      </c>
      <c r="AS198" s="88">
        <f>$E198^EXP(Parameter!$D$291+Parameter!$D$297*((LN($B198*21/30.2))))</f>
        <v>1.0396527477231628E-2</v>
      </c>
      <c r="AT198" s="12">
        <f>$D198^EXP(Parameter!$D$305+Parameter!$D$307-Parameter!$D$306+(Parameter!$D$311+Parameter!$D$313-Parameter!$D$312)*((LN($B198*21/30.2))))</f>
        <v>2.6622857129634147E-2</v>
      </c>
      <c r="AU198" s="88">
        <f>$E198^EXP(Parameter!$D$291+Parameter!$D$293-Parameter!$D$292+(Parameter!$D$297+Parameter!$D$299-Parameter!$D$298)*((LN($B198*21/30.2))))</f>
        <v>1.8156921083897447E-2</v>
      </c>
      <c r="AV198" s="12">
        <f>$D198^EXP(Parameter!$D$308+Parameter!$D$314*((LN($B198*21/30.2))))</f>
        <v>3.8707321736358873E-2</v>
      </c>
      <c r="AW198" s="88">
        <f>$E198^EXP(Parameter!$D$294+Parameter!$D$300*((LN($B198*21/30.2))))</f>
        <v>1.523017728959669E-2</v>
      </c>
      <c r="AX198" s="12">
        <f>$D198^EXP(Parameter!$D$305+Parameter!$D$309-Parameter!$D$306+(Parameter!$D$311+Parameter!$D$315-Parameter!$D$312)*((LN($B198*21/30.2))))</f>
        <v>1.3528824715478905E-2</v>
      </c>
      <c r="AY198" s="88">
        <f>$E198^EXP(Parameter!$D$291+Parameter!$D$295-Parameter!$D$292+(Parameter!$D$297+Parameter!$D$301-Parameter!$D$298)*((LN($B198*21/30.2))))</f>
        <v>3.1836535860639965E-4</v>
      </c>
      <c r="AZ198" s="12">
        <f>$D198^EXP(Parameter!D$305-Parameter!D$306+(Parameter!D$311-Parameter!D$312)*((LN($B198*21/30.2))))</f>
        <v>9.0765441033700007E-3</v>
      </c>
      <c r="BA198" s="88">
        <f>$E198^EXP(Parameter!$D$291-Parameter!$D$292+(Parameter!$D$297-Parameter!$D$298)*((LN($B198*21/30.2))))</f>
        <v>5.1979161703595839E-6</v>
      </c>
      <c r="BB198" s="89">
        <f>$D198^EXP(Parameter!$D$231+Parameter!$D$238)</f>
        <v>5.3889117068978518E-2</v>
      </c>
      <c r="BC198" s="90">
        <f>$E198^EXP(Parameter!$D$216+Parameter!$D$223)</f>
        <v>4.0551365103600112E-3</v>
      </c>
      <c r="BD198" s="91">
        <f>$D198^EXP(Parameter!$D$232+Parameter!$D$239)</f>
        <v>4.106088966171121E-2</v>
      </c>
      <c r="BE198" s="90">
        <f>$E198^EXP(Parameter!$D$217+Parameter!$D$224)</f>
        <v>5.7945298181936002E-3</v>
      </c>
      <c r="BF198" s="91">
        <f>$D198^EXP(Parameter!$D$234+Parameter!$D$241)</f>
        <v>4.9302566129718284E-2</v>
      </c>
      <c r="BG198" s="91">
        <f>$E198^EXP(Parameter!$D$219+Parameter!$D$226)</f>
        <v>2.5761075821441642E-2</v>
      </c>
      <c r="BH198" s="91">
        <f>$D198^EXP(Parameter!$D$235+Parameter!$D$242)</f>
        <v>9.8661721620606144E-2</v>
      </c>
      <c r="BI198" s="91">
        <f>$E198^EXP(Parameter!$D$220+Parameter!$D$227)</f>
        <v>1.656092238685088E-2</v>
      </c>
      <c r="BJ198" s="91">
        <f>$D198^EXP(Parameter!$D$236+Parameter!$D$243)</f>
        <v>3.8496190046513806E-2</v>
      </c>
      <c r="BK198" s="91">
        <f>$E198^EXP(Parameter!$D$221+Parameter!$D$228)</f>
        <v>2.4556794194829482E-2</v>
      </c>
      <c r="BL198" s="91">
        <f>$D198^EXP(Parameter!$D$233+Parameter!$D$240)</f>
        <v>1.9167300335837356E-2</v>
      </c>
      <c r="BM198" s="91">
        <f>$E198^EXP(Parameter!$D$218+Parameter!$D$225)</f>
        <v>1.8292551331502204E-3</v>
      </c>
      <c r="BN198" s="90">
        <f>$D198^EXP(Parameter!$D$268+Parameter!$D$275)</f>
        <v>7.2290427758650272E-2</v>
      </c>
      <c r="BO198" s="91">
        <f>$E198^EXP(Parameter!$D$246+Parameter!$D$253)</f>
        <v>1.4236184457813834E-3</v>
      </c>
      <c r="BP198" s="91">
        <f>$D198^EXP(Parameter!$D$269+Parameter!$D$276)</f>
        <v>4.7979117113533164E-2</v>
      </c>
      <c r="BQ198" s="91">
        <f>$E198^EXP(Parameter!$D$247+Parameter!$D$254)</f>
        <v>3.5075031865918344E-3</v>
      </c>
      <c r="BR198" s="91">
        <f>$D198^EXP(Parameter!$D$271+Parameter!$D$278)</f>
        <v>0.10948882391131569</v>
      </c>
      <c r="BS198" s="91">
        <f>$E198^EXP(Parameter!$D$249+Parameter!$D$256)</f>
        <v>3.1659660849280187E-2</v>
      </c>
      <c r="BT198" s="91">
        <f>$D198^EXP(Parameter!$D$272+Parameter!$D$279)</f>
        <v>0.18823352364514018</v>
      </c>
      <c r="BU198" s="91">
        <f>$E198^EXP(Parameter!$D$250+Parameter!$D$257)</f>
        <v>9.9091258772627724E-3</v>
      </c>
      <c r="BV198" s="91">
        <f>$D198^EXP(Parameter!$D$273+Parameter!$D$280)</f>
        <v>0.15013384218244569</v>
      </c>
      <c r="BW198" s="91">
        <f>$E198^EXP(Parameter!$D$251+Parameter!$D$258)</f>
        <v>3.4014750582931956E-2</v>
      </c>
      <c r="BX198" s="91">
        <f>$D198^EXP(Parameter!$D$270+Parameter!$D$277)</f>
        <v>4.1852641787596692E-2</v>
      </c>
      <c r="BY198" s="91">
        <f>$E198^EXP(Parameter!$D$248+Parameter!$D$255)</f>
        <v>4.2835734869731664E-3</v>
      </c>
      <c r="BZ198" s="90">
        <f>$D198^EXP(Parameter!$D$208)</f>
        <v>5.0198278739881759E-2</v>
      </c>
      <c r="CA198" s="90">
        <f>$E198^EXP(Parameter!$D$200)</f>
        <v>2.9015591999241681E-3</v>
      </c>
      <c r="CB198" s="90">
        <f>$D198^EXP(Parameter!$D$209)</f>
        <v>4.1587571804962878E-2</v>
      </c>
      <c r="CC198" s="90">
        <f>$E198^EXP(Parameter!$D$201)</f>
        <v>4.8490098499344358E-3</v>
      </c>
      <c r="CD198" s="90">
        <f>$D198^EXP(Parameter!$D$211)</f>
        <v>4.5263971826946511E-2</v>
      </c>
      <c r="CE198" s="90">
        <f>$E198^EXP(Parameter!$D$203)</f>
        <v>2.0070088421687962E-2</v>
      </c>
      <c r="CF198" s="90">
        <f>$D198^EXP(Parameter!$D$212)</f>
        <v>9.8433365713929771E-2</v>
      </c>
      <c r="CG198" s="90">
        <f>$E198^EXP(Parameter!$D$204)</f>
        <v>1.431030305596662E-2</v>
      </c>
      <c r="CH198" s="91">
        <f>$D198^EXP(Parameter!$D$213)</f>
        <v>3.6889955263560349E-2</v>
      </c>
      <c r="CI198" s="90">
        <f>$E198^EXP(Parameter!$D$205)</f>
        <v>2.4739340022355245E-2</v>
      </c>
      <c r="CJ198" s="91">
        <f>$D198^EXP(Parameter!$D$210)</f>
        <v>2.0889691099998109E-2</v>
      </c>
      <c r="CK198" s="90">
        <f>$E198^EXP(Parameter!$D$202)</f>
        <v>2.370705143196919E-3</v>
      </c>
      <c r="CL198" s="12">
        <f>$D198^EXP(Parameter!$D$170+Parameter!$D$177*(LN($B198/30.2*21)))</f>
        <v>2.5446141002226766E-2</v>
      </c>
      <c r="CM198" s="12">
        <f>$D198^EXP(Parameter!$D$155+Parameter!$D$162*(LN($B198/30.2*21)))</f>
        <v>0.30996385802735582</v>
      </c>
      <c r="CN198" s="12">
        <f>$D198^EXP(Parameter!$D$171+Parameter!$D$178*(LN($B198/30.2*21)))</f>
        <v>2.8116953787731266E-2</v>
      </c>
      <c r="CO198" s="12">
        <f>$D198^EXP(Parameter!$D$156+Parameter!$D$163*(LN($B198/30.2*21)))</f>
        <v>0.25126216153096392</v>
      </c>
      <c r="CP198" s="12">
        <f>$D198^EXP(Parameter!$D$173+Parameter!$D$180*(LN($B198/30.2*21)))</f>
        <v>2.3914922864605233E-2</v>
      </c>
      <c r="CQ198" s="12">
        <f>$D198^EXP(Parameter!$D$158+Parameter!$D$165*(LN($B198/30.2*21)))</f>
        <v>0.25752091811917771</v>
      </c>
      <c r="CR198" s="12">
        <f>$D198^EXP(Parameter!$D$174+Parameter!$D$181*(LN($B198/30.2*21)))</f>
        <v>2.2900387912589203E-2</v>
      </c>
      <c r="CS198" s="12">
        <f>$D198^EXP(Parameter!$D$159+Parameter!$D$166*(LN($B198/30.2*21)))</f>
        <v>0.30567294708923787</v>
      </c>
      <c r="CT198" s="12">
        <f>$D198^EXP(Parameter!$D$175+Parameter!$D$182*(LN($B198/30.2*21)))</f>
        <v>4.2581340185991988E-3</v>
      </c>
      <c r="CU198" s="12">
        <f>$D198^EXP(Parameter!$D$160+Parameter!$D$167*(LN($B198/30.2*21)))</f>
        <v>7.1433190045787201E-2</v>
      </c>
      <c r="CV198" s="12">
        <f>$D198^EXP(Parameter!$D$172+Parameter!$D$179*(LN($B198/30.2*21)))</f>
        <v>5.7826937440981531E-3</v>
      </c>
      <c r="CW198" s="41">
        <f>$D198^EXP(Parameter!$D$157+Parameter!$D$164*(LN($B198/30.2*21)))</f>
        <v>1.1953840968856953E-3</v>
      </c>
      <c r="CX198" s="12">
        <f t="shared" si="16"/>
        <v>3.6455302013129917E-16</v>
      </c>
      <c r="CY198" s="85">
        <v>1.3674239787615301E-2</v>
      </c>
      <c r="CZ198" s="12">
        <f t="shared" si="17"/>
        <v>1.8204227029848234E-4</v>
      </c>
      <c r="DA198" s="85">
        <v>2.0934141968008399E-2</v>
      </c>
      <c r="DB198" s="12">
        <f t="shared" si="18"/>
        <v>1.3712373817726231E-6</v>
      </c>
      <c r="DC198" s="41">
        <v>2.1367074967426999E-4</v>
      </c>
      <c r="DD198" s="12">
        <f t="shared" si="19"/>
        <v>8.9034989457722236E-40</v>
      </c>
      <c r="DE198" s="85">
        <v>1.9675793801694299E-3</v>
      </c>
      <c r="DF198" s="12">
        <f t="shared" si="20"/>
        <v>3.3068540888392801E-45</v>
      </c>
      <c r="DG198" s="41">
        <v>1.71225995684559E-4</v>
      </c>
      <c r="DH198" s="12">
        <f t="shared" si="21"/>
        <v>3.2128501245622026E-7</v>
      </c>
      <c r="DI198" s="41">
        <v>1.71225995684559E-4</v>
      </c>
      <c r="DJ198" s="46">
        <v>193</v>
      </c>
      <c r="DK198" s="44">
        <v>7.4323744444382305E-5</v>
      </c>
      <c r="DL198" s="44">
        <v>2.3154105915901301E-4</v>
      </c>
      <c r="DM198" s="44">
        <v>5.3105171654588301E-4</v>
      </c>
      <c r="DN198" s="44">
        <v>3.8184483961478698E-4</v>
      </c>
      <c r="DO198" s="44">
        <v>1.6648056907154799E-3</v>
      </c>
      <c r="DP198" s="44">
        <v>1.28800972268162E-3</v>
      </c>
      <c r="DQ198" s="44">
        <v>1.8810036634561199E-3</v>
      </c>
      <c r="DR198" s="45">
        <v>2.25788620614359E-2</v>
      </c>
      <c r="DS198" s="45">
        <v>3.7360362298913999E-2</v>
      </c>
      <c r="DT198" s="45">
        <v>3.3352242499097302E-2</v>
      </c>
      <c r="DU198" s="45">
        <v>2.3717097330587598E-2</v>
      </c>
      <c r="DV198" s="45">
        <v>3.5607219501132797E-2</v>
      </c>
      <c r="DW198" s="45">
        <v>5.9469827449865599E-2</v>
      </c>
      <c r="DX198" s="45">
        <v>2.8279992246278401E-2</v>
      </c>
    </row>
    <row r="199" spans="1:128">
      <c r="A199" s="43">
        <f t="shared" si="22"/>
        <v>12.693150684931506</v>
      </c>
      <c r="B199" s="18">
        <v>195</v>
      </c>
      <c r="C199" s="12">
        <v>4268</v>
      </c>
      <c r="D199" s="12">
        <v>2.1159773051520302E-2</v>
      </c>
      <c r="E199" s="12">
        <v>1.67570440190515E-4</v>
      </c>
      <c r="F199" s="92">
        <f>$D199^Parameter!$D$325</f>
        <v>4.9419526976129509E-2</v>
      </c>
      <c r="G199" s="92">
        <f>$E199^Parameter!$D$318</f>
        <v>1.9117105442807917E-3</v>
      </c>
      <c r="H199" s="92">
        <f>$D199^Parameter!$D$326</f>
        <v>4.5751865235243501E-2</v>
      </c>
      <c r="I199" s="92">
        <f>$E199^Parameter!$D$319</f>
        <v>3.8325368801809009E-3</v>
      </c>
      <c r="J199" s="92">
        <f>$D199^Parameter!$D$328</f>
        <v>5.2971148116247389E-2</v>
      </c>
      <c r="K199" s="92">
        <f>$E199^Parameter!$D$321</f>
        <v>2.1248068259144746E-2</v>
      </c>
      <c r="L199" s="92">
        <f>$D199^Parameter!$D$329</f>
        <v>0.11542135355600693</v>
      </c>
      <c r="M199" s="92">
        <f>$E199^Parameter!$D$322</f>
        <v>1.412071641273365E-2</v>
      </c>
      <c r="N199" s="92">
        <f>$D199^Parameter!$D$330</f>
        <v>4.4021406504933087E-2</v>
      </c>
      <c r="O199" s="92">
        <f>$E199^Parameter!$D$323</f>
        <v>3.0880118924223657E-2</v>
      </c>
      <c r="P199" s="92">
        <f>$D199^Parameter!$D$327</f>
        <v>2.5461646081041445E-2</v>
      </c>
      <c r="Q199" s="92">
        <f>$E199^Parameter!$D$320</f>
        <v>2.0140810861539781E-3</v>
      </c>
      <c r="R199" s="12">
        <f>$D199^EXP(Parameter!$D$96+Parameter!$D$103*(($B199/30.2*21)^(1)))</f>
        <v>2.0120751669757478E-16</v>
      </c>
      <c r="S199" s="12">
        <f>$E199^EXP(Parameter!$D$81+Parameter!$D$88*($B199/30.2*21)^(-2))</f>
        <v>4.7843547316554933E-3</v>
      </c>
      <c r="T199" s="12">
        <f>$D199^EXP(Parameter!$D$97+Parameter!$D$104*(($B199*21/30.2)^(1)))</f>
        <v>1.6952790926777771E-4</v>
      </c>
      <c r="U199" s="12">
        <f>$E199^EXP(Parameter!$D$82+Parameter!$D$89*($B199/30.2*21)^(-2))</f>
        <v>7.6148868508135927E-3</v>
      </c>
      <c r="V199" s="12">
        <f>$D199^EXP(Parameter!$D$99+Parameter!$D$106*(($B199*21/30.2)^(1)))</f>
        <v>1.1807481209762663E-6</v>
      </c>
      <c r="W199" s="12">
        <f>$E199^EXP(Parameter!$D$84+Parameter!$D$91*($B199/30.2*21)^(-2))</f>
        <v>3.4069149146743097E-2</v>
      </c>
      <c r="X199" s="12">
        <f>$D199^EXP(Parameter!$D$100+Parameter!$D$107*(($B199*21/30.2)^(1)))</f>
        <v>1.0462125547676027E-40</v>
      </c>
      <c r="Y199" s="12">
        <f>$E199^EXP(Parameter!$D$85+Parameter!$D$92*($B199/30.2*21)^(-2))</f>
        <v>2.2229012944780843E-2</v>
      </c>
      <c r="Z199" s="12">
        <f>$D199^EXP(Parameter!$D$101+Parameter!$D$108*(($B199*21/30.2)^(1)))</f>
        <v>3.3377298014704708E-46</v>
      </c>
      <c r="AA199" s="12">
        <f>$E199^EXP(Parameter!$D$86+Parameter!$D$93*($B199/30.2*21)^(-2))</f>
        <v>3.1283178566748768E-2</v>
      </c>
      <c r="AB199" s="12">
        <f>$D199^EXP(Parameter!$D$98+Parameter!$D$105*(($B199*21/30.2)^(1)))</f>
        <v>2.7511629726328257E-7</v>
      </c>
      <c r="AC199" s="12">
        <f>$E199^EXP(Parameter!$D$83+Parameter!$D$90*($B199/30.2*21)^(-2))</f>
        <v>2.2657376595996898E-3</v>
      </c>
      <c r="AD199" s="87">
        <f>$D199^EXP(Parameter!$D$133+Parameter!$D$140*(($B199*21/30.2)^(-0.5))+Parameter!$D$147*((LN($B199*21/30.2))))</f>
        <v>4.3287496744381916E-10</v>
      </c>
      <c r="AE199" s="12">
        <f>$E199^EXP(Parameter!$D$111+Parameter!$D$118*(($B199*21/30.2)^(-1))+Parameter!$D$125*(($B199*21/30.2)^(-0.5)))</f>
        <v>5.9863311438498823E-2</v>
      </c>
      <c r="AF199" s="12">
        <f>$D199^EXP(Parameter!$D$134+Parameter!$D$141*(($B199*21/30.2)^(-0.5))+Parameter!$D$148*((LN($B199*21/30.2))))</f>
        <v>4.2889509580115102E-4</v>
      </c>
      <c r="AG199" s="12">
        <f>$E199^EXP(Parameter!$D$112+Parameter!$D$119*(($B199*21/30.2)^(-1))+Parameter!$D$126*(($B199*21/30.2)^(-0.5)))</f>
        <v>8.9517228397478846E-3</v>
      </c>
      <c r="AH199" s="12">
        <f>$D199^EXP(Parameter!$D$136+Parameter!$D$143*(($B199*21/30.2)^(-0.5))+Parameter!$D$150*((LN($B199*21/30.2))))</f>
        <v>2.3651648730962612E-8</v>
      </c>
      <c r="AI199" s="12">
        <f>$E199^EXP(Parameter!$D$114+Parameter!$D$121*(($B199*21/30.2)^(-1))+Parameter!$D$128*(($B199*21/30.2)^(-0.5)))</f>
        <v>9.2373561752060712E-5</v>
      </c>
      <c r="AJ199" s="12">
        <f>$D199^EXP(Parameter!$D$137+Parameter!$D$144*(($B199*21/30.2)^(-0.5))+Parameter!$D$151*((LN($B199*21/30.2))))</f>
        <v>3.5287787890556662E-11</v>
      </c>
      <c r="AK199" s="12">
        <f>$E199^EXP(Parameter!$D$115+Parameter!$D$122*(($B199*21/30.2)^(-1))+Parameter!$D$129*(($B199*21/30.2)^(-0.5)))</f>
        <v>6.0820096445304648E-3</v>
      </c>
      <c r="AL199" s="12">
        <f>$D199^EXP(Parameter!$D$138+Parameter!$D$145*(($B199*21/30.2)^(-0.5))+Parameter!$D$152*((LN($B199*21/30.2))))</f>
        <v>1.1997664296505361E-42</v>
      </c>
      <c r="AM199" s="12">
        <f>$E199^EXP(Parameter!$D$116+Parameter!$D$123*(($B199*21/30.2)^(-1))+Parameter!$D$130*(($B199*21/30.2)^(-0.5)))</f>
        <v>7.8006430396500684E-6</v>
      </c>
      <c r="AN199" s="12">
        <f>$D199^EXP(Parameter!$D$135+Parameter!$D$142*(($B199*21/30.2)^(-0.5))+Parameter!$D$149*((LN($B199*21/30.2))))</f>
        <v>2.2743156244609548E-5</v>
      </c>
      <c r="AO199" s="12">
        <f>$E199^EXP(Parameter!$D$113+Parameter!$D$120*(($B199*21/30.2)^(-1))+Parameter!$D$127*(($B199*21/30.2)^(-0.5)))</f>
        <v>1.8467592146853909E-11</v>
      </c>
      <c r="AP199" s="87">
        <f>$D199^EXP(Parameter!$D$304+Parameter!$D$310*((LN($B199*21/30.2))))</f>
        <v>2.226428721837265E-2</v>
      </c>
      <c r="AQ199" s="88">
        <f>$E199^EXP(Parameter!$D$290+Parameter!$D$296*((LN($B199*21/30.2))))</f>
        <v>1.1837764104163779E-2</v>
      </c>
      <c r="AR199" s="12">
        <f>$D199^EXP(Parameter!$D$305+Parameter!$D$311*((LN($B199*21/30.2))))</f>
        <v>2.9623341755855036E-2</v>
      </c>
      <c r="AS199" s="88">
        <f>$E199^EXP(Parameter!$D$291+Parameter!$D$297*((LN($B199*21/30.2))))</f>
        <v>1.0291935079037862E-2</v>
      </c>
      <c r="AT199" s="12">
        <f>$D199^EXP(Parameter!$D$305+Parameter!$D$307-Parameter!$D$306+(Parameter!$D$311+Parameter!$D$313-Parameter!$D$312)*((LN($B199*21/30.2))))</f>
        <v>2.6323241474309415E-2</v>
      </c>
      <c r="AU199" s="88">
        <f>$E199^EXP(Parameter!$D$291+Parameter!$D$293-Parameter!$D$292+(Parameter!$D$297+Parameter!$D$299-Parameter!$D$298)*((LN($B199*21/30.2))))</f>
        <v>1.7964739863443647E-2</v>
      </c>
      <c r="AV199" s="12">
        <f>$D199^EXP(Parameter!$D$308+Parameter!$D$314*((LN($B199*21/30.2))))</f>
        <v>3.8251508346639033E-2</v>
      </c>
      <c r="AW199" s="88">
        <f>$E199^EXP(Parameter!$D$294+Parameter!$D$300*((LN($B199*21/30.2))))</f>
        <v>1.5075182556931452E-2</v>
      </c>
      <c r="AX199" s="12">
        <f>$D199^EXP(Parameter!$D$305+Parameter!$D$309-Parameter!$D$306+(Parameter!$D$311+Parameter!$D$315-Parameter!$D$312)*((LN($B199*21/30.2))))</f>
        <v>1.3330084815190043E-2</v>
      </c>
      <c r="AY199" s="88">
        <f>$E199^EXP(Parameter!$D$291+Parameter!$D$295-Parameter!$D$292+(Parameter!$D$297+Parameter!$D$301-Parameter!$D$298)*((LN($B199*21/30.2))))</f>
        <v>3.0760509605982027E-4</v>
      </c>
      <c r="AZ199" s="12">
        <f>$D199^EXP(Parameter!D$305-Parameter!D$306+(Parameter!D$311-Parameter!D$312)*((LN($B199*21/30.2))))</f>
        <v>8.9392307792012047E-3</v>
      </c>
      <c r="BA199" s="88">
        <f>$E199^EXP(Parameter!$D$291-Parameter!$D$292+(Parameter!$D$297-Parameter!$D$298)*((LN($B199*21/30.2))))</f>
        <v>4.9561118585586355E-6</v>
      </c>
      <c r="BB199" s="89">
        <f>$D199^EXP(Parameter!$D$231+Parameter!$D$238)</f>
        <v>5.3469341923976704E-2</v>
      </c>
      <c r="BC199" s="90">
        <f>$E199^EXP(Parameter!$D$216+Parameter!$D$223)</f>
        <v>3.999935343391295E-3</v>
      </c>
      <c r="BD199" s="91">
        <f>$D199^EXP(Parameter!$D$232+Parameter!$D$239)</f>
        <v>4.0711396751538446E-2</v>
      </c>
      <c r="BE199" s="90">
        <f>$E199^EXP(Parameter!$D$217+Parameter!$D$224)</f>
        <v>5.720729930451942E-3</v>
      </c>
      <c r="BF199" s="91">
        <f>$D199^EXP(Parameter!$D$234+Parameter!$D$241)</f>
        <v>4.8906869488269694E-2</v>
      </c>
      <c r="BG199" s="91">
        <f>$E199^EXP(Parameter!$D$219+Parameter!$D$226)</f>
        <v>2.5527580856561295E-2</v>
      </c>
      <c r="BH199" s="91">
        <f>$D199^EXP(Parameter!$D$235+Parameter!$D$242)</f>
        <v>9.8051820807531928E-2</v>
      </c>
      <c r="BI199" s="91">
        <f>$E199^EXP(Parameter!$D$220+Parameter!$D$227)</f>
        <v>1.6392783079615468E-2</v>
      </c>
      <c r="BJ199" s="91">
        <f>$D199^EXP(Parameter!$D$236+Parameter!$D$243)</f>
        <v>3.8161936355918663E-2</v>
      </c>
      <c r="BK199" s="91">
        <f>$E199^EXP(Parameter!$D$221+Parameter!$D$228)</f>
        <v>2.433131566665438E-2</v>
      </c>
      <c r="BL199" s="91">
        <f>$D199^EXP(Parameter!$D$233+Parameter!$D$240)</f>
        <v>1.8965432204514861E-2</v>
      </c>
      <c r="BM199" s="91">
        <f>$E199^EXP(Parameter!$D$218+Parameter!$D$225)</f>
        <v>1.8007831516210697E-3</v>
      </c>
      <c r="BN199" s="90">
        <f>$D199^EXP(Parameter!$D$268+Parameter!$D$275)</f>
        <v>7.1783750037261077E-2</v>
      </c>
      <c r="BO199" s="91">
        <f>$E199^EXP(Parameter!$D$246+Parameter!$D$253)</f>
        <v>1.4005860355085339E-3</v>
      </c>
      <c r="BP199" s="91">
        <f>$D199^EXP(Parameter!$D$269+Parameter!$D$276)</f>
        <v>4.7590575137993224E-2</v>
      </c>
      <c r="BQ199" s="91">
        <f>$E199^EXP(Parameter!$D$247+Parameter!$D$254)</f>
        <v>3.4585079008156456E-3</v>
      </c>
      <c r="BR199" s="91">
        <f>$D199^EXP(Parameter!$D$271+Parameter!$D$278)</f>
        <v>0.10884233178067045</v>
      </c>
      <c r="BS199" s="91">
        <f>$E199^EXP(Parameter!$D$249+Parameter!$D$256)</f>
        <v>3.1388802672107051E-2</v>
      </c>
      <c r="BT199" s="91">
        <f>$D199^EXP(Parameter!$D$272+Parameter!$D$279)</f>
        <v>0.18739373803283069</v>
      </c>
      <c r="BU199" s="91">
        <f>$E199^EXP(Parameter!$D$250+Parameter!$D$257)</f>
        <v>9.7959927486515608E-3</v>
      </c>
      <c r="BV199" s="91">
        <f>$D199^EXP(Parameter!$D$273+Parameter!$D$280)</f>
        <v>0.14937356128694809</v>
      </c>
      <c r="BW199" s="91">
        <f>$E199^EXP(Parameter!$D$251+Parameter!$D$258)</f>
        <v>3.3729765900909897E-2</v>
      </c>
      <c r="BX199" s="91">
        <f>$D199^EXP(Parameter!$D$270+Parameter!$D$277)</f>
        <v>4.1498531770309759E-2</v>
      </c>
      <c r="BY199" s="91">
        <f>$E199^EXP(Parameter!$D$248+Parameter!$D$255)</f>
        <v>4.2258389610299674E-3</v>
      </c>
      <c r="BZ199" s="90">
        <f>$D199^EXP(Parameter!$D$208)</f>
        <v>4.9797793649651201E-2</v>
      </c>
      <c r="CA199" s="90">
        <f>$E199^EXP(Parameter!$D$200)</f>
        <v>2.859678191162902E-3</v>
      </c>
      <c r="CB199" s="90">
        <f>$D199^EXP(Parameter!$D$209)</f>
        <v>4.123500306766225E-2</v>
      </c>
      <c r="CC199" s="90">
        <f>$E199^EXP(Parameter!$D$201)</f>
        <v>4.7851304945418591E-3</v>
      </c>
      <c r="CD199" s="90">
        <f>$D199^EXP(Parameter!$D$211)</f>
        <v>4.4890415475299907E-2</v>
      </c>
      <c r="CE199" s="90">
        <f>$E199^EXP(Parameter!$D$203)</f>
        <v>1.9875824763977947E-2</v>
      </c>
      <c r="CF199" s="90">
        <f>$D199^EXP(Parameter!$D$212)</f>
        <v>9.7824269630958263E-2</v>
      </c>
      <c r="CG199" s="90">
        <f>$E199^EXP(Parameter!$D$204)</f>
        <v>1.4159865913230834E-2</v>
      </c>
      <c r="CH199" s="91">
        <f>$D199^EXP(Parameter!$D$213)</f>
        <v>3.6565475455760374E-2</v>
      </c>
      <c r="CI199" s="90">
        <f>$E199^EXP(Parameter!$D$205)</f>
        <v>2.4512637142349969E-2</v>
      </c>
      <c r="CJ199" s="91">
        <f>$D199^EXP(Parameter!$D$210)</f>
        <v>2.0674445493842442E-2</v>
      </c>
      <c r="CK199" s="90">
        <f>$E199^EXP(Parameter!$D$202)</f>
        <v>2.3353119022203194E-3</v>
      </c>
      <c r="CL199" s="12">
        <f>$D199^EXP(Parameter!$D$170+Parameter!$D$177*(LN($B199/30.2*21)))</f>
        <v>2.5160553706544107E-2</v>
      </c>
      <c r="CM199" s="12">
        <f>$D199^EXP(Parameter!$D$155+Parameter!$D$162*(LN($B199/30.2*21)))</f>
        <v>0.30946729772866433</v>
      </c>
      <c r="CN199" s="12">
        <f>$D199^EXP(Parameter!$D$171+Parameter!$D$178*(LN($B199/30.2*21)))</f>
        <v>2.7828367661883898E-2</v>
      </c>
      <c r="CO199" s="12">
        <f>$D199^EXP(Parameter!$D$156+Parameter!$D$163*(LN($B199/30.2*21)))</f>
        <v>0.25059853227848244</v>
      </c>
      <c r="CP199" s="12">
        <f>$D199^EXP(Parameter!$D$173+Parameter!$D$180*(LN($B199/30.2*21)))</f>
        <v>2.3645651070596522E-2</v>
      </c>
      <c r="CQ199" s="12">
        <f>$D199^EXP(Parameter!$D$158+Parameter!$D$165*(LN($B199/30.2*21)))</f>
        <v>0.25668414234478182</v>
      </c>
      <c r="CR199" s="12">
        <f>$D199^EXP(Parameter!$D$174+Parameter!$D$181*(LN($B199/30.2*21)))</f>
        <v>2.2586696806081535E-2</v>
      </c>
      <c r="CS199" s="12">
        <f>$D199^EXP(Parameter!$D$159+Parameter!$D$166*(LN($B199/30.2*21)))</f>
        <v>0.30495956866000151</v>
      </c>
      <c r="CT199" s="12">
        <f>$D199^EXP(Parameter!$D$175+Parameter!$D$182*(LN($B199/30.2*21)))</f>
        <v>4.1733754028346554E-3</v>
      </c>
      <c r="CU199" s="12">
        <f>$D199^EXP(Parameter!$D$160+Parameter!$D$167*(LN($B199/30.2*21)))</f>
        <v>7.0753803049778241E-2</v>
      </c>
      <c r="CV199" s="12">
        <f>$D199^EXP(Parameter!$D$172+Parameter!$D$179*(LN($B199/30.2*21)))</f>
        <v>5.6871189308890773E-3</v>
      </c>
      <c r="CW199" s="41">
        <f>$D199^EXP(Parameter!$D$157+Parameter!$D$164*(LN($B199/30.2*21)))</f>
        <v>1.1624005147599125E-3</v>
      </c>
      <c r="CX199" s="12">
        <f t="shared" ref="CX199:CX262" si="23">R199</f>
        <v>2.0120751669757478E-16</v>
      </c>
      <c r="CY199" s="85">
        <v>1.36389726121584E-2</v>
      </c>
      <c r="CZ199" s="12">
        <f t="shared" si="17"/>
        <v>1.6952790926777771E-4</v>
      </c>
      <c r="DA199" s="85">
        <v>2.0867446994440601E-2</v>
      </c>
      <c r="DB199" s="12">
        <f t="shared" si="18"/>
        <v>1.1807481209762663E-6</v>
      </c>
      <c r="DC199" s="41">
        <v>2.0723131925331399E-4</v>
      </c>
      <c r="DD199" s="12">
        <f t="shared" si="19"/>
        <v>1.0462125547676027E-40</v>
      </c>
      <c r="DE199" s="85">
        <v>1.92719215611496E-3</v>
      </c>
      <c r="DF199" s="12">
        <f t="shared" si="20"/>
        <v>3.3377298014704708E-46</v>
      </c>
      <c r="DG199" s="41">
        <v>1.6756999645049E-4</v>
      </c>
      <c r="DH199" s="12">
        <f t="shared" si="21"/>
        <v>2.7511629726328257E-7</v>
      </c>
      <c r="DI199" s="41">
        <v>1.6756999645049E-4</v>
      </c>
      <c r="DJ199" s="46">
        <v>194</v>
      </c>
      <c r="DK199" s="44">
        <v>7.2437149224002795E-5</v>
      </c>
      <c r="DL199" s="44">
        <v>2.2610917530840901E-4</v>
      </c>
      <c r="DM199" s="44">
        <v>5.1937546828850799E-4</v>
      </c>
      <c r="DN199" s="44">
        <v>3.7322290522401298E-4</v>
      </c>
      <c r="DO199" s="44">
        <v>1.6317638742290299E-3</v>
      </c>
      <c r="DP199" s="44">
        <v>1.26181090249822E-3</v>
      </c>
      <c r="DQ199" s="44">
        <v>1.8441177400859701E-3</v>
      </c>
      <c r="DR199" s="45">
        <v>2.23535994114566E-2</v>
      </c>
      <c r="DS199" s="45">
        <v>3.7017297674066398E-2</v>
      </c>
      <c r="DT199" s="45">
        <v>3.3039841003214103E-2</v>
      </c>
      <c r="DU199" s="45">
        <v>2.34822588157442E-2</v>
      </c>
      <c r="DV199" s="45">
        <v>3.5277462341822899E-2</v>
      </c>
      <c r="DW199" s="45">
        <v>5.8970753400701098E-2</v>
      </c>
      <c r="DX199" s="45">
        <v>2.8007687828756699E-2</v>
      </c>
    </row>
    <row r="200" spans="1:128">
      <c r="A200" s="43">
        <f t="shared" si="22"/>
        <v>12.753424657534246</v>
      </c>
      <c r="B200" s="18">
        <v>196</v>
      </c>
      <c r="C200" s="12">
        <v>4290</v>
      </c>
      <c r="D200" s="12">
        <v>2.0943807978546499E-2</v>
      </c>
      <c r="E200" s="12">
        <v>1.6400600101870399E-4</v>
      </c>
      <c r="F200" s="92">
        <f>$D200^Parameter!$D$325</f>
        <v>4.9025655033089081E-2</v>
      </c>
      <c r="G200" s="92">
        <f>$E200^Parameter!$D$318</f>
        <v>1.8823440790637573E-3</v>
      </c>
      <c r="H200" s="92">
        <f>$D200^Parameter!$D$326</f>
        <v>4.5377912980181338E-2</v>
      </c>
      <c r="I200" s="92">
        <f>$E200^Parameter!$D$319</f>
        <v>3.7801604426401132E-3</v>
      </c>
      <c r="J200" s="92">
        <f>$D200^Parameter!$D$328</f>
        <v>5.2558674417217961E-2</v>
      </c>
      <c r="K200" s="92">
        <f>$E200^Parameter!$D$321</f>
        <v>2.1046644454880782E-2</v>
      </c>
      <c r="L200" s="92">
        <f>$D200^Parameter!$D$329</f>
        <v>0.1147601646217087</v>
      </c>
      <c r="M200" s="92">
        <f>$E200^Parameter!$D$322</f>
        <v>1.3972730165253211E-2</v>
      </c>
      <c r="N200" s="92">
        <f>$D200^Parameter!$D$330</f>
        <v>4.3657119186938605E-2</v>
      </c>
      <c r="O200" s="92">
        <f>$E200^Parameter!$D$323</f>
        <v>3.0615678998002296E-2</v>
      </c>
      <c r="P200" s="92">
        <f>$D200^Parameter!$D$327</f>
        <v>2.5214187401776385E-2</v>
      </c>
      <c r="Q200" s="92">
        <f>$E200^Parameter!$D$320</f>
        <v>1.9833979217956676E-3</v>
      </c>
      <c r="R200" s="12">
        <f>$D200^EXP(Parameter!$D$96+Parameter!$D$103*(($B200/30.2*21)^(1)))</f>
        <v>1.1002133734741102E-16</v>
      </c>
      <c r="S200" s="12">
        <f>$E200^EXP(Parameter!$D$81+Parameter!$D$88*($B200/30.2*21)^(-2))</f>
        <v>4.7215677494492E-3</v>
      </c>
      <c r="T200" s="12">
        <f>$D200^EXP(Parameter!$D$97+Parameter!$D$104*(($B200*21/30.2)^(1)))</f>
        <v>1.5780378608551464E-4</v>
      </c>
      <c r="U200" s="12">
        <f>$E200^EXP(Parameter!$D$82+Parameter!$D$89*($B200/30.2*21)^(-2))</f>
        <v>7.5235903095707372E-3</v>
      </c>
      <c r="V200" s="12">
        <f>$D200^EXP(Parameter!$D$99+Parameter!$D$106*(($B200*21/30.2)^(1)))</f>
        <v>1.0152702591354262E-6</v>
      </c>
      <c r="W200" s="12">
        <f>$E200^EXP(Parameter!$D$84+Parameter!$D$91*($B200/30.2*21)^(-2))</f>
        <v>3.3785659433119244E-2</v>
      </c>
      <c r="X200" s="12">
        <f>$D200^EXP(Parameter!$D$100+Parameter!$D$107*(($B200*21/30.2)^(1)))</f>
        <v>1.1700723700065913E-41</v>
      </c>
      <c r="Y200" s="12">
        <f>$E200^EXP(Parameter!$D$85+Parameter!$D$92*($B200/30.2*21)^(-2))</f>
        <v>2.2020771037315184E-2</v>
      </c>
      <c r="Z200" s="12">
        <f>$D200^EXP(Parameter!$D$101+Parameter!$D$108*(($B200*21/30.2)^(1)))</f>
        <v>3.2059594748657052E-47</v>
      </c>
      <c r="AA200" s="12">
        <f>$E200^EXP(Parameter!$D$86+Parameter!$D$93*($B200/30.2*21)^(-2))</f>
        <v>3.1016252524341065E-2</v>
      </c>
      <c r="AB200" s="12">
        <f>$D200^EXP(Parameter!$D$98+Parameter!$D$105*(($B200*21/30.2)^(1)))</f>
        <v>2.3526268020767634E-7</v>
      </c>
      <c r="AC200" s="12">
        <f>$E200^EXP(Parameter!$D$83+Parameter!$D$90*($B200/30.2*21)^(-2))</f>
        <v>2.2318674977432995E-3</v>
      </c>
      <c r="AD200" s="87">
        <f>$D200^EXP(Parameter!$D$133+Parameter!$D$140*(($B200*21/30.2)^(-0.5))+Parameter!$D$147*((LN($B200*21/30.2))))</f>
        <v>3.6210873017383654E-10</v>
      </c>
      <c r="AE200" s="12">
        <f>$E200^EXP(Parameter!$D$111+Parameter!$D$118*(($B200*21/30.2)^(-1))+Parameter!$D$125*(($B200*21/30.2)^(-0.5)))</f>
        <v>5.9569374201145178E-2</v>
      </c>
      <c r="AF200" s="12">
        <f>$D200^EXP(Parameter!$D$134+Parameter!$D$141*(($B200*21/30.2)^(-0.5))+Parameter!$D$148*((LN($B200*21/30.2))))</f>
        <v>4.1258160861485917E-4</v>
      </c>
      <c r="AG200" s="12">
        <f>$E200^EXP(Parameter!$D$112+Parameter!$D$119*(($B200*21/30.2)^(-1))+Parameter!$D$126*(($B200*21/30.2)^(-0.5)))</f>
        <v>8.8506006918662311E-3</v>
      </c>
      <c r="AH200" s="12">
        <f>$D200^EXP(Parameter!$D$136+Parameter!$D$143*(($B200*21/30.2)^(-0.5))+Parameter!$D$150*((LN($B200*21/30.2))))</f>
        <v>2.0663572676349202E-8</v>
      </c>
      <c r="AI200" s="12">
        <f>$E200^EXP(Parameter!$D$114+Parameter!$D$121*(($B200*21/30.2)^(-1))+Parameter!$D$128*(($B200*21/30.2)^(-0.5)))</f>
        <v>8.938313542477878E-5</v>
      </c>
      <c r="AJ200" s="12">
        <f>$D200^EXP(Parameter!$D$137+Parameter!$D$144*(($B200*21/30.2)^(-0.5))+Parameter!$D$151*((LN($B200*21/30.2))))</f>
        <v>2.8259770595217582E-11</v>
      </c>
      <c r="AK200" s="12">
        <f>$E200^EXP(Parameter!$D$115+Parameter!$D$122*(($B200*21/30.2)^(-1))+Parameter!$D$129*(($B200*21/30.2)^(-0.5)))</f>
        <v>5.9982479508798618E-3</v>
      </c>
      <c r="AL200" s="12">
        <f>$D200^EXP(Parameter!$D$138+Parameter!$D$145*(($B200*21/30.2)^(-0.5))+Parameter!$D$152*((LN($B200*21/30.2))))</f>
        <v>3.7962420186508617E-43</v>
      </c>
      <c r="AM200" s="12">
        <f>$E200^EXP(Parameter!$D$116+Parameter!$D$123*(($B200*21/30.2)^(-1))+Parameter!$D$130*(($B200*21/30.2)^(-0.5)))</f>
        <v>7.4794946182418998E-6</v>
      </c>
      <c r="AN200" s="12">
        <f>$D200^EXP(Parameter!$D$135+Parameter!$D$142*(($B200*21/30.2)^(-0.5))+Parameter!$D$149*((LN($B200*21/30.2))))</f>
        <v>2.1514510586142381E-5</v>
      </c>
      <c r="AO200" s="12">
        <f>$E200^EXP(Parameter!$D$113+Parameter!$D$120*(($B200*21/30.2)^(-1))+Parameter!$D$127*(($B200*21/30.2)^(-0.5)))</f>
        <v>1.6803725435883785E-11</v>
      </c>
      <c r="AP200" s="87">
        <f>$D200^EXP(Parameter!$D$304+Parameter!$D$310*((LN($B200*21/30.2))))</f>
        <v>2.1985397167403359E-2</v>
      </c>
      <c r="AQ200" s="88">
        <f>$E200^EXP(Parameter!$D$290+Parameter!$D$296*((LN($B200*21/30.2))))</f>
        <v>1.1746696930852929E-2</v>
      </c>
      <c r="AR200" s="12">
        <f>$D200^EXP(Parameter!$D$305+Parameter!$D$311*((LN($B200*21/30.2))))</f>
        <v>2.9321527640554231E-2</v>
      </c>
      <c r="AS200" s="88">
        <f>$E200^EXP(Parameter!$D$291+Parameter!$D$297*((LN($B200*21/30.2))))</f>
        <v>1.0188823124109408E-2</v>
      </c>
      <c r="AT200" s="12">
        <f>$D200^EXP(Parameter!$D$305+Parameter!$D$307-Parameter!$D$306+(Parameter!$D$311+Parameter!$D$313-Parameter!$D$312)*((LN($B200*21/30.2))))</f>
        <v>2.6027868683474769E-2</v>
      </c>
      <c r="AU200" s="88">
        <f>$E200^EXP(Parameter!$D$291+Parameter!$D$293-Parameter!$D$292+(Parameter!$D$297+Parameter!$D$299-Parameter!$D$298)*((LN($B200*21/30.2))))</f>
        <v>1.7775257673945631E-2</v>
      </c>
      <c r="AV200" s="12">
        <f>$D200^EXP(Parameter!$D$308+Parameter!$D$314*((LN($B200*21/30.2))))</f>
        <v>3.7802094939348746E-2</v>
      </c>
      <c r="AW200" s="88">
        <f>$E200^EXP(Parameter!$D$294+Parameter!$D$300*((LN($B200*21/30.2))))</f>
        <v>1.492234703713125E-2</v>
      </c>
      <c r="AX200" s="12">
        <f>$D200^EXP(Parameter!$D$305+Parameter!$D$309-Parameter!$D$306+(Parameter!$D$311+Parameter!$D$315-Parameter!$D$312)*((LN($B200*21/30.2))))</f>
        <v>1.3134761039584242E-2</v>
      </c>
      <c r="AY200" s="88">
        <f>$E200^EXP(Parameter!$D$291+Parameter!$D$295-Parameter!$D$292+(Parameter!$D$297+Parameter!$D$301-Parameter!$D$298)*((LN($B200*21/30.2))))</f>
        <v>2.9722407757388439E-4</v>
      </c>
      <c r="AZ200" s="12">
        <f>$D200^EXP(Parameter!D$305-Parameter!D$306+(Parameter!D$311-Parameter!D$312)*((LN($B200*21/30.2))))</f>
        <v>8.8043708718537894E-3</v>
      </c>
      <c r="BA200" s="88">
        <f>$E200^EXP(Parameter!$D$291-Parameter!$D$292+(Parameter!$D$297-Parameter!$D$298)*((LN($B200*21/30.2))))</f>
        <v>4.7259913189820943E-6</v>
      </c>
      <c r="BB200" s="89">
        <f>$D200^EXP(Parameter!$D$231+Parameter!$D$238)</f>
        <v>5.3054310326493548E-2</v>
      </c>
      <c r="BC200" s="90">
        <f>$E200^EXP(Parameter!$D$216+Parameter!$D$223)</f>
        <v>3.9456883314513101E-3</v>
      </c>
      <c r="BD200" s="91">
        <f>$D200^EXP(Parameter!$D$232+Parameter!$D$239)</f>
        <v>4.0366104169535642E-2</v>
      </c>
      <c r="BE200" s="90">
        <f>$E200^EXP(Parameter!$D$217+Parameter!$D$224)</f>
        <v>5.6481413514600128E-3</v>
      </c>
      <c r="BF200" s="91">
        <f>$D200^EXP(Parameter!$D$234+Parameter!$D$241)</f>
        <v>4.8515737299375826E-2</v>
      </c>
      <c r="BG200" s="91">
        <f>$E200^EXP(Parameter!$D$219+Parameter!$D$226)</f>
        <v>2.5297065680254329E-2</v>
      </c>
      <c r="BH200" s="91">
        <f>$D200^EXP(Parameter!$D$235+Parameter!$D$242)</f>
        <v>9.7447836562148518E-2</v>
      </c>
      <c r="BI200" s="91">
        <f>$E200^EXP(Parameter!$D$220+Parameter!$D$227)</f>
        <v>1.6226971577114505E-2</v>
      </c>
      <c r="BJ200" s="91">
        <f>$D200^EXP(Parameter!$D$236+Parameter!$D$243)</f>
        <v>3.7831756762960474E-2</v>
      </c>
      <c r="BK200" s="91">
        <f>$E200^EXP(Parameter!$D$221+Parameter!$D$228)</f>
        <v>2.4108741093447909E-2</v>
      </c>
      <c r="BL200" s="91">
        <f>$D200^EXP(Parameter!$D$233+Parameter!$D$240)</f>
        <v>1.8766395873201443E-2</v>
      </c>
      <c r="BM200" s="91">
        <f>$E200^EXP(Parameter!$D$218+Parameter!$D$225)</f>
        <v>1.7728585810050479E-3</v>
      </c>
      <c r="BN200" s="90">
        <f>$D200^EXP(Parameter!$D$268+Parameter!$D$275)</f>
        <v>7.128240442052744E-2</v>
      </c>
      <c r="BO200" s="91">
        <f>$E200^EXP(Parameter!$D$246+Parameter!$D$253)</f>
        <v>1.3780105160130438E-3</v>
      </c>
      <c r="BP200" s="91">
        <f>$D200^EXP(Parameter!$D$269+Parameter!$D$276)</f>
        <v>4.720654301313857E-2</v>
      </c>
      <c r="BQ200" s="91">
        <f>$E200^EXP(Parameter!$D$247+Parameter!$D$254)</f>
        <v>3.4103768487007014E-3</v>
      </c>
      <c r="BR200" s="91">
        <f>$D200^EXP(Parameter!$D$271+Parameter!$D$278)</f>
        <v>0.1082019329952817</v>
      </c>
      <c r="BS200" s="91">
        <f>$E200^EXP(Parameter!$D$249+Parameter!$D$256)</f>
        <v>3.1121264124374725E-2</v>
      </c>
      <c r="BT200" s="91">
        <f>$D200^EXP(Parameter!$D$272+Parameter!$D$279)</f>
        <v>0.18656066202888744</v>
      </c>
      <c r="BU200" s="91">
        <f>$E200^EXP(Parameter!$D$250+Parameter!$D$257)</f>
        <v>9.684568125391587E-3</v>
      </c>
      <c r="BV200" s="91">
        <f>$D200^EXP(Parameter!$D$273+Parameter!$D$280)</f>
        <v>0.14861981050925155</v>
      </c>
      <c r="BW200" s="91">
        <f>$E200^EXP(Parameter!$D$251+Parameter!$D$258)</f>
        <v>3.3448223810559889E-2</v>
      </c>
      <c r="BX200" s="91">
        <f>$D200^EXP(Parameter!$D$270+Parameter!$D$277)</f>
        <v>4.1148659712814353E-2</v>
      </c>
      <c r="BY200" s="91">
        <f>$E200^EXP(Parameter!$D$248+Parameter!$D$255)</f>
        <v>4.1690946556167605E-3</v>
      </c>
      <c r="BZ200" s="90">
        <f>$D200^EXP(Parameter!$D$208)</f>
        <v>4.940190919856205E-2</v>
      </c>
      <c r="CA200" s="90">
        <f>$E200^EXP(Parameter!$D$200)</f>
        <v>2.8185553032754221E-3</v>
      </c>
      <c r="CB200" s="90">
        <f>$D200^EXP(Parameter!$D$209)</f>
        <v>4.088665975937722E-2</v>
      </c>
      <c r="CC200" s="90">
        <f>$E200^EXP(Parameter!$D$201)</f>
        <v>4.7223274130008689E-3</v>
      </c>
      <c r="CD200" s="90">
        <f>$D200^EXP(Parameter!$D$211)</f>
        <v>4.4521252514686874E-2</v>
      </c>
      <c r="CE200" s="90">
        <f>$E200^EXP(Parameter!$D$203)</f>
        <v>1.9684159117795485E-2</v>
      </c>
      <c r="CF200" s="90">
        <f>$D200^EXP(Parameter!$D$212)</f>
        <v>9.7221086044641608E-2</v>
      </c>
      <c r="CG200" s="90">
        <f>$E200^EXP(Parameter!$D$204)</f>
        <v>1.401156531204943E-2</v>
      </c>
      <c r="CH200" s="91">
        <f>$D200^EXP(Parameter!$D$213)</f>
        <v>3.6244987123204765E-2</v>
      </c>
      <c r="CI200" s="90">
        <f>$E200^EXP(Parameter!$D$205)</f>
        <v>2.4288849869126244E-2</v>
      </c>
      <c r="CJ200" s="91">
        <f>$D200^EXP(Parameter!$D$210)</f>
        <v>2.046217053326763E-2</v>
      </c>
      <c r="CK200" s="90">
        <f>$E200^EXP(Parameter!$D$202)</f>
        <v>2.3005767796508178E-3</v>
      </c>
      <c r="CL200" s="12">
        <f>$D200^EXP(Parameter!$D$170+Parameter!$D$177*(LN($B200/30.2*21)))</f>
        <v>2.4879018922486305E-2</v>
      </c>
      <c r="CM200" s="12">
        <f>$D200^EXP(Parameter!$D$155+Parameter!$D$162*(LN($B200/30.2*21)))</f>
        <v>0.30897445090145997</v>
      </c>
      <c r="CN200" s="12">
        <f>$D200^EXP(Parameter!$D$171+Parameter!$D$178*(LN($B200/30.2*21)))</f>
        <v>2.7543670617863645E-2</v>
      </c>
      <c r="CO200" s="12">
        <f>$D200^EXP(Parameter!$D$156+Parameter!$D$163*(LN($B200/30.2*21)))</f>
        <v>0.24993979037903874</v>
      </c>
      <c r="CP200" s="12">
        <f>$D200^EXP(Parameter!$D$173+Parameter!$D$180*(LN($B200/30.2*21)))</f>
        <v>2.3380224268142555E-2</v>
      </c>
      <c r="CQ200" s="12">
        <f>$D200^EXP(Parameter!$D$158+Parameter!$D$165*(LN($B200/30.2*21)))</f>
        <v>0.25585337840697853</v>
      </c>
      <c r="CR200" s="12">
        <f>$D200^EXP(Parameter!$D$174+Parameter!$D$181*(LN($B200/30.2*21)))</f>
        <v>2.2278007630197109E-2</v>
      </c>
      <c r="CS200" s="12">
        <f>$D200^EXP(Parameter!$D$159+Parameter!$D$166*(LN($B200/30.2*21)))</f>
        <v>0.30425115517980322</v>
      </c>
      <c r="CT200" s="12">
        <f>$D200^EXP(Parameter!$D$175+Parameter!$D$182*(LN($B200/30.2*21)))</f>
        <v>4.0904895233774318E-3</v>
      </c>
      <c r="CU200" s="12">
        <f>$D200^EXP(Parameter!$D$160+Parameter!$D$167*(LN($B200/30.2*21)))</f>
        <v>7.0082439252553017E-2</v>
      </c>
      <c r="CV200" s="12">
        <f>$D200^EXP(Parameter!$D$172+Parameter!$D$179*(LN($B200/30.2*21)))</f>
        <v>5.5933858785223401E-3</v>
      </c>
      <c r="CW200" s="41">
        <f>$D200^EXP(Parameter!$D$157+Parameter!$D$164*(LN($B200/30.2*21)))</f>
        <v>1.1303806499297477E-3</v>
      </c>
      <c r="CX200" s="12">
        <f t="shared" si="23"/>
        <v>1.1002133734741102E-16</v>
      </c>
      <c r="CY200" s="85">
        <v>1.3604443416389901E-2</v>
      </c>
      <c r="CZ200" s="12">
        <f t="shared" si="17"/>
        <v>1.5780378608551464E-4</v>
      </c>
      <c r="DA200" s="85">
        <v>2.0802016302060401E-2</v>
      </c>
      <c r="DB200" s="12">
        <f t="shared" si="18"/>
        <v>1.0152702591354262E-6</v>
      </c>
      <c r="DC200" s="41">
        <v>2.0105928273693999E-4</v>
      </c>
      <c r="DD200" s="12">
        <f t="shared" si="19"/>
        <v>1.1700723700065913E-41</v>
      </c>
      <c r="DE200" s="85">
        <v>1.8878057089275E-3</v>
      </c>
      <c r="DF200" s="12">
        <f t="shared" si="20"/>
        <v>3.2059594748657052E-47</v>
      </c>
      <c r="DG200" s="41">
        <v>1.64005997082778E-4</v>
      </c>
      <c r="DH200" s="12">
        <f t="shared" si="21"/>
        <v>2.3526268020767634E-7</v>
      </c>
      <c r="DI200" s="41">
        <v>1.64005997082778E-4</v>
      </c>
      <c r="DJ200" s="46">
        <v>195</v>
      </c>
      <c r="DK200" s="44">
        <v>7.0604725383338604E-5</v>
      </c>
      <c r="DL200" s="44">
        <v>2.2082242262677599E-4</v>
      </c>
      <c r="DM200" s="44">
        <v>5.0799325386308202E-4</v>
      </c>
      <c r="DN200" s="44">
        <v>3.6482342897514698E-4</v>
      </c>
      <c r="DO200" s="44">
        <v>1.5994798305620801E-3</v>
      </c>
      <c r="DP200" s="44">
        <v>1.2362265507781501E-3</v>
      </c>
      <c r="DQ200" s="44">
        <v>1.8080684905807901E-3</v>
      </c>
      <c r="DR200" s="45">
        <v>2.2131387016236501E-2</v>
      </c>
      <c r="DS200" s="45">
        <v>3.6678568594340502E-2</v>
      </c>
      <c r="DT200" s="45">
        <v>3.2731453391648603E-2</v>
      </c>
      <c r="DU200" s="45">
        <v>2.32505803217531E-2</v>
      </c>
      <c r="DV200" s="45">
        <v>3.4951902172262503E-2</v>
      </c>
      <c r="DW200" s="45">
        <v>5.8477529630011599E-2</v>
      </c>
      <c r="DX200" s="45">
        <v>2.7738963424425798E-2</v>
      </c>
    </row>
    <row r="201" spans="1:128">
      <c r="A201" s="43">
        <f t="shared" si="22"/>
        <v>12.813698630136987</v>
      </c>
      <c r="B201" s="18">
        <v>197</v>
      </c>
      <c r="C201" s="12">
        <v>4312</v>
      </c>
      <c r="D201" s="12">
        <v>2.0730799107939998E-2</v>
      </c>
      <c r="E201" s="12">
        <v>1.6053025984470799E-4</v>
      </c>
      <c r="F201" s="92">
        <f>$D201^Parameter!$D$325</f>
        <v>4.8636298320950233E-2</v>
      </c>
      <c r="G201" s="92">
        <f>$E201^Parameter!$D$318</f>
        <v>1.8535357814079079E-3</v>
      </c>
      <c r="H201" s="92">
        <f>$D201^Parameter!$D$326</f>
        <v>4.5008323307918527E-2</v>
      </c>
      <c r="I201" s="92">
        <f>$E201^Parameter!$D$319</f>
        <v>3.7286912324511262E-3</v>
      </c>
      <c r="J201" s="92">
        <f>$D201^Parameter!$D$328</f>
        <v>5.2150854026049853E-2</v>
      </c>
      <c r="K201" s="92">
        <f>$E201^Parameter!$D$321</f>
        <v>2.0847870973165317E-2</v>
      </c>
      <c r="L201" s="92">
        <f>$D201^Parameter!$D$329</f>
        <v>0.11410508114269806</v>
      </c>
      <c r="M201" s="92">
        <f>$E201^Parameter!$D$322</f>
        <v>1.3826838341266303E-2</v>
      </c>
      <c r="N201" s="92">
        <f>$D201^Parameter!$D$330</f>
        <v>4.3297118567809795E-2</v>
      </c>
      <c r="O201" s="92">
        <f>$E201^Parameter!$D$323</f>
        <v>3.0354477627639209E-2</v>
      </c>
      <c r="P201" s="92">
        <f>$D201^Parameter!$D$327</f>
        <v>2.4969996015516201E-2</v>
      </c>
      <c r="Q201" s="92">
        <f>$E201^Parameter!$D$320</f>
        <v>1.9532940753812793E-3</v>
      </c>
      <c r="R201" s="12">
        <f>$D201^EXP(Parameter!$D$96+Parameter!$D$103*(($B201/30.2*21)^(1)))</f>
        <v>5.9593226601917022E-17</v>
      </c>
      <c r="S201" s="12">
        <f>$E201^EXP(Parameter!$D$81+Parameter!$D$88*($B201/30.2*21)^(-2))</f>
        <v>4.6598343726419961E-3</v>
      </c>
      <c r="T201" s="12">
        <f>$D201^EXP(Parameter!$D$97+Parameter!$D$104*(($B201*21/30.2)^(1)))</f>
        <v>1.4682486225616029E-4</v>
      </c>
      <c r="U201" s="12">
        <f>$E201^EXP(Parameter!$D$82+Parameter!$D$89*($B201/30.2*21)^(-2))</f>
        <v>7.4337228408259803E-3</v>
      </c>
      <c r="V201" s="12">
        <f>$D201^EXP(Parameter!$D$99+Parameter!$D$106*(($B201*21/30.2)^(1)))</f>
        <v>8.7172605814702441E-7</v>
      </c>
      <c r="W201" s="12">
        <f>$E201^EXP(Parameter!$D$84+Parameter!$D$91*($B201/30.2*21)^(-2))</f>
        <v>3.350557291450719E-2</v>
      </c>
      <c r="X201" s="12">
        <f>$D201^EXP(Parameter!$D$100+Parameter!$D$107*(($B201*21/30.2)^(1)))</f>
        <v>1.2440913884384156E-42</v>
      </c>
      <c r="Y201" s="12">
        <f>$E201^EXP(Parameter!$D$85+Parameter!$D$92*($B201/30.2*21)^(-2))</f>
        <v>2.181524590163051E-2</v>
      </c>
      <c r="Z201" s="12">
        <f>$D201^EXP(Parameter!$D$101+Parameter!$D$108*(($B201*21/30.2)^(1)))</f>
        <v>2.9273795656375931E-48</v>
      </c>
      <c r="AA201" s="12">
        <f>$E201^EXP(Parameter!$D$86+Parameter!$D$93*($B201/30.2*21)^(-2))</f>
        <v>3.0752587483544359E-2</v>
      </c>
      <c r="AB201" s="12">
        <f>$D201^EXP(Parameter!$D$98+Parameter!$D$105*(($B201*21/30.2)^(1)))</f>
        <v>2.0090721400319588E-7</v>
      </c>
      <c r="AC201" s="12">
        <f>$E201^EXP(Parameter!$D$83+Parameter!$D$90*($B201/30.2*21)^(-2))</f>
        <v>2.1986272298883829E-3</v>
      </c>
      <c r="AD201" s="87">
        <f>$D201^EXP(Parameter!$D$133+Parameter!$D$140*(($B201*21/30.2)^(-0.5))+Parameter!$D$147*((LN($B201*21/30.2))))</f>
        <v>3.0273872087872996E-10</v>
      </c>
      <c r="AE201" s="12">
        <f>$E201^EXP(Parameter!$D$111+Parameter!$D$118*(($B201*21/30.2)^(-1))+Parameter!$D$125*(($B201*21/30.2)^(-0.5)))</f>
        <v>5.9278043471879621E-2</v>
      </c>
      <c r="AF201" s="12">
        <f>$D201^EXP(Parameter!$D$134+Parameter!$D$141*(($B201*21/30.2)^(-0.5))+Parameter!$D$148*((LN($B201*21/30.2))))</f>
        <v>3.9689555210184338E-4</v>
      </c>
      <c r="AG201" s="12">
        <f>$E201^EXP(Parameter!$D$112+Parameter!$D$119*(($B201*21/30.2)^(-1))+Parameter!$D$126*(($B201*21/30.2)^(-0.5)))</f>
        <v>8.7509944388854E-3</v>
      </c>
      <c r="AH201" s="12">
        <f>$D201^EXP(Parameter!$D$136+Parameter!$D$143*(($B201*21/30.2)^(-0.5))+Parameter!$D$150*((LN($B201*21/30.2))))</f>
        <v>1.8046743067455338E-8</v>
      </c>
      <c r="AI201" s="12">
        <f>$E201^EXP(Parameter!$D$114+Parameter!$D$121*(($B201*21/30.2)^(-1))+Parameter!$D$128*(($B201*21/30.2)^(-0.5)))</f>
        <v>8.6497967130959812E-5</v>
      </c>
      <c r="AJ201" s="12">
        <f>$D201^EXP(Parameter!$D$137+Parameter!$D$144*(($B201*21/30.2)^(-0.5))+Parameter!$D$151*((LN($B201*21/30.2))))</f>
        <v>2.2610603179250254E-11</v>
      </c>
      <c r="AK201" s="12">
        <f>$E201^EXP(Parameter!$D$115+Parameter!$D$122*(($B201*21/30.2)^(-1))+Parameter!$D$129*(($B201*21/30.2)^(-0.5)))</f>
        <v>5.9159326688331161E-3</v>
      </c>
      <c r="AL201" s="12">
        <f>$D201^EXP(Parameter!$D$138+Parameter!$D$145*(($B201*21/30.2)^(-0.5))+Parameter!$D$152*((LN($B201*21/30.2))))</f>
        <v>1.1916232418500536E-43</v>
      </c>
      <c r="AM201" s="12">
        <f>$E201^EXP(Parameter!$D$116+Parameter!$D$123*(($B201*21/30.2)^(-1))+Parameter!$D$130*(($B201*21/30.2)^(-0.5)))</f>
        <v>7.1724709189526835E-6</v>
      </c>
      <c r="AN201" s="12">
        <f>$D201^EXP(Parameter!$D$135+Parameter!$D$142*(($B201*21/30.2)^(-0.5))+Parameter!$D$149*((LN($B201*21/30.2))))</f>
        <v>2.0352548182477456E-5</v>
      </c>
      <c r="AO201" s="12">
        <f>$E201^EXP(Parameter!$D$113+Parameter!$D$120*(($B201*21/30.2)^(-1))+Parameter!$D$127*(($B201*21/30.2)^(-0.5)))</f>
        <v>1.5293780711907712E-11</v>
      </c>
      <c r="AP201" s="87">
        <f>$D201^EXP(Parameter!$D$304+Parameter!$D$310*((LN($B201*21/30.2))))</f>
        <v>2.1710732811841806E-2</v>
      </c>
      <c r="AQ201" s="88">
        <f>$E201^EXP(Parameter!$D$290+Parameter!$D$296*((LN($B201*21/30.2))))</f>
        <v>1.1656772943260915E-2</v>
      </c>
      <c r="AR201" s="12">
        <f>$D201^EXP(Parameter!$D$305+Parameter!$D$311*((LN($B201*21/30.2))))</f>
        <v>2.9023738415063085E-2</v>
      </c>
      <c r="AS201" s="88">
        <f>$E201^EXP(Parameter!$D$291+Parameter!$D$297*((LN($B201*21/30.2))))</f>
        <v>1.0087164417631177E-2</v>
      </c>
      <c r="AT201" s="12">
        <f>$D201^EXP(Parameter!$D$305+Parameter!$D$307-Parameter!$D$306+(Parameter!$D$311+Parameter!$D$313-Parameter!$D$312)*((LN($B201*21/30.2))))</f>
        <v>2.5736665142492669E-2</v>
      </c>
      <c r="AU201" s="88">
        <f>$E201^EXP(Parameter!$D$291+Parameter!$D$293-Parameter!$D$292+(Parameter!$D$297+Parameter!$D$299-Parameter!$D$298)*((LN($B201*21/30.2))))</f>
        <v>1.7588426603965705E-2</v>
      </c>
      <c r="AV201" s="12">
        <f>$D201^EXP(Parameter!$D$308+Parameter!$D$314*((LN($B201*21/30.2))))</f>
        <v>3.7358975261104294E-2</v>
      </c>
      <c r="AW201" s="88">
        <f>$E201^EXP(Parameter!$D$294+Parameter!$D$300*((LN($B201*21/30.2))))</f>
        <v>1.4771632114139325E-2</v>
      </c>
      <c r="AX201" s="12">
        <f>$D201^EXP(Parameter!$D$305+Parameter!$D$309-Parameter!$D$306+(Parameter!$D$311+Parameter!$D$315-Parameter!$D$312)*((LN($B201*21/30.2))))</f>
        <v>1.2942785312241446E-2</v>
      </c>
      <c r="AY201" s="88">
        <f>$E201^EXP(Parameter!$D$291+Parameter!$D$295-Parameter!$D$292+(Parameter!$D$297+Parameter!$D$301-Parameter!$D$298)*((LN($B201*21/30.2))))</f>
        <v>2.8720835396425456E-4</v>
      </c>
      <c r="AZ201" s="12">
        <f>$D201^EXP(Parameter!D$305-Parameter!D$306+(Parameter!D$311-Parameter!D$312)*((LN($B201*21/30.2))))</f>
        <v>8.6719132738335512E-3</v>
      </c>
      <c r="BA201" s="88">
        <f>$E201^EXP(Parameter!$D$291-Parameter!$D$292+(Parameter!$D$297-Parameter!$D$298)*((LN($B201*21/30.2))))</f>
        <v>4.5069681214135555E-6</v>
      </c>
      <c r="BB201" s="89">
        <f>$D201^EXP(Parameter!$D$231+Parameter!$D$238)</f>
        <v>5.2643950690955038E-2</v>
      </c>
      <c r="BC201" s="90">
        <f>$E201^EXP(Parameter!$D$216+Parameter!$D$223)</f>
        <v>3.8923753218627318E-3</v>
      </c>
      <c r="BD201" s="91">
        <f>$D201^EXP(Parameter!$D$232+Parameter!$D$239)</f>
        <v>4.002494560620172E-2</v>
      </c>
      <c r="BE201" s="90">
        <f>$E201^EXP(Parameter!$D$217+Parameter!$D$224)</f>
        <v>5.5767395343344107E-3</v>
      </c>
      <c r="BF201" s="91">
        <f>$D201^EXP(Parameter!$D$234+Parameter!$D$241)</f>
        <v>4.812909964231659E-2</v>
      </c>
      <c r="BG201" s="91">
        <f>$E201^EXP(Parameter!$D$219+Parameter!$D$226)</f>
        <v>2.5069480549796262E-2</v>
      </c>
      <c r="BH201" s="91">
        <f>$D201^EXP(Parameter!$D$235+Parameter!$D$242)</f>
        <v>9.6849688703162712E-2</v>
      </c>
      <c r="BI201" s="91">
        <f>$E201^EXP(Parameter!$D$220+Parameter!$D$227)</f>
        <v>1.6063446563005436E-2</v>
      </c>
      <c r="BJ201" s="91">
        <f>$D201^EXP(Parameter!$D$236+Parameter!$D$243)</f>
        <v>3.7505586277590569E-2</v>
      </c>
      <c r="BK201" s="91">
        <f>$E201^EXP(Parameter!$D$221+Parameter!$D$228)</f>
        <v>2.3889021666541149E-2</v>
      </c>
      <c r="BL201" s="91">
        <f>$D201^EXP(Parameter!$D$233+Parameter!$D$240)</f>
        <v>1.8570141095887307E-2</v>
      </c>
      <c r="BM201" s="91">
        <f>$E201^EXP(Parameter!$D$218+Parameter!$D$225)</f>
        <v>1.7454688137052072E-3</v>
      </c>
      <c r="BN201" s="90">
        <f>$D201^EXP(Parameter!$D$268+Parameter!$D$275)</f>
        <v>7.0786314436166092E-2</v>
      </c>
      <c r="BO201" s="91">
        <f>$E201^EXP(Parameter!$D$246+Parameter!$D$253)</f>
        <v>1.3558810896033672E-3</v>
      </c>
      <c r="BP201" s="91">
        <f>$D201^EXP(Parameter!$D$269+Parameter!$D$276)</f>
        <v>4.6826951340794162E-2</v>
      </c>
      <c r="BQ201" s="91">
        <f>$E201^EXP(Parameter!$D$247+Parameter!$D$254)</f>
        <v>3.3630914759554104E-3</v>
      </c>
      <c r="BR201" s="91">
        <f>$D201^EXP(Parameter!$D$271+Parameter!$D$278)</f>
        <v>0.10756754658363285</v>
      </c>
      <c r="BS201" s="91">
        <f>$E201^EXP(Parameter!$D$249+Parameter!$D$256)</f>
        <v>3.085699142273653E-2</v>
      </c>
      <c r="BT201" s="91">
        <f>$D201^EXP(Parameter!$D$272+Parameter!$D$279)</f>
        <v>0.1857342156001591</v>
      </c>
      <c r="BU201" s="91">
        <f>$E201^EXP(Parameter!$D$250+Parameter!$D$257)</f>
        <v>9.57481958247694E-3</v>
      </c>
      <c r="BV201" s="91">
        <f>$D201^EXP(Parameter!$D$273+Parameter!$D$280)</f>
        <v>0.14787250826591652</v>
      </c>
      <c r="BW201" s="91">
        <f>$E201^EXP(Parameter!$D$251+Parameter!$D$258)</f>
        <v>3.3170069124946522E-2</v>
      </c>
      <c r="BX201" s="91">
        <f>$D201^EXP(Parameter!$D$270+Parameter!$D$277)</f>
        <v>4.0802958918858635E-2</v>
      </c>
      <c r="BY201" s="91">
        <f>$E201^EXP(Parameter!$D$248+Parameter!$D$255)</f>
        <v>4.1133197865151089E-3</v>
      </c>
      <c r="BZ201" s="90">
        <f>$D201^EXP(Parameter!$D$208)</f>
        <v>4.9010555123388699E-2</v>
      </c>
      <c r="CA201" s="90">
        <f>$E201^EXP(Parameter!$D$200)</f>
        <v>2.7781739150894843E-3</v>
      </c>
      <c r="CB201" s="90">
        <f>$D201^EXP(Parameter!$D$209)</f>
        <v>4.0542475312298917E-2</v>
      </c>
      <c r="CC201" s="90">
        <f>$E201^EXP(Parameter!$D$201)</f>
        <v>4.6605783350073416E-3</v>
      </c>
      <c r="CD201" s="90">
        <f>$D201^EXP(Parameter!$D$211)</f>
        <v>4.4156414684136218E-2</v>
      </c>
      <c r="CE201" s="90">
        <f>$E201^EXP(Parameter!$D$203)</f>
        <v>1.949504656463056E-2</v>
      </c>
      <c r="CF201" s="90">
        <f>$D201^EXP(Parameter!$D$212)</f>
        <v>9.6623734794153454E-2</v>
      </c>
      <c r="CG201" s="90">
        <f>$E201^EXP(Parameter!$D$204)</f>
        <v>1.3865362584175507E-2</v>
      </c>
      <c r="CH201" s="91">
        <f>$D201^EXP(Parameter!$D$213)</f>
        <v>3.592842615774082E-2</v>
      </c>
      <c r="CI201" s="90">
        <f>$E201^EXP(Parameter!$D$205)</f>
        <v>2.406792924972459E-2</v>
      </c>
      <c r="CJ201" s="91">
        <f>$D201^EXP(Parameter!$D$210)</f>
        <v>2.0252814166447215E-2</v>
      </c>
      <c r="CK201" s="90">
        <f>$E201^EXP(Parameter!$D$202)</f>
        <v>2.26648502766074E-3</v>
      </c>
      <c r="CL201" s="12">
        <f>$D201^EXP(Parameter!$D$170+Parameter!$D$177*(LN($B201/30.2*21)))</f>
        <v>2.460146599702322E-2</v>
      </c>
      <c r="CM201" s="12">
        <f>$D201^EXP(Parameter!$D$155+Parameter!$D$162*(LN($B201/30.2*21)))</f>
        <v>0.30848527208114379</v>
      </c>
      <c r="CN201" s="12">
        <f>$D201^EXP(Parameter!$D$171+Parameter!$D$178*(LN($B201/30.2*21)))</f>
        <v>2.7262796701508583E-2</v>
      </c>
      <c r="CO201" s="12">
        <f>$D201^EXP(Parameter!$D$156+Parameter!$D$163*(LN($B201/30.2*21)))</f>
        <v>0.24928587732392316</v>
      </c>
      <c r="CP201" s="12">
        <f>$D201^EXP(Parameter!$D$173+Parameter!$D$180*(LN($B201/30.2*21)))</f>
        <v>2.3118574900017702E-2</v>
      </c>
      <c r="CQ201" s="12">
        <f>$D201^EXP(Parameter!$D$158+Parameter!$D$165*(LN($B201/30.2*21)))</f>
        <v>0.25502855755801335</v>
      </c>
      <c r="CR201" s="12">
        <f>$D201^EXP(Parameter!$D$174+Parameter!$D$181*(LN($B201/30.2*21)))</f>
        <v>2.1974228094417431E-2</v>
      </c>
      <c r="CS201" s="12">
        <f>$D201^EXP(Parameter!$D$159+Parameter!$D$166*(LN($B201/30.2*21)))</f>
        <v>0.30354764938386986</v>
      </c>
      <c r="CT201" s="12">
        <f>$D201^EXP(Parameter!$D$175+Parameter!$D$182*(LN($B201/30.2*21)))</f>
        <v>4.0094305642351885E-3</v>
      </c>
      <c r="CU201" s="12">
        <f>$D201^EXP(Parameter!$D$160+Parameter!$D$167*(LN($B201/30.2*21)))</f>
        <v>6.9418982594660339E-2</v>
      </c>
      <c r="CV201" s="12">
        <f>$D201^EXP(Parameter!$D$172+Parameter!$D$179*(LN($B201/30.2*21)))</f>
        <v>5.5014536642596142E-3</v>
      </c>
      <c r="CW201" s="41">
        <f>$D201^EXP(Parameter!$D$157+Parameter!$D$164*(LN($B201/30.2*21)))</f>
        <v>1.0992946683949251E-3</v>
      </c>
      <c r="CX201" s="12">
        <f t="shared" si="23"/>
        <v>5.9593226601917022E-17</v>
      </c>
      <c r="CY201" s="85">
        <v>1.35706337204414E-2</v>
      </c>
      <c r="CZ201" s="12">
        <f t="shared" si="17"/>
        <v>1.4682486225616029E-4</v>
      </c>
      <c r="DA201" s="85">
        <v>2.07378212276534E-2</v>
      </c>
      <c r="DB201" s="12">
        <f t="shared" si="18"/>
        <v>8.7172605814702441E-7</v>
      </c>
      <c r="DC201" s="41">
        <v>1.95140059197015E-4</v>
      </c>
      <c r="DD201" s="12">
        <f t="shared" si="19"/>
        <v>1.2440913884384156E-42</v>
      </c>
      <c r="DE201" s="85">
        <v>1.8493903647868099E-3</v>
      </c>
      <c r="DF201" s="12">
        <f t="shared" si="20"/>
        <v>2.9273795656375931E-48</v>
      </c>
      <c r="DG201" s="41">
        <v>1.6052999760433E-4</v>
      </c>
      <c r="DH201" s="12">
        <f t="shared" si="21"/>
        <v>2.0090721400319588E-7</v>
      </c>
      <c r="DI201" s="41">
        <v>1.6052999760433E-4</v>
      </c>
      <c r="DJ201" s="46">
        <v>196</v>
      </c>
      <c r="DK201" s="44">
        <v>6.8824731113359405E-5</v>
      </c>
      <c r="DL201" s="44">
        <v>2.1567643321174199E-4</v>
      </c>
      <c r="DM201" s="44">
        <v>4.9689669207264597E-4</v>
      </c>
      <c r="DN201" s="44">
        <v>3.5663992691037399E-4</v>
      </c>
      <c r="DO201" s="44">
        <v>1.56793373795128E-3</v>
      </c>
      <c r="DP201" s="44">
        <v>1.21124025950359E-3</v>
      </c>
      <c r="DQ201" s="44">
        <v>1.7728342496025099E-3</v>
      </c>
      <c r="DR201" s="45">
        <v>2.1912172027375599E-2</v>
      </c>
      <c r="DS201" s="45">
        <v>3.6344104256284503E-2</v>
      </c>
      <c r="DT201" s="45">
        <v>3.24270131769194E-2</v>
      </c>
      <c r="DU201" s="45">
        <v>2.3022007391620199E-2</v>
      </c>
      <c r="DV201" s="45">
        <v>3.4630470033796698E-2</v>
      </c>
      <c r="DW201" s="45">
        <v>5.79900665880064E-2</v>
      </c>
      <c r="DX201" s="45">
        <v>2.7473758553377099E-2</v>
      </c>
    </row>
    <row r="202" spans="1:128">
      <c r="A202" s="43">
        <f t="shared" si="22"/>
        <v>12.873972602739727</v>
      </c>
      <c r="B202" s="18">
        <v>198</v>
      </c>
      <c r="C202" s="12">
        <v>4334</v>
      </c>
      <c r="D202" s="12">
        <v>2.05206950204368E-2</v>
      </c>
      <c r="E202" s="12">
        <v>1.5714067999203301E-4</v>
      </c>
      <c r="F202" s="92">
        <f>$D202^Parameter!$D$325</f>
        <v>4.8251388070425373E-2</v>
      </c>
      <c r="G202" s="92">
        <f>$E202^Parameter!$D$318</f>
        <v>1.8252729269666826E-3</v>
      </c>
      <c r="H202" s="92">
        <f>$D202^Parameter!$D$326</f>
        <v>4.4643028918714148E-2</v>
      </c>
      <c r="I202" s="92">
        <f>$E202^Parameter!$D$319</f>
        <v>3.6781100728876756E-3</v>
      </c>
      <c r="J202" s="92">
        <f>$D202^Parameter!$D$328</f>
        <v>5.1747616891000381E-2</v>
      </c>
      <c r="K202" s="92">
        <f>$E202^Parameter!$D$321</f>
        <v>2.0651702600306802E-2</v>
      </c>
      <c r="L202" s="92">
        <f>$D202^Parameter!$D$329</f>
        <v>0.11345602321968676</v>
      </c>
      <c r="M202" s="92">
        <f>$E202^Parameter!$D$322</f>
        <v>1.3683003176523731E-2</v>
      </c>
      <c r="N202" s="92">
        <f>$D202^Parameter!$D$330</f>
        <v>4.2941338097963806E-2</v>
      </c>
      <c r="O202" s="92">
        <f>$E202^Parameter!$D$323</f>
        <v>3.0096462436217861E-2</v>
      </c>
      <c r="P202" s="92">
        <f>$D202^Parameter!$D$327</f>
        <v>2.4729016637350106E-2</v>
      </c>
      <c r="Q202" s="92">
        <f>$E202^Parameter!$D$320</f>
        <v>1.9237564124899502E-3</v>
      </c>
      <c r="R202" s="12">
        <f>$D202^EXP(Parameter!$D$96+Parameter!$D$103*(($B202/30.2*21)^(1)))</f>
        <v>3.1969898495872303E-17</v>
      </c>
      <c r="S202" s="12">
        <f>$E202^EXP(Parameter!$D$81+Parameter!$D$88*($B202/30.2*21)^(-2))</f>
        <v>4.5991328913600853E-3</v>
      </c>
      <c r="T202" s="12">
        <f>$D202^EXP(Parameter!$D$97+Parameter!$D$104*(($B202*21/30.2)^(1)))</f>
        <v>1.3654835426724757E-4</v>
      </c>
      <c r="U202" s="12">
        <f>$E202^EXP(Parameter!$D$82+Parameter!$D$89*($B202/30.2*21)^(-2))</f>
        <v>7.3452565790069453E-3</v>
      </c>
      <c r="V202" s="12">
        <f>$D202^EXP(Parameter!$D$99+Parameter!$D$106*(($B202*21/30.2)^(1)))</f>
        <v>7.4738862515179822E-7</v>
      </c>
      <c r="W202" s="12">
        <f>$E202^EXP(Parameter!$D$84+Parameter!$D$91*($B202/30.2*21)^(-2))</f>
        <v>3.3228835357557211E-2</v>
      </c>
      <c r="X202" s="12">
        <f>$D202^EXP(Parameter!$D$100+Parameter!$D$107*(($B202*21/30.2)^(1)))</f>
        <v>1.2561482063541832E-43</v>
      </c>
      <c r="Y202" s="12">
        <f>$E202^EXP(Parameter!$D$85+Parameter!$D$92*($B202/30.2*21)^(-2))</f>
        <v>2.1612391489082783E-2</v>
      </c>
      <c r="Z202" s="12">
        <f>$D202^EXP(Parameter!$D$101+Parameter!$D$108*(($B202*21/30.2)^(1)))</f>
        <v>2.5383300729133695E-49</v>
      </c>
      <c r="AA202" s="12">
        <f>$E202^EXP(Parameter!$D$86+Parameter!$D$93*($B202/30.2*21)^(-2))</f>
        <v>3.0492130795957858E-2</v>
      </c>
      <c r="AB202" s="12">
        <f>$D202^EXP(Parameter!$D$98+Parameter!$D$105*(($B202*21/30.2)^(1)))</f>
        <v>1.7133206372173198E-7</v>
      </c>
      <c r="AC202" s="12">
        <f>$E202^EXP(Parameter!$D$83+Parameter!$D$90*($B202/30.2*21)^(-2))</f>
        <v>2.1660027502294634E-3</v>
      </c>
      <c r="AD202" s="87">
        <f>$D202^EXP(Parameter!$D$133+Parameter!$D$140*(($B202*21/30.2)^(-0.5))+Parameter!$D$147*((LN($B202*21/30.2))))</f>
        <v>2.5295884023940802E-10</v>
      </c>
      <c r="AE202" s="12">
        <f>$E202^EXP(Parameter!$D$111+Parameter!$D$118*(($B202*21/30.2)^(-1))+Parameter!$D$125*(($B202*21/30.2)^(-0.5)))</f>
        <v>5.8989284635150678E-2</v>
      </c>
      <c r="AF202" s="12">
        <f>$D202^EXP(Parameter!$D$134+Parameter!$D$141*(($B202*21/30.2)^(-0.5))+Parameter!$D$148*((LN($B202*21/30.2))))</f>
        <v>3.8181251611698767E-4</v>
      </c>
      <c r="AG202" s="12">
        <f>$E202^EXP(Parameter!$D$112+Parameter!$D$119*(($B202*21/30.2)^(-1))+Parameter!$D$126*(($B202*21/30.2)^(-0.5)))</f>
        <v>8.6528754588556887E-3</v>
      </c>
      <c r="AH202" s="12">
        <f>$D202^EXP(Parameter!$D$136+Parameter!$D$143*(($B202*21/30.2)^(-0.5))+Parameter!$D$150*((LN($B202*21/30.2))))</f>
        <v>1.5755858731054979E-8</v>
      </c>
      <c r="AI202" s="12">
        <f>$E202^EXP(Parameter!$D$114+Parameter!$D$121*(($B202*21/30.2)^(-1))+Parameter!$D$128*(($B202*21/30.2)^(-0.5)))</f>
        <v>8.3714051113086208E-5</v>
      </c>
      <c r="AJ202" s="12">
        <f>$D202^EXP(Parameter!$D$137+Parameter!$D$144*(($B202*21/30.2)^(-0.5))+Parameter!$D$151*((LN($B202*21/30.2))))</f>
        <v>1.8074043817374102E-11</v>
      </c>
      <c r="AK202" s="12">
        <f>$E202^EXP(Parameter!$D$115+Parameter!$D$122*(($B202*21/30.2)^(-1))+Parameter!$D$129*(($B202*21/30.2)^(-0.5)))</f>
        <v>5.8350335515042649E-3</v>
      </c>
      <c r="AL202" s="12">
        <f>$D202^EXP(Parameter!$D$138+Parameter!$D$145*(($B202*21/30.2)^(-0.5))+Parameter!$D$152*((LN($B202*21/30.2))))</f>
        <v>3.7106052959650691E-44</v>
      </c>
      <c r="AM202" s="12">
        <f>$E202^EXP(Parameter!$D$116+Parameter!$D$123*(($B202*21/30.2)^(-1))+Parameter!$D$130*(($B202*21/30.2)^(-0.5)))</f>
        <v>6.8789106807924181E-6</v>
      </c>
      <c r="AN202" s="12">
        <f>$D202^EXP(Parameter!$D$135+Parameter!$D$142*(($B202*21/30.2)^(-0.5))+Parameter!$D$149*((LN($B202*21/30.2))))</f>
        <v>1.9253633179145776E-5</v>
      </c>
      <c r="AO202" s="12">
        <f>$E202^EXP(Parameter!$D$113+Parameter!$D$120*(($B202*21/30.2)^(-1))+Parameter!$D$127*(($B202*21/30.2)^(-0.5)))</f>
        <v>1.3923147766934468E-11</v>
      </c>
      <c r="AP202" s="87">
        <f>$D202^EXP(Parameter!$D$304+Parameter!$D$310*((LN($B202*21/30.2))))</f>
        <v>2.1440217884846253E-2</v>
      </c>
      <c r="AQ202" s="88">
        <f>$E202^EXP(Parameter!$D$290+Parameter!$D$296*((LN($B202*21/30.2))))</f>
        <v>1.1567972384942308E-2</v>
      </c>
      <c r="AR202" s="12">
        <f>$D202^EXP(Parameter!$D$305+Parameter!$D$311*((LN($B202*21/30.2))))</f>
        <v>2.872990662556785E-2</v>
      </c>
      <c r="AS202" s="88">
        <f>$E202^EXP(Parameter!$D$291+Parameter!$D$297*((LN($B202*21/30.2))))</f>
        <v>9.9869323807722198E-3</v>
      </c>
      <c r="AT202" s="12">
        <f>$D202^EXP(Parameter!$D$305+Parameter!$D$307-Parameter!$D$306+(Parameter!$D$311+Parameter!$D$313-Parameter!$D$312)*((LN($B202*21/30.2))))</f>
        <v>2.5449558765126775E-2</v>
      </c>
      <c r="AU202" s="88">
        <f>$E202^EXP(Parameter!$D$291+Parameter!$D$293-Parameter!$D$292+(Parameter!$D$297+Parameter!$D$299-Parameter!$D$298)*((LN($B202*21/30.2))))</f>
        <v>1.7404199778262963E-2</v>
      </c>
      <c r="AV202" s="12">
        <f>$D202^EXP(Parameter!$D$308+Parameter!$D$314*((LN($B202*21/30.2))))</f>
        <v>3.6922045123477597E-2</v>
      </c>
      <c r="AW202" s="88">
        <f>$E202^EXP(Parameter!$D$294+Parameter!$D$300*((LN($B202*21/30.2))))</f>
        <v>1.4623000019975048E-2</v>
      </c>
      <c r="AX202" s="12">
        <f>$D202^EXP(Parameter!$D$305+Parameter!$D$309-Parameter!$D$306+(Parameter!$D$311+Parameter!$D$315-Parameter!$D$312)*((LN($B202*21/30.2))))</f>
        <v>1.2754091114408382E-2</v>
      </c>
      <c r="AY202" s="88">
        <f>$E202^EXP(Parameter!$D$291+Parameter!$D$295-Parameter!$D$292+(Parameter!$D$297+Parameter!$D$301-Parameter!$D$298)*((LN($B202*21/30.2))))</f>
        <v>2.7754451186001451E-4</v>
      </c>
      <c r="AZ202" s="12">
        <f>$D202^EXP(Parameter!D$305-Parameter!D$306+(Parameter!D$311-Parameter!D$312)*((LN($B202*21/30.2))))</f>
        <v>8.5418081035780694E-3</v>
      </c>
      <c r="BA202" s="88">
        <f>$E202^EXP(Parameter!$D$291-Parameter!$D$292+(Parameter!$D$297-Parameter!$D$298)*((LN($B202*21/30.2))))</f>
        <v>4.2984864108584349E-6</v>
      </c>
      <c r="BB202" s="89">
        <f>$D202^EXP(Parameter!$D$231+Parameter!$D$238)</f>
        <v>5.2238192795869033E-2</v>
      </c>
      <c r="BC202" s="90">
        <f>$E202^EXP(Parameter!$D$216+Parameter!$D$223)</f>
        <v>3.839976667155855E-3</v>
      </c>
      <c r="BD202" s="91">
        <f>$D202^EXP(Parameter!$D$232+Parameter!$D$239)</f>
        <v>3.9687856059750164E-2</v>
      </c>
      <c r="BE202" s="90">
        <f>$E202^EXP(Parameter!$D$217+Parameter!$D$224)</f>
        <v>5.5065005270478057E-3</v>
      </c>
      <c r="BF202" s="91">
        <f>$D202^EXP(Parameter!$D$234+Parameter!$D$241)</f>
        <v>4.7746887943934099E-2</v>
      </c>
      <c r="BG202" s="91">
        <f>$E202^EXP(Parameter!$D$219+Parameter!$D$226)</f>
        <v>2.4844776755515927E-2</v>
      </c>
      <c r="BH202" s="91">
        <f>$D202^EXP(Parameter!$D$235+Parameter!$D$242)</f>
        <v>9.625729845985552E-2</v>
      </c>
      <c r="BI202" s="91">
        <f>$E202^EXP(Parameter!$D$220+Parameter!$D$227)</f>
        <v>1.5902167621159511E-2</v>
      </c>
      <c r="BJ202" s="91">
        <f>$D202^EXP(Parameter!$D$236+Parameter!$D$243)</f>
        <v>3.7183361201763312E-2</v>
      </c>
      <c r="BK202" s="91">
        <f>$E202^EXP(Parameter!$D$221+Parameter!$D$228)</f>
        <v>2.367210959630173E-2</v>
      </c>
      <c r="BL202" s="91">
        <f>$D202^EXP(Parameter!$D$233+Parameter!$D$240)</f>
        <v>1.8376618712244386E-2</v>
      </c>
      <c r="BM202" s="91">
        <f>$E202^EXP(Parameter!$D$218+Parameter!$D$225)</f>
        <v>1.7186015817463693E-3</v>
      </c>
      <c r="BN202" s="90">
        <f>$D202^EXP(Parameter!$D$268+Parameter!$D$275)</f>
        <v>7.0295405014468862E-2</v>
      </c>
      <c r="BO202" s="91">
        <f>$E202^EXP(Parameter!$D$246+Parameter!$D$253)</f>
        <v>1.3341872558222045E-3</v>
      </c>
      <c r="BP202" s="91">
        <f>$D202^EXP(Parameter!$D$269+Parameter!$D$276)</f>
        <v>4.6451732064899269E-2</v>
      </c>
      <c r="BQ202" s="91">
        <f>$E202^EXP(Parameter!$D$247+Parameter!$D$254)</f>
        <v>3.3166336997360823E-3</v>
      </c>
      <c r="BR202" s="91">
        <f>$D202^EXP(Parameter!$D$271+Parameter!$D$278)</f>
        <v>0.10693909297855546</v>
      </c>
      <c r="BS202" s="91">
        <f>$E202^EXP(Parameter!$D$249+Parameter!$D$256)</f>
        <v>3.0595931875329017E-2</v>
      </c>
      <c r="BT202" s="91">
        <f>$D202^EXP(Parameter!$D$272+Parameter!$D$279)</f>
        <v>0.18491431999976188</v>
      </c>
      <c r="BU202" s="91">
        <f>$E202^EXP(Parameter!$D$250+Parameter!$D$257)</f>
        <v>9.4667154400703089E-3</v>
      </c>
      <c r="BV202" s="91">
        <f>$D202^EXP(Parameter!$D$273+Parameter!$D$280)</f>
        <v>0.14713157432760005</v>
      </c>
      <c r="BW202" s="91">
        <f>$E202^EXP(Parameter!$D$251+Parameter!$D$258)</f>
        <v>3.2895247768023793E-2</v>
      </c>
      <c r="BX202" s="91">
        <f>$D202^EXP(Parameter!$D$270+Parameter!$D$277)</f>
        <v>4.0461364004402256E-2</v>
      </c>
      <c r="BY202" s="91">
        <f>$E202^EXP(Parameter!$D$248+Parameter!$D$255)</f>
        <v>4.05849408787757E-3</v>
      </c>
      <c r="BZ202" s="90">
        <f>$D202^EXP(Parameter!$D$208)</f>
        <v>4.8623662511973365E-2</v>
      </c>
      <c r="CA202" s="90">
        <f>$E202^EXP(Parameter!$D$200)</f>
        <v>2.7385178351575249E-3</v>
      </c>
      <c r="CB202" s="90">
        <f>$D202^EXP(Parameter!$D$209)</f>
        <v>4.0202384469342163E-2</v>
      </c>
      <c r="CC202" s="90">
        <f>$E202^EXP(Parameter!$D$201)</f>
        <v>4.5998615392258127E-3</v>
      </c>
      <c r="CD202" s="90">
        <f>$D202^EXP(Parameter!$D$211)</f>
        <v>4.3795835052543877E-2</v>
      </c>
      <c r="CE202" s="90">
        <f>$E202^EXP(Parameter!$D$203)</f>
        <v>1.9308443144700569E-2</v>
      </c>
      <c r="CF202" s="90">
        <f>$D202^EXP(Parameter!$D$212)</f>
        <v>9.6032137129326178E-2</v>
      </c>
      <c r="CG202" s="90">
        <f>$E202^EXP(Parameter!$D$204)</f>
        <v>1.3721219916972321E-2</v>
      </c>
      <c r="CH202" s="91">
        <f>$D202^EXP(Parameter!$D$213)</f>
        <v>3.5615729732414836E-2</v>
      </c>
      <c r="CI202" s="90">
        <f>$E202^EXP(Parameter!$D$205)</f>
        <v>2.384982735239935E-2</v>
      </c>
      <c r="CJ202" s="91">
        <f>$D202^EXP(Parameter!$D$210)</f>
        <v>2.0046325455107109E-2</v>
      </c>
      <c r="CK202" s="90">
        <f>$E202^EXP(Parameter!$D$202)</f>
        <v>2.2330222867107848E-3</v>
      </c>
      <c r="CL202" s="12">
        <f>$D202^EXP(Parameter!$D$170+Parameter!$D$177*(LN($B202/30.2*21)))</f>
        <v>2.4327825753385553E-2</v>
      </c>
      <c r="CM202" s="12">
        <f>$D202^EXP(Parameter!$D$155+Parameter!$D$162*(LN($B202/30.2*21)))</f>
        <v>0.30799971657604991</v>
      </c>
      <c r="CN202" s="12">
        <f>$D202^EXP(Parameter!$D$171+Parameter!$D$178*(LN($B202/30.2*21)))</f>
        <v>2.6985681319666478E-2</v>
      </c>
      <c r="CO202" s="12">
        <f>$D202^EXP(Parameter!$D$156+Parameter!$D$163*(LN($B202/30.2*21)))</f>
        <v>0.24863673557442964</v>
      </c>
      <c r="CP202" s="12">
        <f>$D202^EXP(Parameter!$D$173+Parameter!$D$180*(LN($B202/30.2*21)))</f>
        <v>2.2860636832418568E-2</v>
      </c>
      <c r="CQ202" s="12">
        <f>$D202^EXP(Parameter!$D$158+Parameter!$D$165*(LN($B202/30.2*21)))</f>
        <v>0.25420961213705595</v>
      </c>
      <c r="CR202" s="12">
        <f>$D202^EXP(Parameter!$D$174+Parameter!$D$181*(LN($B202/30.2*21)))</f>
        <v>2.1675267864443012E-2</v>
      </c>
      <c r="CS202" s="12">
        <f>$D202^EXP(Parameter!$D$159+Parameter!$D$166*(LN($B202/30.2*21)))</f>
        <v>0.30284899493081863</v>
      </c>
      <c r="CT202" s="12">
        <f>$D202^EXP(Parameter!$D$175+Parameter!$D$182*(LN($B202/30.2*21)))</f>
        <v>3.9301539467492576E-3</v>
      </c>
      <c r="CU202" s="12">
        <f>$D202^EXP(Parameter!$D$160+Parameter!$D$167*(LN($B202/30.2*21)))</f>
        <v>6.8763319040464566E-2</v>
      </c>
      <c r="CV202" s="12">
        <f>$D202^EXP(Parameter!$D$172+Parameter!$D$179*(LN($B202/30.2*21)))</f>
        <v>5.4112824026097362E-3</v>
      </c>
      <c r="CW202" s="41">
        <f>$D202^EXP(Parameter!$D$157+Parameter!$D$164*(LN($B202/30.2*21)))</f>
        <v>1.0691137150685009E-3</v>
      </c>
      <c r="CX202" s="12">
        <f t="shared" si="23"/>
        <v>3.1969898495872303E-17</v>
      </c>
      <c r="CY202" s="85">
        <v>1.35375284152167E-2</v>
      </c>
      <c r="CZ202" s="12">
        <f t="shared" si="17"/>
        <v>1.3654835426724757E-4</v>
      </c>
      <c r="DA202" s="85">
        <v>2.0674836716668199E-2</v>
      </c>
      <c r="DB202" s="12">
        <f t="shared" si="18"/>
        <v>7.4738862515179822E-7</v>
      </c>
      <c r="DC202" s="41">
        <v>1.8946267605162399E-4</v>
      </c>
      <c r="DD202" s="12">
        <f t="shared" si="19"/>
        <v>1.2561482063541832E-43</v>
      </c>
      <c r="DE202" s="85">
        <v>1.8119202558263699E-3</v>
      </c>
      <c r="DF202" s="12">
        <f t="shared" si="20"/>
        <v>2.5383300729133695E-49</v>
      </c>
      <c r="DG202" s="41">
        <v>1.5714099803419899E-4</v>
      </c>
      <c r="DH202" s="12">
        <f t="shared" si="21"/>
        <v>1.7133206372173198E-7</v>
      </c>
      <c r="DI202" s="41">
        <v>1.5714099803419899E-4</v>
      </c>
      <c r="DJ202" s="46">
        <v>197</v>
      </c>
      <c r="DK202" s="44">
        <v>6.7095486757873205E-5</v>
      </c>
      <c r="DL202" s="44">
        <v>2.10666985798635E-4</v>
      </c>
      <c r="DM202" s="44">
        <v>4.8607766933073099E-4</v>
      </c>
      <c r="DN202" s="44">
        <v>3.4866612640704902E-4</v>
      </c>
      <c r="DO202" s="44">
        <v>1.53710635926063E-3</v>
      </c>
      <c r="DP202" s="44">
        <v>1.1868361139116799E-3</v>
      </c>
      <c r="DQ202" s="44">
        <v>1.7383939848617501E-3</v>
      </c>
      <c r="DR202" s="45">
        <v>2.1695902719800399E-2</v>
      </c>
      <c r="DS202" s="45">
        <v>3.6013835285254397E-2</v>
      </c>
      <c r="DT202" s="45">
        <v>3.21264552301209E-2</v>
      </c>
      <c r="DU202" s="45">
        <v>2.27964867204371E-2</v>
      </c>
      <c r="DV202" s="45">
        <v>3.4313098366818701E-2</v>
      </c>
      <c r="DW202" s="45">
        <v>5.7508276431434503E-2</v>
      </c>
      <c r="DX202" s="45">
        <v>2.7212013993085302E-2</v>
      </c>
    </row>
    <row r="203" spans="1:128">
      <c r="A203" s="43">
        <f t="shared" si="22"/>
        <v>12.934246575342465</v>
      </c>
      <c r="B203" s="18">
        <v>199</v>
      </c>
      <c r="C203" s="12">
        <v>4356</v>
      </c>
      <c r="D203" s="12">
        <v>2.03134453893794E-2</v>
      </c>
      <c r="E203" s="12">
        <v>1.5383480694884899E-4</v>
      </c>
      <c r="F203" s="92">
        <f>$D203^Parameter!$D$325</f>
        <v>4.7870856830366501E-2</v>
      </c>
      <c r="G203" s="92">
        <f>$E203^Parameter!$D$318</f>
        <v>1.7975431309816933E-3</v>
      </c>
      <c r="H203" s="92">
        <f>$D203^Parameter!$D$326</f>
        <v>4.4281963815433381E-2</v>
      </c>
      <c r="I203" s="92">
        <f>$E203^Parameter!$D$319</f>
        <v>3.6283982678904122E-3</v>
      </c>
      <c r="J203" s="92">
        <f>$D203^Parameter!$D$328</f>
        <v>5.1348894291233849E-2</v>
      </c>
      <c r="K203" s="92">
        <f>$E203^Parameter!$D$321</f>
        <v>2.0458095076629299E-2</v>
      </c>
      <c r="L203" s="92">
        <f>$D203^Parameter!$D$329</f>
        <v>0.11281291232217987</v>
      </c>
      <c r="M203" s="92">
        <f>$E203^Parameter!$D$322</f>
        <v>1.3541187739110663E-2</v>
      </c>
      <c r="N203" s="92">
        <f>$D203^Parameter!$D$330</f>
        <v>4.25897125221599E-2</v>
      </c>
      <c r="O203" s="92">
        <f>$E203^Parameter!$D$323</f>
        <v>2.9841582107178927E-2</v>
      </c>
      <c r="P203" s="92">
        <f>$D203^Parameter!$D$327</f>
        <v>2.4491195131858944E-2</v>
      </c>
      <c r="Q203" s="92">
        <f>$E203^Parameter!$D$320</f>
        <v>1.8947721476322951E-3</v>
      </c>
      <c r="R203" s="12">
        <f>$D203^EXP(Parameter!$D$96+Parameter!$D$103*(($B203/30.2*21)^(1)))</f>
        <v>1.6984241673928952E-17</v>
      </c>
      <c r="S203" s="12">
        <f>$E203^EXP(Parameter!$D$81+Parameter!$D$88*($B203/30.2*21)^(-2))</f>
        <v>4.539442128573737E-3</v>
      </c>
      <c r="T203" s="12">
        <f>$D203^EXP(Parameter!$D$97+Parameter!$D$104*(($B203*21/30.2)^(1)))</f>
        <v>1.2693363894291046E-4</v>
      </c>
      <c r="U203" s="12">
        <f>$E203^EXP(Parameter!$D$82+Parameter!$D$89*($B203/30.2*21)^(-2))</f>
        <v>7.2581643124355315E-3</v>
      </c>
      <c r="V203" s="12">
        <f>$D203^EXP(Parameter!$D$99+Parameter!$D$106*(($B203*21/30.2)^(1)))</f>
        <v>6.3984548111752182E-7</v>
      </c>
      <c r="W203" s="12">
        <f>$E203^EXP(Parameter!$D$84+Parameter!$D$91*($B203/30.2*21)^(-2))</f>
        <v>3.2955393614372816E-2</v>
      </c>
      <c r="X203" s="12">
        <f>$D203^EXP(Parameter!$D$100+Parameter!$D$107*(($B203*21/30.2)^(1)))</f>
        <v>1.2030111344177017E-44</v>
      </c>
      <c r="Y203" s="12">
        <f>$E203^EXP(Parameter!$D$85+Parameter!$D$92*($B203/30.2*21)^(-2))</f>
        <v>2.1412162717705449E-2</v>
      </c>
      <c r="Z203" s="12">
        <f>$D203^EXP(Parameter!$D$101+Parameter!$D$108*(($B203*21/30.2)^(1)))</f>
        <v>2.087802155761001E-50</v>
      </c>
      <c r="AA203" s="12">
        <f>$E203^EXP(Parameter!$D$86+Parameter!$D$93*($B203/30.2*21)^(-2))</f>
        <v>3.0234830877686889E-2</v>
      </c>
      <c r="AB203" s="12">
        <f>$D203^EXP(Parameter!$D$98+Parameter!$D$105*(($B203*21/30.2)^(1)))</f>
        <v>1.4590735966108755E-7</v>
      </c>
      <c r="AC203" s="12">
        <f>$E203^EXP(Parameter!$D$83+Parameter!$D$90*($B203/30.2*21)^(-2))</f>
        <v>2.1339803238678038E-3</v>
      </c>
      <c r="AD203" s="87">
        <f>$D203^EXP(Parameter!$D$133+Parameter!$D$140*(($B203*21/30.2)^(-0.5))+Parameter!$D$147*((LN($B203*21/30.2))))</f>
        <v>2.1124436016699243E-10</v>
      </c>
      <c r="AE203" s="12">
        <f>$E203^EXP(Parameter!$D$111+Parameter!$D$118*(($B203*21/30.2)^(-1))+Parameter!$D$125*(($B203*21/30.2)^(-0.5)))</f>
        <v>5.8703063695112981E-2</v>
      </c>
      <c r="AF203" s="12">
        <f>$D203^EXP(Parameter!$D$134+Parameter!$D$141*(($B203*21/30.2)^(-0.5))+Parameter!$D$148*((LN($B203*21/30.2))))</f>
        <v>3.6730905150380666E-4</v>
      </c>
      <c r="AG203" s="12">
        <f>$E203^EXP(Parameter!$D$112+Parameter!$D$119*(($B203*21/30.2)^(-1))+Parameter!$D$126*(($B203*21/30.2)^(-0.5)))</f>
        <v>8.5562157852594189E-3</v>
      </c>
      <c r="AH203" s="12">
        <f>$D203^EXP(Parameter!$D$136+Parameter!$D$143*(($B203*21/30.2)^(-0.5))+Parameter!$D$150*((LN($B203*21/30.2))))</f>
        <v>1.3751039386059458E-8</v>
      </c>
      <c r="AI203" s="12">
        <f>$E203^EXP(Parameter!$D$114+Parameter!$D$121*(($B203*21/30.2)^(-1))+Parameter!$D$128*(($B203*21/30.2)^(-0.5)))</f>
        <v>8.1027545610766022E-5</v>
      </c>
      <c r="AJ203" s="12">
        <f>$D203^EXP(Parameter!$D$137+Parameter!$D$144*(($B203*21/30.2)^(-0.5))+Parameter!$D$151*((LN($B203*21/30.2))))</f>
        <v>1.4434393036874683E-11</v>
      </c>
      <c r="AK203" s="12">
        <f>$E203^EXP(Parameter!$D$115+Parameter!$D$122*(($B203*21/30.2)^(-1))+Parameter!$D$129*(($B203*21/30.2)^(-0.5)))</f>
        <v>5.7555210978717884E-3</v>
      </c>
      <c r="AL203" s="12">
        <f>$D203^EXP(Parameter!$D$138+Parameter!$D$145*(($B203*21/30.2)^(-0.5))+Parameter!$D$152*((LN($B203*21/30.2))))</f>
        <v>1.1462098313576926E-44</v>
      </c>
      <c r="AM203" s="12">
        <f>$E203^EXP(Parameter!$D$116+Parameter!$D$123*(($B203*21/30.2)^(-1))+Parameter!$D$130*(($B203*21/30.2)^(-0.5)))</f>
        <v>6.5981854851612517E-6</v>
      </c>
      <c r="AN203" s="12">
        <f>$D203^EXP(Parameter!$D$135+Parameter!$D$142*(($B203*21/30.2)^(-0.5))+Parameter!$D$149*((LN($B203*21/30.2))))</f>
        <v>1.821432886401512E-5</v>
      </c>
      <c r="AO203" s="12">
        <f>$E203^EXP(Parameter!$D$113+Parameter!$D$120*(($B203*21/30.2)^(-1))+Parameter!$D$127*(($B203*21/30.2)^(-0.5)))</f>
        <v>1.2678638381792859E-11</v>
      </c>
      <c r="AP203" s="87">
        <f>$D203^EXP(Parameter!$D$304+Parameter!$D$310*((LN($B203*21/30.2))))</f>
        <v>2.1173777734589196E-2</v>
      </c>
      <c r="AQ203" s="88">
        <f>$E203^EXP(Parameter!$D$290+Parameter!$D$296*((LN($B203*21/30.2))))</f>
        <v>1.1480275933127887E-2</v>
      </c>
      <c r="AR203" s="12">
        <f>$D203^EXP(Parameter!$D$305+Parameter!$D$311*((LN($B203*21/30.2))))</f>
        <v>2.8439966193236882E-2</v>
      </c>
      <c r="AS203" s="88">
        <f>$E203^EXP(Parameter!$D$291+Parameter!$D$297*((LN($B203*21/30.2))))</f>
        <v>9.8881010340742988E-3</v>
      </c>
      <c r="AT203" s="12">
        <f>$D203^EXP(Parameter!$D$305+Parameter!$D$307-Parameter!$D$306+(Parameter!$D$311+Parameter!$D$313-Parameter!$D$312)*((LN($B203*21/30.2))))</f>
        <v>2.5166478956334382E-2</v>
      </c>
      <c r="AU203" s="88">
        <f>$E203^EXP(Parameter!$D$291+Parameter!$D$293-Parameter!$D$292+(Parameter!$D$297+Parameter!$D$299-Parameter!$D$298)*((LN($B203*21/30.2))))</f>
        <v>1.722253133124891E-2</v>
      </c>
      <c r="AV203" s="12">
        <f>$D203^EXP(Parameter!$D$308+Parameter!$D$314*((LN($B203*21/30.2))))</f>
        <v>3.6491202356533331E-2</v>
      </c>
      <c r="AW203" s="88">
        <f>$E203^EXP(Parameter!$D$294+Parameter!$D$300*((LN($B203*21/30.2))))</f>
        <v>1.4476413812585531E-2</v>
      </c>
      <c r="AX203" s="12">
        <f>$D203^EXP(Parameter!$D$305+Parameter!$D$309-Parameter!$D$306+(Parameter!$D$311+Parameter!$D$315-Parameter!$D$312)*((LN($B203*21/30.2))))</f>
        <v>1.2568613444470089E-2</v>
      </c>
      <c r="AY203" s="88">
        <f>$E203^EXP(Parameter!$D$291+Parameter!$D$295-Parameter!$D$292+(Parameter!$D$297+Parameter!$D$301-Parameter!$D$298)*((LN($B203*21/30.2))))</f>
        <v>2.6821965219710583E-4</v>
      </c>
      <c r="AZ203" s="12">
        <f>$D203^EXP(Parameter!D$305-Parameter!D$306+(Parameter!D$311-Parameter!D$312)*((LN($B203*21/30.2))))</f>
        <v>8.4140066719847698E-3</v>
      </c>
      <c r="BA203" s="88">
        <f>$E203^EXP(Parameter!$D$291-Parameter!$D$292+(Parameter!$D$297-Parameter!$D$298)*((LN($B203*21/30.2))))</f>
        <v>4.1000192516835854E-6</v>
      </c>
      <c r="BB203" s="89">
        <f>$D203^EXP(Parameter!$D$231+Parameter!$D$238)</f>
        <v>5.1836967752279618E-2</v>
      </c>
      <c r="BC203" s="90">
        <f>$E203^EXP(Parameter!$D$216+Parameter!$D$223)</f>
        <v>3.7884732103704863E-3</v>
      </c>
      <c r="BD203" s="91">
        <f>$D203^EXP(Parameter!$D$232+Parameter!$D$239)</f>
        <v>3.9354771805036416E-2</v>
      </c>
      <c r="BE203" s="90">
        <f>$E203^EXP(Parameter!$D$217+Parameter!$D$224)</f>
        <v>5.4374009556060173E-3</v>
      </c>
      <c r="BF203" s="91">
        <f>$D203^EXP(Parameter!$D$234+Parameter!$D$241)</f>
        <v>4.7369034947190018E-2</v>
      </c>
      <c r="BG203" s="91">
        <f>$E203^EXP(Parameter!$D$219+Parameter!$D$226)</f>
        <v>2.4622906595041759E-2</v>
      </c>
      <c r="BH203" s="91">
        <f>$D203^EXP(Parameter!$D$235+Parameter!$D$242)</f>
        <v>9.5670588441415655E-2</v>
      </c>
      <c r="BI203" s="91">
        <f>$E203^EXP(Parameter!$D$220+Parameter!$D$227)</f>
        <v>1.5743095212335013E-2</v>
      </c>
      <c r="BJ203" s="91">
        <f>$D203^EXP(Parameter!$D$236+Parameter!$D$243)</f>
        <v>3.686501909854098E-2</v>
      </c>
      <c r="BK203" s="91">
        <f>$E203^EXP(Parameter!$D$221+Parameter!$D$228)</f>
        <v>2.3457958086621575E-2</v>
      </c>
      <c r="BL203" s="91">
        <f>$D203^EXP(Parameter!$D$233+Parameter!$D$240)</f>
        <v>1.818578061986487E-2</v>
      </c>
      <c r="BM203" s="91">
        <f>$E203^EXP(Parameter!$D$218+Parameter!$D$225)</f>
        <v>1.6922449462755719E-3</v>
      </c>
      <c r="BN203" s="90">
        <f>$D203^EXP(Parameter!$D$268+Parameter!$D$275)</f>
        <v>6.9809602456817915E-2</v>
      </c>
      <c r="BO203" s="91">
        <f>$E203^EXP(Parameter!$D$246+Parameter!$D$253)</f>
        <v>1.3129188020861279E-3</v>
      </c>
      <c r="BP203" s="91">
        <f>$D203^EXP(Parameter!$D$269+Parameter!$D$276)</f>
        <v>4.6080818440106967E-2</v>
      </c>
      <c r="BQ203" s="91">
        <f>$E203^EXP(Parameter!$D$247+Parameter!$D$254)</f>
        <v>3.2709858947748624E-3</v>
      </c>
      <c r="BR203" s="91">
        <f>$D203^EXP(Parameter!$D$271+Parameter!$D$278)</f>
        <v>0.10631649398702646</v>
      </c>
      <c r="BS203" s="91">
        <f>$E203^EXP(Parameter!$D$249+Parameter!$D$256)</f>
        <v>3.0338033855058455E-2</v>
      </c>
      <c r="BT203" s="91">
        <f>$D203^EXP(Parameter!$D$272+Parameter!$D$279)</f>
        <v>0.18410089774094335</v>
      </c>
      <c r="BU203" s="91">
        <f>$E203^EXP(Parameter!$D$250+Parameter!$D$257)</f>
        <v>9.3602247433343701E-3</v>
      </c>
      <c r="BV203" s="91">
        <f>$D203^EXP(Parameter!$D$273+Parameter!$D$280)</f>
        <v>0.14639692979087937</v>
      </c>
      <c r="BW203" s="91">
        <f>$E203^EXP(Parameter!$D$251+Parameter!$D$258)</f>
        <v>3.2623706747621828E-2</v>
      </c>
      <c r="BX203" s="91">
        <f>$D203^EXP(Parameter!$D$270+Parameter!$D$277)</f>
        <v>4.012381086649585E-2</v>
      </c>
      <c r="BY203" s="91">
        <f>$E203^EXP(Parameter!$D$248+Parameter!$D$255)</f>
        <v>4.0045977972114118E-3</v>
      </c>
      <c r="BZ203" s="90">
        <f>$D203^EXP(Parameter!$D$208)</f>
        <v>4.8241163771758321E-2</v>
      </c>
      <c r="CA203" s="90">
        <f>$E203^EXP(Parameter!$D$200)</f>
        <v>2.6995712889259639E-3</v>
      </c>
      <c r="CB203" s="90">
        <f>$D203^EXP(Parameter!$D$209)</f>
        <v>3.9866323253040514E-2</v>
      </c>
      <c r="CC203" s="90">
        <f>$E203^EXP(Parameter!$D$201)</f>
        <v>4.5401558375418949E-3</v>
      </c>
      <c r="CD203" s="90">
        <f>$D203^EXP(Parameter!$D$211)</f>
        <v>4.3439447987377727E-2</v>
      </c>
      <c r="CE203" s="90">
        <f>$E203^EXP(Parameter!$D$203)</f>
        <v>1.9124305832518323E-2</v>
      </c>
      <c r="CF203" s="90">
        <f>$D203^EXP(Parameter!$D$212)</f>
        <v>9.5446215679975216E-2</v>
      </c>
      <c r="CG203" s="90">
        <f>$E203^EXP(Parameter!$D$204)</f>
        <v>1.3579100330962527E-2</v>
      </c>
      <c r="CH203" s="91">
        <f>$D203^EXP(Parameter!$D$213)</f>
        <v>3.5306836270706743E-2</v>
      </c>
      <c r="CI203" s="90">
        <f>$E203^EXP(Parameter!$D$205)</f>
        <v>2.3634497241068721E-2</v>
      </c>
      <c r="CJ203" s="91">
        <f>$D203^EXP(Parameter!$D$210)</f>
        <v>1.9842654546281098E-2</v>
      </c>
      <c r="CK203" s="90">
        <f>$E203^EXP(Parameter!$D$202)</f>
        <v>2.2001745737768915E-3</v>
      </c>
      <c r="CL203" s="12">
        <f>$D203^EXP(Parameter!$D$170+Parameter!$D$177*(LN($B203/30.2*21)))</f>
        <v>2.4058030454870854E-2</v>
      </c>
      <c r="CM203" s="12">
        <f>$D203^EXP(Parameter!$D$155+Parameter!$D$162*(LN($B203/30.2*21)))</f>
        <v>0.30751774045065594</v>
      </c>
      <c r="CN203" s="12">
        <f>$D203^EXP(Parameter!$D$171+Parameter!$D$178*(LN($B203/30.2*21)))</f>
        <v>2.6712261206918705E-2</v>
      </c>
      <c r="CO203" s="12">
        <f>$D203^EXP(Parameter!$D$156+Parameter!$D$163*(LN($B203/30.2*21)))</f>
        <v>0.24799230854131815</v>
      </c>
      <c r="CP203" s="12">
        <f>$D203^EXP(Parameter!$D$173+Parameter!$D$180*(LN($B203/30.2*21)))</f>
        <v>2.2606345319769124E-2</v>
      </c>
      <c r="CQ203" s="12">
        <f>$D203^EXP(Parameter!$D$158+Parameter!$D$165*(LN($B203/30.2*21)))</f>
        <v>0.2533964755482061</v>
      </c>
      <c r="CR203" s="12">
        <f>$D203^EXP(Parameter!$D$174+Parameter!$D$181*(LN($B203/30.2*21)))</f>
        <v>2.138103851494131E-2</v>
      </c>
      <c r="CS203" s="12">
        <f>$D203^EXP(Parameter!$D$159+Parameter!$D$166*(LN($B203/30.2*21)))</f>
        <v>0.30215513638353342</v>
      </c>
      <c r="CT203" s="12">
        <f>$D203^EXP(Parameter!$D$175+Parameter!$D$182*(LN($B203/30.2*21)))</f>
        <v>3.8526162928348095E-3</v>
      </c>
      <c r="CU203" s="12">
        <f>$D203^EXP(Parameter!$D$160+Parameter!$D$167*(LN($B203/30.2*21)))</f>
        <v>6.8115336536311702E-2</v>
      </c>
      <c r="CV203" s="12">
        <f>$D203^EXP(Parameter!$D$172+Parameter!$D$179*(LN($B203/30.2*21)))</f>
        <v>5.3228332156390326E-3</v>
      </c>
      <c r="CW203" s="41">
        <f>$D203^EXP(Parameter!$D$157+Parameter!$D$164*(LN($B203/30.2*21)))</f>
        <v>1.0398098797274309E-3</v>
      </c>
      <c r="CX203" s="12">
        <f t="shared" si="23"/>
        <v>1.6984241673928952E-17</v>
      </c>
      <c r="CY203" s="85">
        <v>1.35051097512783E-2</v>
      </c>
      <c r="CZ203" s="12">
        <f t="shared" si="17"/>
        <v>1.2693363894291046E-4</v>
      </c>
      <c r="DA203" s="85">
        <v>2.0613035305458501E-2</v>
      </c>
      <c r="DB203" s="12">
        <f t="shared" si="18"/>
        <v>6.3984548111752182E-7</v>
      </c>
      <c r="DC203" s="41">
        <v>1.8401373591796401E-4</v>
      </c>
      <c r="DD203" s="12">
        <f t="shared" si="19"/>
        <v>1.2030111344177017E-44</v>
      </c>
      <c r="DE203" s="85">
        <v>1.7753672925006399E-3</v>
      </c>
      <c r="DF203" s="12">
        <f t="shared" si="20"/>
        <v>2.087802155761001E-50</v>
      </c>
      <c r="DG203" s="41">
        <v>1.5383499838821999E-4</v>
      </c>
      <c r="DH203" s="12">
        <f t="shared" si="21"/>
        <v>1.4590735966108755E-7</v>
      </c>
      <c r="DI203" s="41">
        <v>1.5383499838821999E-4</v>
      </c>
      <c r="DJ203" s="46">
        <v>198</v>
      </c>
      <c r="DK203" s="44">
        <v>6.5415372373034395E-5</v>
      </c>
      <c r="DL203" s="44">
        <v>2.05790000316952E-4</v>
      </c>
      <c r="DM203" s="44">
        <v>4.7552833017749902E-4</v>
      </c>
      <c r="DN203" s="44">
        <v>3.4089595854436299E-4</v>
      </c>
      <c r="DO203" s="44">
        <v>1.50697902273489E-3</v>
      </c>
      <c r="DP203" s="44">
        <v>1.1629986759651399E-3</v>
      </c>
      <c r="DQ203" s="44">
        <v>1.7047272764583201E-3</v>
      </c>
      <c r="DR203" s="45">
        <v>2.1482528463368102E-2</v>
      </c>
      <c r="DS203" s="45">
        <v>3.5687693700939799E-2</v>
      </c>
      <c r="DT203" s="45">
        <v>3.1829715747770999E-2</v>
      </c>
      <c r="DU203" s="45">
        <v>2.25739661263775E-2</v>
      </c>
      <c r="DV203" s="45">
        <v>3.3999720976849002E-2</v>
      </c>
      <c r="DW203" s="45">
        <v>5.7032072984482797E-2</v>
      </c>
      <c r="DX203" s="45">
        <v>2.6953671747245202E-2</v>
      </c>
    </row>
    <row r="204" spans="1:128">
      <c r="A204" s="43">
        <f t="shared" si="22"/>
        <v>12.994520547945205</v>
      </c>
      <c r="B204" s="18">
        <v>200</v>
      </c>
      <c r="C204" s="12">
        <v>4378</v>
      </c>
      <c r="D204" s="12">
        <v>2.0109000953178701E-2</v>
      </c>
      <c r="E204" s="12">
        <v>1.5061026539039799E-4</v>
      </c>
      <c r="F204" s="92">
        <f>$D204^Parameter!$D$325</f>
        <v>4.7494638437170889E-2</v>
      </c>
      <c r="G204" s="92">
        <f>$E204^Parameter!$D$318</f>
        <v>1.7703343378741559E-3</v>
      </c>
      <c r="H204" s="92">
        <f>$D204^Parameter!$D$326</f>
        <v>4.392506327308085E-2</v>
      </c>
      <c r="I204" s="92">
        <f>$E204^Parameter!$D$319</f>
        <v>3.5795375880948326E-3</v>
      </c>
      <c r="J204" s="92">
        <f>$D204^Parameter!$D$328</f>
        <v>5.09546188061447E-2</v>
      </c>
      <c r="K204" s="92">
        <f>$E204^Parameter!$D$321</f>
        <v>2.0267005072406034E-2</v>
      </c>
      <c r="L204" s="92">
        <f>$D204^Parameter!$D$329</f>
        <v>0.11217567125934313</v>
      </c>
      <c r="M204" s="92">
        <f>$E204^Parameter!$D$322</f>
        <v>1.3401355907694928E-2</v>
      </c>
      <c r="N204" s="92">
        <f>$D204^Parameter!$D$330</f>
        <v>4.224217784910967E-2</v>
      </c>
      <c r="O204" s="92">
        <f>$E204^Parameter!$D$323</f>
        <v>2.9589786358443195E-2</v>
      </c>
      <c r="P204" s="92">
        <f>$D204^Parameter!$D$327</f>
        <v>2.4256478484648434E-2</v>
      </c>
      <c r="Q204" s="92">
        <f>$E204^Parameter!$D$320</f>
        <v>1.8663288335969662E-3</v>
      </c>
      <c r="R204" s="12">
        <f>$D204^EXP(Parameter!$D$96+Parameter!$D$103*(($B204/30.2*21)^(1)))</f>
        <v>8.9340180057089102E-18</v>
      </c>
      <c r="S204" s="12">
        <f>$E204^EXP(Parameter!$D$81+Parameter!$D$88*($B204/30.2*21)^(-2))</f>
        <v>4.4807414248796557E-3</v>
      </c>
      <c r="T204" s="12">
        <f>$D204^EXP(Parameter!$D$97+Parameter!$D$104*(($B204*21/30.2)^(1)))</f>
        <v>1.1794216181182054E-4</v>
      </c>
      <c r="U204" s="12">
        <f>$E204^EXP(Parameter!$D$82+Parameter!$D$89*($B204/30.2*21)^(-2))</f>
        <v>7.1724194653374675E-3</v>
      </c>
      <c r="V204" s="12">
        <f>$D204^EXP(Parameter!$D$99+Parameter!$D$106*(($B204*21/30.2)^(1)))</f>
        <v>5.469654845959914E-7</v>
      </c>
      <c r="W204" s="12">
        <f>$E204^EXP(Parameter!$D$84+Parameter!$D$91*($B204/30.2*21)^(-2))</f>
        <v>3.268519559626392E-2</v>
      </c>
      <c r="X204" s="12">
        <f>$D204^EXP(Parameter!$D$100+Parameter!$D$107*(($B204*21/30.2)^(1)))</f>
        <v>1.0914863473763461E-45</v>
      </c>
      <c r="Y204" s="12">
        <f>$E204^EXP(Parameter!$D$85+Parameter!$D$92*($B204/30.2*21)^(-2))</f>
        <v>2.1214515447925505E-2</v>
      </c>
      <c r="Z204" s="12">
        <f>$D204^EXP(Parameter!$D$101+Parameter!$D$108*(($B204*21/30.2)^(1)))</f>
        <v>1.6271101687546695E-51</v>
      </c>
      <c r="AA204" s="12">
        <f>$E204^EXP(Parameter!$D$86+Parameter!$D$93*($B204/30.2*21)^(-2))</f>
        <v>2.9980637183388836E-2</v>
      </c>
      <c r="AB204" s="12">
        <f>$D204^EXP(Parameter!$D$98+Parameter!$D$105*(($B204*21/30.2)^(1)))</f>
        <v>1.2408119306144194E-7</v>
      </c>
      <c r="AC204" s="12">
        <f>$E204^EXP(Parameter!$D$83+Parameter!$D$90*($B204/30.2*21)^(-2))</f>
        <v>2.102546575584948E-3</v>
      </c>
      <c r="AD204" s="87">
        <f>$D204^EXP(Parameter!$D$133+Parameter!$D$140*(($B204*21/30.2)^(-0.5))+Parameter!$D$147*((LN($B204*21/30.2))))</f>
        <v>1.7630888991645696E-10</v>
      </c>
      <c r="AE204" s="12">
        <f>$E204^EXP(Parameter!$D$111+Parameter!$D$118*(($B204*21/30.2)^(-1))+Parameter!$D$125*(($B204*21/30.2)^(-0.5)))</f>
        <v>5.8419347261610126E-2</v>
      </c>
      <c r="AF204" s="12">
        <f>$D204^EXP(Parameter!$D$134+Parameter!$D$141*(($B204*21/30.2)^(-0.5))+Parameter!$D$148*((LN($B204*21/30.2))))</f>
        <v>3.5336263179849175E-4</v>
      </c>
      <c r="AG204" s="12">
        <f>$E204^EXP(Parameter!$D$112+Parameter!$D$119*(($B204*21/30.2)^(-1))+Parameter!$D$126*(($B204*21/30.2)^(-0.5)))</f>
        <v>8.4609880893137916E-3</v>
      </c>
      <c r="AH204" s="12">
        <f>$D204^EXP(Parameter!$D$136+Parameter!$D$143*(($B204*21/30.2)^(-0.5))+Parameter!$D$150*((LN($B204*21/30.2))))</f>
        <v>1.1997190667725556E-8</v>
      </c>
      <c r="AI204" s="12">
        <f>$E204^EXP(Parameter!$D$114+Parameter!$D$121*(($B204*21/30.2)^(-1))+Parameter!$D$128*(($B204*21/30.2)^(-0.5)))</f>
        <v>7.8434765670639509E-5</v>
      </c>
      <c r="AJ204" s="12">
        <f>$D204^EXP(Parameter!$D$137+Parameter!$D$144*(($B204*21/30.2)^(-0.5))+Parameter!$D$151*((LN($B204*21/30.2))))</f>
        <v>1.1517071949480197E-11</v>
      </c>
      <c r="AK204" s="12">
        <f>$E204^EXP(Parameter!$D$115+Parameter!$D$122*(($B204*21/30.2)^(-1))+Parameter!$D$129*(($B204*21/30.2)^(-0.5)))</f>
        <v>5.677366531536652E-3</v>
      </c>
      <c r="AL204" s="12">
        <f>$D204^EXP(Parameter!$D$138+Parameter!$D$145*(($B204*21/30.2)^(-0.5))+Parameter!$D$152*((LN($B204*21/30.2))))</f>
        <v>3.5122865793614063E-45</v>
      </c>
      <c r="AM204" s="12">
        <f>$E204^EXP(Parameter!$D$116+Parameter!$D$123*(($B204*21/30.2)^(-1))+Parameter!$D$130*(($B204*21/30.2)^(-0.5)))</f>
        <v>6.3296980306865096E-6</v>
      </c>
      <c r="AN204" s="12">
        <f>$D204^EXP(Parameter!$D$135+Parameter!$D$142*(($B204*21/30.2)^(-0.5))+Parameter!$D$149*((LN($B204*21/30.2))))</f>
        <v>1.7231386711806015E-5</v>
      </c>
      <c r="AO204" s="12">
        <f>$E204^EXP(Parameter!$D$113+Parameter!$D$120*(($B204*21/30.2)^(-1))+Parameter!$D$127*(($B204*21/30.2)^(-0.5)))</f>
        <v>1.154834450513582E-11</v>
      </c>
      <c r="AP204" s="87">
        <f>$D204^EXP(Parameter!$D$304+Parameter!$D$310*((LN($B204*21/30.2))))</f>
        <v>2.0911339284701451E-2</v>
      </c>
      <c r="AQ204" s="88">
        <f>$E204^EXP(Parameter!$D$290+Parameter!$D$296*((LN($B204*21/30.2))))</f>
        <v>1.1393664687199351E-2</v>
      </c>
      <c r="AR204" s="12">
        <f>$D204^EXP(Parameter!$D$305+Parameter!$D$311*((LN($B204*21/30.2))))</f>
        <v>2.8153852381011767E-2</v>
      </c>
      <c r="AS204" s="88">
        <f>$E204^EXP(Parameter!$D$291+Parameter!$D$297*((LN($B204*21/30.2))))</f>
        <v>9.7906449813604749E-3</v>
      </c>
      <c r="AT204" s="12">
        <f>$D204^EXP(Parameter!$D$305+Parameter!$D$307-Parameter!$D$306+(Parameter!$D$311+Parameter!$D$313-Parameter!$D$312)*((LN($B204*21/30.2))))</f>
        <v>2.4887356576102623E-2</v>
      </c>
      <c r="AU204" s="88">
        <f>$E204^EXP(Parameter!$D$291+Parameter!$D$293-Parameter!$D$292+(Parameter!$D$297+Parameter!$D$299-Parameter!$D$298)*((LN($B204*21/30.2))))</f>
        <v>1.7043376381230841E-2</v>
      </c>
      <c r="AV204" s="12">
        <f>$D204^EXP(Parameter!$D$308+Parameter!$D$314*((LN($B204*21/30.2))))</f>
        <v>3.6066346763562601E-2</v>
      </c>
      <c r="AW204" s="88">
        <f>$E204^EXP(Parameter!$D$294+Parameter!$D$300*((LN($B204*21/30.2))))</f>
        <v>1.4331837354368718E-2</v>
      </c>
      <c r="AX204" s="12">
        <f>$D204^EXP(Parameter!$D$305+Parameter!$D$309-Parameter!$D$306+(Parameter!$D$311+Parameter!$D$315-Parameter!$D$312)*((LN($B204*21/30.2))))</f>
        <v>1.2386288778609325E-2</v>
      </c>
      <c r="AY204" s="88">
        <f>$E204^EXP(Parameter!$D$291+Parameter!$D$295-Parameter!$D$292+(Parameter!$D$297+Parameter!$D$301-Parameter!$D$298)*((LN($B204*21/30.2))))</f>
        <v>2.5922136961422959E-4</v>
      </c>
      <c r="AZ204" s="12">
        <f>$D204^EXP(Parameter!D$305-Parameter!D$306+(Parameter!D$311-Parameter!D$312)*((LN($B204*21/30.2))))</f>
        <v>8.2884614499680685E-3</v>
      </c>
      <c r="BA204" s="88">
        <f>$E204^EXP(Parameter!$D$291-Parameter!$D$292+(Parameter!$D$297-Parameter!$D$298)*((LN($B204*21/30.2))))</f>
        <v>3.9110670648962732E-6</v>
      </c>
      <c r="BB204" s="89">
        <f>$D204^EXP(Parameter!$D$231+Parameter!$D$238)</f>
        <v>5.1440207973081631E-2</v>
      </c>
      <c r="BC204" s="90">
        <f>$E204^EXP(Parameter!$D$216+Parameter!$D$223)</f>
        <v>3.7378462708453357E-3</v>
      </c>
      <c r="BD204" s="91">
        <f>$D204^EXP(Parameter!$D$232+Parameter!$D$239)</f>
        <v>3.9025630363351271E-2</v>
      </c>
      <c r="BE204" s="90">
        <f>$E204^EXP(Parameter!$D$217+Parameter!$D$224)</f>
        <v>5.3694180077698021E-3</v>
      </c>
      <c r="BF204" s="91">
        <f>$D204^EXP(Parameter!$D$234+Parameter!$D$241)</f>
        <v>4.6995474680586506E-2</v>
      </c>
      <c r="BG204" s="91">
        <f>$E204^EXP(Parameter!$D$219+Parameter!$D$226)</f>
        <v>2.4403823348298791E-2</v>
      </c>
      <c r="BH204" s="91">
        <f>$D204^EXP(Parameter!$D$235+Parameter!$D$242)</f>
        <v>9.5089482607068829E-2</v>
      </c>
      <c r="BI204" s="91">
        <f>$E204^EXP(Parameter!$D$220+Parameter!$D$227)</f>
        <v>1.5586190651552347E-2</v>
      </c>
      <c r="BJ204" s="91">
        <f>$D204^EXP(Parameter!$D$236+Parameter!$D$243)</f>
        <v>3.6550498762064169E-2</v>
      </c>
      <c r="BK204" s="91">
        <f>$E204^EXP(Parameter!$D$221+Parameter!$D$228)</f>
        <v>2.3246521310150755E-2</v>
      </c>
      <c r="BL204" s="91">
        <f>$D204^EXP(Parameter!$D$233+Parameter!$D$240)</f>
        <v>1.7997579747321645E-2</v>
      </c>
      <c r="BM204" s="91">
        <f>$E204^EXP(Parameter!$D$218+Parameter!$D$225)</f>
        <v>1.6663872874293707E-3</v>
      </c>
      <c r="BN204" s="90">
        <f>$D204^EXP(Parameter!$D$268+Parameter!$D$275)</f>
        <v>6.932883440503966E-2</v>
      </c>
      <c r="BO204" s="91">
        <f>$E204^EXP(Parameter!$D$246+Parameter!$D$253)</f>
        <v>1.2920657946575136E-3</v>
      </c>
      <c r="BP204" s="91">
        <f>$D204^EXP(Parameter!$D$269+Parameter!$D$276)</f>
        <v>4.5714145001247528E-2</v>
      </c>
      <c r="BQ204" s="91">
        <f>$E204^EXP(Parameter!$D$247+Parameter!$D$254)</f>
        <v>3.2261308799722511E-3</v>
      </c>
      <c r="BR204" s="91">
        <f>$D204^EXP(Parameter!$D$271+Parameter!$D$278)</f>
        <v>0.10569967276074224</v>
      </c>
      <c r="BS204" s="91">
        <f>$E204^EXP(Parameter!$D$249+Parameter!$D$256)</f>
        <v>3.0083246773654079E-2</v>
      </c>
      <c r="BT204" s="91">
        <f>$D204^EXP(Parameter!$D$272+Parameter!$D$279)</f>
        <v>0.18329387257159074</v>
      </c>
      <c r="BU204" s="91">
        <f>$E204^EXP(Parameter!$D$250+Parameter!$D$257)</f>
        <v>9.2553172428924257E-3</v>
      </c>
      <c r="BV204" s="91">
        <f>$D204^EXP(Parameter!$D$273+Parameter!$D$280)</f>
        <v>0.14566849705078244</v>
      </c>
      <c r="BW204" s="91">
        <f>$E204^EXP(Parameter!$D$251+Parameter!$D$258)</f>
        <v>3.2355394129204976E-2</v>
      </c>
      <c r="BX204" s="91">
        <f>$D204^EXP(Parameter!$D$270+Parameter!$D$277)</f>
        <v>3.9790236653026237E-2</v>
      </c>
      <c r="BY204" s="91">
        <f>$E204^EXP(Parameter!$D$248+Parameter!$D$255)</f>
        <v>3.9516116408585501E-3</v>
      </c>
      <c r="BZ204" s="90">
        <f>$D204^EXP(Parameter!$D$208)</f>
        <v>4.7862992599181205E-2</v>
      </c>
      <c r="CA204" s="90">
        <f>$E204^EXP(Parameter!$D$200)</f>
        <v>2.661318906339635E-3</v>
      </c>
      <c r="CB204" s="90">
        <f>$D204^EXP(Parameter!$D$209)</f>
        <v>3.9534228935307496E-2</v>
      </c>
      <c r="CC204" s="90">
        <f>$E204^EXP(Parameter!$D$201)</f>
        <v>4.4814405598307466E-3</v>
      </c>
      <c r="CD204" s="90">
        <f>$D204^EXP(Parameter!$D$211)</f>
        <v>4.3087189124247686E-2</v>
      </c>
      <c r="CE204" s="90">
        <f>$E204^EXP(Parameter!$D$203)</f>
        <v>1.894259251318511E-2</v>
      </c>
      <c r="CF204" s="90">
        <f>$D204^EXP(Parameter!$D$212)</f>
        <v>9.4865894426019087E-2</v>
      </c>
      <c r="CG204" s="90">
        <f>$E204^EXP(Parameter!$D$204)</f>
        <v>1.3438967658060012E-2</v>
      </c>
      <c r="CH204" s="91">
        <f>$D204^EXP(Parameter!$D$213)</f>
        <v>3.500168541662952E-2</v>
      </c>
      <c r="CI204" s="90">
        <f>$E204^EXP(Parameter!$D$205)</f>
        <v>2.3421892950511513E-2</v>
      </c>
      <c r="CJ204" s="91">
        <f>$D204^EXP(Parameter!$D$210)</f>
        <v>1.9641752644896898E-2</v>
      </c>
      <c r="CK204" s="90">
        <f>$E204^EXP(Parameter!$D$202)</f>
        <v>2.1679282709816299E-3</v>
      </c>
      <c r="CL204" s="12">
        <f>$D204^EXP(Parameter!$D$170+Parameter!$D$177*(LN($B204/30.2*21)))</f>
        <v>2.3792013769672191E-2</v>
      </c>
      <c r="CM204" s="12">
        <f>$D204^EXP(Parameter!$D$155+Parameter!$D$162*(LN($B204/30.2*21)))</f>
        <v>0.3070393005092375</v>
      </c>
      <c r="CN204" s="12">
        <f>$D204^EXP(Parameter!$D$171+Parameter!$D$178*(LN($B204/30.2*21)))</f>
        <v>2.644247439324765E-2</v>
      </c>
      <c r="CO204" s="12">
        <f>$D204^EXP(Parameter!$D$156+Parameter!$D$163*(LN($B204/30.2*21)))</f>
        <v>0.24735254056480455</v>
      </c>
      <c r="CP204" s="12">
        <f>$D204^EXP(Parameter!$D$173+Parameter!$D$180*(LN($B204/30.2*21)))</f>
        <v>2.2355636970528697E-2</v>
      </c>
      <c r="CQ204" s="12">
        <f>$D204^EXP(Parameter!$D$158+Parameter!$D$165*(LN($B204/30.2*21)))</f>
        <v>0.25258908223904247</v>
      </c>
      <c r="CR204" s="12">
        <f>$D204^EXP(Parameter!$D$174+Parameter!$D$181*(LN($B204/30.2*21)))</f>
        <v>2.1091453483584433E-2</v>
      </c>
      <c r="CS204" s="12">
        <f>$D204^EXP(Parameter!$D$159+Parameter!$D$166*(LN($B204/30.2*21)))</f>
        <v>0.30146601919052418</v>
      </c>
      <c r="CT204" s="12">
        <f>$D204^EXP(Parameter!$D$175+Parameter!$D$182*(LN($B204/30.2*21)))</f>
        <v>3.7767753894177667E-3</v>
      </c>
      <c r="CU204" s="12">
        <f>$D204^EXP(Parameter!$D$160+Parameter!$D$167*(LN($B204/30.2*21)))</f>
        <v>6.7474924969704322E-2</v>
      </c>
      <c r="CV204" s="12">
        <f>$D204^EXP(Parameter!$D$172+Parameter!$D$179*(LN($B204/30.2*21)))</f>
        <v>5.2360682042323888E-3</v>
      </c>
      <c r="CW204" s="41">
        <f>$D204^EXP(Parameter!$D$157+Parameter!$D$164*(LN($B204/30.2*21)))</f>
        <v>1.0113561642184519E-3</v>
      </c>
      <c r="CX204" s="12">
        <f t="shared" si="23"/>
        <v>8.9340180057089102E-18</v>
      </c>
      <c r="CY204" s="85">
        <v>1.3473362328122801E-2</v>
      </c>
      <c r="CZ204" s="12">
        <f t="shared" si="17"/>
        <v>1.1794216181182054E-4</v>
      </c>
      <c r="DA204" s="85">
        <v>2.0552392104126599E-2</v>
      </c>
      <c r="DB204" s="12">
        <f t="shared" si="18"/>
        <v>5.469654845959914E-7</v>
      </c>
      <c r="DC204" s="41">
        <v>1.7878238516443401E-4</v>
      </c>
      <c r="DD204" s="12">
        <f t="shared" si="19"/>
        <v>1.0914863473763461E-45</v>
      </c>
      <c r="DE204" s="85">
        <v>1.7397061369747999E-3</v>
      </c>
      <c r="DF204" s="12">
        <f t="shared" si="20"/>
        <v>1.6271101687546695E-51</v>
      </c>
      <c r="DG204" s="41">
        <v>1.5060999867954299E-4</v>
      </c>
      <c r="DH204" s="12">
        <f t="shared" si="21"/>
        <v>1.2408119306144194E-7</v>
      </c>
      <c r="DI204" s="41">
        <v>1.5060999867954299E-4</v>
      </c>
      <c r="DJ204" s="46">
        <v>199</v>
      </c>
      <c r="DK204" s="44">
        <v>6.3782825389435693E-5</v>
      </c>
      <c r="DL204" s="44">
        <v>2.01041532667534E-4</v>
      </c>
      <c r="DM204" s="44">
        <v>4.6524106816614501E-4</v>
      </c>
      <c r="DN204" s="44">
        <v>3.3332355077209097E-4</v>
      </c>
      <c r="DO204" s="44">
        <v>1.47753360345482E-3</v>
      </c>
      <c r="DP204" s="44">
        <v>1.13971296843607E-3</v>
      </c>
      <c r="DQ204" s="44">
        <v>1.67181429696805E-3</v>
      </c>
      <c r="DR204" s="45">
        <v>2.1271999695299401E-2</v>
      </c>
      <c r="DS204" s="45">
        <v>3.5365612883852197E-2</v>
      </c>
      <c r="DT204" s="45">
        <v>3.1536732219601002E-2</v>
      </c>
      <c r="DU204" s="45">
        <v>2.23543945225461E-2</v>
      </c>
      <c r="DV204" s="45">
        <v>3.36902730015693E-2</v>
      </c>
      <c r="DW204" s="45">
        <v>5.6561371700725803E-2</v>
      </c>
      <c r="DX204" s="45">
        <v>2.6698675015507999E-2</v>
      </c>
    </row>
    <row r="205" spans="1:128">
      <c r="A205" s="43">
        <f t="shared" si="22"/>
        <v>13.054794520547945</v>
      </c>
      <c r="B205" s="18">
        <v>201</v>
      </c>
      <c r="C205" s="12">
        <v>4400</v>
      </c>
      <c r="D205" s="12">
        <v>1.9907313488579999E-2</v>
      </c>
      <c r="E205" s="12">
        <v>1.4746475632089901E-4</v>
      </c>
      <c r="F205" s="92">
        <f>$D205^Parameter!$D$325</f>
        <v>4.7122667985021238E-2</v>
      </c>
      <c r="G205" s="92">
        <f>$E205^Parameter!$D$318</f>
        <v>1.7436348111971335E-3</v>
      </c>
      <c r="H205" s="92">
        <f>$D205^Parameter!$D$326</f>
        <v>4.3572263809169738E-2</v>
      </c>
      <c r="I205" s="92">
        <f>$E205^Parameter!$D$319</f>
        <v>3.531510257322081E-3</v>
      </c>
      <c r="J205" s="92">
        <f>$D205^Parameter!$D$328</f>
        <v>5.0564724285512529E-2</v>
      </c>
      <c r="K205" s="92">
        <f>$E205^Parameter!$D$321</f>
        <v>2.007839016450088E-2</v>
      </c>
      <c r="L205" s="92">
        <f>$D205^Parameter!$D$329</f>
        <v>0.11154422415161044</v>
      </c>
      <c r="M205" s="92">
        <f>$E205^Parameter!$D$322</f>
        <v>1.3263472350434168E-2</v>
      </c>
      <c r="N205" s="92">
        <f>$D205^Parameter!$D$330</f>
        <v>4.1898671321924069E-2</v>
      </c>
      <c r="O205" s="92">
        <f>$E205^Parameter!$D$323</f>
        <v>2.9341025917275328E-2</v>
      </c>
      <c r="P205" s="92">
        <f>$D205^Parameter!$D$327</f>
        <v>2.4024814774701232E-2</v>
      </c>
      <c r="Q205" s="92">
        <f>$E205^Parameter!$D$320</f>
        <v>1.8384143511653132E-3</v>
      </c>
      <c r="R205" s="12">
        <f>$D205^EXP(Parameter!$D$96+Parameter!$D$103*(($B205/30.2*21)^(1)))</f>
        <v>4.6524046950378463E-18</v>
      </c>
      <c r="S205" s="12">
        <f>$E205^EXP(Parameter!$D$81+Parameter!$D$88*($B205/30.2*21)^(-2))</f>
        <v>4.4230106237800578E-3</v>
      </c>
      <c r="T205" s="12">
        <f>$D205^EXP(Parameter!$D$97+Parameter!$D$104*(($B205*21/30.2)^(1)))</f>
        <v>1.0953734843765069E-4</v>
      </c>
      <c r="U205" s="12">
        <f>$E205^EXP(Parameter!$D$82+Parameter!$D$89*($B205/30.2*21)^(-2))</f>
        <v>7.0879960804207465E-3</v>
      </c>
      <c r="V205" s="12">
        <f>$D205^EXP(Parameter!$D$99+Parameter!$D$106*(($B205*21/30.2)^(1)))</f>
        <v>4.6686884961950106E-7</v>
      </c>
      <c r="W205" s="12">
        <f>$E205^EXP(Parameter!$D$84+Parameter!$D$91*($B205/30.2*21)^(-2))</f>
        <v>3.2418190248245937E-2</v>
      </c>
      <c r="X205" s="12">
        <f>$D205^EXP(Parameter!$D$100+Parameter!$D$107*(($B205*21/30.2)^(1)))</f>
        <v>9.3703313061060739E-47</v>
      </c>
      <c r="Y205" s="12">
        <f>$E205^EXP(Parameter!$D$85+Parameter!$D$92*($B205/30.2*21)^(-2))</f>
        <v>2.1019406458991339E-2</v>
      </c>
      <c r="Z205" s="12">
        <f>$D205^EXP(Parameter!$D$101+Parameter!$D$108*(($B205*21/30.2)^(1)))</f>
        <v>1.2001484476037235E-52</v>
      </c>
      <c r="AA205" s="12">
        <f>$E205^EXP(Parameter!$D$86+Parameter!$D$93*($B205/30.2*21)^(-2))</f>
        <v>2.9729500181061453E-2</v>
      </c>
      <c r="AB205" s="12">
        <f>$D205^EXP(Parameter!$D$98+Parameter!$D$105*(($B205*21/30.2)^(1)))</f>
        <v>1.0537065068836466E-7</v>
      </c>
      <c r="AC205" s="12">
        <f>$E205^EXP(Parameter!$D$83+Parameter!$D$90*($B205/30.2*21)^(-2))</f>
        <v>2.0716884790012418E-3</v>
      </c>
      <c r="AD205" s="87">
        <f>$D205^EXP(Parameter!$D$133+Parameter!$D$140*(($B205*21/30.2)^(-0.5))+Parameter!$D$147*((LN($B205*21/30.2))))</f>
        <v>1.4706779387901617E-10</v>
      </c>
      <c r="AE205" s="12">
        <f>$E205^EXP(Parameter!$D$111+Parameter!$D$118*(($B205*21/30.2)^(-1))+Parameter!$D$125*(($B205*21/30.2)^(-0.5)))</f>
        <v>5.813810253654348E-2</v>
      </c>
      <c r="AF205" s="12">
        <f>$D205^EXP(Parameter!$D$134+Parameter!$D$141*(($B205*21/30.2)^(-0.5))+Parameter!$D$148*((LN($B205*21/30.2))))</f>
        <v>3.3995161647916612E-4</v>
      </c>
      <c r="AG205" s="12">
        <f>$E205^EXP(Parameter!$D$112+Parameter!$D$119*(($B205*21/30.2)^(-1))+Parameter!$D$126*(($B205*21/30.2)^(-0.5)))</f>
        <v>8.3671656628250511E-3</v>
      </c>
      <c r="AH205" s="12">
        <f>$D205^EXP(Parameter!$D$136+Parameter!$D$143*(($B205*21/30.2)^(-0.5))+Parameter!$D$150*((LN($B205*21/30.2))))</f>
        <v>1.0463441797979056E-8</v>
      </c>
      <c r="AI205" s="12">
        <f>$E205^EXP(Parameter!$D$114+Parameter!$D$121*(($B205*21/30.2)^(-1))+Parameter!$D$128*(($B205*21/30.2)^(-0.5)))</f>
        <v>7.593217629247784E-5</v>
      </c>
      <c r="AJ205" s="12">
        <f>$D205^EXP(Parameter!$D$137+Parameter!$D$144*(($B205*21/30.2)^(-0.5))+Parameter!$D$151*((LN($B205*21/30.2))))</f>
        <v>9.1809227565798732E-12</v>
      </c>
      <c r="AK205" s="12">
        <f>$E205^EXP(Parameter!$D$115+Parameter!$D$122*(($B205*21/30.2)^(-1))+Parameter!$D$129*(($B205*21/30.2)^(-0.5)))</f>
        <v>5.6005417801675778E-3</v>
      </c>
      <c r="AL205" s="12">
        <f>$D205^EXP(Parameter!$D$138+Parameter!$D$145*(($B205*21/30.2)^(-0.5))+Parameter!$D$152*((LN($B205*21/30.2))))</f>
        <v>1.0676160532869437E-45</v>
      </c>
      <c r="AM205" s="12">
        <f>$E205^EXP(Parameter!$D$116+Parameter!$D$123*(($B205*21/30.2)^(-1))+Parameter!$D$130*(($B205*21/30.2)^(-0.5)))</f>
        <v>6.072880503631026E-6</v>
      </c>
      <c r="AN205" s="12">
        <f>$D205^EXP(Parameter!$D$135+Parameter!$D$142*(($B205*21/30.2)^(-0.5))+Parameter!$D$149*((LN($B205*21/30.2))))</f>
        <v>1.630173603383618E-5</v>
      </c>
      <c r="AO205" s="12">
        <f>$E205^EXP(Parameter!$D$113+Parameter!$D$120*(($B205*21/30.2)^(-1))+Parameter!$D$127*(($B205*21/30.2)^(-0.5)))</f>
        <v>1.0521510917476864E-11</v>
      </c>
      <c r="AP205" s="87">
        <f>$D205^EXP(Parameter!$D$304+Parameter!$D$310*((LN($B205*21/30.2))))</f>
        <v>2.0652830995821412E-2</v>
      </c>
      <c r="AQ205" s="88">
        <f>$E205^EXP(Parameter!$D$290+Parameter!$D$296*((LN($B205*21/30.2))))</f>
        <v>1.1308120157523393E-2</v>
      </c>
      <c r="AR205" s="12">
        <f>$D205^EXP(Parameter!$D$305+Parameter!$D$311*((LN($B205*21/30.2))))</f>
        <v>2.7871501761328004E-2</v>
      </c>
      <c r="AS205" s="88">
        <f>$E205^EXP(Parameter!$D$291+Parameter!$D$297*((LN($B205*21/30.2))))</f>
        <v>9.6945393941452358E-3</v>
      </c>
      <c r="AT205" s="12">
        <f>$D205^EXP(Parameter!$D$305+Parameter!$D$307-Parameter!$D$306+(Parameter!$D$311+Parameter!$D$313-Parameter!$D$312)*((LN($B205*21/30.2))))</f>
        <v>2.4612123904294257E-2</v>
      </c>
      <c r="AU205" s="88">
        <f>$E205^EXP(Parameter!$D$291+Parameter!$D$293-Parameter!$D$292+(Parameter!$D$297+Parameter!$D$299-Parameter!$D$298)*((LN($B205*21/30.2))))</f>
        <v>1.6866691005417035E-2</v>
      </c>
      <c r="AV205" s="12">
        <f>$D205^EXP(Parameter!$D$308+Parameter!$D$314*((LN($B205*21/30.2))))</f>
        <v>3.564738007697766E-2</v>
      </c>
      <c r="AW205" s="88">
        <f>$E205^EXP(Parameter!$D$294+Parameter!$D$300*((LN($B205*21/30.2))))</f>
        <v>1.4189235291345048E-2</v>
      </c>
      <c r="AX205" s="12">
        <f>$D205^EXP(Parameter!$D$305+Parameter!$D$309-Parameter!$D$306+(Parameter!$D$311+Parameter!$D$315-Parameter!$D$312)*((LN($B205*21/30.2))))</f>
        <v>1.2207055032614517E-2</v>
      </c>
      <c r="AY205" s="88">
        <f>$E205^EXP(Parameter!$D$291+Parameter!$D$295-Parameter!$D$292+(Parameter!$D$297+Parameter!$D$301-Parameter!$D$298)*((LN($B205*21/30.2))))</f>
        <v>2.5053773271161036E-4</v>
      </c>
      <c r="AZ205" s="12">
        <f>$D205^EXP(Parameter!D$305-Parameter!D$306+(Parameter!D$311-Parameter!D$312)*((LN($B205*21/30.2))))</f>
        <v>8.1651260370101484E-3</v>
      </c>
      <c r="BA205" s="88">
        <f>$E205^EXP(Parameter!$D$291-Parameter!$D$292+(Parameter!$D$297-Parameter!$D$298)*((LN($B205*21/30.2))))</f>
        <v>3.7311561531226661E-6</v>
      </c>
      <c r="BB205" s="89">
        <f>$D205^EXP(Parameter!$D$231+Parameter!$D$238)</f>
        <v>5.1047847143166521E-2</v>
      </c>
      <c r="BC205" s="90">
        <f>$E205^EXP(Parameter!$D$216+Parameter!$D$223)</f>
        <v>3.6880776304768371E-3</v>
      </c>
      <c r="BD205" s="91">
        <f>$D205^EXP(Parameter!$D$232+Parameter!$D$239)</f>
        <v>3.8700370473051027E-2</v>
      </c>
      <c r="BE205" s="90">
        <f>$E205^EXP(Parameter!$D$217+Parameter!$D$224)</f>
        <v>5.3025294173016276E-3</v>
      </c>
      <c r="BF205" s="91">
        <f>$D205^EXP(Parameter!$D$234+Parameter!$D$241)</f>
        <v>4.6626142428421627E-2</v>
      </c>
      <c r="BG205" s="91">
        <f>$E205^EXP(Parameter!$D$219+Parameter!$D$226)</f>
        <v>2.4187481253231297E-2</v>
      </c>
      <c r="BH205" s="91">
        <f>$D205^EXP(Parameter!$D$235+Parameter!$D$242)</f>
        <v>9.4513906236976225E-2</v>
      </c>
      <c r="BI205" s="91">
        <f>$E205^EXP(Parameter!$D$220+Parameter!$D$227)</f>
        <v>1.5431416086147219E-2</v>
      </c>
      <c r="BJ205" s="91">
        <f>$D205^EXP(Parameter!$D$236+Parameter!$D$243)</f>
        <v>3.6239740188358308E-2</v>
      </c>
      <c r="BK205" s="91">
        <f>$E205^EXP(Parameter!$D$221+Parameter!$D$228)</f>
        <v>2.30377543842528E-2</v>
      </c>
      <c r="BL205" s="91">
        <f>$D205^EXP(Parameter!$D$233+Parameter!$D$240)</f>
        <v>1.781197002802181E-2</v>
      </c>
      <c r="BM205" s="91">
        <f>$E205^EXP(Parameter!$D$218+Parameter!$D$225)</f>
        <v>1.6410172945537768E-3</v>
      </c>
      <c r="BN205" s="90">
        <f>$D205^EXP(Parameter!$D$268+Parameter!$D$275)</f>
        <v>6.8853029811568447E-2</v>
      </c>
      <c r="BO205" s="91">
        <f>$E205^EXP(Parameter!$D$246+Parameter!$D$253)</f>
        <v>1.271618569935703E-3</v>
      </c>
      <c r="BP205" s="91">
        <f>$D205^EXP(Parameter!$D$269+Parameter!$D$276)</f>
        <v>4.5351647533627241E-2</v>
      </c>
      <c r="BQ205" s="91">
        <f>$E205^EXP(Parameter!$D$247+Parameter!$D$254)</f>
        <v>3.1820519054368279E-3</v>
      </c>
      <c r="BR205" s="91">
        <f>$D205^EXP(Parameter!$D$271+Parameter!$D$278)</f>
        <v>0.10508855376744462</v>
      </c>
      <c r="BS205" s="91">
        <f>$E205^EXP(Parameter!$D$249+Parameter!$D$256)</f>
        <v>2.9831521056463323E-2</v>
      </c>
      <c r="BT205" s="91">
        <f>$D205^EXP(Parameter!$D$272+Parameter!$D$279)</f>
        <v>0.18249316944935992</v>
      </c>
      <c r="BU205" s="91">
        <f>$E205^EXP(Parameter!$D$250+Parameter!$D$257)</f>
        <v>9.151963375896301E-3</v>
      </c>
      <c r="BV205" s="91">
        <f>$D205^EXP(Parameter!$D$273+Parameter!$D$280)</f>
        <v>0.14494619977400089</v>
      </c>
      <c r="BW205" s="91">
        <f>$E205^EXP(Parameter!$D$251+Parameter!$D$258)</f>
        <v>3.2090259010376342E-2</v>
      </c>
      <c r="BX205" s="91">
        <f>$D205^EXP(Parameter!$D$270+Parameter!$D$277)</f>
        <v>3.9460579733298702E-2</v>
      </c>
      <c r="BY205" s="91">
        <f>$E205^EXP(Parameter!$D$248+Parameter!$D$255)</f>
        <v>3.8995168199533604E-3</v>
      </c>
      <c r="BZ205" s="90">
        <f>$D205^EXP(Parameter!$D$208)</f>
        <v>4.7489083949904198E-2</v>
      </c>
      <c r="CA205" s="90">
        <f>$E205^EXP(Parameter!$D$200)</f>
        <v>2.6237457098648442E-3</v>
      </c>
      <c r="CB205" s="90">
        <f>$D205^EXP(Parameter!$D$209)</f>
        <v>3.9206040008034411E-2</v>
      </c>
      <c r="CC205" s="90">
        <f>$E205^EXP(Parameter!$D$201)</f>
        <v>4.4236955392227299E-3</v>
      </c>
      <c r="CD205" s="90">
        <f>$D205^EXP(Parameter!$D$211)</f>
        <v>4.2738995337312347E-2</v>
      </c>
      <c r="CE205" s="90">
        <f>$E205^EXP(Parameter!$D$203)</f>
        <v>1.8763261959384537E-2</v>
      </c>
      <c r="CF205" s="90">
        <f>$D205^EXP(Parameter!$D$212)</f>
        <v>9.4291098668370057E-2</v>
      </c>
      <c r="CG205" s="90">
        <f>$E205^EXP(Parameter!$D$204)</f>
        <v>1.3300786520461074E-2</v>
      </c>
      <c r="CH205" s="91">
        <f>$D205^EXP(Parameter!$D$213)</f>
        <v>3.4700218005664224E-2</v>
      </c>
      <c r="CI205" s="90">
        <f>$E205^EXP(Parameter!$D$205)</f>
        <v>2.321196946228616E-2</v>
      </c>
      <c r="CJ205" s="91">
        <f>$D205^EXP(Parameter!$D$210)</f>
        <v>1.9443571987163968E-2</v>
      </c>
      <c r="CK205" s="90">
        <f>$E205^EXP(Parameter!$D$202)</f>
        <v>2.1362701146146515E-3</v>
      </c>
      <c r="CL205" s="12">
        <f>$D205^EXP(Parameter!$D$170+Parameter!$D$177*(LN($B205/30.2*21)))</f>
        <v>2.3529710736696158E-2</v>
      </c>
      <c r="CM205" s="12">
        <f>$D205^EXP(Parameter!$D$155+Parameter!$D$162*(LN($B205/30.2*21)))</f>
        <v>0.30656435427994766</v>
      </c>
      <c r="CN205" s="12">
        <f>$D205^EXP(Parameter!$D$171+Parameter!$D$178*(LN($B205/30.2*21)))</f>
        <v>2.6176260172616532E-2</v>
      </c>
      <c r="CO205" s="12">
        <f>$D205^EXP(Parameter!$D$156+Parameter!$D$163*(LN($B205/30.2*21)))</f>
        <v>0.24671737689506101</v>
      </c>
      <c r="CP205" s="12">
        <f>$D205^EXP(Parameter!$D$173+Parameter!$D$180*(LN($B205/30.2*21)))</f>
        <v>2.2108449713969656E-2</v>
      </c>
      <c r="CQ205" s="12">
        <f>$D205^EXP(Parameter!$D$158+Parameter!$D$165*(LN($B205/30.2*21)))</f>
        <v>0.25178736767969501</v>
      </c>
      <c r="CR205" s="12">
        <f>$D205^EXP(Parameter!$D$174+Parameter!$D$181*(LN($B205/30.2*21)))</f>
        <v>2.0806428026336376E-2</v>
      </c>
      <c r="CS205" s="12">
        <f>$D205^EXP(Parameter!$D$159+Parameter!$D$166*(LN($B205/30.2*21)))</f>
        <v>0.30078158966775159</v>
      </c>
      <c r="CT205" s="12">
        <f>$D205^EXP(Parameter!$D$175+Parameter!$D$182*(LN($B205/30.2*21)))</f>
        <v>3.7025901540258177E-3</v>
      </c>
      <c r="CU205" s="12">
        <f>$D205^EXP(Parameter!$D$160+Parameter!$D$167*(LN($B205/30.2*21)))</f>
        <v>6.6841976129455208E-2</v>
      </c>
      <c r="CV205" s="12">
        <f>$D205^EXP(Parameter!$D$172+Parameter!$D$179*(LN($B205/30.2*21)))</f>
        <v>5.1509504202711127E-3</v>
      </c>
      <c r="CW205" s="41">
        <f>$D205^EXP(Parameter!$D$157+Parameter!$D$164*(LN($B205/30.2*21)))</f>
        <v>9.8372645087022015E-4</v>
      </c>
      <c r="CX205" s="12">
        <f t="shared" si="23"/>
        <v>4.6524046950378463E-18</v>
      </c>
      <c r="CY205" s="85">
        <v>1.34422720838283E-2</v>
      </c>
      <c r="CZ205" s="12">
        <f t="shared" si="17"/>
        <v>1.0953734843765069E-4</v>
      </c>
      <c r="DA205" s="85">
        <v>2.0492883779944199E-2</v>
      </c>
      <c r="DB205" s="12">
        <f t="shared" si="18"/>
        <v>4.6686884961950106E-7</v>
      </c>
      <c r="DC205" s="41">
        <v>1.73759284080767E-4</v>
      </c>
      <c r="DD205" s="12">
        <f t="shared" si="19"/>
        <v>9.3703313061060739E-47</v>
      </c>
      <c r="DE205" s="85">
        <v>1.7049131774961299E-3</v>
      </c>
      <c r="DF205" s="12">
        <f t="shared" si="20"/>
        <v>1.2001484476037235E-52</v>
      </c>
      <c r="DG205" s="41">
        <v>1.4746499891908E-4</v>
      </c>
      <c r="DH205" s="12">
        <f t="shared" si="21"/>
        <v>1.0537065068836466E-7</v>
      </c>
      <c r="DI205" s="41">
        <v>1.4746499891908E-4</v>
      </c>
      <c r="DJ205" s="46">
        <v>200</v>
      </c>
      <c r="DK205" s="44">
        <v>6.2196338375453104E-5</v>
      </c>
      <c r="DL205" s="44">
        <v>1.9641776971246499E-4</v>
      </c>
      <c r="DM205" s="44">
        <v>4.5520851710323401E-4</v>
      </c>
      <c r="DN205" s="44">
        <v>3.2594321987056097E-4</v>
      </c>
      <c r="DO205" s="44">
        <v>1.4487525054643899E-3</v>
      </c>
      <c r="DP205" s="44">
        <v>1.1169644595761001E-3</v>
      </c>
      <c r="DQ205" s="44">
        <v>1.6396357922468E-3</v>
      </c>
      <c r="DR205" s="45">
        <v>2.1064267893424402E-2</v>
      </c>
      <c r="DS205" s="45">
        <v>3.5047527542761303E-2</v>
      </c>
      <c r="DT205" s="45">
        <v>3.1247443397258299E-2</v>
      </c>
      <c r="DU205" s="45">
        <v>2.2137721889641901E-2</v>
      </c>
      <c r="DV205" s="45">
        <v>3.3384690878791298E-2</v>
      </c>
      <c r="DW205" s="45">
        <v>5.6096089626087101E-2</v>
      </c>
      <c r="DX205" s="45">
        <v>2.6446968164085101E-2</v>
      </c>
    </row>
    <row r="206" spans="1:128">
      <c r="A206" s="43">
        <f t="shared" si="22"/>
        <v>13.115068493150686</v>
      </c>
      <c r="B206" s="18">
        <v>202</v>
      </c>
      <c r="C206" s="12">
        <v>4422</v>
      </c>
      <c r="D206" s="12">
        <v>1.97083357847079E-2</v>
      </c>
      <c r="E206" s="12">
        <v>1.4439605432967E-4</v>
      </c>
      <c r="F206" s="92">
        <f>$D206^Parameter!$D$325</f>
        <v>4.675488179693682E-2</v>
      </c>
      <c r="G206" s="92">
        <f>$E206^Parameter!$D$318</f>
        <v>1.717433123934523E-3</v>
      </c>
      <c r="H206" s="92">
        <f>$D206^Parameter!$D$326</f>
        <v>4.3223503154903649E-2</v>
      </c>
      <c r="I206" s="92">
        <f>$E206^Parameter!$D$319</f>
        <v>3.4842989395151755E-3</v>
      </c>
      <c r="J206" s="92">
        <f>$D206^Parameter!$D$328</f>
        <v>5.0179145820466099E-2</v>
      </c>
      <c r="K206" s="92">
        <f>$E206^Parameter!$D$321</f>
        <v>1.9892208813693215E-2</v>
      </c>
      <c r="L206" s="92">
        <f>$D206^Parameter!$D$329</f>
        <v>0.11091849640301495</v>
      </c>
      <c r="M206" s="92">
        <f>$E206^Parameter!$D$322</f>
        <v>1.3127502504518433E-2</v>
      </c>
      <c r="N206" s="92">
        <f>$D206^Parameter!$D$330</f>
        <v>4.1559131389373422E-2</v>
      </c>
      <c r="O206" s="92">
        <f>$E206^Parameter!$D$323</f>
        <v>2.9095252495863037E-2</v>
      </c>
      <c r="P206" s="92">
        <f>$D206^Parameter!$D$327</f>
        <v>2.3796153147523182E-2</v>
      </c>
      <c r="Q206" s="92">
        <f>$E206^Parameter!$D$320</f>
        <v>1.8110168991797577E-3</v>
      </c>
      <c r="R206" s="12">
        <f>$D206^EXP(Parameter!$D$96+Parameter!$D$103*(($B206/30.2*21)^(1)))</f>
        <v>2.3981227030059135E-18</v>
      </c>
      <c r="S206" s="12">
        <f>$E206^EXP(Parameter!$D$81+Parameter!$D$88*($B206/30.2*21)^(-2))</f>
        <v>4.366230057439734E-3</v>
      </c>
      <c r="T206" s="12">
        <f>$D206^EXP(Parameter!$D$97+Parameter!$D$104*(($B206*21/30.2)^(1)))</f>
        <v>1.0168451865933646E-4</v>
      </c>
      <c r="U206" s="12">
        <f>$E206^EXP(Parameter!$D$82+Parameter!$D$89*($B206/30.2*21)^(-2))</f>
        <v>7.004868802002069E-3</v>
      </c>
      <c r="V206" s="12">
        <f>$D206^EXP(Parameter!$D$99+Parameter!$D$106*(($B206*21/30.2)^(1)))</f>
        <v>3.9790001200819729E-7</v>
      </c>
      <c r="W206" s="12">
        <f>$E206^EXP(Parameter!$D$84+Parameter!$D$91*($B206/30.2*21)^(-2))</f>
        <v>3.2154327524259188E-2</v>
      </c>
      <c r="X206" s="12">
        <f>$D206^EXP(Parameter!$D$100+Parameter!$D$107*(($B206*21/30.2)^(1)))</f>
        <v>7.6021377799591894E-48</v>
      </c>
      <c r="Y206" s="12">
        <f>$E206^EXP(Parameter!$D$85+Parameter!$D$92*($B206/30.2*21)^(-2))</f>
        <v>2.0826793426087724E-2</v>
      </c>
      <c r="Z206" s="12">
        <f>$D206^EXP(Parameter!$D$101+Parameter!$D$108*(($B206*21/30.2)^(1)))</f>
        <v>8.3682956164093963E-54</v>
      </c>
      <c r="AA206" s="12">
        <f>$E206^EXP(Parameter!$D$86+Parameter!$D$93*($B206/30.2*21)^(-2))</f>
        <v>2.9481371327548404E-2</v>
      </c>
      <c r="AB206" s="12">
        <f>$D206^EXP(Parameter!$D$98+Parameter!$D$105*(($B206*21/30.2)^(1)))</f>
        <v>8.9353792293275292E-8</v>
      </c>
      <c r="AC206" s="12">
        <f>$E206^EXP(Parameter!$D$83+Parameter!$D$90*($B206/30.2*21)^(-2))</f>
        <v>2.0413933461044856E-3</v>
      </c>
      <c r="AD206" s="87">
        <f>$D206^EXP(Parameter!$D$133+Parameter!$D$140*(($B206*21/30.2)^(-0.5))+Parameter!$D$147*((LN($B206*21/30.2))))</f>
        <v>1.2260711464112867E-10</v>
      </c>
      <c r="AE206" s="12">
        <f>$E206^EXP(Parameter!$D$111+Parameter!$D$118*(($B206*21/30.2)^(-1))+Parameter!$D$125*(($B206*21/30.2)^(-0.5)))</f>
        <v>5.7859297300609874E-2</v>
      </c>
      <c r="AF206" s="12">
        <f>$D206^EXP(Parameter!$D$134+Parameter!$D$141*(($B206*21/30.2)^(-0.5))+Parameter!$D$148*((LN($B206*21/30.2))))</f>
        <v>3.2705521569722601E-4</v>
      </c>
      <c r="AG206" s="12">
        <f>$E206^EXP(Parameter!$D$112+Parameter!$D$119*(($B206*21/30.2)^(-1))+Parameter!$D$126*(($B206*21/30.2)^(-0.5)))</f>
        <v>8.274722401574371E-3</v>
      </c>
      <c r="AH206" s="12">
        <f>$D206^EXP(Parameter!$D$136+Parameter!$D$143*(($B206*21/30.2)^(-0.5))+Parameter!$D$150*((LN($B206*21/30.2))))</f>
        <v>9.1226478061728753E-9</v>
      </c>
      <c r="AI206" s="12">
        <f>$E206^EXP(Parameter!$D$114+Parameter!$D$121*(($B206*21/30.2)^(-1))+Parameter!$D$128*(($B206*21/30.2)^(-0.5)))</f>
        <v>7.3516385894764947E-5</v>
      </c>
      <c r="AJ206" s="12">
        <f>$D206^EXP(Parameter!$D$137+Parameter!$D$144*(($B206*21/30.2)^(-0.5))+Parameter!$D$151*((LN($B206*21/30.2))))</f>
        <v>7.3119233122423269E-12</v>
      </c>
      <c r="AK206" s="12">
        <f>$E206^EXP(Parameter!$D$115+Parameter!$D$122*(($B206*21/30.2)^(-1))+Parameter!$D$129*(($B206*21/30.2)^(-0.5)))</f>
        <v>5.5250194556084537E-3</v>
      </c>
      <c r="AL206" s="12">
        <f>$D206^EXP(Parameter!$D$138+Parameter!$D$145*(($B206*21/30.2)^(-0.5))+Parameter!$D$152*((LN($B206*21/30.2))))</f>
        <v>3.2190853502526383E-46</v>
      </c>
      <c r="AM206" s="12">
        <f>$E206^EXP(Parameter!$D$116+Parameter!$D$123*(($B206*21/30.2)^(-1))+Parameter!$D$130*(($B206*21/30.2)^(-0.5)))</f>
        <v>5.8271930383022233E-6</v>
      </c>
      <c r="AN206" s="12">
        <f>$D206^EXP(Parameter!$D$135+Parameter!$D$142*(($B206*21/30.2)^(-0.5))+Parameter!$D$149*((LN($B206*21/30.2))))</f>
        <v>1.5422474199428099E-5</v>
      </c>
      <c r="AO206" s="12">
        <f>$E206^EXP(Parameter!$D$113+Parameter!$D$120*(($B206*21/30.2)^(-1))+Parameter!$D$127*(($B206*21/30.2)^(-0.5)))</f>
        <v>9.5884208660963601E-12</v>
      </c>
      <c r="AP206" s="87">
        <f>$D206^EXP(Parameter!$D$304+Parameter!$D$310*((LN($B206*21/30.2))))</f>
        <v>2.0398182828216271E-2</v>
      </c>
      <c r="AQ206" s="88">
        <f>$E206^EXP(Parameter!$D$290+Parameter!$D$296*((LN($B206*21/30.2))))</f>
        <v>1.1223624254631746E-2</v>
      </c>
      <c r="AR206" s="12">
        <f>$D206^EXP(Parameter!$D$305+Parameter!$D$311*((LN($B206*21/30.2))))</f>
        <v>2.759285218473773E-2</v>
      </c>
      <c r="AS206" s="88">
        <f>$E206^EXP(Parameter!$D$291+Parameter!$D$297*((LN($B206*21/30.2))))</f>
        <v>9.5997599965278561E-3</v>
      </c>
      <c r="AT206" s="12">
        <f>$D206^EXP(Parameter!$D$305+Parameter!$D$307-Parameter!$D$306+(Parameter!$D$311+Parameter!$D$313-Parameter!$D$312)*((LN($B206*21/30.2))))</f>
        <v>2.4340714606472996E-2</v>
      </c>
      <c r="AU206" s="88">
        <f>$E206^EXP(Parameter!$D$291+Parameter!$D$293-Parameter!$D$292+(Parameter!$D$297+Parameter!$D$299-Parameter!$D$298)*((LN($B206*21/30.2))))</f>
        <v>1.669243221565693E-2</v>
      </c>
      <c r="AV206" s="12">
        <f>$D206^EXP(Parameter!$D$308+Parameter!$D$314*((LN($B206*21/30.2))))</f>
        <v>3.5234205915335985E-2</v>
      </c>
      <c r="AW206" s="88">
        <f>$E206^EXP(Parameter!$D$294+Parameter!$D$300*((LN($B206*21/30.2))))</f>
        <v>1.4048573032954599E-2</v>
      </c>
      <c r="AX206" s="12">
        <f>$D206^EXP(Parameter!$D$305+Parameter!$D$309-Parameter!$D$306+(Parameter!$D$311+Parameter!$D$315-Parameter!$D$312)*((LN($B206*21/30.2))))</f>
        <v>1.2030851524799834E-2</v>
      </c>
      <c r="AY206" s="88">
        <f>$E206^EXP(Parameter!$D$291+Parameter!$D$295-Parameter!$D$292+(Parameter!$D$297+Parameter!$D$301-Parameter!$D$298)*((LN($B206*21/30.2))))</f>
        <v>2.4215726513480927E-4</v>
      </c>
      <c r="AZ206" s="12">
        <f>$D206^EXP(Parameter!D$305-Parameter!D$306+(Parameter!D$311-Parameter!D$312)*((LN($B206*21/30.2))))</f>
        <v>8.0439551306721296E-3</v>
      </c>
      <c r="BA206" s="88">
        <f>$E206^EXP(Parameter!$D$291-Parameter!$D$292+(Parameter!$D$297-Parameter!$D$298)*((LN($B206*21/30.2))))</f>
        <v>3.559837308174327E-6</v>
      </c>
      <c r="BB206" s="89">
        <f>$D206^EXP(Parameter!$D$231+Parameter!$D$238)</f>
        <v>5.0659820190376785E-2</v>
      </c>
      <c r="BC206" s="90">
        <f>$E206^EXP(Parameter!$D$216+Parameter!$D$223)</f>
        <v>3.6391495204297426E-3</v>
      </c>
      <c r="BD206" s="91">
        <f>$D206^EXP(Parameter!$D$232+Parameter!$D$239)</f>
        <v>3.8378932061000709E-2</v>
      </c>
      <c r="BE206" s="90">
        <f>$E206^EXP(Parameter!$D$217+Parameter!$D$224)</f>
        <v>5.2367134487179088E-3</v>
      </c>
      <c r="BF206" s="91">
        <f>$D206^EXP(Parameter!$D$234+Parameter!$D$241)</f>
        <v>4.6260974701856174E-2</v>
      </c>
      <c r="BG206" s="91">
        <f>$E206^EXP(Parameter!$D$219+Parameter!$D$226)</f>
        <v>2.3973835482226362E-2</v>
      </c>
      <c r="BH206" s="91">
        <f>$D206^EXP(Parameter!$D$235+Parameter!$D$242)</f>
        <v>9.3943785903884705E-2</v>
      </c>
      <c r="BI206" s="91">
        <f>$E206^EXP(Parameter!$D$220+Parameter!$D$227)</f>
        <v>1.5278734474477961E-2</v>
      </c>
      <c r="BJ206" s="91">
        <f>$D206^EXP(Parameter!$D$236+Parameter!$D$243)</f>
        <v>3.5932684546952684E-2</v>
      </c>
      <c r="BK206" s="91">
        <f>$E206^EXP(Parameter!$D$221+Parameter!$D$228)</f>
        <v>2.2831613347656533E-2</v>
      </c>
      <c r="BL206" s="91">
        <f>$D206^EXP(Parameter!$D$233+Parameter!$D$240)</f>
        <v>1.7628906374828758E-2</v>
      </c>
      <c r="BM206" s="91">
        <f>$E206^EXP(Parameter!$D$218+Parameter!$D$225)</f>
        <v>1.6161239567629585E-3</v>
      </c>
      <c r="BN206" s="90">
        <f>$D206^EXP(Parameter!$D$268+Parameter!$D$275)</f>
        <v>6.8382118910400067E-2</v>
      </c>
      <c r="BO206" s="91">
        <f>$E206^EXP(Parameter!$D$246+Parameter!$D$253)</f>
        <v>1.251567726054719E-3</v>
      </c>
      <c r="BP206" s="91">
        <f>$D206^EXP(Parameter!$D$269+Parameter!$D$276)</f>
        <v>4.4993263044139233E-2</v>
      </c>
      <c r="BQ206" s="91">
        <f>$E206^EXP(Parameter!$D$247+Parameter!$D$254)</f>
        <v>3.1387326399551943E-3</v>
      </c>
      <c r="BR206" s="91">
        <f>$D206^EXP(Parameter!$D$271+Parameter!$D$278)</f>
        <v>0.10448306276298042</v>
      </c>
      <c r="BS206" s="91">
        <f>$E206^EXP(Parameter!$D$249+Parameter!$D$256)</f>
        <v>2.9582808117963582E-2</v>
      </c>
      <c r="BT206" s="91">
        <f>$D206^EXP(Parameter!$D$272+Parameter!$D$279)</f>
        <v>0.18169871451741523</v>
      </c>
      <c r="BU206" s="91">
        <f>$E206^EXP(Parameter!$D$250+Parameter!$D$257)</f>
        <v>9.0501342476796299E-3</v>
      </c>
      <c r="BV206" s="91">
        <f>$D206^EXP(Parameter!$D$273+Parameter!$D$280)</f>
        <v>0.14422996287277226</v>
      </c>
      <c r="BW206" s="91">
        <f>$E206^EXP(Parameter!$D$251+Parameter!$D$258)</f>
        <v>3.1828251496103389E-2</v>
      </c>
      <c r="BX206" s="91">
        <f>$D206^EXP(Parameter!$D$270+Parameter!$D$277)</f>
        <v>3.9134779669432296E-2</v>
      </c>
      <c r="BY206" s="91">
        <f>$E206^EXP(Parameter!$D$248+Parameter!$D$255)</f>
        <v>3.8482949968404994E-3</v>
      </c>
      <c r="BZ206" s="90">
        <f>$D206^EXP(Parameter!$D$208)</f>
        <v>4.7119374009854303E-2</v>
      </c>
      <c r="CA206" s="90">
        <f>$E206^EXP(Parameter!$D$200)</f>
        <v>2.5868371029150626E-3</v>
      </c>
      <c r="CB206" s="90">
        <f>$D206^EXP(Parameter!$D$209)</f>
        <v>3.8881696154501426E-2</v>
      </c>
      <c r="CC206" s="90">
        <f>$E206^EXP(Parameter!$D$201)</f>
        <v>4.3669010978476287E-3</v>
      </c>
      <c r="CD206" s="90">
        <f>$D206^EXP(Parameter!$D$211)</f>
        <v>4.2394804710498099E-2</v>
      </c>
      <c r="CE206" s="90">
        <f>$E206^EXP(Parameter!$D$203)</f>
        <v>1.8586273809052575E-2</v>
      </c>
      <c r="CF206" s="90">
        <f>$D206^EXP(Parameter!$D$212)</f>
        <v>9.3721755000575724E-2</v>
      </c>
      <c r="CG206" s="90">
        <f>$E206^EXP(Parameter!$D$204)</f>
        <v>1.3164522310171255E-2</v>
      </c>
      <c r="CH206" s="91">
        <f>$D206^EXP(Parameter!$D$213)</f>
        <v>3.4402376036506414E-2</v>
      </c>
      <c r="CI206" s="90">
        <f>$E206^EXP(Parameter!$D$205)</f>
        <v>2.3004682681346807E-2</v>
      </c>
      <c r="CJ206" s="91">
        <f>$D206^EXP(Parameter!$D$210)</f>
        <v>1.9248065814738136E-2</v>
      </c>
      <c r="CK206" s="90">
        <f>$E206^EXP(Parameter!$D$202)</f>
        <v>2.1051871845271697E-3</v>
      </c>
      <c r="CL206" s="12">
        <f>$D206^EXP(Parameter!$D$170+Parameter!$D$177*(LN($B206/30.2*21)))</f>
        <v>2.3271057732340075E-2</v>
      </c>
      <c r="CM206" s="12">
        <f>$D206^EXP(Parameter!$D$155+Parameter!$D$162*(LN($B206/30.2*21)))</f>
        <v>0.30609285999931823</v>
      </c>
      <c r="CN206" s="12">
        <f>$D206^EXP(Parameter!$D$171+Parameter!$D$178*(LN($B206/30.2*21)))</f>
        <v>2.5913559072433912E-2</v>
      </c>
      <c r="CO206" s="12">
        <f>$D206^EXP(Parameter!$D$156+Parameter!$D$163*(LN($B206/30.2*21)))</f>
        <v>0.24608676367321772</v>
      </c>
      <c r="CP206" s="12">
        <f>$D206^EXP(Parameter!$D$173+Parameter!$D$180*(LN($B206/30.2*21)))</f>
        <v>2.1864722767895105E-2</v>
      </c>
      <c r="CQ206" s="12">
        <f>$D206^EXP(Parameter!$D$158+Parameter!$D$165*(LN($B206/30.2*21)))</f>
        <v>0.25099126834243252</v>
      </c>
      <c r="CR206" s="12">
        <f>$D206^EXP(Parameter!$D$174+Parameter!$D$181*(LN($B206/30.2*21)))</f>
        <v>2.0525879173953234E-2</v>
      </c>
      <c r="CS206" s="12">
        <f>$D206^EXP(Parameter!$D$159+Parameter!$D$166*(LN($B206/30.2*21)))</f>
        <v>0.30010179498091283</v>
      </c>
      <c r="CT206" s="12">
        <f>$D206^EXP(Parameter!$D$175+Parameter!$D$182*(LN($B206/30.2*21)))</f>
        <v>3.6300206014930514E-3</v>
      </c>
      <c r="CU206" s="12">
        <f>$D206^EXP(Parameter!$D$160+Parameter!$D$167*(LN($B206/30.2*21)))</f>
        <v>6.6216383666795789E-2</v>
      </c>
      <c r="CV206" s="12">
        <f>$D206^EXP(Parameter!$D$172+Parameter!$D$179*(LN($B206/30.2*21)))</f>
        <v>5.0674438396955904E-3</v>
      </c>
      <c r="CW206" s="41">
        <f>$D206^EXP(Parameter!$D$157+Parameter!$D$164*(LN($B206/30.2*21)))</f>
        <v>9.5689547206480828E-4</v>
      </c>
      <c r="CX206" s="12">
        <f t="shared" si="23"/>
        <v>2.3981227030059135E-18</v>
      </c>
      <c r="CY206" s="85">
        <v>1.3411822285059201E-2</v>
      </c>
      <c r="CZ206" s="12">
        <f t="shared" si="17"/>
        <v>1.0168451865933646E-4</v>
      </c>
      <c r="DA206" s="85">
        <v>2.04344845413281E-2</v>
      </c>
      <c r="DB206" s="12">
        <f t="shared" si="18"/>
        <v>3.9790001200819729E-7</v>
      </c>
      <c r="DC206" s="41">
        <v>1.6893257858863E-4</v>
      </c>
      <c r="DD206" s="12">
        <f t="shared" si="19"/>
        <v>7.6021377799591894E-48</v>
      </c>
      <c r="DE206" s="85">
        <v>1.6709625037086601E-3</v>
      </c>
      <c r="DF206" s="12">
        <f t="shared" si="20"/>
        <v>8.3682956164093963E-54</v>
      </c>
      <c r="DG206" s="41">
        <v>1.4439599911587799E-4</v>
      </c>
      <c r="DH206" s="12">
        <f t="shared" si="21"/>
        <v>8.9353792293275292E-8</v>
      </c>
      <c r="DI206" s="41">
        <v>1.4439599911587799E-4</v>
      </c>
      <c r="DJ206" s="46">
        <v>201</v>
      </c>
      <c r="DK206" s="44">
        <v>6.0654456896180902E-5</v>
      </c>
      <c r="DL206" s="44">
        <v>1.9191502446735999E-4</v>
      </c>
      <c r="DM206" s="44">
        <v>4.4542354262766499E-4</v>
      </c>
      <c r="DN206" s="44">
        <v>3.1874946518684099E-4</v>
      </c>
      <c r="DO206" s="44">
        <v>1.42061864454512E-3</v>
      </c>
      <c r="DP206" s="44">
        <v>1.0947390483505601E-3</v>
      </c>
      <c r="DQ206" s="44">
        <v>1.6081730629219401E-3</v>
      </c>
      <c r="DR206" s="45">
        <v>2.0859285550202399E-2</v>
      </c>
      <c r="DS206" s="45">
        <v>3.4733373683035397E-2</v>
      </c>
      <c r="DT206" s="45">
        <v>3.0961789263889698E-2</v>
      </c>
      <c r="DU206" s="45">
        <v>2.1923899249420099E-2</v>
      </c>
      <c r="DV206" s="45">
        <v>3.3082912315316897E-2</v>
      </c>
      <c r="DW206" s="45">
        <v>5.56361453627967E-2</v>
      </c>
      <c r="DX206" s="45">
        <v>2.6198496697196001E-2</v>
      </c>
    </row>
    <row r="207" spans="1:128">
      <c r="A207" s="43">
        <f t="shared" si="22"/>
        <v>13.175342465753424</v>
      </c>
      <c r="B207" s="18">
        <v>203</v>
      </c>
      <c r="C207" s="12">
        <v>4444</v>
      </c>
      <c r="D207" s="12">
        <v>1.9512021617862901E-2</v>
      </c>
      <c r="E207" s="12">
        <v>1.41402004956472E-4</v>
      </c>
      <c r="F207" s="92">
        <f>$D207^Parameter!$D$325</f>
        <v>4.6391217396607995E-2</v>
      </c>
      <c r="G207" s="92">
        <f>$E207^Parameter!$D$318</f>
        <v>1.6917181491335875E-3</v>
      </c>
      <c r="H207" s="92">
        <f>$D207^Parameter!$D$326</f>
        <v>4.2878720227143084E-2</v>
      </c>
      <c r="I207" s="92">
        <f>$E207^Parameter!$D$319</f>
        <v>3.4378867261044411E-3</v>
      </c>
      <c r="J207" s="92">
        <f>$D207^Parameter!$D$328</f>
        <v>4.979781971522837E-2</v>
      </c>
      <c r="K207" s="92">
        <f>$E207^Parameter!$D$321</f>
        <v>1.9708420342664408E-2</v>
      </c>
      <c r="L207" s="92">
        <f>$D207^Parameter!$D$329</f>
        <v>0.11029841467421773</v>
      </c>
      <c r="M207" s="92">
        <f>$E207^Parameter!$D$322</f>
        <v>1.2993412556327461E-2</v>
      </c>
      <c r="N207" s="92">
        <f>$D207^Parameter!$D$330</f>
        <v>4.1223497677932111E-2</v>
      </c>
      <c r="O207" s="92">
        <f>$E207^Parameter!$D$323</f>
        <v>2.8852418767589882E-2</v>
      </c>
      <c r="P207" s="92">
        <f>$D207^Parameter!$D$327</f>
        <v>2.35704437890559E-2</v>
      </c>
      <c r="Q207" s="92">
        <f>$E207^Parameter!$D$320</f>
        <v>1.7841249849525325E-3</v>
      </c>
      <c r="R207" s="12">
        <f>$D207^EXP(Parameter!$D$96+Parameter!$D$103*(($B207/30.2*21)^(1)))</f>
        <v>1.2233784382465542E-18</v>
      </c>
      <c r="S207" s="12">
        <f>$E207^EXP(Parameter!$D$81+Parameter!$D$88*($B207/30.2*21)^(-2))</f>
        <v>4.3103805329041114E-3</v>
      </c>
      <c r="T207" s="12">
        <f>$D207^EXP(Parameter!$D$97+Parameter!$D$104*(($B207*21/30.2)^(1)))</f>
        <v>9.43508036875608E-5</v>
      </c>
      <c r="U207" s="12">
        <f>$E207^EXP(Parameter!$D$82+Parameter!$D$89*($B207/30.2*21)^(-2))</f>
        <v>6.9230128596626077E-3</v>
      </c>
      <c r="V207" s="12">
        <f>$D207^EXP(Parameter!$D$99+Parameter!$D$106*(($B207*21/30.2)^(1)))</f>
        <v>3.3860311325935354E-7</v>
      </c>
      <c r="W207" s="12">
        <f>$E207^EXP(Parameter!$D$84+Parameter!$D$91*($B207/30.2*21)^(-2))</f>
        <v>3.1893558363086577E-2</v>
      </c>
      <c r="X207" s="12">
        <f>$D207^EXP(Parameter!$D$100+Parameter!$D$107*(($B207*21/30.2)^(1)))</f>
        <v>5.8210948901723448E-49</v>
      </c>
      <c r="Y207" s="12">
        <f>$E207^EXP(Parameter!$D$85+Parameter!$D$92*($B207/30.2*21)^(-2))</f>
        <v>2.0636634898116318E-2</v>
      </c>
      <c r="Z207" s="12">
        <f>$D207^EXP(Parameter!$D$101+Parameter!$D$108*(($B207*21/30.2)^(1)))</f>
        <v>5.5094234725812893E-55</v>
      </c>
      <c r="AA207" s="12">
        <f>$E207^EXP(Parameter!$D$86+Parameter!$D$93*($B207/30.2*21)^(-2))</f>
        <v>2.9236203044739964E-2</v>
      </c>
      <c r="AB207" s="12">
        <f>$D207^EXP(Parameter!$D$98+Parameter!$D$105*(($B207*21/30.2)^(1)))</f>
        <v>7.5662482493266971E-8</v>
      </c>
      <c r="AC207" s="12">
        <f>$E207^EXP(Parameter!$D$83+Parameter!$D$90*($B207/30.2*21)^(-2))</f>
        <v>2.0116488171347175E-3</v>
      </c>
      <c r="AD207" s="87">
        <f>$D207^EXP(Parameter!$D$133+Parameter!$D$140*(($B207*21/30.2)^(-0.5))+Parameter!$D$147*((LN($B207*21/30.2))))</f>
        <v>1.021571904430255E-10</v>
      </c>
      <c r="AE207" s="12">
        <f>$E207^EXP(Parameter!$D$111+Parameter!$D$118*(($B207*21/30.2)^(-1))+Parameter!$D$125*(($B207*21/30.2)^(-0.5)))</f>
        <v>5.7582899900400775E-2</v>
      </c>
      <c r="AF207" s="12">
        <f>$D207^EXP(Parameter!$D$134+Parameter!$D$141*(($B207*21/30.2)^(-0.5))+Parameter!$D$148*((LN($B207*21/30.2))))</f>
        <v>3.1465345643022296E-4</v>
      </c>
      <c r="AG207" s="12">
        <f>$E207^EXP(Parameter!$D$112+Parameter!$D$119*(($B207*21/30.2)^(-1))+Parameter!$D$126*(($B207*21/30.2)^(-0.5)))</f>
        <v>8.1836327892171479E-3</v>
      </c>
      <c r="AH207" s="12">
        <f>$D207^EXP(Parameter!$D$136+Parameter!$D$143*(($B207*21/30.2)^(-0.5))+Parameter!$D$150*((LN($B207*21/30.2))))</f>
        <v>7.9509490803384147E-9</v>
      </c>
      <c r="AI207" s="12">
        <f>$E207^EXP(Parameter!$D$114+Parameter!$D$121*(($B207*21/30.2)^(-1))+Parameter!$D$128*(($B207*21/30.2)^(-0.5)))</f>
        <v>7.1184140083951168E-5</v>
      </c>
      <c r="AJ207" s="12">
        <f>$D207^EXP(Parameter!$D$137+Parameter!$D$144*(($B207*21/30.2)^(-0.5))+Parameter!$D$151*((LN($B207*21/30.2))))</f>
        <v>5.8180614230280268E-12</v>
      </c>
      <c r="AK207" s="12">
        <f>$E207^EXP(Parameter!$D$115+Parameter!$D$122*(($B207*21/30.2)^(-1))+Parameter!$D$129*(($B207*21/30.2)^(-0.5)))</f>
        <v>5.4507728346242798E-3</v>
      </c>
      <c r="AL207" s="12">
        <f>$D207^EXP(Parameter!$D$138+Parameter!$D$145*(($B207*21/30.2)^(-0.5))+Parameter!$D$152*((LN($B207*21/30.2))))</f>
        <v>9.6279773495393687E-47</v>
      </c>
      <c r="AM207" s="12">
        <f>$E207^EXP(Parameter!$D$116+Parameter!$D$123*(($B207*21/30.2)^(-1))+Parameter!$D$130*(($B207*21/30.2)^(-0.5)))</f>
        <v>5.5921222622355775E-6</v>
      </c>
      <c r="AN207" s="12">
        <f>$D207^EXP(Parameter!$D$135+Parameter!$D$142*(($B207*21/30.2)^(-0.5))+Parameter!$D$149*((LN($B207*21/30.2))))</f>
        <v>1.4590857397285463E-5</v>
      </c>
      <c r="AO207" s="12">
        <f>$E207^EXP(Parameter!$D$113+Parameter!$D$120*(($B207*21/30.2)^(-1))+Parameter!$D$127*(($B207*21/30.2)^(-0.5)))</f>
        <v>8.7402933185620089E-12</v>
      </c>
      <c r="AP207" s="87">
        <f>$D207^EXP(Parameter!$D$304+Parameter!$D$310*((LN($B207*21/30.2))))</f>
        <v>2.014732620544029E-2</v>
      </c>
      <c r="AQ207" s="88">
        <f>$E207^EXP(Parameter!$D$290+Parameter!$D$296*((LN($B207*21/30.2))))</f>
        <v>1.1140159278735547E-2</v>
      </c>
      <c r="AR207" s="12">
        <f>$D207^EXP(Parameter!$D$305+Parameter!$D$311*((LN($B207*21/30.2))))</f>
        <v>2.7317842749403839E-2</v>
      </c>
      <c r="AS207" s="88">
        <f>$E207^EXP(Parameter!$D$291+Parameter!$D$297*((LN($B207*21/30.2))))</f>
        <v>9.5062830505527642E-3</v>
      </c>
      <c r="AT207" s="12">
        <f>$D207^EXP(Parameter!$D$305+Parameter!$D$307-Parameter!$D$306+(Parameter!$D$311+Parameter!$D$313-Parameter!$D$312)*((LN($B207*21/30.2))))</f>
        <v>2.407306370067587E-2</v>
      </c>
      <c r="AU207" s="88">
        <f>$E207^EXP(Parameter!$D$291+Parameter!$D$293-Parameter!$D$292+(Parameter!$D$297+Parameter!$D$299-Parameter!$D$298)*((LN($B207*21/30.2))))</f>
        <v>1.6520557934892963E-2</v>
      </c>
      <c r="AV207" s="12">
        <f>$D207^EXP(Parameter!$D$308+Parameter!$D$314*((LN($B207*21/30.2))))</f>
        <v>3.4826729741459506E-2</v>
      </c>
      <c r="AW207" s="88">
        <f>$E207^EXP(Parameter!$D$294+Parameter!$D$300*((LN($B207*21/30.2))))</f>
        <v>1.390981673245935E-2</v>
      </c>
      <c r="AX207" s="12">
        <f>$D207^EXP(Parameter!$D$305+Parameter!$D$309-Parameter!$D$306+(Parameter!$D$311+Parameter!$D$315-Parameter!$D$312)*((LN($B207*21/30.2))))</f>
        <v>1.1857618940000437E-2</v>
      </c>
      <c r="AY207" s="88">
        <f>$E207^EXP(Parameter!$D$291+Parameter!$D$295-Parameter!$D$292+(Parameter!$D$297+Parameter!$D$301-Parameter!$D$298)*((LN($B207*21/30.2))))</f>
        <v>2.3406892744758068E-4</v>
      </c>
      <c r="AZ207" s="12">
        <f>$D207^EXP(Parameter!D$305-Parameter!D$306+(Parameter!D$311-Parameter!D$312)*((LN($B207*21/30.2))))</f>
        <v>7.9249044970323736E-3</v>
      </c>
      <c r="BA207" s="88">
        <f>$E207^EXP(Parameter!$D$291-Parameter!$D$292+(Parameter!$D$297-Parameter!$D$298)*((LN($B207*21/30.2))))</f>
        <v>3.3966844964028689E-6</v>
      </c>
      <c r="BB207" s="89">
        <f>$D207^EXP(Parameter!$D$231+Parameter!$D$238)</f>
        <v>5.0276063257241321E-2</v>
      </c>
      <c r="BC207" s="90">
        <f>$E207^EXP(Parameter!$D$216+Parameter!$D$223)</f>
        <v>3.5910446082830822E-3</v>
      </c>
      <c r="BD207" s="91">
        <f>$D207^EXP(Parameter!$D$232+Parameter!$D$239)</f>
        <v>3.806125621480199E-2</v>
      </c>
      <c r="BE207" s="90">
        <f>$E207^EXP(Parameter!$D$217+Parameter!$D$224)</f>
        <v>5.1719488825290117E-3</v>
      </c>
      <c r="BF207" s="91">
        <f>$D207^EXP(Parameter!$D$234+Parameter!$D$241)</f>
        <v>4.5899909210763999E-2</v>
      </c>
      <c r="BG207" s="91">
        <f>$E207^EXP(Parameter!$D$219+Parameter!$D$226)</f>
        <v>2.3762842119216251E-2</v>
      </c>
      <c r="BH207" s="91">
        <f>$D207^EXP(Parameter!$D$235+Parameter!$D$242)</f>
        <v>9.33790494455011E-2</v>
      </c>
      <c r="BI207" s="91">
        <f>$E207^EXP(Parameter!$D$220+Parameter!$D$227)</f>
        <v>1.5128109565265937E-2</v>
      </c>
      <c r="BJ207" s="91">
        <f>$D207^EXP(Parameter!$D$236+Parameter!$D$243)</f>
        <v>3.562927415328334E-2</v>
      </c>
      <c r="BK207" s="91">
        <f>$E207^EXP(Parameter!$D$221+Parameter!$D$228)</f>
        <v>2.2628055137782589E-2</v>
      </c>
      <c r="BL207" s="91">
        <f>$D207^EXP(Parameter!$D$233+Parameter!$D$240)</f>
        <v>1.7448344655425323E-2</v>
      </c>
      <c r="BM207" s="91">
        <f>$E207^EXP(Parameter!$D$218+Parameter!$D$225)</f>
        <v>1.5916965538238319E-3</v>
      </c>
      <c r="BN207" s="90">
        <f>$D207^EXP(Parameter!$D$268+Parameter!$D$275)</f>
        <v>6.7916033188807221E-2</v>
      </c>
      <c r="BO207" s="91">
        <f>$E207^EXP(Parameter!$D$246+Parameter!$D$253)</f>
        <v>1.231904114775643E-3</v>
      </c>
      <c r="BP207" s="91">
        <f>$D207^EXP(Parameter!$D$269+Parameter!$D$276)</f>
        <v>4.4638929733158167E-2</v>
      </c>
      <c r="BQ207" s="91">
        <f>$E207^EXP(Parameter!$D$247+Parameter!$D$254)</f>
        <v>3.096157158876432E-3</v>
      </c>
      <c r="BR207" s="91">
        <f>$D207^EXP(Parameter!$D$271+Parameter!$D$278)</f>
        <v>0.10388312676406919</v>
      </c>
      <c r="BS207" s="91">
        <f>$E207^EXP(Parameter!$D$249+Parameter!$D$256)</f>
        <v>2.9337060337968766E-2</v>
      </c>
      <c r="BT207" s="91">
        <f>$D207^EXP(Parameter!$D$272+Parameter!$D$279)</f>
        <v>0.1809104350807568</v>
      </c>
      <c r="BU207" s="91">
        <f>$E207^EXP(Parameter!$D$250+Parameter!$D$257)</f>
        <v>8.9498016139765955E-3</v>
      </c>
      <c r="BV207" s="91">
        <f>$D207^EXP(Parameter!$D$273+Parameter!$D$280)</f>
        <v>0.14351971247940679</v>
      </c>
      <c r="BW207" s="91">
        <f>$E207^EXP(Parameter!$D$251+Parameter!$D$258)</f>
        <v>3.1569322674642457E-2</v>
      </c>
      <c r="BX207" s="91">
        <f>$D207^EXP(Parameter!$D$270+Parameter!$D$277)</f>
        <v>3.8812777188539926E-2</v>
      </c>
      <c r="BY207" s="91">
        <f>$E207^EXP(Parameter!$D$248+Parameter!$D$255)</f>
        <v>3.7979282819360291E-3</v>
      </c>
      <c r="BZ207" s="90">
        <f>$D207^EXP(Parameter!$D$208)</f>
        <v>4.6753800167046465E-2</v>
      </c>
      <c r="CA207" s="90">
        <f>$E207^EXP(Parameter!$D$200)</f>
        <v>2.5505788586643145E-3</v>
      </c>
      <c r="CB207" s="90">
        <f>$D207^EXP(Parameter!$D$209)</f>
        <v>3.8561138221573421E-2</v>
      </c>
      <c r="CC207" s="90">
        <f>$E207^EXP(Parameter!$D$201)</f>
        <v>4.3110380330404034E-3</v>
      </c>
      <c r="CD207" s="90">
        <f>$D207^EXP(Parameter!$D$211)</f>
        <v>4.2054556509503314E-2</v>
      </c>
      <c r="CE207" s="90">
        <f>$E207^EXP(Parameter!$D$203)</f>
        <v>1.8411588543702503E-2</v>
      </c>
      <c r="CF207" s="90">
        <f>$D207^EXP(Parameter!$D$212)</f>
        <v>9.3157791281185912E-2</v>
      </c>
      <c r="CG207" s="90">
        <f>$E207^EXP(Parameter!$D$204)</f>
        <v>1.3030141169147309E-2</v>
      </c>
      <c r="CH207" s="91">
        <f>$D207^EXP(Parameter!$D$213)</f>
        <v>3.41081026435959E-2</v>
      </c>
      <c r="CI207" s="90">
        <f>$E207^EXP(Parameter!$D$205)</f>
        <v>2.2799989413334838E-2</v>
      </c>
      <c r="CJ207" s="91">
        <f>$D207^EXP(Parameter!$D$210)</f>
        <v>1.9055188349635824E-2</v>
      </c>
      <c r="CK207" s="90">
        <f>$E207^EXP(Parameter!$D$202)</f>
        <v>2.0746668938864008E-3</v>
      </c>
      <c r="CL207" s="12">
        <f>$D207^EXP(Parameter!$D$170+Parameter!$D$177*(LN($B207/30.2*21)))</f>
        <v>2.3015992438196766E-2</v>
      </c>
      <c r="CM207" s="12">
        <f>$D207^EXP(Parameter!$D$155+Parameter!$D$162*(LN($B207/30.2*21)))</f>
        <v>0.30562477659716036</v>
      </c>
      <c r="CN207" s="12">
        <f>$D207^EXP(Parameter!$D$171+Parameter!$D$178*(LN($B207/30.2*21)))</f>
        <v>2.5654312823873128E-2</v>
      </c>
      <c r="CO207" s="12">
        <f>$D207^EXP(Parameter!$D$156+Parameter!$D$163*(LN($B207/30.2*21)))</f>
        <v>0.24546064791284344</v>
      </c>
      <c r="CP207" s="12">
        <f>$D207^EXP(Parameter!$D$173+Parameter!$D$180*(LN($B207/30.2*21)))</f>
        <v>2.1624396607265339E-2</v>
      </c>
      <c r="CQ207" s="12">
        <f>$D207^EXP(Parameter!$D$158+Parameter!$D$165*(LN($B207/30.2*21)))</f>
        <v>0.25020072168174562</v>
      </c>
      <c r="CR207" s="12">
        <f>$D207^EXP(Parameter!$D$174+Parameter!$D$181*(LN($B207/30.2*21)))</f>
        <v>2.0249725689658615E-2</v>
      </c>
      <c r="CS207" s="12">
        <f>$D207^EXP(Parameter!$D$159+Parameter!$D$166*(LN($B207/30.2*21)))</f>
        <v>0.29942658312816361</v>
      </c>
      <c r="CT207" s="12">
        <f>$D207^EXP(Parameter!$D$175+Parameter!$D$182*(LN($B207/30.2*21)))</f>
        <v>3.5590278117385824E-3</v>
      </c>
      <c r="CU207" s="12">
        <f>$D207^EXP(Parameter!$D$160+Parameter!$D$167*(LN($B207/30.2*21)))</f>
        <v>6.5598043057412042E-2</v>
      </c>
      <c r="CV207" s="12">
        <f>$D207^EXP(Parameter!$D$172+Parameter!$D$179*(LN($B207/30.2*21)))</f>
        <v>4.9855133364212862E-3</v>
      </c>
      <c r="CW207" s="41">
        <f>$D207^EXP(Parameter!$D$157+Parameter!$D$164*(LN($B207/30.2*21)))</f>
        <v>9.3083878092341883E-4</v>
      </c>
      <c r="CX207" s="12">
        <f t="shared" si="23"/>
        <v>1.2233784382465542E-18</v>
      </c>
      <c r="CY207" s="85">
        <v>1.33819995174161E-2</v>
      </c>
      <c r="CZ207" s="12">
        <f t="shared" si="17"/>
        <v>9.43508036875608E-5</v>
      </c>
      <c r="DA207" s="85">
        <v>2.0377172122352301E-2</v>
      </c>
      <c r="DB207" s="12">
        <f t="shared" si="18"/>
        <v>3.3860311325935354E-7</v>
      </c>
      <c r="DC207" s="41">
        <v>1.64293873418501E-4</v>
      </c>
      <c r="DD207" s="12">
        <f t="shared" si="19"/>
        <v>5.8210948901723448E-49</v>
      </c>
      <c r="DE207" s="85">
        <v>1.6378318828737699E-3</v>
      </c>
      <c r="DF207" s="12">
        <f t="shared" si="20"/>
        <v>5.5094234725812893E-55</v>
      </c>
      <c r="DG207" s="41">
        <v>1.41401999277432E-4</v>
      </c>
      <c r="DH207" s="12">
        <f t="shared" si="21"/>
        <v>7.5662482493266971E-8</v>
      </c>
      <c r="DI207" s="41">
        <v>1.41401999277432E-4</v>
      </c>
      <c r="DJ207" s="46">
        <v>202</v>
      </c>
      <c r="DK207" s="44">
        <v>5.9155777462183098E-5</v>
      </c>
      <c r="DL207" s="44">
        <v>1.8752973148705699E-4</v>
      </c>
      <c r="DM207" s="44">
        <v>4.3587923411558799E-4</v>
      </c>
      <c r="DN207" s="44">
        <v>3.1173696213748802E-4</v>
      </c>
      <c r="DO207" s="44">
        <v>1.3931154316096899E-3</v>
      </c>
      <c r="DP207" s="44">
        <v>1.0730230502132799E-3</v>
      </c>
      <c r="DQ207" s="44">
        <v>1.5774079465458201E-3</v>
      </c>
      <c r="DR207" s="45">
        <v>2.0657006147496101E-2</v>
      </c>
      <c r="DS207" s="45">
        <v>3.4423088575861203E-2</v>
      </c>
      <c r="DT207" s="45">
        <v>3.0679711004582999E-2</v>
      </c>
      <c r="DU207" s="45">
        <v>2.1712878638914499E-2</v>
      </c>
      <c r="DV207" s="45">
        <v>3.2784876256671799E-2</v>
      </c>
      <c r="DW207" s="45">
        <v>5.5181459034291898E-2</v>
      </c>
      <c r="DX207" s="45">
        <v>2.59532072293234E-2</v>
      </c>
    </row>
    <row r="208" spans="1:128">
      <c r="A208" s="43">
        <f t="shared" si="22"/>
        <v>13.235616438356164</v>
      </c>
      <c r="B208" s="18">
        <v>204</v>
      </c>
      <c r="C208" s="12">
        <v>4466</v>
      </c>
      <c r="D208" s="12">
        <v>1.9318325727045602E-2</v>
      </c>
      <c r="E208" s="12">
        <v>1.3848052216128501E-4</v>
      </c>
      <c r="F208" s="92">
        <f>$D208^Parameter!$D$325</f>
        <v>4.6031613480990559E-2</v>
      </c>
      <c r="G208" s="92">
        <f>$E208^Parameter!$D$318</f>
        <v>1.6664790508579938E-3</v>
      </c>
      <c r="H208" s="92">
        <f>$D208^Parameter!$D$326</f>
        <v>4.2537855101133101E-2</v>
      </c>
      <c r="I208" s="92">
        <f>$E208^Parameter!$D$319</f>
        <v>3.3922571237859057E-3</v>
      </c>
      <c r="J208" s="92">
        <f>$D208^Parameter!$D$328</f>
        <v>4.9420683459619981E-2</v>
      </c>
      <c r="K208" s="92">
        <f>$E208^Parameter!$D$321</f>
        <v>1.952698491462233E-2</v>
      </c>
      <c r="L208" s="92">
        <f>$D208^Parameter!$D$329</f>
        <v>0.10968390685621607</v>
      </c>
      <c r="M208" s="92">
        <f>$E208^Parameter!$D$322</f>
        <v>1.2861169422180338E-2</v>
      </c>
      <c r="N208" s="92">
        <f>$D208^Parameter!$D$330</f>
        <v>4.0891710964584965E-2</v>
      </c>
      <c r="O208" s="92">
        <f>$E208^Parameter!$D$323</f>
        <v>2.8612478343976996E-2</v>
      </c>
      <c r="P208" s="92">
        <f>$D208^Parameter!$D$327</f>
        <v>2.3347637900331702E-2</v>
      </c>
      <c r="Q208" s="92">
        <f>$E208^Parameter!$D$320</f>
        <v>1.75772741500146E-3</v>
      </c>
      <c r="R208" s="12">
        <f>$D208^EXP(Parameter!$D$96+Parameter!$D$103*(($B208/30.2*21)^(1)))</f>
        <v>6.1755691081735267E-19</v>
      </c>
      <c r="S208" s="12">
        <f>$E208^EXP(Parameter!$D$81+Parameter!$D$88*($B208/30.2*21)^(-2))</f>
        <v>4.2554433187609701E-3</v>
      </c>
      <c r="T208" s="12">
        <f>$D208^EXP(Parameter!$D$97+Parameter!$D$104*(($B208*21/30.2)^(1)))</f>
        <v>8.7505066003170794E-5</v>
      </c>
      <c r="U208" s="12">
        <f>$E208^EXP(Parameter!$D$82+Parameter!$D$89*($B208/30.2*21)^(-2))</f>
        <v>6.8424040524132862E-3</v>
      </c>
      <c r="V208" s="12">
        <f>$D208^EXP(Parameter!$D$99+Parameter!$D$106*(($B208*21/30.2)^(1)))</f>
        <v>2.8769988564480729E-7</v>
      </c>
      <c r="W208" s="12">
        <f>$E208^EXP(Parameter!$D$84+Parameter!$D$91*($B208/30.2*21)^(-2))</f>
        <v>3.1635834664945073E-2</v>
      </c>
      <c r="X208" s="12">
        <f>$D208^EXP(Parameter!$D$100+Parameter!$D$107*(($B208*21/30.2)^(1)))</f>
        <v>4.2013932407225715E-50</v>
      </c>
      <c r="Y208" s="12">
        <f>$E208^EXP(Parameter!$D$85+Parameter!$D$92*($B208/30.2*21)^(-2))</f>
        <v>2.0448890276117803E-2</v>
      </c>
      <c r="Z208" s="12">
        <f>$D208^EXP(Parameter!$D$101+Parameter!$D$108*(($B208*21/30.2)^(1)))</f>
        <v>3.42069727862845E-56</v>
      </c>
      <c r="AA208" s="12">
        <f>$E208^EXP(Parameter!$D$86+Parameter!$D$93*($B208/30.2*21)^(-2))</f>
        <v>2.8993948696444134E-2</v>
      </c>
      <c r="AB208" s="12">
        <f>$D208^EXP(Parameter!$D$98+Parameter!$D$105*(($B208*21/30.2)^(1)))</f>
        <v>6.3975995693150313E-8</v>
      </c>
      <c r="AC208" s="12">
        <f>$E208^EXP(Parameter!$D$83+Parameter!$D$90*($B208/30.2*21)^(-2))</f>
        <v>1.9824428508114114E-3</v>
      </c>
      <c r="AD208" s="87">
        <f>$D208^EXP(Parameter!$D$133+Parameter!$D$140*(($B208*21/30.2)^(-0.5))+Parameter!$D$147*((LN($B208*21/30.2))))</f>
        <v>8.507027281262978E-11</v>
      </c>
      <c r="AE208" s="12">
        <f>$E208^EXP(Parameter!$D$111+Parameter!$D$118*(($B208*21/30.2)^(-1))+Parameter!$D$125*(($B208*21/30.2)^(-0.5)))</f>
        <v>5.7308879235846967E-2</v>
      </c>
      <c r="AF208" s="12">
        <f>$D208^EXP(Parameter!$D$134+Parameter!$D$141*(($B208*21/30.2)^(-0.5))+Parameter!$D$148*((LN($B208*21/30.2))))</f>
        <v>3.0272714999828574E-4</v>
      </c>
      <c r="AG208" s="12">
        <f>$E208^EXP(Parameter!$D$112+Parameter!$D$119*(($B208*21/30.2)^(-1))+Parameter!$D$126*(($B208*21/30.2)^(-0.5)))</f>
        <v>8.0938718816770585E-3</v>
      </c>
      <c r="AH208" s="12">
        <f>$D208^EXP(Parameter!$D$136+Parameter!$D$143*(($B208*21/30.2)^(-0.5))+Parameter!$D$150*((LN($B208*21/30.2))))</f>
        <v>6.9273818132063023E-9</v>
      </c>
      <c r="AI208" s="12">
        <f>$E208^EXP(Parameter!$D$114+Parameter!$D$121*(($B208*21/30.2)^(-1))+Parameter!$D$128*(($B208*21/30.2)^(-0.5)))</f>
        <v>6.8932315712371973E-5</v>
      </c>
      <c r="AJ208" s="12">
        <f>$D208^EXP(Parameter!$D$137+Parameter!$D$144*(($B208*21/30.2)^(-0.5))+Parameter!$D$151*((LN($B208*21/30.2))))</f>
        <v>4.6251592716402832E-12</v>
      </c>
      <c r="AK208" s="12">
        <f>$E208^EXP(Parameter!$D$115+Parameter!$D$122*(($B208*21/30.2)^(-1))+Parameter!$D$129*(($B208*21/30.2)^(-0.5)))</f>
        <v>5.3777758402622673E-3</v>
      </c>
      <c r="AL208" s="12">
        <f>$D208^EXP(Parameter!$D$138+Parameter!$D$145*(($B208*21/30.2)^(-0.5))+Parameter!$D$152*((LN($B208*21/30.2))))</f>
        <v>2.8563784348923278E-47</v>
      </c>
      <c r="AM208" s="12">
        <f>$E208^EXP(Parameter!$D$116+Parameter!$D$123*(($B208*21/30.2)^(-1))+Parameter!$D$130*(($B208*21/30.2)^(-0.5)))</f>
        <v>5.3671799212404874E-6</v>
      </c>
      <c r="AN208" s="12">
        <f>$D208^EXP(Parameter!$D$135+Parameter!$D$142*(($B208*21/30.2)^(-0.5))+Parameter!$D$149*((LN($B208*21/30.2))))</f>
        <v>1.3804291906899159E-5</v>
      </c>
      <c r="AO208" s="12">
        <f>$E208^EXP(Parameter!$D$113+Parameter!$D$120*(($B208*21/30.2)^(-1))+Parameter!$D$127*(($B208*21/30.2)^(-0.5)))</f>
        <v>7.9691906267966701E-12</v>
      </c>
      <c r="AP208" s="87">
        <f>$D208^EXP(Parameter!$D$304+Parameter!$D$310*((LN($B208*21/30.2))))</f>
        <v>1.9900193978998153E-2</v>
      </c>
      <c r="AQ208" s="88">
        <f>$E208^EXP(Parameter!$D$290+Parameter!$D$296*((LN($B208*21/30.2))))</f>
        <v>1.1057707909561527E-2</v>
      </c>
      <c r="AR208" s="12">
        <f>$D208^EXP(Parameter!$D$305+Parameter!$D$311*((LN($B208*21/30.2))))</f>
        <v>2.704641377143888E-2</v>
      </c>
      <c r="AS208" s="88">
        <f>$E208^EXP(Parameter!$D$291+Parameter!$D$297*((LN($B208*21/30.2))))</f>
        <v>9.4140853420194535E-3</v>
      </c>
      <c r="AT208" s="12">
        <f>$D208^EXP(Parameter!$D$305+Parameter!$D$307-Parameter!$D$306+(Parameter!$D$311+Parameter!$D$313-Parameter!$D$312)*((LN($B208*21/30.2))))</f>
        <v>2.3809107525103429E-2</v>
      </c>
      <c r="AU208" s="88">
        <f>$E208^EXP(Parameter!$D$291+Parameter!$D$293-Parameter!$D$292+(Parameter!$D$297+Parameter!$D$299-Parameter!$D$298)*((LN($B208*21/30.2))))</f>
        <v>1.6351026974298851E-2</v>
      </c>
      <c r="AV208" s="12">
        <f>$D208^EXP(Parameter!$D$308+Parameter!$D$314*((LN($B208*21/30.2))))</f>
        <v>3.44248588216177E-2</v>
      </c>
      <c r="AW208" s="88">
        <f>$E208^EXP(Parameter!$D$294+Parameter!$D$300*((LN($B208*21/30.2))))</f>
        <v>1.3772933267928514E-2</v>
      </c>
      <c r="AX208" s="12">
        <f>$D208^EXP(Parameter!$D$305+Parameter!$D$309-Parameter!$D$306+(Parameter!$D$311+Parameter!$D$315-Parameter!$D$312)*((LN($B208*21/30.2))))</f>
        <v>1.1687299294608459E-2</v>
      </c>
      <c r="AY208" s="88">
        <f>$E208^EXP(Parameter!$D$291+Parameter!$D$295-Parameter!$D$292+(Parameter!$D$297+Parameter!$D$301-Parameter!$D$298)*((LN($B208*21/30.2))))</f>
        <v>2.2626209975930273E-4</v>
      </c>
      <c r="AZ208" s="12">
        <f>$D208^EXP(Parameter!D$305-Parameter!D$306+(Parameter!D$311-Parameter!D$312)*((LN($B208*21/30.2))))</f>
        <v>7.8079309420205911E-3</v>
      </c>
      <c r="BA208" s="88">
        <f>$E208^EXP(Parameter!$D$291-Parameter!$D$292+(Parameter!$D$297-Parameter!$D$298)*((LN($B208*21/30.2))))</f>
        <v>3.2412936173295024E-6</v>
      </c>
      <c r="BB208" s="89">
        <f>$D208^EXP(Parameter!$D$231+Parameter!$D$238)</f>
        <v>4.9896513673468632E-2</v>
      </c>
      <c r="BC208" s="90">
        <f>$E208^EXP(Parameter!$D$216+Parameter!$D$223)</f>
        <v>3.5437459855951012E-3</v>
      </c>
      <c r="BD208" s="91">
        <f>$D208^EXP(Parameter!$D$232+Parameter!$D$239)</f>
        <v>3.7747285155782524E-2</v>
      </c>
      <c r="BE208" s="90">
        <f>$E208^EXP(Parameter!$D$217+Parameter!$D$224)</f>
        <v>5.1082150009487412E-3</v>
      </c>
      <c r="BF208" s="91">
        <f>$D208^EXP(Parameter!$D$234+Parameter!$D$241)</f>
        <v>4.5542884836342543E-2</v>
      </c>
      <c r="BG208" s="91">
        <f>$E208^EXP(Parameter!$D$219+Parameter!$D$226)</f>
        <v>2.3554458137435619E-2</v>
      </c>
      <c r="BH208" s="91">
        <f>$D208^EXP(Parameter!$D$235+Parameter!$D$242)</f>
        <v>9.2819625937572259E-2</v>
      </c>
      <c r="BI208" s="91">
        <f>$E208^EXP(Parameter!$D$220+Parameter!$D$227)</f>
        <v>1.4979505877546019E-2</v>
      </c>
      <c r="BJ208" s="91">
        <f>$D208^EXP(Parameter!$D$236+Parameter!$D$243)</f>
        <v>3.5329452441856438E-2</v>
      </c>
      <c r="BK208" s="91">
        <f>$E208^EXP(Parameter!$D$221+Parameter!$D$228)</f>
        <v>2.2427037568720515E-2</v>
      </c>
      <c r="BL208" s="91">
        <f>$D208^EXP(Parameter!$D$233+Parameter!$D$240)</f>
        <v>1.7270241668394515E-2</v>
      </c>
      <c r="BM208" s="91">
        <f>$E208^EXP(Parameter!$D$218+Parameter!$D$225)</f>
        <v>1.5677246473537274E-3</v>
      </c>
      <c r="BN208" s="90">
        <f>$D208^EXP(Parameter!$D$268+Parameter!$D$275)</f>
        <v>6.7454705359795336E-2</v>
      </c>
      <c r="BO208" s="91">
        <f>$E208^EXP(Parameter!$D$246+Parameter!$D$253)</f>
        <v>1.2126188336619799E-3</v>
      </c>
      <c r="BP208" s="91">
        <f>$D208^EXP(Parameter!$D$269+Parameter!$D$276)</f>
        <v>4.428858696719578E-2</v>
      </c>
      <c r="BQ208" s="91">
        <f>$E208^EXP(Parameter!$D$247+Parameter!$D$254)</f>
        <v>3.054309932395301E-3</v>
      </c>
      <c r="BR208" s="91">
        <f>$D208^EXP(Parameter!$D$271+Parameter!$D$278)</f>
        <v>0.10328867402176047</v>
      </c>
      <c r="BS208" s="91">
        <f>$E208^EXP(Parameter!$D$249+Parameter!$D$256)</f>
        <v>2.909423103850562E-2</v>
      </c>
      <c r="BT208" s="91">
        <f>$D208^EXP(Parameter!$D$272+Parameter!$D$279)</f>
        <v>0.18012825958312109</v>
      </c>
      <c r="BU208" s="91">
        <f>$E208^EXP(Parameter!$D$250+Parameter!$D$257)</f>
        <v>8.8509378636856279E-3</v>
      </c>
      <c r="BV208" s="91">
        <f>$D208^EXP(Parameter!$D$273+Parameter!$D$280)</f>
        <v>0.14281537592144233</v>
      </c>
      <c r="BW208" s="91">
        <f>$E208^EXP(Parameter!$D$251+Parameter!$D$258)</f>
        <v>3.1313424594137711E-2</v>
      </c>
      <c r="BX208" s="91">
        <f>$D208^EXP(Parameter!$D$270+Parameter!$D$277)</f>
        <v>3.849451415567004E-2</v>
      </c>
      <c r="BY208" s="91">
        <f>$E208^EXP(Parameter!$D$248+Parameter!$D$255)</f>
        <v>3.7483992210152481E-3</v>
      </c>
      <c r="BZ208" s="90">
        <f>$D208^EXP(Parameter!$D$208)</f>
        <v>4.6392300984166787E-2</v>
      </c>
      <c r="CA208" s="90">
        <f>$E208^EXP(Parameter!$D$200)</f>
        <v>2.5149571092334074E-3</v>
      </c>
      <c r="CB208" s="90">
        <f>$D208^EXP(Parameter!$D$209)</f>
        <v>3.8244308192657214E-2</v>
      </c>
      <c r="CC208" s="90">
        <f>$E208^EXP(Parameter!$D$201)</f>
        <v>4.2560876039910902E-3</v>
      </c>
      <c r="CD208" s="90">
        <f>$D208^EXP(Parameter!$D$211)</f>
        <v>4.1718191154563794E-2</v>
      </c>
      <c r="CE208" s="90">
        <f>$E208^EXP(Parameter!$D$203)</f>
        <v>1.8239167467380964E-2</v>
      </c>
      <c r="CF208" s="90">
        <f>$D208^EXP(Parameter!$D$212)</f>
        <v>9.259913660682513E-2</v>
      </c>
      <c r="CG208" s="90">
        <f>$E208^EXP(Parameter!$D$204)</f>
        <v>1.2897609970031853E-2</v>
      </c>
      <c r="CH208" s="91">
        <f>$D208^EXP(Parameter!$D$213)</f>
        <v>3.3817342070405799E-2</v>
      </c>
      <c r="CI208" s="90">
        <f>$E208^EXP(Parameter!$D$205)</f>
        <v>2.2597847342521599E-2</v>
      </c>
      <c r="CJ208" s="91">
        <f>$D208^EXP(Parameter!$D$210)</f>
        <v>1.8864894769873793E-2</v>
      </c>
      <c r="CK208" s="90">
        <f>$E208^EXP(Parameter!$D$202)</f>
        <v>2.0446969792760382E-3</v>
      </c>
      <c r="CL208" s="12">
        <f>$D208^EXP(Parameter!$D$170+Parameter!$D$177*(LN($B208/30.2*21)))</f>
        <v>2.2764453809657872E-2</v>
      </c>
      <c r="CM208" s="12">
        <f>$D208^EXP(Parameter!$D$155+Parameter!$D$162*(LN($B208/30.2*21)))</f>
        <v>0.30516006368185949</v>
      </c>
      <c r="CN208" s="12">
        <f>$D208^EXP(Parameter!$D$171+Parameter!$D$178*(LN($B208/30.2*21)))</f>
        <v>2.5398464333020086E-2</v>
      </c>
      <c r="CO208" s="12">
        <f>$D208^EXP(Parameter!$D$156+Parameter!$D$163*(LN($B208/30.2*21)))</f>
        <v>0.24483897748189723</v>
      </c>
      <c r="CP208" s="12">
        <f>$D208^EXP(Parameter!$D$173+Parameter!$D$180*(LN($B208/30.2*21)))</f>
        <v>2.1387412933704272E-2</v>
      </c>
      <c r="CQ208" s="12">
        <f>$D208^EXP(Parameter!$D$158+Parameter!$D$165*(LN($B208/30.2*21)))</f>
        <v>0.249415666114913</v>
      </c>
      <c r="CR208" s="12">
        <f>$D208^EXP(Parameter!$D$174+Parameter!$D$181*(LN($B208/30.2*21)))</f>
        <v>1.9977888027958721E-2</v>
      </c>
      <c r="CS208" s="12">
        <f>$D208^EXP(Parameter!$D$159+Parameter!$D$166*(LN($B208/30.2*21)))</f>
        <v>0.29875590292327348</v>
      </c>
      <c r="CT208" s="12">
        <f>$D208^EXP(Parameter!$D$175+Parameter!$D$182*(LN($B208/30.2*21)))</f>
        <v>3.4895738985814251E-3</v>
      </c>
      <c r="CU208" s="12">
        <f>$D208^EXP(Parameter!$D$160+Parameter!$D$167*(LN($B208/30.2*21)))</f>
        <v>6.4986851564381276E-2</v>
      </c>
      <c r="CV208" s="12">
        <f>$D208^EXP(Parameter!$D$172+Parameter!$D$179*(LN($B208/30.2*21)))</f>
        <v>4.9051246570780251E-3</v>
      </c>
      <c r="CW208" s="41">
        <f>$D208^EXP(Parameter!$D$157+Parameter!$D$164*(LN($B208/30.2*21)))</f>
        <v>9.0553272306309509E-4</v>
      </c>
      <c r="CX208" s="12">
        <f t="shared" si="23"/>
        <v>6.1755691081735267E-19</v>
      </c>
      <c r="CY208" s="85">
        <v>1.33527896761146E-2</v>
      </c>
      <c r="CZ208" s="12">
        <f t="shared" si="17"/>
        <v>8.7505066003170794E-5</v>
      </c>
      <c r="DA208" s="85">
        <v>2.0320923767772898E-2</v>
      </c>
      <c r="DB208" s="12">
        <f t="shared" si="18"/>
        <v>2.8769988564480729E-7</v>
      </c>
      <c r="DC208" s="41">
        <v>1.59834206681965E-4</v>
      </c>
      <c r="DD208" s="12">
        <f t="shared" si="19"/>
        <v>4.2013932407225715E-50</v>
      </c>
      <c r="DE208" s="85">
        <v>1.6054987369612599E-3</v>
      </c>
      <c r="DF208" s="12">
        <f t="shared" si="20"/>
        <v>3.42069727862845E-56</v>
      </c>
      <c r="DG208" s="41">
        <v>1.3848099940994501E-4</v>
      </c>
      <c r="DH208" s="12">
        <f t="shared" si="21"/>
        <v>6.3975995693150313E-8</v>
      </c>
      <c r="DI208" s="41">
        <v>1.3848099940994501E-4</v>
      </c>
      <c r="DJ208" s="46">
        <v>203</v>
      </c>
      <c r="DK208" s="44">
        <v>5.7698945565842797E-5</v>
      </c>
      <c r="DL208" s="44">
        <v>1.8325844243716199E-4</v>
      </c>
      <c r="DM208" s="44">
        <v>4.2656889689551798E-4</v>
      </c>
      <c r="DN208" s="44">
        <v>3.0490055596521498E-4</v>
      </c>
      <c r="DO208" s="44">
        <v>1.3662267566927301E-3</v>
      </c>
      <c r="DP208" s="44">
        <v>1.0518031833998099E-3</v>
      </c>
      <c r="DQ208" s="44">
        <v>1.54732280038394E-3</v>
      </c>
      <c r="DR208" s="45">
        <v>2.0457384132076002E-2</v>
      </c>
      <c r="DS208" s="45">
        <v>3.4116610728317703E-2</v>
      </c>
      <c r="DT208" s="45">
        <v>3.0401150977630301E-2</v>
      </c>
      <c r="DU208" s="45">
        <v>2.1504613085406701E-2</v>
      </c>
      <c r="DV208" s="45">
        <v>3.2490522857679102E-2</v>
      </c>
      <c r="DW208" s="45">
        <v>5.4731952251053997E-2</v>
      </c>
      <c r="DX208" s="45">
        <v>2.5711047458263199E-2</v>
      </c>
    </row>
    <row r="209" spans="1:128">
      <c r="A209" s="43">
        <f t="shared" si="22"/>
        <v>13.295890410958904</v>
      </c>
      <c r="B209" s="18">
        <v>205</v>
      </c>
      <c r="C209" s="12">
        <v>4488</v>
      </c>
      <c r="D209" s="12">
        <v>1.9127203790184299E-2</v>
      </c>
      <c r="E209" s="12">
        <v>1.3562958589399899E-4</v>
      </c>
      <c r="F209" s="92">
        <f>$D209^Parameter!$D$325</f>
        <v>4.5676009893636273E-2</v>
      </c>
      <c r="G209" s="92">
        <f>$E209^Parameter!$D$318</f>
        <v>1.6417052754494274E-3</v>
      </c>
      <c r="H209" s="92">
        <f>$D209^Parameter!$D$326</f>
        <v>4.2200848983967795E-2</v>
      </c>
      <c r="I209" s="92">
        <f>$E209^Parameter!$D$319</f>
        <v>3.3473940426980691E-3</v>
      </c>
      <c r="J209" s="92">
        <f>$D209^Parameter!$D$328</f>
        <v>4.904767570229647E-2</v>
      </c>
      <c r="K209" s="92">
        <f>$E209^Parameter!$D$321</f>
        <v>1.9347863512544895E-2</v>
      </c>
      <c r="L209" s="92">
        <f>$D209^Parameter!$D$329</f>
        <v>0.10907490204471003</v>
      </c>
      <c r="M209" s="92">
        <f>$E209^Parameter!$D$322</f>
        <v>1.2730740729659011E-2</v>
      </c>
      <c r="N209" s="92">
        <f>$D209^Parameter!$D$330</f>
        <v>4.0563713150370578E-2</v>
      </c>
      <c r="O209" s="92">
        <f>$E209^Parameter!$D$323</f>
        <v>2.8375385752274739E-2</v>
      </c>
      <c r="P209" s="92">
        <f>$D209^Parameter!$D$327</f>
        <v>2.3127687672846207E-2</v>
      </c>
      <c r="Q209" s="92">
        <f>$E209^Parameter!$D$320</f>
        <v>1.7318132861006692E-3</v>
      </c>
      <c r="R209" s="12">
        <f>$D209^EXP(Parameter!$D$96+Parameter!$D$103*(($B209/30.2*21)^(1)))</f>
        <v>3.0842537313090109E-19</v>
      </c>
      <c r="S209" s="12">
        <f>$E209^EXP(Parameter!$D$81+Parameter!$D$88*($B209/30.2*21)^(-2))</f>
        <v>4.201400132230435E-3</v>
      </c>
      <c r="T209" s="12">
        <f>$D209^EXP(Parameter!$D$97+Parameter!$D$104*(($B209*21/30.2)^(1)))</f>
        <v>8.1117822002550014E-5</v>
      </c>
      <c r="U209" s="12">
        <f>$E209^EXP(Parameter!$D$82+Parameter!$D$89*($B209/30.2*21)^(-2))</f>
        <v>6.7630187333528671E-3</v>
      </c>
      <c r="V209" s="12">
        <f>$D209^EXP(Parameter!$D$99+Parameter!$D$106*(($B209*21/30.2)^(1)))</f>
        <v>2.4406973611965429E-7</v>
      </c>
      <c r="W209" s="12">
        <f>$E209^EXP(Parameter!$D$84+Parameter!$D$91*($B209/30.2*21)^(-2))</f>
        <v>3.1381109268732242E-2</v>
      </c>
      <c r="X209" s="12">
        <f>$D209^EXP(Parameter!$D$100+Parameter!$D$107*(($B209*21/30.2)^(1)))</f>
        <v>2.8544374944692886E-51</v>
      </c>
      <c r="Y209" s="12">
        <f>$E209^EXP(Parameter!$D$85+Parameter!$D$92*($B209/30.2*21)^(-2))</f>
        <v>2.026351979231673E-2</v>
      </c>
      <c r="Z209" s="12">
        <f>$D209^EXP(Parameter!$D$101+Parameter!$D$108*(($B209*21/30.2)^(1)))</f>
        <v>2.0004315409689245E-57</v>
      </c>
      <c r="AA209" s="12">
        <f>$E209^EXP(Parameter!$D$86+Parameter!$D$93*($B209/30.2*21)^(-2))</f>
        <v>2.8754562565909341E-2</v>
      </c>
      <c r="AB209" s="12">
        <f>$D209^EXP(Parameter!$D$98+Parameter!$D$105*(($B209*21/30.2)^(1)))</f>
        <v>5.4015319316130136E-8</v>
      </c>
      <c r="AC209" s="12">
        <f>$E209^EXP(Parameter!$D$83+Parameter!$D$90*($B209/30.2*21)^(-2))</f>
        <v>1.9537637148903755E-3</v>
      </c>
      <c r="AD209" s="87">
        <f>$D209^EXP(Parameter!$D$133+Parameter!$D$140*(($B209*21/30.2)^(-0.5))+Parameter!$D$147*((LN($B209*21/30.2))))</f>
        <v>7.0801550449457355E-11</v>
      </c>
      <c r="AE209" s="12">
        <f>$E209^EXP(Parameter!$D$111+Parameter!$D$118*(($B209*21/30.2)^(-1))+Parameter!$D$125*(($B209*21/30.2)^(-0.5)))</f>
        <v>5.7037204748003244E-2</v>
      </c>
      <c r="AF209" s="12">
        <f>$D209^EXP(Parameter!$D$134+Parameter!$D$141*(($B209*21/30.2)^(-0.5))+Parameter!$D$148*((LN($B209*21/30.2))))</f>
        <v>2.9125786088844143E-4</v>
      </c>
      <c r="AG209" s="12">
        <f>$E209^EXP(Parameter!$D$112+Parameter!$D$119*(($B209*21/30.2)^(-1))+Parameter!$D$126*(($B209*21/30.2)^(-0.5)))</f>
        <v>8.0054152920185657E-3</v>
      </c>
      <c r="AH209" s="12">
        <f>$D209^EXP(Parameter!$D$136+Parameter!$D$143*(($B209*21/30.2)^(-0.5))+Parameter!$D$150*((LN($B209*21/30.2))))</f>
        <v>6.0335336091208051E-9</v>
      </c>
      <c r="AI209" s="12">
        <f>$E209^EXP(Parameter!$D$114+Parameter!$D$121*(($B209*21/30.2)^(-1))+Parameter!$D$128*(($B209*21/30.2)^(-0.5)))</f>
        <v>6.6757915210640751E-5</v>
      </c>
      <c r="AJ209" s="12">
        <f>$D209^EXP(Parameter!$D$137+Parameter!$D$144*(($B209*21/30.2)^(-0.5))+Parameter!$D$151*((LN($B209*21/30.2))))</f>
        <v>3.6734753949954959E-12</v>
      </c>
      <c r="AK209" s="12">
        <f>$E209^EXP(Parameter!$D$115+Parameter!$D$122*(($B209*21/30.2)^(-1))+Parameter!$D$129*(($B209*21/30.2)^(-0.5)))</f>
        <v>5.30600302380662E-3</v>
      </c>
      <c r="AL209" s="12">
        <f>$D209^EXP(Parameter!$D$138+Parameter!$D$145*(($B209*21/30.2)^(-0.5))+Parameter!$D$152*((LN($B209*21/30.2))))</f>
        <v>8.405576636677166E-48</v>
      </c>
      <c r="AM209" s="12">
        <f>$E209^EXP(Parameter!$D$116+Parameter!$D$123*(($B209*21/30.2)^(-1))+Parameter!$D$130*(($B209*21/30.2)^(-0.5)))</f>
        <v>5.1519015796993304E-6</v>
      </c>
      <c r="AN209" s="12">
        <f>$D209^EXP(Parameter!$D$135+Parameter!$D$142*(($B209*21/30.2)^(-0.5))+Parameter!$D$149*((LN($B209*21/30.2))))</f>
        <v>1.3060325851719956E-5</v>
      </c>
      <c r="AO209" s="12">
        <f>$E209^EXP(Parameter!$D$113+Parameter!$D$120*(($B209*21/30.2)^(-1))+Parameter!$D$127*(($B209*21/30.2)^(-0.5)))</f>
        <v>7.2679355221263665E-12</v>
      </c>
      <c r="AP209" s="87">
        <f>$D209^EXP(Parameter!$D$304+Parameter!$D$310*((LN($B209*21/30.2))))</f>
        <v>1.9656720393981902E-2</v>
      </c>
      <c r="AQ209" s="88">
        <f>$E209^EXP(Parameter!$D$290+Parameter!$D$296*((LN($B209*21/30.2))))</f>
        <v>1.0976253196499424E-2</v>
      </c>
      <c r="AR209" s="12">
        <f>$D209^EXP(Parameter!$D$305+Parameter!$D$311*((LN($B209*21/30.2))))</f>
        <v>2.6778506756061748E-2</v>
      </c>
      <c r="AS209" s="88">
        <f>$E209^EXP(Parameter!$D$291+Parameter!$D$297*((LN($B209*21/30.2))))</f>
        <v>9.323144166727396E-3</v>
      </c>
      <c r="AT209" s="12">
        <f>$D209^EXP(Parameter!$D$305+Parameter!$D$307-Parameter!$D$306+(Parameter!$D$311+Parameter!$D$313-Parameter!$D$312)*((LN($B209*21/30.2))))</f>
        <v>2.3548783706698901E-2</v>
      </c>
      <c r="AU209" s="88">
        <f>$E209^EXP(Parameter!$D$291+Parameter!$D$293-Parameter!$D$292+(Parameter!$D$297+Parameter!$D$299-Parameter!$D$298)*((LN($B209*21/30.2))))</f>
        <v>1.6183799011083355E-2</v>
      </c>
      <c r="AV209" s="12">
        <f>$D209^EXP(Parameter!$D$308+Parameter!$D$314*((LN($B209*21/30.2))))</f>
        <v>3.4028502185744269E-2</v>
      </c>
      <c r="AW209" s="88">
        <f>$E209^EXP(Parameter!$D$294+Parameter!$D$300*((LN($B209*21/30.2))))</f>
        <v>1.3637890223789086E-2</v>
      </c>
      <c r="AX209" s="12">
        <f>$D209^EXP(Parameter!$D$305+Parameter!$D$309-Parameter!$D$306+(Parameter!$D$311+Parameter!$D$315-Parameter!$D$312)*((LN($B209*21/30.2))))</f>
        <v>1.1519835902616016E-2</v>
      </c>
      <c r="AY209" s="88">
        <f>$E209^EXP(Parameter!$D$291+Parameter!$D$295-Parameter!$D$292+(Parameter!$D$297+Parameter!$D$301-Parameter!$D$298)*((LN($B209*21/30.2))))</f>
        <v>2.1872656507421998E-4</v>
      </c>
      <c r="AZ209" s="12">
        <f>$D209^EXP(Parameter!D$305-Parameter!D$306+(Parameter!D$311-Parameter!D$312)*((LN($B209*21/30.2))))</f>
        <v>7.6929922836176555E-3</v>
      </c>
      <c r="BA209" s="88">
        <f>$E209^EXP(Parameter!$D$291-Parameter!$D$292+(Parameter!$D$297-Parameter!$D$298)*((LN($B209*21/30.2))))</f>
        <v>3.0932813313113281E-6</v>
      </c>
      <c r="BB209" s="89">
        <f>$D209^EXP(Parameter!$D$231+Parameter!$D$238)</f>
        <v>4.9521109929173669E-2</v>
      </c>
      <c r="BC209" s="90">
        <f>$E209^EXP(Parameter!$D$216+Parameter!$D$223)</f>
        <v>3.4972371558723283E-3</v>
      </c>
      <c r="BD209" s="91">
        <f>$D209^EXP(Parameter!$D$232+Parameter!$D$239)</f>
        <v>3.74369622127219E-2</v>
      </c>
      <c r="BE209" s="90">
        <f>$E209^EXP(Parameter!$D$217+Parameter!$D$224)</f>
        <v>5.0454915740572375E-3</v>
      </c>
      <c r="BF209" s="91">
        <f>$D209^EXP(Parameter!$D$234+Parameter!$D$241)</f>
        <v>4.5189841604459484E-2</v>
      </c>
      <c r="BG209" s="91">
        <f>$E209^EXP(Parameter!$D$219+Parameter!$D$226)</f>
        <v>2.3348641377814266E-2</v>
      </c>
      <c r="BH209" s="91">
        <f>$D209^EXP(Parameter!$D$235+Parameter!$D$242)</f>
        <v>9.2265445667648022E-2</v>
      </c>
      <c r="BI209" s="91">
        <f>$E209^EXP(Parameter!$D$220+Parameter!$D$227)</f>
        <v>1.4832888681208533E-2</v>
      </c>
      <c r="BJ209" s="91">
        <f>$D209^EXP(Parameter!$D$236+Parameter!$D$243)</f>
        <v>3.5033163940147521E-2</v>
      </c>
      <c r="BK209" s="91">
        <f>$E209^EXP(Parameter!$D$221+Parameter!$D$228)</f>
        <v>2.2228519309837439E-2</v>
      </c>
      <c r="BL209" s="91">
        <f>$D209^EXP(Parameter!$D$233+Parameter!$D$240)</f>
        <v>1.7094555119993443E-2</v>
      </c>
      <c r="BM209" s="91">
        <f>$E209^EXP(Parameter!$D$218+Parameter!$D$225)</f>
        <v>1.5441980723194314E-3</v>
      </c>
      <c r="BN209" s="90">
        <f>$D209^EXP(Parameter!$D$268+Parameter!$D$275)</f>
        <v>6.6998069335276078E-2</v>
      </c>
      <c r="BO209" s="91">
        <f>$E209^EXP(Parameter!$D$246+Parameter!$D$253)</f>
        <v>1.1937032185272251E-3</v>
      </c>
      <c r="BP209" s="91">
        <f>$D209^EXP(Parameter!$D$269+Parameter!$D$276)</f>
        <v>4.394217525229293E-2</v>
      </c>
      <c r="BQ209" s="91">
        <f>$E209^EXP(Parameter!$D$247+Parameter!$D$254)</f>
        <v>3.0131758142199136E-3</v>
      </c>
      <c r="BR209" s="91">
        <f>$D209^EXP(Parameter!$D$271+Parameter!$D$278)</f>
        <v>0.10269963399555862</v>
      </c>
      <c r="BS209" s="91">
        <f>$E209^EXP(Parameter!$D$249+Parameter!$D$256)</f>
        <v>2.8854274461341242E-2</v>
      </c>
      <c r="BT209" s="91">
        <f>$D209^EXP(Parameter!$D$272+Parameter!$D$279)</f>
        <v>0.1793521175844375</v>
      </c>
      <c r="BU209" s="91">
        <f>$E209^EXP(Parameter!$D$250+Parameter!$D$257)</f>
        <v>8.7535160021601308E-3</v>
      </c>
      <c r="BV209" s="91">
        <f>$D209^EXP(Parameter!$D$273+Parameter!$D$280)</f>
        <v>0.14211688169740874</v>
      </c>
      <c r="BW209" s="91">
        <f>$E209^EXP(Parameter!$D$251+Parameter!$D$258)</f>
        <v>3.1060510239875491E-2</v>
      </c>
      <c r="BX209" s="91">
        <f>$D209^EXP(Parameter!$D$270+Parameter!$D$277)</f>
        <v>3.8179933547485084E-2</v>
      </c>
      <c r="BY209" s="91">
        <f>$E209^EXP(Parameter!$D$248+Parameter!$D$255)</f>
        <v>3.6996907829121078E-3</v>
      </c>
      <c r="BZ209" s="90">
        <f>$D209^EXP(Parameter!$D$208)</f>
        <v>4.6034816171891278E-2</v>
      </c>
      <c r="CA209" s="90">
        <f>$E209^EXP(Parameter!$D$200)</f>
        <v>2.4799583352354921E-3</v>
      </c>
      <c r="CB209" s="90">
        <f>$D209^EXP(Parameter!$D$209)</f>
        <v>3.7931149161395714E-2</v>
      </c>
      <c r="CC209" s="90">
        <f>$E209^EXP(Parameter!$D$201)</f>
        <v>4.202031518823454E-3</v>
      </c>
      <c r="CD209" s="90">
        <f>$D209^EXP(Parameter!$D$211)</f>
        <v>4.1385650193955105E-2</v>
      </c>
      <c r="CE209" s="90">
        <f>$E209^EXP(Parameter!$D$203)</f>
        <v>1.8068972686236459E-2</v>
      </c>
      <c r="CF209" s="90">
        <f>$D209^EXP(Parameter!$D$212)</f>
        <v>9.2045721285948678E-2</v>
      </c>
      <c r="CG209" s="90">
        <f>$E209^EXP(Parameter!$D$204)</f>
        <v>1.2766896297462183E-2</v>
      </c>
      <c r="CH209" s="91">
        <f>$D209^EXP(Parameter!$D$213)</f>
        <v>3.3530039643466791E-2</v>
      </c>
      <c r="CI209" s="90">
        <f>$E209^EXP(Parameter!$D$205)</f>
        <v>2.2398215010383388E-2</v>
      </c>
      <c r="CJ209" s="91">
        <f>$D209^EXP(Parameter!$D$210)</f>
        <v>1.8677141185810243E-2</v>
      </c>
      <c r="CK209" s="90">
        <f>$E209^EXP(Parameter!$D$202)</f>
        <v>2.0152654911300546E-3</v>
      </c>
      <c r="CL209" s="12">
        <f>$D209^EXP(Parameter!$D$170+Parameter!$D$177*(LN($B209/30.2*21)))</f>
        <v>2.2516382045387227E-2</v>
      </c>
      <c r="CM209" s="12">
        <f>$D209^EXP(Parameter!$D$155+Parameter!$D$162*(LN($B209/30.2*21)))</f>
        <v>0.30469868152604657</v>
      </c>
      <c r="CN209" s="12">
        <f>$D209^EXP(Parameter!$D$171+Parameter!$D$178*(LN($B209/30.2*21)))</f>
        <v>2.5145957652822643E-2</v>
      </c>
      <c r="CO209" s="12">
        <f>$D209^EXP(Parameter!$D$156+Parameter!$D$163*(LN($B209/30.2*21)))</f>
        <v>0.24422170108513147</v>
      </c>
      <c r="CP209" s="12">
        <f>$D209^EXP(Parameter!$D$173+Parameter!$D$180*(LN($B209/30.2*21)))</f>
        <v>2.1153714645858E-2</v>
      </c>
      <c r="CQ209" s="12">
        <f>$D209^EXP(Parameter!$D$158+Parameter!$D$165*(LN($B209/30.2*21)))</f>
        <v>0.24863604100303524</v>
      </c>
      <c r="CR209" s="12">
        <f>$D209^EXP(Parameter!$D$174+Parameter!$D$181*(LN($B209/30.2*21)))</f>
        <v>1.971028829456312E-2</v>
      </c>
      <c r="CS209" s="12">
        <f>$D209^EXP(Parameter!$D$159+Parameter!$D$166*(LN($B209/30.2*21)))</f>
        <v>0.29808970397919304</v>
      </c>
      <c r="CT209" s="12">
        <f>$D209^EXP(Parameter!$D$175+Parameter!$D$182*(LN($B209/30.2*21)))</f>
        <v>3.4216219795553814E-3</v>
      </c>
      <c r="CU209" s="12">
        <f>$D209^EXP(Parameter!$D$160+Parameter!$D$167*(LN($B209/30.2*21)))</f>
        <v>6.4382708201987285E-2</v>
      </c>
      <c r="CV209" s="12">
        <f>$D209^EXP(Parameter!$D$172+Parameter!$D$179*(LN($B209/30.2*21)))</f>
        <v>4.8262443965439968E-3</v>
      </c>
      <c r="CW209" s="41">
        <f>$D209^EXP(Parameter!$D$157+Parameter!$D$164*(LN($B209/30.2*21)))</f>
        <v>8.8095440938301608E-4</v>
      </c>
      <c r="CX209" s="12">
        <f t="shared" si="23"/>
        <v>3.0842537313090109E-19</v>
      </c>
      <c r="CY209" s="85">
        <v>1.33241779569823E-2</v>
      </c>
      <c r="CZ209" s="12">
        <f t="shared" si="17"/>
        <v>8.1117822002550014E-5</v>
      </c>
      <c r="DA209" s="85">
        <v>2.02657162185487E-2</v>
      </c>
      <c r="DB209" s="12">
        <f t="shared" si="18"/>
        <v>2.4406973611965429E-7</v>
      </c>
      <c r="DC209" s="41">
        <v>1.5554402577167399E-4</v>
      </c>
      <c r="DD209" s="12">
        <f t="shared" si="19"/>
        <v>2.8544374944692886E-51</v>
      </c>
      <c r="DE209" s="85">
        <v>1.5739401205766301E-3</v>
      </c>
      <c r="DF209" s="12">
        <f t="shared" si="20"/>
        <v>2.0004315409689245E-57</v>
      </c>
      <c r="DG209" s="41">
        <v>1.3562999951855E-4</v>
      </c>
      <c r="DH209" s="12">
        <f t="shared" si="21"/>
        <v>5.4015319316130136E-8</v>
      </c>
      <c r="DI209" s="41">
        <v>1.3562999951855E-4</v>
      </c>
      <c r="DJ209" s="46">
        <v>204</v>
      </c>
      <c r="DK209" s="44">
        <v>5.62826538000882E-5</v>
      </c>
      <c r="DL209" s="44">
        <v>1.7909782184144499E-4</v>
      </c>
      <c r="DM209" s="44">
        <v>4.17486044762105E-4</v>
      </c>
      <c r="DN209" s="44">
        <v>2.98235255738799E-4</v>
      </c>
      <c r="DO209" s="44">
        <v>1.3399369735127599E-3</v>
      </c>
      <c r="DP209" s="44">
        <v>1.0310665557194999E-3</v>
      </c>
      <c r="DQ209" s="44">
        <v>1.51790048481415E-3</v>
      </c>
      <c r="DR209" s="45">
        <v>2.0260374891826201E-2</v>
      </c>
      <c r="DS209" s="45">
        <v>3.3813879854276099E-2</v>
      </c>
      <c r="DT209" s="45">
        <v>3.01260526865927E-2</v>
      </c>
      <c r="DU209" s="45">
        <v>2.1299056582110499E-2</v>
      </c>
      <c r="DV209" s="45">
        <v>3.2199793453846999E-2</v>
      </c>
      <c r="DW209" s="45">
        <v>5.4287548077338599E-2</v>
      </c>
      <c r="DX209" s="45">
        <v>2.5471966138928302E-2</v>
      </c>
    </row>
    <row r="210" spans="1:128">
      <c r="A210" s="43">
        <f t="shared" si="22"/>
        <v>13.356164383561644</v>
      </c>
      <c r="B210" s="18">
        <v>206</v>
      </c>
      <c r="C210" s="12">
        <v>4510</v>
      </c>
      <c r="D210" s="12">
        <v>1.89386124010433E-2</v>
      </c>
      <c r="E210" s="12">
        <v>1.3284723975966E-4</v>
      </c>
      <c r="F210" s="92">
        <f>$D210^Parameter!$D$325</f>
        <v>4.532434759873679E-2</v>
      </c>
      <c r="G210" s="92">
        <f>$E210^Parameter!$D$318</f>
        <v>1.6173865430857083E-3</v>
      </c>
      <c r="H210" s="92">
        <f>$D210^Parameter!$D$326</f>
        <v>4.1867644188769468E-2</v>
      </c>
      <c r="I210" s="92">
        <f>$E210^Parameter!$D$319</f>
        <v>3.3032817849818594E-3</v>
      </c>
      <c r="J210" s="92">
        <f>$D210^Parameter!$D$328</f>
        <v>4.8678736224698253E-2</v>
      </c>
      <c r="K210" s="92">
        <f>$E210^Parameter!$D$321</f>
        <v>1.9171017919019834E-2</v>
      </c>
      <c r="L210" s="92">
        <f>$D210^Parameter!$D$329</f>
        <v>0.10847133051510938</v>
      </c>
      <c r="M210" s="92">
        <f>$E210^Parameter!$D$322</f>
        <v>1.2602094799484521E-2</v>
      </c>
      <c r="N210" s="92">
        <f>$D210^Parameter!$D$330</f>
        <v>4.0239447234639389E-2</v>
      </c>
      <c r="O210" s="92">
        <f>$E210^Parameter!$D$323</f>
        <v>2.8141096413680556E-2</v>
      </c>
      <c r="P210" s="92">
        <f>$D210^Parameter!$D$327</f>
        <v>2.2910546264626085E-2</v>
      </c>
      <c r="Q210" s="92">
        <f>$E210^Parameter!$D$320</f>
        <v>1.7063719766339425E-3</v>
      </c>
      <c r="R210" s="12">
        <f>$D210^EXP(Parameter!$D$96+Parameter!$D$103*(($B210/30.2*21)^(1)))</f>
        <v>1.5237345649170053E-19</v>
      </c>
      <c r="S210" s="12">
        <f>$E210^EXP(Parameter!$D$81+Parameter!$D$88*($B210/30.2*21)^(-2))</f>
        <v>4.1482331266670513E-3</v>
      </c>
      <c r="T210" s="12">
        <f>$D210^EXP(Parameter!$D$97+Parameter!$D$104*(($B210*21/30.2)^(1)))</f>
        <v>7.5161167334369825E-5</v>
      </c>
      <c r="U210" s="12">
        <f>$E210^EXP(Parameter!$D$82+Parameter!$D$89*($B210/30.2*21)^(-2))</f>
        <v>6.6848337948002415E-3</v>
      </c>
      <c r="V210" s="12">
        <f>$D210^EXP(Parameter!$D$99+Parameter!$D$106*(($B210*21/30.2)^(1)))</f>
        <v>2.0673184011645941E-7</v>
      </c>
      <c r="W210" s="12">
        <f>$E210^EXP(Parameter!$D$84+Parameter!$D$91*($B210/30.2*21)^(-2))</f>
        <v>3.1129335929903204E-2</v>
      </c>
      <c r="X210" s="12">
        <f>$D210^EXP(Parameter!$D$100+Parameter!$D$107*(($B210*21/30.2)^(1)))</f>
        <v>1.8230229387018624E-52</v>
      </c>
      <c r="Y210" s="12">
        <f>$E210^EXP(Parameter!$D$85+Parameter!$D$92*($B210/30.2*21)^(-2))</f>
        <v>2.0080484489766178E-2</v>
      </c>
      <c r="Z210" s="12">
        <f>$D210^EXP(Parameter!$D$101+Parameter!$D$108*(($B210*21/30.2)^(1)))</f>
        <v>1.1004828200028801E-58</v>
      </c>
      <c r="AA210" s="12">
        <f>$E210^EXP(Parameter!$D$86+Parameter!$D$93*($B210/30.2*21)^(-2))</f>
        <v>2.8517999833974881E-2</v>
      </c>
      <c r="AB210" s="12">
        <f>$D210^EXP(Parameter!$D$98+Parameter!$D$105*(($B210*21/30.2)^(1)))</f>
        <v>4.5538086829808726E-8</v>
      </c>
      <c r="AC210" s="12">
        <f>$E210^EXP(Parameter!$D$83+Parameter!$D$90*($B210/30.2*21)^(-2))</f>
        <v>1.925599977037634E-3</v>
      </c>
      <c r="AD210" s="87">
        <f>$D210^EXP(Parameter!$D$133+Parameter!$D$140*(($B210*21/30.2)^(-0.5))+Parameter!$D$147*((LN($B210*21/30.2))))</f>
        <v>5.8893071610685861E-11</v>
      </c>
      <c r="AE210" s="12">
        <f>$E210^EXP(Parameter!$D$111+Parameter!$D$118*(($B210*21/30.2)^(-1))+Parameter!$D$125*(($B210*21/30.2)^(-0.5)))</f>
        <v>5.6767846407156528E-2</v>
      </c>
      <c r="AF210" s="12">
        <f>$D210^EXP(Parameter!$D$134+Parameter!$D$141*(($B210*21/30.2)^(-0.5))+Parameter!$D$148*((LN($B210*21/30.2))))</f>
        <v>2.8022787683351619E-4</v>
      </c>
      <c r="AG210" s="12">
        <f>$E210^EXP(Parameter!$D$112+Parameter!$D$119*(($B210*21/30.2)^(-1))+Parameter!$D$126*(($B210*21/30.2)^(-0.5)))</f>
        <v>7.9182391757802329E-3</v>
      </c>
      <c r="AH210" s="12">
        <f>$D210^EXP(Parameter!$D$136+Parameter!$D$143*(($B210*21/30.2)^(-0.5))+Parameter!$D$150*((LN($B210*21/30.2))))</f>
        <v>5.2532391457817421E-9</v>
      </c>
      <c r="AI210" s="12">
        <f>$E210^EXP(Parameter!$D$114+Parameter!$D$121*(($B210*21/30.2)^(-1))+Parameter!$D$128*(($B210*21/30.2)^(-0.5)))</f>
        <v>6.4658061181026381E-5</v>
      </c>
      <c r="AJ210" s="12">
        <f>$D210^EXP(Parameter!$D$137+Parameter!$D$144*(($B210*21/30.2)^(-0.5))+Parameter!$D$151*((LN($B210*21/30.2))))</f>
        <v>2.9149423040580029E-12</v>
      </c>
      <c r="AK210" s="12">
        <f>$E210^EXP(Parameter!$D$115+Parameter!$D$122*(($B210*21/30.2)^(-1))+Parameter!$D$129*(($B210*21/30.2)^(-0.5)))</f>
        <v>5.2354295473052356E-3</v>
      </c>
      <c r="AL210" s="12">
        <f>$D210^EXP(Parameter!$D$138+Parameter!$D$145*(($B210*21/30.2)^(-0.5))+Parameter!$D$152*((LN($B210*21/30.2))))</f>
        <v>2.4534846261286853E-48</v>
      </c>
      <c r="AM210" s="12">
        <f>$E210^EXP(Parameter!$D$116+Parameter!$D$123*(($B210*21/30.2)^(-1))+Parameter!$D$130*(($B210*21/30.2)^(-0.5)))</f>
        <v>4.9458453917858731E-6</v>
      </c>
      <c r="AN210" s="12">
        <f>$D210^EXP(Parameter!$D$135+Parameter!$D$142*(($B210*21/30.2)^(-0.5))+Parameter!$D$149*((LN($B210*21/30.2))))</f>
        <v>1.2356641407397215E-5</v>
      </c>
      <c r="AO210" s="12">
        <f>$E210^EXP(Parameter!$D$113+Parameter!$D$120*(($B210*21/30.2)^(-1))+Parameter!$D$127*(($B210*21/30.2)^(-0.5)))</f>
        <v>6.6300364762368263E-12</v>
      </c>
      <c r="AP210" s="87">
        <f>$D210^EXP(Parameter!$D$304+Parameter!$D$310*((LN($B210*21/30.2))))</f>
        <v>1.9416841055651404E-2</v>
      </c>
      <c r="AQ210" s="88">
        <f>$E210^EXP(Parameter!$D$290+Parameter!$D$296*((LN($B210*21/30.2))))</f>
        <v>1.0895778549049088E-2</v>
      </c>
      <c r="AR210" s="12">
        <f>$D210^EXP(Parameter!$D$305+Parameter!$D$311*((LN($B210*21/30.2))))</f>
        <v>2.6514064369546717E-2</v>
      </c>
      <c r="AS210" s="88">
        <f>$E210^EXP(Parameter!$D$291+Parameter!$D$297*((LN($B210*21/30.2))))</f>
        <v>9.2334373171396745E-3</v>
      </c>
      <c r="AT210" s="12">
        <f>$D210^EXP(Parameter!$D$305+Parameter!$D$307-Parameter!$D$306+(Parameter!$D$311+Parameter!$D$313-Parameter!$D$312)*((LN($B210*21/30.2))))</f>
        <v>2.3292031130588798E-2</v>
      </c>
      <c r="AU210" s="88">
        <f>$E210^EXP(Parameter!$D$291+Parameter!$D$293-Parameter!$D$292+(Parameter!$D$297+Parameter!$D$299-Parameter!$D$298)*((LN($B210*21/30.2))))</f>
        <v>1.6018834566935598E-2</v>
      </c>
      <c r="AV210" s="12">
        <f>$D210^EXP(Parameter!$D$308+Parameter!$D$314*((LN($B210*21/30.2))))</f>
        <v>3.363757058865758E-2</v>
      </c>
      <c r="AW210" s="88">
        <f>$E210^EXP(Parameter!$D$294+Parameter!$D$300*((LN($B210*21/30.2))))</f>
        <v>1.3504655872920428E-2</v>
      </c>
      <c r="AX210" s="12">
        <f>$D210^EXP(Parameter!$D$305+Parameter!$D$309-Parameter!$D$306+(Parameter!$D$311+Parameter!$D$315-Parameter!$D$312)*((LN($B210*21/30.2))))</f>
        <v>1.1355173342632995E-2</v>
      </c>
      <c r="AY210" s="88">
        <f>$E210^EXP(Parameter!$D$291+Parameter!$D$295-Parameter!$D$292+(Parameter!$D$297+Parameter!$D$301-Parameter!$D$298)*((LN($B210*21/30.2))))</f>
        <v>2.1145249333107149E-4</v>
      </c>
      <c r="AZ210" s="12">
        <f>$D210^EXP(Parameter!D$305-Parameter!D$306+(Parameter!D$311-Parameter!D$312)*((LN($B210*21/30.2))))</f>
        <v>7.5800473248918516E-3</v>
      </c>
      <c r="BA210" s="88">
        <f>$E210^EXP(Parameter!$D$291-Parameter!$D$292+(Parameter!$D$297-Parameter!$D$298)*((LN($B210*21/30.2))))</f>
        <v>2.9522839522574513E-6</v>
      </c>
      <c r="BB210" s="89">
        <f>$D210^EXP(Parameter!$D$231+Parameter!$D$238)</f>
        <v>4.9149791648817102E-2</v>
      </c>
      <c r="BC210" s="90">
        <f>$E210^EXP(Parameter!$D$216+Parameter!$D$223)</f>
        <v>3.4515020229274758E-3</v>
      </c>
      <c r="BD210" s="91">
        <f>$D210^EXP(Parameter!$D$232+Parameter!$D$239)</f>
        <v>3.7130231796291942E-2</v>
      </c>
      <c r="BE210" s="90">
        <f>$E210^EXP(Parameter!$D$217+Parameter!$D$224)</f>
        <v>4.9837588464003843E-3</v>
      </c>
      <c r="BF210" s="91">
        <f>$D210^EXP(Parameter!$D$234+Parameter!$D$241)</f>
        <v>4.4840720659713271E-2</v>
      </c>
      <c r="BG210" s="91">
        <f>$E210^EXP(Parameter!$D$219+Parameter!$D$226)</f>
        <v>2.3145350527982368E-2</v>
      </c>
      <c r="BH210" s="91">
        <f>$D210^EXP(Parameter!$D$235+Parameter!$D$242)</f>
        <v>9.1716440109508524E-2</v>
      </c>
      <c r="BI210" s="91">
        <f>$E210^EXP(Parameter!$D$220+Parameter!$D$227)</f>
        <v>1.468822397811094E-2</v>
      </c>
      <c r="BJ210" s="91">
        <f>$D210^EXP(Parameter!$D$236+Parameter!$D$243)</f>
        <v>3.4740354243213895E-2</v>
      </c>
      <c r="BK210" s="91">
        <f>$E210^EXP(Parameter!$D$221+Parameter!$D$228)</f>
        <v>2.2032459864995236E-2</v>
      </c>
      <c r="BL210" s="91">
        <f>$D210^EXP(Parameter!$D$233+Parameter!$D$240)</f>
        <v>1.6921243601598045E-2</v>
      </c>
      <c r="BM210" s="91">
        <f>$E210^EXP(Parameter!$D$218+Parameter!$D$225)</f>
        <v>1.5211069288258011E-3</v>
      </c>
      <c r="BN210" s="90">
        <f>$D210^EXP(Parameter!$D$268+Parameter!$D$275)</f>
        <v>6.6546060199937113E-2</v>
      </c>
      <c r="BO210" s="91">
        <f>$E210^EXP(Parameter!$D$246+Parameter!$D$253)</f>
        <v>1.1751488361438683E-3</v>
      </c>
      <c r="BP210" s="91">
        <f>$D210^EXP(Parameter!$D$269+Parameter!$D$276)</f>
        <v>4.3599636208125764E-2</v>
      </c>
      <c r="BQ210" s="91">
        <f>$E210^EXP(Parameter!$D$247+Parameter!$D$254)</f>
        <v>2.9727400306092683E-3</v>
      </c>
      <c r="BR210" s="91">
        <f>$D210^EXP(Parameter!$D$271+Parameter!$D$278)</f>
        <v>0.10211593732819743</v>
      </c>
      <c r="BS210" s="91">
        <f>$E210^EXP(Parameter!$D$249+Parameter!$D$256)</f>
        <v>2.8617145746137738E-2</v>
      </c>
      <c r="BT210" s="91">
        <f>$D210^EXP(Parameter!$D$272+Parameter!$D$279)</f>
        <v>0.17858193973882636</v>
      </c>
      <c r="BU210" s="91">
        <f>$E210^EXP(Parameter!$D$250+Parameter!$D$257)</f>
        <v>8.6575096350068794E-3</v>
      </c>
      <c r="BV210" s="91">
        <f>$D210^EXP(Parameter!$D$273+Parameter!$D$280)</f>
        <v>0.14142415945318493</v>
      </c>
      <c r="BW210" s="91">
        <f>$E210^EXP(Parameter!$D$251+Parameter!$D$258)</f>
        <v>3.0810533512169939E-2</v>
      </c>
      <c r="BX210" s="91">
        <f>$D210^EXP(Parameter!$D$270+Parameter!$D$277)</f>
        <v>3.7868979426654389E-2</v>
      </c>
      <c r="BY210" s="91">
        <f>$E210^EXP(Parameter!$D$248+Parameter!$D$255)</f>
        <v>3.6517863476147557E-3</v>
      </c>
      <c r="BZ210" s="90">
        <f>$D210^EXP(Parameter!$D$208)</f>
        <v>4.5681286562918338E-2</v>
      </c>
      <c r="CA210" s="90">
        <f>$E210^EXP(Parameter!$D$200)</f>
        <v>2.4455693556671267E-3</v>
      </c>
      <c r="CB210" s="90">
        <f>$D210^EXP(Parameter!$D$209)</f>
        <v>3.7621605306076347E-2</v>
      </c>
      <c r="CC210" s="90">
        <f>$E210^EXP(Parameter!$D$201)</f>
        <v>4.1488519220861803E-3</v>
      </c>
      <c r="CD210" s="90">
        <f>$D210^EXP(Parameter!$D$211)</f>
        <v>4.1056876278209843E-2</v>
      </c>
      <c r="CE210" s="90">
        <f>$E210^EXP(Parameter!$D$203)</f>
        <v>1.790096708867752E-2</v>
      </c>
      <c r="CF210" s="90">
        <f>$D210^EXP(Parameter!$D$212)</f>
        <v>9.1497476813262937E-2</v>
      </c>
      <c r="CG210" s="90">
        <f>$E210^EXP(Parameter!$D$204)</f>
        <v>1.2637968429932237E-2</v>
      </c>
      <c r="CH210" s="91">
        <f>$D210^EXP(Parameter!$D$213)</f>
        <v>3.324614174710333E-2</v>
      </c>
      <c r="CI210" s="90">
        <f>$E210^EXP(Parameter!$D$205)</f>
        <v>2.2201051794785428E-2</v>
      </c>
      <c r="CJ210" s="91">
        <f>$D210^EXP(Parameter!$D$210)</f>
        <v>1.849188461716459E-2</v>
      </c>
      <c r="CK210" s="90">
        <f>$E210^EXP(Parameter!$D$202)</f>
        <v>1.9863607844868981E-3</v>
      </c>
      <c r="CL210" s="12">
        <f>$D210^EXP(Parameter!$D$170+Parameter!$D$177*(LN($B210/30.2*21)))</f>
        <v>2.2271718557637231E-2</v>
      </c>
      <c r="CM210" s="12">
        <f>$D210^EXP(Parameter!$D$155+Parameter!$D$162*(LN($B210/30.2*21)))</f>
        <v>0.30424059105264095</v>
      </c>
      <c r="CN210" s="12">
        <f>$D210^EXP(Parameter!$D$171+Parameter!$D$178*(LN($B210/30.2*21)))</f>
        <v>2.489673795581673E-2</v>
      </c>
      <c r="CO210" s="12">
        <f>$D210^EXP(Parameter!$D$156+Parameter!$D$163*(LN($B210/30.2*21)))</f>
        <v>0.24360876824693858</v>
      </c>
      <c r="CP210" s="12">
        <f>$D210^EXP(Parameter!$D$173+Parameter!$D$180*(LN($B210/30.2*21)))</f>
        <v>2.0923245810578417E-2</v>
      </c>
      <c r="CQ210" s="12">
        <f>$D210^EXP(Parameter!$D$158+Parameter!$D$165*(LN($B210/30.2*21)))</f>
        <v>0.24786178663252717</v>
      </c>
      <c r="CR210" s="12">
        <f>$D210^EXP(Parameter!$D$174+Parameter!$D$181*(LN($B210/30.2*21)))</f>
        <v>1.9446850207377703E-2</v>
      </c>
      <c r="CS210" s="12">
        <f>$D210^EXP(Parameter!$D$159+Parameter!$D$166*(LN($B210/30.2*21)))</f>
        <v>0.29742793669202944</v>
      </c>
      <c r="CT210" s="12">
        <f>$D210^EXP(Parameter!$D$175+Parameter!$D$182*(LN($B210/30.2*21)))</f>
        <v>3.3551361466888081E-3</v>
      </c>
      <c r="CU210" s="12">
        <f>$D210^EXP(Parameter!$D$160+Parameter!$D$167*(LN($B210/30.2*21)))</f>
        <v>6.3785513700388485E-2</v>
      </c>
      <c r="CV210" s="12">
        <f>$D210^EXP(Parameter!$D$172+Parameter!$D$179*(LN($B210/30.2*21)))</f>
        <v>4.7488399742465093E-3</v>
      </c>
      <c r="CW210" s="41">
        <f>$D210^EXP(Parameter!$D$157+Parameter!$D$164*(LN($B210/30.2*21)))</f>
        <v>8.5708168984061789E-4</v>
      </c>
      <c r="CX210" s="12">
        <f t="shared" si="23"/>
        <v>1.5237345649170053E-19</v>
      </c>
      <c r="CY210" s="85">
        <v>1.32961508477605E-2</v>
      </c>
      <c r="CZ210" s="12">
        <f t="shared" si="17"/>
        <v>7.5161167334369825E-5</v>
      </c>
      <c r="DA210" s="85">
        <v>2.0211527697838801E-2</v>
      </c>
      <c r="DB210" s="12">
        <f t="shared" si="18"/>
        <v>2.0673184011645941E-7</v>
      </c>
      <c r="DC210" s="41">
        <v>1.5141516452428901E-4</v>
      </c>
      <c r="DD210" s="12">
        <f t="shared" si="19"/>
        <v>1.8230229387018624E-52</v>
      </c>
      <c r="DE210" s="85">
        <v>1.5431346996922499E-3</v>
      </c>
      <c r="DF210" s="12">
        <f t="shared" si="20"/>
        <v>1.1004828200028801E-58</v>
      </c>
      <c r="DG210" s="41">
        <v>1.3284699960748801E-4</v>
      </c>
      <c r="DH210" s="12">
        <f t="shared" si="21"/>
        <v>4.5538086829808726E-8</v>
      </c>
      <c r="DI210" s="41">
        <v>1.3284699960748801E-4</v>
      </c>
      <c r="DJ210" s="46">
        <v>205</v>
      </c>
      <c r="DK210" s="44">
        <v>5.4905640056057699E-5</v>
      </c>
      <c r="DL210" s="44">
        <v>1.7504464299999999E-4</v>
      </c>
      <c r="DM210" s="44">
        <v>4.0862439277533597E-4</v>
      </c>
      <c r="DN210" s="44">
        <v>2.9173622858569298E-4</v>
      </c>
      <c r="DO210" s="44">
        <v>1.31423088458504E-3</v>
      </c>
      <c r="DP210" s="44">
        <v>1.01080065182579E-3</v>
      </c>
      <c r="DQ210" s="44">
        <v>1.48912434731174E-3</v>
      </c>
      <c r="DR210" s="45">
        <v>2.0065934732633801E-2</v>
      </c>
      <c r="DS210" s="45">
        <v>3.3514836846092903E-2</v>
      </c>
      <c r="DT210" s="45">
        <v>2.98543607531443E-2</v>
      </c>
      <c r="DU210" s="45">
        <v>2.1096164064546299E-2</v>
      </c>
      <c r="DV210" s="45">
        <v>3.1912630533546898E-2</v>
      </c>
      <c r="DW210" s="45">
        <v>5.3848170998776403E-2</v>
      </c>
      <c r="DX210" s="45">
        <v>2.5235913057892599E-2</v>
      </c>
    </row>
    <row r="211" spans="1:128">
      <c r="A211" s="43">
        <f t="shared" si="22"/>
        <v>13.416438356164383</v>
      </c>
      <c r="B211" s="18">
        <v>207</v>
      </c>
      <c r="C211" s="12">
        <v>4532</v>
      </c>
      <c r="D211" s="12">
        <v>1.8752509046789E-2</v>
      </c>
      <c r="E211" s="12">
        <v>1.3013158877516701E-4</v>
      </c>
      <c r="F211" s="92">
        <f>$D211^Parameter!$D$325</f>
        <v>4.4976568655858272E-2</v>
      </c>
      <c r="G211" s="92">
        <f>$E211^Parameter!$D$318</f>
        <v>1.5935128396243716E-3</v>
      </c>
      <c r="H211" s="92">
        <f>$D211^Parameter!$D$326</f>
        <v>4.1538184109558958E-2</v>
      </c>
      <c r="I211" s="92">
        <f>$E211^Parameter!$D$319</f>
        <v>3.2599050337101857E-3</v>
      </c>
      <c r="J211" s="92">
        <f>$D211^Parameter!$D$328</f>
        <v>4.831380591568904E-2</v>
      </c>
      <c r="K211" s="92">
        <f>$E211^Parameter!$D$321</f>
        <v>1.8996410696662507E-2</v>
      </c>
      <c r="L211" s="92">
        <f>$D211^Parameter!$D$329</f>
        <v>0.10787312369815996</v>
      </c>
      <c r="M211" s="92">
        <f>$E211^Parameter!$D$322</f>
        <v>1.2475200627928455E-2</v>
      </c>
      <c r="N211" s="92">
        <f>$D211^Parameter!$D$330</f>
        <v>3.9918857290002933E-2</v>
      </c>
      <c r="O211" s="92">
        <f>$E211^Parameter!$D$323</f>
        <v>2.7909566622164473E-2</v>
      </c>
      <c r="P211" s="92">
        <f>$D211^Parameter!$D$327</f>
        <v>2.2696167776968448E-2</v>
      </c>
      <c r="Q211" s="92">
        <f>$E211^Parameter!$D$320</f>
        <v>1.6813931382394754E-3</v>
      </c>
      <c r="R211" s="12">
        <f>$D211^EXP(Parameter!$D$96+Parameter!$D$103*(($B211/30.2*21)^(1)))</f>
        <v>7.4453093118097328E-20</v>
      </c>
      <c r="S211" s="12">
        <f>$E211^EXP(Parameter!$D$81+Parameter!$D$88*($B211/30.2*21)^(-2))</f>
        <v>4.0959248794595511E-3</v>
      </c>
      <c r="T211" s="12">
        <f>$D211^EXP(Parameter!$D$97+Parameter!$D$104*(($B211*21/30.2)^(1)))</f>
        <v>6.9608704871600488E-5</v>
      </c>
      <c r="U211" s="12">
        <f>$E211^EXP(Parameter!$D$82+Parameter!$D$89*($B211/30.2*21)^(-2))</f>
        <v>6.6078266538851845E-3</v>
      </c>
      <c r="V211" s="12">
        <f>$D211^EXP(Parameter!$D$99+Parameter!$D$106*(($B211*21/30.2)^(1)))</f>
        <v>1.7482906924249364E-7</v>
      </c>
      <c r="W211" s="12">
        <f>$E211^EXP(Parameter!$D$84+Parameter!$D$91*($B211/30.2*21)^(-2))</f>
        <v>3.088046929896061E-2</v>
      </c>
      <c r="X211" s="12">
        <f>$D211^EXP(Parameter!$D$100+Parameter!$D$107*(($B211*21/30.2)^(1)))</f>
        <v>1.0929509464086643E-53</v>
      </c>
      <c r="Y211" s="12">
        <f>$E211^EXP(Parameter!$D$85+Parameter!$D$92*($B211/30.2*21)^(-2))</f>
        <v>1.9899746202574026E-2</v>
      </c>
      <c r="Z211" s="12">
        <f>$D211^EXP(Parameter!$D$101+Parameter!$D$108*(($B211*21/30.2)^(1)))</f>
        <v>5.6876364275746968E-60</v>
      </c>
      <c r="AA211" s="12">
        <f>$E211^EXP(Parameter!$D$86+Parameter!$D$93*($B211/30.2*21)^(-2))</f>
        <v>2.82842165578302E-2</v>
      </c>
      <c r="AB211" s="12">
        <f>$D211^EXP(Parameter!$D$98+Parameter!$D$105*(($B211*21/30.2)^(1)))</f>
        <v>3.8334077866086933E-8</v>
      </c>
      <c r="AC211" s="12">
        <f>$E211^EXP(Parameter!$D$83+Parameter!$D$90*($B211/30.2*21)^(-2))</f>
        <v>1.8979404960085772E-3</v>
      </c>
      <c r="AD211" s="87">
        <f>$D211^EXP(Parameter!$D$133+Parameter!$D$140*(($B211*21/30.2)^(-0.5))+Parameter!$D$147*((LN($B211*21/30.2))))</f>
        <v>4.8960131239853959E-11</v>
      </c>
      <c r="AE211" s="12">
        <f>$E211^EXP(Parameter!$D$111+Parameter!$D$118*(($B211*21/30.2)^(-1))+Parameter!$D$125*(($B211*21/30.2)^(-0.5)))</f>
        <v>5.6500774701251463E-2</v>
      </c>
      <c r="AF211" s="12">
        <f>$D211^EXP(Parameter!$D$134+Parameter!$D$141*(($B211*21/30.2)^(-0.5))+Parameter!$D$148*((LN($B211*21/30.2))))</f>
        <v>2.6962018009448038E-4</v>
      </c>
      <c r="AG211" s="12">
        <f>$E211^EXP(Parameter!$D$112+Parameter!$D$119*(($B211*21/30.2)^(-1))+Parameter!$D$126*(($B211*21/30.2)^(-0.5)))</f>
        <v>7.8323202167535216E-3</v>
      </c>
      <c r="AH211" s="12">
        <f>$D211^EXP(Parameter!$D$136+Parameter!$D$143*(($B211*21/30.2)^(-0.5))+Parameter!$D$150*((LN($B211*21/30.2))))</f>
        <v>4.5723113460377829E-9</v>
      </c>
      <c r="AI211" s="12">
        <f>$E211^EXP(Parameter!$D$114+Parameter!$D$121*(($B211*21/30.2)^(-1))+Parameter!$D$128*(($B211*21/30.2)^(-0.5)))</f>
        <v>6.2629991239060613E-5</v>
      </c>
      <c r="AJ211" s="12">
        <f>$D211^EXP(Parameter!$D$137+Parameter!$D$144*(($B211*21/30.2)^(-0.5))+Parameter!$D$151*((LN($B211*21/30.2))))</f>
        <v>2.310923174210174E-12</v>
      </c>
      <c r="AK211" s="12">
        <f>$E211^EXP(Parameter!$D$115+Parameter!$D$122*(($B211*21/30.2)^(-1))+Parameter!$D$129*(($B211*21/30.2)^(-0.5)))</f>
        <v>5.1660311666483034E-3</v>
      </c>
      <c r="AL211" s="12">
        <f>$D211^EXP(Parameter!$D$138+Parameter!$D$145*(($B211*21/30.2)^(-0.5))+Parameter!$D$152*((LN($B211*21/30.2))))</f>
        <v>7.1032357929878451E-49</v>
      </c>
      <c r="AM211" s="12">
        <f>$E211^EXP(Parameter!$D$116+Parameter!$D$123*(($B211*21/30.2)^(-1))+Parameter!$D$130*(($B211*21/30.2)^(-0.5)))</f>
        <v>4.7485909395335198E-6</v>
      </c>
      <c r="AN211" s="12">
        <f>$D211^EXP(Parameter!$D$135+Parameter!$D$142*(($B211*21/30.2)^(-0.5))+Parameter!$D$149*((LN($B211*21/30.2))))</f>
        <v>1.1691047439874186E-5</v>
      </c>
      <c r="AO211" s="12">
        <f>$E211^EXP(Parameter!$D$113+Parameter!$D$120*(($B211*21/30.2)^(-1))+Parameter!$D$127*(($B211*21/30.2)^(-0.5)))</f>
        <v>6.0496205650758256E-12</v>
      </c>
      <c r="AP211" s="87">
        <f>$D211^EXP(Parameter!$D$304+Parameter!$D$310*((LN($B211*21/30.2))))</f>
        <v>1.9180492896928601E-2</v>
      </c>
      <c r="AQ211" s="88">
        <f>$E211^EXP(Parameter!$D$290+Parameter!$D$296*((LN($B211*21/30.2))))</f>
        <v>1.0816267727556981E-2</v>
      </c>
      <c r="AR211" s="12">
        <f>$D211^EXP(Parameter!$D$305+Parameter!$D$311*((LN($B211*21/30.2))))</f>
        <v>2.6253030411939177E-2</v>
      </c>
      <c r="AS211" s="88">
        <f>$E211^EXP(Parameter!$D$291+Parameter!$D$297*((LN($B211*21/30.2))))</f>
        <v>9.1449430694514593E-3</v>
      </c>
      <c r="AT211" s="12">
        <f>$D211^EXP(Parameter!$D$305+Parameter!$D$307-Parameter!$D$306+(Parameter!$D$311+Parameter!$D$313-Parameter!$D$312)*((LN($B211*21/30.2))))</f>
        <v>2.3038789910357307E-2</v>
      </c>
      <c r="AU211" s="88">
        <f>$E211^EXP(Parameter!$D$291+Parameter!$D$293-Parameter!$D$292+(Parameter!$D$297+Parameter!$D$299-Parameter!$D$298)*((LN($B211*21/30.2))))</f>
        <v>1.5856094987091923E-2</v>
      </c>
      <c r="AV211" s="12">
        <f>$D211^EXP(Parameter!$D$308+Parameter!$D$314*((LN($B211*21/30.2))))</f>
        <v>3.3251976472255668E-2</v>
      </c>
      <c r="AW211" s="88">
        <f>$E211^EXP(Parameter!$D$294+Parameter!$D$300*((LN($B211*21/30.2))))</f>
        <v>1.3373199159275907E-2</v>
      </c>
      <c r="AX211" s="12">
        <f>$D211^EXP(Parameter!$D$305+Parameter!$D$309-Parameter!$D$306+(Parameter!$D$311+Parameter!$D$315-Parameter!$D$312)*((LN($B211*21/30.2))))</f>
        <v>1.1193257425848167E-2</v>
      </c>
      <c r="AY211" s="88">
        <f>$E211^EXP(Parameter!$D$291+Parameter!$D$295-Parameter!$D$292+(Parameter!$D$297+Parameter!$D$301-Parameter!$D$298)*((LN($B211*21/30.2))))</f>
        <v>2.044304261032441E-4</v>
      </c>
      <c r="AZ211" s="12">
        <f>$D211^EXP(Parameter!D$305-Parameter!D$306+(Parameter!D$311-Parameter!D$312)*((LN($B211*21/30.2))))</f>
        <v>7.4690558278433222E-3</v>
      </c>
      <c r="BA211" s="88">
        <f>$E211^EXP(Parameter!$D$291-Parameter!$D$292+(Parameter!$D$297-Parameter!$D$298)*((LN($B211*21/30.2))))</f>
        <v>2.8179564016492712E-6</v>
      </c>
      <c r="BB211" s="89">
        <f>$D211^EXP(Parameter!$D$231+Parameter!$D$238)</f>
        <v>4.8782499565832804E-2</v>
      </c>
      <c r="BC211" s="90">
        <f>$E211^EXP(Parameter!$D$216+Parameter!$D$223)</f>
        <v>3.4065248796123818E-3</v>
      </c>
      <c r="BD211" s="91">
        <f>$D211^EXP(Parameter!$D$232+Parameter!$D$239)</f>
        <v>3.6827039374187583E-2</v>
      </c>
      <c r="BE211" s="90">
        <f>$E211^EXP(Parameter!$D$217+Parameter!$D$224)</f>
        <v>4.9229975240105374E-3</v>
      </c>
      <c r="BF211" s="91">
        <f>$D211^EXP(Parameter!$D$234+Parameter!$D$241)</f>
        <v>4.4495464240184218E-2</v>
      </c>
      <c r="BG211" s="91">
        <f>$E211^EXP(Parameter!$D$219+Parameter!$D$226)</f>
        <v>2.2944545101869641E-2</v>
      </c>
      <c r="BH211" s="91">
        <f>$D211^EXP(Parameter!$D$235+Parameter!$D$242)</f>
        <v>9.1172541898233983E-2</v>
      </c>
      <c r="BI211" s="91">
        <f>$E211^EXP(Parameter!$D$220+Parameter!$D$227)</f>
        <v>1.4545478483741237E-2</v>
      </c>
      <c r="BJ211" s="91">
        <f>$D211^EXP(Parameter!$D$236+Parameter!$D$243)</f>
        <v>3.4450969988996737E-2</v>
      </c>
      <c r="BK211" s="91">
        <f>$E211^EXP(Parameter!$D$221+Parameter!$D$228)</f>
        <v>2.1838819552357613E-2</v>
      </c>
      <c r="BL211" s="91">
        <f>$D211^EXP(Parameter!$D$233+Parameter!$D$240)</f>
        <v>1.6750266567795866E-2</v>
      </c>
      <c r="BM211" s="91">
        <f>$E211^EXP(Parameter!$D$218+Parameter!$D$225)</f>
        <v>1.4984415741831111E-3</v>
      </c>
      <c r="BN211" s="90">
        <f>$D211^EXP(Parameter!$D$268+Parameter!$D$275)</f>
        <v>6.6098614185785901E-2</v>
      </c>
      <c r="BO211" s="91">
        <f>$E211^EXP(Parameter!$D$246+Parameter!$D$253)</f>
        <v>1.1569474772038795E-3</v>
      </c>
      <c r="BP211" s="91">
        <f>$D211^EXP(Parameter!$D$269+Parameter!$D$276)</f>
        <v>4.326091254280303E-2</v>
      </c>
      <c r="BQ211" s="91">
        <f>$E211^EXP(Parameter!$D$247+Parameter!$D$254)</f>
        <v>2.9329881697673626E-3</v>
      </c>
      <c r="BR211" s="91">
        <f>$D211^EXP(Parameter!$D$271+Parameter!$D$278)</f>
        <v>0.10153751582104283</v>
      </c>
      <c r="BS211" s="91">
        <f>$E211^EXP(Parameter!$D$249+Parameter!$D$256)</f>
        <v>2.8382800909215564E-2</v>
      </c>
      <c r="BT211" s="91">
        <f>$D211^EXP(Parameter!$D$272+Parameter!$D$279)</f>
        <v>0.17781765777312028</v>
      </c>
      <c r="BU211" s="91">
        <f>$E211^EXP(Parameter!$D$250+Parameter!$D$257)</f>
        <v>8.5628929523753165E-3</v>
      </c>
      <c r="BV211" s="91">
        <f>$D211^EXP(Parameter!$D$273+Parameter!$D$280)</f>
        <v>0.1407371399589292</v>
      </c>
      <c r="BW211" s="91">
        <f>$E211^EXP(Parameter!$D$251+Parameter!$D$258)</f>
        <v>3.056344920486178E-2</v>
      </c>
      <c r="BX211" s="91">
        <f>$D211^EXP(Parameter!$D$270+Parameter!$D$277)</f>
        <v>3.7561596916938091E-2</v>
      </c>
      <c r="BY211" s="91">
        <f>$E211^EXP(Parameter!$D$248+Parameter!$D$255)</f>
        <v>3.6046696947431224E-3</v>
      </c>
      <c r="BZ211" s="90">
        <f>$D211^EXP(Parameter!$D$208)</f>
        <v>4.5331654086691479E-2</v>
      </c>
      <c r="CA211" s="90">
        <f>$E211^EXP(Parameter!$D$200)</f>
        <v>2.4117773181323568E-3</v>
      </c>
      <c r="CB211" s="90">
        <f>$D211^EXP(Parameter!$D$209)</f>
        <v>3.7315621864730447E-2</v>
      </c>
      <c r="CC211" s="90">
        <f>$E211^EXP(Parameter!$D$201)</f>
        <v>4.0965313826422161E-3</v>
      </c>
      <c r="CD211" s="90">
        <f>$D211^EXP(Parameter!$D$211)</f>
        <v>4.0731813135025857E-2</v>
      </c>
      <c r="CE211" s="90">
        <f>$E211^EXP(Parameter!$D$203)</f>
        <v>1.7735114326102738E-2</v>
      </c>
      <c r="CF211" s="90">
        <f>$D211^EXP(Parameter!$D$212)</f>
        <v>9.0954335844788806E-2</v>
      </c>
      <c r="CG211" s="90">
        <f>$E211^EXP(Parameter!$D$204)</f>
        <v>1.2510795322189938E-2</v>
      </c>
      <c r="CH211" s="91">
        <f>$D211^EXP(Parameter!$D$213)</f>
        <v>3.2965595798858785E-2</v>
      </c>
      <c r="CI211" s="90">
        <f>$E211^EXP(Parameter!$D$205)</f>
        <v>2.2006317889756578E-2</v>
      </c>
      <c r="CJ211" s="91">
        <f>$D211^EXP(Parameter!$D$210)</f>
        <v>1.830908297069303E-2</v>
      </c>
      <c r="CK211" s="90">
        <f>$E211^EXP(Parameter!$D$202)</f>
        <v>1.9579715100523196E-3</v>
      </c>
      <c r="CL211" s="12">
        <f>$D211^EXP(Parameter!$D$170+Parameter!$D$177*(LN($B211/30.2*21)))</f>
        <v>2.2030405943380942E-2</v>
      </c>
      <c r="CM211" s="12">
        <f>$D211^EXP(Parameter!$D$155+Parameter!$D$162*(LN($B211/30.2*21)))</f>
        <v>0.30378575382124468</v>
      </c>
      <c r="CN211" s="12">
        <f>$D211^EXP(Parameter!$D$171+Parameter!$D$178*(LN($B211/30.2*21)))</f>
        <v>2.4650751507603725E-2</v>
      </c>
      <c r="CO211" s="12">
        <f>$D211^EXP(Parameter!$D$156+Parameter!$D$163*(LN($B211/30.2*21)))</f>
        <v>0.24300012929462189</v>
      </c>
      <c r="CP211" s="12">
        <f>$D211^EXP(Parameter!$D$173+Parameter!$D$180*(LN($B211/30.2*21)))</f>
        <v>2.0695951634905358E-2</v>
      </c>
      <c r="CQ211" s="12">
        <f>$D211^EXP(Parameter!$D$158+Parameter!$D$165*(LN($B211/30.2*21)))</f>
        <v>0.2470928441970483</v>
      </c>
      <c r="CR211" s="12">
        <f>$D211^EXP(Parameter!$D$174+Parameter!$D$181*(LN($B211/30.2*21)))</f>
        <v>1.9187499058537453E-2</v>
      </c>
      <c r="CS211" s="12">
        <f>$D211^EXP(Parameter!$D$159+Parameter!$D$166*(LN($B211/30.2*21)))</f>
        <v>0.29677055222541027</v>
      </c>
      <c r="CT211" s="12">
        <f>$D211^EXP(Parameter!$D$175+Parameter!$D$182*(LN($B211/30.2*21)))</f>
        <v>3.2900814382156424E-3</v>
      </c>
      <c r="CU211" s="12">
        <f>$D211^EXP(Parameter!$D$160+Parameter!$D$167*(LN($B211/30.2*21)))</f>
        <v>6.3195170471116044E-2</v>
      </c>
      <c r="CV211" s="12">
        <f>$D211^EXP(Parameter!$D$172+Parameter!$D$179*(LN($B211/30.2*21)))</f>
        <v>4.6728796112029507E-3</v>
      </c>
      <c r="CW211" s="41">
        <f>$D211^EXP(Parameter!$D$157+Parameter!$D$164*(LN($B211/30.2*21)))</f>
        <v>8.3389312817939672E-4</v>
      </c>
      <c r="CX211" s="12">
        <f t="shared" si="23"/>
        <v>7.4453093118097328E-20</v>
      </c>
      <c r="CY211" s="85">
        <v>1.32686971196992E-2</v>
      </c>
      <c r="CZ211" s="12">
        <f t="shared" si="17"/>
        <v>6.9608704871600488E-5</v>
      </c>
      <c r="DA211" s="85">
        <v>2.0158338897459199E-2</v>
      </c>
      <c r="DB211" s="12">
        <f t="shared" si="18"/>
        <v>1.7482906924249364E-7</v>
      </c>
      <c r="DC211" s="41">
        <v>1.4744182158457701E-4</v>
      </c>
      <c r="DD211" s="12">
        <f t="shared" si="19"/>
        <v>1.0929509464086643E-53</v>
      </c>
      <c r="DE211" s="85">
        <v>1.51306373115068E-3</v>
      </c>
      <c r="DF211" s="12">
        <f t="shared" si="20"/>
        <v>5.6876364275746968E-60</v>
      </c>
      <c r="DG211" s="41">
        <v>1.30131999680259E-4</v>
      </c>
      <c r="DH211" s="12">
        <f t="shared" si="21"/>
        <v>3.8334077866086933E-8</v>
      </c>
      <c r="DI211" s="41">
        <v>1.30131999680259E-4</v>
      </c>
      <c r="DJ211" s="46">
        <v>206</v>
      </c>
      <c r="DK211" s="44">
        <v>5.3566685796369002E-5</v>
      </c>
      <c r="DL211" s="44">
        <v>1.7109578406837599E-4</v>
      </c>
      <c r="DM211" s="44">
        <v>3.9997785033330001E-4</v>
      </c>
      <c r="DN211" s="44">
        <v>2.8539879414868401E-4</v>
      </c>
      <c r="DO211" s="44">
        <v>1.2890937268629199E-3</v>
      </c>
      <c r="DP211" s="44">
        <v>9.9099332094598801E-4</v>
      </c>
      <c r="DQ211" s="44">
        <v>1.46097820699931E-3</v>
      </c>
      <c r="DR211" s="45">
        <v>1.9874020855936699E-2</v>
      </c>
      <c r="DS211" s="45">
        <v>3.32194237470863E-2</v>
      </c>
      <c r="DT211" s="45">
        <v>2.9586020890659499E-2</v>
      </c>
      <c r="DU211" s="45">
        <v>2.0895891387593499E-2</v>
      </c>
      <c r="DV211" s="45">
        <v>3.1628977710954902E-2</v>
      </c>
      <c r="DW211" s="45">
        <v>5.3413746890825703E-2</v>
      </c>
      <c r="DX211" s="45">
        <v>2.50028390086484E-2</v>
      </c>
    </row>
    <row r="212" spans="1:128">
      <c r="A212" s="43">
        <f t="shared" si="22"/>
        <v>13.476712328767123</v>
      </c>
      <c r="B212" s="18">
        <v>208</v>
      </c>
      <c r="C212" s="12">
        <v>4554</v>
      </c>
      <c r="D212" s="12">
        <v>1.85688520861934E-2</v>
      </c>
      <c r="E212" s="12">
        <v>1.2748079721349099E-4</v>
      </c>
      <c r="F212" s="92">
        <f>$D212^Parameter!$D$325</f>
        <v>4.4632616195347093E-2</v>
      </c>
      <c r="G212" s="92">
        <f>$E212^Parameter!$D$318</f>
        <v>1.5700744087209508E-3</v>
      </c>
      <c r="H212" s="92">
        <f>$D212^Parameter!$D$326</f>
        <v>4.1212413196797713E-2</v>
      </c>
      <c r="I212" s="92">
        <f>$E212^Parameter!$D$319</f>
        <v>3.2172488421737195E-3</v>
      </c>
      <c r="J212" s="92">
        <f>$D212^Parameter!$D$328</f>
        <v>4.7952826746864699E-2</v>
      </c>
      <c r="K212" s="92">
        <f>$E212^Parameter!$D$321</f>
        <v>1.8824005169093008E-2</v>
      </c>
      <c r="L212" s="92">
        <f>$D212^Parameter!$D$329</f>
        <v>0.10728021415617471</v>
      </c>
      <c r="M212" s="92">
        <f>$E212^Parameter!$D$322</f>
        <v>1.235002786974157E-2</v>
      </c>
      <c r="N212" s="92">
        <f>$D212^Parameter!$D$330</f>
        <v>3.9601888437954889E-2</v>
      </c>
      <c r="O212" s="92">
        <f>$E212^Parameter!$D$323</f>
        <v>2.7680753523883134E-2</v>
      </c>
      <c r="P212" s="92">
        <f>$D212^Parameter!$D$327</f>
        <v>2.2484507231831707E-2</v>
      </c>
      <c r="Q212" s="92">
        <f>$E212^Parameter!$D$320</f>
        <v>1.6568666877350797E-3</v>
      </c>
      <c r="R212" s="12">
        <f>$D212^EXP(Parameter!$D$96+Parameter!$D$103*(($B212/30.2*21)^(1)))</f>
        <v>3.5974717770082404E-20</v>
      </c>
      <c r="S212" s="12">
        <f>$E212^EXP(Parameter!$D$81+Parameter!$D$88*($B212/30.2*21)^(-2))</f>
        <v>4.0444583803141759E-3</v>
      </c>
      <c r="T212" s="12">
        <f>$D212^EXP(Parameter!$D$97+Parameter!$D$104*(($B212*21/30.2)^(1)))</f>
        <v>6.443547526222995E-5</v>
      </c>
      <c r="U212" s="12">
        <f>$E212^EXP(Parameter!$D$82+Parameter!$D$89*($B212/30.2*21)^(-2))</f>
        <v>6.5319752385815119E-3</v>
      </c>
      <c r="V212" s="12">
        <f>$D212^EXP(Parameter!$D$99+Parameter!$D$106*(($B212*21/30.2)^(1)))</f>
        <v>1.4761358929594982E-7</v>
      </c>
      <c r="W212" s="12">
        <f>$E212^EXP(Parameter!$D$84+Parameter!$D$91*($B212/30.2*21)^(-2))</f>
        <v>3.0634464900537586E-2</v>
      </c>
      <c r="X212" s="12">
        <f>$D212^EXP(Parameter!$D$100+Parameter!$D$107*(($B212*21/30.2)^(1)))</f>
        <v>6.1422164283837027E-55</v>
      </c>
      <c r="Y212" s="12">
        <f>$E212^EXP(Parameter!$D$85+Parameter!$D$92*($B212/30.2*21)^(-2))</f>
        <v>1.9721267536691942E-2</v>
      </c>
      <c r="Z212" s="12">
        <f>$D212^EXP(Parameter!$D$101+Parameter!$D$108*(($B212*21/30.2)^(1)))</f>
        <v>2.7580117124827237E-61</v>
      </c>
      <c r="AA212" s="12">
        <f>$E212^EXP(Parameter!$D$86+Parameter!$D$93*($B212/30.2*21)^(-2))</f>
        <v>2.8053169650364407E-2</v>
      </c>
      <c r="AB212" s="12">
        <f>$D212^EXP(Parameter!$D$98+Parameter!$D$105*(($B212*21/30.2)^(1)))</f>
        <v>3.2221228152586435E-8</v>
      </c>
      <c r="AC212" s="12">
        <f>$E212^EXP(Parameter!$D$83+Parameter!$D$90*($B212/30.2*21)^(-2))</f>
        <v>1.8707744131209797E-3</v>
      </c>
      <c r="AD212" s="87">
        <f>$D212^EXP(Parameter!$D$133+Parameter!$D$140*(($B212*21/30.2)^(-0.5))+Parameter!$D$147*((LN($B212*21/30.2))))</f>
        <v>4.0679752552531221E-11</v>
      </c>
      <c r="AE212" s="12">
        <f>$E212^EXP(Parameter!$D$111+Parameter!$D$118*(($B212*21/30.2)^(-1))+Parameter!$D$125*(($B212*21/30.2)^(-0.5)))</f>
        <v>5.6235960624622751E-2</v>
      </c>
      <c r="AF212" s="12">
        <f>$D212^EXP(Parameter!$D$134+Parameter!$D$141*(($B212*21/30.2)^(-0.5))+Parameter!$D$148*((LN($B212*21/30.2))))</f>
        <v>2.5941841989725491E-4</v>
      </c>
      <c r="AG212" s="12">
        <f>$E212^EXP(Parameter!$D$112+Parameter!$D$119*(($B212*21/30.2)^(-1))+Parameter!$D$126*(($B212*21/30.2)^(-0.5)))</f>
        <v>7.7476356131918663E-3</v>
      </c>
      <c r="AH212" s="12">
        <f>$D212^EXP(Parameter!$D$136+Parameter!$D$143*(($B212*21/30.2)^(-0.5))+Parameter!$D$150*((LN($B212*21/30.2))))</f>
        <v>3.9783040164846056E-9</v>
      </c>
      <c r="AI212" s="12">
        <f>$E212^EXP(Parameter!$D$114+Parameter!$D$121*(($B212*21/30.2)^(-1))+Parameter!$D$128*(($B212*21/30.2)^(-0.5)))</f>
        <v>6.0671053091266791E-5</v>
      </c>
      <c r="AJ212" s="12">
        <f>$D212^EXP(Parameter!$D$137+Parameter!$D$144*(($B212*21/30.2)^(-0.5))+Parameter!$D$151*((LN($B212*21/30.2))))</f>
        <v>1.8303919580458636E-12</v>
      </c>
      <c r="AK212" s="12">
        <f>$E212^EXP(Parameter!$D$115+Parameter!$D$122*(($B212*21/30.2)^(-1))+Parameter!$D$129*(($B212*21/30.2)^(-0.5)))</f>
        <v>5.0977842151794699E-3</v>
      </c>
      <c r="AL212" s="12">
        <f>$D212^EXP(Parameter!$D$138+Parameter!$D$145*(($B212*21/30.2)^(-0.5))+Parameter!$D$152*((LN($B212*21/30.2))))</f>
        <v>2.0397606076327219E-49</v>
      </c>
      <c r="AM212" s="12">
        <f>$E212^EXP(Parameter!$D$116+Parameter!$D$123*(($B212*21/30.2)^(-1))+Parameter!$D$130*(($B212*21/30.2)^(-0.5)))</f>
        <v>4.5597381339285623E-6</v>
      </c>
      <c r="AN212" s="12">
        <f>$D212^EXP(Parameter!$D$135+Parameter!$D$142*(($B212*21/30.2)^(-0.5))+Parameter!$D$149*((LN($B212*21/30.2))))</f>
        <v>1.1061472549530172E-5</v>
      </c>
      <c r="AO212" s="12">
        <f>$E212^EXP(Parameter!$D$113+Parameter!$D$120*(($B212*21/30.2)^(-1))+Parameter!$D$127*(($B212*21/30.2)^(-0.5)))</f>
        <v>5.5213730637865159E-12</v>
      </c>
      <c r="AP212" s="87">
        <f>$D212^EXP(Parameter!$D$304+Parameter!$D$310*((LN($B212*21/30.2))))</f>
        <v>1.8947614146778185E-2</v>
      </c>
      <c r="AQ212" s="88">
        <f>$E212^EXP(Parameter!$D$290+Parameter!$D$296*((LN($B212*21/30.2))))</f>
        <v>1.0737704834232474E-2</v>
      </c>
      <c r="AR212" s="12">
        <f>$D212^EXP(Parameter!$D$305+Parameter!$D$311*((LN($B212*21/30.2))))</f>
        <v>2.5995349790515567E-2</v>
      </c>
      <c r="AS212" s="88">
        <f>$E212^EXP(Parameter!$D$291+Parameter!$D$297*((LN($B212*21/30.2))))</f>
        <v>9.0576401710493176E-3</v>
      </c>
      <c r="AT212" s="12">
        <f>$D212^EXP(Parameter!$D$305+Parameter!$D$307-Parameter!$D$306+(Parameter!$D$311+Parameter!$D$313-Parameter!$D$312)*((LN($B212*21/30.2))))</f>
        <v>2.2789001359129989E-2</v>
      </c>
      <c r="AU212" s="88">
        <f>$E212^EXP(Parameter!$D$291+Parameter!$D$293-Parameter!$D$292+(Parameter!$D$297+Parameter!$D$299-Parameter!$D$298)*((LN($B212*21/30.2))))</f>
        <v>1.5695542420004066E-2</v>
      </c>
      <c r="AV212" s="12">
        <f>$D212^EXP(Parameter!$D$308+Parameter!$D$314*((LN($B212*21/30.2))))</f>
        <v>3.2871633928659535E-2</v>
      </c>
      <c r="AW212" s="88">
        <f>$E212^EXP(Parameter!$D$294+Parameter!$D$300*((LN($B212*21/30.2))))</f>
        <v>1.324348968101388E-2</v>
      </c>
      <c r="AX212" s="12">
        <f>$D212^EXP(Parameter!$D$305+Parameter!$D$309-Parameter!$D$306+(Parameter!$D$311+Parameter!$D$315-Parameter!$D$312)*((LN($B212*21/30.2))))</f>
        <v>1.1034035164903862E-2</v>
      </c>
      <c r="AY212" s="88">
        <f>$E212^EXP(Parameter!$D$291+Parameter!$D$295-Parameter!$D$292+(Parameter!$D$297+Parameter!$D$301-Parameter!$D$298)*((LN($B212*21/30.2))))</f>
        <v>1.976512619308739E-4</v>
      </c>
      <c r="AZ212" s="12">
        <f>$D212^EXP(Parameter!D$305-Parameter!D$306+(Parameter!D$311-Parameter!D$312)*((LN($B212*21/30.2))))</f>
        <v>7.3599784880301784E-3</v>
      </c>
      <c r="BA212" s="88">
        <f>$E212^EXP(Parameter!$D$291-Parameter!$D$292+(Parameter!$D$297-Parameter!$D$298)*((LN($B212*21/30.2))))</f>
        <v>2.6899712203424714E-6</v>
      </c>
      <c r="BB212" s="89">
        <f>$D212^EXP(Parameter!$D$231+Parameter!$D$238)</f>
        <v>4.8419175497925529E-2</v>
      </c>
      <c r="BC212" s="90">
        <f>$E212^EXP(Parameter!$D$216+Parameter!$D$223)</f>
        <v>3.3622903969124612E-3</v>
      </c>
      <c r="BD212" s="91">
        <f>$D212^EXP(Parameter!$D$232+Parameter!$D$239)</f>
        <v>3.6527331446929004E-2</v>
      </c>
      <c r="BE212" s="90">
        <f>$E212^EXP(Parameter!$D$217+Parameter!$D$224)</f>
        <v>4.8631887618337758E-3</v>
      </c>
      <c r="BF212" s="91">
        <f>$D212^EXP(Parameter!$D$234+Parameter!$D$241)</f>
        <v>4.4154015652856961E-2</v>
      </c>
      <c r="BG212" s="91">
        <f>$E212^EXP(Parameter!$D$219+Parameter!$D$226)</f>
        <v>2.2746185419879425E-2</v>
      </c>
      <c r="BH212" s="91">
        <f>$D212^EXP(Parameter!$D$235+Parameter!$D$242)</f>
        <v>9.0633684805901199E-2</v>
      </c>
      <c r="BI212" s="91">
        <f>$E212^EXP(Parameter!$D$220+Parameter!$D$227)</f>
        <v>1.4404619609414936E-2</v>
      </c>
      <c r="BJ212" s="91">
        <f>$D212^EXP(Parameter!$D$236+Parameter!$D$243)</f>
        <v>3.4164958834293199E-2</v>
      </c>
      <c r="BK212" s="91">
        <f>$E212^EXP(Parameter!$D$221+Parameter!$D$228)</f>
        <v>2.1647559484768351E-2</v>
      </c>
      <c r="BL212" s="91">
        <f>$D212^EXP(Parameter!$D$233+Parameter!$D$240)</f>
        <v>1.6581584315106757E-2</v>
      </c>
      <c r="BM212" s="91">
        <f>$E212^EXP(Parameter!$D$218+Parameter!$D$225)</f>
        <v>1.4761926152425983E-3</v>
      </c>
      <c r="BN212" s="90">
        <f>$D212^EXP(Parameter!$D$268+Parameter!$D$275)</f>
        <v>6.565566864734966E-2</v>
      </c>
      <c r="BO212" s="91">
        <f>$E212^EXP(Parameter!$D$246+Parameter!$D$253)</f>
        <v>1.1390911495210495E-3</v>
      </c>
      <c r="BP212" s="91">
        <f>$D212^EXP(Parameter!$D$269+Parameter!$D$276)</f>
        <v>4.2925948028334673E-2</v>
      </c>
      <c r="BQ212" s="91">
        <f>$E212^EXP(Parameter!$D$247+Parameter!$D$254)</f>
        <v>2.8939061715809187E-3</v>
      </c>
      <c r="BR212" s="91">
        <f>$D212^EXP(Parameter!$D$271+Parameter!$D$278)</f>
        <v>0.10096430241010862</v>
      </c>
      <c r="BS212" s="91">
        <f>$E212^EXP(Parameter!$D$249+Parameter!$D$256)</f>
        <v>2.8151196822906437E-2</v>
      </c>
      <c r="BT212" s="91">
        <f>$D212^EXP(Parameter!$D$272+Parameter!$D$279)</f>
        <v>0.17705920446589848</v>
      </c>
      <c r="BU212" s="91">
        <f>$E212^EXP(Parameter!$D$250+Parameter!$D$257)</f>
        <v>8.4696407137208902E-3</v>
      </c>
      <c r="BV212" s="91">
        <f>$D212^EXP(Parameter!$D$273+Parameter!$D$280)</f>
        <v>0.1400557550865705</v>
      </c>
      <c r="BW212" s="91">
        <f>$E212^EXP(Parameter!$D$251+Parameter!$D$258)</f>
        <v>3.0319212984410614E-2</v>
      </c>
      <c r="BX212" s="91">
        <f>$D212^EXP(Parameter!$D$270+Parameter!$D$277)</f>
        <v>3.7257732178942272E-2</v>
      </c>
      <c r="BY212" s="91">
        <f>$E212^EXP(Parameter!$D$248+Parameter!$D$255)</f>
        <v>3.5583249923948706E-3</v>
      </c>
      <c r="BZ212" s="90">
        <f>$D212^EXP(Parameter!$D$208)</f>
        <v>4.4985861744793201E-2</v>
      </c>
      <c r="CA212" s="90">
        <f>$E212^EXP(Parameter!$D$200)</f>
        <v>2.3785696893875033E-3</v>
      </c>
      <c r="CB212" s="90">
        <f>$D212^EXP(Parameter!$D$209)</f>
        <v>3.7013145110903777E-2</v>
      </c>
      <c r="CC212" s="90">
        <f>$E212^EXP(Parameter!$D$201)</f>
        <v>4.0450528819420354E-3</v>
      </c>
      <c r="CD212" s="90">
        <f>$D212^EXP(Parameter!$D$211)</f>
        <v>4.0410405544846401E-2</v>
      </c>
      <c r="CE212" s="90">
        <f>$E212^EXP(Parameter!$D$203)</f>
        <v>1.7571378794183645E-2</v>
      </c>
      <c r="CF212" s="90">
        <f>$D212^EXP(Parameter!$D$212)</f>
        <v>9.0416232173552033E-2</v>
      </c>
      <c r="CG212" s="90">
        <f>$E212^EXP(Parameter!$D$204)</f>
        <v>1.2385346588152131E-2</v>
      </c>
      <c r="CH212" s="91">
        <f>$D212^EXP(Parameter!$D$213)</f>
        <v>3.2688350225589358E-2</v>
      </c>
      <c r="CI212" s="90">
        <f>$E212^EXP(Parameter!$D$205)</f>
        <v>2.1813974285835605E-2</v>
      </c>
      <c r="CJ212" s="91">
        <f>$D212^EXP(Parameter!$D$210)</f>
        <v>1.8128695018499709E-2</v>
      </c>
      <c r="CK212" s="90">
        <f>$E212^EXP(Parameter!$D$202)</f>
        <v>1.9300866055592997E-3</v>
      </c>
      <c r="CL212" s="12">
        <f>$D212^EXP(Parameter!$D$170+Parameter!$D$177*(LN($B212/30.2*21)))</f>
        <v>2.1792387956235781E-2</v>
      </c>
      <c r="CM212" s="12">
        <f>$D212^EXP(Parameter!$D$155+Parameter!$D$162*(LN($B212/30.2*21)))</f>
        <v>0.30333413201488774</v>
      </c>
      <c r="CN212" s="12">
        <f>$D212^EXP(Parameter!$D$171+Parameter!$D$178*(LN($B212/30.2*21)))</f>
        <v>2.4407945641056826E-2</v>
      </c>
      <c r="CO212" s="12">
        <f>$D212^EXP(Parameter!$D$156+Parameter!$D$163*(LN($B212/30.2*21)))</f>
        <v>0.24239573534208464</v>
      </c>
      <c r="CP212" s="12">
        <f>$D212^EXP(Parameter!$D$173+Parameter!$D$180*(LN($B212/30.2*21)))</f>
        <v>2.0471778438823057E-2</v>
      </c>
      <c r="CQ212" s="12">
        <f>$D212^EXP(Parameter!$D$158+Parameter!$D$165*(LN($B212/30.2*21)))</f>
        <v>0.24632915577986789</v>
      </c>
      <c r="CR212" s="12">
        <f>$D212^EXP(Parameter!$D$174+Parameter!$D$181*(LN($B212/30.2*21)))</f>
        <v>1.8932161677448701E-2</v>
      </c>
      <c r="CS212" s="12">
        <f>$D212^EXP(Parameter!$D$159+Parameter!$D$166*(LN($B212/30.2*21)))</f>
        <v>0.29611750249523117</v>
      </c>
      <c r="CT212" s="12">
        <f>$D212^EXP(Parameter!$D$175+Parameter!$D$182*(LN($B212/30.2*21)))</f>
        <v>3.2264238111855219E-3</v>
      </c>
      <c r="CU212" s="12">
        <f>$D212^EXP(Parameter!$D$160+Parameter!$D$167*(LN($B212/30.2*21)))</f>
        <v>6.2611582573380925E-2</v>
      </c>
      <c r="CV212" s="12">
        <f>$D212^EXP(Parameter!$D$172+Parameter!$D$179*(LN($B212/30.2*21)))</f>
        <v>4.5983323077764164E-3</v>
      </c>
      <c r="CW212" s="41">
        <f>$D212^EXP(Parameter!$D$157+Parameter!$D$164*(LN($B212/30.2*21)))</f>
        <v>8.113679775718773E-4</v>
      </c>
      <c r="CX212" s="12">
        <f t="shared" si="23"/>
        <v>3.5974717770082404E-20</v>
      </c>
      <c r="CY212" s="85">
        <v>1.3241801819434599E-2</v>
      </c>
      <c r="CZ212" s="12">
        <f t="shared" si="17"/>
        <v>6.443547526222995E-5</v>
      </c>
      <c r="DA212" s="85">
        <v>2.0106126964780601E-2</v>
      </c>
      <c r="DB212" s="12">
        <f t="shared" si="18"/>
        <v>1.4761358929594982E-7</v>
      </c>
      <c r="DC212" s="41">
        <v>1.4361453991168499E-4</v>
      </c>
      <c r="DD212" s="12">
        <f t="shared" si="19"/>
        <v>6.1422164283837027E-55</v>
      </c>
      <c r="DE212" s="85">
        <v>1.4837050429104999E-3</v>
      </c>
      <c r="DF212" s="12">
        <f t="shared" si="20"/>
        <v>2.7580117124827237E-61</v>
      </c>
      <c r="DG212" s="41">
        <v>1.27480999739754E-4</v>
      </c>
      <c r="DH212" s="12">
        <f t="shared" si="21"/>
        <v>3.2221228152586435E-8</v>
      </c>
      <c r="DI212" s="41">
        <v>1.27480999739754E-4</v>
      </c>
      <c r="DJ212" s="46">
        <v>207</v>
      </c>
      <c r="DK212" s="44">
        <v>5.2264614400221502E-5</v>
      </c>
      <c r="DL212" s="44">
        <v>1.67248224292149E-4</v>
      </c>
      <c r="DM212" s="44">
        <v>3.9154051450729398E-4</v>
      </c>
      <c r="DN212" s="44">
        <v>2.7921841925482299E-4</v>
      </c>
      <c r="DO212" s="44">
        <v>1.2645111578861699E-3</v>
      </c>
      <c r="DP212" s="44">
        <v>9.7163276505185503E-4</v>
      </c>
      <c r="DQ212" s="44">
        <v>1.43344633973819E-3</v>
      </c>
      <c r="DR212" s="45">
        <v>1.9684591336907399E-2</v>
      </c>
      <c r="DS212" s="45">
        <v>3.2927583724751901E-2</v>
      </c>
      <c r="DT212" s="45">
        <v>2.93209798785312E-2</v>
      </c>
      <c r="DU212" s="45">
        <v>2.0698195303185798E-2</v>
      </c>
      <c r="DV212" s="45">
        <v>3.1348779699733702E-2</v>
      </c>
      <c r="DW212" s="45">
        <v>5.2984202988038201E-2</v>
      </c>
      <c r="DX212" s="45">
        <v>2.4772695767552901E-2</v>
      </c>
    </row>
    <row r="213" spans="1:128">
      <c r="A213" s="43">
        <f t="shared" si="22"/>
        <v>13.536986301369863</v>
      </c>
      <c r="B213" s="18">
        <v>209</v>
      </c>
      <c r="C213" s="12">
        <v>4576</v>
      </c>
      <c r="D213" s="12">
        <v>1.8387600728453701E-2</v>
      </c>
      <c r="E213" s="12">
        <v>1.2489308653165299E-4</v>
      </c>
      <c r="F213" s="92">
        <f>$D213^Parameter!$D$325</f>
        <v>4.4292434394384524E-2</v>
      </c>
      <c r="G213" s="92">
        <f>$E213^Parameter!$D$318</f>
        <v>1.5470617442115066E-3</v>
      </c>
      <c r="H213" s="92">
        <f>$D213^Parameter!$D$326</f>
        <v>4.0890276933579314E-2</v>
      </c>
      <c r="I213" s="92">
        <f>$E213^Parameter!$D$319</f>
        <v>3.1752986235097668E-3</v>
      </c>
      <c r="J213" s="92">
        <f>$D213^Parameter!$D$328</f>
        <v>4.759574174850973E-2</v>
      </c>
      <c r="K213" s="92">
        <f>$E213^Parameter!$D$321</f>
        <v>1.8653765402453316E-2</v>
      </c>
      <c r="L213" s="92">
        <f>$D213^Parameter!$D$329</f>
        <v>0.10669253555984937</v>
      </c>
      <c r="M213" s="92">
        <f>$E213^Parameter!$D$322</f>
        <v>1.2226546821581714E-2</v>
      </c>
      <c r="N213" s="92">
        <f>$D213^Parameter!$D$330</f>
        <v>3.9288486825141515E-2</v>
      </c>
      <c r="O213" s="92">
        <f>$E213^Parameter!$D$323</f>
        <v>2.745461509716229E-2</v>
      </c>
      <c r="P213" s="92">
        <f>$D213^Parameter!$D$327</f>
        <v>2.2275520549856129E-2</v>
      </c>
      <c r="Q213" s="92">
        <f>$E213^Parameter!$D$320</f>
        <v>1.6327827993132019E-3</v>
      </c>
      <c r="R213" s="12">
        <f>$D213^EXP(Parameter!$D$96+Parameter!$D$103*(($B213/30.2*21)^(1)))</f>
        <v>1.7186173692861661E-20</v>
      </c>
      <c r="S213" s="12">
        <f>$E213^EXP(Parameter!$D$81+Parameter!$D$88*($B213/30.2*21)^(-2))</f>
        <v>3.993817019907463E-3</v>
      </c>
      <c r="T213" s="12">
        <f>$D213^EXP(Parameter!$D$97+Parameter!$D$104*(($B213*21/30.2)^(1)))</f>
        <v>5.9617890001718274E-5</v>
      </c>
      <c r="U213" s="12">
        <f>$E213^EXP(Parameter!$D$82+Parameter!$D$89*($B213/30.2*21)^(-2))</f>
        <v>6.4572579741669052E-3</v>
      </c>
      <c r="V213" s="12">
        <f>$D213^EXP(Parameter!$D$99+Parameter!$D$106*(($B213*21/30.2)^(1)))</f>
        <v>1.2443397685834193E-7</v>
      </c>
      <c r="W213" s="12">
        <f>$E213^EXP(Parameter!$D$84+Parameter!$D$91*($B213/30.2*21)^(-2))</f>
        <v>3.0391279113053782E-2</v>
      </c>
      <c r="X213" s="12">
        <f>$D213^EXP(Parameter!$D$100+Parameter!$D$107*(($B213*21/30.2)^(1)))</f>
        <v>3.2309523186057646E-56</v>
      </c>
      <c r="Y213" s="12">
        <f>$E213^EXP(Parameter!$D$85+Parameter!$D$92*($B213/30.2*21)^(-2))</f>
        <v>1.9545011851247813E-2</v>
      </c>
      <c r="Z213" s="12">
        <f>$D213^EXP(Parameter!$D$101+Parameter!$D$108*(($B213*21/30.2)^(1)))</f>
        <v>1.2531148080673226E-62</v>
      </c>
      <c r="AA213" s="12">
        <f>$E213^EXP(Parameter!$D$86+Parameter!$D$93*($B213/30.2*21)^(-2))</f>
        <v>2.7824816860085443E-2</v>
      </c>
      <c r="AB213" s="12">
        <f>$D213^EXP(Parameter!$D$98+Parameter!$D$105*(($B213*21/30.2)^(1)))</f>
        <v>2.704209701556643E-8</v>
      </c>
      <c r="AC213" s="12">
        <f>$E213^EXP(Parameter!$D$83+Parameter!$D$90*($B213/30.2*21)^(-2))</f>
        <v>1.8440911440108156E-3</v>
      </c>
      <c r="AD213" s="87">
        <f>$D213^EXP(Parameter!$D$133+Parameter!$D$140*(($B213*21/30.2)^(-0.5))+Parameter!$D$147*((LN($B213*21/30.2))))</f>
        <v>3.3780947206004772E-11</v>
      </c>
      <c r="AE213" s="12">
        <f>$E213^EXP(Parameter!$D$111+Parameter!$D$118*(($B213*21/30.2)^(-1))+Parameter!$D$125*(($B213*21/30.2)^(-0.5)))</f>
        <v>5.5973375667023123E-2</v>
      </c>
      <c r="AF213" s="12">
        <f>$D213^EXP(Parameter!$D$134+Parameter!$D$141*(($B213*21/30.2)^(-0.5))+Parameter!$D$148*((LN($B213*21/30.2))))</f>
        <v>2.4960688597693888E-4</v>
      </c>
      <c r="AG213" s="12">
        <f>$E213^EXP(Parameter!$D$112+Parameter!$D$119*(($B213*21/30.2)^(-1))+Parameter!$D$126*(($B213*21/30.2)^(-0.5)))</f>
        <v>7.6641630644346554E-3</v>
      </c>
      <c r="AH213" s="12">
        <f>$D213^EXP(Parameter!$D$136+Parameter!$D$143*(($B213*21/30.2)^(-0.5))+Parameter!$D$150*((LN($B213*21/30.2))))</f>
        <v>3.4603023575451917E-9</v>
      </c>
      <c r="AI213" s="12">
        <f>$E213^EXP(Parameter!$D$114+Parameter!$D$121*(($B213*21/30.2)^(-1))+Parameter!$D$128*(($B213*21/30.2)^(-0.5)))</f>
        <v>5.8778699837521754E-5</v>
      </c>
      <c r="AJ213" s="12">
        <f>$D213^EXP(Parameter!$D$137+Parameter!$D$144*(($B213*21/30.2)^(-0.5))+Parameter!$D$151*((LN($B213*21/30.2))))</f>
        <v>1.4484585275423604E-12</v>
      </c>
      <c r="AK213" s="12">
        <f>$E213^EXP(Parameter!$D$115+Parameter!$D$122*(($B213*21/30.2)^(-1))+Parameter!$D$129*(($B213*21/30.2)^(-0.5)))</f>
        <v>5.0306655878203438E-3</v>
      </c>
      <c r="AL213" s="12">
        <f>$D213^EXP(Parameter!$D$138+Parameter!$D$145*(($B213*21/30.2)^(-0.5))+Parameter!$D$152*((LN($B213*21/30.2))))</f>
        <v>5.8095873025901085E-50</v>
      </c>
      <c r="AM213" s="12">
        <f>$E213^EXP(Parameter!$D$116+Parameter!$D$123*(($B213*21/30.2)^(-1))+Parameter!$D$130*(($B213*21/30.2)^(-0.5)))</f>
        <v>4.3789061754319578E-6</v>
      </c>
      <c r="AN213" s="12">
        <f>$D213^EXP(Parameter!$D$135+Parameter!$D$142*(($B213*21/30.2)^(-0.5))+Parameter!$D$149*((LN($B213*21/30.2))))</f>
        <v>1.0465958498881391E-5</v>
      </c>
      <c r="AO213" s="12">
        <f>$E213^EXP(Parameter!$D$113+Parameter!$D$120*(($B213*21/30.2)^(-1))+Parameter!$D$127*(($B213*21/30.2)^(-0.5)))</f>
        <v>5.0404830819871685E-12</v>
      </c>
      <c r="AP213" s="87">
        <f>$D213^EXP(Parameter!$D$304+Parameter!$D$310*((LN($B213*21/30.2))))</f>
        <v>1.871814429944681E-2</v>
      </c>
      <c r="AQ213" s="88">
        <f>$E213^EXP(Parameter!$D$290+Parameter!$D$296*((LN($B213*21/30.2))))</f>
        <v>1.0660074304433585E-2</v>
      </c>
      <c r="AR213" s="12">
        <f>$D213^EXP(Parameter!$D$305+Parameter!$D$311*((LN($B213*21/30.2))))</f>
        <v>2.5740968493963019E-2</v>
      </c>
      <c r="AS213" s="88">
        <f>$E213^EXP(Parameter!$D$291+Parameter!$D$297*((LN($B213*21/30.2))))</f>
        <v>8.9715078283477568E-3</v>
      </c>
      <c r="AT213" s="12">
        <f>$D213^EXP(Parameter!$D$305+Parameter!$D$307-Parameter!$D$306+(Parameter!$D$311+Parameter!$D$313-Parameter!$D$312)*((LN($B213*21/30.2))))</f>
        <v>2.2542607961440565E-2</v>
      </c>
      <c r="AU213" s="88">
        <f>$E213^EXP(Parameter!$D$291+Parameter!$D$293-Parameter!$D$292+(Parameter!$D$297+Parameter!$D$299-Parameter!$D$298)*((LN($B213*21/30.2))))</f>
        <v>1.553713979758823E-2</v>
      </c>
      <c r="AV213" s="12">
        <f>$D213^EXP(Parameter!$D$308+Parameter!$D$314*((LN($B213*21/30.2))))</f>
        <v>3.2496458664276091E-2</v>
      </c>
      <c r="AW213" s="88">
        <f>$E213^EXP(Parameter!$D$294+Parameter!$D$300*((LN($B213*21/30.2))))</f>
        <v>1.3115497674120371E-2</v>
      </c>
      <c r="AX213" s="12">
        <f>$D213^EXP(Parameter!$D$305+Parameter!$D$309-Parameter!$D$306+(Parameter!$D$311+Parameter!$D$315-Parameter!$D$312)*((LN($B213*21/30.2))))</f>
        <v>1.087745474365486E-2</v>
      </c>
      <c r="AY213" s="88">
        <f>$E213^EXP(Parameter!$D$291+Parameter!$D$295-Parameter!$D$292+(Parameter!$D$297+Parameter!$D$301-Parameter!$D$298)*((LN($B213*21/30.2))))</f>
        <v>1.9110624225759419E-4</v>
      </c>
      <c r="AZ213" s="12">
        <f>$D213^EXP(Parameter!D$305-Parameter!D$306+(Parameter!D$311-Parameter!D$312)*((LN($B213*21/30.2))))</f>
        <v>7.2527769099497395E-3</v>
      </c>
      <c r="BA213" s="88">
        <f>$E213^EXP(Parameter!$D$291-Parameter!$D$292+(Parameter!$D$297-Parameter!$D$298)*((LN($B213*21/30.2))))</f>
        <v>2.5680176348372612E-6</v>
      </c>
      <c r="BB213" s="89">
        <f>$D213^EXP(Parameter!$D$231+Parameter!$D$238)</f>
        <v>4.8059762323016036E-2</v>
      </c>
      <c r="BC213" s="90">
        <f>$E213^EXP(Parameter!$D$216+Parameter!$D$223)</f>
        <v>3.3187836133893802E-3</v>
      </c>
      <c r="BD213" s="91">
        <f>$D213^EXP(Parameter!$D$232+Parameter!$D$239)</f>
        <v>3.6231055524312369E-2</v>
      </c>
      <c r="BE213" s="90">
        <f>$E213^EXP(Parameter!$D$217+Parameter!$D$224)</f>
        <v>4.80431415154899E-3</v>
      </c>
      <c r="BF213" s="91">
        <f>$D213^EXP(Parameter!$D$234+Parameter!$D$241)</f>
        <v>4.381631924969201E-2</v>
      </c>
      <c r="BG213" s="91">
        <f>$E213^EXP(Parameter!$D$219+Parameter!$D$226)</f>
        <v>2.2550232589618097E-2</v>
      </c>
      <c r="BH213" s="91">
        <f>$D213^EXP(Parameter!$D$235+Parameter!$D$242)</f>
        <v>9.0099803717885951E-2</v>
      </c>
      <c r="BI213" s="91">
        <f>$E213^EXP(Parameter!$D$220+Parameter!$D$227)</f>
        <v>1.4265615444987136E-2</v>
      </c>
      <c r="BJ213" s="91">
        <f>$D213^EXP(Parameter!$D$236+Parameter!$D$243)</f>
        <v>3.3882269431375969E-2</v>
      </c>
      <c r="BK213" s="91">
        <f>$E213^EXP(Parameter!$D$221+Parameter!$D$228)</f>
        <v>2.1458641550681012E-2</v>
      </c>
      <c r="BL213" s="91">
        <f>$D213^EXP(Parameter!$D$233+Parameter!$D$240)</f>
        <v>1.6415157961310111E-2</v>
      </c>
      <c r="BM213" s="91">
        <f>$E213^EXP(Parameter!$D$218+Parameter!$D$225)</f>
        <v>1.4543509009899576E-3</v>
      </c>
      <c r="BN213" s="90">
        <f>$D213^EXP(Parameter!$D$268+Parameter!$D$275)</f>
        <v>6.521716203750999E-2</v>
      </c>
      <c r="BO213" s="91">
        <f>$E213^EXP(Parameter!$D$246+Parameter!$D$253)</f>
        <v>1.1215720714658132E-3</v>
      </c>
      <c r="BP213" s="91">
        <f>$D213^EXP(Parameter!$D$269+Parameter!$D$276)</f>
        <v>4.2594687476750069E-2</v>
      </c>
      <c r="BQ213" s="91">
        <f>$E213^EXP(Parameter!$D$247+Parameter!$D$254)</f>
        <v>2.8554803176880092E-3</v>
      </c>
      <c r="BR213" s="91">
        <f>$D213^EXP(Parameter!$D$271+Parameter!$D$278)</f>
        <v>0.1003962311426654</v>
      </c>
      <c r="BS213" s="91">
        <f>$E213^EXP(Parameter!$D$249+Parameter!$D$256)</f>
        <v>2.79222911954757E-2</v>
      </c>
      <c r="BT213" s="91">
        <f>$D213^EXP(Parameter!$D$272+Parameter!$D$279)</f>
        <v>0.17630651362701608</v>
      </c>
      <c r="BU213" s="91">
        <f>$E213^EXP(Parameter!$D$250+Parameter!$D$257)</f>
        <v>8.3777282330258444E-3</v>
      </c>
      <c r="BV213" s="91">
        <f>$D213^EXP(Parameter!$D$273+Parameter!$D$280)</f>
        <v>0.13937993778784113</v>
      </c>
      <c r="BW213" s="91">
        <f>$E213^EXP(Parameter!$D$251+Parameter!$D$258)</f>
        <v>3.0077781369560894E-2</v>
      </c>
      <c r="BX213" s="91">
        <f>$D213^EXP(Parameter!$D$270+Parameter!$D$277)</f>
        <v>3.6957332386523087E-2</v>
      </c>
      <c r="BY213" s="91">
        <f>$E213^EXP(Parameter!$D$248+Parameter!$D$255)</f>
        <v>3.5127367863461959E-3</v>
      </c>
      <c r="BZ213" s="90">
        <f>$D213^EXP(Parameter!$D$208)</f>
        <v>4.464385358698774E-2</v>
      </c>
      <c r="CA213" s="90">
        <f>$E213^EXP(Parameter!$D$200)</f>
        <v>2.3459342461947122E-3</v>
      </c>
      <c r="CB213" s="90">
        <f>$D213^EXP(Parameter!$D$209)</f>
        <v>3.6714122330076086E-2</v>
      </c>
      <c r="CC213" s="90">
        <f>$E213^EXP(Parameter!$D$201)</f>
        <v>3.9943998026668384E-3</v>
      </c>
      <c r="CD213" s="90">
        <f>$D213^EXP(Parameter!$D$211)</f>
        <v>4.0092599317089764E-2</v>
      </c>
      <c r="CE213" s="90">
        <f>$E213^EXP(Parameter!$D$203)</f>
        <v>1.7409725614681612E-2</v>
      </c>
      <c r="CF213" s="90">
        <f>$D213^EXP(Parameter!$D$212)</f>
        <v>8.9883100705879473E-2</v>
      </c>
      <c r="CG213" s="90">
        <f>$E213^EXP(Parameter!$D$204)</f>
        <v>1.2261592484319123E-2</v>
      </c>
      <c r="CH213" s="91">
        <f>$D213^EXP(Parameter!$D$213)</f>
        <v>3.2414354440204449E-2</v>
      </c>
      <c r="CI213" s="90">
        <f>$E213^EXP(Parameter!$D$205)</f>
        <v>2.162398275096972E-2</v>
      </c>
      <c r="CJ213" s="91">
        <f>$D213^EXP(Parameter!$D$210)</f>
        <v>1.7950680376961774E-2</v>
      </c>
      <c r="CK213" s="90">
        <f>$E213^EXP(Parameter!$D$202)</f>
        <v>1.9026952874139336E-3</v>
      </c>
      <c r="CL213" s="12">
        <f>$D213^EXP(Parameter!$D$170+Parameter!$D$177*(LN($B213/30.2*21)))</f>
        <v>2.1557609479152921E-2</v>
      </c>
      <c r="CM213" s="12">
        <f>$D213^EXP(Parameter!$D$155+Parameter!$D$162*(LN($B213/30.2*21)))</f>
        <v>0.30288568842710606</v>
      </c>
      <c r="CN213" s="12">
        <f>$D213^EXP(Parameter!$D$171+Parameter!$D$178*(LN($B213/30.2*21)))</f>
        <v>2.416826873123246E-2</v>
      </c>
      <c r="CO213" s="12">
        <f>$D213^EXP(Parameter!$D$156+Parameter!$D$163*(LN($B213/30.2*21)))</f>
        <v>0.24179553827392089</v>
      </c>
      <c r="CP213" s="12">
        <f>$D213^EXP(Parameter!$D$173+Parameter!$D$180*(LN($B213/30.2*21)))</f>
        <v>2.0250673628765904E-2</v>
      </c>
      <c r="CQ213" s="12">
        <f>$D213^EXP(Parameter!$D$158+Parameter!$D$165*(LN($B213/30.2*21)))</f>
        <v>0.24557066433664509</v>
      </c>
      <c r="CR213" s="12">
        <f>$D213^EXP(Parameter!$D$174+Parameter!$D$181*(LN($B213/30.2*21)))</f>
        <v>1.8680766394810151E-2</v>
      </c>
      <c r="CS213" s="12">
        <f>$D213^EXP(Parameter!$D$159+Parameter!$D$166*(LN($B213/30.2*21)))</f>
        <v>0.2954687401547722</v>
      </c>
      <c r="CT213" s="12">
        <f>$D213^EXP(Parameter!$D$175+Parameter!$D$182*(LN($B213/30.2*21)))</f>
        <v>3.1641301149414997E-3</v>
      </c>
      <c r="CU213" s="12">
        <f>$D213^EXP(Parameter!$D$160+Parameter!$D$167*(LN($B213/30.2*21)))</f>
        <v>6.2034655681166097E-2</v>
      </c>
      <c r="CV213" s="12">
        <f>$D213^EXP(Parameter!$D$172+Parameter!$D$179*(LN($B213/30.2*21)))</f>
        <v>4.5251678221211898E-3</v>
      </c>
      <c r="CW213" s="41">
        <f>$D213^EXP(Parameter!$D$157+Parameter!$D$164*(LN($B213/30.2*21)))</f>
        <v>7.8948615714261798E-4</v>
      </c>
      <c r="CX213" s="12">
        <f t="shared" si="23"/>
        <v>1.7186173692861661E-20</v>
      </c>
      <c r="CY213" s="85">
        <v>1.32154532611377E-2</v>
      </c>
      <c r="CZ213" s="12">
        <f t="shared" si="17"/>
        <v>5.9617890001718274E-5</v>
      </c>
      <c r="DA213" s="85">
        <v>2.0054872490052399E-2</v>
      </c>
      <c r="DB213" s="12">
        <f t="shared" si="18"/>
        <v>1.2443397685834193E-7</v>
      </c>
      <c r="DC213" s="41">
        <v>1.39927187371213E-4</v>
      </c>
      <c r="DD213" s="12">
        <f t="shared" si="19"/>
        <v>3.2309523186057646E-56</v>
      </c>
      <c r="DE213" s="85">
        <v>1.4550400150056E-3</v>
      </c>
      <c r="DF213" s="12">
        <f t="shared" si="20"/>
        <v>1.2531148080673226E-62</v>
      </c>
      <c r="DG213" s="41">
        <v>1.2489299978835501E-4</v>
      </c>
      <c r="DH213" s="12">
        <f t="shared" si="21"/>
        <v>2.704209701556643E-8</v>
      </c>
      <c r="DI213" s="41">
        <v>1.2489299978835501E-4</v>
      </c>
      <c r="DJ213" s="46">
        <v>208</v>
      </c>
      <c r="DK213" s="44">
        <v>5.0998289576775802E-5</v>
      </c>
      <c r="DL213" s="44">
        <v>1.6349904038948101E-4</v>
      </c>
      <c r="DM213" s="44">
        <v>3.8330666362873501E-4</v>
      </c>
      <c r="DN213" s="44">
        <v>2.7319071279063899E-4</v>
      </c>
      <c r="DO213" s="44">
        <v>1.24046924241916E-3</v>
      </c>
      <c r="DP213" s="44">
        <v>9.5270752745457699E-4</v>
      </c>
      <c r="DQ213" s="44">
        <v>1.4065134637414301E-3</v>
      </c>
      <c r="DR213" s="45">
        <v>1.9497605103257199E-2</v>
      </c>
      <c r="DS213" s="45">
        <v>3.2639261044713701E-2</v>
      </c>
      <c r="DT213" s="45">
        <v>2.9059185537192399E-2</v>
      </c>
      <c r="DU213" s="45">
        <v>2.0503033438638799E-2</v>
      </c>
      <c r="DV213" s="45">
        <v>3.1071982287430699E-2</v>
      </c>
      <c r="DW213" s="45">
        <v>5.2559467854120502E-2</v>
      </c>
      <c r="DX213" s="45">
        <v>2.4545436070443301E-2</v>
      </c>
    </row>
    <row r="214" spans="1:128">
      <c r="A214" s="43">
        <f t="shared" si="22"/>
        <v>13.597260273972603</v>
      </c>
      <c r="B214" s="18">
        <v>210</v>
      </c>
      <c r="C214" s="12">
        <v>4598</v>
      </c>
      <c r="D214" s="12">
        <v>1.8208715012608501E-2</v>
      </c>
      <c r="E214" s="12">
        <v>1.2236673337890001E-4</v>
      </c>
      <c r="F214" s="92">
        <f>$D214^Parameter!$D$325</f>
        <v>4.3955968453671911E-2</v>
      </c>
      <c r="G214" s="92">
        <f>$E214^Parameter!$D$318</f>
        <v>1.5244655827495665E-3</v>
      </c>
      <c r="H214" s="92">
        <f>$D214^Parameter!$D$326</f>
        <v>4.0571721812451791E-2</v>
      </c>
      <c r="I214" s="92">
        <f>$E214^Parameter!$D$319</f>
        <v>3.1340401406620309E-3</v>
      </c>
      <c r="J214" s="92">
        <f>$D214^Parameter!$D$328</f>
        <v>4.7242494986183103E-2</v>
      </c>
      <c r="K214" s="92">
        <f>$E214^Parameter!$D$321</f>
        <v>1.8485656187447307E-2</v>
      </c>
      <c r="L214" s="92">
        <f>$D214^Parameter!$D$329</f>
        <v>0.10611002266564723</v>
      </c>
      <c r="M214" s="92">
        <f>$E214^Parameter!$D$322</f>
        <v>1.210472840592469E-2</v>
      </c>
      <c r="N214" s="92">
        <f>$D214^Parameter!$D$330</f>
        <v>3.8978599600262669E-2</v>
      </c>
      <c r="O214" s="92">
        <f>$E214^Parameter!$D$323</f>
        <v>2.7231110133030284E-2</v>
      </c>
      <c r="P214" s="92">
        <f>$D214^Parameter!$D$327</f>
        <v>2.2069164528994455E-2</v>
      </c>
      <c r="Q214" s="92">
        <f>$E214^Parameter!$D$320</f>
        <v>1.6091318969957357E-3</v>
      </c>
      <c r="R214" s="12">
        <f>$D214^EXP(Parameter!$D$96+Parameter!$D$103*(($B214/30.2*21)^(1)))</f>
        <v>8.1162041918430483E-21</v>
      </c>
      <c r="S214" s="12">
        <f>$E214^EXP(Parameter!$D$81+Parameter!$D$88*($B214/30.2*21)^(-2))</f>
        <v>3.9439845788956634E-3</v>
      </c>
      <c r="T214" s="12">
        <f>$D214^EXP(Parameter!$D$97+Parameter!$D$104*(($B214*21/30.2)^(1)))</f>
        <v>5.5133666969920993E-5</v>
      </c>
      <c r="U214" s="12">
        <f>$E214^EXP(Parameter!$D$82+Parameter!$D$89*($B214/30.2*21)^(-2))</f>
        <v>6.3836537700949249E-3</v>
      </c>
      <c r="V214" s="12">
        <f>$D214^EXP(Parameter!$D$99+Parameter!$D$106*(($B214*21/30.2)^(1)))</f>
        <v>1.0472371399708291E-7</v>
      </c>
      <c r="W214" s="12">
        <f>$E214^EXP(Parameter!$D$84+Parameter!$D$91*($B214/30.2*21)^(-2))</f>
        <v>3.015086914892752E-2</v>
      </c>
      <c r="X214" s="12">
        <f>$D214^EXP(Parameter!$D$100+Parameter!$D$107*(($B214*21/30.2)^(1)))</f>
        <v>1.5884291901587723E-57</v>
      </c>
      <c r="Y214" s="12">
        <f>$E214^EXP(Parameter!$D$85+Parameter!$D$92*($B214/30.2*21)^(-2))</f>
        <v>1.9370943240404608E-2</v>
      </c>
      <c r="Z214" s="12">
        <f>$D214^EXP(Parameter!$D$101+Parameter!$D$108*(($B214*21/30.2)^(1)))</f>
        <v>5.3274407684421511E-64</v>
      </c>
      <c r="AA214" s="12">
        <f>$E214^EXP(Parameter!$D$86+Parameter!$D$93*($B214/30.2*21)^(-2))</f>
        <v>2.7599116751591761E-2</v>
      </c>
      <c r="AB214" s="12">
        <f>$D214^EXP(Parameter!$D$98+Parameter!$D$105*(($B214*21/30.2)^(1)))</f>
        <v>2.2660744896629729E-8</v>
      </c>
      <c r="AC214" s="12">
        <f>$E214^EXP(Parameter!$D$83+Parameter!$D$90*($B214/30.2*21)^(-2))</f>
        <v>1.8178803706604388E-3</v>
      </c>
      <c r="AD214" s="87">
        <f>$D214^EXP(Parameter!$D$133+Parameter!$D$140*(($B214*21/30.2)^(-0.5))+Parameter!$D$147*((LN($B214*21/30.2))))</f>
        <v>2.8036484789552089E-11</v>
      </c>
      <c r="AE214" s="12">
        <f>$E214^EXP(Parameter!$D$111+Parameter!$D$118*(($B214*21/30.2)^(-1))+Parameter!$D$125*(($B214*21/30.2)^(-0.5)))</f>
        <v>5.5712991802938892E-2</v>
      </c>
      <c r="AF214" s="12">
        <f>$D214^EXP(Parameter!$D$134+Parameter!$D$141*(($B214*21/30.2)^(-0.5))+Parameter!$D$148*((LN($B214*21/30.2))))</f>
        <v>2.4017048318444363E-4</v>
      </c>
      <c r="AG214" s="12">
        <f>$E214^EXP(Parameter!$D$112+Parameter!$D$119*(($B214*21/30.2)^(-1))+Parameter!$D$126*(($B214*21/30.2)^(-0.5)))</f>
        <v>7.5818807579324339E-3</v>
      </c>
      <c r="AH214" s="12">
        <f>$D214^EXP(Parameter!$D$136+Parameter!$D$143*(($B214*21/30.2)^(-0.5))+Parameter!$D$150*((LN($B214*21/30.2))))</f>
        <v>3.0087381495320308E-9</v>
      </c>
      <c r="AI214" s="12">
        <f>$E214^EXP(Parameter!$D$114+Parameter!$D$121*(($B214*21/30.2)^(-1))+Parameter!$D$128*(($B214*21/30.2)^(-0.5)))</f>
        <v>5.6950485487160282E-5</v>
      </c>
      <c r="AJ214" s="12">
        <f>$D214^EXP(Parameter!$D$137+Parameter!$D$144*(($B214*21/30.2)^(-0.5))+Parameter!$D$151*((LN($B214*21/30.2))))</f>
        <v>1.1451746661015275E-12</v>
      </c>
      <c r="AK214" s="12">
        <f>$E214^EXP(Parameter!$D$115+Parameter!$D$122*(($B214*21/30.2)^(-1))+Parameter!$D$129*(($B214*21/30.2)^(-0.5)))</f>
        <v>4.9646527256905475E-3</v>
      </c>
      <c r="AL214" s="12">
        <f>$D214^EXP(Parameter!$D$138+Parameter!$D$145*(($B214*21/30.2)^(-0.5))+Parameter!$D$152*((LN($B214*21/30.2))))</f>
        <v>1.6411471752522147E-50</v>
      </c>
      <c r="AM214" s="12">
        <f>$E214^EXP(Parameter!$D$116+Parameter!$D$123*(($B214*21/30.2)^(-1))+Parameter!$D$130*(($B214*21/30.2)^(-0.5)))</f>
        <v>4.2057325705496071E-6</v>
      </c>
      <c r="AN214" s="12">
        <f>$D214^EXP(Parameter!$D$135+Parameter!$D$142*(($B214*21/30.2)^(-0.5))+Parameter!$D$149*((LN($B214*21/30.2))))</f>
        <v>9.9026540026064831E-6</v>
      </c>
      <c r="AO214" s="12">
        <f>$E214^EXP(Parameter!$D$113+Parameter!$D$120*(($B214*21/30.2)^(-1))+Parameter!$D$127*(($B214*21/30.2)^(-0.5)))</f>
        <v>4.6025946212103511E-12</v>
      </c>
      <c r="AP214" s="87">
        <f>$D214^EXP(Parameter!$D$304+Parameter!$D$310*((LN($B214*21/30.2))))</f>
        <v>1.849202408453492E-2</v>
      </c>
      <c r="AQ214" s="88">
        <f>$E214^EXP(Parameter!$D$290+Parameter!$D$296*((LN($B214*21/30.2))))</f>
        <v>1.0583360898213217E-2</v>
      </c>
      <c r="AR214" s="12">
        <f>$D214^EXP(Parameter!$D$305+Parameter!$D$311*((LN($B214*21/30.2))))</f>
        <v>2.5489833567257515E-2</v>
      </c>
      <c r="AS214" s="88">
        <f>$E214^EXP(Parameter!$D$291+Parameter!$D$297*((LN($B214*21/30.2))))</f>
        <v>8.886525694989815E-3</v>
      </c>
      <c r="AT214" s="12">
        <f>$D214^EXP(Parameter!$D$305+Parameter!$D$307-Parameter!$D$306+(Parameter!$D$311+Parameter!$D$313-Parameter!$D$312)*((LN($B214*21/30.2))))</f>
        <v>2.2299553345857571E-2</v>
      </c>
      <c r="AU214" s="88">
        <f>$E214^EXP(Parameter!$D$291+Parameter!$D$293-Parameter!$D$292+(Parameter!$D$297+Parameter!$D$299-Parameter!$D$298)*((LN($B214*21/30.2))))</f>
        <v>1.5380850816036301E-2</v>
      </c>
      <c r="AV214" s="12">
        <f>$D214^EXP(Parameter!$D$308+Parameter!$D$314*((LN($B214*21/30.2))))</f>
        <v>3.2126367964756264E-2</v>
      </c>
      <c r="AW214" s="88">
        <f>$E214^EXP(Parameter!$D$294+Parameter!$D$300*((LN($B214*21/30.2))))</f>
        <v>1.2989193996507364E-2</v>
      </c>
      <c r="AX214" s="12">
        <f>$D214^EXP(Parameter!$D$305+Parameter!$D$309-Parameter!$D$306+(Parameter!$D$311+Parameter!$D$315-Parameter!$D$312)*((LN($B214*21/30.2))))</f>
        <v>1.0723465487783636E-2</v>
      </c>
      <c r="AY214" s="88">
        <f>$E214^EXP(Parameter!$D$291+Parameter!$D$295-Parameter!$D$292+(Parameter!$D$297+Parameter!$D$301-Parameter!$D$298)*((LN($B214*21/30.2))))</f>
        <v>1.8478693794591412E-4</v>
      </c>
      <c r="AZ214" s="12">
        <f>$D214^EXP(Parameter!D$305-Parameter!D$306+(Parameter!D$311-Parameter!D$312)*((LN($B214*21/30.2))))</f>
        <v>7.147413583150279E-3</v>
      </c>
      <c r="BA214" s="88">
        <f>$E214^EXP(Parameter!$D$291-Parameter!$D$292+(Parameter!$D$297-Parameter!$D$298)*((LN($B214*21/30.2))))</f>
        <v>2.4518006749020419E-6</v>
      </c>
      <c r="BB214" s="89">
        <f>$D214^EXP(Parameter!$D$231+Parameter!$D$238)</f>
        <v>4.7704203955815372E-2</v>
      </c>
      <c r="BC214" s="90">
        <f>$E214^EXP(Parameter!$D$216+Parameter!$D$223)</f>
        <v>3.2759899249596132E-3</v>
      </c>
      <c r="BD214" s="91">
        <f>$D214^EXP(Parameter!$D$232+Parameter!$D$239)</f>
        <v>3.5938160102490277E-2</v>
      </c>
      <c r="BE214" s="90">
        <f>$E214^EXP(Parameter!$D$217+Parameter!$D$224)</f>
        <v>4.7463557097651484E-3</v>
      </c>
      <c r="BF214" s="91">
        <f>$D214^EXP(Parameter!$D$234+Parameter!$D$241)</f>
        <v>4.3482320404327743E-2</v>
      </c>
      <c r="BG214" s="91">
        <f>$E214^EXP(Parameter!$D$219+Parameter!$D$226)</f>
        <v>2.2356648487162348E-2</v>
      </c>
      <c r="BH214" s="91">
        <f>$D214^EXP(Parameter!$D$235+Parameter!$D$242)</f>
        <v>8.9570834609755082E-2</v>
      </c>
      <c r="BI214" s="91">
        <f>$E214^EXP(Parameter!$D$220+Parameter!$D$227)</f>
        <v>1.4128434742062986E-2</v>
      </c>
      <c r="BJ214" s="91">
        <f>$D214^EXP(Parameter!$D$236+Parameter!$D$243)</f>
        <v>3.3602851405241323E-2</v>
      </c>
      <c r="BK214" s="91">
        <f>$E214^EXP(Parameter!$D$221+Parameter!$D$228)</f>
        <v>2.1272028395622904E-2</v>
      </c>
      <c r="BL214" s="91">
        <f>$D214^EXP(Parameter!$D$233+Parameter!$D$240)</f>
        <v>1.6250949425359529E-2</v>
      </c>
      <c r="BM214" s="91">
        <f>$E214^EXP(Parameter!$D$218+Parameter!$D$225)</f>
        <v>1.4329075153871708E-3</v>
      </c>
      <c r="BN214" s="90">
        <f>$D214^EXP(Parameter!$D$268+Parameter!$D$275)</f>
        <v>6.4783033883954344E-2</v>
      </c>
      <c r="BO214" s="91">
        <f>$E214^EXP(Parameter!$D$246+Parameter!$D$253)</f>
        <v>1.1043826656237726E-3</v>
      </c>
      <c r="BP214" s="91">
        <f>$D214^EXP(Parameter!$D$269+Parameter!$D$276)</f>
        <v>4.2267076716846569E-2</v>
      </c>
      <c r="BQ214" s="91">
        <f>$E214^EXP(Parameter!$D$247+Parameter!$D$254)</f>
        <v>2.8176972218657437E-3</v>
      </c>
      <c r="BR214" s="91">
        <f>$D214^EXP(Parameter!$D$271+Parameter!$D$278)</f>
        <v>9.9833237154426074E-2</v>
      </c>
      <c r="BS214" s="91">
        <f>$E214^EXP(Parameter!$D$249+Parameter!$D$256)</f>
        <v>2.7696042551596616E-2</v>
      </c>
      <c r="BT214" s="91">
        <f>$D214^EXP(Parameter!$D$272+Parameter!$D$279)</f>
        <v>0.17555952007761649</v>
      </c>
      <c r="BU214" s="91">
        <f>$E214^EXP(Parameter!$D$250+Parameter!$D$257)</f>
        <v>8.2871313644620071E-3</v>
      </c>
      <c r="BV214" s="91">
        <f>$D214^EXP(Parameter!$D$273+Parameter!$D$280)</f>
        <v>0.13870962207283791</v>
      </c>
      <c r="BW214" s="91">
        <f>$E214^EXP(Parameter!$D$251+Parameter!$D$258)</f>
        <v>2.9839111711563948E-2</v>
      </c>
      <c r="BX214" s="91">
        <f>$D214^EXP(Parameter!$D$270+Parameter!$D$277)</f>
        <v>3.6660345703820887E-2</v>
      </c>
      <c r="BY214" s="91">
        <f>$E214^EXP(Parameter!$D$248+Parameter!$D$255)</f>
        <v>3.4678899895948952E-3</v>
      </c>
      <c r="BZ214" s="90">
        <f>$D214^EXP(Parameter!$D$208)</f>
        <v>4.4305574687894048E-2</v>
      </c>
      <c r="CA214" s="90">
        <f>$E214^EXP(Parameter!$D$200)</f>
        <v>2.3138590664730659E-3</v>
      </c>
      <c r="CB214" s="90">
        <f>$D214^EXP(Parameter!$D$209)</f>
        <v>3.6418501796710419E-2</v>
      </c>
      <c r="CC214" s="90">
        <f>$E214^EXP(Parameter!$D$201)</f>
        <v>3.9445559177286949E-3</v>
      </c>
      <c r="CD214" s="90">
        <f>$D214^EXP(Parameter!$D$211)</f>
        <v>3.9778341267009583E-2</v>
      </c>
      <c r="CE214" s="90">
        <f>$E214^EXP(Parameter!$D$203)</f>
        <v>1.7250120617781743E-2</v>
      </c>
      <c r="CF214" s="90">
        <f>$D214^EXP(Parameter!$D$212)</f>
        <v>8.9354877438285824E-2</v>
      </c>
      <c r="CG214" s="90">
        <f>$E214^EXP(Parameter!$D$204)</f>
        <v>1.2139503893672358E-2</v>
      </c>
      <c r="CH214" s="91">
        <f>$D214^EXP(Parameter!$D$213)</f>
        <v>3.2143558819034593E-2</v>
      </c>
      <c r="CI214" s="90">
        <f>$E214^EXP(Parameter!$D$205)</f>
        <v>2.1436305811947779E-2</v>
      </c>
      <c r="CJ214" s="91">
        <f>$D214^EXP(Parameter!$D$210)</f>
        <v>1.7774999486249506E-2</v>
      </c>
      <c r="CK214" s="90">
        <f>$E214^EXP(Parameter!$D$202)</f>
        <v>1.8757870426167021E-3</v>
      </c>
      <c r="CL214" s="12">
        <f>$D214^EXP(Parameter!$D$170+Parameter!$D$177*(LN($B214/30.2*21)))</f>
        <v>2.1326016497849671E-2</v>
      </c>
      <c r="CM214" s="12">
        <f>$D214^EXP(Parameter!$D$155+Parameter!$D$162*(LN($B214/30.2*21)))</f>
        <v>0.30244038644934607</v>
      </c>
      <c r="CN214" s="12">
        <f>$D214^EXP(Parameter!$D$171+Parameter!$D$178*(LN($B214/30.2*21)))</f>
        <v>2.3931670170965435E-2</v>
      </c>
      <c r="CO214" s="12">
        <f>$D214^EXP(Parameter!$D$156+Parameter!$D$163*(LN($B214/30.2*21)))</f>
        <v>0.2411994907298978</v>
      </c>
      <c r="CP214" s="12">
        <f>$D214^EXP(Parameter!$D$173+Parameter!$D$180*(LN($B214/30.2*21)))</f>
        <v>2.0032585671850515E-2</v>
      </c>
      <c r="CQ214" s="12">
        <f>$D214^EXP(Parameter!$D$158+Parameter!$D$165*(LN($B214/30.2*21)))</f>
        <v>0.24481731367861709</v>
      </c>
      <c r="CR214" s="12">
        <f>$D214^EXP(Parameter!$D$174+Parameter!$D$181*(LN($B214/30.2*21)))</f>
        <v>1.8433243007584241E-2</v>
      </c>
      <c r="CS214" s="12">
        <f>$D214^EXP(Parameter!$D$159+Parameter!$D$166*(LN($B214/30.2*21)))</f>
        <v>0.29482421858017471</v>
      </c>
      <c r="CT214" s="12">
        <f>$D214^EXP(Parameter!$D$175+Parameter!$D$182*(LN($B214/30.2*21)))</f>
        <v>3.1031680654357791E-3</v>
      </c>
      <c r="CU214" s="12">
        <f>$D214^EXP(Parameter!$D$160+Parameter!$D$167*(LN($B214/30.2*21)))</f>
        <v>6.1464297051085234E-2</v>
      </c>
      <c r="CV214" s="12">
        <f>$D214^EXP(Parameter!$D$172+Parameter!$D$179*(LN($B214/30.2*21)))</f>
        <v>4.4533566492944762E-3</v>
      </c>
      <c r="CW214" s="41">
        <f>$D214^EXP(Parameter!$D$157+Parameter!$D$164*(LN($B214/30.2*21)))</f>
        <v>7.6822822933764559E-4</v>
      </c>
      <c r="CX214" s="12">
        <f t="shared" si="23"/>
        <v>8.1162041918430483E-21</v>
      </c>
      <c r="CY214" s="85">
        <v>1.31896400189229E-2</v>
      </c>
      <c r="CZ214" s="12">
        <f t="shared" ref="CZ214:CZ277" si="24">T214</f>
        <v>5.5133666969920993E-5</v>
      </c>
      <c r="DA214" s="85">
        <v>2.00045564941367E-2</v>
      </c>
      <c r="DB214" s="12">
        <f t="shared" ref="DB214:DB277" si="25">V214</f>
        <v>1.0472371399708291E-7</v>
      </c>
      <c r="DC214" s="41">
        <v>1.36373938359347E-4</v>
      </c>
      <c r="DD214" s="12">
        <f t="shared" ref="DD214:DD277" si="26">X214</f>
        <v>1.5884291901587723E-57</v>
      </c>
      <c r="DE214" s="85">
        <v>1.4270505611904401E-3</v>
      </c>
      <c r="DF214" s="12">
        <f t="shared" ref="DF214:DF277" si="27">Z214</f>
        <v>5.3274407684421511E-64</v>
      </c>
      <c r="DG214" s="41">
        <v>1.22366999828023E-4</v>
      </c>
      <c r="DH214" s="12">
        <f t="shared" ref="DH214:DH277" si="28">AB214</f>
        <v>2.2660744896629729E-8</v>
      </c>
      <c r="DI214" s="41">
        <v>1.22366999828023E-4</v>
      </c>
      <c r="DJ214" s="46">
        <v>209</v>
      </c>
      <c r="DK214" s="44">
        <v>4.9766613844703899E-5</v>
      </c>
      <c r="DL214" s="44">
        <v>1.5984540307634201E-4</v>
      </c>
      <c r="DM214" s="44">
        <v>3.7527075111698499E-4</v>
      </c>
      <c r="DN214" s="44">
        <v>2.6731142077207598E-4</v>
      </c>
      <c r="DO214" s="44">
        <v>1.2169544395563799E-3</v>
      </c>
      <c r="DP214" s="44">
        <v>9.3420648180664301E-4</v>
      </c>
      <c r="DQ214" s="44">
        <v>1.38016472568769E-3</v>
      </c>
      <c r="DR214" s="45">
        <v>1.93130219146329E-2</v>
      </c>
      <c r="DS214" s="45">
        <v>3.2354401045371697E-2</v>
      </c>
      <c r="DT214" s="45">
        <v>2.88005867038186E-2</v>
      </c>
      <c r="DU214" s="45">
        <v>2.0310364275584199E-2</v>
      </c>
      <c r="DV214" s="45">
        <v>3.07985323105705E-2</v>
      </c>
      <c r="DW214" s="45">
        <v>5.2139471352771402E-2</v>
      </c>
      <c r="DX214" s="45">
        <v>2.4321013589898501E-2</v>
      </c>
    </row>
    <row r="215" spans="1:128">
      <c r="A215" s="43">
        <f t="shared" si="22"/>
        <v>13.657534246575343</v>
      </c>
      <c r="B215" s="18">
        <v>211</v>
      </c>
      <c r="C215" s="12">
        <v>4620</v>
      </c>
      <c r="D215" s="12">
        <v>1.8032155787530899E-2</v>
      </c>
      <c r="E215" s="12">
        <v>1.19900067681679E-4</v>
      </c>
      <c r="F215" s="92">
        <f>$D215^Parameter!$D$325</f>
        <v>4.362316457472537E-2</v>
      </c>
      <c r="G215" s="92">
        <f>$E215^Parameter!$D$318</f>
        <v>1.5022768966880854E-3</v>
      </c>
      <c r="H215" s="92">
        <f>$D215^Parameter!$D$326</f>
        <v>4.0256695312849908E-2</v>
      </c>
      <c r="I215" s="92">
        <f>$E215^Parameter!$D$319</f>
        <v>3.0934594966595427E-3</v>
      </c>
      <c r="J215" s="92">
        <f>$D215^Parameter!$D$328</f>
        <v>4.6893031537913132E-2</v>
      </c>
      <c r="K215" s="92">
        <f>$E215^Parameter!$D$321</f>
        <v>1.831964302188754E-2</v>
      </c>
      <c r="L215" s="92">
        <f>$D215^Parameter!$D$329</f>
        <v>0.10553261129373513</v>
      </c>
      <c r="M215" s="92">
        <f>$E215^Parameter!$D$322</f>
        <v>1.1984544155442487E-2</v>
      </c>
      <c r="N215" s="92">
        <f>$D215^Parameter!$D$330</f>
        <v>3.8672174891582763E-2</v>
      </c>
      <c r="O215" s="92">
        <f>$E215^Parameter!$D$323</f>
        <v>2.7010198216285898E-2</v>
      </c>
      <c r="P215" s="92">
        <f>$D215^Parameter!$D$327</f>
        <v>2.1865396823732695E-2</v>
      </c>
      <c r="Q215" s="92">
        <f>$E215^Parameter!$D$320</f>
        <v>1.5859046473390623E-3</v>
      </c>
      <c r="R215" s="12">
        <f>$D215^EXP(Parameter!$D$96+Parameter!$D$103*(($B215/30.2*21)^(1)))</f>
        <v>3.7882827742768318E-21</v>
      </c>
      <c r="S215" s="12">
        <f>$E215^EXP(Parameter!$D$81+Parameter!$D$88*($B215/30.2*21)^(-2))</f>
        <v>3.8949452172682385E-3</v>
      </c>
      <c r="T215" s="12">
        <f>$D215^EXP(Parameter!$D$97+Parameter!$D$104*(($B215*21/30.2)^(1)))</f>
        <v>5.0961768374967076E-5</v>
      </c>
      <c r="U215" s="12">
        <f>$E215^EXP(Parameter!$D$82+Parameter!$D$89*($B215/30.2*21)^(-2))</f>
        <v>6.3111420072651204E-3</v>
      </c>
      <c r="V215" s="12">
        <f>$D215^EXP(Parameter!$D$99+Parameter!$D$106*(($B215*21/30.2)^(1)))</f>
        <v>8.7990931320858262E-8</v>
      </c>
      <c r="W215" s="12">
        <f>$E215^EXP(Parameter!$D$84+Parameter!$D$91*($B215/30.2*21)^(-2))</f>
        <v>2.9913193035326448E-2</v>
      </c>
      <c r="X215" s="12">
        <f>$D215^EXP(Parameter!$D$100+Parameter!$D$107*(($B215*21/30.2)^(1)))</f>
        <v>7.2874137380680624E-59</v>
      </c>
      <c r="Y215" s="12">
        <f>$E215^EXP(Parameter!$D$85+Parameter!$D$92*($B215/30.2*21)^(-2))</f>
        <v>1.9199026515728898E-2</v>
      </c>
      <c r="Z215" s="12">
        <f>$D215^EXP(Parameter!$D$101+Parameter!$D$108*(($B215*21/30.2)^(1)))</f>
        <v>2.1162621702264824E-65</v>
      </c>
      <c r="AA215" s="12">
        <f>$E215^EXP(Parameter!$D$86+Parameter!$D$93*($B215/30.2*21)^(-2))</f>
        <v>2.7376028686579464E-2</v>
      </c>
      <c r="AB215" s="12">
        <f>$D215^EXP(Parameter!$D$98+Parameter!$D$105*(($B215*21/30.2)^(1)))</f>
        <v>1.8959977664509899E-8</v>
      </c>
      <c r="AC215" s="12">
        <f>$E215^EXP(Parameter!$D$83+Parameter!$D$90*($B215/30.2*21)^(-2))</f>
        <v>1.7921320336891572E-3</v>
      </c>
      <c r="AD215" s="87">
        <f>$D215^EXP(Parameter!$D$133+Parameter!$D$140*(($B215*21/30.2)^(-0.5))+Parameter!$D$147*((LN($B215*21/30.2))))</f>
        <v>2.3255942267186953E-11</v>
      </c>
      <c r="AE215" s="12">
        <f>$E215^EXP(Parameter!$D$111+Parameter!$D$118*(($B215*21/30.2)^(-1))+Parameter!$D$125*(($B215*21/30.2)^(-0.5)))</f>
        <v>5.545478148118551E-2</v>
      </c>
      <c r="AF215" s="12">
        <f>$D215^EXP(Parameter!$D$134+Parameter!$D$141*(($B215*21/30.2)^(-0.5))+Parameter!$D$148*((LN($B215*21/30.2))))</f>
        <v>2.3109470711230683E-4</v>
      </c>
      <c r="AG215" s="12">
        <f>$E215^EXP(Parameter!$D$112+Parameter!$D$119*(($B215*21/30.2)^(-1))+Parameter!$D$126*(($B215*21/30.2)^(-0.5)))</f>
        <v>7.5007673566596439E-3</v>
      </c>
      <c r="AH215" s="12">
        <f>$D215^EXP(Parameter!$D$136+Parameter!$D$143*(($B215*21/30.2)^(-0.5))+Parameter!$D$150*((LN($B215*21/30.2))))</f>
        <v>2.6152267758997021E-9</v>
      </c>
      <c r="AI215" s="12">
        <f>$E215^EXP(Parameter!$D$114+Parameter!$D$121*(($B215*21/30.2)^(-1))+Parameter!$D$128*(($B215*21/30.2)^(-0.5)))</f>
        <v>5.5184060678498927E-5</v>
      </c>
      <c r="AJ215" s="12">
        <f>$D215^EXP(Parameter!$D$137+Parameter!$D$144*(($B215*21/30.2)^(-0.5))+Parameter!$D$151*((LN($B215*21/30.2))))</f>
        <v>9.0456842555052429E-13</v>
      </c>
      <c r="AK215" s="12">
        <f>$E215^EXP(Parameter!$D$115+Parameter!$D$122*(($B215*21/30.2)^(-1))+Parameter!$D$129*(($B215*21/30.2)^(-0.5)))</f>
        <v>4.8997236012061872E-3</v>
      </c>
      <c r="AL215" s="12">
        <f>$D215^EXP(Parameter!$D$138+Parameter!$D$145*(($B215*21/30.2)^(-0.5))+Parameter!$D$152*((LN($B215*21/30.2))))</f>
        <v>4.5981063440742652E-51</v>
      </c>
      <c r="AM215" s="12">
        <f>$E215^EXP(Parameter!$D$116+Parameter!$D$123*(($B215*21/30.2)^(-1))+Parameter!$D$130*(($B215*21/30.2)^(-0.5)))</f>
        <v>4.0398722012731329E-6</v>
      </c>
      <c r="AN215" s="12">
        <f>$D215^EXP(Parameter!$D$135+Parameter!$D$142*(($B215*21/30.2)^(-0.5))+Parameter!$D$149*((LN($B215*21/30.2))))</f>
        <v>9.3698088598379507E-6</v>
      </c>
      <c r="AO215" s="12">
        <f>$E215^EXP(Parameter!$D$113+Parameter!$D$120*(($B215*21/30.2)^(-1))+Parameter!$D$127*(($B215*21/30.2)^(-0.5)))</f>
        <v>4.2037625010278394E-12</v>
      </c>
      <c r="AP215" s="87">
        <f>$D215^EXP(Parameter!$D$304+Parameter!$D$310*((LN($B215*21/30.2))))</f>
        <v>1.8269195437875089E-2</v>
      </c>
      <c r="AQ215" s="88">
        <f>$E215^EXP(Parameter!$D$290+Parameter!$D$296*((LN($B215*21/30.2))))</f>
        <v>1.0507549692117198E-2</v>
      </c>
      <c r="AR215" s="12">
        <f>$D215^EXP(Parameter!$D$305+Parameter!$D$311*((LN($B215*21/30.2))))</f>
        <v>2.5241893087217707E-2</v>
      </c>
      <c r="AS215" s="88">
        <f>$E215^EXP(Parameter!$D$291+Parameter!$D$297*((LN($B215*21/30.2))))</f>
        <v>8.802673860400026E-3</v>
      </c>
      <c r="AT215" s="12">
        <f>$D215^EXP(Parameter!$D$305+Parameter!$D$307-Parameter!$D$306+(Parameter!$D$311+Parameter!$D$313-Parameter!$D$312)*((LN($B215*21/30.2))))</f>
        <v>2.2059782258346622E-2</v>
      </c>
      <c r="AU215" s="88">
        <f>$E215^EXP(Parameter!$D$291+Parameter!$D$293-Parameter!$D$292+(Parameter!$D$297+Parameter!$D$299-Parameter!$D$298)*((LN($B215*21/30.2))))</f>
        <v>1.5226639917171825E-2</v>
      </c>
      <c r="AV215" s="12">
        <f>$D215^EXP(Parameter!$D$308+Parameter!$D$314*((LN($B215*21/30.2))))</f>
        <v>3.1761280660821505E-2</v>
      </c>
      <c r="AW215" s="88">
        <f>$E215^EXP(Parameter!$D$294+Parameter!$D$300*((LN($B215*21/30.2))))</f>
        <v>1.286455011257154E-2</v>
      </c>
      <c r="AX215" s="12">
        <f>$D215^EXP(Parameter!$D$305+Parameter!$D$309-Parameter!$D$306+(Parameter!$D$311+Parameter!$D$315-Parameter!$D$312)*((LN($B215*21/30.2))))</f>
        <v>1.057201783624466E-2</v>
      </c>
      <c r="AY215" s="88">
        <f>$E215^EXP(Parameter!$D$291+Parameter!$D$295-Parameter!$D$292+(Parameter!$D$297+Parameter!$D$301-Parameter!$D$298)*((LN($B215*21/30.2))))</f>
        <v>1.7868523634635274E-4</v>
      </c>
      <c r="AZ215" s="12">
        <f>$D215^EXP(Parameter!D$305-Parameter!D$306+(Parameter!D$311-Parameter!D$312)*((LN($B215*21/30.2))))</f>
        <v>7.0438518590485687E-3</v>
      </c>
      <c r="BA215" s="88">
        <f>$E215^EXP(Parameter!$D$291-Parameter!$D$292+(Parameter!$D$297-Parameter!$D$298)*((LN($B215*21/30.2))))</f>
        <v>2.3410403396197872E-6</v>
      </c>
      <c r="BB215" s="89">
        <f>$D215^EXP(Parameter!$D$231+Parameter!$D$238)</f>
        <v>4.7352445325008083E-2</v>
      </c>
      <c r="BC215" s="90">
        <f>$E215^EXP(Parameter!$D$216+Parameter!$D$223)</f>
        <v>3.2338950749969571E-3</v>
      </c>
      <c r="BD215" s="91">
        <f>$D215^EXP(Parameter!$D$232+Parameter!$D$239)</f>
        <v>3.5648594641661521E-2</v>
      </c>
      <c r="BE215" s="90">
        <f>$E215^EXP(Parameter!$D$217+Parameter!$D$224)</f>
        <v>4.6892958665837288E-3</v>
      </c>
      <c r="BF215" s="91">
        <f>$D215^EXP(Parameter!$D$234+Parameter!$D$241)</f>
        <v>4.3151965489392242E-2</v>
      </c>
      <c r="BG215" s="91">
        <f>$E215^EXP(Parameter!$D$219+Parameter!$D$226)</f>
        <v>2.2165395738848015E-2</v>
      </c>
      <c r="BH215" s="91">
        <f>$D215^EXP(Parameter!$D$235+Parameter!$D$242)</f>
        <v>8.9046714524729384E-2</v>
      </c>
      <c r="BI215" s="91">
        <f>$E215^EXP(Parameter!$D$220+Parameter!$D$227)</f>
        <v>1.3993046897690788E-2</v>
      </c>
      <c r="BJ215" s="91">
        <f>$D215^EXP(Parameter!$D$236+Parameter!$D$243)</f>
        <v>3.3326655331465185E-2</v>
      </c>
      <c r="BK215" s="91">
        <f>$E215^EXP(Parameter!$D$221+Parameter!$D$228)</f>
        <v>2.1087683404176834E-2</v>
      </c>
      <c r="BL215" s="91">
        <f>$D215^EXP(Parameter!$D$233+Parameter!$D$240)</f>
        <v>1.6088921407865244E-2</v>
      </c>
      <c r="BM215" s="91">
        <f>$E215^EXP(Parameter!$D$218+Parameter!$D$225)</f>
        <v>1.411853770453435E-3</v>
      </c>
      <c r="BN215" s="90">
        <f>$D215^EXP(Parameter!$D$268+Parameter!$D$275)</f>
        <v>6.4353224766224723E-2</v>
      </c>
      <c r="BO215" s="91">
        <f>$E215^EXP(Parameter!$D$246+Parameter!$D$253)</f>
        <v>1.0875155526694667E-3</v>
      </c>
      <c r="BP215" s="91">
        <f>$D215^EXP(Parameter!$D$269+Parameter!$D$276)</f>
        <v>4.194306257154836E-2</v>
      </c>
      <c r="BQ215" s="91">
        <f>$E215^EXP(Parameter!$D$247+Parameter!$D$254)</f>
        <v>2.7805438207255751E-3</v>
      </c>
      <c r="BR215" s="91">
        <f>$D215^EXP(Parameter!$D$271+Parameter!$D$278)</f>
        <v>9.9275256647290172E-2</v>
      </c>
      <c r="BS215" s="91">
        <f>$E215^EXP(Parameter!$D$249+Parameter!$D$256)</f>
        <v>2.7472410213360044E-2</v>
      </c>
      <c r="BT215" s="91">
        <f>$D215^EXP(Parameter!$D$272+Parameter!$D$279)</f>
        <v>0.17481815963061115</v>
      </c>
      <c r="BU215" s="91">
        <f>$E215^EXP(Parameter!$D$250+Parameter!$D$257)</f>
        <v>8.1978264884809485E-3</v>
      </c>
      <c r="BV215" s="91">
        <f>$D215^EXP(Parameter!$D$273+Parameter!$D$280)</f>
        <v>0.13804474298909369</v>
      </c>
      <c r="BW215" s="91">
        <f>$E215^EXP(Parameter!$D$251+Parameter!$D$258)</f>
        <v>2.9603162174939322E-2</v>
      </c>
      <c r="BX215" s="91">
        <f>$D215^EXP(Parameter!$D$270+Parameter!$D$277)</f>
        <v>3.6366721262903787E-2</v>
      </c>
      <c r="BY215" s="91">
        <f>$E215^EXP(Parameter!$D$248+Parameter!$D$255)</f>
        <v>3.4237698722336916E-3</v>
      </c>
      <c r="BZ215" s="90">
        <f>$D215^EXP(Parameter!$D$208)</f>
        <v>4.3970971124268614E-2</v>
      </c>
      <c r="CA215" s="90">
        <f>$E215^EXP(Parameter!$D$200)</f>
        <v>2.2823325207364975E-3</v>
      </c>
      <c r="CB215" s="90">
        <f>$D215^EXP(Parameter!$D$209)</f>
        <v>3.6126232751911881E-2</v>
      </c>
      <c r="CC215" s="90">
        <f>$E215^EXP(Parameter!$D$201)</f>
        <v>3.8955053796151571E-3</v>
      </c>
      <c r="CD215" s="90">
        <f>$D215^EXP(Parameter!$D$211)</f>
        <v>3.9467579193164924E-2</v>
      </c>
      <c r="CE215" s="90">
        <f>$E215^EXP(Parameter!$D$203)</f>
        <v>1.709253032492751E-2</v>
      </c>
      <c r="CF215" s="90">
        <f>$D215^EXP(Parameter!$D$212)</f>
        <v>8.8831499434930919E-2</v>
      </c>
      <c r="CG215" s="90">
        <f>$E215^EXP(Parameter!$D$204)</f>
        <v>1.2019052310039923E-2</v>
      </c>
      <c r="CH215" s="91">
        <f>$D215^EXP(Parameter!$D$213)</f>
        <v>3.1875914679806043E-2</v>
      </c>
      <c r="CI215" s="90">
        <f>$E215^EXP(Parameter!$D$205)</f>
        <v>2.1250906736351931E-2</v>
      </c>
      <c r="CJ215" s="91">
        <f>$D215^EXP(Parameter!$D$210)</f>
        <v>1.7601613590421158E-2</v>
      </c>
      <c r="CK215" s="90">
        <f>$E215^EXP(Parameter!$D$202)</f>
        <v>1.849351620949112E-3</v>
      </c>
      <c r="CL215" s="12">
        <f>$D215^EXP(Parameter!$D$170+Parameter!$D$177*(LN($B215/30.2*21)))</f>
        <v>2.1097556074960715E-2</v>
      </c>
      <c r="CM215" s="12">
        <f>$D215^EXP(Parameter!$D$155+Parameter!$D$162*(LN($B215/30.2*21)))</f>
        <v>0.3019981900586835</v>
      </c>
      <c r="CN215" s="12">
        <f>$D215^EXP(Parameter!$D$171+Parameter!$D$178*(LN($B215/30.2*21)))</f>
        <v>2.369810034712579E-2</v>
      </c>
      <c r="CO215" s="12">
        <f>$D215^EXP(Parameter!$D$156+Parameter!$D$163*(LN($B215/30.2*21)))</f>
        <v>0.24060754608981585</v>
      </c>
      <c r="CP215" s="12">
        <f>$D215^EXP(Parameter!$D$173+Parameter!$D$180*(LN($B215/30.2*21)))</f>
        <v>1.9817464070810809E-2</v>
      </c>
      <c r="CQ215" s="12">
        <f>$D215^EXP(Parameter!$D$158+Parameter!$D$165*(LN($B215/30.2*21)))</f>
        <v>0.24406904845618024</v>
      </c>
      <c r="CR215" s="12">
        <f>$D215^EXP(Parameter!$D$174+Parameter!$D$181*(LN($B215/30.2*21)))</f>
        <v>1.8189522744889587E-2</v>
      </c>
      <c r="CS215" s="12">
        <f>$D215^EXP(Parameter!$D$159+Parameter!$D$166*(LN($B215/30.2*21)))</f>
        <v>0.29418389185626426</v>
      </c>
      <c r="CT215" s="12">
        <f>$D215^EXP(Parameter!$D$175+Parameter!$D$182*(LN($B215/30.2*21)))</f>
        <v>3.0435062203541157E-3</v>
      </c>
      <c r="CU215" s="12">
        <f>$D215^EXP(Parameter!$D$160+Parameter!$D$167*(LN($B215/30.2*21)))</f>
        <v>6.0900415490984225E-2</v>
      </c>
      <c r="CV215" s="12">
        <f>$D215^EXP(Parameter!$D$172+Parameter!$D$179*(LN($B215/30.2*21)))</f>
        <v>4.3828700010113955E-3</v>
      </c>
      <c r="CW215" s="41">
        <f>$D215^EXP(Parameter!$D$157+Parameter!$D$164*(LN($B215/30.2*21)))</f>
        <v>7.475753781079139E-4</v>
      </c>
      <c r="CX215" s="12">
        <f t="shared" si="23"/>
        <v>3.7882827742768318E-21</v>
      </c>
      <c r="CY215" s="85">
        <v>1.31643489195094E-2</v>
      </c>
      <c r="CZ215" s="12">
        <f t="shared" si="24"/>
        <v>5.0961768374967076E-5</v>
      </c>
      <c r="DA215" s="85">
        <v>1.9955158416637302E-2</v>
      </c>
      <c r="DB215" s="12">
        <f t="shared" si="25"/>
        <v>8.7990931320858262E-8</v>
      </c>
      <c r="DC215" s="41">
        <v>1.3294725640770999E-4</v>
      </c>
      <c r="DD215" s="12">
        <f t="shared" si="26"/>
        <v>7.2874137380680624E-59</v>
      </c>
      <c r="DE215" s="85">
        <v>1.3997171112449501E-3</v>
      </c>
      <c r="DF215" s="12">
        <f t="shared" si="27"/>
        <v>2.1162621702264824E-65</v>
      </c>
      <c r="DG215" s="41">
        <v>1.19899999860373E-4</v>
      </c>
      <c r="DH215" s="12">
        <f t="shared" si="28"/>
        <v>1.8959977664509899E-8</v>
      </c>
      <c r="DI215" s="41">
        <v>1.19899999860373E-4</v>
      </c>
      <c r="DJ215" s="46">
        <v>210</v>
      </c>
      <c r="DK215" s="44">
        <v>4.8568527074133199E-5</v>
      </c>
      <c r="DL215" s="44">
        <v>1.56284573726517E-4</v>
      </c>
      <c r="DM215" s="44">
        <v>3.67427399537879E-4</v>
      </c>
      <c r="DN215" s="44">
        <v>2.6157642160340401E-4</v>
      </c>
      <c r="DO215" s="44">
        <v>1.1939535902809599E-3</v>
      </c>
      <c r="DP215" s="44">
        <v>9.1611882149500402E-4</v>
      </c>
      <c r="DQ215" s="44">
        <v>1.35438568731805E-3</v>
      </c>
      <c r="DR215" s="45">
        <v>1.9130802342595701E-2</v>
      </c>
      <c r="DS215" s="45">
        <v>3.20729501132389E-2</v>
      </c>
      <c r="DT215" s="45">
        <v>2.8545133208688501E-2</v>
      </c>
      <c r="DU215" s="45">
        <v>2.0120147129491599E-2</v>
      </c>
      <c r="DV215" s="45">
        <v>3.05283776304234E-2</v>
      </c>
      <c r="DW215" s="45">
        <v>5.1724144619266901E-2</v>
      </c>
      <c r="DX215" s="45">
        <v>2.4099382913129599E-2</v>
      </c>
    </row>
    <row r="216" spans="1:128">
      <c r="A216" s="43">
        <f t="shared" si="22"/>
        <v>13.717808219178082</v>
      </c>
      <c r="B216" s="18">
        <v>212</v>
      </c>
      <c r="C216" s="12">
        <v>4642</v>
      </c>
      <c r="D216" s="12">
        <v>1.78578846924814E-2</v>
      </c>
      <c r="E216" s="12">
        <v>1.1749147080214401E-4</v>
      </c>
      <c r="F216" s="92">
        <f>$D216^Parameter!$D$325</f>
        <v>4.3293969937765159E-2</v>
      </c>
      <c r="G216" s="92">
        <f>$E216^Parameter!$D$318</f>
        <v>1.4804868871971656E-3</v>
      </c>
      <c r="H216" s="92">
        <f>$D216^Parameter!$D$326</f>
        <v>3.9945145879121846E-2</v>
      </c>
      <c r="I216" s="92">
        <f>$E216^Parameter!$D$319</f>
        <v>3.0535431252030972E-3</v>
      </c>
      <c r="J216" s="92">
        <f>$D216^Parameter!$D$328</f>
        <v>4.6547297471985875E-2</v>
      </c>
      <c r="K216" s="92">
        <f>$E216^Parameter!$D$321</f>
        <v>1.8155692093731218E-2</v>
      </c>
      <c r="L216" s="92">
        <f>$D216^Parameter!$D$329</f>
        <v>0.10496023830645901</v>
      </c>
      <c r="M216" s="92">
        <f>$E216^Parameter!$D$322</f>
        <v>1.1865966197832789E-2</v>
      </c>
      <c r="N216" s="92">
        <f>$D216^Parameter!$D$330</f>
        <v>3.8369161785035882E-2</v>
      </c>
      <c r="O216" s="92">
        <f>$E216^Parameter!$D$323</f>
        <v>2.6791839707082425E-2</v>
      </c>
      <c r="P216" s="92">
        <f>$D216^Parameter!$D$327</f>
        <v>2.1664175924884028E-2</v>
      </c>
      <c r="Q216" s="92">
        <f>$E216^Parameter!$D$320</f>
        <v>1.5630919523799069E-3</v>
      </c>
      <c r="R216" s="12">
        <f>$D216^EXP(Parameter!$D$96+Parameter!$D$103*(($B216/30.2*21)^(1)))</f>
        <v>1.7473102187466372E-21</v>
      </c>
      <c r="S216" s="12">
        <f>$E216^EXP(Parameter!$D$81+Parameter!$D$88*($B216/30.2*21)^(-2))</f>
        <v>3.8466834640330507E-3</v>
      </c>
      <c r="T216" s="12">
        <f>$D216^EXP(Parameter!$D$97+Parameter!$D$104*(($B216*21/30.2)^(1)))</f>
        <v>4.7082341046413713E-5</v>
      </c>
      <c r="U216" s="12">
        <f>$E216^EXP(Parameter!$D$82+Parameter!$D$89*($B216/30.2*21)^(-2))</f>
        <v>6.2397025256773547E-3</v>
      </c>
      <c r="V216" s="12">
        <f>$D216^EXP(Parameter!$D$99+Parameter!$D$106*(($B216*21/30.2)^(1)))</f>
        <v>7.3809279771437774E-8</v>
      </c>
      <c r="W216" s="12">
        <f>$E216^EXP(Parameter!$D$84+Parameter!$D$91*($B216/30.2*21)^(-2))</f>
        <v>2.9678209595439365E-2</v>
      </c>
      <c r="X216" s="12">
        <f>$D216^EXP(Parameter!$D$100+Parameter!$D$107*(($B216*21/30.2)^(1)))</f>
        <v>3.1150771167616534E-60</v>
      </c>
      <c r="Y216" s="12">
        <f>$E216^EXP(Parameter!$D$85+Parameter!$D$92*($B216/30.2*21)^(-2))</f>
        <v>1.9029227189052273E-2</v>
      </c>
      <c r="Z216" s="12">
        <f>$D216^EXP(Parameter!$D$101+Parameter!$D$108*(($B216*21/30.2)^(1)))</f>
        <v>7.8436951042243697E-67</v>
      </c>
      <c r="AA216" s="12">
        <f>$E216^EXP(Parameter!$D$86+Parameter!$D$93*($B216/30.2*21)^(-2))</f>
        <v>2.7155512805367085E-2</v>
      </c>
      <c r="AB216" s="12">
        <f>$D216^EXP(Parameter!$D$98+Parameter!$D$105*(($B216*21/30.2)^(1)))</f>
        <v>1.5838918515983842E-8</v>
      </c>
      <c r="AC216" s="12">
        <f>$E216^EXP(Parameter!$D$83+Parameter!$D$90*($B216/30.2*21)^(-2))</f>
        <v>1.7668363248964018E-3</v>
      </c>
      <c r="AD216" s="87">
        <f>$D216^EXP(Parameter!$D$133+Parameter!$D$140*(($B216*21/30.2)^(-0.5))+Parameter!$D$147*((LN($B216*21/30.2))))</f>
        <v>1.9279838127639695E-11</v>
      </c>
      <c r="AE216" s="12">
        <f>$E216^EXP(Parameter!$D$111+Parameter!$D$118*(($B216*21/30.2)^(-1))+Parameter!$D$125*(($B216*21/30.2)^(-0.5)))</f>
        <v>5.5198717614771457E-2</v>
      </c>
      <c r="AF216" s="12">
        <f>$D216^EXP(Parameter!$D$134+Parameter!$D$141*(($B216*21/30.2)^(-0.5))+Parameter!$D$148*((LN($B216*21/30.2))))</f>
        <v>2.2236562069827726E-4</v>
      </c>
      <c r="AG216" s="12">
        <f>$E216^EXP(Parameter!$D$112+Parameter!$D$119*(($B216*21/30.2)^(-1))+Parameter!$D$126*(($B216*21/30.2)^(-0.5)))</f>
        <v>7.4208019869015686E-3</v>
      </c>
      <c r="AH216" s="12">
        <f>$D216^EXP(Parameter!$D$136+Parameter!$D$143*(($B216*21/30.2)^(-0.5))+Parameter!$D$150*((LN($B216*21/30.2))))</f>
        <v>2.2724235629764325E-9</v>
      </c>
      <c r="AI216" s="12">
        <f>$E216^EXP(Parameter!$D$114+Parameter!$D$121*(($B216*21/30.2)^(-1))+Parameter!$D$128*(($B216*21/30.2)^(-0.5)))</f>
        <v>5.3477168591964563E-5</v>
      </c>
      <c r="AJ216" s="12">
        <f>$D216^EXP(Parameter!$D$137+Parameter!$D$144*(($B216*21/30.2)^(-0.5))+Parameter!$D$151*((LN($B216*21/30.2))))</f>
        <v>7.1386397419093489E-13</v>
      </c>
      <c r="AK216" s="12">
        <f>$E216^EXP(Parameter!$D$115+Parameter!$D$122*(($B216*21/30.2)^(-1))+Parameter!$D$129*(($B216*21/30.2)^(-0.5)))</f>
        <v>4.8358567036396382E-3</v>
      </c>
      <c r="AL216" s="12">
        <f>$D216^EXP(Parameter!$D$138+Parameter!$D$145*(($B216*21/30.2)^(-0.5))+Parameter!$D$152*((LN($B216*21/30.2))))</f>
        <v>1.2777115310755536E-51</v>
      </c>
      <c r="AM216" s="12">
        <f>$E216^EXP(Parameter!$D$116+Parameter!$D$123*(($B216*21/30.2)^(-1))+Parameter!$D$130*(($B216*21/30.2)^(-0.5)))</f>
        <v>3.8809964444007575E-6</v>
      </c>
      <c r="AN216" s="12">
        <f>$D216^EXP(Parameter!$D$135+Parameter!$D$142*(($B216*21/30.2)^(-0.5))+Parameter!$D$149*((LN($B216*21/30.2))))</f>
        <v>8.865768409780274E-6</v>
      </c>
      <c r="AO216" s="12">
        <f>$E216^EXP(Parameter!$D$113+Parameter!$D$120*(($B216*21/30.2)^(-1))+Parameter!$D$127*(($B216*21/30.2)^(-0.5)))</f>
        <v>3.8404126581734925E-12</v>
      </c>
      <c r="AP216" s="87">
        <f>$D216^EXP(Parameter!$D$304+Parameter!$D$310*((LN($B216*21/30.2))))</f>
        <v>1.8049601473193927E-2</v>
      </c>
      <c r="AQ216" s="88">
        <f>$E216^EXP(Parameter!$D$290+Parameter!$D$296*((LN($B216*21/30.2))))</f>
        <v>1.0432626071224983E-2</v>
      </c>
      <c r="AR216" s="12">
        <f>$D216^EXP(Parameter!$D$305+Parameter!$D$311*((LN($B216*21/30.2))))</f>
        <v>2.499709613871573E-2</v>
      </c>
      <c r="AS216" s="88">
        <f>$E216^EXP(Parameter!$D$291+Parameter!$D$297*((LN($B216*21/30.2))))</f>
        <v>8.7199328386770719E-3</v>
      </c>
      <c r="AT216" s="12">
        <f>$D216^EXP(Parameter!$D$305+Parameter!$D$307-Parameter!$D$306+(Parameter!$D$311+Parameter!$D$313-Parameter!$D$312)*((LN($B216*21/30.2))))</f>
        <v>2.1823240536347491E-2</v>
      </c>
      <c r="AU216" s="88">
        <f>$E216^EXP(Parameter!$D$291+Parameter!$D$293-Parameter!$D$292+(Parameter!$D$297+Parameter!$D$299-Parameter!$D$298)*((LN($B216*21/30.2))))</f>
        <v>1.5074472270332068E-2</v>
      </c>
      <c r="AV216" s="12">
        <f>$D216^EXP(Parameter!$D$308+Parameter!$D$314*((LN($B216*21/30.2))))</f>
        <v>3.1401117094936509E-2</v>
      </c>
      <c r="AW216" s="88">
        <f>$E216^EXP(Parameter!$D$294+Parameter!$D$300*((LN($B216*21/30.2))))</f>
        <v>1.2741538078197362E-2</v>
      </c>
      <c r="AX216" s="12">
        <f>$D216^EXP(Parameter!$D$305+Parameter!$D$309-Parameter!$D$306+(Parameter!$D$311+Parameter!$D$315-Parameter!$D$312)*((LN($B216*21/30.2))))</f>
        <v>1.0423063313512265E-2</v>
      </c>
      <c r="AY216" s="88">
        <f>$E216^EXP(Parameter!$D$291+Parameter!$D$295-Parameter!$D$292+(Parameter!$D$297+Parameter!$D$301-Parameter!$D$298)*((LN($B216*21/30.2))))</f>
        <v>1.727933288965549E-4</v>
      </c>
      <c r="AZ216" s="12">
        <f>$D216^EXP(Parameter!D$305-Parameter!D$306+(Parameter!D$311-Parameter!D$312)*((LN($B216*21/30.2))))</f>
        <v>6.9420559284308183E-3</v>
      </c>
      <c r="BA216" s="88">
        <f>$E216^EXP(Parameter!$D$291-Parameter!$D$292+(Parameter!$D$297-Parameter!$D$298)*((LN($B216*21/30.2))))</f>
        <v>2.235470809099561E-6</v>
      </c>
      <c r="BB216" s="89">
        <f>$D216^EXP(Parameter!$D$231+Parameter!$D$238)</f>
        <v>4.7004432351028594E-2</v>
      </c>
      <c r="BC216" s="90">
        <f>$E216^EXP(Parameter!$D$216+Parameter!$D$223)</f>
        <v>3.1924851447472842E-3</v>
      </c>
      <c r="BD216" s="91">
        <f>$D216^EXP(Parameter!$D$232+Parameter!$D$239)</f>
        <v>3.5362309544353598E-2</v>
      </c>
      <c r="BE216" s="90">
        <f>$E216^EXP(Parameter!$D$217+Parameter!$D$224)</f>
        <v>4.633117454513295E-3</v>
      </c>
      <c r="BF216" s="91">
        <f>$D216^EXP(Parameter!$D$234+Parameter!$D$241)</f>
        <v>4.2825201854409592E-2</v>
      </c>
      <c r="BG216" s="91">
        <f>$E216^EXP(Parameter!$D$219+Parameter!$D$226)</f>
        <v>2.1976437703562404E-2</v>
      </c>
      <c r="BH216" s="91">
        <f>$D216^EXP(Parameter!$D$235+Parameter!$D$242)</f>
        <v>8.8527381551705295E-2</v>
      </c>
      <c r="BI216" s="91">
        <f>$E216^EXP(Parameter!$D$220+Parameter!$D$227)</f>
        <v>1.3859421938520911E-2</v>
      </c>
      <c r="BJ216" s="91">
        <f>$D216^EXP(Parameter!$D$236+Parameter!$D$243)</f>
        <v>3.305363271465072E-2</v>
      </c>
      <c r="BK216" s="91">
        <f>$E216^EXP(Parameter!$D$221+Parameter!$D$228)</f>
        <v>2.090557068246288E-2</v>
      </c>
      <c r="BL216" s="91">
        <f>$D216^EXP(Parameter!$D$233+Parameter!$D$240)</f>
        <v>1.5929037372127496E-2</v>
      </c>
      <c r="BM216" s="91">
        <f>$E216^EXP(Parameter!$D$218+Parameter!$D$225)</f>
        <v>1.3911811995761733E-3</v>
      </c>
      <c r="BN216" s="90">
        <f>$D216^EXP(Parameter!$D$268+Parameter!$D$275)</f>
        <v>6.3927676293349431E-2</v>
      </c>
      <c r="BO216" s="91">
        <f>$E216^EXP(Parameter!$D$246+Parameter!$D$253)</f>
        <v>1.0709635454471617E-3</v>
      </c>
      <c r="BP216" s="91">
        <f>$D216^EXP(Parameter!$D$269+Parameter!$D$276)</f>
        <v>4.1622592835859569E-2</v>
      </c>
      <c r="BQ216" s="91">
        <f>$E216^EXP(Parameter!$D$247+Parameter!$D$254)</f>
        <v>2.7440073647050302E-3</v>
      </c>
      <c r="BR216" s="91">
        <f>$D216^EXP(Parameter!$D$271+Parameter!$D$278)</f>
        <v>9.8722226867635474E-2</v>
      </c>
      <c r="BS216" s="91">
        <f>$E216^EXP(Parameter!$D$249+Parameter!$D$256)</f>
        <v>2.7251354281801341E-2</v>
      </c>
      <c r="BT216" s="91">
        <f>$D216^EXP(Parameter!$D$272+Parameter!$D$279)</f>
        <v>0.17408236907161936</v>
      </c>
      <c r="BU216" s="91">
        <f>$E216^EXP(Parameter!$D$250+Parameter!$D$257)</f>
        <v>8.1097904983166158E-3</v>
      </c>
      <c r="BV216" s="91">
        <f>$D216^EXP(Parameter!$D$273+Parameter!$D$280)</f>
        <v>0.13738523660115162</v>
      </c>
      <c r="BW216" s="91">
        <f>$E216^EXP(Parameter!$D$251+Parameter!$D$258)</f>
        <v>2.9369891718757302E-2</v>
      </c>
      <c r="BX216" s="91">
        <f>$D216^EXP(Parameter!$D$270+Parameter!$D$277)</f>
        <v>3.6076409142004572E-2</v>
      </c>
      <c r="BY216" s="91">
        <f>$E216^EXP(Parameter!$D$248+Parameter!$D$255)</f>
        <v>3.3803620516417885E-3</v>
      </c>
      <c r="BZ216" s="90">
        <f>$D216^EXP(Parameter!$D$208)</f>
        <v>4.3639989952882499E-2</v>
      </c>
      <c r="CA216" s="90">
        <f>$E216^EXP(Parameter!$D$200)</f>
        <v>2.2513432638079267E-3</v>
      </c>
      <c r="CB216" s="90">
        <f>$D216^EXP(Parameter!$D$209)</f>
        <v>3.583726538167957E-2</v>
      </c>
      <c r="CC216" s="90">
        <f>$E216^EXP(Parameter!$D$201)</f>
        <v>3.8472327100659508E-3</v>
      </c>
      <c r="CD216" s="90">
        <f>$D216^EXP(Parameter!$D$211)</f>
        <v>3.9160261855485101E-2</v>
      </c>
      <c r="CE216" s="90">
        <f>$E216^EXP(Parameter!$D$203)</f>
        <v>1.693692193213896E-2</v>
      </c>
      <c r="CF216" s="90">
        <f>$D216^EXP(Parameter!$D$212)</f>
        <v>8.8312904805636139E-2</v>
      </c>
      <c r="CG216" s="90">
        <f>$E216^EXP(Parameter!$D$204)</f>
        <v>1.1900209822913361E-2</v>
      </c>
      <c r="CH216" s="91">
        <f>$D216^EXP(Parameter!$D$213)</f>
        <v>3.1611374260205875E-2</v>
      </c>
      <c r="CI216" s="90">
        <f>$E216^EXP(Parameter!$D$205)</f>
        <v>2.1067749515009879E-2</v>
      </c>
      <c r="CJ216" s="91">
        <f>$D216^EXP(Parameter!$D$210)</f>
        <v>1.7430484718076029E-2</v>
      </c>
      <c r="CK216" s="90">
        <f>$E216^EXP(Parameter!$D$202)</f>
        <v>1.8233790274157771E-3</v>
      </c>
      <c r="CL216" s="12">
        <f>$D216^EXP(Parameter!$D$170+Parameter!$D$177*(LN($B216/30.2*21)))</f>
        <v>2.0872176324888119E-2</v>
      </c>
      <c r="CM216" s="12">
        <f>$D216^EXP(Parameter!$D$155+Parameter!$D$162*(LN($B216/30.2*21)))</f>
        <v>0.3015590638058529</v>
      </c>
      <c r="CN216" s="12">
        <f>$D216^EXP(Parameter!$D$171+Parameter!$D$178*(LN($B216/30.2*21)))</f>
        <v>2.3467510617518578E-2</v>
      </c>
      <c r="CO216" s="12">
        <f>$D216^EXP(Parameter!$D$156+Parameter!$D$163*(LN($B216/30.2*21)))</f>
        <v>0.24001965845874335</v>
      </c>
      <c r="CP216" s="12">
        <f>$D216^EXP(Parameter!$D$173+Parameter!$D$180*(LN($B216/30.2*21)))</f>
        <v>1.9605259339616064E-2</v>
      </c>
      <c r="CQ216" s="12">
        <f>$D216^EXP(Parameter!$D$158+Parameter!$D$165*(LN($B216/30.2*21)))</f>
        <v>0.24332581414285856</v>
      </c>
      <c r="CR216" s="12">
        <f>$D216^EXP(Parameter!$D$174+Parameter!$D$181*(LN($B216/30.2*21)))</f>
        <v>1.794953823478963E-2</v>
      </c>
      <c r="CS216" s="12">
        <f>$D216^EXP(Parameter!$D$159+Parameter!$D$166*(LN($B216/30.2*21)))</f>
        <v>0.29354771476271874</v>
      </c>
      <c r="CT216" s="12">
        <f>$D216^EXP(Parameter!$D$175+Parameter!$D$182*(LN($B216/30.2*21)))</f>
        <v>2.9851139550217815E-3</v>
      </c>
      <c r="CU216" s="12">
        <f>$D216^EXP(Parameter!$D$160+Parameter!$D$167*(LN($B216/30.2*21)))</f>
        <v>6.0342921329270265E-2</v>
      </c>
      <c r="CV216" s="12">
        <f>$D216^EXP(Parameter!$D$172+Parameter!$D$179*(LN($B216/30.2*21)))</f>
        <v>4.3136797860216626E-3</v>
      </c>
      <c r="CW216" s="41">
        <f>$D216^EXP(Parameter!$D$157+Parameter!$D$164*(LN($B216/30.2*21)))</f>
        <v>7.2750938787598794E-4</v>
      </c>
      <c r="CX216" s="12">
        <f t="shared" si="23"/>
        <v>1.7473102187466372E-21</v>
      </c>
      <c r="CY216" s="85">
        <v>1.3139569035121699E-2</v>
      </c>
      <c r="CZ216" s="12">
        <f t="shared" si="24"/>
        <v>4.7082341046413713E-5</v>
      </c>
      <c r="DA216" s="85">
        <v>1.9906660104407999E-2</v>
      </c>
      <c r="DB216" s="12">
        <f t="shared" si="25"/>
        <v>7.3809279771437774E-8</v>
      </c>
      <c r="DC216" s="41">
        <v>1.29641877719978E-4</v>
      </c>
      <c r="DD216" s="12">
        <f t="shared" si="26"/>
        <v>3.1150771167616534E-60</v>
      </c>
      <c r="DE216" s="85">
        <v>1.37302259391342E-3</v>
      </c>
      <c r="DF216" s="12">
        <f t="shared" si="27"/>
        <v>7.8436951042243697E-67</v>
      </c>
      <c r="DG216" s="41">
        <v>1.17490999886733E-4</v>
      </c>
      <c r="DH216" s="12">
        <f t="shared" si="28"/>
        <v>1.5838918515983842E-8</v>
      </c>
      <c r="DI216" s="41">
        <v>1.17490999886733E-4</v>
      </c>
      <c r="DJ216" s="46">
        <v>211</v>
      </c>
      <c r="DK216" s="44">
        <v>4.7403005088431101E-5</v>
      </c>
      <c r="DL216" s="44">
        <v>1.5281390116272901E-4</v>
      </c>
      <c r="DM216" s="44">
        <v>3.59771394885189E-4</v>
      </c>
      <c r="DN216" s="44">
        <v>2.5598172151564098E-4</v>
      </c>
      <c r="DO216" s="44">
        <v>1.1714539054562499E-3</v>
      </c>
      <c r="DP216" s="44">
        <v>8.9843404941036798E-4</v>
      </c>
      <c r="DQ216" s="44">
        <v>1.3291623124951401E-3</v>
      </c>
      <c r="DR216" s="45">
        <v>1.8950907751156699E-2</v>
      </c>
      <c r="DS216" s="45">
        <v>3.1794855658931899E-2</v>
      </c>
      <c r="DT216" s="45">
        <v>2.8292775852190699E-2</v>
      </c>
      <c r="DU216" s="45">
        <v>1.9932342129764E-2</v>
      </c>
      <c r="DV216" s="45">
        <v>3.0261467109421999E-2</v>
      </c>
      <c r="DW216" s="45">
        <v>5.13134200327693E-2</v>
      </c>
      <c r="DX216" s="45">
        <v>2.38804995204734E-2</v>
      </c>
    </row>
    <row r="217" spans="1:128">
      <c r="A217" s="43">
        <f t="shared" si="22"/>
        <v>13.778082191780822</v>
      </c>
      <c r="B217" s="18">
        <v>213</v>
      </c>
      <c r="C217" s="12">
        <v>4664</v>
      </c>
      <c r="D217" s="12">
        <v>1.7685864138201401E-2</v>
      </c>
      <c r="E217" s="12">
        <v>1.15139373767113E-4</v>
      </c>
      <c r="F217" s="92">
        <f>$D217^Parameter!$D$325</f>
        <v>4.2968332680178037E-2</v>
      </c>
      <c r="G217" s="92">
        <f>$E217^Parameter!$D$318</f>
        <v>1.4590869776089461E-3</v>
      </c>
      <c r="H217" s="92">
        <f>$D217^Parameter!$D$326</f>
        <v>3.9637022899129341E-2</v>
      </c>
      <c r="I217" s="92">
        <f>$E217^Parameter!$D$319</f>
        <v>3.0142777815485265E-3</v>
      </c>
      <c r="J217" s="92">
        <f>$D217^Parameter!$D$328</f>
        <v>4.6205239825306055E-2</v>
      </c>
      <c r="K217" s="92">
        <f>$E217^Parameter!$D$321</f>
        <v>1.7993770264590654E-2</v>
      </c>
      <c r="L217" s="92">
        <f>$D217^Parameter!$D$329</f>
        <v>0.10439284158733887</v>
      </c>
      <c r="M217" s="92">
        <f>$E217^Parameter!$D$322</f>
        <v>1.1748967241085316E-2</v>
      </c>
      <c r="N217" s="92">
        <f>$D217^Parameter!$D$330</f>
        <v>3.8069510302903911E-2</v>
      </c>
      <c r="O217" s="92">
        <f>$E217^Parameter!$D$323</f>
        <v>2.6575995723012794E-2</v>
      </c>
      <c r="P217" s="92">
        <f>$D217^Parameter!$D$327</f>
        <v>2.1465461139935957E-2</v>
      </c>
      <c r="Q217" s="92">
        <f>$E217^Parameter!$D$320</f>
        <v>1.5406849428132366E-3</v>
      </c>
      <c r="R217" s="12">
        <f>$D217^EXP(Parameter!$D$96+Parameter!$D$103*(($B217/30.2*21)^(1)))</f>
        <v>7.9626428013293303E-22</v>
      </c>
      <c r="S217" s="12">
        <f>$E217^EXP(Parameter!$D$81+Parameter!$D$88*($B217/30.2*21)^(-2))</f>
        <v>3.7991842072218965E-3</v>
      </c>
      <c r="T217" s="12">
        <f>$D217^EXP(Parameter!$D$97+Parameter!$D$104*(($B217*21/30.2)^(1)))</f>
        <v>4.3476659019883066E-5</v>
      </c>
      <c r="U217" s="12">
        <f>$E217^EXP(Parameter!$D$82+Parameter!$D$89*($B217/30.2*21)^(-2))</f>
        <v>6.1693156124574787E-3</v>
      </c>
      <c r="V217" s="12">
        <f>$D217^EXP(Parameter!$D$99+Parameter!$D$106*(($B217*21/30.2)^(1)))</f>
        <v>6.1809821112782445E-8</v>
      </c>
      <c r="W217" s="12">
        <f>$E217^EXP(Parameter!$D$84+Parameter!$D$91*($B217/30.2*21)^(-2))</f>
        <v>2.9445878430253789E-2</v>
      </c>
      <c r="X217" s="12">
        <f>$D217^EXP(Parameter!$D$100+Parameter!$D$107*(($B217*21/30.2)^(1)))</f>
        <v>1.2386835738899308E-61</v>
      </c>
      <c r="Y217" s="12">
        <f>$E217^EXP(Parameter!$D$85+Parameter!$D$92*($B217/30.2*21)^(-2))</f>
        <v>1.8861511455810092E-2</v>
      </c>
      <c r="Z217" s="12">
        <f>$D217^EXP(Parameter!$D$101+Parameter!$D$108*(($B217*21/30.2)^(1)))</f>
        <v>2.7085487846329882E-68</v>
      </c>
      <c r="AA217" s="12">
        <f>$E217^EXP(Parameter!$D$86+Parameter!$D$93*($B217/30.2*21)^(-2))</f>
        <v>2.6937530008922718E-2</v>
      </c>
      <c r="AB217" s="12">
        <f>$D217^EXP(Parameter!$D$98+Parameter!$D$105*(($B217*21/30.2)^(1)))</f>
        <v>1.3210871963382758E-8</v>
      </c>
      <c r="AC217" s="12">
        <f>$E217^EXP(Parameter!$D$83+Parameter!$D$90*($B217/30.2*21)^(-2))</f>
        <v>1.7419836800483513E-3</v>
      </c>
      <c r="AD217" s="87">
        <f>$D217^EXP(Parameter!$D$133+Parameter!$D$140*(($B217*21/30.2)^(-0.5))+Parameter!$D$147*((LN($B217*21/30.2))))</f>
        <v>1.5974685160077841E-11</v>
      </c>
      <c r="AE217" s="12">
        <f>$E217^EXP(Parameter!$D$111+Parameter!$D$118*(($B217*21/30.2)^(-1))+Parameter!$D$125*(($B217*21/30.2)^(-0.5)))</f>
        <v>5.494477357102602E-2</v>
      </c>
      <c r="AF217" s="12">
        <f>$D217^EXP(Parameter!$D$134+Parameter!$D$141*(($B217*21/30.2)^(-0.5))+Parameter!$D$148*((LN($B217*21/30.2))))</f>
        <v>2.1396983176696612E-4</v>
      </c>
      <c r="AG217" s="12">
        <f>$E217^EXP(Parameter!$D$112+Parameter!$D$119*(($B217*21/30.2)^(-1))+Parameter!$D$126*(($B217*21/30.2)^(-0.5)))</f>
        <v>7.3419642264030451E-3</v>
      </c>
      <c r="AH217" s="12">
        <f>$D217^EXP(Parameter!$D$136+Parameter!$D$143*(($B217*21/30.2)^(-0.5))+Parameter!$D$150*((LN($B217*21/30.2))))</f>
        <v>1.9738971989540325E-9</v>
      </c>
      <c r="AI217" s="12">
        <f>$E217^EXP(Parameter!$D$114+Parameter!$D$121*(($B217*21/30.2)^(-1))+Parameter!$D$128*(($B217*21/30.2)^(-0.5)))</f>
        <v>5.1827641047531881E-5</v>
      </c>
      <c r="AJ217" s="12">
        <f>$D217^EXP(Parameter!$D$137+Parameter!$D$144*(($B217*21/30.2)^(-0.5))+Parameter!$D$151*((LN($B217*21/30.2))))</f>
        <v>5.6285195154247342E-13</v>
      </c>
      <c r="AK217" s="12">
        <f>$E217^EXP(Parameter!$D$115+Parameter!$D$122*(($B217*21/30.2)^(-1))+Parameter!$D$129*(($B217*21/30.2)^(-0.5)))</f>
        <v>4.7730310251250588E-3</v>
      </c>
      <c r="AL217" s="12">
        <f>$D217^EXP(Parameter!$D$138+Parameter!$D$145*(($B217*21/30.2)^(-0.5))+Parameter!$D$152*((LN($B217*21/30.2))))</f>
        <v>3.5212920159622597E-52</v>
      </c>
      <c r="AM217" s="12">
        <f>$E217^EXP(Parameter!$D$116+Parameter!$D$123*(($B217*21/30.2)^(-1))+Parameter!$D$130*(($B217*21/30.2)^(-0.5)))</f>
        <v>3.7287923379269736E-6</v>
      </c>
      <c r="AN217" s="12">
        <f>$D217^EXP(Parameter!$D$135+Parameter!$D$142*(($B217*21/30.2)^(-0.5))+Parameter!$D$149*((LN($B217*21/30.2))))</f>
        <v>8.3889682927625518E-6</v>
      </c>
      <c r="AO217" s="12">
        <f>$E217^EXP(Parameter!$D$113+Parameter!$D$120*(($B217*21/30.2)^(-1))+Parameter!$D$127*(($B217*21/30.2)^(-0.5)))</f>
        <v>3.5093063746014262E-12</v>
      </c>
      <c r="AP217" s="87">
        <f>$D217^EXP(Parameter!$D$304+Parameter!$D$310*((LN($B217*21/30.2))))</f>
        <v>1.7833186454532232E-2</v>
      </c>
      <c r="AQ217" s="88">
        <f>$E217^EXP(Parameter!$D$290+Parameter!$D$296*((LN($B217*21/30.2))))</f>
        <v>1.0358575721425393E-2</v>
      </c>
      <c r="AR217" s="12">
        <f>$D217^EXP(Parameter!$D$305+Parameter!$D$311*((LN($B217*21/30.2))))</f>
        <v>2.4755392791523091E-2</v>
      </c>
      <c r="AS217" s="88">
        <f>$E217^EXP(Parameter!$D$291+Parameter!$D$297*((LN($B217*21/30.2))))</f>
        <v>8.6382835578149783E-3</v>
      </c>
      <c r="AT217" s="12">
        <f>$D217^EXP(Parameter!$D$305+Parameter!$D$307-Parameter!$D$306+(Parameter!$D$311+Parameter!$D$313-Parameter!$D$312)*((LN($B217*21/30.2))))</f>
        <v>2.1589875083542657E-2</v>
      </c>
      <c r="AU217" s="88">
        <f>$E217^EXP(Parameter!$D$291+Parameter!$D$293-Parameter!$D$292+(Parameter!$D$297+Parameter!$D$299-Parameter!$D$298)*((LN($B217*21/30.2))))</f>
        <v>1.4924313754759963E-2</v>
      </c>
      <c r="AV217" s="12">
        <f>$D217^EXP(Parameter!$D$308+Parameter!$D$314*((LN($B217*21/30.2))))</f>
        <v>3.1045799088802745E-2</v>
      </c>
      <c r="AW217" s="88">
        <f>$E217^EXP(Parameter!$D$294+Parameter!$D$300*((LN($B217*21/30.2))))</f>
        <v>1.2620130526190669E-2</v>
      </c>
      <c r="AX217" s="12">
        <f>$D217^EXP(Parameter!$D$305+Parameter!$D$309-Parameter!$D$306+(Parameter!$D$311+Parameter!$D$315-Parameter!$D$312)*((LN($B217*21/30.2))))</f>
        <v>1.0276554502606346E-2</v>
      </c>
      <c r="AY217" s="88">
        <f>$E217^EXP(Parameter!$D$291+Parameter!$D$295-Parameter!$D$292+(Parameter!$D$297+Parameter!$D$301-Parameter!$D$298)*((LN($B217*21/30.2))))</f>
        <v>1.6710369922773102E-4</v>
      </c>
      <c r="AZ217" s="12">
        <f>$D217^EXP(Parameter!D$305-Parameter!D$306+(Parameter!D$311-Parameter!D$312)*((LN($B217*21/30.2))))</f>
        <v>6.8419907996138422E-3</v>
      </c>
      <c r="BA217" s="88">
        <f>$E217^EXP(Parameter!$D$291-Parameter!$D$292+(Parameter!$D$297-Parameter!$D$298)*((LN($B217*21/30.2))))</f>
        <v>2.1348396992594513E-6</v>
      </c>
      <c r="BB217" s="89">
        <f>$D217^EXP(Parameter!$D$231+Parameter!$D$238)</f>
        <v>4.6660111924410365E-2</v>
      </c>
      <c r="BC217" s="90">
        <f>$E217^EXP(Parameter!$D$216+Parameter!$D$223)</f>
        <v>3.1517465440446188E-3</v>
      </c>
      <c r="BD217" s="91">
        <f>$D217^EXP(Parameter!$D$232+Parameter!$D$239)</f>
        <v>3.5079256134277759E-2</v>
      </c>
      <c r="BE217" s="90">
        <f>$E217^EXP(Parameter!$D$217+Parameter!$D$224)</f>
        <v>4.5778036977241364E-3</v>
      </c>
      <c r="BF217" s="91">
        <f>$D217^EXP(Parameter!$D$234+Parameter!$D$241)</f>
        <v>4.2501977804279459E-2</v>
      </c>
      <c r="BG217" s="91">
        <f>$E217^EXP(Parameter!$D$219+Parameter!$D$226)</f>
        <v>2.1789738455525422E-2</v>
      </c>
      <c r="BH217" s="91">
        <f>$D217^EXP(Parameter!$D$235+Parameter!$D$242)</f>
        <v>8.8012774803813726E-2</v>
      </c>
      <c r="BI217" s="91">
        <f>$E217^EXP(Parameter!$D$220+Parameter!$D$227)</f>
        <v>1.372753050541619E-2</v>
      </c>
      <c r="BJ217" s="91">
        <f>$D217^EXP(Parameter!$D$236+Parameter!$D$243)</f>
        <v>3.2783735967446902E-2</v>
      </c>
      <c r="BK217" s="91">
        <f>$E217^EXP(Parameter!$D$221+Parameter!$D$228)</f>
        <v>2.0725655041105386E-2</v>
      </c>
      <c r="BL217" s="91">
        <f>$D217^EXP(Parameter!$D$233+Parameter!$D$240)</f>
        <v>1.5771261525701512E-2</v>
      </c>
      <c r="BM217" s="91">
        <f>$E217^EXP(Parameter!$D$218+Parameter!$D$225)</f>
        <v>1.3708815510436781E-3</v>
      </c>
      <c r="BN217" s="90">
        <f>$D217^EXP(Parameter!$D$268+Parameter!$D$275)</f>
        <v>6.3506331082036918E-2</v>
      </c>
      <c r="BO217" s="91">
        <f>$E217^EXP(Parameter!$D$246+Parameter!$D$253)</f>
        <v>1.0547196432509657E-3</v>
      </c>
      <c r="BP217" s="91">
        <f>$D217^EXP(Parameter!$D$269+Parameter!$D$276)</f>
        <v>4.1305616255390858E-2</v>
      </c>
      <c r="BQ217" s="91">
        <f>$E217^EXP(Parameter!$D$247+Parameter!$D$254)</f>
        <v>2.708075409345406E-3</v>
      </c>
      <c r="BR217" s="91">
        <f>$D217^EXP(Parameter!$D$271+Parameter!$D$278)</f>
        <v>9.8174086085135628E-2</v>
      </c>
      <c r="BS217" s="91">
        <f>$E217^EXP(Parameter!$D$249+Parameter!$D$256)</f>
        <v>2.7032835618929156E-2</v>
      </c>
      <c r="BT217" s="91">
        <f>$D217^EXP(Parameter!$D$272+Parameter!$D$279)</f>
        <v>0.17335208614034914</v>
      </c>
      <c r="BU217" s="91">
        <f>$E217^EXP(Parameter!$D$250+Parameter!$D$257)</f>
        <v>8.0230007868868792E-3</v>
      </c>
      <c r="BV217" s="91">
        <f>$D217^EXP(Parameter!$D$273+Parameter!$D$280)</f>
        <v>0.13673103997062067</v>
      </c>
      <c r="BW217" s="91">
        <f>$E217^EXP(Parameter!$D$251+Parameter!$D$258)</f>
        <v>2.9139260078427421E-2</v>
      </c>
      <c r="BX217" s="91">
        <f>$D217^EXP(Parameter!$D$270+Parameter!$D$277)</f>
        <v>3.5789360344330105E-2</v>
      </c>
      <c r="BY217" s="91">
        <f>$E217^EXP(Parameter!$D$248+Parameter!$D$255)</f>
        <v>3.3376524829836726E-3</v>
      </c>
      <c r="BZ217" s="90">
        <f>$D217^EXP(Parameter!$D$208)</f>
        <v>4.3312579188971509E-2</v>
      </c>
      <c r="CA217" s="90">
        <f>$E217^EXP(Parameter!$D$200)</f>
        <v>2.2208802267997861E-3</v>
      </c>
      <c r="CB217" s="90">
        <f>$D217^EXP(Parameter!$D$209)</f>
        <v>3.5551550795731024E-2</v>
      </c>
      <c r="CC217" s="90">
        <f>$E217^EXP(Parameter!$D$201)</f>
        <v>3.7997227900702841E-3</v>
      </c>
      <c r="CD217" s="90">
        <f>$D217^EXP(Parameter!$D$211)</f>
        <v>3.8856338953907311E-2</v>
      </c>
      <c r="CE217" s="90">
        <f>$E217^EXP(Parameter!$D$203)</f>
        <v>1.6783263293799762E-2</v>
      </c>
      <c r="CF217" s="90">
        <f>$D217^EXP(Parameter!$D$212)</f>
        <v>8.779903268443856E-2</v>
      </c>
      <c r="CG217" s="90">
        <f>$E217^EXP(Parameter!$D$204)</f>
        <v>1.1782949102701881E-2</v>
      </c>
      <c r="CH217" s="91">
        <f>$D217^EXP(Parameter!$D$213)</f>
        <v>3.1349890697017005E-2</v>
      </c>
      <c r="CI217" s="90">
        <f>$E217^EXP(Parameter!$D$205)</f>
        <v>2.0886798844932788E-2</v>
      </c>
      <c r="CJ217" s="91">
        <f>$D217^EXP(Parameter!$D$210)</f>
        <v>1.726157566354616E-2</v>
      </c>
      <c r="CK217" s="90">
        <f>$E217^EXP(Parameter!$D$202)</f>
        <v>1.7978595149327479E-3</v>
      </c>
      <c r="CL217" s="12">
        <f>$D217^EXP(Parameter!$D$170+Parameter!$D$177*(LN($B217/30.2*21)))</f>
        <v>2.0649826389326605E-2</v>
      </c>
      <c r="CM217" s="12">
        <f>$D217^EXP(Parameter!$D$155+Parameter!$D$162*(LN($B217/30.2*21)))</f>
        <v>0.30112297280357153</v>
      </c>
      <c r="CN217" s="12">
        <f>$D217^EXP(Parameter!$D$171+Parameter!$D$178*(LN($B217/30.2*21)))</f>
        <v>2.3239853288404892E-2</v>
      </c>
      <c r="CO217" s="12">
        <f>$D217^EXP(Parameter!$D$156+Parameter!$D$163*(LN($B217/30.2*21)))</f>
        <v>0.2394357826526049</v>
      </c>
      <c r="CP217" s="12">
        <f>$D217^EXP(Parameter!$D$173+Parameter!$D$180*(LN($B217/30.2*21)))</f>
        <v>1.93959229797489E-2</v>
      </c>
      <c r="CQ217" s="12">
        <f>$D217^EXP(Parameter!$D$158+Parameter!$D$165*(LN($B217/30.2*21)))</f>
        <v>0.24258755701964418</v>
      </c>
      <c r="CR217" s="12">
        <f>$D217^EXP(Parameter!$D$174+Parameter!$D$181*(LN($B217/30.2*21)))</f>
        <v>1.7713223471948852E-2</v>
      </c>
      <c r="CS217" s="12">
        <f>$D217^EXP(Parameter!$D$159+Parameter!$D$166*(LN($B217/30.2*21)))</f>
        <v>0.29291564276056098</v>
      </c>
      <c r="CT217" s="12">
        <f>$D217^EXP(Parameter!$D$175+Parameter!$D$182*(LN($B217/30.2*21)))</f>
        <v>2.9279614390637417E-3</v>
      </c>
      <c r="CU217" s="12">
        <f>$D217^EXP(Parameter!$D$160+Parameter!$D$167*(LN($B217/30.2*21)))</f>
        <v>5.9791726384945378E-2</v>
      </c>
      <c r="CV217" s="12">
        <f>$D217^EXP(Parameter!$D$172+Parameter!$D$179*(LN($B217/30.2*21)))</f>
        <v>4.2457585910864112E-3</v>
      </c>
      <c r="CW217" s="41">
        <f>$D217^EXP(Parameter!$D$157+Parameter!$D$164*(LN($B217/30.2*21)))</f>
        <v>7.0801262325601933E-4</v>
      </c>
      <c r="CX217" s="12">
        <f t="shared" si="23"/>
        <v>7.9626428013293303E-22</v>
      </c>
      <c r="CY217" s="85">
        <v>1.31152896766253E-2</v>
      </c>
      <c r="CZ217" s="12">
        <f t="shared" si="24"/>
        <v>4.3476659019883066E-5</v>
      </c>
      <c r="DA217" s="85">
        <v>1.9859043800430399E-2</v>
      </c>
      <c r="DB217" s="12">
        <f t="shared" si="25"/>
        <v>6.1809821112782445E-8</v>
      </c>
      <c r="DC217" s="41">
        <v>1.2645279559356801E-4</v>
      </c>
      <c r="DD217" s="12">
        <f t="shared" si="26"/>
        <v>1.2386835738899308E-61</v>
      </c>
      <c r="DE217" s="85">
        <v>1.3469504204532601E-3</v>
      </c>
      <c r="DF217" s="12">
        <f t="shared" si="27"/>
        <v>2.7085487846329882E-68</v>
      </c>
      <c r="DG217" s="41">
        <v>1.15138999908194E-4</v>
      </c>
      <c r="DH217" s="12">
        <f t="shared" si="28"/>
        <v>1.3210871963382758E-8</v>
      </c>
      <c r="DI217" s="41">
        <v>1.15138999908194E-4</v>
      </c>
      <c r="DJ217" s="46">
        <v>212</v>
      </c>
      <c r="DK217" s="44">
        <v>4.6269058323056298E-5</v>
      </c>
      <c r="DL217" s="44">
        <v>1.49430818571883E-4</v>
      </c>
      <c r="DM217" s="44">
        <v>3.5229768107358799E-4</v>
      </c>
      <c r="DN217" s="44">
        <v>2.5052345017739802E-4</v>
      </c>
      <c r="DO217" s="44">
        <v>1.14944295423469E-3</v>
      </c>
      <c r="DP217" s="44">
        <v>8.8114196807764799E-4</v>
      </c>
      <c r="DQ217" s="44">
        <v>1.3044809547099201E-3</v>
      </c>
      <c r="DR217" s="45">
        <v>1.8773300277855402E-2</v>
      </c>
      <c r="DS217" s="45">
        <v>3.1520066093807399E-2</v>
      </c>
      <c r="DT217" s="45">
        <v>2.8043466382443899E-2</v>
      </c>
      <c r="DU217" s="45">
        <v>1.9746910200380999E-2</v>
      </c>
      <c r="DV217" s="45">
        <v>2.9997750588212101E-2</v>
      </c>
      <c r="DW217" s="45">
        <v>5.0907231189344301E-2</v>
      </c>
      <c r="DX217" s="45">
        <v>2.3664319764478602E-2</v>
      </c>
    </row>
    <row r="218" spans="1:128">
      <c r="A218" s="43">
        <f t="shared" si="22"/>
        <v>13.838356164383562</v>
      </c>
      <c r="B218" s="18">
        <v>214</v>
      </c>
      <c r="C218" s="12">
        <v>4686</v>
      </c>
      <c r="D218" s="12">
        <v>1.7516057288530201E-2</v>
      </c>
      <c r="E218" s="12">
        <v>1.12842255564507E-4</v>
      </c>
      <c r="F218" s="92">
        <f>$D218^Parameter!$D$325</f>
        <v>4.2646201875536492E-2</v>
      </c>
      <c r="G218" s="92">
        <f>$E218^Parameter!$D$318</f>
        <v>1.4380688069812084E-3</v>
      </c>
      <c r="H218" s="92">
        <f>$D218^Parameter!$D$326</f>
        <v>3.933227668340443E-2</v>
      </c>
      <c r="I218" s="92">
        <f>$E218^Parameter!$D$319</f>
        <v>2.9756505336760676E-3</v>
      </c>
      <c r="J218" s="92">
        <f>$D218^Parameter!$D$328</f>
        <v>4.5866806582314332E-2</v>
      </c>
      <c r="K218" s="92">
        <f>$E218^Parameter!$D$321</f>
        <v>1.7833845053702255E-2</v>
      </c>
      <c r="L218" s="92">
        <f>$D218^Parameter!$D$329</f>
        <v>0.10383036002056953</v>
      </c>
      <c r="M218" s="92">
        <f>$E218^Parameter!$D$322</f>
        <v>1.1633520559170463E-2</v>
      </c>
      <c r="N218" s="92">
        <f>$D218^Parameter!$D$330</f>
        <v>3.7773171383051418E-2</v>
      </c>
      <c r="O218" s="92">
        <f>$E218^Parameter!$D$323</f>
        <v>2.6362628121679443E-2</v>
      </c>
      <c r="P218" s="92">
        <f>$D218^Parameter!$D$327</f>
        <v>2.1269212573933764E-2</v>
      </c>
      <c r="Q218" s="92">
        <f>$E218^Parameter!$D$320</f>
        <v>1.5186749713936205E-3</v>
      </c>
      <c r="R218" s="12">
        <f>$D218^EXP(Parameter!$D$96+Parameter!$D$103*(($B218/30.2*21)^(1)))</f>
        <v>3.5844642247230132E-22</v>
      </c>
      <c r="S218" s="12">
        <f>$E218^EXP(Parameter!$D$81+Parameter!$D$88*($B218/30.2*21)^(-2))</f>
        <v>3.7524326842049579E-3</v>
      </c>
      <c r="T218" s="12">
        <f>$D218^EXP(Parameter!$D$97+Parameter!$D$104*(($B218*21/30.2)^(1)))</f>
        <v>4.0127068355373984E-5</v>
      </c>
      <c r="U218" s="12">
        <f>$E218^EXP(Parameter!$D$82+Parameter!$D$89*($B218/30.2*21)^(-2))</f>
        <v>6.0999619902414514E-3</v>
      </c>
      <c r="V218" s="12">
        <f>$D218^EXP(Parameter!$D$99+Parameter!$D$106*(($B218*21/30.2)^(1)))</f>
        <v>5.1673836098925432E-8</v>
      </c>
      <c r="W218" s="12">
        <f>$E218^EXP(Parameter!$D$84+Parameter!$D$91*($B218/30.2*21)^(-2))</f>
        <v>2.9216159900822346E-2</v>
      </c>
      <c r="X218" s="12">
        <f>$D218^EXP(Parameter!$D$100+Parameter!$D$107*(($B218*21/30.2)^(1)))</f>
        <v>4.5744517731425353E-63</v>
      </c>
      <c r="Y218" s="12">
        <f>$E218^EXP(Parameter!$D$85+Parameter!$D$92*($B218/30.2*21)^(-2))</f>
        <v>1.8695846178842151E-2</v>
      </c>
      <c r="Z218" s="12">
        <f>$D218^EXP(Parameter!$D$101+Parameter!$D$108*(($B218*21/30.2)^(1)))</f>
        <v>8.7009847002410022E-70</v>
      </c>
      <c r="AA218" s="12">
        <f>$E218^EXP(Parameter!$D$86+Parameter!$D$93*($B218/30.2*21)^(-2))</f>
        <v>2.6722041941376964E-2</v>
      </c>
      <c r="AB218" s="12">
        <f>$D218^EXP(Parameter!$D$98+Parameter!$D$105*(($B218*21/30.2)^(1)))</f>
        <v>1.1001447817228628E-8</v>
      </c>
      <c r="AC218" s="12">
        <f>$E218^EXP(Parameter!$D$83+Parameter!$D$90*($B218/30.2*21)^(-2))</f>
        <v>1.7175647718990579E-3</v>
      </c>
      <c r="AD218" s="87">
        <f>$D218^EXP(Parameter!$D$133+Parameter!$D$140*(($B218*21/30.2)^(-0.5))+Parameter!$D$147*((LN($B218*21/30.2))))</f>
        <v>1.3228820680923021E-11</v>
      </c>
      <c r="AE218" s="12">
        <f>$E218^EXP(Parameter!$D$111+Parameter!$D$118*(($B218*21/30.2)^(-1))+Parameter!$D$125*(($B218*21/30.2)^(-0.5)))</f>
        <v>5.4692923161979053E-2</v>
      </c>
      <c r="AF218" s="12">
        <f>$D218^EXP(Parameter!$D$134+Parameter!$D$141*(($B218*21/30.2)^(-0.5))+Parameter!$D$148*((LN($B218*21/30.2))))</f>
        <v>2.0589447147142909E-4</v>
      </c>
      <c r="AG218" s="12">
        <f>$E218^EXP(Parameter!$D$112+Parameter!$D$119*(($B218*21/30.2)^(-1))+Parameter!$D$126*(($B218*21/30.2)^(-0.5)))</f>
        <v>7.2642340928666758E-3</v>
      </c>
      <c r="AH218" s="12">
        <f>$D218^EXP(Parameter!$D$136+Parameter!$D$143*(($B218*21/30.2)^(-0.5))+Parameter!$D$150*((LN($B218*21/30.2))))</f>
        <v>1.7140182474470591E-9</v>
      </c>
      <c r="AI218" s="12">
        <f>$E218^EXP(Parameter!$D$114+Parameter!$D$121*(($B218*21/30.2)^(-1))+Parameter!$D$128*(($B218*21/30.2)^(-0.5)))</f>
        <v>5.0233394777636774E-5</v>
      </c>
      <c r="AJ218" s="12">
        <f>$D218^EXP(Parameter!$D$137+Parameter!$D$144*(($B218*21/30.2)^(-0.5))+Parameter!$D$151*((LN($B218*21/30.2))))</f>
        <v>4.4338181447281265E-13</v>
      </c>
      <c r="AK218" s="12">
        <f>$E218^EXP(Parameter!$D$115+Parameter!$D$122*(($B218*21/30.2)^(-1))+Parameter!$D$129*(($B218*21/30.2)^(-0.5)))</f>
        <v>4.7112260470939032E-3</v>
      </c>
      <c r="AL218" s="12">
        <f>$D218^EXP(Parameter!$D$138+Parameter!$D$145*(($B218*21/30.2)^(-0.5))+Parameter!$D$152*((LN($B218*21/30.2))))</f>
        <v>9.6245363127062473E-53</v>
      </c>
      <c r="AM218" s="12">
        <f>$E218^EXP(Parameter!$D$116+Parameter!$D$123*(($B218*21/30.2)^(-1))+Parameter!$D$130*(($B218*21/30.2)^(-0.5)))</f>
        <v>3.5829617918545227E-6</v>
      </c>
      <c r="AN218" s="12">
        <f>$D218^EXP(Parameter!$D$135+Parameter!$D$142*(($B218*21/30.2)^(-0.5))+Parameter!$D$149*((LN($B218*21/30.2))))</f>
        <v>7.9379294998297054E-6</v>
      </c>
      <c r="AO218" s="12">
        <f>$E218^EXP(Parameter!$D$113+Parameter!$D$120*(($B218*21/30.2)^(-1))+Parameter!$D$127*(($B218*21/30.2)^(-0.5)))</f>
        <v>3.207508036537617E-12</v>
      </c>
      <c r="AP218" s="87">
        <f>$D218^EXP(Parameter!$D$304+Parameter!$D$310*((LN($B218*21/30.2))))</f>
        <v>1.7619895769400564E-2</v>
      </c>
      <c r="AQ218" s="88">
        <f>$E218^EXP(Parameter!$D$290+Parameter!$D$296*((LN($B218*21/30.2))))</f>
        <v>1.0285384621918846E-2</v>
      </c>
      <c r="AR218" s="12">
        <f>$D218^EXP(Parameter!$D$305+Parameter!$D$311*((LN($B218*21/30.2))))</f>
        <v>2.4516734077772058E-2</v>
      </c>
      <c r="AS218" s="88">
        <f>$E218^EXP(Parameter!$D$291+Parameter!$D$297*((LN($B218*21/30.2))))</f>
        <v>8.5577073492417617E-3</v>
      </c>
      <c r="AT218" s="12">
        <f>$D218^EXP(Parameter!$D$305+Parameter!$D$307-Parameter!$D$306+(Parameter!$D$311+Parameter!$D$313-Parameter!$D$312)*((LN($B218*21/30.2))))</f>
        <v>2.1359633845296402E-2</v>
      </c>
      <c r="AU218" s="88">
        <f>$E218^EXP(Parameter!$D$291+Parameter!$D$293-Parameter!$D$292+(Parameter!$D$297+Parameter!$D$299-Parameter!$D$298)*((LN($B218*21/30.2))))</f>
        <v>1.4776130942489224E-2</v>
      </c>
      <c r="AV218" s="12">
        <f>$D218^EXP(Parameter!$D$308+Parameter!$D$314*((LN($B218*21/30.2))))</f>
        <v>3.0695249911649059E-2</v>
      </c>
      <c r="AW218" s="88">
        <f>$E218^EXP(Parameter!$D$294+Parameter!$D$300*((LN($B218*21/30.2))))</f>
        <v>1.2500300652128201E-2</v>
      </c>
      <c r="AX218" s="12">
        <f>$D218^EXP(Parameter!$D$305+Parameter!$D$309-Parameter!$D$306+(Parameter!$D$311+Parameter!$D$315-Parameter!$D$312)*((LN($B218*21/30.2))))</f>
        <v>1.0132445018871155E-2</v>
      </c>
      <c r="AY218" s="88">
        <f>$E218^EXP(Parameter!$D$291+Parameter!$D$295-Parameter!$D$292+(Parameter!$D$297+Parameter!$D$301-Parameter!$D$298)*((LN($B218*21/30.2))))</f>
        <v>1.6160911175670733E-4</v>
      </c>
      <c r="AZ218" s="12">
        <f>$D218^EXP(Parameter!D$305-Parameter!D$306+(Parameter!D$311-Parameter!D$312)*((LN($B218*21/30.2))))</f>
        <v>6.7436222772448186E-3</v>
      </c>
      <c r="BA218" s="88">
        <f>$E218^EXP(Parameter!$D$291-Parameter!$D$292+(Parameter!$D$297-Parameter!$D$298)*((LN($B218*21/30.2))))</f>
        <v>2.038907357238945E-6</v>
      </c>
      <c r="BB218" s="89">
        <f>$D218^EXP(Parameter!$D$231+Parameter!$D$238)</f>
        <v>4.6319431884690759E-2</v>
      </c>
      <c r="BC218" s="90">
        <f>$E218^EXP(Parameter!$D$216+Parameter!$D$223)</f>
        <v>3.1116660023177796E-3</v>
      </c>
      <c r="BD218" s="91">
        <f>$D218^EXP(Parameter!$D$232+Parameter!$D$239)</f>
        <v>3.479938663573922E-2</v>
      </c>
      <c r="BE218" s="90">
        <f>$E218^EXP(Parameter!$D$217+Parameter!$D$224)</f>
        <v>4.5233382016311649E-3</v>
      </c>
      <c r="BF218" s="91">
        <f>$D218^EXP(Parameter!$D$234+Parameter!$D$241)</f>
        <v>4.2182242578313392E-2</v>
      </c>
      <c r="BG218" s="91">
        <f>$E218^EXP(Parameter!$D$219+Parameter!$D$226)</f>
        <v>2.1605262767543067E-2</v>
      </c>
      <c r="BH218" s="91">
        <f>$D218^EXP(Parameter!$D$235+Parameter!$D$242)</f>
        <v>8.7502834397502866E-2</v>
      </c>
      <c r="BI218" s="91">
        <f>$E218^EXP(Parameter!$D$220+Parameter!$D$227)</f>
        <v>1.3597343838498579E-2</v>
      </c>
      <c r="BJ218" s="91">
        <f>$D218^EXP(Parameter!$D$236+Parameter!$D$243)</f>
        <v>3.2516918390121059E-2</v>
      </c>
      <c r="BK218" s="91">
        <f>$E218^EXP(Parameter!$D$221+Parameter!$D$228)</f>
        <v>2.0547901978668896E-2</v>
      </c>
      <c r="BL218" s="91">
        <f>$D218^EXP(Parameter!$D$233+Parameter!$D$240)</f>
        <v>1.5615558802477633E-2</v>
      </c>
      <c r="BM218" s="91">
        <f>$E218^EXP(Parameter!$D$218+Parameter!$D$225)</f>
        <v>1.3509467817911141E-3</v>
      </c>
      <c r="BN218" s="90">
        <f>$D218^EXP(Parameter!$D$268+Parameter!$D$275)</f>
        <v>6.308913273541597E-2</v>
      </c>
      <c r="BO218" s="91">
        <f>$E218^EXP(Parameter!$D$246+Parameter!$D$253)</f>
        <v>1.0387770262967077E-3</v>
      </c>
      <c r="BP218" s="91">
        <f>$D218^EXP(Parameter!$D$269+Parameter!$D$276)</f>
        <v>4.0992082505442805E-2</v>
      </c>
      <c r="BQ218" s="91">
        <f>$E218^EXP(Parameter!$D$247+Parameter!$D$254)</f>
        <v>2.6727358068451296E-3</v>
      </c>
      <c r="BR218" s="91">
        <f>$D218^EXP(Parameter!$D$271+Parameter!$D$278)</f>
        <v>9.7630773572090351E-2</v>
      </c>
      <c r="BS218" s="91">
        <f>$E218^EXP(Parameter!$D$249+Parameter!$D$256)</f>
        <v>2.681681583024002E-2</v>
      </c>
      <c r="BT218" s="91">
        <f>$D218^EXP(Parameter!$D$272+Parameter!$D$279)</f>
        <v>0.17262724951240763</v>
      </c>
      <c r="BU218" s="91">
        <f>$E218^EXP(Parameter!$D$250+Parameter!$D$257)</f>
        <v>7.9374352340803884E-3</v>
      </c>
      <c r="BV218" s="91">
        <f>$D218^EXP(Parameter!$D$273+Parameter!$D$280)</f>
        <v>0.13608209113670086</v>
      </c>
      <c r="BW218" s="91">
        <f>$E218^EXP(Parameter!$D$251+Parameter!$D$258)</f>
        <v>2.8911227747976366E-2</v>
      </c>
      <c r="BX218" s="91">
        <f>$D218^EXP(Parameter!$D$270+Parameter!$D$277)</f>
        <v>3.5505526777426515E-2</v>
      </c>
      <c r="BY218" s="91">
        <f>$E218^EXP(Parameter!$D$248+Parameter!$D$255)</f>
        <v>3.2956274500041457E-3</v>
      </c>
      <c r="BZ218" s="90">
        <f>$D218^EXP(Parameter!$D$208)</f>
        <v>4.2988687785243257E-2</v>
      </c>
      <c r="CA218" s="90">
        <f>$E218^EXP(Parameter!$D$200)</f>
        <v>2.1909326093512149E-3</v>
      </c>
      <c r="CB218" s="90">
        <f>$D218^EXP(Parameter!$D$209)</f>
        <v>3.5269041006882225E-2</v>
      </c>
      <c r="CC218" s="90">
        <f>$E218^EXP(Parameter!$D$201)</f>
        <v>3.7529608501734343E-3</v>
      </c>
      <c r="CD218" s="90">
        <f>$D218^EXP(Parameter!$D$211)</f>
        <v>3.8555761107571251E-2</v>
      </c>
      <c r="CE218" s="90">
        <f>$E218^EXP(Parameter!$D$203)</f>
        <v>1.6631522906897414E-2</v>
      </c>
      <c r="CF218" s="90">
        <f>$D218^EXP(Parameter!$D$212)</f>
        <v>8.7289823208668807E-2</v>
      </c>
      <c r="CG218" s="90">
        <f>$E218^EXP(Parameter!$D$204)</f>
        <v>1.1667243386408904E-2</v>
      </c>
      <c r="CH218" s="91">
        <f>$D218^EXP(Parameter!$D$213)</f>
        <v>3.1091418005805949E-2</v>
      </c>
      <c r="CI218" s="90">
        <f>$E218^EXP(Parameter!$D$205)</f>
        <v>2.0708020112722877E-2</v>
      </c>
      <c r="CJ218" s="91">
        <f>$D218^EXP(Parameter!$D$210)</f>
        <v>1.7094849968609858E-2</v>
      </c>
      <c r="CK218" s="90">
        <f>$E218^EXP(Parameter!$D$202)</f>
        <v>1.7727835772530047E-3</v>
      </c>
      <c r="CL218" s="12">
        <f>$D218^EXP(Parameter!$D$170+Parameter!$D$177*(LN($B218/30.2*21)))</f>
        <v>2.0430456413444018E-2</v>
      </c>
      <c r="CM218" s="12">
        <f>$D218^EXP(Parameter!$D$155+Parameter!$D$162*(LN($B218/30.2*21)))</f>
        <v>0.30068988271515035</v>
      </c>
      <c r="CN218" s="12">
        <f>$D218^EXP(Parameter!$D$171+Parameter!$D$178*(LN($B218/30.2*21)))</f>
        <v>2.3015081592625393E-2</v>
      </c>
      <c r="CO218" s="12">
        <f>$D218^EXP(Parameter!$D$156+Parameter!$D$163*(LN($B218/30.2*21)))</f>
        <v>0.23885587418411719</v>
      </c>
      <c r="CP218" s="12">
        <f>$D218^EXP(Parameter!$D$173+Parameter!$D$180*(LN($B218/30.2*21)))</f>
        <v>1.9189407457123289E-2</v>
      </c>
      <c r="CQ218" s="12">
        <f>$D218^EXP(Parameter!$D$158+Parameter!$D$165*(LN($B218/30.2*21)))</f>
        <v>0.24185422415969787</v>
      </c>
      <c r="CR218" s="12">
        <f>$D218^EXP(Parameter!$D$174+Parameter!$D$181*(LN($B218/30.2*21)))</f>
        <v>1.7480513786131805E-2</v>
      </c>
      <c r="CS218" s="12">
        <f>$D218^EXP(Parameter!$D$159+Parameter!$D$166*(LN($B218/30.2*21)))</f>
        <v>0.29228763197897284</v>
      </c>
      <c r="CT218" s="12">
        <f>$D218^EXP(Parameter!$D$175+Parameter!$D$182*(LN($B218/30.2*21)))</f>
        <v>2.8720196137934804E-3</v>
      </c>
      <c r="CU218" s="12">
        <f>$D218^EXP(Parameter!$D$160+Parameter!$D$167*(LN($B218/30.2*21)))</f>
        <v>5.924674393832563E-2</v>
      </c>
      <c r="CV218" s="12">
        <f>$D218^EXP(Parameter!$D$172+Parameter!$D$179*(LN($B218/30.2*21)))</f>
        <v>4.1790796625347515E-3</v>
      </c>
      <c r="CW218" s="41">
        <f>$D218^EXP(Parameter!$D$157+Parameter!$D$164*(LN($B218/30.2*21)))</f>
        <v>6.8906800949851171E-4</v>
      </c>
      <c r="CX218" s="12">
        <f t="shared" si="23"/>
        <v>3.5844642247230132E-22</v>
      </c>
      <c r="CY218" s="85">
        <v>1.3091499386883801E-2</v>
      </c>
      <c r="CZ218" s="12">
        <f t="shared" si="24"/>
        <v>4.0127068355373984E-5</v>
      </c>
      <c r="DA218" s="85">
        <v>1.9812291133041601E-2</v>
      </c>
      <c r="DB218" s="12">
        <f t="shared" si="25"/>
        <v>5.1673836098925432E-8</v>
      </c>
      <c r="DC218" s="41">
        <v>1.23374245681845E-4</v>
      </c>
      <c r="DD218" s="12">
        <f t="shared" si="26"/>
        <v>4.5744517731425353E-63</v>
      </c>
      <c r="DE218" s="85">
        <v>1.32148346877027E-3</v>
      </c>
      <c r="DF218" s="12">
        <f t="shared" si="27"/>
        <v>8.7009847002410022E-70</v>
      </c>
      <c r="DG218" s="41">
        <v>1.12841999925651E-4</v>
      </c>
      <c r="DH218" s="12">
        <f t="shared" si="28"/>
        <v>1.1001447817228628E-8</v>
      </c>
      <c r="DI218" s="41">
        <v>1.12841999925651E-4</v>
      </c>
      <c r="DJ218" s="46">
        <v>213</v>
      </c>
      <c r="DK218" s="44">
        <v>4.5165730539142897E-5</v>
      </c>
      <c r="DL218" s="44">
        <v>1.46132840539548E-4</v>
      </c>
      <c r="DM218" s="44">
        <v>3.4500135463666498E-4</v>
      </c>
      <c r="DN218" s="44">
        <v>2.4519785647270098E-4</v>
      </c>
      <c r="DO218" s="44">
        <v>1.12790865286827E-3</v>
      </c>
      <c r="DP218" s="44">
        <v>8.6423267013402405E-4</v>
      </c>
      <c r="DQ218" s="44">
        <v>1.2803283450164599E-3</v>
      </c>
      <c r="DR218" s="45">
        <v>1.85979428153621E-2</v>
      </c>
      <c r="DS218" s="45">
        <v>3.1248530807218001E-2</v>
      </c>
      <c r="DT218" s="45">
        <v>2.779715747352E-2</v>
      </c>
      <c r="DU218" s="45">
        <v>1.9563813041078602E-2</v>
      </c>
      <c r="DV218" s="45">
        <v>2.9737178863318101E-2</v>
      </c>
      <c r="DW218" s="45">
        <v>5.0505512875664002E-2</v>
      </c>
      <c r="DX218" s="45">
        <v>2.3450800849556499E-2</v>
      </c>
    </row>
    <row r="219" spans="1:128">
      <c r="A219" s="43">
        <f t="shared" si="22"/>
        <v>13.898630136986302</v>
      </c>
      <c r="B219" s="18">
        <v>215</v>
      </c>
      <c r="C219" s="12">
        <v>4708</v>
      </c>
      <c r="D219" s="12">
        <v>1.73484280425306E-2</v>
      </c>
      <c r="E219" s="12">
        <v>1.1059864150446201E-4</v>
      </c>
      <c r="F219" s="92">
        <f>$D219^Parameter!$D$325</f>
        <v>4.232752751316074E-2</v>
      </c>
      <c r="G219" s="92">
        <f>$E219^Parameter!$D$318</f>
        <v>1.417424223871784E-3</v>
      </c>
      <c r="H219" s="92">
        <f>$D219^Parameter!$D$326</f>
        <v>3.9030858444848777E-2</v>
      </c>
      <c r="I219" s="92">
        <f>$E219^Parameter!$D$319</f>
        <v>2.9376487537360429E-3</v>
      </c>
      <c r="J219" s="92">
        <f>$D219^Parameter!$D$328</f>
        <v>4.553194665444673E-2</v>
      </c>
      <c r="K219" s="92">
        <f>$E219^Parameter!$D$321</f>
        <v>1.7675884622340689E-2</v>
      </c>
      <c r="L219" s="92">
        <f>$D219^Parameter!$D$329</f>
        <v>0.10327273347101695</v>
      </c>
      <c r="M219" s="92">
        <f>$E219^Parameter!$D$322</f>
        <v>1.1519599978136988E-2</v>
      </c>
      <c r="N219" s="92">
        <f>$D219^Parameter!$D$330</f>
        <v>3.7480096858702287E-2</v>
      </c>
      <c r="O219" s="92">
        <f>$E219^Parameter!$D$323</f>
        <v>2.615169948373482E-2</v>
      </c>
      <c r="P219" s="92">
        <f>$D219^Parameter!$D$327</f>
        <v>2.1075391110885217E-2</v>
      </c>
      <c r="Q219" s="92">
        <f>$E219^Parameter!$D$320</f>
        <v>1.497053606551957E-3</v>
      </c>
      <c r="R219" s="12">
        <f>$D219^EXP(Parameter!$D$96+Parameter!$D$103*(($B219/30.2*21)^(1)))</f>
        <v>1.5936394792846718E-22</v>
      </c>
      <c r="S219" s="12">
        <f>$E219^EXP(Parameter!$D$81+Parameter!$D$88*($B219/30.2*21)^(-2))</f>
        <v>3.7064144723036895E-3</v>
      </c>
      <c r="T219" s="12">
        <f>$D219^EXP(Parameter!$D$97+Parameter!$D$104*(($B219*21/30.2)^(1)))</f>
        <v>3.7016934131486206E-5</v>
      </c>
      <c r="U219" s="12">
        <f>$E219^EXP(Parameter!$D$82+Parameter!$D$89*($B219/30.2*21)^(-2))</f>
        <v>6.0316228059061608E-3</v>
      </c>
      <c r="V219" s="12">
        <f>$D219^EXP(Parameter!$D$99+Parameter!$D$106*(($B219*21/30.2)^(1)))</f>
        <v>4.3126457775896489E-8</v>
      </c>
      <c r="W219" s="12">
        <f>$E219^EXP(Parameter!$D$84+Parameter!$D$91*($B219/30.2*21)^(-2))</f>
        <v>2.8989015111004889E-2</v>
      </c>
      <c r="X219" s="12">
        <f>$D219^EXP(Parameter!$D$100+Parameter!$D$107*(($B219*21/30.2)^(1)))</f>
        <v>1.5663178166666591E-64</v>
      </c>
      <c r="Y219" s="12">
        <f>$E219^EXP(Parameter!$D$85+Parameter!$D$92*($B219/30.2*21)^(-2))</f>
        <v>1.8532198872641369E-2</v>
      </c>
      <c r="Z219" s="12">
        <f>$D219^EXP(Parameter!$D$101+Parameter!$D$108*(($B219*21/30.2)^(1)))</f>
        <v>2.5962914990479372E-71</v>
      </c>
      <c r="AA219" s="12">
        <f>$E219^EXP(Parameter!$D$86+Parameter!$D$93*($B219/30.2*21)^(-2))</f>
        <v>2.6509010973007868E-2</v>
      </c>
      <c r="AB219" s="12">
        <f>$D219^EXP(Parameter!$D$98+Parameter!$D$105*(($B219*21/30.2)^(1)))</f>
        <v>9.1469162079031653E-9</v>
      </c>
      <c r="AC219" s="12">
        <f>$E219^EXP(Parameter!$D$83+Parameter!$D$90*($B219/30.2*21)^(-2))</f>
        <v>1.6935705034376465E-3</v>
      </c>
      <c r="AD219" s="87">
        <f>$D219^EXP(Parameter!$D$133+Parameter!$D$140*(($B219*21/30.2)^(-0.5))+Parameter!$D$147*((LN($B219*21/30.2))))</f>
        <v>1.0948894292917726E-11</v>
      </c>
      <c r="AE219" s="12">
        <f>$E219^EXP(Parameter!$D$111+Parameter!$D$118*(($B219*21/30.2)^(-1))+Parameter!$D$125*(($B219*21/30.2)^(-0.5)))</f>
        <v>5.4443140634989222E-2</v>
      </c>
      <c r="AF219" s="12">
        <f>$D219^EXP(Parameter!$D$134+Parameter!$D$141*(($B219*21/30.2)^(-0.5))+Parameter!$D$148*((LN($B219*21/30.2))))</f>
        <v>1.9812717359824318E-4</v>
      </c>
      <c r="AG219" s="12">
        <f>$E219^EXP(Parameter!$D$112+Parameter!$D$119*(($B219*21/30.2)^(-1))+Parameter!$D$126*(($B219*21/30.2)^(-0.5)))</f>
        <v>7.1875920327891182E-3</v>
      </c>
      <c r="AH219" s="12">
        <f>$D219^EXP(Parameter!$D$136+Parameter!$D$143*(($B219*21/30.2)^(-0.5))+Parameter!$D$150*((LN($B219*21/30.2))))</f>
        <v>1.4878609957808261E-9</v>
      </c>
      <c r="AI219" s="12">
        <f>$E219^EXP(Parameter!$D$114+Parameter!$D$121*(($B219*21/30.2)^(-1))+Parameter!$D$128*(($B219*21/30.2)^(-0.5)))</f>
        <v>4.8692427867187793E-5</v>
      </c>
      <c r="AJ219" s="12">
        <f>$D219^EXP(Parameter!$D$137+Parameter!$D$144*(($B219*21/30.2)^(-0.5))+Parameter!$D$151*((LN($B219*21/30.2))))</f>
        <v>3.4895295766065236E-13</v>
      </c>
      <c r="AK219" s="12">
        <f>$E219^EXP(Parameter!$D$115+Parameter!$D$122*(($B219*21/30.2)^(-1))+Parameter!$D$129*(($B219*21/30.2)^(-0.5)))</f>
        <v>4.6504217271259585E-3</v>
      </c>
      <c r="AL219" s="12">
        <f>$D219^EXP(Parameter!$D$138+Parameter!$D$145*(($B219*21/30.2)^(-0.5))+Parameter!$D$152*((LN($B219*21/30.2))))</f>
        <v>2.6089110486949811E-53</v>
      </c>
      <c r="AM219" s="12">
        <f>$E219^EXP(Parameter!$D$116+Parameter!$D$123*(($B219*21/30.2)^(-1))+Parameter!$D$130*(($B219*21/30.2)^(-0.5)))</f>
        <v>3.4432208409399289E-6</v>
      </c>
      <c r="AN219" s="12">
        <f>$D219^EXP(Parameter!$D$135+Parameter!$D$142*(($B219*21/30.2)^(-0.5))+Parameter!$D$149*((LN($B219*21/30.2))))</f>
        <v>7.511253694916889E-6</v>
      </c>
      <c r="AO219" s="12">
        <f>$E219^EXP(Parameter!$D$113+Parameter!$D$120*(($B219*21/30.2)^(-1))+Parameter!$D$127*(($B219*21/30.2)^(-0.5)))</f>
        <v>2.932356067813246E-12</v>
      </c>
      <c r="AP219" s="87">
        <f>$D219^EXP(Parameter!$D$304+Parameter!$D$310*((LN($B219*21/30.2))))</f>
        <v>1.740967590264975E-2</v>
      </c>
      <c r="AQ219" s="88">
        <f>$E219^EXP(Parameter!$D$290+Parameter!$D$296*((LN($B219*21/30.2))))</f>
        <v>1.021303903793915E-2</v>
      </c>
      <c r="AR219" s="12">
        <f>$D219^EXP(Parameter!$D$305+Parameter!$D$311*((LN($B219*21/30.2))))</f>
        <v>2.4281071970016301E-2</v>
      </c>
      <c r="AS219" s="88">
        <f>$E219^EXP(Parameter!$D$291+Parameter!$D$297*((LN($B219*21/30.2))))</f>
        <v>8.4781859376649813E-3</v>
      </c>
      <c r="AT219" s="12">
        <f>$D219^EXP(Parameter!$D$305+Parameter!$D$307-Parameter!$D$306+(Parameter!$D$311+Parameter!$D$313-Parameter!$D$312)*((LN($B219*21/30.2))))</f>
        <v>2.1132465784746018E-2</v>
      </c>
      <c r="AU219" s="88">
        <f>$E219^EXP(Parameter!$D$291+Parameter!$D$293-Parameter!$D$292+(Parameter!$D$297+Parameter!$D$299-Parameter!$D$298)*((LN($B219*21/30.2))))</f>
        <v>1.4629891081707458E-2</v>
      </c>
      <c r="AV219" s="12">
        <f>$D219^EXP(Parameter!$D$308+Parameter!$D$314*((LN($B219*21/30.2))))</f>
        <v>3.034939424930096E-2</v>
      </c>
      <c r="AW219" s="88">
        <f>$E219^EXP(Parameter!$D$294+Parameter!$D$300*((LN($B219*21/30.2))))</f>
        <v>1.2382022200610182E-2</v>
      </c>
      <c r="AX219" s="12">
        <f>$D219^EXP(Parameter!$D$305+Parameter!$D$309-Parameter!$D$306+(Parameter!$D$311+Parameter!$D$315-Parameter!$D$312)*((LN($B219*21/30.2))))</f>
        <v>9.9906894844851695E-3</v>
      </c>
      <c r="AY219" s="88">
        <f>$E219^EXP(Parameter!$D$291+Parameter!$D$295-Parameter!$D$292+(Parameter!$D$297+Parameter!$D$301-Parameter!$D$298)*((LN($B219*21/30.2))))</f>
        <v>1.5630260074292029E-4</v>
      </c>
      <c r="AZ219" s="12">
        <f>$D219^EXP(Parameter!D$305-Parameter!D$306+(Parameter!D$311-Parameter!D$312)*((LN($B219*21/30.2))))</f>
        <v>6.6469169417197049E-3</v>
      </c>
      <c r="BA219" s="88">
        <f>$E219^EXP(Parameter!$D$291-Parameter!$D$292+(Parameter!$D$297-Parameter!$D$298)*((LN($B219*21/30.2))))</f>
        <v>1.9474461951435066E-6</v>
      </c>
      <c r="BB219" s="89">
        <f>$D219^EXP(Parameter!$D$231+Parameter!$D$238)</f>
        <v>4.5982340999858484E-2</v>
      </c>
      <c r="BC219" s="90">
        <f>$E219^EXP(Parameter!$D$216+Parameter!$D$223)</f>
        <v>3.072230559877558E-3</v>
      </c>
      <c r="BD219" s="91">
        <f>$D219^EXP(Parameter!$D$232+Parameter!$D$239)</f>
        <v>3.4522654153588433E-2</v>
      </c>
      <c r="BE219" s="90">
        <f>$E219^EXP(Parameter!$D$217+Parameter!$D$224)</f>
        <v>4.4697049427939398E-3</v>
      </c>
      <c r="BF219" s="91">
        <f>$D219^EXP(Parameter!$D$234+Parameter!$D$241)</f>
        <v>4.1865946329813962E-2</v>
      </c>
      <c r="BG219" s="91">
        <f>$E219^EXP(Parameter!$D$219+Parameter!$D$226)</f>
        <v>2.1422976094719576E-2</v>
      </c>
      <c r="BH219" s="91">
        <f>$D219^EXP(Parameter!$D$235+Parameter!$D$242)</f>
        <v>8.6997501432133056E-2</v>
      </c>
      <c r="BI219" s="91">
        <f>$E219^EXP(Parameter!$D$220+Parameter!$D$227)</f>
        <v>1.3468833762618673E-2</v>
      </c>
      <c r="BJ219" s="91">
        <f>$D219^EXP(Parameter!$D$236+Parameter!$D$243)</f>
        <v>3.2253134150670985E-2</v>
      </c>
      <c r="BK219" s="91">
        <f>$E219^EXP(Parameter!$D$221+Parameter!$D$228)</f>
        <v>2.0372277665549367E-2</v>
      </c>
      <c r="BL219" s="91">
        <f>$D219^EXP(Parameter!$D$233+Parameter!$D$240)</f>
        <v>1.5461894845261292E-2</v>
      </c>
      <c r="BM219" s="91">
        <f>$E219^EXP(Parameter!$D$218+Parameter!$D$225)</f>
        <v>1.3313690513521628E-3</v>
      </c>
      <c r="BN219" s="90">
        <f>$D219^EXP(Parameter!$D$268+Parameter!$D$275)</f>
        <v>6.2676025822309689E-2</v>
      </c>
      <c r="BO219" s="91">
        <f>$E219^EXP(Parameter!$D$246+Parameter!$D$253)</f>
        <v>1.0231290503785325E-3</v>
      </c>
      <c r="BP219" s="91">
        <f>$D219^EXP(Parameter!$D$269+Parameter!$D$276)</f>
        <v>4.0681942170632063E-2</v>
      </c>
      <c r="BQ219" s="91">
        <f>$E219^EXP(Parameter!$D$247+Parameter!$D$254)</f>
        <v>2.6379766978791965E-3</v>
      </c>
      <c r="BR219" s="91">
        <f>$D219^EXP(Parameter!$D$271+Parameter!$D$278)</f>
        <v>9.7092229583257944E-2</v>
      </c>
      <c r="BS219" s="91">
        <f>$E219^EXP(Parameter!$D$249+Parameter!$D$256)</f>
        <v>2.6603257247704383E-2</v>
      </c>
      <c r="BT219" s="91">
        <f>$D219^EXP(Parameter!$D$272+Parameter!$D$279)</f>
        <v>0.17190779878153623</v>
      </c>
      <c r="BU219" s="91">
        <f>$E219^EXP(Parameter!$D$250+Parameter!$D$257)</f>
        <v>7.8530721944163554E-3</v>
      </c>
      <c r="BV219" s="91">
        <f>$D219^EXP(Parameter!$D$273+Parameter!$D$280)</f>
        <v>0.13543832909717071</v>
      </c>
      <c r="BW219" s="91">
        <f>$E219^EXP(Parameter!$D$251+Parameter!$D$258)</f>
        <v>2.8685755962801429E-2</v>
      </c>
      <c r="BX219" s="91">
        <f>$D219^EXP(Parameter!$D$270+Parameter!$D$277)</f>
        <v>3.5224861233085603E-2</v>
      </c>
      <c r="BY219" s="91">
        <f>$E219^EXP(Parameter!$D$248+Parameter!$D$255)</f>
        <v>3.2542735561094591E-3</v>
      </c>
      <c r="BZ219" s="90">
        <f>$D219^EXP(Parameter!$D$208)</f>
        <v>4.266826561142683E-2</v>
      </c>
      <c r="CA219" s="90">
        <f>$E219^EXP(Parameter!$D$200)</f>
        <v>2.1614898721129122E-3</v>
      </c>
      <c r="CB219" s="90">
        <f>$D219^EXP(Parameter!$D$209)</f>
        <v>3.4989688910968771E-2</v>
      </c>
      <c r="CC219" s="90">
        <f>$E219^EXP(Parameter!$D$201)</f>
        <v>3.7069324610820584E-3</v>
      </c>
      <c r="CD219" s="90">
        <f>$D219^EXP(Parameter!$D$211)</f>
        <v>3.8258479834555825E-2</v>
      </c>
      <c r="CE219" s="90">
        <f>$E219^EXP(Parameter!$D$203)</f>
        <v>1.6481669895702936E-2</v>
      </c>
      <c r="CF219" s="90">
        <f>$D219^EXP(Parameter!$D$212)</f>
        <v>8.6785217498541428E-2</v>
      </c>
      <c r="CG219" s="90">
        <f>$E219^EXP(Parameter!$D$204)</f>
        <v>1.1553066463718016E-2</v>
      </c>
      <c r="CH219" s="91">
        <f>$D219^EXP(Parameter!$D$213)</f>
        <v>3.0835911061148878E-2</v>
      </c>
      <c r="CI219" s="90">
        <f>$E219^EXP(Parameter!$D$205)</f>
        <v>2.0531379378436607E-2</v>
      </c>
      <c r="CJ219" s="91">
        <f>$D219^EXP(Parameter!$D$210)</f>
        <v>1.6930271904712035E-2</v>
      </c>
      <c r="CK219" s="90">
        <f>$E219^EXP(Parameter!$D$202)</f>
        <v>1.7481419421206694E-3</v>
      </c>
      <c r="CL219" s="12">
        <f>$D219^EXP(Parameter!$D$170+Parameter!$D$177*(LN($B219/30.2*21)))</f>
        <v>2.0214017522698611E-2</v>
      </c>
      <c r="CM219" s="12">
        <f>$D219^EXP(Parameter!$D$155+Parameter!$D$162*(LN($B219/30.2*21)))</f>
        <v>0.30025975974339103</v>
      </c>
      <c r="CN219" s="12">
        <f>$D219^EXP(Parameter!$D$171+Parameter!$D$178*(LN($B219/30.2*21)))</f>
        <v>2.2793149668309639E-2</v>
      </c>
      <c r="CO219" s="12">
        <f>$D219^EXP(Parameter!$D$156+Parameter!$D$163*(LN($B219/30.2*21)))</f>
        <v>0.23827988924906787</v>
      </c>
      <c r="CP219" s="12">
        <f>$D219^EXP(Parameter!$D$173+Parameter!$D$180*(LN($B219/30.2*21)))</f>
        <v>1.8985666179624584E-2</v>
      </c>
      <c r="CQ219" s="12">
        <f>$D219^EXP(Parameter!$D$158+Parameter!$D$165*(LN($B219/30.2*21)))</f>
        <v>0.24112576341340847</v>
      </c>
      <c r="CR219" s="12">
        <f>$D219^EXP(Parameter!$D$174+Parameter!$D$181*(LN($B219/30.2*21)))</f>
        <v>1.7251345811521743E-2</v>
      </c>
      <c r="CS219" s="12">
        <f>$D219^EXP(Parameter!$D$159+Parameter!$D$166*(LN($B219/30.2*21)))</f>
        <v>0.29166363920242205</v>
      </c>
      <c r="CT219" s="12">
        <f>$D219^EXP(Parameter!$D$175+Parameter!$D$182*(LN($B219/30.2*21)))</f>
        <v>2.8172601703059658E-3</v>
      </c>
      <c r="CU219" s="12">
        <f>$D219^EXP(Parameter!$D$160+Parameter!$D$167*(LN($B219/30.2*21)))</f>
        <v>5.8707888702432529E-2</v>
      </c>
      <c r="CV219" s="12">
        <f>$D219^EXP(Parameter!$D$172+Parameter!$D$179*(LN($B219/30.2*21)))</f>
        <v>4.1136168883811218E-3</v>
      </c>
      <c r="CW219" s="41">
        <f>$D219^EXP(Parameter!$D$157+Parameter!$D$164*(LN($B219/30.2*21)))</f>
        <v>6.7065901363257607E-4</v>
      </c>
      <c r="CX219" s="12">
        <f t="shared" si="23"/>
        <v>1.5936394792846718E-22</v>
      </c>
      <c r="CY219" s="85">
        <v>1.30681879343324E-2</v>
      </c>
      <c r="CZ219" s="12">
        <f t="shared" si="24"/>
        <v>3.7016934131486206E-5</v>
      </c>
      <c r="DA219" s="85">
        <v>1.9766385105506299E-2</v>
      </c>
      <c r="DB219" s="12">
        <f t="shared" si="25"/>
        <v>4.3126457775896489E-8</v>
      </c>
      <c r="DC219" s="41">
        <v>1.20401692054397E-4</v>
      </c>
      <c r="DD219" s="12">
        <f t="shared" si="26"/>
        <v>1.5663178166666591E-64</v>
      </c>
      <c r="DE219" s="85">
        <v>1.29660606811785E-3</v>
      </c>
      <c r="DF219" s="12">
        <f t="shared" si="27"/>
        <v>2.5962914990479372E-71</v>
      </c>
      <c r="DG219" s="41">
        <v>1.10598999939841E-4</v>
      </c>
      <c r="DH219" s="12">
        <f t="shared" si="28"/>
        <v>9.1469162079031653E-9</v>
      </c>
      <c r="DI219" s="41">
        <v>1.10598999939841E-4</v>
      </c>
      <c r="DJ219" s="46">
        <v>214</v>
      </c>
      <c r="DK219" s="44">
        <v>4.40920975893766E-5</v>
      </c>
      <c r="DL219" s="44">
        <v>1.4291756019879599E-4</v>
      </c>
      <c r="DM219" s="44">
        <v>3.3787765961945697E-4</v>
      </c>
      <c r="DN219" s="44">
        <v>2.4000130443524399E-4</v>
      </c>
      <c r="DO219" s="44">
        <v>1.1068392539056401E-3</v>
      </c>
      <c r="DP219" s="44">
        <v>8.4769652914140604E-4</v>
      </c>
      <c r="DQ219" s="44">
        <v>1.2566915803808899E-3</v>
      </c>
      <c r="DR219" s="45">
        <v>1.8424798993587399E-2</v>
      </c>
      <c r="DS219" s="45">
        <v>3.0980200144371601E-2</v>
      </c>
      <c r="DT219" s="45">
        <v>2.7553802704254102E-2</v>
      </c>
      <c r="DU219" s="45">
        <v>1.9383013109046301E-2</v>
      </c>
      <c r="DV219" s="45">
        <v>2.9479703665398201E-2</v>
      </c>
      <c r="DW219" s="45">
        <v>5.0108201043372498E-2</v>
      </c>
      <c r="DX219" s="45">
        <v>2.3239900812187901E-2</v>
      </c>
    </row>
    <row r="220" spans="1:128">
      <c r="A220" s="43">
        <f t="shared" si="22"/>
        <v>13.95890410958904</v>
      </c>
      <c r="B220" s="18">
        <v>216</v>
      </c>
      <c r="C220" s="12">
        <v>4730</v>
      </c>
      <c r="D220" s="12">
        <v>1.7182941017105199E-2</v>
      </c>
      <c r="E220" s="12">
        <v>1.084071016424E-4</v>
      </c>
      <c r="F220" s="92">
        <f>$D220^Parameter!$D$325</f>
        <v>4.2012260478204076E-2</v>
      </c>
      <c r="G220" s="92">
        <f>$E220^Parameter!$D$318</f>
        <v>1.3971452803158684E-3</v>
      </c>
      <c r="H220" s="92">
        <f>$D220^Parameter!$D$326</f>
        <v>3.8732720278956287E-2</v>
      </c>
      <c r="I220" s="92">
        <f>$E220^Parameter!$D$319</f>
        <v>2.9002601097607192E-3</v>
      </c>
      <c r="J220" s="92">
        <f>$D220^Parameter!$D$328</f>
        <v>4.5200609860117189E-2</v>
      </c>
      <c r="K220" s="92">
        <f>$E220^Parameter!$D$321</f>
        <v>1.7519857758662136E-2</v>
      </c>
      <c r="L220" s="92">
        <f>$D220^Parameter!$D$329</f>
        <v>0.10271990276469106</v>
      </c>
      <c r="M220" s="92">
        <f>$E220^Parameter!$D$322</f>
        <v>1.1407179862604363E-2</v>
      </c>
      <c r="N220" s="92">
        <f>$D220^Parameter!$D$330</f>
        <v>3.7190239438739767E-2</v>
      </c>
      <c r="O220" s="92">
        <f>$E220^Parameter!$D$323</f>
        <v>2.5943173096376237E-2</v>
      </c>
      <c r="P220" s="92">
        <f>$D220^Parameter!$D$327</f>
        <v>2.0883958395668135E-2</v>
      </c>
      <c r="Q220" s="92">
        <f>$E220^Parameter!$D$320</f>
        <v>1.4758126262195603E-3</v>
      </c>
      <c r="R220" s="12">
        <f>$D220^EXP(Parameter!$D$96+Parameter!$D$103*(($B220/30.2*21)^(1)))</f>
        <v>6.9963660815878016E-23</v>
      </c>
      <c r="S220" s="12">
        <f>$E220^EXP(Parameter!$D$81+Parameter!$D$88*($B220/30.2*21)^(-2))</f>
        <v>3.6611154796914276E-3</v>
      </c>
      <c r="T220" s="12">
        <f>$D220^EXP(Parameter!$D$97+Parameter!$D$104*(($B220*21/30.2)^(1)))</f>
        <v>3.4130589557885726E-5</v>
      </c>
      <c r="U220" s="12">
        <f>$E220^EXP(Parameter!$D$82+Parameter!$D$89*($B220/30.2*21)^(-2))</f>
        <v>5.964279619634731E-3</v>
      </c>
      <c r="V220" s="12">
        <f>$D220^EXP(Parameter!$D$99+Parameter!$D$106*(($B220*21/30.2)^(1)))</f>
        <v>3.5931045312205714E-8</v>
      </c>
      <c r="W220" s="12">
        <f>$E220^EXP(Parameter!$D$84+Parameter!$D$91*($B220/30.2*21)^(-2))</f>
        <v>2.87644058906689E-2</v>
      </c>
      <c r="X220" s="12">
        <f>$D220^EXP(Parameter!$D$100+Parameter!$D$107*(($B220*21/30.2)^(1)))</f>
        <v>4.9641140972213875E-66</v>
      </c>
      <c r="Y220" s="12">
        <f>$E220^EXP(Parameter!$D$85+Parameter!$D$92*($B220/30.2*21)^(-2))</f>
        <v>1.837053768803475E-2</v>
      </c>
      <c r="Z220" s="12">
        <f>$D220^EXP(Parameter!$D$101+Parameter!$D$108*(($B220*21/30.2)^(1)))</f>
        <v>7.1848134961204764E-73</v>
      </c>
      <c r="AA220" s="12">
        <f>$E220^EXP(Parameter!$D$86+Parameter!$D$93*($B220/30.2*21)^(-2))</f>
        <v>2.6298400183681171E-2</v>
      </c>
      <c r="AB220" s="12">
        <f>$D220^EXP(Parameter!$D$98+Parameter!$D$105*(($B220*21/30.2)^(1)))</f>
        <v>7.5927675663781497E-9</v>
      </c>
      <c r="AC220" s="12">
        <f>$E220^EXP(Parameter!$D$83+Parameter!$D$90*($B220/30.2*21)^(-2))</f>
        <v>1.6699920013532152E-3</v>
      </c>
      <c r="AD220" s="87">
        <f>$D220^EXP(Parameter!$D$133+Parameter!$D$140*(($B220*21/30.2)^(-0.5))+Parameter!$D$147*((LN($B220*21/30.2))))</f>
        <v>9.0569113839094788E-12</v>
      </c>
      <c r="AE220" s="12">
        <f>$E220^EXP(Parameter!$D$111+Parameter!$D$118*(($B220*21/30.2)^(-1))+Parameter!$D$125*(($B220*21/30.2)^(-0.5)))</f>
        <v>5.419540066360902E-2</v>
      </c>
      <c r="AF220" s="12">
        <f>$D220^EXP(Parameter!$D$134+Parameter!$D$141*(($B220*21/30.2)^(-0.5))+Parameter!$D$148*((LN($B220*21/30.2))))</f>
        <v>1.9065605470099581E-4</v>
      </c>
      <c r="AG220" s="12">
        <f>$E220^EXP(Parameter!$D$112+Parameter!$D$119*(($B220*21/30.2)^(-1))+Parameter!$D$126*(($B220*21/30.2)^(-0.5)))</f>
        <v>7.1120189106235751E-3</v>
      </c>
      <c r="AH220" s="12">
        <f>$D220^EXP(Parameter!$D$136+Parameter!$D$143*(($B220*21/30.2)^(-0.5))+Parameter!$D$150*((LN($B220*21/30.2))))</f>
        <v>1.2911170782566257E-9</v>
      </c>
      <c r="AI220" s="12">
        <f>$E220^EXP(Parameter!$D$114+Parameter!$D$121*(($B220*21/30.2)^(-1))+Parameter!$D$128*(($B220*21/30.2)^(-0.5)))</f>
        <v>4.720281635270878E-5</v>
      </c>
      <c r="AJ220" s="12">
        <f>$D220^EXP(Parameter!$D$137+Parameter!$D$144*(($B220*21/30.2)^(-0.5))+Parameter!$D$151*((LN($B220*21/30.2))))</f>
        <v>2.7438572576626092E-13</v>
      </c>
      <c r="AK220" s="12">
        <f>$E220^EXP(Parameter!$D$115+Parameter!$D$122*(($B220*21/30.2)^(-1))+Parameter!$D$129*(($B220*21/30.2)^(-0.5)))</f>
        <v>4.59059848620117E-3</v>
      </c>
      <c r="AL220" s="12">
        <f>$D220^EXP(Parameter!$D$138+Parameter!$D$145*(($B220*21/30.2)^(-0.5))+Parameter!$D$152*((LN($B220*21/30.2))))</f>
        <v>7.013480052994245E-54</v>
      </c>
      <c r="AM220" s="12">
        <f>$E220^EXP(Parameter!$D$116+Parameter!$D$123*(($B220*21/30.2)^(-1))+Parameter!$D$130*(($B220*21/30.2)^(-0.5)))</f>
        <v>3.3092989370279293E-6</v>
      </c>
      <c r="AN220" s="12">
        <f>$D220^EXP(Parameter!$D$135+Parameter!$D$142*(($B220*21/30.2)^(-0.5))+Parameter!$D$149*((LN($B220*21/30.2))))</f>
        <v>7.107618794532088E-6</v>
      </c>
      <c r="AO220" s="12">
        <f>$E220^EXP(Parameter!$D$113+Parameter!$D$120*(($B220*21/30.2)^(-1))+Parameter!$D$127*(($B220*21/30.2)^(-0.5)))</f>
        <v>2.6814367176255209E-12</v>
      </c>
      <c r="AP220" s="87">
        <f>$D220^EXP(Parameter!$D$304+Parameter!$D$310*((LN($B220*21/30.2))))</f>
        <v>1.7202474411033206E-2</v>
      </c>
      <c r="AQ220" s="88">
        <f>$E220^EXP(Parameter!$D$290+Parameter!$D$296*((LN($B220*21/30.2))))</f>
        <v>1.0141525513686547E-2</v>
      </c>
      <c r="AR220" s="12">
        <f>$D220^EXP(Parameter!$D$305+Parameter!$D$311*((LN($B220*21/30.2))))</f>
        <v>2.4048359359870125E-2</v>
      </c>
      <c r="AS220" s="88">
        <f>$E220^EXP(Parameter!$D$291+Parameter!$D$297*((LN($B220*21/30.2))))</f>
        <v>8.3997014312134546E-3</v>
      </c>
      <c r="AT220" s="12">
        <f>$D220^EXP(Parameter!$D$305+Parameter!$D$307-Parameter!$D$306+(Parameter!$D$311+Parameter!$D$313-Parameter!$D$312)*((LN($B220*21/30.2))))</f>
        <v>2.0908320859523641E-2</v>
      </c>
      <c r="AU220" s="88">
        <f>$E220^EXP(Parameter!$D$291+Parameter!$D$293-Parameter!$D$292+(Parameter!$D$297+Parameter!$D$299-Parameter!$D$298)*((LN($B220*21/30.2))))</f>
        <v>1.4485562080581065E-2</v>
      </c>
      <c r="AV220" s="12">
        <f>$D220^EXP(Parameter!$D$308+Parameter!$D$314*((LN($B220*21/30.2))))</f>
        <v>3.0008158174002972E-2</v>
      </c>
      <c r="AW220" s="88">
        <f>$E220^EXP(Parameter!$D$294+Parameter!$D$300*((LN($B220*21/30.2))))</f>
        <v>1.2265269451901763E-2</v>
      </c>
      <c r="AX220" s="12">
        <f>$D220^EXP(Parameter!$D$305+Parameter!$D$309-Parameter!$D$306+(Parameter!$D$311+Parameter!$D$315-Parameter!$D$312)*((LN($B220*21/30.2))))</f>
        <v>9.8512435036779509E-3</v>
      </c>
      <c r="AY220" s="88">
        <f>$E220^EXP(Parameter!$D$291+Parameter!$D$295-Parameter!$D$292+(Parameter!$D$297+Parameter!$D$301-Parameter!$D$298)*((LN($B220*21/30.2))))</f>
        <v>1.511774597905283E-4</v>
      </c>
      <c r="AZ220" s="12">
        <f>$D220^EXP(Parameter!D$305-Parameter!D$306+(Parameter!D$311-Parameter!D$312)*((LN($B220*21/30.2))))</f>
        <v>6.5518421291992507E-3</v>
      </c>
      <c r="BA220" s="88">
        <f>$E220^EXP(Parameter!$D$291-Parameter!$D$292+(Parameter!$D$297-Parameter!$D$298)*((LN($B220*21/30.2))))</f>
        <v>1.8602400599574887E-6</v>
      </c>
      <c r="BB220" s="89">
        <f>$D220^EXP(Parameter!$D$231+Parameter!$D$238)</f>
        <v>4.5648788946323751E-2</v>
      </c>
      <c r="BC220" s="90">
        <f>$E220^EXP(Parameter!$D$216+Parameter!$D$223)</f>
        <v>3.0334275594742768E-3</v>
      </c>
      <c r="BD220" s="91">
        <f>$D220^EXP(Parameter!$D$232+Parameter!$D$239)</f>
        <v>3.4249012653694198E-2</v>
      </c>
      <c r="BE220" s="90">
        <f>$E220^EXP(Parameter!$D$217+Parameter!$D$224)</f>
        <v>4.4168882591224985E-3</v>
      </c>
      <c r="BF220" s="91">
        <f>$D220^EXP(Parameter!$D$234+Parameter!$D$241)</f>
        <v>4.1553040106177358E-2</v>
      </c>
      <c r="BG220" s="91">
        <f>$E220^EXP(Parameter!$D$219+Parameter!$D$226)</f>
        <v>2.124284455861216E-2</v>
      </c>
      <c r="BH220" s="91">
        <f>$D220^EXP(Parameter!$D$235+Parameter!$D$242)</f>
        <v>8.649671797006464E-2</v>
      </c>
      <c r="BI220" s="91">
        <f>$E220^EXP(Parameter!$D$220+Parameter!$D$227)</f>
        <v>1.3341972673233279E-2</v>
      </c>
      <c r="BJ220" s="91">
        <f>$D220^EXP(Parameter!$D$236+Parameter!$D$243)</f>
        <v>3.1992338265457339E-2</v>
      </c>
      <c r="BK220" s="91">
        <f>$E220^EXP(Parameter!$D$221+Parameter!$D$228)</f>
        <v>2.0198748928304658E-2</v>
      </c>
      <c r="BL220" s="91">
        <f>$D220^EXP(Parameter!$D$233+Parameter!$D$240)</f>
        <v>1.5310235988835625E-2</v>
      </c>
      <c r="BM220" s="91">
        <f>$E220^EXP(Parameter!$D$218+Parameter!$D$225)</f>
        <v>1.312140716008547E-3</v>
      </c>
      <c r="BN220" s="90">
        <f>$D220^EXP(Parameter!$D$268+Parameter!$D$275)</f>
        <v>6.2266955857023971E-2</v>
      </c>
      <c r="BO220" s="91">
        <f>$E220^EXP(Parameter!$D$246+Parameter!$D$253)</f>
        <v>1.0077692417031832E-3</v>
      </c>
      <c r="BP220" s="91">
        <f>$D220^EXP(Parameter!$D$269+Parameter!$D$276)</f>
        <v>4.0375146725040889E-2</v>
      </c>
      <c r="BQ220" s="91">
        <f>$E220^EXP(Parameter!$D$247+Parameter!$D$254)</f>
        <v>2.6037865036749458E-3</v>
      </c>
      <c r="BR220" s="91">
        <f>$D220^EXP(Parameter!$D$271+Parameter!$D$278)</f>
        <v>9.655839533617068E-2</v>
      </c>
      <c r="BS220" s="91">
        <f>$E220^EXP(Parameter!$D$249+Parameter!$D$256)</f>
        <v>2.6392122913207975E-2</v>
      </c>
      <c r="BT220" s="91">
        <f>$D220^EXP(Parameter!$D$272+Parameter!$D$279)</f>
        <v>0.17119367444225075</v>
      </c>
      <c r="BU220" s="91">
        <f>$E220^EXP(Parameter!$D$250+Parameter!$D$257)</f>
        <v>7.7698904850640764E-3</v>
      </c>
      <c r="BV220" s="91">
        <f>$D220^EXP(Parameter!$D$273+Parameter!$D$280)</f>
        <v>0.13479969378981693</v>
      </c>
      <c r="BW220" s="91">
        <f>$E220^EXP(Parameter!$D$251+Parameter!$D$258)</f>
        <v>2.8462806682882785E-2</v>
      </c>
      <c r="BX220" s="91">
        <f>$D220^EXP(Parameter!$D$270+Parameter!$D$277)</f>
        <v>3.4947317367773498E-2</v>
      </c>
      <c r="BY220" s="91">
        <f>$E220^EXP(Parameter!$D$248+Parameter!$D$255)</f>
        <v>3.2135777157241562E-3</v>
      </c>
      <c r="BZ220" s="90">
        <f>$D220^EXP(Parameter!$D$208)</f>
        <v>4.2351263434345934E-2</v>
      </c>
      <c r="CA220" s="90">
        <f>$E220^EXP(Parameter!$D$200)</f>
        <v>2.1325417294704874E-3</v>
      </c>
      <c r="CB220" s="90">
        <f>$D220^EXP(Parameter!$D$209)</f>
        <v>3.4713448267289164E-2</v>
      </c>
      <c r="CC220" s="90">
        <f>$E220^EXP(Parameter!$D$201)</f>
        <v>3.661623524557523E-3</v>
      </c>
      <c r="CD220" s="90">
        <f>$D220^EXP(Parameter!$D$211)</f>
        <v>3.7964447532139234E-2</v>
      </c>
      <c r="CE220" s="90">
        <f>$E220^EXP(Parameter!$D$203)</f>
        <v>1.6333673996874794E-2</v>
      </c>
      <c r="CF220" s="90">
        <f>$D220^EXP(Parameter!$D$212)</f>
        <v>8.6285157637238721E-2</v>
      </c>
      <c r="CG220" s="90">
        <f>$E220^EXP(Parameter!$D$204)</f>
        <v>1.144039266347387E-2</v>
      </c>
      <c r="CH220" s="91">
        <f>$D220^EXP(Parameter!$D$213)</f>
        <v>3.0583325577376957E-2</v>
      </c>
      <c r="CI220" s="90">
        <f>$E220^EXP(Parameter!$D$205)</f>
        <v>2.0356843359887817E-2</v>
      </c>
      <c r="CJ220" s="91">
        <f>$D220^EXP(Parameter!$D$210)</f>
        <v>1.6767806455673679E-2</v>
      </c>
      <c r="CK220" s="90">
        <f>$E220^EXP(Parameter!$D$202)</f>
        <v>1.723925564645421E-3</v>
      </c>
      <c r="CL220" s="12">
        <f>$D220^EXP(Parameter!$D$170+Parameter!$D$177*(LN($B220/30.2*21)))</f>
        <v>2.0000461800271801E-2</v>
      </c>
      <c r="CM220" s="12">
        <f>$D220^EXP(Parameter!$D$155+Parameter!$D$162*(LN($B220/30.2*21)))</f>
        <v>0.29983257061975144</v>
      </c>
      <c r="CN220" s="12">
        <f>$D220^EXP(Parameter!$D$171+Parameter!$D$178*(LN($B220/30.2*21)))</f>
        <v>2.2574012538151209E-2</v>
      </c>
      <c r="CO220" s="12">
        <f>$D220^EXP(Parameter!$D$156+Parameter!$D$163*(LN($B220/30.2*21)))</f>
        <v>0.23770778471291962</v>
      </c>
      <c r="CP220" s="12">
        <f>$D220^EXP(Parameter!$D$173+Parameter!$D$180*(LN($B220/30.2*21)))</f>
        <v>1.8784653475250771E-2</v>
      </c>
      <c r="CQ220" s="12">
        <f>$D220^EXP(Parameter!$D$158+Parameter!$D$165*(LN($B220/30.2*21)))</f>
        <v>0.24040212339379249</v>
      </c>
      <c r="CR220" s="12">
        <f>$D220^EXP(Parameter!$D$174+Parameter!$D$181*(LN($B220/30.2*21)))</f>
        <v>1.7025657456833321E-2</v>
      </c>
      <c r="CS220" s="12">
        <f>$D220^EXP(Parameter!$D$159+Parameter!$D$166*(LN($B220/30.2*21)))</f>
        <v>0.29104362185809241</v>
      </c>
      <c r="CT220" s="12">
        <f>$D220^EXP(Parameter!$D$175+Parameter!$D$182*(LN($B220/30.2*21)))</f>
        <v>2.763655528250517E-3</v>
      </c>
      <c r="CU220" s="12">
        <f>$D220^EXP(Parameter!$D$160+Parameter!$D$167*(LN($B220/30.2*21)))</f>
        <v>5.8175076795033816E-2</v>
      </c>
      <c r="CV220" s="12">
        <f>$D220^EXP(Parameter!$D$172+Parameter!$D$179*(LN($B220/30.2*21)))</f>
        <v>4.0493447809838009E-3</v>
      </c>
      <c r="CW220" s="41">
        <f>$D220^EXP(Parameter!$D$157+Parameter!$D$164*(LN($B220/30.2*21)))</f>
        <v>6.5276962627923321E-4</v>
      </c>
      <c r="CX220" s="12">
        <f t="shared" si="23"/>
        <v>6.9963660815878016E-23</v>
      </c>
      <c r="CY220" s="85">
        <v>1.3045343306759299E-2</v>
      </c>
      <c r="CZ220" s="12">
        <f t="shared" si="24"/>
        <v>3.4130589557885726E-5</v>
      </c>
      <c r="DA220" s="85">
        <v>1.97213070859142E-2</v>
      </c>
      <c r="DB220" s="12">
        <f t="shared" si="25"/>
        <v>3.5931045312205714E-8</v>
      </c>
      <c r="DC220" s="41">
        <v>1.1752881401488699E-4</v>
      </c>
      <c r="DD220" s="12">
        <f t="shared" si="26"/>
        <v>4.9641140972213875E-66</v>
      </c>
      <c r="DE220" s="85">
        <v>1.2723009843389301E-3</v>
      </c>
      <c r="DF220" s="12">
        <f t="shared" si="27"/>
        <v>7.1848134961204764E-73</v>
      </c>
      <c r="DG220" s="41">
        <v>1.08406999951363E-4</v>
      </c>
      <c r="DH220" s="12">
        <f t="shared" si="28"/>
        <v>7.5927675663781497E-9</v>
      </c>
      <c r="DI220" s="41">
        <v>1.08406999951363E-4</v>
      </c>
      <c r="DJ220" s="46">
        <v>215</v>
      </c>
      <c r="DK220" s="44">
        <v>4.3047266233720003E-5</v>
      </c>
      <c r="DL220" s="44">
        <v>1.39782646488729E-4</v>
      </c>
      <c r="DM220" s="44">
        <v>3.3092198266060401E-4</v>
      </c>
      <c r="DN220" s="44">
        <v>2.3493026933685301E-4</v>
      </c>
      <c r="DO220" s="44">
        <v>1.08622333575958E-3</v>
      </c>
      <c r="DP220" s="44">
        <v>8.3152419071885796E-4</v>
      </c>
      <c r="DQ220" s="44">
        <v>1.23355811242676E-3</v>
      </c>
      <c r="DR220" s="45">
        <v>1.8253833162285699E-2</v>
      </c>
      <c r="DS220" s="45">
        <v>3.0715025384772901E-2</v>
      </c>
      <c r="DT220" s="45">
        <v>2.7313356537612E-2</v>
      </c>
      <c r="DU220" s="45">
        <v>1.92044736011255E-2</v>
      </c>
      <c r="DV220" s="45">
        <v>2.92252776380806E-2</v>
      </c>
      <c r="DW220" s="45">
        <v>4.9715232784099297E-2</v>
      </c>
      <c r="DX220" s="45">
        <v>2.3031578501662899E-2</v>
      </c>
    </row>
    <row r="221" spans="1:128">
      <c r="A221" s="43">
        <f t="shared" si="22"/>
        <v>14.019178082191781</v>
      </c>
      <c r="B221" s="18">
        <v>217</v>
      </c>
      <c r="C221" s="12">
        <v>4752</v>
      </c>
      <c r="D221" s="12">
        <v>1.7019561530088899E-2</v>
      </c>
      <c r="E221" s="12">
        <v>1.06266249261516E-4</v>
      </c>
      <c r="F221" s="92">
        <f>$D221^Parameter!$D$325</f>
        <v>4.1700352532247485E-2</v>
      </c>
      <c r="G221" s="92">
        <f>$E221^Parameter!$D$318</f>
        <v>1.3772242259990906E-3</v>
      </c>
      <c r="H221" s="92">
        <f>$D221^Parameter!$D$326</f>
        <v>3.8437815144544633E-2</v>
      </c>
      <c r="I221" s="92">
        <f>$E221^Parameter!$D$319</f>
        <v>2.8634725576335129E-3</v>
      </c>
      <c r="J221" s="92">
        <f>$D221^Parameter!$D$328</f>
        <v>4.4872746905209017E-2</v>
      </c>
      <c r="K221" s="92">
        <f>$E221^Parameter!$D$321</f>
        <v>1.7365733862965298E-2</v>
      </c>
      <c r="L221" s="92">
        <f>$D221^Parameter!$D$329</f>
        <v>0.10217180966968401</v>
      </c>
      <c r="M221" s="92">
        <f>$E221^Parameter!$D$322</f>
        <v>1.1296235102638417E-2</v>
      </c>
      <c r="N221" s="92">
        <f>$D221^Parameter!$D$330</f>
        <v>3.6903552688514564E-2</v>
      </c>
      <c r="O221" s="92">
        <f>$E221^Parameter!$D$323</f>
        <v>2.5737012937283175E-2</v>
      </c>
      <c r="P221" s="92">
        <f>$D221^Parameter!$D$327</f>
        <v>2.069487681642642E-2</v>
      </c>
      <c r="Q221" s="92">
        <f>$E221^Parameter!$D$320</f>
        <v>1.4549440118522944E-3</v>
      </c>
      <c r="R221" s="12">
        <f>$D221^EXP(Parameter!$D$96+Parameter!$D$103*(($B221/30.2*21)^(1)))</f>
        <v>3.0324116679852134E-23</v>
      </c>
      <c r="S221" s="12">
        <f>$E221^EXP(Parameter!$D$81+Parameter!$D$88*($B221/30.2*21)^(-2))</f>
        <v>3.6165219365721945E-3</v>
      </c>
      <c r="T221" s="12">
        <f>$D221^EXP(Parameter!$D$97+Parameter!$D$104*(($B221*21/30.2)^(1)))</f>
        <v>3.1453287148528247E-5</v>
      </c>
      <c r="U221" s="12">
        <f>$E221^EXP(Parameter!$D$82+Parameter!$D$89*($B221/30.2*21)^(-2))</f>
        <v>5.897914394305666E-3</v>
      </c>
      <c r="V221" s="12">
        <f>$D221^EXP(Parameter!$D$99+Parameter!$D$106*(($B221*21/30.2)^(1)))</f>
        <v>2.9884221171771902E-8</v>
      </c>
      <c r="W221" s="12">
        <f>$E221^EXP(Parameter!$D$84+Parameter!$D$91*($B221/30.2*21)^(-2))</f>
        <v>2.854229477933715E-2</v>
      </c>
      <c r="X221" s="12">
        <f>$D221^EXP(Parameter!$D$100+Parameter!$D$107*(($B221*21/30.2)^(1)))</f>
        <v>1.4536738550388617E-67</v>
      </c>
      <c r="Y221" s="12">
        <f>$E221^EXP(Parameter!$D$85+Parameter!$D$92*($B221/30.2*21)^(-2))</f>
        <v>1.8210831397285143E-2</v>
      </c>
      <c r="Z221" s="12">
        <f>$D221^EXP(Parameter!$D$101+Parameter!$D$108*(($B221*21/30.2)^(1)))</f>
        <v>1.8410438764741241E-74</v>
      </c>
      <c r="AA221" s="12">
        <f>$E221^EXP(Parameter!$D$86+Parameter!$D$93*($B221/30.2*21)^(-2))</f>
        <v>2.6090173346734347E-2</v>
      </c>
      <c r="AB221" s="12">
        <f>$D221^EXP(Parameter!$D$98+Parameter!$D$105*(($B221*21/30.2)^(1)))</f>
        <v>6.2924541170509322E-9</v>
      </c>
      <c r="AC221" s="12">
        <f>$E221^EXP(Parameter!$D$83+Parameter!$D$90*($B221/30.2*21)^(-2))</f>
        <v>1.6468206097098453E-3</v>
      </c>
      <c r="AD221" s="87">
        <f>$D221^EXP(Parameter!$D$133+Parameter!$D$140*(($B221*21/30.2)^(-0.5))+Parameter!$D$147*((LN($B221*21/30.2))))</f>
        <v>7.4877460194219108E-12</v>
      </c>
      <c r="AE221" s="12">
        <f>$E221^EXP(Parameter!$D$111+Parameter!$D$118*(($B221*21/30.2)^(-1))+Parameter!$D$125*(($B221*21/30.2)^(-0.5)))</f>
        <v>5.394967833868311E-2</v>
      </c>
      <c r="AF221" s="12">
        <f>$D221^EXP(Parameter!$D$134+Parameter!$D$141*(($B221*21/30.2)^(-0.5))+Parameter!$D$148*((LN($B221*21/30.2))))</f>
        <v>1.834696950286279E-4</v>
      </c>
      <c r="AG221" s="12">
        <f>$E221^EXP(Parameter!$D$112+Parameter!$D$119*(($B221*21/30.2)^(-1))+Parameter!$D$126*(($B221*21/30.2)^(-0.5)))</f>
        <v>7.0374959982584867E-3</v>
      </c>
      <c r="AH221" s="12">
        <f>$D221^EXP(Parameter!$D$136+Parameter!$D$143*(($B221*21/30.2)^(-0.5))+Parameter!$D$150*((LN($B221*21/30.2))))</f>
        <v>1.1200194926200818E-9</v>
      </c>
      <c r="AI221" s="12">
        <f>$E221^EXP(Parameter!$D$114+Parameter!$D$121*(($B221*21/30.2)^(-1))+Parameter!$D$128*(($B221*21/30.2)^(-0.5)))</f>
        <v>4.576271097306744E-5</v>
      </c>
      <c r="AJ221" s="12">
        <f>$D221^EXP(Parameter!$D$137+Parameter!$D$144*(($B221*21/30.2)^(-0.5))+Parameter!$D$151*((LN($B221*21/30.2))))</f>
        <v>2.1555697661118359E-13</v>
      </c>
      <c r="AK221" s="12">
        <f>$E221^EXP(Parameter!$D$115+Parameter!$D$122*(($B221*21/30.2)^(-1))+Parameter!$D$129*(($B221*21/30.2)^(-0.5)))</f>
        <v>4.5317371963391768E-3</v>
      </c>
      <c r="AL221" s="12">
        <f>$D221^EXP(Parameter!$D$138+Parameter!$D$145*(($B221*21/30.2)^(-0.5))+Parameter!$D$152*((LN($B221*21/30.2))))</f>
        <v>1.8698030715407511E-54</v>
      </c>
      <c r="AM221" s="12">
        <f>$E221^EXP(Parameter!$D$116+Parameter!$D$123*(($B221*21/30.2)^(-1))+Parameter!$D$130*(($B221*21/30.2)^(-0.5)))</f>
        <v>3.1809382787702626E-6</v>
      </c>
      <c r="AN221" s="12">
        <f>$D221^EXP(Parameter!$D$135+Parameter!$D$142*(($B221*21/30.2)^(-0.5))+Parameter!$D$149*((LN($B221*21/30.2))))</f>
        <v>6.7257747907129666E-6</v>
      </c>
      <c r="AO221" s="12">
        <f>$E221^EXP(Parameter!$D$113+Parameter!$D$120*(($B221*21/30.2)^(-1))+Parameter!$D$127*(($B221*21/30.2)^(-0.5)))</f>
        <v>2.4525604158418041E-12</v>
      </c>
      <c r="AP221" s="87">
        <f>$D221^EXP(Parameter!$D$304+Parameter!$D$310*((LN($B221*21/30.2))))</f>
        <v>1.6998239898440778E-2</v>
      </c>
      <c r="AQ221" s="88">
        <f>$E221^EXP(Parameter!$D$290+Parameter!$D$296*((LN($B221*21/30.2))))</f>
        <v>1.007083086546607E-2</v>
      </c>
      <c r="AR221" s="12">
        <f>$D221^EXP(Parameter!$D$305+Parameter!$D$311*((LN($B221*21/30.2))))</f>
        <v>2.3818550037209715E-2</v>
      </c>
      <c r="AS221" s="88">
        <f>$E221^EXP(Parameter!$D$291+Parameter!$D$297*((LN($B221*21/30.2))))</f>
        <v>8.3222363118660384E-3</v>
      </c>
      <c r="AT221" s="12">
        <f>$D221^EXP(Parameter!$D$305+Parameter!$D$307-Parameter!$D$306+(Parameter!$D$311+Parameter!$D$313-Parameter!$D$312)*((LN($B221*21/30.2))))</f>
        <v>2.0687149999090174E-2</v>
      </c>
      <c r="AU221" s="88">
        <f>$E221^EXP(Parameter!$D$291+Parameter!$D$293-Parameter!$D$292+(Parameter!$D$297+Parameter!$D$299-Parameter!$D$298)*((LN($B221*21/30.2))))</f>
        <v>1.4343112491528613E-2</v>
      </c>
      <c r="AV221" s="12">
        <f>$D221^EXP(Parameter!$D$308+Parameter!$D$314*((LN($B221*21/30.2))))</f>
        <v>2.9671469114975084E-2</v>
      </c>
      <c r="AW221" s="88">
        <f>$E221^EXP(Parameter!$D$294+Parameter!$D$300*((LN($B221*21/30.2))))</f>
        <v>1.2150017208952155E-2</v>
      </c>
      <c r="AX221" s="12">
        <f>$D221^EXP(Parameter!$D$305+Parameter!$D$309-Parameter!$D$306+(Parameter!$D$311+Parameter!$D$315-Parameter!$D$312)*((LN($B221*21/30.2))))</f>
        <v>9.7140636386325308E-3</v>
      </c>
      <c r="AY221" s="88">
        <f>$E221^EXP(Parameter!$D$291+Parameter!$D$295-Parameter!$D$292+(Parameter!$D$297+Parameter!$D$301-Parameter!$D$298)*((LN($B221*21/30.2))))</f>
        <v>1.4622723177677065E-4</v>
      </c>
      <c r="AZ221" s="12">
        <f>$D221^EXP(Parameter!D$305-Parameter!D$306+(Parameter!D$311-Parameter!D$312)*((LN($B221*21/30.2))))</f>
        <v>6.458365912203637E-3</v>
      </c>
      <c r="BA221" s="88">
        <f>$E221^EXP(Parameter!$D$291-Parameter!$D$292+(Parameter!$D$297-Parameter!$D$298)*((LN($B221*21/30.2))))</f>
        <v>1.7770836375896873E-6</v>
      </c>
      <c r="BB221" s="89">
        <f>$D221^EXP(Parameter!$D$231+Parameter!$D$238)</f>
        <v>4.531872628939719E-2</v>
      </c>
      <c r="BC221" s="90">
        <f>$E221^EXP(Parameter!$D$216+Parameter!$D$223)</f>
        <v>2.9952446381166934E-3</v>
      </c>
      <c r="BD221" s="91">
        <f>$D221^EXP(Parameter!$D$232+Parameter!$D$239)</f>
        <v>3.3978416943923867E-2</v>
      </c>
      <c r="BE221" s="90">
        <f>$E221^EXP(Parameter!$D$217+Parameter!$D$224)</f>
        <v>4.3648728403791522E-3</v>
      </c>
      <c r="BF221" s="91">
        <f>$D221^EXP(Parameter!$D$234+Parameter!$D$241)</f>
        <v>4.1243475829505126E-2</v>
      </c>
      <c r="BG221" s="91">
        <f>$E221^EXP(Parameter!$D$219+Parameter!$D$226)</f>
        <v>2.1064834931816562E-2</v>
      </c>
      <c r="BH221" s="91">
        <f>$D221^EXP(Parameter!$D$235+Parameter!$D$242)</f>
        <v>8.6000427017226919E-2</v>
      </c>
      <c r="BI221" s="91">
        <f>$E221^EXP(Parameter!$D$220+Parameter!$D$227)</f>
        <v>1.321673352267938E-2</v>
      </c>
      <c r="BJ221" s="91">
        <f>$D221^EXP(Parameter!$D$236+Parameter!$D$243)</f>
        <v>3.1734486580341878E-2</v>
      </c>
      <c r="BK221" s="91">
        <f>$E221^EXP(Parameter!$D$221+Parameter!$D$228)</f>
        <v>2.0027283234412548E-2</v>
      </c>
      <c r="BL221" s="91">
        <f>$D221^EXP(Parameter!$D$233+Parameter!$D$240)</f>
        <v>1.5160549243491873E-2</v>
      </c>
      <c r="BM221" s="91">
        <f>$E221^EXP(Parameter!$D$218+Parameter!$D$225)</f>
        <v>1.2932543231304629E-3</v>
      </c>
      <c r="BN221" s="90">
        <f>$D221^EXP(Parameter!$D$268+Parameter!$D$275)</f>
        <v>6.1861869279636821E-2</v>
      </c>
      <c r="BO221" s="91">
        <f>$E221^EXP(Parameter!$D$246+Parameter!$D$253)</f>
        <v>9.9269129189557084E-4</v>
      </c>
      <c r="BP221" s="91">
        <f>$D221^EXP(Parameter!$D$269+Parameter!$D$276)</f>
        <v>4.0071648512875833E-2</v>
      </c>
      <c r="BQ221" s="91">
        <f>$E221^EXP(Parameter!$D$247+Parameter!$D$254)</f>
        <v>2.5701539183355842E-3</v>
      </c>
      <c r="BR221" s="91">
        <f>$D221^EXP(Parameter!$D$271+Parameter!$D$278)</f>
        <v>9.6029212991921159E-2</v>
      </c>
      <c r="BS221" s="91">
        <f>$E221^EXP(Parameter!$D$249+Parameter!$D$256)</f>
        <v>2.6183376562436474E-2</v>
      </c>
      <c r="BT221" s="91">
        <f>$D221^EXP(Parameter!$D$272+Parameter!$D$279)</f>
        <v>0.17048481787287875</v>
      </c>
      <c r="BU221" s="91">
        <f>$E221^EXP(Parameter!$D$250+Parameter!$D$257)</f>
        <v>7.6878693742111993E-3</v>
      </c>
      <c r="BV221" s="91">
        <f>$D221^EXP(Parameter!$D$273+Parameter!$D$280)</f>
        <v>0.13416612607429731</v>
      </c>
      <c r="BW221" s="91">
        <f>$E221^EXP(Parameter!$D$251+Parameter!$D$258)</f>
        <v>2.8242342576443029E-2</v>
      </c>
      <c r="BX221" s="91">
        <f>$D221^EXP(Parameter!$D$270+Parameter!$D$277)</f>
        <v>3.467284968356682E-2</v>
      </c>
      <c r="BY221" s="91">
        <f>$E221^EXP(Parameter!$D$248+Parameter!$D$255)</f>
        <v>3.1735271459145289E-3</v>
      </c>
      <c r="BZ221" s="90">
        <f>$D221^EXP(Parameter!$D$208)</f>
        <v>4.2037632898501112E-2</v>
      </c>
      <c r="CA221" s="90">
        <f>$E221^EXP(Parameter!$D$200)</f>
        <v>2.1040781424982108E-3</v>
      </c>
      <c r="CB221" s="90">
        <f>$D221^EXP(Parameter!$D$209)</f>
        <v>3.4440273679555607E-2</v>
      </c>
      <c r="CC221" s="90">
        <f>$E221^EXP(Parameter!$D$201)</f>
        <v>3.6170202645877257E-3</v>
      </c>
      <c r="CD221" s="90">
        <f>$D221^EXP(Parameter!$D$211)</f>
        <v>3.7673617457567532E-2</v>
      </c>
      <c r="CE221" s="90">
        <f>$E221^EXP(Parameter!$D$203)</f>
        <v>1.618750554497515E-2</v>
      </c>
      <c r="CF221" s="90">
        <f>$D221^EXP(Parameter!$D$212)</f>
        <v>8.5789586651475208E-2</v>
      </c>
      <c r="CG221" s="90">
        <f>$E221^EXP(Parameter!$D$204)</f>
        <v>1.1329196840546507E-2</v>
      </c>
      <c r="CH221" s="91">
        <f>$D221^EXP(Parameter!$D$213)</f>
        <v>3.0333618089826247E-2</v>
      </c>
      <c r="CI221" s="90">
        <f>$E221^EXP(Parameter!$D$205)</f>
        <v>2.0184379417378825E-2</v>
      </c>
      <c r="CJ221" s="91">
        <f>$D221^EXP(Parameter!$D$210)</f>
        <v>1.66074193008756E-2</v>
      </c>
      <c r="CK221" s="90">
        <f>$E221^EXP(Parameter!$D$202)</f>
        <v>1.7001256208894835E-3</v>
      </c>
      <c r="CL221" s="12">
        <f>$D221^EXP(Parameter!$D$170+Parameter!$D$177*(LN($B221/30.2*21)))</f>
        <v>1.9789742265098786E-2</v>
      </c>
      <c r="CM221" s="12">
        <f>$D221^EXP(Parameter!$D$155+Parameter!$D$162*(LN($B221/30.2*21)))</f>
        <v>0.29940828259377494</v>
      </c>
      <c r="CN221" s="12">
        <f>$D221^EXP(Parameter!$D$171+Parameter!$D$178*(LN($B221/30.2*21)))</f>
        <v>2.2357626089232443E-2</v>
      </c>
      <c r="CO221" s="12">
        <f>$D221^EXP(Parameter!$D$156+Parameter!$D$163*(LN($B221/30.2*21)))</f>
        <v>0.23713951809773323</v>
      </c>
      <c r="CP221" s="12">
        <f>$D221^EXP(Parameter!$D$173+Parameter!$D$180*(LN($B221/30.2*21)))</f>
        <v>1.8586324570837091E-2</v>
      </c>
      <c r="CQ221" s="12">
        <f>$D221^EXP(Parameter!$D$158+Parameter!$D$165*(LN($B221/30.2*21)))</f>
        <v>0.23968325346222763</v>
      </c>
      <c r="CR221" s="12">
        <f>$D221^EXP(Parameter!$D$174+Parameter!$D$181*(LN($B221/30.2*21)))</f>
        <v>1.680338787619691E-2</v>
      </c>
      <c r="CS221" s="12">
        <f>$D221^EXP(Parameter!$D$159+Parameter!$D$166*(LN($B221/30.2*21)))</f>
        <v>0.29042753800360471</v>
      </c>
      <c r="CT221" s="12">
        <f>$D221^EXP(Parameter!$D$175+Parameter!$D$182*(LN($B221/30.2*21)))</f>
        <v>2.7111788152606926E-3</v>
      </c>
      <c r="CU221" s="12">
        <f>$D221^EXP(Parameter!$D$160+Parameter!$D$167*(LN($B221/30.2*21)))</f>
        <v>5.7648225711319119E-2</v>
      </c>
      <c r="CV221" s="12">
        <f>$D221^EXP(Parameter!$D$172+Parameter!$D$179*(LN($B221/30.2*21)))</f>
        <v>3.9862384602268319E-3</v>
      </c>
      <c r="CW221" s="41">
        <f>$D221^EXP(Parameter!$D$157+Parameter!$D$164*(LN($B221/30.2*21)))</f>
        <v>6.353843441105453E-4</v>
      </c>
      <c r="CX221" s="12">
        <f t="shared" si="23"/>
        <v>3.0324116679852134E-23</v>
      </c>
      <c r="CY221" s="85">
        <v>1.30229567052857E-2</v>
      </c>
      <c r="CZ221" s="12">
        <f t="shared" si="24"/>
        <v>3.1453287148528247E-5</v>
      </c>
      <c r="DA221" s="85">
        <v>1.9677041797396402E-2</v>
      </c>
      <c r="DB221" s="12">
        <f t="shared" si="25"/>
        <v>2.9884221171771902E-8</v>
      </c>
      <c r="DC221" s="41">
        <v>1.14752493637913E-4</v>
      </c>
      <c r="DD221" s="12">
        <f t="shared" si="26"/>
        <v>1.4536738550388617E-67</v>
      </c>
      <c r="DE221" s="85">
        <v>1.2485544056298099E-3</v>
      </c>
      <c r="DF221" s="12">
        <f t="shared" si="27"/>
        <v>1.8410438764741241E-74</v>
      </c>
      <c r="DG221" s="41">
        <v>1.06265999960713E-4</v>
      </c>
      <c r="DH221" s="12">
        <f t="shared" si="28"/>
        <v>6.2924541170509322E-9</v>
      </c>
      <c r="DI221" s="41">
        <v>1.06265999960713E-4</v>
      </c>
      <c r="DJ221" s="46">
        <v>216</v>
      </c>
      <c r="DK221" s="44">
        <v>4.2030373002877001E-5</v>
      </c>
      <c r="DL221" s="44">
        <v>1.3672584151769299E-4</v>
      </c>
      <c r="DM221" s="44">
        <v>3.24129848253696E-4</v>
      </c>
      <c r="DN221" s="44">
        <v>2.2998133392104799E-4</v>
      </c>
      <c r="DO221" s="44">
        <v>1.0660497926336899E-3</v>
      </c>
      <c r="DP221" s="44">
        <v>8.1570656398544095E-4</v>
      </c>
      <c r="DQ221" s="44">
        <v>1.2109157365637301E-3</v>
      </c>
      <c r="DR221" s="45">
        <v>1.80850103741328E-2</v>
      </c>
      <c r="DS221" s="45">
        <v>3.04529587212348E-2</v>
      </c>
      <c r="DT221" s="45">
        <v>2.7075774300610402E-2</v>
      </c>
      <c r="DU221" s="45">
        <v>1.9028158436493199E-2</v>
      </c>
      <c r="DV221" s="45">
        <v>2.8973854317353699E-2</v>
      </c>
      <c r="DW221" s="45">
        <v>4.9326546305097599E-2</v>
      </c>
      <c r="DX221" s="45">
        <v>2.2825793561338601E-2</v>
      </c>
    </row>
    <row r="222" spans="1:128">
      <c r="A222" s="43">
        <f t="shared" si="22"/>
        <v>14.079452054794521</v>
      </c>
      <c r="B222" s="18">
        <v>218</v>
      </c>
      <c r="C222" s="12">
        <v>4774</v>
      </c>
      <c r="D222" s="12">
        <v>1.68582555838033E-2</v>
      </c>
      <c r="E222" s="12">
        <v>1.04174739412205E-4</v>
      </c>
      <c r="F222" s="92">
        <f>$D222^Parameter!$D$325</f>
        <v>4.139175629438973E-2</v>
      </c>
      <c r="G222" s="92">
        <f>$E222^Parameter!$D$318</f>
        <v>1.3576535026191005E-3</v>
      </c>
      <c r="H222" s="92">
        <f>$D222^Parameter!$D$326</f>
        <v>3.8146096844981756E-2</v>
      </c>
      <c r="I222" s="92">
        <f>$E222^Parameter!$D$319</f>
        <v>2.8272743333062861E-3</v>
      </c>
      <c r="J222" s="92">
        <f>$D222^Parameter!$D$328</f>
        <v>4.4548309364061608E-2</v>
      </c>
      <c r="K222" s="92">
        <f>$E222^Parameter!$D$321</f>
        <v>1.7213482933355766E-2</v>
      </c>
      <c r="L222" s="92">
        <f>$D222^Parameter!$D$329</f>
        <v>0.10162839687756282</v>
      </c>
      <c r="M222" s="92">
        <f>$E222^Parameter!$D$322</f>
        <v>1.1186741100996999E-2</v>
      </c>
      <c r="N222" s="92">
        <f>$D222^Parameter!$D$330</f>
        <v>3.6619991011148025E-2</v>
      </c>
      <c r="O222" s="92">
        <f>$E222^Parameter!$D$323</f>
        <v>2.5533183658982158E-2</v>
      </c>
      <c r="P222" s="92">
        <f>$D222^Parameter!$D$327</f>
        <v>2.0508109487439898E-2</v>
      </c>
      <c r="Q222" s="92">
        <f>$E222^Parameter!$D$320</f>
        <v>1.4344399426473827E-3</v>
      </c>
      <c r="R222" s="12">
        <f>$D222^EXP(Parameter!$D$96+Parameter!$D$103*(($B222/30.2*21)^(1)))</f>
        <v>1.2973355035947607E-23</v>
      </c>
      <c r="S222" s="12">
        <f>$E222^EXP(Parameter!$D$81+Parameter!$D$88*($B222/30.2*21)^(-2))</f>
        <v>3.5726203866279539E-3</v>
      </c>
      <c r="T222" s="12">
        <f>$D222^EXP(Parameter!$D$97+Parameter!$D$104*(($B222*21/30.2)^(1)))</f>
        <v>2.8971151898405303E-5</v>
      </c>
      <c r="U222" s="12">
        <f>$E222^EXP(Parameter!$D$82+Parameter!$D$89*($B222/30.2*21)^(-2))</f>
        <v>5.8325094851946766E-3</v>
      </c>
      <c r="V222" s="12">
        <f>$D222^EXP(Parameter!$D$99+Parameter!$D$106*(($B222*21/30.2)^(1)))</f>
        <v>2.4811501358833544E-8</v>
      </c>
      <c r="W222" s="12">
        <f>$E222^EXP(Parameter!$D$84+Parameter!$D$91*($B222/30.2*21)^(-2))</f>
        <v>2.832264501026709E-2</v>
      </c>
      <c r="X222" s="12">
        <f>$D222^EXP(Parameter!$D$100+Parameter!$D$107*(($B222*21/30.2)^(1)))</f>
        <v>3.926277339443745E-69</v>
      </c>
      <c r="Y222" s="12">
        <f>$E222^EXP(Parameter!$D$85+Parameter!$D$92*($B222/30.2*21)^(-2))</f>
        <v>1.8053049379598975E-2</v>
      </c>
      <c r="Z222" s="12">
        <f>$D222^EXP(Parameter!$D$101+Parameter!$D$108*(($B222*21/30.2)^(1)))</f>
        <v>4.3610851034973671E-76</v>
      </c>
      <c r="AA222" s="12">
        <f>$E222^EXP(Parameter!$D$86+Parameter!$D$93*($B222/30.2*21)^(-2))</f>
        <v>2.5884294913289134E-2</v>
      </c>
      <c r="AB222" s="12">
        <f>$D222^EXP(Parameter!$D$98+Parameter!$D$105*(($B222*21/30.2)^(1)))</f>
        <v>5.2062918412515153E-9</v>
      </c>
      <c r="AC222" s="12">
        <f>$E222^EXP(Parameter!$D$83+Parameter!$D$90*($B222/30.2*21)^(-2))</f>
        <v>1.6240478838239908E-3</v>
      </c>
      <c r="AD222" s="87">
        <f>$D222^EXP(Parameter!$D$133+Parameter!$D$140*(($B222*21/30.2)^(-0.5))+Parameter!$D$147*((LN($B222*21/30.2))))</f>
        <v>6.1870500363069305E-12</v>
      </c>
      <c r="AE222" s="12">
        <f>$E222^EXP(Parameter!$D$111+Parameter!$D$118*(($B222*21/30.2)^(-1))+Parameter!$D$125*(($B222*21/30.2)^(-0.5)))</f>
        <v>5.3705949159671293E-2</v>
      </c>
      <c r="AF222" s="12">
        <f>$D222^EXP(Parameter!$D$134+Parameter!$D$141*(($B222*21/30.2)^(-0.5))+Parameter!$D$148*((LN($B222*21/30.2))))</f>
        <v>1.7655712021644898E-4</v>
      </c>
      <c r="AG222" s="12">
        <f>$E222^EXP(Parameter!$D$112+Parameter!$D$119*(($B222*21/30.2)^(-1))+Parameter!$D$126*(($B222*21/30.2)^(-0.5)))</f>
        <v>6.9640049648014464E-3</v>
      </c>
      <c r="AH222" s="12">
        <f>$D222^EXP(Parameter!$D$136+Parameter!$D$143*(($B222*21/30.2)^(-0.5))+Parameter!$D$150*((LN($B222*21/30.2))))</f>
        <v>9.7127578618579745E-10</v>
      </c>
      <c r="AI222" s="12">
        <f>$E222^EXP(Parameter!$D$114+Parameter!$D$121*(($B222*21/30.2)^(-1))+Parameter!$D$128*(($B222*21/30.2)^(-0.5)))</f>
        <v>4.4370334064605857E-5</v>
      </c>
      <c r="AJ222" s="12">
        <f>$D222^EXP(Parameter!$D$137+Parameter!$D$144*(($B222*21/30.2)^(-0.5))+Parameter!$D$151*((LN($B222*21/30.2))))</f>
        <v>1.6918774572784766E-13</v>
      </c>
      <c r="AK222" s="12">
        <f>$E222^EXP(Parameter!$D$115+Parameter!$D$122*(($B222*21/30.2)^(-1))+Parameter!$D$129*(($B222*21/30.2)^(-0.5)))</f>
        <v>4.4738191686128862E-3</v>
      </c>
      <c r="AL222" s="12">
        <f>$D222^EXP(Parameter!$D$138+Parameter!$D$145*(($B222*21/30.2)^(-0.5))+Parameter!$D$152*((LN($B222*21/30.2))))</f>
        <v>4.9435549700976513E-55</v>
      </c>
      <c r="AM222" s="12">
        <f>$E222^EXP(Parameter!$D$116+Parameter!$D$123*(($B222*21/30.2)^(-1))+Parameter!$D$130*(($B222*21/30.2)^(-0.5)))</f>
        <v>3.0578931766510568E-6</v>
      </c>
      <c r="AN222" s="12">
        <f>$D222^EXP(Parameter!$D$135+Parameter!$D$142*(($B222*21/30.2)^(-0.5))+Parameter!$D$149*((LN($B222*21/30.2))))</f>
        <v>6.3645398038134255E-6</v>
      </c>
      <c r="AO222" s="12">
        <f>$E222^EXP(Parameter!$D$113+Parameter!$D$120*(($B222*21/30.2)^(-1))+Parameter!$D$127*(($B222*21/30.2)^(-0.5)))</f>
        <v>2.2437404384531957E-12</v>
      </c>
      <c r="AP222" s="87">
        <f>$D222^EXP(Parameter!$D$304+Parameter!$D$310*((LN($B222*21/30.2))))</f>
        <v>1.6796921991785358E-2</v>
      </c>
      <c r="AQ222" s="88">
        <f>$E222^EXP(Parameter!$D$290+Parameter!$D$296*((LN($B222*21/30.2))))</f>
        <v>1.0000942175023656E-2</v>
      </c>
      <c r="AR222" s="12">
        <f>$D222^EXP(Parameter!$D$305+Parameter!$D$311*((LN($B222*21/30.2))))</f>
        <v>2.3591598669920558E-2</v>
      </c>
      <c r="AS222" s="88">
        <f>$E222^EXP(Parameter!$D$291+Parameter!$D$297*((LN($B222*21/30.2))))</f>
        <v>8.2457734261576609E-3</v>
      </c>
      <c r="AT222" s="12">
        <f>$D222^EXP(Parameter!$D$305+Parameter!$D$307-Parameter!$D$306+(Parameter!$D$311+Parameter!$D$313-Parameter!$D$312)*((LN($B222*21/30.2))))</f>
        <v>2.0468905082664419E-2</v>
      </c>
      <c r="AU222" s="88">
        <f>$E222^EXP(Parameter!$D$291+Parameter!$D$293-Parameter!$D$292+(Parameter!$D$297+Parameter!$D$299-Parameter!$D$298)*((LN($B222*21/30.2))))</f>
        <v>1.4202511495927772E-2</v>
      </c>
      <c r="AV222" s="12">
        <f>$D222^EXP(Parameter!$D$308+Parameter!$D$314*((LN($B222*21/30.2))))</f>
        <v>2.9339255829684142E-2</v>
      </c>
      <c r="AW222" s="88">
        <f>$E222^EXP(Parameter!$D$294+Parameter!$D$300*((LN($B222*21/30.2))))</f>
        <v>1.2036240784778452E-2</v>
      </c>
      <c r="AX222" s="12">
        <f>$D222^EXP(Parameter!$D$305+Parameter!$D$309-Parameter!$D$306+(Parameter!$D$311+Parameter!$D$315-Parameter!$D$312)*((LN($B222*21/30.2))))</f>
        <v>9.5791073860528597E-3</v>
      </c>
      <c r="AY222" s="88">
        <f>$E222^EXP(Parameter!$D$291+Parameter!$D$295-Parameter!$D$292+(Parameter!$D$297+Parameter!$D$301-Parameter!$D$298)*((LN($B222*21/30.2))))</f>
        <v>1.4144569918848787E-4</v>
      </c>
      <c r="AZ222" s="12">
        <f>$D222^EXP(Parameter!D$305-Parameter!D$306+(Parameter!D$311-Parameter!D$312)*((LN($B222*21/30.2))))</f>
        <v>6.3664570807674421E-3</v>
      </c>
      <c r="BA222" s="88">
        <f>$E222^EXP(Parameter!$D$291-Parameter!$D$292+(Parameter!$D$297-Parameter!$D$298)*((LN($B222*21/30.2))))</f>
        <v>1.6977818891333792E-6</v>
      </c>
      <c r="BB222" s="89">
        <f>$D222^EXP(Parameter!$D$231+Parameter!$D$238)</f>
        <v>4.4992104464264382E-2</v>
      </c>
      <c r="BC222" s="90">
        <f>$E222^EXP(Parameter!$D$216+Parameter!$D$223)</f>
        <v>2.9576697191429314E-3</v>
      </c>
      <c r="BD222" s="91">
        <f>$D222^EXP(Parameter!$D$232+Parameter!$D$239)</f>
        <v>3.3710822655617166E-2</v>
      </c>
      <c r="BE222" s="90">
        <f>$E222^EXP(Parameter!$D$217+Parameter!$D$224)</f>
        <v>4.3136437189657704E-3</v>
      </c>
      <c r="BF222" s="91">
        <f>$D222^EXP(Parameter!$D$234+Parameter!$D$241)</f>
        <v>4.0937206277711413E-2</v>
      </c>
      <c r="BG222" s="91">
        <f>$E222^EXP(Parameter!$D$219+Parameter!$D$226)</f>
        <v>2.0888914622968685E-2</v>
      </c>
      <c r="BH222" s="91">
        <f>$D222^EXP(Parameter!$D$235+Parameter!$D$242)</f>
        <v>8.5508572504156416E-2</v>
      </c>
      <c r="BI222" s="91">
        <f>$E222^EXP(Parameter!$D$220+Parameter!$D$227)</f>
        <v>1.3093089806831056E-2</v>
      </c>
      <c r="BJ222" s="91">
        <f>$D222^EXP(Parameter!$D$236+Parameter!$D$243)</f>
        <v>3.1479535752317503E-2</v>
      </c>
      <c r="BK222" s="91">
        <f>$E222^EXP(Parameter!$D$221+Parameter!$D$228)</f>
        <v>1.985784867744169E-2</v>
      </c>
      <c r="BL222" s="91">
        <f>$D222^EXP(Parameter!$D$233+Parameter!$D$240)</f>
        <v>1.5012802279013752E-2</v>
      </c>
      <c r="BM222" s="91">
        <f>$E222^EXP(Parameter!$D$218+Parameter!$D$225)</f>
        <v>1.2747026057008109E-3</v>
      </c>
      <c r="BN222" s="90">
        <f>$D222^EXP(Parameter!$D$268+Parameter!$D$275)</f>
        <v>6.1460713436776178E-2</v>
      </c>
      <c r="BO222" s="91">
        <f>$E222^EXP(Parameter!$D$246+Parameter!$D$253)</f>
        <v>9.7788905316919497E-4</v>
      </c>
      <c r="BP222" s="91">
        <f>$D222^EXP(Parameter!$D$269+Parameter!$D$276)</f>
        <v>3.9771400729621847E-2</v>
      </c>
      <c r="BQ222" s="91">
        <f>$E222^EXP(Parameter!$D$247+Parameter!$D$254)</f>
        <v>2.5370679014024857E-3</v>
      </c>
      <c r="BR222" s="91">
        <f>$D222^EXP(Parameter!$D$271+Parameter!$D$278)</f>
        <v>9.5504625636409504E-2</v>
      </c>
      <c r="BS222" s="91">
        <f>$E222^EXP(Parameter!$D$249+Parameter!$D$256)</f>
        <v>2.5976982609188667E-2</v>
      </c>
      <c r="BT222" s="91">
        <f>$D222^EXP(Parameter!$D$272+Parameter!$D$279)</f>
        <v>0.16978117131898671</v>
      </c>
      <c r="BU222" s="91">
        <f>$E222^EXP(Parameter!$D$250+Parameter!$D$257)</f>
        <v>7.6069885697687386E-3</v>
      </c>
      <c r="BV222" s="91">
        <f>$D222^EXP(Parameter!$D$273+Parameter!$D$280)</f>
        <v>0.13353756771442751</v>
      </c>
      <c r="BW222" s="91">
        <f>$E222^EXP(Parameter!$D$251+Parameter!$D$258)</f>
        <v>2.802432700403865E-2</v>
      </c>
      <c r="BX222" s="91">
        <f>$D222^EXP(Parameter!$D$270+Parameter!$D$277)</f>
        <v>3.4401413509582743E-2</v>
      </c>
      <c r="BY222" s="91">
        <f>$E222^EXP(Parameter!$D$248+Parameter!$D$255)</f>
        <v>3.1341093582691235E-3</v>
      </c>
      <c r="BZ222" s="90">
        <f>$D222^EXP(Parameter!$D$208)</f>
        <v>4.1727326507147673E-2</v>
      </c>
      <c r="CA222" s="90">
        <f>$E222^EXP(Parameter!$D$200)</f>
        <v>2.0760893121347297E-3</v>
      </c>
      <c r="CB222" s="90">
        <f>$D222^EXP(Parameter!$D$209)</f>
        <v>3.4170120577338273E-2</v>
      </c>
      <c r="CC222" s="90">
        <f>$E222^EXP(Parameter!$D$201)</f>
        <v>3.5731092188275825E-3</v>
      </c>
      <c r="CD222" s="90">
        <f>$D222^EXP(Parameter!$D$211)</f>
        <v>3.7385943709318317E-2</v>
      </c>
      <c r="CE222" s="90">
        <f>$E222^EXP(Parameter!$D$203)</f>
        <v>1.6043135458384507E-2</v>
      </c>
      <c r="CF222" s="90">
        <f>$D222^EXP(Parameter!$D$212)</f>
        <v>8.5298448492532181E-2</v>
      </c>
      <c r="CG222" s="90">
        <f>$E222^EXP(Parameter!$D$204)</f>
        <v>1.1219454363066102E-2</v>
      </c>
      <c r="CH222" s="91">
        <f>$D222^EXP(Parameter!$D$213)</f>
        <v>3.008674593657816E-2</v>
      </c>
      <c r="CI222" s="90">
        <f>$E222^EXP(Parameter!$D$205)</f>
        <v>2.001395553884501E-2</v>
      </c>
      <c r="CJ222" s="91">
        <f>$D222^EXP(Parameter!$D$210)</f>
        <v>1.6449076798902652E-2</v>
      </c>
      <c r="CK222" s="90">
        <f>$E222^EXP(Parameter!$D$202)</f>
        <v>1.6767335016593932E-3</v>
      </c>
      <c r="CL222" s="12">
        <f>$D222^EXP(Parameter!$D$170+Parameter!$D$177*(LN($B222/30.2*21)))</f>
        <v>1.9581812850479729E-2</v>
      </c>
      <c r="CM222" s="12">
        <f>$D222^EXP(Parameter!$D$155+Parameter!$D$162*(LN($B222/30.2*21)))</f>
        <v>0.29898686342278152</v>
      </c>
      <c r="CN222" s="12">
        <f>$D222^EXP(Parameter!$D$171+Parameter!$D$178*(LN($B222/30.2*21)))</f>
        <v>2.2143947053382872E-2</v>
      </c>
      <c r="CO222" s="12">
        <f>$D222^EXP(Parameter!$D$156+Parameter!$D$163*(LN($B222/30.2*21)))</f>
        <v>0.23657504756940509</v>
      </c>
      <c r="CP222" s="12">
        <f>$D222^EXP(Parameter!$D$173+Parameter!$D$180*(LN($B222/30.2*21)))</f>
        <v>1.8390635571347541E-2</v>
      </c>
      <c r="CQ222" s="12">
        <f>$D222^EXP(Parameter!$D$158+Parameter!$D$165*(LN($B222/30.2*21)))</f>
        <v>0.23896910371451507</v>
      </c>
      <c r="CR222" s="12">
        <f>$D222^EXP(Parameter!$D$174+Parameter!$D$181*(LN($B222/30.2*21)))</f>
        <v>1.6584477440793059E-2</v>
      </c>
      <c r="CS222" s="12">
        <f>$D222^EXP(Parameter!$D$159+Parameter!$D$166*(LN($B222/30.2*21)))</f>
        <v>0.28981534631502942</v>
      </c>
      <c r="CT222" s="12">
        <f>$D222^EXP(Parameter!$D$175+Parameter!$D$182*(LN($B222/30.2*21)))</f>
        <v>2.6598038470192135E-3</v>
      </c>
      <c r="CU222" s="12">
        <f>$D222^EXP(Parameter!$D$160+Parameter!$D$167*(LN($B222/30.2*21)))</f>
        <v>5.712725429719466E-2</v>
      </c>
      <c r="CV222" s="12">
        <f>$D222^EXP(Parameter!$D$172+Parameter!$D$179*(LN($B222/30.2*21)))</f>
        <v>3.9242736372079381E-3</v>
      </c>
      <c r="CW222" s="41">
        <f>$D222^EXP(Parameter!$D$157+Parameter!$D$164*(LN($B222/30.2*21)))</f>
        <v>6.1848815293038476E-4</v>
      </c>
      <c r="CX222" s="12">
        <f t="shared" si="23"/>
        <v>1.2973355035947607E-23</v>
      </c>
      <c r="CY222" s="85">
        <v>1.3001018538539201E-2</v>
      </c>
      <c r="CZ222" s="12">
        <f t="shared" si="24"/>
        <v>2.8971151898405303E-5</v>
      </c>
      <c r="DA222" s="85">
        <v>1.9633573308646301E-2</v>
      </c>
      <c r="DB222" s="12">
        <f t="shared" si="25"/>
        <v>2.4811501358833544E-8</v>
      </c>
      <c r="DC222" s="41">
        <v>1.1206880398810799E-4</v>
      </c>
      <c r="DD222" s="12">
        <f t="shared" si="26"/>
        <v>3.926277339443745E-69</v>
      </c>
      <c r="DE222" s="85">
        <v>1.2253519288061201E-3</v>
      </c>
      <c r="DF222" s="12">
        <f t="shared" si="27"/>
        <v>4.3610851034973671E-76</v>
      </c>
      <c r="DG222" s="41">
        <v>1.04174999968292E-4</v>
      </c>
      <c r="DH222" s="12">
        <f t="shared" si="28"/>
        <v>5.2062918412515153E-9</v>
      </c>
      <c r="DI222" s="41">
        <v>1.04174999968292E-4</v>
      </c>
      <c r="DJ222" s="46">
        <v>217</v>
      </c>
      <c r="DK222" s="44">
        <v>4.1040583107498898E-5</v>
      </c>
      <c r="DL222" s="44">
        <v>1.3374495802676001E-4</v>
      </c>
      <c r="DM222" s="44">
        <v>3.1749691418148101E-4</v>
      </c>
      <c r="DN222" s="44">
        <v>2.2515118477661701E-4</v>
      </c>
      <c r="DO222" s="44">
        <v>1.0463078247913099E-3</v>
      </c>
      <c r="DP222" s="44">
        <v>8.0023481329916102E-4</v>
      </c>
      <c r="DQ222" s="44">
        <v>1.1887525814849901E-3</v>
      </c>
      <c r="DR222" s="45">
        <v>1.7918296368266501E-2</v>
      </c>
      <c r="DS222" s="45">
        <v>3.0193953239433202E-2</v>
      </c>
      <c r="DT222" s="45">
        <v>2.6841012164766601E-2</v>
      </c>
      <c r="DU222" s="45">
        <v>1.8854032239817499E-2</v>
      </c>
      <c r="DV222" s="45">
        <v>2.8725388111502801E-2</v>
      </c>
      <c r="DW222" s="45">
        <v>4.8942080905494199E-2</v>
      </c>
      <c r="DX222" s="45">
        <v>2.2622506410399999E-2</v>
      </c>
    </row>
    <row r="223" spans="1:128">
      <c r="A223" s="43">
        <f t="shared" si="22"/>
        <v>14.139726027397261</v>
      </c>
      <c r="B223" s="18">
        <v>219</v>
      </c>
      <c r="C223" s="12">
        <v>4796</v>
      </c>
      <c r="D223" s="12">
        <v>1.66989898490572E-2</v>
      </c>
      <c r="E223" s="12">
        <v>1.02131267506089E-4</v>
      </c>
      <c r="F223" s="92">
        <f>$D223^Parameter!$D$325</f>
        <v>4.1086425222815526E-2</v>
      </c>
      <c r="G223" s="92">
        <f>$E223^Parameter!$D$318</f>
        <v>1.3384257384288375E-3</v>
      </c>
      <c r="H223" s="92">
        <f>$D223^Parameter!$D$326</f>
        <v>3.7857520009890261E-2</v>
      </c>
      <c r="I223" s="92">
        <f>$E223^Parameter!$D$319</f>
        <v>2.791653945256108E-3</v>
      </c>
      <c r="J223" s="92">
        <f>$D223^Parameter!$D$328</f>
        <v>4.422724966093524E-2</v>
      </c>
      <c r="K223" s="92">
        <f>$E223^Parameter!$D$321</f>
        <v>1.706307555180096E-2</v>
      </c>
      <c r="L223" s="92">
        <f>$D223^Parameter!$D$329</f>
        <v>0.1010896079851992</v>
      </c>
      <c r="M223" s="92">
        <f>$E223^Parameter!$D$322</f>
        <v>1.1078673760733746E-2</v>
      </c>
      <c r="N223" s="92">
        <f>$D223^Parameter!$D$330</f>
        <v>3.6339509629312358E-2</v>
      </c>
      <c r="O223" s="92">
        <f>$E223^Parameter!$D$323</f>
        <v>2.5331650573625922E-2</v>
      </c>
      <c r="P223" s="92">
        <f>$D223^Parameter!$D$327</f>
        <v>2.0323620232451971E-2</v>
      </c>
      <c r="Q223" s="92">
        <f>$E223^Parameter!$D$320</f>
        <v>1.4142927899459447E-3</v>
      </c>
      <c r="R223" s="12">
        <f>$D223^EXP(Parameter!$D$96+Parameter!$D$103*(($B223/30.2*21)^(1)))</f>
        <v>5.4774574795132309E-24</v>
      </c>
      <c r="S223" s="12">
        <f>$E223^EXP(Parameter!$D$81+Parameter!$D$88*($B223/30.2*21)^(-2))</f>
        <v>3.5293976787249479E-3</v>
      </c>
      <c r="T223" s="12">
        <f>$D223^EXP(Parameter!$D$97+Parameter!$D$104*(($B223*21/30.2)^(1)))</f>
        <v>2.6671136406861012E-5</v>
      </c>
      <c r="U223" s="12">
        <f>$E223^EXP(Parameter!$D$82+Parameter!$D$89*($B223/30.2*21)^(-2))</f>
        <v>5.7680476299786189E-3</v>
      </c>
      <c r="V223" s="12">
        <f>$D223^EXP(Parameter!$D$99+Parameter!$D$106*(($B223*21/30.2)^(1)))</f>
        <v>2.0563454894170013E-8</v>
      </c>
      <c r="W223" s="12">
        <f>$E223^EXP(Parameter!$D$84+Parameter!$D$91*($B223/30.2*21)^(-2))</f>
        <v>2.8105420494948925E-2</v>
      </c>
      <c r="X223" s="12">
        <f>$D223^EXP(Parameter!$D$100+Parameter!$D$107*(($B223*21/30.2)^(1)))</f>
        <v>9.7631926785829642E-71</v>
      </c>
      <c r="Y223" s="12">
        <f>$E223^EXP(Parameter!$D$85+Parameter!$D$92*($B223/30.2*21)^(-2))</f>
        <v>1.7897161607027794E-2</v>
      </c>
      <c r="Z223" s="12">
        <f>$D223^EXP(Parameter!$D$101+Parameter!$D$108*(($B223*21/30.2)^(1)))</f>
        <v>9.5342659413163151E-78</v>
      </c>
      <c r="AA223" s="12">
        <f>$E223^EXP(Parameter!$D$86+Parameter!$D$93*($B223/30.2*21)^(-2))</f>
        <v>2.5680729996979609E-2</v>
      </c>
      <c r="AB223" s="12">
        <f>$D223^EXP(Parameter!$D$98+Parameter!$D$105*(($B223*21/30.2)^(1)))</f>
        <v>4.3005040632475943E-9</v>
      </c>
      <c r="AC223" s="12">
        <f>$E223^EXP(Parameter!$D$83+Parameter!$D$90*($B223/30.2*21)^(-2))</f>
        <v>1.6016655843370303E-3</v>
      </c>
      <c r="AD223" s="87">
        <f>$D223^EXP(Parameter!$D$133+Parameter!$D$140*(($B223*21/30.2)^(-0.5))+Parameter!$D$147*((LN($B223*21/30.2))))</f>
        <v>5.1094963371389642E-12</v>
      </c>
      <c r="AE223" s="12">
        <f>$E223^EXP(Parameter!$D$111+Parameter!$D$118*(($B223*21/30.2)^(-1))+Parameter!$D$125*(($B223*21/30.2)^(-0.5)))</f>
        <v>5.3464189026188831E-2</v>
      </c>
      <c r="AF223" s="12">
        <f>$D223^EXP(Parameter!$D$134+Parameter!$D$141*(($B223*21/30.2)^(-0.5))+Parameter!$D$148*((LN($B223*21/30.2))))</f>
        <v>1.6990778370891573E-4</v>
      </c>
      <c r="AG223" s="12">
        <f>$E223^EXP(Parameter!$D$112+Parameter!$D$119*(($B223*21/30.2)^(-1))+Parameter!$D$126*(($B223*21/30.2)^(-0.5)))</f>
        <v>6.8915278666582484E-3</v>
      </c>
      <c r="AH223" s="12">
        <f>$D223^EXP(Parameter!$D$136+Parameter!$D$143*(($B223*21/30.2)^(-0.5))+Parameter!$D$150*((LN($B223*21/30.2))))</f>
        <v>8.4200932867009219E-10</v>
      </c>
      <c r="AI223" s="12">
        <f>$E223^EXP(Parameter!$D$114+Parameter!$D$121*(($B223*21/30.2)^(-1))+Parameter!$D$128*(($B223*21/30.2)^(-0.5)))</f>
        <v>4.3023976593854692E-5</v>
      </c>
      <c r="AJ223" s="12">
        <f>$D223^EXP(Parameter!$D$137+Parameter!$D$144*(($B223*21/30.2)^(-0.5))+Parameter!$D$151*((LN($B223*21/30.2))))</f>
        <v>1.3267291978490001E-13</v>
      </c>
      <c r="AK223" s="12">
        <f>$E223^EXP(Parameter!$D$115+Parameter!$D$122*(($B223*21/30.2)^(-1))+Parameter!$D$129*(($B223*21/30.2)^(-0.5)))</f>
        <v>4.4168261415235294E-3</v>
      </c>
      <c r="AL223" s="12">
        <f>$D223^EXP(Parameter!$D$138+Parameter!$D$145*(($B223*21/30.2)^(-0.5))+Parameter!$D$152*((LN($B223*21/30.2))))</f>
        <v>1.2961559760651521E-55</v>
      </c>
      <c r="AM223" s="12">
        <f>$E223^EXP(Parameter!$D$116+Parameter!$D$123*(($B223*21/30.2)^(-1))+Parameter!$D$130*(($B223*21/30.2)^(-0.5)))</f>
        <v>2.9399294513628255E-6</v>
      </c>
      <c r="AN223" s="12">
        <f>$D223^EXP(Parameter!$D$135+Parameter!$D$142*(($B223*21/30.2)^(-0.5))+Parameter!$D$149*((LN($B223*21/30.2))))</f>
        <v>6.0227963524184941E-6</v>
      </c>
      <c r="AO223" s="12">
        <f>$E223^EXP(Parameter!$D$113+Parameter!$D$120*(($B223*21/30.2)^(-1))+Parameter!$D$127*(($B223*21/30.2)^(-0.5)))</f>
        <v>2.0531736521778413E-12</v>
      </c>
      <c r="AP223" s="87">
        <f>$D223^EXP(Parameter!$D$304+Parameter!$D$310*((LN($B223*21/30.2))))</f>
        <v>1.6598471317520735E-2</v>
      </c>
      <c r="AQ223" s="88">
        <f>$E223^EXP(Parameter!$D$290+Parameter!$D$296*((LN($B223*21/30.2))))</f>
        <v>9.9318467830734284E-3</v>
      </c>
      <c r="AR223" s="12">
        <f>$D223^EXP(Parameter!$D$305+Parameter!$D$311*((LN($B223*21/30.2))))</f>
        <v>2.3367460784172869E-2</v>
      </c>
      <c r="AS223" s="88">
        <f>$E223^EXP(Parameter!$D$291+Parameter!$D$297*((LN($B223*21/30.2))))</f>
        <v>8.1702959761529009E-3</v>
      </c>
      <c r="AT223" s="12">
        <f>$D223^EXP(Parameter!$D$305+Parameter!$D$307-Parameter!$D$306+(Parameter!$D$311+Parameter!$D$313-Parameter!$D$312)*((LN($B223*21/30.2))))</f>
        <v>2.0253538917727479E-2</v>
      </c>
      <c r="AU223" s="88">
        <f>$E223^EXP(Parameter!$D$291+Parameter!$D$293-Parameter!$D$292+(Parameter!$D$297+Parameter!$D$299-Parameter!$D$298)*((LN($B223*21/30.2))))</f>
        <v>1.4063728889241976E-2</v>
      </c>
      <c r="AV223" s="12">
        <f>$D223^EXP(Parameter!$D$308+Parameter!$D$314*((LN($B223*21/30.2))))</f>
        <v>2.9011448375807943E-2</v>
      </c>
      <c r="AW223" s="88">
        <f>$E223^EXP(Parameter!$D$294+Parameter!$D$300*((LN($B223*21/30.2))))</f>
        <v>1.1923915990202327E-2</v>
      </c>
      <c r="AX223" s="12">
        <f>$D223^EXP(Parameter!$D$305+Parameter!$D$309-Parameter!$D$306+(Parameter!$D$311+Parameter!$D$315-Parameter!$D$312)*((LN($B223*21/30.2))))</f>
        <v>9.446333154374608E-3</v>
      </c>
      <c r="AY223" s="88">
        <f>$E223^EXP(Parameter!$D$291+Parameter!$D$295-Parameter!$D$292+(Parameter!$D$297+Parameter!$D$301-Parameter!$D$298)*((LN($B223*21/30.2))))</f>
        <v>1.3682687484953228E-4</v>
      </c>
      <c r="AZ223" s="12">
        <f>$D223^EXP(Parameter!D$305-Parameter!D$306+(Parameter!D$311-Parameter!D$312)*((LN($B223*21/30.2))))</f>
        <v>6.2760851241361517E-3</v>
      </c>
      <c r="BA223" s="88">
        <f>$E223^EXP(Parameter!$D$291-Parameter!$D$292+(Parameter!$D$297-Parameter!$D$298)*((LN($B223*21/30.2))))</f>
        <v>1.6221495175351061E-6</v>
      </c>
      <c r="BB223" s="89">
        <f>$D223^EXP(Parameter!$D$231+Parameter!$D$238)</f>
        <v>4.4668875757437825E-2</v>
      </c>
      <c r="BC223" s="90">
        <f>$E223^EXP(Parameter!$D$216+Parameter!$D$223)</f>
        <v>2.9206910045346639E-3</v>
      </c>
      <c r="BD223" s="91">
        <f>$D223^EXP(Parameter!$D$232+Parameter!$D$239)</f>
        <v>3.344618622553585E-2</v>
      </c>
      <c r="BE223" s="90">
        <f>$E223^EXP(Parameter!$D$217+Parameter!$D$224)</f>
        <v>4.2631862609868844E-3</v>
      </c>
      <c r="BF223" s="91">
        <f>$D223^EXP(Parameter!$D$234+Parameter!$D$241)</f>
        <v>4.0634185066108282E-2</v>
      </c>
      <c r="BG223" s="91">
        <f>$E223^EXP(Parameter!$D$219+Parameter!$D$226)</f>
        <v>2.0715051662149434E-2</v>
      </c>
      <c r="BH223" s="91">
        <f>$D223^EXP(Parameter!$D$235+Parameter!$D$242)</f>
        <v>8.5021099267487049E-2</v>
      </c>
      <c r="BI223" s="91">
        <f>$E223^EXP(Parameter!$D$220+Parameter!$D$227)</f>
        <v>1.2971015552126899E-2</v>
      </c>
      <c r="BJ223" s="91">
        <f>$D223^EXP(Parameter!$D$236+Parameter!$D$243)</f>
        <v>3.1227443231612962E-2</v>
      </c>
      <c r="BK223" s="91">
        <f>$E223^EXP(Parameter!$D$221+Parameter!$D$228)</f>
        <v>1.9690413962622576E-2</v>
      </c>
      <c r="BL223" s="91">
        <f>$D223^EXP(Parameter!$D$233+Parameter!$D$240)</f>
        <v>1.486696340910014E-2</v>
      </c>
      <c r="BM223" s="91">
        <f>$E223^EXP(Parameter!$D$218+Parameter!$D$225)</f>
        <v>1.2564784770165763E-3</v>
      </c>
      <c r="BN223" s="90">
        <f>$D223^EXP(Parameter!$D$268+Parameter!$D$275)</f>
        <v>6.1063436562868383E-2</v>
      </c>
      <c r="BO223" s="91">
        <f>$E223^EXP(Parameter!$D$246+Parameter!$D$253)</f>
        <v>9.6335653365535825E-4</v>
      </c>
      <c r="BP223" s="91">
        <f>$D223^EXP(Parameter!$D$269+Parameter!$D$276)</f>
        <v>3.9474357403674339E-2</v>
      </c>
      <c r="BQ223" s="91">
        <f>$E223^EXP(Parameter!$D$247+Parameter!$D$254)</f>
        <v>2.5045176706479516E-3</v>
      </c>
      <c r="BR223" s="91">
        <f>$D223^EXP(Parameter!$D$271+Parameter!$D$278)</f>
        <v>9.4984577262032993E-2</v>
      </c>
      <c r="BS223" s="91">
        <f>$E223^EXP(Parameter!$D$249+Parameter!$D$256)</f>
        <v>2.577290613010471E-2</v>
      </c>
      <c r="BT223" s="91">
        <f>$D223^EXP(Parameter!$D$272+Parameter!$D$279)</f>
        <v>0.16908267787717934</v>
      </c>
      <c r="BU223" s="91">
        <f>$E223^EXP(Parameter!$D$250+Parameter!$D$257)</f>
        <v>7.5272282084016973E-3</v>
      </c>
      <c r="BV223" s="91">
        <f>$D223^EXP(Parameter!$D$273+Parameter!$D$280)</f>
        <v>0.13291396136087449</v>
      </c>
      <c r="BW223" s="91">
        <f>$E223^EXP(Parameter!$D$251+Parameter!$D$258)</f>
        <v>2.7808724003070402E-2</v>
      </c>
      <c r="BX223" s="91">
        <f>$D223^EXP(Parameter!$D$270+Parameter!$D$277)</f>
        <v>3.4132964983885274E-2</v>
      </c>
      <c r="BY223" s="91">
        <f>$E223^EXP(Parameter!$D$248+Parameter!$D$255)</f>
        <v>3.0953121510274373E-3</v>
      </c>
      <c r="BZ223" s="90">
        <f>$D223^EXP(Parameter!$D$208)</f>
        <v>4.1420297603851533E-2</v>
      </c>
      <c r="CA223" s="90">
        <f>$E223^EXP(Parameter!$D$200)</f>
        <v>2.0485656725729522E-3</v>
      </c>
      <c r="CB223" s="90">
        <f>$D223^EXP(Parameter!$D$209)</f>
        <v>3.3902945197986104E-2</v>
      </c>
      <c r="CC223" s="90">
        <f>$E223^EXP(Parameter!$D$201)</f>
        <v>3.5298772302989434E-3</v>
      </c>
      <c r="CD223" s="90">
        <f>$D223^EXP(Parameter!$D$211)</f>
        <v>3.7101381208841849E-2</v>
      </c>
      <c r="CE223" s="90">
        <f>$E223^EXP(Parameter!$D$203)</f>
        <v>1.590053522560202E-2</v>
      </c>
      <c r="CF223" s="90">
        <f>$D223^EXP(Parameter!$D$212)</f>
        <v>8.481168801774415E-2</v>
      </c>
      <c r="CG223" s="90">
        <f>$E223^EXP(Parameter!$D$204)</f>
        <v>1.1111141100015941E-2</v>
      </c>
      <c r="CH223" s="91">
        <f>$D223^EXP(Parameter!$D$213)</f>
        <v>2.9842667240673425E-2</v>
      </c>
      <c r="CI223" s="90">
        <f>$E223^EXP(Parameter!$D$205)</f>
        <v>1.9845540325399865E-2</v>
      </c>
      <c r="CJ223" s="91">
        <f>$D223^EXP(Parameter!$D$210)</f>
        <v>1.6292745971632352E-2</v>
      </c>
      <c r="CK223" s="90">
        <f>$E223^EXP(Parameter!$D$202)</f>
        <v>1.6537408064951952E-3</v>
      </c>
      <c r="CL223" s="12">
        <f>$D223^EXP(Parameter!$D$170+Parameter!$D$177*(LN($B223/30.2*21)))</f>
        <v>1.9376628383252367E-2</v>
      </c>
      <c r="CM223" s="12">
        <f>$D223^EXP(Parameter!$D$155+Parameter!$D$162*(LN($B223/30.2*21)))</f>
        <v>0.29856828136180197</v>
      </c>
      <c r="CN223" s="12">
        <f>$D223^EXP(Parameter!$D$171+Parameter!$D$178*(LN($B223/30.2*21)))</f>
        <v>2.193293298805354E-2</v>
      </c>
      <c r="CO223" s="12">
        <f>$D223^EXP(Parameter!$D$156+Parameter!$D$163*(LN($B223/30.2*21)))</f>
        <v>0.2360143319252011</v>
      </c>
      <c r="CP223" s="12">
        <f>$D223^EXP(Parameter!$D$173+Parameter!$D$180*(LN($B223/30.2*21)))</f>
        <v>1.819754343971421E-2</v>
      </c>
      <c r="CQ223" s="12">
        <f>$D223^EXP(Parameter!$D$158+Parameter!$D$165*(LN($B223/30.2*21)))</f>
        <v>0.23825962496725395</v>
      </c>
      <c r="CR223" s="12">
        <f>$D223^EXP(Parameter!$D$174+Parameter!$D$181*(LN($B223/30.2*21)))</f>
        <v>1.6368867711214083E-2</v>
      </c>
      <c r="CS223" s="12">
        <f>$D223^EXP(Parameter!$D$159+Parameter!$D$166*(LN($B223/30.2*21)))</f>
        <v>0.28920700607517213</v>
      </c>
      <c r="CT223" s="12">
        <f>$D223^EXP(Parameter!$D$175+Parameter!$D$182*(LN($B223/30.2*21)))</f>
        <v>2.6095051079362973E-3</v>
      </c>
      <c r="CU223" s="12">
        <f>$D223^EXP(Parameter!$D$160+Parameter!$D$167*(LN($B223/30.2*21)))</f>
        <v>5.6612082723178608E-2</v>
      </c>
      <c r="CV223" s="12">
        <f>$D223^EXP(Parameter!$D$172+Parameter!$D$179*(LN($B223/30.2*21)))</f>
        <v>3.8634265984152085E-3</v>
      </c>
      <c r="CW223" s="41">
        <f>$D223^EXP(Parameter!$D$157+Parameter!$D$164*(LN($B223/30.2*21)))</f>
        <v>6.0206651135343719E-4</v>
      </c>
      <c r="CX223" s="12">
        <f t="shared" si="23"/>
        <v>5.4774574795132309E-24</v>
      </c>
      <c r="CY223" s="85">
        <v>1.29795174170116E-2</v>
      </c>
      <c r="CZ223" s="12">
        <f t="shared" si="24"/>
        <v>2.6671136406861012E-5</v>
      </c>
      <c r="DA223" s="85">
        <v>1.9590884024735598E-2</v>
      </c>
      <c r="DB223" s="12">
        <f t="shared" si="25"/>
        <v>2.0563454894170013E-8</v>
      </c>
      <c r="DC223" s="41">
        <v>1.0947199798647101E-4</v>
      </c>
      <c r="DD223" s="12">
        <f t="shared" si="26"/>
        <v>9.7631926785829642E-71</v>
      </c>
      <c r="DE223" s="85">
        <v>1.2026775460521101E-3</v>
      </c>
      <c r="DF223" s="12">
        <f t="shared" si="27"/>
        <v>9.5342659413163151E-78</v>
      </c>
      <c r="DG223" s="41">
        <v>1.0213099997443199E-4</v>
      </c>
      <c r="DH223" s="12">
        <f t="shared" si="28"/>
        <v>4.3005040632475943E-9</v>
      </c>
      <c r="DI223" s="41">
        <v>1.0213099997443199E-4</v>
      </c>
      <c r="DJ223" s="46">
        <v>218</v>
      </c>
      <c r="DK223" s="44">
        <v>4.0077089390466698E-5</v>
      </c>
      <c r="DL223" s="44">
        <v>1.30837876950451E-4</v>
      </c>
      <c r="DM223" s="44">
        <v>3.1101896711793802E-4</v>
      </c>
      <c r="DN223" s="44">
        <v>2.2043660884563099E-4</v>
      </c>
      <c r="DO223" s="44">
        <v>1.02698692915748E-3</v>
      </c>
      <c r="DP223" s="44">
        <v>7.8510035028200897E-4</v>
      </c>
      <c r="DQ223" s="44">
        <v>1.1670570990184299E-3</v>
      </c>
      <c r="DR223" s="45">
        <v>1.7753657554274601E-2</v>
      </c>
      <c r="DS223" s="45">
        <v>2.99379628980047E-2</v>
      </c>
      <c r="DT223" s="45">
        <v>2.6609027127063499E-2</v>
      </c>
      <c r="DU223" s="45">
        <v>1.8682060324866499E-2</v>
      </c>
      <c r="DV223" s="45">
        <v>2.8479834281566901E-2</v>
      </c>
      <c r="DW223" s="45">
        <v>4.8561776953128799E-2</v>
      </c>
      <c r="DX223" s="45">
        <v>2.2421678226107099E-2</v>
      </c>
    </row>
    <row r="224" spans="1:128">
      <c r="A224" s="43">
        <f t="shared" si="22"/>
        <v>14.2</v>
      </c>
      <c r="B224" s="18">
        <v>220</v>
      </c>
      <c r="C224" s="12">
        <v>4818</v>
      </c>
      <c r="D224" s="12">
        <v>1.6541731649580699E-2</v>
      </c>
      <c r="E224" s="12">
        <v>1.00134567962413E-4</v>
      </c>
      <c r="F224" s="92">
        <f>$D224^Parameter!$D$325</f>
        <v>4.0784313596830525E-2</v>
      </c>
      <c r="G224" s="92">
        <f>$E224^Parameter!$D$318</f>
        <v>1.3195337429550815E-3</v>
      </c>
      <c r="H224" s="92">
        <f>$D224^Parameter!$D$326</f>
        <v>3.7572040077317938E-2</v>
      </c>
      <c r="I224" s="92">
        <f>$E224^Parameter!$D$319</f>
        <v>2.7566001671734215E-3</v>
      </c>
      <c r="J224" s="92">
        <f>$D224^Parameter!$D$328</f>
        <v>4.3909521051942298E-2</v>
      </c>
      <c r="K224" s="92">
        <f>$E224^Parameter!$D$321</f>
        <v>1.6914482870564428E-2</v>
      </c>
      <c r="L224" s="92">
        <f>$D224^Parameter!$D$329</f>
        <v>0.10055538747702868</v>
      </c>
      <c r="M224" s="92">
        <f>$E224^Parameter!$D$322</f>
        <v>1.097200947314928E-2</v>
      </c>
      <c r="N224" s="92">
        <f>$D224^Parameter!$D$330</f>
        <v>3.6062064567476682E-2</v>
      </c>
      <c r="O224" s="92">
        <f>$E224^Parameter!$D$323</f>
        <v>2.5132379638175415E-2</v>
      </c>
      <c r="P224" s="92">
        <f>$D224^Parameter!$D$327</f>
        <v>2.0141373568442554E-2</v>
      </c>
      <c r="Q224" s="92">
        <f>$E224^Parameter!$D$320</f>
        <v>1.3944951118147154E-3</v>
      </c>
      <c r="R224" s="12">
        <f>$D224^EXP(Parameter!$D$96+Parameter!$D$103*(($B224/30.2*21)^(1)))</f>
        <v>2.281818326339106E-24</v>
      </c>
      <c r="S224" s="12">
        <f>$E224^EXP(Parameter!$D$81+Parameter!$D$88*($B224/30.2*21)^(-2))</f>
        <v>3.4868409588706762E-3</v>
      </c>
      <c r="T224" s="12">
        <f>$D224^EXP(Parameter!$D$97+Parameter!$D$104*(($B224*21/30.2)^(1)))</f>
        <v>2.4540977890916757E-5</v>
      </c>
      <c r="U224" s="12">
        <f>$E224^EXP(Parameter!$D$82+Parameter!$D$89*($B224/30.2*21)^(-2))</f>
        <v>5.7045119390320169E-3</v>
      </c>
      <c r="V224" s="12">
        <f>$D224^EXP(Parameter!$D$99+Parameter!$D$106*(($B224*21/30.2)^(1)))</f>
        <v>1.7012334645107139E-8</v>
      </c>
      <c r="W224" s="12">
        <f>$E224^EXP(Parameter!$D$84+Parameter!$D$91*($B224/30.2*21)^(-2))</f>
        <v>2.7890585808010803E-2</v>
      </c>
      <c r="X224" s="12">
        <f>$D224^EXP(Parameter!$D$100+Parameter!$D$107*(($B224*21/30.2)^(1)))</f>
        <v>2.2309513110220022E-72</v>
      </c>
      <c r="Y224" s="12">
        <f>$E224^EXP(Parameter!$D$85+Parameter!$D$92*($B224/30.2*21)^(-2))</f>
        <v>1.7743138630751734E-2</v>
      </c>
      <c r="Z224" s="12">
        <f>$D224^EXP(Parameter!$D$101+Parameter!$D$108*(($B224*21/30.2)^(1)))</f>
        <v>1.9204709033327262E-79</v>
      </c>
      <c r="AA224" s="12">
        <f>$E224^EXP(Parameter!$D$86+Parameter!$D$93*($B224/30.2*21)^(-2))</f>
        <v>2.5479444359084013E-2</v>
      </c>
      <c r="AB224" s="12">
        <f>$D224^EXP(Parameter!$D$98+Parameter!$D$105*(($B224*21/30.2)^(1)))</f>
        <v>3.5463898062527684E-9</v>
      </c>
      <c r="AC224" s="12">
        <f>$E224^EXP(Parameter!$D$83+Parameter!$D$90*($B224/30.2*21)^(-2))</f>
        <v>1.5796656714761196E-3</v>
      </c>
      <c r="AD224" s="87">
        <f>$D224^EXP(Parameter!$D$133+Parameter!$D$140*(($B224*21/30.2)^(-0.5))+Parameter!$D$147*((LN($B224*21/30.2))))</f>
        <v>4.217303901932674E-12</v>
      </c>
      <c r="AE224" s="12">
        <f>$E224^EXP(Parameter!$D$111+Parameter!$D$118*(($B224*21/30.2)^(-1))+Parameter!$D$125*(($B224*21/30.2)^(-0.5)))</f>
        <v>5.3224374229759744E-2</v>
      </c>
      <c r="AF224" s="12">
        <f>$D224^EXP(Parameter!$D$134+Parameter!$D$141*(($B224*21/30.2)^(-0.5))+Parameter!$D$148*((LN($B224*21/30.2))))</f>
        <v>1.6351154988457134E-4</v>
      </c>
      <c r="AG224" s="12">
        <f>$E224^EXP(Parameter!$D$112+Parameter!$D$119*(($B224*21/30.2)^(-1))+Parameter!$D$126*(($B224*21/30.2)^(-0.5)))</f>
        <v>6.8200471378978347E-3</v>
      </c>
      <c r="AH224" s="12">
        <f>$D224^EXP(Parameter!$D$136+Parameter!$D$143*(($B224*21/30.2)^(-0.5))+Parameter!$D$150*((LN($B224*21/30.2))))</f>
        <v>7.2970771366023346E-10</v>
      </c>
      <c r="AI224" s="12">
        <f>$E224^EXP(Parameter!$D$114+Parameter!$D$121*(($B224*21/30.2)^(-1))+Parameter!$D$128*(($B224*21/30.2)^(-0.5)))</f>
        <v>4.1721995321360293E-5</v>
      </c>
      <c r="AJ224" s="12">
        <f>$D224^EXP(Parameter!$D$137+Parameter!$D$144*(($B224*21/30.2)^(-0.5))+Parameter!$D$151*((LN($B224*21/30.2))))</f>
        <v>1.0394474607369585E-13</v>
      </c>
      <c r="AK224" s="12">
        <f>$E224^EXP(Parameter!$D$115+Parameter!$D$122*(($B224*21/30.2)^(-1))+Parameter!$D$129*(($B224*21/30.2)^(-0.5)))</f>
        <v>4.3607402697251104E-3</v>
      </c>
      <c r="AL224" s="12">
        <f>$D224^EXP(Parameter!$D$138+Parameter!$D$145*(($B224*21/30.2)^(-0.5))+Parameter!$D$152*((LN($B224*21/30.2))))</f>
        <v>3.3700999846672111E-56</v>
      </c>
      <c r="AM224" s="12">
        <f>$E224^EXP(Parameter!$D$116+Parameter!$D$123*(($B224*21/30.2)^(-1))+Parameter!$D$130*(($B224*21/30.2)^(-0.5)))</f>
        <v>2.826823863691475E-6</v>
      </c>
      <c r="AN224" s="12">
        <f>$D224^EXP(Parameter!$D$135+Parameter!$D$142*(($B224*21/30.2)^(-0.5))+Parameter!$D$149*((LN($B224*21/30.2))))</f>
        <v>5.6994878283945519E-6</v>
      </c>
      <c r="AO224" s="12">
        <f>$E224^EXP(Parameter!$D$113+Parameter!$D$120*(($B224*21/30.2)^(-1))+Parameter!$D$127*(($B224*21/30.2)^(-0.5)))</f>
        <v>1.8792231308416714E-12</v>
      </c>
      <c r="AP224" s="87">
        <f>$D224^EXP(Parameter!$D$304+Parameter!$D$310*((LN($B224*21/30.2))))</f>
        <v>1.6402839478773905E-2</v>
      </c>
      <c r="AQ224" s="88">
        <f>$E224^EXP(Parameter!$D$290+Parameter!$D$296*((LN($B224*21/30.2))))</f>
        <v>9.8635322830105555E-3</v>
      </c>
      <c r="AR224" s="12">
        <f>$D224^EXP(Parameter!$D$305+Parameter!$D$311*((LN($B224*21/30.2))))</f>
        <v>2.3146092745210636E-2</v>
      </c>
      <c r="AS224" s="88">
        <f>$E224^EXP(Parameter!$D$291+Parameter!$D$297*((LN($B224*21/30.2))))</f>
        <v>8.0957875106794364E-3</v>
      </c>
      <c r="AT224" s="12">
        <f>$D224^EXP(Parameter!$D$305+Parameter!$D$307-Parameter!$D$306+(Parameter!$D$311+Parameter!$D$313-Parameter!$D$312)*((LN($B224*21/30.2))))</f>
        <v>2.0041005219087193E-2</v>
      </c>
      <c r="AU224" s="88">
        <f>$E224^EXP(Parameter!$D$291+Parameter!$D$293-Parameter!$D$292+(Parameter!$D$297+Parameter!$D$299-Parameter!$D$298)*((LN($B224*21/30.2))))</f>
        <v>1.3926735066554598E-2</v>
      </c>
      <c r="AV224" s="12">
        <f>$D224^EXP(Parameter!$D$308+Parameter!$D$314*((LN($B224*21/30.2))))</f>
        <v>2.8687978083875437E-2</v>
      </c>
      <c r="AW224" s="88">
        <f>$E224^EXP(Parameter!$D$294+Parameter!$D$300*((LN($B224*21/30.2))))</f>
        <v>1.1813019121929133E-2</v>
      </c>
      <c r="AX224" s="12">
        <f>$D224^EXP(Parameter!$D$305+Parameter!$D$309-Parameter!$D$306+(Parameter!$D$311+Parameter!$D$315-Parameter!$D$312)*((LN($B224*21/30.2))))</f>
        <v>9.315700241600668E-3</v>
      </c>
      <c r="AY224" s="88">
        <f>$E224^EXP(Parameter!$D$291+Parameter!$D$295-Parameter!$D$292+(Parameter!$D$297+Parameter!$D$301-Parameter!$D$298)*((LN($B224*21/30.2))))</f>
        <v>1.3236499302257822E-4</v>
      </c>
      <c r="AZ224" s="12">
        <f>$D224^EXP(Parameter!D$305-Parameter!D$306+(Parameter!D$311-Parameter!D$312)*((LN($B224*21/30.2))))</f>
        <v>6.1872202129875523E-3</v>
      </c>
      <c r="BA224" s="88">
        <f>$E224^EXP(Parameter!$D$291-Parameter!$D$292+(Parameter!$D$297-Parameter!$D$298)*((LN($B224*21/30.2))))</f>
        <v>1.550010462971452E-6</v>
      </c>
      <c r="BB224" s="89">
        <f>$D224^EXP(Parameter!$D$231+Parameter!$D$238)</f>
        <v>4.434899328867583E-2</v>
      </c>
      <c r="BC224" s="90">
        <f>$E224^EXP(Parameter!$D$216+Parameter!$D$223)</f>
        <v>2.8842969674663971E-3</v>
      </c>
      <c r="BD224" s="91">
        <f>$D224^EXP(Parameter!$D$232+Parameter!$D$239)</f>
        <v>3.3184464878277829E-2</v>
      </c>
      <c r="BE224" s="90">
        <f>$E224^EXP(Parameter!$D$217+Parameter!$D$224)</f>
        <v>4.2134861575795594E-3</v>
      </c>
      <c r="BF224" s="91">
        <f>$D224^EXP(Parameter!$D$234+Parameter!$D$241)</f>
        <v>4.0334366629457719E-2</v>
      </c>
      <c r="BG224" s="91">
        <f>$E224^EXP(Parameter!$D$219+Parameter!$D$226)</f>
        <v>2.0543214686681289E-2</v>
      </c>
      <c r="BH224" s="91">
        <f>$D224^EXP(Parameter!$D$235+Parameter!$D$242)</f>
        <v>8.4537953031883634E-2</v>
      </c>
      <c r="BI224" s="91">
        <f>$E224^EXP(Parameter!$D$220+Parameter!$D$227)</f>
        <v>1.2850485302957076E-2</v>
      </c>
      <c r="BJ224" s="91">
        <f>$D224^EXP(Parameter!$D$236+Parameter!$D$243)</f>
        <v>3.0978167244260203E-2</v>
      </c>
      <c r="BK224" s="91">
        <f>$E224^EXP(Parameter!$D$221+Parameter!$D$228)</f>
        <v>1.9524948392807225E-2</v>
      </c>
      <c r="BL224" s="91">
        <f>$D224^EXP(Parameter!$D$233+Parameter!$D$240)</f>
        <v>1.4723001576213446E-2</v>
      </c>
      <c r="BM224" s="91">
        <f>$E224^EXP(Parameter!$D$218+Parameter!$D$225)</f>
        <v>1.2385750255610531E-3</v>
      </c>
      <c r="BN224" s="90">
        <f>$D224^EXP(Parameter!$D$268+Parameter!$D$275)</f>
        <v>6.0669987761847156E-2</v>
      </c>
      <c r="BO224" s="91">
        <f>$E224^EXP(Parameter!$D$246+Parameter!$D$253)</f>
        <v>9.4908789288543349E-4</v>
      </c>
      <c r="BP224" s="91">
        <f>$D224^EXP(Parameter!$D$269+Parameter!$D$276)</f>
        <v>3.9180473378437705E-2</v>
      </c>
      <c r="BQ224" s="91">
        <f>$E224^EXP(Parameter!$D$247+Parameter!$D$254)</f>
        <v>2.4724926950905868E-3</v>
      </c>
      <c r="BR224" s="91">
        <f>$D224^EXP(Parameter!$D$271+Parameter!$D$278)</f>
        <v>9.4469012749810538E-2</v>
      </c>
      <c r="BS224" s="91">
        <f>$E224^EXP(Parameter!$D$249+Parameter!$D$256)</f>
        <v>2.5571112849798128E-2</v>
      </c>
      <c r="BT224" s="91">
        <f>$D224^EXP(Parameter!$D$272+Parameter!$D$279)</f>
        <v>0.16838928147926771</v>
      </c>
      <c r="BU224" s="91">
        <f>$E224^EXP(Parameter!$D$250+Parameter!$D$257)</f>
        <v>7.4485688448750545E-3</v>
      </c>
      <c r="BV224" s="91">
        <f>$D224^EXP(Parameter!$D$273+Parameter!$D$280)</f>
        <v>0.13229525053424987</v>
      </c>
      <c r="BW224" s="91">
        <f>$E224^EXP(Parameter!$D$251+Parameter!$D$258)</f>
        <v>2.7595498272700782E-2</v>
      </c>
      <c r="BX224" s="91">
        <f>$D224^EXP(Parameter!$D$270+Parameter!$D$277)</f>
        <v>3.3867461035856486E-2</v>
      </c>
      <c r="BY224" s="91">
        <f>$E224^EXP(Parameter!$D$248+Parameter!$D$255)</f>
        <v>3.0571236014484957E-3</v>
      </c>
      <c r="BZ224" s="90">
        <f>$D224^EXP(Parameter!$D$208)</f>
        <v>4.1116500354511934E-2</v>
      </c>
      <c r="CA224" s="90">
        <f>$E224^EXP(Parameter!$D$200)</f>
        <v>2.0214978848567093E-3</v>
      </c>
      <c r="CB224" s="90">
        <f>$D224^EXP(Parameter!$D$209)</f>
        <v>3.3638704569012037E-2</v>
      </c>
      <c r="CC224" s="90">
        <f>$E224^EXP(Parameter!$D$201)</f>
        <v>3.4873114393413141E-3</v>
      </c>
      <c r="CD224" s="90">
        <f>$D224^EXP(Parameter!$D$211)</f>
        <v>3.6819885682768179E-2</v>
      </c>
      <c r="CE224" s="90">
        <f>$E224^EXP(Parameter!$D$203)</f>
        <v>1.5759676891920257E-2</v>
      </c>
      <c r="CF224" s="90">
        <f>$D224^EXP(Parameter!$D$212)</f>
        <v>8.4329250972428715E-2</v>
      </c>
      <c r="CG224" s="90">
        <f>$E224^EXP(Parameter!$D$204)</f>
        <v>1.1004233409173067E-2</v>
      </c>
      <c r="CH224" s="91">
        <f>$D224^EXP(Parameter!$D$213)</f>
        <v>2.9601340892787546E-2</v>
      </c>
      <c r="CI224" s="90">
        <f>$E224^EXP(Parameter!$D$205)</f>
        <v>1.9679102977269252E-2</v>
      </c>
      <c r="CJ224" s="91">
        <f>$D224^EXP(Parameter!$D$210)</f>
        <v>1.6138394488755505E-2</v>
      </c>
      <c r="CK224" s="90">
        <f>$E224^EXP(Parameter!$D$202)</f>
        <v>1.6311393378502235E-3</v>
      </c>
      <c r="CL224" s="12">
        <f>$D224^EXP(Parameter!$D$170+Parameter!$D$177*(LN($B224/30.2*21)))</f>
        <v>1.9174144563511013E-2</v>
      </c>
      <c r="CM224" s="12">
        <f>$D224^EXP(Parameter!$D$155+Parameter!$D$162*(LN($B224/30.2*21)))</f>
        <v>0.29815250515375896</v>
      </c>
      <c r="CN224" s="12">
        <f>$D224^EXP(Parameter!$D$171+Parameter!$D$178*(LN($B224/30.2*21)))</f>
        <v>2.1724542257693297E-2</v>
      </c>
      <c r="CO224" s="12">
        <f>$D224^EXP(Parameter!$D$156+Parameter!$D$163*(LN($B224/30.2*21)))</f>
        <v>0.23545733058158796</v>
      </c>
      <c r="CP224" s="12">
        <f>$D224^EXP(Parameter!$D$173+Parameter!$D$180*(LN($B224/30.2*21)))</f>
        <v>1.8007005977209507E-2</v>
      </c>
      <c r="CQ224" s="12">
        <f>$D224^EXP(Parameter!$D$158+Parameter!$D$165*(LN($B224/30.2*21)))</f>
        <v>0.23755476874452602</v>
      </c>
      <c r="CR224" s="12">
        <f>$D224^EXP(Parameter!$D$174+Parameter!$D$181*(LN($B224/30.2*21)))</f>
        <v>1.6156501410532872E-2</v>
      </c>
      <c r="CS224" s="12">
        <f>$D224^EXP(Parameter!$D$159+Parameter!$D$166*(LN($B224/30.2*21)))</f>
        <v>0.28860247716213294</v>
      </c>
      <c r="CT224" s="12">
        <f>$D224^EXP(Parameter!$D$175+Parameter!$D$182*(LN($B224/30.2*21)))</f>
        <v>2.5602577324209883E-3</v>
      </c>
      <c r="CU224" s="12">
        <f>$D224^EXP(Parameter!$D$160+Parameter!$D$167*(LN($B224/30.2*21)))</f>
        <v>5.6102632458883368E-2</v>
      </c>
      <c r="CV224" s="12">
        <f>$D224^EXP(Parameter!$D$172+Parameter!$D$179*(LN($B224/30.2*21)))</f>
        <v>3.8036741903766224E-3</v>
      </c>
      <c r="CW224" s="41">
        <f>$D224^EXP(Parameter!$D$157+Parameter!$D$164*(LN($B224/30.2*21)))</f>
        <v>5.8610533506013812E-4</v>
      </c>
      <c r="CX224" s="12">
        <f t="shared" si="23"/>
        <v>2.281818326339106E-24</v>
      </c>
      <c r="CY224" s="85">
        <v>1.2958446147596701E-2</v>
      </c>
      <c r="CZ224" s="12">
        <f t="shared" si="24"/>
        <v>2.4540977890916757E-5</v>
      </c>
      <c r="DA224" s="85">
        <v>1.9548960678214201E-2</v>
      </c>
      <c r="DB224" s="12">
        <f t="shared" si="25"/>
        <v>1.7012334645107139E-8</v>
      </c>
      <c r="DC224" s="41">
        <v>1.06960497890573E-4</v>
      </c>
      <c r="DD224" s="12">
        <f t="shared" si="26"/>
        <v>2.2309513110220022E-72</v>
      </c>
      <c r="DE224" s="85">
        <v>1.18051963213485E-3</v>
      </c>
      <c r="DF224" s="12">
        <f t="shared" si="27"/>
        <v>1.9204709033327262E-79</v>
      </c>
      <c r="DG224" s="41">
        <v>1.001349999794E-4</v>
      </c>
      <c r="DH224" s="12">
        <f t="shared" si="28"/>
        <v>3.5463898062527684E-9</v>
      </c>
      <c r="DI224" s="41">
        <v>1.001349999794E-4</v>
      </c>
      <c r="DJ224" s="46">
        <v>219</v>
      </c>
      <c r="DK224" s="44">
        <v>3.9139111321917497E-5</v>
      </c>
      <c r="DL224" s="44">
        <v>1.2800254506894999E-4</v>
      </c>
      <c r="DM224" s="44">
        <v>3.0469191838777799E-4</v>
      </c>
      <c r="DN224" s="44">
        <v>2.1583449006068499E-4</v>
      </c>
      <c r="DO224" s="44">
        <v>1.0080768902381899E-3</v>
      </c>
      <c r="DP224" s="44">
        <v>7.7029482611956602E-4</v>
      </c>
      <c r="DQ224" s="44">
        <v>1.1458180543201201E-3</v>
      </c>
      <c r="DR224" s="45">
        <v>1.7591060996613901E-2</v>
      </c>
      <c r="DS224" s="45">
        <v>2.9684942509149301E-2</v>
      </c>
      <c r="DT224" s="45">
        <v>2.63797769914128E-2</v>
      </c>
      <c r="DU224" s="45">
        <v>1.8512208678563201E-2</v>
      </c>
      <c r="DV224" s="45">
        <v>2.8237148922311901E-2</v>
      </c>
      <c r="DW224" s="45">
        <v>4.81855758619694E-2</v>
      </c>
      <c r="DX224" s="45">
        <v>2.2223270926515101E-2</v>
      </c>
    </row>
    <row r="225" spans="1:128">
      <c r="A225" s="43">
        <f t="shared" si="22"/>
        <v>14.260273972602739</v>
      </c>
      <c r="B225" s="18">
        <v>221</v>
      </c>
      <c r="C225" s="12">
        <v>4840</v>
      </c>
      <c r="D225" s="12">
        <v>1.63864489468796E-2</v>
      </c>
      <c r="E225" s="12">
        <v>9.81834129046621E-5</v>
      </c>
      <c r="F225" s="92">
        <f>$D225^Parameter!$D$325</f>
        <v>4.0485376499349184E-2</v>
      </c>
      <c r="G225" s="92">
        <f>$E225^Parameter!$D$318</f>
        <v>1.3009705018858836E-3</v>
      </c>
      <c r="H225" s="92">
        <f>$D225^Parameter!$D$326</f>
        <v>3.7289613276360704E-2</v>
      </c>
      <c r="I225" s="92">
        <f>$E225^Parameter!$D$319</f>
        <v>2.7221020308734636E-3</v>
      </c>
      <c r="J225" s="92">
        <f>$D225^Parameter!$D$328</f>
        <v>4.3595077607431885E-2</v>
      </c>
      <c r="K225" s="92">
        <f>$E225^Parameter!$D$321</f>
        <v>1.6767676599006989E-2</v>
      </c>
      <c r="L225" s="92">
        <f>$D225^Parameter!$D$329</f>
        <v>0.10002568070772744</v>
      </c>
      <c r="M225" s="92">
        <f>$E225^Parameter!$D$322</f>
        <v>1.0866725106077923E-2</v>
      </c>
      <c r="N225" s="92">
        <f>$D225^Parameter!$D$330</f>
        <v>3.5787612634605059E-2</v>
      </c>
      <c r="O225" s="92">
        <f>$E225^Parameter!$D$323</f>
        <v>2.4935337439971453E-2</v>
      </c>
      <c r="P225" s="92">
        <f>$D225^Parameter!$D$327</f>
        <v>1.9961334689832685E-2</v>
      </c>
      <c r="Q225" s="92">
        <f>$E225^Parameter!$D$320</f>
        <v>1.3750396478004326E-3</v>
      </c>
      <c r="R225" s="12">
        <f>$D225^EXP(Parameter!$D$96+Parameter!$D$103*(($B225/30.2*21)^(1)))</f>
        <v>9.3771295386415244E-25</v>
      </c>
      <c r="S225" s="12">
        <f>$E225^EXP(Parameter!$D$81+Parameter!$D$88*($B225/30.2*21)^(-2))</f>
        <v>3.4449376624126806E-3</v>
      </c>
      <c r="T225" s="12">
        <f>$D225^EXP(Parameter!$D$97+Parameter!$D$104*(($B225*21/30.2)^(1)))</f>
        <v>2.2569157032453894E-5</v>
      </c>
      <c r="U225" s="12">
        <f>$E225^EXP(Parameter!$D$82+Parameter!$D$89*($B225/30.2*21)^(-2))</f>
        <v>5.6418858860060256E-3</v>
      </c>
      <c r="V225" s="12">
        <f>$D225^EXP(Parameter!$D$99+Parameter!$D$106*(($B225*21/30.2)^(1)))</f>
        <v>1.4049127148169652E-8</v>
      </c>
      <c r="W225" s="12">
        <f>$E225^EXP(Parameter!$D$84+Parameter!$D$91*($B225/30.2*21)^(-2))</f>
        <v>2.7678106172517813E-2</v>
      </c>
      <c r="X225" s="12">
        <f>$D225^EXP(Parameter!$D$100+Parameter!$D$107*(($B225*21/30.2)^(1)))</f>
        <v>4.6757152959939688E-74</v>
      </c>
      <c r="Y225" s="12">
        <f>$E225^EXP(Parameter!$D$85+Parameter!$D$92*($B225/30.2*21)^(-2))</f>
        <v>1.7590951567732653E-2</v>
      </c>
      <c r="Z225" s="12">
        <f>$D225^EXP(Parameter!$D$101+Parameter!$D$108*(($B225*21/30.2)^(1)))</f>
        <v>3.5580017179875066E-81</v>
      </c>
      <c r="AA225" s="12">
        <f>$E225^EXP(Parameter!$D$86+Parameter!$D$93*($B225/30.2*21)^(-2))</f>
        <v>2.5280404394047325E-2</v>
      </c>
      <c r="AB225" s="12">
        <f>$D225^EXP(Parameter!$D$98+Parameter!$D$105*(($B225*21/30.2)^(1)))</f>
        <v>2.9196018781379E-9</v>
      </c>
      <c r="AC225" s="12">
        <f>$E225^EXP(Parameter!$D$83+Parameter!$D$90*($B225/30.2*21)^(-2))</f>
        <v>1.5580402994965774E-3</v>
      </c>
      <c r="AD225" s="87">
        <f>$D225^EXP(Parameter!$D$133+Parameter!$D$140*(($B225*21/30.2)^(-0.5))+Parameter!$D$147*((LN($B225*21/30.2))))</f>
        <v>3.4790001202390377E-12</v>
      </c>
      <c r="AE225" s="12">
        <f>$E225^EXP(Parameter!$D$111+Parameter!$D$118*(($B225*21/30.2)^(-1))+Parameter!$D$125*(($B225*21/30.2)^(-0.5)))</f>
        <v>5.2986481445774898E-2</v>
      </c>
      <c r="AF225" s="12">
        <f>$D225^EXP(Parameter!$D$134+Parameter!$D$141*(($B225*21/30.2)^(-0.5))+Parameter!$D$148*((LN($B225*21/30.2))))</f>
        <v>1.5735867785476905E-4</v>
      </c>
      <c r="AG225" s="12">
        <f>$E225^EXP(Parameter!$D$112+Parameter!$D$119*(($B225*21/30.2)^(-1))+Parameter!$D$126*(($B225*21/30.2)^(-0.5)))</f>
        <v>6.7495455808933551E-3</v>
      </c>
      <c r="AH225" s="12">
        <f>$D225^EXP(Parameter!$D$136+Parameter!$D$143*(($B225*21/30.2)^(-0.5))+Parameter!$D$150*((LN($B225*21/30.2))))</f>
        <v>6.3217744150624105E-10</v>
      </c>
      <c r="AI225" s="12">
        <f>$E225^EXP(Parameter!$D$114+Parameter!$D$121*(($B225*21/30.2)^(-1))+Parameter!$D$128*(($B225*21/30.2)^(-0.5)))</f>
        <v>4.0462810090467085E-5</v>
      </c>
      <c r="AJ225" s="12">
        <f>$D225^EXP(Parameter!$D$137+Parameter!$D$144*(($B225*21/30.2)^(-0.5))+Parameter!$D$151*((LN($B225*21/30.2))))</f>
        <v>8.1363566900054316E-14</v>
      </c>
      <c r="AK225" s="12">
        <f>$E225^EXP(Parameter!$D$115+Parameter!$D$122*(($B225*21/30.2)^(-1))+Parameter!$D$129*(($B225*21/30.2)^(-0.5)))</f>
        <v>4.3055441130863846E-3</v>
      </c>
      <c r="AL225" s="12">
        <f>$D225^EXP(Parameter!$D$138+Parameter!$D$145*(($B225*21/30.2)^(-0.5))+Parameter!$D$152*((LN($B225*21/30.2))))</f>
        <v>8.6893874396117156E-57</v>
      </c>
      <c r="AM225" s="12">
        <f>$E225^EXP(Parameter!$D$116+Parameter!$D$123*(($B225*21/30.2)^(-1))+Parameter!$D$130*(($B225*21/30.2)^(-0.5)))</f>
        <v>2.7183635741743574E-6</v>
      </c>
      <c r="AN225" s="12">
        <f>$D225^EXP(Parameter!$D$135+Parameter!$D$142*(($B225*21/30.2)^(-0.5))+Parameter!$D$149*((LN($B225*21/30.2))))</f>
        <v>5.3936151657451554E-6</v>
      </c>
      <c r="AO225" s="12">
        <f>$E225^EXP(Parameter!$D$113+Parameter!$D$120*(($B225*21/30.2)^(-1))+Parameter!$D$127*(($B225*21/30.2)^(-0.5)))</f>
        <v>1.7204024573196583E-12</v>
      </c>
      <c r="AP225" s="87">
        <f>$D225^EXP(Parameter!$D$304+Parameter!$D$310*((LN($B225*21/30.2))))</f>
        <v>1.6209979033073613E-2</v>
      </c>
      <c r="AQ225" s="88">
        <f>$E225^EXP(Parameter!$D$290+Parameter!$D$296*((LN($B225*21/30.2))))</f>
        <v>9.7959865148027018E-3</v>
      </c>
      <c r="AR225" s="12">
        <f>$D225^EXP(Parameter!$D$305+Parameter!$D$311*((LN($B225*21/30.2))))</f>
        <v>2.2927451738639519E-2</v>
      </c>
      <c r="AS225" s="88">
        <f>$E225^EXP(Parameter!$D$291+Parameter!$D$297*((LN($B225*21/30.2))))</f>
        <v>8.0222319168119071E-3</v>
      </c>
      <c r="AT225" s="12">
        <f>$D225^EXP(Parameter!$D$305+Parameter!$D$307-Parameter!$D$306+(Parameter!$D$311+Parameter!$D$313-Parameter!$D$312)*((LN($B225*21/30.2))))</f>
        <v>1.9831258588486066E-2</v>
      </c>
      <c r="AU225" s="88">
        <f>$E225^EXP(Parameter!$D$291+Parameter!$D$293-Parameter!$D$292+(Parameter!$D$297+Parameter!$D$299-Parameter!$D$298)*((LN($B225*21/30.2))))</f>
        <v>1.3791501008497149E-2</v>
      </c>
      <c r="AV225" s="12">
        <f>$D225^EXP(Parameter!$D$308+Parameter!$D$314*((LN($B225*21/30.2))))</f>
        <v>2.8368777530564576E-2</v>
      </c>
      <c r="AW225" s="88">
        <f>$E225^EXP(Parameter!$D$294+Parameter!$D$300*((LN($B225*21/30.2))))</f>
        <v>1.1703526950957896E-2</v>
      </c>
      <c r="AX225" s="12">
        <f>$D225^EXP(Parameter!$D$305+Parameter!$D$309-Parameter!$D$306+(Parameter!$D$311+Parameter!$D$315-Parameter!$D$312)*((LN($B225*21/30.2))))</f>
        <v>9.1871688137423468E-3</v>
      </c>
      <c r="AY225" s="88">
        <f>$E225^EXP(Parameter!$D$291+Parameter!$D$295-Parameter!$D$292+(Parameter!$D$297+Parameter!$D$301-Parameter!$D$298)*((LN($B225*21/30.2))))</f>
        <v>1.2805450086954663E-4</v>
      </c>
      <c r="AZ225" s="12">
        <f>$D225^EXP(Parameter!D$305-Parameter!D$306+(Parameter!D$311-Parameter!D$312)*((LN($B225*21/30.2))))</f>
        <v>6.0998331821612078E-3</v>
      </c>
      <c r="BA225" s="88">
        <f>$E225^EXP(Parameter!$D$291-Parameter!$D$292+(Parameter!$D$297-Parameter!$D$298)*((LN($B225*21/30.2))))</f>
        <v>1.4811974253312822E-6</v>
      </c>
      <c r="BB225" s="89">
        <f>$D225^EXP(Parameter!$D$231+Parameter!$D$238)</f>
        <v>4.4032410993354372E-2</v>
      </c>
      <c r="BC225" s="90">
        <f>$E225^EXP(Parameter!$D$216+Parameter!$D$223)</f>
        <v>2.8484763450815987E-3</v>
      </c>
      <c r="BD225" s="91">
        <f>$D225^EXP(Parameter!$D$232+Parameter!$D$239)</f>
        <v>3.2925616609141735E-2</v>
      </c>
      <c r="BE225" s="90">
        <f>$E225^EXP(Parameter!$D$217+Parameter!$D$224)</f>
        <v>4.1645294165008192E-3</v>
      </c>
      <c r="BF225" s="91">
        <f>$D225^EXP(Parameter!$D$234+Parameter!$D$241)</f>
        <v>4.0037706204476733E-2</v>
      </c>
      <c r="BG225" s="91">
        <f>$E225^EXP(Parameter!$D$219+Parameter!$D$226)</f>
        <v>2.0373372927303648E-2</v>
      </c>
      <c r="BH225" s="91">
        <f>$D225^EXP(Parameter!$D$235+Parameter!$D$242)</f>
        <v>8.4059080392406116E-2</v>
      </c>
      <c r="BI225" s="91">
        <f>$E225^EXP(Parameter!$D$220+Parameter!$D$227)</f>
        <v>1.2731474109397962E-2</v>
      </c>
      <c r="BJ225" s="91">
        <f>$D225^EXP(Parameter!$D$236+Parameter!$D$243)</f>
        <v>3.0731666775110737E-2</v>
      </c>
      <c r="BK225" s="91">
        <f>$E225^EXP(Parameter!$D$221+Parameter!$D$228)</f>
        <v>1.936142185480455E-2</v>
      </c>
      <c r="BL225" s="91">
        <f>$D225^EXP(Parameter!$D$233+Parameter!$D$240)</f>
        <v>1.4580886336840725E-2</v>
      </c>
      <c r="BM225" s="91">
        <f>$E225^EXP(Parameter!$D$218+Parameter!$D$225)</f>
        <v>1.2209855100406865E-3</v>
      </c>
      <c r="BN225" s="90">
        <f>$D225^EXP(Parameter!$D$268+Parameter!$D$275)</f>
        <v>6.0280316989310238E-2</v>
      </c>
      <c r="BO225" s="91">
        <f>$E225^EXP(Parameter!$D$246+Parameter!$D$253)</f>
        <v>9.3507743742054334E-4</v>
      </c>
      <c r="BP225" s="91">
        <f>$D225^EXP(Parameter!$D$269+Parameter!$D$276)</f>
        <v>3.8889704294876891E-2</v>
      </c>
      <c r="BQ225" s="91">
        <f>$E225^EXP(Parameter!$D$247+Parameter!$D$254)</f>
        <v>2.4409826882254189E-3</v>
      </c>
      <c r="BR225" s="91">
        <f>$D225^EXP(Parameter!$D$271+Parameter!$D$278)</f>
        <v>9.3957877851930036E-2</v>
      </c>
      <c r="BS225" s="91">
        <f>$E225^EXP(Parameter!$D$249+Parameter!$D$256)</f>
        <v>2.5371569126378224E-2</v>
      </c>
      <c r="BT225" s="91">
        <f>$D225^EXP(Parameter!$D$272+Parameter!$D$279)</f>
        <v>0.16770092687679539</v>
      </c>
      <c r="BU225" s="91">
        <f>$E225^EXP(Parameter!$D$250+Parameter!$D$257)</f>
        <v>7.3709914417045734E-3</v>
      </c>
      <c r="BV225" s="91">
        <f>$D225^EXP(Parameter!$D$273+Parameter!$D$280)</f>
        <v>0.13168137960859419</v>
      </c>
      <c r="BW225" s="91">
        <f>$E225^EXP(Parameter!$D$251+Parameter!$D$258)</f>
        <v>2.7384615159165657E-2</v>
      </c>
      <c r="BX225" s="91">
        <f>$D225^EXP(Parameter!$D$270+Parameter!$D$277)</f>
        <v>3.3604859369018455E-2</v>
      </c>
      <c r="BY225" s="91">
        <f>$E225^EXP(Parameter!$D$248+Parameter!$D$255)</f>
        <v>3.0195320584108796E-3</v>
      </c>
      <c r="BZ225" s="90">
        <f>$D225^EXP(Parameter!$D$208)</f>
        <v>4.081588972983715E-2</v>
      </c>
      <c r="CA225" s="90">
        <f>$E225^EXP(Parameter!$D$200)</f>
        <v>1.9948768306768169E-3</v>
      </c>
      <c r="CB225" s="90">
        <f>$D225^EXP(Parameter!$D$209)</f>
        <v>3.3377356490929051E-2</v>
      </c>
      <c r="CC225" s="90">
        <f>$E225^EXP(Parameter!$D$201)</f>
        <v>3.44539927580464E-3</v>
      </c>
      <c r="CD225" s="90">
        <f>$D225^EXP(Parameter!$D$211)</f>
        <v>3.6541413645566512E-2</v>
      </c>
      <c r="CE225" s="90">
        <f>$E225^EXP(Parameter!$D$203)</f>
        <v>1.5620533046462144E-2</v>
      </c>
      <c r="CF225" s="90">
        <f>$D225^EXP(Parameter!$D$212)</f>
        <v>8.3851083972247456E-2</v>
      </c>
      <c r="CG225" s="90">
        <f>$E225^EXP(Parameter!$D$204)</f>
        <v>1.089870812538472E-2</v>
      </c>
      <c r="CH225" s="91">
        <f>$D225^EXP(Parameter!$D$213)</f>
        <v>2.9362726534353886E-2</v>
      </c>
      <c r="CI225" s="90">
        <f>$E225^EXP(Parameter!$D$205)</f>
        <v>1.9514613280101893E-2</v>
      </c>
      <c r="CJ225" s="91">
        <f>$D225^EXP(Parameter!$D$210)</f>
        <v>1.5985990652715575E-2</v>
      </c>
      <c r="CK225" s="90">
        <f>$E225^EXP(Parameter!$D$202)</f>
        <v>1.6089210954545626E-3</v>
      </c>
      <c r="CL225" s="12">
        <f>$D225^EXP(Parameter!$D$170+Parameter!$D$177*(LN($B225/30.2*21)))</f>
        <v>1.8974317944855438E-2</v>
      </c>
      <c r="CM225" s="12">
        <f>$D225^EXP(Parameter!$D$155+Parameter!$D$162*(LN($B225/30.2*21)))</f>
        <v>0.29773950401988486</v>
      </c>
      <c r="CN225" s="12">
        <f>$D225^EXP(Parameter!$D$171+Parameter!$D$178*(LN($B225/30.2*21)))</f>
        <v>2.1518734015612214E-2</v>
      </c>
      <c r="CO225" s="12">
        <f>$D225^EXP(Parameter!$D$156+Parameter!$D$163*(LN($B225/30.2*21)))</f>
        <v>0.23490400356235008</v>
      </c>
      <c r="CP225" s="12">
        <f>$D225^EXP(Parameter!$D$173+Parameter!$D$180*(LN($B225/30.2*21)))</f>
        <v>1.7818981804335426E-2</v>
      </c>
      <c r="CQ225" s="12">
        <f>$D225^EXP(Parameter!$D$158+Parameter!$D$165*(LN($B225/30.2*21)))</f>
        <v>0.23685448726488317</v>
      </c>
      <c r="CR225" s="12">
        <f>$D225^EXP(Parameter!$D$174+Parameter!$D$181*(LN($B225/30.2*21)))</f>
        <v>1.5947322398059304E-2</v>
      </c>
      <c r="CS225" s="12">
        <f>$D225^EXP(Parameter!$D$159+Parameter!$D$166*(LN($B225/30.2*21)))</f>
        <v>0.28800172003813107</v>
      </c>
      <c r="CT225" s="12">
        <f>$D225^EXP(Parameter!$D$175+Parameter!$D$182*(LN($B225/30.2*21)))</f>
        <v>2.5120374867258701E-3</v>
      </c>
      <c r="CU225" s="12">
        <f>$D225^EXP(Parameter!$D$160+Parameter!$D$167*(LN($B225/30.2*21)))</f>
        <v>5.5598826248070755E-2</v>
      </c>
      <c r="CV225" s="12">
        <f>$D225^EXP(Parameter!$D$172+Parameter!$D$179*(LN($B225/30.2*21)))</f>
        <v>3.7449938047669192E-3</v>
      </c>
      <c r="CW225" s="41">
        <f>$D225^EXP(Parameter!$D$157+Parameter!$D$164*(LN($B225/30.2*21)))</f>
        <v>5.7059098160610439E-4</v>
      </c>
      <c r="CX225" s="12">
        <f t="shared" si="23"/>
        <v>9.3771295386415244E-25</v>
      </c>
      <c r="CY225" s="85">
        <v>1.2937793128298699E-2</v>
      </c>
      <c r="CZ225" s="12">
        <f t="shared" si="24"/>
        <v>2.2569157032453894E-5</v>
      </c>
      <c r="DA225" s="85">
        <v>1.9507785720484502E-2</v>
      </c>
      <c r="DB225" s="12">
        <f t="shared" si="25"/>
        <v>1.4049127148169652E-8</v>
      </c>
      <c r="DC225" s="41">
        <v>1.0452828535688E-4</v>
      </c>
      <c r="DD225" s="12">
        <f t="shared" si="26"/>
        <v>4.6757152959939688E-74</v>
      </c>
      <c r="DE225" s="85">
        <v>1.15886233206593E-3</v>
      </c>
      <c r="DF225" s="12">
        <f t="shared" si="27"/>
        <v>3.5580017179875066E-81</v>
      </c>
      <c r="DG225" s="41">
        <v>9.8183399983417595E-5</v>
      </c>
      <c r="DH225" s="12">
        <f t="shared" si="28"/>
        <v>2.9196018781379E-9</v>
      </c>
      <c r="DI225" s="41">
        <v>9.8183399983417595E-5</v>
      </c>
      <c r="DJ225" s="46">
        <v>220</v>
      </c>
      <c r="DK225" s="44">
        <v>3.8225894033350201E-5</v>
      </c>
      <c r="DL225" s="44">
        <v>1.2523697274902099E-4</v>
      </c>
      <c r="DM225" s="44">
        <v>2.9851179988116299E-4</v>
      </c>
      <c r="DN225" s="44">
        <v>2.1134180610538099E-4</v>
      </c>
      <c r="DO225" s="44">
        <v>9.8956777134806594E-4</v>
      </c>
      <c r="DP225" s="44">
        <v>7.5581012412639904E-4</v>
      </c>
      <c r="DQ225" s="44">
        <v>1.12502451639662E-3</v>
      </c>
      <c r="DR225" s="45">
        <v>1.74304743994542E-2</v>
      </c>
      <c r="DS225" s="45">
        <v>2.9434847719746401E-2</v>
      </c>
      <c r="DT225" s="45">
        <v>2.6153220350603398E-2</v>
      </c>
      <c r="DU225" s="45">
        <v>1.8344443945464601E-2</v>
      </c>
      <c r="DV225" s="45">
        <v>2.79972889436912E-2</v>
      </c>
      <c r="DW225" s="45">
        <v>4.7813420070084399E-2</v>
      </c>
      <c r="DX225" s="45">
        <v>2.2027247153652799E-2</v>
      </c>
    </row>
    <row r="226" spans="1:128">
      <c r="A226" s="43">
        <f t="shared" si="22"/>
        <v>14.32054794520548</v>
      </c>
      <c r="B226" s="18">
        <v>222</v>
      </c>
      <c r="C226" s="12">
        <v>4862</v>
      </c>
      <c r="D226" s="12">
        <v>1.6233110325495299E-2</v>
      </c>
      <c r="E226" s="12">
        <v>9.6276610905357698E-5</v>
      </c>
      <c r="F226" s="92">
        <f>$D226^Parameter!$D$325</f>
        <v>4.0189569799819296E-2</v>
      </c>
      <c r="G226" s="92">
        <f>$E226^Parameter!$D$318</f>
        <v>1.282729172120887E-3</v>
      </c>
      <c r="H226" s="92">
        <f>$D226^Parameter!$D$326</f>
        <v>3.7010196610221625E-2</v>
      </c>
      <c r="I226" s="92">
        <f>$E226^Parameter!$D$319</f>
        <v>2.6881488194233044E-3</v>
      </c>
      <c r="J226" s="92">
        <f>$D226^Parameter!$D$328</f>
        <v>4.3283874194810619E-2</v>
      </c>
      <c r="K226" s="92">
        <f>$E226^Parameter!$D$321</f>
        <v>1.6622628990743411E-2</v>
      </c>
      <c r="L226" s="92">
        <f>$D226^Parameter!$D$329</f>
        <v>9.9500433885289008E-2</v>
      </c>
      <c r="M226" s="92">
        <f>$E226^Parameter!$D$322</f>
        <v>1.0762797992499774E-2</v>
      </c>
      <c r="N226" s="92">
        <f>$D226^Parameter!$D$330</f>
        <v>3.551611140729001E-2</v>
      </c>
      <c r="O226" s="92">
        <f>$E226^Parameter!$D$323</f>
        <v>2.4740491182684368E-2</v>
      </c>
      <c r="P226" s="92">
        <f>$D226^Parameter!$D$327</f>
        <v>1.9783469453105659E-2</v>
      </c>
      <c r="Q226" s="92">
        <f>$E226^Parameter!$D$320</f>
        <v>1.3559193138507927E-3</v>
      </c>
      <c r="R226" s="12">
        <f>$D226^EXP(Parameter!$D$96+Parameter!$D$103*(($B226/30.2*21)^(1)))</f>
        <v>3.8006310412947621E-25</v>
      </c>
      <c r="S226" s="12">
        <f>$E226^EXP(Parameter!$D$81+Parameter!$D$88*($B226/30.2*21)^(-2))</f>
        <v>3.4036755064710297E-3</v>
      </c>
      <c r="T226" s="12">
        <f>$D226^EXP(Parameter!$D$97+Parameter!$D$104*(($B226*21/30.2)^(1)))</f>
        <v>2.0744858603582062E-5</v>
      </c>
      <c r="U226" s="12">
        <f>$E226^EXP(Parameter!$D$82+Parameter!$D$89*($B226/30.2*21)^(-2))</f>
        <v>5.5801532986807919E-3</v>
      </c>
      <c r="V226" s="12">
        <f>$D226^EXP(Parameter!$D$99+Parameter!$D$106*(($B226*21/30.2)^(1)))</f>
        <v>1.1580974153775334E-8</v>
      </c>
      <c r="W226" s="12">
        <f>$E226^EXP(Parameter!$D$84+Parameter!$D$91*($B226/30.2*21)^(-2))</f>
        <v>2.7467947445653253E-2</v>
      </c>
      <c r="X226" s="12">
        <f>$D226^EXP(Parameter!$D$100+Parameter!$D$107*(($B226*21/30.2)^(1)))</f>
        <v>8.9705627516939146E-76</v>
      </c>
      <c r="Y226" s="12">
        <f>$E226^EXP(Parameter!$D$85+Parameter!$D$92*($B226/30.2*21)^(-2))</f>
        <v>1.7440572087725571E-2</v>
      </c>
      <c r="Z226" s="12">
        <f>$D226^EXP(Parameter!$D$101+Parameter!$D$108*(($B226*21/30.2)^(1)))</f>
        <v>6.0522530907603685E-83</v>
      </c>
      <c r="AA226" s="12">
        <f>$E226^EXP(Parameter!$D$86+Parameter!$D$93*($B226/30.2*21)^(-2))</f>
        <v>2.5083577115382734E-2</v>
      </c>
      <c r="AB226" s="12">
        <f>$D226^EXP(Parameter!$D$98+Parameter!$D$105*(($B226*21/30.2)^(1)))</f>
        <v>2.3995212887919513E-9</v>
      </c>
      <c r="AC226" s="12">
        <f>$E226^EXP(Parameter!$D$83+Parameter!$D$90*($B226/30.2*21)^(-2))</f>
        <v>1.5367818112993824E-3</v>
      </c>
      <c r="AD226" s="87">
        <f>$D226^EXP(Parameter!$D$133+Parameter!$D$140*(($B226*21/30.2)^(-0.5))+Parameter!$D$147*((LN($B226*21/30.2))))</f>
        <v>2.8683829127901772E-12</v>
      </c>
      <c r="AE226" s="12">
        <f>$E226^EXP(Parameter!$D$111+Parameter!$D$118*(($B226*21/30.2)^(-1))+Parameter!$D$125*(($B226*21/30.2)^(-0.5)))</f>
        <v>5.2750487725649498E-2</v>
      </c>
      <c r="AF226" s="12">
        <f>$D226^EXP(Parameter!$D$134+Parameter!$D$141*(($B226*21/30.2)^(-0.5))+Parameter!$D$148*((LN($B226*21/30.2))))</f>
        <v>1.5143980590888947E-4</v>
      </c>
      <c r="AG226" s="12">
        <f>$E226^EXP(Parameter!$D$112+Parameter!$D$119*(($B226*21/30.2)^(-1))+Parameter!$D$126*(($B226*21/30.2)^(-0.5)))</f>
        <v>6.6800063572305694E-3</v>
      </c>
      <c r="AH226" s="12">
        <f>$D226^EXP(Parameter!$D$136+Parameter!$D$143*(($B226*21/30.2)^(-0.5))+Parameter!$D$150*((LN($B226*21/30.2))))</f>
        <v>5.4750413478434826E-10</v>
      </c>
      <c r="AI226" s="12">
        <f>$E226^EXP(Parameter!$D$114+Parameter!$D$121*(($B226*21/30.2)^(-1))+Parameter!$D$128*(($B226*21/30.2)^(-0.5)))</f>
        <v>3.9244901235207148E-5</v>
      </c>
      <c r="AJ226" s="12">
        <f>$D226^EXP(Parameter!$D$137+Parameter!$D$144*(($B226*21/30.2)^(-0.5))+Parameter!$D$151*((LN($B226*21/30.2))))</f>
        <v>6.3630436719214925E-14</v>
      </c>
      <c r="AK226" s="12">
        <f>$E226^EXP(Parameter!$D$115+Parameter!$D$122*(($B226*21/30.2)^(-1))+Parameter!$D$129*(($B226*21/30.2)^(-0.5)))</f>
        <v>4.2512206260790003E-3</v>
      </c>
      <c r="AL226" s="12">
        <f>$D226^EXP(Parameter!$D$138+Parameter!$D$145*(($B226*21/30.2)^(-0.5))+Parameter!$D$152*((LN($B226*21/30.2))))</f>
        <v>2.2217216509992088E-57</v>
      </c>
      <c r="AM226" s="12">
        <f>$E226^EXP(Parameter!$D$116+Parameter!$D$123*(($B226*21/30.2)^(-1))+Parameter!$D$130*(($B226*21/30.2)^(-0.5)))</f>
        <v>2.614345630896311E-6</v>
      </c>
      <c r="AN226" s="12">
        <f>$D226^EXP(Parameter!$D$135+Parameter!$D$142*(($B226*21/30.2)^(-0.5))+Parameter!$D$149*((LN($B226*21/30.2))))</f>
        <v>5.1042336925695077E-6</v>
      </c>
      <c r="AO226" s="12">
        <f>$E226^EXP(Parameter!$D$113+Parameter!$D$120*(($B226*21/30.2)^(-1))+Parameter!$D$127*(($B226*21/30.2)^(-0.5)))</f>
        <v>1.5753615437701279E-12</v>
      </c>
      <c r="AP226" s="87">
        <f>$D226^EXP(Parameter!$D$304+Parameter!$D$310*((LN($B226*21/30.2))))</f>
        <v>1.6019843470655687E-2</v>
      </c>
      <c r="AQ226" s="88">
        <f>$E226^EXP(Parameter!$D$290+Parameter!$D$296*((LN($B226*21/30.2))))</f>
        <v>9.7291975590549813E-3</v>
      </c>
      <c r="AR226" s="12">
        <f>$D226^EXP(Parameter!$D$305+Parameter!$D$311*((LN($B226*21/30.2))))</f>
        <v>2.2711495752196199E-2</v>
      </c>
      <c r="AS226" s="88">
        <f>$E226^EXP(Parameter!$D$291+Parameter!$D$297*((LN($B226*21/30.2))))</f>
        <v>7.9496134115984527E-3</v>
      </c>
      <c r="AT226" s="12">
        <f>$D226^EXP(Parameter!$D$305+Parameter!$D$307-Parameter!$D$306+(Parameter!$D$311+Parameter!$D$313-Parameter!$D$312)*((LN($B226*21/30.2))))</f>
        <v>1.9624254494734462E-2</v>
      </c>
      <c r="AU226" s="88">
        <f>$E226^EXP(Parameter!$D$291+Parameter!$D$293-Parameter!$D$292+(Parameter!$D$297+Parameter!$D$299-Parameter!$D$298)*((LN($B226*21/30.2))))</f>
        <v>1.3657998267559547E-2</v>
      </c>
      <c r="AV226" s="12">
        <f>$D226^EXP(Parameter!$D$308+Parameter!$D$314*((LN($B226*21/30.2))))</f>
        <v>2.8053780512637117E-2</v>
      </c>
      <c r="AW226" s="88">
        <f>$E226^EXP(Parameter!$D$294+Parameter!$D$300*((LN($B226*21/30.2))))</f>
        <v>1.1595416711311797E-2</v>
      </c>
      <c r="AX226" s="12">
        <f>$D226^EXP(Parameter!$D$305+Parameter!$D$309-Parameter!$D$306+(Parameter!$D$311+Parameter!$D$315-Parameter!$D$312)*((LN($B226*21/30.2))))</f>
        <v>9.0606998838464094E-3</v>
      </c>
      <c r="AY226" s="88">
        <f>$E226^EXP(Parameter!$D$291+Parameter!$D$295-Parameter!$D$292+(Parameter!$D$297+Parameter!$D$301-Parameter!$D$298)*((LN($B226*21/30.2))))</f>
        <v>1.2389005025555483E-4</v>
      </c>
      <c r="AZ226" s="12">
        <f>$D226^EXP(Parameter!D$305-Parameter!D$306+(Parameter!D$311-Parameter!D$312)*((LN($B226*21/30.2))))</f>
        <v>6.0138955138790348E-3</v>
      </c>
      <c r="BA226" s="88">
        <f>$E226^EXP(Parameter!$D$291-Parameter!$D$292+(Parameter!$D$297-Parameter!$D$298)*((LN($B226*21/30.2))))</f>
        <v>1.415551412294031E-6</v>
      </c>
      <c r="BB226" s="89">
        <f>$D226^EXP(Parameter!$D$231+Parameter!$D$238)</f>
        <v>4.3719083605275405E-2</v>
      </c>
      <c r="BC226" s="90">
        <f>$E226^EXP(Parameter!$D$216+Parameter!$D$223)</f>
        <v>2.8132181314879162E-3</v>
      </c>
      <c r="BD226" s="91">
        <f>$D226^EXP(Parameter!$D$232+Parameter!$D$239)</f>
        <v>3.2669600167425844E-2</v>
      </c>
      <c r="BE226" s="90">
        <f>$E226^EXP(Parameter!$D$217+Parameter!$D$224)</f>
        <v>4.1163023539640955E-3</v>
      </c>
      <c r="BF226" s="91">
        <f>$D226^EXP(Parameter!$D$234+Parameter!$D$241)</f>
        <v>3.9744159812778769E-2</v>
      </c>
      <c r="BG226" s="91">
        <f>$E226^EXP(Parameter!$D$219+Parameter!$D$226)</f>
        <v>2.0205496194715709E-2</v>
      </c>
      <c r="BH226" s="91">
        <f>$D226^EXP(Parameter!$D$235+Parameter!$D$242)</f>
        <v>8.3584428797287572E-2</v>
      </c>
      <c r="BI226" s="91">
        <f>$E226^EXP(Parameter!$D$220+Parameter!$D$227)</f>
        <v>1.2613957515283686E-2</v>
      </c>
      <c r="BJ226" s="91">
        <f>$D226^EXP(Parameter!$D$236+Parameter!$D$243)</f>
        <v>3.0487901551284863E-2</v>
      </c>
      <c r="BK226" s="91">
        <f>$E226^EXP(Parameter!$D$221+Parameter!$D$228)</f>
        <v>1.919980480608038E-2</v>
      </c>
      <c r="BL226" s="91">
        <f>$D226^EXP(Parameter!$D$233+Parameter!$D$240)</f>
        <v>1.4440587847152957E-2</v>
      </c>
      <c r="BM226" s="91">
        <f>$E226^EXP(Parameter!$D$218+Parameter!$D$225)</f>
        <v>1.2037033545806563E-3</v>
      </c>
      <c r="BN226" s="90">
        <f>$D226^EXP(Parameter!$D$268+Parameter!$D$275)</f>
        <v>5.9894375035106175E-2</v>
      </c>
      <c r="BO226" s="91">
        <f>$E226^EXP(Parameter!$D$246+Parameter!$D$253)</f>
        <v>9.2131961662329776E-4</v>
      </c>
      <c r="BP226" s="91">
        <f>$D226^EXP(Parameter!$D$269+Parameter!$D$276)</f>
        <v>3.8602006574505077E-2</v>
      </c>
      <c r="BQ226" s="91">
        <f>$E226^EXP(Parameter!$D$247+Parameter!$D$254)</f>
        <v>2.4099776014613974E-3</v>
      </c>
      <c r="BR226" s="91">
        <f>$D226^EXP(Parameter!$D$271+Parameter!$D$278)</f>
        <v>9.3451119174700781E-2</v>
      </c>
      <c r="BS226" s="91">
        <f>$E226^EXP(Parameter!$D$249+Parameter!$D$256)</f>
        <v>2.5174241937351422E-2</v>
      </c>
      <c r="BT226" s="91">
        <f>$D226^EXP(Parameter!$D$272+Parameter!$D$279)</f>
        <v>0.16701755962590631</v>
      </c>
      <c r="BU226" s="91">
        <f>$E226^EXP(Parameter!$D$250+Parameter!$D$257)</f>
        <v>7.2944773591025313E-3</v>
      </c>
      <c r="BV226" s="91">
        <f>$D226^EXP(Parameter!$D$273+Parameter!$D$280)</f>
        <v>0.13107229379523233</v>
      </c>
      <c r="BW226" s="91">
        <f>$E226^EXP(Parameter!$D$251+Parameter!$D$258)</f>
        <v>2.7176040641467995E-2</v>
      </c>
      <c r="BX226" s="91">
        <f>$D226^EXP(Parameter!$D$270+Parameter!$D$277)</f>
        <v>3.3345118444290001E-2</v>
      </c>
      <c r="BY226" s="91">
        <f>$E226^EXP(Parameter!$D$248+Parameter!$D$255)</f>
        <v>2.9825261352364003E-3</v>
      </c>
      <c r="BZ226" s="90">
        <f>$D226^EXP(Parameter!$D$208)</f>
        <v>4.0518421488256767E-2</v>
      </c>
      <c r="CA226" s="90">
        <f>$E226^EXP(Parameter!$D$200)</f>
        <v>1.9686936063596024E-3</v>
      </c>
      <c r="CB226" s="90">
        <f>$D226^EXP(Parameter!$D$209)</f>
        <v>3.3118859520520821E-2</v>
      </c>
      <c r="CC226" s="90">
        <f>$E226^EXP(Parameter!$D$201)</f>
        <v>3.4041284514760594E-3</v>
      </c>
      <c r="CD226" s="90">
        <f>$D226^EXP(Parameter!$D$211)</f>
        <v>3.6265922382640363E-2</v>
      </c>
      <c r="CE226" s="90">
        <f>$E226^EXP(Parameter!$D$203)</f>
        <v>1.5483076809568829E-2</v>
      </c>
      <c r="CF226" s="90">
        <f>$D226^EXP(Parameter!$D$212)</f>
        <v>8.3377134485980609E-2</v>
      </c>
      <c r="CG226" s="90">
        <f>$E226^EXP(Parameter!$D$204)</f>
        <v>1.079454254917029E-2</v>
      </c>
      <c r="CH226" s="91">
        <f>$D226^EXP(Parameter!$D$213)</f>
        <v>2.9126784541118556E-2</v>
      </c>
      <c r="CI226" s="90">
        <f>$E226^EXP(Parameter!$D$205)</f>
        <v>1.9352041591644824E-2</v>
      </c>
      <c r="CJ226" s="91">
        <f>$D226^EXP(Parameter!$D$210)</f>
        <v>1.5835503384052027E-2</v>
      </c>
      <c r="CK226" s="90">
        <f>$E226^EXP(Parameter!$D$202)</f>
        <v>1.5870782708557424E-3</v>
      </c>
      <c r="CL226" s="12">
        <f>$D226^EXP(Parameter!$D$170+Parameter!$D$177*(LN($B226/30.2*21)))</f>
        <v>1.8777105915152092E-2</v>
      </c>
      <c r="CM226" s="12">
        <f>$D226^EXP(Parameter!$D$155+Parameter!$D$162*(LN($B226/30.2*21)))</f>
        <v>0.29732924765036123</v>
      </c>
      <c r="CN226" s="12">
        <f>$D226^EXP(Parameter!$D$171+Parameter!$D$178*(LN($B226/30.2*21)))</f>
        <v>2.1315468186315124E-2</v>
      </c>
      <c r="CO226" s="12">
        <f>$D226^EXP(Parameter!$D$156+Parameter!$D$163*(LN($B226/30.2*21)))</f>
        <v>0.23435431148697883</v>
      </c>
      <c r="CP226" s="12">
        <f>$D226^EXP(Parameter!$D$173+Parameter!$D$180*(LN($B226/30.2*21)))</f>
        <v>1.7633430342212309E-2</v>
      </c>
      <c r="CQ226" s="12">
        <f>$D226^EXP(Parameter!$D$158+Parameter!$D$165*(LN($B226/30.2*21)))</f>
        <v>0.23615873342861857</v>
      </c>
      <c r="CR226" s="12">
        <f>$D226^EXP(Parameter!$D$174+Parameter!$D$181*(LN($B226/30.2*21)))</f>
        <v>1.5741275643762188E-2</v>
      </c>
      <c r="CS226" s="12">
        <f>$D226^EXP(Parameter!$D$159+Parameter!$D$166*(LN($B226/30.2*21)))</f>
        <v>0.28740469573857863</v>
      </c>
      <c r="CT226" s="12">
        <f>$D226^EXP(Parameter!$D$175+Parameter!$D$182*(LN($B226/30.2*21)))</f>
        <v>2.4648207513454832E-3</v>
      </c>
      <c r="CU226" s="12">
        <f>$D226^EXP(Parameter!$D$160+Parameter!$D$167*(LN($B226/30.2*21)))</f>
        <v>5.5100588084260604E-2</v>
      </c>
      <c r="CV226" s="12">
        <f>$D226^EXP(Parameter!$D$172+Parameter!$D$179*(LN($B226/30.2*21)))</f>
        <v>3.6873633639560245E-3</v>
      </c>
      <c r="CW226" s="41">
        <f>$D226^EXP(Parameter!$D$157+Parameter!$D$164*(LN($B226/30.2*21)))</f>
        <v>5.5551023576524061E-4</v>
      </c>
      <c r="CX226" s="12">
        <f t="shared" si="23"/>
        <v>3.8006310412947621E-25</v>
      </c>
      <c r="CY226" s="85">
        <v>1.2917550943107399E-2</v>
      </c>
      <c r="CZ226" s="12">
        <f t="shared" si="24"/>
        <v>2.0744858603582062E-5</v>
      </c>
      <c r="DA226" s="85">
        <v>1.94673459134409E-2</v>
      </c>
      <c r="DB226" s="12">
        <f t="shared" si="25"/>
        <v>1.1580974153775334E-8</v>
      </c>
      <c r="DC226" s="41">
        <v>1.02173492054961E-4</v>
      </c>
      <c r="DD226" s="12">
        <f t="shared" si="26"/>
        <v>8.9705627516939146E-76</v>
      </c>
      <c r="DE226" s="85">
        <v>1.1376941491938401E-3</v>
      </c>
      <c r="DF226" s="12">
        <f t="shared" si="27"/>
        <v>6.0522530907603685E-83</v>
      </c>
      <c r="DG226" s="41">
        <v>9.6276599986663201E-5</v>
      </c>
      <c r="DH226" s="12">
        <f t="shared" si="28"/>
        <v>2.3995212887919513E-9</v>
      </c>
      <c r="DI226" s="41">
        <v>9.6276599986663201E-5</v>
      </c>
      <c r="DJ226" s="46">
        <v>221</v>
      </c>
      <c r="DK226" s="44">
        <v>3.7336707390589501E-5</v>
      </c>
      <c r="DL226" s="44">
        <v>1.2253923177052401E-4</v>
      </c>
      <c r="DM226" s="44">
        <v>2.9247476011451401E-4</v>
      </c>
      <c r="DN226" s="44">
        <v>2.0695562529449201E-4</v>
      </c>
      <c r="DO226" s="44">
        <v>9.7144990613218197E-4</v>
      </c>
      <c r="DP226" s="44">
        <v>7.4163835256435605E-4</v>
      </c>
      <c r="DQ226" s="44">
        <v>1.1046658489436399E-3</v>
      </c>
      <c r="DR226" s="45">
        <v>1.7271866091923101E-2</v>
      </c>
      <c r="DS226" s="45">
        <v>2.91876349929493E-2</v>
      </c>
      <c r="DT226" s="45">
        <v>2.5929316568721401E-2</v>
      </c>
      <c r="DU226" s="45">
        <v>1.8178733412659999E-2</v>
      </c>
      <c r="DV226" s="45">
        <v>2.7760212052791298E-2</v>
      </c>
      <c r="DW226" s="45">
        <v>4.7445253018161597E-2</v>
      </c>
      <c r="DX226" s="45">
        <v>2.18335702571427E-2</v>
      </c>
    </row>
    <row r="227" spans="1:128">
      <c r="A227" s="43">
        <f t="shared" si="22"/>
        <v>14.38082191780822</v>
      </c>
      <c r="B227" s="18">
        <v>223</v>
      </c>
      <c r="C227" s="12">
        <v>4884</v>
      </c>
      <c r="D227" s="12">
        <v>1.6081684978660901E-2</v>
      </c>
      <c r="E227" s="12">
        <v>9.4413005777083705E-5</v>
      </c>
      <c r="F227" s="92">
        <f>$D227^Parameter!$D$325</f>
        <v>3.9896850137576288E-2</v>
      </c>
      <c r="G227" s="92">
        <f>$E227^Parameter!$D$318</f>
        <v>1.2648030769787965E-3</v>
      </c>
      <c r="H227" s="92">
        <f>$D227^Parameter!$D$326</f>
        <v>3.673374783969896E-2</v>
      </c>
      <c r="I227" s="92">
        <f>$E227^Parameter!$D$319</f>
        <v>2.6547300604772917E-3</v>
      </c>
      <c r="J227" s="92">
        <f>$D227^Parameter!$D$328</f>
        <v>4.2975866461793709E-2</v>
      </c>
      <c r="K227" s="92">
        <f>$E227^Parameter!$D$321</f>
        <v>1.6479312831144257E-2</v>
      </c>
      <c r="L227" s="92">
        <f>$D227^Parameter!$D$329</f>
        <v>9.8979594054500866E-2</v>
      </c>
      <c r="M227" s="92">
        <f>$E227^Parameter!$D$322</f>
        <v>1.0660205919467831E-2</v>
      </c>
      <c r="N227" s="92">
        <f>$D227^Parameter!$D$330</f>
        <v>3.5247519213314586E-2</v>
      </c>
      <c r="O227" s="92">
        <f>$E227^Parameter!$D$323</f>
        <v>2.4547808672630938E-2</v>
      </c>
      <c r="P227" s="92">
        <f>$D227^Parameter!$D$327</f>
        <v>1.9607744361835704E-2</v>
      </c>
      <c r="Q227" s="92">
        <f>$E227^Parameter!$D$320</f>
        <v>1.337127197396106E-3</v>
      </c>
      <c r="R227" s="12">
        <f>$D227^EXP(Parameter!$D$96+Parameter!$D$103*(($B227/30.2*21)^(1)))</f>
        <v>1.5189631839223819E-25</v>
      </c>
      <c r="S227" s="12">
        <f>$E227^EXP(Parameter!$D$81+Parameter!$D$88*($B227/30.2*21)^(-2))</f>
        <v>3.3630424825967669E-3</v>
      </c>
      <c r="T227" s="12">
        <f>$D227^EXP(Parameter!$D$97+Parameter!$D$104*(($B227*21/30.2)^(1)))</f>
        <v>1.905793381507769E-5</v>
      </c>
      <c r="U227" s="12">
        <f>$E227^EXP(Parameter!$D$82+Parameter!$D$89*($B227/30.2*21)^(-2))</f>
        <v>5.5192983500821878E-3</v>
      </c>
      <c r="V227" s="12">
        <f>$D227^EXP(Parameter!$D$99+Parameter!$D$106*(($B227*21/30.2)^(1)))</f>
        <v>9.5289233083038884E-9</v>
      </c>
      <c r="W227" s="12">
        <f>$E227^EXP(Parameter!$D$84+Parameter!$D$91*($B227/30.2*21)^(-2))</f>
        <v>2.7260076104771352E-2</v>
      </c>
      <c r="X227" s="12">
        <f>$D227^EXP(Parameter!$D$100+Parameter!$D$107*(($B227*21/30.2)^(1)))</f>
        <v>1.5723167352290135E-77</v>
      </c>
      <c r="Y227" s="12">
        <f>$E227^EXP(Parameter!$D$85+Parameter!$D$92*($B227/30.2*21)^(-2))</f>
        <v>1.7291972400637921E-2</v>
      </c>
      <c r="Z227" s="12">
        <f>$D227^EXP(Parameter!$D$101+Parameter!$D$108*(($B227*21/30.2)^(1)))</f>
        <v>9.4353739443418512E-85</v>
      </c>
      <c r="AA227" s="12">
        <f>$E227^EXP(Parameter!$D$86+Parameter!$D$93*($B227/30.2*21)^(-2))</f>
        <v>2.4888930141941629E-2</v>
      </c>
      <c r="AB227" s="12">
        <f>$D227^EXP(Parameter!$D$98+Parameter!$D$105*(($B227*21/30.2)^(1)))</f>
        <v>1.9687160862956358E-9</v>
      </c>
      <c r="AC227" s="12">
        <f>$E227^EXP(Parameter!$D$83+Parameter!$D$90*($B227/30.2*21)^(-2))</f>
        <v>1.5158827332177143E-3</v>
      </c>
      <c r="AD227" s="87">
        <f>$D227^EXP(Parameter!$D$133+Parameter!$D$140*(($B227*21/30.2)^(-0.5))+Parameter!$D$147*((LN($B227*21/30.2))))</f>
        <v>2.363650937664279E-12</v>
      </c>
      <c r="AE227" s="12">
        <f>$E227^EXP(Parameter!$D$111+Parameter!$D$118*(($B227*21/30.2)^(-1))+Parameter!$D$125*(($B227*21/30.2)^(-0.5)))</f>
        <v>5.2516370489175165E-2</v>
      </c>
      <c r="AF227" s="12">
        <f>$D227^EXP(Parameter!$D$134+Parameter!$D$141*(($B227*21/30.2)^(-0.5))+Parameter!$D$148*((LN($B227*21/30.2))))</f>
        <v>1.4574593657999769E-4</v>
      </c>
      <c r="AG227" s="12">
        <f>$E227^EXP(Parameter!$D$112+Parameter!$D$119*(($B227*21/30.2)^(-1))+Parameter!$D$126*(($B227*21/30.2)^(-0.5)))</f>
        <v>6.6114129788750874E-3</v>
      </c>
      <c r="AH227" s="12">
        <f>$D227^EXP(Parameter!$D$136+Parameter!$D$143*(($B227*21/30.2)^(-0.5))+Parameter!$D$150*((LN($B227*21/30.2))))</f>
        <v>4.7401762472160735E-10</v>
      </c>
      <c r="AI227" s="12">
        <f>$E227^EXP(Parameter!$D$114+Parameter!$D$121*(($B227*21/30.2)^(-1))+Parameter!$D$128*(($B227*21/30.2)^(-0.5)))</f>
        <v>3.8066807101741442E-5</v>
      </c>
      <c r="AJ227" s="12">
        <f>$D227^EXP(Parameter!$D$137+Parameter!$D$144*(($B227*21/30.2)^(-0.5))+Parameter!$D$151*((LN($B227*21/30.2))))</f>
        <v>4.971730988541878E-14</v>
      </c>
      <c r="AK227" s="12">
        <f>$E227^EXP(Parameter!$D$115+Parameter!$D$122*(($B227*21/30.2)^(-1))+Parameter!$D$129*(($B227*21/30.2)^(-0.5)))</f>
        <v>4.1977531474810805E-3</v>
      </c>
      <c r="AL227" s="12">
        <f>$D227^EXP(Parameter!$D$138+Parameter!$D$145*(($B227*21/30.2)^(-0.5))+Parameter!$D$152*((LN($B227*21/30.2))))</f>
        <v>5.6329709403361644E-58</v>
      </c>
      <c r="AM227" s="12">
        <f>$E227^EXP(Parameter!$D$116+Parameter!$D$123*(($B227*21/30.2)^(-1))+Parameter!$D$130*(($B227*21/30.2)^(-0.5)))</f>
        <v>2.5145764838828959E-6</v>
      </c>
      <c r="AN227" s="12">
        <f>$D227^EXP(Parameter!$D$135+Parameter!$D$142*(($B227*21/30.2)^(-0.5))+Parameter!$D$149*((LN($B227*21/30.2))))</f>
        <v>4.830450156017901E-6</v>
      </c>
      <c r="AO227" s="12">
        <f>$E227^EXP(Parameter!$D$113+Parameter!$D$120*(($B227*21/30.2)^(-1))+Parameter!$D$127*(($B227*21/30.2)^(-0.5)))</f>
        <v>1.4428738198738891E-12</v>
      </c>
      <c r="AP227" s="87">
        <f>$D227^EXP(Parameter!$D$304+Parameter!$D$310*((LN($B227*21/30.2))))</f>
        <v>1.5832387193331406E-2</v>
      </c>
      <c r="AQ227" s="88">
        <f>$E227^EXP(Parameter!$D$290+Parameter!$D$296*((LN($B227*21/30.2))))</f>
        <v>9.6631537312422914E-3</v>
      </c>
      <c r="AR227" s="12">
        <f>$D227^EXP(Parameter!$D$305+Parameter!$D$311*((LN($B227*21/30.2))))</f>
        <v>2.2498183557989045E-2</v>
      </c>
      <c r="AS227" s="88">
        <f>$E227^EXP(Parameter!$D$291+Parameter!$D$297*((LN($B227*21/30.2))))</f>
        <v>7.877916534022136E-3</v>
      </c>
      <c r="AT227" s="12">
        <f>$D227^EXP(Parameter!$D$305+Parameter!$D$307-Parameter!$D$306+(Parameter!$D$311+Parameter!$D$313-Parameter!$D$312)*((LN($B227*21/30.2))))</f>
        <v>1.9419949254357322E-2</v>
      </c>
      <c r="AU227" s="88">
        <f>$E227^EXP(Parameter!$D$291+Parameter!$D$293-Parameter!$D$292+(Parameter!$D$297+Parameter!$D$299-Parameter!$D$298)*((LN($B227*21/30.2))))</f>
        <v>1.3526198954770901E-2</v>
      </c>
      <c r="AV227" s="12">
        <f>$D227^EXP(Parameter!$D$308+Parameter!$D$314*((LN($B227*21/30.2))))</f>
        <v>2.7742922021497782E-2</v>
      </c>
      <c r="AW227" s="88">
        <f>$E227^EXP(Parameter!$D$294+Parameter!$D$300*((LN($B227*21/30.2))))</f>
        <v>1.1488666089079499E-2</v>
      </c>
      <c r="AX227" s="12">
        <f>$D227^EXP(Parameter!$D$305+Parameter!$D$309-Parameter!$D$306+(Parameter!$D$311+Parameter!$D$315-Parameter!$D$312)*((LN($B227*21/30.2))))</f>
        <v>8.9362552915922856E-3</v>
      </c>
      <c r="AY227" s="88">
        <f>$E227^EXP(Parameter!$D$291+Parameter!$D$295-Parameter!$D$292+(Parameter!$D$297+Parameter!$D$301-Parameter!$D$298)*((LN($B227*21/30.2))))</f>
        <v>1.198664898819866E-4</v>
      </c>
      <c r="AZ227" s="12">
        <f>$D227^EXP(Parameter!D$305-Parameter!D$306+(Parameter!D$311-Parameter!D$312)*((LN($B227*21/30.2))))</f>
        <v>5.9293793214428734E-3</v>
      </c>
      <c r="BA227" s="88">
        <f>$E227^EXP(Parameter!$D$291-Parameter!$D$292+(Parameter!$D$297-Parameter!$D$298)*((LN($B227*21/30.2))))</f>
        <v>1.3529213115815687E-6</v>
      </c>
      <c r="BB227" s="89">
        <f>$D227^EXP(Parameter!$D$231+Parameter!$D$238)</f>
        <v>4.3408966639905081E-2</v>
      </c>
      <c r="BC227" s="90">
        <f>$E227^EXP(Parameter!$D$216+Parameter!$D$223)</f>
        <v>2.7785115709641865E-3</v>
      </c>
      <c r="BD227" s="91">
        <f>$D227^EXP(Parameter!$D$232+Parameter!$D$239)</f>
        <v>3.241637504015369E-2</v>
      </c>
      <c r="BE227" s="90">
        <f>$E227^EXP(Parameter!$D$217+Parameter!$D$224)</f>
        <v>4.0687915867164545E-3</v>
      </c>
      <c r="BF227" s="91">
        <f>$D227^EXP(Parameter!$D$234+Parameter!$D$241)</f>
        <v>3.9453684244244884E-2</v>
      </c>
      <c r="BG227" s="91">
        <f>$E227^EXP(Parameter!$D$219+Parameter!$D$226)</f>
        <v>2.0039554866475979E-2</v>
      </c>
      <c r="BH227" s="91">
        <f>$D227^EXP(Parameter!$D$235+Parameter!$D$242)</f>
        <v>8.3113946531123334E-2</v>
      </c>
      <c r="BI227" s="91">
        <f>$E227^EXP(Parameter!$D$220+Parameter!$D$227)</f>
        <v>1.2497911546604163E-2</v>
      </c>
      <c r="BJ227" s="91">
        <f>$D227^EXP(Parameter!$D$236+Parameter!$D$243)</f>
        <v>3.024683202604583E-2</v>
      </c>
      <c r="BK227" s="91">
        <f>$E227^EXP(Parameter!$D$221+Parameter!$D$228)</f>
        <v>1.9040068261811191E-2</v>
      </c>
      <c r="BL227" s="91">
        <f>$D227^EXP(Parameter!$D$233+Parameter!$D$240)</f>
        <v>1.4302076849053037E-2</v>
      </c>
      <c r="BM227" s="91">
        <f>$E227^EXP(Parameter!$D$218+Parameter!$D$225)</f>
        <v>1.1867221440735917E-3</v>
      </c>
      <c r="BN227" s="90">
        <f>$D227^EXP(Parameter!$D$268+Parameter!$D$275)</f>
        <v>5.9512113506347122E-2</v>
      </c>
      <c r="BO227" s="91">
        <f>$E227^EXP(Parameter!$D$246+Parameter!$D$253)</f>
        <v>9.0780901856650086E-4</v>
      </c>
      <c r="BP227" s="91">
        <f>$D227^EXP(Parameter!$D$269+Parameter!$D$276)</f>
        <v>3.8317337402800945E-2</v>
      </c>
      <c r="BQ227" s="91">
        <f>$E227^EXP(Parameter!$D$247+Parameter!$D$254)</f>
        <v>2.3794676177592341E-3</v>
      </c>
      <c r="BR227" s="91">
        <f>$D227^EXP(Parameter!$D$271+Parameter!$D$278)</f>
        <v>9.294868416191028E-2</v>
      </c>
      <c r="BS227" s="91">
        <f>$E227^EXP(Parameter!$D$249+Parameter!$D$256)</f>
        <v>2.4979098865890663E-2</v>
      </c>
      <c r="BT227" s="91">
        <f>$D227^EXP(Parameter!$D$272+Parameter!$D$279)</f>
        <v>0.1663391260725576</v>
      </c>
      <c r="BU227" s="91">
        <f>$E227^EXP(Parameter!$D$250+Parameter!$D$257)</f>
        <v>7.2190083452091163E-3</v>
      </c>
      <c r="BV227" s="91">
        <f>$D227^EXP(Parameter!$D$273+Parameter!$D$280)</f>
        <v>0.13046793912700388</v>
      </c>
      <c r="BW227" s="91">
        <f>$E227^EXP(Parameter!$D$251+Parameter!$D$258)</f>
        <v>2.6969741317443272E-2</v>
      </c>
      <c r="BX227" s="91">
        <f>$D227^EXP(Parameter!$D$270+Parameter!$D$277)</f>
        <v>3.3088197463670595E-2</v>
      </c>
      <c r="BY227" s="91">
        <f>$E227^EXP(Parameter!$D$248+Parameter!$D$255)</f>
        <v>2.9460947027298884E-3</v>
      </c>
      <c r="BZ227" s="90">
        <f>$D227^EXP(Parameter!$D$208)</f>
        <v>4.0224052159263758E-2</v>
      </c>
      <c r="CA227" s="90">
        <f>$E227^EXP(Parameter!$D$200)</f>
        <v>1.9429395170413172E-3</v>
      </c>
      <c r="CB227" s="90">
        <f>$D227^EXP(Parameter!$D$209)</f>
        <v>3.2863172954539416E-2</v>
      </c>
      <c r="CC227" s="90">
        <f>$E227^EXP(Parameter!$D$201)</f>
        <v>3.36348695273279E-3</v>
      </c>
      <c r="CD227" s="90">
        <f>$D227^EXP(Parameter!$D$211)</f>
        <v>3.5993369933851431E-2</v>
      </c>
      <c r="CE227" s="90">
        <f>$E227^EXP(Parameter!$D$203)</f>
        <v>1.5347281820528056E-2</v>
      </c>
      <c r="CF227" s="90">
        <f>$D227^EXP(Parameter!$D$212)</f>
        <v>8.2907350818713296E-2</v>
      </c>
      <c r="CG227" s="90">
        <f>$E227^EXP(Parameter!$D$204)</f>
        <v>1.0691714435638652E-2</v>
      </c>
      <c r="CH227" s="91">
        <f>$D227^EXP(Parameter!$D$213)</f>
        <v>2.88934760071189E-2</v>
      </c>
      <c r="CI227" s="90">
        <f>$E227^EXP(Parameter!$D$205)</f>
        <v>1.9191358828773156E-2</v>
      </c>
      <c r="CJ227" s="91">
        <f>$D227^EXP(Parameter!$D$210)</f>
        <v>1.5686902207138344E-2</v>
      </c>
      <c r="CK227" s="90">
        <f>$E227^EXP(Parameter!$D$202)</f>
        <v>1.5656032421305158E-3</v>
      </c>
      <c r="CL227" s="12">
        <f>$D227^EXP(Parameter!$D$170+Parameter!$D$177*(LN($B227/30.2*21)))</f>
        <v>1.8582466677796006E-2</v>
      </c>
      <c r="CM227" s="12">
        <f>$D227^EXP(Parameter!$D$155+Parameter!$D$162*(LN($B227/30.2*21)))</f>
        <v>0.29692170619519148</v>
      </c>
      <c r="CN227" s="12">
        <f>$D227^EXP(Parameter!$D$171+Parameter!$D$178*(LN($B227/30.2*21)))</f>
        <v>2.1114705448295502E-2</v>
      </c>
      <c r="CO227" s="12">
        <f>$D227^EXP(Parameter!$D$156+Parameter!$D$163*(LN($B227/30.2*21)))</f>
        <v>0.23380821555933889</v>
      </c>
      <c r="CP227" s="12">
        <f>$D227^EXP(Parameter!$D$173+Parameter!$D$180*(LN($B227/30.2*21)))</f>
        <v>1.7450311794455678E-2</v>
      </c>
      <c r="CQ227" s="12">
        <f>$D227^EXP(Parameter!$D$158+Parameter!$D$165*(LN($B227/30.2*21)))</f>
        <v>0.23546746080533262</v>
      </c>
      <c r="CR227" s="12">
        <f>$D227^EXP(Parameter!$D$174+Parameter!$D$181*(LN($B227/30.2*21)))</f>
        <v>1.5538307203341369E-2</v>
      </c>
      <c r="CS227" s="12">
        <f>$D227^EXP(Parameter!$D$159+Parameter!$D$166*(LN($B227/30.2*21)))</f>
        <v>0.28681136586141326</v>
      </c>
      <c r="CT227" s="12">
        <f>$D227^EXP(Parameter!$D$175+Parameter!$D$182*(LN($B227/30.2*21)))</f>
        <v>2.4185845039507944E-3</v>
      </c>
      <c r="CU227" s="12">
        <f>$D227^EXP(Parameter!$D$160+Parameter!$D$167*(LN($B227/30.2*21)))</f>
        <v>5.4607843186885538E-2</v>
      </c>
      <c r="CV227" s="12">
        <f>$D227^EXP(Parameter!$D$172+Parameter!$D$179*(LN($B227/30.2*21)))</f>
        <v>3.6307613069855595E-3</v>
      </c>
      <c r="CW227" s="41">
        <f>$D227^EXP(Parameter!$D$157+Parameter!$D$164*(LN($B227/30.2*21)))</f>
        <v>5.4085029538694196E-4</v>
      </c>
      <c r="CX227" s="12">
        <f t="shared" si="23"/>
        <v>1.5189631839223819E-25</v>
      </c>
      <c r="CY227" s="85">
        <v>1.2897710357033101E-2</v>
      </c>
      <c r="CZ227" s="12">
        <f t="shared" si="24"/>
        <v>1.905793381507769E-5</v>
      </c>
      <c r="DA227" s="85">
        <v>1.94276263213638E-2</v>
      </c>
      <c r="DB227" s="12">
        <f t="shared" si="25"/>
        <v>9.5289233083038884E-9</v>
      </c>
      <c r="DC227" s="41">
        <v>9.9892390804809302E-5</v>
      </c>
      <c r="DD227" s="12">
        <f t="shared" si="26"/>
        <v>1.5723167352290135E-77</v>
      </c>
      <c r="DE227" s="85">
        <v>1.1170019337110499E-3</v>
      </c>
      <c r="DF227" s="12">
        <f t="shared" si="27"/>
        <v>9.4353739443418512E-85</v>
      </c>
      <c r="DG227" s="41">
        <v>9.4412999989283006E-5</v>
      </c>
      <c r="DH227" s="12">
        <f t="shared" si="28"/>
        <v>1.9687160862956358E-9</v>
      </c>
      <c r="DI227" s="41">
        <v>9.4412999989283006E-5</v>
      </c>
      <c r="DJ227" s="46">
        <v>222</v>
      </c>
      <c r="DK227" s="44">
        <v>3.64708451026097E-5</v>
      </c>
      <c r="DL227" s="44">
        <v>1.1990745323320301E-4</v>
      </c>
      <c r="DM227" s="44">
        <v>2.8657706043333498E-4</v>
      </c>
      <c r="DN227" s="44">
        <v>2.0267310356647501E-4</v>
      </c>
      <c r="DO227" s="44">
        <v>9.5371389037413002E-4</v>
      </c>
      <c r="DP227" s="44">
        <v>7.27771837707336E-4</v>
      </c>
      <c r="DQ227" s="44">
        <v>1.08473170149093E-3</v>
      </c>
      <c r="DR227" s="45">
        <v>1.7115205013751002E-2</v>
      </c>
      <c r="DS227" s="45">
        <v>2.8943261590256501E-2</v>
      </c>
      <c r="DT227" s="45">
        <v>2.5708025764021002E-2</v>
      </c>
      <c r="DU227" s="45">
        <v>1.80150449950672E-2</v>
      </c>
      <c r="DV227" s="45">
        <v>2.7525876736241701E-2</v>
      </c>
      <c r="DW227" s="45">
        <v>4.7081019128547001E-2</v>
      </c>
      <c r="DX227" s="45">
        <v>2.16422042782544E-2</v>
      </c>
    </row>
    <row r="228" spans="1:128">
      <c r="A228" s="43">
        <f t="shared" si="22"/>
        <v>14.441095890410958</v>
      </c>
      <c r="B228" s="18">
        <v>224</v>
      </c>
      <c r="C228" s="12">
        <v>4906</v>
      </c>
      <c r="D228" s="12">
        <v>1.5932142694338201E-2</v>
      </c>
      <c r="E228" s="12">
        <v>9.2591475407868896E-5</v>
      </c>
      <c r="F228" s="92">
        <f>$D228^Parameter!$D$325</f>
        <v>3.9607174905608507E-2</v>
      </c>
      <c r="G228" s="92">
        <f>$E228^Parameter!$D$318</f>
        <v>1.2471857015563447E-3</v>
      </c>
      <c r="H228" s="92">
        <f>$D228^Parameter!$D$326</f>
        <v>3.646022546708462E-2</v>
      </c>
      <c r="I228" s="92">
        <f>$E228^Parameter!$D$319</f>
        <v>2.6218355198135944E-3</v>
      </c>
      <c r="J228" s="92">
        <f>$D228^Parameter!$D$328</f>
        <v>4.2671010820067086E-2</v>
      </c>
      <c r="K228" s="92">
        <f>$E228^Parameter!$D$321</f>
        <v>1.6337701425171568E-2</v>
      </c>
      <c r="L228" s="92">
        <f>$D228^Parameter!$D$329</f>
        <v>9.8463109080798097E-2</v>
      </c>
      <c r="M228" s="92">
        <f>$E228^Parameter!$D$322</f>
        <v>1.0558927117340087E-2</v>
      </c>
      <c r="N228" s="92">
        <f>$D228^Parameter!$D$330</f>
        <v>3.4981795115624291E-2</v>
      </c>
      <c r="O228" s="92">
        <f>$E228^Parameter!$D$323</f>
        <v>2.4357258305446796E-2</v>
      </c>
      <c r="P228" s="92">
        <f>$D228^Parameter!$D$327</f>
        <v>1.9434126552108077E-2</v>
      </c>
      <c r="Q228" s="92">
        <f>$E228^Parameter!$D$320</f>
        <v>1.3186565525858925E-3</v>
      </c>
      <c r="R228" s="12">
        <f>$D228^EXP(Parameter!$D$96+Parameter!$D$103*(($B228/30.2*21)^(1)))</f>
        <v>5.9848319311401259E-26</v>
      </c>
      <c r="S228" s="12">
        <f>$E228^EXP(Parameter!$D$81+Parameter!$D$88*($B228/30.2*21)^(-2))</f>
        <v>3.3230268496485579E-3</v>
      </c>
      <c r="T228" s="12">
        <f>$D228^EXP(Parameter!$D$97+Parameter!$D$104*(($B228*21/30.2)^(1)))</f>
        <v>1.7498864333343268E-5</v>
      </c>
      <c r="U228" s="12">
        <f>$E228^EXP(Parameter!$D$82+Parameter!$D$89*($B228/30.2*21)^(-2))</f>
        <v>5.4593055498543342E-3</v>
      </c>
      <c r="V228" s="12">
        <f>$D228^EXP(Parameter!$D$99+Parameter!$D$106*(($B228*21/30.2)^(1)))</f>
        <v>7.8259696916984339E-9</v>
      </c>
      <c r="W228" s="12">
        <f>$E228^EXP(Parameter!$D$84+Parameter!$D$91*($B228/30.2*21)^(-2))</f>
        <v>2.7054459233809249E-2</v>
      </c>
      <c r="X228" s="12">
        <f>$D228^EXP(Parameter!$D$100+Parameter!$D$107*(($B228*21/30.2)^(1)))</f>
        <v>2.5126087735661749E-79</v>
      </c>
      <c r="Y228" s="12">
        <f>$E228^EXP(Parameter!$D$85+Parameter!$D$92*($B228/30.2*21)^(-2))</f>
        <v>1.7145125244225134E-2</v>
      </c>
      <c r="Z228" s="12">
        <f>$D228^EXP(Parameter!$D$101+Parameter!$D$108*(($B228*21/30.2)^(1)))</f>
        <v>1.3456576468420966E-86</v>
      </c>
      <c r="AA228" s="12">
        <f>$E228^EXP(Parameter!$D$86+Parameter!$D$93*($B228/30.2*21)^(-2))</f>
        <v>2.4696431684539649E-2</v>
      </c>
      <c r="AB228" s="12">
        <f>$D228^EXP(Parameter!$D$98+Parameter!$D$105*(($B228*21/30.2)^(1)))</f>
        <v>1.6124740395108605E-9</v>
      </c>
      <c r="AC228" s="12">
        <f>$E228^EXP(Parameter!$D$83+Parameter!$D$90*($B228/30.2*21)^(-2))</f>
        <v>1.4953357699664805E-3</v>
      </c>
      <c r="AD228" s="87">
        <f>$D228^EXP(Parameter!$D$133+Parameter!$D$140*(($B228*21/30.2)^(-0.5))+Parameter!$D$147*((LN($B228*21/30.2))))</f>
        <v>1.946675115512141E-12</v>
      </c>
      <c r="AE228" s="12">
        <f>$E228^EXP(Parameter!$D$111+Parameter!$D$118*(($B228*21/30.2)^(-1))+Parameter!$D$125*(($B228*21/30.2)^(-0.5)))</f>
        <v>5.2284107517059281E-2</v>
      </c>
      <c r="AF228" s="12">
        <f>$D228^EXP(Parameter!$D$134+Parameter!$D$141*(($B228*21/30.2)^(-0.5))+Parameter!$D$148*((LN($B228*21/30.2))))</f>
        <v>1.4026842230582568E-4</v>
      </c>
      <c r="AG228" s="12">
        <f>$E228^EXP(Parameter!$D$112+Parameter!$D$119*(($B228*21/30.2)^(-1))+Parameter!$D$126*(($B228*21/30.2)^(-0.5)))</f>
        <v>6.5437492995897234E-3</v>
      </c>
      <c r="AH228" s="12">
        <f>$D228^EXP(Parameter!$D$136+Parameter!$D$143*(($B228*21/30.2)^(-0.5))+Parameter!$D$150*((LN($B228*21/30.2))))</f>
        <v>4.1026132430329467E-10</v>
      </c>
      <c r="AI228" s="12">
        <f>$E228^EXP(Parameter!$D$114+Parameter!$D$121*(($B228*21/30.2)^(-1))+Parameter!$D$128*(($B228*21/30.2)^(-0.5)))</f>
        <v>3.6927121678067389E-5</v>
      </c>
      <c r="AJ228" s="12">
        <f>$D228^EXP(Parameter!$D$137+Parameter!$D$144*(($B228*21/30.2)^(-0.5))+Parameter!$D$151*((LN($B228*21/30.2))))</f>
        <v>3.8811322032189648E-14</v>
      </c>
      <c r="AK228" s="12">
        <f>$E228^EXP(Parameter!$D$115+Parameter!$D$122*(($B228*21/30.2)^(-1))+Parameter!$D$129*(($B228*21/30.2)^(-0.5)))</f>
        <v>4.1451253903855749E-3</v>
      </c>
      <c r="AL228" s="12">
        <f>$D228^EXP(Parameter!$D$138+Parameter!$D$145*(($B228*21/30.2)^(-0.5))+Parameter!$D$152*((LN($B228*21/30.2))))</f>
        <v>1.4162047174556517E-58</v>
      </c>
      <c r="AM228" s="12">
        <f>$E228^EXP(Parameter!$D$116+Parameter!$D$123*(($B228*21/30.2)^(-1))+Parameter!$D$130*(($B228*21/30.2)^(-0.5)))</f>
        <v>2.4188715246383082E-6</v>
      </c>
      <c r="AN228" s="12">
        <f>$D228^EXP(Parameter!$D$135+Parameter!$D$142*(($B228*21/30.2)^(-0.5))+Parameter!$D$149*((LN($B228*21/30.2))))</f>
        <v>4.57141991069442E-6</v>
      </c>
      <c r="AO228" s="12">
        <f>$E228^EXP(Parameter!$D$113+Parameter!$D$120*(($B228*21/30.2)^(-1))+Parameter!$D$127*(($B228*21/30.2)^(-0.5)))</f>
        <v>1.3218246540056841E-12</v>
      </c>
      <c r="AP228" s="87">
        <f>$D228^EXP(Parameter!$D$304+Parameter!$D$310*((LN($B228*21/30.2))))</f>
        <v>1.5647565493899392E-2</v>
      </c>
      <c r="AQ228" s="88">
        <f>$E228^EXP(Parameter!$D$290+Parameter!$D$296*((LN($B228*21/30.2))))</f>
        <v>9.5978435761039458E-3</v>
      </c>
      <c r="AR228" s="12">
        <f>$D228^EXP(Parameter!$D$305+Parameter!$D$311*((LN($B228*21/30.2))))</f>
        <v>2.2287474695192266E-2</v>
      </c>
      <c r="AS228" s="88">
        <f>$E228^EXP(Parameter!$D$291+Parameter!$D$297*((LN($B228*21/30.2))))</f>
        <v>7.807126137189411E-3</v>
      </c>
      <c r="AT228" s="12">
        <f>$D228^EXP(Parameter!$D$305+Parameter!$D$307-Parameter!$D$306+(Parameter!$D$311+Parameter!$D$313-Parameter!$D$312)*((LN($B228*21/30.2))))</f>
        <v>1.9218300012735789E-2</v>
      </c>
      <c r="AU228" s="88">
        <f>$E228^EXP(Parameter!$D$291+Parameter!$D$293-Parameter!$D$292+(Parameter!$D$297+Parameter!$D$299-Parameter!$D$298)*((LN($B228*21/30.2))))</f>
        <v>1.3396075726738906E-2</v>
      </c>
      <c r="AV228" s="12">
        <f>$D228^EXP(Parameter!$D$308+Parameter!$D$314*((LN($B228*21/30.2))))</f>
        <v>2.7436138218356394E-2</v>
      </c>
      <c r="AW228" s="88">
        <f>$E228^EXP(Parameter!$D$294+Parameter!$D$300*((LN($B228*21/30.2))))</f>
        <v>1.1383253211756901E-2</v>
      </c>
      <c r="AX228" s="12">
        <f>$D228^EXP(Parameter!$D$305+Parameter!$D$309-Parameter!$D$306+(Parameter!$D$311+Parameter!$D$315-Parameter!$D$312)*((LN($B228*21/30.2))))</f>
        <v>8.8137976834403407E-3</v>
      </c>
      <c r="AY228" s="88">
        <f>$E228^EXP(Parameter!$D$291+Parameter!$D$295-Parameter!$D$292+(Parameter!$D$297+Parameter!$D$301-Parameter!$D$298)*((LN($B228*21/30.2))))</f>
        <v>1.1597885773487621E-4</v>
      </c>
      <c r="AZ228" s="12">
        <f>$D228^EXP(Parameter!D$305-Parameter!D$306+(Parameter!D$311-Parameter!D$312)*((LN($B228*21/30.2))))</f>
        <v>5.8462573333923724E-3</v>
      </c>
      <c r="BA228" s="88">
        <f>$E228^EXP(Parameter!$D$291-Parameter!$D$292+(Parameter!$D$297-Parameter!$D$298)*((LN($B228*21/30.2))))</f>
        <v>1.2931634860431863E-6</v>
      </c>
      <c r="BB228" s="89">
        <f>$D228^EXP(Parameter!$D$231+Parameter!$D$238)</f>
        <v>4.3102016378023432E-2</v>
      </c>
      <c r="BC228" s="90">
        <f>$E228^EXP(Parameter!$D$216+Parameter!$D$223)</f>
        <v>2.744346151371826E-3</v>
      </c>
      <c r="BD228" s="91">
        <f>$D228^EXP(Parameter!$D$232+Parameter!$D$239)</f>
        <v>3.2165901436208566E-2</v>
      </c>
      <c r="BE228" s="90">
        <f>$E228^EXP(Parameter!$D$217+Parameter!$D$224)</f>
        <v>4.0219840243484765E-3</v>
      </c>
      <c r="BF228" s="91">
        <f>$D228^EXP(Parameter!$D$234+Parameter!$D$241)</f>
        <v>3.916623704080615E-2</v>
      </c>
      <c r="BG228" s="91">
        <f>$E228^EXP(Parameter!$D$219+Parameter!$D$226)</f>
        <v>1.9875519874247054E-2</v>
      </c>
      <c r="BH228" s="91">
        <f>$D228^EXP(Parameter!$D$235+Parameter!$D$242)</f>
        <v>8.2647582698450434E-2</v>
      </c>
      <c r="BI228" s="91">
        <f>$E228^EXP(Parameter!$D$220+Parameter!$D$227)</f>
        <v>1.2383312700219211E-2</v>
      </c>
      <c r="BJ228" s="91">
        <f>$D228^EXP(Parameter!$D$236+Parameter!$D$243)</f>
        <v>3.0008419363081441E-2</v>
      </c>
      <c r="BK228" s="91">
        <f>$E228^EXP(Parameter!$D$221+Parameter!$D$228)</f>
        <v>1.888218378228021E-2</v>
      </c>
      <c r="BL228" s="91">
        <f>$D228^EXP(Parameter!$D$233+Parameter!$D$240)</f>
        <v>1.4165324656597629E-2</v>
      </c>
      <c r="BM228" s="91">
        <f>$E228^EXP(Parameter!$D$218+Parameter!$D$225)</f>
        <v>1.1700356196758929E-3</v>
      </c>
      <c r="BN228" s="90">
        <f>$D228^EXP(Parameter!$D$268+Parameter!$D$275)</f>
        <v>5.9133484810827509E-2</v>
      </c>
      <c r="BO228" s="91">
        <f>$E228^EXP(Parameter!$D$246+Parameter!$D$253)</f>
        <v>8.9454036607382846E-4</v>
      </c>
      <c r="BP228" s="91">
        <f>$D228^EXP(Parameter!$D$269+Parameter!$D$276)</f>
        <v>3.803565471303684E-2</v>
      </c>
      <c r="BQ228" s="91">
        <f>$E228^EXP(Parameter!$D$247+Parameter!$D$254)</f>
        <v>2.349443145462587E-3</v>
      </c>
      <c r="BR228" s="91">
        <f>$D228^EXP(Parameter!$D$271+Parameter!$D$278)</f>
        <v>9.2450521078563386E-2</v>
      </c>
      <c r="BS228" s="91">
        <f>$E228^EXP(Parameter!$D$249+Parameter!$D$256)</f>
        <v>2.4786108087460967E-2</v>
      </c>
      <c r="BT228" s="91">
        <f>$D228^EXP(Parameter!$D$272+Parameter!$D$279)</f>
        <v>0.16566557333805515</v>
      </c>
      <c r="BU228" s="91">
        <f>$E228^EXP(Parameter!$D$250+Parameter!$D$257)</f>
        <v>7.1445665265999275E-3</v>
      </c>
      <c r="BV228" s="91">
        <f>$D228^EXP(Parameter!$D$273+Parameter!$D$280)</f>
        <v>0.12986826244284477</v>
      </c>
      <c r="BW228" s="91">
        <f>$E228^EXP(Parameter!$D$251+Parameter!$D$258)</f>
        <v>2.6765684390184293E-2</v>
      </c>
      <c r="BX228" s="91">
        <f>$D228^EXP(Parameter!$D$270+Parameter!$D$277)</f>
        <v>3.2834056354333389E-2</v>
      </c>
      <c r="BY228" s="91">
        <f>$E228^EXP(Parameter!$D$248+Parameter!$D$255)</f>
        <v>2.9102268824276532E-3</v>
      </c>
      <c r="BZ228" s="90">
        <f>$D228^EXP(Parameter!$D$208)</f>
        <v>3.9932739027167805E-2</v>
      </c>
      <c r="CA228" s="90">
        <f>$E228^EXP(Parameter!$D$200)</f>
        <v>1.9176060710218545E-3</v>
      </c>
      <c r="CB228" s="90">
        <f>$D228^EXP(Parameter!$D$209)</f>
        <v>3.2610256813811925E-2</v>
      </c>
      <c r="CC228" s="90">
        <f>$E228^EXP(Parameter!$D$201)</f>
        <v>3.3234630334134188E-3</v>
      </c>
      <c r="CD228" s="90">
        <f>$D228^EXP(Parameter!$D$211)</f>
        <v>3.5723715077453894E-2</v>
      </c>
      <c r="CE228" s="90">
        <f>$E228^EXP(Parameter!$D$203)</f>
        <v>1.5213122225632092E-2</v>
      </c>
      <c r="CF228" s="90">
        <f>$D228^EXP(Parameter!$D$212)</f>
        <v>8.2441682095411903E-2</v>
      </c>
      <c r="CG228" s="90">
        <f>$E228^EXP(Parameter!$D$204)</f>
        <v>1.0590201983710506E-2</v>
      </c>
      <c r="CH228" s="91">
        <f>$D228^EXP(Parameter!$D$213)</f>
        <v>2.8662762729068349E-2</v>
      </c>
      <c r="CI228" s="90">
        <f>$E228^EXP(Parameter!$D$205)</f>
        <v>1.9032536454862616E-2</v>
      </c>
      <c r="CJ228" s="91">
        <f>$D228^EXP(Parameter!$D$210)</f>
        <v>1.5540157236299569E-2</v>
      </c>
      <c r="CK228" s="90">
        <f>$E228^EXP(Parameter!$D$202)</f>
        <v>1.5444885687616121E-3</v>
      </c>
      <c r="CL228" s="12">
        <f>$D228^EXP(Parameter!$D$170+Parameter!$D$177*(LN($B228/30.2*21)))</f>
        <v>1.8390359233454851E-2</v>
      </c>
      <c r="CM228" s="12">
        <f>$D228^EXP(Parameter!$D$155+Parameter!$D$162*(LN($B228/30.2*21)))</f>
        <v>0.29651685025527952</v>
      </c>
      <c r="CN228" s="12">
        <f>$D228^EXP(Parameter!$D$171+Parameter!$D$178*(LN($B228/30.2*21)))</f>
        <v>2.091640721727173E-2</v>
      </c>
      <c r="CO228" s="12">
        <f>$D228^EXP(Parameter!$D$156+Parameter!$D$163*(LN($B228/30.2*21)))</f>
        <v>0.23326567755659025</v>
      </c>
      <c r="CP228" s="12">
        <f>$D228^EXP(Parameter!$D$173+Parameter!$D$180*(LN($B228/30.2*21)))</f>
        <v>1.7269587129523173E-2</v>
      </c>
      <c r="CQ228" s="12">
        <f>$D228^EXP(Parameter!$D$158+Parameter!$D$165*(LN($B228/30.2*21)))</f>
        <v>0.23478062362176569</v>
      </c>
      <c r="CR228" s="12">
        <f>$D228^EXP(Parameter!$D$174+Parameter!$D$181*(LN($B228/30.2*21)))</f>
        <v>1.5338364193928214E-2</v>
      </c>
      <c r="CS228" s="12">
        <f>$D228^EXP(Parameter!$D$159+Parameter!$D$166*(LN($B228/30.2*21)))</f>
        <v>0.28622169255666369</v>
      </c>
      <c r="CT228" s="12">
        <f>$D228^EXP(Parameter!$D$175+Parameter!$D$182*(LN($B228/30.2*21)))</f>
        <v>2.3733063028412789E-3</v>
      </c>
      <c r="CU228" s="12">
        <f>$D228^EXP(Parameter!$D$160+Parameter!$D$167*(LN($B228/30.2*21)))</f>
        <v>5.4120517977971114E-2</v>
      </c>
      <c r="CV228" s="12">
        <f>$D228^EXP(Parameter!$D$172+Parameter!$D$179*(LN($B228/30.2*21)))</f>
        <v>3.5751665759583963E-3</v>
      </c>
      <c r="CW228" s="41">
        <f>$D228^EXP(Parameter!$D$157+Parameter!$D$164*(LN($B228/30.2*21)))</f>
        <v>5.2659875774812052E-4</v>
      </c>
      <c r="CX228" s="12">
        <f t="shared" si="23"/>
        <v>5.9848319311401259E-26</v>
      </c>
      <c r="CY228" s="85">
        <v>1.2878262811296001E-2</v>
      </c>
      <c r="CZ228" s="12">
        <f t="shared" si="24"/>
        <v>1.7498864333343268E-5</v>
      </c>
      <c r="DA228" s="85">
        <v>1.9388612803060899E-2</v>
      </c>
      <c r="DB228" s="12">
        <f t="shared" si="25"/>
        <v>7.8259696916984339E-9</v>
      </c>
      <c r="DC228" s="41">
        <v>9.7681887209895803E-5</v>
      </c>
      <c r="DD228" s="12">
        <f t="shared" si="26"/>
        <v>2.5126087735661749E-79</v>
      </c>
      <c r="DE228" s="85">
        <v>1.0967733715600101E-3</v>
      </c>
      <c r="DF228" s="12">
        <f t="shared" si="27"/>
        <v>1.3456576468420966E-86</v>
      </c>
      <c r="DG228" s="41">
        <v>9.2591499991395801E-5</v>
      </c>
      <c r="DH228" s="12">
        <f t="shared" si="28"/>
        <v>1.6124740395108605E-9</v>
      </c>
      <c r="DI228" s="41">
        <v>9.2591499991395801E-5</v>
      </c>
      <c r="DJ228" s="46">
        <v>223</v>
      </c>
      <c r="DK228" s="44">
        <v>3.5627623866329998E-5</v>
      </c>
      <c r="DL228" s="44">
        <v>1.17339825543183E-4</v>
      </c>
      <c r="DM228" s="44">
        <v>2.8081507135035999E-4</v>
      </c>
      <c r="DN228" s="44">
        <v>1.9849148158745901E-4</v>
      </c>
      <c r="DO228" s="44">
        <v>9.3635057407692702E-4</v>
      </c>
      <c r="DP228" s="44">
        <v>7.1420311714154305E-4</v>
      </c>
      <c r="DQ228" s="44">
        <v>1.0652120008398699E-3</v>
      </c>
      <c r="DR228" s="45">
        <v>1.6960460701294401E-2</v>
      </c>
      <c r="DS228" s="45">
        <v>2.87016855540424E-2</v>
      </c>
      <c r="DT228" s="45">
        <v>2.5489308792246201E-2</v>
      </c>
      <c r="DU228" s="45">
        <v>1.7853347221124E-2</v>
      </c>
      <c r="DV228" s="45">
        <v>2.72942422430754E-2</v>
      </c>
      <c r="DW228" s="45">
        <v>4.6720663784802802E-2</v>
      </c>
      <c r="DX228" s="45">
        <v>2.14531139343733E-2</v>
      </c>
    </row>
    <row r="229" spans="1:128">
      <c r="A229" s="43">
        <f t="shared" si="22"/>
        <v>14.501369863013698</v>
      </c>
      <c r="B229" s="18">
        <v>225</v>
      </c>
      <c r="C229" s="12">
        <v>4928</v>
      </c>
      <c r="D229" s="12">
        <v>1.57844538416268E-2</v>
      </c>
      <c r="E229" s="12">
        <v>9.0810930639145302E-5</v>
      </c>
      <c r="F229" s="92">
        <f>$D229^Parameter!$D$325</f>
        <v>3.9320502234727446E-2</v>
      </c>
      <c r="G229" s="92">
        <f>$E229^Parameter!$D$318</f>
        <v>1.2298706882334749E-3</v>
      </c>
      <c r="H229" s="92">
        <f>$D229^Parameter!$D$326</f>
        <v>3.6189588720466723E-2</v>
      </c>
      <c r="I229" s="92">
        <f>$E229^Parameter!$D$319</f>
        <v>2.5894551950652002E-3</v>
      </c>
      <c r="J229" s="92">
        <f>$D229^Parameter!$D$328</f>
        <v>4.2369264429354632E-2</v>
      </c>
      <c r="K229" s="92">
        <f>$E229^Parameter!$D$321</f>
        <v>1.6197768585538688E-2</v>
      </c>
      <c r="L229" s="92">
        <f>$D229^Parameter!$D$329</f>
        <v>9.7950927634494603E-2</v>
      </c>
      <c r="M229" s="92">
        <f>$E229^Parameter!$D$322</f>
        <v>1.0458940249307155E-2</v>
      </c>
      <c r="N229" s="92">
        <f>$D229^Parameter!$D$330</f>
        <v>3.4718898896702551E-2</v>
      </c>
      <c r="O229" s="92">
        <f>$E229^Parameter!$D$323</f>
        <v>2.4168809053104107E-2</v>
      </c>
      <c r="P229" s="92">
        <f>$D229^Parameter!$D$327</f>
        <v>1.9262583778322122E-2</v>
      </c>
      <c r="Q229" s="92">
        <f>$E229^Parameter!$D$320</f>
        <v>1.3005007956750599E-3</v>
      </c>
      <c r="R229" s="12">
        <f>$D229^EXP(Parameter!$D$96+Parameter!$D$103*(($B229/30.2*21)^(1)))</f>
        <v>2.3242128285595804E-26</v>
      </c>
      <c r="S229" s="12">
        <f>$E229^EXP(Parameter!$D$81+Parameter!$D$88*($B229/30.2*21)^(-2))</f>
        <v>3.283617126880317E-3</v>
      </c>
      <c r="T229" s="12">
        <f>$D229^EXP(Parameter!$D$97+Parameter!$D$104*(($B229*21/30.2)^(1)))</f>
        <v>1.6058727911998165E-5</v>
      </c>
      <c r="U229" s="12">
        <f>$E229^EXP(Parameter!$D$82+Parameter!$D$89*($B229/30.2*21)^(-2))</f>
        <v>5.400159735879405E-3</v>
      </c>
      <c r="V229" s="12">
        <f>$D229^EXP(Parameter!$D$99+Parameter!$D$106*(($B229*21/30.2)^(1)))</f>
        <v>6.4153538701963088E-9</v>
      </c>
      <c r="W229" s="12">
        <f>$E229^EXP(Parameter!$D$84+Parameter!$D$91*($B229/30.2*21)^(-2))</f>
        <v>2.6851064510048678E-2</v>
      </c>
      <c r="X229" s="12">
        <f>$D229^EXP(Parameter!$D$100+Parameter!$D$107*(($B229*21/30.2)^(1)))</f>
        <v>3.6531730529195816E-81</v>
      </c>
      <c r="Y229" s="12">
        <f>$E229^EXP(Parameter!$D$85+Parameter!$D$92*($B229/30.2*21)^(-2))</f>
        <v>1.7000003872113173E-2</v>
      </c>
      <c r="Z229" s="12">
        <f>$D229^EXP(Parameter!$D$101+Parameter!$D$108*(($B229*21/30.2)^(1)))</f>
        <v>1.7523836252590989E-88</v>
      </c>
      <c r="AA229" s="12">
        <f>$E229^EXP(Parameter!$D$86+Parameter!$D$93*($B229/30.2*21)^(-2))</f>
        <v>2.4506050532929282E-2</v>
      </c>
      <c r="AB229" s="12">
        <f>$D229^EXP(Parameter!$D$98+Parameter!$D$105*(($B229*21/30.2)^(1)))</f>
        <v>1.3183998020181394E-9</v>
      </c>
      <c r="AC229" s="12">
        <f>$E229^EXP(Parameter!$D$83+Parameter!$D$90*($B229/30.2*21)^(-2))</f>
        <v>1.4751337997492282E-3</v>
      </c>
      <c r="AD229" s="87">
        <f>$D229^EXP(Parameter!$D$133+Parameter!$D$140*(($B229*21/30.2)^(-0.5))+Parameter!$D$147*((LN($B229*21/30.2))))</f>
        <v>1.6023888936267165E-12</v>
      </c>
      <c r="AE229" s="12">
        <f>$E229^EXP(Parameter!$D$111+Parameter!$D$118*(($B229*21/30.2)^(-1))+Parameter!$D$125*(($B229*21/30.2)^(-0.5)))</f>
        <v>5.2053676943647424E-2</v>
      </c>
      <c r="AF229" s="12">
        <f>$D229^EXP(Parameter!$D$134+Parameter!$D$141*(($B229*21/30.2)^(-0.5))+Parameter!$D$148*((LN($B229*21/30.2))))</f>
        <v>1.3499895166109541E-4</v>
      </c>
      <c r="AG229" s="12">
        <f>$E229^EXP(Parameter!$D$112+Parameter!$D$119*(($B229*21/30.2)^(-1))+Parameter!$D$126*(($B229*21/30.2)^(-0.5)))</f>
        <v>6.4769995065942559E-3</v>
      </c>
      <c r="AH229" s="12">
        <f>$D229^EXP(Parameter!$D$136+Parameter!$D$143*(($B229*21/30.2)^(-0.5))+Parameter!$D$150*((LN($B229*21/30.2))))</f>
        <v>3.5496537230718516E-10</v>
      </c>
      <c r="AI229" s="12">
        <f>$E229^EXP(Parameter!$D$114+Parameter!$D$121*(($B229*21/30.2)^(-1))+Parameter!$D$128*(($B229*21/30.2)^(-0.5)))</f>
        <v>3.5824492326968515E-5</v>
      </c>
      <c r="AJ229" s="12">
        <f>$D229^EXP(Parameter!$D$137+Parameter!$D$144*(($B229*21/30.2)^(-0.5))+Parameter!$D$151*((LN($B229*21/30.2))))</f>
        <v>3.0270364483840349E-14</v>
      </c>
      <c r="AK229" s="12">
        <f>$E229^EXP(Parameter!$D$115+Parameter!$D$122*(($B229*21/30.2)^(-1))+Parameter!$D$129*(($B229*21/30.2)^(-0.5)))</f>
        <v>4.093321432503366E-3</v>
      </c>
      <c r="AL229" s="12">
        <f>$D229^EXP(Parameter!$D$138+Parameter!$D$145*(($B229*21/30.2)^(-0.5))+Parameter!$D$152*((LN($B229*21/30.2))))</f>
        <v>3.5306000689649427E-59</v>
      </c>
      <c r="AM229" s="12">
        <f>$E229^EXP(Parameter!$D$116+Parameter!$D$123*(($B229*21/30.2)^(-1))+Parameter!$D$130*(($B229*21/30.2)^(-0.5)))</f>
        <v>2.3270546494586618E-6</v>
      </c>
      <c r="AN229" s="12">
        <f>$D229^EXP(Parameter!$D$135+Parameter!$D$142*(($B229*21/30.2)^(-0.5))+Parameter!$D$149*((LN($B229*21/30.2))))</f>
        <v>4.3263442614894604E-6</v>
      </c>
      <c r="AO229" s="12">
        <f>$E229^EXP(Parameter!$D$113+Parameter!$D$120*(($B229*21/30.2)^(-1))+Parameter!$D$127*(($B229*21/30.2)^(-0.5)))</f>
        <v>1.2112008859069988E-12</v>
      </c>
      <c r="AP229" s="87">
        <f>$D229^EXP(Parameter!$D$304+Parameter!$D$310*((LN($B229*21/30.2))))</f>
        <v>1.5465334536087907E-2</v>
      </c>
      <c r="AQ229" s="88">
        <f>$E229^EXP(Parameter!$D$290+Parameter!$D$296*((LN($B229*21/30.2))))</f>
        <v>9.5332558621950402E-3</v>
      </c>
      <c r="AR229" s="12">
        <f>$D229^EXP(Parameter!$D$305+Parameter!$D$311*((LN($B229*21/30.2))))</f>
        <v>2.2079329453183579E-2</v>
      </c>
      <c r="AS229" s="88">
        <f>$E229^EXP(Parameter!$D$291+Parameter!$D$297*((LN($B229*21/30.2))))</f>
        <v>7.7372273807384904E-3</v>
      </c>
      <c r="AT229" s="12">
        <f>$D229^EXP(Parameter!$D$305+Parameter!$D$307-Parameter!$D$306+(Parameter!$D$311+Parameter!$D$313-Parameter!$D$312)*((LN($B229*21/30.2))))</f>
        <v>1.9019264725732215E-2</v>
      </c>
      <c r="AU229" s="88">
        <f>$E229^EXP(Parameter!$D$291+Parameter!$D$293-Parameter!$D$292+(Parameter!$D$297+Parameter!$D$299-Parameter!$D$298)*((LN($B229*21/30.2))))</f>
        <v>1.3267601773037411E-2</v>
      </c>
      <c r="AV229" s="12">
        <f>$D229^EXP(Parameter!$D$308+Parameter!$D$314*((LN($B229*21/30.2))))</f>
        <v>2.7133366409980483E-2</v>
      </c>
      <c r="AW229" s="88">
        <f>$E229^EXP(Parameter!$D$294+Parameter!$D$300*((LN($B229*21/30.2))))</f>
        <v>1.1279156637880528E-2</v>
      </c>
      <c r="AX229" s="12">
        <f>$D229^EXP(Parameter!$D$305+Parameter!$D$309-Parameter!$D$306+(Parameter!$D$311+Parameter!$D$315-Parameter!$D$312)*((LN($B229*21/30.2))))</f>
        <v>8.6932904933160263E-3</v>
      </c>
      <c r="AY229" s="88">
        <f>$E229^EXP(Parameter!$D$291+Parameter!$D$295-Parameter!$D$292+(Parameter!$D$297+Parameter!$D$301-Parameter!$D$298)*((LN($B229*21/30.2))))</f>
        <v>1.1222237383543139E-4</v>
      </c>
      <c r="AZ229" s="12">
        <f>$D229^EXP(Parameter!D$305-Parameter!D$306+(Parameter!D$311-Parameter!D$312)*((LN($B229*21/30.2))))</f>
        <v>5.764502878110131E-3</v>
      </c>
      <c r="BA229" s="88">
        <f>$E229^EXP(Parameter!$D$291-Parameter!$D$292+(Parameter!$D$297-Parameter!$D$298)*((LN($B229*21/30.2))))</f>
        <v>1.236141390310194E-6</v>
      </c>
      <c r="BB229" s="89">
        <f>$D229^EXP(Parameter!$D$231+Parameter!$D$238)</f>
        <v>4.2798189849778789E-2</v>
      </c>
      <c r="BC229" s="90">
        <f>$E229^EXP(Parameter!$D$216+Parameter!$D$223)</f>
        <v>2.7107115977638564E-3</v>
      </c>
      <c r="BD229" s="91">
        <f>$D229^EXP(Parameter!$D$232+Parameter!$D$239)</f>
        <v>3.1918140270869602E-2</v>
      </c>
      <c r="BE229" s="90">
        <f>$E229^EXP(Parameter!$D$217+Parameter!$D$224)</f>
        <v>3.9758668618291833E-3</v>
      </c>
      <c r="BF229" s="91">
        <f>$D229^EXP(Parameter!$D$234+Parameter!$D$241)</f>
        <v>3.8881776480630501E-2</v>
      </c>
      <c r="BG229" s="91">
        <f>$E229^EXP(Parameter!$D$219+Parameter!$D$226)</f>
        <v>1.9713362691375722E-2</v>
      </c>
      <c r="BH229" s="91">
        <f>$D229^EXP(Parameter!$D$235+Parameter!$D$242)</f>
        <v>8.2185287207715327E-2</v>
      </c>
      <c r="BI229" s="91">
        <f>$E229^EXP(Parameter!$D$220+Parameter!$D$227)</f>
        <v>1.2270137932879082E-2</v>
      </c>
      <c r="BJ229" s="91">
        <f>$D229^EXP(Parameter!$D$236+Parameter!$D$243)</f>
        <v>2.9772625421185618E-2</v>
      </c>
      <c r="BK229" s="91">
        <f>$E229^EXP(Parameter!$D$221+Parameter!$D$228)</f>
        <v>1.8726123460606085E-2</v>
      </c>
      <c r="BL229" s="91">
        <f>$D229^EXP(Parameter!$D$233+Parameter!$D$240)</f>
        <v>1.4030303142783898E-2</v>
      </c>
      <c r="BM229" s="91">
        <f>$E229^EXP(Parameter!$D$218+Parameter!$D$225)</f>
        <v>1.1536376744464951E-3</v>
      </c>
      <c r="BN229" s="90">
        <f>$D229^EXP(Parameter!$D$268+Parameter!$D$275)</f>
        <v>5.8758442140843872E-2</v>
      </c>
      <c r="BO229" s="91">
        <f>$E229^EXP(Parameter!$D$246+Parameter!$D$253)</f>
        <v>8.8150851288777492E-4</v>
      </c>
      <c r="BP229" s="91">
        <f>$D229^EXP(Parameter!$D$269+Parameter!$D$276)</f>
        <v>3.7756917170511363E-2</v>
      </c>
      <c r="BQ229" s="91">
        <f>$E229^EXP(Parameter!$D$247+Parameter!$D$254)</f>
        <v>2.3198948123161127E-3</v>
      </c>
      <c r="BR229" s="91">
        <f>$D229^EXP(Parameter!$D$271+Parameter!$D$278)</f>
        <v>9.1956578995002813E-2</v>
      </c>
      <c r="BS229" s="91">
        <f>$E229^EXP(Parameter!$D$249+Parameter!$D$256)</f>
        <v>2.4595238356791234E-2</v>
      </c>
      <c r="BT229" s="91">
        <f>$D229^EXP(Parameter!$D$272+Parameter!$D$279)</f>
        <v>0.16499684930491471</v>
      </c>
      <c r="BU229" s="91">
        <f>$E229^EXP(Parameter!$D$250+Parameter!$D$257)</f>
        <v>7.0711343990610956E-3</v>
      </c>
      <c r="BV229" s="91">
        <f>$D229^EXP(Parameter!$D$273+Parameter!$D$280)</f>
        <v>0.12927321137272196</v>
      </c>
      <c r="BW229" s="91">
        <f>$E229^EXP(Parameter!$D$251+Parameter!$D$258)</f>
        <v>2.6563837654815549E-2</v>
      </c>
      <c r="BX229" s="91">
        <f>$D229^EXP(Parameter!$D$270+Parameter!$D$277)</f>
        <v>3.2582655753120429E-2</v>
      </c>
      <c r="BY229" s="91">
        <f>$E229^EXP(Parameter!$D$248+Parameter!$D$255)</f>
        <v>2.8749120400476873E-3</v>
      </c>
      <c r="BZ229" s="90">
        <f>$D229^EXP(Parameter!$D$208)</f>
        <v>3.9644440115253324E-2</v>
      </c>
      <c r="CA229" s="90">
        <f>$E229^EXP(Parameter!$D$200)</f>
        <v>1.8926849742916926E-3</v>
      </c>
      <c r="CB229" s="90">
        <f>$D229^EXP(Parameter!$D$209)</f>
        <v>3.2360071827749255E-2</v>
      </c>
      <c r="CC229" s="90">
        <f>$E229^EXP(Parameter!$D$201)</f>
        <v>3.2840452079004215E-3</v>
      </c>
      <c r="CD229" s="90">
        <f>$D229^EXP(Parameter!$D$211)</f>
        <v>3.5456917314432214E-2</v>
      </c>
      <c r="CE229" s="90">
        <f>$E229^EXP(Parameter!$D$203)</f>
        <v>1.5080572666555296E-2</v>
      </c>
      <c r="CF229" s="90">
        <f>$D229^EXP(Parameter!$D$212)</f>
        <v>8.1980078244889024E-2</v>
      </c>
      <c r="CG229" s="90">
        <f>$E229^EXP(Parameter!$D$204)</f>
        <v>1.0489983825636626E-2</v>
      </c>
      <c r="CH229" s="91">
        <f>$D229^EXP(Parameter!$D$213)</f>
        <v>2.8434607191139799E-2</v>
      </c>
      <c r="CI229" s="90">
        <f>$E229^EXP(Parameter!$D$205)</f>
        <v>1.8875546467495018E-2</v>
      </c>
      <c r="CJ229" s="91">
        <f>$D229^EXP(Parameter!$D$210)</f>
        <v>1.5395239162300281E-2</v>
      </c>
      <c r="CK229" s="90">
        <f>$E229^EXP(Parameter!$D$202)</f>
        <v>1.5237269866737921E-3</v>
      </c>
      <c r="CL229" s="12">
        <f>$D229^EXP(Parameter!$D$170+Parameter!$D$177*(LN($B229/30.2*21)))</f>
        <v>1.8200743362284309E-2</v>
      </c>
      <c r="CM229" s="12">
        <f>$D229^EXP(Parameter!$D$155+Parameter!$D$162*(LN($B229/30.2*21)))</f>
        <v>0.29611465087372585</v>
      </c>
      <c r="CN229" s="12">
        <f>$D229^EXP(Parameter!$D$171+Parameter!$D$178*(LN($B229/30.2*21)))</f>
        <v>2.0720535629856388E-2</v>
      </c>
      <c r="CO229" s="12">
        <f>$D229^EXP(Parameter!$D$156+Parameter!$D$163*(LN($B229/30.2*21)))</f>
        <v>0.2327266598183706</v>
      </c>
      <c r="CP229" s="12">
        <f>$D229^EXP(Parameter!$D$173+Parameter!$D$180*(LN($B229/30.2*21)))</f>
        <v>1.7091218063520586E-2</v>
      </c>
      <c r="CQ229" s="12">
        <f>$D229^EXP(Parameter!$D$158+Parameter!$D$165*(LN($B229/30.2*21)))</f>
        <v>0.23409817674990802</v>
      </c>
      <c r="CR229" s="12">
        <f>$D229^EXP(Parameter!$D$174+Parameter!$D$181*(LN($B229/30.2*21)))</f>
        <v>1.5141394770399386E-2</v>
      </c>
      <c r="CS229" s="12">
        <f>$D229^EXP(Parameter!$D$159+Parameter!$D$166*(LN($B229/30.2*21)))</f>
        <v>0.2856356385162595</v>
      </c>
      <c r="CT229" s="12">
        <f>$D229^EXP(Parameter!$D$175+Parameter!$D$182*(LN($B229/30.2*21)))</f>
        <v>2.3289642708980776E-3</v>
      </c>
      <c r="CU229" s="12">
        <f>$D229^EXP(Parameter!$D$160+Parameter!$D$167*(LN($B229/30.2*21)))</f>
        <v>5.3638540059334099E-2</v>
      </c>
      <c r="CV229" s="12">
        <f>$D229^EXP(Parameter!$D$172+Parameter!$D$179*(LN($B229/30.2*21)))</f>
        <v>3.5205586028286069E-3</v>
      </c>
      <c r="CW229" s="41">
        <f>$D229^EXP(Parameter!$D$157+Parameter!$D$164*(LN($B229/30.2*21)))</f>
        <v>5.1274360638191448E-4</v>
      </c>
      <c r="CX229" s="12">
        <f t="shared" si="23"/>
        <v>2.3242128285595804E-26</v>
      </c>
      <c r="CY229" s="85">
        <v>1.2859199818663699E-2</v>
      </c>
      <c r="CZ229" s="12">
        <f t="shared" si="24"/>
        <v>1.6058727911998165E-5</v>
      </c>
      <c r="DA229" s="85">
        <v>1.9350291404246701E-2</v>
      </c>
      <c r="DB229" s="12">
        <f t="shared" si="25"/>
        <v>6.4153538701963088E-9</v>
      </c>
      <c r="DC229" s="41">
        <v>9.5538911759894302E-5</v>
      </c>
      <c r="DD229" s="12">
        <f t="shared" si="26"/>
        <v>3.6531730529195816E-81</v>
      </c>
      <c r="DE229" s="85">
        <v>1.0769963737235399E-3</v>
      </c>
      <c r="DF229" s="12">
        <f t="shared" si="27"/>
        <v>1.7523836252590989E-88</v>
      </c>
      <c r="DG229" s="41">
        <v>9.0810899993098201E-5</v>
      </c>
      <c r="DH229" s="12">
        <f t="shared" si="28"/>
        <v>1.3183998020181394E-9</v>
      </c>
      <c r="DI229" s="41">
        <v>9.0810899993098201E-5</v>
      </c>
      <c r="DJ229" s="46">
        <v>224</v>
      </c>
      <c r="DK229" s="44">
        <v>3.48063825439393E-5</v>
      </c>
      <c r="DL229" s="44">
        <v>1.14834592472635E-4</v>
      </c>
      <c r="DM229" s="44">
        <v>2.7518526901504402E-4</v>
      </c>
      <c r="DN229" s="44">
        <v>1.94408081959141E-4</v>
      </c>
      <c r="DO229" s="44">
        <v>9.1935105380902505E-4</v>
      </c>
      <c r="DP229" s="44">
        <v>7.0092493329243499E-4</v>
      </c>
      <c r="DQ229" s="44">
        <v>1.04609694278579E-3</v>
      </c>
      <c r="DR229" s="45">
        <v>1.68076032739355E-2</v>
      </c>
      <c r="DS229" s="45">
        <v>2.84628656905291E-2</v>
      </c>
      <c r="DT229" s="45">
        <v>2.5273127230373001E-2</v>
      </c>
      <c r="DU229" s="45">
        <v>1.7693609218854801E-2</v>
      </c>
      <c r="DV229" s="45">
        <v>2.7065268568029901E-2</v>
      </c>
      <c r="DW229" s="45">
        <v>4.6364133311759002E-2</v>
      </c>
      <c r="DX229" s="45">
        <v>2.1266264603878399E-2</v>
      </c>
    </row>
    <row r="230" spans="1:128">
      <c r="A230" s="43">
        <f t="shared" si="22"/>
        <v>14.561643835616438</v>
      </c>
      <c r="B230" s="18">
        <v>226</v>
      </c>
      <c r="C230" s="12">
        <v>4950</v>
      </c>
      <c r="D230" s="12">
        <v>1.5638589357531998E-2</v>
      </c>
      <c r="E230" s="12">
        <v>8.9070314184573499E-5</v>
      </c>
      <c r="F230" s="92">
        <f>$D230^Parameter!$D$325</f>
        <v>3.9036790978127255E-2</v>
      </c>
      <c r="G230" s="92">
        <f>$E230^Parameter!$D$318</f>
        <v>1.2128518323195822E-3</v>
      </c>
      <c r="H230" s="92">
        <f>$D230^Parameter!$D$326</f>
        <v>3.5921797538420619E-2</v>
      </c>
      <c r="I230" s="92">
        <f>$E230^Parameter!$D$319</f>
        <v>2.5575793096387208E-3</v>
      </c>
      <c r="J230" s="92">
        <f>$D230^Parameter!$D$328</f>
        <v>4.207058518187496E-2</v>
      </c>
      <c r="K230" s="92">
        <f>$E230^Parameter!$D$321</f>
        <v>1.6059488621184208E-2</v>
      </c>
      <c r="L230" s="92">
        <f>$D230^Parameter!$D$329</f>
        <v>9.7442999175373676E-2</v>
      </c>
      <c r="M230" s="92">
        <f>$E230^Parameter!$D$322</f>
        <v>1.0360224401206264E-2</v>
      </c>
      <c r="N230" s="92">
        <f>$D230^Parameter!$D$330</f>
        <v>3.4458791043334103E-2</v>
      </c>
      <c r="O230" s="92">
        <f>$E230^Parameter!$D$323</f>
        <v>2.3982430451264365E-2</v>
      </c>
      <c r="P230" s="92">
        <f>$D230^Parameter!$D$327</f>
        <v>1.9093084399363611E-2</v>
      </c>
      <c r="Q230" s="92">
        <f>$E230^Parameter!$D$320</f>
        <v>1.2826535005543511E-3</v>
      </c>
      <c r="R230" s="12">
        <f>$D230^EXP(Parameter!$D$96+Parameter!$D$103*(($B230/30.2*21)^(1)))</f>
        <v>8.8945442087824257E-27</v>
      </c>
      <c r="S230" s="12">
        <f>$E230^EXP(Parameter!$D$81+Parameter!$D$88*($B230/30.2*21)^(-2))</f>
        <v>3.2448020872328431E-3</v>
      </c>
      <c r="T230" s="12">
        <f>$D230^EXP(Parameter!$D$97+Parameter!$D$104*(($B230*21/30.2)^(1)))</f>
        <v>1.4729165584885112E-5</v>
      </c>
      <c r="U230" s="12">
        <f>$E230^EXP(Parameter!$D$82+Parameter!$D$89*($B230/30.2*21)^(-2))</f>
        <v>5.3418460661370428E-3</v>
      </c>
      <c r="V230" s="12">
        <f>$D230^EXP(Parameter!$D$99+Parameter!$D$106*(($B230*21/30.2)^(1)))</f>
        <v>5.2490857252970042E-9</v>
      </c>
      <c r="W230" s="12">
        <f>$E230^EXP(Parameter!$D$84+Parameter!$D$91*($B230/30.2*21)^(-2))</f>
        <v>2.6649860191216426E-2</v>
      </c>
      <c r="X230" s="12">
        <f>$D230^EXP(Parameter!$D$100+Parameter!$D$107*(($B230*21/30.2)^(1)))</f>
        <v>4.8222759367693572E-83</v>
      </c>
      <c r="Y230" s="12">
        <f>$E230^EXP(Parameter!$D$85+Parameter!$D$92*($B230/30.2*21)^(-2))</f>
        <v>1.6856582042137403E-2</v>
      </c>
      <c r="Z230" s="12">
        <f>$D230^EXP(Parameter!$D$101+Parameter!$D$108*(($B230*21/30.2)^(1)))</f>
        <v>2.0797525694738805E-90</v>
      </c>
      <c r="AA230" s="12">
        <f>$E230^EXP(Parameter!$D$86+Parameter!$D$93*($B230/30.2*21)^(-2))</f>
        <v>2.4317756043108232E-2</v>
      </c>
      <c r="AB230" s="12">
        <f>$D230^EXP(Parameter!$D$98+Parameter!$D$105*(($B230*21/30.2)^(1)))</f>
        <v>1.0760682775256571E-9</v>
      </c>
      <c r="AC230" s="12">
        <f>$E230^EXP(Parameter!$D$83+Parameter!$D$90*($B230/30.2*21)^(-2))</f>
        <v>1.4552698695169072E-3</v>
      </c>
      <c r="AD230" s="87">
        <f>$D230^EXP(Parameter!$D$133+Parameter!$D$140*(($B230*21/30.2)^(-0.5))+Parameter!$D$147*((LN($B230*21/30.2))))</f>
        <v>1.3182782122111485E-12</v>
      </c>
      <c r="AE230" s="12">
        <f>$E230^EXP(Parameter!$D$111+Parameter!$D$118*(($B230*21/30.2)^(-1))+Parameter!$D$125*(($B230*21/30.2)^(-0.5)))</f>
        <v>5.1825057249823253E-2</v>
      </c>
      <c r="AF230" s="12">
        <f>$D230^EXP(Parameter!$D$134+Parameter!$D$141*(($B230*21/30.2)^(-0.5))+Parameter!$D$148*((LN($B230*21/30.2))))</f>
        <v>1.2992953613810996E-4</v>
      </c>
      <c r="AG230" s="12">
        <f>$E230^EXP(Parameter!$D$112+Parameter!$D$119*(($B230*21/30.2)^(-1))+Parameter!$D$126*(($B230*21/30.2)^(-0.5)))</f>
        <v>6.4111481124597101E-3</v>
      </c>
      <c r="AH230" s="12">
        <f>$D230^EXP(Parameter!$D$136+Parameter!$D$143*(($B230*21/30.2)^(-0.5))+Parameter!$D$150*((LN($B230*21/30.2))))</f>
        <v>3.0702309319360238E-10</v>
      </c>
      <c r="AI230" s="12">
        <f>$E230^EXP(Parameter!$D$114+Parameter!$D$121*(($B230*21/30.2)^(-1))+Parameter!$D$128*(($B230*21/30.2)^(-0.5)))</f>
        <v>3.4757617617432308E-5</v>
      </c>
      <c r="AJ230" s="12">
        <f>$D230^EXP(Parameter!$D$137+Parameter!$D$144*(($B230*21/30.2)^(-0.5))+Parameter!$D$151*((LN($B230*21/30.2))))</f>
        <v>2.3587698300055821E-14</v>
      </c>
      <c r="AK230" s="12">
        <f>$E230^EXP(Parameter!$D$115+Parameter!$D$122*(($B230*21/30.2)^(-1))+Parameter!$D$129*(($B230*21/30.2)^(-0.5)))</f>
        <v>4.0423257067514025E-3</v>
      </c>
      <c r="AL230" s="12">
        <f>$D230^EXP(Parameter!$D$138+Parameter!$D$145*(($B230*21/30.2)^(-0.5))+Parameter!$D$152*((LN($B230*21/30.2))))</f>
        <v>8.727669513080426E-60</v>
      </c>
      <c r="AM230" s="12">
        <f>$E230^EXP(Parameter!$D$116+Parameter!$D$123*(($B230*21/30.2)^(-1))+Parameter!$D$130*(($B230*21/30.2)^(-0.5)))</f>
        <v>2.2389578452299317E-6</v>
      </c>
      <c r="AN230" s="12">
        <f>$D230^EXP(Parameter!$D$135+Parameter!$D$142*(($B230*21/30.2)^(-0.5))+Parameter!$D$149*((LN($B230*21/30.2))))</f>
        <v>4.0944679523220743E-6</v>
      </c>
      <c r="AO230" s="12">
        <f>$E230^EXP(Parameter!$D$113+Parameter!$D$120*(($B230*21/30.2)^(-1))+Parameter!$D$127*(($B230*21/30.2)^(-0.5)))</f>
        <v>1.1100813616627852E-12</v>
      </c>
      <c r="AP230" s="87">
        <f>$D230^EXP(Parameter!$D$304+Parameter!$D$310*((LN($B230*21/30.2))))</f>
        <v>1.5285651335010132E-2</v>
      </c>
      <c r="AQ230" s="88">
        <f>$E230^EXP(Parameter!$D$290+Parameter!$D$296*((LN($B230*21/30.2))))</f>
        <v>9.4693795765899407E-3</v>
      </c>
      <c r="AR230" s="12">
        <f>$D230^EXP(Parameter!$D$305+Parameter!$D$311*((LN($B230*21/30.2))))</f>
        <v>2.1873708855110092E-2</v>
      </c>
      <c r="AS230" s="88">
        <f>$E230^EXP(Parameter!$D$291+Parameter!$D$297*((LN($B230*21/30.2))))</f>
        <v>7.668205723460577E-3</v>
      </c>
      <c r="AT230" s="12">
        <f>$D230^EXP(Parameter!$D$305+Parameter!$D$307-Parameter!$D$306+(Parameter!$D$311+Parameter!$D$313-Parameter!$D$312)*((LN($B230*21/30.2))))</f>
        <v>1.8822802141782578E-2</v>
      </c>
      <c r="AU230" s="88">
        <f>$E230^EXP(Parameter!$D$291+Parameter!$D$293-Parameter!$D$292+(Parameter!$D$297+Parameter!$D$299-Parameter!$D$298)*((LN($B230*21/30.2))))</f>
        <v>1.3140750803931034E-2</v>
      </c>
      <c r="AV230" s="12">
        <f>$D230^EXP(Parameter!$D$308+Parameter!$D$314*((LN($B230*21/30.2))))</f>
        <v>2.6834545025019706E-2</v>
      </c>
      <c r="AW230" s="88">
        <f>$E230^EXP(Parameter!$D$294+Parameter!$D$300*((LN($B230*21/30.2))))</f>
        <v>1.1176355346943095E-2</v>
      </c>
      <c r="AX230" s="12">
        <f>$D230^EXP(Parameter!$D$305+Parameter!$D$309-Parameter!$D$306+(Parameter!$D$311+Parameter!$D$315-Parameter!$D$312)*((LN($B230*21/30.2))))</f>
        <v>8.5746979238127598E-3</v>
      </c>
      <c r="AY230" s="88">
        <f>$E230^EXP(Parameter!$D$291+Parameter!$D$295-Parameter!$D$292+(Parameter!$D$297+Parameter!$D$301-Parameter!$D$298)*((LN($B230*21/30.2))))</f>
        <v>1.0859243328008104E-4</v>
      </c>
      <c r="AZ230" s="12">
        <f>$D230^EXP(Parameter!D$305-Parameter!D$306+(Parameter!D$311-Parameter!D$312)*((LN($B230*21/30.2))))</f>
        <v>5.6840898688589854E-3</v>
      </c>
      <c r="BA230" s="88">
        <f>$E230^EXP(Parameter!$D$291-Parameter!$D$292+(Parameter!$D$297-Parameter!$D$298)*((LN($B230*21/30.2))))</f>
        <v>1.1817252078292043E-6</v>
      </c>
      <c r="BB230" s="89">
        <f>$D230^EXP(Parameter!$D$231+Parameter!$D$238)</f>
        <v>4.2497444819131994E-2</v>
      </c>
      <c r="BC230" s="90">
        <f>$E230^EXP(Parameter!$D$216+Parameter!$D$223)</f>
        <v>2.6775978661848629E-3</v>
      </c>
      <c r="BD230" s="91">
        <f>$D230^EXP(Parameter!$D$232+Parameter!$D$239)</f>
        <v>3.1673053150734556E-2</v>
      </c>
      <c r="BE230" s="90">
        <f>$E230^EXP(Parameter!$D$217+Parameter!$D$224)</f>
        <v>3.9304275722585706E-3</v>
      </c>
      <c r="BF230" s="91">
        <f>$D230^EXP(Parameter!$D$234+Parameter!$D$241)</f>
        <v>3.8600261562699009E-2</v>
      </c>
      <c r="BG230" s="91">
        <f>$E230^EXP(Parameter!$D$219+Parameter!$D$226)</f>
        <v>1.9553055320797989E-2</v>
      </c>
      <c r="BH230" s="91">
        <f>$D230^EXP(Parameter!$D$235+Parameter!$D$242)</f>
        <v>8.1727010755612686E-2</v>
      </c>
      <c r="BI230" s="91">
        <f>$E230^EXP(Parameter!$D$220+Parameter!$D$227)</f>
        <v>1.2158364650541936E-2</v>
      </c>
      <c r="BJ230" s="91">
        <f>$D230^EXP(Parameter!$D$236+Parameter!$D$243)</f>
        <v>2.9539412739325043E-2</v>
      </c>
      <c r="BK230" s="91">
        <f>$E230^EXP(Parameter!$D$221+Parameter!$D$228)</f>
        <v>1.8571859910793815E-2</v>
      </c>
      <c r="BL230" s="91">
        <f>$D230^EXP(Parameter!$D$233+Parameter!$D$240)</f>
        <v>1.3896984726688313E-2</v>
      </c>
      <c r="BM230" s="91">
        <f>$E230^EXP(Parameter!$D$218+Parameter!$D$225)</f>
        <v>1.137522349123033E-3</v>
      </c>
      <c r="BN230" s="90">
        <f>$D230^EXP(Parameter!$D$268+Parameter!$D$275)</f>
        <v>5.8386939457400255E-2</v>
      </c>
      <c r="BO230" s="91">
        <f>$E230^EXP(Parameter!$D$246+Parameter!$D$253)</f>
        <v>8.6870843996030825E-4</v>
      </c>
      <c r="BP230" s="91">
        <f>$D230^EXP(Parameter!$D$269+Parameter!$D$276)</f>
        <v>3.7481084157170871E-2</v>
      </c>
      <c r="BQ230" s="91">
        <f>$E230^EXP(Parameter!$D$247+Parameter!$D$254)</f>
        <v>2.2908134596639805E-3</v>
      </c>
      <c r="BR230" s="91">
        <f>$D230^EXP(Parameter!$D$271+Parameter!$D$278)</f>
        <v>9.1466807771394015E-2</v>
      </c>
      <c r="BS230" s="91">
        <f>$E230^EXP(Parameter!$D$249+Parameter!$D$256)</f>
        <v>2.4406458995181762E-2</v>
      </c>
      <c r="BT230" s="91">
        <f>$D230^EXP(Parameter!$D$272+Parameter!$D$279)</f>
        <v>0.16433290260303193</v>
      </c>
      <c r="BU230" s="91">
        <f>$E230^EXP(Parameter!$D$250+Parameter!$D$257)</f>
        <v>6.9986948186231968E-3</v>
      </c>
      <c r="BV230" s="91">
        <f>$D230^EXP(Parameter!$D$273+Parameter!$D$280)</f>
        <v>0.12868273432290417</v>
      </c>
      <c r="BW230" s="91">
        <f>$E230^EXP(Parameter!$D$251+Parameter!$D$258)</f>
        <v>2.6364169485606593E-2</v>
      </c>
      <c r="BX230" s="91">
        <f>$D230^EXP(Parameter!$D$270+Parameter!$D$277)</f>
        <v>3.2333956991424856E-2</v>
      </c>
      <c r="BY230" s="91">
        <f>$E230^EXP(Parameter!$D$248+Parameter!$D$255)</f>
        <v>2.8401397791348267E-3</v>
      </c>
      <c r="BZ230" s="90">
        <f>$D230^EXP(Parameter!$D$208)</f>
        <v>3.9359114170326927E-2</v>
      </c>
      <c r="CA230" s="90">
        <f>$E230^EXP(Parameter!$D$200)</f>
        <v>1.8681681252260844E-3</v>
      </c>
      <c r="CB230" s="90">
        <f>$D230^EXP(Parameter!$D$209)</f>
        <v>3.211257941924163E-2</v>
      </c>
      <c r="CC230" s="90">
        <f>$E230^EXP(Parameter!$D$201)</f>
        <v>3.245222244406808E-3</v>
      </c>
      <c r="CD230" s="90">
        <f>$D230^EXP(Parameter!$D$211)</f>
        <v>3.51929368532274E-2</v>
      </c>
      <c r="CE230" s="90">
        <f>$E230^EXP(Parameter!$D$203)</f>
        <v>1.4949608269041759E-2</v>
      </c>
      <c r="CF230" s="90">
        <f>$D230^EXP(Parameter!$D$212)</f>
        <v>8.1522489984139648E-2</v>
      </c>
      <c r="CG230" s="90">
        <f>$E230^EXP(Parameter!$D$204)</f>
        <v>1.0391039016802574E-2</v>
      </c>
      <c r="CH230" s="91">
        <f>$D230^EXP(Parameter!$D$213)</f>
        <v>2.8208972550133042E-2</v>
      </c>
      <c r="CI230" s="90">
        <f>$E230^EXP(Parameter!$D$205)</f>
        <v>1.8720361386486539E-2</v>
      </c>
      <c r="CJ230" s="91">
        <f>$D230^EXP(Parameter!$D$210)</f>
        <v>1.5252119239190197E-2</v>
      </c>
      <c r="CK230" s="90">
        <f>$E230^EXP(Parameter!$D$202)</f>
        <v>1.5033114034236606E-3</v>
      </c>
      <c r="CL230" s="12">
        <f>$D230^EXP(Parameter!$D$170+Parameter!$D$177*(LN($B230/30.2*21)))</f>
        <v>1.8013579606598672E-2</v>
      </c>
      <c r="CM230" s="12">
        <f>$D230^EXP(Parameter!$D$155+Parameter!$D$162*(LN($B230/30.2*21)))</f>
        <v>0.29571507952732595</v>
      </c>
      <c r="CN230" s="12">
        <f>$D230^EXP(Parameter!$D$171+Parameter!$D$178*(LN($B230/30.2*21)))</f>
        <v>2.0527053527643307E-2</v>
      </c>
      <c r="CO230" s="12">
        <f>$D230^EXP(Parameter!$D$156+Parameter!$D$163*(LN($B230/30.2*21)))</f>
        <v>0.23219112523622321</v>
      </c>
      <c r="CP230" s="12">
        <f>$D230^EXP(Parameter!$D$173+Parameter!$D$180*(LN($B230/30.2*21)))</f>
        <v>1.6915167043451522E-2</v>
      </c>
      <c r="CQ230" s="12">
        <f>$D230^EXP(Parameter!$D$158+Parameter!$D$165*(LN($B230/30.2*21)))</f>
        <v>0.23342007569536719</v>
      </c>
      <c r="CR230" s="12">
        <f>$D230^EXP(Parameter!$D$174+Parameter!$D$181*(LN($B230/30.2*21)))</f>
        <v>1.4947348102284671E-2</v>
      </c>
      <c r="CS230" s="12">
        <f>$D230^EXP(Parameter!$D$159+Parameter!$D$166*(LN($B230/30.2*21)))</f>
        <v>0.2850531669640658</v>
      </c>
      <c r="CT230" s="12">
        <f>$D230^EXP(Parameter!$D$175+Parameter!$D$182*(LN($B230/30.2*21)))</f>
        <v>2.2855370800212646E-3</v>
      </c>
      <c r="CU230" s="12">
        <f>$D230^EXP(Parameter!$D$160+Parameter!$D$167*(LN($B230/30.2*21)))</f>
        <v>5.3161838190280655E-2</v>
      </c>
      <c r="CV230" s="12">
        <f>$D230^EXP(Parameter!$D$172+Parameter!$D$179*(LN($B230/30.2*21)))</f>
        <v>3.4669172965781691E-3</v>
      </c>
      <c r="CW230" s="41">
        <f>$D230^EXP(Parameter!$D$157+Parameter!$D$164*(LN($B230/30.2*21)))</f>
        <v>4.9927319836537312E-4</v>
      </c>
      <c r="CX230" s="12">
        <f t="shared" si="23"/>
        <v>8.8945442087824257E-27</v>
      </c>
      <c r="CY230" s="85">
        <v>1.28405133589328E-2</v>
      </c>
      <c r="CZ230" s="12">
        <f t="shared" si="24"/>
        <v>1.4729165584885112E-5</v>
      </c>
      <c r="DA230" s="85">
        <v>1.9312648750150901E-2</v>
      </c>
      <c r="DB230" s="12">
        <f t="shared" si="25"/>
        <v>5.2490857252970042E-9</v>
      </c>
      <c r="DC230" s="41">
        <v>9.3460812378315703E-5</v>
      </c>
      <c r="DD230" s="12">
        <f t="shared" si="26"/>
        <v>4.8222759367693572E-83</v>
      </c>
      <c r="DE230" s="85">
        <v>1.05765946588521E-3</v>
      </c>
      <c r="DF230" s="12">
        <f t="shared" si="27"/>
        <v>2.0797525694738805E-90</v>
      </c>
      <c r="DG230" s="41">
        <v>8.9070299994468597E-5</v>
      </c>
      <c r="DH230" s="12">
        <f t="shared" si="28"/>
        <v>1.0760682775256571E-9</v>
      </c>
      <c r="DI230" s="41">
        <v>8.9070299994468597E-5</v>
      </c>
      <c r="DJ230" s="46">
        <v>225</v>
      </c>
      <c r="DK230" s="44">
        <v>3.4006481373083402E-5</v>
      </c>
      <c r="DL230" s="44">
        <v>1.12390051292821E-4</v>
      </c>
      <c r="DM230" s="44">
        <v>2.6968423180828699E-4</v>
      </c>
      <c r="DN230" s="44">
        <v>1.9042030652771701E-4</v>
      </c>
      <c r="DO230" s="44">
        <v>9.0270666530456499E-4</v>
      </c>
      <c r="DP230" s="44">
        <v>6.8793022717095198E-4</v>
      </c>
      <c r="DQ230" s="44">
        <v>1.0273769841127E-3</v>
      </c>
      <c r="DR230" s="45">
        <v>1.6656603420833999E-2</v>
      </c>
      <c r="DS230" s="45">
        <v>2.8226761553194799E-2</v>
      </c>
      <c r="DT230" s="45">
        <v>2.50594433607755E-2</v>
      </c>
      <c r="DU230" s="45">
        <v>1.7535800702305801E-2</v>
      </c>
      <c r="DV230" s="45">
        <v>2.6838916435274501E-2</v>
      </c>
      <c r="DW230" s="45">
        <v>4.6011374956052203E-2</v>
      </c>
      <c r="DX230" s="45">
        <v>2.10816223114066E-2</v>
      </c>
    </row>
    <row r="231" spans="1:128">
      <c r="A231" s="43">
        <f t="shared" si="22"/>
        <v>14.621917808219179</v>
      </c>
      <c r="B231" s="18">
        <v>227</v>
      </c>
      <c r="C231" s="12">
        <v>4972</v>
      </c>
      <c r="D231" s="12">
        <v>1.5494520734081901E-2</v>
      </c>
      <c r="E231" s="12">
        <v>8.7368599588102198E-5</v>
      </c>
      <c r="F231" s="92">
        <f>$D231^Parameter!$D$325</f>
        <v>3.8756000696324407E-2</v>
      </c>
      <c r="G231" s="92">
        <f>$E231^Parameter!$D$318</f>
        <v>1.1961230778358631E-3</v>
      </c>
      <c r="H231" s="92">
        <f>$D231^Parameter!$D$326</f>
        <v>3.565681255507952E-2</v>
      </c>
      <c r="I231" s="92">
        <f>$E231^Parameter!$D$319</f>
        <v>2.5261983068147146E-3</v>
      </c>
      <c r="J231" s="92">
        <f>$D231^Parameter!$D$328</f>
        <v>4.1774931687178926E-2</v>
      </c>
      <c r="K231" s="92">
        <f>$E231^Parameter!$D$321</f>
        <v>1.5922836326050484E-2</v>
      </c>
      <c r="L231" s="92">
        <f>$D231^Parameter!$D$329</f>
        <v>9.6939273937632908E-2</v>
      </c>
      <c r="M231" s="92">
        <f>$E231^Parameter!$D$322</f>
        <v>1.026275907161248E-2</v>
      </c>
      <c r="N231" s="92">
        <f>$D231^Parameter!$D$330</f>
        <v>3.4201432731747361E-2</v>
      </c>
      <c r="O231" s="92">
        <f>$E231^Parameter!$D$323</f>
        <v>2.3798092586955952E-2</v>
      </c>
      <c r="P231" s="92">
        <f>$D231^Parameter!$D$327</f>
        <v>1.892559736513643E-2</v>
      </c>
      <c r="Q231" s="92">
        <f>$E231^Parameter!$D$320</f>
        <v>1.265108394420067E-3</v>
      </c>
      <c r="R231" s="12">
        <f>$D231^EXP(Parameter!$D$96+Parameter!$D$103*(($B231/30.2*21)^(1)))</f>
        <v>3.3535021635280252E-27</v>
      </c>
      <c r="S231" s="12">
        <f>$E231^EXP(Parameter!$D$81+Parameter!$D$88*($B231/30.2*21)^(-2))</f>
        <v>3.2065707508225363E-3</v>
      </c>
      <c r="T231" s="12">
        <f>$D231^EXP(Parameter!$D$97+Parameter!$D$104*(($B231*21/30.2)^(1)))</f>
        <v>1.3502350368017599E-5</v>
      </c>
      <c r="U231" s="12">
        <f>$E231^EXP(Parameter!$D$82+Parameter!$D$89*($B231/30.2*21)^(-2))</f>
        <v>5.2843500107952537E-3</v>
      </c>
      <c r="V231" s="12">
        <f>$D231^EXP(Parameter!$D$99+Parameter!$D$106*(($B231*21/30.2)^(1)))</f>
        <v>4.2866666030035617E-9</v>
      </c>
      <c r="W231" s="12">
        <f>$E231^EXP(Parameter!$D$84+Parameter!$D$91*($B231/30.2*21)^(-2))</f>
        <v>2.6450815102913635E-2</v>
      </c>
      <c r="X231" s="12">
        <f>$D231^EXP(Parameter!$D$100+Parameter!$D$107*(($B231*21/30.2)^(1)))</f>
        <v>5.7666767862453835E-85</v>
      </c>
      <c r="Y231" s="12">
        <f>$E231^EXP(Parameter!$D$85+Parameter!$D$92*($B231/30.2*21)^(-2))</f>
        <v>1.6714834004988865E-2</v>
      </c>
      <c r="Z231" s="12">
        <f>$D231^EXP(Parameter!$D$101+Parameter!$D$108*(($B231*21/30.2)^(1)))</f>
        <v>2.2450885073127858E-92</v>
      </c>
      <c r="AA231" s="12">
        <f>$E231^EXP(Parameter!$D$86+Parameter!$D$93*($B231/30.2*21)^(-2))</f>
        <v>2.4131518124953628E-2</v>
      </c>
      <c r="AB231" s="12">
        <f>$D231^EXP(Parameter!$D$98+Parameter!$D$105*(($B231*21/30.2)^(1)))</f>
        <v>8.767268802895495E-10</v>
      </c>
      <c r="AC231" s="12">
        <f>$E231^EXP(Parameter!$D$83+Parameter!$D$90*($B231/30.2*21)^(-2))</f>
        <v>1.4357371903732613E-3</v>
      </c>
      <c r="AD231" s="87">
        <f>$D231^EXP(Parameter!$D$133+Parameter!$D$140*(($B231*21/30.2)^(-0.5))+Parameter!$D$147*((LN($B231*21/30.2))))</f>
        <v>1.0839551344250994E-12</v>
      </c>
      <c r="AE231" s="12">
        <f>$E231^EXP(Parameter!$D$111+Parameter!$D$118*(($B231*21/30.2)^(-1))+Parameter!$D$125*(($B231*21/30.2)^(-0.5)))</f>
        <v>5.1598227256080494E-2</v>
      </c>
      <c r="AF231" s="12">
        <f>$D231^EXP(Parameter!$D$134+Parameter!$D$141*(($B231*21/30.2)^(-0.5))+Parameter!$D$148*((LN($B231*21/30.2))))</f>
        <v>1.2505249745352033E-4</v>
      </c>
      <c r="AG231" s="12">
        <f>$E231^EXP(Parameter!$D$112+Parameter!$D$119*(($B231*21/30.2)^(-1))+Parameter!$D$126*(($B231*21/30.2)^(-0.5)))</f>
        <v>6.3461799472296588E-3</v>
      </c>
      <c r="AH231" s="12">
        <f>$D231^EXP(Parameter!$D$136+Parameter!$D$143*(($B231*21/30.2)^(-0.5))+Parameter!$D$150*((LN($B231*21/30.2))))</f>
        <v>2.6547037149973688E-10</v>
      </c>
      <c r="AI231" s="12">
        <f>$E231^EXP(Parameter!$D$114+Parameter!$D$121*(($B231*21/30.2)^(-1))+Parameter!$D$128*(($B231*21/30.2)^(-0.5)))</f>
        <v>3.3725245249991464E-5</v>
      </c>
      <c r="AJ231" s="12">
        <f>$D231^EXP(Parameter!$D$137+Parameter!$D$144*(($B231*21/30.2)^(-0.5))+Parameter!$D$151*((LN($B231*21/30.2))))</f>
        <v>1.8363796761437325E-14</v>
      </c>
      <c r="AK231" s="12">
        <f>$E231^EXP(Parameter!$D$115+Parameter!$D$122*(($B231*21/30.2)^(-1))+Parameter!$D$129*(($B231*21/30.2)^(-0.5)))</f>
        <v>3.9921229921164409E-3</v>
      </c>
      <c r="AL231" s="12">
        <f>$D231^EXP(Parameter!$D$138+Parameter!$D$145*(($B231*21/30.2)^(-0.5))+Parameter!$D$152*((LN($B231*21/30.2))))</f>
        <v>2.1392851185089129E-60</v>
      </c>
      <c r="AM231" s="12">
        <f>$E231^EXP(Parameter!$D$116+Parameter!$D$123*(($B231*21/30.2)^(-1))+Parameter!$D$130*(($B231*21/30.2)^(-0.5)))</f>
        <v>2.1544207964928238E-6</v>
      </c>
      <c r="AN231" s="12">
        <f>$D231^EXP(Parameter!$D$135+Parameter!$D$142*(($B231*21/30.2)^(-0.5))+Parameter!$D$149*((LN($B231*21/30.2))))</f>
        <v>3.8750767927458253E-6</v>
      </c>
      <c r="AO231" s="12">
        <f>$E231^EXP(Parameter!$D$113+Parameter!$D$120*(($B231*21/30.2)^(-1))+Parameter!$D$127*(($B231*21/30.2)^(-0.5)))</f>
        <v>1.0176283727573167E-12</v>
      </c>
      <c r="AP231" s="87">
        <f>$D231^EXP(Parameter!$D$304+Parameter!$D$310*((LN($B231*21/30.2))))</f>
        <v>1.5108473738118982E-2</v>
      </c>
      <c r="AQ231" s="88">
        <f>$E231^EXP(Parameter!$D$290+Parameter!$D$296*((LN($B231*21/30.2))))</f>
        <v>9.4062039197325385E-3</v>
      </c>
      <c r="AR231" s="12">
        <f>$D231^EXP(Parameter!$D$305+Parameter!$D$311*((LN($B231*21/30.2))))</f>
        <v>2.1670574641871439E-2</v>
      </c>
      <c r="AS231" s="88">
        <f>$E231^EXP(Parameter!$D$291+Parameter!$D$297*((LN($B231*21/30.2))))</f>
        <v>7.6000469161270467E-3</v>
      </c>
      <c r="AT231" s="12">
        <f>$D231^EXP(Parameter!$D$305+Parameter!$D$307-Parameter!$D$306+(Parameter!$D$311+Parameter!$D$313-Parameter!$D$312)*((LN($B231*21/30.2))))</f>
        <v>1.8628871784443893E-2</v>
      </c>
      <c r="AU231" s="88">
        <f>$E231^EXP(Parameter!$D$291+Parameter!$D$293-Parameter!$D$292+(Parameter!$D$297+Parameter!$D$299-Parameter!$D$298)*((LN($B231*21/30.2))))</f>
        <v>1.3015497038426979E-2</v>
      </c>
      <c r="AV231" s="12">
        <f>$D231^EXP(Parameter!$D$308+Parameter!$D$314*((LN($B231*21/30.2))))</f>
        <v>2.6539613590888845E-2</v>
      </c>
      <c r="AW231" s="88">
        <f>$E231^EXP(Parameter!$D$294+Parameter!$D$300*((LN($B231*21/30.2))))</f>
        <v>1.1074828729582662E-2</v>
      </c>
      <c r="AX231" s="12">
        <f>$D231^EXP(Parameter!$D$305+Parameter!$D$309-Parameter!$D$306+(Parameter!$D$311+Parameter!$D$315-Parameter!$D$312)*((LN($B231*21/30.2))))</f>
        <v>8.4579849278986589E-3</v>
      </c>
      <c r="AY231" s="88">
        <f>$E231^EXP(Parameter!$D$291+Parameter!$D$295-Parameter!$D$292+(Parameter!$D$297+Parameter!$D$301-Parameter!$D$298)*((LN($B231*21/30.2))))</f>
        <v>1.0508459955798411E-4</v>
      </c>
      <c r="AZ231" s="12">
        <f>$D231^EXP(Parameter!D$305-Parameter!D$306+(Parameter!D$311-Parameter!D$312)*((LN($B231*21/30.2))))</f>
        <v>5.6049927892385379E-3</v>
      </c>
      <c r="BA231" s="88">
        <f>$E231^EXP(Parameter!$D$291-Parameter!$D$292+(Parameter!$D$297-Parameter!$D$298)*((LN($B231*21/30.2))))</f>
        <v>1.1297915071512942E-6</v>
      </c>
      <c r="BB231" s="89">
        <f>$D231^EXP(Parameter!$D$231+Parameter!$D$238)</f>
        <v>4.2199739768681216E-2</v>
      </c>
      <c r="BC231" s="90">
        <f>$E231^EXP(Parameter!$D$216+Parameter!$D$223)</f>
        <v>2.6449951376554372E-3</v>
      </c>
      <c r="BD231" s="91">
        <f>$D231^EXP(Parameter!$D$232+Parameter!$D$239)</f>
        <v>3.1430602359019948E-2</v>
      </c>
      <c r="BE231" s="90">
        <f>$E231^EXP(Parameter!$D$217+Parameter!$D$224)</f>
        <v>3.8856538998305831E-3</v>
      </c>
      <c r="BF231" s="91">
        <f>$D231^EXP(Parameter!$D$234+Parameter!$D$241)</f>
        <v>3.8321651991762344E-2</v>
      </c>
      <c r="BG231" s="91">
        <f>$E231^EXP(Parameter!$D$219+Parameter!$D$226)</f>
        <v>1.9394570283259503E-2</v>
      </c>
      <c r="BH231" s="91">
        <f>$D231^EXP(Parameter!$D$235+Parameter!$D$242)</f>
        <v>8.1272704811788832E-2</v>
      </c>
      <c r="BI231" s="91">
        <f>$E231^EXP(Parameter!$D$220+Parameter!$D$227)</f>
        <v>1.2047970697978999E-2</v>
      </c>
      <c r="BJ231" s="91">
        <f>$D231^EXP(Parameter!$D$236+Parameter!$D$243)</f>
        <v>2.9308744522081522E-2</v>
      </c>
      <c r="BK231" s="91">
        <f>$E231^EXP(Parameter!$D$221+Parameter!$D$228)</f>
        <v>1.8419366256098201E-2</v>
      </c>
      <c r="BL231" s="91">
        <f>$D231^EXP(Parameter!$D$233+Parameter!$D$240)</f>
        <v>1.3765342360947693E-2</v>
      </c>
      <c r="BM231" s="91">
        <f>$E231^EXP(Parameter!$D$218+Parameter!$D$225)</f>
        <v>1.1216838280305715E-3</v>
      </c>
      <c r="BN231" s="90">
        <f>$D231^EXP(Parameter!$D$268+Parameter!$D$275)</f>
        <v>5.8018931474790744E-2</v>
      </c>
      <c r="BO231" s="91">
        <f>$E231^EXP(Parameter!$D$246+Parameter!$D$253)</f>
        <v>8.5613525186185445E-4</v>
      </c>
      <c r="BP231" s="91">
        <f>$D231^EXP(Parameter!$D$269+Parameter!$D$276)</f>
        <v>3.7208115756611197E-2</v>
      </c>
      <c r="BQ231" s="91">
        <f>$E231^EXP(Parameter!$D$247+Parameter!$D$254)</f>
        <v>2.2621901368227474E-3</v>
      </c>
      <c r="BR231" s="91">
        <f>$D231^EXP(Parameter!$D$271+Parameter!$D$278)</f>
        <v>9.0981158042567928E-2</v>
      </c>
      <c r="BS231" s="91">
        <f>$E231^EXP(Parameter!$D$249+Parameter!$D$256)</f>
        <v>2.4219739878137476E-2</v>
      </c>
      <c r="BT231" s="91">
        <f>$D231^EXP(Parameter!$D$272+Parameter!$D$279)</f>
        <v>0.16367368259615769</v>
      </c>
      <c r="BU231" s="91">
        <f>$E231^EXP(Parameter!$D$250+Parameter!$D$257)</f>
        <v>6.9272309928459109E-3</v>
      </c>
      <c r="BV231" s="91">
        <f>$D231^EXP(Parameter!$D$273+Parameter!$D$280)</f>
        <v>0.12809678046156375</v>
      </c>
      <c r="BW231" s="91">
        <f>$E231^EXP(Parameter!$D$251+Parameter!$D$258)</f>
        <v>2.6166648823414244E-2</v>
      </c>
      <c r="BX231" s="91">
        <f>$D231^EXP(Parameter!$D$270+Parameter!$D$277)</f>
        <v>3.2087922080450852E-2</v>
      </c>
      <c r="BY231" s="91">
        <f>$E231^EXP(Parameter!$D$248+Parameter!$D$255)</f>
        <v>2.8058999348942967E-3</v>
      </c>
      <c r="BZ231" s="90">
        <f>$D231^EXP(Parameter!$D$208)</f>
        <v>3.9076720647645231E-2</v>
      </c>
      <c r="CA231" s="90">
        <f>$E231^EXP(Parameter!$D$200)</f>
        <v>1.844047609440761E-3</v>
      </c>
      <c r="CB231" s="90">
        <f>$D231^EXP(Parameter!$D$209)</f>
        <v>3.1867741689931901E-2</v>
      </c>
      <c r="CC231" s="90">
        <f>$E231^EXP(Parameter!$D$201)</f>
        <v>3.2069831584601218E-3</v>
      </c>
      <c r="CD231" s="90">
        <f>$D231^EXP(Parameter!$D$211)</f>
        <v>3.4931734594842355E-2</v>
      </c>
      <c r="CE231" s="90">
        <f>$E231^EXP(Parameter!$D$203)</f>
        <v>1.4820204631893092E-2</v>
      </c>
      <c r="CF231" s="90">
        <f>$D231^EXP(Parameter!$D$212)</f>
        <v>8.1068868803042135E-2</v>
      </c>
      <c r="CG231" s="90">
        <f>$E231^EXP(Parameter!$D$204)</f>
        <v>1.0293347025810884E-2</v>
      </c>
      <c r="CH231" s="91">
        <f>$D231^EXP(Parameter!$D$213)</f>
        <v>2.798582262101661E-2</v>
      </c>
      <c r="CI231" s="90">
        <f>$E231^EXP(Parameter!$D$205)</f>
        <v>1.8566954242228872E-2</v>
      </c>
      <c r="CJ231" s="91">
        <f>$D231^EXP(Parameter!$D$210)</f>
        <v>1.5110769271497392E-2</v>
      </c>
      <c r="CK231" s="90">
        <f>$E231^EXP(Parameter!$D$202)</f>
        <v>1.483234893537866E-3</v>
      </c>
      <c r="CL231" s="12">
        <f>$D231^EXP(Parameter!$D$170+Parameter!$D$177*(LN($B231/30.2*21)))</f>
        <v>1.7828829253984744E-2</v>
      </c>
      <c r="CM231" s="12">
        <f>$D231^EXP(Parameter!$D$155+Parameter!$D$162*(LN($B231/30.2*21)))</f>
        <v>0.29531810811826531</v>
      </c>
      <c r="CN231" s="12">
        <f>$D231^EXP(Parameter!$D$171+Parameter!$D$178*(LN($B231/30.2*21)))</f>
        <v>2.0335924441701601E-2</v>
      </c>
      <c r="CO231" s="12">
        <f>$D231^EXP(Parameter!$D$156+Parameter!$D$163*(LN($B231/30.2*21)))</f>
        <v>0.23165903724326689</v>
      </c>
      <c r="CP231" s="12">
        <f>$D231^EXP(Parameter!$D$173+Parameter!$D$180*(LN($B231/30.2*21)))</f>
        <v>1.6741397230898864E-2</v>
      </c>
      <c r="CQ231" s="12">
        <f>$D231^EXP(Parameter!$D$158+Parameter!$D$165*(LN($B231/30.2*21)))</f>
        <v>0.2327462765859929</v>
      </c>
      <c r="CR231" s="12">
        <f>$D231^EXP(Parameter!$D$174+Parameter!$D$181*(LN($B231/30.2*21)))</f>
        <v>1.4756174351253528E-2</v>
      </c>
      <c r="CS231" s="12">
        <f>$D231^EXP(Parameter!$D$159+Parameter!$D$166*(LN($B231/30.2*21)))</f>
        <v>0.28447424164614277</v>
      </c>
      <c r="CT231" s="12">
        <f>$D231^EXP(Parameter!$D$175+Parameter!$D$182*(LN($B231/30.2*21)))</f>
        <v>2.2430039360356747E-3</v>
      </c>
      <c r="CU231" s="12">
        <f>$D231^EXP(Parameter!$D$160+Parameter!$D$167*(LN($B231/30.2*21)))</f>
        <v>5.2690342265795338E-2</v>
      </c>
      <c r="CV231" s="12">
        <f>$D231^EXP(Parameter!$D$172+Parameter!$D$179*(LN($B231/30.2*21)))</f>
        <v>3.4142230307682708E-3</v>
      </c>
      <c r="CW231" s="41">
        <f>$D231^EXP(Parameter!$D$157+Parameter!$D$164*(LN($B231/30.2*21)))</f>
        <v>4.8617625204930287E-4</v>
      </c>
      <c r="CX231" s="12">
        <f t="shared" si="23"/>
        <v>3.3535021635280252E-27</v>
      </c>
      <c r="CY231" s="85">
        <v>1.2822195374548401E-2</v>
      </c>
      <c r="CZ231" s="12">
        <f t="shared" si="24"/>
        <v>1.3502350368017599E-5</v>
      </c>
      <c r="DA231" s="85">
        <v>1.9275671538349699E-2</v>
      </c>
      <c r="DB231" s="12">
        <f t="shared" si="25"/>
        <v>4.2866666030035617E-9</v>
      </c>
      <c r="DC231" s="41">
        <v>9.1444847391480797E-5</v>
      </c>
      <c r="DD231" s="12">
        <f t="shared" si="26"/>
        <v>5.7666767862453835E-85</v>
      </c>
      <c r="DE231" s="85">
        <v>1.0387512784457999E-3</v>
      </c>
      <c r="DF231" s="12">
        <f t="shared" si="27"/>
        <v>2.2450885073127858E-92</v>
      </c>
      <c r="DG231" s="41">
        <v>8.7368599995570894E-5</v>
      </c>
      <c r="DH231" s="12">
        <f t="shared" si="28"/>
        <v>8.767268802895495E-10</v>
      </c>
      <c r="DI231" s="41">
        <v>8.7368599995570894E-5</v>
      </c>
      <c r="DJ231" s="46">
        <v>226</v>
      </c>
      <c r="DK231" s="44">
        <v>3.3227301207250398E-5</v>
      </c>
      <c r="DL231" s="44">
        <v>1.10004550975429E-4</v>
      </c>
      <c r="DM231" s="44">
        <v>2.6430863705717599E-4</v>
      </c>
      <c r="DN231" s="44">
        <v>1.8652563379040199E-4</v>
      </c>
      <c r="DO231" s="44">
        <v>8.8640897630842797E-4</v>
      </c>
      <c r="DP231" s="44">
        <v>6.7521213233012701E-4</v>
      </c>
      <c r="DQ231" s="44">
        <v>1.00904283485104E-3</v>
      </c>
      <c r="DR231" s="45">
        <v>1.6507432388035401E-2</v>
      </c>
      <c r="DS231" s="45">
        <v>2.7993333426600601E-2</v>
      </c>
      <c r="DT231" s="45">
        <v>2.48482201557918E-2</v>
      </c>
      <c r="DU231" s="45">
        <v>1.7379891958336099E-2</v>
      </c>
      <c r="DV231" s="45">
        <v>2.6615147282547099E-2</v>
      </c>
      <c r="DW231" s="45">
        <v>4.5662336867133897E-2</v>
      </c>
      <c r="DX231" s="45">
        <v>2.0899153713506799E-2</v>
      </c>
    </row>
    <row r="232" spans="1:128">
      <c r="A232" s="43">
        <f t="shared" si="22"/>
        <v>14.682191780821919</v>
      </c>
      <c r="B232" s="18">
        <v>228</v>
      </c>
      <c r="C232" s="12">
        <v>4994</v>
      </c>
      <c r="D232" s="12">
        <v>1.53522200057827E-2</v>
      </c>
      <c r="E232" s="12">
        <v>8.57047902197031E-5</v>
      </c>
      <c r="F232" s="92">
        <f>$D232^Parameter!$D$325</f>
        <v>3.8478091642466412E-2</v>
      </c>
      <c r="G232" s="92">
        <f>$E232^Parameter!$D$318</f>
        <v>1.1796785134290477E-3</v>
      </c>
      <c r="H232" s="92">
        <f>$D232^Parameter!$D$326</f>
        <v>3.5394595085572932E-2</v>
      </c>
      <c r="I232" s="92">
        <f>$E232^Parameter!$D$319</f>
        <v>2.4953028440234453E-3</v>
      </c>
      <c r="J232" s="92">
        <f>$D232^Parameter!$D$328</f>
        <v>4.1482263257356121E-2</v>
      </c>
      <c r="K232" s="92">
        <f>$E232^Parameter!$D$321</f>
        <v>1.578778696815766E-2</v>
      </c>
      <c r="L232" s="92">
        <f>$D232^Parameter!$D$329</f>
        <v>9.6439702915171954E-2</v>
      </c>
      <c r="M232" s="92">
        <f>$E232^Parameter!$D$322</f>
        <v>1.0166524162198976E-2</v>
      </c>
      <c r="N232" s="92">
        <f>$D232^Parameter!$D$330</f>
        <v>3.3946785813123999E-2</v>
      </c>
      <c r="O232" s="92">
        <f>$E232^Parameter!$D$323</f>
        <v>2.3615766086567472E-2</v>
      </c>
      <c r="P232" s="92">
        <f>$D232^Parameter!$D$327</f>
        <v>1.876009220344272E-2</v>
      </c>
      <c r="Q232" s="92">
        <f>$E232^Parameter!$D$320</f>
        <v>1.2478593535782112E-3</v>
      </c>
      <c r="R232" s="12">
        <f>$D232^EXP(Parameter!$D$96+Parameter!$D$103*(($B232/30.2*21)^(1)))</f>
        <v>1.2453813158764014E-27</v>
      </c>
      <c r="S232" s="12">
        <f>$E232^EXP(Parameter!$D$81+Parameter!$D$88*($B232/30.2*21)^(-2))</f>
        <v>3.1689123786208897E-3</v>
      </c>
      <c r="T232" s="12">
        <f>$D232^EXP(Parameter!$D$97+Parameter!$D$104*(($B232*21/30.2)^(1)))</f>
        <v>1.2370957418764441E-5</v>
      </c>
      <c r="U232" s="12">
        <f>$E232^EXP(Parameter!$D$82+Parameter!$D$89*($B232/30.2*21)^(-2))</f>
        <v>5.2276573445257267E-3</v>
      </c>
      <c r="V232" s="12">
        <f>$D232^EXP(Parameter!$D$99+Parameter!$D$106*(($B232*21/30.2)^(1)))</f>
        <v>3.4939853125901811E-9</v>
      </c>
      <c r="W232" s="12">
        <f>$E232^EXP(Parameter!$D$84+Parameter!$D$91*($B232/30.2*21)^(-2))</f>
        <v>2.6253898626364736E-2</v>
      </c>
      <c r="X232" s="12">
        <f>$D232^EXP(Parameter!$D$100+Parameter!$D$107*(($B232*21/30.2)^(1)))</f>
        <v>6.2334022401411691E-87</v>
      </c>
      <c r="Y232" s="12">
        <f>$E232^EXP(Parameter!$D$85+Parameter!$D$92*($B232/30.2*21)^(-2))</f>
        <v>1.6574734493158032E-2</v>
      </c>
      <c r="Z232" s="12">
        <f>$D232^EXP(Parameter!$D$101+Parameter!$D$108*(($B232*21/30.2)^(1)))</f>
        <v>2.2000286819763192E-94</v>
      </c>
      <c r="AA232" s="12">
        <f>$E232^EXP(Parameter!$D$86+Parameter!$D$93*($B232/30.2*21)^(-2))</f>
        <v>2.3947307230172771E-2</v>
      </c>
      <c r="AB232" s="12">
        <f>$D232^EXP(Parameter!$D$98+Parameter!$D$105*(($B232*21/30.2)^(1)))</f>
        <v>7.1304025543604345E-10</v>
      </c>
      <c r="AC232" s="12">
        <f>$E232^EXP(Parameter!$D$83+Parameter!$D$90*($B232/30.2*21)^(-2))</f>
        <v>1.4165291331217544E-3</v>
      </c>
      <c r="AD232" s="87">
        <f>$D232^EXP(Parameter!$D$133+Parameter!$D$140*(($B232*21/30.2)^(-0.5))+Parameter!$D$147*((LN($B232*21/30.2))))</f>
        <v>8.9080163679173936E-13</v>
      </c>
      <c r="AE232" s="12">
        <f>$E232^EXP(Parameter!$D$111+Parameter!$D$118*(($B232*21/30.2)^(-1))+Parameter!$D$125*(($B232*21/30.2)^(-0.5)))</f>
        <v>5.1373166115762786E-2</v>
      </c>
      <c r="AF232" s="12">
        <f>$D232^EXP(Parameter!$D$134+Parameter!$D$141*(($B232*21/30.2)^(-0.5))+Parameter!$D$148*((LN($B232*21/30.2))))</f>
        <v>1.2036045536005613E-4</v>
      </c>
      <c r="AG232" s="12">
        <f>$E232^EXP(Parameter!$D$112+Parameter!$D$119*(($B232*21/30.2)^(-1))+Parameter!$D$126*(($B232*21/30.2)^(-0.5)))</f>
        <v>6.2820801507614456E-3</v>
      </c>
      <c r="AH232" s="12">
        <f>$D232^EXP(Parameter!$D$136+Parameter!$D$143*(($B232*21/30.2)^(-0.5))+Parameter!$D$150*((LN($B232*21/30.2))))</f>
        <v>2.2946758691797183E-10</v>
      </c>
      <c r="AI232" s="12">
        <f>$E232^EXP(Parameter!$D$114+Parameter!$D$121*(($B232*21/30.2)^(-1))+Parameter!$D$128*(($B232*21/30.2)^(-0.5)))</f>
        <v>3.2726170071668308E-5</v>
      </c>
      <c r="AJ232" s="12">
        <f>$D232^EXP(Parameter!$D$137+Parameter!$D$144*(($B232*21/30.2)^(-0.5))+Parameter!$D$151*((LN($B232*21/30.2))))</f>
        <v>1.4283962069847089E-14</v>
      </c>
      <c r="AK232" s="12">
        <f>$E232^EXP(Parameter!$D$115+Parameter!$D$122*(($B232*21/30.2)^(-1))+Parameter!$D$129*(($B232*21/30.2)^(-0.5)))</f>
        <v>3.9426984047853612E-3</v>
      </c>
      <c r="AL232" s="12">
        <f>$D232^EXP(Parameter!$D$138+Parameter!$D$145*(($B232*21/30.2)^(-0.5))+Parameter!$D$152*((LN($B232*21/30.2))))</f>
        <v>5.1993973045876612E-61</v>
      </c>
      <c r="AM232" s="12">
        <f>$E232^EXP(Parameter!$D$116+Parameter!$D$123*(($B232*21/30.2)^(-1))+Parameter!$D$130*(($B232*21/30.2)^(-0.5)))</f>
        <v>2.0732905126265355E-6</v>
      </c>
      <c r="AN232" s="12">
        <f>$D232^EXP(Parameter!$D$135+Parameter!$D$142*(($B232*21/30.2)^(-0.5))+Parameter!$D$149*((LN($B232*21/30.2))))</f>
        <v>3.6674954148161206E-6</v>
      </c>
      <c r="AO232" s="12">
        <f>$E232^EXP(Parameter!$D$113+Parameter!$D$120*(($B232*21/30.2)^(-1))+Parameter!$D$127*(($B232*21/30.2)^(-0.5)))</f>
        <v>9.3307991083068636E-13</v>
      </c>
      <c r="AP232" s="87">
        <f>$D232^EXP(Parameter!$D$304+Parameter!$D$310*((LN($B232*21/30.2))))</f>
        <v>1.4933760406646308E-2</v>
      </c>
      <c r="AQ232" s="88">
        <f>$E232^EXP(Parameter!$D$290+Parameter!$D$296*((LN($B232*21/30.2))))</f>
        <v>9.3437183004290662E-3</v>
      </c>
      <c r="AR232" s="12">
        <f>$D232^EXP(Parameter!$D$305+Parameter!$D$311*((LN($B232*21/30.2))))</f>
        <v>2.1469889256507356E-2</v>
      </c>
      <c r="AS232" s="88">
        <f>$E232^EXP(Parameter!$D$291+Parameter!$D$297*((LN($B232*21/30.2))))</f>
        <v>7.532736994516195E-3</v>
      </c>
      <c r="AT232" s="12">
        <f>$D232^EXP(Parameter!$D$305+Parameter!$D$307-Parameter!$D$306+(Parameter!$D$311+Parameter!$D$313-Parameter!$D$312)*((LN($B232*21/30.2))))</f>
        <v>1.8437433935382937E-2</v>
      </c>
      <c r="AU232" s="88">
        <f>$E232^EXP(Parameter!$D$291+Parameter!$D$293-Parameter!$D$292+(Parameter!$D$297+Parameter!$D$299-Parameter!$D$298)*((LN($B232*21/30.2))))</f>
        <v>1.2891815192643851E-2</v>
      </c>
      <c r="AV232" s="12">
        <f>$D232^EXP(Parameter!$D$308+Parameter!$D$314*((LN($B232*21/30.2))))</f>
        <v>2.6248512711193162E-2</v>
      </c>
      <c r="AW232" s="88">
        <f>$E232^EXP(Parameter!$D$294+Parameter!$D$300*((LN($B232*21/30.2))))</f>
        <v>1.0974556578036965E-2</v>
      </c>
      <c r="AX232" s="12">
        <f>$D232^EXP(Parameter!$D$305+Parameter!$D$309-Parameter!$D$306+(Parameter!$D$311+Parameter!$D$315-Parameter!$D$312)*((LN($B232*21/30.2))))</f>
        <v>8.3431171911118301E-3</v>
      </c>
      <c r="AY232" s="88">
        <f>$E232^EXP(Parameter!$D$291+Parameter!$D$295-Parameter!$D$292+(Parameter!$D$297+Parameter!$D$301-Parameter!$D$298)*((LN($B232*21/30.2))))</f>
        <v>1.0169459813446834E-4</v>
      </c>
      <c r="AZ232" s="12">
        <f>$D232^EXP(Parameter!D$305-Parameter!D$306+(Parameter!D$311-Parameter!D$312)*((LN($B232*21/30.2))))</f>
        <v>5.5271866790476375E-3</v>
      </c>
      <c r="BA232" s="88">
        <f>$E232^EXP(Parameter!$D$291-Parameter!$D$292+(Parameter!$D$297-Parameter!$D$298)*((LN($B232*21/30.2))))</f>
        <v>1.0802229164182081E-6</v>
      </c>
      <c r="BB232" s="89">
        <f>$D232^EXP(Parameter!$D$231+Parameter!$D$238)</f>
        <v>4.1905033884855905E-2</v>
      </c>
      <c r="BC232" s="90">
        <f>$E232^EXP(Parameter!$D$216+Parameter!$D$223)</f>
        <v>2.6128938123350307E-3</v>
      </c>
      <c r="BD232" s="91">
        <f>$D232^EXP(Parameter!$D$232+Parameter!$D$239)</f>
        <v>3.1190750841226883E-2</v>
      </c>
      <c r="BE232" s="90">
        <f>$E232^EXP(Parameter!$D$217+Parameter!$D$224)</f>
        <v>3.8415338529996634E-3</v>
      </c>
      <c r="BF232" s="91">
        <f>$D232^EXP(Parameter!$D$234+Parameter!$D$241)</f>
        <v>3.8045908163665876E-2</v>
      </c>
      <c r="BG232" s="91">
        <f>$E232^EXP(Parameter!$D$219+Parameter!$D$226)</f>
        <v>1.9237880605841858E-2</v>
      </c>
      <c r="BH232" s="91">
        <f>$D232^EXP(Parameter!$D$235+Parameter!$D$242)</f>
        <v>8.0822321603898656E-2</v>
      </c>
      <c r="BI232" s="91">
        <f>$E232^EXP(Parameter!$D$220+Parameter!$D$227)</f>
        <v>1.1938934348658767E-2</v>
      </c>
      <c r="BJ232" s="91">
        <f>$D232^EXP(Parameter!$D$236+Parameter!$D$243)</f>
        <v>2.9080584625458622E-2</v>
      </c>
      <c r="BK232" s="91">
        <f>$E232^EXP(Parameter!$D$221+Parameter!$D$228)</f>
        <v>1.8268616117690786E-2</v>
      </c>
      <c r="BL232" s="91">
        <f>$D232^EXP(Parameter!$D$233+Parameter!$D$240)</f>
        <v>1.363534951957191E-2</v>
      </c>
      <c r="BM232" s="91">
        <f>$E232^EXP(Parameter!$D$218+Parameter!$D$225)</f>
        <v>1.1061164351182781E-3</v>
      </c>
      <c r="BN232" s="90">
        <f>$D232^EXP(Parameter!$D$268+Parameter!$D$275)</f>
        <v>5.7654373645547825E-2</v>
      </c>
      <c r="BO232" s="91">
        <f>$E232^EXP(Parameter!$D$246+Parameter!$D$253)</f>
        <v>8.4378417330442505E-4</v>
      </c>
      <c r="BP232" s="91">
        <f>$D232^EXP(Parameter!$D$269+Parameter!$D$276)</f>
        <v>3.6937972739447489E-2</v>
      </c>
      <c r="BQ232" s="91">
        <f>$E232^EXP(Parameter!$D$247+Parameter!$D$254)</f>
        <v>2.2340160956227715E-3</v>
      </c>
      <c r="BR232" s="91">
        <f>$D232^EXP(Parameter!$D$271+Parameter!$D$278)</f>
        <v>9.0499581203211402E-2</v>
      </c>
      <c r="BS232" s="91">
        <f>$E232^EXP(Parameter!$D$249+Parameter!$D$256)</f>
        <v>2.403505142331747E-2</v>
      </c>
      <c r="BT232" s="91">
        <f>$D232^EXP(Parameter!$D$272+Parameter!$D$279)</f>
        <v>0.16301913936866913</v>
      </c>
      <c r="BU232" s="91">
        <f>$E232^EXP(Parameter!$D$250+Parameter!$D$257)</f>
        <v>6.8567264723454454E-3</v>
      </c>
      <c r="BV232" s="91">
        <f>$D232^EXP(Parameter!$D$273+Parameter!$D$280)</f>
        <v>0.12751529970469949</v>
      </c>
      <c r="BW232" s="91">
        <f>$E232^EXP(Parameter!$D$251+Parameter!$D$258)</f>
        <v>2.5971245163444279E-2</v>
      </c>
      <c r="BX232" s="91">
        <f>$D232^EXP(Parameter!$D$270+Parameter!$D$277)</f>
        <v>3.184451369683991E-2</v>
      </c>
      <c r="BY232" s="91">
        <f>$E232^EXP(Parameter!$D$248+Parameter!$D$255)</f>
        <v>2.7721825682074422E-3</v>
      </c>
      <c r="BZ232" s="90">
        <f>$D232^EXP(Parameter!$D$208)</f>
        <v>3.8797219696211596E-2</v>
      </c>
      <c r="CA232" s="90">
        <f>$E232^EXP(Parameter!$D$200)</f>
        <v>1.8203156948036704E-3</v>
      </c>
      <c r="CB232" s="90">
        <f>$D232^EXP(Parameter!$D$209)</f>
        <v>3.1625521405854791E-2</v>
      </c>
      <c r="CC232" s="90">
        <f>$E232^EXP(Parameter!$D$201)</f>
        <v>3.1693172065772948E-3</v>
      </c>
      <c r="CD232" s="90">
        <f>$D232^EXP(Parameter!$D$211)</f>
        <v>3.4673272118315078E-2</v>
      </c>
      <c r="CE232" s="90">
        <f>$E232^EXP(Parameter!$D$203)</f>
        <v>1.4692337816247887E-2</v>
      </c>
      <c r="CF232" s="90">
        <f>$D232^EXP(Parameter!$D$212)</f>
        <v>8.0619166949412679E-2</v>
      </c>
      <c r="CG232" s="90">
        <f>$E232^EXP(Parameter!$D$204)</f>
        <v>1.0196887724832415E-2</v>
      </c>
      <c r="CH232" s="91">
        <f>$D232^EXP(Parameter!$D$213)</f>
        <v>2.7765121862832691E-2</v>
      </c>
      <c r="CI232" s="90">
        <f>$E232^EXP(Parameter!$D$205)</f>
        <v>1.8415298564334263E-2</v>
      </c>
      <c r="CJ232" s="91">
        <f>$D232^EXP(Parameter!$D$210)</f>
        <v>1.4971161601758405E-2</v>
      </c>
      <c r="CK232" s="90">
        <f>$E232^EXP(Parameter!$D$202)</f>
        <v>1.4634906939946504E-3</v>
      </c>
      <c r="CL232" s="12">
        <f>$D232^EXP(Parameter!$D$170+Parameter!$D$177*(LN($B232/30.2*21)))</f>
        <v>1.7646454320845505E-2</v>
      </c>
      <c r="CM232" s="12">
        <f>$D232^EXP(Parameter!$D$155+Parameter!$D$162*(LN($B232/30.2*21)))</f>
        <v>0.29492370896601039</v>
      </c>
      <c r="CN232" s="12">
        <f>$D232^EXP(Parameter!$D$171+Parameter!$D$178*(LN($B232/30.2*21)))</f>
        <v>2.0147112577464162E-2</v>
      </c>
      <c r="CO232" s="12">
        <f>$D232^EXP(Parameter!$D$156+Parameter!$D$163*(LN($B232/30.2*21)))</f>
        <v>0.23113035980410154</v>
      </c>
      <c r="CP232" s="12">
        <f>$D232^EXP(Parameter!$D$173+Parameter!$D$180*(LN($B232/30.2*21)))</f>
        <v>1.656987248612463E-2</v>
      </c>
      <c r="CQ232" s="12">
        <f>$D232^EXP(Parameter!$D$158+Parameter!$D$165*(LN($B232/30.2*21)))</f>
        <v>0.23207673616075014</v>
      </c>
      <c r="CR232" s="12">
        <f>$D232^EXP(Parameter!$D$174+Parameter!$D$181*(LN($B232/30.2*21)))</f>
        <v>1.4567824649163397E-2</v>
      </c>
      <c r="CS232" s="12">
        <f>$D232^EXP(Parameter!$D$159+Parameter!$D$166*(LN($B232/30.2*21)))</f>
        <v>0.28389882682122292</v>
      </c>
      <c r="CT232" s="12">
        <f>$D232^EXP(Parameter!$D$175+Parameter!$D$182*(LN($B232/30.2*21)))</f>
        <v>2.2013445640496981E-3</v>
      </c>
      <c r="CU232" s="12">
        <f>$D232^EXP(Parameter!$D$160+Parameter!$D$167*(LN($B232/30.2*21)))</f>
        <v>5.2223983295206493E-2</v>
      </c>
      <c r="CV232" s="12">
        <f>$D232^EXP(Parameter!$D$172+Parameter!$D$179*(LN($B232/30.2*21)))</f>
        <v>3.362456631452885E-3</v>
      </c>
      <c r="CW232" s="41">
        <f>$D232^EXP(Parameter!$D$157+Parameter!$D$164*(LN($B232/30.2*21)))</f>
        <v>4.7344183521396327E-4</v>
      </c>
      <c r="CX232" s="12">
        <f t="shared" si="23"/>
        <v>1.2453813158764014E-27</v>
      </c>
      <c r="CY232" s="85">
        <v>1.28042380663575E-2</v>
      </c>
      <c r="CZ232" s="12">
        <f t="shared" si="24"/>
        <v>1.2370957418764441E-5</v>
      </c>
      <c r="DA232" s="85">
        <v>1.92393468318111E-2</v>
      </c>
      <c r="DB232" s="12">
        <f t="shared" si="25"/>
        <v>3.4939853125901811E-9</v>
      </c>
      <c r="DC232" s="41">
        <v>8.9488478896433205E-5</v>
      </c>
      <c r="DD232" s="12">
        <f t="shared" si="26"/>
        <v>6.2334022401411691E-87</v>
      </c>
      <c r="DE232" s="85">
        <v>1.0202608368831E-3</v>
      </c>
      <c r="DF232" s="12">
        <f t="shared" si="27"/>
        <v>2.2000286819763192E-94</v>
      </c>
      <c r="DG232" s="41">
        <v>8.5704799996456698E-5</v>
      </c>
      <c r="DH232" s="12">
        <f t="shared" si="28"/>
        <v>7.1304025543604345E-10</v>
      </c>
      <c r="DI232" s="41">
        <v>8.5704799996456698E-5</v>
      </c>
      <c r="DJ232" s="46">
        <v>227</v>
      </c>
      <c r="DK232" s="44">
        <v>3.2468242786021201E-5</v>
      </c>
      <c r="DL232" s="44">
        <v>1.07676490460284E-4</v>
      </c>
      <c r="DM232" s="44">
        <v>2.5905525786695799E-4</v>
      </c>
      <c r="DN232" s="44">
        <v>1.82721616394432E-4</v>
      </c>
      <c r="DO232" s="44">
        <v>8.7044977965844395E-4</v>
      </c>
      <c r="DP232" s="44">
        <v>6.6276396902464896E-4</v>
      </c>
      <c r="DQ232" s="44">
        <v>9.9108545078974196E-4</v>
      </c>
      <c r="DR232" s="45">
        <v>1.6360061965913601E-2</v>
      </c>
      <c r="DS232" s="45">
        <v>2.7762542310624399E-2</v>
      </c>
      <c r="DT232" s="45">
        <v>2.4639421262685701E-2</v>
      </c>
      <c r="DU232" s="45">
        <v>1.7225853833753999E-2</v>
      </c>
      <c r="DV232" s="45">
        <v>2.6393923245697101E-2</v>
      </c>
      <c r="DW232" s="45">
        <v>4.5316968078732499E-2</v>
      </c>
      <c r="DX232" s="45">
        <v>2.07188260846571E-2</v>
      </c>
    </row>
    <row r="233" spans="1:128">
      <c r="A233" s="43">
        <f t="shared" si="22"/>
        <v>14.742465753424657</v>
      </c>
      <c r="B233" s="18">
        <v>229</v>
      </c>
      <c r="C233" s="12">
        <v>5016</v>
      </c>
      <c r="D233" s="12">
        <v>1.52116597374026E-2</v>
      </c>
      <c r="E233" s="12">
        <v>8.4077918307283095E-5</v>
      </c>
      <c r="F233" s="92">
        <f>$D233^Parameter!$D$325</f>
        <v>3.8203024747999671E-2</v>
      </c>
      <c r="G233" s="92">
        <f>$E233^Parameter!$D$318</f>
        <v>1.1635123684119299E-3</v>
      </c>
      <c r="H233" s="92">
        <f>$D233^Parameter!$D$326</f>
        <v>3.5135107111823632E-2</v>
      </c>
      <c r="I233" s="92">
        <f>$E233^Parameter!$D$319</f>
        <v>2.4648837872902041E-3</v>
      </c>
      <c r="J233" s="92">
        <f>$D233^Parameter!$D$328</f>
        <v>4.1192539892601396E-2</v>
      </c>
      <c r="K233" s="92">
        <f>$E233^Parameter!$D$321</f>
        <v>1.5654316278964089E-2</v>
      </c>
      <c r="L233" s="92">
        <f>$D233^Parameter!$D$329</f>
        <v>9.5944237847216049E-2</v>
      </c>
      <c r="M233" s="92">
        <f>$E233^Parameter!$D$322</f>
        <v>1.0071499968357558E-2</v>
      </c>
      <c r="N233" s="92">
        <f>$D233^Parameter!$D$330</f>
        <v>3.3694812799466553E-2</v>
      </c>
      <c r="O233" s="92">
        <f>$E233^Parameter!$D$323</f>
        <v>2.3435422104146977E-2</v>
      </c>
      <c r="P233" s="92">
        <f>$D233^Parameter!$D$327</f>
        <v>1.8596539007201592E-2</v>
      </c>
      <c r="Q233" s="92">
        <f>$E233^Parameter!$D$320</f>
        <v>1.2309003993783876E-3</v>
      </c>
      <c r="R233" s="12">
        <f>$D233^EXP(Parameter!$D$96+Parameter!$D$103*(($B233/30.2*21)^(1)))</f>
        <v>4.5544429733390628E-28</v>
      </c>
      <c r="S233" s="12">
        <f>$E233^EXP(Parameter!$D$81+Parameter!$D$88*($B233/30.2*21)^(-2))</f>
        <v>3.1318164663182773E-3</v>
      </c>
      <c r="T233" s="12">
        <f>$D233^EXP(Parameter!$D$97+Parameter!$D$104*(($B233*21/30.2)^(1)))</f>
        <v>1.1328135601382881E-5</v>
      </c>
      <c r="U233" s="12">
        <f>$E233^EXP(Parameter!$D$82+Parameter!$D$89*($B233/30.2*21)^(-2))</f>
        <v>5.1717541390360472E-3</v>
      </c>
      <c r="V233" s="12">
        <f>$D233^EXP(Parameter!$D$99+Parameter!$D$106*(($B233*21/30.2)^(1)))</f>
        <v>2.8423662120718462E-9</v>
      </c>
      <c r="W233" s="12">
        <f>$E233^EXP(Parameter!$D$84+Parameter!$D$91*($B233/30.2*21)^(-2))</f>
        <v>2.6059080686475999E-2</v>
      </c>
      <c r="X233" s="12">
        <f>$D233^EXP(Parameter!$D$100+Parameter!$D$107*(($B233*21/30.2)^(1)))</f>
        <v>6.0766386769952098E-89</v>
      </c>
      <c r="Y233" s="12">
        <f>$E233^EXP(Parameter!$D$85+Parameter!$D$92*($B233/30.2*21)^(-2))</f>
        <v>1.6436258710167812E-2</v>
      </c>
      <c r="Z233" s="12">
        <f>$D233^EXP(Parameter!$D$101+Parameter!$D$108*(($B233*21/30.2)^(1)))</f>
        <v>1.9530440063713638E-96</v>
      </c>
      <c r="AA233" s="12">
        <f>$E233^EXP(Parameter!$D$86+Parameter!$D$93*($B233/30.2*21)^(-2))</f>
        <v>2.3765094340560684E-2</v>
      </c>
      <c r="AB233" s="12">
        <f>$D233^EXP(Parameter!$D$98+Parameter!$D$105*(($B233*21/30.2)^(1)))</f>
        <v>5.7887180245460475E-10</v>
      </c>
      <c r="AC233" s="12">
        <f>$E233^EXP(Parameter!$D$83+Parameter!$D$90*($B233/30.2*21)^(-2))</f>
        <v>1.39763922394915E-3</v>
      </c>
      <c r="AD233" s="87">
        <f>$D233^EXP(Parameter!$D$133+Parameter!$D$140*(($B233*21/30.2)^(-0.5))+Parameter!$D$147*((LN($B233*21/30.2))))</f>
        <v>7.3167219843429383E-13</v>
      </c>
      <c r="AE233" s="12">
        <f>$E233^EXP(Parameter!$D$111+Parameter!$D$118*(($B233*21/30.2)^(-1))+Parameter!$D$125*(($B233*21/30.2)^(-0.5)))</f>
        <v>5.1149853308465824E-2</v>
      </c>
      <c r="AF233" s="12">
        <f>$D233^EXP(Parameter!$D$134+Parameter!$D$141*(($B233*21/30.2)^(-0.5))+Parameter!$D$148*((LN($B233*21/30.2))))</f>
        <v>1.15846315942904E-4</v>
      </c>
      <c r="AG233" s="12">
        <f>$E233^EXP(Parameter!$D$112+Parameter!$D$119*(($B233*21/30.2)^(-1))+Parameter!$D$126*(($B233*21/30.2)^(-0.5)))</f>
        <v>6.2188341652802456E-3</v>
      </c>
      <c r="AH233" s="12">
        <f>$D233^EXP(Parameter!$D$136+Parameter!$D$143*(($B233*21/30.2)^(-0.5))+Parameter!$D$150*((LN($B233*21/30.2))))</f>
        <v>1.9828379827582885E-10</v>
      </c>
      <c r="AI233" s="12">
        <f>$E233^EXP(Parameter!$D$114+Parameter!$D$121*(($B233*21/30.2)^(-1))+Parameter!$D$128*(($B233*21/30.2)^(-0.5)))</f>
        <v>3.1759232176412568E-5</v>
      </c>
      <c r="AJ233" s="12">
        <f>$D233^EXP(Parameter!$D$137+Parameter!$D$144*(($B233*21/30.2)^(-0.5))+Parameter!$D$151*((LN($B233*21/30.2))))</f>
        <v>1.1100549880394786E-14</v>
      </c>
      <c r="AK233" s="12">
        <f>$E233^EXP(Parameter!$D$115+Parameter!$D$122*(($B233*21/30.2)^(-1))+Parameter!$D$129*(($B233*21/30.2)^(-0.5)))</f>
        <v>3.8940373895333621E-3</v>
      </c>
      <c r="AL233" s="12">
        <f>$D233^EXP(Parameter!$D$138+Parameter!$D$145*(($B233*21/30.2)^(-0.5))+Parameter!$D$152*((LN($B233*21/30.2))))</f>
        <v>1.2529815001325584E-61</v>
      </c>
      <c r="AM233" s="12">
        <f>$E233^EXP(Parameter!$D$116+Parameter!$D$123*(($B233*21/30.2)^(-1))+Parameter!$D$130*(($B233*21/30.2)^(-0.5)))</f>
        <v>1.9954209740679838E-6</v>
      </c>
      <c r="AN233" s="12">
        <f>$D233^EXP(Parameter!$D$135+Parameter!$D$142*(($B233*21/30.2)^(-0.5))+Parameter!$D$149*((LN($B233*21/30.2))))</f>
        <v>3.4710851530387652E-6</v>
      </c>
      <c r="AO233" s="12">
        <f>$E233^EXP(Parameter!$D$113+Parameter!$D$120*(($B233*21/30.2)^(-1))+Parameter!$D$127*(($B233*21/30.2)^(-0.5)))</f>
        <v>8.5574265859405806E-13</v>
      </c>
      <c r="AP233" s="87">
        <f>$D233^EXP(Parameter!$D$304+Parameter!$D$310*((LN($B233*21/30.2))))</f>
        <v>1.4761470797513476E-2</v>
      </c>
      <c r="AQ233" s="88">
        <f>$E233^EXP(Parameter!$D$290+Parameter!$D$296*((LN($B233*21/30.2))))</f>
        <v>9.2819123309786575E-3</v>
      </c>
      <c r="AR233" s="12">
        <f>$D233^EXP(Parameter!$D$305+Parameter!$D$311*((LN($B233*21/30.2))))</f>
        <v>2.1271615828978942E-2</v>
      </c>
      <c r="AS233" s="88">
        <f>$E233^EXP(Parameter!$D$291+Parameter!$D$297*((LN($B233*21/30.2))))</f>
        <v>7.4662622726331222E-3</v>
      </c>
      <c r="AT233" s="12">
        <f>$D233^EXP(Parameter!$D$305+Parameter!$D$307-Parameter!$D$306+(Parameter!$D$311+Parameter!$D$313-Parameter!$D$312)*((LN($B233*21/30.2))))</f>
        <v>1.8248449617794569E-2</v>
      </c>
      <c r="AU233" s="88">
        <f>$E233^EXP(Parameter!$D$291+Parameter!$D$293-Parameter!$D$292+(Parameter!$D$297+Parameter!$D$299-Parameter!$D$298)*((LN($B233*21/30.2))))</f>
        <v>1.276968046848808E-2</v>
      </c>
      <c r="AV233" s="12">
        <f>$D233^EXP(Parameter!$D$308+Parameter!$D$314*((LN($B233*21/30.2))))</f>
        <v>2.5961184043683173E-2</v>
      </c>
      <c r="AW233" s="88">
        <f>$E233^EXP(Parameter!$D$294+Parameter!$D$300*((LN($B233*21/30.2))))</f>
        <v>1.0875519076854558E-2</v>
      </c>
      <c r="AX233" s="12">
        <f>$D233^EXP(Parameter!$D$305+Parameter!$D$309-Parameter!$D$306+(Parameter!$D$311+Parameter!$D$315-Parameter!$D$312)*((LN($B233*21/30.2))))</f>
        <v>8.2300611142299522E-3</v>
      </c>
      <c r="AY233" s="88">
        <f>$E233^EXP(Parameter!$D$291+Parameter!$D$295-Parameter!$D$292+(Parameter!$D$297+Parameter!$D$301-Parameter!$D$298)*((LN($B233*21/30.2))))</f>
        <v>9.8418310289352242E-5</v>
      </c>
      <c r="AZ233" s="12">
        <f>$D233^EXP(Parameter!D$305-Parameter!D$306+(Parameter!D$311-Parameter!D$312)*((LN($B233*21/30.2))))</f>
        <v>5.4506471205403922E-3</v>
      </c>
      <c r="BA233" s="88">
        <f>$E233^EXP(Parameter!$D$291-Parameter!$D$292+(Parameter!$D$297-Parameter!$D$298)*((LN($B233*21/30.2))))</f>
        <v>1.0329078150473453E-6</v>
      </c>
      <c r="BB233" s="89">
        <f>$D233^EXP(Parameter!$D$231+Parameter!$D$238)</f>
        <v>4.1613287043470552E-2</v>
      </c>
      <c r="BC233" s="90">
        <f>$E233^EXP(Parameter!$D$216+Parameter!$D$223)</f>
        <v>2.5812845038571813E-3</v>
      </c>
      <c r="BD233" s="91">
        <f>$D233^EXP(Parameter!$D$232+Parameter!$D$239)</f>
        <v>3.0953462191163284E-2</v>
      </c>
      <c r="BE233" s="90">
        <f>$E233^EXP(Parameter!$D$217+Parameter!$D$224)</f>
        <v>3.7980556978442531E-3</v>
      </c>
      <c r="BF233" s="91">
        <f>$D233^EXP(Parameter!$D$234+Parameter!$D$241)</f>
        <v>3.7772991151034135E-2</v>
      </c>
      <c r="BG233" s="91">
        <f>$E233^EXP(Parameter!$D$219+Parameter!$D$226)</f>
        <v>1.9082959810785647E-2</v>
      </c>
      <c r="BH233" s="91">
        <f>$D233^EXP(Parameter!$D$235+Parameter!$D$242)</f>
        <v>8.0375814103008231E-2</v>
      </c>
      <c r="BI233" s="91">
        <f>$E233^EXP(Parameter!$D$220+Parameter!$D$227)</f>
        <v>1.18312342949015E-2</v>
      </c>
      <c r="BJ233" s="91">
        <f>$D233^EXP(Parameter!$D$236+Parameter!$D$243)</f>
        <v>2.8854897543042796E-2</v>
      </c>
      <c r="BK233" s="91">
        <f>$E233^EXP(Parameter!$D$221+Parameter!$D$228)</f>
        <v>1.8119583603620766E-2</v>
      </c>
      <c r="BL233" s="91">
        <f>$D233^EXP(Parameter!$D$233+Parameter!$D$240)</f>
        <v>1.3506980186078498E-2</v>
      </c>
      <c r="BM233" s="91">
        <f>$E233^EXP(Parameter!$D$218+Parameter!$D$225)</f>
        <v>1.090814630119559E-3</v>
      </c>
      <c r="BN233" s="90">
        <f>$D233^EXP(Parameter!$D$268+Parameter!$D$275)</f>
        <v>5.7293222145747842E-2</v>
      </c>
      <c r="BO233" s="91">
        <f>$E233^EXP(Parameter!$D$246+Parameter!$D$253)</f>
        <v>8.3165054577483014E-4</v>
      </c>
      <c r="BP233" s="91">
        <f>$D233^EXP(Parameter!$D$269+Parameter!$D$276)</f>
        <v>3.6670616549043328E-2</v>
      </c>
      <c r="BQ233" s="91">
        <f>$E233^EXP(Parameter!$D$247+Parameter!$D$254)</f>
        <v>2.2062827851124117E-3</v>
      </c>
      <c r="BR233" s="91">
        <f>$D233^EXP(Parameter!$D$271+Parameter!$D$278)</f>
        <v>9.0022029393396402E-2</v>
      </c>
      <c r="BS233" s="91">
        <f>$E233^EXP(Parameter!$D$249+Parameter!$D$256)</f>
        <v>2.385236457879137E-2</v>
      </c>
      <c r="BT233" s="91">
        <f>$D233^EXP(Parameter!$D$272+Parameter!$D$279)</f>
        <v>0.16236922371263088</v>
      </c>
      <c r="BU233" s="91">
        <f>$E233^EXP(Parameter!$D$250+Parameter!$D$257)</f>
        <v>6.7871651425569874E-3</v>
      </c>
      <c r="BV233" s="91">
        <f>$D233^EXP(Parameter!$D$273+Parameter!$D$280)</f>
        <v>0.126938242702374</v>
      </c>
      <c r="BW233" s="91">
        <f>$E233^EXP(Parameter!$D$251+Parameter!$D$258)</f>
        <v>2.5777928543323083E-2</v>
      </c>
      <c r="BX233" s="91">
        <f>$D233^EXP(Parameter!$D$270+Parameter!$D$277)</f>
        <v>3.160369516865362E-2</v>
      </c>
      <c r="BY233" s="91">
        <f>$E233^EXP(Parameter!$D$248+Parameter!$D$255)</f>
        <v>2.7389779598235419E-3</v>
      </c>
      <c r="BZ233" s="90">
        <f>$D233^EXP(Parameter!$D$208)</f>
        <v>3.8520572144432087E-2</v>
      </c>
      <c r="CA233" s="90">
        <f>$E233^EXP(Parameter!$D$200)</f>
        <v>1.7969648265974299E-3</v>
      </c>
      <c r="CB233" s="90">
        <f>$D233^EXP(Parameter!$D$209)</f>
        <v>3.1385881983432749E-2</v>
      </c>
      <c r="CC233" s="90">
        <f>$E233^EXP(Parameter!$D$201)</f>
        <v>3.1322138801240487E-3</v>
      </c>
      <c r="CD233" s="90">
        <f>$D233^EXP(Parameter!$D$211)</f>
        <v>3.4417511666549799E-2</v>
      </c>
      <c r="CE233" s="90">
        <f>$E233^EXP(Parameter!$D$203)</f>
        <v>1.4565984335143391E-2</v>
      </c>
      <c r="CF233" s="90">
        <f>$D233^EXP(Parameter!$D$212)</f>
        <v>8.017333741440559E-2</v>
      </c>
      <c r="CG233" s="90">
        <f>$E233^EXP(Parameter!$D$204)</f>
        <v>1.0101641380218299E-2</v>
      </c>
      <c r="CH233" s="91">
        <f>$D233^EXP(Parameter!$D$213)</f>
        <v>2.754683536495527E-2</v>
      </c>
      <c r="CI233" s="90">
        <f>$E233^EXP(Parameter!$D$205)</f>
        <v>1.8265368370574995E-2</v>
      </c>
      <c r="CJ233" s="91">
        <f>$D233^EXP(Parameter!$D$210)</f>
        <v>1.4833269098375592E-2</v>
      </c>
      <c r="CK233" s="90">
        <f>$E233^EXP(Parameter!$D$202)</f>
        <v>1.4440721998437379E-3</v>
      </c>
      <c r="CL233" s="12">
        <f>$D233^EXP(Parameter!$D$170+Parameter!$D$177*(LN($B233/30.2*21)))</f>
        <v>1.7466417536362057E-2</v>
      </c>
      <c r="CM233" s="12">
        <f>$D233^EXP(Parameter!$D$155+Parameter!$D$162*(LN($B233/30.2*21)))</f>
        <v>0.29453185479938798</v>
      </c>
      <c r="CN233" s="12">
        <f>$D233^EXP(Parameter!$D$171+Parameter!$D$178*(LN($B233/30.2*21)))</f>
        <v>1.9960582800000005E-2</v>
      </c>
      <c r="CO233" s="12">
        <f>$D233^EXP(Parameter!$D$156+Parameter!$D$163*(LN($B233/30.2*21)))</f>
        <v>0.23060505740494341</v>
      </c>
      <c r="CP233" s="12">
        <f>$D233^EXP(Parameter!$D$173+Parameter!$D$180*(LN($B233/30.2*21)))</f>
        <v>1.6400557352577127E-2</v>
      </c>
      <c r="CQ233" s="12">
        <f>$D233^EXP(Parameter!$D$158+Parameter!$D$165*(LN($B233/30.2*21)))</f>
        <v>0.23141141175883681</v>
      </c>
      <c r="CR233" s="12">
        <f>$D233^EXP(Parameter!$D$174+Parameter!$D$181*(LN($B233/30.2*21)))</f>
        <v>1.438225107665482E-2</v>
      </c>
      <c r="CS233" s="12">
        <f>$D233^EXP(Parameter!$D$159+Parameter!$D$166*(LN($B233/30.2*21)))</f>
        <v>0.2833268872514017</v>
      </c>
      <c r="CT233" s="12">
        <f>$D233^EXP(Parameter!$D$175+Parameter!$D$182*(LN($B233/30.2*21)))</f>
        <v>2.1605391942525073E-3</v>
      </c>
      <c r="CU233" s="12">
        <f>$D233^EXP(Parameter!$D$160+Parameter!$D$167*(LN($B233/30.2*21)))</f>
        <v>5.1762693381318212E-2</v>
      </c>
      <c r="CV233" s="12">
        <f>$D233^EXP(Parameter!$D$172+Parameter!$D$179*(LN($B233/30.2*21)))</f>
        <v>3.3115993654431884E-3</v>
      </c>
      <c r="CW233" s="41">
        <f>$D233^EXP(Parameter!$D$157+Parameter!$D$164*(LN($B233/30.2*21)))</f>
        <v>4.6105935363506924E-4</v>
      </c>
      <c r="CX233" s="12">
        <f t="shared" si="23"/>
        <v>4.5544429733390628E-28</v>
      </c>
      <c r="CY233" s="85">
        <v>1.2786633789490701E-2</v>
      </c>
      <c r="CZ233" s="12">
        <f t="shared" si="24"/>
        <v>1.1328135601382881E-5</v>
      </c>
      <c r="DA233" s="85">
        <v>1.9203661952147299E-2</v>
      </c>
      <c r="DB233" s="12">
        <f t="shared" si="25"/>
        <v>2.8423662120718462E-9</v>
      </c>
      <c r="DC233" s="41">
        <v>8.75892665065001E-5</v>
      </c>
      <c r="DD233" s="12">
        <f t="shared" si="26"/>
        <v>6.0766386769952098E-89</v>
      </c>
      <c r="DE233" s="85">
        <v>1.0021774524419499E-3</v>
      </c>
      <c r="DF233" s="12">
        <f t="shared" si="27"/>
        <v>1.9530440063713638E-96</v>
      </c>
      <c r="DG233" s="41">
        <v>8.4077899997167898E-5</v>
      </c>
      <c r="DH233" s="12">
        <f t="shared" si="28"/>
        <v>5.7887180245460475E-10</v>
      </c>
      <c r="DI233" s="41">
        <v>8.4077899997167898E-5</v>
      </c>
      <c r="DJ233" s="46">
        <v>228</v>
      </c>
      <c r="DK233" s="44">
        <v>3.17287260335197E-5</v>
      </c>
      <c r="DL233" s="44">
        <v>1.0540431698646799E-4</v>
      </c>
      <c r="DM233" s="44">
        <v>2.5392096006327002E-4</v>
      </c>
      <c r="DN233" s="44">
        <v>1.7900587872621301E-4</v>
      </c>
      <c r="DO233" s="44">
        <v>8.5482108659440403E-4</v>
      </c>
      <c r="DP233" s="44">
        <v>6.5057923856526301E-4</v>
      </c>
      <c r="DQ233" s="44">
        <v>9.7349602623253396E-4</v>
      </c>
      <c r="DR233" s="45">
        <v>1.62144644769429E-2</v>
      </c>
      <c r="DS233" s="45">
        <v>2.7534349905089298E-2</v>
      </c>
      <c r="DT233" s="45">
        <v>2.44330109889885E-2</v>
      </c>
      <c r="DU233" s="45">
        <v>1.7073657722788699E-2</v>
      </c>
      <c r="DV233" s="45">
        <v>2.6175207143617402E-2</v>
      </c>
      <c r="DW233" s="45">
        <v>4.49752184907697E-2</v>
      </c>
      <c r="DX233" s="45">
        <v>2.0540607303645601E-2</v>
      </c>
    </row>
    <row r="234" spans="1:128">
      <c r="A234" s="43">
        <f t="shared" si="22"/>
        <v>14.802739726027397</v>
      </c>
      <c r="B234" s="18">
        <v>230</v>
      </c>
      <c r="C234" s="12">
        <v>5038</v>
      </c>
      <c r="D234" s="12">
        <v>1.5072813012073499E-2</v>
      </c>
      <c r="E234" s="12">
        <v>8.2487044003349397E-5</v>
      </c>
      <c r="F234" s="92">
        <f>$D234^Parameter!$D$325</f>
        <v>3.7930761608684624E-2</v>
      </c>
      <c r="G234" s="92">
        <f>$E234^Parameter!$D$318</f>
        <v>1.1476190089263216E-3</v>
      </c>
      <c r="H234" s="92">
        <f>$D234^Parameter!$D$326</f>
        <v>3.4878311268690919E-2</v>
      </c>
      <c r="I234" s="92">
        <f>$E234^Parameter!$D$319</f>
        <v>2.4349322058445969E-3</v>
      </c>
      <c r="J234" s="92">
        <f>$D234^Parameter!$D$328</f>
        <v>4.09057222671287E-2</v>
      </c>
      <c r="K234" s="92">
        <f>$E234^Parameter!$D$321</f>
        <v>1.5522400443004822E-2</v>
      </c>
      <c r="L234" s="92">
        <f>$D234^Parameter!$D$329</f>
        <v>9.5452831204262595E-2</v>
      </c>
      <c r="M234" s="92">
        <f>$E234^Parameter!$D$322</f>
        <v>9.9776671700719001E-3</v>
      </c>
      <c r="N234" s="92">
        <f>$D234^Parameter!$D$330</f>
        <v>3.3445476849811563E-2</v>
      </c>
      <c r="O234" s="92">
        <f>$E234^Parameter!$D$323</f>
        <v>2.325703230999869E-2</v>
      </c>
      <c r="P234" s="92">
        <f>$D234^Parameter!$D$327</f>
        <v>1.8434908421995362E-2</v>
      </c>
      <c r="Q234" s="92">
        <f>$E234^Parameter!$D$320</f>
        <v>1.2142256942729928E-3</v>
      </c>
      <c r="R234" s="12">
        <f>$D234^EXP(Parameter!$D$96+Parameter!$D$103*(($B234/30.2*21)^(1)))</f>
        <v>1.6398199863614568E-28</v>
      </c>
      <c r="S234" s="12">
        <f>$E234^EXP(Parameter!$D$81+Parameter!$D$88*($B234/30.2*21)^(-2))</f>
        <v>3.0952727383661512E-3</v>
      </c>
      <c r="T234" s="12">
        <f>$D234^EXP(Parameter!$D$97+Parameter!$D$104*(($B234*21/30.2)^(1)))</f>
        <v>1.0367480408861407E-5</v>
      </c>
      <c r="U234" s="12">
        <f>$E234^EXP(Parameter!$D$82+Parameter!$D$89*($B234/30.2*21)^(-2))</f>
        <v>5.1166267558121308E-3</v>
      </c>
      <c r="V234" s="12">
        <f>$D234^EXP(Parameter!$D$99+Parameter!$D$106*(($B234*21/30.2)^(1)))</f>
        <v>2.3077500679650308E-9</v>
      </c>
      <c r="W234" s="12">
        <f>$E234^EXP(Parameter!$D$84+Parameter!$D$91*($B234/30.2*21)^(-2))</f>
        <v>2.5866331740195484E-2</v>
      </c>
      <c r="X234" s="12">
        <f>$D234^EXP(Parameter!$D$100+Parameter!$D$107*(($B234*21/30.2)^(1)))</f>
        <v>5.3300480842330555E-91</v>
      </c>
      <c r="Y234" s="12">
        <f>$E234^EXP(Parameter!$D$85+Parameter!$D$92*($B234/30.2*21)^(-2))</f>
        <v>1.6299382320086642E-2</v>
      </c>
      <c r="Z234" s="12">
        <f>$D234^EXP(Parameter!$D$101+Parameter!$D$108*(($B234*21/30.2)^(1)))</f>
        <v>1.5674072469572084E-98</v>
      </c>
      <c r="AA234" s="12">
        <f>$E234^EXP(Parameter!$D$86+Parameter!$D$93*($B234/30.2*21)^(-2))</f>
        <v>2.3584850956555894E-2</v>
      </c>
      <c r="AB234" s="12">
        <f>$D234^EXP(Parameter!$D$98+Parameter!$D$105*(($B234*21/30.2)^(1)))</f>
        <v>4.6909703901458761E-10</v>
      </c>
      <c r="AC234" s="12">
        <f>$E234^EXP(Parameter!$D$83+Parameter!$D$90*($B234/30.2*21)^(-2))</f>
        <v>1.3790611402411078E-3</v>
      </c>
      <c r="AD234" s="87">
        <f>$D234^EXP(Parameter!$D$133+Parameter!$D$140*(($B234*21/30.2)^(-0.5))+Parameter!$D$147*((LN($B234*21/30.2))))</f>
        <v>6.006456360754641E-13</v>
      </c>
      <c r="AE234" s="12">
        <f>$E234^EXP(Parameter!$D$111+Parameter!$D$118*(($B234*21/30.2)^(-1))+Parameter!$D$125*(($B234*21/30.2)^(-0.5)))</f>
        <v>5.0928268633597944E-2</v>
      </c>
      <c r="AF234" s="12">
        <f>$D234^EXP(Parameter!$D$134+Parameter!$D$141*(($B234*21/30.2)^(-0.5))+Parameter!$D$148*((LN($B234*21/30.2))))</f>
        <v>1.1150326038118656E-4</v>
      </c>
      <c r="AG234" s="12">
        <f>$E234^EXP(Parameter!$D$112+Parameter!$D$119*(($B234*21/30.2)^(-1))+Parameter!$D$126*(($B234*21/30.2)^(-0.5)))</f>
        <v>6.1564277281393456E-3</v>
      </c>
      <c r="AH234" s="12">
        <f>$D234^EXP(Parameter!$D$136+Parameter!$D$143*(($B234*21/30.2)^(-0.5))+Parameter!$D$150*((LN($B234*21/30.2))))</f>
        <v>1.7128290179476593E-10</v>
      </c>
      <c r="AI234" s="12">
        <f>$E234^EXP(Parameter!$D$114+Parameter!$D$121*(($B234*21/30.2)^(-1))+Parameter!$D$128*(($B234*21/30.2)^(-0.5)))</f>
        <v>3.0823315087121175E-5</v>
      </c>
      <c r="AJ234" s="12">
        <f>$D234^EXP(Parameter!$D$137+Parameter!$D$144*(($B234*21/30.2)^(-0.5))+Parameter!$D$151*((LN($B234*21/30.2))))</f>
        <v>8.6188671344156608E-15</v>
      </c>
      <c r="AK234" s="12">
        <f>$E234^EXP(Parameter!$D$115+Parameter!$D$122*(($B234*21/30.2)^(-1))+Parameter!$D$129*(($B234*21/30.2)^(-0.5)))</f>
        <v>3.8461257113616841E-3</v>
      </c>
      <c r="AL234" s="12">
        <f>$D234^EXP(Parameter!$D$138+Parameter!$D$145*(($B234*21/30.2)^(-0.5))+Parameter!$D$152*((LN($B234*21/30.2))))</f>
        <v>2.9938980687480658E-62</v>
      </c>
      <c r="AM234" s="12">
        <f>$E234^EXP(Parameter!$D$116+Parameter!$D$123*(($B234*21/30.2)^(-1))+Parameter!$D$130*(($B234*21/30.2)^(-0.5)))</f>
        <v>1.920672796544608E-6</v>
      </c>
      <c r="AN234" s="12">
        <f>$D234^EXP(Parameter!$D$135+Parameter!$D$142*(($B234*21/30.2)^(-0.5))+Parameter!$D$149*((LN($B234*21/30.2))))</f>
        <v>3.2852420406160847E-6</v>
      </c>
      <c r="AO234" s="12">
        <f>$E234^EXP(Parameter!$D$113+Parameter!$D$120*(($B234*21/30.2)^(-1))+Parameter!$D$127*(($B234*21/30.2)^(-0.5)))</f>
        <v>7.8498564529570843E-13</v>
      </c>
      <c r="AP234" s="87">
        <f>$D234^EXP(Parameter!$D$304+Parameter!$D$310*((LN($B234*21/30.2))))</f>
        <v>1.4591565145698603E-2</v>
      </c>
      <c r="AQ234" s="88">
        <f>$E234^EXP(Parameter!$D$290+Parameter!$D$296*((LN($B234*21/30.2))))</f>
        <v>9.2207758224374225E-3</v>
      </c>
      <c r="AR234" s="12">
        <f>$D234^EXP(Parameter!$D$305+Parameter!$D$311*((LN($B234*21/30.2))))</f>
        <v>2.1075718161330796E-2</v>
      </c>
      <c r="AS234" s="88">
        <f>$E234^EXP(Parameter!$D$291+Parameter!$D$297*((LN($B234*21/30.2))))</f>
        <v>7.4006093361167185E-3</v>
      </c>
      <c r="AT234" s="12">
        <f>$D234^EXP(Parameter!$D$305+Parameter!$D$307-Parameter!$D$306+(Parameter!$D$311+Parameter!$D$313-Parameter!$D$312)*((LN($B234*21/30.2))))</f>
        <v>1.8061880580235667E-2</v>
      </c>
      <c r="AU234" s="88">
        <f>$E234^EXP(Parameter!$D$291+Parameter!$D$293-Parameter!$D$292+(Parameter!$D$297+Parameter!$D$299-Parameter!$D$298)*((LN($B234*21/30.2))))</f>
        <v>1.2649068542628643E-2</v>
      </c>
      <c r="AV234" s="12">
        <f>$D234^EXP(Parameter!$D$308+Parameter!$D$314*((LN($B234*21/30.2))))</f>
        <v>2.5677570278722861E-2</v>
      </c>
      <c r="AW234" s="88">
        <f>$E234^EXP(Parameter!$D$294+Parameter!$D$300*((LN($B234*21/30.2))))</f>
        <v>1.0777696793855165E-2</v>
      </c>
      <c r="AX234" s="12">
        <f>$D234^EXP(Parameter!$D$305+Parameter!$D$309-Parameter!$D$306+(Parameter!$D$311+Parameter!$D$315-Parameter!$D$312)*((LN($B234*21/30.2))))</f>
        <v>8.1187837963995271E-3</v>
      </c>
      <c r="AY234" s="88">
        <f>$E234^EXP(Parameter!$D$291+Parameter!$D$295-Parameter!$D$292+(Parameter!$D$297+Parameter!$D$301-Parameter!$D$298)*((LN($B234*21/30.2))))</f>
        <v>9.5251767199604315E-5</v>
      </c>
      <c r="AZ234" s="12">
        <f>$D234^EXP(Parameter!D$305-Parameter!D$306+(Parameter!D$311-Parameter!D$312)*((LN($B234*21/30.2))))</f>
        <v>5.375350225063121E-3</v>
      </c>
      <c r="BA234" s="88">
        <f>$E234^EXP(Parameter!$D$291-Parameter!$D$292+(Parameter!$D$297-Parameter!$D$298)*((LN($B234*21/30.2))))</f>
        <v>9.8774004167374204E-7</v>
      </c>
      <c r="BB234" s="89">
        <f>$D234^EXP(Parameter!$D$231+Parameter!$D$238)</f>
        <v>4.132445979562617E-2</v>
      </c>
      <c r="BC234" s="90">
        <f>$E234^EXP(Parameter!$D$216+Parameter!$D$223)</f>
        <v>2.550158033831477E-3</v>
      </c>
      <c r="BD234" s="91">
        <f>$D234^EXP(Parameter!$D$232+Parameter!$D$239)</f>
        <v>3.0718700637310227E-2</v>
      </c>
      <c r="BE234" s="90">
        <f>$E234^EXP(Parameter!$D$217+Parameter!$D$224)</f>
        <v>3.7552079516208151E-3</v>
      </c>
      <c r="BF234" s="91">
        <f>$D234^EXP(Parameter!$D$234+Parameter!$D$241)</f>
        <v>3.7502862689302294E-2</v>
      </c>
      <c r="BG234" s="91">
        <f>$E234^EXP(Parameter!$D$219+Parameter!$D$226)</f>
        <v>1.8929781904601668E-2</v>
      </c>
      <c r="BH234" s="91">
        <f>$D234^EXP(Parameter!$D$235+Parameter!$D$242)</f>
        <v>7.9933136009329955E-2</v>
      </c>
      <c r="BI234" s="91">
        <f>$E234^EXP(Parameter!$D$220+Parameter!$D$227)</f>
        <v>1.1724849638296061E-2</v>
      </c>
      <c r="BJ234" s="91">
        <f>$D234^EXP(Parameter!$D$236+Parameter!$D$243)</f>
        <v>2.86316483925073E-2</v>
      </c>
      <c r="BK234" s="91">
        <f>$E234^EXP(Parameter!$D$221+Parameter!$D$228)</f>
        <v>1.7972243298061644E-2</v>
      </c>
      <c r="BL234" s="91">
        <f>$D234^EXP(Parameter!$D$233+Parameter!$D$240)</f>
        <v>1.3380208841938883E-2</v>
      </c>
      <c r="BM234" s="91">
        <f>$E234^EXP(Parameter!$D$218+Parameter!$D$225)</f>
        <v>1.0757730048313893E-3</v>
      </c>
      <c r="BN234" s="90">
        <f>$D234^EXP(Parameter!$D$268+Parameter!$D$275)</f>
        <v>5.6935433860661015E-2</v>
      </c>
      <c r="BO234" s="91">
        <f>$E234^EXP(Parameter!$D$246+Parameter!$D$253)</f>
        <v>8.19729824274117E-4</v>
      </c>
      <c r="BP234" s="91">
        <f>$D234^EXP(Parameter!$D$269+Parameter!$D$276)</f>
        <v>3.6406009287586416E-2</v>
      </c>
      <c r="BQ234" s="91">
        <f>$E234^EXP(Parameter!$D$247+Parameter!$D$254)</f>
        <v>2.1789818464196626E-3</v>
      </c>
      <c r="BR234" s="91">
        <f>$D234^EXP(Parameter!$D$271+Parameter!$D$278)</f>
        <v>8.9548455484436809E-2</v>
      </c>
      <c r="BS234" s="91">
        <f>$E234^EXP(Parameter!$D$249+Parameter!$D$256)</f>
        <v>2.3671650811593763E-2</v>
      </c>
      <c r="BT234" s="91">
        <f>$D234^EXP(Parameter!$D$272+Parameter!$D$279)</f>
        <v>0.16172388711513472</v>
      </c>
      <c r="BU234" s="91">
        <f>$E234^EXP(Parameter!$D$250+Parameter!$D$257)</f>
        <v>6.7185312157249186E-3</v>
      </c>
      <c r="BV234" s="91">
        <f>$D234^EXP(Parameter!$D$273+Parameter!$D$280)</f>
        <v>0.1263655608252531</v>
      </c>
      <c r="BW234" s="91">
        <f>$E234^EXP(Parameter!$D$251+Parameter!$D$258)</f>
        <v>2.558666953147036E-2</v>
      </c>
      <c r="BX234" s="91">
        <f>$D234^EXP(Parameter!$D$270+Parameter!$D$277)</f>
        <v>3.1365430461701219E-2</v>
      </c>
      <c r="BY234" s="91">
        <f>$E234^EXP(Parameter!$D$248+Parameter!$D$255)</f>
        <v>2.7062766047219063E-3</v>
      </c>
      <c r="BZ234" s="90">
        <f>$D234^EXP(Parameter!$D$208)</f>
        <v>3.8246739486118911E-2</v>
      </c>
      <c r="CA234" s="90">
        <f>$E234^EXP(Parameter!$D$200)</f>
        <v>1.7739876228274147E-3</v>
      </c>
      <c r="CB234" s="90">
        <f>$D234^EXP(Parameter!$D$209)</f>
        <v>3.1148787475816266E-2</v>
      </c>
      <c r="CC234" s="90">
        <f>$E234^EXP(Parameter!$D$201)</f>
        <v>3.0956628993528087E-3</v>
      </c>
      <c r="CD234" s="90">
        <f>$D234^EXP(Parameter!$D$211)</f>
        <v>3.4164416132494317E-2</v>
      </c>
      <c r="CE234" s="90">
        <f>$E234^EXP(Parameter!$D$203)</f>
        <v>1.444112114335153E-2</v>
      </c>
      <c r="CF234" s="90">
        <f>$D234^EXP(Parameter!$D$212)</f>
        <v>7.9731333918246508E-2</v>
      </c>
      <c r="CG234" s="90">
        <f>$E234^EXP(Parameter!$D$204)</f>
        <v>1.0007588643364583E-2</v>
      </c>
      <c r="CH234" s="91">
        <f>$D234^EXP(Parameter!$D$213)</f>
        <v>2.7330928833690048E-2</v>
      </c>
      <c r="CI234" s="90">
        <f>$E234^EXP(Parameter!$D$205)</f>
        <v>1.8117138156108898E-2</v>
      </c>
      <c r="CJ234" s="91">
        <f>$D234^EXP(Parameter!$D$210)</f>
        <v>1.4697065143791026E-2</v>
      </c>
      <c r="CK234" s="90">
        <f>$E234^EXP(Parameter!$D$202)</f>
        <v>1.4249729599599104E-3</v>
      </c>
      <c r="CL234" s="12">
        <f>$D234^EXP(Parameter!$D$170+Parameter!$D$177*(LN($B234/30.2*21)))</f>
        <v>1.7288682326860334E-2</v>
      </c>
      <c r="CM234" s="12">
        <f>$D234^EXP(Parameter!$D$155+Parameter!$D$162*(LN($B234/30.2*21)))</f>
        <v>0.29414251874884439</v>
      </c>
      <c r="CN234" s="12">
        <f>$D234^EXP(Parameter!$D$171+Parameter!$D$178*(LN($B234/30.2*21)))</f>
        <v>1.9776300619657999E-2</v>
      </c>
      <c r="CO234" s="12">
        <f>$D234^EXP(Parameter!$D$156+Parameter!$D$163*(LN($B234/30.2*21)))</f>
        <v>0.23008309504398045</v>
      </c>
      <c r="CP234" s="12">
        <f>$D234^EXP(Parameter!$D$173+Parameter!$D$180*(LN($B234/30.2*21)))</f>
        <v>1.623341704179216E-2</v>
      </c>
      <c r="CQ234" s="12">
        <f>$D234^EXP(Parameter!$D$158+Parameter!$D$165*(LN($B234/30.2*21)))</f>
        <v>0.23075026130903409</v>
      </c>
      <c r="CR234" s="12">
        <f>$D234^EXP(Parameter!$D$174+Parameter!$D$181*(LN($B234/30.2*21)))</f>
        <v>1.4199406642277106E-2</v>
      </c>
      <c r="CS234" s="12">
        <f>$D234^EXP(Parameter!$D$159+Parameter!$D$166*(LN($B234/30.2*21)))</f>
        <v>0.28275838819303173</v>
      </c>
      <c r="CT234" s="12">
        <f>$D234^EXP(Parameter!$D$175+Parameter!$D$182*(LN($B234/30.2*21)))</f>
        <v>2.1205685481351117E-3</v>
      </c>
      <c r="CU234" s="12">
        <f>$D234^EXP(Parameter!$D$160+Parameter!$D$167*(LN($B234/30.2*21)))</f>
        <v>5.1306405699994187E-2</v>
      </c>
      <c r="CV234" s="12">
        <f>$D234^EXP(Parameter!$D$172+Parameter!$D$179*(LN($B234/30.2*21)))</f>
        <v>3.2616329289112123E-3</v>
      </c>
      <c r="CW234" s="41">
        <f>$D234^EXP(Parameter!$D$157+Parameter!$D$164*(LN($B234/30.2*21)))</f>
        <v>4.490185400449927E-4</v>
      </c>
      <c r="CX234" s="12">
        <f t="shared" si="23"/>
        <v>1.6398199863614568E-28</v>
      </c>
      <c r="CY234" s="85">
        <v>1.27693751493689E-2</v>
      </c>
      <c r="CZ234" s="12">
        <f t="shared" si="24"/>
        <v>1.0367480408861407E-5</v>
      </c>
      <c r="DA234" s="85">
        <v>1.9168604573066801E-2</v>
      </c>
      <c r="DB234" s="12">
        <f t="shared" si="25"/>
        <v>2.3077500679650308E-9</v>
      </c>
      <c r="DC234" s="41">
        <v>8.5744961454267395E-5</v>
      </c>
      <c r="DD234" s="12">
        <f t="shared" si="26"/>
        <v>5.3300480842330555E-91</v>
      </c>
      <c r="DE234" s="85">
        <v>9.8449081314268792E-4</v>
      </c>
      <c r="DF234" s="12">
        <f t="shared" si="27"/>
        <v>1.5674072469572084E-98</v>
      </c>
      <c r="DG234" s="41">
        <v>8.2486999997738407E-5</v>
      </c>
      <c r="DH234" s="12">
        <f t="shared" si="28"/>
        <v>4.6909703901458761E-10</v>
      </c>
      <c r="DI234" s="41">
        <v>8.2486999997738407E-5</v>
      </c>
      <c r="DJ234" s="46">
        <v>229</v>
      </c>
      <c r="DK234" s="44">
        <v>3.1008189383396903E-5</v>
      </c>
      <c r="DL234" s="44">
        <v>1.03186524485155E-4</v>
      </c>
      <c r="DM234" s="44">
        <v>2.48902699242382E-4</v>
      </c>
      <c r="DN234" s="44">
        <v>1.7537611458606799E-4</v>
      </c>
      <c r="DO234" s="44">
        <v>8.3951512028768204E-4</v>
      </c>
      <c r="DP234" s="44">
        <v>6.3865161786269596E-4</v>
      </c>
      <c r="DQ234" s="44">
        <v>9.5626598698972398E-4</v>
      </c>
      <c r="DR234" s="45">
        <v>1.6070612763788999E-2</v>
      </c>
      <c r="DS234" s="45">
        <v>2.73087185947831E-2</v>
      </c>
      <c r="DT234" s="45">
        <v>2.4228954288211299E-2</v>
      </c>
      <c r="DU234" s="45">
        <v>1.6923275554886701E-2</v>
      </c>
      <c r="DV234" s="45">
        <v>2.5958962463552001E-2</v>
      </c>
      <c r="DW234" s="45">
        <v>4.4637038851697501E-2</v>
      </c>
      <c r="DX234" s="45">
        <v>2.0364465840297899E-2</v>
      </c>
    </row>
    <row r="235" spans="1:128">
      <c r="A235" s="43">
        <f t="shared" si="22"/>
        <v>14.863013698630137</v>
      </c>
      <c r="B235" s="18">
        <v>231</v>
      </c>
      <c r="C235" s="12">
        <v>5060</v>
      </c>
      <c r="D235" s="12">
        <v>1.4935653419702301E-2</v>
      </c>
      <c r="E235" s="12">
        <v>8.0931254485054898E-5</v>
      </c>
      <c r="F235" s="92">
        <f>$D235^Parameter!$D$325</f>
        <v>3.7661264470950806E-2</v>
      </c>
      <c r="G235" s="92">
        <f>$E235^Parameter!$D$318</f>
        <v>1.1319929342241918E-3</v>
      </c>
      <c r="H235" s="92">
        <f>$D235^Parameter!$D$326</f>
        <v>3.4624170830452869E-2</v>
      </c>
      <c r="I235" s="92">
        <f>$E235^Parameter!$D$319</f>
        <v>2.4054393668883154E-3</v>
      </c>
      <c r="J235" s="92">
        <f>$D235^Parameter!$D$328</f>
        <v>4.0621771715425505E-2</v>
      </c>
      <c r="K235" s="92">
        <f>$E235^Parameter!$D$321</f>
        <v>1.5392016087799691E-2</v>
      </c>
      <c r="L235" s="92">
        <f>$D235^Parameter!$D$329</f>
        <v>9.4965436174346635E-2</v>
      </c>
      <c r="M235" s="92">
        <f>$E235^Parameter!$D$322</f>
        <v>9.8850068230354332E-3</v>
      </c>
      <c r="N235" s="92">
        <f>$D235^Parameter!$D$330</f>
        <v>3.31987417567811E-2</v>
      </c>
      <c r="O235" s="92">
        <f>$E235^Parameter!$D$323</f>
        <v>2.3080568879568067E-2</v>
      </c>
      <c r="P235" s="92">
        <f>$D235^Parameter!$D$327</f>
        <v>1.8275171633935054E-2</v>
      </c>
      <c r="Q235" s="92">
        <f>$E235^Parameter!$D$320</f>
        <v>1.1978295379973692E-3</v>
      </c>
      <c r="R235" s="12">
        <f>$D235^EXP(Parameter!$D$96+Parameter!$D$103*(($B235/30.2*21)^(1)))</f>
        <v>5.81142143287154E-29</v>
      </c>
      <c r="S235" s="12">
        <f>$E235^EXP(Parameter!$D$81+Parameter!$D$88*($B235/30.2*21)^(-2))</f>
        <v>3.0592711421916692E-3</v>
      </c>
      <c r="T235" s="12">
        <f>$D235^EXP(Parameter!$D$97+Parameter!$D$104*(($B235*21/30.2)^(1)))</f>
        <v>9.4830081919220456E-6</v>
      </c>
      <c r="U235" s="12">
        <f>$E235^EXP(Parameter!$D$82+Parameter!$D$89*($B235/30.2*21)^(-2))</f>
        <v>5.062261839064091E-3</v>
      </c>
      <c r="V235" s="12">
        <f>$D235^EXP(Parameter!$D$99+Parameter!$D$106*(($B235*21/30.2)^(1)))</f>
        <v>1.8699905889474627E-9</v>
      </c>
      <c r="W235" s="12">
        <f>$E235^EXP(Parameter!$D$84+Parameter!$D$91*($B235/30.2*21)^(-2))</f>
        <v>2.5675622765164875E-2</v>
      </c>
      <c r="X235" s="12">
        <f>$D235^EXP(Parameter!$D$100+Parameter!$D$107*(($B235*21/30.2)^(1)))</f>
        <v>4.1965900382115018E-93</v>
      </c>
      <c r="Y235" s="12">
        <f>$E235^EXP(Parameter!$D$85+Parameter!$D$92*($B235/30.2*21)^(-2))</f>
        <v>1.6164081437313491E-2</v>
      </c>
      <c r="Z235" s="12">
        <f>$D235^EXP(Parameter!$D$101+Parameter!$D$108*(($B235*21/30.2)^(1)))</f>
        <v>1.1347922098592201E-100</v>
      </c>
      <c r="AA235" s="12">
        <f>$E235^EXP(Parameter!$D$86+Parameter!$D$93*($B235/30.2*21)^(-2))</f>
        <v>2.3406549086085474E-2</v>
      </c>
      <c r="AB235" s="12">
        <f>$D235^EXP(Parameter!$D$98+Parameter!$D$105*(($B235*21/30.2)^(1)))</f>
        <v>3.7944445953354742E-10</v>
      </c>
      <c r="AC235" s="12">
        <f>$E235^EXP(Parameter!$D$83+Parameter!$D$90*($B235/30.2*21)^(-2))</f>
        <v>1.3607887065252254E-3</v>
      </c>
      <c r="AD235" s="87">
        <f>$D235^EXP(Parameter!$D$133+Parameter!$D$140*(($B235*21/30.2)^(-0.5))+Parameter!$D$147*((LN($B235*21/30.2))))</f>
        <v>4.9281815763885347E-13</v>
      </c>
      <c r="AE235" s="12">
        <f>$E235^EXP(Parameter!$D$111+Parameter!$D$118*(($B235*21/30.2)^(-1))+Parameter!$D$125*(($B235*21/30.2)^(-0.5)))</f>
        <v>5.0708392204093997E-2</v>
      </c>
      <c r="AF235" s="12">
        <f>$D235^EXP(Parameter!$D$134+Parameter!$D$141*(($B235*21/30.2)^(-0.5))+Parameter!$D$148*((LN($B235*21/30.2))))</f>
        <v>1.0732473415586885E-4</v>
      </c>
      <c r="AG235" s="12">
        <f>$E235^EXP(Parameter!$D$112+Parameter!$D$119*(($B235*21/30.2)^(-1))+Parameter!$D$126*(($B235*21/30.2)^(-0.5)))</f>
        <v>6.0948468647801235E-3</v>
      </c>
      <c r="AH235" s="12">
        <f>$D235^EXP(Parameter!$D$136+Parameter!$D$143*(($B235*21/30.2)^(-0.5))+Parameter!$D$150*((LN($B235*21/30.2))))</f>
        <v>1.4791152184090739E-10</v>
      </c>
      <c r="AI235" s="12">
        <f>$E235^EXP(Parameter!$D$114+Parameter!$D$121*(($B235*21/30.2)^(-1))+Parameter!$D$128*(($B235*21/30.2)^(-0.5)))</f>
        <v>2.9917344015518802E-5</v>
      </c>
      <c r="AJ235" s="12">
        <f>$D235^EXP(Parameter!$D$137+Parameter!$D$144*(($B235*21/30.2)^(-0.5))+Parameter!$D$151*((LN($B235*21/30.2))))</f>
        <v>6.6859952136344733E-15</v>
      </c>
      <c r="AK235" s="12">
        <f>$E235^EXP(Parameter!$D$115+Parameter!$D$122*(($B235*21/30.2)^(-1))+Parameter!$D$129*(($B235*21/30.2)^(-0.5)))</f>
        <v>3.7989494473766598E-3</v>
      </c>
      <c r="AL235" s="12">
        <f>$D235^EXP(Parameter!$D$138+Parameter!$D$145*(($B235*21/30.2)^(-0.5))+Parameter!$D$152*((LN($B235*21/30.2))))</f>
        <v>7.092893703908851E-63</v>
      </c>
      <c r="AM235" s="12">
        <f>$E235^EXP(Parameter!$D$116+Parameter!$D$123*(($B235*21/30.2)^(-1))+Parameter!$D$130*(($B235*21/30.2)^(-0.5)))</f>
        <v>1.8489129123561268E-6</v>
      </c>
      <c r="AN235" s="12">
        <f>$D235^EXP(Parameter!$D$135+Parameter!$D$142*(($B235*21/30.2)^(-0.5))+Parameter!$D$149*((LN($B235*21/30.2))))</f>
        <v>3.1093949155834699E-6</v>
      </c>
      <c r="AO235" s="12">
        <f>$E235^EXP(Parameter!$D$113+Parameter!$D$120*(($B235*21/30.2)^(-1))+Parameter!$D$127*(($B235*21/30.2)^(-0.5)))</f>
        <v>7.2023450225454409E-13</v>
      </c>
      <c r="AP235" s="87">
        <f>$D235^EXP(Parameter!$D$304+Parameter!$D$310*((LN($B235*21/30.2))))</f>
        <v>1.4424004447048673E-2</v>
      </c>
      <c r="AQ235" s="88">
        <f>$E235^EXP(Parameter!$D$290+Parameter!$D$296*((LN($B235*21/30.2))))</f>
        <v>9.1602987800117556E-3</v>
      </c>
      <c r="AR235" s="12">
        <f>$D235^EXP(Parameter!$D$305+Parameter!$D$311*((LN($B235*21/30.2))))</f>
        <v>2.0882160713224802E-2</v>
      </c>
      <c r="AS235" s="88">
        <f>$E235^EXP(Parameter!$D$291+Parameter!$D$297*((LN($B235*21/30.2))))</f>
        <v>7.3357650358277862E-3</v>
      </c>
      <c r="AT235" s="12">
        <f>$D235^EXP(Parameter!$D$305+Parameter!$D$307-Parameter!$D$306+(Parameter!$D$311+Parameter!$D$313-Parameter!$D$312)*((LN($B235*21/30.2))))</f>
        <v>1.7877689280864747E-2</v>
      </c>
      <c r="AU235" s="88">
        <f>$E235^EXP(Parameter!$D$291+Parameter!$D$293-Parameter!$D$292+(Parameter!$D$297+Parameter!$D$299-Parameter!$D$298)*((LN($B235*21/30.2))))</f>
        <v>1.2529955555761066E-2</v>
      </c>
      <c r="AV235" s="12">
        <f>$D235^EXP(Parameter!$D$308+Parameter!$D$314*((LN($B235*21/30.2))))</f>
        <v>2.5397615118259855E-2</v>
      </c>
      <c r="AW235" s="88">
        <f>$E235^EXP(Parameter!$D$294+Parameter!$D$300*((LN($B235*21/30.2))))</f>
        <v>1.0681070671331422E-2</v>
      </c>
      <c r="AX235" s="12">
        <f>$D235^EXP(Parameter!$D$305+Parameter!$D$309-Parameter!$D$306+(Parameter!$D$311+Parameter!$D$315-Parameter!$D$312)*((LN($B235*21/30.2))))</f>
        <v>8.0092530187118871E-3</v>
      </c>
      <c r="AY235" s="88">
        <f>$E235^EXP(Parameter!$D$291+Parameter!$D$295-Parameter!$D$292+(Parameter!$D$297+Parameter!$D$301-Parameter!$D$298)*((LN($B235*21/30.2))))</f>
        <v>9.2191144256223339E-5</v>
      </c>
      <c r="AZ235" s="12">
        <f>$D235^EXP(Parameter!D$305-Parameter!D$306+(Parameter!D$311-Parameter!D$312)*((LN($B235*21/30.2))))</f>
        <v>5.3012726200610131E-3</v>
      </c>
      <c r="BA235" s="88">
        <f>$E235^EXP(Parameter!$D$291-Parameter!$D$292+(Parameter!$D$297-Parameter!$D$298)*((LN($B235*21/30.2))))</f>
        <v>9.4461861746091955E-7</v>
      </c>
      <c r="BB235" s="89">
        <f>$D235^EXP(Parameter!$D$231+Parameter!$D$238)</f>
        <v>4.1038513353952047E-2</v>
      </c>
      <c r="BC235" s="90">
        <f>$E235^EXP(Parameter!$D$216+Parameter!$D$223)</f>
        <v>2.5195054265066815E-3</v>
      </c>
      <c r="BD235" s="91">
        <f>$D235^EXP(Parameter!$D$232+Parameter!$D$239)</f>
        <v>3.0486431029524998E-2</v>
      </c>
      <c r="BE235" s="90">
        <f>$E235^EXP(Parameter!$D$217+Parameter!$D$224)</f>
        <v>3.7129793765022529E-3</v>
      </c>
      <c r="BF235" s="91">
        <f>$D235^EXP(Parameter!$D$234+Parameter!$D$241)</f>
        <v>3.7235485163087452E-2</v>
      </c>
      <c r="BG235" s="91">
        <f>$E235^EXP(Parameter!$D$219+Parameter!$D$226)</f>
        <v>1.8778321367461485E-2</v>
      </c>
      <c r="BH235" s="91">
        <f>$D235^EXP(Parameter!$D$235+Parameter!$D$242)</f>
        <v>7.9494241738286203E-2</v>
      </c>
      <c r="BI235" s="91">
        <f>$E235^EXP(Parameter!$D$220+Parameter!$D$227)</f>
        <v>1.1619759880370766E-2</v>
      </c>
      <c r="BJ235" s="91">
        <f>$D235^EXP(Parameter!$D$236+Parameter!$D$243)</f>
        <v>2.8410802902451088E-2</v>
      </c>
      <c r="BK235" s="91">
        <f>$E235^EXP(Parameter!$D$221+Parameter!$D$228)</f>
        <v>1.7826570250834679E-2</v>
      </c>
      <c r="BL235" s="91">
        <f>$D235^EXP(Parameter!$D$233+Parameter!$D$240)</f>
        <v>1.3255010455327714E-2</v>
      </c>
      <c r="BM235" s="91">
        <f>$E235^EXP(Parameter!$D$218+Parameter!$D$225)</f>
        <v>1.0609862795086893E-3</v>
      </c>
      <c r="BN235" s="90">
        <f>$D235^EXP(Parameter!$D$268+Parameter!$D$275)</f>
        <v>5.6580966370739824E-2</v>
      </c>
      <c r="BO235" s="91">
        <f>$E235^EXP(Parameter!$D$246+Parameter!$D$253)</f>
        <v>8.0801757415949139E-4</v>
      </c>
      <c r="BP235" s="91">
        <f>$D235^EXP(Parameter!$D$269+Parameter!$D$276)</f>
        <v>3.6144113702503838E-2</v>
      </c>
      <c r="BQ235" s="91">
        <f>$E235^EXP(Parameter!$D$247+Parameter!$D$254)</f>
        <v>2.1521051077658996E-3</v>
      </c>
      <c r="BR235" s="91">
        <f>$D235^EXP(Parameter!$D$271+Parameter!$D$278)</f>
        <v>8.9078813065067375E-2</v>
      </c>
      <c r="BS235" s="91">
        <f>$E235^EXP(Parameter!$D$249+Parameter!$D$256)</f>
        <v>2.3492882096567767E-2</v>
      </c>
      <c r="BT235" s="91">
        <f>$D235^EXP(Parameter!$D$272+Parameter!$D$279)</f>
        <v>0.16108308174591521</v>
      </c>
      <c r="BU235" s="91">
        <f>$E235^EXP(Parameter!$D$250+Parameter!$D$257)</f>
        <v>6.6508092231135716E-3</v>
      </c>
      <c r="BV235" s="91">
        <f>$D235^EXP(Parameter!$D$273+Parameter!$D$280)</f>
        <v>0.12579720615144496</v>
      </c>
      <c r="BW235" s="91">
        <f>$E235^EXP(Parameter!$D$251+Parameter!$D$258)</f>
        <v>2.539743921576398E-2</v>
      </c>
      <c r="BX235" s="91">
        <f>$D235^EXP(Parameter!$D$270+Parameter!$D$277)</f>
        <v>3.1129684166204156E-2</v>
      </c>
      <c r="BY235" s="91">
        <f>$E235^EXP(Parameter!$D$248+Parameter!$D$255)</f>
        <v>2.6740692066386578E-3</v>
      </c>
      <c r="BZ235" s="90">
        <f>$D235^EXP(Parameter!$D$208)</f>
        <v>3.7975683866833664E-2</v>
      </c>
      <c r="CA235" s="90">
        <f>$E235^EXP(Parameter!$D$200)</f>
        <v>1.751376869670547E-3</v>
      </c>
      <c r="CB235" s="90">
        <f>$D235^EXP(Parameter!$D$209)</f>
        <v>3.0914202559561229E-2</v>
      </c>
      <c r="CC235" s="90">
        <f>$E235^EXP(Parameter!$D$201)</f>
        <v>3.0596542076132376E-3</v>
      </c>
      <c r="CD235" s="90">
        <f>$D235^EXP(Parameter!$D$211)</f>
        <v>3.3913949045655881E-2</v>
      </c>
      <c r="CE235" s="90">
        <f>$E235^EXP(Parameter!$D$203)</f>
        <v>1.4317725627480489E-2</v>
      </c>
      <c r="CF235" s="90">
        <f>$D235^EXP(Parameter!$D$212)</f>
        <v>7.9293110896293831E-2</v>
      </c>
      <c r="CG235" s="90">
        <f>$E235^EXP(Parameter!$D$204)</f>
        <v>9.9147105418218879E-3</v>
      </c>
      <c r="CH235" s="91">
        <f>$D235^EXP(Parameter!$D$213)</f>
        <v>2.7117368579207816E-2</v>
      </c>
      <c r="CI235" s="90">
        <f>$E235^EXP(Parameter!$D$205)</f>
        <v>1.7970582882982186E-2</v>
      </c>
      <c r="CJ235" s="91">
        <f>$D235^EXP(Parameter!$D$210)</f>
        <v>1.456252362296857E-2</v>
      </c>
      <c r="CK235" s="90">
        <f>$E235^EXP(Parameter!$D$202)</f>
        <v>1.4061866729256371E-3</v>
      </c>
      <c r="CL235" s="12">
        <f>$D235^EXP(Parameter!$D$170+Parameter!$D$177*(LN($B235/30.2*21)))</f>
        <v>1.7113212800572382E-2</v>
      </c>
      <c r="CM235" s="12">
        <f>$D235^EXP(Parameter!$D$155+Parameter!$D$162*(LN($B235/30.2*21)))</f>
        <v>0.2937556743388855</v>
      </c>
      <c r="CN235" s="12">
        <f>$D235^EXP(Parameter!$D$171+Parameter!$D$178*(LN($B235/30.2*21)))</f>
        <v>1.9594232178072695E-2</v>
      </c>
      <c r="CO235" s="12">
        <f>$D235^EXP(Parameter!$D$156+Parameter!$D$163*(LN($B235/30.2*21)))</f>
        <v>0.22956443822194703</v>
      </c>
      <c r="CP235" s="12">
        <f>$D235^EXP(Parameter!$D$173+Parameter!$D$180*(LN($B235/30.2*21)))</f>
        <v>1.6068417418678156E-2</v>
      </c>
      <c r="CQ235" s="12">
        <f>$D235^EXP(Parameter!$D$158+Parameter!$D$165*(LN($B235/30.2*21)))</f>
        <v>0.23009324331928963</v>
      </c>
      <c r="CR235" s="12">
        <f>$D235^EXP(Parameter!$D$174+Parameter!$D$181*(LN($B235/30.2*21)))</f>
        <v>1.4019245262131086E-2</v>
      </c>
      <c r="CS235" s="12">
        <f>$D235^EXP(Parameter!$D$159+Parameter!$D$166*(LN($B235/30.2*21)))</f>
        <v>0.28219329538782045</v>
      </c>
      <c r="CT235" s="12">
        <f>$D235^EXP(Parameter!$D$175+Parameter!$D$182*(LN($B235/30.2*21)))</f>
        <v>2.0814138251217989E-3</v>
      </c>
      <c r="CU235" s="12">
        <f>$D235^EXP(Parameter!$D$160+Parameter!$D$167*(LN($B235/30.2*21)))</f>
        <v>5.0855054480185069E-2</v>
      </c>
      <c r="CV235" s="12">
        <f>$D235^EXP(Parameter!$D$172+Parameter!$D$179*(LN($B235/30.2*21)))</f>
        <v>3.2125394363222023E-3</v>
      </c>
      <c r="CW235" s="41">
        <f>$D235^EXP(Parameter!$D$157+Parameter!$D$164*(LN($B235/30.2*21)))</f>
        <v>4.3730944347482369E-4</v>
      </c>
      <c r="CX235" s="12">
        <f t="shared" si="23"/>
        <v>5.81142143287154E-29</v>
      </c>
      <c r="CY235" s="85">
        <v>1.2752454997829701E-2</v>
      </c>
      <c r="CZ235" s="12">
        <f t="shared" si="24"/>
        <v>9.4830081919220456E-6</v>
      </c>
      <c r="DA235" s="85">
        <v>1.9134162714020599E-2</v>
      </c>
      <c r="DB235" s="12">
        <f t="shared" si="25"/>
        <v>1.8699905889474627E-9</v>
      </c>
      <c r="DC235" s="41">
        <v>8.3953501032744306E-5</v>
      </c>
      <c r="DD235" s="12">
        <f t="shared" si="26"/>
        <v>4.1965900382115018E-93</v>
      </c>
      <c r="DE235" s="85">
        <v>9.6719097509618103E-4</v>
      </c>
      <c r="DF235" s="12">
        <f t="shared" si="27"/>
        <v>1.1347922098592201E-100</v>
      </c>
      <c r="DG235" s="41">
        <v>8.0931299998195598E-5</v>
      </c>
      <c r="DH235" s="12">
        <f t="shared" si="28"/>
        <v>3.7944445953354742E-10</v>
      </c>
      <c r="DI235" s="41">
        <v>8.0931299998195598E-5</v>
      </c>
      <c r="DJ235" s="46">
        <v>230</v>
      </c>
      <c r="DK235" s="44">
        <v>3.03060891297946E-5</v>
      </c>
      <c r="DL235" s="44">
        <v>1.01021652030187E-4</v>
      </c>
      <c r="DM235" s="44">
        <v>2.43997517924144E-4</v>
      </c>
      <c r="DN235" s="44">
        <v>1.71830084946034E-4</v>
      </c>
      <c r="DO235" s="44">
        <v>8.2452430958146505E-4</v>
      </c>
      <c r="DP235" s="44">
        <v>6.2697495415120496E-4</v>
      </c>
      <c r="DQ235" s="44">
        <v>9.3938698359841101E-4</v>
      </c>
      <c r="DR235" s="45">
        <v>1.59284801777059E-2</v>
      </c>
      <c r="DS235" s="45">
        <v>2.7085611434841301E-2</v>
      </c>
      <c r="DT235" s="45">
        <v>2.4027216745916301E-2</v>
      </c>
      <c r="DU235" s="45">
        <v>1.6774679782825399E-2</v>
      </c>
      <c r="DV235" s="45">
        <v>2.5745153346774199E-2</v>
      </c>
      <c r="DW235" s="45">
        <v>4.4302380741266599E-2</v>
      </c>
      <c r="DX235" s="45">
        <v>2.01903707425444E-2</v>
      </c>
    </row>
    <row r="236" spans="1:128">
      <c r="A236" s="43">
        <f t="shared" si="22"/>
        <v>14.923287671232877</v>
      </c>
      <c r="B236" s="18">
        <v>232</v>
      </c>
      <c r="C236" s="12">
        <v>5082</v>
      </c>
      <c r="D236" s="12">
        <v>1.4800155045681799E-2</v>
      </c>
      <c r="E236" s="12">
        <v>7.9409663086318897E-5</v>
      </c>
      <c r="F236" s="92">
        <f>$D236^Parameter!$D$325</f>
        <v>3.7394496218580417E-2</v>
      </c>
      <c r="G236" s="92">
        <f>$E236^Parameter!$D$318</f>
        <v>1.1166287730629471E-3</v>
      </c>
      <c r="H236" s="92">
        <f>$D236^Parameter!$D$326</f>
        <v>3.4372649697616137E-2</v>
      </c>
      <c r="I236" s="92">
        <f>$E236^Parameter!$D$319</f>
        <v>2.3763967305162046E-3</v>
      </c>
      <c r="J236" s="92">
        <f>$D236^Parameter!$D$328</f>
        <v>4.0340650218836309E-2</v>
      </c>
      <c r="K236" s="92">
        <f>$E236^Parameter!$D$321</f>
        <v>1.5263140274023054E-2</v>
      </c>
      <c r="L236" s="92">
        <f>$D236^Parameter!$D$329</f>
        <v>9.4482006649613884E-2</v>
      </c>
      <c r="M236" s="92">
        <f>$E236^Parameter!$D$322</f>
        <v>9.7935003500066332E-3</v>
      </c>
      <c r="N236" s="92">
        <f>$D236^Parameter!$D$330</f>
        <v>3.29545719334614E-2</v>
      </c>
      <c r="O236" s="92">
        <f>$E236^Parameter!$D$323</f>
        <v>2.2906004482607226E-2</v>
      </c>
      <c r="P236" s="92">
        <f>$D236^Parameter!$D$327</f>
        <v>1.8117300357834865E-2</v>
      </c>
      <c r="Q236" s="92">
        <f>$E236^Parameter!$D$320</f>
        <v>1.1817063638668082E-3</v>
      </c>
      <c r="R236" s="12">
        <f>$D236^EXP(Parameter!$D$96+Parameter!$D$103*(($B236/30.2*21)^(1)))</f>
        <v>2.0267007379643893E-29</v>
      </c>
      <c r="S236" s="12">
        <f>$E236^EXP(Parameter!$D$81+Parameter!$D$88*($B236/30.2*21)^(-2))</f>
        <v>3.0238018425792919E-3</v>
      </c>
      <c r="T236" s="12">
        <f>$D236^EXP(Parameter!$D$97+Parameter!$D$104*(($B236*21/30.2)^(1)))</f>
        <v>8.6691316469448504E-6</v>
      </c>
      <c r="U236" s="12">
        <f>$E236^EXP(Parameter!$D$82+Parameter!$D$89*($B236/30.2*21)^(-2))</f>
        <v>5.0086463088690747E-3</v>
      </c>
      <c r="V236" s="12">
        <f>$D236^EXP(Parameter!$D$99+Parameter!$D$106*(($B236*21/30.2)^(1)))</f>
        <v>1.5122515249817595E-9</v>
      </c>
      <c r="W236" s="12">
        <f>$E236^EXP(Parameter!$D$84+Parameter!$D$91*($B236/30.2*21)^(-2))</f>
        <v>2.5486925248655559E-2</v>
      </c>
      <c r="X236" s="12">
        <f>$D236^EXP(Parameter!$D$100+Parameter!$D$107*(($B236*21/30.2)^(1)))</f>
        <v>2.9587273226679025E-95</v>
      </c>
      <c r="Y236" s="12">
        <f>$E236^EXP(Parameter!$D$85+Parameter!$D$92*($B236/30.2*21)^(-2))</f>
        <v>1.6030332616626997E-2</v>
      </c>
      <c r="Z236" s="12">
        <f>$D236^EXP(Parameter!$D$101+Parameter!$D$108*(($B236*21/30.2)^(1)))</f>
        <v>7.3956249624175793E-103</v>
      </c>
      <c r="AA236" s="12">
        <f>$E236^EXP(Parameter!$D$86+Parameter!$D$93*($B236/30.2*21)^(-2))</f>
        <v>2.3230161233691218E-2</v>
      </c>
      <c r="AB236" s="12">
        <f>$D236^EXP(Parameter!$D$98+Parameter!$D$105*(($B236*21/30.2)^(1)))</f>
        <v>3.0636009090294659E-10</v>
      </c>
      <c r="AC236" s="12">
        <f>$E236^EXP(Parameter!$D$83+Parameter!$D$90*($B236/30.2*21)^(-2))</f>
        <v>1.3428158905372453E-3</v>
      </c>
      <c r="AD236" s="87">
        <f>$D236^EXP(Parameter!$D$133+Parameter!$D$140*(($B236*21/30.2)^(-0.5))+Parameter!$D$147*((LN($B236*21/30.2))))</f>
        <v>4.0413089389602972E-13</v>
      </c>
      <c r="AE236" s="12">
        <f>$E236^EXP(Parameter!$D$111+Parameter!$D$118*(($B236*21/30.2)^(-1))+Parameter!$D$125*(($B236*21/30.2)^(-0.5)))</f>
        <v>5.0490204440279123E-2</v>
      </c>
      <c r="AF236" s="12">
        <f>$D236^EXP(Parameter!$D$134+Parameter!$D$141*(($B236*21/30.2)^(-0.5))+Parameter!$D$148*((LN($B236*21/30.2))))</f>
        <v>1.0330443668612118E-4</v>
      </c>
      <c r="AG236" s="12">
        <f>$E236^EXP(Parameter!$D$112+Parameter!$D$119*(($B236*21/30.2)^(-1))+Parameter!$D$126*(($B236*21/30.2)^(-0.5)))</f>
        <v>6.0340778818855582E-3</v>
      </c>
      <c r="AH236" s="12">
        <f>$D236^EXP(Parameter!$D$136+Parameter!$D$143*(($B236*21/30.2)^(-0.5))+Parameter!$D$150*((LN($B236*21/30.2))))</f>
        <v>1.2768842137986779E-10</v>
      </c>
      <c r="AI236" s="12">
        <f>$E236^EXP(Parameter!$D$114+Parameter!$D$121*(($B236*21/30.2)^(-1))+Parameter!$D$128*(($B236*21/30.2)^(-0.5)))</f>
        <v>2.9040284196357707E-5</v>
      </c>
      <c r="AJ236" s="12">
        <f>$D236^EXP(Parameter!$D$137+Parameter!$D$144*(($B236*21/30.2)^(-0.5))+Parameter!$D$151*((LN($B236*21/30.2))))</f>
        <v>5.1819403740201337E-15</v>
      </c>
      <c r="AK236" s="12">
        <f>$E236^EXP(Parameter!$D$115+Parameter!$D$122*(($B236*21/30.2)^(-1))+Parameter!$D$129*(($B236*21/30.2)^(-0.5)))</f>
        <v>3.7524949789024126E-3</v>
      </c>
      <c r="AL236" s="12">
        <f>$D236^EXP(Parameter!$D$138+Parameter!$D$145*(($B236*21/30.2)^(-0.5))+Parameter!$D$152*((LN($B236*21/30.2))))</f>
        <v>1.6660859065426438E-63</v>
      </c>
      <c r="AM236" s="12">
        <f>$E236^EXP(Parameter!$D$116+Parameter!$D$123*(($B236*21/30.2)^(-1))+Parameter!$D$130*(($B236*21/30.2)^(-0.5)))</f>
        <v>1.7800142677950693E-6</v>
      </c>
      <c r="AN236" s="12">
        <f>$D236^EXP(Parameter!$D$135+Parameter!$D$142*(($B236*21/30.2)^(-0.5))+Parameter!$D$149*((LN($B236*21/30.2))))</f>
        <v>2.9430036307827184E-6</v>
      </c>
      <c r="AO236" s="12">
        <f>$E236^EXP(Parameter!$D$113+Parameter!$D$120*(($B236*21/30.2)^(-1))+Parameter!$D$127*(($B236*21/30.2)^(-0.5)))</f>
        <v>6.6096626037742781E-13</v>
      </c>
      <c r="AP236" s="87">
        <f>$D236^EXP(Parameter!$D$304+Parameter!$D$310*((LN($B236*21/30.2))))</f>
        <v>1.4258750441523292E-2</v>
      </c>
      <c r="AQ236" s="88">
        <f>$E236^EXP(Parameter!$D$290+Parameter!$D$296*((LN($B236*21/30.2))))</f>
        <v>9.1004713985769984E-3</v>
      </c>
      <c r="AR236" s="12">
        <f>$D236^EXP(Parameter!$D$305+Parameter!$D$311*((LN($B236*21/30.2))))</f>
        <v>2.0690908587833821E-2</v>
      </c>
      <c r="AS236" s="88">
        <f>$E236^EXP(Parameter!$D$291+Parameter!$D$297*((LN($B236*21/30.2))))</f>
        <v>7.2717164816128183E-3</v>
      </c>
      <c r="AT236" s="12">
        <f>$D236^EXP(Parameter!$D$305+Parameter!$D$307-Parameter!$D$306+(Parameter!$D$311+Parameter!$D$313-Parameter!$D$312)*((LN($B236*21/30.2))))</f>
        <v>1.7695838872074439E-2</v>
      </c>
      <c r="AU236" s="88">
        <f>$E236^EXP(Parameter!$D$291+Parameter!$D$293-Parameter!$D$292+(Parameter!$D$297+Parameter!$D$299-Parameter!$D$298)*((LN($B236*21/30.2))))</f>
        <v>1.2412318102152285E-2</v>
      </c>
      <c r="AV236" s="12">
        <f>$D236^EXP(Parameter!$D$308+Parameter!$D$314*((LN($B236*21/30.2))))</f>
        <v>2.5121263255282907E-2</v>
      </c>
      <c r="AW236" s="88">
        <f>$E236^EXP(Parameter!$D$294+Parameter!$D$300*((LN($B236*21/30.2))))</f>
        <v>1.0585622017484845E-2</v>
      </c>
      <c r="AX236" s="12">
        <f>$D236^EXP(Parameter!$D$305+Parameter!$D$309-Parameter!$D$306+(Parameter!$D$311+Parameter!$D$315-Parameter!$D$312)*((LN($B236*21/30.2))))</f>
        <v>7.9014372282123786E-3</v>
      </c>
      <c r="AY236" s="88">
        <f>$E236^EXP(Parameter!$D$291+Parameter!$D$295-Parameter!$D$292+(Parameter!$D$297+Parameter!$D$301-Parameter!$D$298)*((LN($B236*21/30.2))))</f>
        <v>8.923275560568497E-5</v>
      </c>
      <c r="AZ236" s="12">
        <f>$D236^EXP(Parameter!D$305-Parameter!D$306+(Parameter!D$311-Parameter!D$312)*((LN($B236*21/30.2))))</f>
        <v>5.2283914364426483E-3</v>
      </c>
      <c r="BA236" s="88">
        <f>$E236^EXP(Parameter!$D$291-Parameter!$D$292+(Parameter!$D$297-Parameter!$D$298)*((LN($B236*21/30.2))))</f>
        <v>9.0344748394261816E-7</v>
      </c>
      <c r="BB236" s="89">
        <f>$D236^EXP(Parameter!$D$231+Parameter!$D$238)</f>
        <v>4.0755409579176782E-2</v>
      </c>
      <c r="BC236" s="90">
        <f>$E236^EXP(Parameter!$D$216+Parameter!$D$223)</f>
        <v>2.4893179035897846E-3</v>
      </c>
      <c r="BD236" s="91">
        <f>$D236^EXP(Parameter!$D$232+Parameter!$D$239)</f>
        <v>3.0256618826069618E-2</v>
      </c>
      <c r="BE236" s="90">
        <f>$E236^EXP(Parameter!$D$217+Parameter!$D$224)</f>
        <v>3.6713589734947609E-3</v>
      </c>
      <c r="BF236" s="91">
        <f>$D236^EXP(Parameter!$D$234+Parameter!$D$241)</f>
        <v>3.6970821592888503E-2</v>
      </c>
      <c r="BG236" s="91">
        <f>$E236^EXP(Parameter!$D$219+Parameter!$D$226)</f>
        <v>1.862855314285947E-2</v>
      </c>
      <c r="BH236" s="91">
        <f>$D236^EXP(Parameter!$D$235+Parameter!$D$242)</f>
        <v>7.9059086406888773E-2</v>
      </c>
      <c r="BI236" s="91">
        <f>$E236^EXP(Parameter!$D$220+Parameter!$D$227)</f>
        <v>1.1515944913510994E-2</v>
      </c>
      <c r="BJ236" s="91">
        <f>$D236^EXP(Parameter!$D$236+Parameter!$D$243)</f>
        <v>2.8192327399561606E-2</v>
      </c>
      <c r="BK236" s="91">
        <f>$E236^EXP(Parameter!$D$221+Parameter!$D$228)</f>
        <v>1.7682539967201424E-2</v>
      </c>
      <c r="BL236" s="91">
        <f>$D236^EXP(Parameter!$D$233+Parameter!$D$240)</f>
        <v>1.3131360470165651E-2</v>
      </c>
      <c r="BM236" s="91">
        <f>$E236^EXP(Parameter!$D$218+Parameter!$D$225)</f>
        <v>1.0464492993698066E-3</v>
      </c>
      <c r="BN236" s="90">
        <f>$D236^EXP(Parameter!$D$268+Parameter!$D$275)</f>
        <v>5.6229777937934218E-2</v>
      </c>
      <c r="BO236" s="91">
        <f>$E236^EXP(Parameter!$D$246+Parameter!$D$253)</f>
        <v>7.9650946808515336E-4</v>
      </c>
      <c r="BP236" s="91">
        <f>$D236^EXP(Parameter!$D$269+Parameter!$D$276)</f>
        <v>3.5884893173205597E-2</v>
      </c>
      <c r="BQ236" s="91">
        <f>$E236^EXP(Parameter!$D$247+Parameter!$D$254)</f>
        <v>2.1256445796267692E-3</v>
      </c>
      <c r="BR236" s="91">
        <f>$D236^EXP(Parameter!$D$271+Parameter!$D$278)</f>
        <v>8.8613056427933531E-2</v>
      </c>
      <c r="BS236" s="91">
        <f>$E236^EXP(Parameter!$D$249+Parameter!$D$256)</f>
        <v>2.3316030905489653E-2</v>
      </c>
      <c r="BT236" s="91">
        <f>$D236^EXP(Parameter!$D$272+Parameter!$D$279)</f>
        <v>0.16044676044523157</v>
      </c>
      <c r="BU236" s="91">
        <f>$E236^EXP(Parameter!$D$250+Parameter!$D$257)</f>
        <v>6.5839840074316969E-3</v>
      </c>
      <c r="BV236" s="91">
        <f>$D236^EXP(Parameter!$D$273+Parameter!$D$280)</f>
        <v>0.12523313145362627</v>
      </c>
      <c r="BW236" s="91">
        <f>$E236^EXP(Parameter!$D$251+Parameter!$D$258)</f>
        <v>2.5210209192488876E-2</v>
      </c>
      <c r="BX236" s="91">
        <f>$D236^EXP(Parameter!$D$270+Parameter!$D$277)</f>
        <v>3.0896421483786615E-2</v>
      </c>
      <c r="BY236" s="91">
        <f>$E236^EXP(Parameter!$D$248+Parameter!$D$255)</f>
        <v>2.6423466727527874E-3</v>
      </c>
      <c r="BZ236" s="90">
        <f>$D236^EXP(Parameter!$D$208)</f>
        <v>3.7707368070559417E-2</v>
      </c>
      <c r="CA236" s="90">
        <f>$E236^EXP(Parameter!$D$200)</f>
        <v>1.729125517060108E-3</v>
      </c>
      <c r="CB236" s="90">
        <f>$D236^EXP(Parameter!$D$209)</f>
        <v>3.0682092521631926E-2</v>
      </c>
      <c r="CC236" s="90">
        <f>$E236^EXP(Parameter!$D$201)</f>
        <v>3.0241779657298818E-3</v>
      </c>
      <c r="CD236" s="90">
        <f>$D236^EXP(Parameter!$D$211)</f>
        <v>3.3666074558944492E-2</v>
      </c>
      <c r="CE236" s="90">
        <f>$E236^EXP(Parameter!$D$203)</f>
        <v>1.4195775596334443E-2</v>
      </c>
      <c r="CF236" s="90">
        <f>$D236^EXP(Parameter!$D$212)</f>
        <v>7.8858623485416307E-2</v>
      </c>
      <c r="CG236" s="90">
        <f>$E236^EXP(Parameter!$D$204)</f>
        <v>9.8229884706424776E-3</v>
      </c>
      <c r="CH236" s="91">
        <f>$D236^EXP(Parameter!$D$213)</f>
        <v>2.6906121502800893E-2</v>
      </c>
      <c r="CI236" s="90">
        <f>$E236^EXP(Parameter!$D$205)</f>
        <v>1.7825677969901647E-2</v>
      </c>
      <c r="CJ236" s="91">
        <f>$D236^EXP(Parameter!$D$210)</f>
        <v>1.4429618912174343E-2</v>
      </c>
      <c r="CK236" s="90">
        <f>$E236^EXP(Parameter!$D$202)</f>
        <v>1.387707183038442E-3</v>
      </c>
      <c r="CL236" s="12">
        <f>$D236^EXP(Parameter!$D$170+Parameter!$D$177*(LN($B236/30.2*21)))</f>
        <v>1.6939973732780247E-2</v>
      </c>
      <c r="CM236" s="12">
        <f>$D236^EXP(Parameter!$D$155+Parameter!$D$162*(LN($B236/30.2*21)))</f>
        <v>0.2933712954806878</v>
      </c>
      <c r="CN236" s="12">
        <f>$D236^EXP(Parameter!$D$171+Parameter!$D$178*(LN($B236/30.2*21)))</f>
        <v>1.9414344234521042E-2</v>
      </c>
      <c r="CO236" s="12">
        <f>$D236^EXP(Parameter!$D$156+Parameter!$D$163*(LN($B236/30.2*21)))</f>
        <v>0.22904905293290781</v>
      </c>
      <c r="CP236" s="12">
        <f>$D236^EXP(Parameter!$D$173+Parameter!$D$180*(LN($B236/30.2*21)))</f>
        <v>1.5905524987173514E-2</v>
      </c>
      <c r="CQ236" s="12">
        <f>$D236^EXP(Parameter!$D$158+Parameter!$D$165*(LN($B236/30.2*21)))</f>
        <v>0.22944031686652369</v>
      </c>
      <c r="CR236" s="12">
        <f>$D236^EXP(Parameter!$D$174+Parameter!$D$181*(LN($B236/30.2*21)))</f>
        <v>1.384172174001363E-2</v>
      </c>
      <c r="CS236" s="12">
        <f>$D236^EXP(Parameter!$D$159+Parameter!$D$166*(LN($B236/30.2*21)))</f>
        <v>0.28163157505412129</v>
      </c>
      <c r="CT236" s="12">
        <f>$D236^EXP(Parameter!$D$175+Parameter!$D$182*(LN($B236/30.2*21)))</f>
        <v>2.0430566895984397E-3</v>
      </c>
      <c r="CU236" s="12">
        <f>$D236^EXP(Parameter!$D$160+Parameter!$D$167*(LN($B236/30.2*21)))</f>
        <v>5.040857498438682E-2</v>
      </c>
      <c r="CV236" s="12">
        <f>$D236^EXP(Parameter!$D$172+Parameter!$D$179*(LN($B236/30.2*21)))</f>
        <v>3.1643014096849908E-3</v>
      </c>
      <c r="CW236" s="41">
        <f>$D236^EXP(Parameter!$D$157+Parameter!$D$164*(LN($B236/30.2*21)))</f>
        <v>4.2592241896337042E-4</v>
      </c>
      <c r="CX236" s="12">
        <f t="shared" si="23"/>
        <v>2.0267007379643893E-29</v>
      </c>
      <c r="CY236" s="85">
        <v>1.2735866029369301E-2</v>
      </c>
      <c r="CZ236" s="12">
        <f t="shared" si="24"/>
        <v>8.6691316469448504E-6</v>
      </c>
      <c r="DA236" s="85">
        <v>1.9100324334034399E-2</v>
      </c>
      <c r="DB236" s="12">
        <f t="shared" si="25"/>
        <v>1.5122515249817595E-9</v>
      </c>
      <c r="DC236" s="41">
        <v>8.2212603356458198E-5</v>
      </c>
      <c r="DD236" s="12">
        <f t="shared" si="26"/>
        <v>2.9587273226679025E-95</v>
      </c>
      <c r="DE236" s="85">
        <v>9.5026795411424104E-4</v>
      </c>
      <c r="DF236" s="12">
        <f t="shared" si="27"/>
        <v>7.3956249624175793E-103</v>
      </c>
      <c r="DG236" s="41">
        <v>7.9409699998561704E-5</v>
      </c>
      <c r="DH236" s="12">
        <f t="shared" si="28"/>
        <v>3.0636009090294659E-10</v>
      </c>
      <c r="DI236" s="41">
        <v>7.9409699998561704E-5</v>
      </c>
      <c r="DJ236" s="46">
        <v>231</v>
      </c>
      <c r="DK236" s="44">
        <v>2.9621898804288402E-5</v>
      </c>
      <c r="DL236" s="44">
        <v>9.8908282345044896E-5</v>
      </c>
      <c r="DM236" s="44">
        <v>2.3920254280462801E-4</v>
      </c>
      <c r="DN236" s="44">
        <v>1.6836561578670301E-4</v>
      </c>
      <c r="DO236" s="44">
        <v>8.0984128293570801E-4</v>
      </c>
      <c r="DP236" s="44">
        <v>6.1554325988843995E-4</v>
      </c>
      <c r="DQ236" s="44">
        <v>9.2285088476107302E-4</v>
      </c>
      <c r="DR236" s="45">
        <v>1.57880405672404E-2</v>
      </c>
      <c r="DS236" s="45">
        <v>2.6864992136501498E-2</v>
      </c>
      <c r="DT236" s="45">
        <v>2.3827764566139699E-2</v>
      </c>
      <c r="DU236" s="45">
        <v>1.6627843371130699E-2</v>
      </c>
      <c r="DV236" s="45">
        <v>2.55337445746204E-2</v>
      </c>
      <c r="DW236" s="45">
        <v>4.3971196553698202E-2</v>
      </c>
      <c r="DX236" s="45">
        <v>2.0018291623815999E-2</v>
      </c>
    </row>
    <row r="237" spans="1:128">
      <c r="A237" s="43">
        <f t="shared" si="22"/>
        <v>14.983561643835616</v>
      </c>
      <c r="B237" s="18">
        <v>233</v>
      </c>
      <c r="C237" s="12">
        <v>5104</v>
      </c>
      <c r="D237" s="12">
        <v>1.46662924598933E-2</v>
      </c>
      <c r="E237" s="12">
        <v>7.7921408460766798E-5</v>
      </c>
      <c r="F237" s="92">
        <f>$D237^Parameter!$D$325</f>
        <v>3.7130420359713756E-2</v>
      </c>
      <c r="G237" s="92">
        <f>$E237^Parameter!$D$318</f>
        <v>1.1015212802109469E-3</v>
      </c>
      <c r="H237" s="92">
        <f>$D237^Parameter!$D$326</f>
        <v>3.4123712384046559E-2</v>
      </c>
      <c r="I237" s="92">
        <f>$E237^Parameter!$D$319</f>
        <v>2.3477959447855785E-3</v>
      </c>
      <c r="J237" s="92">
        <f>$D237^Parameter!$D$328</f>
        <v>4.0062320392468445E-2</v>
      </c>
      <c r="K237" s="92">
        <f>$E237^Parameter!$D$321</f>
        <v>1.5135750485927491E-2</v>
      </c>
      <c r="L237" s="92">
        <f>$D237^Parameter!$D$329</f>
        <v>9.400249721319659E-2</v>
      </c>
      <c r="M237" s="92">
        <f>$E237^Parameter!$D$322</f>
        <v>9.7031295323944181E-3</v>
      </c>
      <c r="N237" s="92">
        <f>$D237^Parameter!$D$330</f>
        <v>3.2712932400601323E-2</v>
      </c>
      <c r="O237" s="92">
        <f>$E237^Parameter!$D$323</f>
        <v>2.2733312272612417E-2</v>
      </c>
      <c r="P237" s="92">
        <f>$D237^Parameter!$D$327</f>
        <v>1.7961266825687841E-2</v>
      </c>
      <c r="Q237" s="92">
        <f>$E237^Parameter!$D$320</f>
        <v>1.1658507351863872E-3</v>
      </c>
      <c r="R237" s="12">
        <f>$D237^EXP(Parameter!$D$96+Parameter!$D$103*(($B237/30.2*21)^(1)))</f>
        <v>6.9536392204497926E-30</v>
      </c>
      <c r="S237" s="12">
        <f>$E237^EXP(Parameter!$D$81+Parameter!$D$88*($B237/30.2*21)^(-2))</f>
        <v>2.9888552162138328E-3</v>
      </c>
      <c r="T237" s="12">
        <f>$D237^EXP(Parameter!$D$97+Parameter!$D$104*(($B237*21/30.2)^(1)))</f>
        <v>7.9206365155265271E-6</v>
      </c>
      <c r="U237" s="12">
        <f>$E237^EXP(Parameter!$D$82+Parameter!$D$89*($B237/30.2*21)^(-2))</f>
        <v>4.9557673545049625E-3</v>
      </c>
      <c r="V237" s="12">
        <f>$D237^EXP(Parameter!$D$99+Parameter!$D$106*(($B237*21/30.2)^(1)))</f>
        <v>1.2204910129100662E-9</v>
      </c>
      <c r="W237" s="12">
        <f>$E237^EXP(Parameter!$D$84+Parameter!$D$91*($B237/30.2*21)^(-2))</f>
        <v>2.5300211176780142E-2</v>
      </c>
      <c r="X237" s="12">
        <f>$D237^EXP(Parameter!$D$100+Parameter!$D$107*(($B237*21/30.2)^(1)))</f>
        <v>1.8632799224425223E-97</v>
      </c>
      <c r="Y237" s="12">
        <f>$E237^EXP(Parameter!$D$85+Parameter!$D$92*($B237/30.2*21)^(-2))</f>
        <v>1.5898112843490464E-2</v>
      </c>
      <c r="Z237" s="12">
        <f>$D237^EXP(Parameter!$D$101+Parameter!$D$108*(($B237*21/30.2)^(1)))</f>
        <v>4.3290962968485974E-105</v>
      </c>
      <c r="AA237" s="12">
        <f>$E237^EXP(Parameter!$D$86+Parameter!$D$93*($B237/30.2*21)^(-2))</f>
        <v>2.3055660389928567E-2</v>
      </c>
      <c r="AB237" s="12">
        <f>$D237^EXP(Parameter!$D$98+Parameter!$D$105*(($B237*21/30.2)^(1)))</f>
        <v>2.4689243321837978E-10</v>
      </c>
      <c r="AC237" s="12">
        <f>$E237^EXP(Parameter!$D$83+Parameter!$D$90*($B237/30.2*21)^(-2))</f>
        <v>1.3251367994062146E-3</v>
      </c>
      <c r="AD237" s="87">
        <f>$D237^EXP(Parameter!$D$133+Parameter!$D$140*(($B237*21/30.2)^(-0.5))+Parameter!$D$147*((LN($B237*21/30.2))))</f>
        <v>3.312262516980935E-13</v>
      </c>
      <c r="AE237" s="12">
        <f>$E237^EXP(Parameter!$D$111+Parameter!$D$118*(($B237*21/30.2)^(-1))+Parameter!$D$125*(($B237*21/30.2)^(-0.5)))</f>
        <v>5.0273686063877228E-2</v>
      </c>
      <c r="AF237" s="12">
        <f>$D237^EXP(Parameter!$D$134+Parameter!$D$141*(($B237*21/30.2)^(-0.5))+Parameter!$D$148*((LN($B237*21/30.2))))</f>
        <v>9.943631137692388E-5</v>
      </c>
      <c r="AG237" s="12">
        <f>$E237^EXP(Parameter!$D$112+Parameter!$D$119*(($B237*21/30.2)^(-1))+Parameter!$D$126*(($B237*21/30.2)^(-0.5)))</f>
        <v>5.9741073607211198E-3</v>
      </c>
      <c r="AH237" s="12">
        <f>$D237^EXP(Parameter!$D$136+Parameter!$D$143*(($B237*21/30.2)^(-0.5))+Parameter!$D$150*((LN($B237*21/30.2))))</f>
        <v>1.1019524494865899E-10</v>
      </c>
      <c r="AI237" s="12">
        <f>$E237^EXP(Parameter!$D$114+Parameter!$D$121*(($B237*21/30.2)^(-1))+Parameter!$D$128*(($B237*21/30.2)^(-0.5)))</f>
        <v>2.8191139292565948E-5</v>
      </c>
      <c r="AJ237" s="12">
        <f>$D237^EXP(Parameter!$D$137+Parameter!$D$144*(($B237*21/30.2)^(-0.5))+Parameter!$D$151*((LN($B237*21/30.2))))</f>
        <v>4.0126337993462654E-15</v>
      </c>
      <c r="AK237" s="12">
        <f>$E237^EXP(Parameter!$D$115+Parameter!$D$122*(($B237*21/30.2)^(-1))+Parameter!$D$129*(($B237*21/30.2)^(-0.5)))</f>
        <v>3.7067489838195785E-3</v>
      </c>
      <c r="AL237" s="12">
        <f>$D237^EXP(Parameter!$D$138+Parameter!$D$145*(($B237*21/30.2)^(-0.5))+Parameter!$D$152*((LN($B237*21/30.2))))</f>
        <v>3.8801833772031909E-64</v>
      </c>
      <c r="AM237" s="12">
        <f>$E237^EXP(Parameter!$D$116+Parameter!$D$123*(($B237*21/30.2)^(-1))+Parameter!$D$130*(($B237*21/30.2)^(-0.5)))</f>
        <v>1.7138555358466971E-6</v>
      </c>
      <c r="AN237" s="12">
        <f>$D237^EXP(Parameter!$D$135+Parameter!$D$142*(($B237*21/30.2)^(-0.5))+Parameter!$D$149*((LN($B237*21/30.2))))</f>
        <v>2.7855573619541024E-6</v>
      </c>
      <c r="AO237" s="12">
        <f>$E237^EXP(Parameter!$D$113+Parameter!$D$120*(($B237*21/30.2)^(-1))+Parameter!$D$127*(($B237*21/30.2)^(-0.5)))</f>
        <v>6.0670463732788139E-13</v>
      </c>
      <c r="AP237" s="87">
        <f>$D237^EXP(Parameter!$D$304+Parameter!$D$310*((LN($B237*21/30.2))))</f>
        <v>1.4095765596858515E-2</v>
      </c>
      <c r="AQ237" s="88">
        <f>$E237^EXP(Parameter!$D$290+Parameter!$D$296*((LN($B237*21/30.2))))</f>
        <v>9.0412840583174222E-3</v>
      </c>
      <c r="AR237" s="12">
        <f>$D237^EXP(Parameter!$D$305+Parameter!$D$311*((LN($B237*21/30.2))))</f>
        <v>2.050192751808658E-2</v>
      </c>
      <c r="AS237" s="88">
        <f>$E237^EXP(Parameter!$D$291+Parameter!$D$297*((LN($B237*21/30.2))))</f>
        <v>7.208451036237757E-3</v>
      </c>
      <c r="AT237" s="12">
        <f>$D237^EXP(Parameter!$D$305+Parameter!$D$307-Parameter!$D$306+(Parameter!$D$311+Parameter!$D$313-Parameter!$D$312)*((LN($B237*21/30.2))))</f>
        <v>1.7516293185506921E-2</v>
      </c>
      <c r="AU237" s="88">
        <f>$E237^EXP(Parameter!$D$291+Parameter!$D$293-Parameter!$D$292+(Parameter!$D$297+Parameter!$D$299-Parameter!$D$298)*((LN($B237*21/30.2))))</f>
        <v>1.2296133219457795E-2</v>
      </c>
      <c r="AV237" s="12">
        <f>$D237^EXP(Parameter!$D$308+Parameter!$D$314*((LN($B237*21/30.2))))</f>
        <v>2.4848460353755646E-2</v>
      </c>
      <c r="AW237" s="88">
        <f>$E237^EXP(Parameter!$D$294+Parameter!$D$300*((LN($B237*21/30.2))))</f>
        <v>1.0491332498088701E-2</v>
      </c>
      <c r="AX237" s="12">
        <f>$D237^EXP(Parameter!$D$305+Parameter!$D$309-Parameter!$D$306+(Parameter!$D$311+Parameter!$D$315-Parameter!$D$312)*((LN($B237*21/30.2))))</f>
        <v>7.7953055223304452E-3</v>
      </c>
      <c r="AY237" s="88">
        <f>$E237^EXP(Parameter!$D$291+Parameter!$D$295-Parameter!$D$292+(Parameter!$D$297+Parameter!$D$301-Parameter!$D$298)*((LN($B237*21/30.2))))</f>
        <v>8.6373048906693482E-5</v>
      </c>
      <c r="AZ237" s="12">
        <f>$D237^EXP(Parameter!D$305-Parameter!D$306+(Parameter!D$311-Parameter!D$312)*((LN($B237*21/30.2))))</f>
        <v>5.1566842962921158E-3</v>
      </c>
      <c r="BA237" s="88">
        <f>$E237^EXP(Parameter!$D$291-Parameter!$D$292+(Parameter!$D$297-Parameter!$D$298)*((LN($B237*21/30.2))))</f>
        <v>8.6413525460472646E-7</v>
      </c>
      <c r="BB237" s="89">
        <f>$D237^EXP(Parameter!$D$231+Parameter!$D$238)</f>
        <v>4.04751109670217E-2</v>
      </c>
      <c r="BC237" s="90">
        <f>$E237^EXP(Parameter!$D$216+Parameter!$D$223)</f>
        <v>2.459586879215824E-3</v>
      </c>
      <c r="BD237" s="91">
        <f>$D237^EXP(Parameter!$D$232+Parameter!$D$239)</f>
        <v>3.0029230080957738E-2</v>
      </c>
      <c r="BE237" s="90">
        <f>$E237^EXP(Parameter!$D$217+Parameter!$D$224)</f>
        <v>3.6303359765274159E-3</v>
      </c>
      <c r="BF237" s="91">
        <f>$D237^EXP(Parameter!$D$234+Parameter!$D$241)</f>
        <v>3.67088356221075E-2</v>
      </c>
      <c r="BG237" s="91">
        <f>$E237^EXP(Parameter!$D$219+Parameter!$D$226)</f>
        <v>1.8480452627538137E-2</v>
      </c>
      <c r="BH237" s="91">
        <f>$D237^EXP(Parameter!$D$235+Parameter!$D$242)</f>
        <v>7.8627625820430369E-2</v>
      </c>
      <c r="BI237" s="91">
        <f>$E237^EXP(Parameter!$D$220+Parameter!$D$227)</f>
        <v>1.1413385012115872E-2</v>
      </c>
      <c r="BJ237" s="91">
        <f>$D237^EXP(Parameter!$D$236+Parameter!$D$243)</f>
        <v>2.7976188796094301E-2</v>
      </c>
      <c r="BK237" s="91">
        <f>$E237^EXP(Parameter!$D$221+Parameter!$D$228)</f>
        <v>1.7540128397917153E-2</v>
      </c>
      <c r="BL237" s="91">
        <f>$D237^EXP(Parameter!$D$233+Parameter!$D$240)</f>
        <v>1.300923479544789E-2</v>
      </c>
      <c r="BM237" s="91">
        <f>$E237^EXP(Parameter!$D$218+Parameter!$D$225)</f>
        <v>1.0321570312092721E-3</v>
      </c>
      <c r="BN237" s="90">
        <f>$D237^EXP(Parameter!$D$268+Parameter!$D$275)</f>
        <v>5.5881827492327632E-2</v>
      </c>
      <c r="BO237" s="91">
        <f>$E237^EXP(Parameter!$D$246+Parameter!$D$253)</f>
        <v>7.8520128303858131E-4</v>
      </c>
      <c r="BP237" s="91">
        <f>$D237^EXP(Parameter!$D$269+Parameter!$D$276)</f>
        <v>3.5628311698149298E-2</v>
      </c>
      <c r="BQ237" s="91">
        <f>$E237^EXP(Parameter!$D$247+Parameter!$D$254)</f>
        <v>2.0995924500352668E-3</v>
      </c>
      <c r="BR237" s="91">
        <f>$D237^EXP(Parameter!$D$271+Parameter!$D$278)</f>
        <v>8.8151140556387869E-2</v>
      </c>
      <c r="BS237" s="91">
        <f>$E237^EXP(Parameter!$D$249+Parameter!$D$256)</f>
        <v>2.3141070196466183E-2</v>
      </c>
      <c r="BT237" s="91">
        <f>$D237^EXP(Parameter!$D$272+Parameter!$D$279)</f>
        <v>0.15981487671201264</v>
      </c>
      <c r="BU237" s="91">
        <f>$E237^EXP(Parameter!$D$250+Parameter!$D$257)</f>
        <v>6.5180407154639937E-3</v>
      </c>
      <c r="BV237" s="91">
        <f>$D237^EXP(Parameter!$D$273+Parameter!$D$280)</f>
        <v>0.12467329018645389</v>
      </c>
      <c r="BW237" s="91">
        <f>$E237^EXP(Parameter!$D$251+Parameter!$D$258)</f>
        <v>2.5024951555561458E-2</v>
      </c>
      <c r="BX237" s="91">
        <f>$D237^EXP(Parameter!$D$270+Parameter!$D$277)</f>
        <v>3.0665608214784833E-2</v>
      </c>
      <c r="BY237" s="91">
        <f>$E237^EXP(Parameter!$D$248+Parameter!$D$255)</f>
        <v>2.6111001085262707E-3</v>
      </c>
      <c r="BZ237" s="90">
        <f>$D237^EXP(Parameter!$D$208)</f>
        <v>3.7441755506694444E-2</v>
      </c>
      <c r="CA237" s="90">
        <f>$E237^EXP(Parameter!$D$200)</f>
        <v>1.7072266744019822E-3</v>
      </c>
      <c r="CB237" s="90">
        <f>$D237^EXP(Parameter!$D$209)</f>
        <v>3.0452423246722791E-2</v>
      </c>
      <c r="CC237" s="90">
        <f>$E237^EXP(Parameter!$D$201)</f>
        <v>2.9892245465413833E-3</v>
      </c>
      <c r="CD237" s="90">
        <f>$D237^EXP(Parameter!$D$211)</f>
        <v>3.3420757435836536E-2</v>
      </c>
      <c r="CE237" s="90">
        <f>$E237^EXP(Parameter!$D$203)</f>
        <v>1.4075249271523371E-2</v>
      </c>
      <c r="CF237" s="90">
        <f>$D237^EXP(Parameter!$D$212)</f>
        <v>7.8427827510682752E-2</v>
      </c>
      <c r="CG237" s="90">
        <f>$E237^EXP(Parameter!$D$204)</f>
        <v>9.732404183957738E-3</v>
      </c>
      <c r="CH237" s="91">
        <f>$D237^EXP(Parameter!$D$213)</f>
        <v>2.6697155084454818E-2</v>
      </c>
      <c r="CI237" s="90">
        <f>$E237^EXP(Parameter!$D$205)</f>
        <v>1.7682399282268162E-2</v>
      </c>
      <c r="CJ237" s="91">
        <f>$D237^EXP(Parameter!$D$210)</f>
        <v>1.4298325868047629E-2</v>
      </c>
      <c r="CK237" s="90">
        <f>$E237^EXP(Parameter!$D$202)</f>
        <v>1.3695284764387407E-3</v>
      </c>
      <c r="CL237" s="12">
        <f>$D237^EXP(Parameter!$D$170+Parameter!$D$177*(LN($B237/30.2*21)))</f>
        <v>1.6768930551332311E-2</v>
      </c>
      <c r="CM237" s="12">
        <f>$D237^EXP(Parameter!$D$155+Parameter!$D$162*(LN($B237/30.2*21)))</f>
        <v>0.29298935646488228</v>
      </c>
      <c r="CN237" s="12">
        <f>$D237^EXP(Parameter!$D$171+Parameter!$D$178*(LN($B237/30.2*21)))</f>
        <v>1.9236604152620976E-2</v>
      </c>
      <c r="CO237" s="12">
        <f>$D237^EXP(Parameter!$D$156+Parameter!$D$163*(LN($B237/30.2*21)))</f>
        <v>0.22853690565525134</v>
      </c>
      <c r="CP237" s="12">
        <f>$D237^EXP(Parameter!$D$173+Parameter!$D$180*(LN($B237/30.2*21)))</f>
        <v>1.5744706876266307E-2</v>
      </c>
      <c r="CQ237" s="12">
        <f>$D237^EXP(Parameter!$D$158+Parameter!$D$165*(LN($B237/30.2*21)))</f>
        <v>0.2287914415866579</v>
      </c>
      <c r="CR237" s="12">
        <f>$D237^EXP(Parameter!$D$174+Parameter!$D$181*(LN($B237/30.2*21)))</f>
        <v>1.3666791748051356E-2</v>
      </c>
      <c r="CS237" s="12">
        <f>$D237^EXP(Parameter!$D$159+Parameter!$D$166*(LN($B237/30.2*21)))</f>
        <v>0.28107319387842095</v>
      </c>
      <c r="CT237" s="12">
        <f>$D237^EXP(Parameter!$D$175+Parameter!$D$182*(LN($B237/30.2*21)))</f>
        <v>2.0054792583251149E-3</v>
      </c>
      <c r="CU237" s="12">
        <f>$D237^EXP(Parameter!$D$160+Parameter!$D$167*(LN($B237/30.2*21)))</f>
        <v>4.9966903489521132E-2</v>
      </c>
      <c r="CV237" s="12">
        <f>$D237^EXP(Parameter!$D$172+Parameter!$D$179*(LN($B237/30.2*21)))</f>
        <v>3.1169017681105513E-3</v>
      </c>
      <c r="CW237" s="41">
        <f>$D237^EXP(Parameter!$D$157+Parameter!$D$164*(LN($B237/30.2*21)))</f>
        <v>4.1484811761979021E-4</v>
      </c>
      <c r="CX237" s="12">
        <f t="shared" si="23"/>
        <v>6.9536392204497926E-30</v>
      </c>
      <c r="CY237" s="85">
        <v>1.2719601377496699E-2</v>
      </c>
      <c r="CZ237" s="12">
        <f t="shared" si="24"/>
        <v>7.9206365155265271E-6</v>
      </c>
      <c r="DA237" s="85">
        <v>1.9067077925721598E-2</v>
      </c>
      <c r="DB237" s="12">
        <f t="shared" si="25"/>
        <v>1.2204910129100662E-9</v>
      </c>
      <c r="DC237" s="41">
        <v>8.0520362425136799E-5</v>
      </c>
      <c r="DD237" s="12">
        <f t="shared" si="26"/>
        <v>1.8632799224425223E-97</v>
      </c>
      <c r="DE237" s="85">
        <v>9.3371231760466604E-4</v>
      </c>
      <c r="DF237" s="12">
        <f t="shared" si="27"/>
        <v>4.3290962968485974E-105</v>
      </c>
      <c r="DG237" s="41">
        <v>7.7921399998854597E-5</v>
      </c>
      <c r="DH237" s="12">
        <f t="shared" si="28"/>
        <v>2.4689243321837978E-10</v>
      </c>
      <c r="DI237" s="41">
        <v>7.7921399998854597E-5</v>
      </c>
      <c r="DJ237" s="46">
        <v>232</v>
      </c>
      <c r="DK237" s="44">
        <v>2.89551085745909E-5</v>
      </c>
      <c r="DL237" s="44">
        <v>9.6845040365112198E-5</v>
      </c>
      <c r="DM237" s="44">
        <v>2.3451498210358399E-4</v>
      </c>
      <c r="DN237" s="44">
        <v>1.6498059601088901E-4</v>
      </c>
      <c r="DO237" s="44">
        <v>7.9545886256882103E-4</v>
      </c>
      <c r="DP237" s="44">
        <v>6.0435070782272103E-4</v>
      </c>
      <c r="DQ237" s="44">
        <v>9.0664977099630395E-4</v>
      </c>
      <c r="DR237" s="45">
        <v>1.56492682672182E-2</v>
      </c>
      <c r="DS237" s="45">
        <v>2.66468250532059E-2</v>
      </c>
      <c r="DT237" s="45">
        <v>2.36305645581515E-2</v>
      </c>
      <c r="DU237" s="45">
        <v>1.6482739784793098E-2</v>
      </c>
      <c r="DV237" s="45">
        <v>2.5324701554872701E-2</v>
      </c>
      <c r="DW237" s="45">
        <v>4.3643439481254598E-2</v>
      </c>
      <c r="DX237" s="45">
        <v>1.9848198650758202E-2</v>
      </c>
    </row>
    <row r="238" spans="1:128">
      <c r="A238" s="43">
        <f t="shared" si="22"/>
        <v>15.043835616438356</v>
      </c>
      <c r="B238" s="18">
        <v>234</v>
      </c>
      <c r="C238" s="12">
        <v>5126</v>
      </c>
      <c r="D238" s="12">
        <v>1.45340407059902E-2</v>
      </c>
      <c r="E238" s="12">
        <v>7.6465653774289799E-5</v>
      </c>
      <c r="F238" s="92">
        <f>$D238^Parameter!$D$325</f>
        <v>3.6869001014162697E-2</v>
      </c>
      <c r="G238" s="92">
        <f>$E238^Parameter!$D$318</f>
        <v>1.0866653330594582E-3</v>
      </c>
      <c r="H238" s="92">
        <f>$D238^Parameter!$D$326</f>
        <v>3.3877324004406892E-2</v>
      </c>
      <c r="I238" s="92">
        <f>$E238^Parameter!$D$319</f>
        <v>2.3196288409288984E-3</v>
      </c>
      <c r="J238" s="92">
        <f>$D238^Parameter!$D$328</f>
        <v>3.9786745472406355E-2</v>
      </c>
      <c r="K238" s="92">
        <f>$E238^Parameter!$D$321</f>
        <v>1.5009824622013824E-2</v>
      </c>
      <c r="L238" s="92">
        <f>$D238^Parameter!$D$329</f>
        <v>9.3526863126376467E-2</v>
      </c>
      <c r="M238" s="92">
        <f>$E238^Parameter!$D$322</f>
        <v>9.6138765020666022E-3</v>
      </c>
      <c r="N238" s="92">
        <f>$D238^Parameter!$D$330</f>
        <v>3.2473788774117676E-2</v>
      </c>
      <c r="O238" s="92">
        <f>$E238^Parameter!$D$323</f>
        <v>2.2562465876525703E-2</v>
      </c>
      <c r="P238" s="92">
        <f>$D238^Parameter!$D$327</f>
        <v>1.7807043775431377E-2</v>
      </c>
      <c r="Q238" s="92">
        <f>$E238^Parameter!$D$320</f>
        <v>1.1502573417698097E-3</v>
      </c>
      <c r="R238" s="12">
        <f>$D238^EXP(Parameter!$D$96+Parameter!$D$103*(($B238/30.2*21)^(1)))</f>
        <v>2.3466190451386374E-30</v>
      </c>
      <c r="S238" s="12">
        <f>$E238^EXP(Parameter!$D$81+Parameter!$D$88*($B238/30.2*21)^(-2))</f>
        <v>2.954421846379719E-3</v>
      </c>
      <c r="T238" s="12">
        <f>$D238^EXP(Parameter!$D$97+Parameter!$D$104*(($B238*21/30.2)^(1)))</f>
        <v>7.2326594493501753E-6</v>
      </c>
      <c r="U238" s="12">
        <f>$E238^EXP(Parameter!$D$82+Parameter!$D$89*($B238/30.2*21)^(-2))</f>
        <v>4.9036124279687983E-3</v>
      </c>
      <c r="V238" s="12">
        <f>$D238^EXP(Parameter!$D$99+Parameter!$D$106*(($B238*21/30.2)^(1)))</f>
        <v>9.830214531252714E-10</v>
      </c>
      <c r="W238" s="12">
        <f>$E238^EXP(Parameter!$D$84+Parameter!$D$91*($B238/30.2*21)^(-2))</f>
        <v>2.51154530239719E-2</v>
      </c>
      <c r="X238" s="12">
        <f>$D238^EXP(Parameter!$D$100+Parameter!$D$107*(($B238*21/30.2)^(1)))</f>
        <v>1.045475384663057E-99</v>
      </c>
      <c r="Y238" s="12">
        <f>$E238^EXP(Parameter!$D$85+Parameter!$D$92*($B238/30.2*21)^(-2))</f>
        <v>1.576739952460551E-2</v>
      </c>
      <c r="Z238" s="12">
        <f>$D238^EXP(Parameter!$D$101+Parameter!$D$108*(($B238*21/30.2)^(1)))</f>
        <v>2.2709274832252856E-107</v>
      </c>
      <c r="AA238" s="12">
        <f>$E238^EXP(Parameter!$D$86+Parameter!$D$93*($B238/30.2*21)^(-2))</f>
        <v>2.2883020021030528E-2</v>
      </c>
      <c r="AB238" s="12">
        <f>$D238^EXP(Parameter!$D$98+Parameter!$D$105*(($B238*21/30.2)^(1)))</f>
        <v>1.9859490249747243E-10</v>
      </c>
      <c r="AC238" s="12">
        <f>$E238^EXP(Parameter!$D$83+Parameter!$D$90*($B238/30.2*21)^(-2))</f>
        <v>1.3077456759545778E-3</v>
      </c>
      <c r="AD238" s="87">
        <f>$D238^EXP(Parameter!$D$133+Parameter!$D$140*(($B238*21/30.2)^(-0.5))+Parameter!$D$147*((LN($B238*21/30.2))))</f>
        <v>2.7132834516753076E-13</v>
      </c>
      <c r="AE238" s="12">
        <f>$E238^EXP(Parameter!$D$111+Parameter!$D$118*(($B238*21/30.2)^(-1))+Parameter!$D$125*(($B238*21/30.2)^(-0.5)))</f>
        <v>5.0058818092160721E-2</v>
      </c>
      <c r="AF238" s="12">
        <f>$D238^EXP(Parameter!$D$134+Parameter!$D$141*(($B238*21/30.2)^(-0.5))+Parameter!$D$148*((LN($B238*21/30.2))))</f>
        <v>9.5714536061381223E-5</v>
      </c>
      <c r="AG238" s="12">
        <f>$E238^EXP(Parameter!$D$112+Parameter!$D$119*(($B238*21/30.2)^(-1))+Parameter!$D$126*(($B238*21/30.2)^(-0.5)))</f>
        <v>5.9149221506573898E-3</v>
      </c>
      <c r="AH238" s="12">
        <f>$D238^EXP(Parameter!$D$136+Parameter!$D$143*(($B238*21/30.2)^(-0.5))+Parameter!$D$150*((LN($B238*21/30.2))))</f>
        <v>9.5068429547826319E-11</v>
      </c>
      <c r="AI238" s="12">
        <f>$E238^EXP(Parameter!$D$114+Parameter!$D$121*(($B238*21/30.2)^(-1))+Parameter!$D$128*(($B238*21/30.2)^(-0.5)))</f>
        <v>2.7368949868133421E-5</v>
      </c>
      <c r="AJ238" s="12">
        <f>$D238^EXP(Parameter!$D$137+Parameter!$D$144*(($B238*21/30.2)^(-0.5))+Parameter!$D$151*((LN($B238*21/30.2))))</f>
        <v>3.104400161625728E-15</v>
      </c>
      <c r="AK238" s="12">
        <f>$E238^EXP(Parameter!$D$115+Parameter!$D$122*(($B238*21/30.2)^(-1))+Parameter!$D$129*(($B238*21/30.2)^(-0.5)))</f>
        <v>3.6616984291228875E-3</v>
      </c>
      <c r="AL238" s="12">
        <f>$D238^EXP(Parameter!$D$138+Parameter!$D$145*(($B238*21/30.2)^(-0.5))+Parameter!$D$152*((LN($B238*21/30.2))))</f>
        <v>8.9594524643109948E-65</v>
      </c>
      <c r="AM238" s="12">
        <f>$E238^EXP(Parameter!$D$116+Parameter!$D$123*(($B238*21/30.2)^(-1))+Parameter!$D$130*(($B238*21/30.2)^(-0.5)))</f>
        <v>1.6503208433569909E-6</v>
      </c>
      <c r="AN238" s="12">
        <f>$D238^EXP(Parameter!$D$135+Parameter!$D$142*(($B238*21/30.2)^(-0.5))+Parameter!$D$149*((LN($B238*21/30.2))))</f>
        <v>2.6365730085444366E-6</v>
      </c>
      <c r="AO238" s="12">
        <f>$E238^EXP(Parameter!$D$113+Parameter!$D$120*(($B238*21/30.2)^(-1))+Parameter!$D$127*(($B238*21/30.2)^(-0.5)))</f>
        <v>5.5701576718164624E-13</v>
      </c>
      <c r="AP238" s="87">
        <f>$D238^EXP(Parameter!$D$304+Parameter!$D$310*((LN($B238*21/30.2))))</f>
        <v>1.3935013092637111E-2</v>
      </c>
      <c r="AQ238" s="88">
        <f>$E238^EXP(Parameter!$D$290+Parameter!$D$296*((LN($B238*21/30.2))))</f>
        <v>8.9827273204836529E-3</v>
      </c>
      <c r="AR238" s="12">
        <f>$D238^EXP(Parameter!$D$305+Parameter!$D$311*((LN($B238*21/30.2))))</f>
        <v>2.031518385325046E-2</v>
      </c>
      <c r="AS238" s="88">
        <f>$E238^EXP(Parameter!$D$291+Parameter!$D$297*((LN($B238*21/30.2))))</f>
        <v>7.1459563094865607E-3</v>
      </c>
      <c r="AT238" s="12">
        <f>$D238^EXP(Parameter!$D$305+Parameter!$D$307-Parameter!$D$306+(Parameter!$D$311+Parameter!$D$313-Parameter!$D$312)*((LN($B238*21/30.2))))</f>
        <v>1.7339016717439114E-2</v>
      </c>
      <c r="AU238" s="88">
        <f>$E238^EXP(Parameter!$D$291+Parameter!$D$293-Parameter!$D$292+(Parameter!$D$297+Parameter!$D$299-Parameter!$D$298)*((LN($B238*21/30.2))))</f>
        <v>1.2181378378803153E-2</v>
      </c>
      <c r="AV238" s="12">
        <f>$D238^EXP(Parameter!$D$308+Parameter!$D$314*((LN($B238*21/30.2))))</f>
        <v>2.4579153029010595E-2</v>
      </c>
      <c r="AW238" s="88">
        <f>$E238^EXP(Parameter!$D$294+Parameter!$D$300*((LN($B238*21/30.2))))</f>
        <v>1.0398184128371202E-2</v>
      </c>
      <c r="AX238" s="12">
        <f>$D238^EXP(Parameter!$D$305+Parameter!$D$309-Parameter!$D$306+(Parameter!$D$311+Parameter!$D$315-Parameter!$D$312)*((LN($B238*21/30.2))))</f>
        <v>7.690827633717149E-3</v>
      </c>
      <c r="AY238" s="88">
        <f>$E238^EXP(Parameter!$D$291+Parameter!$D$295-Parameter!$D$292+(Parameter!$D$297+Parameter!$D$301-Parameter!$D$298)*((LN($B238*21/30.2))))</f>
        <v>8.3608600293392783E-5</v>
      </c>
      <c r="AZ238" s="12">
        <f>$D238^EXP(Parameter!D$305-Parameter!D$306+(Parameter!D$311-Parameter!D$312)*((LN($B238*21/30.2))))</f>
        <v>5.0861293009167577E-3</v>
      </c>
      <c r="BA238" s="88">
        <f>$E238^EXP(Parameter!$D$291-Parameter!$D$292+(Parameter!$D$297-Parameter!$D$298)*((LN($B238*21/30.2))))</f>
        <v>8.2659497946145746E-7</v>
      </c>
      <c r="BB238" s="89">
        <f>$D238^EXP(Parameter!$D$231+Parameter!$D$238)</f>
        <v>4.0197580635402699E-2</v>
      </c>
      <c r="BC238" s="90">
        <f>$E238^EXP(Parameter!$D$216+Parameter!$D$223)</f>
        <v>2.4303039550635308E-3</v>
      </c>
      <c r="BD238" s="91">
        <f>$D238^EXP(Parameter!$D$232+Parameter!$D$239)</f>
        <v>2.9804231431606751E-2</v>
      </c>
      <c r="BE238" s="90">
        <f>$E238^EXP(Parameter!$D$217+Parameter!$D$224)</f>
        <v>3.5898998467089188E-3</v>
      </c>
      <c r="BF238" s="91">
        <f>$D238^EXP(Parameter!$D$234+Parameter!$D$241)</f>
        <v>3.6449491504379108E-2</v>
      </c>
      <c r="BG238" s="91">
        <f>$E238^EXP(Parameter!$D$219+Parameter!$D$226)</f>
        <v>1.8333995661669125E-2</v>
      </c>
      <c r="BH238" s="91">
        <f>$D238^EXP(Parameter!$D$235+Parameter!$D$242)</f>
        <v>7.8199816459471314E-2</v>
      </c>
      <c r="BI238" s="91">
        <f>$E238^EXP(Parameter!$D$220+Parameter!$D$227)</f>
        <v>1.1312060823986794E-2</v>
      </c>
      <c r="BJ238" s="91">
        <f>$D238^EXP(Parameter!$D$236+Parameter!$D$243)</f>
        <v>2.7762354577655985E-2</v>
      </c>
      <c r="BK238" s="91">
        <f>$E238^EXP(Parameter!$D$221+Parameter!$D$228)</f>
        <v>1.739931192953768E-2</v>
      </c>
      <c r="BL238" s="91">
        <f>$D238^EXP(Parameter!$D$233+Parameter!$D$240)</f>
        <v>1.2888609794847683E-2</v>
      </c>
      <c r="BM238" s="91">
        <f>$E238^EXP(Parameter!$D$218+Parameter!$D$225)</f>
        <v>1.018104560114151E-3</v>
      </c>
      <c r="BN238" s="90">
        <f>$D238^EXP(Parameter!$D$268+Parameter!$D$275)</f>
        <v>5.5537074619079106E-2</v>
      </c>
      <c r="BO238" s="91">
        <f>$E238^EXP(Parameter!$D$246+Parameter!$D$253)</f>
        <v>7.740888974689643E-4</v>
      </c>
      <c r="BP238" s="91">
        <f>$D238^EXP(Parameter!$D$269+Parameter!$D$276)</f>
        <v>3.537433388221263E-2</v>
      </c>
      <c r="BQ238" s="91">
        <f>$E238^EXP(Parameter!$D$247+Parameter!$D$254)</f>
        <v>2.0739410800223838E-3</v>
      </c>
      <c r="BR238" s="91">
        <f>$D238^EXP(Parameter!$D$271+Parameter!$D$278)</f>
        <v>8.7693021111576661E-2</v>
      </c>
      <c r="BS238" s="91">
        <f>$E238^EXP(Parameter!$D$249+Parameter!$D$256)</f>
        <v>2.2967973403596791E-2</v>
      </c>
      <c r="BT238" s="91">
        <f>$D238^EXP(Parameter!$D$272+Parameter!$D$279)</f>
        <v>0.15918738469224819</v>
      </c>
      <c r="BU238" s="91">
        <f>$E238^EXP(Parameter!$D$250+Parameter!$D$257)</f>
        <v>6.4529647909032772E-3</v>
      </c>
      <c r="BV238" s="91">
        <f>$D238^EXP(Parameter!$D$273+Parameter!$D$280)</f>
        <v>0.12411763647424473</v>
      </c>
      <c r="BW238" s="91">
        <f>$E238^EXP(Parameter!$D$251+Parameter!$D$258)</f>
        <v>2.4841638886021901E-2</v>
      </c>
      <c r="BX238" s="91">
        <f>$D238^EXP(Parameter!$D$270+Parameter!$D$277)</f>
        <v>3.0437210745862021E-2</v>
      </c>
      <c r="BY238" s="91">
        <f>$E238^EXP(Parameter!$D$248+Parameter!$D$255)</f>
        <v>2.5803208126932405E-3</v>
      </c>
      <c r="BZ238" s="90">
        <f>$D238^EXP(Parameter!$D$208)</f>
        <v>3.7178810197354195E-2</v>
      </c>
      <c r="CA238" s="90">
        <f>$E238^EXP(Parameter!$D$200)</f>
        <v>1.6856736064179679E-3</v>
      </c>
      <c r="CB238" s="90">
        <f>$D238^EXP(Parameter!$D$209)</f>
        <v>3.022516120488563E-2</v>
      </c>
      <c r="CC238" s="90">
        <f>$E238^EXP(Parameter!$D$201)</f>
        <v>2.9547845295961124E-3</v>
      </c>
      <c r="CD238" s="90">
        <f>$D238^EXP(Parameter!$D$211)</f>
        <v>3.317796303784544E-2</v>
      </c>
      <c r="CE238" s="90">
        <f>$E238^EXP(Parameter!$D$203)</f>
        <v>1.3956125278315672E-2</v>
      </c>
      <c r="CF238" s="90">
        <f>$D238^EXP(Parameter!$D$212)</f>
        <v>7.8000679472346915E-2</v>
      </c>
      <c r="CG238" s="90">
        <f>$E238^EXP(Parameter!$D$204)</f>
        <v>9.6429397867788102E-3</v>
      </c>
      <c r="CH238" s="91">
        <f>$D238^EXP(Parameter!$D$213)</f>
        <v>2.6490437370722854E-2</v>
      </c>
      <c r="CI238" s="90">
        <f>$E238^EXP(Parameter!$D$205)</f>
        <v>1.7540723122463919E-2</v>
      </c>
      <c r="CJ238" s="91">
        <f>$D238^EXP(Parameter!$D$210)</f>
        <v>1.4168619816951621E-2</v>
      </c>
      <c r="CK238" s="90">
        <f>$E238^EXP(Parameter!$D$202)</f>
        <v>1.3516446773540972E-3</v>
      </c>
      <c r="CL238" s="12">
        <f>$D238^EXP(Parameter!$D$170+Parameter!$D$177*(LN($B238/30.2*21)))</f>
        <v>1.6600049322519395E-2</v>
      </c>
      <c r="CM238" s="12">
        <f>$D238^EXP(Parameter!$D$155+Parameter!$D$162*(LN($B238/30.2*21)))</f>
        <v>0.29260983195449342</v>
      </c>
      <c r="CN238" s="12">
        <f>$D238^EXP(Parameter!$D$171+Parameter!$D$178*(LN($B238/30.2*21)))</f>
        <v>1.9060979887359612E-2</v>
      </c>
      <c r="CO238" s="12">
        <f>$D238^EXP(Parameter!$D$156+Parameter!$D$163*(LN($B238/30.2*21)))</f>
        <v>0.22802796334287509</v>
      </c>
      <c r="CP238" s="12">
        <f>$D238^EXP(Parameter!$D$173+Parameter!$D$180*(LN($B238/30.2*21)))</f>
        <v>1.5585930826363838E-2</v>
      </c>
      <c r="CQ238" s="12">
        <f>$D238^EXP(Parameter!$D$158+Parameter!$D$165*(LN($B238/30.2*21)))</f>
        <v>0.22814657766484814</v>
      </c>
      <c r="CR238" s="12">
        <f>$D238^EXP(Parameter!$D$174+Parameter!$D$181*(LN($B238/30.2*21)))</f>
        <v>1.3494411807807836E-2</v>
      </c>
      <c r="CS238" s="12">
        <f>$D238^EXP(Parameter!$D$159+Parameter!$D$166*(LN($B238/30.2*21)))</f>
        <v>0.2805181190070023</v>
      </c>
      <c r="CT238" s="12">
        <f>$D238^EXP(Parameter!$D$175+Parameter!$D$182*(LN($B238/30.2*21)))</f>
        <v>1.9686640882201917E-3</v>
      </c>
      <c r="CU238" s="12">
        <f>$D238^EXP(Parameter!$D$160+Parameter!$D$167*(LN($B238/30.2*21)))</f>
        <v>4.9529977268222621E-2</v>
      </c>
      <c r="CV238" s="12">
        <f>$D238^EXP(Parameter!$D$172+Parameter!$D$179*(LN($B238/30.2*21)))</f>
        <v>3.0703238176683365E-3</v>
      </c>
      <c r="CW238" s="41">
        <f>$D238^EXP(Parameter!$D$157+Parameter!$D$164*(LN($B238/30.2*21)))</f>
        <v>4.0407747702692737E-4</v>
      </c>
      <c r="CX238" s="12">
        <f t="shared" si="23"/>
        <v>2.3466190451386374E-30</v>
      </c>
      <c r="CY238" s="85">
        <v>1.27036544111965E-2</v>
      </c>
      <c r="CZ238" s="12">
        <f t="shared" si="24"/>
        <v>7.2326594493501753E-6</v>
      </c>
      <c r="DA238" s="85">
        <v>1.9034412309470901E-2</v>
      </c>
      <c r="DB238" s="12">
        <f t="shared" si="25"/>
        <v>9.830214531252714E-10</v>
      </c>
      <c r="DC238" s="41">
        <v>7.8875043473515199E-5</v>
      </c>
      <c r="DD238" s="12">
        <f t="shared" si="26"/>
        <v>1.045475384663057E-99</v>
      </c>
      <c r="DE238" s="85">
        <v>9.1751497674051402E-4</v>
      </c>
      <c r="DF238" s="12">
        <f t="shared" si="27"/>
        <v>2.2709274832252856E-107</v>
      </c>
      <c r="DG238" s="41">
        <v>7.6465699999088595E-5</v>
      </c>
      <c r="DH238" s="12">
        <f t="shared" si="28"/>
        <v>1.9859490249747243E-10</v>
      </c>
      <c r="DI238" s="41">
        <v>7.6465699999088595E-5</v>
      </c>
      <c r="DJ238" s="46">
        <v>233</v>
      </c>
      <c r="DK238" s="44">
        <v>2.8305224667679599E-5</v>
      </c>
      <c r="DL238" s="44">
        <v>9.4830591850003602E-5</v>
      </c>
      <c r="DM238" s="44">
        <v>2.2993212300415099E-4</v>
      </c>
      <c r="DN238" s="44">
        <v>1.61672975430571E-4</v>
      </c>
      <c r="DO238" s="44">
        <v>7.8137005878908805E-4</v>
      </c>
      <c r="DP238" s="44">
        <v>5.93391626223294E-4</v>
      </c>
      <c r="DQ238" s="44">
        <v>8.9077592849318198E-4</v>
      </c>
      <c r="DR238" s="45">
        <v>1.55121380880202E-2</v>
      </c>
      <c r="DS238" s="45">
        <v>2.6431075167050001E-2</v>
      </c>
      <c r="DT238" s="45">
        <v>2.34355841235451E-2</v>
      </c>
      <c r="DU238" s="45">
        <v>1.6339342978272699E-2</v>
      </c>
      <c r="DV238" s="45">
        <v>2.5117990308477299E-2</v>
      </c>
      <c r="DW238" s="45">
        <v>4.3319063498200798E-2</v>
      </c>
      <c r="DX238" s="45">
        <v>1.9680062531257099E-2</v>
      </c>
    </row>
    <row r="239" spans="1:128">
      <c r="A239" s="43">
        <f t="shared" si="22"/>
        <v>15.104109589041096</v>
      </c>
      <c r="B239" s="18">
        <v>235</v>
      </c>
      <c r="C239" s="12">
        <v>5148</v>
      </c>
      <c r="D239" s="12">
        <v>1.4403375290958E-2</v>
      </c>
      <c r="E239" s="12">
        <v>7.5041585926076499E-5</v>
      </c>
      <c r="F239" s="92">
        <f>$D239^Parameter!$D$325</f>
        <v>3.6610202901031029E-2</v>
      </c>
      <c r="G239" s="92">
        <f>$E239^Parameter!$D$318</f>
        <v>1.0720559283374975E-3</v>
      </c>
      <c r="H239" s="92">
        <f>$D239^Parameter!$D$326</f>
        <v>3.3633450261900448E-2</v>
      </c>
      <c r="I239" s="92">
        <f>$E239^Parameter!$D$319</f>
        <v>2.2918874287051879E-3</v>
      </c>
      <c r="J239" s="92">
        <f>$D239^Parameter!$D$328</f>
        <v>3.951388930323374E-2</v>
      </c>
      <c r="K239" s="92">
        <f>$E239^Parameter!$D$321</f>
        <v>1.4885340985940359E-2</v>
      </c>
      <c r="L239" s="92">
        <f>$D239^Parameter!$D$329</f>
        <v>9.30550603160403E-2</v>
      </c>
      <c r="M239" s="92">
        <f>$E239^Parameter!$D$322</f>
        <v>9.5257237333748919E-3</v>
      </c>
      <c r="N239" s="92">
        <f>$D239^Parameter!$D$330</f>
        <v>3.2237107252905399E-2</v>
      </c>
      <c r="O239" s="92">
        <f>$E239^Parameter!$D$323</f>
        <v>2.2393439384693389E-2</v>
      </c>
      <c r="P239" s="92">
        <f>$D239^Parameter!$D$327</f>
        <v>1.7654604439998337E-2</v>
      </c>
      <c r="Q239" s="92">
        <f>$E239^Parameter!$D$320</f>
        <v>1.134920996563578E-3</v>
      </c>
      <c r="R239" s="12">
        <f>$D239^EXP(Parameter!$D$96+Parameter!$D$103*(($B239/30.2*21)^(1)))</f>
        <v>7.787032154468605E-31</v>
      </c>
      <c r="S239" s="12">
        <f>$E239^EXP(Parameter!$D$81+Parameter!$D$88*($B239/30.2*21)^(-2))</f>
        <v>2.9204925178115829E-3</v>
      </c>
      <c r="T239" s="12">
        <f>$D239^EXP(Parameter!$D$97+Parameter!$D$104*(($B239*21/30.2)^(1)))</f>
        <v>6.6006669950483376E-6</v>
      </c>
      <c r="U239" s="12">
        <f>$E239^EXP(Parameter!$D$82+Parameter!$D$89*($B239/30.2*21)^(-2))</f>
        <v>4.8521692376742838E-3</v>
      </c>
      <c r="V239" s="12">
        <f>$D239^EXP(Parameter!$D$99+Parameter!$D$106*(($B239*21/30.2)^(1)))</f>
        <v>7.9013463548762381E-10</v>
      </c>
      <c r="W239" s="12">
        <f>$E239^EXP(Parameter!$D$84+Parameter!$D$91*($B239/30.2*21)^(-2))</f>
        <v>2.49326237427244E-2</v>
      </c>
      <c r="X239" s="12">
        <f>$D239^EXP(Parameter!$D$100+Parameter!$D$107*(($B239*21/30.2)^(1)))</f>
        <v>5.2129710012448849E-102</v>
      </c>
      <c r="Y239" s="12">
        <f>$E239^EXP(Parameter!$D$85+Parameter!$D$92*($B239/30.2*21)^(-2))</f>
        <v>1.5638170478707136E-2</v>
      </c>
      <c r="Z239" s="12">
        <f>$D239^EXP(Parameter!$D$101+Parameter!$D$108*(($B239*21/30.2)^(1)))</f>
        <v>1.0651048760771082E-109</v>
      </c>
      <c r="AA239" s="12">
        <f>$E239^EXP(Parameter!$D$86+Parameter!$D$93*($B239/30.2*21)^(-2))</f>
        <v>2.2712214058829172E-2</v>
      </c>
      <c r="AB239" s="12">
        <f>$D239^EXP(Parameter!$D$98+Parameter!$D$105*(($B239*21/30.2)^(1)))</f>
        <v>1.5944327092993093E-10</v>
      </c>
      <c r="AC239" s="12">
        <f>$E239^EXP(Parameter!$D$83+Parameter!$D$90*($B239/30.2*21)^(-2))</f>
        <v>1.2906368951093772E-3</v>
      </c>
      <c r="AD239" s="87">
        <f>$D239^EXP(Parameter!$D$133+Parameter!$D$140*(($B239*21/30.2)^(-0.5))+Parameter!$D$147*((LN($B239*21/30.2))))</f>
        <v>2.2214352933913427E-13</v>
      </c>
      <c r="AE239" s="12">
        <f>$E239^EXP(Parameter!$D$111+Parameter!$D$118*(($B239*21/30.2)^(-1))+Parameter!$D$125*(($B239*21/30.2)^(-0.5)))</f>
        <v>4.9845581832237869E-2</v>
      </c>
      <c r="AF239" s="12">
        <f>$D239^EXP(Parameter!$D$134+Parameter!$D$141*(($B239*21/30.2)^(-0.5))+Parameter!$D$148*((LN($B239*21/30.2))))</f>
        <v>9.213351382193199E-5</v>
      </c>
      <c r="AG239" s="12">
        <f>$E239^EXP(Parameter!$D$112+Parameter!$D$119*(($B239*21/30.2)^(-1))+Parameter!$D$126*(($B239*21/30.2)^(-0.5)))</f>
        <v>5.856509362868613E-3</v>
      </c>
      <c r="AH239" s="12">
        <f>$D239^EXP(Parameter!$D$136+Parameter!$D$143*(($B239*21/30.2)^(-0.5))+Parameter!$D$150*((LN($B239*21/30.2))))</f>
        <v>8.1992138781524404E-11</v>
      </c>
      <c r="AI239" s="12">
        <f>$E239^EXP(Parameter!$D$114+Parameter!$D$121*(($B239*21/30.2)^(-1))+Parameter!$D$128*(($B239*21/30.2)^(-0.5)))</f>
        <v>2.6572791925682145E-5</v>
      </c>
      <c r="AJ239" s="12">
        <f>$D239^EXP(Parameter!$D$137+Parameter!$D$144*(($B239*21/30.2)^(-0.5))+Parameter!$D$151*((LN($B239*21/30.2))))</f>
        <v>2.3995909243425774E-15</v>
      </c>
      <c r="AK239" s="12">
        <f>$E239^EXP(Parameter!$D$115+Parameter!$D$122*(($B239*21/30.2)^(-1))+Parameter!$D$129*(($B239*21/30.2)^(-0.5)))</f>
        <v>3.6173305636905285E-3</v>
      </c>
      <c r="AL239" s="12">
        <f>$D239^EXP(Parameter!$D$138+Parameter!$D$145*(($B239*21/30.2)^(-0.5))+Parameter!$D$152*((LN($B239*21/30.2))))</f>
        <v>2.0510606358614914E-65</v>
      </c>
      <c r="AM239" s="12">
        <f>$E239^EXP(Parameter!$D$116+Parameter!$D$123*(($B239*21/30.2)^(-1))+Parameter!$D$130*(($B239*21/30.2)^(-0.5)))</f>
        <v>1.5892995119026343E-6</v>
      </c>
      <c r="AN239" s="12">
        <f>$D239^EXP(Parameter!$D$135+Parameter!$D$142*(($B239*21/30.2)^(-0.5))+Parameter!$D$149*((LN($B239*21/30.2))))</f>
        <v>2.495593682128694E-6</v>
      </c>
      <c r="AO239" s="12">
        <f>$E239^EXP(Parameter!$D$113+Parameter!$D$120*(($B239*21/30.2)^(-1))+Parameter!$D$127*(($B239*21/30.2)^(-0.5)))</f>
        <v>5.1150433005190953E-13</v>
      </c>
      <c r="AP239" s="87">
        <f>$D239^EXP(Parameter!$D$304+Parameter!$D$310*((LN($B239*21/30.2))))</f>
        <v>1.3776456804756964E-2</v>
      </c>
      <c r="AQ239" s="88">
        <f>$E239^EXP(Parameter!$D$290+Parameter!$D$296*((LN($B239*21/30.2))))</f>
        <v>8.924791923264265E-3</v>
      </c>
      <c r="AR239" s="12">
        <f>$D239^EXP(Parameter!$D$305+Parameter!$D$311*((LN($B239*21/30.2))))</f>
        <v>2.0130644545848037E-2</v>
      </c>
      <c r="AS239" s="88">
        <f>$E239^EXP(Parameter!$D$291+Parameter!$D$297*((LN($B239*21/30.2))))</f>
        <v>7.0842201524195045E-3</v>
      </c>
      <c r="AT239" s="12">
        <f>$D239^EXP(Parameter!$D$305+Parameter!$D$307-Parameter!$D$306+(Parameter!$D$311+Parameter!$D$313-Parameter!$D$312)*((LN($B239*21/30.2))))</f>
        <v>1.716397461453124E-2</v>
      </c>
      <c r="AU239" s="88">
        <f>$E239^EXP(Parameter!$D$291+Parameter!$D$293-Parameter!$D$292+(Parameter!$D$297+Parameter!$D$299-Parameter!$D$298)*((LN($B239*21/30.2))))</f>
        <v>1.2068031475122021E-2</v>
      </c>
      <c r="AV239" s="12">
        <f>$D239^EXP(Parameter!$D$308+Parameter!$D$314*((LN($B239*21/30.2))))</f>
        <v>2.4313288828597172E-2</v>
      </c>
      <c r="AW239" s="88">
        <f>$E239^EXP(Parameter!$D$294+Parameter!$D$300*((LN($B239*21/30.2))))</f>
        <v>1.0306159265112214E-2</v>
      </c>
      <c r="AX239" s="12">
        <f>$D239^EXP(Parameter!$D$305+Parameter!$D$309-Parameter!$D$306+(Parameter!$D$311+Parameter!$D$315-Parameter!$D$312)*((LN($B239*21/30.2))))</f>
        <v>7.5879739154802632E-3</v>
      </c>
      <c r="AY239" s="88">
        <f>$E239^EXP(Parameter!$D$291+Parameter!$D$295-Parameter!$D$292+(Parameter!$D$297+Parameter!$D$301-Parameter!$D$298)*((LN($B239*21/30.2))))</f>
        <v>8.0936109536559116E-5</v>
      </c>
      <c r="AZ239" s="12">
        <f>$D239^EXP(Parameter!D$305-Parameter!D$306+(Parameter!D$311-Parameter!D$312)*((LN($B239*21/30.2))))</f>
        <v>5.0167050192222338E-3</v>
      </c>
      <c r="BA239" s="88">
        <f>$E239^EXP(Parameter!$D$291-Parameter!$D$292+(Parameter!$D$297-Parameter!$D$298)*((LN($B239*21/30.2))))</f>
        <v>7.907439219215461E-7</v>
      </c>
      <c r="BB239" s="89">
        <f>$D239^EXP(Parameter!$D$231+Parameter!$D$238)</f>
        <v>3.9922782311940075E-2</v>
      </c>
      <c r="BC239" s="90">
        <f>$E239^EXP(Parameter!$D$216+Parameter!$D$223)</f>
        <v>2.4014609156121241E-3</v>
      </c>
      <c r="BD239" s="91">
        <f>$D239^EXP(Parameter!$D$232+Parameter!$D$239)</f>
        <v>2.9581590086793154E-2</v>
      </c>
      <c r="BE239" s="90">
        <f>$E239^EXP(Parameter!$D$217+Parameter!$D$224)</f>
        <v>3.5500402667462401E-3</v>
      </c>
      <c r="BF239" s="91">
        <f>$D239^EXP(Parameter!$D$234+Parameter!$D$241)</f>
        <v>3.6192754091206848E-2</v>
      </c>
      <c r="BG239" s="91">
        <f>$E239^EXP(Parameter!$D$219+Parameter!$D$226)</f>
        <v>1.8189158519282607E-2</v>
      </c>
      <c r="BH239" s="91">
        <f>$D239^EXP(Parameter!$D$235+Parameter!$D$242)</f>
        <v>7.777561546712651E-2</v>
      </c>
      <c r="BI239" s="91">
        <f>$E239^EXP(Parameter!$D$220+Parameter!$D$227)</f>
        <v>1.1211953361941192E-2</v>
      </c>
      <c r="BJ239" s="91">
        <f>$D239^EXP(Parameter!$D$236+Parameter!$D$243)</f>
        <v>2.7550792791289472E-2</v>
      </c>
      <c r="BK239" s="91">
        <f>$E239^EXP(Parameter!$D$221+Parameter!$D$228)</f>
        <v>1.7260067374972106E-2</v>
      </c>
      <c r="BL239" s="91">
        <f>$D239^EXP(Parameter!$D$233+Parameter!$D$240)</f>
        <v>1.2769462276590324E-2</v>
      </c>
      <c r="BM239" s="91">
        <f>$E239^EXP(Parameter!$D$218+Parameter!$D$225)</f>
        <v>1.0042870862804821E-3</v>
      </c>
      <c r="BN239" s="90">
        <f>$D239^EXP(Parameter!$D$268+Parameter!$D$275)</f>
        <v>5.5195479545672853E-2</v>
      </c>
      <c r="BO239" s="91">
        <f>$E239^EXP(Parameter!$D$246+Parameter!$D$253)</f>
        <v>7.6316828850459353E-4</v>
      </c>
      <c r="BP239" s="91">
        <f>$D239^EXP(Parameter!$D$269+Parameter!$D$276)</f>
        <v>3.5122924924372231E-2</v>
      </c>
      <c r="BQ239" s="91">
        <f>$E239^EXP(Parameter!$D$247+Parameter!$D$254)</f>
        <v>2.0486829991907818E-3</v>
      </c>
      <c r="BR239" s="91">
        <f>$D239^EXP(Parameter!$D$271+Parameter!$D$278)</f>
        <v>8.7238654419822301E-2</v>
      </c>
      <c r="BS239" s="91">
        <f>$E239^EXP(Parameter!$D$249+Parameter!$D$256)</f>
        <v>2.2796714426893308E-2</v>
      </c>
      <c r="BT239" s="91">
        <f>$D239^EXP(Parameter!$D$272+Parameter!$D$279)</f>
        <v>0.15856423916763779</v>
      </c>
      <c r="BU239" s="91">
        <f>$E239^EXP(Parameter!$D$250+Parameter!$D$257)</f>
        <v>6.3887419673771366E-3</v>
      </c>
      <c r="BV239" s="91">
        <f>$D239^EXP(Parameter!$D$273+Parameter!$D$280)</f>
        <v>0.12356612509893128</v>
      </c>
      <c r="BW239" s="91">
        <f>$E239^EXP(Parameter!$D$251+Parameter!$D$258)</f>
        <v>2.466024424178655E-2</v>
      </c>
      <c r="BX239" s="91">
        <f>$D239^EXP(Parameter!$D$270+Parameter!$D$277)</f>
        <v>3.0211196037926935E-2</v>
      </c>
      <c r="BY239" s="91">
        <f>$E239^EXP(Parameter!$D$248+Parameter!$D$255)</f>
        <v>2.5500002723933754E-3</v>
      </c>
      <c r="BZ239" s="90">
        <f>$D239^EXP(Parameter!$D$208)</f>
        <v>3.6918496764980401E-2</v>
      </c>
      <c r="CA239" s="90">
        <f>$E239^EXP(Parameter!$D$200)</f>
        <v>1.6644597291119478E-3</v>
      </c>
      <c r="CB239" s="90">
        <f>$D239^EXP(Parameter!$D$209)</f>
        <v>3.0000273439460306E-2</v>
      </c>
      <c r="CC239" s="90">
        <f>$E239^EXP(Parameter!$D$201)</f>
        <v>2.920848695999163E-3</v>
      </c>
      <c r="CD239" s="90">
        <f>$D239^EXP(Parameter!$D$211)</f>
        <v>3.2937657312297607E-2</v>
      </c>
      <c r="CE239" s="90">
        <f>$E239^EXP(Parameter!$D$203)</f>
        <v>1.3838382636726628E-2</v>
      </c>
      <c r="CF239" s="90">
        <f>$D239^EXP(Parameter!$D$212)</f>
        <v>7.7577136533133043E-2</v>
      </c>
      <c r="CG239" s="90">
        <f>$E239^EXP(Parameter!$D$204)</f>
        <v>9.5545777270139541E-3</v>
      </c>
      <c r="CH239" s="91">
        <f>$D239^EXP(Parameter!$D$213)</f>
        <v>2.6285936962900547E-2</v>
      </c>
      <c r="CI239" s="90">
        <f>$E239^EXP(Parameter!$D$205)</f>
        <v>1.7400626220386024E-2</v>
      </c>
      <c r="CJ239" s="91">
        <f>$D239^EXP(Parameter!$D$210)</f>
        <v>1.4040476544599169E-2</v>
      </c>
      <c r="CK239" s="90">
        <f>$E239^EXP(Parameter!$D$202)</f>
        <v>1.3340500444560155E-3</v>
      </c>
      <c r="CL239" s="12">
        <f>$D239^EXP(Parameter!$D$170+Parameter!$D$177*(LN($B239/30.2*21)))</f>
        <v>1.643329673730411E-2</v>
      </c>
      <c r="CM239" s="12">
        <f>$D239^EXP(Parameter!$D$155+Parameter!$D$162*(LN($B239/30.2*21)))</f>
        <v>0.29223269697804916</v>
      </c>
      <c r="CN239" s="12">
        <f>$D239^EXP(Parameter!$D$171+Parameter!$D$178*(LN($B239/30.2*21)))</f>
        <v>1.8887439972445897E-2</v>
      </c>
      <c r="CO239" s="12">
        <f>$D239^EXP(Parameter!$D$156+Parameter!$D$163*(LN($B239/30.2*21)))</f>
        <v>0.2275221934165764</v>
      </c>
      <c r="CP239" s="12">
        <f>$D239^EXP(Parameter!$D$173+Parameter!$D$180*(LN($B239/30.2*21)))</f>
        <v>1.5429165176005757E-2</v>
      </c>
      <c r="CQ239" s="12">
        <f>$D239^EXP(Parameter!$D$158+Parameter!$D$165*(LN($B239/30.2*21)))</f>
        <v>0.22750568582593664</v>
      </c>
      <c r="CR239" s="12">
        <f>$D239^EXP(Parameter!$D$174+Parameter!$D$181*(LN($B239/30.2*21)))</f>
        <v>1.3324539271854643E-2</v>
      </c>
      <c r="CS239" s="12">
        <f>$D239^EXP(Parameter!$D$159+Parameter!$D$166*(LN($B239/30.2*21)))</f>
        <v>0.27996631803780003</v>
      </c>
      <c r="CT239" s="12">
        <f>$D239^EXP(Parameter!$D$175+Parameter!$D$182*(LN($B239/30.2*21)))</f>
        <v>1.9325941645046303E-3</v>
      </c>
      <c r="CU239" s="12">
        <f>$D239^EXP(Parameter!$D$160+Parameter!$D$167*(LN($B239/30.2*21)))</f>
        <v>4.909773457053121E-2</v>
      </c>
      <c r="CV239" s="12">
        <f>$D239^EXP(Parameter!$D$172+Parameter!$D$179*(LN($B239/30.2*21)))</f>
        <v>3.0245512415319801E-3</v>
      </c>
      <c r="CW239" s="41">
        <f>$D239^EXP(Parameter!$D$157+Parameter!$D$164*(LN($B239/30.2*21)))</f>
        <v>3.9360171197319453E-4</v>
      </c>
      <c r="CX239" s="12">
        <f t="shared" si="23"/>
        <v>7.787032154468605E-31</v>
      </c>
      <c r="CY239" s="85">
        <v>1.2688018331494799E-2</v>
      </c>
      <c r="CZ239" s="12">
        <f t="shared" si="24"/>
        <v>6.6006669950483376E-6</v>
      </c>
      <c r="DA239" s="85">
        <v>1.9002316227802501E-2</v>
      </c>
      <c r="DB239" s="12">
        <f t="shared" si="25"/>
        <v>7.9013463548762381E-10</v>
      </c>
      <c r="DC239" s="41">
        <v>7.7274678591638494E-5</v>
      </c>
      <c r="DD239" s="12">
        <f t="shared" si="26"/>
        <v>5.2129710012448849E-102</v>
      </c>
      <c r="DE239" s="85">
        <v>9.0166677889367305E-4</v>
      </c>
      <c r="DF239" s="12">
        <f t="shared" si="27"/>
        <v>1.0651048760771082E-109</v>
      </c>
      <c r="DG239" s="41">
        <v>7.5041599999275594E-5</v>
      </c>
      <c r="DH239" s="12">
        <f t="shared" si="28"/>
        <v>1.5944327092993093E-10</v>
      </c>
      <c r="DI239" s="41">
        <v>7.5041599999275594E-5</v>
      </c>
      <c r="DJ239" s="46">
        <v>234</v>
      </c>
      <c r="DK239" s="44">
        <v>2.7671768814574401E-5</v>
      </c>
      <c r="DL239" s="44">
        <v>9.2863642047080806E-5</v>
      </c>
      <c r="DM239" s="44">
        <v>2.2545132918039301E-4</v>
      </c>
      <c r="DN239" s="44">
        <v>1.5844076282467399E-4</v>
      </c>
      <c r="DO239" s="44">
        <v>7.6756806450839498E-4</v>
      </c>
      <c r="DP239" s="44">
        <v>5.8266049426658505E-4</v>
      </c>
      <c r="DQ239" s="44">
        <v>8.7522184316279905E-4</v>
      </c>
      <c r="DR239" s="45">
        <v>1.5376625305129199E-2</v>
      </c>
      <c r="DS239" s="45">
        <v>2.6217708075558899E-2</v>
      </c>
      <c r="DT239" s="45">
        <v>2.3242791243648898E-2</v>
      </c>
      <c r="DU239" s="45">
        <v>1.6197627384784499E-2</v>
      </c>
      <c r="DV239" s="45">
        <v>2.4913577456590098E-2</v>
      </c>
      <c r="DW239" s="45">
        <v>4.2998023345136201E-2</v>
      </c>
      <c r="DX239" s="45">
        <v>1.95138545027643E-2</v>
      </c>
    </row>
    <row r="240" spans="1:128">
      <c r="A240" s="43">
        <f t="shared" si="22"/>
        <v>15.164383561643836</v>
      </c>
      <c r="B240" s="18">
        <v>236</v>
      </c>
      <c r="C240" s="12">
        <v>5170</v>
      </c>
      <c r="D240" s="12">
        <v>1.4274272174938599E-2</v>
      </c>
      <c r="E240" s="12">
        <v>7.3648414797012598E-5</v>
      </c>
      <c r="F240" s="92">
        <f>$D240^Parameter!$D$325</f>
        <v>3.6353991326625708E-2</v>
      </c>
      <c r="G240" s="92">
        <f>$E240^Parameter!$D$318</f>
        <v>1.0576881789260038E-3</v>
      </c>
      <c r="H240" s="92">
        <f>$D240^Parameter!$D$326</f>
        <v>3.3392057436304363E-2</v>
      </c>
      <c r="I240" s="92">
        <f>$E240^Parameter!$D$319</f>
        <v>2.2645638918856129E-3</v>
      </c>
      <c r="J240" s="92">
        <f>$D240^Parameter!$D$328</f>
        <v>3.9243716325846764E-2</v>
      </c>
      <c r="K240" s="92">
        <f>$E240^Parameter!$D$321</f>
        <v>1.4762278277664275E-2</v>
      </c>
      <c r="L240" s="92">
        <f>$D240^Parameter!$D$329</f>
        <v>9.2587045362406487E-2</v>
      </c>
      <c r="M240" s="92">
        <f>$E240^Parameter!$D$322</f>
        <v>9.4386540353897253E-3</v>
      </c>
      <c r="N240" s="92">
        <f>$D240^Parameter!$D$330</f>
        <v>3.2002854606937102E-2</v>
      </c>
      <c r="O240" s="92">
        <f>$E240^Parameter!$D$323</f>
        <v>2.2226207341073709E-2</v>
      </c>
      <c r="P240" s="92">
        <f>$D240^Parameter!$D$327</f>
        <v>1.7503922536641198E-2</v>
      </c>
      <c r="Q240" s="92">
        <f>$E240^Parameter!$D$320</f>
        <v>1.1198366323728972E-3</v>
      </c>
      <c r="R240" s="12">
        <f>$D240^EXP(Parameter!$D$96+Parameter!$D$103*(($B240/30.2*21)^(1)))</f>
        <v>2.5403273851107567E-31</v>
      </c>
      <c r="S240" s="12">
        <f>$E240^EXP(Parameter!$D$81+Parameter!$D$88*($B240/30.2*21)^(-2))</f>
        <v>2.8870582116911317E-3</v>
      </c>
      <c r="T240" s="12">
        <f>$D240^EXP(Parameter!$D$97+Parameter!$D$104*(($B240*21/30.2)^(1)))</f>
        <v>6.020435654743999E-6</v>
      </c>
      <c r="U240" s="12">
        <f>$E240^EXP(Parameter!$D$82+Parameter!$D$89*($B240/30.2*21)^(-2))</f>
        <v>4.8014257423226658E-3</v>
      </c>
      <c r="V240" s="12">
        <f>$D240^EXP(Parameter!$D$99+Parameter!$D$106*(($B240*21/30.2)^(1)))</f>
        <v>6.3378311107879702E-10</v>
      </c>
      <c r="W240" s="12">
        <f>$E240^EXP(Parameter!$D$84+Parameter!$D$91*($B240/30.2*21)^(-2))</f>
        <v>2.4751696753583782E-2</v>
      </c>
      <c r="X240" s="12">
        <f>$D240^EXP(Parameter!$D$100+Parameter!$D$107*(($B240*21/30.2)^(1)))</f>
        <v>2.3037787083692031E-104</v>
      </c>
      <c r="Y240" s="12">
        <f>$E240^EXP(Parameter!$D$85+Parameter!$D$92*($B240/30.2*21)^(-2))</f>
        <v>1.5510403927592743E-2</v>
      </c>
      <c r="Z240" s="12">
        <f>$D240^EXP(Parameter!$D$101+Parameter!$D$108*(($B240*21/30.2)^(1)))</f>
        <v>4.4559795879274305E-112</v>
      </c>
      <c r="AA240" s="12">
        <f>$E240^EXP(Parameter!$D$86+Parameter!$D$93*($B240/30.2*21)^(-2))</f>
        <v>2.2543216890926972E-2</v>
      </c>
      <c r="AB240" s="12">
        <f>$D240^EXP(Parameter!$D$98+Parameter!$D$105*(($B240*21/30.2)^(1)))</f>
        <v>1.2776593344056861E-10</v>
      </c>
      <c r="AC240" s="12">
        <f>$E240^EXP(Parameter!$D$83+Parameter!$D$90*($B240/30.2*21)^(-2))</f>
        <v>1.2738049604207728E-3</v>
      </c>
      <c r="AD240" s="87">
        <f>$D240^EXP(Parameter!$D$133+Parameter!$D$140*(($B240*21/30.2)^(-0.5))+Parameter!$D$147*((LN($B240*21/30.2))))</f>
        <v>1.8177770663521921E-13</v>
      </c>
      <c r="AE240" s="12">
        <f>$E240^EXP(Parameter!$D$111+Parameter!$D$118*(($B240*21/30.2)^(-1))+Parameter!$D$125*(($B240*21/30.2)^(-0.5)))</f>
        <v>4.9633958875473304E-2</v>
      </c>
      <c r="AF240" s="12">
        <f>$D240^EXP(Parameter!$D$134+Parameter!$D$141*(($B240*21/30.2)^(-0.5))+Parameter!$D$148*((LN($B240*21/30.2))))</f>
        <v>8.8687864175205868E-5</v>
      </c>
      <c r="AG240" s="12">
        <f>$E240^EXP(Parameter!$D$112+Parameter!$D$119*(($B240*21/30.2)^(-1))+Parameter!$D$126*(($B240*21/30.2)^(-0.5)))</f>
        <v>5.7988563642018933E-3</v>
      </c>
      <c r="AH240" s="12">
        <f>$D240^EXP(Parameter!$D$136+Parameter!$D$143*(($B240*21/30.2)^(-0.5))+Parameter!$D$150*((LN($B240*21/30.2))))</f>
        <v>7.069209313886658E-11</v>
      </c>
      <c r="AI240" s="12">
        <f>$E240^EXP(Parameter!$D$114+Parameter!$D$121*(($B240*21/30.2)^(-1))+Parameter!$D$128*(($B240*21/30.2)^(-0.5)))</f>
        <v>2.5801775505809257E-5</v>
      </c>
      <c r="AJ240" s="12">
        <f>$D240^EXP(Parameter!$D$137+Parameter!$D$144*(($B240*21/30.2)^(-0.5))+Parameter!$D$151*((LN($B240*21/30.2))))</f>
        <v>1.8531405260592709E-15</v>
      </c>
      <c r="AK240" s="12">
        <f>$E240^EXP(Parameter!$D$115+Parameter!$D$122*(($B240*21/30.2)^(-1))+Parameter!$D$129*(($B240*21/30.2)^(-0.5)))</f>
        <v>3.5736329112586399E-3</v>
      </c>
      <c r="AL240" s="12">
        <f>$D240^EXP(Parameter!$D$138+Parameter!$D$145*(($B240*21/30.2)^(-0.5))+Parameter!$D$152*((LN($B240*21/30.2))))</f>
        <v>4.6551835379281803E-66</v>
      </c>
      <c r="AM240" s="12">
        <f>$E240^EXP(Parameter!$D$116+Parameter!$D$123*(($B240*21/30.2)^(-1))+Parameter!$D$130*(($B240*21/30.2)^(-0.5)))</f>
        <v>1.5306858116394041E-6</v>
      </c>
      <c r="AN240" s="12">
        <f>$D240^EXP(Parameter!$D$135+Parameter!$D$142*(($B240*21/30.2)^(-0.5))+Parameter!$D$149*((LN($B240*21/30.2))))</f>
        <v>2.3621872776228144E-6</v>
      </c>
      <c r="AO240" s="12">
        <f>$E240^EXP(Parameter!$D$113+Parameter!$D$120*(($B240*21/30.2)^(-1))+Parameter!$D$127*(($B240*21/30.2)^(-0.5)))</f>
        <v>4.6981004334518902E-13</v>
      </c>
      <c r="AP240" s="87">
        <f>$D240^EXP(Parameter!$D$304+Parameter!$D$310*((LN($B240*21/30.2))))</f>
        <v>1.3620061290283149E-2</v>
      </c>
      <c r="AQ240" s="88">
        <f>$E240^EXP(Parameter!$D$290+Parameter!$D$296*((LN($B240*21/30.2))))</f>
        <v>8.867468777767621E-3</v>
      </c>
      <c r="AR240" s="12">
        <f>$D240^EXP(Parameter!$D$305+Parameter!$D$311*((LN($B240*21/30.2))))</f>
        <v>1.9948277138892238E-2</v>
      </c>
      <c r="AS240" s="88">
        <f>$E240^EXP(Parameter!$D$291+Parameter!$D$297*((LN($B240*21/30.2))))</f>
        <v>7.0232306517862336E-3</v>
      </c>
      <c r="AT240" s="12">
        <f>$D240^EXP(Parameter!$D$305+Parameter!$D$307-Parameter!$D$306+(Parameter!$D$311+Parameter!$D$313-Parameter!$D$312)*((LN($B240*21/30.2))))</f>
        <v>1.6991132659924062E-2</v>
      </c>
      <c r="AU240" s="88">
        <f>$E240^EXP(Parameter!$D$291+Parameter!$D$293-Parameter!$D$292+(Parameter!$D$297+Parameter!$D$299-Parameter!$D$298)*((LN($B240*21/30.2))))</f>
        <v>1.1956070817743048E-2</v>
      </c>
      <c r="AV240" s="12">
        <f>$D240^EXP(Parameter!$D$308+Parameter!$D$314*((LN($B240*21/30.2))))</f>
        <v>2.4050816213565699E-2</v>
      </c>
      <c r="AW240" s="88">
        <f>$E240^EXP(Parameter!$D$294+Parameter!$D$300*((LN($B240*21/30.2))))</f>
        <v>1.0215240598947085E-2</v>
      </c>
      <c r="AX240" s="12">
        <f>$D240^EXP(Parameter!$D$305+Parameter!$D$309-Parameter!$D$306+(Parameter!$D$311+Parameter!$D$315-Parameter!$D$312)*((LN($B240*21/30.2))))</f>
        <v>7.4867153268030695E-3</v>
      </c>
      <c r="AY240" s="88">
        <f>$E240^EXP(Parameter!$D$291+Parameter!$D$295-Parameter!$D$292+(Parameter!$D$297+Parameter!$D$301-Parameter!$D$298)*((LN($B240*21/30.2))))</f>
        <v>7.8352395394663135E-5</v>
      </c>
      <c r="AZ240" s="12">
        <f>$D240^EXP(Parameter!D$305-Parameter!D$306+(Parameter!D$311-Parameter!D$312)*((LN($B240*21/30.2))))</f>
        <v>4.9483904764030312E-3</v>
      </c>
      <c r="BA240" s="88">
        <f>$E240^EXP(Parameter!$D$291-Parameter!$D$292+(Parameter!$D$297-Parameter!$D$298)*((LN($B240*21/30.2))))</f>
        <v>7.565033472799564E-7</v>
      </c>
      <c r="BB240" s="89">
        <f>$D240^EXP(Parameter!$D$231+Parameter!$D$238)</f>
        <v>3.9650680321759425E-2</v>
      </c>
      <c r="BC240" s="90">
        <f>$E240^EXP(Parameter!$D$216+Parameter!$D$223)</f>
        <v>2.3730497235345985E-3</v>
      </c>
      <c r="BD240" s="91">
        <f>$D240^EXP(Parameter!$D$232+Parameter!$D$239)</f>
        <v>2.93612738148957E-2</v>
      </c>
      <c r="BE240" s="90">
        <f>$E240^EXP(Parameter!$D$217+Parameter!$D$224)</f>
        <v>3.5107471355199497E-3</v>
      </c>
      <c r="BF240" s="91">
        <f>$D240^EXP(Parameter!$D$234+Parameter!$D$241)</f>
        <v>3.5938588819890004E-2</v>
      </c>
      <c r="BG240" s="91">
        <f>$E240^EXP(Parameter!$D$219+Parameter!$D$226)</f>
        <v>1.804591789893762E-2</v>
      </c>
      <c r="BH240" s="91">
        <f>$D240^EXP(Parameter!$D$235+Parameter!$D$242)</f>
        <v>7.7354980636631446E-2</v>
      </c>
      <c r="BI240" s="91">
        <f>$E240^EXP(Parameter!$D$220+Parameter!$D$227)</f>
        <v>1.1113043995644471E-2</v>
      </c>
      <c r="BJ240" s="91">
        <f>$D240^EXP(Parameter!$D$236+Parameter!$D$243)</f>
        <v>2.7341472033844835E-2</v>
      </c>
      <c r="BK240" s="91">
        <f>$E240^EXP(Parameter!$D$221+Parameter!$D$228)</f>
        <v>1.7122371964274432E-2</v>
      </c>
      <c r="BL240" s="91">
        <f>$D240^EXP(Parameter!$D$233+Parameter!$D$240)</f>
        <v>1.2651769483586027E-2</v>
      </c>
      <c r="BM240" s="91">
        <f>$E240^EXP(Parameter!$D$218+Parameter!$D$225)</f>
        <v>9.906999219263721E-4</v>
      </c>
      <c r="BN240" s="90">
        <f>$D240^EXP(Parameter!$D$268+Parameter!$D$275)</f>
        <v>5.4857003129456863E-2</v>
      </c>
      <c r="BO240" s="91">
        <f>$E240^EXP(Parameter!$D$246+Parameter!$D$253)</f>
        <v>7.5243552925614019E-4</v>
      </c>
      <c r="BP240" s="91">
        <f>$D240^EXP(Parameter!$D$269+Parameter!$D$276)</f>
        <v>3.4874050605672904E-2</v>
      </c>
      <c r="BQ240" s="91">
        <f>$E240^EXP(Parameter!$D$247+Parameter!$D$254)</f>
        <v>2.0238109014171467E-3</v>
      </c>
      <c r="BR240" s="91">
        <f>$D240^EXP(Parameter!$D$271+Parameter!$D$278)</f>
        <v>8.6787997460279293E-2</v>
      </c>
      <c r="BS240" s="91">
        <f>$E240^EXP(Parameter!$D$249+Parameter!$D$256)</f>
        <v>2.2627267622449442E-2</v>
      </c>
      <c r="BT240" s="91">
        <f>$D240^EXP(Parameter!$D$272+Parameter!$D$279)</f>
        <v>0.15794539554447162</v>
      </c>
      <c r="BU240" s="91">
        <f>$E240^EXP(Parameter!$D$250+Parameter!$D$257)</f>
        <v>6.3253582616630399E-3</v>
      </c>
      <c r="BV240" s="91">
        <f>$D240^EXP(Parameter!$D$273+Parameter!$D$280)</f>
        <v>0.12301871148827069</v>
      </c>
      <c r="BW240" s="91">
        <f>$E240^EXP(Parameter!$D$251+Parameter!$D$258)</f>
        <v>2.4480741147653046E-2</v>
      </c>
      <c r="BX240" s="91">
        <f>$D240^EXP(Parameter!$D$270+Parameter!$D$277)</f>
        <v>2.9987531614340718E-2</v>
      </c>
      <c r="BY240" s="91">
        <f>$E240^EXP(Parameter!$D$248+Parameter!$D$255)</f>
        <v>2.5201301584448425E-3</v>
      </c>
      <c r="BZ240" s="90">
        <f>$D240^EXP(Parameter!$D$208)</f>
        <v>3.6660780420240756E-2</v>
      </c>
      <c r="CA240" s="90">
        <f>$E240^EXP(Parameter!$D$200)</f>
        <v>1.6435786058548382E-3</v>
      </c>
      <c r="CB240" s="90">
        <f>$D240^EXP(Parameter!$D$209)</f>
        <v>2.9777727555293676E-2</v>
      </c>
      <c r="CC240" s="90">
        <f>$E240^EXP(Parameter!$D$201)</f>
        <v>2.8874080234058425E-3</v>
      </c>
      <c r="CD240" s="90">
        <f>$D240^EXP(Parameter!$D$211)</f>
        <v>3.2699806780398022E-2</v>
      </c>
      <c r="CE240" s="90">
        <f>$E240^EXP(Parameter!$D$203)</f>
        <v>1.372200075283531E-2</v>
      </c>
      <c r="CF240" s="90">
        <f>$D240^EXP(Parameter!$D$212)</f>
        <v>7.7157156505800059E-2</v>
      </c>
      <c r="CG240" s="90">
        <f>$E240^EXP(Parameter!$D$204)</f>
        <v>9.4673007876958943E-3</v>
      </c>
      <c r="CH240" s="91">
        <f>$D240^EXP(Parameter!$D$213)</f>
        <v>2.6083623005485751E-2</v>
      </c>
      <c r="CI240" s="90">
        <f>$E240^EXP(Parameter!$D$205)</f>
        <v>1.7262085724219185E-2</v>
      </c>
      <c r="CJ240" s="91">
        <f>$D240^EXP(Parameter!$D$210)</f>
        <v>1.391387228594192E-2</v>
      </c>
      <c r="CK240" s="90">
        <f>$E240^EXP(Parameter!$D$202)</f>
        <v>1.3167389673254478E-3</v>
      </c>
      <c r="CL240" s="12">
        <f>$D240^EXP(Parameter!$D$170+Parameter!$D$177*(LN($B240/30.2*21)))</f>
        <v>1.6268640097889548E-2</v>
      </c>
      <c r="CM240" s="12">
        <f>$D240^EXP(Parameter!$D$155+Parameter!$D$162*(LN($B240/30.2*21)))</f>
        <v>0.29185792692283591</v>
      </c>
      <c r="CN240" s="12">
        <f>$D240^EXP(Parameter!$D$171+Parameter!$D$178*(LN($B240/30.2*21)))</f>
        <v>1.8715953507974011E-2</v>
      </c>
      <c r="CO240" s="12">
        <f>$D240^EXP(Parameter!$D$156+Parameter!$D$163*(LN($B240/30.2*21)))</f>
        <v>0.22701956375562368</v>
      </c>
      <c r="CP240" s="12">
        <f>$D240^EXP(Parameter!$D$173+Parameter!$D$180*(LN($B240/30.2*21)))</f>
        <v>1.5274378848906898E-2</v>
      </c>
      <c r="CQ240" s="12">
        <f>$D240^EXP(Parameter!$D$158+Parameter!$D$165*(LN($B240/30.2*21)))</f>
        <v>0.22686872732509708</v>
      </c>
      <c r="CR240" s="12">
        <f>$D240^EXP(Parameter!$D$174+Parameter!$D$181*(LN($B240/30.2*21)))</f>
        <v>1.3157132305790189E-2</v>
      </c>
      <c r="CS240" s="12">
        <f>$D240^EXP(Parameter!$D$159+Parameter!$D$166*(LN($B240/30.2*21)))</f>
        <v>0.27941775901242338</v>
      </c>
      <c r="CT240" s="12">
        <f>$D240^EXP(Parameter!$D$175+Parameter!$D$182*(LN($B240/30.2*21)))</f>
        <v>1.8972528891942648E-3</v>
      </c>
      <c r="CU240" s="12">
        <f>$D240^EXP(Parameter!$D$160+Parameter!$D$167*(LN($B240/30.2*21)))</f>
        <v>4.8670114605970642E-2</v>
      </c>
      <c r="CV240" s="12">
        <f>$D240^EXP(Parameter!$D$172+Parameter!$D$179*(LN($B240/30.2*21)))</f>
        <v>2.9795680904041869E-3</v>
      </c>
      <c r="CW240" s="41">
        <f>$D240^EXP(Parameter!$D$157+Parameter!$D$164*(LN($B240/30.2*21)))</f>
        <v>3.8341230550093447E-4</v>
      </c>
      <c r="CX240" s="12">
        <f t="shared" si="23"/>
        <v>2.5403273851107567E-31</v>
      </c>
      <c r="CY240" s="85">
        <v>1.26726867681269E-2</v>
      </c>
      <c r="CZ240" s="12">
        <f t="shared" si="24"/>
        <v>6.020435654743999E-6</v>
      </c>
      <c r="DA240" s="85">
        <v>1.8970778939887099E-2</v>
      </c>
      <c r="DB240" s="12">
        <f t="shared" si="25"/>
        <v>6.3378311107879702E-10</v>
      </c>
      <c r="DC240" s="41">
        <v>7.5717662600827403E-5</v>
      </c>
      <c r="DD240" s="12">
        <f t="shared" si="26"/>
        <v>2.3037787083692031E-104</v>
      </c>
      <c r="DE240" s="85">
        <v>8.8615910032312597E-4</v>
      </c>
      <c r="DF240" s="12">
        <f t="shared" si="27"/>
        <v>4.4559795879274305E-112</v>
      </c>
      <c r="DG240" s="41">
        <v>7.3648399999424707E-5</v>
      </c>
      <c r="DH240" s="12">
        <f t="shared" si="28"/>
        <v>1.2776593344056861E-10</v>
      </c>
      <c r="DI240" s="41">
        <v>7.3648399999424707E-5</v>
      </c>
      <c r="DJ240" s="46">
        <v>235</v>
      </c>
      <c r="DK240" s="44">
        <v>2.7054277714877501E-5</v>
      </c>
      <c r="DL240" s="44">
        <v>9.0942934402482605E-5</v>
      </c>
      <c r="DM240" s="44">
        <v>2.2107003841065299E-4</v>
      </c>
      <c r="DN240" s="44">
        <v>1.5528202406434001E-4</v>
      </c>
      <c r="DO240" s="44">
        <v>7.5404624993435899E-4</v>
      </c>
      <c r="DP240" s="44">
        <v>5.7215193757353998E-4</v>
      </c>
      <c r="DQ240" s="44">
        <v>8.5998019487987199E-4</v>
      </c>
      <c r="DR240" s="45">
        <v>1.5242705648943001E-2</v>
      </c>
      <c r="DS240" s="45">
        <v>2.6006689978791901E-2</v>
      </c>
      <c r="DT240" s="45">
        <v>2.3052154467248301E-2</v>
      </c>
      <c r="DU240" s="45">
        <v>1.6057567905853901E-2</v>
      </c>
      <c r="DV240" s="45">
        <v>2.4711430207943801E-2</v>
      </c>
      <c r="DW240" s="45">
        <v>4.2680274513701703E-2</v>
      </c>
      <c r="DX240" s="45">
        <v>1.9349546320916001E-2</v>
      </c>
    </row>
    <row r="241" spans="1:128">
      <c r="A241" s="43">
        <f t="shared" si="22"/>
        <v>15.224657534246575</v>
      </c>
      <c r="B241" s="18">
        <v>237</v>
      </c>
      <c r="C241" s="12">
        <v>5192</v>
      </c>
      <c r="D241" s="12">
        <v>1.41467077613147E-2</v>
      </c>
      <c r="E241" s="12">
        <v>7.2285372524399203E-5</v>
      </c>
      <c r="F241" s="92">
        <f>$D241^Parameter!$D$325</f>
        <v>3.6100332172657013E-2</v>
      </c>
      <c r="G241" s="92">
        <f>$E241^Parameter!$D$318</f>
        <v>1.0435573107680559E-3</v>
      </c>
      <c r="H241" s="92">
        <f>$D241^Parameter!$D$326</f>
        <v>3.3153112372290933E-2</v>
      </c>
      <c r="I241" s="92">
        <f>$E241^Parameter!$D$319</f>
        <v>2.2376505838689626E-3</v>
      </c>
      <c r="J241" s="92">
        <f>$D241^Parameter!$D$328</f>
        <v>3.8976191565557074E-2</v>
      </c>
      <c r="K241" s="92">
        <f>$E241^Parameter!$D$321</f>
        <v>1.4640615584808444E-2</v>
      </c>
      <c r="L241" s="92">
        <f>$D241^Parameter!$D$329</f>
        <v>9.2122775487026895E-2</v>
      </c>
      <c r="M241" s="92">
        <f>$E241^Parameter!$D$322</f>
        <v>9.3526505443388142E-3</v>
      </c>
      <c r="N241" s="92">
        <f>$D241^Parameter!$D$330</f>
        <v>3.1770998165649746E-2</v>
      </c>
      <c r="O241" s="92">
        <f>$E241^Parameter!$D$323</f>
        <v>2.2060744733686865E-2</v>
      </c>
      <c r="P241" s="92">
        <f>$D241^Parameter!$D$327</f>
        <v>1.7354972256524902E-2</v>
      </c>
      <c r="Q241" s="92">
        <f>$E241^Parameter!$D$320</f>
        <v>1.1049992986859479E-3</v>
      </c>
      <c r="R241" s="12">
        <f>$D241^EXP(Parameter!$D$96+Parameter!$D$103*(($B241/30.2*21)^(1)))</f>
        <v>8.1448578935561047E-32</v>
      </c>
      <c r="S241" s="12">
        <f>$E241^EXP(Parameter!$D$81+Parameter!$D$88*($B241/30.2*21)^(-2))</f>
        <v>2.8541101007858011E-3</v>
      </c>
      <c r="T241" s="12">
        <f>$D241^EXP(Parameter!$D$97+Parameter!$D$104*(($B241*21/30.2)^(1)))</f>
        <v>5.4880329789984229E-6</v>
      </c>
      <c r="U241" s="12">
        <f>$E241^EXP(Parameter!$D$82+Parameter!$D$89*($B241/30.2*21)^(-2))</f>
        <v>4.7513701449416841E-3</v>
      </c>
      <c r="V241" s="12">
        <f>$D241^EXP(Parameter!$D$99+Parameter!$D$106*(($B241*21/30.2)^(1)))</f>
        <v>5.0730994368105559E-10</v>
      </c>
      <c r="W241" s="12">
        <f>$E241^EXP(Parameter!$D$84+Parameter!$D$91*($B241/30.2*21)^(-2))</f>
        <v>2.4572645935386963E-2</v>
      </c>
      <c r="X241" s="12">
        <f>$D241^EXP(Parameter!$D$100+Parameter!$D$107*(($B241*21/30.2)^(1)))</f>
        <v>8.9991749901098628E-107</v>
      </c>
      <c r="Y241" s="12">
        <f>$E241^EXP(Parameter!$D$85+Parameter!$D$92*($B241/30.2*21)^(-2))</f>
        <v>1.5384078487378985E-2</v>
      </c>
      <c r="Z241" s="12">
        <f>$D241^EXP(Parameter!$D$101+Parameter!$D$108*(($B241*21/30.2)^(1)))</f>
        <v>1.6588729117645326E-114</v>
      </c>
      <c r="AA241" s="12">
        <f>$E241^EXP(Parameter!$D$86+Parameter!$D$93*($B241/30.2*21)^(-2))</f>
        <v>2.2376003351111312E-2</v>
      </c>
      <c r="AB241" s="12">
        <f>$D241^EXP(Parameter!$D$98+Parameter!$D$105*(($B241*21/30.2)^(1)))</f>
        <v>1.021851220615642E-10</v>
      </c>
      <c r="AC241" s="12">
        <f>$E241^EXP(Parameter!$D$83+Parameter!$D$90*($B241/30.2*21)^(-2))</f>
        <v>1.2572445006843555E-3</v>
      </c>
      <c r="AD241" s="87">
        <f>$D241^EXP(Parameter!$D$133+Parameter!$D$140*(($B241*21/30.2)^(-0.5))+Parameter!$D$147*((LN($B241*21/30.2))))</f>
        <v>1.4866761932249676E-13</v>
      </c>
      <c r="AE241" s="12">
        <f>$E241^EXP(Parameter!$D$111+Parameter!$D$118*(($B241*21/30.2)^(-1))+Parameter!$D$125*(($B241*21/30.2)^(-0.5)))</f>
        <v>4.9423931092038284E-2</v>
      </c>
      <c r="AF241" s="12">
        <f>$D241^EXP(Parameter!$D$134+Parameter!$D$141*(($B241*21/30.2)^(-0.5))+Parameter!$D$148*((LN($B241*21/30.2))))</f>
        <v>8.5372414605990241E-5</v>
      </c>
      <c r="AG241" s="12">
        <f>$E241^EXP(Parameter!$D$112+Parameter!$D$119*(($B241*21/30.2)^(-1))+Parameter!$D$126*(($B241*21/30.2)^(-0.5)))</f>
        <v>5.7419507712117984E-3</v>
      </c>
      <c r="AH241" s="12">
        <f>$D241^EXP(Parameter!$D$136+Parameter!$D$143*(($B241*21/30.2)^(-0.5))+Parameter!$D$150*((LN($B241*21/30.2))))</f>
        <v>6.0930184789611923E-11</v>
      </c>
      <c r="AI241" s="12">
        <f>$E241^EXP(Parameter!$D$114+Parameter!$D$121*(($B241*21/30.2)^(-1))+Parameter!$D$128*(($B241*21/30.2)^(-0.5)))</f>
        <v>2.505504334543279E-5</v>
      </c>
      <c r="AJ241" s="12">
        <f>$D241^EXP(Parameter!$D$137+Parameter!$D$144*(($B241*21/30.2)^(-0.5))+Parameter!$D$151*((LN($B241*21/30.2))))</f>
        <v>1.429853068571849E-15</v>
      </c>
      <c r="AK241" s="12">
        <f>$E241^EXP(Parameter!$D$115+Parameter!$D$122*(($B241*21/30.2)^(-1))+Parameter!$D$129*(($B241*21/30.2)^(-0.5)))</f>
        <v>3.530593263594283E-3</v>
      </c>
      <c r="AL241" s="12">
        <f>$D241^EXP(Parameter!$D$138+Parameter!$D$145*(($B241*21/30.2)^(-0.5))+Parameter!$D$152*((LN($B241*21/30.2))))</f>
        <v>1.0474899809231314E-66</v>
      </c>
      <c r="AM241" s="12">
        <f>$E241^EXP(Parameter!$D$116+Parameter!$D$123*(($B241*21/30.2)^(-1))+Parameter!$D$130*(($B241*21/30.2)^(-0.5)))</f>
        <v>1.4743787274454754E-6</v>
      </c>
      <c r="AN241" s="12">
        <f>$D241^EXP(Parameter!$D$135+Parameter!$D$142*(($B241*21/30.2)^(-0.5))+Parameter!$D$149*((LN($B241*21/30.2))))</f>
        <v>2.2359451227337775E-6</v>
      </c>
      <c r="AO241" s="12">
        <f>$E241^EXP(Parameter!$D$113+Parameter!$D$120*(($B241*21/30.2)^(-1))+Parameter!$D$127*(($B241*21/30.2)^(-0.5)))</f>
        <v>4.3160448006823811E-13</v>
      </c>
      <c r="AP241" s="87">
        <f>$D241^EXP(Parameter!$D$304+Parameter!$D$310*((LN($B241*21/30.2))))</f>
        <v>1.3465791772675605E-2</v>
      </c>
      <c r="AQ241" s="88">
        <f>$E241^EXP(Parameter!$D$290+Parameter!$D$296*((LN($B241*21/30.2))))</f>
        <v>8.8107489641108174E-3</v>
      </c>
      <c r="AR241" s="12">
        <f>$D241^EXP(Parameter!$D$305+Parameter!$D$311*((LN($B241*21/30.2))))</f>
        <v>1.9768049753435914E-2</v>
      </c>
      <c r="AS241" s="88">
        <f>$E241^EXP(Parameter!$D$291+Parameter!$D$297*((LN($B241*21/30.2))))</f>
        <v>6.9629761245888462E-3</v>
      </c>
      <c r="AT241" s="12">
        <f>$D241^EXP(Parameter!$D$305+Parameter!$D$307-Parameter!$D$306+(Parameter!$D$311+Parameter!$D$313-Parameter!$D$312)*((LN($B241*21/30.2))))</f>
        <v>1.6820457259678994E-2</v>
      </c>
      <c r="AU241" s="88">
        <f>$E241^EXP(Parameter!$D$291+Parameter!$D$293-Parameter!$D$292+(Parameter!$D$297+Parameter!$D$299-Parameter!$D$298)*((LN($B241*21/30.2))))</f>
        <v>1.184547512121868E-2</v>
      </c>
      <c r="AV241" s="12">
        <f>$D241^EXP(Parameter!$D$308+Parameter!$D$314*((LN($B241*21/30.2))))</f>
        <v>2.3791684540181379E-2</v>
      </c>
      <c r="AW241" s="88">
        <f>$E241^EXP(Parameter!$D$294+Parameter!$D$300*((LN($B241*21/30.2))))</f>
        <v>1.0125411146871599E-2</v>
      </c>
      <c r="AX241" s="12">
        <f>$D241^EXP(Parameter!$D$305+Parameter!$D$309-Parameter!$D$306+(Parameter!$D$311+Parameter!$D$315-Parameter!$D$312)*((LN($B241*21/30.2))))</f>
        <v>7.3870234189377087E-3</v>
      </c>
      <c r="AY241" s="88">
        <f>$E241^EXP(Parameter!$D$291+Parameter!$D$295-Parameter!$D$292+(Parameter!$D$297+Parameter!$D$301-Parameter!$D$298)*((LN($B241*21/30.2))))</f>
        <v>7.5854391147042079E-5</v>
      </c>
      <c r="AZ241" s="12">
        <f>$D241^EXP(Parameter!D$305-Parameter!D$306+(Parameter!D$311-Parameter!D$312)*((LN($B241*21/30.2))))</f>
        <v>4.881165142940457E-3</v>
      </c>
      <c r="BA241" s="88">
        <f>$E241^EXP(Parameter!$D$291-Parameter!$D$292+(Parameter!$D$297-Parameter!$D$298)*((LN($B241*21/30.2))))</f>
        <v>7.2379832220774321E-7</v>
      </c>
      <c r="BB241" s="89">
        <f>$D241^EXP(Parameter!$D$231+Parameter!$D$238)</f>
        <v>3.938123957558258E-2</v>
      </c>
      <c r="BC241" s="90">
        <f>$E241^EXP(Parameter!$D$216+Parameter!$D$223)</f>
        <v>2.3450625152231664E-3</v>
      </c>
      <c r="BD241" s="91">
        <f>$D241^EXP(Parameter!$D$232+Parameter!$D$239)</f>
        <v>2.9143250932424022E-2</v>
      </c>
      <c r="BE241" s="90">
        <f>$E241^EXP(Parameter!$D$217+Parameter!$D$224)</f>
        <v>3.472010562811381E-3</v>
      </c>
      <c r="BF241" s="91">
        <f>$D241^EXP(Parameter!$D$234+Parameter!$D$241)</f>
        <v>3.5686961701739323E-2</v>
      </c>
      <c r="BG241" s="91">
        <f>$E241^EXP(Parameter!$D$219+Parameter!$D$226)</f>
        <v>1.7904250914626614E-2</v>
      </c>
      <c r="BH241" s="91">
        <f>$D241^EXP(Parameter!$D$235+Parameter!$D$242)</f>
        <v>7.6937870399190658E-2</v>
      </c>
      <c r="BI241" s="91">
        <f>$E241^EXP(Parameter!$D$220+Parameter!$D$227)</f>
        <v>1.1015314443653938E-2</v>
      </c>
      <c r="BJ241" s="91">
        <f>$D241^EXP(Parameter!$D$236+Parameter!$D$243)</f>
        <v>2.7134361440634337E-2</v>
      </c>
      <c r="BK241" s="91">
        <f>$E241^EXP(Parameter!$D$221+Parameter!$D$228)</f>
        <v>1.6986203335667176E-2</v>
      </c>
      <c r="BL241" s="91">
        <f>$D241^EXP(Parameter!$D$233+Parameter!$D$240)</f>
        <v>1.2535509083816843E-2</v>
      </c>
      <c r="BM241" s="91">
        <f>$E241^EXP(Parameter!$D$218+Parameter!$D$225)</f>
        <v>9.7733848829851199E-4</v>
      </c>
      <c r="BN241" s="90">
        <f>$D241^EXP(Parameter!$D$268+Parameter!$D$275)</f>
        <v>5.4521606845470881E-2</v>
      </c>
      <c r="BO241" s="91">
        <f>$E241^EXP(Parameter!$D$246+Parameter!$D$253)</f>
        <v>7.4188678620288196E-4</v>
      </c>
      <c r="BP241" s="91">
        <f>$D241^EXP(Parameter!$D$269+Parameter!$D$276)</f>
        <v>3.4627677277485405E-2</v>
      </c>
      <c r="BQ241" s="91">
        <f>$E241^EXP(Parameter!$D$247+Parameter!$D$254)</f>
        <v>1.9993176406790259E-3</v>
      </c>
      <c r="BR241" s="91">
        <f>$D241^EXP(Parameter!$D$271+Parameter!$D$278)</f>
        <v>8.6341007852869231E-2</v>
      </c>
      <c r="BS241" s="91">
        <f>$E241^EXP(Parameter!$D$249+Parameter!$D$256)</f>
        <v>2.2459607792853345E-2</v>
      </c>
      <c r="BT241" s="91">
        <f>$D241^EXP(Parameter!$D$272+Parameter!$D$279)</f>
        <v>0.15733080984275294</v>
      </c>
      <c r="BU241" s="91">
        <f>$E241^EXP(Parameter!$D$250+Parameter!$D$257)</f>
        <v>6.2627999670862196E-3</v>
      </c>
      <c r="BV241" s="91">
        <f>$D241^EXP(Parameter!$D$273+Parameter!$D$280)</f>
        <v>0.12247535170431366</v>
      </c>
      <c r="BW241" s="91">
        <f>$E241^EXP(Parameter!$D$251+Parameter!$D$258)</f>
        <v>2.4303103585551121E-2</v>
      </c>
      <c r="BX241" s="91">
        <f>$D241^EXP(Parameter!$D$270+Parameter!$D$277)</f>
        <v>2.9766185549409709E-2</v>
      </c>
      <c r="BY241" s="91">
        <f>$E241^EXP(Parameter!$D$248+Parameter!$D$255)</f>
        <v>2.4907023207523067E-3</v>
      </c>
      <c r="BZ241" s="90">
        <f>$D241^EXP(Parameter!$D$208)</f>
        <v>3.6405626950218095E-2</v>
      </c>
      <c r="CA241" s="90">
        <f>$E241^EXP(Parameter!$D$200)</f>
        <v>1.6230239435844171E-3</v>
      </c>
      <c r="CB241" s="90">
        <f>$D241^EXP(Parameter!$D$209)</f>
        <v>2.9557491707244091E-2</v>
      </c>
      <c r="CC241" s="90">
        <f>$E241^EXP(Parameter!$D$201)</f>
        <v>2.8544536811570165E-3</v>
      </c>
      <c r="CD241" s="90">
        <f>$D241^EXP(Parameter!$D$211)</f>
        <v>3.2464378525583447E-2</v>
      </c>
      <c r="CE241" s="90">
        <f>$E241^EXP(Parameter!$D$203)</f>
        <v>1.3606959410323831E-2</v>
      </c>
      <c r="CF241" s="90">
        <f>$D241^EXP(Parameter!$D$212)</f>
        <v>7.6740697840988845E-2</v>
      </c>
      <c r="CG241" s="90">
        <f>$E241^EXP(Parameter!$D$204)</f>
        <v>9.3810920794130167E-3</v>
      </c>
      <c r="CH241" s="91">
        <f>$D241^EXP(Parameter!$D$213)</f>
        <v>2.5883465174921207E-2</v>
      </c>
      <c r="CI241" s="90">
        <f>$E241^EXP(Parameter!$D$205)</f>
        <v>1.7125079191440868E-2</v>
      </c>
      <c r="CJ241" s="91">
        <f>$D241^EXP(Parameter!$D$210)</f>
        <v>1.3788783715318113E-2</v>
      </c>
      <c r="CK241" s="90">
        <f>$E241^EXP(Parameter!$D$202)</f>
        <v>1.2997059630234608E-3</v>
      </c>
      <c r="CL241" s="12">
        <f>$D241^EXP(Parameter!$D$170+Parameter!$D$177*(LN($B241/30.2*21)))</f>
        <v>1.6106047304621011E-2</v>
      </c>
      <c r="CM241" s="12">
        <f>$D241^EXP(Parameter!$D$155+Parameter!$D$162*(LN($B241/30.2*21)))</f>
        <v>0.29148549752831204</v>
      </c>
      <c r="CN241" s="12">
        <f>$D241^EXP(Parameter!$D$171+Parameter!$D$178*(LN($B241/30.2*21)))</f>
        <v>1.8546490148392426E-2</v>
      </c>
      <c r="CO241" s="12">
        <f>$D241^EXP(Parameter!$D$156+Parameter!$D$163*(LN($B241/30.2*21)))</f>
        <v>0.22652004268951931</v>
      </c>
      <c r="CP241" s="12">
        <f>$D241^EXP(Parameter!$D$173+Parameter!$D$180*(LN($B241/30.2*21)))</f>
        <v>1.5121541341323923E-2</v>
      </c>
      <c r="CQ241" s="12">
        <f>$D241^EXP(Parameter!$D$158+Parameter!$D$165*(LN($B241/30.2*21)))</f>
        <v>0.22623566393868325</v>
      </c>
      <c r="CR241" s="12">
        <f>$D241^EXP(Parameter!$D$174+Parameter!$D$181*(LN($B241/30.2*21)))</f>
        <v>1.2992149870696907E-2</v>
      </c>
      <c r="CS241" s="12">
        <f>$D241^EXP(Parameter!$D$159+Parameter!$D$166*(LN($B241/30.2*21)))</f>
        <v>0.27887241040835703</v>
      </c>
      <c r="CT241" s="12">
        <f>$D241^EXP(Parameter!$D$175+Parameter!$D$182*(LN($B241/30.2*21)))</f>
        <v>1.862624069929542E-3</v>
      </c>
      <c r="CU241" s="12">
        <f>$D241^EXP(Parameter!$D$160+Parameter!$D$167*(LN($B241/30.2*21)))</f>
        <v>4.8247057526011168E-2</v>
      </c>
      <c r="CV241" s="12">
        <f>$D241^EXP(Parameter!$D$172+Parameter!$D$179*(LN($B241/30.2*21)))</f>
        <v>2.9353587732129614E-3</v>
      </c>
      <c r="CW241" s="41">
        <f>$D241^EXP(Parameter!$D$157+Parameter!$D$164*(LN($B241/30.2*21)))</f>
        <v>3.7350100026001465E-4</v>
      </c>
      <c r="CX241" s="12">
        <f t="shared" si="23"/>
        <v>8.1448578935561047E-32</v>
      </c>
      <c r="CY241" s="85">
        <v>1.26576534763021E-2</v>
      </c>
      <c r="CZ241" s="12">
        <f t="shared" si="24"/>
        <v>5.4880329789984229E-6</v>
      </c>
      <c r="DA241" s="85">
        <v>1.8939789916223498E-2</v>
      </c>
      <c r="DB241" s="12">
        <f t="shared" si="25"/>
        <v>5.0730994368105559E-10</v>
      </c>
      <c r="DC241" s="41">
        <v>7.4202449171236398E-5</v>
      </c>
      <c r="DD241" s="12">
        <f t="shared" si="26"/>
        <v>8.9991749901098628E-107</v>
      </c>
      <c r="DE241" s="85">
        <v>8.7098353910872498E-4</v>
      </c>
      <c r="DF241" s="12">
        <f t="shared" si="27"/>
        <v>1.6588729117645326E-114</v>
      </c>
      <c r="DG241" s="41">
        <v>7.2285399999543501E-5</v>
      </c>
      <c r="DH241" s="12">
        <f t="shared" si="28"/>
        <v>1.021851220615642E-10</v>
      </c>
      <c r="DI241" s="41">
        <v>7.2285399999543501E-5</v>
      </c>
      <c r="DJ241" s="46">
        <v>236</v>
      </c>
      <c r="DK241" s="44">
        <v>2.6452302523294302E-5</v>
      </c>
      <c r="DL241" s="44">
        <v>8.9067249318119894E-5</v>
      </c>
      <c r="DM241" s="44">
        <v>2.1678576027206499E-4</v>
      </c>
      <c r="DN241" s="44">
        <v>1.5219488030404599E-4</v>
      </c>
      <c r="DO241" s="44">
        <v>7.4079815743033405E-4</v>
      </c>
      <c r="DP241" s="44">
        <v>5.6186072389263796E-4</v>
      </c>
      <c r="DQ241" s="44">
        <v>8.4504385190753396E-4</v>
      </c>
      <c r="DR241" s="45">
        <v>1.5110355294849699E-2</v>
      </c>
      <c r="DS241" s="45">
        <v>2.57979876667624E-2</v>
      </c>
      <c r="DT241" s="45">
        <v>2.28636428986085E-2</v>
      </c>
      <c r="DU241" s="45">
        <v>1.5919139901139401E-2</v>
      </c>
      <c r="DV241" s="45">
        <v>2.45115163465193E-2</v>
      </c>
      <c r="DW241" s="45">
        <v>4.2365773231636199E-2</v>
      </c>
      <c r="DX241" s="45">
        <v>1.91871102484347E-2</v>
      </c>
    </row>
    <row r="242" spans="1:128">
      <c r="A242" s="43">
        <f t="shared" si="22"/>
        <v>15.284931506849315</v>
      </c>
      <c r="B242" s="18">
        <v>238</v>
      </c>
      <c r="C242" s="12">
        <v>5214</v>
      </c>
      <c r="D242" s="12">
        <v>1.4020658887044001E-2</v>
      </c>
      <c r="E242" s="12">
        <v>7.0951712801974596E-5</v>
      </c>
      <c r="F242" s="92">
        <f>$D242^Parameter!$D$325</f>
        <v>3.5849191884715165E-2</v>
      </c>
      <c r="G242" s="92">
        <f>$E242^Parameter!$D$318</f>
        <v>1.0296586598718604E-3</v>
      </c>
      <c r="H242" s="92">
        <f>$D242^Parameter!$D$326</f>
        <v>3.2916582468024327E-2</v>
      </c>
      <c r="I242" s="92">
        <f>$E242^Parameter!$D$319</f>
        <v>2.2111400234227328E-3</v>
      </c>
      <c r="J242" s="92">
        <f>$D242^Parameter!$D$328</f>
        <v>3.8711280620471945E-2</v>
      </c>
      <c r="K242" s="92">
        <f>$E242^Parameter!$D$321</f>
        <v>1.4520332374247066E-2</v>
      </c>
      <c r="L242" s="92">
        <f>$D242^Parameter!$D$329</f>
        <v>9.1662208541048201E-2</v>
      </c>
      <c r="M242" s="92">
        <f>$E242^Parameter!$D$322</f>
        <v>9.2676967162431938E-3</v>
      </c>
      <c r="N242" s="92">
        <f>$D242^Parameter!$D$330</f>
        <v>3.1541505806606154E-2</v>
      </c>
      <c r="O242" s="92">
        <f>$E242^Parameter!$D$323</f>
        <v>2.1897026985300275E-2</v>
      </c>
      <c r="P242" s="92">
        <f>$D242^Parameter!$D$327</f>
        <v>1.7207728254578048E-2</v>
      </c>
      <c r="Q242" s="92">
        <f>$E242^Parameter!$D$320</f>
        <v>1.0904041585931695E-3</v>
      </c>
      <c r="R242" s="12">
        <f>$D242^EXP(Parameter!$D$96+Parameter!$D$103*(($B242/30.2*21)^(1)))</f>
        <v>2.5658987280263519E-32</v>
      </c>
      <c r="S242" s="12">
        <f>$E242^EXP(Parameter!$D$81+Parameter!$D$88*($B242/30.2*21)^(-2))</f>
        <v>2.8216395447245401E-3</v>
      </c>
      <c r="T242" s="12">
        <f>$D242^EXP(Parameter!$D$97+Parameter!$D$104*(($B242*21/30.2)^(1)))</f>
        <v>4.9997996499360458E-6</v>
      </c>
      <c r="U242" s="12">
        <f>$E242^EXP(Parameter!$D$82+Parameter!$D$89*($B242/30.2*21)^(-2))</f>
        <v>4.7019908870873607E-3</v>
      </c>
      <c r="V242" s="12">
        <f>$D242^EXP(Parameter!$D$99+Parameter!$D$106*(($B242*21/30.2)^(1)))</f>
        <v>4.0521998412749104E-10</v>
      </c>
      <c r="W242" s="12">
        <f>$E242^EXP(Parameter!$D$84+Parameter!$D$91*($B242/30.2*21)^(-2))</f>
        <v>2.4395445615738247E-2</v>
      </c>
      <c r="X242" s="12">
        <f>$D242^EXP(Parameter!$D$100+Parameter!$D$107*(($B242*21/30.2)^(1)))</f>
        <v>3.0986137989122042E-109</v>
      </c>
      <c r="Y242" s="12">
        <f>$E242^EXP(Parameter!$D$85+Parameter!$D$92*($B242/30.2*21)^(-2))</f>
        <v>1.5259173159979081E-2</v>
      </c>
      <c r="Z242" s="12">
        <f>$D242^EXP(Parameter!$D$101+Parameter!$D$108*(($B242*21/30.2)^(1)))</f>
        <v>5.48198516399443E-117</v>
      </c>
      <c r="AA242" s="12">
        <f>$E242^EXP(Parameter!$D$86+Parameter!$D$93*($B242/30.2*21)^(-2))</f>
        <v>2.2210548710004822E-2</v>
      </c>
      <c r="AB242" s="12">
        <f>$D242^EXP(Parameter!$D$98+Parameter!$D$105*(($B242*21/30.2)^(1)))</f>
        <v>8.1567446179247901E-11</v>
      </c>
      <c r="AC242" s="12">
        <f>$E242^EXP(Parameter!$D$83+Parameter!$D$90*($B242/30.2*21)^(-2))</f>
        <v>1.2409502666637579E-3</v>
      </c>
      <c r="AD242" s="87">
        <f>$D242^EXP(Parameter!$D$133+Parameter!$D$140*(($B242*21/30.2)^(-0.5))+Parameter!$D$147*((LN($B242*21/30.2))))</f>
        <v>1.2152379688645622E-13</v>
      </c>
      <c r="AE242" s="12">
        <f>$E242^EXP(Parameter!$D$111+Parameter!$D$118*(($B242*21/30.2)^(-1))+Parameter!$D$125*(($B242*21/30.2)^(-0.5)))</f>
        <v>4.921548062558747E-2</v>
      </c>
      <c r="AF242" s="12">
        <f>$D242^EXP(Parameter!$D$134+Parameter!$D$141*(($B242*21/30.2)^(-0.5))+Parameter!$D$148*((LN($B242*21/30.2))))</f>
        <v>8.2182192436266378E-5</v>
      </c>
      <c r="AG242" s="12">
        <f>$E242^EXP(Parameter!$D$112+Parameter!$D$119*(($B242*21/30.2)^(-1))+Parameter!$D$126*(($B242*21/30.2)^(-0.5)))</f>
        <v>5.6857804443552163E-3</v>
      </c>
      <c r="AH242" s="12">
        <f>$D242^EXP(Parameter!$D$136+Parameter!$D$143*(($B242*21/30.2)^(-0.5))+Parameter!$D$150*((LN($B242*21/30.2))))</f>
        <v>5.2499778901835628E-11</v>
      </c>
      <c r="AI242" s="12">
        <f>$E242^EXP(Parameter!$D$114+Parameter!$D$121*(($B242*21/30.2)^(-1))+Parameter!$D$128*(($B242*21/30.2)^(-0.5)))</f>
        <v>2.4331769592499558E-5</v>
      </c>
      <c r="AJ242" s="12">
        <f>$D242^EXP(Parameter!$D$137+Parameter!$D$144*(($B242*21/30.2)^(-0.5))+Parameter!$D$151*((LN($B242*21/30.2))))</f>
        <v>1.102266653198421E-15</v>
      </c>
      <c r="AK242" s="12">
        <f>$E242^EXP(Parameter!$D$115+Parameter!$D$122*(($B242*21/30.2)^(-1))+Parameter!$D$129*(($B242*21/30.2)^(-0.5)))</f>
        <v>3.4881996738607888E-3</v>
      </c>
      <c r="AL242" s="12">
        <f>$D242^EXP(Parameter!$D$138+Parameter!$D$145*(($B242*21/30.2)^(-0.5))+Parameter!$D$152*((LN($B242*21/30.2))))</f>
        <v>2.3367443650035369E-67</v>
      </c>
      <c r="AM242" s="12">
        <f>$E242^EXP(Parameter!$D$116+Parameter!$D$123*(($B242*21/30.2)^(-1))+Parameter!$D$130*(($B242*21/30.2)^(-0.5)))</f>
        <v>1.4202817367139361E-6</v>
      </c>
      <c r="AN242" s="12">
        <f>$D242^EXP(Parameter!$D$135+Parameter!$D$142*(($B242*21/30.2)^(-0.5))+Parameter!$D$149*((LN($B242*21/30.2))))</f>
        <v>2.116480701342661E-6</v>
      </c>
      <c r="AO242" s="12">
        <f>$E242^EXP(Parameter!$D$113+Parameter!$D$120*(($B242*21/30.2)^(-1))+Parameter!$D$127*(($B242*21/30.2)^(-0.5)))</f>
        <v>3.9658818298800162E-13</v>
      </c>
      <c r="AP242" s="87">
        <f>$D242^EXP(Parameter!$D$304+Parameter!$D$310*((LN($B242*21/30.2))))</f>
        <v>1.3313614127379919E-2</v>
      </c>
      <c r="AQ242" s="88">
        <f>$E242^EXP(Parameter!$D$290+Parameter!$D$296*((LN($B242*21/30.2))))</f>
        <v>8.7546237276124698E-3</v>
      </c>
      <c r="AR242" s="12">
        <f>$D242^EXP(Parameter!$D$305+Parameter!$D$311*((LN($B242*21/30.2))))</f>
        <v>1.9589931076423525E-2</v>
      </c>
      <c r="AS242" s="88">
        <f>$E242^EXP(Parameter!$D$291+Parameter!$D$297*((LN($B242*21/30.2))))</f>
        <v>6.9034451127904283E-3</v>
      </c>
      <c r="AT242" s="12">
        <f>$D242^EXP(Parameter!$D$305+Parameter!$D$307-Parameter!$D$306+(Parameter!$D$311+Parameter!$D$313-Parameter!$D$312)*((LN($B242*21/30.2))))</f>
        <v>1.6651915429548435E-2</v>
      </c>
      <c r="AU242" s="88">
        <f>$E242^EXP(Parameter!$D$291+Parameter!$D$293-Parameter!$D$292+(Parameter!$D$297+Parameter!$D$299-Parameter!$D$298)*((LN($B242*21/30.2))))</f>
        <v>1.1736223496388381E-2</v>
      </c>
      <c r="AV242" s="12">
        <f>$D242^EXP(Parameter!$D$308+Parameter!$D$314*((LN($B242*21/30.2))))</f>
        <v>2.3535844042052886E-2</v>
      </c>
      <c r="AW242" s="88">
        <f>$E242^EXP(Parameter!$D$294+Parameter!$D$300*((LN($B242*21/30.2))))</f>
        <v>1.0036654244941807E-2</v>
      </c>
      <c r="AX242" s="12">
        <f>$D242^EXP(Parameter!$D$305+Parameter!$D$309-Parameter!$D$306+(Parameter!$D$311+Parameter!$D$315-Parameter!$D$312)*((LN($B242*21/30.2))))</f>
        <v>7.2888703215606794E-3</v>
      </c>
      <c r="AY242" s="88">
        <f>$E242^EXP(Parameter!$D$291+Parameter!$D$295-Parameter!$D$292+(Parameter!$D$297+Parameter!$D$301-Parameter!$D$298)*((LN($B242*21/30.2))))</f>
        <v>7.3439140301739857E-5</v>
      </c>
      <c r="AZ242" s="12">
        <f>$D242^EXP(Parameter!D$305-Parameter!D$306+(Parameter!D$311-Parameter!D$312)*((LN($B242*21/30.2))))</f>
        <v>4.8150089238975582E-3</v>
      </c>
      <c r="BA242" s="88">
        <f>$E242^EXP(Parameter!$D$291-Parameter!$D$292+(Parameter!$D$297-Parameter!$D$298)*((LN($B242*21/30.2))))</f>
        <v>6.9255752464763972E-7</v>
      </c>
      <c r="BB242" s="89">
        <f>$D242^EXP(Parameter!$D$231+Parameter!$D$238)</f>
        <v>3.9114425558095356E-2</v>
      </c>
      <c r="BC242" s="90">
        <f>$E242^EXP(Parameter!$D$216+Parameter!$D$223)</f>
        <v>2.3174915964425304E-3</v>
      </c>
      <c r="BD242" s="91">
        <f>$D242^EXP(Parameter!$D$232+Parameter!$D$239)</f>
        <v>2.8927490292820667E-2</v>
      </c>
      <c r="BE242" s="90">
        <f>$E242^EXP(Parameter!$D$217+Parameter!$D$224)</f>
        <v>3.4338208641767226E-3</v>
      </c>
      <c r="BF242" s="91">
        <f>$D242^EXP(Parameter!$D$234+Parameter!$D$241)</f>
        <v>3.5437839310569222E-2</v>
      </c>
      <c r="BG242" s="91">
        <f>$E242^EXP(Parameter!$D$219+Parameter!$D$226)</f>
        <v>1.776413508690743E-2</v>
      </c>
      <c r="BH242" s="91">
        <f>$D242^EXP(Parameter!$D$235+Parameter!$D$242)</f>
        <v>7.6524243812093024E-2</v>
      </c>
      <c r="BI242" s="91">
        <f>$E242^EXP(Parameter!$D$220+Parameter!$D$227)</f>
        <v>1.0918746765668241E-2</v>
      </c>
      <c r="BJ242" s="91">
        <f>$D242^EXP(Parameter!$D$236+Parameter!$D$243)</f>
        <v>2.6929430674359253E-2</v>
      </c>
      <c r="BK242" s="91">
        <f>$E242^EXP(Parameter!$D$221+Parameter!$D$228)</f>
        <v>1.6851539526790079E-2</v>
      </c>
      <c r="BL242" s="91">
        <f>$D242^EXP(Parameter!$D$233+Parameter!$D$240)</f>
        <v>1.2420659160968312E-2</v>
      </c>
      <c r="BM242" s="91">
        <f>$E242^EXP(Parameter!$D$218+Parameter!$D$225)</f>
        <v>9.6419831276891741E-4</v>
      </c>
      <c r="BN242" s="90">
        <f>$D242^EXP(Parameter!$D$268+Parameter!$D$275)</f>
        <v>5.4189252774550146E-2</v>
      </c>
      <c r="BO242" s="91">
        <f>$E242^EXP(Parameter!$D$246+Parameter!$D$253)</f>
        <v>7.3151831665902519E-4</v>
      </c>
      <c r="BP242" s="91">
        <f>$D242^EXP(Parameter!$D$269+Parameter!$D$276)</f>
        <v>3.4383771850040067E-2</v>
      </c>
      <c r="BQ242" s="91">
        <f>$E242^EXP(Parameter!$D$247+Parameter!$D$254)</f>
        <v>1.9751962270021153E-3</v>
      </c>
      <c r="BR242" s="91">
        <f>$D242^EXP(Parameter!$D$271+Parameter!$D$278)</f>
        <v>8.5897643846477523E-2</v>
      </c>
      <c r="BS242" s="91">
        <f>$E242^EXP(Parameter!$D$249+Parameter!$D$256)</f>
        <v>2.2293710177836001E-2</v>
      </c>
      <c r="BT242" s="91">
        <f>$D242^EXP(Parameter!$D$272+Parameter!$D$279)</f>
        <v>0.15672043868554453</v>
      </c>
      <c r="BU242" s="91">
        <f>$E242^EXP(Parameter!$D$250+Parameter!$D$257)</f>
        <v>6.2010536470946485E-3</v>
      </c>
      <c r="BV242" s="91">
        <f>$D242^EXP(Parameter!$D$273+Parameter!$D$280)</f>
        <v>0.12193600243211615</v>
      </c>
      <c r="BW242" s="91">
        <f>$E242^EXP(Parameter!$D$251+Parameter!$D$258)</f>
        <v>2.4127305985031964E-2</v>
      </c>
      <c r="BX242" s="91">
        <f>$D242^EXP(Parameter!$D$270+Parameter!$D$277)</f>
        <v>2.9547126457151789E-2</v>
      </c>
      <c r="BY242" s="91">
        <f>$E242^EXP(Parameter!$D$248+Parameter!$D$255)</f>
        <v>2.4617087838456507E-3</v>
      </c>
      <c r="BZ242" s="90">
        <f>$D242^EXP(Parameter!$D$208)</f>
        <v>3.6153002706875645E-2</v>
      </c>
      <c r="CA242" s="90">
        <f>$E242^EXP(Parameter!$D$200)</f>
        <v>1.6027895891162437E-3</v>
      </c>
      <c r="CB242" s="90">
        <f>$D242^EXP(Parameter!$D$209)</f>
        <v>2.933953458895969E-2</v>
      </c>
      <c r="CC242" s="90">
        <f>$E242^EXP(Parameter!$D$201)</f>
        <v>2.8219770255517133E-3</v>
      </c>
      <c r="CD242" s="90">
        <f>$D242^EXP(Parameter!$D$211)</f>
        <v>3.223134018215059E-2</v>
      </c>
      <c r="CE242" s="90">
        <f>$E242^EXP(Parameter!$D$203)</f>
        <v>1.3493238762231873E-2</v>
      </c>
      <c r="CF242" s="90">
        <f>$D242^EXP(Parameter!$D$212)</f>
        <v>7.6327719615336118E-2</v>
      </c>
      <c r="CG242" s="90">
        <f>$E242^EXP(Parameter!$D$204)</f>
        <v>9.295935032938284E-3</v>
      </c>
      <c r="CH242" s="91">
        <f>$D242^EXP(Parameter!$D$213)</f>
        <v>2.5685433668607774E-2</v>
      </c>
      <c r="CI242" s="90">
        <f>$E242^EXP(Parameter!$D$205)</f>
        <v>1.6989584580051804E-2</v>
      </c>
      <c r="CJ242" s="91">
        <f>$D242^EXP(Parameter!$D$210)</f>
        <v>1.3665187936849277E-2</v>
      </c>
      <c r="CK242" s="90">
        <f>$E242^EXP(Parameter!$D$202)</f>
        <v>1.2829456727634922E-3</v>
      </c>
      <c r="CL242" s="12">
        <f>$D242^EXP(Parameter!$D$170+Parameter!$D$177*(LN($B242/30.2*21)))</f>
        <v>1.5945486843208918E-2</v>
      </c>
      <c r="CM242" s="12">
        <f>$D242^EXP(Parameter!$D$155+Parameter!$D$162*(LN($B242/30.2*21)))</f>
        <v>0.2911153848796631</v>
      </c>
      <c r="CN242" s="12">
        <f>$D242^EXP(Parameter!$D$171+Parameter!$D$178*(LN($B242/30.2*21)))</f>
        <v>1.8379020090767306E-2</v>
      </c>
      <c r="CO242" s="12">
        <f>$D242^EXP(Parameter!$D$156+Parameter!$D$163*(LN($B242/30.2*21)))</f>
        <v>0.22602359898993687</v>
      </c>
      <c r="CP242" s="12">
        <f>$D242^EXP(Parameter!$D$173+Parameter!$D$180*(LN($B242/30.2*21)))</f>
        <v>1.4970622709734005E-2</v>
      </c>
      <c r="CQ242" s="12">
        <f>$D242^EXP(Parameter!$D$158+Parameter!$D$165*(LN($B242/30.2*21)))</f>
        <v>0.22560645795526527</v>
      </c>
      <c r="CR242" s="12">
        <f>$D242^EXP(Parameter!$D$174+Parameter!$D$181*(LN($B242/30.2*21)))</f>
        <v>1.2829551706022698E-2</v>
      </c>
      <c r="CS242" s="12">
        <f>$D242^EXP(Parameter!$D$159+Parameter!$D$166*(LN($B242/30.2*21)))</f>
        <v>0.27833024113132337</v>
      </c>
      <c r="CT242" s="12">
        <f>$D242^EXP(Parameter!$D$175+Parameter!$D$182*(LN($B242/30.2*21)))</f>
        <v>1.8286919091314827E-3</v>
      </c>
      <c r="CU242" s="12">
        <f>$D242^EXP(Parameter!$D$160+Parameter!$D$167*(LN($B242/30.2*21)))</f>
        <v>4.7828504406900993E-2</v>
      </c>
      <c r="CV242" s="12">
        <f>$D242^EXP(Parameter!$D$172+Parameter!$D$179*(LN($B242/30.2*21)))</f>
        <v>2.891908048069916E-3</v>
      </c>
      <c r="CW242" s="41">
        <f>$D242^EXP(Parameter!$D$157+Parameter!$D$164*(LN($B242/30.2*21)))</f>
        <v>3.6385979015553921E-4</v>
      </c>
      <c r="CX242" s="12">
        <f t="shared" si="23"/>
        <v>2.5658987280263519E-32</v>
      </c>
      <c r="CY242" s="85">
        <v>1.2642912133562599E-2</v>
      </c>
      <c r="CZ242" s="12">
        <f t="shared" si="24"/>
        <v>4.9997996499360458E-6</v>
      </c>
      <c r="DA242" s="85">
        <v>1.89093386334677E-2</v>
      </c>
      <c r="DB242" s="12">
        <f t="shared" si="25"/>
        <v>4.0521998412749104E-10</v>
      </c>
      <c r="DC242" s="41">
        <v>7.2727347167654606E-5</v>
      </c>
      <c r="DD242" s="12">
        <f t="shared" si="26"/>
        <v>3.0986137989122042E-109</v>
      </c>
      <c r="DE242" s="85">
        <v>8.56131708321615E-4</v>
      </c>
      <c r="DF242" s="12">
        <f t="shared" si="27"/>
        <v>5.48198516399443E-117</v>
      </c>
      <c r="DG242" s="41">
        <v>7.0951699999638094E-5</v>
      </c>
      <c r="DH242" s="12">
        <f t="shared" si="28"/>
        <v>8.1567446179247901E-11</v>
      </c>
      <c r="DI242" s="41">
        <v>7.0951699999638094E-5</v>
      </c>
      <c r="DJ242" s="46">
        <v>237</v>
      </c>
      <c r="DK242" s="44">
        <v>2.5865408353586999E-5</v>
      </c>
      <c r="DL242" s="44">
        <v>8.7235402953633704E-5</v>
      </c>
      <c r="DM242" s="44">
        <v>2.12596073913884E-4</v>
      </c>
      <c r="DN242" s="44">
        <v>1.49177506235665E-4</v>
      </c>
      <c r="DO242" s="44">
        <v>7.2781749654204897E-4</v>
      </c>
      <c r="DP242" s="44">
        <v>5.5178175892300896E-4</v>
      </c>
      <c r="DQ242" s="44">
        <v>8.3040586549887297E-4</v>
      </c>
      <c r="DR242" s="45">
        <v>1.4979550853548599E-2</v>
      </c>
      <c r="DS242" s="45">
        <v>2.55915685071588E-2</v>
      </c>
      <c r="DT242" s="45">
        <v>2.2677226185793601E-2</v>
      </c>
      <c r="DU242" s="45">
        <v>1.5782319178508801E-2</v>
      </c>
      <c r="DV242" s="45">
        <v>2.4313804219524001E-2</v>
      </c>
      <c r="DW242" s="45">
        <v>4.2054476448183199E-2</v>
      </c>
      <c r="DX242" s="45">
        <v>1.9026519044308202E-2</v>
      </c>
    </row>
    <row r="243" spans="1:128">
      <c r="A243" s="43">
        <f t="shared" si="22"/>
        <v>15.345205479452055</v>
      </c>
      <c r="B243" s="18">
        <v>239</v>
      </c>
      <c r="C243" s="12">
        <v>5236</v>
      </c>
      <c r="D243" s="12">
        <v>1.38961028132385E-2</v>
      </c>
      <c r="E243" s="12">
        <v>6.96467102042751E-5</v>
      </c>
      <c r="F243" s="92">
        <f>$D243^Parameter!$D$325</f>
        <v>3.5600537461020196E-2</v>
      </c>
      <c r="G243" s="92">
        <f>$E243^Parameter!$D$318</f>
        <v>1.0159876694034236E-3</v>
      </c>
      <c r="H243" s="92">
        <f>$D243^Parameter!$D$326</f>
        <v>3.268243566402932E-2</v>
      </c>
      <c r="I243" s="92">
        <f>$E243^Parameter!$D$319</f>
        <v>2.1850248905458843E-3</v>
      </c>
      <c r="J243" s="92">
        <f>$D243^Parameter!$D$328</f>
        <v>3.8448949650148168E-2</v>
      </c>
      <c r="K243" s="92">
        <f>$E243^Parameter!$D$321</f>
        <v>1.4401408483903864E-2</v>
      </c>
      <c r="L243" s="92">
        <f>$D243^Parameter!$D$329</f>
        <v>9.1205302993734361E-2</v>
      </c>
      <c r="M243" s="92">
        <f>$E243^Parameter!$D$322</f>
        <v>9.1837763197450285E-3</v>
      </c>
      <c r="N243" s="92">
        <f>$D243^Parameter!$D$330</f>
        <v>3.1314345944427821E-2</v>
      </c>
      <c r="O243" s="92">
        <f>$E243^Parameter!$D$323</f>
        <v>2.173502994434268E-2</v>
      </c>
      <c r="P243" s="92">
        <f>$D243^Parameter!$D$327</f>
        <v>1.7062165639597626E-2</v>
      </c>
      <c r="Q243" s="92">
        <f>$E243^Parameter!$D$320</f>
        <v>1.0760464857984403E-3</v>
      </c>
      <c r="R243" s="12">
        <f>$D243^EXP(Parameter!$D$96+Parameter!$D$103*(($B243/30.2*21)^(1)))</f>
        <v>7.9403943104856833E-33</v>
      </c>
      <c r="S243" s="12">
        <f>$E243^EXP(Parameter!$D$81+Parameter!$D$88*($B243/30.2*21)^(-2))</f>
        <v>2.7896380854064572E-3</v>
      </c>
      <c r="T243" s="12">
        <f>$D243^EXP(Parameter!$D$97+Parameter!$D$104*(($B243*21/30.2)^(1)))</f>
        <v>4.5523325133822432E-6</v>
      </c>
      <c r="U243" s="12">
        <f>$E243^EXP(Parameter!$D$82+Parameter!$D$89*($B243/30.2*21)^(-2))</f>
        <v>4.6532766432035837E-3</v>
      </c>
      <c r="V243" s="12">
        <f>$D243^EXP(Parameter!$D$99+Parameter!$D$106*(($B243*21/30.2)^(1)))</f>
        <v>3.2298670411227948E-10</v>
      </c>
      <c r="W243" s="12">
        <f>$E243^EXP(Parameter!$D$84+Parameter!$D$91*($B243/30.2*21)^(-2))</f>
        <v>2.4220070561718231E-2</v>
      </c>
      <c r="X243" s="12">
        <f>$D243^EXP(Parameter!$D$100+Parameter!$D$107*(($B243*21/30.2)^(1)))</f>
        <v>9.37787791395039E-112</v>
      </c>
      <c r="Y243" s="12">
        <f>$E243^EXP(Parameter!$D$85+Parameter!$D$92*($B243/30.2*21)^(-2))</f>
        <v>1.5135667324794957E-2</v>
      </c>
      <c r="Z243" s="12">
        <f>$D243^EXP(Parameter!$D$101+Parameter!$D$108*(($B243*21/30.2)^(1)))</f>
        <v>1.6040984031436804E-119</v>
      </c>
      <c r="AA243" s="12">
        <f>$E243^EXP(Parameter!$D$86+Parameter!$D$93*($B243/30.2*21)^(-2))</f>
        <v>2.2046828665945258E-2</v>
      </c>
      <c r="AB243" s="12">
        <f>$D243^EXP(Parameter!$D$98+Parameter!$D$105*(($B243*21/30.2)^(1)))</f>
        <v>6.4982361124728733E-11</v>
      </c>
      <c r="AC243" s="12">
        <f>$E243^EXP(Parameter!$D$83+Parameter!$D$90*($B243/30.2*21)^(-2))</f>
        <v>1.2249171279102484E-3</v>
      </c>
      <c r="AD243" s="87">
        <f>$D243^EXP(Parameter!$D$133+Parameter!$D$140*(($B243*21/30.2)^(-0.5))+Parameter!$D$147*((LN($B243*21/30.2))))</f>
        <v>9.9283209757114887E-14</v>
      </c>
      <c r="AE243" s="12">
        <f>$E243^EXP(Parameter!$D$111+Parameter!$D$118*(($B243*21/30.2)^(-1))+Parameter!$D$125*(($B243*21/30.2)^(-0.5)))</f>
        <v>4.9008589888058625E-2</v>
      </c>
      <c r="AF243" s="12">
        <f>$D243^EXP(Parameter!$D$134+Parameter!$D$141*(($B243*21/30.2)^(-0.5))+Parameter!$D$148*((LN($B243*21/30.2))))</f>
        <v>7.9112417015932837E-5</v>
      </c>
      <c r="AG243" s="12">
        <f>$E243^EXP(Parameter!$D$112+Parameter!$D$119*(($B243*21/30.2)^(-1))+Parameter!$D$126*(($B243*21/30.2)^(-0.5)))</f>
        <v>5.6303334823417026E-3</v>
      </c>
      <c r="AH243" s="12">
        <f>$D243^EXP(Parameter!$D$136+Parameter!$D$143*(($B243*21/30.2)^(-0.5))+Parameter!$D$150*((LN($B243*21/30.2))))</f>
        <v>4.522161549432521E-11</v>
      </c>
      <c r="AI243" s="12">
        <f>$E243^EXP(Parameter!$D$114+Parameter!$D$121*(($B243*21/30.2)^(-1))+Parameter!$D$128*(($B243*21/30.2)^(-0.5)))</f>
        <v>2.3631158574542509E-5</v>
      </c>
      <c r="AJ243" s="12">
        <f>$D243^EXP(Parameter!$D$137+Parameter!$D$144*(($B243*21/30.2)^(-0.5))+Parameter!$D$151*((LN($B243*21/30.2))))</f>
        <v>8.4897403501888516E-16</v>
      </c>
      <c r="AK243" s="12">
        <f>$E243^EXP(Parameter!$D$115+Parameter!$D$122*(($B243*21/30.2)^(-1))+Parameter!$D$129*(($B243*21/30.2)^(-0.5)))</f>
        <v>3.4464404501692502E-3</v>
      </c>
      <c r="AL243" s="12">
        <f>$D243^EXP(Parameter!$D$138+Parameter!$D$145*(($B243*21/30.2)^(-0.5))+Parameter!$D$152*((LN($B243*21/30.2))))</f>
        <v>5.1679023450501652E-68</v>
      </c>
      <c r="AM243" s="12">
        <f>$E243^EXP(Parameter!$D$116+Parameter!$D$123*(($B243*21/30.2)^(-1))+Parameter!$D$130*(($B243*21/30.2)^(-0.5)))</f>
        <v>1.3683025981843703E-6</v>
      </c>
      <c r="AN243" s="12">
        <f>$D243^EXP(Parameter!$D$135+Parameter!$D$142*(($B243*21/30.2)^(-0.5))+Parameter!$D$149*((LN($B243*21/30.2))))</f>
        <v>2.0034284467565569E-6</v>
      </c>
      <c r="AO243" s="12">
        <f>$E243^EXP(Parameter!$D$113+Parameter!$D$120*(($B243*21/30.2)^(-1))+Parameter!$D$127*(($B243*21/30.2)^(-0.5)))</f>
        <v>3.6448804649093241E-13</v>
      </c>
      <c r="AP243" s="87">
        <f>$D243^EXP(Parameter!$D$304+Parameter!$D$310*((LN($B243*21/30.2))))</f>
        <v>1.3163494867773202E-2</v>
      </c>
      <c r="AQ243" s="88">
        <f>$E243^EXP(Parameter!$D$290+Parameter!$D$296*((LN($B243*21/30.2))))</f>
        <v>8.6990844750860375E-3</v>
      </c>
      <c r="AR243" s="12">
        <f>$D243^EXP(Parameter!$D$305+Parameter!$D$311*((LN($B243*21/30.2))))</f>
        <v>1.9413890348839582E-2</v>
      </c>
      <c r="AS243" s="88">
        <f>$E243^EXP(Parameter!$D$291+Parameter!$D$297*((LN($B243*21/30.2))))</f>
        <v>6.8446263781646562E-3</v>
      </c>
      <c r="AT243" s="12">
        <f>$D243^EXP(Parameter!$D$305+Parameter!$D$307-Parameter!$D$306+(Parameter!$D$311+Parameter!$D$313-Parameter!$D$312)*((LN($B243*21/30.2))))</f>
        <v>1.6485474782069891E-2</v>
      </c>
      <c r="AU243" s="88">
        <f>$E243^EXP(Parameter!$D$291+Parameter!$D$293-Parameter!$D$292+(Parameter!$D$297+Parameter!$D$299-Parameter!$D$298)*((LN($B243*21/30.2))))</f>
        <v>1.1628295441669727E-2</v>
      </c>
      <c r="AV243" s="12">
        <f>$D243^EXP(Parameter!$D$308+Parameter!$D$314*((LN($B243*21/30.2))))</f>
        <v>2.3283245812668933E-2</v>
      </c>
      <c r="AW243" s="88">
        <f>$E243^EXP(Parameter!$D$294+Parameter!$D$300*((LN($B243*21/30.2))))</f>
        <v>9.9489535411631663E-3</v>
      </c>
      <c r="AX243" s="12">
        <f>$D243^EXP(Parameter!$D$305+Parameter!$D$309-Parameter!$D$306+(Parameter!$D$311+Parameter!$D$315-Parameter!$D$312)*((LN($B243*21/30.2))))</f>
        <v>7.1922287294814745E-3</v>
      </c>
      <c r="AY243" s="88">
        <f>$E243^EXP(Parameter!$D$291+Parameter!$D$295-Parameter!$D$292+(Parameter!$D$297+Parameter!$D$301-Parameter!$D$298)*((LN($B243*21/30.2))))</f>
        <v>7.1103792470906605E-5</v>
      </c>
      <c r="AZ243" s="12">
        <f>$D243^EXP(Parameter!D$305-Parameter!D$306+(Parameter!D$311-Parameter!D$312)*((LN($B243*21/30.2))))</f>
        <v>4.7499021485032326E-3</v>
      </c>
      <c r="BA243" s="88">
        <f>$E243^EXP(Parameter!$D$291-Parameter!$D$292+(Parameter!$D$297-Parameter!$D$298)*((LN($B243*21/30.2))))</f>
        <v>6.6271306355624958E-7</v>
      </c>
      <c r="BB243" s="89">
        <f>$D243^EXP(Parameter!$D$231+Parameter!$D$238)</f>
        <v>3.8850204316589629E-2</v>
      </c>
      <c r="BC243" s="90">
        <f>$E243^EXP(Parameter!$D$216+Parameter!$D$223)</f>
        <v>2.2903294381069546E-3</v>
      </c>
      <c r="BD243" s="91">
        <f>$D243^EXP(Parameter!$D$232+Parameter!$D$239)</f>
        <v>2.8713961275532635E-2</v>
      </c>
      <c r="BE243" s="90">
        <f>$E243^EXP(Parameter!$D$217+Parameter!$D$224)</f>
        <v>3.3961685559635085E-3</v>
      </c>
      <c r="BF243" s="91">
        <f>$D243^EXP(Parameter!$D$234+Parameter!$D$241)</f>
        <v>3.5191188771462871E-2</v>
      </c>
      <c r="BG243" s="91">
        <f>$E243^EXP(Parameter!$D$219+Parameter!$D$226)</f>
        <v>1.7625548334256128E-2</v>
      </c>
      <c r="BH243" s="91">
        <f>$D243^EXP(Parameter!$D$235+Parameter!$D$242)</f>
        <v>7.6114060547094728E-2</v>
      </c>
      <c r="BI243" s="91">
        <f>$E243^EXP(Parameter!$D$220+Parameter!$D$227)</f>
        <v>1.0823323354976471E-2</v>
      </c>
      <c r="BJ243" s="91">
        <f>$D243^EXP(Parameter!$D$236+Parameter!$D$243)</f>
        <v>2.6726649914304627E-2</v>
      </c>
      <c r="BK243" s="91">
        <f>$E243^EXP(Parameter!$D$221+Parameter!$D$228)</f>
        <v>1.6718358966167749E-2</v>
      </c>
      <c r="BL243" s="91">
        <f>$D243^EXP(Parameter!$D$233+Parameter!$D$240)</f>
        <v>1.2307198205300494E-2</v>
      </c>
      <c r="BM243" s="91">
        <f>$E243^EXP(Parameter!$D$218+Parameter!$D$225)</f>
        <v>9.5127502601891425E-4</v>
      </c>
      <c r="BN243" s="90">
        <f>$D243^EXP(Parameter!$D$268+Parameter!$D$275)</f>
        <v>5.3859903591703034E-2</v>
      </c>
      <c r="BO243" s="91">
        <f>$E243^EXP(Parameter!$D$246+Parameter!$D$253)</f>
        <v>7.213264663174071E-4</v>
      </c>
      <c r="BP243" s="91">
        <f>$D243^EXP(Parameter!$D$269+Parameter!$D$276)</f>
        <v>3.4142301781233335E-2</v>
      </c>
      <c r="BQ243" s="91">
        <f>$E243^EXP(Parameter!$D$247+Parameter!$D$254)</f>
        <v>1.9514398225240908E-3</v>
      </c>
      <c r="BR243" s="91">
        <f>$D243^EXP(Parameter!$D$271+Parameter!$D$278)</f>
        <v>8.5457864307413992E-2</v>
      </c>
      <c r="BS243" s="91">
        <f>$E243^EXP(Parameter!$D$249+Parameter!$D$256)</f>
        <v>2.2129550445149079E-2</v>
      </c>
      <c r="BT243" s="91">
        <f>$D243^EXP(Parameter!$D$272+Parameter!$D$279)</f>
        <v>0.15611423928854412</v>
      </c>
      <c r="BU243" s="91">
        <f>$E243^EXP(Parameter!$D$250+Parameter!$D$257)</f>
        <v>6.1401061290058479E-3</v>
      </c>
      <c r="BV243" s="91">
        <f>$D243^EXP(Parameter!$D$273+Parameter!$D$280)</f>
        <v>0.12140062096869773</v>
      </c>
      <c r="BW243" s="91">
        <f>$E243^EXP(Parameter!$D$251+Parameter!$D$258)</f>
        <v>2.3953323213989613E-2</v>
      </c>
      <c r="BX243" s="91">
        <f>$D243^EXP(Parameter!$D$270+Parameter!$D$277)</f>
        <v>2.9330323480333074E-2</v>
      </c>
      <c r="BY243" s="91">
        <f>$E243^EXP(Parameter!$D$248+Parameter!$D$255)</f>
        <v>2.4331417425452711E-3</v>
      </c>
      <c r="BZ243" s="90">
        <f>$D243^EXP(Parameter!$D$208)</f>
        <v>3.5902874595795872E-2</v>
      </c>
      <c r="CA243" s="90">
        <f>$E243^EXP(Parameter!$D$200)</f>
        <v>1.5828695255620602E-3</v>
      </c>
      <c r="CB243" s="90">
        <f>$D243^EXP(Parameter!$D$209)</f>
        <v>2.9123825421926465E-2</v>
      </c>
      <c r="CC243" s="90">
        <f>$E243^EXP(Parameter!$D$201)</f>
        <v>2.7899695952527206E-3</v>
      </c>
      <c r="CD243" s="90">
        <f>$D243^EXP(Parameter!$D$211)</f>
        <v>3.2000659924156113E-2</v>
      </c>
      <c r="CE243" s="90">
        <f>$E243^EXP(Parameter!$D$203)</f>
        <v>1.3380819322920706E-2</v>
      </c>
      <c r="CF243" s="90">
        <f>$D243^EXP(Parameter!$D$212)</f>
        <v>7.5918181519856062E-2</v>
      </c>
      <c r="CG243" s="90">
        <f>$E243^EXP(Parameter!$D$204)</f>
        <v>9.2118133920499612E-3</v>
      </c>
      <c r="CH243" s="91">
        <f>$D243^EXP(Parameter!$D$213)</f>
        <v>2.5489499194184567E-2</v>
      </c>
      <c r="CI243" s="90">
        <f>$E243^EXP(Parameter!$D$205)</f>
        <v>1.6855580240025831E-2</v>
      </c>
      <c r="CJ243" s="91">
        <f>$D243^EXP(Parameter!$D$210)</f>
        <v>1.3543062475080709E-2</v>
      </c>
      <c r="CK243" s="90">
        <f>$E243^EXP(Parameter!$D$202)</f>
        <v>1.2664528586819094E-3</v>
      </c>
      <c r="CL243" s="12">
        <f>$D243^EXP(Parameter!$D$170+Parameter!$D$177*(LN($B243/30.2*21)))</f>
        <v>1.5786927772266424E-2</v>
      </c>
      <c r="CM243" s="12">
        <f>$D243^EXP(Parameter!$D$155+Parameter!$D$162*(LN($B243/30.2*21)))</f>
        <v>0.29074756540150554</v>
      </c>
      <c r="CN243" s="12">
        <f>$D243^EXP(Parameter!$D$171+Parameter!$D$178*(LN($B243/30.2*21)))</f>
        <v>1.8213514063334536E-2</v>
      </c>
      <c r="CO243" s="12">
        <f>$D243^EXP(Parameter!$D$156+Parameter!$D$163*(LN($B243/30.2*21)))</f>
        <v>0.22553020186283995</v>
      </c>
      <c r="CP243" s="12">
        <f>$D243^EXP(Parameter!$D$173+Parameter!$D$180*(LN($B243/30.2*21)))</f>
        <v>1.4821593558819297E-2</v>
      </c>
      <c r="CQ243" s="12">
        <f>$D243^EXP(Parameter!$D$158+Parameter!$D$165*(LN($B243/30.2*21)))</f>
        <v>0.22498107216685945</v>
      </c>
      <c r="CR243" s="12">
        <f>$D243^EXP(Parameter!$D$174+Parameter!$D$181*(LN($B243/30.2*21)))</f>
        <v>1.2669298312877209E-2</v>
      </c>
      <c r="CS243" s="12">
        <f>$D243^EXP(Parameter!$D$159+Parameter!$D$166*(LN($B243/30.2*21)))</f>
        <v>0.27779122050781502</v>
      </c>
      <c r="CT243" s="12">
        <f>$D243^EXP(Parameter!$D$175+Parameter!$D$182*(LN($B243/30.2*21)))</f>
        <v>1.7954409934739582E-3</v>
      </c>
      <c r="CU243" s="12">
        <f>$D243^EXP(Parameter!$D$160+Parameter!$D$167*(LN($B243/30.2*21)))</f>
        <v>4.7414397232863573E-2</v>
      </c>
      <c r="CV243" s="12">
        <f>$D243^EXP(Parameter!$D$172+Parameter!$D$179*(LN($B243/30.2*21)))</f>
        <v>2.8492010134832245E-3</v>
      </c>
      <c r="CW243" s="41">
        <f>$D243^EXP(Parameter!$D$157+Parameter!$D$164*(LN($B243/30.2*21)))</f>
        <v>3.5448091227924044E-4</v>
      </c>
      <c r="CX243" s="12">
        <f t="shared" si="23"/>
        <v>7.9403943104856833E-33</v>
      </c>
      <c r="CY243" s="85">
        <v>1.2628456836733699E-2</v>
      </c>
      <c r="CZ243" s="12">
        <f t="shared" si="24"/>
        <v>4.5523325133822432E-6</v>
      </c>
      <c r="DA243" s="85">
        <v>1.8879415069409999E-2</v>
      </c>
      <c r="DB243" s="12">
        <f t="shared" si="25"/>
        <v>3.2298670411227948E-10</v>
      </c>
      <c r="DC243" s="41">
        <v>7.1291017210890406E-5</v>
      </c>
      <c r="DD243" s="12">
        <f t="shared" si="26"/>
        <v>9.37787791395039E-112</v>
      </c>
      <c r="DE243" s="85">
        <v>8.4159572942278096E-4</v>
      </c>
      <c r="DF243" s="12">
        <f t="shared" si="27"/>
        <v>1.6040984031436804E-119</v>
      </c>
      <c r="DG243" s="41">
        <v>6.9646699999713403E-5</v>
      </c>
      <c r="DH243" s="12">
        <f t="shared" si="28"/>
        <v>6.4982361124728733E-11</v>
      </c>
      <c r="DI243" s="41">
        <v>6.9646699999713403E-5</v>
      </c>
      <c r="DJ243" s="46">
        <v>238</v>
      </c>
      <c r="DK243" s="44">
        <v>2.52931738025097E-5</v>
      </c>
      <c r="DL243" s="44">
        <v>8.5446246069542694E-5</v>
      </c>
      <c r="DM243" s="44">
        <v>2.0849862590699401E-4</v>
      </c>
      <c r="DN243" s="44">
        <v>1.46228128402259E-4</v>
      </c>
      <c r="DO243" s="44">
        <v>7.1509813918146903E-4</v>
      </c>
      <c r="DP243" s="44">
        <v>5.41910082272556E-4</v>
      </c>
      <c r="DQ243" s="44">
        <v>8.1605946466956102E-4</v>
      </c>
      <c r="DR243" s="45">
        <v>1.4850269361619799E-2</v>
      </c>
      <c r="DS243" s="45">
        <v>2.5387400433365001E-2</v>
      </c>
      <c r="DT243" s="45">
        <v>2.2492874509270799E-2</v>
      </c>
      <c r="DU243" s="45">
        <v>1.5647081984366901E-2</v>
      </c>
      <c r="DV243" s="45">
        <v>2.41182627256568E-2</v>
      </c>
      <c r="DW243" s="45">
        <v>4.1746341819839099E-2</v>
      </c>
      <c r="DX243" s="45">
        <v>1.8867745953237099E-2</v>
      </c>
    </row>
    <row r="244" spans="1:128">
      <c r="A244" s="43">
        <f t="shared" si="22"/>
        <v>15.405479452054795</v>
      </c>
      <c r="B244" s="18">
        <v>240</v>
      </c>
      <c r="C244" s="12">
        <v>5258</v>
      </c>
      <c r="D244" s="12">
        <v>1.37730172159797E-2</v>
      </c>
      <c r="E244" s="12">
        <v>6.8369659534404896E-5</v>
      </c>
      <c r="F244" s="92">
        <f>$D244^Parameter!$D$325</f>
        <v>3.5354336441433633E-2</v>
      </c>
      <c r="G244" s="92">
        <f>$E244^Parameter!$D$318</f>
        <v>1.0025398868659199E-3</v>
      </c>
      <c r="H244" s="92">
        <f>$D244^Parameter!$D$326</f>
        <v>3.2450640432320946E-2</v>
      </c>
      <c r="I244" s="92">
        <f>$E244^Parameter!$D$319</f>
        <v>2.1592980224492873E-3</v>
      </c>
      <c r="J244" s="92">
        <f>$D244^Parameter!$D$328</f>
        <v>3.8189165364508677E-2</v>
      </c>
      <c r="K244" s="92">
        <f>$E244^Parameter!$D$321</f>
        <v>1.428382411475659E-2</v>
      </c>
      <c r="L244" s="92">
        <f>$D244^Parameter!$D$329</f>
        <v>9.075201792123605E-2</v>
      </c>
      <c r="M244" s="92">
        <f>$E244^Parameter!$D$322</f>
        <v>9.1008734291214022E-3</v>
      </c>
      <c r="N244" s="92">
        <f>$D244^Parameter!$D$330</f>
        <v>3.1089487519988038E-2</v>
      </c>
      <c r="O244" s="92">
        <f>$E244^Parameter!$D$323</f>
        <v>2.1574729876040401E-2</v>
      </c>
      <c r="P244" s="92">
        <f>$D244^Parameter!$D$327</f>
        <v>1.6918259964597712E-2</v>
      </c>
      <c r="Q244" s="92">
        <f>$E244^Parameter!$D$320</f>
        <v>1.0619216617190445E-3</v>
      </c>
      <c r="R244" s="12">
        <f>$D244^EXP(Parameter!$D$96+Parameter!$D$103*(($B244/30.2*21)^(1)))</f>
        <v>2.4130917780452253E-33</v>
      </c>
      <c r="S244" s="12">
        <f>$E244^EXP(Parameter!$D$81+Parameter!$D$88*($B244/30.2*21)^(-2))</f>
        <v>2.7580974425381257E-3</v>
      </c>
      <c r="T244" s="12">
        <f>$D244^EXP(Parameter!$D$97+Parameter!$D$104*(($B244*21/30.2)^(1)))</f>
        <v>4.1424685199188075E-6</v>
      </c>
      <c r="U244" s="12">
        <f>$E244^EXP(Parameter!$D$82+Parameter!$D$89*($B244/30.2*21)^(-2))</f>
        <v>4.6052163151346602E-3</v>
      </c>
      <c r="V244" s="12">
        <f>$D244^EXP(Parameter!$D$99+Parameter!$D$106*(($B244*21/30.2)^(1)))</f>
        <v>2.5688941501340127E-10</v>
      </c>
      <c r="W244" s="12">
        <f>$E244^EXP(Parameter!$D$84+Parameter!$D$91*($B244/30.2*21)^(-2))</f>
        <v>2.4046495970817962E-2</v>
      </c>
      <c r="X244" s="12">
        <f>$D244^EXP(Parameter!$D$100+Parameter!$D$107*(($B244*21/30.2)^(1)))</f>
        <v>2.4874608364679402E-114</v>
      </c>
      <c r="Y244" s="12">
        <f>$E244^EXP(Parameter!$D$85+Parameter!$D$92*($B244/30.2*21)^(-2))</f>
        <v>1.5013540730617407E-2</v>
      </c>
      <c r="Z244" s="12">
        <f>$D244^EXP(Parameter!$D$101+Parameter!$D$108*(($B244*21/30.2)^(1)))</f>
        <v>4.1455635906686631E-122</v>
      </c>
      <c r="AA244" s="12">
        <f>$E244^EXP(Parameter!$D$86+Parameter!$D$93*($B244/30.2*21)^(-2))</f>
        <v>2.1884819336088258E-2</v>
      </c>
      <c r="AB244" s="12">
        <f>$D244^EXP(Parameter!$D$98+Parameter!$D$105*(($B244*21/30.2)^(1)))</f>
        <v>5.1667363423866601E-11</v>
      </c>
      <c r="AC244" s="12">
        <f>$E244^EXP(Parameter!$D$83+Parameter!$D$90*($B244/30.2*21)^(-2))</f>
        <v>1.2091400696761169E-3</v>
      </c>
      <c r="AD244" s="87">
        <f>$D244^EXP(Parameter!$D$133+Parameter!$D$140*(($B244*21/30.2)^(-0.5))+Parameter!$D$147*((LN($B244*21/30.2))))</f>
        <v>8.107000159708345E-14</v>
      </c>
      <c r="AE244" s="12">
        <f>$E244^EXP(Parameter!$D$111+Parameter!$D$118*(($B244*21/30.2)^(-1))+Parameter!$D$125*(($B244*21/30.2)^(-0.5)))</f>
        <v>4.8803241554591502E-2</v>
      </c>
      <c r="AF244" s="12">
        <f>$D244^EXP(Parameter!$D$134+Parameter!$D$141*(($B244*21/30.2)^(-0.5))+Parameter!$D$148*((LN($B244*21/30.2))))</f>
        <v>7.615849222230515E-5</v>
      </c>
      <c r="AG244" s="12">
        <f>$E244^EXP(Parameter!$D$112+Parameter!$D$119*(($B244*21/30.2)^(-1))+Parameter!$D$126*(($B244*21/30.2)^(-0.5)))</f>
        <v>5.5755982166344814E-3</v>
      </c>
      <c r="AH244" s="12">
        <f>$D244^EXP(Parameter!$D$136+Parameter!$D$143*(($B244*21/30.2)^(-0.5))+Parameter!$D$150*((LN($B244*21/30.2))))</f>
        <v>3.8940236401445961E-11</v>
      </c>
      <c r="AI244" s="12">
        <f>$E244^EXP(Parameter!$D$114+Parameter!$D$121*(($B244*21/30.2)^(-1))+Parameter!$D$128*(($B244*21/30.2)^(-0.5)))</f>
        <v>2.2952443618688804E-5</v>
      </c>
      <c r="AJ244" s="12">
        <f>$D244^EXP(Parameter!$D$137+Parameter!$D$144*(($B244*21/30.2)^(-0.5))+Parameter!$D$151*((LN($B244*21/30.2))))</f>
        <v>6.5330338798673612E-16</v>
      </c>
      <c r="AK244" s="12">
        <f>$E244^EXP(Parameter!$D$115+Parameter!$D$122*(($B244*21/30.2)^(-1))+Parameter!$D$129*(($B244*21/30.2)^(-0.5)))</f>
        <v>3.4053041493104269E-3</v>
      </c>
      <c r="AL244" s="12">
        <f>$D244^EXP(Parameter!$D$138+Parameter!$D$145*(($B244*21/30.2)^(-0.5))+Parameter!$D$152*((LN($B244*21/30.2))))</f>
        <v>1.1330594208486925E-68</v>
      </c>
      <c r="AM244" s="12">
        <f>$E244^EXP(Parameter!$D$116+Parameter!$D$123*(($B244*21/30.2)^(-1))+Parameter!$D$130*(($B244*21/30.2)^(-0.5)))</f>
        <v>1.3183531512368602E-6</v>
      </c>
      <c r="AN244" s="12">
        <f>$D244^EXP(Parameter!$D$135+Parameter!$D$142*(($B244*21/30.2)^(-0.5))+Parameter!$D$149*((LN($B244*21/30.2))))</f>
        <v>1.8964426009870559E-6</v>
      </c>
      <c r="AO244" s="12">
        <f>$E244^EXP(Parameter!$D$113+Parameter!$D$120*(($B244*21/30.2)^(-1))+Parameter!$D$127*(($B244*21/30.2)^(-0.5)))</f>
        <v>3.3505494072807415E-13</v>
      </c>
      <c r="AP244" s="87">
        <f>$D244^EXP(Parameter!$D$304+Parameter!$D$310*((LN($B244*21/30.2))))</f>
        <v>1.3015401131453245E-2</v>
      </c>
      <c r="AQ244" s="88">
        <f>$E244^EXP(Parameter!$D$290+Parameter!$D$296*((LN($B244*21/30.2))))</f>
        <v>8.6441227712307205E-3</v>
      </c>
      <c r="AR244" s="12">
        <f>$D244^EXP(Parameter!$D$305+Parameter!$D$311*((LN($B244*21/30.2))))</f>
        <v>1.923989735414304E-2</v>
      </c>
      <c r="AS244" s="88">
        <f>$E244^EXP(Parameter!$D$291+Parameter!$D$297*((LN($B244*21/30.2))))</f>
        <v>6.7865088972820066E-3</v>
      </c>
      <c r="AT244" s="12">
        <f>$D244^EXP(Parameter!$D$305+Parameter!$D$307-Parameter!$D$306+(Parameter!$D$311+Parameter!$D$313-Parameter!$D$312)*((LN($B244*21/30.2))))</f>
        <v>1.6321103513972757E-2</v>
      </c>
      <c r="AU244" s="88">
        <f>$E244^EXP(Parameter!$D$291+Parameter!$D$293-Parameter!$D$292+(Parameter!$D$297+Parameter!$D$299-Parameter!$D$298)*((LN($B244*21/30.2))))</f>
        <v>1.1521670834570761E-2</v>
      </c>
      <c r="AV244" s="12">
        <f>$D244^EXP(Parameter!$D$308+Parameter!$D$314*((LN($B244*21/30.2))))</f>
        <v>2.3033841788328849E-2</v>
      </c>
      <c r="AW244" s="88">
        <f>$E244^EXP(Parameter!$D$294+Parameter!$D$300*((LN($B244*21/30.2))))</f>
        <v>9.8622929885633665E-3</v>
      </c>
      <c r="AX244" s="12">
        <f>$D244^EXP(Parameter!$D$305+Parameter!$D$309-Parameter!$D$306+(Parameter!$D$311+Parameter!$D$315-Parameter!$D$312)*((LN($B244*21/30.2))))</f>
        <v>7.0970718896930128E-3</v>
      </c>
      <c r="AY244" s="88">
        <f>$E244^EXP(Parameter!$D$291+Parameter!$D$295-Parameter!$D$292+(Parameter!$D$297+Parameter!$D$301-Parameter!$D$298)*((LN($B244*21/30.2))))</f>
        <v>6.8845599406934917E-5</v>
      </c>
      <c r="AZ244" s="12">
        <f>$D244^EXP(Parameter!D$305-Parameter!D$306+(Parameter!D$311-Parameter!D$312)*((LN($B244*21/30.2))))</f>
        <v>4.68582556001581E-3</v>
      </c>
      <c r="BA244" s="88">
        <f>$E244^EXP(Parameter!$D$291-Parameter!$D$292+(Parameter!$D$297-Parameter!$D$298)*((LN($B244*21/30.2))))</f>
        <v>6.3420030796458985E-7</v>
      </c>
      <c r="BB244" s="89">
        <f>$D244^EXP(Parameter!$D$231+Parameter!$D$238)</f>
        <v>3.8588542449867765E-2</v>
      </c>
      <c r="BC244" s="90">
        <f>$E244^EXP(Parameter!$D$216+Parameter!$D$223)</f>
        <v>2.2635686721771235E-3</v>
      </c>
      <c r="BD244" s="91">
        <f>$D244^EXP(Parameter!$D$232+Parameter!$D$239)</f>
        <v>2.8502633775341769E-2</v>
      </c>
      <c r="BE244" s="90">
        <f>$E244^EXP(Parameter!$D$217+Parameter!$D$224)</f>
        <v>3.359044350465037E-3</v>
      </c>
      <c r="BF244" s="91">
        <f>$D244^EXP(Parameter!$D$234+Parameter!$D$241)</f>
        <v>3.4946977749799199E-2</v>
      </c>
      <c r="BG244" s="91">
        <f>$E244^EXP(Parameter!$D$219+Parameter!$D$226)</f>
        <v>1.7488468964634487E-2</v>
      </c>
      <c r="BH244" s="91">
        <f>$D244^EXP(Parameter!$D$235+Parameter!$D$242)</f>
        <v>7.5707280879055941E-2</v>
      </c>
      <c r="BI244" s="91">
        <f>$E244^EXP(Parameter!$D$220+Parameter!$D$227)</f>
        <v>1.0729026931100866E-2</v>
      </c>
      <c r="BJ244" s="91">
        <f>$D244^EXP(Parameter!$D$236+Parameter!$D$243)</f>
        <v>2.6525989845791464E-2</v>
      </c>
      <c r="BK244" s="91">
        <f>$E244^EXP(Parameter!$D$221+Parameter!$D$228)</f>
        <v>1.6586640464889758E-2</v>
      </c>
      <c r="BL244" s="91">
        <f>$D244^EXP(Parameter!$D$233+Parameter!$D$240)</f>
        <v>1.2195105104749819E-2</v>
      </c>
      <c r="BM244" s="91">
        <f>$E244^EXP(Parameter!$D$218+Parameter!$D$225)</f>
        <v>9.3856435930739592E-4</v>
      </c>
      <c r="BN244" s="90">
        <f>$D244^EXP(Parameter!$D$268+Parameter!$D$275)</f>
        <v>5.3533522554750336E-2</v>
      </c>
      <c r="BO244" s="91">
        <f>$E244^EXP(Parameter!$D$246+Parameter!$D$253)</f>
        <v>7.113076668679401E-4</v>
      </c>
      <c r="BP244" s="91">
        <f>$D244^EXP(Parameter!$D$269+Parameter!$D$276)</f>
        <v>3.3903235065695501E-2</v>
      </c>
      <c r="BQ244" s="91">
        <f>$E244^EXP(Parameter!$D$247+Parameter!$D$254)</f>
        <v>1.9280417376712276E-3</v>
      </c>
      <c r="BR244" s="91">
        <f>$D244^EXP(Parameter!$D$271+Parameter!$D$278)</f>
        <v>8.5021628708123242E-2</v>
      </c>
      <c r="BS244" s="91">
        <f>$E244^EXP(Parameter!$D$249+Parameter!$D$256)</f>
        <v>2.1967104681665548E-2</v>
      </c>
      <c r="BT244" s="91">
        <f>$D244^EXP(Parameter!$D$272+Parameter!$D$279)</f>
        <v>0.15551216944987381</v>
      </c>
      <c r="BU244" s="91">
        <f>$E244^EXP(Parameter!$D$250+Parameter!$D$257)</f>
        <v>6.0799444979201906E-3</v>
      </c>
      <c r="BV244" s="91">
        <f>$D244^EXP(Parameter!$D$273+Parameter!$D$280)</f>
        <v>0.12086916521223168</v>
      </c>
      <c r="BW244" s="91">
        <f>$E244^EXP(Parameter!$D$251+Parameter!$D$258)</f>
        <v>2.3781130569607782E-2</v>
      </c>
      <c r="BX244" s="91">
        <f>$D244^EXP(Parameter!$D$270+Parameter!$D$277)</f>
        <v>2.9115746279763488E-2</v>
      </c>
      <c r="BY244" s="91">
        <f>$E244^EXP(Parameter!$D$248+Parameter!$D$255)</f>
        <v>2.404993557749863E-3</v>
      </c>
      <c r="BZ244" s="90">
        <f>$D244^EXP(Parameter!$D$208)</f>
        <v>3.5655210065181346E-2</v>
      </c>
      <c r="CA244" s="90">
        <f>$E244^EXP(Parameter!$D$200)</f>
        <v>1.563257868852133E-3</v>
      </c>
      <c r="CB244" s="90">
        <f>$D244^EXP(Parameter!$D$209)</f>
        <v>2.8910333944775483E-2</v>
      </c>
      <c r="CC244" s="90">
        <f>$E244^EXP(Parameter!$D$201)</f>
        <v>2.7584231068209075E-3</v>
      </c>
      <c r="CD244" s="90">
        <f>$D244^EXP(Parameter!$D$211)</f>
        <v>3.1772306454577251E-2</v>
      </c>
      <c r="CE244" s="90">
        <f>$E244^EXP(Parameter!$D$203)</f>
        <v>1.3269681960240308E-2</v>
      </c>
      <c r="CF244" s="90">
        <f>$D244^EXP(Parameter!$D$212)</f>
        <v>7.5512043848575808E-2</v>
      </c>
      <c r="CG244" s="90">
        <f>$E244^EXP(Parameter!$D$204)</f>
        <v>9.1287112065385877E-3</v>
      </c>
      <c r="CH244" s="91">
        <f>$D244^EXP(Parameter!$D$213)</f>
        <v>2.5295632959065315E-2</v>
      </c>
      <c r="CI244" s="90">
        <f>$E244^EXP(Parameter!$D$205)</f>
        <v>1.6723044904972461E-2</v>
      </c>
      <c r="CJ244" s="91">
        <f>$D244^EXP(Parameter!$D$210)</f>
        <v>1.3422385265856924E-2</v>
      </c>
      <c r="CK244" s="90">
        <f>$E244^EXP(Parameter!$D$202)</f>
        <v>1.2502224007035596E-3</v>
      </c>
      <c r="CL244" s="12">
        <f>$D244^EXP(Parameter!$D$170+Parameter!$D$177*(LN($B244/30.2*21)))</f>
        <v>1.5630339711150611E-2</v>
      </c>
      <c r="CM244" s="12">
        <f>$D244^EXP(Parameter!$D$155+Parameter!$D$162*(LN($B244/30.2*21)))</f>
        <v>0.29038201585172568</v>
      </c>
      <c r="CN244" s="12">
        <f>$D244^EXP(Parameter!$D$171+Parameter!$D$178*(LN($B244/30.2*21)))</f>
        <v>1.8049943314330005E-2</v>
      </c>
      <c r="CO244" s="12">
        <f>$D244^EXP(Parameter!$D$156+Parameter!$D$163*(LN($B244/30.2*21)))</f>
        <v>0.22503982094076708</v>
      </c>
      <c r="CP244" s="12">
        <f>$D244^EXP(Parameter!$D$173+Parameter!$D$180*(LN($B244/30.2*21)))</f>
        <v>1.4674425029746203E-2</v>
      </c>
      <c r="CQ244" s="12">
        <f>$D244^EXP(Parameter!$D$158+Parameter!$D$165*(LN($B244/30.2*21)))</f>
        <v>0.22435946986033609</v>
      </c>
      <c r="CR244" s="12">
        <f>$D244^EXP(Parameter!$D$174+Parameter!$D$181*(LN($B244/30.2*21)))</f>
        <v>1.2511350937730066E-2</v>
      </c>
      <c r="CS244" s="12">
        <f>$D244^EXP(Parameter!$D$159+Parameter!$D$166*(LN($B244/30.2*21)))</f>
        <v>0.27725531827778094</v>
      </c>
      <c r="CT244" s="12">
        <f>$D244^EXP(Parameter!$D$175+Parameter!$D$182*(LN($B244/30.2*21)))</f>
        <v>1.7628562836618769E-3</v>
      </c>
      <c r="CU244" s="12">
        <f>$D244^EXP(Parameter!$D$160+Parameter!$D$167*(LN($B244/30.2*21)))</f>
        <v>4.7004678879646315E-2</v>
      </c>
      <c r="CV244" s="12">
        <f>$D244^EXP(Parameter!$D$172+Parameter!$D$179*(LN($B244/30.2*21)))</f>
        <v>2.8072230998166369E-3</v>
      </c>
      <c r="CW244" s="41">
        <f>$D244^EXP(Parameter!$D$157+Parameter!$D$164*(LN($B244/30.2*21)))</f>
        <v>3.4535683911428137E-4</v>
      </c>
      <c r="CX244" s="12">
        <f t="shared" si="23"/>
        <v>2.4130917780452253E-33</v>
      </c>
      <c r="CY244" s="85">
        <v>1.2614281698961199E-2</v>
      </c>
      <c r="CZ244" s="12">
        <f t="shared" si="24"/>
        <v>4.1424685199188075E-6</v>
      </c>
      <c r="DA244" s="85">
        <v>1.8850009298094699E-2</v>
      </c>
      <c r="DB244" s="12">
        <f t="shared" si="25"/>
        <v>2.5688941501340127E-10</v>
      </c>
      <c r="DC244" s="41">
        <v>6.9892068442737102E-5</v>
      </c>
      <c r="DD244" s="12">
        <f t="shared" si="26"/>
        <v>2.4874608364679402E-114</v>
      </c>
      <c r="DE244" s="85">
        <v>8.2736782588156102E-4</v>
      </c>
      <c r="DF244" s="12">
        <f t="shared" si="27"/>
        <v>4.1455635906686631E-122</v>
      </c>
      <c r="DG244" s="41">
        <v>6.8369699999773202E-5</v>
      </c>
      <c r="DH244" s="12">
        <f t="shared" si="28"/>
        <v>5.1667363423866601E-11</v>
      </c>
      <c r="DI244" s="41">
        <v>6.8369699999773202E-5</v>
      </c>
      <c r="DJ244" s="46">
        <v>239</v>
      </c>
      <c r="DK244" s="44">
        <v>2.4735190490510199E-5</v>
      </c>
      <c r="DL244" s="44">
        <v>8.3698662912690098E-5</v>
      </c>
      <c r="DM244" s="44">
        <v>2.04491128166118E-4</v>
      </c>
      <c r="DN244" s="44">
        <v>1.4334502357116199E-4</v>
      </c>
      <c r="DO244" s="44">
        <v>7.0263411496385196E-4</v>
      </c>
      <c r="DP244" s="44">
        <v>5.3224086354719503E-4</v>
      </c>
      <c r="DQ244" s="44">
        <v>8.0199805113512202E-4</v>
      </c>
      <c r="DR244" s="45">
        <v>1.47224882723281E-2</v>
      </c>
      <c r="DS244" s="45">
        <v>2.51854519327737E-2</v>
      </c>
      <c r="DT244" s="45">
        <v>2.23105585707901E-2</v>
      </c>
      <c r="DU244" s="45">
        <v>1.5513404994224799E-2</v>
      </c>
      <c r="DV244" s="45">
        <v>2.3924861303661098E-2</v>
      </c>
      <c r="DW244" s="45">
        <v>4.1441327696423703E-2</v>
      </c>
      <c r="DX244" s="45">
        <v>1.8710764695339398E-2</v>
      </c>
    </row>
    <row r="245" spans="1:128">
      <c r="A245" s="43">
        <f t="shared" si="22"/>
        <v>15.465753424657533</v>
      </c>
      <c r="B245" s="18">
        <v>241</v>
      </c>
      <c r="C245" s="12">
        <v>5280</v>
      </c>
      <c r="D245" s="12">
        <v>1.36513801773643E-2</v>
      </c>
      <c r="E245" s="12">
        <v>6.7119875194328907E-5</v>
      </c>
      <c r="F245" s="92">
        <f>$D245^Parameter!$D$325</f>
        <v>3.5110556896727659E-2</v>
      </c>
      <c r="G245" s="92">
        <f>$E245^Parameter!$D$318</f>
        <v>9.8931096136285431E-4</v>
      </c>
      <c r="H245" s="92">
        <f>$D245^Parameter!$D$326</f>
        <v>3.2221165765790323E-2</v>
      </c>
      <c r="I245" s="92">
        <f>$E245^Parameter!$D$319</f>
        <v>2.1339524096501607E-3</v>
      </c>
      <c r="J245" s="92">
        <f>$D245^Parameter!$D$328</f>
        <v>3.7931895013017178E-2</v>
      </c>
      <c r="K245" s="92">
        <f>$E245^Parameter!$D$321</f>
        <v>1.4167559823042096E-2</v>
      </c>
      <c r="L245" s="92">
        <f>$D245^Parameter!$D$329</f>
        <v>9.0302312995605094E-2</v>
      </c>
      <c r="M245" s="92">
        <f>$E245^Parameter!$D$322</f>
        <v>9.0189724174787565E-3</v>
      </c>
      <c r="N245" s="92">
        <f>$D245^Parameter!$D$330</f>
        <v>3.086689998986052E-2</v>
      </c>
      <c r="O245" s="92">
        <f>$E245^Parameter!$D$323</f>
        <v>2.1416103453769746E-2</v>
      </c>
      <c r="P245" s="92">
        <f>$D245^Parameter!$D$327</f>
        <v>1.6775987217396825E-2</v>
      </c>
      <c r="Q245" s="92">
        <f>$E245^Parameter!$D$320</f>
        <v>1.0480251726715279E-3</v>
      </c>
      <c r="R245" s="12">
        <f>$D245^EXP(Parameter!$D$96+Parameter!$D$103*(($B245/30.2*21)^(1)))</f>
        <v>7.1997219838197886E-34</v>
      </c>
      <c r="S245" s="12">
        <f>$E245^EXP(Parameter!$D$81+Parameter!$D$88*($B245/30.2*21)^(-2))</f>
        <v>2.7270095092954282E-3</v>
      </c>
      <c r="T245" s="12">
        <f>$D245^EXP(Parameter!$D$97+Parameter!$D$104*(($B245*21/30.2)^(1)))</f>
        <v>3.7672695358439913E-6</v>
      </c>
      <c r="U245" s="12">
        <f>$E245^EXP(Parameter!$D$82+Parameter!$D$89*($B245/30.2*21)^(-2))</f>
        <v>4.5577990267861935E-3</v>
      </c>
      <c r="V245" s="12">
        <f>$D245^EXP(Parameter!$D$99+Parameter!$D$106*(($B245*21/30.2)^(1)))</f>
        <v>2.0387639226338882E-10</v>
      </c>
      <c r="W245" s="12">
        <f>$E245^EXP(Parameter!$D$84+Parameter!$D$91*($B245/30.2*21)^(-2))</f>
        <v>2.3874697462092555E-2</v>
      </c>
      <c r="X245" s="12">
        <f>$D245^EXP(Parameter!$D$100+Parameter!$D$107*(($B245*21/30.2)^(1)))</f>
        <v>5.765496202498334E-117</v>
      </c>
      <c r="Y245" s="12">
        <f>$E245^EXP(Parameter!$D$85+Parameter!$D$92*($B245/30.2*21)^(-2))</f>
        <v>1.4892773487728822E-2</v>
      </c>
      <c r="Z245" s="12">
        <f>$D245^EXP(Parameter!$D$101+Parameter!$D$108*(($B245*21/30.2)^(1)))</f>
        <v>9.4376431102720029E-125</v>
      </c>
      <c r="AA245" s="12">
        <f>$E245^EXP(Parameter!$D$86+Parameter!$D$93*($B245/30.2*21)^(-2))</f>
        <v>2.1724497247726786E-2</v>
      </c>
      <c r="AB245" s="12">
        <f>$D245^EXP(Parameter!$D$98+Parameter!$D$105*(($B245*21/30.2)^(1)))</f>
        <v>4.099888157400808E-11</v>
      </c>
      <c r="AC245" s="12">
        <f>$E245^EXP(Parameter!$D$83+Parameter!$D$90*($B245/30.2*21)^(-2))</f>
        <v>1.1936141899187495E-3</v>
      </c>
      <c r="AD245" s="87">
        <f>$D245^EXP(Parameter!$D$133+Parameter!$D$140*(($B245*21/30.2)^(-0.5))+Parameter!$D$147*((LN($B245*21/30.2))))</f>
        <v>6.6162941201652966E-14</v>
      </c>
      <c r="AE245" s="12">
        <f>$E245^EXP(Parameter!$D$111+Parameter!$D$118*(($B245*21/30.2)^(-1))+Parameter!$D$125*(($B245*21/30.2)^(-0.5)))</f>
        <v>4.859941855856325E-2</v>
      </c>
      <c r="AF245" s="12">
        <f>$D245^EXP(Parameter!$D$134+Parameter!$D$141*(($B245*21/30.2)^(-0.5))+Parameter!$D$148*((LN($B245*21/30.2))))</f>
        <v>7.3315999256044987E-5</v>
      </c>
      <c r="AG245" s="12">
        <f>$E245^EXP(Parameter!$D$112+Parameter!$D$119*(($B245*21/30.2)^(-1))+Parameter!$D$126*(($B245*21/30.2)^(-0.5)))</f>
        <v>5.5215632060977389E-3</v>
      </c>
      <c r="AH245" s="12">
        <f>$D245^EXP(Parameter!$D$136+Parameter!$D$143*(($B245*21/30.2)^(-0.5))+Parameter!$D$150*((LN($B245*21/30.2))))</f>
        <v>3.3520871222322228E-11</v>
      </c>
      <c r="AI245" s="12">
        <f>$E245^EXP(Parameter!$D$114+Parameter!$D$121*(($B245*21/30.2)^(-1))+Parameter!$D$128*(($B245*21/30.2)^(-0.5)))</f>
        <v>2.2294885920838819E-5</v>
      </c>
      <c r="AJ245" s="12">
        <f>$D245^EXP(Parameter!$D$137+Parameter!$D$144*(($B245*21/30.2)^(-0.5))+Parameter!$D$151*((LN($B245*21/30.2))))</f>
        <v>5.0228297318103832E-16</v>
      </c>
      <c r="AK245" s="12">
        <f>$E245^EXP(Parameter!$D$115+Parameter!$D$122*(($B245*21/30.2)^(-1))+Parameter!$D$129*(($B245*21/30.2)^(-0.5)))</f>
        <v>3.3647795706613728E-3</v>
      </c>
      <c r="AL245" s="12">
        <f>$D245^EXP(Parameter!$D$138+Parameter!$D$145*(($B245*21/30.2)^(-0.5))+Parameter!$D$152*((LN($B245*21/30.2))))</f>
        <v>2.4627476116321449E-69</v>
      </c>
      <c r="AM245" s="12">
        <f>$E245^EXP(Parameter!$D$116+Parameter!$D$123*(($B245*21/30.2)^(-1))+Parameter!$D$130*(($B245*21/30.2)^(-0.5)))</f>
        <v>1.270349125103447E-6</v>
      </c>
      <c r="AN245" s="12">
        <f>$D245^EXP(Parameter!$D$135+Parameter!$D$142*(($B245*21/30.2)^(-0.5))+Parameter!$D$149*((LN($B245*21/30.2))))</f>
        <v>1.7951961364271339E-6</v>
      </c>
      <c r="AO245" s="12">
        <f>$E245^EXP(Parameter!$D$113+Parameter!$D$120*(($B245*21/30.2)^(-1))+Parameter!$D$127*(($B245*21/30.2)^(-0.5)))</f>
        <v>3.0806155510021465E-13</v>
      </c>
      <c r="AP245" s="87">
        <f>$D245^EXP(Parameter!$D$304+Parameter!$D$310*((LN($B245*21/30.2))))</f>
        <v>1.2869300666862885E-2</v>
      </c>
      <c r="AQ245" s="88">
        <f>$E245^EXP(Parameter!$D$290+Parameter!$D$296*((LN($B245*21/30.2))))</f>
        <v>8.5897303351170837E-3</v>
      </c>
      <c r="AR245" s="12">
        <f>$D245^EXP(Parameter!$D$305+Parameter!$D$311*((LN($B245*21/30.2))))</f>
        <v>1.9067922406981415E-2</v>
      </c>
      <c r="AS245" s="88">
        <f>$E245^EXP(Parameter!$D$291+Parameter!$D$297*((LN($B245*21/30.2))))</f>
        <v>6.7290818566287788E-3</v>
      </c>
      <c r="AT245" s="12">
        <f>$D245^EXP(Parameter!$D$305+Parameter!$D$307-Parameter!$D$306+(Parameter!$D$311+Parameter!$D$313-Parameter!$D$312)*((LN($B245*21/30.2))))</f>
        <v>1.6158770393890246E-2</v>
      </c>
      <c r="AU245" s="88">
        <f>$E245^EXP(Parameter!$D$291+Parameter!$D$293-Parameter!$D$292+(Parameter!$D$297+Parameter!$D$299-Parameter!$D$298)*((LN($B245*21/30.2))))</f>
        <v>1.1416329923417092E-2</v>
      </c>
      <c r="AV245" s="12">
        <f>$D245^EXP(Parameter!$D$308+Parameter!$D$314*((LN($B245*21/30.2))))</f>
        <v>2.2787584731459292E-2</v>
      </c>
      <c r="AW245" s="88">
        <f>$E245^EXP(Parameter!$D$294+Parameter!$D$300*((LN($B245*21/30.2))))</f>
        <v>9.7766568384433754E-3</v>
      </c>
      <c r="AX245" s="12">
        <f>$D245^EXP(Parameter!$D$305+Parameter!$D$309-Parameter!$D$306+(Parameter!$D$311+Parameter!$D$315-Parameter!$D$312)*((LN($B245*21/30.2))))</f>
        <v>7.0033735887547431E-3</v>
      </c>
      <c r="AY245" s="88">
        <f>$E245^EXP(Parameter!$D$291+Parameter!$D$295-Parameter!$D$292+(Parameter!$D$297+Parameter!$D$301-Parameter!$D$298)*((LN($B245*21/30.2))))</f>
        <v>6.6661911192810851E-5</v>
      </c>
      <c r="AZ245" s="12">
        <f>$D245^EXP(Parameter!D$305-Parameter!D$306+(Parameter!D$311-Parameter!D$312)*((LN($B245*21/30.2))))</f>
        <v>4.6227603058584393E-3</v>
      </c>
      <c r="BA245" s="88">
        <f>$E245^EXP(Parameter!$D$291-Parameter!$D$292+(Parameter!$D$297-Parameter!$D$298)*((LN($B245*21/30.2))))</f>
        <v>6.0695772485818862E-7</v>
      </c>
      <c r="BB245" s="89">
        <f>$D245^EXP(Parameter!$D$231+Parameter!$D$238)</f>
        <v>3.8329407097405455E-2</v>
      </c>
      <c r="BC245" s="90">
        <f>$E245^EXP(Parameter!$D$216+Parameter!$D$223)</f>
        <v>2.2372020876730149E-3</v>
      </c>
      <c r="BD245" s="91">
        <f>$D245^EXP(Parameter!$D$232+Parameter!$D$239)</f>
        <v>2.8293478191949096E-2</v>
      </c>
      <c r="BE245" s="90">
        <f>$E245^EXP(Parameter!$D$217+Parameter!$D$224)</f>
        <v>3.3224391512084294E-3</v>
      </c>
      <c r="BF245" s="91">
        <f>$D245^EXP(Parameter!$D$234+Parameter!$D$241)</f>
        <v>3.4705174440537015E-2</v>
      </c>
      <c r="BG245" s="91">
        <f>$E245^EXP(Parameter!$D$219+Parameter!$D$226)</f>
        <v>1.7352875667265986E-2</v>
      </c>
      <c r="BH245" s="91">
        <f>$D245^EXP(Parameter!$D$235+Parameter!$D$242)</f>
        <v>7.5303865674829093E-2</v>
      </c>
      <c r="BI245" s="91">
        <f>$E245^EXP(Parameter!$D$220+Parameter!$D$227)</f>
        <v>1.0635840532627745E-2</v>
      </c>
      <c r="BJ245" s="91">
        <f>$D245^EXP(Parameter!$D$236+Parameter!$D$243)</f>
        <v>2.6327421649881121E-2</v>
      </c>
      <c r="BK245" s="91">
        <f>$E245^EXP(Parameter!$D$221+Parameter!$D$228)</f>
        <v>1.6456363208497273E-2</v>
      </c>
      <c r="BL245" s="91">
        <f>$D245^EXP(Parameter!$D$233+Parameter!$D$240)</f>
        <v>1.2084359136256117E-2</v>
      </c>
      <c r="BM245" s="91">
        <f>$E245^EXP(Parameter!$D$218+Parameter!$D$225)</f>
        <v>9.26062141820588E-4</v>
      </c>
      <c r="BN245" s="90">
        <f>$D245^EXP(Parameter!$D$268+Parameter!$D$275)</f>
        <v>5.3210073493222418E-2</v>
      </c>
      <c r="BO245" s="91">
        <f>$E245^EXP(Parameter!$D$246+Parameter!$D$253)</f>
        <v>7.0145843368827124E-4</v>
      </c>
      <c r="BP245" s="91">
        <f>$D245^EXP(Parameter!$D$269+Parameter!$D$276)</f>
        <v>3.366654022411552E-2</v>
      </c>
      <c r="BQ245" s="91">
        <f>$E245^EXP(Parameter!$D$247+Parameter!$D$254)</f>
        <v>1.9049954274442062E-3</v>
      </c>
      <c r="BR245" s="91">
        <f>$D245^EXP(Parameter!$D$271+Parameter!$D$278)</f>
        <v>8.4588897116142509E-2</v>
      </c>
      <c r="BS245" s="91">
        <f>$E245^EXP(Parameter!$D$249+Parameter!$D$256)</f>
        <v>2.1806349384697086E-2</v>
      </c>
      <c r="BT245" s="91">
        <f>$D245^EXP(Parameter!$D$272+Parameter!$D$279)</f>
        <v>0.15491418754008357</v>
      </c>
      <c r="BU245" s="91">
        <f>$E245^EXP(Parameter!$D$250+Parameter!$D$257)</f>
        <v>6.020556090795842E-3</v>
      </c>
      <c r="BV245" s="91">
        <f>$D245^EXP(Parameter!$D$273+Parameter!$D$280)</f>
        <v>0.12034159365146591</v>
      </c>
      <c r="BW245" s="91">
        <f>$E245^EXP(Parameter!$D$251+Parameter!$D$258)</f>
        <v>2.361070376952586E-2</v>
      </c>
      <c r="BX245" s="91">
        <f>$D245^EXP(Parameter!$D$270+Parameter!$D$277)</f>
        <v>2.8903365023846956E-2</v>
      </c>
      <c r="BY245" s="91">
        <f>$E245^EXP(Parameter!$D$248+Parameter!$D$255)</f>
        <v>2.3772567523428646E-3</v>
      </c>
      <c r="BZ245" s="90">
        <f>$D245^EXP(Parameter!$D$208)</f>
        <v>3.5409977095112823E-2</v>
      </c>
      <c r="CA245" s="90">
        <f>$E245^EXP(Parameter!$D$200)</f>
        <v>1.5439488643582101E-3</v>
      </c>
      <c r="CB245" s="90">
        <f>$D245^EXP(Parameter!$D$209)</f>
        <v>2.8699030402844244E-2</v>
      </c>
      <c r="CC245" s="90">
        <f>$E245^EXP(Parameter!$D$201)</f>
        <v>2.7273294503742428E-3</v>
      </c>
      <c r="CD245" s="90">
        <f>$D245^EXP(Parameter!$D$211)</f>
        <v>3.1546248994728188E-2</v>
      </c>
      <c r="CE245" s="90">
        <f>$E245^EXP(Parameter!$D$203)</f>
        <v>1.3159807887893947E-2</v>
      </c>
      <c r="CF245" s="90">
        <f>$D245^EXP(Parameter!$D$212)</f>
        <v>7.5109267487422735E-2</v>
      </c>
      <c r="CG245" s="90">
        <f>$E245^EXP(Parameter!$D$204)</f>
        <v>9.046612825394585E-3</v>
      </c>
      <c r="CH245" s="91">
        <f>$D245^EXP(Parameter!$D$213)</f>
        <v>2.510380666022587E-2</v>
      </c>
      <c r="CI245" s="90">
        <f>$E245^EXP(Parameter!$D$205)</f>
        <v>1.65919576840063E-2</v>
      </c>
      <c r="CJ245" s="91">
        <f>$D245^EXP(Parameter!$D$210)</f>
        <v>1.3303134647426433E-2</v>
      </c>
      <c r="CK245" s="90">
        <f>$E245^EXP(Parameter!$D$202)</f>
        <v>1.2342492934992444E-3</v>
      </c>
      <c r="CL245" s="12">
        <f>$D245^EXP(Parameter!$D$170+Parameter!$D$177*(LN($B245/30.2*21)))</f>
        <v>1.5475692828100443E-2</v>
      </c>
      <c r="CM245" s="12">
        <f>$D245^EXP(Parameter!$D$155+Parameter!$D$162*(LN($B245/30.2*21)))</f>
        <v>0.29001871331545759</v>
      </c>
      <c r="CN245" s="12">
        <f>$D245^EXP(Parameter!$D$171+Parameter!$D$178*(LN($B245/30.2*21)))</f>
        <v>1.7888279601091843E-2</v>
      </c>
      <c r="CO245" s="12">
        <f>$D245^EXP(Parameter!$D$156+Parameter!$D$163*(LN($B245/30.2*21)))</f>
        <v>0.22455242627528499</v>
      </c>
      <c r="CP245" s="12">
        <f>$D245^EXP(Parameter!$D$173+Parameter!$D$180*(LN($B245/30.2*21)))</f>
        <v>1.4529088788732865E-2</v>
      </c>
      <c r="CQ245" s="12">
        <f>$D245^EXP(Parameter!$D$158+Parameter!$D$165*(LN($B245/30.2*21)))</f>
        <v>0.22374161480900817</v>
      </c>
      <c r="CR245" s="12">
        <f>$D245^EXP(Parameter!$D$174+Parameter!$D$181*(LN($B245/30.2*21)))</f>
        <v>1.2355671556501123E-2</v>
      </c>
      <c r="CS245" s="12">
        <f>$D245^EXP(Parameter!$D$159+Parameter!$D$166*(LN($B245/30.2*21)))</f>
        <v>0.27672250458746933</v>
      </c>
      <c r="CT245" s="12">
        <f>$D245^EXP(Parameter!$D$175+Parameter!$D$182*(LN($B245/30.2*21)))</f>
        <v>1.7309231045058349E-3</v>
      </c>
      <c r="CU245" s="12">
        <f>$D245^EXP(Parameter!$D$160+Parameter!$D$167*(LN($B245/30.2*21)))</f>
        <v>4.6599293098415651E-2</v>
      </c>
      <c r="CV245" s="12">
        <f>$D245^EXP(Parameter!$D$172+Parameter!$D$179*(LN($B245/30.2*21)))</f>
        <v>2.7659600609873458E-3</v>
      </c>
      <c r="CW245" s="41">
        <f>$D245^EXP(Parameter!$D$157+Parameter!$D$164*(LN($B245/30.2*21)))</f>
        <v>3.3648027100374891E-4</v>
      </c>
      <c r="CX245" s="12">
        <f t="shared" si="23"/>
        <v>7.1997219838197886E-34</v>
      </c>
      <c r="CY245" s="85">
        <v>1.2600380846834401E-2</v>
      </c>
      <c r="CZ245" s="12">
        <f t="shared" si="24"/>
        <v>3.7672695358439913E-6</v>
      </c>
      <c r="DA245" s="85">
        <v>1.88211114850785E-2</v>
      </c>
      <c r="DB245" s="12">
        <f t="shared" si="25"/>
        <v>2.0387639226338882E-10</v>
      </c>
      <c r="DC245" s="41">
        <v>6.8529055483141404E-5</v>
      </c>
      <c r="DD245" s="12">
        <f t="shared" si="26"/>
        <v>5.765496202498334E-117</v>
      </c>
      <c r="DE245" s="85">
        <v>8.1344031700622402E-4</v>
      </c>
      <c r="DF245" s="12">
        <f t="shared" si="27"/>
        <v>9.4376431102720029E-125</v>
      </c>
      <c r="DG245" s="41">
        <v>6.7119899999820796E-5</v>
      </c>
      <c r="DH245" s="12">
        <f t="shared" si="28"/>
        <v>4.099888157400808E-11</v>
      </c>
      <c r="DI245" s="41">
        <v>6.7119899999820796E-5</v>
      </c>
      <c r="DJ245" s="46">
        <v>240</v>
      </c>
      <c r="DK245" s="44">
        <v>2.4191062620082499E-5</v>
      </c>
      <c r="DL245" s="44">
        <v>8.1991570140549404E-5</v>
      </c>
      <c r="DM245" s="44">
        <v>2.0057135594231401E-4</v>
      </c>
      <c r="DN245" s="44">
        <v>1.4052651716212099E-4</v>
      </c>
      <c r="DO245" s="44">
        <v>6.9041960669336E-4</v>
      </c>
      <c r="DP245" s="44">
        <v>5.2276939856543702E-4</v>
      </c>
      <c r="DQ245" s="44">
        <v>7.8821519440763798E-4</v>
      </c>
      <c r="DR245" s="45">
        <v>1.4596185446658499E-2</v>
      </c>
      <c r="DS245" s="45">
        <v>2.4985692035374901E-2</v>
      </c>
      <c r="DT245" s="45">
        <v>2.2130249582538598E-2</v>
      </c>
      <c r="DU245" s="45">
        <v>1.53812653035035E-2</v>
      </c>
      <c r="DV245" s="45">
        <v>2.3733569921155301E-2</v>
      </c>
      <c r="DW245" s="45">
        <v>4.1139393107477898E-2</v>
      </c>
      <c r="DX245" s="45">
        <v>1.8555549456114599E-2</v>
      </c>
    </row>
    <row r="246" spans="1:128">
      <c r="A246" s="43">
        <f t="shared" si="22"/>
        <v>15.526027397260274</v>
      </c>
      <c r="B246" s="18">
        <v>242</v>
      </c>
      <c r="C246" s="12">
        <v>5302</v>
      </c>
      <c r="D246" s="12">
        <v>1.3531170176773501E-2</v>
      </c>
      <c r="E246" s="12">
        <v>6.5896690576832095E-5</v>
      </c>
      <c r="F246" s="92">
        <f>$D246^Parameter!$D$325</f>
        <v>3.4869167418103947E-2</v>
      </c>
      <c r="G246" s="92">
        <f>$E246^Parameter!$D$318</f>
        <v>9.7629664094226419E-4</v>
      </c>
      <c r="H246" s="92">
        <f>$D246^Parameter!$D$326</f>
        <v>3.1993981167839317E-2</v>
      </c>
      <c r="I246" s="92">
        <f>$E246^Parameter!$D$319</f>
        <v>2.1089811921768311E-3</v>
      </c>
      <c r="J246" s="92">
        <f>$D246^Parameter!$D$328</f>
        <v>3.7677106374103271E-2</v>
      </c>
      <c r="K246" s="92">
        <f>$E246^Parameter!$D$321</f>
        <v>1.4052596512656014E-2</v>
      </c>
      <c r="L246" s="92">
        <f>$D246^Parameter!$D$329</f>
        <v>8.985614847404734E-2</v>
      </c>
      <c r="M246" s="92">
        <f>$E246^Parameter!$D$322</f>
        <v>8.9380579501224539E-3</v>
      </c>
      <c r="N246" s="92">
        <f>$D246^Parameter!$D$330</f>
        <v>3.0646553316016067E-2</v>
      </c>
      <c r="O246" s="92">
        <f>$E246^Parameter!$D$323</f>
        <v>2.1259127750619278E-2</v>
      </c>
      <c r="P246" s="92">
        <f>$D246^Parameter!$D$327</f>
        <v>1.6635323811436786E-2</v>
      </c>
      <c r="Q246" s="92">
        <f>$E246^Parameter!$D$320</f>
        <v>1.0343526071405714E-3</v>
      </c>
      <c r="R246" s="12">
        <f>$D246^EXP(Parameter!$D$96+Parameter!$D$103*(($B246/30.2*21)^(1)))</f>
        <v>2.108370140234209E-34</v>
      </c>
      <c r="S246" s="12">
        <f>$E246^EXP(Parameter!$D$81+Parameter!$D$88*($B246/30.2*21)^(-2))</f>
        <v>2.6963663481061307E-3</v>
      </c>
      <c r="T246" s="12">
        <f>$D246^EXP(Parameter!$D$97+Parameter!$D$104*(($B246*21/30.2)^(1)))</f>
        <v>3.4240079861078689E-6</v>
      </c>
      <c r="U246" s="12">
        <f>$E246^EXP(Parameter!$D$82+Parameter!$D$89*($B246/30.2*21)^(-2))</f>
        <v>4.511014118929629E-3</v>
      </c>
      <c r="V246" s="12">
        <f>$D246^EXP(Parameter!$D$99+Parameter!$D$106*(($B246*21/30.2)^(1)))</f>
        <v>1.6145003648014915E-10</v>
      </c>
      <c r="W246" s="12">
        <f>$E246^EXP(Parameter!$D$84+Parameter!$D$91*($B246/30.2*21)^(-2))</f>
        <v>2.3704651067527858E-2</v>
      </c>
      <c r="X246" s="12">
        <f>$D246^EXP(Parameter!$D$100+Parameter!$D$107*(($B246*21/30.2)^(1)))</f>
        <v>1.1642104847870696E-119</v>
      </c>
      <c r="Y246" s="12">
        <f>$E246^EXP(Parameter!$D$85+Parameter!$D$92*($B246/30.2*21)^(-2))</f>
        <v>1.4773346060202402E-2</v>
      </c>
      <c r="Z246" s="12">
        <f>$D246^EXP(Parameter!$D$101+Parameter!$D$108*(($B246*21/30.2)^(1)))</f>
        <v>1.8876234464882454E-127</v>
      </c>
      <c r="AA246" s="12">
        <f>$E246^EXP(Parameter!$D$86+Parameter!$D$93*($B246/30.2*21)^(-2))</f>
        <v>2.1565839329821188E-2</v>
      </c>
      <c r="AB246" s="12">
        <f>$D246^EXP(Parameter!$D$98+Parameter!$D$105*(($B246*21/30.2)^(1)))</f>
        <v>3.2467979414731048E-11</v>
      </c>
      <c r="AC246" s="12">
        <f>$E246^EXP(Parameter!$D$83+Parameter!$D$90*($B246/30.2*21)^(-2))</f>
        <v>1.178334696392408E-3</v>
      </c>
      <c r="AD246" s="87">
        <f>$D246^EXP(Parameter!$D$133+Parameter!$D$140*(($B246*21/30.2)^(-0.5))+Parameter!$D$147*((LN($B246*21/30.2))))</f>
        <v>5.3968460220750092E-14</v>
      </c>
      <c r="AE246" s="12">
        <f>$E246^EXP(Parameter!$D$111+Parameter!$D$118*(($B246*21/30.2)^(-1))+Parameter!$D$125*(($B246*21/30.2)^(-0.5)))</f>
        <v>4.8397104086737128E-2</v>
      </c>
      <c r="AF246" s="12">
        <f>$D246^EXP(Parameter!$D$134+Parameter!$D$141*(($B246*21/30.2)^(-0.5))+Parameter!$D$148*((LN($B246*21/30.2))))</f>
        <v>7.0580689721667927E-5</v>
      </c>
      <c r="AG246" s="12">
        <f>$E246^EXP(Parameter!$D$112+Parameter!$D$119*(($B246*21/30.2)^(-1))+Parameter!$D$126*(($B246*21/30.2)^(-0.5)))</f>
        <v>5.4682172317855032E-3</v>
      </c>
      <c r="AH246" s="12">
        <f>$D246^EXP(Parameter!$D$136+Parameter!$D$143*(($B246*21/30.2)^(-0.5))+Parameter!$D$150*((LN($B246*21/30.2))))</f>
        <v>2.8846724298579416E-11</v>
      </c>
      <c r="AI246" s="12">
        <f>$E246^EXP(Parameter!$D$114+Parameter!$D$121*(($B246*21/30.2)^(-1))+Parameter!$D$128*(($B246*21/30.2)^(-0.5)))</f>
        <v>2.1657773461837973E-5</v>
      </c>
      <c r="AJ246" s="12">
        <f>$D246^EXP(Parameter!$D$137+Parameter!$D$144*(($B246*21/30.2)^(-0.5))+Parameter!$D$151*((LN($B246*21/30.2))))</f>
        <v>3.8582940623255149E-16</v>
      </c>
      <c r="AK246" s="12">
        <f>$E246^EXP(Parameter!$D$115+Parameter!$D$122*(($B246*21/30.2)^(-1))+Parameter!$D$129*(($B246*21/30.2)^(-0.5)))</f>
        <v>3.3248557502613199E-3</v>
      </c>
      <c r="AL246" s="12">
        <f>$D246^EXP(Parameter!$D$138+Parameter!$D$145*(($B246*21/30.2)^(-0.5))+Parameter!$D$152*((LN($B246*21/30.2))))</f>
        <v>5.3065164342601853E-70</v>
      </c>
      <c r="AM246" s="12">
        <f>$E246^EXP(Parameter!$D$116+Parameter!$D$123*(($B246*21/30.2)^(-1))+Parameter!$D$130*(($B246*21/30.2)^(-0.5)))</f>
        <v>1.2242099574816827E-6</v>
      </c>
      <c r="AN246" s="12">
        <f>$D246^EXP(Parameter!$D$135+Parameter!$D$142*(($B246*21/30.2)^(-0.5))+Parameter!$D$149*((LN($B246*21/30.2))))</f>
        <v>1.6993797364978861E-6</v>
      </c>
      <c r="AO246" s="12">
        <f>$E246^EXP(Parameter!$D$113+Parameter!$D$120*(($B246*21/30.2)^(-1))+Parameter!$D$127*(($B246*21/30.2)^(-0.5)))</f>
        <v>2.8330044035984223E-13</v>
      </c>
      <c r="AP246" s="87">
        <f>$D246^EXP(Parameter!$D$304+Parameter!$D$310*((LN($B246*21/30.2))))</f>
        <v>1.2725161820239948E-2</v>
      </c>
      <c r="AQ246" s="88">
        <f>$E246^EXP(Parameter!$D$290+Parameter!$D$296*((LN($B246*21/30.2))))</f>
        <v>8.5358990367642926E-3</v>
      </c>
      <c r="AR246" s="12">
        <f>$D246^EXP(Parameter!$D$305+Parameter!$D$311*((LN($B246*21/30.2))))</f>
        <v>1.8897936342176399E-2</v>
      </c>
      <c r="AS246" s="88">
        <f>$E246^EXP(Parameter!$D$291+Parameter!$D$297*((LN($B246*21/30.2))))</f>
        <v>6.672334647854561E-3</v>
      </c>
      <c r="AT246" s="12">
        <f>$D246^EXP(Parameter!$D$305+Parameter!$D$307-Parameter!$D$306+(Parameter!$D$311+Parameter!$D$313-Parameter!$D$312)*((LN($B246*21/30.2))))</f>
        <v>1.5998444750368265E-2</v>
      </c>
      <c r="AU246" s="88">
        <f>$E246^EXP(Parameter!$D$291+Parameter!$D$293-Parameter!$D$292+(Parameter!$D$297+Parameter!$D$299-Parameter!$D$298)*((LN($B246*21/30.2))))</f>
        <v>1.1312253319287705E-2</v>
      </c>
      <c r="AV246" s="12">
        <f>$D246^EXP(Parameter!$D$308+Parameter!$D$314*((LN($B246*21/30.2))))</f>
        <v>2.2544428214306619E-2</v>
      </c>
      <c r="AW246" s="88">
        <f>$E246^EXP(Parameter!$D$294+Parameter!$D$300*((LN($B246*21/30.2))))</f>
        <v>9.69202963380149E-3</v>
      </c>
      <c r="AX246" s="12">
        <f>$D246^EXP(Parameter!$D$305+Parameter!$D$309-Parameter!$D$306+(Parameter!$D$311+Parameter!$D$315-Parameter!$D$312)*((LN($B246*21/30.2))))</f>
        <v>6.9111081404988374E-3</v>
      </c>
      <c r="AY246" s="88">
        <f>$E246^EXP(Parameter!$D$291+Parameter!$D$295-Parameter!$D$292+(Parameter!$D$297+Parameter!$D$301-Parameter!$D$298)*((LN($B246*21/30.2))))</f>
        <v>6.4550172580429558E-5</v>
      </c>
      <c r="AZ246" s="12">
        <f>$D246^EXP(Parameter!D$305-Parameter!D$306+(Parameter!D$311-Parameter!D$312)*((LN($B246*21/30.2))))</f>
        <v>4.5606879280179523E-3</v>
      </c>
      <c r="BA246" s="88">
        <f>$E246^EXP(Parameter!$D$291-Parameter!$D$292+(Parameter!$D$297-Parameter!$D$298)*((LN($B246*21/30.2))))</f>
        <v>5.8092672540559684E-7</v>
      </c>
      <c r="BB246" s="89">
        <f>$D246^EXP(Parameter!$D$231+Parameter!$D$238)</f>
        <v>3.8072765928764879E-2</v>
      </c>
      <c r="BC246" s="90">
        <f>$E246^EXP(Parameter!$D$216+Parameter!$D$223)</f>
        <v>2.2112226267990654E-3</v>
      </c>
      <c r="BD246" s="91">
        <f>$D246^EXP(Parameter!$D$232+Parameter!$D$239)</f>
        <v>2.8086465419805466E-2</v>
      </c>
      <c r="BE246" s="90">
        <f>$E246^EXP(Parameter!$D$217+Parameter!$D$224)</f>
        <v>3.2863440483721024E-3</v>
      </c>
      <c r="BF246" s="91">
        <f>$D246^EXP(Parameter!$D$234+Parameter!$D$241)</f>
        <v>3.4465747557748949E-2</v>
      </c>
      <c r="BG246" s="91">
        <f>$E246^EXP(Parameter!$D$219+Parameter!$D$226)</f>
        <v>1.7218747504614378E-2</v>
      </c>
      <c r="BH246" s="91">
        <f>$D246^EXP(Parameter!$D$235+Parameter!$D$242)</f>
        <v>7.4903776382391235E-2</v>
      </c>
      <c r="BI246" s="91">
        <f>$E246^EXP(Parameter!$D$220+Parameter!$D$227)</f>
        <v>1.0543747510220816E-2</v>
      </c>
      <c r="BJ246" s="91">
        <f>$D246^EXP(Parameter!$D$236+Parameter!$D$243)</f>
        <v>2.6130916993324711E-2</v>
      </c>
      <c r="BK246" s="91">
        <f>$E246^EXP(Parameter!$D$221+Parameter!$D$228)</f>
        <v>1.6327506749070225E-2</v>
      </c>
      <c r="BL246" s="91">
        <f>$D246^EXP(Parameter!$D$233+Parameter!$D$240)</f>
        <v>1.1974939957308202E-2</v>
      </c>
      <c r="BM246" s="91">
        <f>$E246^EXP(Parameter!$D$218+Parameter!$D$225)</f>
        <v>9.1376429810056871E-4</v>
      </c>
      <c r="BN246" s="90">
        <f>$D246^EXP(Parameter!$D$268+Parameter!$D$275)</f>
        <v>5.2889520797507042E-2</v>
      </c>
      <c r="BO246" s="91">
        <f>$E246^EXP(Parameter!$D$246+Parameter!$D$253)</f>
        <v>6.9177536360422187E-4</v>
      </c>
      <c r="BP246" s="91">
        <f>$D246^EXP(Parameter!$D$269+Parameter!$D$276)</f>
        <v>3.3432186292814914E-2</v>
      </c>
      <c r="BQ246" s="91">
        <f>$E246^EXP(Parameter!$D$247+Parameter!$D$254)</f>
        <v>1.8822944878095691E-3</v>
      </c>
      <c r="BR246" s="91">
        <f>$D246^EXP(Parameter!$D$271+Parameter!$D$278)</f>
        <v>8.4159630183300249E-2</v>
      </c>
      <c r="BS246" s="91">
        <f>$E246^EXP(Parameter!$D$249+Parameter!$D$256)</f>
        <v>2.164726145352185E-2</v>
      </c>
      <c r="BT246" s="91">
        <f>$D246^EXP(Parameter!$D$272+Parameter!$D$279)</f>
        <v>0.15432025249236303</v>
      </c>
      <c r="BU246" s="91">
        <f>$E246^EXP(Parameter!$D$250+Parameter!$D$257)</f>
        <v>5.9619284906803245E-3</v>
      </c>
      <c r="BV246" s="91">
        <f>$D246^EXP(Parameter!$D$273+Parameter!$D$280)</f>
        <v>0.11981786535536849</v>
      </c>
      <c r="BW246" s="91">
        <f>$E246^EXP(Parameter!$D$251+Parameter!$D$258)</f>
        <v>2.3442018943217971E-2</v>
      </c>
      <c r="BX246" s="91">
        <f>$D246^EXP(Parameter!$D$270+Parameter!$D$277)</f>
        <v>2.8693150378378177E-2</v>
      </c>
      <c r="BY246" s="91">
        <f>$E246^EXP(Parameter!$D$248+Parameter!$D$255)</f>
        <v>2.3499240072137502E-3</v>
      </c>
      <c r="BZ246" s="90">
        <f>$D246^EXP(Parameter!$D$208)</f>
        <v>3.5167144187057374E-2</v>
      </c>
      <c r="CA246" s="90">
        <f>$E246^EXP(Parameter!$D$200)</f>
        <v>1.5249368836137808E-3</v>
      </c>
      <c r="CB246" s="90">
        <f>$D246^EXP(Parameter!$D$209)</f>
        <v>2.8489885537984767E-2</v>
      </c>
      <c r="CC246" s="90">
        <f>$E246^EXP(Parameter!$D$201)</f>
        <v>2.6966806853675994E-3</v>
      </c>
      <c r="CD246" s="90">
        <f>$D246^EXP(Parameter!$D$211)</f>
        <v>3.1322457273924929E-2</v>
      </c>
      <c r="CE246" s="90">
        <f>$E246^EXP(Parameter!$D$203)</f>
        <v>1.305117865799439E-2</v>
      </c>
      <c r="CF246" s="90">
        <f>$D246^EXP(Parameter!$D$212)</f>
        <v>7.470981390335571E-2</v>
      </c>
      <c r="CG246" s="90">
        <f>$E246^EXP(Parameter!$D$204)</f>
        <v>8.965502890171291E-3</v>
      </c>
      <c r="CH246" s="91">
        <f>$D246^EXP(Parameter!$D$213)</f>
        <v>2.4913992474235581E-2</v>
      </c>
      <c r="CI246" s="90">
        <f>$E246^EXP(Parameter!$D$205)</f>
        <v>1.6462298053817329E-2</v>
      </c>
      <c r="CJ246" s="91">
        <f>$D246^EXP(Parameter!$D$210)</f>
        <v>1.318528935176908E-2</v>
      </c>
      <c r="CK246" s="90">
        <f>$E246^EXP(Parameter!$D$202)</f>
        <v>1.2185286435320733E-3</v>
      </c>
      <c r="CL246" s="12">
        <f>$D246^EXP(Parameter!$D$170+Parameter!$D$177*(LN($B246/30.2*21)))</f>
        <v>1.5322957828662899E-2</v>
      </c>
      <c r="CM246" s="12">
        <f>$D246^EXP(Parameter!$D$155+Parameter!$D$162*(LN($B246/30.2*21)))</f>
        <v>0.28965763519919085</v>
      </c>
      <c r="CN246" s="12">
        <f>$D246^EXP(Parameter!$D$171+Parameter!$D$178*(LN($B246/30.2*21)))</f>
        <v>1.7728495179426935E-2</v>
      </c>
      <c r="CO246" s="12">
        <f>$D246^EXP(Parameter!$D$156+Parameter!$D$163*(LN($B246/30.2*21)))</f>
        <v>0.22406798832960523</v>
      </c>
      <c r="CP246" s="12">
        <f>$D246^EXP(Parameter!$D$173+Parameter!$D$180*(LN($B246/30.2*21)))</f>
        <v>1.4385557015896496E-2</v>
      </c>
      <c r="CQ246" s="12">
        <f>$D246^EXP(Parameter!$D$158+Parameter!$D$165*(LN($B246/30.2*21)))</f>
        <v>0.22312747126439458</v>
      </c>
      <c r="CR246" s="12">
        <f>$D246^EXP(Parameter!$D$174+Parameter!$D$181*(LN($B246/30.2*21)))</f>
        <v>1.2202222859032223E-2</v>
      </c>
      <c r="CS246" s="12">
        <f>$D246^EXP(Parameter!$D$159+Parameter!$D$166*(LN($B246/30.2*21)))</f>
        <v>0.27619274998242338</v>
      </c>
      <c r="CT246" s="12">
        <f>$D246^EXP(Parameter!$D$175+Parameter!$D$182*(LN($B246/30.2*21)))</f>
        <v>1.6996271352838729E-3</v>
      </c>
      <c r="CU246" s="12">
        <f>$D246^EXP(Parameter!$D$160+Parameter!$D$167*(LN($B246/30.2*21)))</f>
        <v>4.6198184499989553E-2</v>
      </c>
      <c r="CV246" s="12">
        <f>$D246^EXP(Parameter!$D$172+Parameter!$D$179*(LN($B246/30.2*21)))</f>
        <v>2.7253979663952209E-3</v>
      </c>
      <c r="CW246" s="41">
        <f>$D246^EXP(Parameter!$D$157+Parameter!$D$164*(LN($B246/30.2*21)))</f>
        <v>3.278441288734212E-4</v>
      </c>
      <c r="CX246" s="12">
        <f t="shared" si="23"/>
        <v>2.108370140234209E-34</v>
      </c>
      <c r="CY246" s="85">
        <v>1.2586748717592199E-2</v>
      </c>
      <c r="CZ246" s="12">
        <f t="shared" si="24"/>
        <v>3.4240079861078689E-6</v>
      </c>
      <c r="DA246" s="85">
        <v>1.8792712182821698E-2</v>
      </c>
      <c r="DB246" s="12">
        <f t="shared" si="25"/>
        <v>1.6145003648014915E-10</v>
      </c>
      <c r="DC246" s="41">
        <v>6.7200775568792897E-5</v>
      </c>
      <c r="DD246" s="12">
        <f t="shared" si="26"/>
        <v>1.1642104847870696E-119</v>
      </c>
      <c r="DE246" s="85">
        <v>7.9980591197906204E-4</v>
      </c>
      <c r="DF246" s="12">
        <f t="shared" si="27"/>
        <v>1.8876234464882454E-127</v>
      </c>
      <c r="DG246" s="41">
        <v>6.5896699999858405E-5</v>
      </c>
      <c r="DH246" s="12">
        <f t="shared" si="28"/>
        <v>3.2467979414731048E-11</v>
      </c>
      <c r="DI246" s="41">
        <v>6.5896699999858405E-5</v>
      </c>
      <c r="DJ246" s="46">
        <v>241</v>
      </c>
      <c r="DK246" s="44">
        <v>2.36604065499968E-5</v>
      </c>
      <c r="DL246" s="44">
        <v>8.0323915782720703E-5</v>
      </c>
      <c r="DM246" s="44">
        <v>1.9673714588364099E-4</v>
      </c>
      <c r="DN246" s="44">
        <v>1.3777098172995699E-4</v>
      </c>
      <c r="DO246" s="44">
        <v>6.7844894599011795E-4</v>
      </c>
      <c r="DP246" s="44">
        <v>5.1349110569454104E-4</v>
      </c>
      <c r="DQ246" s="44">
        <v>7.7470462704587505E-4</v>
      </c>
      <c r="DR246" s="45">
        <v>1.44713391445728E-2</v>
      </c>
      <c r="DS246" s="45">
        <v>2.4788090302621201E-2</v>
      </c>
      <c r="DT246" s="45">
        <v>2.1951919256550701E-2</v>
      </c>
      <c r="DU246" s="45">
        <v>1.52506404185656E-2</v>
      </c>
      <c r="DV246" s="45">
        <v>2.35443590637258E-2</v>
      </c>
      <c r="DW246" s="45">
        <v>4.08404977489676E-2</v>
      </c>
      <c r="DX246" s="45">
        <v>1.8402074876646898E-2</v>
      </c>
    </row>
    <row r="247" spans="1:128">
      <c r="A247" s="43">
        <f t="shared" si="22"/>
        <v>15.586301369863014</v>
      </c>
      <c r="B247" s="18">
        <v>243</v>
      </c>
      <c r="C247" s="12">
        <v>5324</v>
      </c>
      <c r="D247" s="12">
        <v>1.3412366082359101E-2</v>
      </c>
      <c r="E247" s="12">
        <v>6.4699457478331406E-5</v>
      </c>
      <c r="F247" s="92">
        <f>$D247^Parameter!$D$325</f>
        <v>3.463013710695477E-2</v>
      </c>
      <c r="G247" s="92">
        <f>$E247^Parameter!$D$318</f>
        <v>9.6349277001926811E-4</v>
      </c>
      <c r="H247" s="92">
        <f>$D247^Parameter!$D$326</f>
        <v>3.1769056642256072E-2</v>
      </c>
      <c r="I247" s="92">
        <f>$E247^Parameter!$D$319</f>
        <v>2.0843776558803597E-3</v>
      </c>
      <c r="J247" s="92">
        <f>$D247^Parameter!$D$328</f>
        <v>3.7424767744830598E-2</v>
      </c>
      <c r="K247" s="92">
        <f>$E247^Parameter!$D$321</f>
        <v>1.3938915427741727E-2</v>
      </c>
      <c r="L247" s="92">
        <f>$D247^Parameter!$D$329</f>
        <v>8.9413485188405389E-2</v>
      </c>
      <c r="M247" s="92">
        <f>$E247^Parameter!$D$322</f>
        <v>8.8581149780965294E-3</v>
      </c>
      <c r="N247" s="92">
        <f>$D247^Parameter!$D$330</f>
        <v>3.0428417955759682E-2</v>
      </c>
      <c r="O247" s="92">
        <f>$E247^Parameter!$D$323</f>
        <v>2.1103780231156392E-2</v>
      </c>
      <c r="P247" s="92">
        <f>$D247^Parameter!$D$327</f>
        <v>1.6496246576826048E-2</v>
      </c>
      <c r="Q247" s="92">
        <f>$E247^Parameter!$D$320</f>
        <v>1.0208996531281701E-3</v>
      </c>
      <c r="R247" s="12">
        <f>$D247^EXP(Parameter!$D$96+Parameter!$D$103*(($B247/30.2*21)^(1)))</f>
        <v>6.0582132414380556E-35</v>
      </c>
      <c r="S247" s="12">
        <f>$E247^EXP(Parameter!$D$81+Parameter!$D$88*($B247/30.2*21)^(-2))</f>
        <v>2.666160186549324E-3</v>
      </c>
      <c r="T247" s="12">
        <f>$D247^EXP(Parameter!$D$97+Parameter!$D$104*(($B247*21/30.2)^(1)))</f>
        <v>3.1101532923828647E-6</v>
      </c>
      <c r="U247" s="12">
        <f>$E247^EXP(Parameter!$D$82+Parameter!$D$89*($B247/30.2*21)^(-2))</f>
        <v>4.464851144146271E-3</v>
      </c>
      <c r="V247" s="12">
        <f>$D247^EXP(Parameter!$D$99+Parameter!$D$106*(($B247*21/30.2)^(1)))</f>
        <v>1.2757073783198181E-10</v>
      </c>
      <c r="W247" s="12">
        <f>$E247^EXP(Parameter!$D$84+Parameter!$D$91*($B247/30.2*21)^(-2))</f>
        <v>2.3536333223614401E-2</v>
      </c>
      <c r="X247" s="12">
        <f>$D247^EXP(Parameter!$D$100+Parameter!$D$107*(($B247*21/30.2)^(1)))</f>
        <v>2.0417242675000529E-122</v>
      </c>
      <c r="Y247" s="12">
        <f>$E247^EXP(Parameter!$D$85+Parameter!$D$92*($B247/30.2*21)^(-2))</f>
        <v>1.4655239258392282E-2</v>
      </c>
      <c r="Z247" s="12">
        <f>$D247^EXP(Parameter!$D$101+Parameter!$D$108*(($B247*21/30.2)^(1)))</f>
        <v>3.3079540293692596E-130</v>
      </c>
      <c r="AA247" s="12">
        <f>$E247^EXP(Parameter!$D$86+Parameter!$D$93*($B247/30.2*21)^(-2))</f>
        <v>2.1408822904734046E-2</v>
      </c>
      <c r="AB247" s="12">
        <f>$D247^EXP(Parameter!$D$98+Parameter!$D$105*(($B247*21/30.2)^(1)))</f>
        <v>2.5660117654521628E-11</v>
      </c>
      <c r="AC247" s="12">
        <f>$E247^EXP(Parameter!$D$83+Parameter!$D$90*($B247/30.2*21)^(-2))</f>
        <v>1.1632969038248763E-3</v>
      </c>
      <c r="AD247" s="87">
        <f>$D247^EXP(Parameter!$D$133+Parameter!$D$140*(($B247*21/30.2)^(-0.5))+Parameter!$D$147*((LN($B247*21/30.2))))</f>
        <v>4.3998331366817026E-14</v>
      </c>
      <c r="AE247" s="12">
        <f>$E247^EXP(Parameter!$D$111+Parameter!$D$118*(($B247*21/30.2)^(-1))+Parameter!$D$125*(($B247*21/30.2)^(-0.5)))</f>
        <v>4.819628157452098E-2</v>
      </c>
      <c r="AF247" s="12">
        <f>$D247^EXP(Parameter!$D$134+Parameter!$D$141*(($B247*21/30.2)^(-0.5))+Parameter!$D$148*((LN($B247*21/30.2))))</f>
        <v>6.7948478981230879E-5</v>
      </c>
      <c r="AG247" s="12">
        <f>$E247^EXP(Parameter!$D$112+Parameter!$D$119*(($B247*21/30.2)^(-1))+Parameter!$D$126*(($B247*21/30.2)^(-0.5)))</f>
        <v>5.4155492918682192E-3</v>
      </c>
      <c r="AH247" s="12">
        <f>$D247^EXP(Parameter!$D$136+Parameter!$D$143*(($B247*21/30.2)^(-0.5))+Parameter!$D$150*((LN($B247*21/30.2))))</f>
        <v>2.4816611947739162E-11</v>
      </c>
      <c r="AI247" s="12">
        <f>$E247^EXP(Parameter!$D$114+Parameter!$D$121*(($B247*21/30.2)^(-1))+Parameter!$D$128*(($B247*21/30.2)^(-0.5)))</f>
        <v>2.1040419968568363E-5</v>
      </c>
      <c r="AJ247" s="12">
        <f>$D247^EXP(Parameter!$D$137+Parameter!$D$144*(($B247*21/30.2)^(-0.5))+Parameter!$D$151*((LN($B247*21/30.2))))</f>
        <v>2.9611185356736391E-16</v>
      </c>
      <c r="AK247" s="12">
        <f>$E247^EXP(Parameter!$D$115+Parameter!$D$122*(($B247*21/30.2)^(-1))+Parameter!$D$129*(($B247*21/30.2)^(-0.5)))</f>
        <v>3.285521955051599E-3</v>
      </c>
      <c r="AL247" s="12">
        <f>$D247^EXP(Parameter!$D$138+Parameter!$D$145*(($B247*21/30.2)^(-0.5))+Parameter!$D$152*((LN($B247*21/30.2))))</f>
        <v>1.133483167004967E-70</v>
      </c>
      <c r="AM247" s="12">
        <f>$E247^EXP(Parameter!$D$116+Parameter!$D$123*(($B247*21/30.2)^(-1))+Parameter!$D$130*(($B247*21/30.2)^(-0.5)))</f>
        <v>1.1798586220632756E-6</v>
      </c>
      <c r="AN247" s="12">
        <f>$D247^EXP(Parameter!$D$135+Parameter!$D$142*(($B247*21/30.2)^(-0.5))+Parameter!$D$149*((LN($B247*21/30.2))))</f>
        <v>1.6087008320250718E-6</v>
      </c>
      <c r="AO247" s="12">
        <f>$E247^EXP(Parameter!$D$113+Parameter!$D$120*(($B247*21/30.2)^(-1))+Parameter!$D$127*(($B247*21/30.2)^(-0.5)))</f>
        <v>2.605822306094907E-13</v>
      </c>
      <c r="AP247" s="87">
        <f>$D247^EXP(Parameter!$D$304+Parameter!$D$310*((LN($B247*21/30.2))))</f>
        <v>1.2582953522883369E-2</v>
      </c>
      <c r="AQ247" s="88">
        <f>$E247^EXP(Parameter!$D$290+Parameter!$D$296*((LN($B247*21/30.2))))</f>
        <v>8.4826208938065823E-3</v>
      </c>
      <c r="AR247" s="12">
        <f>$D247^EXP(Parameter!$D$305+Parameter!$D$311*((LN($B247*21/30.2))))</f>
        <v>1.8729910503973123E-2</v>
      </c>
      <c r="AS247" s="88">
        <f>$E247^EXP(Parameter!$D$291+Parameter!$D$297*((LN($B247*21/30.2))))</f>
        <v>6.616256863144542E-3</v>
      </c>
      <c r="AT247" s="12">
        <f>$D247^EXP(Parameter!$D$305+Parameter!$D$307-Parameter!$D$306+(Parameter!$D$311+Parameter!$D$313-Parameter!$D$312)*((LN($B247*21/30.2))))</f>
        <v>1.5840096460162073E-2</v>
      </c>
      <c r="AU247" s="88">
        <f>$E247^EXP(Parameter!$D$291+Parameter!$D$293-Parameter!$D$292+(Parameter!$D$297+Parameter!$D$299-Parameter!$D$298)*((LN($B247*21/30.2))))</f>
        <v>1.1209421988153331E-2</v>
      </c>
      <c r="AV247" s="12">
        <f>$D247^EXP(Parameter!$D$308+Parameter!$D$314*((LN($B247*21/30.2))))</f>
        <v>2.2304326602994782E-2</v>
      </c>
      <c r="AW247" s="88">
        <f>$E247^EXP(Parameter!$D$294+Parameter!$D$300*((LN($B247*21/30.2))))</f>
        <v>9.6083962029255027E-3</v>
      </c>
      <c r="AX247" s="12">
        <f>$D247^EXP(Parameter!$D$305+Parameter!$D$309-Parameter!$D$306+(Parameter!$D$311+Parameter!$D$315-Parameter!$D$312)*((LN($B247*21/30.2))))</f>
        <v>6.8202503740499619E-3</v>
      </c>
      <c r="AY247" s="88">
        <f>$E247^EXP(Parameter!$D$291+Parameter!$D$295-Parameter!$D$292+(Parameter!$D$297+Parameter!$D$301-Parameter!$D$298)*((LN($B247*21/30.2))))</f>
        <v>6.2507919470886043E-5</v>
      </c>
      <c r="AZ247" s="12">
        <f>$D247^EXP(Parameter!D$305-Parameter!D$306+(Parameter!D$311-Parameter!D$312)*((LN($B247*21/30.2))))</f>
        <v>4.499590353699256E-3</v>
      </c>
      <c r="BA247" s="88">
        <f>$E247^EXP(Parameter!$D$291-Parameter!$D$292+(Parameter!$D$297-Parameter!$D$298)*((LN($B247*21/30.2))))</f>
        <v>5.5605151909013866E-7</v>
      </c>
      <c r="BB247" s="89">
        <f>$D247^EXP(Parameter!$D$231+Parameter!$D$238)</f>
        <v>3.7818587133251133E-2</v>
      </c>
      <c r="BC247" s="90">
        <f>$E247^EXP(Parameter!$D$216+Parameter!$D$223)</f>
        <v>2.1856233811781331E-3</v>
      </c>
      <c r="BD247" s="91">
        <f>$D247^EXP(Parameter!$D$232+Parameter!$D$239)</f>
        <v>2.7881566838181295E-2</v>
      </c>
      <c r="BE247" s="90">
        <f>$E247^EXP(Parameter!$D$217+Parameter!$D$224)</f>
        <v>3.2507503143287854E-3</v>
      </c>
      <c r="BF247" s="91">
        <f>$D247^EXP(Parameter!$D$234+Parameter!$D$241)</f>
        <v>3.4228666324397271E-2</v>
      </c>
      <c r="BG247" s="91">
        <f>$E247^EXP(Parameter!$D$219+Parameter!$D$226)</f>
        <v>1.7086063904559242E-2</v>
      </c>
      <c r="BH247" s="91">
        <f>$D247^EXP(Parameter!$D$235+Parameter!$D$242)</f>
        <v>7.4506975020212779E-2</v>
      </c>
      <c r="BI247" s="91">
        <f>$E247^EXP(Parameter!$D$220+Parameter!$D$227)</f>
        <v>1.0452731519811916E-2</v>
      </c>
      <c r="BJ247" s="91">
        <f>$D247^EXP(Parameter!$D$236+Parameter!$D$243)</f>
        <v>2.5936448018749916E-2</v>
      </c>
      <c r="BK247" s="91">
        <f>$E247^EXP(Parameter!$D$221+Parameter!$D$228)</f>
        <v>1.6200050997509503E-2</v>
      </c>
      <c r="BL247" s="91">
        <f>$D247^EXP(Parameter!$D$233+Parameter!$D$240)</f>
        <v>1.1866827597701239E-2</v>
      </c>
      <c r="BM247" s="91">
        <f>$E247^EXP(Parameter!$D$218+Parameter!$D$225)</f>
        <v>9.016668455499692E-4</v>
      </c>
      <c r="BN247" s="90">
        <f>$D247^EXP(Parameter!$D$268+Parameter!$D$275)</f>
        <v>5.257182940823954E-2</v>
      </c>
      <c r="BO247" s="91">
        <f>$E247^EXP(Parameter!$D$246+Parameter!$D$253)</f>
        <v>6.8225513271765858E-4</v>
      </c>
      <c r="BP247" s="91">
        <f>$D247^EXP(Parameter!$D$269+Parameter!$D$276)</f>
        <v>3.320014281356351E-2</v>
      </c>
      <c r="BQ247" s="91">
        <f>$E247^EXP(Parameter!$D$247+Parameter!$D$254)</f>
        <v>1.8599326521935016E-3</v>
      </c>
      <c r="BR247" s="91">
        <f>$D247^EXP(Parameter!$D$271+Parameter!$D$278)</f>
        <v>8.3733789135147133E-2</v>
      </c>
      <c r="BS247" s="91">
        <f>$E247^EXP(Parameter!$D$249+Parameter!$D$256)</f>
        <v>2.1489818181117202E-2</v>
      </c>
      <c r="BT247" s="91">
        <f>$D247^EXP(Parameter!$D$272+Parameter!$D$279)</f>
        <v>0.15373032379295368</v>
      </c>
      <c r="BU247" s="91">
        <f>$E247^EXP(Parameter!$D$250+Parameter!$D$257)</f>
        <v>5.904049521094106E-3</v>
      </c>
      <c r="BV247" s="91">
        <f>$D247^EXP(Parameter!$D$273+Parameter!$D$280)</f>
        <v>0.11929793996298978</v>
      </c>
      <c r="BW247" s="91">
        <f>$E247^EXP(Parameter!$D$251+Parameter!$D$258)</f>
        <v>2.3275052623579286E-2</v>
      </c>
      <c r="BX247" s="91">
        <f>$D247^EXP(Parameter!$D$270+Parameter!$D$277)</f>
        <v>2.8485073496578962E-2</v>
      </c>
      <c r="BY247" s="91">
        <f>$E247^EXP(Parameter!$D$248+Parameter!$D$255)</f>
        <v>2.3229881573906025E-3</v>
      </c>
      <c r="BZ247" s="90">
        <f>$D247^EXP(Parameter!$D$208)</f>
        <v>3.4926680353618803E-2</v>
      </c>
      <c r="CA247" s="90">
        <f>$E247^EXP(Parameter!$D$200)</f>
        <v>1.5062164211285501E-3</v>
      </c>
      <c r="CB247" s="90">
        <f>$D247^EXP(Parameter!$D$209)</f>
        <v>2.8282870578610852E-2</v>
      </c>
      <c r="CC247" s="90">
        <f>$E247^EXP(Parameter!$D$201)</f>
        <v>2.6664690364895387E-3</v>
      </c>
      <c r="CD247" s="90">
        <f>$D247^EXP(Parameter!$D$211)</f>
        <v>3.1100901519390926E-2</v>
      </c>
      <c r="CE247" s="90">
        <f>$E247^EXP(Parameter!$D$203)</f>
        <v>1.2943776153806335E-2</v>
      </c>
      <c r="CF247" s="90">
        <f>$D247^EXP(Parameter!$D$212)</f>
        <v>7.4313645133732731E-2</v>
      </c>
      <c r="CG247" s="90">
        <f>$E247^EXP(Parameter!$D$204)</f>
        <v>8.8853663285181871E-3</v>
      </c>
      <c r="CH247" s="91">
        <f>$D247^EXP(Parameter!$D$213)</f>
        <v>2.4726163047524979E-2</v>
      </c>
      <c r="CI247" s="90">
        <f>$E247^EXP(Parameter!$D$205)</f>
        <v>1.6334045850936594E-2</v>
      </c>
      <c r="CJ247" s="91">
        <f>$D247^EXP(Parameter!$D$210)</f>
        <v>1.3068828496139096E-2</v>
      </c>
      <c r="CK247" s="90">
        <f>$E247^EXP(Parameter!$D$202)</f>
        <v>1.2030556661898088E-3</v>
      </c>
      <c r="CL247" s="12">
        <f>$D247^EXP(Parameter!$D$170+Parameter!$D$177*(LN($B247/30.2*21)))</f>
        <v>1.517210594439875E-2</v>
      </c>
      <c r="CM247" s="12">
        <f>$D247^EXP(Parameter!$D$155+Parameter!$D$162*(LN($B247/30.2*21)))</f>
        <v>0.28929875922500903</v>
      </c>
      <c r="CN247" s="12">
        <f>$D247^EXP(Parameter!$D$171+Parameter!$D$178*(LN($B247/30.2*21)))</f>
        <v>1.757056279323356E-2</v>
      </c>
      <c r="CO247" s="12">
        <f>$D247^EXP(Parameter!$D$156+Parameter!$D$163*(LN($B247/30.2*21)))</f>
        <v>0.22358647797135603</v>
      </c>
      <c r="CP247" s="12">
        <f>$D247^EXP(Parameter!$D$173+Parameter!$D$180*(LN($B247/30.2*21)))</f>
        <v>1.4243802394372028E-2</v>
      </c>
      <c r="CQ247" s="12">
        <f>$D247^EXP(Parameter!$D$158+Parameter!$D$165*(LN($B247/30.2*21)))</f>
        <v>0.22251700394815094</v>
      </c>
      <c r="CR247" s="12">
        <f>$D247^EXP(Parameter!$D$174+Parameter!$D$181*(LN($B247/30.2*21)))</f>
        <v>1.2050968233929584E-2</v>
      </c>
      <c r="CS247" s="12">
        <f>$D247^EXP(Parameter!$D$159+Parameter!$D$166*(LN($B247/30.2*21)))</f>
        <v>0.27566602540062046</v>
      </c>
      <c r="CT247" s="12">
        <f>$D247^EXP(Parameter!$D$175+Parameter!$D$182*(LN($B247/30.2*21)))</f>
        <v>1.6689544003811888E-3</v>
      </c>
      <c r="CU247" s="12">
        <f>$D247^EXP(Parameter!$D$160+Parameter!$D$167*(LN($B247/30.2*21)))</f>
        <v>4.5801298539397829E-2</v>
      </c>
      <c r="CV247" s="12">
        <f>$D247^EXP(Parameter!$D$172+Parameter!$D$179*(LN($B247/30.2*21)))</f>
        <v>2.685523193076144E-3</v>
      </c>
      <c r="CW247" s="41">
        <f>$D247^EXP(Parameter!$D$157+Parameter!$D$164*(LN($B247/30.2*21)))</f>
        <v>3.1944154719972185E-4</v>
      </c>
      <c r="CX247" s="12">
        <f t="shared" si="23"/>
        <v>6.0582132414380556E-35</v>
      </c>
      <c r="CY247" s="85">
        <v>1.2573379856406001E-2</v>
      </c>
      <c r="CZ247" s="12">
        <f t="shared" si="24"/>
        <v>3.1101532923828647E-6</v>
      </c>
      <c r="DA247" s="85">
        <v>1.87648021262087E-2</v>
      </c>
      <c r="DB247" s="12">
        <f t="shared" si="25"/>
        <v>1.2757073783198181E-10</v>
      </c>
      <c r="DC247" s="41">
        <v>6.5906065862916103E-5</v>
      </c>
      <c r="DD247" s="12">
        <f t="shared" si="26"/>
        <v>2.0417242675000529E-122</v>
      </c>
      <c r="DE247" s="85">
        <v>7.8645750408870097E-4</v>
      </c>
      <c r="DF247" s="12">
        <f t="shared" si="27"/>
        <v>3.3079540293692596E-130</v>
      </c>
      <c r="DG247" s="41">
        <v>6.4699499999888306E-5</v>
      </c>
      <c r="DH247" s="12">
        <f t="shared" si="28"/>
        <v>2.5660117654521628E-11</v>
      </c>
      <c r="DI247" s="41">
        <v>6.4699499999888306E-5</v>
      </c>
      <c r="DJ247" s="46">
        <v>242</v>
      </c>
      <c r="DK247" s="44">
        <v>2.3142850385848801E-5</v>
      </c>
      <c r="DL247" s="44">
        <v>7.8694678240176494E-5</v>
      </c>
      <c r="DM247" s="44">
        <v>1.9298639416054399E-4</v>
      </c>
      <c r="DN247" s="44">
        <v>1.3507683549896001E-4</v>
      </c>
      <c r="DO247" s="44">
        <v>6.6671660905592801E-4</v>
      </c>
      <c r="DP247" s="44">
        <v>5.04401522304465E-4</v>
      </c>
      <c r="DQ247" s="44">
        <v>7.6146024005385705E-4</v>
      </c>
      <c r="DR247" s="45">
        <v>1.4347928016487901E-2</v>
      </c>
      <c r="DS247" s="45">
        <v>2.4592616816558999E-2</v>
      </c>
      <c r="DT247" s="45">
        <v>2.1775539794380998E-2</v>
      </c>
      <c r="DU247" s="45">
        <v>1.51215082479721E-2</v>
      </c>
      <c r="DV247" s="45">
        <v>2.33571997242891E-2</v>
      </c>
      <c r="DW247" s="45">
        <v>4.0544601970294497E-2</v>
      </c>
      <c r="DX247" s="45">
        <v>1.8250316044054499E-2</v>
      </c>
    </row>
    <row r="248" spans="1:128">
      <c r="A248" s="43">
        <f t="shared" si="22"/>
        <v>15.646575342465754</v>
      </c>
      <c r="B248" s="18">
        <v>244</v>
      </c>
      <c r="C248" s="12">
        <v>5346</v>
      </c>
      <c r="D248" s="12">
        <v>1.3294947142741299E-2</v>
      </c>
      <c r="E248" s="12">
        <v>6.3527545531754404E-5</v>
      </c>
      <c r="F248" s="92">
        <f>$D248^Parameter!$D$325</f>
        <v>3.4393435564862164E-2</v>
      </c>
      <c r="G248" s="92">
        <f>$E248^Parameter!$D$318</f>
        <v>9.5089528687439641E-4</v>
      </c>
      <c r="H248" s="92">
        <f>$D248^Parameter!$D$326</f>
        <v>3.1546362683327597E-2</v>
      </c>
      <c r="I248" s="92">
        <f>$E248^Parameter!$D$319</f>
        <v>2.0601352288496114E-3</v>
      </c>
      <c r="J248" s="92">
        <f>$D248^Parameter!$D$328</f>
        <v>3.7174847930803653E-2</v>
      </c>
      <c r="K248" s="92">
        <f>$E248^Parameter!$D$321</f>
        <v>1.3826498145462985E-2</v>
      </c>
      <c r="L248" s="92">
        <f>$D248^Parameter!$D$329</f>
        <v>8.8974284534870357E-2</v>
      </c>
      <c r="M248" s="92">
        <f>$E248^Parameter!$D$322</f>
        <v>8.7791287318885955E-3</v>
      </c>
      <c r="N248" s="92">
        <f>$D248^Parameter!$D$330</f>
        <v>3.0212464851903851E-2</v>
      </c>
      <c r="O248" s="92">
        <f>$E248^Parameter!$D$323</f>
        <v>2.0950038743392227E-2</v>
      </c>
      <c r="P248" s="92">
        <f>$D248^Parameter!$D$327</f>
        <v>1.6358732751602548E-2</v>
      </c>
      <c r="Q248" s="92">
        <f>$E248^Parameter!$D$320</f>
        <v>1.0076620955804744E-3</v>
      </c>
      <c r="R248" s="12">
        <f>$D248^EXP(Parameter!$D$96+Parameter!$D$103*(($B248/30.2*21)^(1)))</f>
        <v>1.7075928165341495E-35</v>
      </c>
      <c r="S248" s="12">
        <f>$E248^EXP(Parameter!$D$81+Parameter!$D$88*($B248/30.2*21)^(-2))</f>
        <v>2.6363834133681431E-3</v>
      </c>
      <c r="T248" s="12">
        <f>$D248^EXP(Parameter!$D$97+Parameter!$D$104*(($B248*21/30.2)^(1)))</f>
        <v>2.8233590705202751E-6</v>
      </c>
      <c r="U248" s="12">
        <f>$E248^EXP(Parameter!$D$82+Parameter!$D$89*($B248/30.2*21)^(-2))</f>
        <v>4.4192998619064254E-3</v>
      </c>
      <c r="V248" s="12">
        <f>$D248^EXP(Parameter!$D$99+Parameter!$D$106*(($B248*21/30.2)^(1)))</f>
        <v>1.0057657809862805E-10</v>
      </c>
      <c r="W248" s="12">
        <f>$E248^EXP(Parameter!$D$84+Parameter!$D$91*($B248/30.2*21)^(-2))</f>
        <v>2.3369720763122905E-2</v>
      </c>
      <c r="X248" s="12">
        <f>$D248^EXP(Parameter!$D$100+Parameter!$D$107*(($B248*21/30.2)^(1)))</f>
        <v>3.0999876700651802E-125</v>
      </c>
      <c r="Y248" s="12">
        <f>$E248^EXP(Parameter!$D$85+Parameter!$D$92*($B248/30.2*21)^(-2))</f>
        <v>1.4538434231609429E-2</v>
      </c>
      <c r="Z248" s="12">
        <f>$D248^EXP(Parameter!$D$101+Parameter!$D$108*(($B248*21/30.2)^(1)))</f>
        <v>5.0651440747822502E-133</v>
      </c>
      <c r="AA248" s="12">
        <f>$E248^EXP(Parameter!$D$86+Parameter!$D$93*($B248/30.2*21)^(-2))</f>
        <v>2.1253425680164053E-2</v>
      </c>
      <c r="AB248" s="12">
        <f>$D248^EXP(Parameter!$D$98+Parameter!$D$105*(($B248*21/30.2)^(1)))</f>
        <v>2.0238330279040444E-11</v>
      </c>
      <c r="AC248" s="12">
        <f>$E248^EXP(Parameter!$D$83+Parameter!$D$90*($B248/30.2*21)^(-2))</f>
        <v>1.1484962311761747E-3</v>
      </c>
      <c r="AD248" s="87">
        <f>$D248^EXP(Parameter!$D$133+Parameter!$D$140*(($B248*21/30.2)^(-0.5))+Parameter!$D$147*((LN($B248*21/30.2))))</f>
        <v>3.5851199401560681E-14</v>
      </c>
      <c r="AE248" s="12">
        <f>$E248^EXP(Parameter!$D$111+Parameter!$D$118*(($B248*21/30.2)^(-1))+Parameter!$D$125*(($B248*21/30.2)^(-0.5)))</f>
        <v>4.7996934701333253E-2</v>
      </c>
      <c r="AF248" s="12">
        <f>$D248^EXP(Parameter!$D$134+Parameter!$D$141*(($B248*21/30.2)^(-0.5))+Parameter!$D$148*((LN($B248*21/30.2))))</f>
        <v>6.5415439770313843E-5</v>
      </c>
      <c r="AG248" s="12">
        <f>$E248^EXP(Parameter!$D$112+Parameter!$D$119*(($B248*21/30.2)^(-1))+Parameter!$D$126*(($B248*21/30.2)^(-0.5)))</f>
        <v>5.3635485966925791E-3</v>
      </c>
      <c r="AH248" s="12">
        <f>$D248^EXP(Parameter!$D$136+Parameter!$D$143*(($B248*21/30.2)^(-0.5))+Parameter!$D$150*((LN($B248*21/30.2))))</f>
        <v>2.1342905490176579E-11</v>
      </c>
      <c r="AI248" s="12">
        <f>$E248^EXP(Parameter!$D$114+Parameter!$D$121*(($B248*21/30.2)^(-1))+Parameter!$D$128*(($B248*21/30.2)^(-0.5)))</f>
        <v>2.0442163917983752E-5</v>
      </c>
      <c r="AJ248" s="12">
        <f>$D248^EXP(Parameter!$D$137+Parameter!$D$144*(($B248*21/30.2)^(-0.5))+Parameter!$D$151*((LN($B248*21/30.2))))</f>
        <v>2.2705451245299053E-16</v>
      </c>
      <c r="AK248" s="12">
        <f>$E248^EXP(Parameter!$D$115+Parameter!$D$122*(($B248*21/30.2)^(-1))+Parameter!$D$129*(($B248*21/30.2)^(-0.5)))</f>
        <v>3.2467676772744438E-3</v>
      </c>
      <c r="AL248" s="12">
        <f>$D248^EXP(Parameter!$D$138+Parameter!$D$145*(($B248*21/30.2)^(-0.5))+Parameter!$D$152*((LN($B248*21/30.2))))</f>
        <v>2.4001046175864572E-71</v>
      </c>
      <c r="AM248" s="12">
        <f>$E248^EXP(Parameter!$D$116+Parameter!$D$123*(($B248*21/30.2)^(-1))+Parameter!$D$130*(($B248*21/30.2)^(-0.5)))</f>
        <v>1.1372214645169927E-6</v>
      </c>
      <c r="AN248" s="12">
        <f>$D248^EXP(Parameter!$D$135+Parameter!$D$142*(($B248*21/30.2)^(-0.5))+Parameter!$D$149*((LN($B248*21/30.2))))</f>
        <v>1.5228826902858954E-6</v>
      </c>
      <c r="AO248" s="12">
        <f>$E248^EXP(Parameter!$D$113+Parameter!$D$120*(($B248*21/30.2)^(-1))+Parameter!$D$127*(($B248*21/30.2)^(-0.5)))</f>
        <v>2.3973402828068402E-13</v>
      </c>
      <c r="AP248" s="87">
        <f>$D248^EXP(Parameter!$D$304+Parameter!$D$310*((LN($B248*21/30.2))))</f>
        <v>1.2442645278728322E-2</v>
      </c>
      <c r="AQ248" s="88">
        <f>$E248^EXP(Parameter!$D$290+Parameter!$D$296*((LN($B248*21/30.2))))</f>
        <v>8.4298880682459002E-3</v>
      </c>
      <c r="AR248" s="12">
        <f>$D248^EXP(Parameter!$D$305+Parameter!$D$311*((LN($B248*21/30.2))))</f>
        <v>1.8563816735547255E-2</v>
      </c>
      <c r="AS248" s="88">
        <f>$E248^EXP(Parameter!$D$291+Parameter!$D$297*((LN($B248*21/30.2))))</f>
        <v>6.5608382907128933E-3</v>
      </c>
      <c r="AT248" s="12">
        <f>$D248^EXP(Parameter!$D$305+Parameter!$D$307-Parameter!$D$306+(Parameter!$D$311+Parameter!$D$313-Parameter!$D$312)*((LN($B248*21/30.2))))</f>
        <v>1.5683695936814589E-2</v>
      </c>
      <c r="AU248" s="88">
        <f>$E248^EXP(Parameter!$D$291+Parameter!$D$293-Parameter!$D$292+(Parameter!$D$297+Parameter!$D$299-Parameter!$D$298)*((LN($B248*21/30.2))))</f>
        <v>1.1107817243211849E-2</v>
      </c>
      <c r="AV248" s="12">
        <f>$D248^EXP(Parameter!$D$308+Parameter!$D$314*((LN($B248*21/30.2))))</f>
        <v>2.2067235041941351E-2</v>
      </c>
      <c r="AW248" s="88">
        <f>$E248^EXP(Parameter!$D$294+Parameter!$D$300*((LN($B248*21/30.2))))</f>
        <v>9.525741653147804E-3</v>
      </c>
      <c r="AX248" s="12">
        <f>$D248^EXP(Parameter!$D$305+Parameter!$D$309-Parameter!$D$306+(Parameter!$D$311+Parameter!$D$315-Parameter!$D$312)*((LN($B248*21/30.2))))</f>
        <v>6.7307756221503968E-3</v>
      </c>
      <c r="AY248" s="88">
        <f>$E248^EXP(Parameter!$D$291+Parameter!$D$295-Parameter!$D$292+(Parameter!$D$297+Parameter!$D$301-Parameter!$D$298)*((LN($B248*21/30.2))))</f>
        <v>6.0532775531010588E-5</v>
      </c>
      <c r="AZ248" s="12">
        <f>$D248^EXP(Parameter!D$305-Parameter!D$306+(Parameter!D$311-Parameter!D$312)*((LN($B248*21/30.2))))</f>
        <v>4.4394498862281254E-3</v>
      </c>
      <c r="BA248" s="88">
        <f>$E248^EXP(Parameter!$D$291-Parameter!$D$292+(Parameter!$D$297-Parameter!$D$298)*((LN($B248*21/30.2))))</f>
        <v>5.3227897532442922E-7</v>
      </c>
      <c r="BB248" s="89">
        <f>$D248^EXP(Parameter!$D$231+Parameter!$D$238)</f>
        <v>3.7566839409807366E-2</v>
      </c>
      <c r="BC248" s="90">
        <f>$E248^EXP(Parameter!$D$216+Parameter!$D$223)</f>
        <v>2.1603975881907692E-3</v>
      </c>
      <c r="BD248" s="91">
        <f>$D248^EXP(Parameter!$D$232+Parameter!$D$239)</f>
        <v>2.7678754301470678E-2</v>
      </c>
      <c r="BE248" s="90">
        <f>$E248^EXP(Parameter!$D$217+Parameter!$D$224)</f>
        <v>3.2156493993100873E-3</v>
      </c>
      <c r="BF248" s="91">
        <f>$D248^EXP(Parameter!$D$234+Parameter!$D$241)</f>
        <v>3.3993900462347688E-2</v>
      </c>
      <c r="BG248" s="91">
        <f>$E248^EXP(Parameter!$D$219+Parameter!$D$226)</f>
        <v>1.6954804652762896E-2</v>
      </c>
      <c r="BH248" s="91">
        <f>$D248^EXP(Parameter!$D$235+Parameter!$D$242)</f>
        <v>7.4113424166860245E-2</v>
      </c>
      <c r="BI248" s="91">
        <f>$E248^EXP(Parameter!$D$220+Parameter!$D$227)</f>
        <v>1.0362776515963941E-2</v>
      </c>
      <c r="BJ248" s="91">
        <f>$D248^EXP(Parameter!$D$236+Parameter!$D$243)</f>
        <v>2.5743987335080782E-2</v>
      </c>
      <c r="BK248" s="91">
        <f>$E248^EXP(Parameter!$D$221+Parameter!$D$228)</f>
        <v>1.60739762160086E-2</v>
      </c>
      <c r="BL248" s="91">
        <f>$D248^EXP(Parameter!$D$233+Parameter!$D$240)</f>
        <v>1.1760002451500981E-2</v>
      </c>
      <c r="BM248" s="91">
        <f>$E248^EXP(Parameter!$D$218+Parameter!$D$225)</f>
        <v>8.8976589201031798E-4</v>
      </c>
      <c r="BN248" s="90">
        <f>$D248^EXP(Parameter!$D$268+Parameter!$D$275)</f>
        <v>5.2256964805932796E-2</v>
      </c>
      <c r="BO248" s="91">
        <f>$E248^EXP(Parameter!$D$246+Parameter!$D$253)</f>
        <v>6.7289449429954558E-4</v>
      </c>
      <c r="BP248" s="91">
        <f>$D248^EXP(Parameter!$D$269+Parameter!$D$276)</f>
        <v>3.2970379823632594E-2</v>
      </c>
      <c r="BQ248" s="91">
        <f>$E248^EXP(Parameter!$D$247+Parameter!$D$254)</f>
        <v>1.8379037880746675E-3</v>
      </c>
      <c r="BR248" s="91">
        <f>$D248^EXP(Parameter!$D$271+Parameter!$D$278)</f>
        <v>8.3311335760618083E-2</v>
      </c>
      <c r="BS248" s="91">
        <f>$E248^EXP(Parameter!$D$249+Parameter!$D$256)</f>
        <v>2.1333997246091342E-2</v>
      </c>
      <c r="BT248" s="91">
        <f>$D248^EXP(Parameter!$D$272+Parameter!$D$279)</f>
        <v>0.15314436147176191</v>
      </c>
      <c r="BU248" s="91">
        <f>$E248^EXP(Parameter!$D$250+Parameter!$D$257)</f>
        <v>5.8469072405616758E-3</v>
      </c>
      <c r="BV248" s="91">
        <f>$D248^EXP(Parameter!$D$273+Parameter!$D$280)</f>
        <v>0.1187817776735406</v>
      </c>
      <c r="BW248" s="91">
        <f>$E248^EXP(Parameter!$D$251+Parameter!$D$258)</f>
        <v>2.3109781738713666E-2</v>
      </c>
      <c r="BX248" s="91">
        <f>$D248^EXP(Parameter!$D$270+Parameter!$D$277)</f>
        <v>2.8279106009369382E-2</v>
      </c>
      <c r="BY248" s="91">
        <f>$E248^EXP(Parameter!$D$248+Parameter!$D$255)</f>
        <v>2.2964421882804517E-3</v>
      </c>
      <c r="BZ248" s="90">
        <f>$D248^EXP(Parameter!$D$208)</f>
        <v>3.4688555108526156E-2</v>
      </c>
      <c r="CA248" s="90">
        <f>$E248^EXP(Parameter!$D$200)</f>
        <v>1.4877820912940678E-3</v>
      </c>
      <c r="CB248" s="90">
        <f>$D248^EXP(Parameter!$D$209)</f>
        <v>2.8077957229980247E-2</v>
      </c>
      <c r="CC248" s="90">
        <f>$E248^EXP(Parameter!$D$201)</f>
        <v>2.6366868896724729E-3</v>
      </c>
      <c r="CD248" s="90">
        <f>$D248^EXP(Parameter!$D$211)</f>
        <v>3.0881552446399198E-2</v>
      </c>
      <c r="CE248" s="90">
        <f>$E248^EXP(Parameter!$D$203)</f>
        <v>1.2837582582669718E-2</v>
      </c>
      <c r="CF248" s="90">
        <f>$D248^EXP(Parameter!$D$212)</f>
        <v>7.3920723775912994E-2</v>
      </c>
      <c r="CG248" s="90">
        <f>$E248^EXP(Parameter!$D$204)</f>
        <v>8.8061883478795198E-3</v>
      </c>
      <c r="CH248" s="91">
        <f>$D248^EXP(Parameter!$D$213)</f>
        <v>2.454029148688535E-2</v>
      </c>
      <c r="CI248" s="90">
        <f>$E248^EXP(Parameter!$D$205)</f>
        <v>1.6207181264191451E-2</v>
      </c>
      <c r="CJ248" s="91">
        <f>$D248^EXP(Parameter!$D$210)</f>
        <v>1.2953731574819006E-2</v>
      </c>
      <c r="CK248" s="90">
        <f>$E248^EXP(Parameter!$D$202)</f>
        <v>1.1878256830004071E-3</v>
      </c>
      <c r="CL248" s="12">
        <f>$D248^EXP(Parameter!$D$170+Parameter!$D$177*(LN($B248/30.2*21)))</f>
        <v>1.5023108921861681E-2</v>
      </c>
      <c r="CM248" s="12">
        <f>$D248^EXP(Parameter!$D$155+Parameter!$D$162*(LN($B248/30.2*21)))</f>
        <v>0.28894206342495443</v>
      </c>
      <c r="CN248" s="12">
        <f>$D248^EXP(Parameter!$D$171+Parameter!$D$178*(LN($B248/30.2*21)))</f>
        <v>1.741445566437486E-2</v>
      </c>
      <c r="CO248" s="12">
        <f>$D248^EXP(Parameter!$D$156+Parameter!$D$163*(LN($B248/30.2*21)))</f>
        <v>0.22310786646551337</v>
      </c>
      <c r="CP248" s="12">
        <f>$D248^EXP(Parameter!$D$173+Parameter!$D$180*(LN($B248/30.2*21)))</f>
        <v>1.4103798099696214E-2</v>
      </c>
      <c r="CQ248" s="12">
        <f>$D248^EXP(Parameter!$D$158+Parameter!$D$165*(LN($B248/30.2*21)))</f>
        <v>0.22191017804417085</v>
      </c>
      <c r="CR248" s="12">
        <f>$D248^EXP(Parameter!$D$174+Parameter!$D$181*(LN($B248/30.2*21)))</f>
        <v>1.1901871753768433E-2</v>
      </c>
      <c r="CS248" s="12">
        <f>$D248^EXP(Parameter!$D$159+Parameter!$D$166*(LN($B248/30.2*21)))</f>
        <v>0.27514230216576091</v>
      </c>
      <c r="CT248" s="12">
        <f>$D248^EXP(Parameter!$D$175+Parameter!$D$182*(LN($B248/30.2*21)))</f>
        <v>1.6388912601993533E-3</v>
      </c>
      <c r="CU248" s="12">
        <f>$D248^EXP(Parameter!$D$160+Parameter!$D$167*(LN($B248/30.2*21)))</f>
        <v>4.5408581500765731E-2</v>
      </c>
      <c r="CV248" s="12">
        <f>$D248^EXP(Parameter!$D$172+Parameter!$D$179*(LN($B248/30.2*21)))</f>
        <v>2.6463224180729096E-3</v>
      </c>
      <c r="CW248" s="41">
        <f>$D248^EXP(Parameter!$D$157+Parameter!$D$164*(LN($B248/30.2*21)))</f>
        <v>3.1126586721420997E-4</v>
      </c>
      <c r="CX248" s="12">
        <f t="shared" si="23"/>
        <v>1.7075928165341495E-35</v>
      </c>
      <c r="CY248" s="85">
        <v>1.25602687137428E-2</v>
      </c>
      <c r="CZ248" s="12">
        <f t="shared" si="24"/>
        <v>2.8233590705202751E-6</v>
      </c>
      <c r="DA248" s="85">
        <v>1.8737372028194699E-2</v>
      </c>
      <c r="DB248" s="12">
        <f t="shared" si="25"/>
        <v>1.0057657809862805E-10</v>
      </c>
      <c r="DC248" s="41">
        <v>6.4643600926589005E-5</v>
      </c>
      <c r="DD248" s="12">
        <f t="shared" si="26"/>
        <v>3.0999876700651802E-125</v>
      </c>
      <c r="DE248" s="85">
        <v>7.7338796515261901E-4</v>
      </c>
      <c r="DF248" s="12">
        <f t="shared" si="27"/>
        <v>5.0651440747822502E-133</v>
      </c>
      <c r="DG248" s="41">
        <v>6.3527499999912001E-5</v>
      </c>
      <c r="DH248" s="12">
        <f t="shared" si="28"/>
        <v>2.0238330279040444E-11</v>
      </c>
      <c r="DI248" s="41">
        <v>6.3527499999912001E-5</v>
      </c>
      <c r="DJ248" s="46">
        <v>243</v>
      </c>
      <c r="DK248" s="44">
        <v>2.2638033584709801E-5</v>
      </c>
      <c r="DL248" s="44">
        <v>7.7102865317923999E-5</v>
      </c>
      <c r="DM248" s="44">
        <v>1.8931705465385901E-4</v>
      </c>
      <c r="DN248" s="44">
        <v>1.32442540947353E-4</v>
      </c>
      <c r="DO248" s="44">
        <v>6.5521721257233401E-4</v>
      </c>
      <c r="DP248" s="44">
        <v>4.9549630133372002E-4</v>
      </c>
      <c r="DQ248" s="44">
        <v>7.4847607842265496E-4</v>
      </c>
      <c r="DR248" s="45">
        <v>1.4225931094959799E-2</v>
      </c>
      <c r="DS248" s="45">
        <v>2.4399242169216601E-2</v>
      </c>
      <c r="DT248" s="45">
        <v>2.16010838770191E-2</v>
      </c>
      <c r="DU248" s="45">
        <v>1.49938470939514E-2</v>
      </c>
      <c r="DV248" s="45">
        <v>2.3172063392705201E-2</v>
      </c>
      <c r="DW248" s="45">
        <v>4.0251666761604597E-2</v>
      </c>
      <c r="DX248" s="45">
        <v>1.8100248482165199E-2</v>
      </c>
    </row>
    <row r="249" spans="1:128">
      <c r="A249" s="43">
        <f t="shared" si="22"/>
        <v>15.706849315068494</v>
      </c>
      <c r="B249" s="18">
        <v>245</v>
      </c>
      <c r="C249" s="12">
        <v>5368</v>
      </c>
      <c r="D249" s="12">
        <v>1.31788929789112E-2</v>
      </c>
      <c r="E249" s="12">
        <v>6.2380341658735099E-5</v>
      </c>
      <c r="F249" s="92">
        <f>$D249^Parameter!$D$325</f>
        <v>3.4159032883826122E-2</v>
      </c>
      <c r="G249" s="92">
        <f>$E249^Parameter!$D$318</f>
        <v>9.3850022122521414E-4</v>
      </c>
      <c r="H249" s="92">
        <f>$D249^Parameter!$D$326</f>
        <v>3.1325870266180389E-2</v>
      </c>
      <c r="I249" s="92">
        <f>$E249^Parameter!$D$319</f>
        <v>2.0362474779265795E-3</v>
      </c>
      <c r="J249" s="92">
        <f>$D249^Parameter!$D$328</f>
        <v>3.6927316236304644E-2</v>
      </c>
      <c r="K249" s="92">
        <f>$E249^Parameter!$D$321</f>
        <v>1.3715326568955327E-2</v>
      </c>
      <c r="L249" s="92">
        <f>$D249^Parameter!$D$329</f>
        <v>8.8538508463911619E-2</v>
      </c>
      <c r="M249" s="92">
        <f>$E249^Parameter!$D$322</f>
        <v>8.7010847152951196E-3</v>
      </c>
      <c r="N249" s="92">
        <f>$D249^Parameter!$D$330</f>
        <v>2.9998665423169243E-2</v>
      </c>
      <c r="O249" s="92">
        <f>$E249^Parameter!$D$323</f>
        <v>2.0797881510939715E-2</v>
      </c>
      <c r="P249" s="92">
        <f>$D249^Parameter!$D$327</f>
        <v>1.6222759973208663E-2</v>
      </c>
      <c r="Q249" s="92">
        <f>$E249^Parameter!$D$320</f>
        <v>9.9463581388976245E-4</v>
      </c>
      <c r="R249" s="12">
        <f>$D249^EXP(Parameter!$D$96+Parameter!$D$103*(($B249/30.2*21)^(1)))</f>
        <v>4.7199759539094779E-36</v>
      </c>
      <c r="S249" s="12">
        <f>$E249^EXP(Parameter!$D$81+Parameter!$D$88*($B249/30.2*21)^(-2))</f>
        <v>2.6070285745922492E-3</v>
      </c>
      <c r="T249" s="12">
        <f>$D249^EXP(Parameter!$D$97+Parameter!$D$104*(($B249*21/30.2)^(1)))</f>
        <v>2.561451052730573E-6</v>
      </c>
      <c r="U249" s="12">
        <f>$E249^EXP(Parameter!$D$82+Parameter!$D$89*($B249/30.2*21)^(-2))</f>
        <v>4.3743502337796093E-3</v>
      </c>
      <c r="V249" s="12">
        <f>$D249^EXP(Parameter!$D$99+Parameter!$D$106*(($B249*21/30.2)^(1)))</f>
        <v>7.9116413031339752E-11</v>
      </c>
      <c r="W249" s="12">
        <f>$E249^EXP(Parameter!$D$84+Parameter!$D$91*($B249/30.2*21)^(-2))</f>
        <v>2.3204790907075772E-2</v>
      </c>
      <c r="X249" s="12">
        <f>$D249^EXP(Parameter!$D$100+Parameter!$D$107*(($B249*21/30.2)^(1)))</f>
        <v>4.0617774763019648E-128</v>
      </c>
      <c r="Y249" s="12">
        <f>$E249^EXP(Parameter!$D$85+Parameter!$D$92*($B249/30.2*21)^(-2))</f>
        <v>1.4422912460977686E-2</v>
      </c>
      <c r="Z249" s="12">
        <f>$D249^EXP(Parameter!$D$101+Parameter!$D$108*(($B249*21/30.2)^(1)))</f>
        <v>6.7574574033124767E-136</v>
      </c>
      <c r="AA249" s="12">
        <f>$E249^EXP(Parameter!$D$86+Parameter!$D$93*($B249/30.2*21)^(-2))</f>
        <v>2.1099625741273647E-2</v>
      </c>
      <c r="AB249" s="12">
        <f>$D249^EXP(Parameter!$D$98+Parameter!$D$105*(($B249*21/30.2)^(1)))</f>
        <v>1.5929268523542046E-11</v>
      </c>
      <c r="AC249" s="12">
        <f>$E249^EXP(Parameter!$D$83+Parameter!$D$90*($B249/30.2*21)^(-2))</f>
        <v>1.1339281989767127E-3</v>
      </c>
      <c r="AD249" s="87">
        <f>$D249^EXP(Parameter!$D$133+Parameter!$D$140*(($B249*21/30.2)^(-0.5))+Parameter!$D$147*((LN($B249*21/30.2))))</f>
        <v>2.9197308953180446E-14</v>
      </c>
      <c r="AE249" s="12">
        <f>$E249^EXP(Parameter!$D$111+Parameter!$D$118*(($B249*21/30.2)^(-1))+Parameter!$D$125*(($B249*21/30.2)^(-0.5)))</f>
        <v>4.7799047386073545E-2</v>
      </c>
      <c r="AF249" s="12">
        <f>$D249^EXP(Parameter!$D$134+Parameter!$D$141*(($B249*21/30.2)^(-0.5))+Parameter!$D$148*((LN($B249*21/30.2))))</f>
        <v>6.2977796065792499E-5</v>
      </c>
      <c r="AG249" s="12">
        <f>$E249^EXP(Parameter!$D$112+Parameter!$D$119*(($B249*21/30.2)^(-1))+Parameter!$D$126*(($B249*21/30.2)^(-0.5)))</f>
        <v>5.3122045639708935E-3</v>
      </c>
      <c r="AH249" s="12">
        <f>$D249^EXP(Parameter!$D$136+Parameter!$D$143*(($B249*21/30.2)^(-0.5))+Parameter!$D$150*((LN($B249*21/30.2))))</f>
        <v>1.8349741149351326E-11</v>
      </c>
      <c r="AI249" s="12">
        <f>$E249^EXP(Parameter!$D$114+Parameter!$D$121*(($B249*21/30.2)^(-1))+Parameter!$D$128*(($B249*21/30.2)^(-0.5)))</f>
        <v>1.9862367582201985E-5</v>
      </c>
      <c r="AJ249" s="12">
        <f>$D249^EXP(Parameter!$D$137+Parameter!$D$144*(($B249*21/30.2)^(-0.5))+Parameter!$D$151*((LN($B249*21/30.2))))</f>
        <v>1.7394767706211519E-16</v>
      </c>
      <c r="AK249" s="12">
        <f>$E249^EXP(Parameter!$D$115+Parameter!$D$122*(($B249*21/30.2)^(-1))+Parameter!$D$129*(($B249*21/30.2)^(-0.5)))</f>
        <v>3.2085826290258988E-3</v>
      </c>
      <c r="AL249" s="12">
        <f>$D249^EXP(Parameter!$D$138+Parameter!$D$145*(($B249*21/30.2)^(-0.5))+Parameter!$D$152*((LN($B249*21/30.2))))</f>
        <v>5.0378867669436881E-72</v>
      </c>
      <c r="AM249" s="12">
        <f>$E249^EXP(Parameter!$D$116+Parameter!$D$123*(($B249*21/30.2)^(-1))+Parameter!$D$130*(($B249*21/30.2)^(-0.5)))</f>
        <v>1.096228046490227E-6</v>
      </c>
      <c r="AN249" s="12">
        <f>$D249^EXP(Parameter!$D$135+Parameter!$D$142*(($B249*21/30.2)^(-0.5))+Parameter!$D$149*((LN($B249*21/30.2))))</f>
        <v>1.4416635538331483E-6</v>
      </c>
      <c r="AO249" s="12">
        <f>$E249^EXP(Parameter!$D$113+Parameter!$D$120*(($B249*21/30.2)^(-1))+Parameter!$D$127*(($B249*21/30.2)^(-0.5)))</f>
        <v>2.2059793680462238E-13</v>
      </c>
      <c r="AP249" s="87">
        <f>$D249^EXP(Parameter!$D$304+Parameter!$D$310*((LN($B249*21/30.2))))</f>
        <v>1.2304207152220149E-2</v>
      </c>
      <c r="AQ249" s="88">
        <f>$E249^EXP(Parameter!$D$290+Parameter!$D$296*((LN($B249*21/30.2))))</f>
        <v>8.3776928632885769E-3</v>
      </c>
      <c r="AR249" s="12">
        <f>$D249^EXP(Parameter!$D$305+Parameter!$D$311*((LN($B249*21/30.2))))</f>
        <v>1.8399627368761266E-2</v>
      </c>
      <c r="AS249" s="88">
        <f>$E249^EXP(Parameter!$D$291+Parameter!$D$297*((LN($B249*21/30.2))))</f>
        <v>6.5060689104135183E-3</v>
      </c>
      <c r="AT249" s="12">
        <f>$D249^EXP(Parameter!$D$305+Parameter!$D$307-Parameter!$D$306+(Parameter!$D$311+Parameter!$D$313-Parameter!$D$312)*((LN($B249*21/30.2))))</f>
        <v>1.552921411950697E-2</v>
      </c>
      <c r="AU249" s="88">
        <f>$E249^EXP(Parameter!$D$291+Parameter!$D$293-Parameter!$D$292+(Parameter!$D$297+Parameter!$D$299-Parameter!$D$298)*((LN($B249*21/30.2))))</f>
        <v>1.1007420737414788E-2</v>
      </c>
      <c r="AV249" s="12">
        <f>$D249^EXP(Parameter!$D$308+Parameter!$D$314*((LN($B249*21/30.2))))</f>
        <v>2.1833109438620275E-2</v>
      </c>
      <c r="AW249" s="88">
        <f>$E249^EXP(Parameter!$D$294+Parameter!$D$300*((LN($B249*21/30.2))))</f>
        <v>9.4440513647590704E-3</v>
      </c>
      <c r="AX249" s="12">
        <f>$D249^EXP(Parameter!$D$305+Parameter!$D$309-Parameter!$D$306+(Parameter!$D$311+Parameter!$D$315-Parameter!$D$312)*((LN($B249*21/30.2))))</f>
        <v>6.642659709781157E-3</v>
      </c>
      <c r="AY249" s="88">
        <f>$E249^EXP(Parameter!$D$291+Parameter!$D$295-Parameter!$D$292+(Parameter!$D$297+Parameter!$D$301-Parameter!$D$298)*((LN($B249*21/30.2))))</f>
        <v>5.8622448940653447E-5</v>
      </c>
      <c r="AZ249" s="12">
        <f>$D249^EXP(Parameter!D$305-Parameter!D$306+(Parameter!D$311-Parameter!D$312)*((LN($B249*21/30.2))))</f>
        <v>4.3802491961945833E-3</v>
      </c>
      <c r="BA249" s="88">
        <f>$E249^EXP(Parameter!$D$291-Parameter!$D$292+(Parameter!$D$297-Parameter!$D$298)*((LN($B249*21/30.2))))</f>
        <v>5.0955849215019149E-7</v>
      </c>
      <c r="BB249" s="89">
        <f>$D249^EXP(Parameter!$D$231+Parameter!$D$238)</f>
        <v>3.731749195713998E-2</v>
      </c>
      <c r="BC249" s="90">
        <f>$E249^EXP(Parameter!$D$216+Parameter!$D$223)</f>
        <v>2.1355386274165564E-3</v>
      </c>
      <c r="BD249" s="91">
        <f>$D249^EXP(Parameter!$D$232+Parameter!$D$239)</f>
        <v>2.7478000129721521E-2</v>
      </c>
      <c r="BE249" s="90">
        <f>$E249^EXP(Parameter!$D$217+Parameter!$D$224)</f>
        <v>3.18103292718897E-3</v>
      </c>
      <c r="BF249" s="91">
        <f>$D249^EXP(Parameter!$D$234+Parameter!$D$241)</f>
        <v>3.3761420182612224E-2</v>
      </c>
      <c r="BG249" s="91">
        <f>$E249^EXP(Parameter!$D$219+Parameter!$D$226)</f>
        <v>1.6824949885223248E-2</v>
      </c>
      <c r="BH249" s="91">
        <f>$D249^EXP(Parameter!$D$235+Parameter!$D$242)</f>
        <v>7.3723086950822886E-2</v>
      </c>
      <c r="BI249" s="91">
        <f>$E249^EXP(Parameter!$D$220+Parameter!$D$227)</f>
        <v>1.0273866745400897E-2</v>
      </c>
      <c r="BJ249" s="91">
        <f>$D249^EXP(Parameter!$D$236+Parameter!$D$243)</f>
        <v>2.5553508008181985E-2</v>
      </c>
      <c r="BK249" s="91">
        <f>$E249^EXP(Parameter!$D$221+Parameter!$D$228)</f>
        <v>1.5949263010709317E-2</v>
      </c>
      <c r="BL249" s="91">
        <f>$D249^EXP(Parameter!$D$233+Parameter!$D$240)</f>
        <v>1.1654445269207739E-2</v>
      </c>
      <c r="BM249" s="91">
        <f>$E249^EXP(Parameter!$D$218+Parameter!$D$225)</f>
        <v>8.7805763341162275E-4</v>
      </c>
      <c r="BN249" s="90">
        <f>$D249^EXP(Parameter!$D$268+Parameter!$D$275)</f>
        <v>5.1944893000836649E-2</v>
      </c>
      <c r="BO249" s="91">
        <f>$E249^EXP(Parameter!$D$246+Parameter!$D$253)</f>
        <v>6.6369027674599373E-4</v>
      </c>
      <c r="BP249" s="91">
        <f>$D249^EXP(Parameter!$D$269+Parameter!$D$276)</f>
        <v>3.2742867846076815E-2</v>
      </c>
      <c r="BQ249" s="91">
        <f>$E249^EXP(Parameter!$D$247+Parameter!$D$254)</f>
        <v>1.816201893672952E-3</v>
      </c>
      <c r="BR249" s="91">
        <f>$D249^EXP(Parameter!$D$271+Parameter!$D$278)</f>
        <v>8.2892232401914775E-2</v>
      </c>
      <c r="BS249" s="91">
        <f>$E249^EXP(Parameter!$D$249+Parameter!$D$256)</f>
        <v>2.1179776704808549E-2</v>
      </c>
      <c r="BT249" s="91">
        <f>$D249^EXP(Parameter!$D$272+Parameter!$D$279)</f>
        <v>0.15256232609316286</v>
      </c>
      <c r="BU249" s="91">
        <f>$E249^EXP(Parameter!$D$250+Parameter!$D$257)</f>
        <v>5.790489937285705E-3</v>
      </c>
      <c r="BV249" s="91">
        <f>$D249^EXP(Parameter!$D$273+Parameter!$D$280)</f>
        <v>0.11826933923667592</v>
      </c>
      <c r="BW249" s="91">
        <f>$E249^EXP(Parameter!$D$251+Parameter!$D$258)</f>
        <v>2.2946183603917453E-2</v>
      </c>
      <c r="BX249" s="91">
        <f>$D249^EXP(Parameter!$D$270+Parameter!$D$277)</f>
        <v>2.8075220015865213E-2</v>
      </c>
      <c r="BY249" s="91">
        <f>$E249^EXP(Parameter!$D$248+Parameter!$D$255)</f>
        <v>2.2702792320139975E-3</v>
      </c>
      <c r="BZ249" s="90">
        <f>$D249^EXP(Parameter!$D$208)</f>
        <v>3.4452738456851484E-2</v>
      </c>
      <c r="CA249" s="90">
        <f>$E249^EXP(Parameter!$D$200)</f>
        <v>1.4696286253776157E-3</v>
      </c>
      <c r="CB249" s="90">
        <f>$D249^EXP(Parameter!$D$209)</f>
        <v>2.7875117664702829E-2</v>
      </c>
      <c r="CC249" s="90">
        <f>$E249^EXP(Parameter!$D$201)</f>
        <v>2.6073267882126537E-3</v>
      </c>
      <c r="CD249" s="90">
        <f>$D249^EXP(Parameter!$D$211)</f>
        <v>3.0664381248642257E-2</v>
      </c>
      <c r="CE249" s="90">
        <f>$E249^EXP(Parameter!$D$203)</f>
        <v>1.2732580469098824E-2</v>
      </c>
      <c r="CF249" s="90">
        <f>$D249^EXP(Parameter!$D$212)</f>
        <v>7.353101297708256E-2</v>
      </c>
      <c r="CG249" s="90">
        <f>$E249^EXP(Parameter!$D$204)</f>
        <v>8.7279544293532903E-3</v>
      </c>
      <c r="CH249" s="91">
        <f>$D249^EXP(Parameter!$D$213)</f>
        <v>2.4356351350191745E-2</v>
      </c>
      <c r="CI249" s="90">
        <f>$E249^EXP(Parameter!$D$205)</f>
        <v>1.6081684827345431E-2</v>
      </c>
      <c r="CJ249" s="91">
        <f>$D249^EXP(Parameter!$D$210)</f>
        <v>1.283997845107702E-2</v>
      </c>
      <c r="CK249" s="90">
        <f>$E249^EXP(Parameter!$D$202)</f>
        <v>1.1728341189280666E-3</v>
      </c>
      <c r="CL249" s="12">
        <f>$D249^EXP(Parameter!$D$170+Parameter!$D$177*(LN($B249/30.2*21)))</f>
        <v>1.48759390118419E-2</v>
      </c>
      <c r="CM249" s="12">
        <f>$D249^EXP(Parameter!$D$155+Parameter!$D$162*(LN($B249/30.2*21)))</f>
        <v>0.28858752613551464</v>
      </c>
      <c r="CN249" s="12">
        <f>$D249^EXP(Parameter!$D$171+Parameter!$D$178*(LN($B249/30.2*21)))</f>
        <v>1.7260147482794298E-2</v>
      </c>
      <c r="CO249" s="12">
        <f>$D249^EXP(Parameter!$D$156+Parameter!$D$163*(LN($B249/30.2*21)))</f>
        <v>0.22263212546747893</v>
      </c>
      <c r="CP249" s="12">
        <f>$D249^EXP(Parameter!$D$173+Parameter!$D$180*(LN($B249/30.2*21)))</f>
        <v>1.3965517789448198E-2</v>
      </c>
      <c r="CQ249" s="12">
        <f>$D249^EXP(Parameter!$D$158+Parameter!$D$165*(LN($B249/30.2*21)))</f>
        <v>0.22130695919084553</v>
      </c>
      <c r="CR249" s="12">
        <f>$D249^EXP(Parameter!$D$174+Parameter!$D$181*(LN($B249/30.2*21)))</f>
        <v>1.1754898160648324E-2</v>
      </c>
      <c r="CS249" s="12">
        <f>$D249^EXP(Parameter!$D$159+Parameter!$D$166*(LN($B249/30.2*21)))</f>
        <v>0.27462155198069338</v>
      </c>
      <c r="CT249" s="12">
        <f>$D249^EXP(Parameter!$D$175+Parameter!$D$182*(LN($B249/30.2*21)))</f>
        <v>1.6094244023263215E-3</v>
      </c>
      <c r="CU249" s="12">
        <f>$D249^EXP(Parameter!$D$160+Parameter!$D$167*(LN($B249/30.2*21)))</f>
        <v>4.5019980482509409E-2</v>
      </c>
      <c r="CV249" s="12">
        <f>$D249^EXP(Parameter!$D$172+Parameter!$D$179*(LN($B249/30.2*21)))</f>
        <v>2.6077826110166538E-3</v>
      </c>
      <c r="CW249" s="41">
        <f>$D249^EXP(Parameter!$D$157+Parameter!$D$164*(LN($B249/30.2*21)))</f>
        <v>3.033106303361433E-4</v>
      </c>
      <c r="CX249" s="12">
        <f t="shared" si="23"/>
        <v>4.7199759539094779E-36</v>
      </c>
      <c r="CY249" s="85">
        <v>1.2547410242800301E-2</v>
      </c>
      <c r="CZ249" s="12">
        <f t="shared" si="24"/>
        <v>2.561451052730573E-6</v>
      </c>
      <c r="DA249" s="85">
        <v>1.8710413175572201E-2</v>
      </c>
      <c r="DB249" s="12">
        <f t="shared" si="25"/>
        <v>7.9116413031339752E-11</v>
      </c>
      <c r="DC249" s="41">
        <v>6.3412490342421894E-5</v>
      </c>
      <c r="DD249" s="12">
        <f t="shared" si="26"/>
        <v>4.0617774763019648E-128</v>
      </c>
      <c r="DE249" s="85">
        <v>7.60590740123148E-4</v>
      </c>
      <c r="DF249" s="12">
        <f t="shared" si="27"/>
        <v>6.7574574033124767E-136</v>
      </c>
      <c r="DG249" s="41">
        <v>6.2380299999930695E-5</v>
      </c>
      <c r="DH249" s="12">
        <f t="shared" si="28"/>
        <v>1.5929268523542046E-11</v>
      </c>
      <c r="DI249" s="41">
        <v>6.2380299999930695E-5</v>
      </c>
      <c r="DJ249" s="46">
        <v>244</v>
      </c>
      <c r="DK249" s="44">
        <v>2.2145606575207901E-5</v>
      </c>
      <c r="DL249" s="44">
        <v>7.5547513292639797E-5</v>
      </c>
      <c r="DM249" s="44">
        <v>1.8572713720432801E-4</v>
      </c>
      <c r="DN249" s="44">
        <v>1.2986660343916601E-4</v>
      </c>
      <c r="DO249" s="44">
        <v>6.4394550972723995E-4</v>
      </c>
      <c r="DP249" s="44">
        <v>4.8677120796558599E-4</v>
      </c>
      <c r="DQ249" s="44">
        <v>7.3574633681117196E-4</v>
      </c>
      <c r="DR249" s="45">
        <v>1.41053277865774E-2</v>
      </c>
      <c r="DS249" s="45">
        <v>2.4207937452246999E-2</v>
      </c>
      <c r="DT249" s="45">
        <v>2.1428524655050098E-2</v>
      </c>
      <c r="DU249" s="45">
        <v>1.48676356440794E-2</v>
      </c>
      <c r="DV249" s="45">
        <v>2.29889220456343E-2</v>
      </c>
      <c r="DW249" s="45">
        <v>3.9961653741380498E-2</v>
      </c>
      <c r="DX249" s="45">
        <v>1.7951848142423101E-2</v>
      </c>
    </row>
    <row r="250" spans="1:128">
      <c r="A250" s="43">
        <f t="shared" si="22"/>
        <v>15.767123287671232</v>
      </c>
      <c r="B250" s="18">
        <v>246</v>
      </c>
      <c r="C250" s="12">
        <v>5390</v>
      </c>
      <c r="D250" s="12">
        <v>1.30641835763321E-2</v>
      </c>
      <c r="E250" s="12">
        <v>6.1257249540402407E-5</v>
      </c>
      <c r="F250" s="92">
        <f>$D250^Parameter!$D$325</f>
        <v>3.3926899636716211E-2</v>
      </c>
      <c r="G250" s="92">
        <f>$E250^Parameter!$D$318</f>
        <v>9.2630369186883746E-4</v>
      </c>
      <c r="H250" s="92">
        <f>$D250^Parameter!$D$326</f>
        <v>3.1107550837343182E-2</v>
      </c>
      <c r="I250" s="92">
        <f>$E250^Parameter!$D$319</f>
        <v>2.0127081053187344E-3</v>
      </c>
      <c r="J250" s="92">
        <f>$D250^Parameter!$D$328</f>
        <v>3.6682142454654294E-2</v>
      </c>
      <c r="K250" s="92">
        <f>$E250^Parameter!$D$321</f>
        <v>1.3605382920450727E-2</v>
      </c>
      <c r="L250" s="92">
        <f>$D250^Parameter!$D$329</f>
        <v>8.8106119470420019E-2</v>
      </c>
      <c r="M250" s="92">
        <f>$E250^Parameter!$D$322</f>
        <v>8.6239686994423557E-3</v>
      </c>
      <c r="N250" s="92">
        <f>$D250^Parameter!$D$330</f>
        <v>2.978699155480696E-2</v>
      </c>
      <c r="O250" s="92">
        <f>$E250^Parameter!$D$323</f>
        <v>2.064728712535914E-2</v>
      </c>
      <c r="P250" s="92">
        <f>$D250^Parameter!$D$327</f>
        <v>1.6088306270172256E-2</v>
      </c>
      <c r="Q250" s="92">
        <f>$E250^Parameter!$D$320</f>
        <v>9.8181677946908795E-4</v>
      </c>
      <c r="R250" s="12">
        <f>$D250^EXP(Parameter!$D$96+Parameter!$D$103*(($B250/30.2*21)^(1)))</f>
        <v>1.279035835293066E-36</v>
      </c>
      <c r="S250" s="12">
        <f>$E250^EXP(Parameter!$D$81+Parameter!$D$88*($B250/30.2*21)^(-2))</f>
        <v>2.5780883697666072E-3</v>
      </c>
      <c r="T250" s="12">
        <f>$D250^EXP(Parameter!$D$97+Parameter!$D$104*(($B250*21/30.2)^(1)))</f>
        <v>2.3224157009129336E-6</v>
      </c>
      <c r="U250" s="12">
        <f>$E250^EXP(Parameter!$D$82+Parameter!$D$89*($B250/30.2*21)^(-2))</f>
        <v>4.3299924187719628E-3</v>
      </c>
      <c r="V250" s="12">
        <f>$D250^EXP(Parameter!$D$99+Parameter!$D$106*(($B250*21/30.2)^(1)))</f>
        <v>6.20942326661997E-11</v>
      </c>
      <c r="W250" s="12">
        <f>$E250^EXP(Parameter!$D$84+Parameter!$D$91*($B250/30.2*21)^(-2))</f>
        <v>2.3041521256909163E-2</v>
      </c>
      <c r="X250" s="12">
        <f>$D250^EXP(Parameter!$D$100+Parameter!$D$107*(($B250*21/30.2)^(1)))</f>
        <v>4.5775211878376848E-131</v>
      </c>
      <c r="Y250" s="12">
        <f>$E250^EXP(Parameter!$D$85+Parameter!$D$92*($B250/30.2*21)^(-2))</f>
        <v>1.4308655752465158E-2</v>
      </c>
      <c r="Z250" s="12">
        <f>$D250^EXP(Parameter!$D$101+Parameter!$D$108*(($B250*21/30.2)^(1)))</f>
        <v>7.8321216966239705E-139</v>
      </c>
      <c r="AA250" s="12">
        <f>$E250^EXP(Parameter!$D$86+Parameter!$D$93*($B250/30.2*21)^(-2))</f>
        <v>2.0947401543004597E-2</v>
      </c>
      <c r="AB250" s="12">
        <f>$D250^EXP(Parameter!$D$98+Parameter!$D$105*(($B250*21/30.2)^(1)))</f>
        <v>1.251164773767093E-11</v>
      </c>
      <c r="AC250" s="12">
        <f>$E250^EXP(Parameter!$D$83+Parameter!$D$90*($B250/30.2*21)^(-2))</f>
        <v>1.119588426742271E-3</v>
      </c>
      <c r="AD250" s="87">
        <f>$D250^EXP(Parameter!$D$133+Parameter!$D$140*(($B250*21/30.2)^(-0.5))+Parameter!$D$147*((LN($B250*21/30.2))))</f>
        <v>2.376588327920685E-14</v>
      </c>
      <c r="AE250" s="12">
        <f>$E250^EXP(Parameter!$D$111+Parameter!$D$118*(($B250*21/30.2)^(-1))+Parameter!$D$125*(($B250*21/30.2)^(-0.5)))</f>
        <v>4.7602603782694049E-2</v>
      </c>
      <c r="AF250" s="12">
        <f>$D250^EXP(Parameter!$D$134+Parameter!$D$141*(($B250*21/30.2)^(-0.5))+Parameter!$D$148*((LN($B250*21/30.2))))</f>
        <v>6.0631917195357319E-5</v>
      </c>
      <c r="AG250" s="12">
        <f>$E250^EXP(Parameter!$D$112+Parameter!$D$119*(($B250*21/30.2)^(-1))+Parameter!$D$126*(($B250*21/30.2)^(-0.5)))</f>
        <v>5.2615068140959712E-3</v>
      </c>
      <c r="AH250" s="12">
        <f>$D250^EXP(Parameter!$D$136+Parameter!$D$143*(($B250*21/30.2)^(-0.5))+Parameter!$D$150*((LN($B250*21/30.2))))</f>
        <v>1.5771462769933576E-11</v>
      </c>
      <c r="AI250" s="12">
        <f>$E250^EXP(Parameter!$D$114+Parameter!$D$121*(($B250*21/30.2)^(-1))+Parameter!$D$128*(($B250*21/30.2)^(-0.5)))</f>
        <v>1.9300416112857968E-5</v>
      </c>
      <c r="AJ250" s="12">
        <f>$D250^EXP(Parameter!$D$137+Parameter!$D$144*(($B250*21/30.2)^(-0.5))+Parameter!$D$151*((LN($B250*21/30.2))))</f>
        <v>1.3314398607914116E-16</v>
      </c>
      <c r="AK250" s="12">
        <f>$E250^EXP(Parameter!$D$115+Parameter!$D$122*(($B250*21/30.2)^(-1))+Parameter!$D$129*(($B250*21/30.2)^(-0.5)))</f>
        <v>3.1709567369579265E-3</v>
      </c>
      <c r="AL250" s="12">
        <f>$D250^EXP(Parameter!$D$138+Parameter!$D$145*(($B250*21/30.2)^(-0.5))+Parameter!$D$152*((LN($B250*21/30.2))))</f>
        <v>1.0482463838592087E-72</v>
      </c>
      <c r="AM250" s="12">
        <f>$E250^EXP(Parameter!$D$116+Parameter!$D$123*(($B250*21/30.2)^(-1))+Parameter!$D$130*(($B250*21/30.2)^(-0.5)))</f>
        <v>1.0568109972169522E-6</v>
      </c>
      <c r="AN250" s="12">
        <f>$D250^EXP(Parameter!$D$135+Parameter!$D$142*(($B250*21/30.2)^(-0.5))+Parameter!$D$149*((LN($B250*21/30.2))))</f>
        <v>1.3647958263647848E-6</v>
      </c>
      <c r="AO250" s="12">
        <f>$E250^EXP(Parameter!$D$113+Parameter!$D$120*(($B250*21/30.2)^(-1))+Parameter!$D$127*(($B250*21/30.2)^(-0.5)))</f>
        <v>2.0302972715266296E-13</v>
      </c>
      <c r="AP250" s="87">
        <f>$D250^EXP(Parameter!$D$304+Parameter!$D$310*((LN($B250*21/30.2))))</f>
        <v>1.216760975647962E-2</v>
      </c>
      <c r="AQ250" s="88">
        <f>$E250^EXP(Parameter!$D$290+Parameter!$D$296*((LN($B250*21/30.2))))</f>
        <v>8.3260277202630902E-3</v>
      </c>
      <c r="AR250" s="12">
        <f>$D250^EXP(Parameter!$D$305+Parameter!$D$311*((LN($B250*21/30.2))))</f>
        <v>1.823731521416333E-2</v>
      </c>
      <c r="AS250" s="88">
        <f>$E250^EXP(Parameter!$D$291+Parameter!$D$297*((LN($B250*21/30.2))))</f>
        <v>6.4519388894647292E-3</v>
      </c>
      <c r="AT250" s="12">
        <f>$D250^EXP(Parameter!$D$305+Parameter!$D$307-Parameter!$D$306+(Parameter!$D$311+Parameter!$D$313-Parameter!$D$312)*((LN($B250*21/30.2))))</f>
        <v>1.5376622462174441E-2</v>
      </c>
      <c r="AU250" s="88">
        <f>$E250^EXP(Parameter!$D$291+Parameter!$D$293-Parameter!$D$292+(Parameter!$D$297+Parameter!$D$299-Parameter!$D$298)*((LN($B250*21/30.2))))</f>
        <v>1.0908214456179779E-2</v>
      </c>
      <c r="AV250" s="12">
        <f>$D250^EXP(Parameter!$D$308+Parameter!$D$314*((LN($B250*21/30.2))))</f>
        <v>2.160190644866351E-2</v>
      </c>
      <c r="AW250" s="88">
        <f>$E250^EXP(Parameter!$D$294+Parameter!$D$300*((LN($B250*21/30.2))))</f>
        <v>9.3633109850755538E-3</v>
      </c>
      <c r="AX250" s="12">
        <f>$D250^EXP(Parameter!$D$305+Parameter!$D$309-Parameter!$D$306+(Parameter!$D$311+Parameter!$D$315-Parameter!$D$312)*((LN($B250*21/30.2))))</f>
        <v>6.5558789430707086E-3</v>
      </c>
      <c r="AY250" s="88">
        <f>$E250^EXP(Parameter!$D$291+Parameter!$D$295-Parameter!$D$292+(Parameter!$D$297+Parameter!$D$301-Parameter!$D$298)*((LN($B250*21/30.2))))</f>
        <v>5.6774729265461599E-5</v>
      </c>
      <c r="AZ250" s="12">
        <f>$D250^EXP(Parameter!D$305-Parameter!D$306+(Parameter!D$311-Parameter!D$312)*((LN($B250*21/30.2))))</f>
        <v>4.3219713128297898E-3</v>
      </c>
      <c r="BA250" s="88">
        <f>$E250^EXP(Parameter!$D$291-Parameter!$D$292+(Parameter!$D$297-Parameter!$D$298)*((LN($B250*21/30.2))))</f>
        <v>4.878418716479285E-7</v>
      </c>
      <c r="BB250" s="89">
        <f>$D250^EXP(Parameter!$D$231+Parameter!$D$238)</f>
        <v>3.7070514464067901E-2</v>
      </c>
      <c r="BC250" s="90">
        <f>$E250^EXP(Parameter!$D$216+Parameter!$D$223)</f>
        <v>2.1110400171742393E-3</v>
      </c>
      <c r="BD250" s="91">
        <f>$D250^EXP(Parameter!$D$232+Parameter!$D$239)</f>
        <v>2.7279277099385702E-2</v>
      </c>
      <c r="BE250" s="90">
        <f>$E250^EXP(Parameter!$D$217+Parameter!$D$224)</f>
        <v>3.1468926913764124E-3</v>
      </c>
      <c r="BF250" s="91">
        <f>$D250^EXP(Parameter!$D$234+Parameter!$D$241)</f>
        <v>3.3531196175815216E-2</v>
      </c>
      <c r="BG250" s="91">
        <f>$E250^EXP(Parameter!$D$219+Parameter!$D$226)</f>
        <v>1.669648008100761E-2</v>
      </c>
      <c r="BH250" s="91">
        <f>$D250^EXP(Parameter!$D$235+Parameter!$D$242)</f>
        <v>7.3335927040558288E-2</v>
      </c>
      <c r="BI250" s="91">
        <f>$E250^EXP(Parameter!$D$220+Parameter!$D$227)</f>
        <v>1.0185986740700394E-2</v>
      </c>
      <c r="BJ250" s="91">
        <f>$D250^EXP(Parameter!$D$236+Parameter!$D$243)</f>
        <v>2.5364983551721725E-2</v>
      </c>
      <c r="BK250" s="91">
        <f>$E250^EXP(Parameter!$D$221+Parameter!$D$228)</f>
        <v>1.5825892324536527E-2</v>
      </c>
      <c r="BL250" s="91">
        <f>$D250^EXP(Parameter!$D$233+Parameter!$D$240)</f>
        <v>1.155013715011468E-2</v>
      </c>
      <c r="BM250" s="91">
        <f>$E250^EXP(Parameter!$D$218+Parameter!$D$225)</f>
        <v>8.6653835149083256E-4</v>
      </c>
      <c r="BN250" s="90">
        <f>$D250^EXP(Parameter!$D$268+Parameter!$D$275)</f>
        <v>5.1635580523021925E-2</v>
      </c>
      <c r="BO250" s="91">
        <f>$E250^EXP(Parameter!$D$246+Parameter!$D$253)</f>
        <v>6.5463938159521207E-4</v>
      </c>
      <c r="BP250" s="91">
        <f>$D250^EXP(Parameter!$D$269+Parameter!$D$276)</f>
        <v>3.2517577880238804E-2</v>
      </c>
      <c r="BQ250" s="91">
        <f>$E250^EXP(Parameter!$D$247+Parameter!$D$254)</f>
        <v>1.7948210947311106E-3</v>
      </c>
      <c r="BR250" s="91">
        <f>$D250^EXP(Parameter!$D$271+Parameter!$D$278)</f>
        <v>8.2476441944603407E-2</v>
      </c>
      <c r="BS250" s="91">
        <f>$E250^EXP(Parameter!$D$249+Parameter!$D$256)</f>
        <v>2.102713498370264E-2</v>
      </c>
      <c r="BT250" s="91">
        <f>$D250^EXP(Parameter!$D$272+Parameter!$D$279)</f>
        <v>0.15198417874698955</v>
      </c>
      <c r="BU250" s="91">
        <f>$E250^EXP(Parameter!$D$250+Parameter!$D$257)</f>
        <v>5.7347861239599998E-3</v>
      </c>
      <c r="BV250" s="91">
        <f>$D250^EXP(Parameter!$D$273+Parameter!$D$280)</f>
        <v>0.11776058594297951</v>
      </c>
      <c r="BW250" s="91">
        <f>$E250^EXP(Parameter!$D$251+Parameter!$D$258)</f>
        <v>2.27842359138535E-2</v>
      </c>
      <c r="BX250" s="91">
        <f>$D250^EXP(Parameter!$D$270+Parameter!$D$277)</f>
        <v>2.7873388074096034E-2</v>
      </c>
      <c r="BY250" s="91">
        <f>$E250^EXP(Parameter!$D$248+Parameter!$D$255)</f>
        <v>2.2444925638914746E-3</v>
      </c>
      <c r="BZ250" s="90">
        <f>$D250^EXP(Parameter!$D$208)</f>
        <v>3.4219200885450961E-2</v>
      </c>
      <c r="CA250" s="90">
        <f>$E250^EXP(Parameter!$D$200)</f>
        <v>1.4517508686015042E-3</v>
      </c>
      <c r="CB250" s="90">
        <f>$D250^EXP(Parameter!$D$209)</f>
        <v>2.7674324513469305E-2</v>
      </c>
      <c r="CC250" s="90">
        <f>$E250^EXP(Parameter!$D$201)</f>
        <v>2.5783814289965863E-3</v>
      </c>
      <c r="CD250" s="90">
        <f>$D250^EXP(Parameter!$D$211)</f>
        <v>3.0449359588823957E-2</v>
      </c>
      <c r="CE250" s="90">
        <f>$E250^EXP(Parameter!$D$203)</f>
        <v>1.2628752648052083E-2</v>
      </c>
      <c r="CF250" s="90">
        <f>$D250^EXP(Parameter!$D$212)</f>
        <v>7.3144476424299193E-2</v>
      </c>
      <c r="CG250" s="90">
        <f>$E250^EXP(Parameter!$D$204)</f>
        <v>8.6506503217061818E-3</v>
      </c>
      <c r="CH250" s="91">
        <f>$D250^EXP(Parameter!$D$213)</f>
        <v>2.417431663734353E-2</v>
      </c>
      <c r="CI250" s="90">
        <f>$E250^EXP(Parameter!$D$205)</f>
        <v>1.5957537411917209E-2</v>
      </c>
      <c r="CJ250" s="91">
        <f>$D250^EXP(Parameter!$D$210)</f>
        <v>1.2727549349322376E-2</v>
      </c>
      <c r="CK250" s="90">
        <f>$E250^EXP(Parameter!$D$202)</f>
        <v>1.15807649974715E-3</v>
      </c>
      <c r="CL250" s="12">
        <f>$D250^EXP(Parameter!$D$170+Parameter!$D$177*(LN($B250/30.2*21)))</f>
        <v>1.4730568958867032E-2</v>
      </c>
      <c r="CM250" s="12">
        <f>$D250^EXP(Parameter!$D$155+Parameter!$D$162*(LN($B250/30.2*21)))</f>
        <v>0.28823512599222445</v>
      </c>
      <c r="CN250" s="12">
        <f>$D250^EXP(Parameter!$D$171+Parameter!$D$178*(LN($B250/30.2*21)))</f>
        <v>1.7107612396867134E-2</v>
      </c>
      <c r="CO250" s="12">
        <f>$D250^EXP(Parameter!$D$156+Parameter!$D$163*(LN($B250/30.2*21)))</f>
        <v>0.22215922701630256</v>
      </c>
      <c r="CP250" s="12">
        <f>$D250^EXP(Parameter!$D$173+Parameter!$D$180*(LN($B250/30.2*21)))</f>
        <v>1.3828935593139829E-2</v>
      </c>
      <c r="CQ250" s="12">
        <f>$D250^EXP(Parameter!$D$158+Parameter!$D$165*(LN($B250/30.2*21)))</f>
        <v>0.22070731347347899</v>
      </c>
      <c r="CR250" s="12">
        <f>$D250^EXP(Parameter!$D$174+Parameter!$D$181*(LN($B250/30.2*21)))</f>
        <v>1.1610012852090918E-2</v>
      </c>
      <c r="CS250" s="12">
        <f>$D250^EXP(Parameter!$D$159+Parameter!$D$166*(LN($B250/30.2*21)))</f>
        <v>0.27410374692097383</v>
      </c>
      <c r="CT250" s="12">
        <f>$D250^EXP(Parameter!$D$175+Parameter!$D$182*(LN($B250/30.2*21)))</f>
        <v>1.5805408329591813E-3</v>
      </c>
      <c r="CU250" s="12">
        <f>$D250^EXP(Parameter!$D$160+Parameter!$D$167*(LN($B250/30.2*21)))</f>
        <v>4.4635443382836898E-2</v>
      </c>
      <c r="CV250" s="12">
        <f>$D250^EXP(Parameter!$D$172+Parameter!$D$179*(LN($B250/30.2*21)))</f>
        <v>2.5698910269124115E-3</v>
      </c>
      <c r="CW250" s="41">
        <f>$D250^EXP(Parameter!$D$157+Parameter!$D$164*(LN($B250/30.2*21)))</f>
        <v>2.9556957182506118E-4</v>
      </c>
      <c r="CX250" s="12">
        <f t="shared" si="23"/>
        <v>1.279035835293066E-36</v>
      </c>
      <c r="CY250" s="85">
        <v>1.25347991970151E-2</v>
      </c>
      <c r="CZ250" s="12">
        <f t="shared" si="24"/>
        <v>2.3224157009129336E-6</v>
      </c>
      <c r="DA250" s="85">
        <v>1.8683916724855899E-2</v>
      </c>
      <c r="DB250" s="12">
        <f t="shared" si="25"/>
        <v>6.20942326661997E-11</v>
      </c>
      <c r="DC250" s="41">
        <v>6.2211576481917505E-5</v>
      </c>
      <c r="DD250" s="12">
        <f t="shared" si="26"/>
        <v>4.5775211878376848E-131</v>
      </c>
      <c r="DE250" s="85">
        <v>7.4805914187044804E-4</v>
      </c>
      <c r="DF250" s="12">
        <f t="shared" si="27"/>
        <v>7.8321216966239705E-139</v>
      </c>
      <c r="DG250" s="41">
        <v>6.1257199999945506E-5</v>
      </c>
      <c r="DH250" s="12">
        <f t="shared" si="28"/>
        <v>1.251164773767093E-11</v>
      </c>
      <c r="DI250" s="41">
        <v>6.1257199999945506E-5</v>
      </c>
      <c r="DJ250" s="46">
        <v>245</v>
      </c>
      <c r="DK250" s="44">
        <v>2.16652303911546E-5</v>
      </c>
      <c r="DL250" s="44">
        <v>7.4027686011945995E-5</v>
      </c>
      <c r="DM250" s="44">
        <v>1.8221470591972501E-4</v>
      </c>
      <c r="DN250" s="44">
        <v>1.2734756990395699E-4</v>
      </c>
      <c r="DO250" s="44">
        <v>6.3289638636554501E-4</v>
      </c>
      <c r="DP250" s="44">
        <v>4.7822211640891098E-4</v>
      </c>
      <c r="DQ250" s="44">
        <v>7.2326535535982605E-4</v>
      </c>
      <c r="DR250" s="45">
        <v>1.3986097864052501E-2</v>
      </c>
      <c r="DS250" s="45">
        <v>2.4018674246810499E-2</v>
      </c>
      <c r="DT250" s="45">
        <v>2.12578357390465E-2</v>
      </c>
      <c r="DU250" s="45">
        <v>1.47428529631645E-2</v>
      </c>
      <c r="DV250" s="45">
        <v>2.2807748136642301E-2</v>
      </c>
      <c r="DW250" s="45">
        <v>3.9674525144317602E-2</v>
      </c>
      <c r="DX250" s="45">
        <v>1.78050913950124E-2</v>
      </c>
    </row>
    <row r="251" spans="1:128">
      <c r="A251" s="43">
        <f t="shared" si="22"/>
        <v>15.827397260273973</v>
      </c>
      <c r="B251" s="18">
        <v>247</v>
      </c>
      <c r="C251" s="12">
        <v>5412</v>
      </c>
      <c r="D251" s="12">
        <v>1.29507992772359E-2</v>
      </c>
      <c r="E251" s="12">
        <v>6.01576891060743E-5</v>
      </c>
      <c r="F251" s="92">
        <f>$D251^Parameter!$D$325</f>
        <v>3.3697006867943989E-2</v>
      </c>
      <c r="G251" s="92">
        <f>$E251^Parameter!$D$318</f>
        <v>9.1430190439304837E-4</v>
      </c>
      <c r="H251" s="92">
        <f>$D251^Parameter!$D$326</f>
        <v>3.0891376305529374E-2</v>
      </c>
      <c r="I251" s="92">
        <f>$E251^Parameter!$D$319</f>
        <v>1.9895109453054579E-3</v>
      </c>
      <c r="J251" s="92">
        <f>$D251^Parameter!$D$328</f>
        <v>3.6439296858794309E-2</v>
      </c>
      <c r="K251" s="92">
        <f>$E251^Parameter!$D$321</f>
        <v>1.3496649734571304E-2</v>
      </c>
      <c r="L251" s="92">
        <f>$D251^Parameter!$D$329</f>
        <v>8.7677080584065162E-2</v>
      </c>
      <c r="M251" s="92">
        <f>$E251^Parameter!$D$322</f>
        <v>8.5477667169586019E-3</v>
      </c>
      <c r="N251" s="92">
        <f>$D251^Parameter!$D$330</f>
        <v>2.9577415589439743E-2</v>
      </c>
      <c r="O251" s="92">
        <f>$E251^Parameter!$D$323</f>
        <v>2.0498234538686461E-2</v>
      </c>
      <c r="P251" s="92">
        <f>$D251^Parameter!$D$327</f>
        <v>1.5955350053990184E-2</v>
      </c>
      <c r="Q251" s="92">
        <f>$E251^Parameter!$D$320</f>
        <v>9.692010533972526E-4</v>
      </c>
      <c r="R251" s="12">
        <f>$D251^EXP(Parameter!$D$96+Parameter!$D$103*(($B251/30.2*21)^(1)))</f>
        <v>3.3969014109381213E-37</v>
      </c>
      <c r="S251" s="12">
        <f>$E251^EXP(Parameter!$D$81+Parameter!$D$88*($B251/30.2*21)^(-2))</f>
        <v>2.5495556482834176E-3</v>
      </c>
      <c r="T251" s="12">
        <f>$D251^EXP(Parameter!$D$97+Parameter!$D$104*(($B251*21/30.2)^(1)))</f>
        <v>2.1043894786408883E-6</v>
      </c>
      <c r="U251" s="12">
        <f>$E251^EXP(Parameter!$D$82+Parameter!$D$89*($B251/30.2*21)^(-2))</f>
        <v>4.2862167687869185E-3</v>
      </c>
      <c r="V251" s="12">
        <f>$D251^EXP(Parameter!$D$99+Parameter!$D$106*(($B251*21/30.2)^(1)))</f>
        <v>4.8623005329108501E-11</v>
      </c>
      <c r="W251" s="12">
        <f>$E251^EXP(Parameter!$D$84+Parameter!$D$91*($B251/30.2*21)^(-2))</f>
        <v>2.2879889786820751E-2</v>
      </c>
      <c r="X251" s="12">
        <f>$D251^EXP(Parameter!$D$100+Parameter!$D$107*(($B251*21/30.2)^(1)))</f>
        <v>4.4221714308484341E-134</v>
      </c>
      <c r="Y251" s="12">
        <f>$E251^EXP(Parameter!$D$85+Parameter!$D$92*($B251/30.2*21)^(-2))</f>
        <v>1.4195646230085965E-2</v>
      </c>
      <c r="Z251" s="12">
        <f>$D251^EXP(Parameter!$D$101+Parameter!$D$108*(($B251*21/30.2)^(1)))</f>
        <v>7.8632033654594634E-142</v>
      </c>
      <c r="AA251" s="12">
        <f>$E251^EXP(Parameter!$D$86+Parameter!$D$93*($B251/30.2*21)^(-2))</f>
        <v>2.0796731902577067E-2</v>
      </c>
      <c r="AB251" s="12">
        <f>$D251^EXP(Parameter!$D$98+Parameter!$D$105*(($B251*21/30.2)^(1)))</f>
        <v>9.8067034920700745E-12</v>
      </c>
      <c r="AC251" s="12">
        <f>$E251^EXP(Parameter!$D$83+Parameter!$D$90*($B251/30.2*21)^(-2))</f>
        <v>1.1054726304633763E-3</v>
      </c>
      <c r="AD251" s="87">
        <f>$D251^EXP(Parameter!$D$133+Parameter!$D$140*(($B251*21/30.2)^(-0.5))+Parameter!$D$147*((LN($B251*21/30.2))))</f>
        <v>1.933469997004746E-14</v>
      </c>
      <c r="AE251" s="12">
        <f>$E251^EXP(Parameter!$D$111+Parameter!$D$118*(($B251*21/30.2)^(-1))+Parameter!$D$125*(($B251*21/30.2)^(-0.5)))</f>
        <v>4.7407588275870778E-2</v>
      </c>
      <c r="AF251" s="12">
        <f>$D251^EXP(Parameter!$D$134+Parameter!$D$141*(($B251*21/30.2)^(-0.5))+Parameter!$D$148*((LN($B251*21/30.2))))</f>
        <v>5.8374312179152456E-5</v>
      </c>
      <c r="AG251" s="12">
        <f>$E251^EXP(Parameter!$D$112+Parameter!$D$119*(($B251*21/30.2)^(-1))+Parameter!$D$126*(($B251*21/30.2)^(-0.5)))</f>
        <v>5.2114451655779024E-3</v>
      </c>
      <c r="AH251" s="12">
        <f>$D251^EXP(Parameter!$D$136+Parameter!$D$143*(($B251*21/30.2)^(-0.5))+Parameter!$D$150*((LN($B251*21/30.2))))</f>
        <v>1.3551267566995239E-11</v>
      </c>
      <c r="AI251" s="12">
        <f>$E251^EXP(Parameter!$D$114+Parameter!$D$121*(($B251*21/30.2)^(-1))+Parameter!$D$128*(($B251*21/30.2)^(-0.5)))</f>
        <v>1.87557166630039E-5</v>
      </c>
      <c r="AJ251" s="12">
        <f>$D251^EXP(Parameter!$D$137+Parameter!$D$144*(($B251*21/30.2)^(-0.5))+Parameter!$D$151*((LN($B251*21/30.2))))</f>
        <v>1.0182142576972518E-16</v>
      </c>
      <c r="AK251" s="12">
        <f>$E251^EXP(Parameter!$D$115+Parameter!$D$122*(($B251*21/30.2)^(-1))+Parameter!$D$129*(($B251*21/30.2)^(-0.5)))</f>
        <v>3.1338801371252833E-3</v>
      </c>
      <c r="AL251" s="12">
        <f>$D251^EXP(Parameter!$D$138+Parameter!$D$145*(($B251*21/30.2)^(-0.5))+Parameter!$D$152*((LN($B251*21/30.2))))</f>
        <v>2.1620648122992727E-73</v>
      </c>
      <c r="AM251" s="12">
        <f>$E251^EXP(Parameter!$D$116+Parameter!$D$123*(($B251*21/30.2)^(-1))+Parameter!$D$130*(($B251*21/30.2)^(-0.5)))</f>
        <v>1.0189058723422651E-6</v>
      </c>
      <c r="AN251" s="12">
        <f>$D251^EXP(Parameter!$D$135+Parameter!$D$142*(($B251*21/30.2)^(-0.5))+Parameter!$D$149*((LN($B251*21/30.2))))</f>
        <v>1.2920453030576728E-6</v>
      </c>
      <c r="AO251" s="12">
        <f>$E251^EXP(Parameter!$D$113+Parameter!$D$120*(($B251*21/30.2)^(-1))+Parameter!$D$127*(($B251*21/30.2)^(-0.5)))</f>
        <v>1.8689762574782477E-13</v>
      </c>
      <c r="AP251" s="87">
        <f>$D251^EXP(Parameter!$D$304+Parameter!$D$310*((LN($B251*21/30.2))))</f>
        <v>1.2032824241753084E-2</v>
      </c>
      <c r="AQ251" s="88">
        <f>$E251^EXP(Parameter!$D$290+Parameter!$D$296*((LN($B251*21/30.2))))</f>
        <v>8.2748852156169818E-3</v>
      </c>
      <c r="AR251" s="12">
        <f>$D251^EXP(Parameter!$D$305+Parameter!$D$311*((LN($B251*21/30.2))))</f>
        <v>1.8076853551224435E-2</v>
      </c>
      <c r="AS251" s="88">
        <f>$E251^EXP(Parameter!$D$291+Parameter!$D$297*((LN($B251*21/30.2))))</f>
        <v>6.3984385782846556E-3</v>
      </c>
      <c r="AT251" s="12">
        <f>$D251^EXP(Parameter!$D$305+Parameter!$D$307-Parameter!$D$306+(Parameter!$D$311+Parameter!$D$313-Parameter!$D$312)*((LN($B251*21/30.2))))</f>
        <v>1.5225892922882057E-2</v>
      </c>
      <c r="AU251" s="88">
        <f>$E251^EXP(Parameter!$D$291+Parameter!$D$293-Parameter!$D$292+(Parameter!$D$297+Parameter!$D$299-Parameter!$D$298)*((LN($B251*21/30.2))))</f>
        <v>1.0810180710283605E-2</v>
      </c>
      <c r="AV251" s="12">
        <f>$D251^EXP(Parameter!$D$308+Parameter!$D$314*((LN($B251*21/30.2))))</f>
        <v>2.1373583461294959E-2</v>
      </c>
      <c r="AW251" s="88">
        <f>$E251^EXP(Parameter!$D$294+Parameter!$D$300*((LN($B251*21/30.2))))</f>
        <v>9.2835064226559141E-3</v>
      </c>
      <c r="AX251" s="12">
        <f>$D251^EXP(Parameter!$D$305+Parameter!$D$309-Parameter!$D$306+(Parameter!$D$311+Parameter!$D$315-Parameter!$D$312)*((LN($B251*21/30.2))))</f>
        <v>6.4704100984844335E-3</v>
      </c>
      <c r="AY251" s="88">
        <f>$E251^EXP(Parameter!$D$291+Parameter!$D$295-Parameter!$D$292+(Parameter!$D$297+Parameter!$D$301-Parameter!$D$298)*((LN($B251*21/30.2))))</f>
        <v>5.4987484450098534E-5</v>
      </c>
      <c r="AZ251" s="12">
        <f>$D251^EXP(Parameter!D$305-Parameter!D$306+(Parameter!D$311-Parameter!D$312)*((LN($B251*21/30.2))))</f>
        <v>4.2645996156103405E-3</v>
      </c>
      <c r="BA251" s="88">
        <f>$E251^EXP(Parameter!$D$291-Parameter!$D$292+(Parameter!$D$297-Parameter!$D$298)*((LN($B251*21/30.2))))</f>
        <v>4.6708320170144576E-7</v>
      </c>
      <c r="BB251" s="89">
        <f>$D251^EXP(Parameter!$D$231+Parameter!$D$238)</f>
        <v>3.6825877100093753E-2</v>
      </c>
      <c r="BC251" s="90">
        <f>$E251^EXP(Parameter!$D$216+Parameter!$D$223)</f>
        <v>2.0868954111576844E-3</v>
      </c>
      <c r="BD251" s="91">
        <f>$D251^EXP(Parameter!$D$232+Parameter!$D$239)</f>
        <v>2.7082558434286426E-2</v>
      </c>
      <c r="BE251" s="90">
        <f>$E251^EXP(Parameter!$D$217+Parameter!$D$224)</f>
        <v>3.113220650828947E-3</v>
      </c>
      <c r="BF251" s="91">
        <f>$D251^EXP(Parameter!$D$234+Parameter!$D$241)</f>
        <v>3.3303199602879904E-2</v>
      </c>
      <c r="BG251" s="91">
        <f>$E251^EXP(Parameter!$D$219+Parameter!$D$226)</f>
        <v>1.6569376055162181E-2</v>
      </c>
      <c r="BH251" s="91">
        <f>$D251^EXP(Parameter!$D$235+Parameter!$D$242)</f>
        <v>7.2951908634756521E-2</v>
      </c>
      <c r="BI251" s="91">
        <f>$E251^EXP(Parameter!$D$220+Parameter!$D$227)</f>
        <v>1.0099121314144017E-2</v>
      </c>
      <c r="BJ251" s="91">
        <f>$D251^EXP(Parameter!$D$236+Parameter!$D$243)</f>
        <v>2.517838791825025E-2</v>
      </c>
      <c r="BK251" s="91">
        <f>$E251^EXP(Parameter!$D$221+Parameter!$D$228)</f>
        <v>1.5703845430206961E-2</v>
      </c>
      <c r="BL251" s="91">
        <f>$D251^EXP(Parameter!$D$233+Parameter!$D$240)</f>
        <v>1.1447059534856367E-2</v>
      </c>
      <c r="BM251" s="91">
        <f>$E251^EXP(Parameter!$D$218+Parameter!$D$225)</f>
        <v>8.5520441157696102E-4</v>
      </c>
      <c r="BN251" s="90">
        <f>$D251^EXP(Parameter!$D$268+Parameter!$D$275)</f>
        <v>5.1328994412686992E-2</v>
      </c>
      <c r="BO251" s="91">
        <f>$E251^EXP(Parameter!$D$246+Parameter!$D$253)</f>
        <v>6.4573878160335938E-4</v>
      </c>
      <c r="BP251" s="91">
        <f>$D251^EXP(Parameter!$D$269+Parameter!$D$276)</f>
        <v>3.2294481392474067E-2</v>
      </c>
      <c r="BQ251" s="91">
        <f>$E251^EXP(Parameter!$D$247+Parameter!$D$254)</f>
        <v>1.7737556413863868E-3</v>
      </c>
      <c r="BR251" s="91">
        <f>$D251^EXP(Parameter!$D$271+Parameter!$D$278)</f>
        <v>8.2063927807928871E-2</v>
      </c>
      <c r="BS251" s="91">
        <f>$E251^EXP(Parameter!$D$249+Parameter!$D$256)</f>
        <v>2.0876050871773511E-2</v>
      </c>
      <c r="BT251" s="91">
        <f>$D251^EXP(Parameter!$D$272+Parameter!$D$279)</f>
        <v>0.15140988103971265</v>
      </c>
      <c r="BU251" s="91">
        <f>$E251^EXP(Parameter!$D$250+Parameter!$D$257)</f>
        <v>5.6797845327173089E-3</v>
      </c>
      <c r="BV251" s="91">
        <f>$D251^EXP(Parameter!$D$273+Parameter!$D$280)</f>
        <v>0.11725547961465155</v>
      </c>
      <c r="BW251" s="91">
        <f>$E251^EXP(Parameter!$D$251+Parameter!$D$258)</f>
        <v>2.2623916734910921E-2</v>
      </c>
      <c r="BX251" s="91">
        <f>$D251^EXP(Parameter!$D$270+Parameter!$D$277)</f>
        <v>2.7673583191940687E-2</v>
      </c>
      <c r="BY251" s="91">
        <f>$E251^EXP(Parameter!$D$248+Parameter!$D$255)</f>
        <v>2.2190755989265295E-3</v>
      </c>
      <c r="BZ251" s="90">
        <f>$D251^EXP(Parameter!$D$208)</f>
        <v>3.3987913353627074E-2</v>
      </c>
      <c r="CA251" s="90">
        <f>$E251^EXP(Parameter!$D$200)</f>
        <v>1.4341437773051184E-3</v>
      </c>
      <c r="CB251" s="90">
        <f>$D251^EXP(Parameter!$D$209)</f>
        <v>2.7475550855997281E-2</v>
      </c>
      <c r="CC251" s="90">
        <f>$E251^EXP(Parameter!$D$201)</f>
        <v>2.5498436588306246E-3</v>
      </c>
      <c r="CD251" s="90">
        <f>$D251^EXP(Parameter!$D$211)</f>
        <v>3.0236459589470497E-2</v>
      </c>
      <c r="CE251" s="90">
        <f>$E251^EXP(Parameter!$D$203)</f>
        <v>1.2526082258367882E-2</v>
      </c>
      <c r="CF251" s="90">
        <f>$D251^EXP(Parameter!$D$212)</f>
        <v>7.2761078334755758E-2</v>
      </c>
      <c r="CG251" s="90">
        <f>$E251^EXP(Parameter!$D$204)</f>
        <v>8.5742620355397977E-3</v>
      </c>
      <c r="CH251" s="91">
        <f>$D251^EXP(Parameter!$D$213)</f>
        <v>2.3994161781419467E-2</v>
      </c>
      <c r="CI251" s="90">
        <f>$E251^EXP(Parameter!$D$205)</f>
        <v>1.5834720220174028E-2</v>
      </c>
      <c r="CJ251" s="91">
        <f>$D251^EXP(Parameter!$D$210)</f>
        <v>1.2616424847454831E-2</v>
      </c>
      <c r="CK251" s="90">
        <f>$E251^EXP(Parameter!$D$202)</f>
        <v>1.1435484494915396E-3</v>
      </c>
      <c r="CL251" s="12">
        <f>$D251^EXP(Parameter!$D$170+Parameter!$D$177*(LN($B251/30.2*21)))</f>
        <v>1.4586971990955377E-2</v>
      </c>
      <c r="CM251" s="12">
        <f>$D251^EXP(Parameter!$D$155+Parameter!$D$162*(LN($B251/30.2*21)))</f>
        <v>0.28788484192439284</v>
      </c>
      <c r="CN251" s="12">
        <f>$D251^EXP(Parameter!$D$171+Parameter!$D$178*(LN($B251/30.2*21)))</f>
        <v>1.6956825003983093E-2</v>
      </c>
      <c r="CO251" s="12">
        <f>$D251^EXP(Parameter!$D$156+Parameter!$D$163*(LN($B251/30.2*21)))</f>
        <v>0.22168914352805424</v>
      </c>
      <c r="CP251" s="12">
        <f>$D251^EXP(Parameter!$D$173+Parameter!$D$180*(LN($B251/30.2*21)))</f>
        <v>1.3694026102350701E-2</v>
      </c>
      <c r="CQ251" s="12">
        <f>$D251^EXP(Parameter!$D$158+Parameter!$D$165*(LN($B251/30.2*21)))</f>
        <v>0.22011120741686471</v>
      </c>
      <c r="CR251" s="12">
        <f>$D251^EXP(Parameter!$D$174+Parameter!$D$181*(LN($B251/30.2*21)))</f>
        <v>1.1467181867271909E-2</v>
      </c>
      <c r="CS251" s="12">
        <f>$D251^EXP(Parameter!$D$159+Parameter!$D$166*(LN($B251/30.2*21)))</f>
        <v>0.27358885942856653</v>
      </c>
      <c r="CT251" s="12">
        <f>$D251^EXP(Parameter!$D$175+Parameter!$D$182*(LN($B251/30.2*21)))</f>
        <v>1.5522278685720712E-3</v>
      </c>
      <c r="CU251" s="12">
        <f>$D251^EXP(Parameter!$D$160+Parameter!$D$167*(LN($B251/30.2*21)))</f>
        <v>4.4254918885550887E-2</v>
      </c>
      <c r="CV251" s="12">
        <f>$D251^EXP(Parameter!$D$172+Parameter!$D$179*(LN($B251/30.2*21)))</f>
        <v>2.5326351991230944E-3</v>
      </c>
      <c r="CW251" s="41">
        <f>$D251^EXP(Parameter!$D$157+Parameter!$D$164*(LN($B251/30.2*21)))</f>
        <v>2.8803661464567694E-4</v>
      </c>
      <c r="CX251" s="12">
        <f t="shared" si="23"/>
        <v>3.3969014109381213E-37</v>
      </c>
      <c r="CY251" s="85">
        <v>1.252243062764E-2</v>
      </c>
      <c r="CZ251" s="12">
        <f t="shared" si="24"/>
        <v>2.1043894786408883E-6</v>
      </c>
      <c r="DA251" s="85">
        <v>1.8657874198280699E-2</v>
      </c>
      <c r="DB251" s="12">
        <f t="shared" si="25"/>
        <v>4.8623005329108501E-11</v>
      </c>
      <c r="DC251" s="41">
        <v>6.1039932408299804E-5</v>
      </c>
      <c r="DD251" s="12">
        <f t="shared" si="26"/>
        <v>4.4221714308484341E-134</v>
      </c>
      <c r="DE251" s="85">
        <v>7.35786846136238E-4</v>
      </c>
      <c r="DF251" s="12">
        <f t="shared" si="27"/>
        <v>7.8632033654594634E-142</v>
      </c>
      <c r="DG251" s="41">
        <v>6.0157699999957101E-5</v>
      </c>
      <c r="DH251" s="12">
        <f t="shared" si="28"/>
        <v>9.8067034920700745E-12</v>
      </c>
      <c r="DI251" s="41">
        <v>6.0157699999957101E-5</v>
      </c>
      <c r="DJ251" s="46">
        <v>246</v>
      </c>
      <c r="DK251" s="44">
        <v>2.1196576318160998E-5</v>
      </c>
      <c r="DL251" s="44">
        <v>7.2542474025438799E-5</v>
      </c>
      <c r="DM251" s="44">
        <v>1.78777877537839E-4</v>
      </c>
      <c r="DN251" s="44">
        <v>1.2488402755950201E-4</v>
      </c>
      <c r="DO251" s="44">
        <v>6.22064857259241E-4</v>
      </c>
      <c r="DP251" s="44">
        <v>4.6984500678104397E-4</v>
      </c>
      <c r="DQ251" s="44">
        <v>7.1102761563401895E-4</v>
      </c>
      <c r="DR251" s="45">
        <v>1.38682214585051E-2</v>
      </c>
      <c r="DS251" s="45">
        <v>2.3831424613702499E-2</v>
      </c>
      <c r="DT251" s="45">
        <v>2.1088991190193002E-2</v>
      </c>
      <c r="DU251" s="45">
        <v>1.46194784853292E-2</v>
      </c>
      <c r="DV251" s="45">
        <v>2.26285145865321E-2</v>
      </c>
      <c r="DW251" s="45">
        <v>3.9390243809469302E-2</v>
      </c>
      <c r="DX251" s="45">
        <v>1.7659955020196301E-2</v>
      </c>
    </row>
    <row r="252" spans="1:128">
      <c r="A252" s="43">
        <f t="shared" si="22"/>
        <v>15.887671232876713</v>
      </c>
      <c r="B252" s="18">
        <v>248</v>
      </c>
      <c r="C252" s="12">
        <v>5434</v>
      </c>
      <c r="D252" s="12">
        <v>1.28387207731065E-2</v>
      </c>
      <c r="E252" s="12">
        <v>5.9081096039188699E-5</v>
      </c>
      <c r="F252" s="92">
        <f>$D252^Parameter!$D$325</f>
        <v>3.3469326084345177E-2</v>
      </c>
      <c r="G252" s="92">
        <f>$E252^Parameter!$D$318</f>
        <v>9.0249114895377255E-4</v>
      </c>
      <c r="H252" s="92">
        <f>$D252^Parameter!$D$326</f>
        <v>3.0677319032628235E-2</v>
      </c>
      <c r="I252" s="92">
        <f>$E252^Parameter!$D$319</f>
        <v>1.9666499610355597E-3</v>
      </c>
      <c r="J252" s="92">
        <f>$D252^Parameter!$D$328</f>
        <v>3.6198750192080478E-2</v>
      </c>
      <c r="K252" s="92">
        <f>$E252^Parameter!$D$321</f>
        <v>1.3389109851786681E-2</v>
      </c>
      <c r="L252" s="92">
        <f>$D252^Parameter!$D$329</f>
        <v>8.7251355359851984E-2</v>
      </c>
      <c r="M252" s="92">
        <f>$E252^Parameter!$D$322</f>
        <v>8.4724650562932585E-3</v>
      </c>
      <c r="N252" s="92">
        <f>$D252^Parameter!$D$330</f>
        <v>2.9369910318111224E-2</v>
      </c>
      <c r="O252" s="92">
        <f>$E252^Parameter!$D$323</f>
        <v>2.0350703056138942E-2</v>
      </c>
      <c r="P252" s="92">
        <f>$D252^Parameter!$D$327</f>
        <v>1.5823870111205854E-2</v>
      </c>
      <c r="Q252" s="92">
        <f>$E252^Parameter!$D$320</f>
        <v>9.567847841318298E-4</v>
      </c>
      <c r="R252" s="12">
        <f>$D252^EXP(Parameter!$D$96+Parameter!$D$103*(($B252/30.2*21)^(1)))</f>
        <v>8.8391067817215128E-38</v>
      </c>
      <c r="S252" s="12">
        <f>$E252^EXP(Parameter!$D$81+Parameter!$D$88*($B252/30.2*21)^(-2))</f>
        <v>2.5214234058138778E-3</v>
      </c>
      <c r="T252" s="12">
        <f>$D252^EXP(Parameter!$D$97+Parameter!$D$104*(($B252*21/30.2)^(1)))</f>
        <v>1.9056487503832812E-6</v>
      </c>
      <c r="U252" s="12">
        <f>$E252^EXP(Parameter!$D$82+Parameter!$D$89*($B252/30.2*21)^(-2))</f>
        <v>4.2430138242055748E-3</v>
      </c>
      <c r="V252" s="12">
        <f>$D252^EXP(Parameter!$D$99+Parameter!$D$106*(($B252*21/30.2)^(1)))</f>
        <v>3.7986477720762494E-11</v>
      </c>
      <c r="W252" s="12">
        <f>$E252^EXP(Parameter!$D$84+Parameter!$D$91*($B252/30.2*21)^(-2))</f>
        <v>2.2719874836297633E-2</v>
      </c>
      <c r="X252" s="12">
        <f>$D252^EXP(Parameter!$D$100+Parameter!$D$107*(($B252*21/30.2)^(1)))</f>
        <v>3.6494890515192984E-137</v>
      </c>
      <c r="Y252" s="12">
        <f>$E252^EXP(Parameter!$D$85+Parameter!$D$92*($B252/30.2*21)^(-2))</f>
        <v>1.4083866329267631E-2</v>
      </c>
      <c r="Z252" s="12">
        <f>$D252^EXP(Parameter!$D$101+Parameter!$D$108*(($B252*21/30.2)^(1)))</f>
        <v>6.8176758787165037E-145</v>
      </c>
      <c r="AA252" s="12">
        <f>$E252^EXP(Parameter!$D$86+Parameter!$D$93*($B252/30.2*21)^(-2))</f>
        <v>2.0647595992166441E-2</v>
      </c>
      <c r="AB252" s="12">
        <f>$D252^EXP(Parameter!$D$98+Parameter!$D$105*(($B252*21/30.2)^(1)))</f>
        <v>7.67032417032536E-12</v>
      </c>
      <c r="AC252" s="12">
        <f>$E252^EXP(Parameter!$D$83+Parameter!$D$90*($B252/30.2*21)^(-2))</f>
        <v>1.0915766201666549E-3</v>
      </c>
      <c r="AD252" s="87">
        <f>$D252^EXP(Parameter!$D$133+Parameter!$D$140*(($B252*21/30.2)^(-0.5))+Parameter!$D$147*((LN($B252*21/30.2))))</f>
        <v>1.572148623989001E-14</v>
      </c>
      <c r="AE252" s="12">
        <f>$E252^EXP(Parameter!$D$111+Parameter!$D$118*(($B252*21/30.2)^(-1))+Parameter!$D$125*(($B252*21/30.2)^(-0.5)))</f>
        <v>4.7213985476770574E-2</v>
      </c>
      <c r="AF252" s="12">
        <f>$D252^EXP(Parameter!$D$134+Parameter!$D$141*(($B252*21/30.2)^(-0.5))+Parameter!$D$148*((LN($B252*21/30.2))))</f>
        <v>5.6201624294245375E-5</v>
      </c>
      <c r="AG252" s="12">
        <f>$E252^EXP(Parameter!$D$112+Parameter!$D$119*(($B252*21/30.2)^(-1))+Parameter!$D$126*(($B252*21/30.2)^(-0.5)))</f>
        <v>5.1620096305991228E-3</v>
      </c>
      <c r="AH252" s="12">
        <f>$D252^EXP(Parameter!$D$136+Parameter!$D$143*(($B252*21/30.2)^(-0.5))+Parameter!$D$150*((LN($B252*21/30.2))))</f>
        <v>1.1640028863354991E-11</v>
      </c>
      <c r="AI252" s="12">
        <f>$E252^EXP(Parameter!$D$114+Parameter!$D$121*(($B252*21/30.2)^(-1))+Parameter!$D$128*(($B252*21/30.2)^(-0.5)))</f>
        <v>1.8227697544920368E-5</v>
      </c>
      <c r="AJ252" s="12">
        <f>$D252^EXP(Parameter!$D$137+Parameter!$D$144*(($B252*21/30.2)^(-0.5))+Parameter!$D$151*((LN($B252*21/30.2))))</f>
        <v>7.779859655704665E-17</v>
      </c>
      <c r="AK252" s="12">
        <f>$E252^EXP(Parameter!$D$115+Parameter!$D$122*(($B252*21/30.2)^(-1))+Parameter!$D$129*(($B252*21/30.2)^(-0.5)))</f>
        <v>3.0973431699726395E-3</v>
      </c>
      <c r="AL252" s="12">
        <f>$D252^EXP(Parameter!$D$138+Parameter!$D$145*(($B252*21/30.2)^(-0.5))+Parameter!$D$152*((LN($B252*21/30.2))))</f>
        <v>4.4203641322916968E-74</v>
      </c>
      <c r="AM252" s="12">
        <f>$E252^EXP(Parameter!$D$116+Parameter!$D$123*(($B252*21/30.2)^(-1))+Parameter!$D$130*(($B252*21/30.2)^(-0.5)))</f>
        <v>9.8245101959441173E-7</v>
      </c>
      <c r="AN252" s="12">
        <f>$D252^EXP(Parameter!$D$135+Parameter!$D$142*(($B252*21/30.2)^(-0.5))+Parameter!$D$149*((LN($B252*21/30.2))))</f>
        <v>1.2231904429251659E-6</v>
      </c>
      <c r="AO252" s="12">
        <f>$E252^EXP(Parameter!$D$113+Parameter!$D$120*(($B252*21/30.2)^(-1))+Parameter!$D$127*(($B252*21/30.2)^(-0.5)))</f>
        <v>1.7208121244192444E-13</v>
      </c>
      <c r="AP252" s="87">
        <f>$D252^EXP(Parameter!$D$304+Parameter!$D$310*((LN($B252*21/30.2))))</f>
        <v>1.1899822284137322E-2</v>
      </c>
      <c r="AQ252" s="88">
        <f>$E252^EXP(Parameter!$D$290+Parameter!$D$296*((LN($B252*21/30.2))))</f>
        <v>8.2242580579902549E-3</v>
      </c>
      <c r="AR252" s="12">
        <f>$D252^EXP(Parameter!$D$305+Parameter!$D$311*((LN($B252*21/30.2))))</f>
        <v>1.7918216118803919E-2</v>
      </c>
      <c r="AS252" s="88">
        <f>$E252^EXP(Parameter!$D$291+Parameter!$D$297*((LN($B252*21/30.2))))</f>
        <v>6.3455585064338708E-3</v>
      </c>
      <c r="AT252" s="12">
        <f>$D252^EXP(Parameter!$D$305+Parameter!$D$307-Parameter!$D$306+(Parameter!$D$311+Parameter!$D$313-Parameter!$D$312)*((LN($B252*21/30.2))))</f>
        <v>1.5076997953450393E-2</v>
      </c>
      <c r="AU252" s="88">
        <f>$E252^EXP(Parameter!$D$291+Parameter!$D$293-Parameter!$D$292+(Parameter!$D$297+Parameter!$D$299-Parameter!$D$298)*((LN($B252*21/30.2))))</f>
        <v>1.0713302128930711E-2</v>
      </c>
      <c r="AV252" s="12">
        <f>$D252^EXP(Parameter!$D$308+Parameter!$D$314*((LN($B252*21/30.2))))</f>
        <v>2.1148098585084717E-2</v>
      </c>
      <c r="AW252" s="88">
        <f>$E252^EXP(Parameter!$D$294+Parameter!$D$300*((LN($B252*21/30.2))))</f>
        <v>9.2046238416630989E-3</v>
      </c>
      <c r="AX252" s="12">
        <f>$D252^EXP(Parameter!$D$305+Parameter!$D$309-Parameter!$D$306+(Parameter!$D$311+Parameter!$D$315-Parameter!$D$312)*((LN($B252*21/30.2))))</f>
        <v>6.3862304122851684E-3</v>
      </c>
      <c r="AY252" s="88">
        <f>$E252^EXP(Parameter!$D$291+Parameter!$D$295-Parameter!$D$292+(Parameter!$D$297+Parameter!$D$301-Parameter!$D$298)*((LN($B252*21/30.2))))</f>
        <v>5.3258657927083925E-5</v>
      </c>
      <c r="AZ252" s="12">
        <f>$D252^EXP(Parameter!D$305-Parameter!D$306+(Parameter!D$311-Parameter!D$312)*((LN($B252*21/30.2))))</f>
        <v>4.2081178260822208E-3</v>
      </c>
      <c r="BA252" s="88">
        <f>$E252^EXP(Parameter!$D$291-Parameter!$D$292+(Parameter!$D$297-Parameter!$D$298)*((LN($B252*21/30.2))))</f>
        <v>4.472387437817271E-7</v>
      </c>
      <c r="BB252" s="89">
        <f>$D252^EXP(Parameter!$D$231+Parameter!$D$238)</f>
        <v>3.658355050618544E-2</v>
      </c>
      <c r="BC252" s="90">
        <f>$E252^EXP(Parameter!$D$216+Parameter!$D$223)</f>
        <v>2.0630985951645593E-3</v>
      </c>
      <c r="BD252" s="91">
        <f>$D252^EXP(Parameter!$D$232+Parameter!$D$239)</f>
        <v>2.6887817796792439E-2</v>
      </c>
      <c r="BE252" s="90">
        <f>$E252^EXP(Parameter!$D$217+Parameter!$D$224)</f>
        <v>3.0800089261635122E-3</v>
      </c>
      <c r="BF252" s="91">
        <f>$D252^EXP(Parameter!$D$234+Parameter!$D$241)</f>
        <v>3.3077402085924877E-2</v>
      </c>
      <c r="BG252" s="91">
        <f>$E252^EXP(Parameter!$D$219+Parameter!$D$226)</f>
        <v>1.6443618951792666E-2</v>
      </c>
      <c r="BH252" s="91">
        <f>$D252^EXP(Parameter!$D$235+Parameter!$D$242)</f>
        <v>7.2570996452808956E-2</v>
      </c>
      <c r="BI252" s="91">
        <f>$E252^EXP(Parameter!$D$220+Parameter!$D$227)</f>
        <v>1.0013255551720879E-2</v>
      </c>
      <c r="BJ252" s="91">
        <f>$D252^EXP(Parameter!$D$236+Parameter!$D$243)</f>
        <v>2.4993695490483858E-2</v>
      </c>
      <c r="BK252" s="91">
        <f>$E252^EXP(Parameter!$D$221+Parameter!$D$228)</f>
        <v>1.5583103923407079E-2</v>
      </c>
      <c r="BL252" s="91">
        <f>$D252^EXP(Parameter!$D$233+Parameter!$D$240)</f>
        <v>1.13451941981399E-2</v>
      </c>
      <c r="BM252" s="91">
        <f>$E252^EXP(Parameter!$D$218+Parameter!$D$225)</f>
        <v>8.4405226044067226E-4</v>
      </c>
      <c r="BN252" s="90">
        <f>$D252^EXP(Parameter!$D$268+Parameter!$D$275)</f>
        <v>5.1025102210675043E-2</v>
      </c>
      <c r="BO252" s="91">
        <f>$E252^EXP(Parameter!$D$246+Parameter!$D$253)</f>
        <v>6.3698551887732269E-4</v>
      </c>
      <c r="BP252" s="91">
        <f>$D252^EXP(Parameter!$D$269+Parameter!$D$276)</f>
        <v>3.2073550307085301E-2</v>
      </c>
      <c r="BQ252" s="91">
        <f>$E252^EXP(Parameter!$D$247+Parameter!$D$254)</f>
        <v>1.7529999051292811E-3</v>
      </c>
      <c r="BR252" s="91">
        <f>$D252^EXP(Parameter!$D$271+Parameter!$D$278)</f>
        <v>8.1654653935329974E-2</v>
      </c>
      <c r="BS252" s="91">
        <f>$E252^EXP(Parameter!$D$249+Parameter!$D$256)</f>
        <v>2.072650351326176E-2</v>
      </c>
      <c r="BT252" s="91">
        <f>$D252^EXP(Parameter!$D$272+Parameter!$D$279)</f>
        <v>0.15083939508579219</v>
      </c>
      <c r="BU252" s="91">
        <f>$E252^EXP(Parameter!$D$250+Parameter!$D$257)</f>
        <v>5.6254741102078247E-3</v>
      </c>
      <c r="BV252" s="91">
        <f>$D252^EXP(Parameter!$D$273+Parameter!$D$280)</f>
        <v>0.11675398259638402</v>
      </c>
      <c r="BW252" s="91">
        <f>$E252^EXP(Parameter!$D$251+Parameter!$D$258)</f>
        <v>2.2465204497744883E-2</v>
      </c>
      <c r="BX252" s="91">
        <f>$D252^EXP(Parameter!$D$270+Parameter!$D$277)</f>
        <v>2.7475778818270083E-2</v>
      </c>
      <c r="BY252" s="91">
        <f>$E252^EXP(Parameter!$D$248+Parameter!$D$255)</f>
        <v>2.1940218884850442E-3</v>
      </c>
      <c r="BZ252" s="90">
        <f>$D252^EXP(Parameter!$D$208)</f>
        <v>3.3758847284000477E-2</v>
      </c>
      <c r="CA252" s="90">
        <f>$E252^EXP(Parameter!$D$200)</f>
        <v>1.4168024161870273E-3</v>
      </c>
      <c r="CB252" s="90">
        <f>$D252^EXP(Parameter!$D$209)</f>
        <v>2.727877021218442E-2</v>
      </c>
      <c r="CC252" s="90">
        <f>$E252^EXP(Parameter!$D$201)</f>
        <v>2.5217064708705169E-3</v>
      </c>
      <c r="CD252" s="90">
        <f>$D252^EXP(Parameter!$D$211)</f>
        <v>3.0025653823949981E-2</v>
      </c>
      <c r="CE252" s="90">
        <f>$E252^EXP(Parameter!$D$203)</f>
        <v>1.2424552736361623E-2</v>
      </c>
      <c r="CF252" s="90">
        <f>$D252^EXP(Parameter!$D$212)</f>
        <v>7.2380783446248501E-2</v>
      </c>
      <c r="CG252" s="90">
        <f>$E252^EXP(Parameter!$D$204)</f>
        <v>8.498775837603896E-3</v>
      </c>
      <c r="CH252" s="91">
        <f>$D252^EXP(Parameter!$D$213)</f>
        <v>2.381586164003735E-2</v>
      </c>
      <c r="CI252" s="90">
        <f>$E252^EXP(Parameter!$D$205)</f>
        <v>1.5713214778294408E-2</v>
      </c>
      <c r="CJ252" s="91">
        <f>$D252^EXP(Parameter!$D$210)</f>
        <v>1.2506585869400098E-2</v>
      </c>
      <c r="CK252" s="90">
        <f>$E252^EXP(Parameter!$D$202)</f>
        <v>1.1292456879769268E-3</v>
      </c>
      <c r="CL252" s="12">
        <f>$D252^EXP(Parameter!$D$170+Parameter!$D$177*(LN($B252/30.2*21)))</f>
        <v>1.4445121809611683E-2</v>
      </c>
      <c r="CM252" s="12">
        <f>$D252^EXP(Parameter!$D$155+Parameter!$D$162*(LN($B252/30.2*21)))</f>
        <v>0.28753665314993371</v>
      </c>
      <c r="CN252" s="12">
        <f>$D252^EXP(Parameter!$D$171+Parameter!$D$178*(LN($B252/30.2*21)))</f>
        <v>1.6807760341351147E-2</v>
      </c>
      <c r="CO252" s="12">
        <f>$D252^EXP(Parameter!$D$156+Parameter!$D$163*(LN($B252/30.2*21)))</f>
        <v>0.2212218477893298</v>
      </c>
      <c r="CP252" s="12">
        <f>$D252^EXP(Parameter!$D$173+Parameter!$D$180*(LN($B252/30.2*21)))</f>
        <v>1.3560764361098201E-2</v>
      </c>
      <c r="CQ252" s="12">
        <f>$D252^EXP(Parameter!$D$158+Parameter!$D$165*(LN($B252/30.2*21)))</f>
        <v>0.21951860797800546</v>
      </c>
      <c r="CR252" s="12">
        <f>$D252^EXP(Parameter!$D$174+Parameter!$D$181*(LN($B252/30.2*21)))</f>
        <v>1.1326371873576399E-2</v>
      </c>
      <c r="CS252" s="12">
        <f>$D252^EXP(Parameter!$D$159+Parameter!$D$166*(LN($B252/30.2*21)))</f>
        <v>0.27307686230566719</v>
      </c>
      <c r="CT252" s="12">
        <f>$D252^EXP(Parameter!$D$175+Parameter!$D$182*(LN($B252/30.2*21)))</f>
        <v>1.5244731278211754E-3</v>
      </c>
      <c r="CU252" s="12">
        <f>$D252^EXP(Parameter!$D$160+Parameter!$D$167*(LN($B252/30.2*21)))</f>
        <v>4.3878356446140028E-2</v>
      </c>
      <c r="CV252" s="12">
        <f>$D252^EXP(Parameter!$D$172+Parameter!$D$179*(LN($B252/30.2*21)))</f>
        <v>2.4960029325451338E-3</v>
      </c>
      <c r="CW252" s="41">
        <f>$D252^EXP(Parameter!$D$157+Parameter!$D$164*(LN($B252/30.2*21)))</f>
        <v>2.8070586353748557E-4</v>
      </c>
      <c r="CX252" s="12">
        <f t="shared" si="23"/>
        <v>8.8391067817215128E-38</v>
      </c>
      <c r="CY252" s="85">
        <v>1.2510299481389001E-2</v>
      </c>
      <c r="CZ252" s="12">
        <f t="shared" si="24"/>
        <v>1.9056487503832812E-6</v>
      </c>
      <c r="DA252" s="85">
        <v>1.8632277079908999E-2</v>
      </c>
      <c r="DB252" s="12">
        <f t="shared" si="25"/>
        <v>3.7986477720762494E-11</v>
      </c>
      <c r="DC252" s="41">
        <v>5.9896459907034497E-5</v>
      </c>
      <c r="DD252" s="12">
        <f t="shared" si="26"/>
        <v>3.6494890515192984E-137</v>
      </c>
      <c r="DE252" s="85">
        <v>7.2376748665224199E-4</v>
      </c>
      <c r="DF252" s="12">
        <f t="shared" si="27"/>
        <v>6.8176758787165037E-145</v>
      </c>
      <c r="DG252" s="41">
        <v>5.9081099999966301E-5</v>
      </c>
      <c r="DH252" s="12">
        <f t="shared" si="28"/>
        <v>7.67032417032536E-12</v>
      </c>
      <c r="DI252" s="41">
        <v>5.9081099999966301E-5</v>
      </c>
      <c r="DJ252" s="46">
        <v>247</v>
      </c>
      <c r="DK252" s="44">
        <v>2.0739325553798E-5</v>
      </c>
      <c r="DL252" s="44">
        <v>7.1090993744582498E-5</v>
      </c>
      <c r="DM252" s="44">
        <v>1.7541481984451E-4</v>
      </c>
      <c r="DN252" s="44">
        <v>1.2247460267833499E-4</v>
      </c>
      <c r="DO252" s="44">
        <v>6.1144606249341504E-4</v>
      </c>
      <c r="DP252" s="44">
        <v>4.6163596208836899E-4</v>
      </c>
      <c r="DQ252" s="44">
        <v>6.9902773669205899E-4</v>
      </c>
      <c r="DR252" s="45">
        <v>1.3751679051936E-2</v>
      </c>
      <c r="DS252" s="45">
        <v>2.36461610837067E-2</v>
      </c>
      <c r="DT252" s="45">
        <v>2.09219655111272E-2</v>
      </c>
      <c r="DU252" s="45">
        <v>1.4497492006284101E-2</v>
      </c>
      <c r="DV252" s="45">
        <v>2.2451194773909802E-2</v>
      </c>
      <c r="DW252" s="45">
        <v>3.9108773168667003E-2</v>
      </c>
      <c r="DX252" s="45">
        <v>1.7516416199862699E-2</v>
      </c>
    </row>
    <row r="253" spans="1:128">
      <c r="A253" s="43">
        <f t="shared" si="22"/>
        <v>15.947945205479453</v>
      </c>
      <c r="B253" s="18">
        <v>249</v>
      </c>
      <c r="C253" s="12">
        <v>5456</v>
      </c>
      <c r="D253" s="12">
        <v>1.27279290973471E-2</v>
      </c>
      <c r="E253" s="12">
        <v>5.8026921299838499E-5</v>
      </c>
      <c r="F253" s="92">
        <f>$D253^Parameter!$D$325</f>
        <v>3.3243829246270361E-2</v>
      </c>
      <c r="G253" s="92">
        <f>$E253^Parameter!$D$318</f>
        <v>8.9086779811677758E-4</v>
      </c>
      <c r="H253" s="92">
        <f>$D253^Parameter!$D$326</f>
        <v>3.04653518249033E-2</v>
      </c>
      <c r="I253" s="92">
        <f>$E253^Parameter!$D$319</f>
        <v>1.9441192414130989E-3</v>
      </c>
      <c r="J253" s="92">
        <f>$D253^Parameter!$D$328</f>
        <v>3.596047365928496E-2</v>
      </c>
      <c r="K253" s="92">
        <f>$E253^Parameter!$D$321</f>
        <v>1.3282746412030838E-2</v>
      </c>
      <c r="L253" s="92">
        <f>$D253^Parameter!$D$329</f>
        <v>8.6828907868879465E-2</v>
      </c>
      <c r="M253" s="92">
        <f>$E253^Parameter!$D$322</f>
        <v>8.3980502561786085E-3</v>
      </c>
      <c r="N253" s="92">
        <f>$D253^Parameter!$D$330</f>
        <v>2.9164448971541884E-2</v>
      </c>
      <c r="O253" s="92">
        <f>$E253^Parameter!$D$323</f>
        <v>2.0204672328993672E-2</v>
      </c>
      <c r="P253" s="92">
        <f>$D253^Parameter!$D$327</f>
        <v>1.5693845595677606E-2</v>
      </c>
      <c r="Q253" s="92">
        <f>$E253^Parameter!$D$320</f>
        <v>9.4456420528803674E-4</v>
      </c>
      <c r="R253" s="12">
        <f>$D253^EXP(Parameter!$D$96+Parameter!$D$103*(($B253/30.2*21)^(1)))</f>
        <v>2.2528120616844885E-38</v>
      </c>
      <c r="S253" s="12">
        <f>$E253^EXP(Parameter!$D$81+Parameter!$D$88*($B253/30.2*21)^(-2))</f>
        <v>2.4936847808368534E-3</v>
      </c>
      <c r="T253" s="12">
        <f>$D253^EXP(Parameter!$D$97+Parameter!$D$104*(($B253*21/30.2)^(1)))</f>
        <v>1.7246002776082766E-6</v>
      </c>
      <c r="U253" s="12">
        <f>$E253^EXP(Parameter!$D$82+Parameter!$D$89*($B253/30.2*21)^(-2))</f>
        <v>4.2003743095831349E-3</v>
      </c>
      <c r="V253" s="12">
        <f>$D253^EXP(Parameter!$D$99+Parameter!$D$106*(($B253*21/30.2)^(1)))</f>
        <v>2.9607633668297756E-11</v>
      </c>
      <c r="W253" s="12">
        <f>$E253^EXP(Parameter!$D$84+Parameter!$D$91*($B253/30.2*21)^(-2))</f>
        <v>2.2561455102819854E-2</v>
      </c>
      <c r="X253" s="12">
        <f>$D253^EXP(Parameter!$D$100+Parameter!$D$107*(($B253*21/30.2)^(1)))</f>
        <v>2.5638158280247718E-140</v>
      </c>
      <c r="Y253" s="12">
        <f>$E253^EXP(Parameter!$D$85+Parameter!$D$92*($B253/30.2*21)^(-2))</f>
        <v>1.3973298790379332E-2</v>
      </c>
      <c r="Z253" s="12">
        <f>$D253^EXP(Parameter!$D$101+Parameter!$D$108*(($B253*21/30.2)^(1)))</f>
        <v>5.0892714318056203E-148</v>
      </c>
      <c r="AA253" s="12">
        <f>$E253^EXP(Parameter!$D$86+Parameter!$D$93*($B253/30.2*21)^(-2))</f>
        <v>2.0499973331753622E-2</v>
      </c>
      <c r="AB253" s="12">
        <f>$D253^EXP(Parameter!$D$98+Parameter!$D$105*(($B253*21/30.2)^(1)))</f>
        <v>5.9865793824076598E-12</v>
      </c>
      <c r="AC253" s="12">
        <f>$E253^EXP(Parameter!$D$83+Parameter!$D$90*($B253/30.2*21)^(-2))</f>
        <v>1.0778962975458606E-3</v>
      </c>
      <c r="AD253" s="87">
        <f>$D253^EXP(Parameter!$D$133+Parameter!$D$140*(($B253*21/30.2)^(-0.5))+Parameter!$D$147*((LN($B253*21/30.2))))</f>
        <v>1.2776820357119205E-14</v>
      </c>
      <c r="AE253" s="12">
        <f>$E253^EXP(Parameter!$D$111+Parameter!$D$118*(($B253*21/30.2)^(-1))+Parameter!$D$125*(($B253*21/30.2)^(-0.5)))</f>
        <v>4.702178021891236E-2</v>
      </c>
      <c r="AF253" s="12">
        <f>$D253^EXP(Parameter!$D$134+Parameter!$D$141*(($B253*21/30.2)^(-0.5))+Parameter!$D$148*((LN($B253*21/30.2))))</f>
        <v>5.411062585307662E-5</v>
      </c>
      <c r="AG253" s="12">
        <f>$E253^EXP(Parameter!$D$112+Parameter!$D$119*(($B253*21/30.2)^(-1))+Parameter!$D$126*(($B253*21/30.2)^(-0.5)))</f>
        <v>5.1131904106843495E-3</v>
      </c>
      <c r="AH253" s="12">
        <f>$D253^EXP(Parameter!$D$136+Parameter!$D$143*(($B253*21/30.2)^(-0.5))+Parameter!$D$150*((LN($B253*21/30.2))))</f>
        <v>9.9952730545154491E-12</v>
      </c>
      <c r="AI253" s="12">
        <f>$E253^EXP(Parameter!$D$114+Parameter!$D$121*(($B253*21/30.2)^(-1))+Parameter!$D$128*(($B253*21/30.2)^(-0.5)))</f>
        <v>1.7715807422280429E-5</v>
      </c>
      <c r="AJ253" s="12">
        <f>$D253^EXP(Parameter!$D$137+Parameter!$D$144*(($B253*21/30.2)^(-0.5))+Parameter!$D$151*((LN($B253*21/30.2))))</f>
        <v>5.9390856823862199E-17</v>
      </c>
      <c r="AK253" s="12">
        <f>$E253^EXP(Parameter!$D$115+Parameter!$D$122*(($B253*21/30.2)^(-1))+Parameter!$D$129*(($B253*21/30.2)^(-0.5)))</f>
        <v>3.0613363754577491E-3</v>
      </c>
      <c r="AL253" s="12">
        <f>$D253^EXP(Parameter!$D$138+Parameter!$D$145*(($B253*21/30.2)^(-0.5))+Parameter!$D$152*((LN($B253*21/30.2))))</f>
        <v>8.9582883281749351E-75</v>
      </c>
      <c r="AM253" s="12">
        <f>$E253^EXP(Parameter!$D$116+Parameter!$D$123*(($B253*21/30.2)^(-1))+Parameter!$D$130*(($B253*21/30.2)^(-0.5)))</f>
        <v>9.4738745095524069E-7</v>
      </c>
      <c r="AN253" s="12">
        <f>$D253^EXP(Parameter!$D$135+Parameter!$D$142*(($B253*21/30.2)^(-0.5))+Parameter!$D$149*((LN($B253*21/30.2))))</f>
        <v>1.1580216808943595E-6</v>
      </c>
      <c r="AO253" s="12">
        <f>$E253^EXP(Parameter!$D$113+Parameter!$D$120*(($B253*21/30.2)^(-1))+Parameter!$D$127*(($B253*21/30.2)^(-0.5)))</f>
        <v>1.5847041833024408E-13</v>
      </c>
      <c r="AP253" s="87">
        <f>$D253^EXP(Parameter!$D$304+Parameter!$D$310*((LN($B253*21/30.2))))</f>
        <v>1.1768576074573654E-2</v>
      </c>
      <c r="AQ253" s="88">
        <f>$E253^EXP(Parameter!$D$290+Parameter!$D$296*((LN($B253*21/30.2))))</f>
        <v>8.1741390853632013E-3</v>
      </c>
      <c r="AR253" s="12">
        <f>$D253^EXP(Parameter!$D$305+Parameter!$D$311*((LN($B253*21/30.2))))</f>
        <v>1.7761377105840137E-2</v>
      </c>
      <c r="AS253" s="88">
        <f>$E253^EXP(Parameter!$D$291+Parameter!$D$297*((LN($B253*21/30.2))))</f>
        <v>6.2932893786621768E-3</v>
      </c>
      <c r="AT253" s="12">
        <f>$D253^EXP(Parameter!$D$305+Parameter!$D$307-Parameter!$D$306+(Parameter!$D$311+Parameter!$D$313-Parameter!$D$312)*((LN($B253*21/30.2))))</f>
        <v>1.4929910489326905E-2</v>
      </c>
      <c r="AU253" s="88">
        <f>$E253^EXP(Parameter!$D$291+Parameter!$D$293-Parameter!$D$292+(Parameter!$D$297+Parameter!$D$299-Parameter!$D$298)*((LN($B253*21/30.2))))</f>
        <v>1.0617561652992349E-2</v>
      </c>
      <c r="AV253" s="12">
        <f>$D253^EXP(Parameter!$D$308+Parameter!$D$314*((LN($B253*21/30.2))))</f>
        <v>2.0925410634018999E-2</v>
      </c>
      <c r="AW253" s="88">
        <f>$E253^EXP(Parameter!$D$294+Parameter!$D$300*((LN($B253*21/30.2))))</f>
        <v>9.1266496563672025E-3</v>
      </c>
      <c r="AX253" s="12">
        <f>$D253^EXP(Parameter!$D$305+Parameter!$D$309-Parameter!$D$306+(Parameter!$D$311+Parameter!$D$315-Parameter!$D$312)*((LN($B253*21/30.2))))</f>
        <v>6.3033175702586226E-3</v>
      </c>
      <c r="AY253" s="88">
        <f>$E253^EXP(Parameter!$D$291+Parameter!$D$295-Parameter!$D$292+(Parameter!$D$297+Parameter!$D$301-Parameter!$D$298)*((LN($B253*21/30.2))))</f>
        <v>5.1586265836621559E-5</v>
      </c>
      <c r="AZ253" s="12">
        <f>$D253^EXP(Parameter!D$305-Parameter!D$306+(Parameter!D$311-Parameter!D$312)*((LN($B253*21/30.2))))</f>
        <v>4.1525099998988933E-3</v>
      </c>
      <c r="BA253" s="88">
        <f>$E253^EXP(Parameter!$D$291-Parameter!$D$292+(Parameter!$D$297-Parameter!$D$298)*((LN($B253*21/30.2))))</f>
        <v>4.2826682643304103E-7</v>
      </c>
      <c r="BB253" s="89">
        <f>$D253^EXP(Parameter!$D$231+Parameter!$D$238)</f>
        <v>3.6343505785767213E-2</v>
      </c>
      <c r="BC253" s="90">
        <f>$E253^EXP(Parameter!$D$216+Parameter!$D$223)</f>
        <v>2.039643483914993E-3</v>
      </c>
      <c r="BD253" s="91">
        <f>$D253^EXP(Parameter!$D$232+Parameter!$D$239)</f>
        <v>2.6695029279197084E-2</v>
      </c>
      <c r="BE253" s="90">
        <f>$E253^EXP(Parameter!$D$217+Parameter!$D$224)</f>
        <v>3.0472497958765215E-3</v>
      </c>
      <c r="BF253" s="91">
        <f>$D253^EXP(Parameter!$D$234+Parameter!$D$241)</f>
        <v>3.285377569936869E-2</v>
      </c>
      <c r="BG253" s="91">
        <f>$E253^EXP(Parameter!$D$219+Parameter!$D$226)</f>
        <v>1.6319190237310929E-2</v>
      </c>
      <c r="BH253" s="91">
        <f>$D253^EXP(Parameter!$D$235+Parameter!$D$242)</f>
        <v>7.2193155725483779E-2</v>
      </c>
      <c r="BI253" s="91">
        <f>$E253^EXP(Parameter!$D$220+Parameter!$D$227)</f>
        <v>9.9283748072801544E-3</v>
      </c>
      <c r="BJ253" s="91">
        <f>$D253^EXP(Parameter!$D$236+Parameter!$D$243)</f>
        <v>2.4810881072792348E-2</v>
      </c>
      <c r="BK253" s="91">
        <f>$E253^EXP(Parameter!$D$221+Parameter!$D$228)</f>
        <v>1.5463649716135544E-2</v>
      </c>
      <c r="BL253" s="91">
        <f>$D253^EXP(Parameter!$D$233+Parameter!$D$240)</f>
        <v>1.1244523241655445E-2</v>
      </c>
      <c r="BM253" s="91">
        <f>$E253^EXP(Parameter!$D$218+Parameter!$D$225)</f>
        <v>8.3307842420625661E-4</v>
      </c>
      <c r="BN253" s="90">
        <f>$D253^EXP(Parameter!$D$268+Parameter!$D$275)</f>
        <v>5.0723871949201554E-2</v>
      </c>
      <c r="BO253" s="91">
        <f>$E253^EXP(Parameter!$D$246+Parameter!$D$253)</f>
        <v>6.2837670306257847E-4</v>
      </c>
      <c r="BP253" s="91">
        <f>$D253^EXP(Parameter!$D$269+Parameter!$D$276)</f>
        <v>3.1854756997464463E-2</v>
      </c>
      <c r="BQ253" s="91">
        <f>$E253^EXP(Parameter!$D$247+Parameter!$D$254)</f>
        <v>1.732548375846771E-3</v>
      </c>
      <c r="BR253" s="91">
        <f>$D253^EXP(Parameter!$D$271+Parameter!$D$278)</f>
        <v>8.1248584785158715E-2</v>
      </c>
      <c r="BS253" s="91">
        <f>$E253^EXP(Parameter!$D$249+Parameter!$D$256)</f>
        <v>2.0578472400496515E-2</v>
      </c>
      <c r="BT253" s="91">
        <f>$D253^EXP(Parameter!$D$272+Parameter!$D$279)</f>
        <v>0.15027268349920866</v>
      </c>
      <c r="BU253" s="91">
        <f>$E253^EXP(Parameter!$D$250+Parameter!$D$257)</f>
        <v>5.5718440128047107E-3</v>
      </c>
      <c r="BV253" s="91">
        <f>$D253^EXP(Parameter!$D$273+Parameter!$D$280)</f>
        <v>0.11625605774642679</v>
      </c>
      <c r="BW253" s="91">
        <f>$E253^EXP(Parameter!$D$251+Parameter!$D$258)</f>
        <v>2.2308077989992008E-2</v>
      </c>
      <c r="BX253" s="91">
        <f>$D253^EXP(Parameter!$D$270+Parameter!$D$277)</f>
        <v>2.7279948834295329E-2</v>
      </c>
      <c r="BY253" s="91">
        <f>$E253^EXP(Parameter!$D$248+Parameter!$D$255)</f>
        <v>2.1693251170160229E-3</v>
      </c>
      <c r="BZ253" s="90">
        <f>$D253^EXP(Parameter!$D$208)</f>
        <v>3.3531974553590665E-2</v>
      </c>
      <c r="CA253" s="90">
        <f>$E253^EXP(Parameter!$D$200)</f>
        <v>1.3997219556246868E-3</v>
      </c>
      <c r="CB253" s="90">
        <f>$D253^EXP(Parameter!$D$209)</f>
        <v>2.7083956533466777E-2</v>
      </c>
      <c r="CC253" s="90">
        <f>$E253^EXP(Parameter!$D$201)</f>
        <v>2.4939630011479186E-3</v>
      </c>
      <c r="CD253" s="90">
        <f>$D253^EXP(Parameter!$D$211)</f>
        <v>2.9816915307698959E-2</v>
      </c>
      <c r="CE253" s="90">
        <f>$E253^EXP(Parameter!$D$203)</f>
        <v>1.2324147809579572E-2</v>
      </c>
      <c r="CF253" s="90">
        <f>$D253^EXP(Parameter!$D$212)</f>
        <v>7.2003557007851826E-2</v>
      </c>
      <c r="CG253" s="90">
        <f>$E253^EXP(Parameter!$D$204)</f>
        <v>8.4241782452524755E-3</v>
      </c>
      <c r="CH253" s="91">
        <f>$D253^EXP(Parameter!$D$213)</f>
        <v>2.3639391486915861E-2</v>
      </c>
      <c r="CI253" s="90">
        <f>$E253^EXP(Parameter!$D$205)</f>
        <v>1.5593002929695784E-2</v>
      </c>
      <c r="CJ253" s="91">
        <f>$D253^EXP(Parameter!$D$210)</f>
        <v>1.2398013677828387E-2</v>
      </c>
      <c r="CK253" s="90">
        <f>$E253^EXP(Parameter!$D$202)</f>
        <v>1.1151640283937842E-3</v>
      </c>
      <c r="CL253" s="12">
        <f>$D253^EXP(Parameter!$D$170+Parameter!$D$177*(LN($B253/30.2*21)))</f>
        <v>1.4304992580061229E-2</v>
      </c>
      <c r="CM253" s="12">
        <f>$D253^EXP(Parameter!$D$155+Parameter!$D$162*(LN($B253/30.2*21)))</f>
        <v>0.28719053917031334</v>
      </c>
      <c r="CN253" s="12">
        <f>$D253^EXP(Parameter!$D$171+Parameter!$D$178*(LN($B253/30.2*21)))</f>
        <v>1.6660393877022769E-2</v>
      </c>
      <c r="CO253" s="12">
        <f>$D253^EXP(Parameter!$D$156+Parameter!$D$163*(LN($B253/30.2*21)))</f>
        <v>0.22075731295089399</v>
      </c>
      <c r="CP253" s="12">
        <f>$D253^EXP(Parameter!$D$173+Parameter!$D$180*(LN($B253/30.2*21)))</f>
        <v>1.3429125856438944E-2</v>
      </c>
      <c r="CQ253" s="12">
        <f>$D253^EXP(Parameter!$D$158+Parameter!$D$165*(LN($B253/30.2*21)))</f>
        <v>0.21892948253898328</v>
      </c>
      <c r="CR253" s="12">
        <f>$D253^EXP(Parameter!$D$174+Parameter!$D$181*(LN($B253/30.2*21)))</f>
        <v>1.1187550153470916E-2</v>
      </c>
      <c r="CS253" s="12">
        <f>$D253^EXP(Parameter!$D$159+Parameter!$D$166*(LN($B253/30.2*21)))</f>
        <v>0.27256772870865636</v>
      </c>
      <c r="CT253" s="12">
        <f>$D253^EXP(Parameter!$D$175+Parameter!$D$182*(LN($B253/30.2*21)))</f>
        <v>1.4972645236798906E-3</v>
      </c>
      <c r="CU253" s="12">
        <f>$D253^EXP(Parameter!$D$160+Parameter!$D$167*(LN($B253/30.2*21)))</f>
        <v>4.3505706278157127E-2</v>
      </c>
      <c r="CV253" s="12">
        <f>$D253^EXP(Parameter!$D$172+Parameter!$D$179*(LN($B253/30.2*21)))</f>
        <v>2.4599822969705552E-3</v>
      </c>
      <c r="CW253" s="41">
        <f>$D253^EXP(Parameter!$D$157+Parameter!$D$164*(LN($B253/30.2*21)))</f>
        <v>2.7357159928197188E-4</v>
      </c>
      <c r="CX253" s="12">
        <f t="shared" si="23"/>
        <v>2.2528120616844885E-38</v>
      </c>
      <c r="CY253" s="85">
        <v>1.2498400998147601E-2</v>
      </c>
      <c r="CZ253" s="12">
        <f t="shared" si="24"/>
        <v>1.7246002776082766E-6</v>
      </c>
      <c r="DA253" s="85">
        <v>1.86071172118463E-2</v>
      </c>
      <c r="DB253" s="12">
        <f t="shared" si="25"/>
        <v>2.9607633668297756E-11</v>
      </c>
      <c r="DC253" s="41">
        <v>5.8780287636687698E-5</v>
      </c>
      <c r="DD253" s="12">
        <f t="shared" si="26"/>
        <v>2.5638158280247718E-140</v>
      </c>
      <c r="DE253" s="85">
        <v>7.1199505041760899E-4</v>
      </c>
      <c r="DF253" s="12">
        <f t="shared" si="27"/>
        <v>5.0892714318056203E-148</v>
      </c>
      <c r="DG253" s="41">
        <v>5.8026899999973598E-5</v>
      </c>
      <c r="DH253" s="12">
        <f t="shared" si="28"/>
        <v>5.9865793824076598E-12</v>
      </c>
      <c r="DI253" s="41">
        <v>5.8026899999973598E-5</v>
      </c>
      <c r="DJ253" s="46">
        <v>248</v>
      </c>
      <c r="DK253" s="44">
        <v>2.02931688789709E-5</v>
      </c>
      <c r="DL253" s="44">
        <v>6.9672386633023997E-5</v>
      </c>
      <c r="DM253" s="44">
        <v>1.7212375014352701E-4</v>
      </c>
      <c r="DN253" s="44">
        <v>1.20117959395927E-4</v>
      </c>
      <c r="DO253" s="44">
        <v>6.0103526396393402E-4</v>
      </c>
      <c r="DP253" s="44">
        <v>4.5359116530252502E-4</v>
      </c>
      <c r="DQ253" s="44">
        <v>6.8726047127420898E-4</v>
      </c>
      <c r="DR253" s="45">
        <v>1.36364514698853E-2</v>
      </c>
      <c r="DS253" s="45">
        <v>2.3462856648176499E-2</v>
      </c>
      <c r="DT253" s="45">
        <v>2.0756733637003401E-2</v>
      </c>
      <c r="DU253" s="45">
        <v>1.4376873675792001E-2</v>
      </c>
      <c r="DV253" s="45">
        <v>2.2275762525966102E-2</v>
      </c>
      <c r="DW253" s="45">
        <v>3.8830077235188797E-2</v>
      </c>
      <c r="DX253" s="45">
        <v>1.7374452509273702E-2</v>
      </c>
    </row>
    <row r="254" spans="1:128">
      <c r="A254" s="43">
        <f t="shared" si="22"/>
        <v>16.008219178082193</v>
      </c>
      <c r="B254" s="18">
        <v>250</v>
      </c>
      <c r="C254" s="12">
        <v>5478</v>
      </c>
      <c r="D254" s="12">
        <v>1.26184056181255E-2</v>
      </c>
      <c r="E254" s="12">
        <v>5.6994630663296499E-5</v>
      </c>
      <c r="F254" s="92">
        <f>$D254^Parameter!$D$325</f>
        <v>3.3020488758877253E-2</v>
      </c>
      <c r="G254" s="92">
        <f>$E254^Parameter!$D$318</f>
        <v>8.7942830476152203E-4</v>
      </c>
      <c r="H254" s="92">
        <f>$D254^Parameter!$D$326</f>
        <v>3.0255447924391363E-2</v>
      </c>
      <c r="I254" s="92">
        <f>$E254^Parameter!$D$319</f>
        <v>1.9219129980687381E-3</v>
      </c>
      <c r="J254" s="92">
        <f>$D254^Parameter!$D$328</f>
        <v>3.5724438917800999E-2</v>
      </c>
      <c r="K254" s="92">
        <f>$E254^Parameter!$D$321</f>
        <v>1.3177542848473948E-2</v>
      </c>
      <c r="L254" s="92">
        <f>$D254^Parameter!$D$329</f>
        <v>8.6409702689293794E-2</v>
      </c>
      <c r="M254" s="92">
        <f>$E254^Parameter!$D$322</f>
        <v>8.324509100230193E-3</v>
      </c>
      <c r="N254" s="92">
        <f>$D254^Parameter!$D$330</f>
        <v>2.8961005211584744E-2</v>
      </c>
      <c r="O254" s="92">
        <f>$E254^Parameter!$D$323</f>
        <v>2.0060122347633973E-2</v>
      </c>
      <c r="P254" s="92">
        <f>$D254^Parameter!$D$327</f>
        <v>1.5565256021032099E-2</v>
      </c>
      <c r="Q254" s="92">
        <f>$E254^Parameter!$D$320</f>
        <v>9.3253563348134839E-4</v>
      </c>
      <c r="R254" s="12">
        <f>$D254^EXP(Parameter!$D$96+Parameter!$D$103*(($B254/30.2*21)^(1)))</f>
        <v>5.6220749078877012E-39</v>
      </c>
      <c r="S254" s="12">
        <f>$E254^EXP(Parameter!$D$81+Parameter!$D$88*($B254/30.2*21)^(-2))</f>
        <v>2.4663330512613973E-3</v>
      </c>
      <c r="T254" s="12">
        <f>$D254^EXP(Parameter!$D$97+Parameter!$D$104*(($B254*21/30.2)^(1)))</f>
        <v>1.5597722824723728E-6</v>
      </c>
      <c r="U254" s="12">
        <f>$E254^EXP(Parameter!$D$82+Parameter!$D$89*($B254/30.2*21)^(-2))</f>
        <v>4.1582891294580059E-3</v>
      </c>
      <c r="V254" s="12">
        <f>$D254^EXP(Parameter!$D$99+Parameter!$D$106*(($B254*21/30.2)^(1)))</f>
        <v>2.3022712348791488E-11</v>
      </c>
      <c r="W254" s="12">
        <f>$E254^EXP(Parameter!$D$84+Parameter!$D$91*($B254/30.2*21)^(-2))</f>
        <v>2.2404609634734857E-2</v>
      </c>
      <c r="X254" s="12">
        <f>$D254^EXP(Parameter!$D$100+Parameter!$D$107*(($B254*21/30.2)^(1)))</f>
        <v>1.527681403639359E-143</v>
      </c>
      <c r="Y254" s="12">
        <f>$E254^EXP(Parameter!$D$85+Parameter!$D$92*($B254/30.2*21)^(-2))</f>
        <v>1.3863926652416848E-2</v>
      </c>
      <c r="Z254" s="12">
        <f>$D254^EXP(Parameter!$D$101+Parameter!$D$108*(($B254*21/30.2)^(1)))</f>
        <v>3.2605830656303405E-151</v>
      </c>
      <c r="AA254" s="12">
        <f>$E254^EXP(Parameter!$D$86+Parameter!$D$93*($B254/30.2*21)^(-2))</f>
        <v>2.0353843782143732E-2</v>
      </c>
      <c r="AB254" s="12">
        <f>$D254^EXP(Parameter!$D$98+Parameter!$D$105*(($B254*21/30.2)^(1)))</f>
        <v>4.6624079972828383E-12</v>
      </c>
      <c r="AC254" s="12">
        <f>$E254^EXP(Parameter!$D$83+Parameter!$D$90*($B254/30.2*21)^(-2))</f>
        <v>1.064427653660368E-3</v>
      </c>
      <c r="AD254" s="87">
        <f>$D254^EXP(Parameter!$D$133+Parameter!$D$140*(($B254*21/30.2)^(-0.5))+Parameter!$D$147*((LN($B254*21/30.2))))</f>
        <v>1.0378279011180371E-14</v>
      </c>
      <c r="AE254" s="12">
        <f>$E254^EXP(Parameter!$D$111+Parameter!$D$118*(($B254*21/30.2)^(-1))+Parameter!$D$125*(($B254*21/30.2)^(-0.5)))</f>
        <v>4.6830957554119368E-2</v>
      </c>
      <c r="AF254" s="12">
        <f>$D254^EXP(Parameter!$D$134+Parameter!$D$141*(($B254*21/30.2)^(-0.5))+Parameter!$D$148*((LN($B254*21/30.2))))</f>
        <v>5.2098213187348595E-5</v>
      </c>
      <c r="AG254" s="12">
        <f>$E254^EXP(Parameter!$D$112+Parameter!$D$119*(($B254*21/30.2)^(-1))+Parameter!$D$126*(($B254*21/30.2)^(-0.5)))</f>
        <v>5.0649778924818133E-3</v>
      </c>
      <c r="AH254" s="12">
        <f>$D254^EXP(Parameter!$D$136+Parameter!$D$143*(($B254*21/30.2)^(-0.5))+Parameter!$D$150*((LN($B254*21/30.2))))</f>
        <v>8.5802909170908125E-12</v>
      </c>
      <c r="AI254" s="12">
        <f>$E254^EXP(Parameter!$D$114+Parameter!$D$121*(($B254*21/30.2)^(-1))+Parameter!$D$128*(($B254*21/30.2)^(-0.5)))</f>
        <v>1.7219514535177468E-5</v>
      </c>
      <c r="AJ254" s="12">
        <f>$D254^EXP(Parameter!$D$137+Parameter!$D$144*(($B254*21/30.2)^(-0.5))+Parameter!$D$151*((LN($B254*21/30.2))))</f>
        <v>4.5298406802048209E-17</v>
      </c>
      <c r="AK254" s="12">
        <f>$E254^EXP(Parameter!$D$115+Parameter!$D$122*(($B254*21/30.2)^(-1))+Parameter!$D$129*(($B254*21/30.2)^(-0.5)))</f>
        <v>3.0258504883064509E-3</v>
      </c>
      <c r="AL254" s="12">
        <f>$D254^EXP(Parameter!$D$138+Parameter!$D$145*(($B254*21/30.2)^(-0.5))+Parameter!$D$152*((LN($B254*21/30.2))))</f>
        <v>1.7995476178610286E-75</v>
      </c>
      <c r="AM254" s="12">
        <f>$E254^EXP(Parameter!$D$116+Parameter!$D$123*(($B254*21/30.2)^(-1))+Parameter!$D$130*(($B254*21/30.2)^(-0.5)))</f>
        <v>9.1365872099845619E-7</v>
      </c>
      <c r="AN254" s="12">
        <f>$D254^EXP(Parameter!$D$135+Parameter!$D$142*(($B254*21/30.2)^(-0.5))+Parameter!$D$149*((LN($B254*21/30.2))))</f>
        <v>1.0963407774246953E-6</v>
      </c>
      <c r="AO254" s="12">
        <f>$E254^EXP(Parameter!$D$113+Parameter!$D$120*(($B254*21/30.2)^(-1))+Parameter!$D$127*(($B254*21/30.2)^(-0.5)))</f>
        <v>1.4596461414762976E-13</v>
      </c>
      <c r="AP254" s="87">
        <f>$D254^EXP(Parameter!$D$304+Parameter!$D$310*((LN($B254*21/30.2))))</f>
        <v>1.1639058308103769E-2</v>
      </c>
      <c r="AQ254" s="88">
        <f>$E254^EXP(Parameter!$D$290+Parameter!$D$296*((LN($B254*21/30.2))))</f>
        <v>8.1245212622763786E-3</v>
      </c>
      <c r="AR254" s="12">
        <f>$D254^EXP(Parameter!$D$305+Parameter!$D$311*((LN($B254*21/30.2))))</f>
        <v>1.7606311142259055E-2</v>
      </c>
      <c r="AS254" s="88">
        <f>$E254^EXP(Parameter!$D$291+Parameter!$D$297*((LN($B254*21/30.2))))</f>
        <v>6.2416220710566402E-3</v>
      </c>
      <c r="AT254" s="12">
        <f>$D254^EXP(Parameter!$D$305+Parameter!$D$307-Parameter!$D$306+(Parameter!$D$311+Parameter!$D$313-Parameter!$D$312)*((LN($B254*21/30.2))))</f>
        <v>1.4784603939695717E-2</v>
      </c>
      <c r="AU254" s="88">
        <f>$E254^EXP(Parameter!$D$291+Parameter!$D$293-Parameter!$D$292+(Parameter!$D$297+Parameter!$D$299-Parameter!$D$298)*((LN($B254*21/30.2))))</f>
        <v>1.0522942528411487E-2</v>
      </c>
      <c r="AV254" s="12">
        <f>$D254^EXP(Parameter!$D$308+Parameter!$D$314*((LN($B254*21/30.2))))</f>
        <v>2.0705479113876473E-2</v>
      </c>
      <c r="AW254" s="88">
        <f>$E254^EXP(Parameter!$D$294+Parameter!$D$300*((LN($B254*21/30.2))))</f>
        <v>9.0495705257852745E-3</v>
      </c>
      <c r="AX254" s="12">
        <f>$D254^EXP(Parameter!$D$305+Parameter!$D$309-Parameter!$D$306+(Parameter!$D$311+Parameter!$D$315-Parameter!$D$312)*((LN($B254*21/30.2))))</f>
        <v>6.2216496976958786E-3</v>
      </c>
      <c r="AY254" s="88">
        <f>$E254^EXP(Parameter!$D$291+Parameter!$D$295-Parameter!$D$292+(Parameter!$D$297+Parameter!$D$301-Parameter!$D$298)*((LN($B254*21/30.2))))</f>
        <v>4.9968394352977628E-5</v>
      </c>
      <c r="AZ254" s="12">
        <f>$D254^EXP(Parameter!D$305-Parameter!D$306+(Parameter!D$311-Parameter!D$312)*((LN($B254*21/30.2))))</f>
        <v>4.0977605190670383E-3</v>
      </c>
      <c r="BA254" s="88">
        <f>$E254^EXP(Parameter!$D$291-Parameter!$D$292+(Parameter!$D$297-Parameter!$D$298)*((LN($B254*21/30.2))))</f>
        <v>4.1012774416132881E-7</v>
      </c>
      <c r="BB254" s="89">
        <f>$D254^EXP(Parameter!$D$231+Parameter!$D$238)</f>
        <v>3.6105714495913335E-2</v>
      </c>
      <c r="BC254" s="90">
        <f>$E254^EXP(Parameter!$D$216+Parameter!$D$223)</f>
        <v>2.0165241179573197E-3</v>
      </c>
      <c r="BD254" s="91">
        <f>$D254^EXP(Parameter!$D$232+Parameter!$D$239)</f>
        <v>2.650416739529576E-2</v>
      </c>
      <c r="BE254" s="90">
        <f>$E254^EXP(Parameter!$D$217+Parameter!$D$224)</f>
        <v>3.0149356926639039E-3</v>
      </c>
      <c r="BF254" s="91">
        <f>$D254^EXP(Parameter!$D$234+Parameter!$D$241)</f>
        <v>3.2632292961236001E-2</v>
      </c>
      <c r="BG254" s="91">
        <f>$E254^EXP(Parameter!$D$219+Parameter!$D$226)</f>
        <v>1.6196071693843423E-2</v>
      </c>
      <c r="BH254" s="91">
        <f>$D254^EXP(Parameter!$D$235+Parameter!$D$242)</f>
        <v>7.1818352185800363E-2</v>
      </c>
      <c r="BI254" s="91">
        <f>$E254^EXP(Parameter!$D$220+Parameter!$D$227)</f>
        <v>9.8444646968283336E-3</v>
      </c>
      <c r="BJ254" s="91">
        <f>$D254^EXP(Parameter!$D$236+Parameter!$D$243)</f>
        <v>2.4629919882883339E-2</v>
      </c>
      <c r="BK254" s="91">
        <f>$E254^EXP(Parameter!$D$221+Parameter!$D$228)</f>
        <v>1.5345465030205504E-2</v>
      </c>
      <c r="BL254" s="91">
        <f>$D254^EXP(Parameter!$D$233+Parameter!$D$240)</f>
        <v>1.1145029087160507E-2</v>
      </c>
      <c r="BM254" s="91">
        <f>$E254^EXP(Parameter!$D$218+Parameter!$D$225)</f>
        <v>8.222795063239683E-4</v>
      </c>
      <c r="BN254" s="90">
        <f>$D254^EXP(Parameter!$D$268+Parameter!$D$275)</f>
        <v>5.042527214278518E-2</v>
      </c>
      <c r="BO254" s="91">
        <f>$E254^EXP(Parameter!$D$246+Parameter!$D$253)</f>
        <v>6.199095095843042E-4</v>
      </c>
      <c r="BP254" s="91">
        <f>$D254^EXP(Parameter!$D$269+Parameter!$D$276)</f>
        <v>3.1638074277436104E-2</v>
      </c>
      <c r="BQ254" s="91">
        <f>$E254^EXP(Parameter!$D$247+Parameter!$D$254)</f>
        <v>1.7123956589473056E-3</v>
      </c>
      <c r="BR254" s="91">
        <f>$D254^EXP(Parameter!$D$271+Parameter!$D$278)</f>
        <v>8.0845685321595973E-2</v>
      </c>
      <c r="BS254" s="91">
        <f>$E254^EXP(Parameter!$D$249+Parameter!$D$256)</f>
        <v>2.0431937366911773E-2</v>
      </c>
      <c r="BT254" s="91">
        <f>$D254^EXP(Parameter!$D$272+Parameter!$D$279)</f>
        <v>0.14970970938516442</v>
      </c>
      <c r="BU254" s="91">
        <f>$E254^EXP(Parameter!$D$250+Parameter!$D$257)</f>
        <v>5.5188836019328252E-3</v>
      </c>
      <c r="BV254" s="91">
        <f>$D254^EXP(Parameter!$D$273+Parameter!$D$280)</f>
        <v>0.11576166842783822</v>
      </c>
      <c r="BW254" s="91">
        <f>$E254^EXP(Parameter!$D$251+Parameter!$D$258)</f>
        <v>2.2152516349156364E-2</v>
      </c>
      <c r="BX254" s="91">
        <f>$D254^EXP(Parameter!$D$270+Parameter!$D$277)</f>
        <v>2.7086067545114584E-2</v>
      </c>
      <c r="BY254" s="91">
        <f>$E254^EXP(Parameter!$D$248+Parameter!$D$255)</f>
        <v>2.1449790988716439E-3</v>
      </c>
      <c r="BZ254" s="90">
        <f>$D254^EXP(Parameter!$D$208)</f>
        <v>3.3307267485098151E-2</v>
      </c>
      <c r="CA254" s="90">
        <f>$E254^EXP(Parameter!$D$200)</f>
        <v>1.3828976690692428E-3</v>
      </c>
      <c r="CB254" s="90">
        <f>$D254^EXP(Parameter!$D$209)</f>
        <v>2.6891084194375855E-2</v>
      </c>
      <c r="CC254" s="90">
        <f>$E254^EXP(Parameter!$D$201)</f>
        <v>2.4666065251908384E-3</v>
      </c>
      <c r="CD254" s="90">
        <f>$D254^EXP(Parameter!$D$211)</f>
        <v>2.9610217489649045E-2</v>
      </c>
      <c r="CE254" s="90">
        <f>$E254^EXP(Parameter!$D$203)</f>
        <v>1.2224851490705015E-2</v>
      </c>
      <c r="CF254" s="90">
        <f>$D254^EXP(Parameter!$D$212)</f>
        <v>7.1629364770792139E-2</v>
      </c>
      <c r="CG254" s="90">
        <f>$E254^EXP(Parameter!$D$204)</f>
        <v>8.3504560210384705E-3</v>
      </c>
      <c r="CH254" s="91">
        <f>$D254^EXP(Parameter!$D$213)</f>
        <v>2.3464727003632505E-2</v>
      </c>
      <c r="CI254" s="90">
        <f>$E254^EXP(Parameter!$D$205)</f>
        <v>1.5474066828522214E-2</v>
      </c>
      <c r="CJ254" s="91">
        <f>$D254^EXP(Parameter!$D$210)</f>
        <v>1.229068986704996E-2</v>
      </c>
      <c r="CK254" s="90">
        <f>$E254^EXP(Parameter!$D$202)</f>
        <v>1.1012993749687035E-3</v>
      </c>
      <c r="CL254" s="12">
        <f>$D254^EXP(Parameter!$D$170+Parameter!$D$177*(LN($B254/30.2*21)))</f>
        <v>1.4166558921715056E-2</v>
      </c>
      <c r="CM254" s="12">
        <f>$D254^EXP(Parameter!$D$155+Parameter!$D$162*(LN($B254/30.2*21)))</f>
        <v>0.2868464797656049</v>
      </c>
      <c r="CN254" s="12">
        <f>$D254^EXP(Parameter!$D$171+Parameter!$D$178*(LN($B254/30.2*21)))</f>
        <v>1.6514701501126963E-2</v>
      </c>
      <c r="CO254" s="12">
        <f>$D254^EXP(Parameter!$D$156+Parameter!$D$163*(LN($B254/30.2*21)))</f>
        <v>0.22029551252145954</v>
      </c>
      <c r="CP254" s="12">
        <f>$D254^EXP(Parameter!$D$173+Parameter!$D$180*(LN($B254/30.2*21)))</f>
        <v>1.3299086509293992E-2</v>
      </c>
      <c r="CQ254" s="12">
        <f>$D254^EXP(Parameter!$D$158+Parameter!$D$165*(LN($B254/30.2*21)))</f>
        <v>0.21834379889997438</v>
      </c>
      <c r="CR254" s="12">
        <f>$D254^EXP(Parameter!$D$174+Parameter!$D$181*(LN($B254/30.2*21)))</f>
        <v>1.1050684591683299E-2</v>
      </c>
      <c r="CS254" s="12">
        <f>$D254^EXP(Parameter!$D$159+Parameter!$D$166*(LN($B254/30.2*21)))</f>
        <v>0.27206143214217882</v>
      </c>
      <c r="CT254" s="12">
        <f>$D254^EXP(Parameter!$D$175+Parameter!$D$182*(LN($B254/30.2*21)))</f>
        <v>1.470590255796866E-3</v>
      </c>
      <c r="CU254" s="12">
        <f>$D254^EXP(Parameter!$D$160+Parameter!$D$167*(LN($B254/30.2*21)))</f>
        <v>4.3136919339875998E-2</v>
      </c>
      <c r="CV254" s="12">
        <f>$D254^EXP(Parameter!$D$172+Parameter!$D$179*(LN($B254/30.2*21)))</f>
        <v>2.4245616206296826E-3</v>
      </c>
      <c r="CW254" s="41">
        <f>$D254^EXP(Parameter!$D$157+Parameter!$D$164*(LN($B254/30.2*21)))</f>
        <v>2.6662827316044509E-4</v>
      </c>
      <c r="CX254" s="12">
        <f t="shared" si="23"/>
        <v>5.6220749078877012E-39</v>
      </c>
      <c r="CY254" s="85">
        <v>1.2486730508746E-2</v>
      </c>
      <c r="CZ254" s="12">
        <f t="shared" si="24"/>
        <v>1.5597722824723728E-6</v>
      </c>
      <c r="DA254" s="85">
        <v>1.8582386590558199E-2</v>
      </c>
      <c r="DB254" s="12">
        <f t="shared" si="25"/>
        <v>2.3022712348791488E-11</v>
      </c>
      <c r="DC254" s="41">
        <v>5.76905693931629E-5</v>
      </c>
      <c r="DD254" s="12">
        <f t="shared" si="26"/>
        <v>1.527681403639359E-143</v>
      </c>
      <c r="DE254" s="85">
        <v>7.0046367312970098E-4</v>
      </c>
      <c r="DF254" s="12">
        <f t="shared" si="27"/>
        <v>3.2605830656303405E-151</v>
      </c>
      <c r="DG254" s="41">
        <v>5.6994599999979303E-5</v>
      </c>
      <c r="DH254" s="12">
        <f t="shared" si="28"/>
        <v>4.6624079972828383E-12</v>
      </c>
      <c r="DI254" s="41">
        <v>5.6994599999979303E-5</v>
      </c>
      <c r="DJ254" s="46">
        <v>249</v>
      </c>
      <c r="DK254" s="44">
        <v>1.98578063428378E-5</v>
      </c>
      <c r="DL254" s="44">
        <v>6.8285818423774499E-5</v>
      </c>
      <c r="DM254" s="44">
        <v>1.6890293377647101E-4</v>
      </c>
      <c r="DN254" s="44">
        <v>1.17812798558159E-4</v>
      </c>
      <c r="DO254" s="44">
        <v>5.9082784198305504E-4</v>
      </c>
      <c r="DP254" s="44">
        <v>4.4570689652723101E-4</v>
      </c>
      <c r="DQ254" s="44">
        <v>6.75720702107641E-4</v>
      </c>
      <c r="DR254" s="45">
        <v>1.3522519874264701E-2</v>
      </c>
      <c r="DS254" s="45">
        <v>2.32814847498377E-2</v>
      </c>
      <c r="DT254" s="45">
        <v>2.0593270926761401E-2</v>
      </c>
      <c r="DU254" s="45">
        <v>1.4257603990309399E-2</v>
      </c>
      <c r="DV254" s="45">
        <v>2.2102192109479401E-2</v>
      </c>
      <c r="DW254" s="45">
        <v>3.8554120592690297E-2</v>
      </c>
      <c r="DX254" s="45">
        <v>1.7234041909010699E-2</v>
      </c>
    </row>
    <row r="255" spans="1:128">
      <c r="A255" s="43">
        <f t="shared" si="22"/>
        <v>16.06849315068493</v>
      </c>
      <c r="B255" s="18">
        <v>251</v>
      </c>
      <c r="C255" s="12">
        <v>5500</v>
      </c>
      <c r="D255" s="12">
        <v>1.2510132031392E-2</v>
      </c>
      <c r="E255" s="12">
        <v>5.5983704273944301E-5</v>
      </c>
      <c r="F255" s="92">
        <f>$D255^Parameter!$D$325</f>
        <v>3.2799277463617875E-2</v>
      </c>
      <c r="G255" s="92">
        <f>$E255^Parameter!$D$318</f>
        <v>8.6816920004516578E-4</v>
      </c>
      <c r="H255" s="92">
        <f>$D255^Parameter!$D$326</f>
        <v>3.0047581000495208E-2</v>
      </c>
      <c r="I255" s="92">
        <f>$E255^Parameter!$D$319</f>
        <v>1.900025562414049E-3</v>
      </c>
      <c r="J255" s="92">
        <f>$D255^Parameter!$D$328</f>
        <v>3.5490618069043363E-2</v>
      </c>
      <c r="K255" s="92">
        <f>$E255^Parameter!$D$321</f>
        <v>1.3073482881444774E-2</v>
      </c>
      <c r="L255" s="92">
        <f>$D255^Parameter!$D$329</f>
        <v>8.5993704897428525E-2</v>
      </c>
      <c r="M255" s="92">
        <f>$E255^Parameter!$D$322</f>
        <v>8.2518286116818156E-3</v>
      </c>
      <c r="N255" s="92">
        <f>$D255^Parameter!$D$330</f>
        <v>2.8759553122874329E-2</v>
      </c>
      <c r="O255" s="92">
        <f>$E255^Parameter!$D$323</f>
        <v>1.9917033434759368E-2</v>
      </c>
      <c r="P255" s="92">
        <f>$D255^Parameter!$D$327</f>
        <v>1.543808125329678E-2</v>
      </c>
      <c r="Q255" s="92">
        <f>$E255^Parameter!$D$320</f>
        <v>9.2069546623181739E-4</v>
      </c>
      <c r="R255" s="12">
        <f>$D255^EXP(Parameter!$D$96+Parameter!$D$103*(($B255/30.2*21)^(1)))</f>
        <v>1.3733628250580001E-39</v>
      </c>
      <c r="S255" s="12">
        <f>$E255^EXP(Parameter!$D$81+Parameter!$D$88*($B255/30.2*21)^(-2))</f>
        <v>2.4393616311403485E-3</v>
      </c>
      <c r="T255" s="12">
        <f>$D255^EXP(Parameter!$D$97+Parameter!$D$104*(($B255*21/30.2)^(1)))</f>
        <v>1.4098060508409072E-6</v>
      </c>
      <c r="U255" s="12">
        <f>$E255^EXP(Parameter!$D$82+Parameter!$D$89*($B255/30.2*21)^(-2))</f>
        <v>4.1167493642701994E-3</v>
      </c>
      <c r="V255" s="12">
        <f>$D255^EXP(Parameter!$D$99+Parameter!$D$106*(($B255*21/30.2)^(1)))</f>
        <v>1.7859857030574361E-11</v>
      </c>
      <c r="W255" s="12">
        <f>$E255^EXP(Parameter!$D$84+Parameter!$D$91*($B255/30.2*21)^(-2))</f>
        <v>2.2249317824297878E-2</v>
      </c>
      <c r="X255" s="12">
        <f>$D255^EXP(Parameter!$D$100+Parameter!$D$107*(($B255*21/30.2)^(1)))</f>
        <v>7.6925106588439903E-147</v>
      </c>
      <c r="Y255" s="12">
        <f>$E255^EXP(Parameter!$D$85+Parameter!$D$92*($B255/30.2*21)^(-2))</f>
        <v>1.3755733246839555E-2</v>
      </c>
      <c r="Z255" s="12">
        <f>$D255^EXP(Parameter!$D$101+Parameter!$D$108*(($B255*21/30.2)^(1)))</f>
        <v>1.787166530078359E-154</v>
      </c>
      <c r="AA255" s="12">
        <f>$E255^EXP(Parameter!$D$86+Parameter!$D$93*($B255/30.2*21)^(-2))</f>
        <v>2.0209187538148921E-2</v>
      </c>
      <c r="AB255" s="12">
        <f>$D255^EXP(Parameter!$D$98+Parameter!$D$105*(($B255*21/30.2)^(1)))</f>
        <v>3.6232674535731871E-12</v>
      </c>
      <c r="AC255" s="12">
        <f>$E255^EXP(Parameter!$D$83+Parameter!$D$90*($B255/30.2*21)^(-2))</f>
        <v>1.0511667666989767E-3</v>
      </c>
      <c r="AD255" s="87">
        <f>$D255^EXP(Parameter!$D$133+Parameter!$D$140*(($B255*21/30.2)^(-0.5))+Parameter!$D$147*((LN($B255*21/30.2))))</f>
        <v>8.4256147468451015E-15</v>
      </c>
      <c r="AE255" s="12">
        <f>$E255^EXP(Parameter!$D$111+Parameter!$D$118*(($B255*21/30.2)^(-1))+Parameter!$D$125*(($B255*21/30.2)^(-0.5)))</f>
        <v>4.6641502748560812E-2</v>
      </c>
      <c r="AF255" s="12">
        <f>$D255^EXP(Parameter!$D$134+Parameter!$D$141*(($B255*21/30.2)^(-0.5))+Parameter!$D$148*((LN($B255*21/30.2))))</f>
        <v>5.0161401829170893E-5</v>
      </c>
      <c r="AG255" s="12">
        <f>$E255^EXP(Parameter!$D$112+Parameter!$D$119*(($B255*21/30.2)^(-1))+Parameter!$D$126*(($B255*21/30.2)^(-0.5)))</f>
        <v>5.017362643652888E-3</v>
      </c>
      <c r="AH255" s="12">
        <f>$D255^EXP(Parameter!$D$136+Parameter!$D$143*(($B255*21/30.2)^(-0.5))+Parameter!$D$150*((LN($B255*21/30.2))))</f>
        <v>7.3633658963916415E-12</v>
      </c>
      <c r="AI255" s="12">
        <f>$E255^EXP(Parameter!$D$114+Parameter!$D$121*(($B255*21/30.2)^(-1))+Parameter!$D$128*(($B255*21/30.2)^(-0.5)))</f>
        <v>1.6738305956598274E-5</v>
      </c>
      <c r="AJ255" s="12">
        <f>$D255^EXP(Parameter!$D$137+Parameter!$D$144*(($B255*21/30.2)^(-0.5))+Parameter!$D$151*((LN($B255*21/30.2))))</f>
        <v>3.4519304817107197E-17</v>
      </c>
      <c r="AK255" s="12">
        <f>$E255^EXP(Parameter!$D$115+Parameter!$D$122*(($B255*21/30.2)^(-1))+Parameter!$D$129*(($B255*21/30.2)^(-0.5)))</f>
        <v>2.9908764333956353E-3</v>
      </c>
      <c r="AL255" s="12">
        <f>$D255^EXP(Parameter!$D$138+Parameter!$D$145*(($B255*21/30.2)^(-0.5))+Parameter!$D$152*((LN($B255*21/30.2))))</f>
        <v>3.5831636506752939E-76</v>
      </c>
      <c r="AM255" s="12">
        <f>$E255^EXP(Parameter!$D$116+Parameter!$D$123*(($B255*21/30.2)^(-1))+Parameter!$D$130*(($B255*21/30.2)^(-0.5)))</f>
        <v>8.812108110829246E-7</v>
      </c>
      <c r="AN255" s="12">
        <f>$D255^EXP(Parameter!$D$135+Parameter!$D$142*(($B255*21/30.2)^(-0.5))+Parameter!$D$149*((LN($B255*21/30.2))))</f>
        <v>1.0379602036096526E-6</v>
      </c>
      <c r="AO255" s="12">
        <f>$E255^EXP(Parameter!$D$113+Parameter!$D$120*(($B255*21/30.2)^(-1))+Parameter!$D$127*(($B255*21/30.2)^(-0.5)))</f>
        <v>1.34471780867715E-13</v>
      </c>
      <c r="AP255" s="87">
        <f>$D255^EXP(Parameter!$D$304+Parameter!$D$310*((LN($B255*21/30.2))))</f>
        <v>1.1511242173379042E-2</v>
      </c>
      <c r="AQ255" s="88">
        <f>$E255^EXP(Parameter!$D$290+Parameter!$D$296*((LN($B255*21/30.2))))</f>
        <v>8.0753976771208193E-3</v>
      </c>
      <c r="AR255" s="12">
        <f>$D255^EXP(Parameter!$D$305+Parameter!$D$311*((LN($B255*21/30.2))))</f>
        <v>1.745299329009431E-2</v>
      </c>
      <c r="AS255" s="88">
        <f>$E255^EXP(Parameter!$D$291+Parameter!$D$297*((LN($B255*21/30.2))))</f>
        <v>6.1905476272877645E-3</v>
      </c>
      <c r="AT255" s="12">
        <f>$D255^EXP(Parameter!$D$305+Parameter!$D$307-Parameter!$D$306+(Parameter!$D$311+Parameter!$D$313-Parameter!$D$312)*((LN($B255*21/30.2))))</f>
        <v>1.4641052177818347E-2</v>
      </c>
      <c r="AU255" s="88">
        <f>$E255^EXP(Parameter!$D$291+Parameter!$D$293-Parameter!$D$292+(Parameter!$D$297+Parameter!$D$299-Parameter!$D$298)*((LN($B255*21/30.2))))</f>
        <v>1.0429428299768997E-2</v>
      </c>
      <c r="AV255" s="12">
        <f>$D255^EXP(Parameter!$D$308+Parameter!$D$314*((LN($B255*21/30.2))))</f>
        <v>2.0488264208902523E-2</v>
      </c>
      <c r="AW255" s="88">
        <f>$E255^EXP(Parameter!$D$294+Parameter!$D$300*((LN($B255*21/30.2))))</f>
        <v>8.9733733484542062E-3</v>
      </c>
      <c r="AX255" s="12">
        <f>$D255^EXP(Parameter!$D$305+Parameter!$D$309-Parameter!$D$306+(Parameter!$D$311+Parameter!$D$315-Parameter!$D$312)*((LN($B255*21/30.2))))</f>
        <v>6.1412053496253168E-3</v>
      </c>
      <c r="AY255" s="88">
        <f>$E255^EXP(Parameter!$D$291+Parameter!$D$295-Parameter!$D$292+(Parameter!$D$297+Parameter!$D$301-Parameter!$D$298)*((LN($B255*21/30.2))))</f>
        <v>4.8403197113163971E-5</v>
      </c>
      <c r="AZ255" s="12">
        <f>$D255^EXP(Parameter!D$305-Parameter!D$306+(Parameter!D$311-Parameter!D$312)*((LN($B255*21/30.2))))</f>
        <v>4.0438540843935004E-3</v>
      </c>
      <c r="BA255" s="88">
        <f>$E255^EXP(Parameter!$D$291-Parameter!$D$292+(Parameter!$D$297-Parameter!$D$298)*((LN($B255*21/30.2))))</f>
        <v>3.927836614413625E-7</v>
      </c>
      <c r="BB255" s="89">
        <f>$D255^EXP(Parameter!$D$231+Parameter!$D$238)</f>
        <v>3.5870148638737338E-2</v>
      </c>
      <c r="BC255" s="90">
        <f>$E255^EXP(Parameter!$D$216+Parameter!$D$223)</f>
        <v>1.993734660658338E-3</v>
      </c>
      <c r="BD255" s="91">
        <f>$D255^EXP(Parameter!$D$232+Parameter!$D$239)</f>
        <v>2.631520707215523E-2</v>
      </c>
      <c r="BE255" s="90">
        <f>$E255^EXP(Parameter!$D$217+Parameter!$D$224)</f>
        <v>2.9830591998391415E-3</v>
      </c>
      <c r="BF255" s="91">
        <f>$D255^EXP(Parameter!$D$234+Parameter!$D$241)</f>
        <v>3.2412926824658538E-2</v>
      </c>
      <c r="BG255" s="91">
        <f>$E255^EXP(Parameter!$D$219+Parameter!$D$226)</f>
        <v>1.6074245412796832E-2</v>
      </c>
      <c r="BH255" s="91">
        <f>$D255^EXP(Parameter!$D$235+Parameter!$D$242)</f>
        <v>7.1446552060095189E-2</v>
      </c>
      <c r="BI255" s="91">
        <f>$E255^EXP(Parameter!$D$220+Parameter!$D$227)</f>
        <v>9.7615110929672004E-3</v>
      </c>
      <c r="BJ255" s="91">
        <f>$D255^EXP(Parameter!$D$236+Parameter!$D$243)</f>
        <v>2.4450787543677091E-2</v>
      </c>
      <c r="BK255" s="91">
        <f>$E255^EXP(Parameter!$D$221+Parameter!$D$228)</f>
        <v>1.5228532390902581E-2</v>
      </c>
      <c r="BL255" s="91">
        <f>$D255^EXP(Parameter!$D$233+Parameter!$D$240)</f>
        <v>1.1046694469732355E-2</v>
      </c>
      <c r="BM255" s="91">
        <f>$E255^EXP(Parameter!$D$218+Parameter!$D$225)</f>
        <v>8.1165218560079108E-4</v>
      </c>
      <c r="BN255" s="90">
        <f>$D255^EXP(Parameter!$D$268+Parameter!$D$275)</f>
        <v>5.0129271779374762E-2</v>
      </c>
      <c r="BO255" s="91">
        <f>$E255^EXP(Parameter!$D$246+Parameter!$D$253)</f>
        <v>6.115811779400256E-4</v>
      </c>
      <c r="BP255" s="91">
        <f>$D255^EXP(Parameter!$D$269+Parameter!$D$276)</f>
        <v>3.1423475392794997E-2</v>
      </c>
      <c r="BQ255" s="91">
        <f>$E255^EXP(Parameter!$D$247+Parameter!$D$254)</f>
        <v>1.6925364725651091E-3</v>
      </c>
      <c r="BR255" s="91">
        <f>$D255^EXP(Parameter!$D$271+Parameter!$D$278)</f>
        <v>8.0445921005755622E-2</v>
      </c>
      <c r="BS255" s="91">
        <f>$E255^EXP(Parameter!$D$249+Parameter!$D$256)</f>
        <v>2.0286878580226771E-2</v>
      </c>
      <c r="BT255" s="91">
        <f>$D255^EXP(Parameter!$D$272+Parameter!$D$279)</f>
        <v>0.14915043633194897</v>
      </c>
      <c r="BU255" s="91">
        <f>$E255^EXP(Parameter!$D$250+Parameter!$D$257)</f>
        <v>5.4665824395171642E-3</v>
      </c>
      <c r="BV255" s="91">
        <f>$D255^EXP(Parameter!$D$273+Parameter!$D$280)</f>
        <v>0.1152707784999118</v>
      </c>
      <c r="BW255" s="91">
        <f>$E255^EXP(Parameter!$D$251+Parameter!$D$258)</f>
        <v>2.1998499055661667E-2</v>
      </c>
      <c r="BX255" s="91">
        <f>$D255^EXP(Parameter!$D$270+Parameter!$D$277)</f>
        <v>2.6894109671452032E-2</v>
      </c>
      <c r="BY255" s="91">
        <f>$E255^EXP(Parameter!$D$248+Parameter!$D$255)</f>
        <v>2.1209777752138406E-3</v>
      </c>
      <c r="BZ255" s="90">
        <f>$D255^EXP(Parameter!$D$208)</f>
        <v>3.3084698838381776E-2</v>
      </c>
      <c r="CA255" s="90">
        <f>$E255^EXP(Parameter!$D$200)</f>
        <v>1.3663249305131272E-3</v>
      </c>
      <c r="CB255" s="90">
        <f>$D255^EXP(Parameter!$D$209)</f>
        <v>2.6700127984287499E-2</v>
      </c>
      <c r="CC255" s="90">
        <f>$E255^EXP(Parameter!$D$201)</f>
        <v>2.4396304547352073E-3</v>
      </c>
      <c r="CD255" s="90">
        <f>$D255^EXP(Parameter!$D$211)</f>
        <v>2.9405534243847082E-2</v>
      </c>
      <c r="CE255" s="90">
        <f>$E255^EXP(Parameter!$D$203)</f>
        <v>1.2126648071612704E-2</v>
      </c>
      <c r="CF255" s="90">
        <f>$D255^EXP(Parameter!$D$212)</f>
        <v>7.1258172979513396E-2</v>
      </c>
      <c r="CG255" s="90">
        <f>$E255^EXP(Parameter!$D$204)</f>
        <v>8.2775961674433438E-3</v>
      </c>
      <c r="CH255" s="91">
        <f>$D255^EXP(Parameter!$D$213)</f>
        <v>2.3291844271570866E-2</v>
      </c>
      <c r="CI255" s="90">
        <f>$E255^EXP(Parameter!$D$205)</f>
        <v>1.5356388933287965E-2</v>
      </c>
      <c r="CJ255" s="91">
        <f>$D255^EXP(Parameter!$D$210)</f>
        <v>1.2184596356082444E-2</v>
      </c>
      <c r="CK255" s="90">
        <f>$E255^EXP(Parameter!$D$202)</f>
        <v>1.087647720691977E-3</v>
      </c>
      <c r="CL255" s="12">
        <f>$D255^EXP(Parameter!$D$170+Parameter!$D$177*(LN($B255/30.2*21)))</f>
        <v>1.4029795898859431E-2</v>
      </c>
      <c r="CM255" s="12">
        <f>$D255^EXP(Parameter!$D$155+Parameter!$D$162*(LN($B255/30.2*21)))</f>
        <v>0.28650445498964339</v>
      </c>
      <c r="CN255" s="12">
        <f>$D255^EXP(Parameter!$D$171+Parameter!$D$178*(LN($B255/30.2*21)))</f>
        <v>1.6370659517310475E-2</v>
      </c>
      <c r="CO255" s="12">
        <f>$D255^EXP(Parameter!$D$156+Parameter!$D$163*(LN($B255/30.2*21)))</f>
        <v>0.21983642036158904</v>
      </c>
      <c r="CP255" s="12">
        <f>$D255^EXP(Parameter!$D$173+Parameter!$D$180*(LN($B255/30.2*21)))</f>
        <v>1.3170622665491431E-2</v>
      </c>
      <c r="CQ255" s="12">
        <f>$D255^EXP(Parameter!$D$158+Parameter!$D$165*(LN($B255/30.2*21)))</f>
        <v>0.21776152527239875</v>
      </c>
      <c r="CR255" s="12">
        <f>$D255^EXP(Parameter!$D$174+Parameter!$D$181*(LN($B255/30.2*21)))</f>
        <v>1.0915743662681497E-2</v>
      </c>
      <c r="CS255" s="12">
        <f>$D255^EXP(Parameter!$D$159+Parameter!$D$166*(LN($B255/30.2*21)))</f>
        <v>0.27155794645333803</v>
      </c>
      <c r="CT255" s="12">
        <f>$D255^EXP(Parameter!$D$175+Parameter!$D$182*(LN($B255/30.2*21)))</f>
        <v>1.4444388030700177E-3</v>
      </c>
      <c r="CU255" s="12">
        <f>$D255^EXP(Parameter!$D$160+Parameter!$D$167*(LN($B255/30.2*21)))</f>
        <v>4.2771947321218085E-2</v>
      </c>
      <c r="CV255" s="12">
        <f>$D255^EXP(Parameter!$D$172+Parameter!$D$179*(LN($B255/30.2*21)))</f>
        <v>2.3897294839088511E-3</v>
      </c>
      <c r="CW255" s="41">
        <f>$D255^EXP(Parameter!$D$157+Parameter!$D$164*(LN($B255/30.2*21)))</f>
        <v>2.5987050159579083E-4</v>
      </c>
      <c r="CX255" s="12">
        <f t="shared" si="23"/>
        <v>1.3733628250580001E-39</v>
      </c>
      <c r="CY255" s="85">
        <v>1.2475283432793499E-2</v>
      </c>
      <c r="CZ255" s="12">
        <f t="shared" si="24"/>
        <v>1.4098060508409072E-6</v>
      </c>
      <c r="DA255" s="85">
        <v>1.8558077363288201E-2</v>
      </c>
      <c r="DB255" s="12">
        <f t="shared" si="25"/>
        <v>1.7859857030574361E-11</v>
      </c>
      <c r="DC255" s="41">
        <v>5.6626482480737101E-5</v>
      </c>
      <c r="DD255" s="12">
        <f t="shared" si="26"/>
        <v>7.6925106588439903E-147</v>
      </c>
      <c r="DE255" s="85">
        <v>6.89167634762926E-4</v>
      </c>
      <c r="DF255" s="12">
        <f t="shared" si="27"/>
        <v>1.787166530078359E-154</v>
      </c>
      <c r="DG255" s="41">
        <v>5.5983699999983802E-5</v>
      </c>
      <c r="DH255" s="12">
        <f t="shared" si="28"/>
        <v>3.6232674535731871E-12</v>
      </c>
      <c r="DI255" s="41">
        <v>5.5983699999983802E-5</v>
      </c>
      <c r="DJ255" s="46">
        <v>250</v>
      </c>
      <c r="DK255" s="44">
        <v>1.9432946956832199E-5</v>
      </c>
      <c r="DL255" s="44">
        <v>6.69304783629254E-5</v>
      </c>
      <c r="DM255" s="44">
        <v>1.6575068269186801E-4</v>
      </c>
      <c r="DN255" s="44">
        <v>1.15557856607107E-4</v>
      </c>
      <c r="DO255" s="44">
        <v>5.8081929198927596E-4</v>
      </c>
      <c r="DP255" s="44">
        <v>4.3797953025437298E-4</v>
      </c>
      <c r="DQ255" s="44">
        <v>6.6440343832463401E-4</v>
      </c>
      <c r="DR255" s="45">
        <v>1.3409865756365699E-2</v>
      </c>
      <c r="DS255" s="45">
        <v>2.3102019273800602E-2</v>
      </c>
      <c r="DT255" s="45">
        <v>2.04315531546032E-2</v>
      </c>
      <c r="DU255" s="45">
        <v>1.41396637858108E-2</v>
      </c>
      <c r="DV255" s="45">
        <v>2.19304582220241E-2</v>
      </c>
      <c r="DW255" s="45">
        <v>3.8280868384375298E-2</v>
      </c>
      <c r="DX255" s="45">
        <v>1.70951627371113E-2</v>
      </c>
    </row>
    <row r="256" spans="1:128">
      <c r="A256" s="43">
        <f t="shared" si="22"/>
        <v>16.128767123287673</v>
      </c>
      <c r="B256" s="18">
        <v>252</v>
      </c>
      <c r="C256" s="12">
        <v>5522</v>
      </c>
      <c r="D256" s="12">
        <v>1.2403090354066299E-2</v>
      </c>
      <c r="E256" s="12">
        <v>5.49936362140428E-5</v>
      </c>
      <c r="F256" s="92">
        <f>$D256^Parameter!$D$325</f>
        <v>3.2580168629918589E-2</v>
      </c>
      <c r="G256" s="92">
        <f>$E256^Parameter!$D$318</f>
        <v>8.5708709142480835E-4</v>
      </c>
      <c r="H256" s="92">
        <f>$D256^Parameter!$D$326</f>
        <v>2.9841725141768045E-2</v>
      </c>
      <c r="I256" s="92">
        <f>$E256^Parameter!$D$319</f>
        <v>1.8784513827761575E-3</v>
      </c>
      <c r="J256" s="92">
        <f>$D256^Parameter!$D$328</f>
        <v>3.525898365004243E-2</v>
      </c>
      <c r="K256" s="92">
        <f>$E256^Parameter!$D$321</f>
        <v>1.2970550512499584E-2</v>
      </c>
      <c r="L256" s="92">
        <f>$D256^Parameter!$D$329</f>
        <v>8.5580880059132544E-2</v>
      </c>
      <c r="M256" s="92">
        <f>$E256^Parameter!$D$322</f>
        <v>8.1799960482514724E-3</v>
      </c>
      <c r="N256" s="92">
        <f>$D256^Parameter!$D$330</f>
        <v>2.8560067204666497E-2</v>
      </c>
      <c r="O256" s="92">
        <f>$E256^Parameter!$D$323</f>
        <v>1.9775386238754564E-2</v>
      </c>
      <c r="P256" s="92">
        <f>$D256^Parameter!$D$327</f>
        <v>1.5312301503708223E-2</v>
      </c>
      <c r="Q256" s="92">
        <f>$E256^Parameter!$D$320</f>
        <v>9.0904017992811674E-4</v>
      </c>
      <c r="R256" s="12">
        <f>$D256^EXP(Parameter!$D$96+Parameter!$D$103*(($B256/30.2*21)^(1)))</f>
        <v>3.2828481653339438E-40</v>
      </c>
      <c r="S256" s="12">
        <f>$E256^EXP(Parameter!$D$81+Parameter!$D$88*($B256/30.2*21)^(-2))</f>
        <v>2.4127640674721732E-3</v>
      </c>
      <c r="T256" s="12">
        <f>$D256^EXP(Parameter!$D$97+Parameter!$D$104*(($B256*21/30.2)^(1)))</f>
        <v>1.2734480474182626E-6</v>
      </c>
      <c r="U256" s="12">
        <f>$E256^EXP(Parameter!$D$82+Parameter!$D$89*($B256/30.2*21)^(-2))</f>
        <v>4.0757462663858447E-3</v>
      </c>
      <c r="V256" s="12">
        <f>$D256^EXP(Parameter!$D$99+Parameter!$D$106*(($B256*21/30.2)^(1)))</f>
        <v>1.3821611210413277E-11</v>
      </c>
      <c r="W256" s="12">
        <f>$E256^EXP(Parameter!$D$84+Parameter!$D$91*($B256/30.2*21)^(-2))</f>
        <v>2.2095559400874477E-2</v>
      </c>
      <c r="X256" s="12">
        <f>$D256^EXP(Parameter!$D$100+Parameter!$D$107*(($B256*21/30.2)^(1)))</f>
        <v>3.2610340855983509E-150</v>
      </c>
      <c r="Y256" s="12">
        <f>$E256^EXP(Parameter!$D$85+Parameter!$D$92*($B256/30.2*21)^(-2))</f>
        <v>1.364870219155559E-2</v>
      </c>
      <c r="Z256" s="12">
        <f>$D256^EXP(Parameter!$D$101+Parameter!$D$108*(($B256*21/30.2)^(1)))</f>
        <v>8.3530626964711409E-158</v>
      </c>
      <c r="AA256" s="12">
        <f>$E256^EXP(Parameter!$D$86+Parameter!$D$93*($B256/30.2*21)^(-2))</f>
        <v>2.0065985121930589E-2</v>
      </c>
      <c r="AB256" s="12">
        <f>$D256^EXP(Parameter!$D$98+Parameter!$D$105*(($B256*21/30.2)^(1)))</f>
        <v>2.8095781733941831E-12</v>
      </c>
      <c r="AC256" s="12">
        <f>$E256^EXP(Parameter!$D$83+Parameter!$D$90*($B256/30.2*21)^(-2))</f>
        <v>1.0381097998069617E-3</v>
      </c>
      <c r="AD256" s="87">
        <f>$D256^EXP(Parameter!$D$133+Parameter!$D$140*(($B256*21/30.2)^(-0.5))+Parameter!$D$147*((LN($B256*21/30.2))))</f>
        <v>6.8367844878253848E-15</v>
      </c>
      <c r="AE256" s="12">
        <f>$E256^EXP(Parameter!$D$111+Parameter!$D$118*(($B256*21/30.2)^(-1))+Parameter!$D$125*(($B256*21/30.2)^(-0.5)))</f>
        <v>4.6453401278879702E-2</v>
      </c>
      <c r="AF256" s="12">
        <f>$D256^EXP(Parameter!$D$134+Parameter!$D$141*(($B256*21/30.2)^(-0.5))+Parameter!$D$148*((LN($B256*21/30.2))))</f>
        <v>4.8297321881626816E-5</v>
      </c>
      <c r="AG256" s="12">
        <f>$E256^EXP(Parameter!$D$112+Parameter!$D$119*(($B256*21/30.2)^(-1))+Parameter!$D$126*(($B256*21/30.2)^(-0.5)))</f>
        <v>4.9703354088666222E-3</v>
      </c>
      <c r="AH256" s="12">
        <f>$D256^EXP(Parameter!$D$136+Parameter!$D$143*(($B256*21/30.2)^(-0.5))+Parameter!$D$150*((LN($B256*21/30.2))))</f>
        <v>6.3171042152110334E-12</v>
      </c>
      <c r="AI256" s="12">
        <f>$E256^EXP(Parameter!$D$114+Parameter!$D$121*(($B256*21/30.2)^(-1))+Parameter!$D$128*(($B256*21/30.2)^(-0.5)))</f>
        <v>1.6271686878986215E-5</v>
      </c>
      <c r="AJ256" s="12">
        <f>$D256^EXP(Parameter!$D$137+Parameter!$D$144*(($B256*21/30.2)^(-0.5))+Parameter!$D$151*((LN($B256*21/30.2))))</f>
        <v>2.6281926551307722E-17</v>
      </c>
      <c r="AK256" s="12">
        <f>$E256^EXP(Parameter!$D$115+Parameter!$D$122*(($B256*21/30.2)^(-1))+Parameter!$D$129*(($B256*21/30.2)^(-0.5)))</f>
        <v>2.9564053212601609E-3</v>
      </c>
      <c r="AL256" s="12">
        <f>$D256^EXP(Parameter!$D$138+Parameter!$D$145*(($B256*21/30.2)^(-0.5))+Parameter!$D$152*((LN($B256*21/30.2))))</f>
        <v>7.0717781769008405E-77</v>
      </c>
      <c r="AM256" s="12">
        <f>$E256^EXP(Parameter!$D$116+Parameter!$D$123*(($B256*21/30.2)^(-1))+Parameter!$D$130*(($B256*21/30.2)^(-0.5)))</f>
        <v>8.4999201910470626E-7</v>
      </c>
      <c r="AN256" s="12">
        <f>$D256^EXP(Parameter!$D$135+Parameter!$D$142*(($B256*21/30.2)^(-0.5))+Parameter!$D$149*((LN($B256*21/30.2))))</f>
        <v>9.8270255981734846E-7</v>
      </c>
      <c r="AO256" s="12">
        <f>$E256^EXP(Parameter!$D$113+Parameter!$D$120*(($B256*21/30.2)^(-1))+Parameter!$D$127*(($B256*21/30.2)^(-0.5)))</f>
        <v>1.2390775491956654E-13</v>
      </c>
      <c r="AP256" s="87">
        <f>$D256^EXP(Parameter!$D$304+Parameter!$D$310*((LN($B256*21/30.2))))</f>
        <v>1.1385101342418501E-2</v>
      </c>
      <c r="AQ256" s="88">
        <f>$E256^EXP(Parameter!$D$290+Parameter!$D$296*((LN($B256*21/30.2))))</f>
        <v>8.0267615394961651E-3</v>
      </c>
      <c r="AR256" s="12">
        <f>$D256^EXP(Parameter!$D$305+Parameter!$D$311*((LN($B256*21/30.2))))</f>
        <v>1.7301399034814931E-2</v>
      </c>
      <c r="AS256" s="88">
        <f>$E256^EXP(Parameter!$D$291+Parameter!$D$297*((LN($B256*21/30.2))))</f>
        <v>6.1400572549509917E-3</v>
      </c>
      <c r="AT256" s="12">
        <f>$D256^EXP(Parameter!$D$305+Parameter!$D$307-Parameter!$D$306+(Parameter!$D$311+Parameter!$D$313-Parameter!$D$312)*((LN($B256*21/30.2))))</f>
        <v>1.4499229531601234E-2</v>
      </c>
      <c r="AU256" s="88">
        <f>$E256^EXP(Parameter!$D$291+Parameter!$D$293-Parameter!$D$292+(Parameter!$D$297+Parameter!$D$299-Parameter!$D$298)*((LN($B256*21/30.2))))</f>
        <v>1.0337002804006469E-2</v>
      </c>
      <c r="AV256" s="12">
        <f>$D256^EXP(Parameter!$D$308+Parameter!$D$314*((LN($B256*21/30.2))))</f>
        <v>2.0273726768776281E-2</v>
      </c>
      <c r="AW256" s="88">
        <f>$E256^EXP(Parameter!$D$294+Parameter!$D$300*((LN($B256*21/30.2))))</f>
        <v>8.8980452573329261E-3</v>
      </c>
      <c r="AX256" s="12">
        <f>$D256^EXP(Parameter!$D$305+Parameter!$D$309-Parameter!$D$306+(Parameter!$D$311+Parameter!$D$315-Parameter!$D$312)*((LN($B256*21/30.2))))</f>
        <v>6.0619635012879964E-3</v>
      </c>
      <c r="AY256" s="88">
        <f>$E256^EXP(Parameter!$D$291+Parameter!$D$295-Parameter!$D$292+(Parameter!$D$297+Parameter!$D$301-Parameter!$D$298)*((LN($B256*21/30.2))))</f>
        <v>4.6888892743845316E-5</v>
      </c>
      <c r="AZ256" s="12">
        <f>$D256^EXP(Parameter!D$305-Parameter!D$306+(Parameter!D$311-Parameter!D$312)*((LN($B256*21/30.2))))</f>
        <v>3.9907757081284615E-3</v>
      </c>
      <c r="BA256" s="88">
        <f>$E256^EXP(Parameter!$D$291-Parameter!$D$292+(Parameter!$D$297-Parameter!$D$298)*((LN($B256*21/30.2))))</f>
        <v>3.761985215744997E-7</v>
      </c>
      <c r="BB256" s="89">
        <f>$D256^EXP(Parameter!$D$231+Parameter!$D$238)</f>
        <v>3.5636780652975104E-2</v>
      </c>
      <c r="BC256" s="90">
        <f>$E256^EXP(Parameter!$D$216+Parameter!$D$223)</f>
        <v>1.9712693952754156E-3</v>
      </c>
      <c r="BD256" s="91">
        <f>$D256^EXP(Parameter!$D$232+Parameter!$D$239)</f>
        <v>2.61281236420721E-2</v>
      </c>
      <c r="BE256" s="90">
        <f>$E256^EXP(Parameter!$D$217+Parameter!$D$224)</f>
        <v>2.9516130478463359E-3</v>
      </c>
      <c r="BF256" s="91">
        <f>$D256^EXP(Parameter!$D$234+Parameter!$D$241)</f>
        <v>3.2195650669568629E-2</v>
      </c>
      <c r="BG256" s="91">
        <f>$E256^EXP(Parameter!$D$219+Parameter!$D$226)</f>
        <v>1.5953693788576698E-2</v>
      </c>
      <c r="BH256" s="91">
        <f>$D256^EXP(Parameter!$D$235+Parameter!$D$242)</f>
        <v>7.1077722059279869E-2</v>
      </c>
      <c r="BI256" s="91">
        <f>$E256^EXP(Parameter!$D$220+Parameter!$D$227)</f>
        <v>9.679500119468349E-3</v>
      </c>
      <c r="BJ256" s="91">
        <f>$D256^EXP(Parameter!$D$236+Parameter!$D$243)</f>
        <v>2.4273460075369162E-2</v>
      </c>
      <c r="BK256" s="91">
        <f>$E256^EXP(Parameter!$D$221+Parameter!$D$228)</f>
        <v>1.5112834620794095E-2</v>
      </c>
      <c r="BL256" s="91">
        <f>$D256^EXP(Parameter!$D$233+Parameter!$D$240)</f>
        <v>1.0949502431185422E-2</v>
      </c>
      <c r="BM256" s="91">
        <f>$E256^EXP(Parameter!$D$218+Parameter!$D$225)</f>
        <v>8.0119321428774744E-4</v>
      </c>
      <c r="BN256" s="90">
        <f>$D256^EXP(Parameter!$D$268+Parameter!$D$275)</f>
        <v>4.9835840311671431E-2</v>
      </c>
      <c r="BO256" s="91">
        <f>$E256^EXP(Parameter!$D$246+Parameter!$D$253)</f>
        <v>6.0338901004209397E-4</v>
      </c>
      <c r="BP256" s="91">
        <f>$D256^EXP(Parameter!$D$269+Parameter!$D$276)</f>
        <v>3.1210934013036023E-2</v>
      </c>
      <c r="BQ256" s="91">
        <f>$E256^EXP(Parameter!$D$247+Parameter!$D$254)</f>
        <v>1.6729656448412813E-3</v>
      </c>
      <c r="BR256" s="91">
        <f>$D256^EXP(Parameter!$D$271+Parameter!$D$278)</f>
        <v>8.0049257786978675E-2</v>
      </c>
      <c r="BS256" s="91">
        <f>$E256^EXP(Parameter!$D$249+Parameter!$D$256)</f>
        <v>2.0143276535785858E-2</v>
      </c>
      <c r="BT256" s="91">
        <f>$D256^EXP(Parameter!$D$272+Parameter!$D$279)</f>
        <v>0.14859482840297056</v>
      </c>
      <c r="BU256" s="91">
        <f>$E256^EXP(Parameter!$D$250+Parameter!$D$257)</f>
        <v>5.4149302835474521E-3</v>
      </c>
      <c r="BV256" s="91">
        <f>$D256^EXP(Parameter!$D$273+Parameter!$D$280)</f>
        <v>0.11478335230978132</v>
      </c>
      <c r="BW256" s="91">
        <f>$E256^EXP(Parameter!$D$251+Parameter!$D$258)</f>
        <v>2.1846005926065042E-2</v>
      </c>
      <c r="BX256" s="91">
        <f>$D256^EXP(Parameter!$D$270+Parameter!$D$277)</f>
        <v>2.6704050341586648E-2</v>
      </c>
      <c r="BY256" s="91">
        <f>$E256^EXP(Parameter!$D$248+Parameter!$D$255)</f>
        <v>2.0973152110046679E-3</v>
      </c>
      <c r="BZ256" s="90">
        <f>$D256^EXP(Parameter!$D$208)</f>
        <v>3.2864241802128845E-2</v>
      </c>
      <c r="CA256" s="90">
        <f>$E256^EXP(Parameter!$D$200)</f>
        <v>1.3499992120281396E-3</v>
      </c>
      <c r="CB256" s="90">
        <f>$D256^EXP(Parameter!$D$209)</f>
        <v>2.6511063099360625E-2</v>
      </c>
      <c r="CC256" s="90">
        <f>$E256^EXP(Parameter!$D$201)</f>
        <v>2.4130283345248074E-3</v>
      </c>
      <c r="CD256" s="90">
        <f>$D256^EXP(Parameter!$D$211)</f>
        <v>2.9202839861266653E-2</v>
      </c>
      <c r="CE256" s="90">
        <f>$E256^EXP(Parameter!$D$203)</f>
        <v>1.2029522117567177E-2</v>
      </c>
      <c r="CF256" s="90">
        <f>$D256^EXP(Parameter!$D$212)</f>
        <v>7.0889948362934552E-2</v>
      </c>
      <c r="CG256" s="90">
        <f>$E256^EXP(Parameter!$D$204)</f>
        <v>8.2055859217375609E-3</v>
      </c>
      <c r="CH256" s="91">
        <f>$D256^EXP(Parameter!$D$213)</f>
        <v>2.3120719764054793E-2</v>
      </c>
      <c r="CI256" s="90">
        <f>$E256^EXP(Parameter!$D$205)</f>
        <v>1.5239952000672751E-2</v>
      </c>
      <c r="CJ256" s="91">
        <f>$D256^EXP(Parameter!$D$210)</f>
        <v>1.2079715381886227E-2</v>
      </c>
      <c r="CK256" s="90">
        <f>$E256^EXP(Parameter!$D$202)</f>
        <v>1.0742051451093062E-3</v>
      </c>
      <c r="CL256" s="12">
        <f>$D256^EXP(Parameter!$D$170+Parameter!$D$177*(LN($B256/30.2*21)))</f>
        <v>1.3894679011564973E-2</v>
      </c>
      <c r="CM256" s="12">
        <f>$D256^EXP(Parameter!$D$155+Parameter!$D$162*(LN($B256/30.2*21)))</f>
        <v>0.28616444516528877</v>
      </c>
      <c r="CN256" s="12">
        <f>$D256^EXP(Parameter!$D$171+Parameter!$D$178*(LN($B256/30.2*21)))</f>
        <v>1.6228244634379586E-2</v>
      </c>
      <c r="CO256" s="12">
        <f>$D256^EXP(Parameter!$D$156+Parameter!$D$163*(LN($B256/30.2*21)))</f>
        <v>0.2193800106777293</v>
      </c>
      <c r="CP256" s="12">
        <f>$D256^EXP(Parameter!$D$173+Parameter!$D$180*(LN($B256/30.2*21)))</f>
        <v>1.3043711087021924E-2</v>
      </c>
      <c r="CQ256" s="12">
        <f>$D256^EXP(Parameter!$D$158+Parameter!$D$165*(LN($B256/30.2*21)))</f>
        <v>0.21718263027221196</v>
      </c>
      <c r="CR256" s="12">
        <f>$D256^EXP(Parameter!$D$174+Parameter!$D$181*(LN($B256/30.2*21)))</f>
        <v>1.0782696418445205E-2</v>
      </c>
      <c r="CS256" s="12">
        <f>$D256^EXP(Parameter!$D$159+Parameter!$D$166*(LN($B256/30.2*21)))</f>
        <v>0.27105724582601465</v>
      </c>
      <c r="CT256" s="12">
        <f>$D256^EXP(Parameter!$D$175+Parameter!$D$182*(LN($B256/30.2*21)))</f>
        <v>1.4187989164300746E-3</v>
      </c>
      <c r="CU256" s="12">
        <f>$D256^EXP(Parameter!$D$160+Parameter!$D$167*(LN($B256/30.2*21)))</f>
        <v>4.2410742630946775E-2</v>
      </c>
      <c r="CV256" s="12">
        <f>$D256^EXP(Parameter!$D$172+Parameter!$D$179*(LN($B256/30.2*21)))</f>
        <v>2.3554747132382725E-3</v>
      </c>
      <c r="CW256" s="41">
        <f>$D256^EXP(Parameter!$D$157+Parameter!$D$164*(LN($B256/30.2*21)))</f>
        <v>2.5329306097177047E-4</v>
      </c>
      <c r="CX256" s="12">
        <f t="shared" si="23"/>
        <v>3.2828481653339438E-40</v>
      </c>
      <c r="CY256" s="85">
        <v>1.24640551765723E-2</v>
      </c>
      <c r="CZ256" s="12">
        <f t="shared" si="24"/>
        <v>1.2734480474182626E-6</v>
      </c>
      <c r="DA256" s="85">
        <v>1.8534181724572E-2</v>
      </c>
      <c r="DB256" s="12">
        <f t="shared" si="25"/>
        <v>1.3821611210413277E-11</v>
      </c>
      <c r="DC256" s="41">
        <v>5.5587126183672399E-5</v>
      </c>
      <c r="DD256" s="12">
        <f t="shared" si="26"/>
        <v>3.2610340855983509E-150</v>
      </c>
      <c r="DE256" s="85">
        <v>6.7810125529042798E-4</v>
      </c>
      <c r="DF256" s="12">
        <f t="shared" si="27"/>
        <v>8.3530626964711409E-158</v>
      </c>
      <c r="DG256" s="41">
        <v>5.4993599999987303E-5</v>
      </c>
      <c r="DH256" s="12">
        <f t="shared" si="28"/>
        <v>2.8095781733941831E-12</v>
      </c>
      <c r="DI256" s="41">
        <v>5.4993599999987303E-5</v>
      </c>
      <c r="DJ256" s="46">
        <v>251</v>
      </c>
      <c r="DK256" s="44">
        <v>1.90183084017859E-5</v>
      </c>
      <c r="DL256" s="44">
        <v>6.5605578479788193E-5</v>
      </c>
      <c r="DM256" s="44">
        <v>1.62665354060065E-4</v>
      </c>
      <c r="DN256" s="44">
        <v>1.1335190450489901E-4</v>
      </c>
      <c r="DO256" s="44">
        <v>5.7100522135789E-4</v>
      </c>
      <c r="DP256" s="44">
        <v>4.3040553270468101E-4</v>
      </c>
      <c r="DQ256" s="44">
        <v>6.5330381198902597E-4</v>
      </c>
      <c r="DR256" s="45">
        <v>1.32984709300376E-2</v>
      </c>
      <c r="DS256" s="45">
        <v>2.29244345387862E-2</v>
      </c>
      <c r="DT256" s="45">
        <v>2.02715565016677E-2</v>
      </c>
      <c r="DU256" s="45">
        <v>1.4023034230780201E-2</v>
      </c>
      <c r="DV256" s="45">
        <v>2.1760535983386502E-2</v>
      </c>
      <c r="DW256" s="45">
        <v>3.80102863024094E-2</v>
      </c>
      <c r="DX256" s="45">
        <v>1.6957793701392401E-2</v>
      </c>
    </row>
    <row r="257" spans="1:128">
      <c r="A257" s="43">
        <f t="shared" si="22"/>
        <v>16.18904109589041</v>
      </c>
      <c r="B257" s="18">
        <v>253</v>
      </c>
      <c r="C257" s="12">
        <v>5544</v>
      </c>
      <c r="D257" s="12">
        <v>1.2297262917388099E-2</v>
      </c>
      <c r="E257" s="12">
        <v>5.4023934086800598E-5</v>
      </c>
      <c r="F257" s="92">
        <f>$D257^Parameter!$D$325</f>
        <v>3.2363135947046033E-2</v>
      </c>
      <c r="G257" s="92">
        <f>$E257^Parameter!$D$318</f>
        <v>8.4617866073610824E-4</v>
      </c>
      <c r="H257" s="92">
        <f>$D257^Parameter!$D$326</f>
        <v>2.9637854847882672E-2</v>
      </c>
      <c r="I257" s="92">
        <f>$E257^Parameter!$D$319</f>
        <v>1.8571850216103352E-3</v>
      </c>
      <c r="J257" s="92">
        <f>$D257^Parameter!$D$328</f>
        <v>3.5029508625225012E-2</v>
      </c>
      <c r="K257" s="92">
        <f>$E257^Parameter!$D$321</f>
        <v>1.2868730018633616E-2</v>
      </c>
      <c r="L257" s="92">
        <f>$D257^Parameter!$D$329</f>
        <v>8.5171194221278113E-2</v>
      </c>
      <c r="M257" s="92">
        <f>$E257^Parameter!$D$322</f>
        <v>8.10899889713434E-3</v>
      </c>
      <c r="N257" s="92">
        <f>$D257^Parameter!$D$330</f>
        <v>2.8362522362862574E-2</v>
      </c>
      <c r="O257" s="92">
        <f>$E257^Parameter!$D$323</f>
        <v>1.963516172721326E-2</v>
      </c>
      <c r="P257" s="92">
        <f>$D257^Parameter!$D$327</f>
        <v>1.5187897321690463E-2</v>
      </c>
      <c r="Q257" s="92">
        <f>$E257^Parameter!$D$320</f>
        <v>8.9756632784942537E-4</v>
      </c>
      <c r="R257" s="12">
        <f>$D257^EXP(Parameter!$D$96+Parameter!$D$103*(($B257/30.2*21)^(1)))</f>
        <v>7.6762820394545941E-41</v>
      </c>
      <c r="S257" s="12">
        <f>$E257^EXP(Parameter!$D$81+Parameter!$D$88*($B257/30.2*21)^(-2))</f>
        <v>2.3865340370884704E-3</v>
      </c>
      <c r="T257" s="12">
        <f>$D257^EXP(Parameter!$D$97+Parameter!$D$104*(($B257*21/30.2)^(1)))</f>
        <v>1.1495425167818328E-6</v>
      </c>
      <c r="U257" s="12">
        <f>$E257^EXP(Parameter!$D$82+Parameter!$D$89*($B257/30.2*21)^(-2))</f>
        <v>4.0352712562246925E-3</v>
      </c>
      <c r="V257" s="12">
        <f>$D257^EXP(Parameter!$D$99+Parameter!$D$106*(($B257*21/30.2)^(1)))</f>
        <v>1.0670603621364943E-11</v>
      </c>
      <c r="W257" s="12">
        <f>$E257^EXP(Parameter!$D$84+Parameter!$D$91*($B257/30.2*21)^(-2))</f>
        <v>2.1943314424300087E-2</v>
      </c>
      <c r="X257" s="12">
        <f>$D257^EXP(Parameter!$D$100+Parameter!$D$107*(($B257*21/30.2)^(1)))</f>
        <v>1.1593663825115257E-153</v>
      </c>
      <c r="Y257" s="12">
        <f>$E257^EXP(Parameter!$D$85+Parameter!$D$92*($B257/30.2*21)^(-2))</f>
        <v>1.3542817385050853E-2</v>
      </c>
      <c r="Z257" s="12">
        <f>$D257^EXP(Parameter!$D$101+Parameter!$D$108*(($B257*21/30.2)^(1)))</f>
        <v>3.3180952839555624E-161</v>
      </c>
      <c r="AA257" s="12">
        <f>$E257^EXP(Parameter!$D$86+Parameter!$D$93*($B257/30.2*21)^(-2))</f>
        <v>1.9924217376497095E-2</v>
      </c>
      <c r="AB257" s="12">
        <f>$D257^EXP(Parameter!$D$98+Parameter!$D$105*(($B257*21/30.2)^(1)))</f>
        <v>2.1738241688605004E-12</v>
      </c>
      <c r="AC257" s="12">
        <f>$E257^EXP(Parameter!$D$83+Parameter!$D$90*($B257/30.2*21)^(-2))</f>
        <v>1.0252529989743695E-3</v>
      </c>
      <c r="AD257" s="87">
        <f>$D257^EXP(Parameter!$D$133+Parameter!$D$140*(($B257*21/30.2)^(-0.5))+Parameter!$D$147*((LN($B257*21/30.2))))</f>
        <v>5.5446808494987284E-15</v>
      </c>
      <c r="AE257" s="12">
        <f>$E257^EXP(Parameter!$D$111+Parameter!$D$118*(($B257*21/30.2)^(-1))+Parameter!$D$125*(($B257*21/30.2)^(-0.5)))</f>
        <v>4.6266638828406009E-2</v>
      </c>
      <c r="AF257" s="12">
        <f>$D257^EXP(Parameter!$D$134+Parameter!$D$141*(($B257*21/30.2)^(-0.5))+Parameter!$D$148*((LN($B257*21/30.2))))</f>
        <v>4.6503213571216354E-5</v>
      </c>
      <c r="AG257" s="12">
        <f>$E257^EXP(Parameter!$D$112+Parameter!$D$119*(($B257*21/30.2)^(-1))+Parameter!$D$126*(($B257*21/30.2)^(-0.5)))</f>
        <v>4.9238871058963985E-3</v>
      </c>
      <c r="AH257" s="12">
        <f>$D257^EXP(Parameter!$D$136+Parameter!$D$143*(($B257*21/30.2)^(-0.5))+Parameter!$D$150*((LN($B257*21/30.2))))</f>
        <v>5.4178535770206649E-12</v>
      </c>
      <c r="AI257" s="12">
        <f>$E257^EXP(Parameter!$D$114+Parameter!$D$121*(($B257*21/30.2)^(-1))+Parameter!$D$128*(($B257*21/30.2)^(-0.5)))</f>
        <v>1.5819179929601189E-5</v>
      </c>
      <c r="AJ257" s="12">
        <f>$D257^EXP(Parameter!$D$137+Parameter!$D$144*(($B257*21/30.2)^(-0.5))+Parameter!$D$151*((LN($B257*21/30.2))))</f>
        <v>1.999257170152653E-17</v>
      </c>
      <c r="AK257" s="12">
        <f>$E257^EXP(Parameter!$D$115+Parameter!$D$122*(($B257*21/30.2)^(-1))+Parameter!$D$129*(($B257*21/30.2)^(-0.5)))</f>
        <v>2.92242844372015E-3</v>
      </c>
      <c r="AL257" s="12">
        <f>$D257^EXP(Parameter!$D$138+Parameter!$D$145*(($B257*21/30.2)^(-0.5))+Parameter!$D$152*((LN($B257*21/30.2))))</f>
        <v>1.3833848158603846E-77</v>
      </c>
      <c r="AM257" s="12">
        <f>$E257^EXP(Parameter!$D$116+Parameter!$D$123*(($B257*21/30.2)^(-1))+Parameter!$D$130*(($B257*21/30.2)^(-0.5)))</f>
        <v>8.1995285452737485E-7</v>
      </c>
      <c r="AN257" s="12">
        <f>$D257^EXP(Parameter!$D$135+Parameter!$D$142*(($B257*21/30.2)^(-0.5))+Parameter!$D$149*((LN($B257*21/30.2))))</f>
        <v>9.3040002603201023E-7</v>
      </c>
      <c r="AO257" s="12">
        <f>$E257^EXP(Parameter!$D$113+Parameter!$D$120*(($B257*21/30.2)^(-1))+Parameter!$D$127*(($B257*21/30.2)^(-0.5)))</f>
        <v>1.1419554115200069E-13</v>
      </c>
      <c r="AP257" s="87">
        <f>$D257^EXP(Parameter!$D$304+Parameter!$D$310*((LN($B257*21/30.2))))</f>
        <v>1.1260609960607716E-2</v>
      </c>
      <c r="AQ257" s="88">
        <f>$E257^EXP(Parameter!$D$290+Parameter!$D$296*((LN($B257*21/30.2))))</f>
        <v>7.9786061776350396E-3</v>
      </c>
      <c r="AR257" s="12">
        <f>$D257^EXP(Parameter!$D$305+Parameter!$D$311*((LN($B257*21/30.2))))</f>
        <v>1.7151504276853781E-2</v>
      </c>
      <c r="AS257" s="88">
        <f>$E257^EXP(Parameter!$D$291+Parameter!$D$297*((LN($B257*21/30.2))))</f>
        <v>6.0901423220008355E-3</v>
      </c>
      <c r="AT257" s="12">
        <f>$D257^EXP(Parameter!$D$305+Parameter!$D$307-Parameter!$D$306+(Parameter!$D$311+Parameter!$D$313-Parameter!$D$312)*((LN($B257*21/30.2))))</f>
        <v>1.4359110774382858E-2</v>
      </c>
      <c r="AU257" s="88">
        <f>$E257^EXP(Parameter!$D$291+Parameter!$D$293-Parameter!$D$292+(Parameter!$D$297+Parameter!$D$299-Parameter!$D$298)*((LN($B257*21/30.2))))</f>
        <v>1.0245650164301495E-2</v>
      </c>
      <c r="AV257" s="12">
        <f>$D257^EXP(Parameter!$D$308+Parameter!$D$314*((LN($B257*21/30.2))))</f>
        <v>2.0061828295861714E-2</v>
      </c>
      <c r="AW257" s="88">
        <f>$E257^EXP(Parameter!$D$294+Parameter!$D$300*((LN($B257*21/30.2))))</f>
        <v>8.8235736148302765E-3</v>
      </c>
      <c r="AX257" s="12">
        <f>$D257^EXP(Parameter!$D$305+Parameter!$D$309-Parameter!$D$306+(Parameter!$D$311+Parameter!$D$315-Parameter!$D$312)*((LN($B257*21/30.2))))</f>
        <v>5.9839035388491672E-3</v>
      </c>
      <c r="AY257" s="88">
        <f>$E257^EXP(Parameter!$D$291+Parameter!$D$295-Parameter!$D$292+(Parameter!$D$297+Parameter!$D$301-Parameter!$D$298)*((LN($B257*21/30.2))))</f>
        <v>4.542376248256955E-5</v>
      </c>
      <c r="AZ257" s="12">
        <f>$D257^EXP(Parameter!D$305-Parameter!D$306+(Parameter!D$311-Parameter!D$312)*((LN($B257*21/30.2))))</f>
        <v>3.9385107067985937E-3</v>
      </c>
      <c r="BA257" s="88">
        <f>$E257^EXP(Parameter!$D$291-Parameter!$D$292+(Parameter!$D$297-Parameter!$D$298)*((LN($B257*21/30.2))))</f>
        <v>3.6033796014341366E-7</v>
      </c>
      <c r="BB257" s="89">
        <f>$D257^EXP(Parameter!$D$231+Parameter!$D$238)</f>
        <v>3.5405583405754969E-2</v>
      </c>
      <c r="BC257" s="90">
        <f>$E257^EXP(Parameter!$D$216+Parameter!$D$223)</f>
        <v>1.9491227221079971E-3</v>
      </c>
      <c r="BD257" s="91">
        <f>$D257^EXP(Parameter!$D$232+Parameter!$D$239)</f>
        <v>2.5942892834714213E-2</v>
      </c>
      <c r="BE257" s="90">
        <f>$E257^EXP(Parameter!$D$217+Parameter!$D$224)</f>
        <v>2.9205901108654785E-3</v>
      </c>
      <c r="BF257" s="91">
        <f>$D257^EXP(Parameter!$D$234+Parameter!$D$241)</f>
        <v>3.1980438294578625E-2</v>
      </c>
      <c r="BG257" s="91">
        <f>$E257^EXP(Parameter!$D$219+Parameter!$D$226)</f>
        <v>1.5834399512454734E-2</v>
      </c>
      <c r="BH257" s="91">
        <f>$D257^EXP(Parameter!$D$235+Parameter!$D$242)</f>
        <v>7.0711829370282919E-2</v>
      </c>
      <c r="BI257" s="91">
        <f>$E257^EXP(Parameter!$D$220+Parameter!$D$227)</f>
        <v>9.59841814598081E-3</v>
      </c>
      <c r="BJ257" s="91">
        <f>$D257^EXP(Parameter!$D$236+Parameter!$D$243)</f>
        <v>2.4097913887674464E-2</v>
      </c>
      <c r="BK257" s="91">
        <f>$E257^EXP(Parameter!$D$221+Parameter!$D$228)</f>
        <v>1.4998354833685489E-2</v>
      </c>
      <c r="BL257" s="91">
        <f>$D257^EXP(Parameter!$D$233+Parameter!$D$240)</f>
        <v>1.0853436313648138E-2</v>
      </c>
      <c r="BM257" s="91">
        <f>$E257^EXP(Parameter!$D$218+Parameter!$D$225)</f>
        <v>7.9089941622194901E-4</v>
      </c>
      <c r="BN257" s="90">
        <f>$D257^EXP(Parameter!$D$268+Parameter!$D$275)</f>
        <v>4.95449476486386E-2</v>
      </c>
      <c r="BO257" s="91">
        <f>$E257^EXP(Parameter!$D$246+Parameter!$D$253)</f>
        <v>5.9533036860840089E-4</v>
      </c>
      <c r="BP257" s="91">
        <f>$D257^EXP(Parameter!$D$269+Parameter!$D$276)</f>
        <v>3.1000424223269634E-2</v>
      </c>
      <c r="BQ257" s="91">
        <f>$E257^EXP(Parameter!$D$247+Parameter!$D$254)</f>
        <v>1.6536781112793668E-3</v>
      </c>
      <c r="BR257" s="91">
        <f>$D257^EXP(Parameter!$D$271+Parameter!$D$278)</f>
        <v>7.9655662094308619E-2</v>
      </c>
      <c r="BS257" s="91">
        <f>$E257^EXP(Parameter!$D$249+Parameter!$D$256)</f>
        <v>2.0001112050053674E-2</v>
      </c>
      <c r="BT257" s="91">
        <f>$D257^EXP(Parameter!$D$272+Parameter!$D$279)</f>
        <v>0.14804285012894636</v>
      </c>
      <c r="BU257" s="91">
        <f>$E257^EXP(Parameter!$D$250+Parameter!$D$257)</f>
        <v>5.3639170837556103E-3</v>
      </c>
      <c r="BV257" s="91">
        <f>$D257^EXP(Parameter!$D$273+Parameter!$D$280)</f>
        <v>0.11429935468419611</v>
      </c>
      <c r="BW257" s="91">
        <f>$E257^EXP(Parameter!$D$251+Parameter!$D$258)</f>
        <v>2.1695017106428221E-2</v>
      </c>
      <c r="BX257" s="91">
        <f>$D257^EXP(Parameter!$D$270+Parameter!$D$277)</f>
        <v>2.6515865083464096E-2</v>
      </c>
      <c r="BY257" s="91">
        <f>$E257^EXP(Parameter!$D$248+Parameter!$D$255)</f>
        <v>2.0739855920779886E-3</v>
      </c>
      <c r="BZ257" s="90">
        <f>$D257^EXP(Parameter!$D$208)</f>
        <v>3.2645869985711409E-2</v>
      </c>
      <c r="CA257" s="90">
        <f>$E257^EXP(Parameter!$D$200)</f>
        <v>1.333916081371836E-3</v>
      </c>
      <c r="CB257" s="90">
        <f>$D257^EXP(Parameter!$D$209)</f>
        <v>2.6323865134658786E-2</v>
      </c>
      <c r="CC257" s="90">
        <f>$E257^EXP(Parameter!$D$201)</f>
        <v>2.3867938391968755E-3</v>
      </c>
      <c r="CD257" s="90">
        <f>$D257^EXP(Parameter!$D$211)</f>
        <v>2.9002109041804103E-2</v>
      </c>
      <c r="CE257" s="90">
        <f>$E257^EXP(Parameter!$D$203)</f>
        <v>1.1933458461561243E-2</v>
      </c>
      <c r="CF257" s="90">
        <f>$D257^EXP(Parameter!$D$212)</f>
        <v>7.0524658125890927E-2</v>
      </c>
      <c r="CG257" s="90">
        <f>$E257^EXP(Parameter!$D$204)</f>
        <v>8.134412750968335E-3</v>
      </c>
      <c r="CH257" s="91">
        <f>$D257^EXP(Parameter!$D$213)</f>
        <v>2.2951330338662899E-2</v>
      </c>
      <c r="CI257" s="90">
        <f>$E257^EXP(Parameter!$D$205)</f>
        <v>1.5124739079464248E-2</v>
      </c>
      <c r="CJ257" s="91">
        <f>$D257^EXP(Parameter!$D$210)</f>
        <v>1.1976029492762698E-2</v>
      </c>
      <c r="CK257" s="90">
        <f>$E257^EXP(Parameter!$D$202)</f>
        <v>1.0609678121756155E-3</v>
      </c>
      <c r="CL257" s="12">
        <f>$D257^EXP(Parameter!$D$170+Parameter!$D$177*(LN($B257/30.2*21)))</f>
        <v>1.3761184186808734E-2</v>
      </c>
      <c r="CM257" s="12">
        <f>$D257^EXP(Parameter!$D$155+Parameter!$D$162*(LN($B257/30.2*21)))</f>
        <v>0.28582643087978754</v>
      </c>
      <c r="CN257" s="12">
        <f>$D257^EXP(Parameter!$D$171+Parameter!$D$178*(LN($B257/30.2*21)))</f>
        <v>1.6087433958136877E-2</v>
      </c>
      <c r="CO257" s="12">
        <f>$D257^EXP(Parameter!$D$156+Parameter!$D$163*(LN($B257/30.2*21)))</f>
        <v>0.21892625801636736</v>
      </c>
      <c r="CP257" s="12">
        <f>$D257^EXP(Parameter!$D$173+Parameter!$D$180*(LN($B257/30.2*21)))</f>
        <v>1.2918328943500505E-2</v>
      </c>
      <c r="CQ257" s="12">
        <f>$D257^EXP(Parameter!$D$158+Parameter!$D$165*(LN($B257/30.2*21)))</f>
        <v>0.21660708291332881</v>
      </c>
      <c r="CR257" s="12">
        <f>$D257^EXP(Parameter!$D$174+Parameter!$D$181*(LN($B257/30.2*21)))</f>
        <v>1.0651512476521394E-2</v>
      </c>
      <c r="CS257" s="12">
        <f>$D257^EXP(Parameter!$D$159+Parameter!$D$166*(LN($B257/30.2*21)))</f>
        <v>0.27055930477529866</v>
      </c>
      <c r="CT257" s="12">
        <f>$D257^EXP(Parameter!$D$175+Parameter!$D$182*(LN($B257/30.2*21)))</f>
        <v>1.3936596118271285E-3</v>
      </c>
      <c r="CU257" s="12">
        <f>$D257^EXP(Parameter!$D$160+Parameter!$D$167*(LN($B257/30.2*21)))</f>
        <v>4.205325838412053E-2</v>
      </c>
      <c r="CV257" s="12">
        <f>$D257^EXP(Parameter!$D$172+Parameter!$D$179*(LN($B257/30.2*21)))</f>
        <v>2.3217863751447132E-3</v>
      </c>
      <c r="CW257" s="41">
        <f>$D257^EXP(Parameter!$D$157+Parameter!$D$164*(LN($B257/30.2*21)))</f>
        <v>2.4689088262361958E-4</v>
      </c>
      <c r="CX257" s="12">
        <f t="shared" si="23"/>
        <v>7.6762820394545941E-41</v>
      </c>
      <c r="CY257" s="85">
        <v>1.24530414309885E-2</v>
      </c>
      <c r="CZ257" s="12">
        <f t="shared" si="24"/>
        <v>1.1495425167818328E-6</v>
      </c>
      <c r="DA257" s="85">
        <v>1.8510692212846399E-2</v>
      </c>
      <c r="DB257" s="12">
        <f t="shared" si="25"/>
        <v>1.0670603621364943E-11</v>
      </c>
      <c r="DC257" s="41">
        <v>5.4571820332524101E-5</v>
      </c>
      <c r="DD257" s="12">
        <f t="shared" si="26"/>
        <v>1.1593663825115257E-153</v>
      </c>
      <c r="DE257" s="85">
        <v>6.6725919054369098E-4</v>
      </c>
      <c r="DF257" s="12">
        <f t="shared" si="27"/>
        <v>3.3180952839555624E-161</v>
      </c>
      <c r="DG257" s="41">
        <v>5.4023899999990103E-5</v>
      </c>
      <c r="DH257" s="12">
        <f t="shared" si="28"/>
        <v>2.1738241688605004E-12</v>
      </c>
      <c r="DI257" s="41">
        <v>5.4023899999990103E-5</v>
      </c>
      <c r="DJ257" s="46">
        <v>252</v>
      </c>
      <c r="DK257" s="44">
        <v>1.86136167443784E-5</v>
      </c>
      <c r="DL257" s="44">
        <v>6.4310352881347094E-5</v>
      </c>
      <c r="DM257" s="44">
        <v>1.5964534893475599E-4</v>
      </c>
      <c r="DN257" s="44">
        <v>1.11193746692106E-4</v>
      </c>
      <c r="DO257" s="44">
        <v>5.61381346309342E-4</v>
      </c>
      <c r="DP257" s="44">
        <v>4.2298145925168102E-4</v>
      </c>
      <c r="DQ257" s="44">
        <v>6.4241707472889598E-4</v>
      </c>
      <c r="DR257" s="45">
        <v>1.3188317525023901E-2</v>
      </c>
      <c r="DS257" s="45">
        <v>2.2748705288547999E-2</v>
      </c>
      <c r="DT257" s="45">
        <v>2.0113257547898399E-2</v>
      </c>
      <c r="DU257" s="45">
        <v>1.39076968193732E-2</v>
      </c>
      <c r="DV257" s="45">
        <v>2.1592400927176399E-2</v>
      </c>
      <c r="DW257" s="45">
        <v>3.7742340577569103E-2</v>
      </c>
      <c r="DX257" s="45">
        <v>1.6821913871954801E-2</v>
      </c>
    </row>
    <row r="258" spans="1:128">
      <c r="A258" s="43">
        <f t="shared" si="22"/>
        <v>16.24931506849315</v>
      </c>
      <c r="B258" s="18">
        <v>254</v>
      </c>
      <c r="C258" s="12">
        <v>5566</v>
      </c>
      <c r="D258" s="12">
        <v>1.2192632360426101E-2</v>
      </c>
      <c r="E258" s="12">
        <v>5.3074118613224101E-5</v>
      </c>
      <c r="F258" s="92">
        <f>$D258^Parameter!$D$325</f>
        <v>3.2148153516152765E-2</v>
      </c>
      <c r="G258" s="92">
        <f>$E258^Parameter!$D$318</f>
        <v>8.3544066232648598E-4</v>
      </c>
      <c r="H258" s="92">
        <f>$D258^Parameter!$D$326</f>
        <v>2.9435945021779378E-2</v>
      </c>
      <c r="I258" s="92">
        <f>$E258^Parameter!$D$319</f>
        <v>1.8362211527881119E-3</v>
      </c>
      <c r="J258" s="92">
        <f>$D258^Parameter!$D$328</f>
        <v>3.4802166378375604E-2</v>
      </c>
      <c r="K258" s="92">
        <f>$E258^Parameter!$D$321</f>
        <v>1.2768005946631007E-2</v>
      </c>
      <c r="L258" s="92">
        <f>$D258^Parameter!$D$329</f>
        <v>8.4764613903441602E-2</v>
      </c>
      <c r="M258" s="92">
        <f>$E258^Parameter!$D$322</f>
        <v>8.0388248701194556E-3</v>
      </c>
      <c r="N258" s="92">
        <f>$D258^Parameter!$D$330</f>
        <v>2.8166893902211387E-2</v>
      </c>
      <c r="O258" s="92">
        <f>$E258^Parameter!$D$323</f>
        <v>1.9496341180612616E-2</v>
      </c>
      <c r="P258" s="92">
        <f>$D258^Parameter!$D$327</f>
        <v>1.5064849587998095E-2</v>
      </c>
      <c r="Q258" s="92">
        <f>$E258^Parameter!$D$320</f>
        <v>8.8627053824330906E-4</v>
      </c>
      <c r="R258" s="12">
        <f>$D258^EXP(Parameter!$D$96+Parameter!$D$103*(($B258/30.2*21)^(1)))</f>
        <v>1.7552594355877794E-41</v>
      </c>
      <c r="S258" s="12">
        <f>$E258^EXP(Parameter!$D$81+Parameter!$D$88*($B258/30.2*21)^(-2))</f>
        <v>2.3606653436245044E-3</v>
      </c>
      <c r="T258" s="12">
        <f>$D258^EXP(Parameter!$D$97+Parameter!$D$104*(($B258*21/30.2)^(1)))</f>
        <v>1.0370245451147251E-6</v>
      </c>
      <c r="U258" s="12">
        <f>$E258^EXP(Parameter!$D$82+Parameter!$D$89*($B258/30.2*21)^(-2))</f>
        <v>3.9953159184875804E-3</v>
      </c>
      <c r="V258" s="12">
        <f>$D258^EXP(Parameter!$D$99+Parameter!$D$106*(($B258*21/30.2)^(1)))</f>
        <v>8.2178697601427254E-12</v>
      </c>
      <c r="W258" s="12">
        <f>$E258^EXP(Parameter!$D$84+Parameter!$D$91*($B258/30.2*21)^(-2))</f>
        <v>2.1792563278393191E-2</v>
      </c>
      <c r="X258" s="12">
        <f>$D258^EXP(Parameter!$D$100+Parameter!$D$107*(($B258*21/30.2)^(1)))</f>
        <v>3.4431287521211532E-157</v>
      </c>
      <c r="Y258" s="12">
        <f>$E258^EXP(Parameter!$D$85+Parameter!$D$92*($B258/30.2*21)^(-2))</f>
        <v>1.3438063000658128E-2</v>
      </c>
      <c r="Z258" s="12">
        <f>$D258^EXP(Parameter!$D$101+Parameter!$D$108*(($B258*21/30.2)^(1)))</f>
        <v>1.1163895012595951E-164</v>
      </c>
      <c r="AA258" s="12">
        <f>$E258^EXP(Parameter!$D$86+Parameter!$D$93*($B258/30.2*21)^(-2))</f>
        <v>1.9783865459352502E-2</v>
      </c>
      <c r="AB258" s="12">
        <f>$D258^EXP(Parameter!$D$98+Parameter!$D$105*(($B258*21/30.2)^(1)))</f>
        <v>1.6781939862429672E-12</v>
      </c>
      <c r="AC258" s="12">
        <f>$E258^EXP(Parameter!$D$83+Parameter!$D$90*($B258/30.2*21)^(-2))</f>
        <v>1.0125926909836398E-3</v>
      </c>
      <c r="AD258" s="87">
        <f>$D258^EXP(Parameter!$D$133+Parameter!$D$140*(($B258*21/30.2)^(-0.5))+Parameter!$D$147*((LN($B258*21/30.2))))</f>
        <v>4.494443435570725E-15</v>
      </c>
      <c r="AE258" s="12">
        <f>$E258^EXP(Parameter!$D$111+Parameter!$D$118*(($B258*21/30.2)^(-1))+Parameter!$D$125*(($B258*21/30.2)^(-0.5)))</f>
        <v>4.6081201283451487E-2</v>
      </c>
      <c r="AF258" s="12">
        <f>$D258^EXP(Parameter!$D$134+Parameter!$D$141*(($B258*21/30.2)^(-0.5))+Parameter!$D$148*((LN($B258*21/30.2))))</f>
        <v>4.477642297493741E-5</v>
      </c>
      <c r="AG258" s="12">
        <f>$E258^EXP(Parameter!$D$112+Parameter!$D$119*(($B258*21/30.2)^(-1))+Parameter!$D$126*(($B258*21/30.2)^(-0.5)))</f>
        <v>4.8780088218156161E-3</v>
      </c>
      <c r="AH258" s="12">
        <f>$D258^EXP(Parameter!$D$136+Parameter!$D$143*(($B258*21/30.2)^(-0.5))+Parameter!$D$150*((LN($B258*21/30.2))))</f>
        <v>4.6451989264020015E-12</v>
      </c>
      <c r="AI258" s="12">
        <f>$E258^EXP(Parameter!$D$114+Parameter!$D$121*(($B258*21/30.2)^(-1))+Parameter!$D$128*(($B258*21/30.2)^(-0.5)))</f>
        <v>1.5380324513443012E-5</v>
      </c>
      <c r="AJ258" s="12">
        <f>$D258^EXP(Parameter!$D$137+Parameter!$D$144*(($B258*21/30.2)^(-0.5))+Parameter!$D$151*((LN($B258*21/30.2))))</f>
        <v>1.519485990195441E-17</v>
      </c>
      <c r="AK258" s="12">
        <f>$E258^EXP(Parameter!$D$115+Parameter!$D$122*(($B258*21/30.2)^(-1))+Parameter!$D$129*(($B258*21/30.2)^(-0.5)))</f>
        <v>2.8889372696249685E-3</v>
      </c>
      <c r="AL258" s="12">
        <f>$D258^EXP(Parameter!$D$138+Parameter!$D$145*(($B258*21/30.2)^(-0.5))+Parameter!$D$152*((LN($B258*21/30.2))))</f>
        <v>2.6822761381468071E-78</v>
      </c>
      <c r="AM258" s="12">
        <f>$E258^EXP(Parameter!$D$116+Parameter!$D$123*(($B258*21/30.2)^(-1))+Parameter!$D$130*(($B258*21/30.2)^(-0.5)))</f>
        <v>7.91045938424916E-7</v>
      </c>
      <c r="AN258" s="12">
        <f>$D258^EXP(Parameter!$D$135+Parameter!$D$142*(($B258*21/30.2)^(-0.5))+Parameter!$D$149*((LN($B258*21/30.2))))</f>
        <v>8.8089384215967567E-7</v>
      </c>
      <c r="AO258" s="12">
        <f>$E258^EXP(Parameter!$D$113+Parameter!$D$120*(($B258*21/30.2)^(-1))+Parameter!$D$127*(($B258*21/30.2)^(-0.5)))</f>
        <v>1.0526468732274561E-13</v>
      </c>
      <c r="AP258" s="87">
        <f>$D258^EXP(Parameter!$D$304+Parameter!$D$310*((LN($B258*21/30.2))))</f>
        <v>1.1137742636931619E-2</v>
      </c>
      <c r="AQ258" s="88">
        <f>$E258^EXP(Parameter!$D$290+Parameter!$D$296*((LN($B258*21/30.2))))</f>
        <v>7.9309250358916266E-3</v>
      </c>
      <c r="AR258" s="12">
        <f>$D258^EXP(Parameter!$D$305+Parameter!$D$311*((LN($B258*21/30.2))))</f>
        <v>1.700328532333099E-2</v>
      </c>
      <c r="AS258" s="88">
        <f>$E258^EXP(Parameter!$D$291+Parameter!$D$297*((LN($B258*21/30.2))))</f>
        <v>6.0407943532749591E-3</v>
      </c>
      <c r="AT258" s="12">
        <f>$D258^EXP(Parameter!$D$305+Parameter!$D$307-Parameter!$D$306+(Parameter!$D$311+Parameter!$D$313-Parameter!$D$312)*((LN($B258*21/30.2))))</f>
        <v>1.4220671115933824E-2</v>
      </c>
      <c r="AU258" s="88">
        <f>$E258^EXP(Parameter!$D$291+Parameter!$D$293-Parameter!$D$292+(Parameter!$D$297+Parameter!$D$299-Parameter!$D$298)*((LN($B258*21/30.2))))</f>
        <v>1.0155354784091077E-2</v>
      </c>
      <c r="AV258" s="12">
        <f>$D258^EXP(Parameter!$D$308+Parameter!$D$314*((LN($B258*21/30.2))))</f>
        <v>1.9852530932734921E-2</v>
      </c>
      <c r="AW258" s="88">
        <f>$E258^EXP(Parameter!$D$294+Parameter!$D$300*((LN($B258*21/30.2))))</f>
        <v>8.7499460079550687E-3</v>
      </c>
      <c r="AX258" s="12">
        <f>$D258^EXP(Parameter!$D$305+Parameter!$D$309-Parameter!$D$306+(Parameter!$D$311+Parameter!$D$315-Parameter!$D$312)*((LN($B258*21/30.2))))</f>
        <v>5.9070052503390801E-3</v>
      </c>
      <c r="AY258" s="88">
        <f>$E258^EXP(Parameter!$D$291+Parameter!$D$295-Parameter!$D$292+(Parameter!$D$297+Parameter!$D$301-Parameter!$D$298)*((LN($B258*21/30.2))))</f>
        <v>4.4006147889576424E-5</v>
      </c>
      <c r="AZ258" s="12">
        <f>$D258^EXP(Parameter!D$305-Parameter!D$306+(Parameter!D$311-Parameter!D$312)*((LN($B258*21/30.2))))</f>
        <v>3.8870446942245486E-3</v>
      </c>
      <c r="BA258" s="88">
        <f>$E258^EXP(Parameter!$D$291-Parameter!$D$292+(Parameter!$D$297-Parameter!$D$298)*((LN($B258*21/30.2))))</f>
        <v>3.4516922282387977E-7</v>
      </c>
      <c r="BB258" s="89">
        <f>$D258^EXP(Parameter!$D$231+Parameter!$D$238)</f>
        <v>3.5176530184547999E-2</v>
      </c>
      <c r="BC258" s="90">
        <f>$E258^EXP(Parameter!$D$216+Parameter!$D$223)</f>
        <v>1.9272891557260709E-3</v>
      </c>
      <c r="BD258" s="91">
        <f>$D258^EXP(Parameter!$D$232+Parameter!$D$239)</f>
        <v>2.5759490769438662E-2</v>
      </c>
      <c r="BE258" s="90">
        <f>$E258^EXP(Parameter!$D$217+Parameter!$D$224)</f>
        <v>2.8899834035071778E-3</v>
      </c>
      <c r="BF258" s="91">
        <f>$D258^EXP(Parameter!$D$234+Parameter!$D$241)</f>
        <v>3.176726390903991E-2</v>
      </c>
      <c r="BG258" s="91">
        <f>$E258^EXP(Parameter!$D$219+Parameter!$D$226)</f>
        <v>1.5716345566581032E-2</v>
      </c>
      <c r="BH258" s="91">
        <f>$D258^EXP(Parameter!$D$235+Parameter!$D$242)</f>
        <v>7.0348841647668581E-2</v>
      </c>
      <c r="BI258" s="91">
        <f>$E258^EXP(Parameter!$D$220+Parameter!$D$227)</f>
        <v>9.5182517828676996E-3</v>
      </c>
      <c r="BJ258" s="91">
        <f>$D258^EXP(Parameter!$D$236+Parameter!$D$243)</f>
        <v>2.392412577224674E-2</v>
      </c>
      <c r="BK258" s="91">
        <f>$E258^EXP(Parameter!$D$221+Parameter!$D$228)</f>
        <v>1.4885076428719911E-2</v>
      </c>
      <c r="BL258" s="91">
        <f>$D258^EXP(Parameter!$D$233+Parameter!$D$240)</f>
        <v>1.075847975329431E-2</v>
      </c>
      <c r="BM258" s="91">
        <f>$E258^EXP(Parameter!$D$218+Parameter!$D$225)</f>
        <v>7.8076768502163677E-4</v>
      </c>
      <c r="BN258" s="90">
        <f>$D258^EXP(Parameter!$D$268+Parameter!$D$275)</f>
        <v>4.9256564147192816E-2</v>
      </c>
      <c r="BO258" s="91">
        <f>$E258^EXP(Parameter!$D$246+Parameter!$D$253)</f>
        <v>5.874026755997555E-4</v>
      </c>
      <c r="BP258" s="91">
        <f>$D258^EXP(Parameter!$D$269+Parameter!$D$276)</f>
        <v>3.0791920516316299E-2</v>
      </c>
      <c r="BQ258" s="91">
        <f>$E258^EXP(Parameter!$D$247+Parameter!$D$254)</f>
        <v>1.634668912173105E-3</v>
      </c>
      <c r="BR258" s="91">
        <f>$D258^EXP(Parameter!$D$271+Parameter!$D$278)</f>
        <v>7.9265100828141227E-2</v>
      </c>
      <c r="BS258" s="91">
        <f>$E258^EXP(Parameter!$D$249+Parameter!$D$256)</f>
        <v>1.9860366254261522E-2</v>
      </c>
      <c r="BT258" s="91">
        <f>$D258^EXP(Parameter!$D$272+Parameter!$D$279)</f>
        <v>0.14749446650024323</v>
      </c>
      <c r="BU258" s="91">
        <f>$E258^EXP(Parameter!$D$250+Parameter!$D$257)</f>
        <v>5.3135329774028186E-3</v>
      </c>
      <c r="BV258" s="91">
        <f>$D258^EXP(Parameter!$D$273+Parameter!$D$280)</f>
        <v>0.11381875092145928</v>
      </c>
      <c r="BW258" s="91">
        <f>$E258^EXP(Parameter!$D$251+Parameter!$D$258)</f>
        <v>2.1545513065841879E-2</v>
      </c>
      <c r="BX258" s="91">
        <f>$D258^EXP(Parameter!$D$270+Parameter!$D$277)</f>
        <v>2.6329529816985602E-2</v>
      </c>
      <c r="BY258" s="91">
        <f>$E258^EXP(Parameter!$D$248+Parameter!$D$255)</f>
        <v>2.0509832222899769E-3</v>
      </c>
      <c r="BZ258" s="90">
        <f>$D258^EXP(Parameter!$D$208)</f>
        <v>3.2429557411222242E-2</v>
      </c>
      <c r="CA258" s="90">
        <f>$E258^EXP(Parameter!$D$200)</f>
        <v>1.3180711996601036E-3</v>
      </c>
      <c r="CB258" s="90">
        <f>$D258^EXP(Parameter!$D$209)</f>
        <v>2.6138510076448754E-2</v>
      </c>
      <c r="CC258" s="90">
        <f>$E258^EXP(Parameter!$D$201)</f>
        <v>2.3609207702508252E-3</v>
      </c>
      <c r="CD258" s="90">
        <f>$D258^EXP(Parameter!$D$211)</f>
        <v>2.8803316886452851E-2</v>
      </c>
      <c r="CE258" s="90">
        <f>$E258^EXP(Parameter!$D$203)</f>
        <v>1.1838442198790683E-2</v>
      </c>
      <c r="CF258" s="90">
        <f>$D258^EXP(Parameter!$D$212)</f>
        <v>7.0162269940752683E-2</v>
      </c>
      <c r="CG258" s="90">
        <f>$E258^EXP(Parameter!$D$204)</f>
        <v>8.0640643470711176E-3</v>
      </c>
      <c r="CH258" s="91">
        <f>$D258^EXP(Parameter!$D$213)</f>
        <v>2.2783653229717666E-2</v>
      </c>
      <c r="CI258" s="90">
        <f>$E258^EXP(Parameter!$D$205)</f>
        <v>1.5010733504644174E-2</v>
      </c>
      <c r="CJ258" s="91">
        <f>$D258^EXP(Parameter!$D$210)</f>
        <v>1.1873521541910128E-2</v>
      </c>
      <c r="CK258" s="90">
        <f>$E258^EXP(Parameter!$D$202)</f>
        <v>1.0479319681690408E-3</v>
      </c>
      <c r="CL258" s="12">
        <f>$D258^EXP(Parameter!$D$170+Parameter!$D$177*(LN($B258/30.2*21)))</f>
        <v>1.3629287769802861E-2</v>
      </c>
      <c r="CM258" s="12">
        <f>$D258^EXP(Parameter!$D$155+Parameter!$D$162*(LN($B258/30.2*21)))</f>
        <v>0.28549039298022516</v>
      </c>
      <c r="CN258" s="12">
        <f>$D258^EXP(Parameter!$D$171+Parameter!$D$178*(LN($B258/30.2*21)))</f>
        <v>1.5948204983406867E-2</v>
      </c>
      <c r="CO258" s="12">
        <f>$D258^EXP(Parameter!$D$156+Parameter!$D$163*(LN($B258/30.2*21)))</f>
        <v>0.21847513725830084</v>
      </c>
      <c r="CP258" s="12">
        <f>$D258^EXP(Parameter!$D$173+Parameter!$D$180*(LN($B258/30.2*21)))</f>
        <v>1.2794453803828374E-2</v>
      </c>
      <c r="CQ258" s="12">
        <f>$D258^EXP(Parameter!$D$158+Parameter!$D$165*(LN($B258/30.2*21)))</f>
        <v>0.21603485260117219</v>
      </c>
      <c r="CR258" s="12">
        <f>$D258^EXP(Parameter!$D$174+Parameter!$D$181*(LN($B258/30.2*21)))</f>
        <v>1.0522162008356345E-2</v>
      </c>
      <c r="CS258" s="12">
        <f>$D258^EXP(Parameter!$D$159+Parameter!$D$166*(LN($B258/30.2*21)))</f>
        <v>0.27006409814202859</v>
      </c>
      <c r="CT258" s="12">
        <f>$D258^EXP(Parameter!$D$175+Parameter!$D$182*(LN($B258/30.2*21)))</f>
        <v>1.3690101634138369E-3</v>
      </c>
      <c r="CU258" s="12">
        <f>$D258^EXP(Parameter!$D$160+Parameter!$D$167*(LN($B258/30.2*21)))</f>
        <v>4.1699448389797431E-2</v>
      </c>
      <c r="CV258" s="12">
        <f>$D258^EXP(Parameter!$D$172+Parameter!$D$179*(LN($B258/30.2*21)))</f>
        <v>2.2886537704638952E-3</v>
      </c>
      <c r="CW258" s="41">
        <f>$D258^EXP(Parameter!$D$157+Parameter!$D$164*(LN($B258/30.2*21)))</f>
        <v>2.4065904799395931E-4</v>
      </c>
      <c r="CX258" s="12">
        <f t="shared" si="23"/>
        <v>1.7552594355877794E-41</v>
      </c>
      <c r="CY258" s="85">
        <v>1.2442237869578401E-2</v>
      </c>
      <c r="CZ258" s="12">
        <f t="shared" si="24"/>
        <v>1.0370245451147251E-6</v>
      </c>
      <c r="DA258" s="85">
        <v>1.84876014071477E-2</v>
      </c>
      <c r="DB258" s="12">
        <f t="shared" si="25"/>
        <v>8.2178697601427254E-12</v>
      </c>
      <c r="DC258" s="41">
        <v>5.3579803959585499E-5</v>
      </c>
      <c r="DD258" s="12">
        <f t="shared" si="26"/>
        <v>3.4431287521211532E-157</v>
      </c>
      <c r="DE258" s="85">
        <v>6.5663612820526199E-4</v>
      </c>
      <c r="DF258" s="12">
        <f t="shared" si="27"/>
        <v>1.1163895012595951E-164</v>
      </c>
      <c r="DG258" s="41">
        <v>5.3074099999992303E-5</v>
      </c>
      <c r="DH258" s="12">
        <f t="shared" si="28"/>
        <v>1.6781939862429672E-12</v>
      </c>
      <c r="DI258" s="41">
        <v>5.3074099999992303E-5</v>
      </c>
      <c r="DJ258" s="46">
        <v>253</v>
      </c>
      <c r="DK258" s="44">
        <v>1.82186061635781E-5</v>
      </c>
      <c r="DL258" s="44">
        <v>6.3044057071248702E-5</v>
      </c>
      <c r="DM258" s="44">
        <v>1.56689110956232E-4</v>
      </c>
      <c r="DN258" s="44">
        <v>1.0908222008121401E-4</v>
      </c>
      <c r="DO258" s="44">
        <v>5.5194348891129995E-4</v>
      </c>
      <c r="DP258" s="44">
        <v>4.1570395192480598E-4</v>
      </c>
      <c r="DQ258" s="44">
        <v>6.3173859446985503E-4</v>
      </c>
      <c r="DR258" s="45">
        <v>1.3079387980465399E-2</v>
      </c>
      <c r="DS258" s="45">
        <v>2.25748066834968E-2</v>
      </c>
      <c r="DT258" s="45">
        <v>1.9956633264104E-2</v>
      </c>
      <c r="DU258" s="45">
        <v>1.37936333647412E-2</v>
      </c>
      <c r="DV258" s="45">
        <v>2.14260289926369E-2</v>
      </c>
      <c r="DW258" s="45">
        <v>3.7476997969114099E-2</v>
      </c>
      <c r="DX258" s="45">
        <v>1.6687502673863201E-2</v>
      </c>
    </row>
    <row r="259" spans="1:128">
      <c r="A259" s="43">
        <f t="shared" si="22"/>
        <v>16.30958904109589</v>
      </c>
      <c r="B259" s="18">
        <v>255</v>
      </c>
      <c r="C259" s="12">
        <v>5588</v>
      </c>
      <c r="D259" s="12">
        <v>1.20891816237434E-2</v>
      </c>
      <c r="E259" s="12">
        <v>5.2143723242247001E-5</v>
      </c>
      <c r="F259" s="92">
        <f>$D259^Parameter!$D$325</f>
        <v>3.193519584250288E-2</v>
      </c>
      <c r="G259" s="92">
        <f>$E259^Parameter!$D$318</f>
        <v>8.2486992124117492E-4</v>
      </c>
      <c r="H259" s="92">
        <f>$D259^Parameter!$D$326</f>
        <v>2.9235970961992527E-2</v>
      </c>
      <c r="I259" s="92">
        <f>$E259^Parameter!$D$319</f>
        <v>1.8155545589586309E-3</v>
      </c>
      <c r="J259" s="92">
        <f>$D259^Parameter!$D$328</f>
        <v>3.4576930704778588E-2</v>
      </c>
      <c r="K259" s="92">
        <f>$E259^Parameter!$D$321</f>
        <v>1.2668363107549464E-2</v>
      </c>
      <c r="L259" s="92">
        <f>$D259^Parameter!$D$329</f>
        <v>8.4361106089761634E-2</v>
      </c>
      <c r="M259" s="92">
        <f>$E259^Parameter!$D$322</f>
        <v>7.9694618988263629E-3</v>
      </c>
      <c r="N259" s="92">
        <f>$D259^Parameter!$D$330</f>
        <v>2.797315751868943E-2</v>
      </c>
      <c r="O259" s="92">
        <f>$E259^Parameter!$D$323</f>
        <v>1.9358906186134298E-2</v>
      </c>
      <c r="P259" s="92">
        <f>$D259^Parameter!$D$327</f>
        <v>1.4943139508022264E-2</v>
      </c>
      <c r="Q259" s="92">
        <f>$E259^Parameter!$D$320</f>
        <v>8.7514951245783645E-4</v>
      </c>
      <c r="R259" s="12">
        <f>$D259^EXP(Parameter!$D$96+Parameter!$D$103*(($B259/30.2*21)^(1)))</f>
        <v>3.9235164413621389E-42</v>
      </c>
      <c r="S259" s="12">
        <f>$E259^EXP(Parameter!$D$81+Parameter!$D$88*($B259/30.2*21)^(-2))</f>
        <v>2.3351519145702487E-3</v>
      </c>
      <c r="T259" s="12">
        <f>$D259^EXP(Parameter!$D$97+Parameter!$D$104*(($B259*21/30.2)^(1)))</f>
        <v>9.3491355841727669E-7</v>
      </c>
      <c r="U259" s="12">
        <f>$E259^EXP(Parameter!$D$82+Parameter!$D$89*($B259/30.2*21)^(-2))</f>
        <v>3.9558719984809877E-3</v>
      </c>
      <c r="V259" s="12">
        <f>$D259^EXP(Parameter!$D$99+Parameter!$D$106*(($B259*21/30.2)^(1)))</f>
        <v>6.3133478190986987E-12</v>
      </c>
      <c r="W259" s="12">
        <f>$E259^EXP(Parameter!$D$84+Parameter!$D$91*($B259/30.2*21)^(-2))</f>
        <v>2.1643286664617442E-2</v>
      </c>
      <c r="X259" s="12">
        <f>$D259^EXP(Parameter!$D$100+Parameter!$D$107*(($B259*21/30.2)^(1)))</f>
        <v>8.5075420492859674E-161</v>
      </c>
      <c r="Y259" s="12">
        <f>$E259^EXP(Parameter!$D$85+Parameter!$D$92*($B259/30.2*21)^(-2))</f>
        <v>1.3334423480962344E-2</v>
      </c>
      <c r="Z259" s="12">
        <f>$D259^EXP(Parameter!$D$101+Parameter!$D$108*(($B259*21/30.2)^(1)))</f>
        <v>3.170422451768156E-168</v>
      </c>
      <c r="AA259" s="12">
        <f>$E259^EXP(Parameter!$D$86+Parameter!$D$93*($B259/30.2*21)^(-2))</f>
        <v>1.9644910836292353E-2</v>
      </c>
      <c r="AB259" s="12">
        <f>$D259^EXP(Parameter!$D$98+Parameter!$D$105*(($B259*21/30.2)^(1)))</f>
        <v>1.2926655832231928E-12</v>
      </c>
      <c r="AC259" s="12">
        <f>$E259^EXP(Parameter!$D$83+Parameter!$D$90*($B259/30.2*21)^(-2))</f>
        <v>1.0001252814146712E-3</v>
      </c>
      <c r="AD259" s="87">
        <f>$D259^EXP(Parameter!$D$133+Parameter!$D$140*(($B259*21/30.2)^(-0.5))+Parameter!$D$147*((LN($B259*21/30.2))))</f>
        <v>3.6412484878354217E-15</v>
      </c>
      <c r="AE259" s="12">
        <f>$E259^EXP(Parameter!$D$111+Parameter!$D$118*(($B259*21/30.2)^(-1))+Parameter!$D$125*(($B259*21/30.2)^(-0.5)))</f>
        <v>4.5897074729684774E-2</v>
      </c>
      <c r="AF259" s="12">
        <f>$D259^EXP(Parameter!$D$134+Parameter!$D$141*(($B259*21/30.2)^(-0.5))+Parameter!$D$148*((LN($B259*21/30.2))))</f>
        <v>4.31143979150909E-5</v>
      </c>
      <c r="AG259" s="12">
        <f>$E259^EXP(Parameter!$D$112+Parameter!$D$119*(($B259*21/30.2)^(-1))+Parameter!$D$126*(($B259*21/30.2)^(-0.5)))</f>
        <v>4.8326918092896146E-3</v>
      </c>
      <c r="AH259" s="12">
        <f>$D259^EXP(Parameter!$D$136+Parameter!$D$143*(($B259*21/30.2)^(-0.5))+Parameter!$D$150*((LN($B259*21/30.2))))</f>
        <v>3.9815252072003863E-12</v>
      </c>
      <c r="AI259" s="12">
        <f>$E259^EXP(Parameter!$D$114+Parameter!$D$121*(($B259*21/30.2)^(-1))+Parameter!$D$128*(($B259*21/30.2)^(-0.5)))</f>
        <v>1.4954676182559236E-5</v>
      </c>
      <c r="AJ259" s="12">
        <f>$D259^EXP(Parameter!$D$137+Parameter!$D$144*(($B259*21/30.2)^(-0.5))+Parameter!$D$151*((LN($B259*21/30.2))))</f>
        <v>1.1538293297608056E-17</v>
      </c>
      <c r="AK259" s="12">
        <f>$E259^EXP(Parameter!$D$115+Parameter!$D$122*(($B259*21/30.2)^(-1))+Parameter!$D$129*(($B259*21/30.2)^(-0.5)))</f>
        <v>2.8559234407103946E-3</v>
      </c>
      <c r="AL259" s="12">
        <f>$D259^EXP(Parameter!$D$138+Parameter!$D$145*(($B259*21/30.2)^(-0.5))+Parameter!$D$152*((LN($B259*21/30.2))))</f>
        <v>5.1547048665824629E-79</v>
      </c>
      <c r="AM259" s="12">
        <f>$E259^EXP(Parameter!$D$116+Parameter!$D$123*(($B259*21/30.2)^(-1))+Parameter!$D$130*(($B259*21/30.2)^(-0.5)))</f>
        <v>7.6322590828561625E-7</v>
      </c>
      <c r="AN259" s="12">
        <f>$D259^EXP(Parameter!$D$135+Parameter!$D$142*(($B259*21/30.2)^(-0.5))+Parameter!$D$149*((LN($B259*21/30.2))))</f>
        <v>8.3403381665778994E-7</v>
      </c>
      <c r="AO259" s="12">
        <f>$E259^EXP(Parameter!$D$113+Parameter!$D$120*(($B259*21/30.2)^(-1))+Parameter!$D$127*(($B259*21/30.2)^(-0.5)))</f>
        <v>9.7050714474196456E-14</v>
      </c>
      <c r="AP259" s="87">
        <f>$D259^EXP(Parameter!$D$304+Parameter!$D$310*((LN($B259*21/30.2))))</f>
        <v>1.1016474434437281E-2</v>
      </c>
      <c r="AQ259" s="88">
        <f>$E259^EXP(Parameter!$D$290+Parameter!$D$296*((LN($B259*21/30.2))))</f>
        <v>7.8837116722925669E-3</v>
      </c>
      <c r="AR259" s="12">
        <f>$D259^EXP(Parameter!$D$305+Parameter!$D$311*((LN($B259*21/30.2))))</f>
        <v>1.6856718879969819E-2</v>
      </c>
      <c r="AS259" s="88">
        <f>$E259^EXP(Parameter!$D$291+Parameter!$D$297*((LN($B259*21/30.2))))</f>
        <v>5.9920050271055252E-3</v>
      </c>
      <c r="AT259" s="12">
        <f>$D259^EXP(Parameter!$D$305+Parameter!$D$307-Parameter!$D$306+(Parameter!$D$311+Parameter!$D$313-Parameter!$D$312)*((LN($B259*21/30.2))))</f>
        <v>1.4083886193667126E-2</v>
      </c>
      <c r="AU259" s="88">
        <f>$E259^EXP(Parameter!$D$291+Parameter!$D$293-Parameter!$D$292+(Parameter!$D$297+Parameter!$D$299-Parameter!$D$298)*((LN($B259*21/30.2))))</f>
        <v>1.0066101341239158E-2</v>
      </c>
      <c r="AV259" s="12">
        <f>$D259^EXP(Parameter!$D$308+Parameter!$D$314*((LN($B259*21/30.2))))</f>
        <v>1.9645797449984168E-2</v>
      </c>
      <c r="AW259" s="88">
        <f>$E259^EXP(Parameter!$D$294+Parameter!$D$300*((LN($B259*21/30.2))))</f>
        <v>8.6771502435848118E-3</v>
      </c>
      <c r="AX259" s="12">
        <f>$D259^EXP(Parameter!$D$305+Parameter!$D$309-Parameter!$D$306+(Parameter!$D$311+Parameter!$D$315-Parameter!$D$312)*((LN($B259*21/30.2))))</f>
        <v>5.8312488168180054E-3</v>
      </c>
      <c r="AY259" s="88">
        <f>$E259^EXP(Parameter!$D$291+Parameter!$D$295-Parameter!$D$292+(Parameter!$D$297+Parameter!$D$301-Parameter!$D$298)*((LN($B259*21/30.2))))</f>
        <v>4.2634448646592396E-5</v>
      </c>
      <c r="AZ259" s="12">
        <f>$D259^EXP(Parameter!D$305-Parameter!D$306+(Parameter!D$311-Parameter!D$312)*((LN($B259*21/30.2))))</f>
        <v>3.8363635747185195E-3</v>
      </c>
      <c r="BA259" s="88">
        <f>$E259^EXP(Parameter!$D$291-Parameter!$D$292+(Parameter!$D$297-Parameter!$D$298)*((LN($B259*21/30.2))))</f>
        <v>3.3066108732668361E-7</v>
      </c>
      <c r="BB259" s="89">
        <f>$D259^EXP(Parameter!$D$231+Parameter!$D$238)</f>
        <v>3.4949594689299604E-2</v>
      </c>
      <c r="BC259" s="90">
        <f>$E259^EXP(Parameter!$D$216+Parameter!$D$223)</f>
        <v>1.9057633222732541E-3</v>
      </c>
      <c r="BD259" s="91">
        <f>$D259^EXP(Parameter!$D$232+Parameter!$D$239)</f>
        <v>2.5577893947786114E-2</v>
      </c>
      <c r="BE259" s="90">
        <f>$E259^EXP(Parameter!$D$217+Parameter!$D$224)</f>
        <v>2.8597860775941724E-3</v>
      </c>
      <c r="BF259" s="91">
        <f>$D259^EXP(Parameter!$D$234+Parameter!$D$241)</f>
        <v>3.1556102125281572E-2</v>
      </c>
      <c r="BG259" s="91">
        <f>$E259^EXP(Parameter!$D$219+Parameter!$D$226)</f>
        <v>1.5599515218136985E-2</v>
      </c>
      <c r="BH259" s="91">
        <f>$D259^EXP(Parameter!$D$235+Parameter!$D$242)</f>
        <v>6.9988727005436527E-2</v>
      </c>
      <c r="BI259" s="91">
        <f>$E259^EXP(Parameter!$D$220+Parameter!$D$227)</f>
        <v>9.4389878761684427E-3</v>
      </c>
      <c r="BJ259" s="91">
        <f>$D259^EXP(Parameter!$D$236+Parameter!$D$243)</f>
        <v>2.3752072895272803E-2</v>
      </c>
      <c r="BK259" s="91">
        <f>$E259^EXP(Parameter!$D$221+Parameter!$D$228)</f>
        <v>1.4772983084617101E-2</v>
      </c>
      <c r="BL259" s="91">
        <f>$D259^EXP(Parameter!$D$233+Parameter!$D$240)</f>
        <v>1.0664616674226747E-2</v>
      </c>
      <c r="BM259" s="91">
        <f>$E259^EXP(Parameter!$D$218+Parameter!$D$225)</f>
        <v>7.7079498233252792E-4</v>
      </c>
      <c r="BN259" s="90">
        <f>$D259^EXP(Parameter!$D$268+Parameter!$D$275)</f>
        <v>4.8970660604077815E-2</v>
      </c>
      <c r="BO259" s="91">
        <f>$E259^EXP(Parameter!$D$246+Parameter!$D$253)</f>
        <v>5.7960341070241537E-4</v>
      </c>
      <c r="BP259" s="91">
        <f>$D259^EXP(Parameter!$D$269+Parameter!$D$276)</f>
        <v>3.0585397784980515E-2</v>
      </c>
      <c r="BQ259" s="91">
        <f>$E259^EXP(Parameter!$D$247+Parameter!$D$254)</f>
        <v>1.6159331901041166E-3</v>
      </c>
      <c r="BR259" s="91">
        <f>$D259^EXP(Parameter!$D$271+Parameter!$D$278)</f>
        <v>7.8877541352053618E-2</v>
      </c>
      <c r="BS259" s="91">
        <f>$E259^EXP(Parameter!$D$249+Parameter!$D$256)</f>
        <v>1.9721020588200626E-2</v>
      </c>
      <c r="BT259" s="91">
        <f>$D259^EXP(Parameter!$D$272+Parameter!$D$279)</f>
        <v>0.14694964295937796</v>
      </c>
      <c r="BU259" s="91">
        <f>$E259^EXP(Parameter!$D$250+Parameter!$D$257)</f>
        <v>5.2637682851729593E-3</v>
      </c>
      <c r="BV259" s="91">
        <f>$D259^EXP(Parameter!$D$273+Parameter!$D$280)</f>
        <v>0.11334150678353525</v>
      </c>
      <c r="BW259" s="91">
        <f>$E259^EXP(Parameter!$D$251+Parameter!$D$258)</f>
        <v>2.1397474590098966E-2</v>
      </c>
      <c r="BX259" s="91">
        <f>$D259^EXP(Parameter!$D$270+Parameter!$D$277)</f>
        <v>2.614502084647367E-2</v>
      </c>
      <c r="BY259" s="91">
        <f>$E259^EXP(Parameter!$D$248+Parameter!$D$255)</f>
        <v>2.0283025207460371E-3</v>
      </c>
      <c r="BZ259" s="90">
        <f>$D259^EXP(Parameter!$D$208)</f>
        <v>3.2215278505690899E-2</v>
      </c>
      <c r="CA259" s="90">
        <f>$E259^EXP(Parameter!$D$200)</f>
        <v>1.3024603191038567E-3</v>
      </c>
      <c r="CB259" s="90">
        <f>$D259^EXP(Parameter!$D$209)</f>
        <v>2.5954974294675623E-2</v>
      </c>
      <c r="CC259" s="90">
        <f>$E259^EXP(Parameter!$D$201)</f>
        <v>2.3354030530975513E-3</v>
      </c>
      <c r="CD259" s="90">
        <f>$D259^EXP(Parameter!$D$211)</f>
        <v>2.8606438889656131E-2</v>
      </c>
      <c r="CE259" s="90">
        <f>$E259^EXP(Parameter!$D$203)</f>
        <v>1.1744458681261265E-2</v>
      </c>
      <c r="CF259" s="90">
        <f>$D259^EXP(Parameter!$D$212)</f>
        <v>6.980275193922432E-2</v>
      </c>
      <c r="CG259" s="90">
        <f>$E259^EXP(Parameter!$D$204)</f>
        <v>7.9945286221011699E-3</v>
      </c>
      <c r="CH259" s="91">
        <f>$D259^EXP(Parameter!$D$213)</f>
        <v>2.2617666040948173E-2</v>
      </c>
      <c r="CI259" s="90">
        <f>$E259^EXP(Parameter!$D$205)</f>
        <v>1.4897918891613796E-2</v>
      </c>
      <c r="CJ259" s="91">
        <f>$D259^EXP(Parameter!$D$210)</f>
        <v>1.1772174681135015E-2</v>
      </c>
      <c r="CK259" s="90">
        <f>$E259^EXP(Parameter!$D$202)</f>
        <v>1.0350939396631751E-3</v>
      </c>
      <c r="CL259" s="12">
        <f>$D259^EXP(Parameter!$D$170+Parameter!$D$177*(LN($B259/30.2*21)))</f>
        <v>1.3498966515526746E-2</v>
      </c>
      <c r="CM259" s="12">
        <f>$D259^EXP(Parameter!$D$155+Parameter!$D$162*(LN($B259/30.2*21)))</f>
        <v>0.28515631256908536</v>
      </c>
      <c r="CN259" s="12">
        <f>$D259^EXP(Parameter!$D$171+Parameter!$D$178*(LN($B259/30.2*21)))</f>
        <v>1.5810535586248682E-2</v>
      </c>
      <c r="CO259" s="12">
        <f>$D259^EXP(Parameter!$D$156+Parameter!$D$163*(LN($B259/30.2*21)))</f>
        <v>0.2180266236130361</v>
      </c>
      <c r="CP259" s="12">
        <f>$D259^EXP(Parameter!$D$173+Parameter!$D$180*(LN($B259/30.2*21)))</f>
        <v>1.2672063628051865E-2</v>
      </c>
      <c r="CQ259" s="12">
        <f>$D259^EXP(Parameter!$D$158+Parameter!$D$165*(LN($B259/30.2*21)))</f>
        <v>0.21546590912635896</v>
      </c>
      <c r="CR259" s="12">
        <f>$D259^EXP(Parameter!$D$174+Parameter!$D$181*(LN($B259/30.2*21)))</f>
        <v>1.0394615727898618E-2</v>
      </c>
      <c r="CS259" s="12">
        <f>$D259^EXP(Parameter!$D$159+Parameter!$D$166*(LN($B259/30.2*21)))</f>
        <v>0.26957160108744971</v>
      </c>
      <c r="CT259" s="12">
        <f>$D259^EXP(Parameter!$D$175+Parameter!$D$182*(LN($B259/30.2*21)))</f>
        <v>1.3448400969197308E-3</v>
      </c>
      <c r="CU259" s="12">
        <f>$D259^EXP(Parameter!$D$160+Parameter!$D$167*(LN($B259/30.2*21)))</f>
        <v>4.1349267138990779E-2</v>
      </c>
      <c r="CV259" s="12">
        <f>$D259^EXP(Parameter!$D$172+Parameter!$D$179*(LN($B259/30.2*21)))</f>
        <v>2.2560664287085285E-3</v>
      </c>
      <c r="CW259" s="41">
        <f>$D259^EXP(Parameter!$D$157+Parameter!$D$164*(LN($B259/30.2*21)))</f>
        <v>2.3459278394835528E-4</v>
      </c>
      <c r="CX259" s="12">
        <f t="shared" si="23"/>
        <v>3.9235164413621389E-42</v>
      </c>
      <c r="CY259" s="85">
        <v>1.2431640246569E-2</v>
      </c>
      <c r="CZ259" s="12">
        <f t="shared" si="24"/>
        <v>9.3491355841727669E-7</v>
      </c>
      <c r="DA259" s="85">
        <v>1.8464902023899801E-2</v>
      </c>
      <c r="DB259" s="12">
        <f t="shared" si="25"/>
        <v>6.3133478190986987E-12</v>
      </c>
      <c r="DC259" s="41">
        <v>5.2610334038217401E-5</v>
      </c>
      <c r="DD259" s="12">
        <f t="shared" si="26"/>
        <v>8.5075420492859674E-161</v>
      </c>
      <c r="DE259" s="85">
        <v>6.4622688392999101E-4</v>
      </c>
      <c r="DF259" s="12">
        <f t="shared" si="27"/>
        <v>3.170422451768156E-168</v>
      </c>
      <c r="DG259" s="41">
        <v>5.2143699999994003E-5</v>
      </c>
      <c r="DH259" s="12">
        <f t="shared" si="28"/>
        <v>1.2926655832231928E-12</v>
      </c>
      <c r="DI259" s="41">
        <v>5.2143699999994003E-5</v>
      </c>
      <c r="DJ259" s="46">
        <v>254</v>
      </c>
      <c r="DK259" s="44">
        <v>1.78330186872966E-5</v>
      </c>
      <c r="DL259" s="44">
        <v>6.1805967290773394E-5</v>
      </c>
      <c r="DM259" s="44">
        <v>1.5379512509827701E-4</v>
      </c>
      <c r="DN259" s="44">
        <v>1.07016193083287E-4</v>
      </c>
      <c r="DO259" s="44">
        <v>5.4268757417175195E-4</v>
      </c>
      <c r="DP259" s="44">
        <v>4.08569736989439E-4</v>
      </c>
      <c r="DQ259" s="44">
        <v>6.2126385226757297E-4</v>
      </c>
      <c r="DR259" s="45">
        <v>1.2971665038550399E-2</v>
      </c>
      <c r="DS259" s="45">
        <v>2.2402714292514201E-2</v>
      </c>
      <c r="DT259" s="45">
        <v>1.98016610041961E-2</v>
      </c>
      <c r="DU259" s="45">
        <v>1.36808259925134E-2</v>
      </c>
      <c r="DV259" s="45">
        <v>2.12613965166378E-2</v>
      </c>
      <c r="DW259" s="45">
        <v>3.7214225754885297E-2</v>
      </c>
      <c r="DX259" s="45">
        <v>1.65545398799988E-2</v>
      </c>
    </row>
    <row r="260" spans="1:128">
      <c r="A260" s="43">
        <f t="shared" si="22"/>
        <v>16.36986301369863</v>
      </c>
      <c r="B260" s="18">
        <v>256</v>
      </c>
      <c r="C260" s="12">
        <v>5610</v>
      </c>
      <c r="D260" s="12">
        <v>1.19868939432125E-2</v>
      </c>
      <c r="E260" s="12">
        <v>5.1232293773662298E-5</v>
      </c>
      <c r="F260" s="92">
        <f>$D260^Parameter!$D$325</f>
        <v>3.1724237827867319E-2</v>
      </c>
      <c r="G260" s="92">
        <f>$E260^Parameter!$D$318</f>
        <v>8.1446333146047481E-4</v>
      </c>
      <c r="H260" s="92">
        <f>$D260^Parameter!$D$326</f>
        <v>2.9037908355145831E-2</v>
      </c>
      <c r="I260" s="92">
        <f>$E260^Parameter!$D$319</f>
        <v>1.7951801289810372E-3</v>
      </c>
      <c r="J260" s="92">
        <f>$D260^Parameter!$D$328</f>
        <v>3.4353775803530842E-2</v>
      </c>
      <c r="K260" s="92">
        <f>$E260^Parameter!$D$321</f>
        <v>1.2569786571336191E-2</v>
      </c>
      <c r="L260" s="92">
        <f>$D260^Parameter!$D$329</f>
        <v>8.396063822096056E-2</v>
      </c>
      <c r="M260" s="92">
        <f>$E260^Parameter!$D$322</f>
        <v>7.900898130058653E-3</v>
      </c>
      <c r="N260" s="92">
        <f>$D260^Parameter!$D$330</f>
        <v>2.7781289292049063E-2</v>
      </c>
      <c r="O260" s="92">
        <f>$E260^Parameter!$D$323</f>
        <v>1.9222838631628304E-2</v>
      </c>
      <c r="P260" s="92">
        <f>$D260^Parameter!$D$327</f>
        <v>1.4822748605252047E-2</v>
      </c>
      <c r="Q260" s="92">
        <f>$E260^Parameter!$D$320</f>
        <v>8.6420002312622606E-4</v>
      </c>
      <c r="R260" s="12">
        <f>$D260^EXP(Parameter!$D$96+Parameter!$D$103*(($B260/30.2*21)^(1)))</f>
        <v>8.570471678519514E-43</v>
      </c>
      <c r="S260" s="12">
        <f>$E260^EXP(Parameter!$D$81+Parameter!$D$88*($B260/30.2*21)^(-2))</f>
        <v>2.3099877983996501E-3</v>
      </c>
      <c r="T260" s="12">
        <f>$D260^EXP(Parameter!$D$97+Parameter!$D$104*(($B260*21/30.2)^(1)))</f>
        <v>8.4230723394171191E-7</v>
      </c>
      <c r="U260" s="12">
        <f>$E260^EXP(Parameter!$D$82+Parameter!$D$89*($B260/30.2*21)^(-2))</f>
        <v>3.9169313985357741E-3</v>
      </c>
      <c r="V260" s="12">
        <f>$D260^EXP(Parameter!$D$99+Parameter!$D$106*(($B260*21/30.2)^(1)))</f>
        <v>4.8381633949647973E-12</v>
      </c>
      <c r="W260" s="12">
        <f>$E260^EXP(Parameter!$D$84+Parameter!$D$91*($B260/30.2*21)^(-2))</f>
        <v>2.1495465595889163E-2</v>
      </c>
      <c r="X260" s="12">
        <f>$D260^EXP(Parameter!$D$100+Parameter!$D$107*(($B260*21/30.2)^(1)))</f>
        <v>1.7417487280182629E-164</v>
      </c>
      <c r="Y260" s="12">
        <f>$E260^EXP(Parameter!$D$85+Parameter!$D$92*($B260/30.2*21)^(-2))</f>
        <v>1.3231883532338359E-2</v>
      </c>
      <c r="Z260" s="12">
        <f>$D260^EXP(Parameter!$D$101+Parameter!$D$108*(($B260*21/30.2)^(1)))</f>
        <v>7.5727297041840739E-172</v>
      </c>
      <c r="AA260" s="12">
        <f>$E260^EXP(Parameter!$D$86+Parameter!$D$93*($B260/30.2*21)^(-2))</f>
        <v>1.9507335275342808E-2</v>
      </c>
      <c r="AB260" s="12">
        <f>$D260^EXP(Parameter!$D$98+Parameter!$D$105*(($B260*21/30.2)^(1)))</f>
        <v>9.9345510496651628E-13</v>
      </c>
      <c r="AC260" s="12">
        <f>$E260^EXP(Parameter!$D$83+Parameter!$D$90*($B260/30.2*21)^(-2))</f>
        <v>9.8784725270558565E-4</v>
      </c>
      <c r="AD260" s="87">
        <f>$D260^EXP(Parameter!$D$133+Parameter!$D$140*(($B260*21/30.2)^(-0.5))+Parameter!$D$147*((LN($B260*21/30.2))))</f>
        <v>2.9484928329854451E-15</v>
      </c>
      <c r="AE260" s="12">
        <f>$E260^EXP(Parameter!$D$111+Parameter!$D$118*(($B260*21/30.2)^(-1))+Parameter!$D$125*(($B260*21/30.2)^(-0.5)))</f>
        <v>4.5714245448585163E-2</v>
      </c>
      <c r="AF260" s="12">
        <f>$D260^EXP(Parameter!$D$134+Parameter!$D$141*(($B260*21/30.2)^(-0.5))+Parameter!$D$148*((LN($B260*21/30.2))))</f>
        <v>4.1514684015119742E-5</v>
      </c>
      <c r="AG260" s="12">
        <f>$E260^EXP(Parameter!$D$112+Parameter!$D$119*(($B260*21/30.2)^(-1))+Parameter!$D$126*(($B260*21/30.2)^(-0.5)))</f>
        <v>4.7879274829610591E-3</v>
      </c>
      <c r="AH260" s="12">
        <f>$D260^EXP(Parameter!$D$136+Parameter!$D$143*(($B260*21/30.2)^(-0.5))+Parameter!$D$150*((LN($B260*21/30.2))))</f>
        <v>3.4116383506676091E-12</v>
      </c>
      <c r="AI260" s="12">
        <f>$E260^EXP(Parameter!$D$114+Parameter!$D$121*(($B260*21/30.2)^(-1))+Parameter!$D$128*(($B260*21/30.2)^(-0.5)))</f>
        <v>1.4541806030613109E-5</v>
      </c>
      <c r="AJ260" s="12">
        <f>$D260^EXP(Parameter!$D$137+Parameter!$D$144*(($B260*21/30.2)^(-0.5))+Parameter!$D$151*((LN($B260*21/30.2))))</f>
        <v>8.7539396178230084E-18</v>
      </c>
      <c r="AK260" s="12">
        <f>$E260^EXP(Parameter!$D$115+Parameter!$D$122*(($B260*21/30.2)^(-1))+Parameter!$D$129*(($B260*21/30.2)^(-0.5)))</f>
        <v>2.8233787675656843E-3</v>
      </c>
      <c r="AL260" s="12">
        <f>$D260^EXP(Parameter!$D$138+Parameter!$D$145*(($B260*21/30.2)^(-0.5))+Parameter!$D$152*((LN($B260*21/30.2))))</f>
        <v>9.8183317887941323E-80</v>
      </c>
      <c r="AM260" s="12">
        <f>$E260^EXP(Parameter!$D$116+Parameter!$D$123*(($B260*21/30.2)^(-1))+Parameter!$D$130*(($B260*21/30.2)^(-0.5)))</f>
        <v>7.3644932733852154E-7</v>
      </c>
      <c r="AN260" s="12">
        <f>$D260^EXP(Parameter!$D$135+Parameter!$D$142*(($B260*21/30.2)^(-0.5))+Parameter!$D$149*((LN($B260*21/30.2))))</f>
        <v>7.8967786193727836E-7</v>
      </c>
      <c r="AO260" s="12">
        <f>$E260^EXP(Parameter!$D$113+Parameter!$D$120*(($B260*21/30.2)^(-1))+Parameter!$D$127*(($B260*21/30.2)^(-0.5)))</f>
        <v>8.9494598086029016E-14</v>
      </c>
      <c r="AP260" s="87">
        <f>$D260^EXP(Parameter!$D$304+Parameter!$D$310*((LN($B260*21/30.2))))</f>
        <v>1.0896780860918187E-2</v>
      </c>
      <c r="AQ260" s="88">
        <f>$E260^EXP(Parameter!$D$290+Parameter!$D$296*((LN($B260*21/30.2))))</f>
        <v>7.8369597561485614E-3</v>
      </c>
      <c r="AR260" s="12">
        <f>$D260^EXP(Parameter!$D$305+Parameter!$D$311*((LN($B260*21/30.2))))</f>
        <v>1.671178204319667E-2</v>
      </c>
      <c r="AS260" s="88">
        <f>$E260^EXP(Parameter!$D$291+Parameter!$D$297*((LN($B260*21/30.2))))</f>
        <v>5.9437661720154796E-3</v>
      </c>
      <c r="AT260" s="12">
        <f>$D260^EXP(Parameter!$D$305+Parameter!$D$307-Parameter!$D$306+(Parameter!$D$311+Parameter!$D$313-Parameter!$D$312)*((LN($B260*21/30.2))))</f>
        <v>1.3948732064049917E-2</v>
      </c>
      <c r="AU260" s="88">
        <f>$E260^EXP(Parameter!$D$291+Parameter!$D$293-Parameter!$D$292+(Parameter!$D$297+Parameter!$D$299-Parameter!$D$298)*((LN($B260*21/30.2))))</f>
        <v>9.9778747823443554E-3</v>
      </c>
      <c r="AV260" s="12">
        <f>$D260^EXP(Parameter!$D$308+Parameter!$D$314*((LN($B260*21/30.2))))</f>
        <v>1.9441591234272155E-2</v>
      </c>
      <c r="AW260" s="88">
        <f>$E260^EXP(Parameter!$D$294+Parameter!$D$300*((LN($B260*21/30.2))))</f>
        <v>8.6051743438499192E-3</v>
      </c>
      <c r="AX260" s="12">
        <f>$D260^EXP(Parameter!$D$305+Parameter!$D$309-Parameter!$D$306+(Parameter!$D$311+Parameter!$D$315-Parameter!$D$312)*((LN($B260*21/30.2))))</f>
        <v>5.7566148037579319E-3</v>
      </c>
      <c r="AY260" s="88">
        <f>$E260^EXP(Parameter!$D$291+Parameter!$D$295-Parameter!$D$292+(Parameter!$D$297+Parameter!$D$301-Parameter!$D$298)*((LN($B260*21/30.2))))</f>
        <v>4.1307120439175244E-5</v>
      </c>
      <c r="AZ260" s="12">
        <f>$D260^EXP(Parameter!D$305-Parameter!D$306+(Parameter!D$311-Parameter!D$312)*((LN($B260*21/30.2))))</f>
        <v>3.786453536455495E-3</v>
      </c>
      <c r="BA260" s="88">
        <f>$E260^EXP(Parameter!$D$291-Parameter!$D$292+(Parameter!$D$297-Parameter!$D$298)*((LN($B260*21/30.2))))</f>
        <v>3.1678378925492604E-7</v>
      </c>
      <c r="BB260" s="89">
        <f>$D260^EXP(Parameter!$D$231+Parameter!$D$238)</f>
        <v>3.4724751024731534E-2</v>
      </c>
      <c r="BC260" s="90">
        <f>$E260^EXP(Parameter!$D$216+Parameter!$D$223)</f>
        <v>1.8845399568422744E-3</v>
      </c>
      <c r="BD260" s="91">
        <f>$D260^EXP(Parameter!$D$232+Parameter!$D$239)</f>
        <v>2.5398079246142031E-2</v>
      </c>
      <c r="BE260" s="90">
        <f>$E260^EXP(Parameter!$D$217+Parameter!$D$224)</f>
        <v>2.8299914190271051E-3</v>
      </c>
      <c r="BF260" s="91">
        <f>$D260^EXP(Parameter!$D$234+Parameter!$D$241)</f>
        <v>3.1346927951018802E-2</v>
      </c>
      <c r="BG260" s="91">
        <f>$E260^EXP(Parameter!$D$219+Parameter!$D$226)</f>
        <v>1.5483892013625378E-2</v>
      </c>
      <c r="BH260" s="91">
        <f>$D260^EXP(Parameter!$D$235+Parameter!$D$242)</f>
        <v>6.9631454008988472E-2</v>
      </c>
      <c r="BI260" s="91">
        <f>$E260^EXP(Parameter!$D$220+Parameter!$D$227)</f>
        <v>9.3606135026832512E-3</v>
      </c>
      <c r="BJ260" s="91">
        <f>$D260^EXP(Parameter!$D$236+Parameter!$D$243)</f>
        <v>2.3581732790232558E-2</v>
      </c>
      <c r="BK260" s="91">
        <f>$E260^EXP(Parameter!$D$221+Parameter!$D$228)</f>
        <v>1.4662058754047851E-2</v>
      </c>
      <c r="BL260" s="91">
        <f>$D260^EXP(Parameter!$D$233+Parameter!$D$240)</f>
        <v>1.0571831282506704E-2</v>
      </c>
      <c r="BM260" s="91">
        <f>$E260^EXP(Parameter!$D$218+Parameter!$D$225)</f>
        <v>7.6097833612385243E-4</v>
      </c>
      <c r="BN260" s="90">
        <f>$D260^EXP(Parameter!$D$268+Parameter!$D$275)</f>
        <v>4.868720824790948E-2</v>
      </c>
      <c r="BO260" s="91">
        <f>$E260^EXP(Parameter!$D$246+Parameter!$D$253)</f>
        <v>5.7193010985433993E-4</v>
      </c>
      <c r="BP260" s="91">
        <f>$D260^EXP(Parameter!$D$269+Parameter!$D$276)</f>
        <v>3.0380831314493959E-2</v>
      </c>
      <c r="BQ260" s="91">
        <f>$E260^EXP(Parameter!$D$247+Parameter!$D$254)</f>
        <v>1.5974661875074656E-3</v>
      </c>
      <c r="BR260" s="91">
        <f>$D260^EXP(Parameter!$D$271+Parameter!$D$278)</f>
        <v>7.8492951484797388E-2</v>
      </c>
      <c r="BS260" s="91">
        <f>$E260^EXP(Parameter!$D$249+Parameter!$D$256)</f>
        <v>1.9583056794158893E-2</v>
      </c>
      <c r="BT260" s="91">
        <f>$D260^EXP(Parameter!$D$272+Parameter!$D$279)</f>
        <v>0.14640834539365924</v>
      </c>
      <c r="BU260" s="91">
        <f>$E260^EXP(Parameter!$D$250+Parameter!$D$257)</f>
        <v>5.214613507169558E-3</v>
      </c>
      <c r="BV260" s="91">
        <f>$D260^EXP(Parameter!$D$273+Parameter!$D$280)</f>
        <v>0.1128675884883112</v>
      </c>
      <c r="BW260" s="91">
        <f>$E260^EXP(Parameter!$D$251+Parameter!$D$258)</f>
        <v>2.1250882775513329E-2</v>
      </c>
      <c r="BX260" s="91">
        <f>$D260^EXP(Parameter!$D$270+Parameter!$D$277)</f>
        <v>2.5962314853304941E-2</v>
      </c>
      <c r="BY260" s="91">
        <f>$E260^EXP(Parameter!$D$248+Parameter!$D$255)</f>
        <v>2.0059380191018938E-3</v>
      </c>
      <c r="BZ260" s="90">
        <f>$D260^EXP(Parameter!$D$208)</f>
        <v>3.2003008093469676E-2</v>
      </c>
      <c r="CA260" s="90">
        <f>$E260^EXP(Parameter!$D$200)</f>
        <v>1.2870792808079129E-3</v>
      </c>
      <c r="CB260" s="90">
        <f>$D260^EXP(Parameter!$D$209)</f>
        <v>2.5773234535605167E-2</v>
      </c>
      <c r="CC260" s="90">
        <f>$E260^EXP(Parameter!$D$201)</f>
        <v>2.310234734186979E-3</v>
      </c>
      <c r="CD260" s="90">
        <f>$D260^EXP(Parameter!$D$211)</f>
        <v>2.841145093182814E-2</v>
      </c>
      <c r="CE260" s="90">
        <f>$E260^EXP(Parameter!$D$203)</f>
        <v>1.165149351252482E-2</v>
      </c>
      <c r="CF260" s="90">
        <f>$D260^EXP(Parameter!$D$212)</f>
        <v>6.9446072704310843E-2</v>
      </c>
      <c r="CG260" s="90">
        <f>$E260^EXP(Parameter!$D$204)</f>
        <v>7.925793703582153E-3</v>
      </c>
      <c r="CH260" s="91">
        <f>$D260^EXP(Parameter!$D$213)</f>
        <v>2.2453346738317788E-2</v>
      </c>
      <c r="CI260" s="90">
        <f>$E260^EXP(Parameter!$D$205)</f>
        <v>1.4786279130555299E-2</v>
      </c>
      <c r="CJ260" s="91">
        <f>$D260^EXP(Parameter!$D$210)</f>
        <v>1.1671972354712257E-2</v>
      </c>
      <c r="CK260" s="90">
        <f>$E260^EXP(Parameter!$D$202)</f>
        <v>1.0224501315557917E-3</v>
      </c>
      <c r="CL260" s="12">
        <f>$D260^EXP(Parameter!$D$170+Parameter!$D$177*(LN($B260/30.2*21)))</f>
        <v>1.3370197580454492E-2</v>
      </c>
      <c r="CM260" s="12">
        <f>$D260^EXP(Parameter!$D$155+Parameter!$D$162*(LN($B260/30.2*21)))</f>
        <v>0.28482417099989149</v>
      </c>
      <c r="CN260" s="12">
        <f>$D260^EXP(Parameter!$D$171+Parameter!$D$178*(LN($B260/30.2*21)))</f>
        <v>1.5674404016347128E-2</v>
      </c>
      <c r="CO260" s="12">
        <f>$D260^EXP(Parameter!$D$156+Parameter!$D$163*(LN($B260/30.2*21)))</f>
        <v>0.21758069261329183</v>
      </c>
      <c r="CP260" s="12">
        <f>$D260^EXP(Parameter!$D$173+Parameter!$D$180*(LN($B260/30.2*21)))</f>
        <v>1.2551136759410558E-2</v>
      </c>
      <c r="CQ260" s="12">
        <f>$D260^EXP(Parameter!$D$158+Parameter!$D$165*(LN($B260/30.2*21)))</f>
        <v>0.21490022265850139</v>
      </c>
      <c r="CR260" s="12">
        <f>$D260^EXP(Parameter!$D$174+Parameter!$D$181*(LN($B260/30.2*21)))</f>
        <v>1.0268844880463915E-2</v>
      </c>
      <c r="CS260" s="12">
        <f>$D260^EXP(Parameter!$D$159+Parameter!$D$166*(LN($B260/30.2*21)))</f>
        <v>0.26908178908797242</v>
      </c>
      <c r="CT260" s="12">
        <f>$D260^EXP(Parameter!$D$175+Parameter!$D$182*(LN($B260/30.2*21)))</f>
        <v>1.3211391832103339E-3</v>
      </c>
      <c r="CU260" s="12">
        <f>$D260^EXP(Parameter!$D$160+Parameter!$D$167*(LN($B260/30.2*21)))</f>
        <v>4.1002669792863537E-2</v>
      </c>
      <c r="CV260" s="12">
        <f>$D260^EXP(Parameter!$D$172+Parameter!$D$179*(LN($B260/30.2*21)))</f>
        <v>2.2240141025865641E-3</v>
      </c>
      <c r="CW260" s="41">
        <f>$D260^EXP(Parameter!$D$157+Parameter!$D$164*(LN($B260/30.2*21)))</f>
        <v>2.2868745824488406E-4</v>
      </c>
      <c r="CX260" s="12">
        <f t="shared" si="23"/>
        <v>8.570471678519514E-43</v>
      </c>
      <c r="CY260" s="85">
        <v>1.2421244494990401E-2</v>
      </c>
      <c r="CZ260" s="12">
        <f t="shared" si="24"/>
        <v>8.4230723394171191E-7</v>
      </c>
      <c r="DA260" s="85">
        <v>1.84425870137866E-2</v>
      </c>
      <c r="DB260" s="12">
        <f t="shared" si="25"/>
        <v>4.8381633949647973E-12</v>
      </c>
      <c r="DC260" s="41">
        <v>5.1662784301104098E-5</v>
      </c>
      <c r="DD260" s="12">
        <f t="shared" si="26"/>
        <v>1.7417487280182629E-164</v>
      </c>
      <c r="DE260" s="85">
        <v>6.36026497590356E-4</v>
      </c>
      <c r="DF260" s="12">
        <f t="shared" si="27"/>
        <v>7.5727297041840739E-172</v>
      </c>
      <c r="DG260" s="41">
        <v>5.1232299999995298E-5</v>
      </c>
      <c r="DH260" s="12">
        <f t="shared" si="28"/>
        <v>9.9345510496651628E-13</v>
      </c>
      <c r="DI260" s="41">
        <v>5.1232299999995298E-5</v>
      </c>
      <c r="DJ260" s="46">
        <v>255</v>
      </c>
      <c r="DK260" s="44">
        <v>1.74566039382595E-5</v>
      </c>
      <c r="DL260" s="44">
        <v>6.05953798827885E-5</v>
      </c>
      <c r="DM260" s="44">
        <v>1.5096191645436199E-4</v>
      </c>
      <c r="DN260" s="44">
        <v>1.0499456466583899E-4</v>
      </c>
      <c r="DO260" s="44">
        <v>5.3360962722059902E-4</v>
      </c>
      <c r="DP260" s="44">
        <v>4.0157562260201301E-4</v>
      </c>
      <c r="DQ260" s="44">
        <v>6.1098843923568203E-4</v>
      </c>
      <c r="DR260" s="45">
        <v>1.2865131738323E-2</v>
      </c>
      <c r="DS260" s="45">
        <v>2.22324040849547E-2</v>
      </c>
      <c r="DT260" s="45">
        <v>1.9648318497611901E-2</v>
      </c>
      <c r="DU260" s="45">
        <v>1.35692571344351E-2</v>
      </c>
      <c r="DV260" s="45">
        <v>2.1098480225856499E-2</v>
      </c>
      <c r="DW260" s="45">
        <v>3.6953991721622302E-2</v>
      </c>
      <c r="DX260" s="45">
        <v>1.64230056040785E-2</v>
      </c>
    </row>
    <row r="261" spans="1:128">
      <c r="A261" s="43">
        <f t="shared" ref="A261:A324" si="29">C261/365+1</f>
        <v>16.43013698630137</v>
      </c>
      <c r="B261" s="18">
        <v>257</v>
      </c>
      <c r="C261" s="12">
        <v>5632</v>
      </c>
      <c r="D261" s="12">
        <v>1.1885752843977001E-2</v>
      </c>
      <c r="E261" s="12">
        <v>5.0339387993395001E-5</v>
      </c>
      <c r="F261" s="92">
        <f>$D261^Parameter!$D$325</f>
        <v>3.1515254763087398E-2</v>
      </c>
      <c r="G261" s="92">
        <f>$E261^Parameter!$D$318</f>
        <v>8.0421785418657399E-4</v>
      </c>
      <c r="H261" s="92">
        <f>$D261^Parameter!$D$326</f>
        <v>2.8841733268614781E-2</v>
      </c>
      <c r="I261" s="92">
        <f>$E261^Parameter!$D$319</f>
        <v>1.7750928554257487E-3</v>
      </c>
      <c r="J261" s="92">
        <f>$D261^Parameter!$D$328</f>
        <v>3.4132676270023338E-2</v>
      </c>
      <c r="K261" s="92">
        <f>$E261^Parameter!$D$321</f>
        <v>1.2472261661571194E-2</v>
      </c>
      <c r="L261" s="92">
        <f>$D261^Parameter!$D$329</f>
        <v>8.3563178186529807E-2</v>
      </c>
      <c r="M261" s="92">
        <f>$E261^Parameter!$D$322</f>
        <v>7.8331219212709295E-3</v>
      </c>
      <c r="N261" s="92">
        <f>$D261^Parameter!$D$330</f>
        <v>2.7591265678533216E-2</v>
      </c>
      <c r="O261" s="92">
        <f>$E261^Parameter!$D$323</f>
        <v>1.9088120699715806E-2</v>
      </c>
      <c r="P261" s="92">
        <f>$D261^Parameter!$D$327</f>
        <v>1.4703658714888762E-2</v>
      </c>
      <c r="Q261" s="92">
        <f>$E261^Parameter!$D$320</f>
        <v>8.5341891240236969E-4</v>
      </c>
      <c r="R261" s="12">
        <f>$D261^EXP(Parameter!$D$96+Parameter!$D$103*(($B261/30.2*21)^(1)))</f>
        <v>1.8288503273966028E-43</v>
      </c>
      <c r="S261" s="12">
        <f>$E261^EXP(Parameter!$D$81+Parameter!$D$88*($B261/30.2*21)^(-2))</f>
        <v>2.2851671617756613E-3</v>
      </c>
      <c r="T261" s="12">
        <f>$D261^EXP(Parameter!$D$97+Parameter!$D$104*(($B261*21/30.2)^(1)))</f>
        <v>7.5837580254287518E-7</v>
      </c>
      <c r="U261" s="12">
        <f>$E261^EXP(Parameter!$D$82+Parameter!$D$89*($B261/30.2*21)^(-2))</f>
        <v>3.8784861745175328E-3</v>
      </c>
      <c r="V261" s="12">
        <f>$D261^EXP(Parameter!$D$99+Parameter!$D$106*(($B261*21/30.2)^(1)))</f>
        <v>3.6983820060444953E-12</v>
      </c>
      <c r="W261" s="12">
        <f>$E261^EXP(Parameter!$D$84+Parameter!$D$91*($B261/30.2*21)^(-2))</f>
        <v>2.1349081390526312E-2</v>
      </c>
      <c r="X261" s="12">
        <f>$D261^EXP(Parameter!$D$100+Parameter!$D$107*(($B261*21/30.2)^(1)))</f>
        <v>2.9421855847717138E-168</v>
      </c>
      <c r="Y261" s="12">
        <f>$E261^EXP(Parameter!$D$85+Parameter!$D$92*($B261/30.2*21)^(-2))</f>
        <v>1.3130428119617742E-2</v>
      </c>
      <c r="Z261" s="12">
        <f>$D261^EXP(Parameter!$D$101+Parameter!$D$108*(($B261*21/30.2)^(1)))</f>
        <v>1.5158254586052944E-175</v>
      </c>
      <c r="AA261" s="12">
        <f>$E261^EXP(Parameter!$D$86+Parameter!$D$93*($B261/30.2*21)^(-2))</f>
        <v>1.937112084083906E-2</v>
      </c>
      <c r="AB261" s="12">
        <f>$D261^EXP(Parameter!$D$98+Parameter!$D$105*(($B261*21/30.2)^(1)))</f>
        <v>7.6176326978894728E-13</v>
      </c>
      <c r="AC261" s="12">
        <f>$E261^EXP(Parameter!$D$83+Parameter!$D$90*($B261/30.2*21)^(-2))</f>
        <v>9.7575516226738402E-4</v>
      </c>
      <c r="AD261" s="87">
        <f>$D261^EXP(Parameter!$D$133+Parameter!$D$140*(($B261*21/30.2)^(-0.5))+Parameter!$D$147*((LN($B261*21/30.2))))</f>
        <v>2.3863026484378239E-15</v>
      </c>
      <c r="AE261" s="12">
        <f>$E261^EXP(Parameter!$D$111+Parameter!$D$118*(($B261*21/30.2)^(-1))+Parameter!$D$125*(($B261*21/30.2)^(-0.5)))</f>
        <v>4.5532699913972179E-2</v>
      </c>
      <c r="AF261" s="12">
        <f>$D261^EXP(Parameter!$D$134+Parameter!$D$141*(($B261*21/30.2)^(-0.5))+Parameter!$D$148*((LN($B261*21/30.2))))</f>
        <v>3.9974920910103377E-5</v>
      </c>
      <c r="AG261" s="12">
        <f>$E261^EXP(Parameter!$D$112+Parameter!$D$119*(($B261*21/30.2)^(-1))+Parameter!$D$126*(($B261*21/30.2)^(-0.5)))</f>
        <v>4.7437074159261874E-3</v>
      </c>
      <c r="AH261" s="12">
        <f>$D261^EXP(Parameter!$D$136+Parameter!$D$143*(($B261*21/30.2)^(-0.5))+Parameter!$D$150*((LN($B261*21/30.2))))</f>
        <v>2.9224368546850852E-12</v>
      </c>
      <c r="AI261" s="12">
        <f>$E261^EXP(Parameter!$D$114+Parameter!$D$121*(($B261*21/30.2)^(-1))+Parameter!$D$128*(($B261*21/30.2)^(-0.5)))</f>
        <v>1.4141300111637382E-5</v>
      </c>
      <c r="AJ261" s="12">
        <f>$D261^EXP(Parameter!$D$137+Parameter!$D$144*(($B261*21/30.2)^(-0.5))+Parameter!$D$151*((LN($B261*21/30.2))))</f>
        <v>6.6356409429899356E-18</v>
      </c>
      <c r="AK261" s="12">
        <f>$E261^EXP(Parameter!$D$115+Parameter!$D$122*(($B261*21/30.2)^(-1))+Parameter!$D$129*(($B261*21/30.2)^(-0.5)))</f>
        <v>2.791295225707213E-3</v>
      </c>
      <c r="AL261" s="12">
        <f>$D261^EXP(Parameter!$D$138+Parameter!$D$145*(($B261*21/30.2)^(-0.5))+Parameter!$D$152*((LN($B261*21/30.2))))</f>
        <v>1.8535271015746671E-80</v>
      </c>
      <c r="AM261" s="12">
        <f>$E261^EXP(Parameter!$D$116+Parameter!$D$123*(($B261*21/30.2)^(-1))+Parameter!$D$130*(($B261*21/30.2)^(-0.5)))</f>
        <v>7.1067459817663369E-7</v>
      </c>
      <c r="AN261" s="12">
        <f>$D261^EXP(Parameter!$D$135+Parameter!$D$142*(($B261*21/30.2)^(-0.5))+Parameter!$D$149*((LN($B261*21/30.2))))</f>
        <v>7.4769155507199391E-7</v>
      </c>
      <c r="AO261" s="12">
        <f>$E261^EXP(Parameter!$D$113+Parameter!$D$120*(($B261*21/30.2)^(-1))+Parameter!$D$127*(($B261*21/30.2)^(-0.5)))</f>
        <v>8.2542295372737325E-14</v>
      </c>
      <c r="AP261" s="87">
        <f>$D261^EXP(Parameter!$D$304+Parameter!$D$310*((LN($B261*21/30.2))))</f>
        <v>1.0778637859815208E-2</v>
      </c>
      <c r="AQ261" s="88">
        <f>$E261^EXP(Parameter!$D$290+Parameter!$D$296*((LN($B261*21/30.2))))</f>
        <v>7.7906630657247926E-3</v>
      </c>
      <c r="AR261" s="12">
        <f>$D261^EXP(Parameter!$D$305+Parameter!$D$311*((LN($B261*21/30.2))))</f>
        <v>1.6568452292422146E-2</v>
      </c>
      <c r="AS261" s="88">
        <f>$E261^EXP(Parameter!$D$291+Parameter!$D$297*((LN($B261*21/30.2))))</f>
        <v>5.8960697634972345E-3</v>
      </c>
      <c r="AT261" s="12">
        <f>$D261^EXP(Parameter!$D$305+Parameter!$D$307-Parameter!$D$306+(Parameter!$D$311+Parameter!$D$313-Parameter!$D$312)*((LN($B261*21/30.2))))</f>
        <v>1.3815185194212987E-2</v>
      </c>
      <c r="AU261" s="88">
        <f>$E261^EXP(Parameter!$D$291+Parameter!$D$293-Parameter!$D$292+(Parameter!$D$297+Parameter!$D$299-Parameter!$D$298)*((LN($B261*21/30.2))))</f>
        <v>9.890660317183976E-3</v>
      </c>
      <c r="AV261" s="12">
        <f>$D261^EXP(Parameter!$D$308+Parameter!$D$314*((LN($B261*21/30.2))))</f>
        <v>1.9239876276655927E-2</v>
      </c>
      <c r="AW261" s="88">
        <f>$E261^EXP(Parameter!$D$294+Parameter!$D$300*((LN($B261*21/30.2))))</f>
        <v>8.5340065416301403E-3</v>
      </c>
      <c r="AX261" s="12">
        <f>$D261^EXP(Parameter!$D$305+Parameter!$D$309-Parameter!$D$306+(Parameter!$D$311+Parameter!$D$315-Parameter!$D$312)*((LN($B261*21/30.2))))</f>
        <v>5.6830841526356955E-3</v>
      </c>
      <c r="AY261" s="88">
        <f>$E261^EXP(Parameter!$D$291+Parameter!$D$295-Parameter!$D$292+(Parameter!$D$297+Parameter!$D$301-Parameter!$D$298)*((LN($B261*21/30.2))))</f>
        <v>4.0022672919304931E-5</v>
      </c>
      <c r="AZ261" s="12">
        <f>$D261^EXP(Parameter!D$305-Parameter!D$306+(Parameter!D$311-Parameter!D$312)*((LN($B261*21/30.2))))</f>
        <v>3.7373010450139636E-3</v>
      </c>
      <c r="BA261" s="88">
        <f>$E261^EXP(Parameter!$D$291-Parameter!$D$292+(Parameter!$D$297-Parameter!$D$298)*((LN($B261*21/30.2))))</f>
        <v>3.035089516735372E-7</v>
      </c>
      <c r="BB261" s="89">
        <f>$D261^EXP(Parameter!$D$231+Parameter!$D$238)</f>
        <v>3.4501973692812965E-2</v>
      </c>
      <c r="BC261" s="90">
        <f>$E261^EXP(Parameter!$D$216+Parameter!$D$223)</f>
        <v>1.8636139009206587E-3</v>
      </c>
      <c r="BD261" s="91">
        <f>$D261^EXP(Parameter!$D$232+Parameter!$D$239)</f>
        <v>2.5220023908562983E-2</v>
      </c>
      <c r="BE261" s="90">
        <f>$E261^EXP(Parameter!$D$217+Parameter!$D$224)</f>
        <v>2.8005928447320323E-3</v>
      </c>
      <c r="BF261" s="91">
        <f>$D261^EXP(Parameter!$D$234+Parameter!$D$241)</f>
        <v>3.1139716781929398E-2</v>
      </c>
      <c r="BG261" s="91">
        <f>$E261^EXP(Parameter!$D$219+Parameter!$D$226)</f>
        <v>1.5369459773293832E-2</v>
      </c>
      <c r="BH261" s="91">
        <f>$D261^EXP(Parameter!$D$235+Parameter!$D$242)</f>
        <v>6.9276991667262616E-2</v>
      </c>
      <c r="BI261" s="91">
        <f>$E261^EXP(Parameter!$D$220+Parameter!$D$227)</f>
        <v>9.2831159651762616E-3</v>
      </c>
      <c r="BJ261" s="91">
        <f>$D261^EXP(Parameter!$D$236+Parameter!$D$243)</f>
        <v>2.3413083350822598E-2</v>
      </c>
      <c r="BK261" s="91">
        <f>$E261^EXP(Parameter!$D$221+Parameter!$D$228)</f>
        <v>1.4552287658140381E-2</v>
      </c>
      <c r="BL261" s="91">
        <f>$D261^EXP(Parameter!$D$233+Parameter!$D$240)</f>
        <v>1.0480108060326288E-2</v>
      </c>
      <c r="BM261" s="91">
        <f>$E261^EXP(Parameter!$D$218+Parameter!$D$225)</f>
        <v>7.5131483903250471E-4</v>
      </c>
      <c r="BN261" s="90">
        <f>$D261^EXP(Parameter!$D$268+Parameter!$D$275)</f>
        <v>4.8406178731391247E-2</v>
      </c>
      <c r="BO261" s="91">
        <f>$E261^EXP(Parameter!$D$246+Parameter!$D$253)</f>
        <v>5.6438036381374938E-4</v>
      </c>
      <c r="BP261" s="91">
        <f>$D261^EXP(Parameter!$D$269+Parameter!$D$276)</f>
        <v>3.0178196775126419E-2</v>
      </c>
      <c r="BQ261" s="91">
        <f>$E261^EXP(Parameter!$D$247+Parameter!$D$254)</f>
        <v>1.5792632443029689E-3</v>
      </c>
      <c r="BR261" s="91">
        <f>$D261^EXP(Parameter!$D$271+Parameter!$D$278)</f>
        <v>7.8111299492457792E-2</v>
      </c>
      <c r="BS261" s="91">
        <f>$E261^EXP(Parameter!$D$249+Parameter!$D$256)</f>
        <v>1.9446456910996827E-2</v>
      </c>
      <c r="BT261" s="91">
        <f>$D261^EXP(Parameter!$D$272+Parameter!$D$279)</f>
        <v>0.14587054012797507</v>
      </c>
      <c r="BU261" s="91">
        <f>$E261^EXP(Parameter!$D$250+Parameter!$D$257)</f>
        <v>5.166059319013123E-3</v>
      </c>
      <c r="BV261" s="91">
        <f>$D261^EXP(Parameter!$D$273+Parameter!$D$280)</f>
        <v>0.11239696270201366</v>
      </c>
      <c r="BW261" s="91">
        <f>$E261^EXP(Parameter!$D$251+Parameter!$D$258)</f>
        <v>2.1105719022879638E-2</v>
      </c>
      <c r="BX261" s="91">
        <f>$D261^EXP(Parameter!$D$270+Parameter!$D$277)</f>
        <v>2.5781388888708467E-2</v>
      </c>
      <c r="BY261" s="91">
        <f>$E261^EXP(Parameter!$D$248+Parameter!$D$255)</f>
        <v>1.9838843589365771E-3</v>
      </c>
      <c r="BZ261" s="90">
        <f>$D261^EXP(Parameter!$D$208)</f>
        <v>3.1792721388787741E-2</v>
      </c>
      <c r="CA261" s="90">
        <f>$E261^EXP(Parameter!$D$200)</f>
        <v>1.2719240126301088E-3</v>
      </c>
      <c r="CB261" s="90">
        <f>$D261^EXP(Parameter!$D$209)</f>
        <v>2.559326791463128E-2</v>
      </c>
      <c r="CC261" s="90">
        <f>$E261^EXP(Parameter!$D$201)</f>
        <v>2.2854099782114792E-3</v>
      </c>
      <c r="CD261" s="90">
        <f>$D261^EXP(Parameter!$D$211)</f>
        <v>2.8218329272042045E-2</v>
      </c>
      <c r="CE261" s="90">
        <f>$E261^EXP(Parameter!$D$203)</f>
        <v>1.1559532542540491E-2</v>
      </c>
      <c r="CF261" s="90">
        <f>$D261^EXP(Parameter!$D$212)</f>
        <v>6.909220126245208E-2</v>
      </c>
      <c r="CG261" s="90">
        <f>$E261^EXP(Parameter!$D$204)</f>
        <v>7.8578479299681973E-3</v>
      </c>
      <c r="CH261" s="91">
        <f>$D261^EXP(Parameter!$D$213)</f>
        <v>2.2290673643014448E-2</v>
      </c>
      <c r="CI261" s="90">
        <f>$E261^EXP(Parameter!$D$205)</f>
        <v>1.4675798380925269E-2</v>
      </c>
      <c r="CJ261" s="91">
        <f>$D261^EXP(Parameter!$D$210)</f>
        <v>1.1572898293391315E-2</v>
      </c>
      <c r="CK261" s="90">
        <f>$E261^EXP(Parameter!$D$202)</f>
        <v>1.0099970251522645E-3</v>
      </c>
      <c r="CL261" s="12">
        <f>$D261^EXP(Parameter!$D$170+Parameter!$D$177*(LN($B261/30.2*21)))</f>
        <v>1.3242958514474065E-2</v>
      </c>
      <c r="CM261" s="12">
        <f>$D261^EXP(Parameter!$D$155+Parameter!$D$162*(LN($B261/30.2*21)))</f>
        <v>0.28449394987294113</v>
      </c>
      <c r="CN261" s="12">
        <f>$D261^EXP(Parameter!$D$171+Parameter!$D$178*(LN($B261/30.2*21)))</f>
        <v>1.5539788889579484E-2</v>
      </c>
      <c r="CO261" s="12">
        <f>$D261^EXP(Parameter!$D$156+Parameter!$D$163*(LN($B261/30.2*21)))</f>
        <v>0.21713732010961581</v>
      </c>
      <c r="CP261" s="12">
        <f>$D261^EXP(Parameter!$D$173+Parameter!$D$180*(LN($B261/30.2*21)))</f>
        <v>1.2431651916570781E-2</v>
      </c>
      <c r="CQ261" s="12">
        <f>$D261^EXP(Parameter!$D$158+Parameter!$D$165*(LN($B261/30.2*21)))</f>
        <v>0.21433776374013228</v>
      </c>
      <c r="CR261" s="12">
        <f>$D261^EXP(Parameter!$D$174+Parameter!$D$181*(LN($B261/30.2*21)))</f>
        <v>1.0144821231856057E-2</v>
      </c>
      <c r="CS261" s="12">
        <f>$D261^EXP(Parameter!$D$159+Parameter!$D$166*(LN($B261/30.2*21)))</f>
        <v>0.26859463793003496</v>
      </c>
      <c r="CT261" s="12">
        <f>$D261^EXP(Parameter!$D$175+Parameter!$D$182*(LN($B261/30.2*21)))</f>
        <v>1.2978974320257111E-3</v>
      </c>
      <c r="CU261" s="12">
        <f>$D261^EXP(Parameter!$D$160+Parameter!$D$167*(LN($B261/30.2*21)))</f>
        <v>4.0659612171159293E-2</v>
      </c>
      <c r="CV261" s="12">
        <f>$D261^EXP(Parameter!$D$172+Parameter!$D$179*(LN($B261/30.2*21)))</f>
        <v>2.1924867626657088E-3</v>
      </c>
      <c r="CW261" s="41">
        <f>$D261^EXP(Parameter!$D$157+Parameter!$D$164*(LN($B261/30.2*21)))</f>
        <v>2.2293857515241197E-4</v>
      </c>
      <c r="CX261" s="12">
        <f t="shared" si="23"/>
        <v>1.8288503273966028E-43</v>
      </c>
      <c r="CY261" s="85">
        <v>1.2411046524839001E-2</v>
      </c>
      <c r="CZ261" s="12">
        <f t="shared" si="24"/>
        <v>7.5837580254287518E-7</v>
      </c>
      <c r="DA261" s="85">
        <v>1.8420649358707901E-2</v>
      </c>
      <c r="DB261" s="12">
        <f t="shared" si="25"/>
        <v>3.6983820060444953E-12</v>
      </c>
      <c r="DC261" s="41">
        <v>5.0736444132748702E-5</v>
      </c>
      <c r="DD261" s="12">
        <f t="shared" si="26"/>
        <v>2.9421855847717138E-168</v>
      </c>
      <c r="DE261" s="85">
        <v>6.26030029641596E-4</v>
      </c>
      <c r="DF261" s="12">
        <f t="shared" si="27"/>
        <v>1.5158254586052944E-175</v>
      </c>
      <c r="DG261" s="41">
        <v>5.0339399999996301E-5</v>
      </c>
      <c r="DH261" s="12">
        <f t="shared" si="28"/>
        <v>7.6176326978894728E-13</v>
      </c>
      <c r="DI261" s="41">
        <v>5.0339399999996301E-5</v>
      </c>
      <c r="DJ261" s="46">
        <v>256</v>
      </c>
      <c r="DK261" s="44">
        <v>1.70891188887579E-5</v>
      </c>
      <c r="DL261" s="44">
        <v>5.9411610677018201E-5</v>
      </c>
      <c r="DM261" s="44">
        <v>1.4818804906369099E-4</v>
      </c>
      <c r="DN261" s="44">
        <v>1.0301626344266799E-4</v>
      </c>
      <c r="DO261" s="44">
        <v>5.2470577057583999E-4</v>
      </c>
      <c r="DP261" s="44">
        <v>3.94718496536051E-4</v>
      </c>
      <c r="DQ261" s="44">
        <v>6.0090805356427502E-4</v>
      </c>
      <c r="DR261" s="45">
        <v>1.27597714096328E-2</v>
      </c>
      <c r="DS261" s="45">
        <v>2.2063852422828899E-2</v>
      </c>
      <c r="DT261" s="45">
        <v>1.9496583841908999E-2</v>
      </c>
      <c r="DU261" s="45">
        <v>1.34589095221539E-2</v>
      </c>
      <c r="DV261" s="45">
        <v>2.0937257229135899E-2</v>
      </c>
      <c r="DW261" s="45">
        <v>3.6696264155483702E-2</v>
      </c>
      <c r="DX261" s="45">
        <v>1.6292880293836701E-2</v>
      </c>
    </row>
    <row r="262" spans="1:128">
      <c r="A262" s="43">
        <f t="shared" si="29"/>
        <v>16.490410958904107</v>
      </c>
      <c r="B262" s="18">
        <v>258</v>
      </c>
      <c r="C262" s="12">
        <v>5654</v>
      </c>
      <c r="D262" s="12">
        <v>1.17857421345571E-2</v>
      </c>
      <c r="E262" s="12">
        <v>4.9464575320673202E-5</v>
      </c>
      <c r="F262" s="92">
        <f>$D262^Parameter!$D$325</f>
        <v>3.1308222320804123E-2</v>
      </c>
      <c r="G262" s="92">
        <f>$E262^Parameter!$D$318</f>
        <v>7.9413051617839624E-4</v>
      </c>
      <c r="H262" s="92">
        <f>$D262^Parameter!$D$326</f>
        <v>2.8647422143353477E-2</v>
      </c>
      <c r="I262" s="92">
        <f>$E262^Parameter!$D$319</f>
        <v>1.7552878321425264E-3</v>
      </c>
      <c r="J262" s="92">
        <f>$D262^Parameter!$D$328</f>
        <v>3.3913607088589488E-2</v>
      </c>
      <c r="K262" s="92">
        <f>$E262^Parameter!$D$321</f>
        <v>1.2375773950334767E-2</v>
      </c>
      <c r="L262" s="92">
        <f>$D262^Parameter!$D$329</f>
        <v>8.3168694317079017E-2</v>
      </c>
      <c r="M262" s="92">
        <f>$E262^Parameter!$D$322</f>
        <v>7.7661218361461644E-3</v>
      </c>
      <c r="N262" s="92">
        <f>$D262^Parameter!$D$330</f>
        <v>2.7403063503753985E-2</v>
      </c>
      <c r="O262" s="92">
        <f>$E262^Parameter!$D$323</f>
        <v>1.8954734862027148E-2</v>
      </c>
      <c r="P262" s="92">
        <f>$D262^Parameter!$D$327</f>
        <v>1.4585851977610035E-2</v>
      </c>
      <c r="Q262" s="92">
        <f>$E262^Parameter!$D$320</f>
        <v>8.4280309024564596E-4</v>
      </c>
      <c r="R262" s="12">
        <f>$D262^EXP(Parameter!$D$96+Parameter!$D$103*(($B262/30.2*21)^(1)))</f>
        <v>3.8110325506753452E-44</v>
      </c>
      <c r="S262" s="12">
        <f>$E262^EXP(Parameter!$D$81+Parameter!$D$88*($B262/30.2*21)^(-2))</f>
        <v>2.2606842868288582E-3</v>
      </c>
      <c r="T262" s="12">
        <f>$D262^EXP(Parameter!$D$97+Parameter!$D$104*(($B262*21/30.2)^(1)))</f>
        <v>6.8235672056484407E-7</v>
      </c>
      <c r="U262" s="12">
        <f>$E262^EXP(Parameter!$D$82+Parameter!$D$89*($B262/30.2*21)^(-2))</f>
        <v>3.8405285324257161E-3</v>
      </c>
      <c r="V262" s="12">
        <f>$D262^EXP(Parameter!$D$99+Parameter!$D$106*(($B262*21/30.2)^(1)))</f>
        <v>2.81996296342623E-12</v>
      </c>
      <c r="W262" s="12">
        <f>$E262^EXP(Parameter!$D$84+Parameter!$D$91*($B262/30.2*21)^(-2))</f>
        <v>2.1204115666335063E-2</v>
      </c>
      <c r="X262" s="12">
        <f>$D262^EXP(Parameter!$D$100+Parameter!$D$107*(($B262*21/30.2)^(1)))</f>
        <v>4.0830984640609842E-172</v>
      </c>
      <c r="Y262" s="12">
        <f>$E262^EXP(Parameter!$D$85+Parameter!$D$92*($B262/30.2*21)^(-2))</f>
        <v>1.3030042460880933E-2</v>
      </c>
      <c r="Z262" s="12">
        <f>$D262^EXP(Parameter!$D$101+Parameter!$D$108*(($B262*21/30.2)^(1)))</f>
        <v>2.5333911748784734E-179</v>
      </c>
      <c r="AA262" s="12">
        <f>$E262^EXP(Parameter!$D$86+Parameter!$D$93*($B262/30.2*21)^(-2))</f>
        <v>1.9236249887639629E-2</v>
      </c>
      <c r="AB262" s="12">
        <f>$D262^EXP(Parameter!$D$98+Parameter!$D$105*(($B262*21/30.2)^(1)))</f>
        <v>5.8276458833164827E-13</v>
      </c>
      <c r="AC262" s="12">
        <f>$E262^EXP(Parameter!$D$83+Parameter!$D$90*($B262/30.2*21)^(-2))</f>
        <v>9.6384564065089232E-4</v>
      </c>
      <c r="AD262" s="87">
        <f>$D262^EXP(Parameter!$D$133+Parameter!$D$140*(($B262*21/30.2)^(-0.5))+Parameter!$D$147*((LN($B262*21/30.2))))</f>
        <v>1.9303096537379208E-15</v>
      </c>
      <c r="AE262" s="12">
        <f>$E262^EXP(Parameter!$D$111+Parameter!$D$118*(($B262*21/30.2)^(-1))+Parameter!$D$125*(($B262*21/30.2)^(-0.5)))</f>
        <v>4.5352424788609291E-2</v>
      </c>
      <c r="AF262" s="12">
        <f>$D262^EXP(Parameter!$D$134+Parameter!$D$141*(($B262*21/30.2)^(-0.5))+Parameter!$D$148*((LN($B262*21/30.2))))</f>
        <v>3.8492838605781243E-5</v>
      </c>
      <c r="AG262" s="12">
        <f>$E262^EXP(Parameter!$D$112+Parameter!$D$119*(($B262*21/30.2)^(-1))+Parameter!$D$126*(($B262*21/30.2)^(-0.5)))</f>
        <v>4.7000233362991823E-3</v>
      </c>
      <c r="AH262" s="12">
        <f>$D262^EXP(Parameter!$D$136+Parameter!$D$143*(($B262*21/30.2)^(-0.5))+Parameter!$D$150*((LN($B262*21/30.2))))</f>
        <v>2.502627301199354E-12</v>
      </c>
      <c r="AI262" s="12">
        <f>$E262^EXP(Parameter!$D$114+Parameter!$D$121*(($B262*21/30.2)^(-1))+Parameter!$D$128*(($B262*21/30.2)^(-0.5)))</f>
        <v>1.3752758881947954E-5</v>
      </c>
      <c r="AJ262" s="12">
        <f>$D262^EXP(Parameter!$D$137+Parameter!$D$144*(($B262*21/30.2)^(-0.5))+Parameter!$D$151*((LN($B262*21/30.2))))</f>
        <v>5.0255063796389001E-18</v>
      </c>
      <c r="AK262" s="12">
        <f>$E262^EXP(Parameter!$D$115+Parameter!$D$122*(($B262*21/30.2)^(-1))+Parameter!$D$129*(($B262*21/30.2)^(-0.5)))</f>
        <v>2.759664951755547E-3</v>
      </c>
      <c r="AL262" s="12">
        <f>$D262^EXP(Parameter!$D$138+Parameter!$D$145*(($B262*21/30.2)^(-0.5))+Parameter!$D$152*((LN($B262*21/30.2))))</f>
        <v>3.4680175260342246E-81</v>
      </c>
      <c r="AM262" s="12">
        <f>$E262^EXP(Parameter!$D$116+Parameter!$D$123*(($B262*21/30.2)^(-1))+Parameter!$D$130*(($B262*21/30.2)^(-0.5)))</f>
        <v>6.8586188046275344E-7</v>
      </c>
      <c r="AN262" s="12">
        <f>$D262^EXP(Parameter!$D$135+Parameter!$D$142*(($B262*21/30.2)^(-0.5))+Parameter!$D$149*((LN($B262*21/30.2))))</f>
        <v>7.0794772243096987E-7</v>
      </c>
      <c r="AO262" s="12">
        <f>$E262^EXP(Parameter!$D$113+Parameter!$D$120*(($B262*21/30.2)^(-1))+Parameter!$D$127*(($B262*21/30.2)^(-0.5)))</f>
        <v>7.6144314526330429E-14</v>
      </c>
      <c r="AP262" s="87">
        <f>$D262^EXP(Parameter!$D$304+Parameter!$D$310*((LN($B262*21/30.2))))</f>
        <v>1.0662021801329802E-2</v>
      </c>
      <c r="AQ262" s="88">
        <f>$E262^EXP(Parameter!$D$290+Parameter!$D$296*((LN($B262*21/30.2))))</f>
        <v>7.7448154859685921E-3</v>
      </c>
      <c r="AR262" s="12">
        <f>$D262^EXP(Parameter!$D$305+Parameter!$D$311*((LN($B262*21/30.2))))</f>
        <v>1.6426707482499553E-2</v>
      </c>
      <c r="AS262" s="88">
        <f>$E262^EXP(Parameter!$D$291+Parameter!$D$297*((LN($B262*21/30.2))))</f>
        <v>5.8489079208714299E-3</v>
      </c>
      <c r="AT262" s="12">
        <f>$D262^EXP(Parameter!$D$305+Parameter!$D$307-Parameter!$D$306+(Parameter!$D$311+Parameter!$D$313-Parameter!$D$312)*((LN($B262*21/30.2))))</f>
        <v>1.3683222453753963E-2</v>
      </c>
      <c r="AU262" s="88">
        <f>$E262^EXP(Parameter!$D$291+Parameter!$D$293-Parameter!$D$292+(Parameter!$D$297+Parameter!$D$299-Parameter!$D$298)*((LN($B262*21/30.2))))</f>
        <v>9.8044434132906998E-3</v>
      </c>
      <c r="AV262" s="12">
        <f>$D262^EXP(Parameter!$D$308+Parameter!$D$314*((LN($B262*21/30.2))))</f>
        <v>1.904061716115979E-2</v>
      </c>
      <c r="AW262" s="88">
        <f>$E262^EXP(Parameter!$D$294+Parameter!$D$300*((LN($B262*21/30.2))))</f>
        <v>8.4636352761600642E-3</v>
      </c>
      <c r="AX262" s="12">
        <f>$D262^EXP(Parameter!$D$305+Parameter!$D$309-Parameter!$D$306+(Parameter!$D$311+Parameter!$D$315-Parameter!$D$312)*((LN($B262*21/30.2))))</f>
        <v>5.6106381727323157E-3</v>
      </c>
      <c r="AY262" s="88">
        <f>$E262^EXP(Parameter!$D$291+Parameter!$D$295-Parameter!$D$292+(Parameter!$D$297+Parameter!$D$301-Parameter!$D$298)*((LN($B262*21/30.2))))</f>
        <v>3.8779667745060189E-5</v>
      </c>
      <c r="AZ262" s="12">
        <f>$D262^EXP(Parameter!D$305-Parameter!D$306+(Parameter!D$311-Parameter!D$312)*((LN($B262*21/30.2))))</f>
        <v>3.6888928370815087E-3</v>
      </c>
      <c r="BA262" s="88">
        <f>$E262^EXP(Parameter!$D$291-Parameter!$D$292+(Parameter!$D$297-Parameter!$D$298)*((LN($B262*21/30.2))))</f>
        <v>2.9080951819874103E-7</v>
      </c>
      <c r="BB262" s="89">
        <f>$D262^EXP(Parameter!$D$231+Parameter!$D$238)</f>
        <v>3.4281237585398479E-2</v>
      </c>
      <c r="BC262" s="90">
        <f>$E262^EXP(Parameter!$D$216+Parameter!$D$223)</f>
        <v>1.8429800999044878E-3</v>
      </c>
      <c r="BD262" s="91">
        <f>$D262^EXP(Parameter!$D$232+Parameter!$D$239)</f>
        <v>2.5043705539765055E-2</v>
      </c>
      <c r="BE262" s="90">
        <f>$E262^EXP(Parameter!$D$217+Parameter!$D$224)</f>
        <v>2.7715838996873053E-3</v>
      </c>
      <c r="BF262" s="91">
        <f>$D262^EXP(Parameter!$D$234+Parameter!$D$241)</f>
        <v>3.0934444394395643E-2</v>
      </c>
      <c r="BG262" s="91">
        <f>$E262^EXP(Parameter!$D$219+Parameter!$D$226)</f>
        <v>1.5256202585688014E-2</v>
      </c>
      <c r="BH262" s="91">
        <f>$D262^EXP(Parameter!$D$235+Parameter!$D$242)</f>
        <v>6.8925309425034442E-2</v>
      </c>
      <c r="BI262" s="91">
        <f>$E262^EXP(Parameter!$D$220+Parameter!$D$227)</f>
        <v>9.2064827876940925E-3</v>
      </c>
      <c r="BJ262" s="91">
        <f>$D262^EXP(Parameter!$D$236+Parameter!$D$243)</f>
        <v>2.3246102824040726E-2</v>
      </c>
      <c r="BK262" s="91">
        <f>$E262^EXP(Parameter!$D$221+Parameter!$D$228)</f>
        <v>1.4443654281114944E-2</v>
      </c>
      <c r="BL262" s="91">
        <f>$D262^EXP(Parameter!$D$233+Parameter!$D$240)</f>
        <v>1.0389431760320759E-2</v>
      </c>
      <c r="BM262" s="91">
        <f>$E262^EXP(Parameter!$D$218+Parameter!$D$225)</f>
        <v>7.4180164675379033E-4</v>
      </c>
      <c r="BN262" s="90">
        <f>$D262^EXP(Parameter!$D$268+Parameter!$D$275)</f>
        <v>4.8127544123698372E-2</v>
      </c>
      <c r="BO262" s="91">
        <f>$E262^EXP(Parameter!$D$246+Parameter!$D$253)</f>
        <v>5.5695181676863751E-4</v>
      </c>
      <c r="BP262" s="91">
        <f>$D262^EXP(Parameter!$D$269+Parameter!$D$276)</f>
        <v>2.9977470214961836E-2</v>
      </c>
      <c r="BQ262" s="91">
        <f>$E262^EXP(Parameter!$D$247+Parameter!$D$254)</f>
        <v>1.5613197955902899E-3</v>
      </c>
      <c r="BR262" s="91">
        <f>$D262^EXP(Parameter!$D$271+Parameter!$D$278)</f>
        <v>7.7732554080777561E-2</v>
      </c>
      <c r="BS262" s="91">
        <f>$E262^EXP(Parameter!$D$249+Parameter!$D$256)</f>
        <v>1.931120326835932E-2</v>
      </c>
      <c r="BT262" s="91">
        <f>$D262^EXP(Parameter!$D$272+Parameter!$D$279)</f>
        <v>0.14533619391772656</v>
      </c>
      <c r="BU262" s="91">
        <f>$E262^EXP(Parameter!$D$250+Parameter!$D$257)</f>
        <v>5.1180965680361042E-3</v>
      </c>
      <c r="BV262" s="91">
        <f>$D262^EXP(Parameter!$D$273+Parameter!$D$280)</f>
        <v>0.11192959653178193</v>
      </c>
      <c r="BW262" s="91">
        <f>$E262^EXP(Parameter!$D$251+Parameter!$D$258)</f>
        <v>2.0961965031570835E-2</v>
      </c>
      <c r="BX262" s="91">
        <f>$D262^EXP(Parameter!$D$270+Parameter!$D$277)</f>
        <v>2.5602220366726651E-2</v>
      </c>
      <c r="BY262" s="91">
        <f>$E262^EXP(Parameter!$D$248+Parameter!$D$255)</f>
        <v>1.9621362891951823E-3</v>
      </c>
      <c r="BZ262" s="90">
        <f>$D262^EXP(Parameter!$D$208)</f>
        <v>3.1584393988471224E-2</v>
      </c>
      <c r="CA262" s="90">
        <f>$E262^EXP(Parameter!$D$200)</f>
        <v>1.2569905270988183E-3</v>
      </c>
      <c r="CB262" s="90">
        <f>$D262^EXP(Parameter!$D$209)</f>
        <v>2.5415051909246113E-2</v>
      </c>
      <c r="CC262" s="90">
        <f>$E262^EXP(Parameter!$D$201)</f>
        <v>2.2609230653828777E-3</v>
      </c>
      <c r="CD262" s="90">
        <f>$D262^EXP(Parameter!$D$211)</f>
        <v>2.8027050540882031E-2</v>
      </c>
      <c r="CE262" s="90">
        <f>$E262^EXP(Parameter!$D$203)</f>
        <v>1.1468561862657947E-2</v>
      </c>
      <c r="CF262" s="90">
        <f>$D262^EXP(Parameter!$D$212)</f>
        <v>6.8741107075823288E-2</v>
      </c>
      <c r="CG262" s="90">
        <f>$E262^EXP(Parameter!$D$204)</f>
        <v>7.7906798462164537E-3</v>
      </c>
      <c r="CH262" s="91">
        <f>$D262^EXP(Parameter!$D$213)</f>
        <v>2.2129625424600872E-2</v>
      </c>
      <c r="CI262" s="90">
        <f>$E262^EXP(Parameter!$D$205)</f>
        <v>1.4566461066076711E-2</v>
      </c>
      <c r="CJ262" s="91">
        <f>$D262^EXP(Parameter!$D$210)</f>
        <v>1.1474936508545265E-2</v>
      </c>
      <c r="CK262" s="90">
        <f>$E262^EXP(Parameter!$D$202)</f>
        <v>9.9773117630199857E-4</v>
      </c>
      <c r="CL262" s="12">
        <f>$D262^EXP(Parameter!$D$170+Parameter!$D$177*(LN($B262/30.2*21)))</f>
        <v>1.3117227252993911E-2</v>
      </c>
      <c r="CM262" s="12">
        <f>$D262^EXP(Parameter!$D$155+Parameter!$D$162*(LN($B262/30.2*21)))</f>
        <v>0.28416563103113412</v>
      </c>
      <c r="CN262" s="12">
        <f>$D262^EXP(Parameter!$D$171+Parameter!$D$178*(LN($B262/30.2*21)))</f>
        <v>1.5406669180754104E-2</v>
      </c>
      <c r="CO262" s="12">
        <f>$D262^EXP(Parameter!$D$156+Parameter!$D$163*(LN($B262/30.2*21)))</f>
        <v>0.21669648226511704</v>
      </c>
      <c r="CP262" s="12">
        <f>$D262^EXP(Parameter!$D$173+Parameter!$D$180*(LN($B262/30.2*21)))</f>
        <v>1.2313588186040761E-2</v>
      </c>
      <c r="CQ262" s="12">
        <f>$D262^EXP(Parameter!$D$158+Parameter!$D$165*(LN($B262/30.2*21)))</f>
        <v>0.21377850328075323</v>
      </c>
      <c r="CR262" s="12">
        <f>$D262^EXP(Parameter!$D$174+Parameter!$D$181*(LN($B262/30.2*21)))</f>
        <v>1.0022517057738574E-2</v>
      </c>
      <c r="CS262" s="12">
        <f>$D262^EXP(Parameter!$D$159+Parameter!$D$166*(LN($B262/30.2*21)))</f>
        <v>0.26811012370507514</v>
      </c>
      <c r="CT262" s="12">
        <f>$D262^EXP(Parameter!$D$175+Parameter!$D$182*(LN($B262/30.2*21)))</f>
        <v>1.2751050858932497E-3</v>
      </c>
      <c r="CU262" s="12">
        <f>$D262^EXP(Parameter!$D$160+Parameter!$D$167*(LN($B262/30.2*21)))</f>
        <v>4.032005074086685E-2</v>
      </c>
      <c r="CV262" s="12">
        <f>$D262^EXP(Parameter!$D$172+Parameter!$D$179*(LN($B262/30.2*21)))</f>
        <v>2.161474592180013E-3</v>
      </c>
      <c r="CW262" s="41">
        <f>$D262^EXP(Parameter!$D$157+Parameter!$D$164*(LN($B262/30.2*21)))</f>
        <v>2.1734177121249132E-4</v>
      </c>
      <c r="CX262" s="12">
        <f t="shared" si="23"/>
        <v>3.8110325506753452E-44</v>
      </c>
      <c r="CY262" s="85">
        <v>1.2401042421288999E-2</v>
      </c>
      <c r="CZ262" s="12">
        <f t="shared" si="24"/>
        <v>6.8235672056484407E-7</v>
      </c>
      <c r="DA262" s="85">
        <v>1.8399082268814999E-2</v>
      </c>
      <c r="DB262" s="12">
        <f t="shared" si="25"/>
        <v>2.81996296342623E-12</v>
      </c>
      <c r="DC262" s="41">
        <v>4.9830717531786397E-5</v>
      </c>
      <c r="DD262" s="12">
        <f t="shared" si="26"/>
        <v>4.0830984640609842E-172</v>
      </c>
      <c r="DE262" s="85">
        <v>6.1623275760254502E-4</v>
      </c>
      <c r="DF262" s="12">
        <f t="shared" si="27"/>
        <v>2.5333911748784734E-179</v>
      </c>
      <c r="DG262" s="41">
        <v>4.9464599999997202E-5</v>
      </c>
      <c r="DH262" s="12">
        <f t="shared" si="28"/>
        <v>5.8276458833164827E-13</v>
      </c>
      <c r="DI262" s="41">
        <v>4.9464599999997202E-5</v>
      </c>
      <c r="DJ262" s="46">
        <v>257</v>
      </c>
      <c r="DK262" s="44">
        <v>1.6730327623837301E-5</v>
      </c>
      <c r="DL262" s="44">
        <v>5.8253994395296397E-5</v>
      </c>
      <c r="DM262" s="44">
        <v>1.45472124774337E-4</v>
      </c>
      <c r="DN262" s="44">
        <v>1.01080246793117E-4</v>
      </c>
      <c r="DO262" s="44">
        <v>5.1597222149202303E-4</v>
      </c>
      <c r="DP262" s="44">
        <v>3.8799532397881798E-4</v>
      </c>
      <c r="DQ262" s="44">
        <v>5.9101849762932502E-4</v>
      </c>
      <c r="DR262" s="45">
        <v>1.26555676672295E-2</v>
      </c>
      <c r="DS262" s="45">
        <v>2.1897036053165699E-2</v>
      </c>
      <c r="DT262" s="45">
        <v>1.9346435495527701E-2</v>
      </c>
      <c r="DU262" s="45">
        <v>1.3349766181153201E-2</v>
      </c>
      <c r="DV262" s="45">
        <v>2.0777705010015701E-2</v>
      </c>
      <c r="DW262" s="45">
        <v>3.64410118327817E-2</v>
      </c>
      <c r="DX262" s="45">
        <v>1.6164144724365202E-2</v>
      </c>
    </row>
    <row r="263" spans="1:128">
      <c r="A263" s="43">
        <f t="shared" si="29"/>
        <v>16.550684931506851</v>
      </c>
      <c r="B263" s="18">
        <v>259</v>
      </c>
      <c r="C263" s="12">
        <v>5676</v>
      </c>
      <c r="D263" s="12">
        <v>1.1686845901092599E-2</v>
      </c>
      <c r="E263" s="12">
        <v>4.8607436466672602E-5</v>
      </c>
      <c r="F263" s="92">
        <f>$D263^Parameter!$D$325</f>
        <v>3.1103116548344172E-2</v>
      </c>
      <c r="G263" s="92">
        <f>$E263^Parameter!$D$318</f>
        <v>7.8419840813297908E-4</v>
      </c>
      <c r="H263" s="92">
        <f>$D263^Parameter!$D$326</f>
        <v>2.8454951786877417E-2</v>
      </c>
      <c r="I263" s="92">
        <f>$E263^Parameter!$D$319</f>
        <v>1.7357602518933675E-3</v>
      </c>
      <c r="J263" s="92">
        <f>$D263^Parameter!$D$328</f>
        <v>3.369654362531091E-2</v>
      </c>
      <c r="K263" s="92">
        <f>$E263^Parameter!$D$321</f>
        <v>1.2280309253195794E-2</v>
      </c>
      <c r="L263" s="92">
        <f>$D263^Parameter!$D$329</f>
        <v>8.2777155376835998E-2</v>
      </c>
      <c r="M263" s="92">
        <f>$E263^Parameter!$D$322</f>
        <v>7.6998866402803188E-3</v>
      </c>
      <c r="N263" s="92">
        <f>$D263^Parameter!$D$330</f>
        <v>2.7216659955726349E-2</v>
      </c>
      <c r="O263" s="92">
        <f>$E263^Parameter!$D$323</f>
        <v>1.8822663873571715E-2</v>
      </c>
      <c r="P263" s="92">
        <f>$D263^Parameter!$D$327</f>
        <v>1.4469310833477071E-2</v>
      </c>
      <c r="Q263" s="92">
        <f>$E263^Parameter!$D$320</f>
        <v>8.3234953275349553E-4</v>
      </c>
      <c r="R263" s="12">
        <f>$D263^EXP(Parameter!$D$96+Parameter!$D$103*(($B263/30.2*21)^(1)))</f>
        <v>7.7525180666765938E-45</v>
      </c>
      <c r="S263" s="12">
        <f>$E263^EXP(Parameter!$D$81+Parameter!$D$88*($B263/30.2*21)^(-2))</f>
        <v>2.2365335685074583E-3</v>
      </c>
      <c r="T263" s="12">
        <f>$D263^EXP(Parameter!$D$97+Parameter!$D$104*(($B263*21/30.2)^(1)))</f>
        <v>6.1354969078938015E-7</v>
      </c>
      <c r="U263" s="12">
        <f>$E263^EXP(Parameter!$D$82+Parameter!$D$89*($B263/30.2*21)^(-2))</f>
        <v>3.8030508250791717E-3</v>
      </c>
      <c r="V263" s="12">
        <f>$D263^EXP(Parameter!$D$99+Parameter!$D$106*(($B263*21/30.2)^(1)))</f>
        <v>2.1446939775891978E-12</v>
      </c>
      <c r="W263" s="12">
        <f>$E263^EXP(Parameter!$D$84+Parameter!$D$91*($B263/30.2*21)^(-2))</f>
        <v>2.1060550334830674E-2</v>
      </c>
      <c r="X263" s="12">
        <f>$D263^EXP(Parameter!$D$100+Parameter!$D$107*(($B263*21/30.2)^(1)))</f>
        <v>4.6348480455742102E-176</v>
      </c>
      <c r="Y263" s="12">
        <f>$E263^EXP(Parameter!$D$85+Parameter!$D$92*($B263/30.2*21)^(-2))</f>
        <v>1.2930712022371529E-2</v>
      </c>
      <c r="Z263" s="12">
        <f>$D263^EXP(Parameter!$D$101+Parameter!$D$108*(($B263*21/30.2)^(1)))</f>
        <v>3.5218694505600595E-183</v>
      </c>
      <c r="AA263" s="12">
        <f>$E263^EXP(Parameter!$D$86+Parameter!$D$93*($B263/30.2*21)^(-2))</f>
        <v>1.9102705055472624E-2</v>
      </c>
      <c r="AB263" s="12">
        <f>$D263^EXP(Parameter!$D$98+Parameter!$D$105*(($B263*21/30.2)^(1)))</f>
        <v>4.4479426052706539E-13</v>
      </c>
      <c r="AC263" s="12">
        <f>$E263^EXP(Parameter!$D$83+Parameter!$D$90*($B263/30.2*21)^(-2))</f>
        <v>9.5211538976433042E-4</v>
      </c>
      <c r="AD263" s="87">
        <f>$D263^EXP(Parameter!$D$133+Parameter!$D$140*(($B263*21/30.2)^(-0.5))+Parameter!$D$147*((LN($B263*21/30.2))))</f>
        <v>1.5606473455092424E-15</v>
      </c>
      <c r="AE263" s="12">
        <f>$E263^EXP(Parameter!$D$111+Parameter!$D$118*(($B263*21/30.2)^(-1))+Parameter!$D$125*(($B263*21/30.2)^(-0.5)))</f>
        <v>4.517340692088094E-2</v>
      </c>
      <c r="AF263" s="12">
        <f>$D263^EXP(Parameter!$D$134+Parameter!$D$141*(($B263*21/30.2)^(-0.5))+Parameter!$D$148*((LN($B263*21/30.2))))</f>
        <v>3.7066253980191188E-5</v>
      </c>
      <c r="AG263" s="12">
        <f>$E263^EXP(Parameter!$D$112+Parameter!$D$119*(($B263*21/30.2)^(-1))+Parameter!$D$126*(($B263*21/30.2)^(-0.5)))</f>
        <v>4.656867123862372E-3</v>
      </c>
      <c r="AH263" s="12">
        <f>$D263^EXP(Parameter!$D$136+Parameter!$D$143*(($B263*21/30.2)^(-0.5))+Parameter!$D$150*((LN($B263*21/30.2))))</f>
        <v>2.142478019954538E-12</v>
      </c>
      <c r="AI263" s="12">
        <f>$E263^EXP(Parameter!$D$114+Parameter!$D$121*(($B263*21/30.2)^(-1))+Parameter!$D$128*(($B263*21/30.2)^(-0.5)))</f>
        <v>1.3375796664238154E-5</v>
      </c>
      <c r="AJ263" s="12">
        <f>$D263^EXP(Parameter!$D$137+Parameter!$D$144*(($B263*21/30.2)^(-0.5))+Parameter!$D$151*((LN($B263*21/30.2))))</f>
        <v>3.8027226968320259E-18</v>
      </c>
      <c r="AK263" s="12">
        <f>$E263^EXP(Parameter!$D$115+Parameter!$D$122*(($B263*21/30.2)^(-1))+Parameter!$D$129*(($B263*21/30.2)^(-0.5)))</f>
        <v>2.728480239712922E-3</v>
      </c>
      <c r="AL263" s="12">
        <f>$D263^EXP(Parameter!$D$138+Parameter!$D$145*(($B263*21/30.2)^(-0.5))+Parameter!$D$152*((LN($B263*21/30.2))))</f>
        <v>6.4310000873144882E-82</v>
      </c>
      <c r="AM263" s="12">
        <f>$E263^EXP(Parameter!$D$116+Parameter!$D$123*(($B263*21/30.2)^(-1))+Parameter!$D$130*(($B263*21/30.2)^(-0.5)))</f>
        <v>6.6197301251519192E-7</v>
      </c>
      <c r="AN263" s="12">
        <f>$D263^EXP(Parameter!$D$135+Parameter!$D$142*(($B263*21/30.2)^(-0.5))+Parameter!$D$149*((LN($B263*21/30.2))))</f>
        <v>6.7032604692414354E-7</v>
      </c>
      <c r="AO263" s="12">
        <f>$E263^EXP(Parameter!$D$113+Parameter!$D$120*(($B263*21/30.2)^(-1))+Parameter!$D$127*(($B263*21/30.2)^(-0.5)))</f>
        <v>7.0255322095378791E-14</v>
      </c>
      <c r="AP263" s="87">
        <f>$D263^EXP(Parameter!$D$304+Parameter!$D$310*((LN($B263*21/30.2))))</f>
        <v>1.0546909473741335E-2</v>
      </c>
      <c r="AQ263" s="88">
        <f>$E263^EXP(Parameter!$D$290+Parameter!$D$296*((LN($B263*21/30.2))))</f>
        <v>7.6994110062927768E-3</v>
      </c>
      <c r="AR263" s="12">
        <f>$D263^EXP(Parameter!$D$305+Parameter!$D$311*((LN($B263*21/30.2))))</f>
        <v>1.628652583635317E-2</v>
      </c>
      <c r="AS263" s="88">
        <f>$E263^EXP(Parameter!$D$291+Parameter!$D$297*((LN($B263*21/30.2))))</f>
        <v>5.8022729042235431E-3</v>
      </c>
      <c r="AT263" s="12">
        <f>$D263^EXP(Parameter!$D$305+Parameter!$D$307-Parameter!$D$306+(Parameter!$D$311+Parameter!$D$313-Parameter!$D$312)*((LN($B263*21/30.2))))</f>
        <v>1.3552821106726469E-2</v>
      </c>
      <c r="AU263" s="88">
        <f>$E263^EXP(Parameter!$D$291+Parameter!$D$293-Parameter!$D$292+(Parameter!$D$297+Parameter!$D$299-Parameter!$D$298)*((LN($B263*21/30.2))))</f>
        <v>9.7192097906582901E-3</v>
      </c>
      <c r="AV263" s="12">
        <f>$D263^EXP(Parameter!$D$308+Parameter!$D$314*((LN($B263*21/30.2))))</f>
        <v>1.8843779053591244E-2</v>
      </c>
      <c r="AW263" s="88">
        <f>$E263^EXP(Parameter!$D$294+Parameter!$D$300*((LN($B263*21/30.2))))</f>
        <v>8.3940491887408483E-3</v>
      </c>
      <c r="AX263" s="12">
        <f>$D263^EXP(Parameter!$D$305+Parameter!$D$309-Parameter!$D$306+(Parameter!$D$311+Parameter!$D$315-Parameter!$D$312)*((LN($B263*21/30.2))))</f>
        <v>5.5392585331315797E-3</v>
      </c>
      <c r="AY263" s="88">
        <f>$E263^EXP(Parameter!$D$291+Parameter!$D$295-Parameter!$D$292+(Parameter!$D$297+Parameter!$D$301-Parameter!$D$298)*((LN($B263*21/30.2))))</f>
        <v>3.7576716694342613E-5</v>
      </c>
      <c r="AZ263" s="12">
        <f>$D263^EXP(Parameter!D$305-Parameter!D$306+(Parameter!D$311-Parameter!D$312)*((LN($B263*21/30.2))))</f>
        <v>3.6412159143197498E-3</v>
      </c>
      <c r="BA263" s="88">
        <f>$E263^EXP(Parameter!$D$291-Parameter!$D$292+(Parameter!$D$297-Parameter!$D$298)*((LN($B263*21/30.2))))</f>
        <v>2.7865968942550056E-7</v>
      </c>
      <c r="BB263" s="89">
        <f>$D263^EXP(Parameter!$D$231+Parameter!$D$238)</f>
        <v>3.4062517977023421E-2</v>
      </c>
      <c r="BC263" s="90">
        <f>$E263^EXP(Parameter!$D$216+Parameter!$D$223)</f>
        <v>1.822633600678235E-3</v>
      </c>
      <c r="BD263" s="91">
        <f>$D263^EXP(Parameter!$D$232+Parameter!$D$239)</f>
        <v>2.4869102098266538E-2</v>
      </c>
      <c r="BE263" s="90">
        <f>$E263^EXP(Parameter!$D$217+Parameter!$D$224)</f>
        <v>2.7429582540274659E-3</v>
      </c>
      <c r="BF263" s="91">
        <f>$D263^EXP(Parameter!$D$234+Parameter!$D$241)</f>
        <v>3.0731086938403127E-2</v>
      </c>
      <c r="BG263" s="91">
        <f>$E263^EXP(Parameter!$D$219+Parameter!$D$226)</f>
        <v>1.5144104802331321E-2</v>
      </c>
      <c r="BH263" s="91">
        <f>$D263^EXP(Parameter!$D$235+Parameter!$D$242)</f>
        <v>6.8576377155372403E-2</v>
      </c>
      <c r="BI263" s="91">
        <f>$E263^EXP(Parameter!$D$220+Parameter!$D$227)</f>
        <v>9.1307017109969052E-3</v>
      </c>
      <c r="BJ263" s="91">
        <f>$D263^EXP(Parameter!$D$236+Parameter!$D$243)</f>
        <v>2.3080769803423336E-2</v>
      </c>
      <c r="BK263" s="91">
        <f>$E263^EXP(Parameter!$D$221+Parameter!$D$228)</f>
        <v>1.433614336504355E-2</v>
      </c>
      <c r="BL263" s="91">
        <f>$D263^EXP(Parameter!$D$233+Parameter!$D$240)</f>
        <v>1.0299787400014812E-2</v>
      </c>
      <c r="BM263" s="91">
        <f>$E263^EXP(Parameter!$D$218+Parameter!$D$225)</f>
        <v>7.3243597647732524E-4</v>
      </c>
      <c r="BN263" s="90">
        <f>$D263^EXP(Parameter!$D$268+Parameter!$D$275)</f>
        <v>4.7851276903019921E-2</v>
      </c>
      <c r="BO263" s="91">
        <f>$E263^EXP(Parameter!$D$246+Parameter!$D$253)</f>
        <v>5.4964216498595354E-4</v>
      </c>
      <c r="BP263" s="91">
        <f>$D263^EXP(Parameter!$D$269+Parameter!$D$276)</f>
        <v>2.9778628052830599E-2</v>
      </c>
      <c r="BQ263" s="91">
        <f>$E263^EXP(Parameter!$D$247+Parameter!$D$254)</f>
        <v>1.5436313694059136E-3</v>
      </c>
      <c r="BR263" s="91">
        <f>$D263^EXP(Parameter!$D$271+Parameter!$D$278)</f>
        <v>7.7356684387633198E-2</v>
      </c>
      <c r="BS263" s="91">
        <f>$E263^EXP(Parameter!$D$249+Parameter!$D$256)</f>
        <v>1.9177278481019557E-2</v>
      </c>
      <c r="BT263" s="91">
        <f>$D263^EXP(Parameter!$D$272+Parameter!$D$279)</f>
        <v>0.14480527394189321</v>
      </c>
      <c r="BU263" s="91">
        <f>$E263^EXP(Parameter!$D$250+Parameter!$D$257)</f>
        <v>5.0707162695726995E-3</v>
      </c>
      <c r="BV263" s="91">
        <f>$D263^EXP(Parameter!$D$273+Parameter!$D$280)</f>
        <v>0.11146545751838291</v>
      </c>
      <c r="BW263" s="91">
        <f>$E263^EXP(Parameter!$D$251+Parameter!$D$258)</f>
        <v>2.0819602793769761E-2</v>
      </c>
      <c r="BX263" s="91">
        <f>$D263^EXP(Parameter!$D$270+Parameter!$D$277)</f>
        <v>2.5424787057330554E-2</v>
      </c>
      <c r="BY263" s="91">
        <f>$E263^EXP(Parameter!$D$248+Parameter!$D$255)</f>
        <v>1.9406886636993068E-3</v>
      </c>
      <c r="BZ263" s="90">
        <f>$D263^EXP(Parameter!$D$208)</f>
        <v>3.1378001864820093E-2</v>
      </c>
      <c r="CA263" s="90">
        <f>$E263^EXP(Parameter!$D$200)</f>
        <v>1.2422749193871079E-3</v>
      </c>
      <c r="CB263" s="90">
        <f>$D263^EXP(Parameter!$D$209)</f>
        <v>2.5238564352164362E-2</v>
      </c>
      <c r="CC263" s="90">
        <f>$E263^EXP(Parameter!$D$201)</f>
        <v>2.236768388780965E-3</v>
      </c>
      <c r="CD263" s="90">
        <f>$D263^EXP(Parameter!$D$211)</f>
        <v>2.7837591733451007E-2</v>
      </c>
      <c r="CE263" s="90">
        <f>$E263^EXP(Parameter!$D$203)</f>
        <v>1.1378567800719313E-2</v>
      </c>
      <c r="CF263" s="90">
        <f>$D263^EXP(Parameter!$D$212)</f>
        <v>6.839276003479057E-2</v>
      </c>
      <c r="CG263" s="90">
        <f>$E263^EXP(Parameter!$D$204)</f>
        <v>7.7242781994671115E-3</v>
      </c>
      <c r="CH263" s="91">
        <f>$D263^EXP(Parameter!$D$213)</f>
        <v>2.1970181094316855E-2</v>
      </c>
      <c r="CI263" s="90">
        <f>$E263^EXP(Parameter!$D$205)</f>
        <v>1.4458251868006341E-2</v>
      </c>
      <c r="CJ263" s="91">
        <f>$D263^EXP(Parameter!$D$210)</f>
        <v>1.1378071286456673E-2</v>
      </c>
      <c r="CK263" s="90">
        <f>$E263^EXP(Parameter!$D$202)</f>
        <v>9.8564921358623584E-4</v>
      </c>
      <c r="CL263" s="12">
        <f>$D263^EXP(Parameter!$D$170+Parameter!$D$177*(LN($B263/30.2*21)))</f>
        <v>1.2992982109229785E-2</v>
      </c>
      <c r="CM263" s="12">
        <f>$D263^EXP(Parameter!$D$155+Parameter!$D$162*(LN($B263/30.2*21)))</f>
        <v>0.28383919655587875</v>
      </c>
      <c r="CN263" s="12">
        <f>$D263^EXP(Parameter!$D$171+Parameter!$D$178*(LN($B263/30.2*21)))</f>
        <v>1.5275024216514008E-2</v>
      </c>
      <c r="CO263" s="12">
        <f>$D263^EXP(Parameter!$D$156+Parameter!$D$163*(LN($B263/30.2*21)))</f>
        <v>0.21625815555029573</v>
      </c>
      <c r="CP263" s="12">
        <f>$D263^EXP(Parameter!$D$173+Parameter!$D$180*(LN($B263/30.2*21)))</f>
        <v>1.2196925014759979E-2</v>
      </c>
      <c r="CQ263" s="12">
        <f>$D263^EXP(Parameter!$D$158+Parameter!$D$165*(LN($B263/30.2*21)))</f>
        <v>0.21322241255099247</v>
      </c>
      <c r="CR263" s="12">
        <f>$D263^EXP(Parameter!$D$174+Parameter!$D$181*(LN($B263/30.2*21)))</f>
        <v>9.9019051332482275E-3</v>
      </c>
      <c r="CS263" s="12">
        <f>$D263^EXP(Parameter!$D$159+Parameter!$D$166*(LN($B263/30.2*21)))</f>
        <v>0.26762822280459447</v>
      </c>
      <c r="CT263" s="12">
        <f>$D263^EXP(Parameter!$D$175+Parameter!$D$182*(LN($B263/30.2*21)))</f>
        <v>1.2527526142088994E-3</v>
      </c>
      <c r="CU263" s="12">
        <f>$D263^EXP(Parameter!$D$160+Parameter!$D$167*(LN($B263/30.2*21)))</f>
        <v>3.9983942605106834E-2</v>
      </c>
      <c r="CV263" s="12">
        <f>$D263^EXP(Parameter!$D$172+Parameter!$D$179*(LN($B263/30.2*21)))</f>
        <v>2.1309679819738387E-3</v>
      </c>
      <c r="CW263" s="41">
        <f>$D263^EXP(Parameter!$D$157+Parameter!$D$164*(LN($B263/30.2*21)))</f>
        <v>2.1189281113981602E-4</v>
      </c>
      <c r="CX263" s="12">
        <f t="shared" ref="CX263:CX326" si="30">R263</f>
        <v>7.7525180666765938E-45</v>
      </c>
      <c r="CY263" s="85">
        <v>1.2391228242952201E-2</v>
      </c>
      <c r="CZ263" s="12">
        <f t="shared" si="24"/>
        <v>6.1354969078938015E-7</v>
      </c>
      <c r="DA263" s="85">
        <v>1.8377878979624802E-2</v>
      </c>
      <c r="DB263" s="12">
        <f t="shared" si="25"/>
        <v>2.1446939775891978E-12</v>
      </c>
      <c r="DC263" s="41">
        <v>4.8944922138939797E-5</v>
      </c>
      <c r="DD263" s="12">
        <f t="shared" si="26"/>
        <v>4.6348480455742102E-176</v>
      </c>
      <c r="DE263" s="85">
        <v>6.0662997264818803E-4</v>
      </c>
      <c r="DF263" s="12">
        <f t="shared" si="27"/>
        <v>3.5218694505600595E-183</v>
      </c>
      <c r="DG263" s="41">
        <v>4.8607399999997803E-5</v>
      </c>
      <c r="DH263" s="12">
        <f t="shared" si="28"/>
        <v>4.4479426052706539E-13</v>
      </c>
      <c r="DI263" s="41">
        <v>4.8607399999997803E-5</v>
      </c>
      <c r="DJ263" s="46">
        <v>258</v>
      </c>
      <c r="DK263" s="44">
        <v>1.6380001113480699E-5</v>
      </c>
      <c r="DL263" s="44">
        <v>5.7121884077360199E-5</v>
      </c>
      <c r="DM263" s="44">
        <v>1.4281278214345301E-4</v>
      </c>
      <c r="DN263" s="44">
        <v>9.9185500008758295E-5</v>
      </c>
      <c r="DO263" s="44">
        <v>5.0740528938863995E-4</v>
      </c>
      <c r="DP263" s="44">
        <v>3.8140314539392199E-4</v>
      </c>
      <c r="DQ263" s="44">
        <v>5.8131567518693295E-4</v>
      </c>
      <c r="DR263" s="45">
        <v>1.25525044049964E-2</v>
      </c>
      <c r="DS263" s="45">
        <v>2.1731932100544599E-2</v>
      </c>
      <c r="DT263" s="45">
        <v>1.9197852270723102E-2</v>
      </c>
      <c r="DU263" s="45">
        <v>1.32418104248284E-2</v>
      </c>
      <c r="DV263" s="45">
        <v>2.0619801419435601E-2</v>
      </c>
      <c r="DW263" s="45">
        <v>3.6188204010913397E-2</v>
      </c>
      <c r="DX263" s="45">
        <v>1.6036779991607599E-2</v>
      </c>
    </row>
    <row r="264" spans="1:128">
      <c r="A264" s="43">
        <f t="shared" si="29"/>
        <v>16.610958904109587</v>
      </c>
      <c r="B264" s="18">
        <v>260</v>
      </c>
      <c r="C264" s="12">
        <v>5698</v>
      </c>
      <c r="D264" s="12">
        <v>1.15890485017219E-2</v>
      </c>
      <c r="E264" s="12">
        <v>4.7767563104225499E-5</v>
      </c>
      <c r="F264" s="92">
        <f>$D264^Parameter!$D$325</f>
        <v>3.0899913860763132E-2</v>
      </c>
      <c r="G264" s="92">
        <f>$E264^Parameter!$D$318</f>
        <v>7.7441868311191981E-4</v>
      </c>
      <c r="H264" s="92">
        <f>$D264^Parameter!$D$326</f>
        <v>2.8264299366402124E-2</v>
      </c>
      <c r="I264" s="92">
        <f>$E264^Parameter!$D$319</f>
        <v>1.7165054040482596E-3</v>
      </c>
      <c r="J264" s="92">
        <f>$D264^Parameter!$D$328</f>
        <v>3.3481461620981201E-2</v>
      </c>
      <c r="K264" s="92">
        <f>$E264^Parameter!$D$321</f>
        <v>1.218585362431744E-2</v>
      </c>
      <c r="L264" s="92">
        <f>$D264^Parameter!$D$329</f>
        <v>8.2388530556302089E-2</v>
      </c>
      <c r="M264" s="92">
        <f>$E264^Parameter!$D$322</f>
        <v>7.6344052969713845E-3</v>
      </c>
      <c r="N264" s="92">
        <f>$D264^Parameter!$D$330</f>
        <v>2.7032032578057363E-2</v>
      </c>
      <c r="O264" s="92">
        <f>$E264^Parameter!$D$323</f>
        <v>1.8691890767236014E-2</v>
      </c>
      <c r="P264" s="92">
        <f>$D264^Parameter!$D$327</f>
        <v>1.4354018015983624E-2</v>
      </c>
      <c r="Q264" s="92">
        <f>$E264^Parameter!$D$320</f>
        <v>8.2205528054026119E-4</v>
      </c>
      <c r="R264" s="12">
        <f>$D264^EXP(Parameter!$D$96+Parameter!$D$103*(($B264/30.2*21)^(1)))</f>
        <v>1.5389369240340792E-45</v>
      </c>
      <c r="S264" s="12">
        <f>$E264^EXP(Parameter!$D$81+Parameter!$D$88*($B264/30.2*21)^(-2))</f>
        <v>2.2127095119966272E-3</v>
      </c>
      <c r="T264" s="12">
        <f>$D264^EXP(Parameter!$D$97+Parameter!$D$104*(($B264*21/30.2)^(1)))</f>
        <v>5.5131201285860529E-7</v>
      </c>
      <c r="U264" s="12">
        <f>$E264^EXP(Parameter!$D$82+Parameter!$D$89*($B264/30.2*21)^(-2))</f>
        <v>3.7660455488854601E-3</v>
      </c>
      <c r="V264" s="12">
        <f>$D264^EXP(Parameter!$D$99+Parameter!$D$106*(($B264*21/30.2)^(1)))</f>
        <v>1.6269243159868358E-12</v>
      </c>
      <c r="W264" s="12">
        <f>$E264^EXP(Parameter!$D$84+Parameter!$D$91*($B264/30.2*21)^(-2))</f>
        <v>2.0918367595588874E-2</v>
      </c>
      <c r="X264" s="12">
        <f>$D264^EXP(Parameter!$D$100+Parameter!$D$107*(($B264*21/30.2)^(1)))</f>
        <v>4.2840574355047673E-180</v>
      </c>
      <c r="Y264" s="12">
        <f>$E264^EXP(Parameter!$D$85+Parameter!$D$92*($B264/30.2*21)^(-2))</f>
        <v>1.283242251352943E-2</v>
      </c>
      <c r="Z264" s="12">
        <f>$D264^EXP(Parameter!$D$101+Parameter!$D$108*(($B264*21/30.2)^(1)))</f>
        <v>4.0568586277812167E-187</v>
      </c>
      <c r="AA264" s="12">
        <f>$E264^EXP(Parameter!$D$86+Parameter!$D$93*($B264/30.2*21)^(-2))</f>
        <v>1.8970469263410967E-2</v>
      </c>
      <c r="AB264" s="12">
        <f>$D264^EXP(Parameter!$D$98+Parameter!$D$105*(($B264*21/30.2)^(1)))</f>
        <v>3.3869561388974623E-13</v>
      </c>
      <c r="AC264" s="12">
        <f>$E264^EXP(Parameter!$D$83+Parameter!$D$90*($B264/30.2*21)^(-2))</f>
        <v>9.4056118113996828E-4</v>
      </c>
      <c r="AD264" s="87">
        <f>$D264^EXP(Parameter!$D$133+Parameter!$D$140*(($B264*21/30.2)^(-0.5))+Parameter!$D$147*((LN($B264*21/30.2))))</f>
        <v>1.2611281826462568E-15</v>
      </c>
      <c r="AE264" s="12">
        <f>$E264^EXP(Parameter!$D$111+Parameter!$D$118*(($B264*21/30.2)^(-1))+Parameter!$D$125*(($B264*21/30.2)^(-0.5)))</f>
        <v>4.4995633341539019E-2</v>
      </c>
      <c r="AF264" s="12">
        <f>$D264^EXP(Parameter!$D$134+Parameter!$D$141*(($B264*21/30.2)^(-0.5))+Parameter!$D$148*((LN($B264*21/30.2))))</f>
        <v>3.569306742229172E-5</v>
      </c>
      <c r="AG264" s="12">
        <f>$E264^EXP(Parameter!$D$112+Parameter!$D$119*(($B264*21/30.2)^(-1))+Parameter!$D$126*(($B264*21/30.2)^(-0.5)))</f>
        <v>4.6142308067996657E-3</v>
      </c>
      <c r="AH264" s="12">
        <f>$D264^EXP(Parameter!$D$136+Parameter!$D$143*(($B264*21/30.2)^(-0.5))+Parameter!$D$150*((LN($B264*21/30.2))))</f>
        <v>1.8336058580667044E-12</v>
      </c>
      <c r="AI264" s="12">
        <f>$E264^EXP(Parameter!$D$114+Parameter!$D$121*(($B264*21/30.2)^(-1))+Parameter!$D$128*(($B264*21/30.2)^(-0.5)))</f>
        <v>1.3010041132917153E-5</v>
      </c>
      <c r="AJ264" s="12">
        <f>$D264^EXP(Parameter!$D$137+Parameter!$D$144*(($B264*21/30.2)^(-0.5))+Parameter!$D$151*((LN($B264*21/30.2))))</f>
        <v>2.8749322874928656E-18</v>
      </c>
      <c r="AK264" s="12">
        <f>$E264^EXP(Parameter!$D$115+Parameter!$D$122*(($B264*21/30.2)^(-1))+Parameter!$D$129*(($B264*21/30.2)^(-0.5)))</f>
        <v>2.6977335373381739E-3</v>
      </c>
      <c r="AL264" s="12">
        <f>$D264^EXP(Parameter!$D$138+Parameter!$D$145*(($B264*21/30.2)^(-0.5))+Parameter!$D$152*((LN($B264*21/30.2))))</f>
        <v>1.1819100654775666E-82</v>
      </c>
      <c r="AM264" s="12">
        <f>$E264^EXP(Parameter!$D$116+Parameter!$D$123*(($B264*21/30.2)^(-1))+Parameter!$D$130*(($B264*21/30.2)^(-0.5)))</f>
        <v>6.3897143658100825E-7</v>
      </c>
      <c r="AN264" s="12">
        <f>$D264^EXP(Parameter!$D$135+Parameter!$D$142*(($B264*21/30.2)^(-0.5))+Parameter!$D$149*((LN($B264*21/30.2))))</f>
        <v>6.3471269662529405E-7</v>
      </c>
      <c r="AO264" s="12">
        <f>$E264^EXP(Parameter!$D$113+Parameter!$D$120*(($B264*21/30.2)^(-1))+Parameter!$D$127*(($B264*21/30.2)^(-0.5)))</f>
        <v>6.4833785045307368E-14</v>
      </c>
      <c r="AP264" s="87">
        <f>$D264^EXP(Parameter!$D$304+Parameter!$D$310*((LN($B264*21/30.2))))</f>
        <v>1.0433278074925608E-2</v>
      </c>
      <c r="AQ264" s="88">
        <f>$E264^EXP(Parameter!$D$290+Parameter!$D$296*((LN($B264*21/30.2))))</f>
        <v>7.6544437184129111E-3</v>
      </c>
      <c r="AR264" s="12">
        <f>$D264^EXP(Parameter!$D$305+Parameter!$D$311*((LN($B264*21/30.2))))</f>
        <v>1.6147885937774796E-2</v>
      </c>
      <c r="AS264" s="88">
        <f>$E264^EXP(Parameter!$D$291+Parameter!$D$297*((LN($B264*21/30.2))))</f>
        <v>5.7561571114161511E-3</v>
      </c>
      <c r="AT264" s="12">
        <f>$D264^EXP(Parameter!$D$305+Parameter!$D$307-Parameter!$D$306+(Parameter!$D$311+Parameter!$D$313-Parameter!$D$312)*((LN($B264*21/30.2))))</f>
        <v>1.3423958803812844E-2</v>
      </c>
      <c r="AU264" s="88">
        <f>$E264^EXP(Parameter!$D$291+Parameter!$D$293-Parameter!$D$292+(Parameter!$D$297+Parameter!$D$299-Parameter!$D$298)*((LN($B264*21/30.2))))</f>
        <v>9.6349454165728394E-3</v>
      </c>
      <c r="AV264" s="12">
        <f>$D264^EXP(Parameter!$D$308+Parameter!$D$314*((LN($B264*21/30.2))))</f>
        <v>1.8649327690597736E-2</v>
      </c>
      <c r="AW264" s="88">
        <f>$E264^EXP(Parameter!$D$294+Parameter!$D$300*((LN($B264*21/30.2))))</f>
        <v>8.3252371185550279E-3</v>
      </c>
      <c r="AX264" s="12">
        <f>$D264^EXP(Parameter!$D$305+Parameter!$D$309-Parameter!$D$306+(Parameter!$D$311+Parameter!$D$315-Parameter!$D$312)*((LN($B264*21/30.2))))</f>
        <v>5.4689272549137951E-3</v>
      </c>
      <c r="AY264" s="88">
        <f>$E264^EXP(Parameter!$D$291+Parameter!$D$295-Parameter!$D$292+(Parameter!$D$297+Parameter!$D$301-Parameter!$D$298)*((LN($B264*21/30.2))))</f>
        <v>3.6412479849744598E-5</v>
      </c>
      <c r="AZ264" s="12">
        <f>$D264^EXP(Parameter!D$305-Parameter!D$306+(Parameter!D$311-Parameter!D$312)*((LN($B264*21/30.2))))</f>
        <v>3.5942575373849994E-3</v>
      </c>
      <c r="BA264" s="88">
        <f>$E264^EXP(Parameter!$D$291-Parameter!$D$292+(Parameter!$D$297-Parameter!$D$298)*((LN($B264*21/30.2))))</f>
        <v>2.6703486252069549E-7</v>
      </c>
      <c r="BB264" s="89">
        <f>$D264^EXP(Parameter!$D$231+Parameter!$D$238)</f>
        <v>3.3845790517857625E-2</v>
      </c>
      <c r="BC264" s="90">
        <f>$E264^EXP(Parameter!$D$216+Parameter!$D$223)</f>
        <v>1.8025695492586858E-3</v>
      </c>
      <c r="BD264" s="91">
        <f>$D264^EXP(Parameter!$D$232+Parameter!$D$239)</f>
        <v>2.4696191889684183E-2</v>
      </c>
      <c r="BE264" s="90">
        <f>$E264^EXP(Parameter!$D$217+Parameter!$D$224)</f>
        <v>2.7147097002219681E-3</v>
      </c>
      <c r="BF264" s="91">
        <f>$D264^EXP(Parameter!$D$234+Parameter!$D$241)</f>
        <v>3.0529620930596288E-2</v>
      </c>
      <c r="BG264" s="91">
        <f>$E264^EXP(Parameter!$D$219+Parameter!$D$226)</f>
        <v>1.5033151032527493E-2</v>
      </c>
      <c r="BH264" s="91">
        <f>$D264^EXP(Parameter!$D$235+Parameter!$D$242)</f>
        <v>6.8230165152251374E-2</v>
      </c>
      <c r="BI264" s="91">
        <f>$E264^EXP(Parameter!$D$220+Parameter!$D$227)</f>
        <v>9.0557606880985377E-3</v>
      </c>
      <c r="BJ264" s="91">
        <f>$D264^EXP(Parameter!$D$236+Parameter!$D$243)</f>
        <v>2.2917063222435276E-2</v>
      </c>
      <c r="BK264" s="91">
        <f>$E264^EXP(Parameter!$D$221+Parameter!$D$228)</f>
        <v>1.4229739904731227E-2</v>
      </c>
      <c r="BL264" s="91">
        <f>$D264^EXP(Parameter!$D$233+Parameter!$D$240)</f>
        <v>1.0211160256401192E-2</v>
      </c>
      <c r="BM264" s="91">
        <f>$E264^EXP(Parameter!$D$218+Parameter!$D$225)</f>
        <v>7.2321510536665966E-4</v>
      </c>
      <c r="BN264" s="90">
        <f>$D264^EXP(Parameter!$D$268+Parameter!$D$275)</f>
        <v>4.7577349949261334E-2</v>
      </c>
      <c r="BO264" s="91">
        <f>$E264^EXP(Parameter!$D$246+Parameter!$D$253)</f>
        <v>5.4244915549917503E-4</v>
      </c>
      <c r="BP264" s="91">
        <f>$D264^EXP(Parameter!$D$269+Parameter!$D$276)</f>
        <v>2.958164707139866E-2</v>
      </c>
      <c r="BQ264" s="91">
        <f>$E264^EXP(Parameter!$D$247+Parameter!$D$254)</f>
        <v>1.5261935845401016E-3</v>
      </c>
      <c r="BR264" s="91">
        <f>$D264^EXP(Parameter!$D$271+Parameter!$D$278)</f>
        <v>7.6983659975667598E-2</v>
      </c>
      <c r="BS264" s="91">
        <f>$E264^EXP(Parameter!$D$249+Parameter!$D$256)</f>
        <v>1.9044665443351674E-2</v>
      </c>
      <c r="BT264" s="91">
        <f>$D264^EXP(Parameter!$D$272+Parameter!$D$279)</f>
        <v>0.14427774779623698</v>
      </c>
      <c r="BU264" s="91">
        <f>$E264^EXP(Parameter!$D$250+Parameter!$D$257)</f>
        <v>5.0239096033408252E-3</v>
      </c>
      <c r="BV264" s="91">
        <f>$D264^EXP(Parameter!$D$273+Parameter!$D$280)</f>
        <v>0.11100451362907456</v>
      </c>
      <c r="BW264" s="91">
        <f>$E264^EXP(Parameter!$D$251+Parameter!$D$258)</f>
        <v>2.0678614588831253E-2</v>
      </c>
      <c r="BX264" s="91">
        <f>$D264^EXP(Parameter!$D$270+Parameter!$D$277)</f>
        <v>2.5249067079689415E-2</v>
      </c>
      <c r="BY264" s="91">
        <f>$E264^EXP(Parameter!$D$248+Parameter!$D$255)</f>
        <v>1.9195364387231731E-3</v>
      </c>
      <c r="BZ264" s="90">
        <f>$D264^EXP(Parameter!$D$208)</f>
        <v>3.1173521358642337E-2</v>
      </c>
      <c r="CA264" s="90">
        <f>$E264^EXP(Parameter!$D$200)</f>
        <v>1.2277733653417841E-3</v>
      </c>
      <c r="CB264" s="90">
        <f>$D264^EXP(Parameter!$D$209)</f>
        <v>2.5063783424601676E-2</v>
      </c>
      <c r="CC264" s="90">
        <f>$E264^EXP(Parameter!$D$201)</f>
        <v>2.2129404517712997E-3</v>
      </c>
      <c r="CD264" s="90">
        <f>$D264^EXP(Parameter!$D$211)</f>
        <v>2.7649930202534003E-2</v>
      </c>
      <c r="CE264" s="90">
        <f>$E264^EXP(Parameter!$D$203)</f>
        <v>1.128953691627641E-2</v>
      </c>
      <c r="CF264" s="90">
        <f>$D264^EXP(Parameter!$D$212)</f>
        <v>6.8047130450524365E-2</v>
      </c>
      <c r="CG264" s="90">
        <f>$E264^EXP(Parameter!$D$204)</f>
        <v>7.6586319348277655E-3</v>
      </c>
      <c r="CH264" s="91">
        <f>$D264^EXP(Parameter!$D$213)</f>
        <v>2.1812319998533017E-2</v>
      </c>
      <c r="CI264" s="90">
        <f>$E264^EXP(Parameter!$D$205)</f>
        <v>1.4351155722223612E-2</v>
      </c>
      <c r="CJ264" s="91">
        <f>$D264^EXP(Parameter!$D$210)</f>
        <v>1.1282287182738691E-2</v>
      </c>
      <c r="CK264" s="90">
        <f>$E264^EXP(Parameter!$D$202)</f>
        <v>9.7374783655565479E-4</v>
      </c>
      <c r="CL264" s="12">
        <f>$D264^EXP(Parameter!$D$170+Parameter!$D$177*(LN($B264/30.2*21)))</f>
        <v>1.2870201766669323E-2</v>
      </c>
      <c r="CM264" s="12">
        <f>$D264^EXP(Parameter!$D$155+Parameter!$D$162*(LN($B264/30.2*21)))</f>
        <v>0.28351462876308647</v>
      </c>
      <c r="CN264" s="12">
        <f>$D264^EXP(Parameter!$D$171+Parameter!$D$178*(LN($B264/30.2*21)))</f>
        <v>1.5144833668403117E-2</v>
      </c>
      <c r="CO264" s="12">
        <f>$D264^EXP(Parameter!$D$156+Parameter!$D$163*(LN($B264/30.2*21)))</f>
        <v>0.21582231673798197</v>
      </c>
      <c r="CP264" s="12">
        <f>$D264^EXP(Parameter!$D$173+Parameter!$D$180*(LN($B264/30.2*21)))</f>
        <v>1.2081642202860629E-2</v>
      </c>
      <c r="CQ264" s="12">
        <f>$D264^EXP(Parameter!$D$158+Parameter!$D$165*(LN($B264/30.2*21)))</f>
        <v>0.21266946317687896</v>
      </c>
      <c r="CR264" s="12">
        <f>$D264^EXP(Parameter!$D$174+Parameter!$D$181*(LN($B264/30.2*21)))</f>
        <v>9.7829587228462529E-3</v>
      </c>
      <c r="CS264" s="12">
        <f>$D264^EXP(Parameter!$D$159+Parameter!$D$166*(LN($B264/30.2*21)))</f>
        <v>0.26714891191532242</v>
      </c>
      <c r="CT264" s="12">
        <f>$D264^EXP(Parameter!$D$175+Parameter!$D$182*(LN($B264/30.2*21)))</f>
        <v>1.2308307074823167E-3</v>
      </c>
      <c r="CU264" s="12">
        <f>$D264^EXP(Parameter!$D$160+Parameter!$D$167*(LN($B264/30.2*21)))</f>
        <v>3.9651245492241055E-2</v>
      </c>
      <c r="CV264" s="12">
        <f>$D264^EXP(Parameter!$D$172+Parameter!$D$179*(LN($B264/30.2*21)))</f>
        <v>2.1009575255796814E-3</v>
      </c>
      <c r="CW264" s="41">
        <f>$D264^EXP(Parameter!$D$157+Parameter!$D$164*(LN($B264/30.2*21)))</f>
        <v>2.0658758385655009E-4</v>
      </c>
      <c r="CX264" s="12">
        <f t="shared" si="30"/>
        <v>1.5389369240340792E-45</v>
      </c>
      <c r="CY264" s="85">
        <v>1.23816004201831E-2</v>
      </c>
      <c r="CZ264" s="12">
        <f t="shared" si="24"/>
        <v>5.5131201285860529E-7</v>
      </c>
      <c r="DA264" s="85">
        <v>1.8357033149209102E-2</v>
      </c>
      <c r="DB264" s="12">
        <f t="shared" si="25"/>
        <v>1.6269243159868358E-12</v>
      </c>
      <c r="DC264" s="41">
        <v>4.8078688326677702E-5</v>
      </c>
      <c r="DD264" s="12">
        <f t="shared" si="26"/>
        <v>4.2840574355047673E-180</v>
      </c>
      <c r="DE264" s="85">
        <v>5.9721737631013999E-4</v>
      </c>
      <c r="DF264" s="12">
        <f t="shared" si="27"/>
        <v>4.0568586277812167E-187</v>
      </c>
      <c r="DG264" s="41">
        <v>4.7767599999998299E-5</v>
      </c>
      <c r="DH264" s="12">
        <f t="shared" si="28"/>
        <v>3.3869561388974623E-13</v>
      </c>
      <c r="DI264" s="41">
        <v>4.7767599999998299E-5</v>
      </c>
      <c r="DJ264" s="46">
        <v>259</v>
      </c>
      <c r="DK264" s="44">
        <v>1.6037916991673599E-5</v>
      </c>
      <c r="DL264" s="44">
        <v>5.6014650525293399E-5</v>
      </c>
      <c r="DM264" s="44">
        <v>1.40208695371791E-4</v>
      </c>
      <c r="DN264" s="44">
        <v>9.7331035469827603E-5</v>
      </c>
      <c r="DO264" s="44">
        <v>4.9900137335523497E-4</v>
      </c>
      <c r="DP264" s="44">
        <v>3.7493907444996499E-4</v>
      </c>
      <c r="DQ264" s="44">
        <v>5.7179558865116898E-4</v>
      </c>
      <c r="DR264" s="45">
        <v>1.24505657903188E-2</v>
      </c>
      <c r="DS264" s="45">
        <v>2.1568518059799899E-2</v>
      </c>
      <c r="DT264" s="45">
        <v>1.9050813326652798E-2</v>
      </c>
      <c r="DU264" s="45">
        <v>1.3135025848699401E-2</v>
      </c>
      <c r="DV264" s="45">
        <v>2.0463524668602202E-2</v>
      </c>
      <c r="DW264" s="45">
        <v>3.5937810419488701E-2</v>
      </c>
      <c r="DX264" s="45">
        <v>1.5910767506002399E-2</v>
      </c>
    </row>
    <row r="265" spans="1:128">
      <c r="A265" s="43">
        <f t="shared" si="29"/>
        <v>16.671232876712331</v>
      </c>
      <c r="B265" s="18">
        <v>261</v>
      </c>
      <c r="C265" s="12">
        <v>5720</v>
      </c>
      <c r="D265" s="12">
        <v>1.14923345610924E-2</v>
      </c>
      <c r="E265" s="12">
        <v>4.6944557548200598E-5</v>
      </c>
      <c r="F265" s="92">
        <f>$D265^Parameter!$D$325</f>
        <v>3.0698591034040018E-2</v>
      </c>
      <c r="G265" s="92">
        <f>$E265^Parameter!$D$318</f>
        <v>7.6478855501149517E-4</v>
      </c>
      <c r="H265" s="92">
        <f>$D265^Parameter!$D$326</f>
        <v>2.8075442402132146E-2</v>
      </c>
      <c r="I265" s="92">
        <f>$E265^Parameter!$D$319</f>
        <v>1.6975186723419207E-3</v>
      </c>
      <c r="J265" s="92">
        <f>$D265^Parameter!$D$328</f>
        <v>3.3268337184221848E-2</v>
      </c>
      <c r="K265" s="92">
        <f>$E265^Parameter!$D$321</f>
        <v>1.2092393351677238E-2</v>
      </c>
      <c r="L265" s="92">
        <f>$D265^Parameter!$D$329</f>
        <v>8.2002789465055556E-2</v>
      </c>
      <c r="M265" s="92">
        <f>$E265^Parameter!$D$322</f>
        <v>7.5696669631097821E-3</v>
      </c>
      <c r="N265" s="92">
        <f>$D265^Parameter!$D$330</f>
        <v>2.6849159263284839E-2</v>
      </c>
      <c r="O265" s="92">
        <f>$E265^Parameter!$D$323</f>
        <v>1.856239884840661E-2</v>
      </c>
      <c r="P265" s="92">
        <f>$D265^Parameter!$D$327</f>
        <v>1.4239956546242051E-2</v>
      </c>
      <c r="Q265" s="92">
        <f>$E265^Parameter!$D$320</f>
        <v>8.1191743716087087E-4</v>
      </c>
      <c r="R265" s="12">
        <f>$D265^EXP(Parameter!$D$96+Parameter!$D$103*(($B265/30.2*21)^(1)))</f>
        <v>2.9800028484852837E-46</v>
      </c>
      <c r="S265" s="12">
        <f>$E265^EXP(Parameter!$D$81+Parameter!$D$88*($B265/30.2*21)^(-2))</f>
        <v>2.1892067302050292E-3</v>
      </c>
      <c r="T265" s="12">
        <f>$D265^EXP(Parameter!$D$97+Parameter!$D$104*(($B265*21/30.2)^(1)))</f>
        <v>4.9505424444715808E-7</v>
      </c>
      <c r="U265" s="12">
        <f>$E265^EXP(Parameter!$D$82+Parameter!$D$89*($B265/30.2*21)^(-2))</f>
        <v>3.7295053406916721E-3</v>
      </c>
      <c r="V265" s="12">
        <f>$D265^EXP(Parameter!$D$99+Parameter!$D$106*(($B265*21/30.2)^(1)))</f>
        <v>1.2309464666727107E-12</v>
      </c>
      <c r="W265" s="12">
        <f>$E265^EXP(Parameter!$D$84+Parameter!$D$91*($B265/30.2*21)^(-2))</f>
        <v>2.0777549930724469E-2</v>
      </c>
      <c r="X265" s="12">
        <f>$D265^EXP(Parameter!$D$100+Parameter!$D$107*(($B265*21/30.2)^(1)))</f>
        <v>3.2096243304238972E-184</v>
      </c>
      <c r="Y265" s="12">
        <f>$E265^EXP(Parameter!$D$85+Parameter!$D$92*($B265/30.2*21)^(-2))</f>
        <v>1.2735159882139477E-2</v>
      </c>
      <c r="Z265" s="12">
        <f>$D265^EXP(Parameter!$D$101+Parameter!$D$108*(($B265*21/30.2)^(1)))</f>
        <v>3.856960054134515E-191</v>
      </c>
      <c r="AA265" s="12">
        <f>$E265^EXP(Parameter!$D$86+Parameter!$D$93*($B265/30.2*21)^(-2))</f>
        <v>1.8839525704472709E-2</v>
      </c>
      <c r="AB265" s="12">
        <f>$D265^EXP(Parameter!$D$98+Parameter!$D$105*(($B265*21/30.2)^(1)))</f>
        <v>2.5729761491555708E-13</v>
      </c>
      <c r="AC265" s="12">
        <f>$E265^EXP(Parameter!$D$83+Parameter!$D$90*($B265/30.2*21)^(-2))</f>
        <v>9.2917985424834548E-4</v>
      </c>
      <c r="AD265" s="87">
        <f>$D265^EXP(Parameter!$D$133+Parameter!$D$140*(($B265*21/30.2)^(-0.5))+Parameter!$D$147*((LN($B265*21/30.2))))</f>
        <v>1.0185694866250373E-15</v>
      </c>
      <c r="AE265" s="12">
        <f>$E265^EXP(Parameter!$D$111+Parameter!$D$118*(($B265*21/30.2)^(-1))+Parameter!$D$125*(($B265*21/30.2)^(-0.5)))</f>
        <v>4.481909126051907E-2</v>
      </c>
      <c r="AF265" s="12">
        <f>$D265^EXP(Parameter!$D$134+Parameter!$D$141*(($B265*21/30.2)^(-0.5))+Parameter!$D$148*((LN($B265*21/30.2))))</f>
        <v>3.4371259602130449E-5</v>
      </c>
      <c r="AG265" s="12">
        <f>$E265^EXP(Parameter!$D$112+Parameter!$D$119*(($B265*21/30.2)^(-1))+Parameter!$D$126*(($B265*21/30.2)^(-0.5)))</f>
        <v>4.5721065585109149E-3</v>
      </c>
      <c r="AH265" s="12">
        <f>$D265^EXP(Parameter!$D$136+Parameter!$D$143*(($B265*21/30.2)^(-0.5))+Parameter!$D$150*((LN($B265*21/30.2))))</f>
        <v>1.5687916705955358E-12</v>
      </c>
      <c r="AI265" s="12">
        <f>$E265^EXP(Parameter!$D$114+Parameter!$D$121*(($B265*21/30.2)^(-1))+Parameter!$D$128*(($B265*21/30.2)^(-0.5)))</f>
        <v>1.2655132819798659E-5</v>
      </c>
      <c r="AJ265" s="12">
        <f>$D265^EXP(Parameter!$D$137+Parameter!$D$144*(($B265*21/30.2)^(-0.5))+Parameter!$D$151*((LN($B265*21/30.2))))</f>
        <v>2.1715957131177438E-18</v>
      </c>
      <c r="AK265" s="12">
        <f>$E265^EXP(Parameter!$D$115+Parameter!$D$122*(($B265*21/30.2)^(-1))+Parameter!$D$129*(($B265*21/30.2)^(-0.5)))</f>
        <v>2.6674174426162341E-3</v>
      </c>
      <c r="AL265" s="12">
        <f>$D265^EXP(Parameter!$D$138+Parameter!$D$145*(($B265*21/30.2)^(-0.5))+Parameter!$D$152*((LN($B265*21/30.2))))</f>
        <v>2.1527462358568087E-83</v>
      </c>
      <c r="AM265" s="12">
        <f>$E265^EXP(Parameter!$D$116+Parameter!$D$123*(($B265*21/30.2)^(-1))+Parameter!$D$130*(($B265*21/30.2)^(-0.5)))</f>
        <v>6.1682212761451518E-7</v>
      </c>
      <c r="AN265" s="12">
        <f>$D265^EXP(Parameter!$D$135+Parameter!$D$142*(($B265*21/30.2)^(-0.5))+Parameter!$D$149*((LN($B265*21/30.2))))</f>
        <v>6.0099997360303574E-7</v>
      </c>
      <c r="AO265" s="12">
        <f>$E265^EXP(Parameter!$D$113+Parameter!$D$120*(($B265*21/30.2)^(-1))+Parameter!$D$127*(($B265*21/30.2)^(-0.5)))</f>
        <v>5.9841644365009697E-14</v>
      </c>
      <c r="AP265" s="87">
        <f>$D265^EXP(Parameter!$D$304+Parameter!$D$310*((LN($B265*21/30.2))))</f>
        <v>1.0321105204068134E-2</v>
      </c>
      <c r="AQ265" s="88">
        <f>$E265^EXP(Parameter!$D$290+Parameter!$D$296*((LN($B265*21/30.2))))</f>
        <v>7.6099078142372375E-3</v>
      </c>
      <c r="AR265" s="12">
        <f>$D265^EXP(Parameter!$D$305+Parameter!$D$311*((LN($B265*21/30.2))))</f>
        <v>1.6010766724382845E-2</v>
      </c>
      <c r="AS265" s="88">
        <f>$E265^EXP(Parameter!$D$291+Parameter!$D$297*((LN($B265*21/30.2))))</f>
        <v>5.7105530751746245E-3</v>
      </c>
      <c r="AT265" s="12">
        <f>$D265^EXP(Parameter!$D$305+Parameter!$D$307-Parameter!$D$306+(Parameter!$D$311+Parameter!$D$313-Parameter!$D$312)*((LN($B265*21/30.2))))</f>
        <v>1.3296613574674647E-2</v>
      </c>
      <c r="AU265" s="88">
        <f>$E265^EXP(Parameter!$D$291+Parameter!$D$293-Parameter!$D$292+(Parameter!$D$297+Parameter!$D$299-Parameter!$D$298)*((LN($B265*21/30.2))))</f>
        <v>9.5516365005661342E-3</v>
      </c>
      <c r="AV265" s="12">
        <f>$D265^EXP(Parameter!$D$308+Parameter!$D$314*((LN($B265*21/30.2))))</f>
        <v>1.8457229368956409E-2</v>
      </c>
      <c r="AW265" s="88">
        <f>$E265^EXP(Parameter!$D$294+Parameter!$D$300*((LN($B265*21/30.2))))</f>
        <v>8.2571880985817057E-3</v>
      </c>
      <c r="AX265" s="12">
        <f>$D265^EXP(Parameter!$D$305+Parameter!$D$309-Parameter!$D$306+(Parameter!$D$311+Parameter!$D$315-Parameter!$D$312)*((LN($B265*21/30.2))))</f>
        <v>5.3996267035387579E-3</v>
      </c>
      <c r="AY265" s="88">
        <f>$E265^EXP(Parameter!$D$291+Parameter!$D$295-Parameter!$D$292+(Parameter!$D$297+Parameter!$D$301-Parameter!$D$298)*((LN($B265*21/30.2))))</f>
        <v>3.5285663851762202E-5</v>
      </c>
      <c r="AZ265" s="12">
        <f>$D265^EXP(Parameter!D$305-Parameter!D$306+(Parameter!D$311-Parameter!D$312)*((LN($B265*21/30.2))))</f>
        <v>3.548005220099789E-3</v>
      </c>
      <c r="BA265" s="88">
        <f>$E265^EXP(Parameter!$D$291-Parameter!$D$292+(Parameter!$D$297-Parameter!$D$298)*((LN($B265*21/30.2))))</f>
        <v>2.5591157381897181E-7</v>
      </c>
      <c r="BB265" s="89">
        <f>$D265^EXP(Parameter!$D$231+Parameter!$D$238)</f>
        <v>3.3631031226811103E-2</v>
      </c>
      <c r="BC265" s="90">
        <f>$E265^EXP(Parameter!$D$216+Parameter!$D$223)</f>
        <v>1.7827831885010271E-3</v>
      </c>
      <c r="BD265" s="91">
        <f>$D265^EXP(Parameter!$D$232+Parameter!$D$239)</f>
        <v>2.4524953560177983E-2</v>
      </c>
      <c r="BE265" s="90">
        <f>$E265^EXP(Parameter!$D$217+Parameter!$D$224)</f>
        <v>2.6868321503264359E-3</v>
      </c>
      <c r="BF265" s="91">
        <f>$D265^EXP(Parameter!$D$234+Parameter!$D$241)</f>
        <v>3.033002324748536E-2</v>
      </c>
      <c r="BG265" s="91">
        <f>$E265^EXP(Parameter!$D$219+Parameter!$D$226)</f>
        <v>1.4923326138282959E-2</v>
      </c>
      <c r="BH265" s="91">
        <f>$D265^EXP(Parameter!$D$235+Parameter!$D$242)</f>
        <v>6.7886644123317824E-2</v>
      </c>
      <c r="BI265" s="91">
        <f>$E265^EXP(Parameter!$D$220+Parameter!$D$227)</f>
        <v>8.9816478799129851E-3</v>
      </c>
      <c r="BJ265" s="91">
        <f>$D265^EXP(Parameter!$D$236+Parameter!$D$243)</f>
        <v>2.2754962348006721E-2</v>
      </c>
      <c r="BK265" s="91">
        <f>$E265^EXP(Parameter!$D$221+Parameter!$D$228)</f>
        <v>1.4124429142715533E-2</v>
      </c>
      <c r="BL265" s="91">
        <f>$D265^EXP(Parameter!$D$233+Parameter!$D$240)</f>
        <v>1.0123535860647218E-2</v>
      </c>
      <c r="BM265" s="91">
        <f>$E265^EXP(Parameter!$D$218+Parameter!$D$225)</f>
        <v>7.1413636908126304E-4</v>
      </c>
      <c r="BN265" s="90">
        <f>$D265^EXP(Parameter!$D$268+Parameter!$D$275)</f>
        <v>4.7305736536900157E-2</v>
      </c>
      <c r="BO265" s="91">
        <f>$E265^EXP(Parameter!$D$246+Parameter!$D$253)</f>
        <v>5.3537058483306703E-4</v>
      </c>
      <c r="BP265" s="91">
        <f>$D265^EXP(Parameter!$D$269+Parameter!$D$276)</f>
        <v>2.9386504410407216E-2</v>
      </c>
      <c r="BQ265" s="91">
        <f>$E265^EXP(Parameter!$D$247+Parameter!$D$254)</f>
        <v>1.5090021484120435E-3</v>
      </c>
      <c r="BR265" s="91">
        <f>$D265^EXP(Parameter!$D$271+Parameter!$D$278)</f>
        <v>7.6613450825072316E-2</v>
      </c>
      <c r="BS265" s="91">
        <f>$E265^EXP(Parameter!$D$249+Parameter!$D$256)</f>
        <v>1.8913347323928641E-2</v>
      </c>
      <c r="BT265" s="91">
        <f>$D265^EXP(Parameter!$D$272+Parameter!$D$279)</f>
        <v>0.14375358348663789</v>
      </c>
      <c r="BU265" s="91">
        <f>$E265^EXP(Parameter!$D$250+Parameter!$D$257)</f>
        <v>4.9776679099136521E-3</v>
      </c>
      <c r="BV265" s="91">
        <f>$D265^EXP(Parameter!$D$273+Parameter!$D$280)</f>
        <v>0.11054673325060985</v>
      </c>
      <c r="BW265" s="91">
        <f>$E265^EXP(Parameter!$D$251+Parameter!$D$258)</f>
        <v>2.0538982977771261E-2</v>
      </c>
      <c r="BX265" s="91">
        <f>$D265^EXP(Parameter!$D$270+Parameter!$D$277)</f>
        <v>2.5075038895588746E-2</v>
      </c>
      <c r="BY265" s="91">
        <f>$E265^EXP(Parameter!$D$248+Parameter!$D$255)</f>
        <v>1.8986746706334571E-3</v>
      </c>
      <c r="BZ265" s="90">
        <f>$D265^EXP(Parameter!$D$208)</f>
        <v>3.0970929172439498E-2</v>
      </c>
      <c r="CA265" s="90">
        <f>$E265^EXP(Parameter!$D$200)</f>
        <v>1.2134821195656765E-3</v>
      </c>
      <c r="CB265" s="90">
        <f>$D265^EXP(Parameter!$D$209)</f>
        <v>2.4890687649701631E-2</v>
      </c>
      <c r="CC265" s="90">
        <f>$E265^EXP(Parameter!$D$201)</f>
        <v>2.1894338654903328E-3</v>
      </c>
      <c r="CD265" s="90">
        <f>$D265^EXP(Parameter!$D$211)</f>
        <v>2.7464043651911369E-2</v>
      </c>
      <c r="CE265" s="90">
        <f>$E265^EXP(Parameter!$D$203)</f>
        <v>1.1201455995920375E-2</v>
      </c>
      <c r="CF265" s="90">
        <f>$D265^EXP(Parameter!$D$212)</f>
        <v>6.7704189047764415E-2</v>
      </c>
      <c r="CG265" s="90">
        <f>$E265^EXP(Parameter!$D$204)</f>
        <v>7.5937301912593451E-3</v>
      </c>
      <c r="CH265" s="91">
        <f>$D265^EXP(Parameter!$D$213)</f>
        <v>2.1656021812350712E-2</v>
      </c>
      <c r="CI265" s="90">
        <f>$E265^EXP(Parameter!$D$205)</f>
        <v>1.424515781273826E-2</v>
      </c>
      <c r="CJ265" s="91">
        <f>$D265^EXP(Parameter!$D$210)</f>
        <v>1.1187569016886806E-2</v>
      </c>
      <c r="CK265" s="90">
        <f>$E265^EXP(Parameter!$D$202)</f>
        <v>9.6202381401622368E-4</v>
      </c>
      <c r="CL265" s="12">
        <f>$D265^EXP(Parameter!$D$170+Parameter!$D$177*(LN($B265/30.2*21)))</f>
        <v>1.2748865271708704E-2</v>
      </c>
      <c r="CM265" s="12">
        <f>$D265^EXP(Parameter!$D$155+Parameter!$D$162*(LN($B265/30.2*21)))</f>
        <v>0.28319191019924816</v>
      </c>
      <c r="CN265" s="12">
        <f>$D265^EXP(Parameter!$D$171+Parameter!$D$178*(LN($B265/30.2*21)))</f>
        <v>1.5016077546090431E-2</v>
      </c>
      <c r="CO265" s="12">
        <f>$D265^EXP(Parameter!$D$156+Parameter!$D$163*(LN($B265/30.2*21)))</f>
        <v>0.21538894289837565</v>
      </c>
      <c r="CP265" s="12">
        <f>$D265^EXP(Parameter!$D$173+Parameter!$D$180*(LN($B265/30.2*21)))</f>
        <v>1.1967719896595484E-2</v>
      </c>
      <c r="CQ265" s="12">
        <f>$D265^EXP(Parameter!$D$158+Parameter!$D$165*(LN($B265/30.2*21)))</f>
        <v>0.21211962713422788</v>
      </c>
      <c r="CR265" s="12">
        <f>$D265^EXP(Parameter!$D$174+Parameter!$D$181*(LN($B265/30.2*21)))</f>
        <v>9.6656515704004829E-3</v>
      </c>
      <c r="CS265" s="12">
        <f>$D265^EXP(Parameter!$D$159+Parameter!$D$166*(LN($B265/30.2*21)))</f>
        <v>0.26667216801447707</v>
      </c>
      <c r="CT265" s="12">
        <f>$D265^EXP(Parameter!$D$175+Parameter!$D$182*(LN($B265/30.2*21)))</f>
        <v>1.2093302717406976E-3</v>
      </c>
      <c r="CU265" s="12">
        <f>$D265^EXP(Parameter!$D$160+Parameter!$D$167*(LN($B265/30.2*21)))</f>
        <v>3.9321917745196826E-2</v>
      </c>
      <c r="CV265" s="12">
        <f>$D265^EXP(Parameter!$D$172+Parameter!$D$179*(LN($B265/30.2*21)))</f>
        <v>2.0714340144257341E-3</v>
      </c>
      <c r="CW265" s="41">
        <f>$D265^EXP(Parameter!$D$157+Parameter!$D$164*(LN($B265/30.2*21)))</f>
        <v>2.0142209865588843E-4</v>
      </c>
      <c r="CX265" s="12">
        <f t="shared" si="30"/>
        <v>2.9800028484852837E-46</v>
      </c>
      <c r="CY265" s="85">
        <v>1.2372155053428899E-2</v>
      </c>
      <c r="CZ265" s="12">
        <f t="shared" si="24"/>
        <v>4.9505424444715808E-7</v>
      </c>
      <c r="DA265" s="85">
        <v>1.83365381554569E-2</v>
      </c>
      <c r="DB265" s="12">
        <f t="shared" si="25"/>
        <v>1.2309464666727107E-12</v>
      </c>
      <c r="DC265" s="41">
        <v>4.7231258346858503E-5</v>
      </c>
      <c r="DD265" s="12">
        <f t="shared" si="26"/>
        <v>3.2096243304238972E-184</v>
      </c>
      <c r="DE265" s="85">
        <v>5.8799037728136396E-4</v>
      </c>
      <c r="DF265" s="12">
        <f t="shared" si="27"/>
        <v>3.856960054134515E-191</v>
      </c>
      <c r="DG265" s="41">
        <v>4.6944599999998697E-5</v>
      </c>
      <c r="DH265" s="12">
        <f t="shared" si="28"/>
        <v>2.5729761491555708E-13</v>
      </c>
      <c r="DI265" s="41">
        <v>4.6944599999998697E-5</v>
      </c>
      <c r="DJ265" s="46">
        <v>260</v>
      </c>
      <c r="DK265" s="44">
        <v>1.5703859344018401E-5</v>
      </c>
      <c r="DL265" s="44">
        <v>5.4931681766512399E-5</v>
      </c>
      <c r="DM265" s="44">
        <v>1.3765857327285901E-4</v>
      </c>
      <c r="DN265" s="44">
        <v>9.5515891846864598E-5</v>
      </c>
      <c r="DO265" s="44">
        <v>4.90756959730554E-4</v>
      </c>
      <c r="DP265" s="44">
        <v>3.6860029601093502E-4</v>
      </c>
      <c r="DQ265" s="44">
        <v>5.6245433645263397E-4</v>
      </c>
      <c r="DR265" s="45">
        <v>1.2349736258583601E-2</v>
      </c>
      <c r="DS265" s="45">
        <v>2.14067717888849E-2</v>
      </c>
      <c r="DT265" s="45">
        <v>1.8905298162626299E-2</v>
      </c>
      <c r="DU265" s="45">
        <v>1.3029396324760099E-2</v>
      </c>
      <c r="DV265" s="45">
        <v>2.03088533220162E-2</v>
      </c>
      <c r="DW265" s="45">
        <v>3.56898012516507E-2</v>
      </c>
      <c r="DX265" s="45">
        <v>1.5786088986274999E-2</v>
      </c>
    </row>
    <row r="266" spans="1:128">
      <c r="A266" s="43">
        <f t="shared" si="29"/>
        <v>16.731506849315068</v>
      </c>
      <c r="B266" s="18">
        <v>262</v>
      </c>
      <c r="C266" s="12">
        <v>5742</v>
      </c>
      <c r="D266" s="12">
        <v>1.13966889649986E-2</v>
      </c>
      <c r="E266" s="12">
        <v>4.6138032446178398E-5</v>
      </c>
      <c r="F266" s="92">
        <f>$D266^Parameter!$D$325</f>
        <v>3.0499125198418773E-2</v>
      </c>
      <c r="G266" s="92">
        <f>$E266^Parameter!$D$318</f>
        <v>7.5530529707512368E-4</v>
      </c>
      <c r="H266" s="92">
        <f>$D266^Parameter!$D$326</f>
        <v>2.7888358760695942E-2</v>
      </c>
      <c r="I266" s="92">
        <f>$E266^Parameter!$D$319</f>
        <v>1.6787955326897689E-3</v>
      </c>
      <c r="J266" s="92">
        <f>$D266^Parameter!$D$328</f>
        <v>3.3057146784746083E-2</v>
      </c>
      <c r="K266" s="92">
        <f>$E266^Parameter!$D$321</f>
        <v>1.199991495239862E-2</v>
      </c>
      <c r="L266" s="92">
        <f>$D266^Parameter!$D$329</f>
        <v>8.1619902124699023E-2</v>
      </c>
      <c r="M266" s="92">
        <f>$E266^Parameter!$D$322</f>
        <v>7.5056609851676349E-3</v>
      </c>
      <c r="N266" s="92">
        <f>$D266^Parameter!$D$330</f>
        <v>2.6668018246361544E-2</v>
      </c>
      <c r="O266" s="92">
        <f>$E266^Parameter!$D$323</f>
        <v>1.8434171689715007E-2</v>
      </c>
      <c r="P266" s="92">
        <f>$D266^Parameter!$D$327</f>
        <v>1.4127109727302493E-2</v>
      </c>
      <c r="Q266" s="92">
        <f>$E266^Parameter!$D$320</f>
        <v>8.0193316757798557E-4</v>
      </c>
      <c r="R266" s="12">
        <f>$D266^EXP(Parameter!$D$96+Parameter!$D$103*(($B266/30.2*21)^(1)))</f>
        <v>5.6268832733457211E-47</v>
      </c>
      <c r="S266" s="12">
        <f>$E266^EXP(Parameter!$D$81+Parameter!$D$88*($B266/30.2*21)^(-2))</f>
        <v>2.166019941316686E-3</v>
      </c>
      <c r="T266" s="12">
        <f>$D266^EXP(Parameter!$D$97+Parameter!$D$104*(($B266*21/30.2)^(1)))</f>
        <v>4.44236155300525E-7</v>
      </c>
      <c r="U266" s="12">
        <f>$E266^EXP(Parameter!$D$82+Parameter!$D$89*($B266/30.2*21)^(-2))</f>
        <v>3.6934229747143852E-3</v>
      </c>
      <c r="V266" s="12">
        <f>$D266^EXP(Parameter!$D$99+Parameter!$D$106*(($B266*21/30.2)^(1)))</f>
        <v>9.2890306458073745E-13</v>
      </c>
      <c r="W266" s="12">
        <f>$E266^EXP(Parameter!$D$84+Parameter!$D$91*($B266/30.2*21)^(-2))</f>
        <v>2.0638080099494173E-2</v>
      </c>
      <c r="X266" s="12">
        <f>$D266^EXP(Parameter!$D$100+Parameter!$D$107*(($B266*21/30.2)^(1)))</f>
        <v>1.9399610818133144E-188</v>
      </c>
      <c r="Y266" s="12">
        <f>$E266^EXP(Parameter!$D$85+Parameter!$D$92*($B266/30.2*21)^(-2))</f>
        <v>1.2638910309592915E-2</v>
      </c>
      <c r="Z266" s="12">
        <f>$D266^EXP(Parameter!$D$101+Parameter!$D$108*(($B266*21/30.2)^(1)))</f>
        <v>3.0143711041019103E-195</v>
      </c>
      <c r="AA266" s="12">
        <f>$E266^EXP(Parameter!$D$86+Parameter!$D$93*($B266/30.2*21)^(-2))</f>
        <v>1.8709857840343614E-2</v>
      </c>
      <c r="AB266" s="12">
        <f>$D266^EXP(Parameter!$D$98+Parameter!$D$105*(($B266*21/30.2)^(1)))</f>
        <v>1.9499751658335256E-13</v>
      </c>
      <c r="AC266" s="12">
        <f>$E266^EXP(Parameter!$D$83+Parameter!$D$90*($B266/30.2*21)^(-2))</f>
        <v>9.1796831485861934E-4</v>
      </c>
      <c r="AD266" s="87">
        <f>$D266^EXP(Parameter!$D$133+Parameter!$D$140*(($B266*21/30.2)^(-0.5))+Parameter!$D$147*((LN($B266*21/30.2))))</f>
        <v>8.2224149283670235E-16</v>
      </c>
      <c r="AE266" s="12">
        <f>$E266^EXP(Parameter!$D$111+Parameter!$D$118*(($B266*21/30.2)^(-1))+Parameter!$D$125*(($B266*21/30.2)^(-0.5)))</f>
        <v>4.4643768063823204E-2</v>
      </c>
      <c r="AF266" s="12">
        <f>$D266^EXP(Parameter!$D$134+Parameter!$D$141*(($B266*21/30.2)^(-0.5))+Parameter!$D$148*((LN($B266*21/30.2))))</f>
        <v>3.3098888367352182E-5</v>
      </c>
      <c r="AG266" s="12">
        <f>$E266^EXP(Parameter!$D$112+Parameter!$D$119*(($B266*21/30.2)^(-1))+Parameter!$D$126*(($B266*21/30.2)^(-0.5)))</f>
        <v>4.5304866945050978E-3</v>
      </c>
      <c r="AH266" s="12">
        <f>$D266^EXP(Parameter!$D$136+Parameter!$D$143*(($B266*21/30.2)^(-0.5))+Parameter!$D$150*((LN($B266*21/30.2))))</f>
        <v>1.3418207190462638E-12</v>
      </c>
      <c r="AI266" s="12">
        <f>$E266^EXP(Parameter!$D$114+Parameter!$D$121*(($B266*21/30.2)^(-1))+Parameter!$D$128*(($B266*21/30.2)^(-0.5)))</f>
        <v>1.2310724639286224E-5</v>
      </c>
      <c r="AJ266" s="12">
        <f>$D266^EXP(Parameter!$D$137+Parameter!$D$144*(($B266*21/30.2)^(-0.5))+Parameter!$D$151*((LN($B266*21/30.2))))</f>
        <v>1.6388868789864824E-18</v>
      </c>
      <c r="AK266" s="12">
        <f>$E266^EXP(Parameter!$D$115+Parameter!$D$122*(($B266*21/30.2)^(-1))+Parameter!$D$129*(($B266*21/30.2)^(-0.5)))</f>
        <v>2.637524700319483E-3</v>
      </c>
      <c r="AL266" s="12">
        <f>$D266^EXP(Parameter!$D$138+Parameter!$D$145*(($B266*21/30.2)^(-0.5))+Parameter!$D$152*((LN($B266*21/30.2))))</f>
        <v>3.885953125831131E-84</v>
      </c>
      <c r="AM266" s="12">
        <f>$E266^EXP(Parameter!$D$116+Parameter!$D$123*(($B266*21/30.2)^(-1))+Parameter!$D$130*(($B266*21/30.2)^(-0.5)))</f>
        <v>5.9549152538821925E-7</v>
      </c>
      <c r="AN266" s="12">
        <f>$D266^EXP(Parameter!$D$135+Parameter!$D$142*(($B266*21/30.2)^(-0.5))+Parameter!$D$149*((LN($B266*21/30.2))))</f>
        <v>5.6908598185531455E-7</v>
      </c>
      <c r="AO266" s="12">
        <f>$E266^EXP(Parameter!$D$113+Parameter!$D$120*(($B266*21/30.2)^(-1))+Parameter!$D$127*(($B266*21/30.2)^(-0.5)))</f>
        <v>5.5244017374682446E-14</v>
      </c>
      <c r="AP266" s="87">
        <f>$D266^EXP(Parameter!$D$304+Parameter!$D$310*((LN($B266*21/30.2))))</f>
        <v>1.021036885356727E-2</v>
      </c>
      <c r="AQ266" s="88">
        <f>$E266^EXP(Parameter!$D$290+Parameter!$D$296*((LN($B266*21/30.2))))</f>
        <v>7.5657975838076038E-3</v>
      </c>
      <c r="AR266" s="12">
        <f>$D266^EXP(Parameter!$D$305+Parameter!$D$311*((LN($B266*21/30.2))))</f>
        <v>1.5875147480739728E-2</v>
      </c>
      <c r="AS266" s="88">
        <f>$E266^EXP(Parameter!$D$291+Parameter!$D$297*((LN($B266*21/30.2))))</f>
        <v>5.6654534602444094E-3</v>
      </c>
      <c r="AT266" s="12">
        <f>$D266^EXP(Parameter!$D$305+Parameter!$D$307-Parameter!$D$306+(Parameter!$D$311+Parameter!$D$313-Parameter!$D$312)*((LN($B266*21/30.2))))</f>
        <v>1.3170763820476099E-2</v>
      </c>
      <c r="AU266" s="88">
        <f>$E266^EXP(Parameter!$D$291+Parameter!$D$293-Parameter!$D$292+(Parameter!$D$297+Parameter!$D$299-Parameter!$D$298)*((LN($B266*21/30.2))))</f>
        <v>9.4692694894880844E-3</v>
      </c>
      <c r="AV266" s="12">
        <f>$D266^EXP(Parameter!$D$308+Parameter!$D$314*((LN($B266*21/30.2))))</f>
        <v>1.8267450935091609E-2</v>
      </c>
      <c r="AW266" s="88">
        <f>$E266^EXP(Parameter!$D$294+Parameter!$D$300*((LN($B266*21/30.2))))</f>
        <v>8.1898913516095257E-3</v>
      </c>
      <c r="AX266" s="12">
        <f>$D266^EXP(Parameter!$D$305+Parameter!$D$309-Parameter!$D$306+(Parameter!$D$311+Parameter!$D$315-Parameter!$D$312)*((LN($B266*21/30.2))))</f>
        <v>5.3313395814128138E-3</v>
      </c>
      <c r="AY266" s="88">
        <f>$E266^EXP(Parameter!$D$291+Parameter!$D$295-Parameter!$D$292+(Parameter!$D$297+Parameter!$D$301-Parameter!$D$298)*((LN($B266*21/30.2))))</f>
        <v>3.4195020217685856E-5</v>
      </c>
      <c r="AZ266" s="12">
        <f>$D266^EXP(Parameter!D$305-Parameter!D$306+(Parameter!D$311-Parameter!D$312)*((LN($B266*21/30.2))))</f>
        <v>3.5024467237711483E-3</v>
      </c>
      <c r="BA266" s="88">
        <f>$E266^EXP(Parameter!$D$291-Parameter!$D$292+(Parameter!$D$297-Parameter!$D$298)*((LN($B266*21/30.2))))</f>
        <v>2.4526744426695203E-7</v>
      </c>
      <c r="BB266" s="89">
        <f>$D266^EXP(Parameter!$D$231+Parameter!$D$238)</f>
        <v>3.3418216484787877E-2</v>
      </c>
      <c r="BC266" s="90">
        <f>$E266^EXP(Parameter!$D$216+Parameter!$D$223)</f>
        <v>1.7632698558653201E-3</v>
      </c>
      <c r="BD266" s="91">
        <f>$D266^EXP(Parameter!$D$232+Parameter!$D$239)</f>
        <v>2.4355366090039857E-2</v>
      </c>
      <c r="BE266" s="90">
        <f>$E266^EXP(Parameter!$D$217+Parameter!$D$224)</f>
        <v>2.6593196333045488E-3</v>
      </c>
      <c r="BF266" s="91">
        <f>$D266^EXP(Parameter!$D$234+Parameter!$D$241)</f>
        <v>3.0132271118800093E-2</v>
      </c>
      <c r="BG266" s="91">
        <f>$E266^EXP(Parameter!$D$219+Parameter!$D$226)</f>
        <v>1.4814615229345986E-2</v>
      </c>
      <c r="BH266" s="91">
        <f>$D266^EXP(Parameter!$D$235+Parameter!$D$242)</f>
        <v>6.7545785182801271E-2</v>
      </c>
      <c r="BI266" s="91">
        <f>$E266^EXP(Parameter!$D$220+Parameter!$D$227)</f>
        <v>8.9083516510043599E-3</v>
      </c>
      <c r="BJ266" s="91">
        <f>$D266^EXP(Parameter!$D$236+Parameter!$D$243)</f>
        <v>2.2594446774212948E-2</v>
      </c>
      <c r="BK266" s="91">
        <f>$E266^EXP(Parameter!$D$221+Parameter!$D$228)</f>
        <v>1.4020196564381611E-2</v>
      </c>
      <c r="BL266" s="91">
        <f>$D266^EXP(Parameter!$D$233+Parameter!$D$240)</f>
        <v>1.003689999292558E-2</v>
      </c>
      <c r="BM266" s="91">
        <f>$E266^EXP(Parameter!$D$218+Parameter!$D$225)</f>
        <v>7.0519716033958727E-4</v>
      </c>
      <c r="BN266" s="90">
        <f>$D266^EXP(Parameter!$D$268+Parameter!$D$275)</f>
        <v>4.703641032799117E-2</v>
      </c>
      <c r="BO266" s="91">
        <f>$E266^EXP(Parameter!$D$246+Parameter!$D$253)</f>
        <v>5.2840429776446424E-4</v>
      </c>
      <c r="BP266" s="91">
        <f>$D266^EXP(Parameter!$D$269+Parameter!$D$276)</f>
        <v>2.9193177560059076E-2</v>
      </c>
      <c r="BQ266" s="91">
        <f>$E266^EXP(Parameter!$D$247+Parameter!$D$254)</f>
        <v>1.4920528550015117E-3</v>
      </c>
      <c r="BR266" s="91">
        <f>$D266^EXP(Parameter!$D$271+Parameter!$D$278)</f>
        <v>7.6246027326514754E-2</v>
      </c>
      <c r="BS266" s="91">
        <f>$E266^EXP(Parameter!$D$249+Parameter!$D$256)</f>
        <v>1.8783307560242473E-2</v>
      </c>
      <c r="BT266" s="91">
        <f>$D266^EXP(Parameter!$D$272+Parameter!$D$279)</f>
        <v>0.14323274942255601</v>
      </c>
      <c r="BU266" s="91">
        <f>$E266^EXP(Parameter!$D$250+Parameter!$D$257)</f>
        <v>4.93198268727826E-3</v>
      </c>
      <c r="BV266" s="91">
        <f>$D266^EXP(Parameter!$D$273+Parameter!$D$280)</f>
        <v>0.11009208518237705</v>
      </c>
      <c r="BW266" s="91">
        <f>$E266^EXP(Parameter!$D$251+Parameter!$D$258)</f>
        <v>2.0400690797880146E-2</v>
      </c>
      <c r="BX266" s="91">
        <f>$D266^EXP(Parameter!$D$270+Parameter!$D$277)</f>
        <v>2.4902681302992922E-2</v>
      </c>
      <c r="BY266" s="91">
        <f>$E266^EXP(Parameter!$D$248+Parameter!$D$255)</f>
        <v>1.8780985135910097E-3</v>
      </c>
      <c r="BZ266" s="90">
        <f>$D266^EXP(Parameter!$D$208)</f>
        <v>3.0770202363739414E-2</v>
      </c>
      <c r="CA266" s="90">
        <f>$E266^EXP(Parameter!$D$200)</f>
        <v>1.1993975135515739E-3</v>
      </c>
      <c r="CB266" s="90">
        <f>$D266^EXP(Parameter!$D$209)</f>
        <v>2.4719255886106874E-2</v>
      </c>
      <c r="CC266" s="90">
        <f>$E266^EXP(Parameter!$D$201)</f>
        <v>2.166243346395889E-3</v>
      </c>
      <c r="CD266" s="90">
        <f>$D266^EXP(Parameter!$D$211)</f>
        <v>2.7279910129817828E-2</v>
      </c>
      <c r="CE266" s="90">
        <f>$E266^EXP(Parameter!$D$203)</f>
        <v>1.1114312048720704E-2</v>
      </c>
      <c r="CF266" s="90">
        <f>$D266^EXP(Parameter!$D$212)</f>
        <v>6.7363906957731118E-2</v>
      </c>
      <c r="CG266" s="90">
        <f>$E266^EXP(Parameter!$D$204)</f>
        <v>7.5295622975609837E-3</v>
      </c>
      <c r="CH266" s="91">
        <f>$D266^EXP(Parameter!$D$213)</f>
        <v>2.1501266533343964E-2</v>
      </c>
      <c r="CI266" s="90">
        <f>$E266^EXP(Parameter!$D$205)</f>
        <v>1.4140243567163653E-2</v>
      </c>
      <c r="CJ266" s="91">
        <f>$D266^EXP(Parameter!$D$210)</f>
        <v>1.1093901866957653E-2</v>
      </c>
      <c r="CK266" s="90">
        <f>$E266^EXP(Parameter!$D$202)</f>
        <v>9.5047398236186792E-4</v>
      </c>
      <c r="CL266" s="12">
        <f>$D266^EXP(Parameter!$D$170+Parameter!$D$177*(LN($B266/30.2*21)))</f>
        <v>1.2628952026456811E-2</v>
      </c>
      <c r="CM266" s="12">
        <f>$D266^EXP(Parameter!$D$155+Parameter!$D$162*(LN($B266/30.2*21)))</f>
        <v>0.28287102363758732</v>
      </c>
      <c r="CN266" s="12">
        <f>$D266^EXP(Parameter!$D$171+Parameter!$D$178*(LN($B266/30.2*21)))</f>
        <v>1.4888736190747279E-2</v>
      </c>
      <c r="CO266" s="12">
        <f>$D266^EXP(Parameter!$D$156+Parameter!$D$163*(LN($B266/30.2*21)))</f>
        <v>0.21495801139418255</v>
      </c>
      <c r="CP266" s="12">
        <f>$D266^EXP(Parameter!$D$173+Parameter!$D$180*(LN($B266/30.2*21)))</f>
        <v>1.1855138581427786E-2</v>
      </c>
      <c r="CQ266" s="12">
        <f>$D266^EXP(Parameter!$D$158+Parameter!$D$165*(LN($B266/30.2*21)))</f>
        <v>0.21157287674313099</v>
      </c>
      <c r="CR266" s="12">
        <f>$D266^EXP(Parameter!$D$174+Parameter!$D$181*(LN($B266/30.2*21)))</f>
        <v>9.5499578894923023E-3</v>
      </c>
      <c r="CS266" s="12">
        <f>$D266^EXP(Parameter!$D$159+Parameter!$D$166*(LN($B266/30.2*21)))</f>
        <v>0.26619796836511572</v>
      </c>
      <c r="CT266" s="12">
        <f>$D266^EXP(Parameter!$D$175+Parameter!$D$182*(LN($B266/30.2*21)))</f>
        <v>1.1882424230866375E-3</v>
      </c>
      <c r="CU266" s="12">
        <f>$D266^EXP(Parameter!$D$160+Parameter!$D$167*(LN($B266/30.2*21)))</f>
        <v>3.8995918311001347E-2</v>
      </c>
      <c r="CV266" s="12">
        <f>$D266^EXP(Parameter!$D$172+Parameter!$D$179*(LN($B266/30.2*21)))</f>
        <v>2.0423884331693446E-3</v>
      </c>
      <c r="CW266" s="41">
        <f>$D266^EXP(Parameter!$D$157+Parameter!$D$164*(LN($B266/30.2*21)))</f>
        <v>1.9639248149040978E-4</v>
      </c>
      <c r="CX266" s="12">
        <f t="shared" si="30"/>
        <v>5.6268832733457211E-47</v>
      </c>
      <c r="CY266" s="85">
        <v>1.2362888511622899E-2</v>
      </c>
      <c r="CZ266" s="12">
        <f t="shared" si="24"/>
        <v>4.44236155300525E-7</v>
      </c>
      <c r="DA266" s="85">
        <v>1.8316387693408299E-2</v>
      </c>
      <c r="DB266" s="12">
        <f t="shared" si="25"/>
        <v>9.2890306458073745E-13</v>
      </c>
      <c r="DC266" s="41">
        <v>4.6402085532853302E-5</v>
      </c>
      <c r="DD266" s="12">
        <f t="shared" si="26"/>
        <v>1.9399610818133144E-188</v>
      </c>
      <c r="DE266" s="85">
        <v>5.7894468832155597E-4</v>
      </c>
      <c r="DF266" s="12">
        <f t="shared" si="27"/>
        <v>3.0143711041019103E-195</v>
      </c>
      <c r="DG266" s="41">
        <v>4.6137999999999002E-5</v>
      </c>
      <c r="DH266" s="12">
        <f t="shared" si="28"/>
        <v>1.9499751658335256E-13</v>
      </c>
      <c r="DI266" s="41">
        <v>4.6137999999999002E-5</v>
      </c>
      <c r="DJ266" s="46">
        <v>261</v>
      </c>
      <c r="DK266" s="44">
        <v>1.5377618502676601E-5</v>
      </c>
      <c r="DL266" s="44">
        <v>5.38723825344034E-5</v>
      </c>
      <c r="DM266" s="44">
        <v>1.3516115827449899E-4</v>
      </c>
      <c r="DN266" s="44">
        <v>9.3739133328440998E-5</v>
      </c>
      <c r="DO266" s="44">
        <v>4.82668619754545E-4</v>
      </c>
      <c r="DP266" s="44">
        <v>3.62384064188426E-4</v>
      </c>
      <c r="DQ266" s="44">
        <v>5.5328811047505898E-4</v>
      </c>
      <c r="DR266" s="45">
        <v>1.22500005078081E-2</v>
      </c>
      <c r="DS266" s="45">
        <v>2.12466715018996E-2</v>
      </c>
      <c r="DT266" s="45">
        <v>1.8761286611502899E-2</v>
      </c>
      <c r="DU266" s="45">
        <v>1.29249059959584E-2</v>
      </c>
      <c r="DV266" s="45">
        <v>2.0155766290657899E-2</v>
      </c>
      <c r="DW266" s="45">
        <v>3.5444147155577997E-2</v>
      </c>
      <c r="DX266" s="45">
        <v>1.5662726453368098E-2</v>
      </c>
    </row>
    <row r="267" spans="1:128">
      <c r="A267" s="43">
        <f t="shared" si="29"/>
        <v>16.791780821917808</v>
      </c>
      <c r="B267" s="18">
        <v>263</v>
      </c>
      <c r="C267" s="12">
        <v>5764</v>
      </c>
      <c r="D267" s="12">
        <v>1.1302096855145501E-2</v>
      </c>
      <c r="E267" s="12">
        <v>4.5347610479055401E-5</v>
      </c>
      <c r="F267" s="92">
        <f>$D267^Parameter!$D$325</f>
        <v>3.0301493831895298E-2</v>
      </c>
      <c r="G267" s="92">
        <f>$E267^Parameter!$D$318</f>
        <v>7.4596624044682839E-4</v>
      </c>
      <c r="H267" s="92">
        <f>$D267^Parameter!$D$326</f>
        <v>2.7703026648725107E-2</v>
      </c>
      <c r="I267" s="92">
        <f>$E267^Parameter!$D$319</f>
        <v>1.6603315510612848E-3</v>
      </c>
      <c r="J267" s="92">
        <f>$D267^Parameter!$D$328</f>
        <v>3.2847867246768803E-2</v>
      </c>
      <c r="K267" s="92">
        <f>$E267^Parameter!$D$321</f>
        <v>1.1908405168190693E-2</v>
      </c>
      <c r="L267" s="92">
        <f>$D267^Parameter!$D$329</f>
        <v>8.1239838961950597E-2</v>
      </c>
      <c r="M267" s="92">
        <f>$E267^Parameter!$D$322</f>
        <v>7.4423768952839022E-3</v>
      </c>
      <c r="N267" s="92">
        <f>$D267^Parameter!$D$330</f>
        <v>2.6488588098283011E-2</v>
      </c>
      <c r="O267" s="92">
        <f>$E267^Parameter!$D$323</f>
        <v>1.8307193125900758E-2</v>
      </c>
      <c r="P267" s="92">
        <f>$D267^Parameter!$D$327</f>
        <v>1.4015461138602824E-2</v>
      </c>
      <c r="Q267" s="92">
        <f>$E267^Parameter!$D$320</f>
        <v>7.9209969667126364E-4</v>
      </c>
      <c r="R267" s="12">
        <f>$D267^EXP(Parameter!$D$96+Parameter!$D$103*(($B267/30.2*21)^(1)))</f>
        <v>1.035641929450793E-47</v>
      </c>
      <c r="S267" s="12">
        <f>$E267^EXP(Parameter!$D$81+Parameter!$D$88*($B267/30.2*21)^(-2))</f>
        <v>2.1431439664062017E-3</v>
      </c>
      <c r="T267" s="12">
        <f>$D267^EXP(Parameter!$D$97+Parameter!$D$104*(($B267*21/30.2)^(1)))</f>
        <v>3.9836295707471858E-7</v>
      </c>
      <c r="U267" s="12">
        <f>$E267^EXP(Parameter!$D$82+Parameter!$D$89*($B267/30.2*21)^(-2))</f>
        <v>3.6577913595464925E-3</v>
      </c>
      <c r="V267" s="12">
        <f>$D267^EXP(Parameter!$D$99+Parameter!$D$106*(($B267*21/30.2)^(1)))</f>
        <v>6.9911812516964693E-13</v>
      </c>
      <c r="W267" s="12">
        <f>$E267^EXP(Parameter!$D$84+Parameter!$D$91*($B267/30.2*21)^(-2))</f>
        <v>2.0499941133019926E-2</v>
      </c>
      <c r="X267" s="12">
        <f>$D267^EXP(Parameter!$D$100+Parameter!$D$107*(($B267*21/30.2)^(1)))</f>
        <v>9.4142835854016715E-193</v>
      </c>
      <c r="Y267" s="12">
        <f>$E267^EXP(Parameter!$D$85+Parameter!$D$92*($B267/30.2*21)^(-2))</f>
        <v>1.2543660206258257E-2</v>
      </c>
      <c r="Z267" s="12">
        <f>$D267^EXP(Parameter!$D$101+Parameter!$D$108*(($B267*21/30.2)^(1)))</f>
        <v>1.9287066446696114E-199</v>
      </c>
      <c r="AA267" s="12">
        <f>$E267^EXP(Parameter!$D$86+Parameter!$D$93*($B267/30.2*21)^(-2))</f>
        <v>1.8581449396218679E-2</v>
      </c>
      <c r="AB267" s="12">
        <f>$D267^EXP(Parameter!$D$98+Parameter!$D$105*(($B267*21/30.2)^(1)))</f>
        <v>1.4742828163486479E-13</v>
      </c>
      <c r="AC267" s="12">
        <f>$E267^EXP(Parameter!$D$83+Parameter!$D$90*($B267/30.2*21)^(-2))</f>
        <v>9.0692353344360929E-4</v>
      </c>
      <c r="AD267" s="87">
        <f>$D267^EXP(Parameter!$D$133+Parameter!$D$140*(($B267*21/30.2)^(-0.5))+Parameter!$D$147*((LN($B267*21/30.2))))</f>
        <v>6.634156753174558E-16</v>
      </c>
      <c r="AE267" s="12">
        <f>$E267^EXP(Parameter!$D$111+Parameter!$D$118*(($B267*21/30.2)^(-1))+Parameter!$D$125*(($B267*21/30.2)^(-0.5)))</f>
        <v>4.4469651310468844E-2</v>
      </c>
      <c r="AF267" s="12">
        <f>$D267^EXP(Parameter!$D$134+Parameter!$D$141*(($B267*21/30.2)^(-0.5))+Parameter!$D$148*((LN($B267*21/30.2))))</f>
        <v>3.1874085761050063E-5</v>
      </c>
      <c r="AG267" s="12">
        <f>$E267^EXP(Parameter!$D$112+Parameter!$D$119*(($B267*21/30.2)^(-1))+Parameter!$D$126*(($B267*21/30.2)^(-0.5)))</f>
        <v>4.489363669369811E-3</v>
      </c>
      <c r="AH267" s="12">
        <f>$D267^EXP(Parameter!$D$136+Parameter!$D$143*(($B267*21/30.2)^(-0.5))+Parameter!$D$150*((LN($B267*21/30.2))))</f>
        <v>1.1473446631925696E-12</v>
      </c>
      <c r="AI267" s="12">
        <f>$E267^EXP(Parameter!$D$114+Parameter!$D$121*(($B267*21/30.2)^(-1))+Parameter!$D$128*(($B267*21/30.2)^(-0.5)))</f>
        <v>1.1976481432237438E-5</v>
      </c>
      <c r="AJ267" s="12">
        <f>$D267^EXP(Parameter!$D$137+Parameter!$D$144*(($B267*21/30.2)^(-0.5))+Parameter!$D$151*((LN($B267*21/30.2))))</f>
        <v>1.2357706675440069E-18</v>
      </c>
      <c r="AK267" s="12">
        <f>$E267^EXP(Parameter!$D$115+Parameter!$D$122*(($B267*21/30.2)^(-1))+Parameter!$D$129*(($B267*21/30.2)^(-0.5)))</f>
        <v>2.608048198658273E-3</v>
      </c>
      <c r="AL267" s="12">
        <f>$D267^EXP(Parameter!$D$138+Parameter!$D$145*(($B267*21/30.2)^(-0.5))+Parameter!$D$152*((LN($B267*21/30.2))))</f>
        <v>6.9517224014002457E-85</v>
      </c>
      <c r="AM267" s="12">
        <f>$E267^EXP(Parameter!$D$116+Parameter!$D$123*(($B267*21/30.2)^(-1))+Parameter!$D$130*(($B267*21/30.2)^(-0.5)))</f>
        <v>5.7494746977227353E-7</v>
      </c>
      <c r="AN267" s="12">
        <f>$D267^EXP(Parameter!$D$135+Parameter!$D$142*(($B267*21/30.2)^(-0.5))+Parameter!$D$149*((LN($B267*21/30.2))))</f>
        <v>5.3887431330342915E-7</v>
      </c>
      <c r="AO267" s="12">
        <f>$E267^EXP(Parameter!$D$113+Parameter!$D$120*(($B267*21/30.2)^(-1))+Parameter!$D$127*(($B267*21/30.2)^(-0.5)))</f>
        <v>5.100892615221754E-14</v>
      </c>
      <c r="AP267" s="87">
        <f>$D267^EXP(Parameter!$D$304+Parameter!$D$310*((LN($B267*21/30.2))))</f>
        <v>1.0101047401122958E-2</v>
      </c>
      <c r="AQ267" s="88">
        <f>$E267^EXP(Parameter!$D$290+Parameter!$D$296*((LN($B267*21/30.2))))</f>
        <v>7.5221074132901253E-3</v>
      </c>
      <c r="AR267" s="12">
        <f>$D267^EXP(Parameter!$D$305+Parameter!$D$311*((LN($B267*21/30.2))))</f>
        <v>1.5741007831624527E-2</v>
      </c>
      <c r="AS267" s="88">
        <f>$E267^EXP(Parameter!$D$291+Parameter!$D$297*((LN($B267*21/30.2))))</f>
        <v>5.6208510606176347E-3</v>
      </c>
      <c r="AT267" s="12">
        <f>$D267^EXP(Parameter!$D$305+Parameter!$D$307-Parameter!$D$306+(Parameter!$D$311+Parameter!$D$313-Parameter!$D$312)*((LN($B267*21/30.2))))</f>
        <v>1.3046388306577306E-2</v>
      </c>
      <c r="AU267" s="88">
        <f>$E267^EXP(Parameter!$D$291+Parameter!$D$293-Parameter!$D$292+(Parameter!$D$297+Parameter!$D$299-Parameter!$D$298)*((LN($B267*21/30.2))))</f>
        <v>9.3878310626946283E-3</v>
      </c>
      <c r="AV267" s="12">
        <f>$D267^EXP(Parameter!$D$308+Parameter!$D$314*((LN($B267*21/30.2))))</f>
        <v>1.8079959774815621E-2</v>
      </c>
      <c r="AW267" s="88">
        <f>$E267^EXP(Parameter!$D$294+Parameter!$D$300*((LN($B267*21/30.2))))</f>
        <v>8.1233362863444396E-3</v>
      </c>
      <c r="AX267" s="12">
        <f>$D267^EXP(Parameter!$D$305+Parameter!$D$309-Parameter!$D$306+(Parameter!$D$311+Parameter!$D$315-Parameter!$D$312)*((LN($B267*21/30.2))))</f>
        <v>5.2640489206356575E-3</v>
      </c>
      <c r="AY267" s="88">
        <f>$E267^EXP(Parameter!$D$291+Parameter!$D$295-Parameter!$D$292+(Parameter!$D$297+Parameter!$D$301-Parameter!$D$298)*((LN($B267*21/30.2))))</f>
        <v>3.3139343723590927E-5</v>
      </c>
      <c r="AZ267" s="12">
        <f>$D267^EXP(Parameter!D$305-Parameter!D$306+(Parameter!D$311-Parameter!D$312)*((LN($B267*21/30.2))))</f>
        <v>3.4575700516516709E-3</v>
      </c>
      <c r="BA267" s="88">
        <f>$E267^EXP(Parameter!$D$291-Parameter!$D$292+(Parameter!$D$297-Parameter!$D$298)*((LN($B267*21/30.2))))</f>
        <v>2.3508112756956329E-7</v>
      </c>
      <c r="BB267" s="89">
        <f>$D267^EXP(Parameter!$D$231+Parameter!$D$238)</f>
        <v>3.3207323028086141E-2</v>
      </c>
      <c r="BC267" s="90">
        <f>$E267^EXP(Parameter!$D$216+Parameter!$D$223)</f>
        <v>1.7440249812415015E-3</v>
      </c>
      <c r="BD267" s="91">
        <f>$D267^EXP(Parameter!$D$232+Parameter!$D$239)</f>
        <v>2.4187408787424636E-2</v>
      </c>
      <c r="BE267" s="90">
        <f>$E267^EXP(Parameter!$D$217+Parameter!$D$224)</f>
        <v>2.6321662924182923E-3</v>
      </c>
      <c r="BF267" s="91">
        <f>$D267^EXP(Parameter!$D$234+Parameter!$D$241)</f>
        <v>2.9936342120988838E-2</v>
      </c>
      <c r="BG267" s="91">
        <f>$E267^EXP(Parameter!$D$219+Parameter!$D$226)</f>
        <v>1.4707003658359089E-2</v>
      </c>
      <c r="BH267" s="91">
        <f>$D267^EXP(Parameter!$D$235+Parameter!$D$242)</f>
        <v>6.7207559844572773E-2</v>
      </c>
      <c r="BI267" s="91">
        <f>$E267^EXP(Parameter!$D$220+Parameter!$D$227)</f>
        <v>8.8358605654373663E-3</v>
      </c>
      <c r="BJ267" s="91">
        <f>$D267^EXP(Parameter!$D$236+Parameter!$D$243)</f>
        <v>2.2435496416094984E-2</v>
      </c>
      <c r="BK267" s="91">
        <f>$E267^EXP(Parameter!$D$221+Parameter!$D$228)</f>
        <v>1.391702789318921E-2</v>
      </c>
      <c r="BL267" s="91">
        <f>$D267^EXP(Parameter!$D$233+Parameter!$D$240)</f>
        <v>9.9512386773669362E-3</v>
      </c>
      <c r="BM267" s="91">
        <f>$E267^EXP(Parameter!$D$218+Parameter!$D$225)</f>
        <v>6.9639492752188517E-4</v>
      </c>
      <c r="BN267" s="90">
        <f>$D267^EXP(Parameter!$D$268+Parameter!$D$275)</f>
        <v>4.6769345365319903E-2</v>
      </c>
      <c r="BO267" s="91">
        <f>$E267^EXP(Parameter!$D$246+Parameter!$D$253)</f>
        <v>5.2154818611793122E-4</v>
      </c>
      <c r="BP267" s="91">
        <f>$D267^EXP(Parameter!$D$269+Parameter!$D$276)</f>
        <v>2.9001644354549928E-2</v>
      </c>
      <c r="BQ267" s="91">
        <f>$E267^EXP(Parameter!$D$247+Parameter!$D$254)</f>
        <v>1.4753415828352543E-3</v>
      </c>
      <c r="BR267" s="91">
        <f>$D267^EXP(Parameter!$D$271+Parameter!$D$278)</f>
        <v>7.5881360274210385E-2</v>
      </c>
      <c r="BS267" s="91">
        <f>$E267^EXP(Parameter!$D$249+Parameter!$D$256)</f>
        <v>1.8654529853543173E-2</v>
      </c>
      <c r="BT267" s="91">
        <f>$D267^EXP(Parameter!$D$272+Parameter!$D$279)</f>
        <v>0.14271521441062349</v>
      </c>
      <c r="BU267" s="91">
        <f>$E267^EXP(Parameter!$D$250+Parameter!$D$257)</f>
        <v>4.8868455874788693E-3</v>
      </c>
      <c r="BV267" s="91">
        <f>$D267^EXP(Parameter!$D$273+Parameter!$D$280)</f>
        <v>0.10964053862967757</v>
      </c>
      <c r="BW267" s="91">
        <f>$E267^EXP(Parameter!$D$251+Parameter!$D$258)</f>
        <v>2.026372115745631E-2</v>
      </c>
      <c r="BX267" s="91">
        <f>$D267^EXP(Parameter!$D$270+Parameter!$D$277)</f>
        <v>2.4731973429750316E-2</v>
      </c>
      <c r="BY267" s="91">
        <f>$E267^EXP(Parameter!$D$248+Parameter!$D$255)</f>
        <v>1.857803217312576E-3</v>
      </c>
      <c r="BZ267" s="90">
        <f>$D267^EXP(Parameter!$D$208)</f>
        <v>3.0571318338574453E-2</v>
      </c>
      <c r="CA267" s="90">
        <f>$E267^EXP(Parameter!$D$200)</f>
        <v>1.1855159538662102E-3</v>
      </c>
      <c r="CB267" s="90">
        <f>$D267^EXP(Parameter!$D$209)</f>
        <v>2.4549467321672905E-2</v>
      </c>
      <c r="CC267" s="90">
        <f>$E267^EXP(Parameter!$D$201)</f>
        <v>2.1433637138810364E-3</v>
      </c>
      <c r="CD267" s="90">
        <f>$D267^EXP(Parameter!$D$211)</f>
        <v>2.7097508022545395E-2</v>
      </c>
      <c r="CE267" s="90">
        <f>$E267^EXP(Parameter!$D$203)</f>
        <v>1.1028092301770537E-2</v>
      </c>
      <c r="CF267" s="90">
        <f>$D267^EXP(Parameter!$D$212)</f>
        <v>6.7026255711184132E-2</v>
      </c>
      <c r="CG267" s="90">
        <f>$E267^EXP(Parameter!$D$204)</f>
        <v>7.4661177684507817E-3</v>
      </c>
      <c r="CH267" s="91">
        <f>$D267^EXP(Parameter!$D$213)</f>
        <v>2.1348034475441414E-2</v>
      </c>
      <c r="CI267" s="90">
        <f>$E267^EXP(Parameter!$D$205)</f>
        <v>1.4036398651932125E-2</v>
      </c>
      <c r="CJ267" s="91">
        <f>$D267^EXP(Parameter!$D$210)</f>
        <v>1.1001271064372284E-2</v>
      </c>
      <c r="CK267" s="90">
        <f>$E267^EXP(Parameter!$D$202)</f>
        <v>9.390952439524788E-4</v>
      </c>
      <c r="CL267" s="12">
        <f>$D267^EXP(Parameter!$D$170+Parameter!$D$177*(LN($B267/30.2*21)))</f>
        <v>1.2510441781703595E-2</v>
      </c>
      <c r="CM267" s="12">
        <f>$D267^EXP(Parameter!$D$155+Parameter!$D$162*(LN($B267/30.2*21)))</f>
        <v>0.28255195207429629</v>
      </c>
      <c r="CN267" s="12">
        <f>$D267^EXP(Parameter!$D$171+Parameter!$D$178*(LN($B267/30.2*21)))</f>
        <v>1.4762790268575148E-2</v>
      </c>
      <c r="CO267" s="12">
        <f>$D267^EXP(Parameter!$D$156+Parameter!$D$163*(LN($B267/30.2*21)))</f>
        <v>0.21452949987585143</v>
      </c>
      <c r="CP267" s="12">
        <f>$D267^EXP(Parameter!$D$173+Parameter!$D$180*(LN($B267/30.2*21)))</f>
        <v>1.1743879075279849E-2</v>
      </c>
      <c r="CQ267" s="12">
        <f>$D267^EXP(Parameter!$D$158+Parameter!$D$165*(LN($B267/30.2*21)))</f>
        <v>0.21102918466255716</v>
      </c>
      <c r="CR267" s="12">
        <f>$D267^EXP(Parameter!$D$174+Parameter!$D$181*(LN($B267/30.2*21)))</f>
        <v>9.4358523539436537E-3</v>
      </c>
      <c r="CS267" s="12">
        <f>$D267^EXP(Parameter!$D$159+Parameter!$D$166*(LN($B267/30.2*21)))</f>
        <v>0.26572629051157998</v>
      </c>
      <c r="CT267" s="12">
        <f>$D267^EXP(Parameter!$D$175+Parameter!$D$182*(LN($B267/30.2*21)))</f>
        <v>1.167558482405494E-3</v>
      </c>
      <c r="CU267" s="12">
        <f>$D267^EXP(Parameter!$D$160+Parameter!$D$167*(LN($B267/30.2*21)))</f>
        <v>3.8673206730523185E-2</v>
      </c>
      <c r="CV267" s="12">
        <f>$D267^EXP(Parameter!$D$172+Parameter!$D$179*(LN($B267/30.2*21)))</f>
        <v>2.0138119551529757E-3</v>
      </c>
      <c r="CW267" s="41">
        <f>$D267^EXP(Parameter!$D$157+Parameter!$D$164*(LN($B267/30.2*21)))</f>
        <v>1.914949713809758E-4</v>
      </c>
      <c r="CX267" s="12">
        <f t="shared" si="30"/>
        <v>1.035641929450793E-47</v>
      </c>
      <c r="CY267" s="85">
        <v>1.23537974306193E-2</v>
      </c>
      <c r="CZ267" s="12">
        <f t="shared" si="24"/>
        <v>3.9836295707471858E-7</v>
      </c>
      <c r="DA267" s="85">
        <v>1.8296575772656701E-2</v>
      </c>
      <c r="DB267" s="12">
        <f t="shared" si="25"/>
        <v>6.9911812516964693E-13</v>
      </c>
      <c r="DC267" s="41">
        <v>4.5590833552842298E-5</v>
      </c>
      <c r="DD267" s="12">
        <f t="shared" si="26"/>
        <v>9.4142835854016715E-193</v>
      </c>
      <c r="DE267" s="85">
        <v>5.7007632325982698E-4</v>
      </c>
      <c r="DF267" s="12">
        <f t="shared" si="27"/>
        <v>1.9287066446696114E-199</v>
      </c>
      <c r="DG267" s="41">
        <v>4.53475999999992E-5</v>
      </c>
      <c r="DH267" s="12">
        <f t="shared" si="28"/>
        <v>1.4742828163486479E-13</v>
      </c>
      <c r="DI267" s="41">
        <v>4.53475999999992E-5</v>
      </c>
      <c r="DJ267" s="46">
        <v>262</v>
      </c>
      <c r="DK267" s="44">
        <v>1.50589908481935E-5</v>
      </c>
      <c r="DL267" s="44">
        <v>5.2836173766501703E-5</v>
      </c>
      <c r="DM267" s="44">
        <v>1.3271522545155201E-4</v>
      </c>
      <c r="DN267" s="44">
        <v>9.1999848874091406E-5</v>
      </c>
      <c r="DO267" s="44">
        <v>4.74733007289396E-4</v>
      </c>
      <c r="DP267" s="44">
        <v>3.5628770045148501E-4</v>
      </c>
      <c r="DQ267" s="44">
        <v>5.4429319356696904E-4</v>
      </c>
      <c r="DR267" s="45">
        <v>1.21513434933919E-2</v>
      </c>
      <c r="DS267" s="45">
        <v>2.1088195762272201E-2</v>
      </c>
      <c r="DT267" s="45">
        <v>1.86187588332427E-2</v>
      </c>
      <c r="DU267" s="45">
        <v>1.28215392708028E-2</v>
      </c>
      <c r="DV267" s="45">
        <v>2.0004242825326202E-2</v>
      </c>
      <c r="DW267" s="45">
        <v>3.5200819226175399E-2</v>
      </c>
      <c r="DX267" s="45">
        <v>1.5540662224514201E-2</v>
      </c>
    </row>
    <row r="268" spans="1:128">
      <c r="A268" s="43">
        <f t="shared" si="29"/>
        <v>16.852054794520548</v>
      </c>
      <c r="B268" s="18">
        <v>264</v>
      </c>
      <c r="C268" s="12">
        <v>5786</v>
      </c>
      <c r="D268" s="12">
        <v>1.12085436240327E-2</v>
      </c>
      <c r="E268" s="12">
        <v>4.4572924071230999E-5</v>
      </c>
      <c r="F268" s="92">
        <f>$D268^Parameter!$D$325</f>
        <v>3.0105674753843462E-2</v>
      </c>
      <c r="G268" s="92">
        <f>$E268^Parameter!$D$318</f>
        <v>7.3676877276446879E-4</v>
      </c>
      <c r="H268" s="92">
        <f>$D268^Parameter!$D$326</f>
        <v>2.7519424606571589E-2</v>
      </c>
      <c r="I268" s="92">
        <f>$E268^Parameter!$D$319</f>
        <v>1.642122381409141E-3</v>
      </c>
      <c r="J268" s="92">
        <f>$D268^Parameter!$D$328</f>
        <v>3.2640475742556532E-2</v>
      </c>
      <c r="K268" s="92">
        <f>$E268^Parameter!$D$321</f>
        <v>1.1817850960893495E-2</v>
      </c>
      <c r="L268" s="92">
        <f>$D268^Parameter!$D$329</f>
        <v>8.0862570801871397E-2</v>
      </c>
      <c r="M268" s="92">
        <f>$E268^Parameter!$D$322</f>
        <v>7.3798044074429772E-3</v>
      </c>
      <c r="N268" s="92">
        <f>$D268^Parameter!$D$330</f>
        <v>2.6310847719852766E-2</v>
      </c>
      <c r="O268" s="92">
        <f>$E268^Parameter!$D$323</f>
        <v>1.8181447248790138E-2</v>
      </c>
      <c r="P268" s="92">
        <f>$D268^Parameter!$D$327</f>
        <v>1.3904994630544468E-2</v>
      </c>
      <c r="Q268" s="92">
        <f>$E268^Parameter!$D$320</f>
        <v>7.8241430778745714E-4</v>
      </c>
      <c r="R268" s="12">
        <f>$D268^EXP(Parameter!$D$96+Parameter!$D$103*(($B268/30.2*21)^(1)))</f>
        <v>1.8572677144210761E-48</v>
      </c>
      <c r="S268" s="12">
        <f>$E268^EXP(Parameter!$D$81+Parameter!$D$88*($B268/30.2*21)^(-2))</f>
        <v>2.1205737271155177E-3</v>
      </c>
      <c r="T268" s="12">
        <f>$D268^EXP(Parameter!$D$97+Parameter!$D$104*(($B268*21/30.2)^(1)))</f>
        <v>3.5698179270737352E-7</v>
      </c>
      <c r="U268" s="12">
        <f>$E268^EXP(Parameter!$D$82+Parameter!$D$89*($B268/30.2*21)^(-2))</f>
        <v>3.6226035352387546E-3</v>
      </c>
      <c r="V268" s="12">
        <f>$D268^EXP(Parameter!$D$99+Parameter!$D$106*(($B268*21/30.2)^(1)))</f>
        <v>5.2477011303334829E-13</v>
      </c>
      <c r="W268" s="12">
        <f>$E268^EXP(Parameter!$D$84+Parameter!$D$91*($B268/30.2*21)^(-2))</f>
        <v>2.0363116329129936E-2</v>
      </c>
      <c r="X268" s="12">
        <f>$D268^EXP(Parameter!$D$100+Parameter!$D$107*(($B268*21/30.2)^(1)))</f>
        <v>3.6501131101679056E-197</v>
      </c>
      <c r="Y268" s="12">
        <f>$E268^EXP(Parameter!$D$85+Parameter!$D$92*($B268/30.2*21)^(-2))</f>
        <v>1.2449396206958865E-2</v>
      </c>
      <c r="Z268" s="12">
        <f>$D268^EXP(Parameter!$D$101+Parameter!$D$108*(($B268*21/30.2)^(1)))</f>
        <v>1.0060932965155395E-203</v>
      </c>
      <c r="AA268" s="12">
        <f>$E268^EXP(Parameter!$D$86+Parameter!$D$93*($B268/30.2*21)^(-2))</f>
        <v>1.8454284355759298E-2</v>
      </c>
      <c r="AB268" s="12">
        <f>$D268^EXP(Parameter!$D$98+Parameter!$D$105*(($B268*21/30.2)^(1)))</f>
        <v>1.1119419873887058E-13</v>
      </c>
      <c r="AC268" s="12">
        <f>$E268^EXP(Parameter!$D$83+Parameter!$D$90*($B268/30.2*21)^(-2))</f>
        <v>8.9604254362818543E-4</v>
      </c>
      <c r="AD268" s="87">
        <f>$D268^EXP(Parameter!$D$133+Parameter!$D$140*(($B268*21/30.2)^(-0.5))+Parameter!$D$147*((LN($B268*21/30.2))))</f>
        <v>5.3499533770302821E-16</v>
      </c>
      <c r="AE268" s="12">
        <f>$E268^EXP(Parameter!$D$111+Parameter!$D$118*(($B268*21/30.2)^(-1))+Parameter!$D$125*(($B268*21/30.2)^(-0.5)))</f>
        <v>4.429672872950103E-2</v>
      </c>
      <c r="AF268" s="12">
        <f>$D268^EXP(Parameter!$D$134+Parameter!$D$141*(($B268*21/30.2)^(-0.5))+Parameter!$D$148*((LN($B268*21/30.2))))</f>
        <v>3.06950551561515E-5</v>
      </c>
      <c r="AG268" s="12">
        <f>$E268^EXP(Parameter!$D$112+Parameter!$D$119*(($B268*21/30.2)^(-1))+Parameter!$D$126*(($B268*21/30.2)^(-0.5)))</f>
        <v>4.4487300738152331E-3</v>
      </c>
      <c r="AH268" s="12">
        <f>$D268^EXP(Parameter!$D$136+Parameter!$D$143*(($B268*21/30.2)^(-0.5))+Parameter!$D$150*((LN($B268*21/30.2))))</f>
        <v>9.8076226598616122E-13</v>
      </c>
      <c r="AI268" s="12">
        <f>$E268^EXP(Parameter!$D$114+Parameter!$D$121*(($B268*21/30.2)^(-1))+Parameter!$D$128*(($B268*21/30.2)^(-0.5)))</f>
        <v>1.1652079527728632E-5</v>
      </c>
      <c r="AJ268" s="12">
        <f>$D268^EXP(Parameter!$D$137+Parameter!$D$144*(($B268*21/30.2)^(-0.5))+Parameter!$D$151*((LN($B268*21/30.2))))</f>
        <v>9.3099198414679293E-19</v>
      </c>
      <c r="AK268" s="12">
        <f>$E268^EXP(Parameter!$D$115+Parameter!$D$122*(($B268*21/30.2)^(-1))+Parameter!$D$129*(($B268*21/30.2)^(-0.5)))</f>
        <v>2.5789809660179673E-3</v>
      </c>
      <c r="AL268" s="12">
        <f>$D268^EXP(Parameter!$D$138+Parameter!$D$145*(($B268*21/30.2)^(-0.5))+Parameter!$D$152*((LN($B268*21/30.2))))</f>
        <v>1.232455578968735E-85</v>
      </c>
      <c r="AM268" s="12">
        <f>$E268^EXP(Parameter!$D$116+Parameter!$D$123*(($B268*21/30.2)^(-1))+Parameter!$D$130*(($B268*21/30.2)^(-0.5)))</f>
        <v>5.5515913902702406E-7</v>
      </c>
      <c r="AN268" s="12">
        <f>$D268^EXP(Parameter!$D$135+Parameter!$D$142*(($B268*21/30.2)^(-0.5))+Parameter!$D$149*((LN($B268*21/30.2))))</f>
        <v>5.1027375085879524E-7</v>
      </c>
      <c r="AO268" s="12">
        <f>$E268^EXP(Parameter!$D$113+Parameter!$D$120*(($B268*21/30.2)^(-1))+Parameter!$D$127*(($B268*21/30.2)^(-0.5)))</f>
        <v>4.7107049733163099E-14</v>
      </c>
      <c r="AP268" s="87">
        <f>$D268^EXP(Parameter!$D$304+Parameter!$D$310*((LN($B268*21/30.2))))</f>
        <v>9.9931196020053153E-3</v>
      </c>
      <c r="AQ268" s="88">
        <f>$E268^EXP(Parameter!$D$290+Parameter!$D$296*((LN($B268*21/30.2))))</f>
        <v>7.4788317830140052E-3</v>
      </c>
      <c r="AR268" s="12">
        <f>$D268^EXP(Parameter!$D$305+Parameter!$D$311*((LN($B268*21/30.2))))</f>
        <v>1.5608327735455466E-2</v>
      </c>
      <c r="AS268" s="88">
        <f>$E268^EXP(Parameter!$D$291+Parameter!$D$297*((LN($B268*21/30.2))))</f>
        <v>5.5767387968273163E-3</v>
      </c>
      <c r="AT268" s="12">
        <f>$D268^EXP(Parameter!$D$305+Parameter!$D$307-Parameter!$D$306+(Parameter!$D$311+Parameter!$D$313-Parameter!$D$312)*((LN($B268*21/30.2))))</f>
        <v>1.2923466155391033E-2</v>
      </c>
      <c r="AU268" s="88">
        <f>$E268^EXP(Parameter!$D$291+Parameter!$D$293-Parameter!$D$292+(Parameter!$D$297+Parameter!$D$299-Parameter!$D$298)*((LN($B268*21/30.2))))</f>
        <v>9.3073081273483908E-3</v>
      </c>
      <c r="AV268" s="12">
        <f>$D268^EXP(Parameter!$D$308+Parameter!$D$314*((LN($B268*21/30.2))))</f>
        <v>1.7894723803285575E-2</v>
      </c>
      <c r="AW268" s="88">
        <f>$E268^EXP(Parameter!$D$294+Parameter!$D$300*((LN($B268*21/30.2))))</f>
        <v>8.0575124936100202E-3</v>
      </c>
      <c r="AX268" s="12">
        <f>$D268^EXP(Parameter!$D$305+Parameter!$D$309-Parameter!$D$306+(Parameter!$D$311+Parameter!$D$315-Parameter!$D$312)*((LN($B268*21/30.2))))</f>
        <v>5.1977380759211734E-3</v>
      </c>
      <c r="AY268" s="88">
        <f>$E268^EXP(Parameter!$D$291+Parameter!$D$295-Parameter!$D$292+(Parameter!$D$297+Parameter!$D$301-Parameter!$D$298)*((LN($B268*21/30.2))))</f>
        <v>3.2117470846972513E-5</v>
      </c>
      <c r="AZ268" s="12">
        <f>$D268^EXP(Parameter!D$305-Parameter!D$306+(Parameter!D$311-Parameter!D$312)*((LN($B268*21/30.2))))</f>
        <v>3.4133634435390887E-3</v>
      </c>
      <c r="BA268" s="88">
        <f>$E268^EXP(Parameter!$D$291-Parameter!$D$292+(Parameter!$D$297-Parameter!$D$298)*((LN($B268*21/30.2))))</f>
        <v>2.2533226090014926E-7</v>
      </c>
      <c r="BB268" s="89">
        <f>$D268^EXP(Parameter!$D$231+Parameter!$D$238)</f>
        <v>3.2998327941938167E-2</v>
      </c>
      <c r="BC268" s="90">
        <f>$E268^EXP(Parameter!$D$216+Parameter!$D$223)</f>
        <v>1.7250440848312375E-3</v>
      </c>
      <c r="BD268" s="91">
        <f>$D268^EXP(Parameter!$D$232+Parameter!$D$239)</f>
        <v>2.4021061282217291E-2</v>
      </c>
      <c r="BE268" s="90">
        <f>$E268^EXP(Parameter!$D$217+Parameter!$D$224)</f>
        <v>2.6053663826847719E-3</v>
      </c>
      <c r="BF268" s="91">
        <f>$D268^EXP(Parameter!$D$234+Parameter!$D$241)</f>
        <v>2.9742214170856426E-2</v>
      </c>
      <c r="BG268" s="91">
        <f>$E268^EXP(Parameter!$D$219+Parameter!$D$226)</f>
        <v>1.460047701612226E-2</v>
      </c>
      <c r="BH268" s="91">
        <f>$D268^EXP(Parameter!$D$235+Parameter!$D$242)</f>
        <v>6.6871940015342024E-2</v>
      </c>
      <c r="BI268" s="91">
        <f>$E268^EXP(Parameter!$D$220+Parameter!$D$227)</f>
        <v>8.7641633827256586E-3</v>
      </c>
      <c r="BJ268" s="91">
        <f>$D268^EXP(Parameter!$D$236+Parameter!$D$243)</f>
        <v>2.2278091503615455E-2</v>
      </c>
      <c r="BK268" s="91">
        <f>$E268^EXP(Parameter!$D$221+Parameter!$D$228)</f>
        <v>1.3814909086009098E-2</v>
      </c>
      <c r="BL268" s="91">
        <f>$D268^EXP(Parameter!$D$233+Parameter!$D$240)</f>
        <v>9.8665381771300045E-3</v>
      </c>
      <c r="BM268" s="91">
        <f>$E268^EXP(Parameter!$D$218+Parameter!$D$225)</f>
        <v>6.8772717331160352E-4</v>
      </c>
      <c r="BN268" s="90">
        <f>$D268^EXP(Parameter!$D$268+Parameter!$D$275)</f>
        <v>4.6504516065697096E-2</v>
      </c>
      <c r="BO268" s="91">
        <f>$E268^EXP(Parameter!$D$246+Parameter!$D$253)</f>
        <v>5.1480018759521534E-4</v>
      </c>
      <c r="BP268" s="91">
        <f>$D268^EXP(Parameter!$D$269+Parameter!$D$276)</f>
        <v>2.8811882965738105E-2</v>
      </c>
      <c r="BQ268" s="91">
        <f>$E268^EXP(Parameter!$D$247+Parameter!$D$254)</f>
        <v>1.4588642930265761E-3</v>
      </c>
      <c r="BR268" s="91">
        <f>$D268^EXP(Parameter!$D$271+Parameter!$D$278)</f>
        <v>7.5519420859132214E-2</v>
      </c>
      <c r="BS268" s="91">
        <f>$E268^EXP(Parameter!$D$249+Parameter!$D$256)</f>
        <v>1.8526998163793537E-2</v>
      </c>
      <c r="BT268" s="91">
        <f>$D268^EXP(Parameter!$D$272+Parameter!$D$279)</f>
        <v>0.14220094764835514</v>
      </c>
      <c r="BU268" s="91">
        <f>$E268^EXP(Parameter!$D$250+Parameter!$D$257)</f>
        <v>4.8422484133423859E-3</v>
      </c>
      <c r="BV268" s="91">
        <f>$D268^EXP(Parameter!$D$273+Parameter!$D$280)</f>
        <v>0.1091920631971325</v>
      </c>
      <c r="BW268" s="91">
        <f>$E268^EXP(Parameter!$D$251+Parameter!$D$258)</f>
        <v>2.0128057430657504E-2</v>
      </c>
      <c r="BX268" s="91">
        <f>$D268^EXP(Parameter!$D$270+Parameter!$D$277)</f>
        <v>2.4562894727435024E-2</v>
      </c>
      <c r="BY268" s="91">
        <f>$E268^EXP(Parameter!$D$248+Parameter!$D$255)</f>
        <v>1.8377841248907901E-3</v>
      </c>
      <c r="BZ268" s="90">
        <f>$D268^EXP(Parameter!$D$208)</f>
        <v>3.0374254845098883E-2</v>
      </c>
      <c r="CA268" s="90">
        <f>$E268^EXP(Parameter!$D$200)</f>
        <v>1.1718339203828346E-3</v>
      </c>
      <c r="CB268" s="90">
        <f>$D268^EXP(Parameter!$D$209)</f>
        <v>2.4381301467318164E-2</v>
      </c>
      <c r="CC268" s="90">
        <f>$E268^EXP(Parameter!$D$201)</f>
        <v>2.1207898879495525E-3</v>
      </c>
      <c r="CD268" s="90">
        <f>$D268^EXP(Parameter!$D$211)</f>
        <v>2.6916816048184179E-2</v>
      </c>
      <c r="CE268" s="90">
        <f>$E268^EXP(Parameter!$D$203)</f>
        <v>1.0942784195835616E-2</v>
      </c>
      <c r="CF268" s="90">
        <f>$D268^EXP(Parameter!$D$212)</f>
        <v>6.6691207231619365E-2</v>
      </c>
      <c r="CG268" s="90">
        <f>$E268^EXP(Parameter!$D$204)</f>
        <v>7.4033863007402128E-3</v>
      </c>
      <c r="CH268" s="91">
        <f>$D268^EXP(Parameter!$D$213)</f>
        <v>2.1196306262942544E-2</v>
      </c>
      <c r="CI268" s="90">
        <f>$E268^EXP(Parameter!$D$205)</f>
        <v>1.393360896762009E-2</v>
      </c>
      <c r="CJ268" s="91">
        <f>$D268^EXP(Parameter!$D$210)</f>
        <v>1.0909662188839512E-2</v>
      </c>
      <c r="CK268" s="90">
        <f>$E268^EXP(Parameter!$D$202)</f>
        <v>9.2788456553591369E-4</v>
      </c>
      <c r="CL268" s="12">
        <f>$D268^EXP(Parameter!$D$170+Parameter!$D$177*(LN($B268/30.2*21)))</f>
        <v>1.2393314630046897E-2</v>
      </c>
      <c r="CM268" s="12">
        <f>$D268^EXP(Parameter!$D$155+Parameter!$D$162*(LN($B268/30.2*21)))</f>
        <v>0.28223467872484331</v>
      </c>
      <c r="CN268" s="12">
        <f>$D268^EXP(Parameter!$D$171+Parameter!$D$178*(LN($B268/30.2*21)))</f>
        <v>1.4638220764478608E-2</v>
      </c>
      <c r="CO268" s="12">
        <f>$D268^EXP(Parameter!$D$156+Parameter!$D$163*(LN($B268/30.2*21)))</f>
        <v>0.21410338627690076</v>
      </c>
      <c r="CP268" s="12">
        <f>$D268^EXP(Parameter!$D$173+Parameter!$D$180*(LN($B268/30.2*21)))</f>
        <v>1.1633922521934958E-2</v>
      </c>
      <c r="CQ268" s="12">
        <f>$D268^EXP(Parameter!$D$158+Parameter!$D$165*(LN($B268/30.2*21)))</f>
        <v>0.21048852388505096</v>
      </c>
      <c r="CR268" s="12">
        <f>$D268^EXP(Parameter!$D$174+Parameter!$D$181*(LN($B268/30.2*21)))</f>
        <v>9.3233100885572184E-3</v>
      </c>
      <c r="CS268" s="12">
        <f>$D268^EXP(Parameter!$D$159+Parameter!$D$166*(LN($B268/30.2*21)))</f>
        <v>0.2652571122750258</v>
      </c>
      <c r="CT268" s="12">
        <f>$D268^EXP(Parameter!$D$175+Parameter!$D$182*(LN($B268/30.2*21)))</f>
        <v>1.14726997021763E-3</v>
      </c>
      <c r="CU268" s="12">
        <f>$D268^EXP(Parameter!$D$160+Parameter!$D$167*(LN($B268/30.2*21)))</f>
        <v>3.8353743128413519E-2</v>
      </c>
      <c r="CV268" s="12">
        <f>$D268^EXP(Parameter!$D$172+Parameter!$D$179*(LN($B268/30.2*21)))</f>
        <v>1.9856959379787619E-3</v>
      </c>
      <c r="CW268" s="41">
        <f>$D268^EXP(Parameter!$D$157+Parameter!$D$164*(LN($B268/30.2*21)))</f>
        <v>1.8672591694201334E-4</v>
      </c>
      <c r="CX268" s="12">
        <f t="shared" si="30"/>
        <v>1.8572677144210761E-48</v>
      </c>
      <c r="CY268" s="85">
        <v>1.2344878211669401E-2</v>
      </c>
      <c r="CZ268" s="12">
        <f t="shared" si="24"/>
        <v>3.5698179270737352E-7</v>
      </c>
      <c r="DA268" s="85">
        <v>1.8277096214818701E-2</v>
      </c>
      <c r="DB268" s="12">
        <f t="shared" si="25"/>
        <v>5.2477011303334829E-13</v>
      </c>
      <c r="DC268" s="41">
        <v>4.4796875711166799E-5</v>
      </c>
      <c r="DD268" s="12">
        <f t="shared" si="26"/>
        <v>3.6501131101679056E-197</v>
      </c>
      <c r="DE268" s="85">
        <v>5.6138109409134605E-4</v>
      </c>
      <c r="DF268" s="12">
        <f t="shared" si="27"/>
        <v>1.0060932965155395E-203</v>
      </c>
      <c r="DG268" s="41">
        <v>4.4572899999999398E-5</v>
      </c>
      <c r="DH268" s="12">
        <f t="shared" si="28"/>
        <v>1.1119419873887058E-13</v>
      </c>
      <c r="DI268" s="41">
        <v>4.4572899999999398E-5</v>
      </c>
      <c r="DJ268" s="46">
        <v>263</v>
      </c>
      <c r="DK268" s="44">
        <v>1.4747778617763E-5</v>
      </c>
      <c r="DL268" s="44">
        <v>5.1822492118436299E-5</v>
      </c>
      <c r="DM268" s="44">
        <v>1.3031958159026599E-4</v>
      </c>
      <c r="DN268" s="44">
        <v>9.0297151490781297E-5</v>
      </c>
      <c r="DO268" s="44">
        <v>4.6694685660797502E-4</v>
      </c>
      <c r="DP268" s="44">
        <v>3.5030859179363501E-4</v>
      </c>
      <c r="DQ268" s="44">
        <v>5.3546595712683498E-4</v>
      </c>
      <c r="DR268" s="45">
        <v>1.20537504229912E-2</v>
      </c>
      <c r="DS268" s="45">
        <v>2.09313234760919E-2</v>
      </c>
      <c r="DT268" s="45">
        <v>1.8477695308597698E-2</v>
      </c>
      <c r="DU268" s="45">
        <v>1.2719280818094101E-2</v>
      </c>
      <c r="DV268" s="45">
        <v>1.9854262510122501E-2</v>
      </c>
      <c r="DW268" s="45">
        <v>3.4959788996935602E-2</v>
      </c>
      <c r="DX268" s="45">
        <v>1.5419878907440799E-2</v>
      </c>
    </row>
    <row r="269" spans="1:128">
      <c r="A269" s="43">
        <f t="shared" si="29"/>
        <v>16.912328767123288</v>
      </c>
      <c r="B269" s="18">
        <v>265</v>
      </c>
      <c r="C269" s="12">
        <v>5808</v>
      </c>
      <c r="D269" s="12">
        <v>1.11160149099574E-2</v>
      </c>
      <c r="E269" s="12">
        <v>4.38136151100392E-5</v>
      </c>
      <c r="F269" s="92">
        <f>$D269^Parameter!$D$325</f>
        <v>2.9911646118779896E-2</v>
      </c>
      <c r="G269" s="92">
        <f>$E269^Parameter!$D$318</f>
        <v>7.2771033679151938E-4</v>
      </c>
      <c r="H269" s="92">
        <f>$D269^Parameter!$D$326</f>
        <v>2.7337531502162664E-2</v>
      </c>
      <c r="I269" s="92">
        <f>$E269^Parameter!$D$319</f>
        <v>1.6241637636524328E-3</v>
      </c>
      <c r="J269" s="92">
        <f>$D269^Parameter!$D$328</f>
        <v>3.2434949786116864E-2</v>
      </c>
      <c r="K269" s="92">
        <f>$E269^Parameter!$D$321</f>
        <v>1.172823950812605E-2</v>
      </c>
      <c r="L269" s="92">
        <f>$D269^Parameter!$D$329</f>
        <v>8.0488068861230902E-2</v>
      </c>
      <c r="M269" s="92">
        <f>$E269^Parameter!$D$322</f>
        <v>7.317933413744147E-3</v>
      </c>
      <c r="N269" s="92">
        <f>$D269^Parameter!$D$330</f>
        <v>2.6134776335584711E-2</v>
      </c>
      <c r="O269" s="92">
        <f>$E269^Parameter!$D$323</f>
        <v>1.805691840238741E-2</v>
      </c>
      <c r="P269" s="92">
        <f>$D269^Parameter!$D$327</f>
        <v>1.3795694319192583E-2</v>
      </c>
      <c r="Q269" s="92">
        <f>$E269^Parameter!$D$320</f>
        <v>7.7287434133009461E-4</v>
      </c>
      <c r="R269" s="12">
        <f>$D269^EXP(Parameter!$D$96+Parameter!$D$103*(($B269/30.2*21)^(1)))</f>
        <v>3.2440888709642535E-49</v>
      </c>
      <c r="S269" s="12">
        <f>$E269^EXP(Parameter!$D$81+Parameter!$D$88*($B269/30.2*21)^(-2))</f>
        <v>2.0983042433904511E-3</v>
      </c>
      <c r="T269" s="12">
        <f>$D269^EXP(Parameter!$D$97+Parameter!$D$104*(($B269*21/30.2)^(1)))</f>
        <v>3.1967846982237086E-7</v>
      </c>
      <c r="U269" s="12">
        <f>$E269^EXP(Parameter!$D$82+Parameter!$D$89*($B269/30.2*21)^(-2))</f>
        <v>3.5878526704539947E-3</v>
      </c>
      <c r="V269" s="12">
        <f>$D269^EXP(Parameter!$D$99+Parameter!$D$106*(($B269*21/30.2)^(1)))</f>
        <v>3.9283965728308035E-13</v>
      </c>
      <c r="W269" s="12">
        <f>$E269^EXP(Parameter!$D$84+Parameter!$D$91*($B269/30.2*21)^(-2))</f>
        <v>2.0227589247314531E-2</v>
      </c>
      <c r="X269" s="12">
        <f>$D269^EXP(Parameter!$D$100+Parameter!$D$107*(($B269*21/30.2)^(1)))</f>
        <v>1.1250511649242078E-201</v>
      </c>
      <c r="Y269" s="12">
        <f>$E269^EXP(Parameter!$D$85+Parameter!$D$92*($B269/30.2*21)^(-2))</f>
        <v>1.235610516655454E-2</v>
      </c>
      <c r="Z269" s="12">
        <f>$D269^EXP(Parameter!$D$101+Parameter!$D$108*(($B269*21/30.2)^(1)))</f>
        <v>4.2604953991827685E-208</v>
      </c>
      <c r="AA269" s="12">
        <f>$E269^EXP(Parameter!$D$86+Parameter!$D$93*($B269/30.2*21)^(-2))</f>
        <v>1.8328346956163543E-2</v>
      </c>
      <c r="AB269" s="12">
        <f>$D269^EXP(Parameter!$D$98+Parameter!$D$105*(($B269*21/30.2)^(1)))</f>
        <v>8.3661218572570898E-14</v>
      </c>
      <c r="AC269" s="12">
        <f>$E269^EXP(Parameter!$D$83+Parameter!$D$90*($B269/30.2*21)^(-2))</f>
        <v>8.8532244067969772E-4</v>
      </c>
      <c r="AD269" s="87">
        <f>$D269^EXP(Parameter!$D$133+Parameter!$D$140*(($B269*21/30.2)^(-0.5))+Parameter!$D$147*((LN($B269*21/30.2))))</f>
        <v>4.3121365779687473E-16</v>
      </c>
      <c r="AE269" s="12">
        <f>$E269^EXP(Parameter!$D$111+Parameter!$D$118*(($B269*21/30.2)^(-1))+Parameter!$D$125*(($B269*21/30.2)^(-0.5)))</f>
        <v>4.4124988217067063E-2</v>
      </c>
      <c r="AF269" s="12">
        <f>$D269^EXP(Parameter!$D$134+Parameter!$D$141*(($B269*21/30.2)^(-0.5))+Parameter!$D$148*((LN($B269*21/30.2))))</f>
        <v>2.9560068501744948E-5</v>
      </c>
      <c r="AG269" s="12">
        <f>$E269^EXP(Parameter!$D$112+Parameter!$D$119*(($B269*21/30.2)^(-1))+Parameter!$D$126*(($B269*21/30.2)^(-0.5)))</f>
        <v>4.408578631790316E-3</v>
      </c>
      <c r="AH269" s="12">
        <f>$D269^EXP(Parameter!$D$136+Parameter!$D$143*(($B269*21/30.2)^(-0.5))+Parameter!$D$150*((LN($B269*21/30.2))))</f>
        <v>8.3811630970427742E-13</v>
      </c>
      <c r="AI269" s="12">
        <f>$E269^EXP(Parameter!$D$114+Parameter!$D$121*(($B269*21/30.2)^(-1))+Parameter!$D$128*(($B269*21/30.2)^(-0.5)))</f>
        <v>1.1337206321972616E-5</v>
      </c>
      <c r="AJ269" s="12">
        <f>$D269^EXP(Parameter!$D$137+Parameter!$D$144*(($B269*21/30.2)^(-0.5))+Parameter!$D$151*((LN($B269*21/30.2))))</f>
        <v>7.0076662233860188E-19</v>
      </c>
      <c r="AK269" s="12">
        <f>$E269^EXP(Parameter!$D$115+Parameter!$D$122*(($B269*21/30.2)^(-1))+Parameter!$D$129*(($B269*21/30.2)^(-0.5)))</f>
        <v>2.5503161677801417E-3</v>
      </c>
      <c r="AL269" s="12">
        <f>$D269^EXP(Parameter!$D$138+Parameter!$D$145*(($B269*21/30.2)^(-0.5))+Parameter!$D$152*((LN($B269*21/30.2))))</f>
        <v>2.1653493624512441E-86</v>
      </c>
      <c r="AM269" s="12">
        <f>$E269^EXP(Parameter!$D$116+Parameter!$D$123*(($B269*21/30.2)^(-1))+Parameter!$D$130*(($B269*21/30.2)^(-0.5)))</f>
        <v>5.3609699096118507E-7</v>
      </c>
      <c r="AN269" s="12">
        <f>$D269^EXP(Parameter!$D$135+Parameter!$D$142*(($B269*21/30.2)^(-0.5))+Parameter!$D$149*((LN($B269*21/30.2))))</f>
        <v>4.8319798763009043E-7</v>
      </c>
      <c r="AO269" s="12">
        <f>$E269^EXP(Parameter!$D$113+Parameter!$D$120*(($B269*21/30.2)^(-1))+Parameter!$D$127*(($B269*21/30.2)^(-0.5)))</f>
        <v>4.3511497954628221E-14</v>
      </c>
      <c r="AP269" s="87">
        <f>$D269^EXP(Parameter!$D$304+Parameter!$D$310*((LN($B269*21/30.2))))</f>
        <v>9.8865645814996492E-3</v>
      </c>
      <c r="AQ269" s="88">
        <f>$E269^EXP(Parameter!$D$290+Parameter!$D$296*((LN($B269*21/30.2))))</f>
        <v>7.4359652655574459E-3</v>
      </c>
      <c r="AR269" s="12">
        <f>$D269^EXP(Parameter!$D$305+Parameter!$D$311*((LN($B269*21/30.2))))</f>
        <v>1.5477087477860189E-2</v>
      </c>
      <c r="AS269" s="88">
        <f>$E269^EXP(Parameter!$D$291+Parameter!$D$297*((LN($B269*21/30.2))))</f>
        <v>5.5331097133072219E-3</v>
      </c>
      <c r="AT269" s="12">
        <f>$D269^EXP(Parameter!$D$305+Parameter!$D$307-Parameter!$D$306+(Parameter!$D$311+Parameter!$D$313-Parameter!$D$312)*((LN($B269*21/30.2))))</f>
        <v>1.2801976839401163E-2</v>
      </c>
      <c r="AU269" s="88">
        <f>$E269^EXP(Parameter!$D$291+Parameter!$D$293-Parameter!$D$292+(Parameter!$D$297+Parameter!$D$299-Parameter!$D$298)*((LN($B269*21/30.2))))</f>
        <v>9.2276878138289747E-3</v>
      </c>
      <c r="AV269" s="12">
        <f>$D269^EXP(Parameter!$D$308+Parameter!$D$314*((LN($B269*21/30.2))))</f>
        <v>1.7711711455173813E-2</v>
      </c>
      <c r="AW269" s="88">
        <f>$E269^EXP(Parameter!$D$294+Parameter!$D$300*((LN($B269*21/30.2))))</f>
        <v>7.9924097426375979E-3</v>
      </c>
      <c r="AX269" s="12">
        <f>$D269^EXP(Parameter!$D$305+Parameter!$D$309-Parameter!$D$306+(Parameter!$D$311+Parameter!$D$315-Parameter!$D$312)*((LN($B269*21/30.2))))</f>
        <v>5.1323907176887189E-3</v>
      </c>
      <c r="AY269" s="88">
        <f>$E269^EXP(Parameter!$D$291+Parameter!$D$295-Parameter!$D$292+(Parameter!$D$297+Parameter!$D$301-Parameter!$D$298)*((LN($B269*21/30.2))))</f>
        <v>3.1128278267658282E-5</v>
      </c>
      <c r="AZ269" s="12">
        <f>$D269^EXP(Parameter!D$305-Parameter!D$306+(Parameter!D$311-Parameter!D$312)*((LN($B269*21/30.2))))</f>
        <v>3.3698153705109756E-3</v>
      </c>
      <c r="BA269" s="88">
        <f>$E269^EXP(Parameter!$D$291-Parameter!$D$292+(Parameter!$D$297-Parameter!$D$298)*((LN($B269*21/30.2))))</f>
        <v>2.1600141804326283E-7</v>
      </c>
      <c r="BB269" s="89">
        <f>$D269^EXP(Parameter!$D$231+Parameter!$D$238)</f>
        <v>3.2791208654190246E-2</v>
      </c>
      <c r="BC269" s="90">
        <f>$E269^EXP(Parameter!$D$216+Parameter!$D$223)</f>
        <v>1.7063227750849653E-3</v>
      </c>
      <c r="BD269" s="91">
        <f>$D269^EXP(Parameter!$D$232+Parameter!$D$239)</f>
        <v>2.3856303520035746E-2</v>
      </c>
      <c r="BE269" s="90">
        <f>$E269^EXP(Parameter!$D$217+Parameter!$D$224)</f>
        <v>2.5789142683976273E-3</v>
      </c>
      <c r="BF269" s="91">
        <f>$D269^EXP(Parameter!$D$234+Parameter!$D$241)</f>
        <v>2.9549865519340909E-2</v>
      </c>
      <c r="BG269" s="91">
        <f>$E269^EXP(Parameter!$D$219+Parameter!$D$226)</f>
        <v>1.4495021126963704E-2</v>
      </c>
      <c r="BH269" s="91">
        <f>$D269^EXP(Parameter!$D$235+Parameter!$D$242)</f>
        <v>6.6538897987994991E-2</v>
      </c>
      <c r="BI269" s="91">
        <f>$E269^EXP(Parameter!$D$220+Parameter!$D$227)</f>
        <v>8.6932490538755396E-3</v>
      </c>
      <c r="BJ269" s="91">
        <f>$D269^EXP(Parameter!$D$236+Parameter!$D$243)</f>
        <v>2.2122212575748573E-2</v>
      </c>
      <c r="BK269" s="91">
        <f>$E269^EXP(Parameter!$D$221+Parameter!$D$228)</f>
        <v>1.3713826328565836E-2</v>
      </c>
      <c r="BL269" s="91">
        <f>$D269^EXP(Parameter!$D$233+Parameter!$D$240)</f>
        <v>9.7827849895872586E-3</v>
      </c>
      <c r="BM269" s="91">
        <f>$E269^EXP(Parameter!$D$218+Parameter!$D$225)</f>
        <v>6.7919145337414335E-4</v>
      </c>
      <c r="BN269" s="90">
        <f>$D269^EXP(Parameter!$D$268+Parameter!$D$275)</f>
        <v>4.624189721339507E-2</v>
      </c>
      <c r="BO269" s="91">
        <f>$E269^EXP(Parameter!$D$246+Parameter!$D$253)</f>
        <v>5.0815828463744066E-4</v>
      </c>
      <c r="BP269" s="91">
        <f>$D269^EXP(Parameter!$D$269+Parameter!$D$276)</f>
        <v>2.8623871896952667E-2</v>
      </c>
      <c r="BQ269" s="91">
        <f>$E269^EXP(Parameter!$D$247+Parameter!$D$254)</f>
        <v>1.4426170273664936E-3</v>
      </c>
      <c r="BR269" s="91">
        <f>$D269^EXP(Parameter!$D$271+Parameter!$D$278)</f>
        <v>7.5160180662359521E-2</v>
      </c>
      <c r="BS269" s="91">
        <f>$E269^EXP(Parameter!$D$249+Parameter!$D$256)</f>
        <v>1.8400696704736971E-2</v>
      </c>
      <c r="BT269" s="91">
        <f>$D269^EXP(Parameter!$D$272+Parameter!$D$279)</f>
        <v>0.14168991871798439</v>
      </c>
      <c r="BU269" s="91">
        <f>$E269^EXP(Parameter!$D$250+Parameter!$D$257)</f>
        <v>4.7981831152839544E-3</v>
      </c>
      <c r="BV269" s="91">
        <f>$D269^EXP(Parameter!$D$273+Parameter!$D$280)</f>
        <v>0.10874662888222147</v>
      </c>
      <c r="BW269" s="91">
        <f>$E269^EXP(Parameter!$D$251+Parameter!$D$258)</f>
        <v>1.9993683252466775E-2</v>
      </c>
      <c r="BX269" s="91">
        <f>$D269^EXP(Parameter!$D$270+Parameter!$D$277)</f>
        <v>2.4395424965324496E-2</v>
      </c>
      <c r="BY269" s="91">
        <f>$E269^EXP(Parameter!$D$248+Parameter!$D$255)</f>
        <v>1.8180366706707571E-3</v>
      </c>
      <c r="BZ269" s="90">
        <f>$D269^EXP(Parameter!$D$208)</f>
        <v>3.0178989967345075E-2</v>
      </c>
      <c r="CA269" s="90">
        <f>$E269^EXP(Parameter!$D$200)</f>
        <v>1.1583479645609128E-3</v>
      </c>
      <c r="CB269" s="90">
        <f>$D269^EXP(Parameter!$D$209)</f>
        <v>2.4214738151010086E-2</v>
      </c>
      <c r="CC269" s="90">
        <f>$E269^EXP(Parameter!$D$201)</f>
        <v>2.0985168869511982E-3</v>
      </c>
      <c r="CD269" s="90">
        <f>$D269^EXP(Parameter!$D$211)</f>
        <v>2.6737813250500401E-2</v>
      </c>
      <c r="CE269" s="90">
        <f>$E269^EXP(Parameter!$D$203)</f>
        <v>1.0858375381104053E-2</v>
      </c>
      <c r="CF269" s="90">
        <f>$D269^EXP(Parameter!$D$212)</f>
        <v>6.6358733828606645E-2</v>
      </c>
      <c r="CG269" s="90">
        <f>$E269^EXP(Parameter!$D$204)</f>
        <v>7.341357769599384E-3</v>
      </c>
      <c r="CH269" s="91">
        <f>$D269^EXP(Parameter!$D$213)</f>
        <v>2.1046062824667273E-2</v>
      </c>
      <c r="CI269" s="90">
        <f>$E269^EXP(Parameter!$D$205)</f>
        <v>1.3831860644379686E-2</v>
      </c>
      <c r="CJ269" s="91">
        <f>$D269^EXP(Parameter!$D$210)</f>
        <v>1.0819061063397528E-2</v>
      </c>
      <c r="CK269" s="90">
        <f>$E269^EXP(Parameter!$D$202)</f>
        <v>9.1683897671266008E-4</v>
      </c>
      <c r="CL269" s="12">
        <f>$D269^EXP(Parameter!$D$170+Parameter!$D$177*(LN($B269/30.2*21)))</f>
        <v>1.2277550999175503E-2</v>
      </c>
      <c r="CM269" s="12">
        <f>$D269^EXP(Parameter!$D$155+Parameter!$D$162*(LN($B269/30.2*21)))</f>
        <v>0.28191918702035929</v>
      </c>
      <c r="CN269" s="12">
        <f>$D269^EXP(Parameter!$D$171+Parameter!$D$178*(LN($B269/30.2*21)))</f>
        <v>1.451500897588137E-2</v>
      </c>
      <c r="CO269" s="12">
        <f>$D269^EXP(Parameter!$D$156+Parameter!$D$163*(LN($B269/30.2*21)))</f>
        <v>0.21367964880934348</v>
      </c>
      <c r="CP269" s="12">
        <f>$D269^EXP(Parameter!$D$173+Parameter!$D$180*(LN($B269/30.2*21)))</f>
        <v>1.1525250384590228E-2</v>
      </c>
      <c r="CQ269" s="12">
        <f>$D269^EXP(Parameter!$D$158+Parameter!$D$165*(LN($B269/30.2*21)))</f>
        <v>0.2099508677315389</v>
      </c>
      <c r="CR269" s="12">
        <f>$D269^EXP(Parameter!$D$174+Parameter!$D$181*(LN($B269/30.2*21)))</f>
        <v>9.2123066600660764E-3</v>
      </c>
      <c r="CS269" s="12">
        <f>$D269^EXP(Parameter!$D$159+Parameter!$D$166*(LN($B269/30.2*21)))</f>
        <v>0.26479041174904455</v>
      </c>
      <c r="CT269" s="12">
        <f>$D269^EXP(Parameter!$D$175+Parameter!$D$182*(LN($B269/30.2*21)))</f>
        <v>1.1273686016714879E-3</v>
      </c>
      <c r="CU269" s="12">
        <f>$D269^EXP(Parameter!$D$160+Parameter!$D$167*(LN($B269/30.2*21)))</f>
        <v>3.8037488203246324E-2</v>
      </c>
      <c r="CV269" s="12">
        <f>$D269^EXP(Parameter!$D$172+Parameter!$D$179*(LN($B269/30.2*21)))</f>
        <v>1.958031919198684E-3</v>
      </c>
      <c r="CW269" s="41">
        <f>$D269^EXP(Parameter!$D$157+Parameter!$D$164*(LN($B269/30.2*21)))</f>
        <v>1.820817730192601E-4</v>
      </c>
      <c r="CX269" s="12">
        <f t="shared" si="30"/>
        <v>3.2440888709642535E-49</v>
      </c>
      <c r="CY269" s="85">
        <v>1.23361275199364E-2</v>
      </c>
      <c r="CZ269" s="12">
        <f t="shared" si="24"/>
        <v>3.1967846982237086E-7</v>
      </c>
      <c r="DA269" s="85">
        <v>1.8257943151067799E-2</v>
      </c>
      <c r="DB269" s="12">
        <f t="shared" si="25"/>
        <v>3.9283965728308035E-13</v>
      </c>
      <c r="DC269" s="41">
        <v>4.4019794294799197E-5</v>
      </c>
      <c r="DD269" s="12">
        <f t="shared" si="26"/>
        <v>1.1250511649242078E-201</v>
      </c>
      <c r="DE269" s="85">
        <v>5.5285510816480295E-4</v>
      </c>
      <c r="DF269" s="12">
        <f t="shared" si="27"/>
        <v>4.2604953991827685E-208</v>
      </c>
      <c r="DG269" s="41">
        <v>4.3813599999999502E-5</v>
      </c>
      <c r="DH269" s="12">
        <f t="shared" si="28"/>
        <v>8.3661218572570898E-14</v>
      </c>
      <c r="DI269" s="41">
        <v>4.3813599999999502E-5</v>
      </c>
      <c r="DJ269" s="46">
        <v>264</v>
      </c>
      <c r="DK269" s="44">
        <v>1.44437897210414E-5</v>
      </c>
      <c r="DL269" s="44">
        <v>5.0830789494749103E-5</v>
      </c>
      <c r="DM269" s="44">
        <v>1.27973064280695E-4</v>
      </c>
      <c r="DN269" s="44">
        <v>8.8630177532467199E-5</v>
      </c>
      <c r="DO269" s="44">
        <v>4.5930698024754197E-4</v>
      </c>
      <c r="DP269" s="44">
        <v>3.4444418895540602E-4</v>
      </c>
      <c r="DQ269" s="44">
        <v>5.2680285875883503E-4</v>
      </c>
      <c r="DR269" s="45">
        <v>1.1957206751512101E-2</v>
      </c>
      <c r="DS269" s="45">
        <v>2.0776033885591599E-2</v>
      </c>
      <c r="DT269" s="45">
        <v>1.83380768329474E-2</v>
      </c>
      <c r="DU269" s="45">
        <v>1.26181155617791E-2</v>
      </c>
      <c r="DV269" s="45">
        <v>1.9705805256084199E-2</v>
      </c>
      <c r="DW269" s="45">
        <v>3.4721028431978898E-2</v>
      </c>
      <c r="DX269" s="45">
        <v>1.5300359394706401E-2</v>
      </c>
    </row>
    <row r="270" spans="1:128">
      <c r="A270" s="43">
        <f t="shared" si="29"/>
        <v>16.972602739726028</v>
      </c>
      <c r="B270" s="18">
        <v>266</v>
      </c>
      <c r="C270" s="12">
        <v>5830</v>
      </c>
      <c r="D270" s="12">
        <v>1.1024496592131601E-2</v>
      </c>
      <c r="E270" s="12">
        <v>4.3069334674103403E-5</v>
      </c>
      <c r="F270" s="92">
        <f>$D270^Parameter!$D$325</f>
        <v>2.9719386410260284E-2</v>
      </c>
      <c r="G270" s="92">
        <f>$E270^Parameter!$D$318</f>
        <v>7.18788429086204E-4</v>
      </c>
      <c r="H270" s="92">
        <f>$D270^Parameter!$D$326</f>
        <v>2.715732652498629E-2</v>
      </c>
      <c r="I270" s="92">
        <f>$E270^Parameter!$D$319</f>
        <v>1.6064515217124376E-3</v>
      </c>
      <c r="J270" s="92">
        <f>$D270^Parameter!$D$328</f>
        <v>3.2231267227020202E-2</v>
      </c>
      <c r="K270" s="92">
        <f>$E270^Parameter!$D$321</f>
        <v>1.1639558199034342E-2</v>
      </c>
      <c r="L270" s="92">
        <f>$D270^Parameter!$D$329</f>
        <v>8.0116304742000682E-2</v>
      </c>
      <c r="M270" s="92">
        <f>$E270^Parameter!$D$322</f>
        <v>7.2567539807594818E-3</v>
      </c>
      <c r="N270" s="92">
        <f>$D270^Parameter!$D$330</f>
        <v>2.5960353487735344E-2</v>
      </c>
      <c r="O270" s="92">
        <f>$E270^Parameter!$D$323</f>
        <v>1.7933591178075536E-2</v>
      </c>
      <c r="P270" s="92">
        <f>$D270^Parameter!$D$327</f>
        <v>1.368754458109518E-2</v>
      </c>
      <c r="Q270" s="92">
        <f>$E270^Parameter!$D$320</f>
        <v>7.6347719338755069E-4</v>
      </c>
      <c r="R270" s="12">
        <f>$D270^EXP(Parameter!$D$96+Parameter!$D$103*(($B270/30.2*21)^(1)))</f>
        <v>5.5168602950163025E-50</v>
      </c>
      <c r="S270" s="12">
        <f>$E270^EXP(Parameter!$D$81+Parameter!$D$88*($B270/30.2*21)^(-2))</f>
        <v>2.0763306312752412E-3</v>
      </c>
      <c r="T270" s="12">
        <f>$D270^EXP(Parameter!$D$97+Parameter!$D$104*(($B270*21/30.2)^(1)))</f>
        <v>2.8607442341784471E-7</v>
      </c>
      <c r="U270" s="12">
        <f>$E270^EXP(Parameter!$D$82+Parameter!$D$89*($B270/30.2*21)^(-2))</f>
        <v>3.5535320596918377E-3</v>
      </c>
      <c r="V270" s="12">
        <f>$D270^EXP(Parameter!$D$99+Parameter!$D$106*(($B270*21/30.2)^(1)))</f>
        <v>2.9327732876382038E-13</v>
      </c>
      <c r="W270" s="12">
        <f>$E270^EXP(Parameter!$D$84+Parameter!$D$91*($B270/30.2*21)^(-2))</f>
        <v>2.0093343703793599E-2</v>
      </c>
      <c r="X270" s="12">
        <f>$D270^EXP(Parameter!$D$100+Parameter!$D$107*(($B270*21/30.2)^(1)))</f>
        <v>2.7425779595723708E-206</v>
      </c>
      <c r="Y270" s="12">
        <f>$E270^EXP(Parameter!$D$85+Parameter!$D$92*($B270/30.2*21)^(-2))</f>
        <v>1.2263774155624182E-2</v>
      </c>
      <c r="Z270" s="12">
        <f>$D270^EXP(Parameter!$D$101+Parameter!$D$108*(($B270*21/30.2)^(1)))</f>
        <v>1.4582785725625305E-212</v>
      </c>
      <c r="AA270" s="12">
        <f>$E270^EXP(Parameter!$D$86+Parameter!$D$93*($B270/30.2*21)^(-2))</f>
        <v>1.8203621683346272E-2</v>
      </c>
      <c r="AB270" s="12">
        <f>$D270^EXP(Parameter!$D$98+Parameter!$D$105*(($B270*21/30.2)^(1)))</f>
        <v>6.2791090754176417E-14</v>
      </c>
      <c r="AC270" s="12">
        <f>$E270^EXP(Parameter!$D$83+Parameter!$D$90*($B270/30.2*21)^(-2))</f>
        <v>8.7476038003916261E-4</v>
      </c>
      <c r="AD270" s="87">
        <f>$D270^EXP(Parameter!$D$133+Parameter!$D$140*(($B270*21/30.2)^(-0.5))+Parameter!$D$147*((LN($B270*21/30.2))))</f>
        <v>3.4738700821992537E-16</v>
      </c>
      <c r="AE270" s="12">
        <f>$E270^EXP(Parameter!$D$111+Parameter!$D$118*(($B270*21/30.2)^(-1))+Parameter!$D$125*(($B270*21/30.2)^(-0.5)))</f>
        <v>4.3954417833552202E-2</v>
      </c>
      <c r="AF270" s="12">
        <f>$D270^EXP(Parameter!$D$134+Parameter!$D$141*(($B270*21/30.2)^(-0.5))+Parameter!$D$148*((LN($B270*21/30.2))))</f>
        <v>2.8467463676904849E-5</v>
      </c>
      <c r="AG270" s="12">
        <f>$E270^EXP(Parameter!$D$112+Parameter!$D$119*(($B270*21/30.2)^(-1))+Parameter!$D$126*(($B270*21/30.2)^(-0.5)))</f>
        <v>4.3689021976693306E-3</v>
      </c>
      <c r="AH270" s="12">
        <f>$D270^EXP(Parameter!$D$136+Parameter!$D$143*(($B270*21/30.2)^(-0.5))+Parameter!$D$150*((LN($B270*21/30.2))))</f>
        <v>7.1600455096260829E-13</v>
      </c>
      <c r="AI270" s="12">
        <f>$E270^EXP(Parameter!$D$114+Parameter!$D$121*(($B270*21/30.2)^(-1))+Parameter!$D$128*(($B270*21/30.2)^(-0.5)))</f>
        <v>1.1031559873678429E-5</v>
      </c>
      <c r="AJ270" s="12">
        <f>$D270^EXP(Parameter!$D$137+Parameter!$D$144*(($B270*21/30.2)^(-0.5))+Parameter!$D$151*((LN($B270*21/30.2))))</f>
        <v>5.2701203489543421E-19</v>
      </c>
      <c r="AK270" s="12">
        <f>$E270^EXP(Parameter!$D$115+Parameter!$D$122*(($B270*21/30.2)^(-1))+Parameter!$D$129*(($B270*21/30.2)^(-0.5)))</f>
        <v>2.5220471032253405E-3</v>
      </c>
      <c r="AL270" s="12">
        <f>$D270^EXP(Parameter!$D$138+Parameter!$D$145*(($B270*21/30.2)^(-0.5))+Parameter!$D$152*((LN($B270*21/30.2))))</f>
        <v>3.7701306057669633E-87</v>
      </c>
      <c r="AM270" s="12">
        <f>$E270^EXP(Parameter!$D$116+Parameter!$D$123*(($B270*21/30.2)^(-1))+Parameter!$D$130*(($B270*21/30.2)^(-0.5)))</f>
        <v>5.1773270681578303E-7</v>
      </c>
      <c r="AN270" s="12">
        <f>$D270^EXP(Parameter!$D$135+Parameter!$D$142*(($B270*21/30.2)^(-0.5))+Parameter!$D$149*((LN($B270*21/30.2))))</f>
        <v>4.5756536138914376E-7</v>
      </c>
      <c r="AO270" s="12">
        <f>$E270^EXP(Parameter!$D$113+Parameter!$D$120*(($B270*21/30.2)^(-1))+Parameter!$D$127*(($B270*21/30.2)^(-0.5)))</f>
        <v>4.0197605008585152E-14</v>
      </c>
      <c r="AP270" s="87">
        <f>$D270^EXP(Parameter!$D$304+Parameter!$D$310*((LN($B270*21/30.2))))</f>
        <v>9.7813618275219474E-3</v>
      </c>
      <c r="AQ270" s="88">
        <f>$E270^EXP(Parameter!$D$290+Parameter!$D$296*((LN($B270*21/30.2))))</f>
        <v>7.3935025238791576E-3</v>
      </c>
      <c r="AR270" s="12">
        <f>$D270^EXP(Parameter!$D$305+Parameter!$D$311*((LN($B270*21/30.2))))</f>
        <v>1.5347267665387864E-2</v>
      </c>
      <c r="AS270" s="88">
        <f>$E270^EXP(Parameter!$D$291+Parameter!$D$297*((LN($B270*21/30.2))))</f>
        <v>5.4899569758155523E-3</v>
      </c>
      <c r="AT270" s="12">
        <f>$D270^EXP(Parameter!$D$305+Parameter!$D$307-Parameter!$D$306+(Parameter!$D$311+Parameter!$D$313-Parameter!$D$312)*((LN($B270*21/30.2))))</f>
        <v>1.2681900174335995E-2</v>
      </c>
      <c r="AU270" s="88">
        <f>$E270^EXP(Parameter!$D$291+Parameter!$D$293-Parameter!$D$292+(Parameter!$D$297+Parameter!$D$299-Parameter!$D$298)*((LN($B270*21/30.2))))</f>
        <v>9.1489574712499324E-3</v>
      </c>
      <c r="AV270" s="12">
        <f>$D270^EXP(Parameter!$D$308+Parameter!$D$314*((LN($B270*21/30.2))))</f>
        <v>1.7530891675043327E-2</v>
      </c>
      <c r="AW270" s="88">
        <f>$E270^EXP(Parameter!$D$294+Parameter!$D$300*((LN($B270*21/30.2))))</f>
        <v>7.9280179774439234E-3</v>
      </c>
      <c r="AX270" s="12">
        <f>$D270^EXP(Parameter!$D$305+Parameter!$D$309-Parameter!$D$306+(Parameter!$D$311+Parameter!$D$315-Parameter!$D$312)*((LN($B270*21/30.2))))</f>
        <v>5.067990825319074E-3</v>
      </c>
      <c r="AY270" s="88">
        <f>$E270^EXP(Parameter!$D$291+Parameter!$D$295-Parameter!$D$292+(Parameter!$D$297+Parameter!$D$301-Parameter!$D$298)*((LN($B270*21/30.2))))</f>
        <v>3.0170681424729554E-5</v>
      </c>
      <c r="AZ270" s="12">
        <f>$D270^EXP(Parameter!D$305-Parameter!D$306+(Parameter!D$311-Parameter!D$312)*((LN($B270*21/30.2))))</f>
        <v>3.3269145297901504E-3</v>
      </c>
      <c r="BA270" s="88">
        <f>$E270^EXP(Parameter!$D$291-Parameter!$D$292+(Parameter!$D$297-Parameter!$D$298)*((LN($B270*21/30.2))))</f>
        <v>2.0707006484598756E-7</v>
      </c>
      <c r="BB270" s="89">
        <f>$D270^EXP(Parameter!$D$231+Parameter!$D$238)</f>
        <v>3.2585942929114702E-2</v>
      </c>
      <c r="BC270" s="90">
        <f>$E270^EXP(Parameter!$D$216+Parameter!$D$223)</f>
        <v>1.6878567466924895E-3</v>
      </c>
      <c r="BD270" s="91">
        <f>$D270^EXP(Parameter!$D$232+Parameter!$D$239)</f>
        <v>2.3693115756362463E-2</v>
      </c>
      <c r="BE270" s="90">
        <f>$E270^EXP(Parameter!$D$217+Parameter!$D$224)</f>
        <v>2.552804420711167E-3</v>
      </c>
      <c r="BF270" s="91">
        <f>$D270^EXP(Parameter!$D$234+Parameter!$D$241)</f>
        <v>2.9359274745421396E-2</v>
      </c>
      <c r="BG270" s="91">
        <f>$E270^EXP(Parameter!$D$219+Parameter!$D$226)</f>
        <v>1.4390622044215604E-2</v>
      </c>
      <c r="BH270" s="91">
        <f>$D270^EXP(Parameter!$D$235+Parameter!$D$242)</f>
        <v>6.6208406435062622E-2</v>
      </c>
      <c r="BI270" s="91">
        <f>$E270^EXP(Parameter!$D$220+Parameter!$D$227)</f>
        <v>8.623106717522375E-3</v>
      </c>
      <c r="BJ270" s="91">
        <f>$D270^EXP(Parameter!$D$236+Parameter!$D$243)</f>
        <v>2.1967840474698016E-2</v>
      </c>
      <c r="BK270" s="91">
        <f>$E270^EXP(Parameter!$D$221+Parameter!$D$228)</f>
        <v>1.3613766030984234E-2</v>
      </c>
      <c r="BL270" s="91">
        <f>$D270^EXP(Parameter!$D$233+Parameter!$D$240)</f>
        <v>9.6999658416215568E-3</v>
      </c>
      <c r="BM270" s="91">
        <f>$E270^EXP(Parameter!$D$218+Parameter!$D$225)</f>
        <v>6.7078537507184839E-4</v>
      </c>
      <c r="BN270" s="90">
        <f>$D270^EXP(Parameter!$D$268+Parameter!$D$275)</f>
        <v>4.5981463953717425E-2</v>
      </c>
      <c r="BO270" s="91">
        <f>$E270^EXP(Parameter!$D$246+Parameter!$D$253)</f>
        <v>5.016205033190269E-4</v>
      </c>
      <c r="BP270" s="91">
        <f>$D270^EXP(Parameter!$D$269+Parameter!$D$276)</f>
        <v>2.8437589976932451E-2</v>
      </c>
      <c r="BQ270" s="91">
        <f>$E270^EXP(Parameter!$D$247+Parameter!$D$254)</f>
        <v>1.4265959064649616E-3</v>
      </c>
      <c r="BR270" s="91">
        <f>$D270^EXP(Parameter!$D$271+Parameter!$D$278)</f>
        <v>7.4803611648555521E-2</v>
      </c>
      <c r="BS270" s="91">
        <f>$E270^EXP(Parameter!$D$249+Parameter!$D$256)</f>
        <v>1.8275609939075177E-2</v>
      </c>
      <c r="BT270" s="91">
        <f>$D270^EXP(Parameter!$D$272+Parameter!$D$279)</f>
        <v>0.14118209758041075</v>
      </c>
      <c r="BU270" s="91">
        <f>$E270^EXP(Parameter!$D$250+Parameter!$D$257)</f>
        <v>4.7546417881902791E-3</v>
      </c>
      <c r="BV270" s="91">
        <f>$D270^EXP(Parameter!$D$273+Parameter!$D$280)</f>
        <v>0.10830420606894259</v>
      </c>
      <c r="BW270" s="91">
        <f>$E270^EXP(Parameter!$D$251+Parameter!$D$258)</f>
        <v>1.98605825137699E-2</v>
      </c>
      <c r="BX270" s="91">
        <f>$D270^EXP(Parameter!$D$270+Parameter!$D$277)</f>
        <v>2.4229544224506322E-2</v>
      </c>
      <c r="BY270" s="91">
        <f>$E270^EXP(Parameter!$D$248+Parameter!$D$255)</f>
        <v>1.7985563781815449E-3</v>
      </c>
      <c r="BZ270" s="90">
        <f>$D270^EXP(Parameter!$D$208)</f>
        <v>2.9985502119111388E-2</v>
      </c>
      <c r="CA270" s="90">
        <f>$E270^EXP(Parameter!$D$200)</f>
        <v>1.1450547077715278E-3</v>
      </c>
      <c r="CB270" s="90">
        <f>$D270^EXP(Parameter!$D$209)</f>
        <v>2.404975751188004E-2</v>
      </c>
      <c r="CC270" s="90">
        <f>$E270^EXP(Parameter!$D$201)</f>
        <v>2.0765398253750466E-3</v>
      </c>
      <c r="CD270" s="90">
        <f>$D270^EXP(Parameter!$D$211)</f>
        <v>2.6560478992944767E-2</v>
      </c>
      <c r="CE270" s="90">
        <f>$E270^EXP(Parameter!$D$203)</f>
        <v>1.077485371303428E-2</v>
      </c>
      <c r="CF270" s="90">
        <f>$D270^EXP(Parameter!$D$212)</f>
        <v>6.6028808191258559E-2</v>
      </c>
      <c r="CG270" s="90">
        <f>$E270^EXP(Parameter!$D$204)</f>
        <v>7.2800222249108501E-3</v>
      </c>
      <c r="CH270" s="91">
        <f>$D270^EXP(Parameter!$D$213)</f>
        <v>2.0897285388232573E-2</v>
      </c>
      <c r="CI270" s="90">
        <f>$E270^EXP(Parameter!$D$205)</f>
        <v>1.3731140037474205E-2</v>
      </c>
      <c r="CJ270" s="91">
        <f>$D270^EXP(Parameter!$D$210)</f>
        <v>1.0729453749568959E-2</v>
      </c>
      <c r="CK270" s="90">
        <f>$E270^EXP(Parameter!$D$202)</f>
        <v>9.0595556844186168E-4</v>
      </c>
      <c r="CL270" s="12">
        <f>$D270^EXP(Parameter!$D$170+Parameter!$D$177*(LN($B270/30.2*21)))</f>
        <v>1.216313164530226E-2</v>
      </c>
      <c r="CM270" s="12">
        <f>$D270^EXP(Parameter!$D$155+Parameter!$D$162*(LN($B270/30.2*21)))</f>
        <v>0.2816054606040912</v>
      </c>
      <c r="CN270" s="12">
        <f>$D270^EXP(Parameter!$D$171+Parameter!$D$178*(LN($B270/30.2*21)))</f>
        <v>1.4393136506679595E-2</v>
      </c>
      <c r="CO270" s="12">
        <f>$D270^EXP(Parameter!$D$156+Parameter!$D$163*(LN($B270/30.2*21)))</f>
        <v>0.21325826595919514</v>
      </c>
      <c r="CP270" s="12">
        <f>$D270^EXP(Parameter!$D$173+Parameter!$D$180*(LN($B270/30.2*21)))</f>
        <v>1.1417844439554486E-2</v>
      </c>
      <c r="CQ270" s="12">
        <f>$D270^EXP(Parameter!$D$158+Parameter!$D$165*(LN($B270/30.2*21)))</f>
        <v>0.20941618984622618</v>
      </c>
      <c r="CR270" s="12">
        <f>$D270^EXP(Parameter!$D$174+Parameter!$D$181*(LN($B270/30.2*21)))</f>
        <v>9.1028180682856674E-3</v>
      </c>
      <c r="CS270" s="12">
        <f>$D270^EXP(Parameter!$D$159+Parameter!$D$166*(LN($B270/30.2*21)))</f>
        <v>0.26432616729536301</v>
      </c>
      <c r="CT270" s="12">
        <f>$D270^EXP(Parameter!$D$175+Parameter!$D$182*(LN($B270/30.2*21)))</f>
        <v>1.1078462816730042E-3</v>
      </c>
      <c r="CU270" s="12">
        <f>$D270^EXP(Parameter!$D$160+Parameter!$D$167*(LN($B270/30.2*21)))</f>
        <v>3.7724403217848028E-2</v>
      </c>
      <c r="CV270" s="12">
        <f>$D270^EXP(Parameter!$D$172+Parameter!$D$179*(LN($B270/30.2*21)))</f>
        <v>1.9308116121164853E-3</v>
      </c>
      <c r="CW270" s="41">
        <f>$D270^EXP(Parameter!$D$157+Parameter!$D$164*(LN($B270/30.2*21)))</f>
        <v>1.7755909743607769E-4</v>
      </c>
      <c r="CX270" s="12">
        <f t="shared" si="30"/>
        <v>5.5168602950163025E-50</v>
      </c>
      <c r="CY270" s="85">
        <v>1.2327541983049599E-2</v>
      </c>
      <c r="CZ270" s="12">
        <f t="shared" si="24"/>
        <v>2.8607442341784471E-7</v>
      </c>
      <c r="DA270" s="85">
        <v>1.8239110719732301E-2</v>
      </c>
      <c r="DB270" s="12">
        <f t="shared" si="25"/>
        <v>2.9327732876382038E-13</v>
      </c>
      <c r="DC270" s="41">
        <v>4.3259079962162197E-5</v>
      </c>
      <c r="DD270" s="12">
        <f t="shared" si="26"/>
        <v>2.7425779595723708E-206</v>
      </c>
      <c r="DE270" s="85">
        <v>5.4449446545759995E-4</v>
      </c>
      <c r="DF270" s="12">
        <f t="shared" si="27"/>
        <v>1.4582785725625305E-212</v>
      </c>
      <c r="DG270" s="41">
        <v>4.3069299999999598E-5</v>
      </c>
      <c r="DH270" s="12">
        <f t="shared" si="28"/>
        <v>6.2791090754176417E-14</v>
      </c>
      <c r="DI270" s="41">
        <v>4.3069299999999598E-5</v>
      </c>
      <c r="DJ270" s="46">
        <v>265</v>
      </c>
      <c r="DK270" s="44">
        <v>1.4146837561734799E-5</v>
      </c>
      <c r="DL270" s="44">
        <v>4.9860532593926101E-5</v>
      </c>
      <c r="DM270" s="44">
        <v>1.2567454103862299E-4</v>
      </c>
      <c r="DN270" s="44">
        <v>8.6998086022860299E-5</v>
      </c>
      <c r="DO270" s="44">
        <v>4.5181026692731101E-4</v>
      </c>
      <c r="DP270" s="44">
        <v>3.38692004698604E-4</v>
      </c>
      <c r="DQ270" s="44">
        <v>5.1830043999667697E-4</v>
      </c>
      <c r="DR270" s="45">
        <v>1.18616981762167E-2</v>
      </c>
      <c r="DS270" s="45">
        <v>2.0622306562771801E-2</v>
      </c>
      <c r="DT270" s="45">
        <v>1.8199884510272799E-2</v>
      </c>
      <c r="DU270" s="45">
        <v>1.2518028675920801E-2</v>
      </c>
      <c r="DV270" s="45">
        <v>1.9558851294957699E-2</v>
      </c>
      <c r="DW270" s="45">
        <v>3.4484509918257002E-2</v>
      </c>
      <c r="DX270" s="45">
        <v>1.51820868581689E-2</v>
      </c>
    </row>
    <row r="271" spans="1:128">
      <c r="A271" s="43">
        <f t="shared" si="29"/>
        <v>17.032876712328768</v>
      </c>
      <c r="B271" s="18">
        <v>267</v>
      </c>
      <c r="C271" s="12">
        <v>5852</v>
      </c>
      <c r="D271" s="12">
        <v>1.0933974785911901E-2</v>
      </c>
      <c r="E271" s="12">
        <v>4.23397427703028E-5</v>
      </c>
      <c r="F271" s="92">
        <f>$D271^Parameter!$D$325</f>
        <v>2.952887443490745E-2</v>
      </c>
      <c r="G271" s="92">
        <f>$E271^Parameter!$D$318</f>
        <v>7.1000059870687175E-4</v>
      </c>
      <c r="H271" s="92">
        <f>$D271^Parameter!$D$326</f>
        <v>2.6978789180207265E-2</v>
      </c>
      <c r="I271" s="92">
        <f>$E271^Parameter!$D$319</f>
        <v>1.5889815615993557E-3</v>
      </c>
      <c r="J271" s="92">
        <f>$D271^Parameter!$D$328</f>
        <v>3.2029406244354089E-2</v>
      </c>
      <c r="K271" s="92">
        <f>$E271^Parameter!$D$321</f>
        <v>1.1551794630136761E-2</v>
      </c>
      <c r="L271" s="92">
        <f>$D271^Parameter!$D$329</f>
        <v>7.9747250424979751E-2</v>
      </c>
      <c r="M271" s="92">
        <f>$E271^Parameter!$D$322</f>
        <v>7.196256345977761E-3</v>
      </c>
      <c r="N271" s="92">
        <f>$D271^Parameter!$D$330</f>
        <v>2.5787559030466155E-2</v>
      </c>
      <c r="O271" s="92">
        <f>$E271^Parameter!$D$323</f>
        <v>1.7811450409923813E-2</v>
      </c>
      <c r="P271" s="92">
        <f>$D271^Parameter!$D$327</f>
        <v>1.3580530048220156E-2</v>
      </c>
      <c r="Q271" s="92">
        <f>$E271^Parameter!$D$320</f>
        <v>7.5422031439832335E-4</v>
      </c>
      <c r="R271" s="12">
        <f>$D271^EXP(Parameter!$D$96+Parameter!$D$103*(($B271/30.2*21)^(1)))</f>
        <v>9.1305583627246388E-51</v>
      </c>
      <c r="S271" s="12">
        <f>$E271^EXP(Parameter!$D$81+Parameter!$D$88*($B271/30.2*21)^(-2))</f>
        <v>2.0546481007634467E-3</v>
      </c>
      <c r="T271" s="12">
        <f>$D271^EXP(Parameter!$D$97+Parameter!$D$104*(($B271*21/30.2)^(1)))</f>
        <v>2.5582389381204314E-7</v>
      </c>
      <c r="U271" s="12">
        <f>$E271^EXP(Parameter!$D$82+Parameter!$D$89*($B271/30.2*21)^(-2))</f>
        <v>3.5196351205820926E-3</v>
      </c>
      <c r="V271" s="12">
        <f>$D271^EXP(Parameter!$D$99+Parameter!$D$106*(($B271*21/30.2)^(1)))</f>
        <v>2.1834725707656563E-13</v>
      </c>
      <c r="W271" s="12">
        <f>$E271^EXP(Parameter!$D$84+Parameter!$D$91*($B271/30.2*21)^(-2))</f>
        <v>1.9960363766692978E-2</v>
      </c>
      <c r="X271" s="12">
        <f>$D271^EXP(Parameter!$D$100+Parameter!$D$107*(($B271*21/30.2)^(1)))</f>
        <v>5.2600632911287225E-211</v>
      </c>
      <c r="Y271" s="12">
        <f>$E271^EXP(Parameter!$D$85+Parameter!$D$92*($B271/30.2*21)^(-2))</f>
        <v>1.2172390456246971E-2</v>
      </c>
      <c r="Z271" s="12">
        <f>$D271^EXP(Parameter!$D$101+Parameter!$D$108*(($B271*21/30.2)^(1)))</f>
        <v>4.0165119619142884E-217</v>
      </c>
      <c r="AA271" s="12">
        <f>$E271^EXP(Parameter!$D$86+Parameter!$D$93*($B271/30.2*21)^(-2))</f>
        <v>1.8080093267226469E-2</v>
      </c>
      <c r="AB271" s="12">
        <f>$D271^EXP(Parameter!$D$98+Parameter!$D$105*(($B271*21/30.2)^(1)))</f>
        <v>4.7010474509462979E-14</v>
      </c>
      <c r="AC271" s="12">
        <f>$E271^EXP(Parameter!$D$83+Parameter!$D$90*($B271/30.2*21)^(-2))</f>
        <v>8.6435357589198308E-4</v>
      </c>
      <c r="AD271" s="87">
        <f>$D271^EXP(Parameter!$D$133+Parameter!$D$140*(($B271*21/30.2)^(-0.5))+Parameter!$D$147*((LN($B271*21/30.2))))</f>
        <v>2.7971354787111978E-16</v>
      </c>
      <c r="AE271" s="12">
        <f>$E271^EXP(Parameter!$D$111+Parameter!$D$118*(($B271*21/30.2)^(-1))+Parameter!$D$125*(($B271*21/30.2)^(-0.5)))</f>
        <v>4.3785005800774449E-2</v>
      </c>
      <c r="AF271" s="12">
        <f>$D271^EXP(Parameter!$D$134+Parameter!$D$141*(($B271*21/30.2)^(-0.5))+Parameter!$D$148*((LN($B271*21/30.2))))</f>
        <v>2.7415641947789909E-5</v>
      </c>
      <c r="AG271" s="12">
        <f>$E271^EXP(Parameter!$D$112+Parameter!$D$119*(($B271*21/30.2)^(-1))+Parameter!$D$126*(($B271*21/30.2)^(-0.5)))</f>
        <v>4.3296937535066624E-3</v>
      </c>
      <c r="AH271" s="12">
        <f>$D271^EXP(Parameter!$D$136+Parameter!$D$143*(($B271*21/30.2)^(-0.5))+Parameter!$D$150*((LN($B271*21/30.2))))</f>
        <v>6.1150282901221309E-13</v>
      </c>
      <c r="AI271" s="12">
        <f>$E271^EXP(Parameter!$D$114+Parameter!$D$121*(($B271*21/30.2)^(-1))+Parameter!$D$128*(($B271*21/30.2)^(-0.5)))</f>
        <v>1.0734848515169996E-5</v>
      </c>
      <c r="AJ271" s="12">
        <f>$D271^EXP(Parameter!$D$137+Parameter!$D$144*(($B271*21/30.2)^(-0.5))+Parameter!$D$151*((LN($B271*21/30.2))))</f>
        <v>3.9599305228538211E-19</v>
      </c>
      <c r="AK271" s="12">
        <f>$E271^EXP(Parameter!$D$115+Parameter!$D$122*(($B271*21/30.2)^(-1))+Parameter!$D$129*(($B271*21/30.2)^(-0.5)))</f>
        <v>2.4941672025152171E-3</v>
      </c>
      <c r="AL271" s="12">
        <f>$D271^EXP(Parameter!$D$138+Parameter!$D$145*(($B271*21/30.2)^(-0.5))+Parameter!$D$152*((LN($B271*21/30.2))))</f>
        <v>6.5050466340405802E-88</v>
      </c>
      <c r="AM271" s="12">
        <f>$E271^EXP(Parameter!$D$116+Parameter!$D$123*(($B271*21/30.2)^(-1))+Parameter!$D$130*(($B271*21/30.2)^(-0.5)))</f>
        <v>5.0003913774113315E-7</v>
      </c>
      <c r="AN271" s="12">
        <f>$D271^EXP(Parameter!$D$135+Parameter!$D$142*(($B271*21/30.2)^(-0.5))+Parameter!$D$149*((LN($B271*21/30.2))))</f>
        <v>4.3329860346287186E-7</v>
      </c>
      <c r="AO271" s="12">
        <f>$E271^EXP(Parameter!$D$113+Parameter!$D$120*(($B271*21/30.2)^(-1))+Parameter!$D$127*(($B271*21/30.2)^(-0.5)))</f>
        <v>3.7142740946894861E-14</v>
      </c>
      <c r="AP271" s="87">
        <f>$D271^EXP(Parameter!$D$304+Parameter!$D$310*((LN($B271*21/30.2))))</f>
        <v>9.6774911834018682E-3</v>
      </c>
      <c r="AQ271" s="88">
        <f>$E271^EXP(Parameter!$D$290+Parameter!$D$296*((LN($B271*21/30.2))))</f>
        <v>7.3514383094942714E-3</v>
      </c>
      <c r="AR271" s="12">
        <f>$D271^EXP(Parameter!$D$305+Parameter!$D$311*((LN($B271*21/30.2))))</f>
        <v>1.5218849219361589E-2</v>
      </c>
      <c r="AS271" s="88">
        <f>$E271^EXP(Parameter!$D$291+Parameter!$D$297*((LN($B271*21/30.2))))</f>
        <v>5.4472738689207425E-3</v>
      </c>
      <c r="AT271" s="12">
        <f>$D271^EXP(Parameter!$D$305+Parameter!$D$307-Parameter!$D$306+(Parameter!$D$311+Parameter!$D$313-Parameter!$D$312)*((LN($B271*21/30.2))))</f>
        <v>1.2563216312495143E-2</v>
      </c>
      <c r="AU271" s="88">
        <f>$E271^EXP(Parameter!$D$291+Parameter!$D$293-Parameter!$D$292+(Parameter!$D$297+Parameter!$D$299-Parameter!$D$298)*((LN($B271*21/30.2))))</f>
        <v>9.0711046630796537E-3</v>
      </c>
      <c r="AV271" s="12">
        <f>$D271^EXP(Parameter!$D$308+Parameter!$D$314*((LN($B271*21/30.2))))</f>
        <v>1.7352233907926739E-2</v>
      </c>
      <c r="AW271" s="88">
        <f>$E271^EXP(Parameter!$D$294+Parameter!$D$300*((LN($B271*21/30.2))))</f>
        <v>7.8643273132940356E-3</v>
      </c>
      <c r="AX271" s="12">
        <f>$D271^EXP(Parameter!$D$305+Parameter!$D$309-Parameter!$D$306+(Parameter!$D$311+Parameter!$D$315-Parameter!$D$312)*((LN($B271*21/30.2))))</f>
        <v>5.0045226805718358E-3</v>
      </c>
      <c r="AY271" s="88">
        <f>$E271^EXP(Parameter!$D$291+Parameter!$D$295-Parameter!$D$292+(Parameter!$D$297+Parameter!$D$301-Parameter!$D$298)*((LN($B271*21/30.2))))</f>
        <v>2.9243633127279666E-5</v>
      </c>
      <c r="AZ271" s="12">
        <f>$D271^EXP(Parameter!D$305-Parameter!D$306+(Parameter!D$311-Parameter!D$312)*((LN($B271*21/30.2))))</f>
        <v>3.2846498397378753E-3</v>
      </c>
      <c r="BA271" s="88">
        <f>$E271^EXP(Parameter!$D$291-Parameter!$D$292+(Parameter!$D$297-Parameter!$D$298)*((LN($B271*21/30.2))))</f>
        <v>1.9852051686021868E-7</v>
      </c>
      <c r="BB271" s="89">
        <f>$D271^EXP(Parameter!$D$231+Parameter!$D$238)</f>
        <v>3.2382508861354756E-2</v>
      </c>
      <c r="BC271" s="90">
        <f>$E271^EXP(Parameter!$D$216+Parameter!$D$223)</f>
        <v>1.6696417786255884E-3</v>
      </c>
      <c r="BD271" s="91">
        <f>$D271^EXP(Parameter!$D$232+Parameter!$D$239)</f>
        <v>2.353147855080481E-2</v>
      </c>
      <c r="BE271" s="90">
        <f>$E271^EXP(Parameter!$D$217+Parameter!$D$224)</f>
        <v>2.5270314152855068E-3</v>
      </c>
      <c r="BF271" s="91">
        <f>$D271^EXP(Parameter!$D$234+Parameter!$D$241)</f>
        <v>2.9170420750157786E-2</v>
      </c>
      <c r="BG271" s="91">
        <f>$E271^EXP(Parameter!$D$219+Parameter!$D$226)</f>
        <v>1.4287266045791945E-2</v>
      </c>
      <c r="BH271" s="91">
        <f>$D271^EXP(Parameter!$D$235+Parameter!$D$242)</f>
        <v>6.5880438402323285E-2</v>
      </c>
      <c r="BI271" s="91">
        <f>$E271^EXP(Parameter!$D$220+Parameter!$D$227)</f>
        <v>8.5537256961572012E-3</v>
      </c>
      <c r="BJ271" s="91">
        <f>$D271^EXP(Parameter!$D$236+Parameter!$D$243)</f>
        <v>2.1814956340242164E-2</v>
      </c>
      <c r="BK271" s="91">
        <f>$E271^EXP(Parameter!$D$221+Parameter!$D$228)</f>
        <v>1.3514714823436783E-2</v>
      </c>
      <c r="BL271" s="91">
        <f>$D271^EXP(Parameter!$D$233+Parameter!$D$240)</f>
        <v>9.6180676850323669E-3</v>
      </c>
      <c r="BM271" s="91">
        <f>$E271^EXP(Parameter!$D$218+Parameter!$D$225)</f>
        <v>6.6250659621411225E-4</v>
      </c>
      <c r="BN271" s="90">
        <f>$D271^EXP(Parameter!$D$268+Parameter!$D$275)</f>
        <v>4.5723191786703678E-2</v>
      </c>
      <c r="BO271" s="91">
        <f>$E271^EXP(Parameter!$D$246+Parameter!$D$253)</f>
        <v>4.9518491227233924E-4</v>
      </c>
      <c r="BP271" s="91">
        <f>$D271^EXP(Parameter!$D$269+Parameter!$D$276)</f>
        <v>2.8253016353896529E-2</v>
      </c>
      <c r="BQ271" s="91">
        <f>$E271^EXP(Parameter!$D$247+Parameter!$D$254)</f>
        <v>1.4107971279407033E-3</v>
      </c>
      <c r="BR271" s="91">
        <f>$D271^EXP(Parameter!$D$271+Parameter!$D$278)</f>
        <v>7.4449686159578171E-2</v>
      </c>
      <c r="BS271" s="91">
        <f>$E271^EXP(Parameter!$D$249+Parameter!$D$256)</f>
        <v>1.8151722573753047E-2</v>
      </c>
      <c r="BT271" s="91">
        <f>$D271^EXP(Parameter!$D$272+Parameter!$D$279)</f>
        <v>0.14067745456926653</v>
      </c>
      <c r="BU271" s="91">
        <f>$E271^EXP(Parameter!$D$250+Parameter!$D$257)</f>
        <v>4.7116166683786225E-3</v>
      </c>
      <c r="BV271" s="91">
        <f>$D271^EXP(Parameter!$D$273+Parameter!$D$280)</f>
        <v>0.10786476552159815</v>
      </c>
      <c r="BW271" s="91">
        <f>$E271^EXP(Parameter!$D$251+Parameter!$D$258)</f>
        <v>1.9728739356541736E-2</v>
      </c>
      <c r="BX271" s="91">
        <f>$D271^EXP(Parameter!$D$270+Parameter!$D$277)</f>
        <v>2.4065232892114093E-2</v>
      </c>
      <c r="BY271" s="91">
        <f>$E271^EXP(Parameter!$D$248+Parameter!$D$255)</f>
        <v>1.7793388581210121E-3</v>
      </c>
      <c r="BZ271" s="90">
        <f>$D271^EXP(Parameter!$D$208)</f>
        <v>2.97937700379819E-2</v>
      </c>
      <c r="CA271" s="90">
        <f>$E271^EXP(Parameter!$D$200)</f>
        <v>1.1319508396671568E-3</v>
      </c>
      <c r="CB271" s="90">
        <f>$D271^EXP(Parameter!$D$209)</f>
        <v>2.3886339994467331E-2</v>
      </c>
      <c r="CC271" s="90">
        <f>$E271^EXP(Parameter!$D$201)</f>
        <v>2.0548539116992202E-3</v>
      </c>
      <c r="CD271" s="90">
        <f>$D271^EXP(Parameter!$D$211)</f>
        <v>2.6384792952791239E-2</v>
      </c>
      <c r="CE271" s="90">
        <f>$E271^EXP(Parameter!$D$203)</f>
        <v>1.0692207248298564E-2</v>
      </c>
      <c r="CF271" s="90">
        <f>$D271^EXP(Parameter!$D$212)</f>
        <v>6.5701403381832946E-2</v>
      </c>
      <c r="CG271" s="90">
        <f>$E271^EXP(Parameter!$D$204)</f>
        <v>7.2193698877095341E-3</v>
      </c>
      <c r="CH271" s="91">
        <f>$D271^EXP(Parameter!$D$213)</f>
        <v>2.0749955474455625E-2</v>
      </c>
      <c r="CI271" s="90">
        <f>$E271^EXP(Parameter!$D$205)</f>
        <v>1.3631433722914773E-2</v>
      </c>
      <c r="CJ271" s="91">
        <f>$D271^EXP(Parameter!$D$210)</f>
        <v>1.0640826542627886E-2</v>
      </c>
      <c r="CK271" s="90">
        <f>$E271^EXP(Parameter!$D$202)</f>
        <v>8.952314915874716E-4</v>
      </c>
      <c r="CL271" s="12">
        <f>$D271^EXP(Parameter!$D$170+Parameter!$D$177*(LN($B271/30.2*21)))</f>
        <v>1.2050037646745424E-2</v>
      </c>
      <c r="CM271" s="12">
        <f>$D271^EXP(Parameter!$D$155+Parameter!$D$162*(LN($B271/30.2*21)))</f>
        <v>0.28129348332793019</v>
      </c>
      <c r="CN271" s="12">
        <f>$D271^EXP(Parameter!$D$171+Parameter!$D$178*(LN($B271/30.2*21)))</f>
        <v>1.4272585261331164E-2</v>
      </c>
      <c r="CO271" s="12">
        <f>$D271^EXP(Parameter!$D$156+Parameter!$D$163*(LN($B271/30.2*21)))</f>
        <v>0.21283921648207374</v>
      </c>
      <c r="CP271" s="12">
        <f>$D271^EXP(Parameter!$D$173+Parameter!$D$180*(LN($B271/30.2*21)))</f>
        <v>1.1311686770089431E-2</v>
      </c>
      <c r="CQ271" s="12">
        <f>$D271^EXP(Parameter!$D$158+Parameter!$D$165*(LN($B271/30.2*21)))</f>
        <v>0.20888446419159537</v>
      </c>
      <c r="CR271" s="12">
        <f>$D271^EXP(Parameter!$D$174+Parameter!$D$181*(LN($B271/30.2*21)))</f>
        <v>8.9948207374646056E-3</v>
      </c>
      <c r="CS271" s="12">
        <f>$D271^EXP(Parameter!$D$159+Parameter!$D$166*(LN($B271/30.2*21)))</f>
        <v>0.26386435753963022</v>
      </c>
      <c r="CT271" s="12">
        <f>$D271^EXP(Parameter!$D$175+Parameter!$D$182*(LN($B271/30.2*21)))</f>
        <v>1.0886951001476007E-3</v>
      </c>
      <c r="CU271" s="12">
        <f>$D271^EXP(Parameter!$D$160+Parameter!$D$167*(LN($B271/30.2*21)))</f>
        <v>3.7414449989817349E-2</v>
      </c>
      <c r="CV271" s="12">
        <f>$D271^EXP(Parameter!$D$172+Parameter!$D$179*(LN($B271/30.2*21)))</f>
        <v>1.9040269016986368E-3</v>
      </c>
      <c r="CW271" s="41">
        <f>$D271^EXP(Parameter!$D$157+Parameter!$D$164*(LN($B271/30.2*21)))</f>
        <v>1.7315454784469774E-4</v>
      </c>
      <c r="CX271" s="12">
        <f t="shared" si="30"/>
        <v>9.1305583627246388E-51</v>
      </c>
      <c r="CY271" s="85">
        <v>1.2319118389694499E-2</v>
      </c>
      <c r="CZ271" s="12">
        <f t="shared" si="24"/>
        <v>2.5582389381204314E-7</v>
      </c>
      <c r="DA271" s="85">
        <v>1.82205932639532E-2</v>
      </c>
      <c r="DB271" s="12">
        <f t="shared" si="25"/>
        <v>2.1834725707656563E-13</v>
      </c>
      <c r="DC271" s="41">
        <v>4.25143311716888E-5</v>
      </c>
      <c r="DD271" s="12">
        <f t="shared" si="26"/>
        <v>5.2600632911287225E-211</v>
      </c>
      <c r="DE271" s="85">
        <v>5.3629545593586003E-4</v>
      </c>
      <c r="DF271" s="12">
        <f t="shared" si="27"/>
        <v>4.0165119619142884E-217</v>
      </c>
      <c r="DG271" s="41">
        <v>4.2339699999999699E-5</v>
      </c>
      <c r="DH271" s="12">
        <f t="shared" si="28"/>
        <v>4.7010474509462979E-14</v>
      </c>
      <c r="DI271" s="41">
        <v>4.2339699999999699E-5</v>
      </c>
      <c r="DJ271" s="46">
        <v>266</v>
      </c>
      <c r="DK271" s="44">
        <v>1.38567408650703E-5</v>
      </c>
      <c r="DL271" s="44">
        <v>4.89112024691929E-5</v>
      </c>
      <c r="DM271" s="44">
        <v>1.23422908454685E-4</v>
      </c>
      <c r="DN271" s="44">
        <v>8.5400057998397103E-5</v>
      </c>
      <c r="DO271" s="44">
        <v>4.4445367952539199E-4</v>
      </c>
      <c r="DP271" s="44">
        <v>3.3304961213342899E-4</v>
      </c>
      <c r="DQ271" s="44">
        <v>5.0995532409370303E-4</v>
      </c>
      <c r="DR271" s="45">
        <v>1.17672106319439E-2</v>
      </c>
      <c r="DS271" s="45">
        <v>2.04701214031681E-2</v>
      </c>
      <c r="DT271" s="45">
        <v>1.8063099747259202E-2</v>
      </c>
      <c r="DU271" s="45">
        <v>1.2419005579783E-2</v>
      </c>
      <c r="DV271" s="45">
        <v>1.9413381173107501E-2</v>
      </c>
      <c r="DW271" s="45">
        <v>3.42502062579245E-2</v>
      </c>
      <c r="DX271" s="45">
        <v>1.50650447435725E-2</v>
      </c>
    </row>
    <row r="272" spans="1:128">
      <c r="A272" s="43">
        <f t="shared" si="29"/>
        <v>17.093150684931508</v>
      </c>
      <c r="B272" s="18">
        <v>268</v>
      </c>
      <c r="C272" s="12">
        <v>5874</v>
      </c>
      <c r="D272" s="12">
        <v>1.0844435838138501E-2</v>
      </c>
      <c r="E272" s="12">
        <v>4.1624508079050999E-5</v>
      </c>
      <c r="F272" s="92">
        <f>$D272^Parameter!$D$325</f>
        <v>2.9340089316566603E-2</v>
      </c>
      <c r="G272" s="92">
        <f>$E272^Parameter!$D$318</f>
        <v>7.013444459524912E-4</v>
      </c>
      <c r="H272" s="92">
        <f>$D272^Parameter!$D$326</f>
        <v>2.6801899282909401E-2</v>
      </c>
      <c r="I272" s="92">
        <f>$E272^Parameter!$D$319</f>
        <v>1.5717498695485567E-3</v>
      </c>
      <c r="J272" s="92">
        <f>$D272^Parameter!$D$328</f>
        <v>3.1829345340805573E-2</v>
      </c>
      <c r="K272" s="92">
        <f>$E272^Parameter!$D$321</f>
        <v>1.1464936601264335E-2</v>
      </c>
      <c r="L272" s="92">
        <f>$D272^Parameter!$D$329</f>
        <v>7.9380878263545868E-2</v>
      </c>
      <c r="M272" s="92">
        <f>$E272^Parameter!$D$322</f>
        <v>7.1364309143321101E-3</v>
      </c>
      <c r="N272" s="92">
        <f>$D272^Parameter!$D$330</f>
        <v>2.5616373124131508E-2</v>
      </c>
      <c r="O272" s="92">
        <f>$E272^Parameter!$D$323</f>
        <v>1.7690481170099474E-2</v>
      </c>
      <c r="P272" s="92">
        <f>$D272^Parameter!$D$327</f>
        <v>1.3474635603006399E-2</v>
      </c>
      <c r="Q272" s="92">
        <f>$E272^Parameter!$D$320</f>
        <v>7.4510120785241016E-4</v>
      </c>
      <c r="R272" s="12">
        <f>$D272^EXP(Parameter!$D$96+Parameter!$D$103*(($B272/30.2*21)^(1)))</f>
        <v>1.4700472452684969E-51</v>
      </c>
      <c r="S272" s="12">
        <f>$E272^EXP(Parameter!$D$81+Parameter!$D$88*($B272/30.2*21)^(-2))</f>
        <v>2.0332519537036116E-3</v>
      </c>
      <c r="T272" s="12">
        <f>$D272^EXP(Parameter!$D$97+Parameter!$D$104*(($B272*21/30.2)^(1)))</f>
        <v>2.2861130652170001E-7</v>
      </c>
      <c r="U272" s="12">
        <f>$E272^EXP(Parameter!$D$82+Parameter!$D$89*($B272/30.2*21)^(-2))</f>
        <v>3.4861553912447899E-3</v>
      </c>
      <c r="V272" s="12">
        <f>$D272^EXP(Parameter!$D$99+Parameter!$D$106*(($B272*21/30.2)^(1)))</f>
        <v>1.6211086168988195E-13</v>
      </c>
      <c r="W272" s="12">
        <f>$E272^EXP(Parameter!$D$84+Parameter!$D$91*($B272/30.2*21)^(-2))</f>
        <v>1.9828633751326995E-2</v>
      </c>
      <c r="X272" s="12">
        <f>$D272^EXP(Parameter!$D$100+Parameter!$D$107*(($B272*21/30.2)^(1)))</f>
        <v>7.8948220844882769E-216</v>
      </c>
      <c r="Y272" s="12">
        <f>$E272^EXP(Parameter!$D$85+Parameter!$D$92*($B272/30.2*21)^(-2))</f>
        <v>1.2081941557879641E-2</v>
      </c>
      <c r="Z272" s="12">
        <f>$D272^EXP(Parameter!$D$101+Parameter!$D$108*(($B272*21/30.2)^(1)))</f>
        <v>8.8616680977115071E-222</v>
      </c>
      <c r="AA272" s="12">
        <f>$E272^EXP(Parameter!$D$86+Parameter!$D$93*($B272/30.2*21)^(-2))</f>
        <v>1.7957746677119042E-2</v>
      </c>
      <c r="AB272" s="12">
        <f>$D272^EXP(Parameter!$D$98+Parameter!$D$105*(($B272*21/30.2)^(1)))</f>
        <v>3.5107905115507399E-14</v>
      </c>
      <c r="AC272" s="12">
        <f>$E272^EXP(Parameter!$D$83+Parameter!$D$90*($B272/30.2*21)^(-2))</f>
        <v>8.5409929977702003E-4</v>
      </c>
      <c r="AD272" s="87">
        <f>$D272^EXP(Parameter!$D$133+Parameter!$D$140*(($B272*21/30.2)^(-0.5))+Parameter!$D$147*((LN($B272*21/30.2))))</f>
        <v>2.251088685572505E-16</v>
      </c>
      <c r="AE272" s="12">
        <f>$E272^EXP(Parameter!$D$111+Parameter!$D$118*(($B272*21/30.2)^(-1))+Parameter!$D$125*(($B272*21/30.2)^(-0.5)))</f>
        <v>4.361674049923725E-2</v>
      </c>
      <c r="AF272" s="12">
        <f>$D272^EXP(Parameter!$D$134+Parameter!$D$141*(($B272*21/30.2)^(-0.5))+Parameter!$D$148*((LN($B272*21/30.2))))</f>
        <v>2.6403065523920644E-5</v>
      </c>
      <c r="AG272" s="12">
        <f>$E272^EXP(Parameter!$D$112+Parameter!$D$119*(($B272*21/30.2)^(-1))+Parameter!$D$126*(($B272*21/30.2)^(-0.5)))</f>
        <v>4.2909464063581489E-3</v>
      </c>
      <c r="AH272" s="12">
        <f>$D272^EXP(Parameter!$D$136+Parameter!$D$143*(($B272*21/30.2)^(-0.5))+Parameter!$D$150*((LN($B272*21/30.2))))</f>
        <v>5.2209869126499901E-13</v>
      </c>
      <c r="AI272" s="12">
        <f>$E272^EXP(Parameter!$D$114+Parameter!$D$121*(($B272*21/30.2)^(-1))+Parameter!$D$128*(($B272*21/30.2)^(-0.5)))</f>
        <v>1.0446790478613503E-5</v>
      </c>
      <c r="AJ272" s="12">
        <f>$D272^EXP(Parameter!$D$137+Parameter!$D$144*(($B272*21/30.2)^(-0.5))+Parameter!$D$151*((LN($B272*21/30.2))))</f>
        <v>2.9728620518629E-19</v>
      </c>
      <c r="AK272" s="12">
        <f>$E272^EXP(Parameter!$D$115+Parameter!$D$122*(($B272*21/30.2)^(-1))+Parameter!$D$129*(($B272*21/30.2)^(-0.5)))</f>
        <v>2.4666700237516827E-3</v>
      </c>
      <c r="AL272" s="12">
        <f>$D272^EXP(Parameter!$D$138+Parameter!$D$145*(($B272*21/30.2)^(-0.5))+Parameter!$D$152*((LN($B272*21/30.2))))</f>
        <v>1.1122538754872329E-88</v>
      </c>
      <c r="AM272" s="12">
        <f>$E272^EXP(Parameter!$D$116+Parameter!$D$123*(($B272*21/30.2)^(-1))+Parameter!$D$130*(($B272*21/30.2)^(-0.5)))</f>
        <v>4.8299025374091335E-7</v>
      </c>
      <c r="AN272" s="12">
        <f>$D272^EXP(Parameter!$D$135+Parameter!$D$142*(($B272*21/30.2)^(-0.5))+Parameter!$D$149*((LN($B272*21/30.2))))</f>
        <v>4.1032460126368591E-7</v>
      </c>
      <c r="AO272" s="12">
        <f>$E272^EXP(Parameter!$D$113+Parameter!$D$120*(($B272*21/30.2)^(-1))+Parameter!$D$127*(($B272*21/30.2)^(-0.5)))</f>
        <v>3.4326139540683521E-14</v>
      </c>
      <c r="AP272" s="87">
        <f>$D272^EXP(Parameter!$D$304+Parameter!$D$310*((LN($B272*21/30.2))))</f>
        <v>9.5749328408284325E-3</v>
      </c>
      <c r="AQ272" s="88">
        <f>$E272^EXP(Parameter!$D$290+Parameter!$D$296*((LN($B272*21/30.2))))</f>
        <v>7.3097674606935155E-3</v>
      </c>
      <c r="AR272" s="12">
        <f>$D272^EXP(Parameter!$D$305+Parameter!$D$311*((LN($B272*21/30.2))))</f>
        <v>1.5091813369866706E-2</v>
      </c>
      <c r="AS272" s="88">
        <f>$E272^EXP(Parameter!$D$291+Parameter!$D$297*((LN($B272*21/30.2))))</f>
        <v>5.4050537935476477E-3</v>
      </c>
      <c r="AT272" s="12">
        <f>$D272^EXP(Parameter!$D$305+Parameter!$D$307-Parameter!$D$306+(Parameter!$D$311+Parameter!$D$313-Parameter!$D$312)*((LN($B272*21/30.2))))</f>
        <v>1.2445905736224517E-2</v>
      </c>
      <c r="AU272" s="88">
        <f>$E272^EXP(Parameter!$D$291+Parameter!$D$293-Parameter!$D$292+(Parameter!$D$297+Parameter!$D$299-Parameter!$D$298)*((LN($B272*21/30.2))))</f>
        <v>8.994117162863479E-3</v>
      </c>
      <c r="AV272" s="12">
        <f>$D272^EXP(Parameter!$D$308+Parameter!$D$314*((LN($B272*21/30.2))))</f>
        <v>1.717570809010234E-2</v>
      </c>
      <c r="AW272" s="88">
        <f>$E272^EXP(Parameter!$D$294+Parameter!$D$300*((LN($B272*21/30.2))))</f>
        <v>7.8013280332469102E-3</v>
      </c>
      <c r="AX272" s="12">
        <f>$D272^EXP(Parameter!$D$305+Parameter!$D$309-Parameter!$D$306+(Parameter!$D$311+Parameter!$D$315-Parameter!$D$312)*((LN($B272*21/30.2))))</f>
        <v>4.9419708611594245E-3</v>
      </c>
      <c r="AY272" s="88">
        <f>$E272^EXP(Parameter!$D$291+Parameter!$D$295-Parameter!$D$292+(Parameter!$D$297+Parameter!$D$301-Parameter!$D$298)*((LN($B272*21/30.2))))</f>
        <v>2.8346122216918317E-5</v>
      </c>
      <c r="AZ272" s="12">
        <f>$D272^EXP(Parameter!D$305-Parameter!D$306+(Parameter!D$311-Parameter!D$312)*((LN($B272*21/30.2))))</f>
        <v>3.2430104349709427E-3</v>
      </c>
      <c r="BA272" s="88">
        <f>$E272^EXP(Parameter!$D$291-Parameter!$D$292+(Parameter!$D$297-Parameter!$D$298)*((LN($B272*21/30.2))))</f>
        <v>1.9033589906446667E-7</v>
      </c>
      <c r="BB272" s="89">
        <f>$D272^EXP(Parameter!$D$231+Parameter!$D$238)</f>
        <v>3.2180884869997387E-2</v>
      </c>
      <c r="BC272" s="90">
        <f>$E272^EXP(Parameter!$D$216+Parameter!$D$223)</f>
        <v>1.6516737322311195E-3</v>
      </c>
      <c r="BD272" s="91">
        <f>$D272^EXP(Parameter!$D$232+Parameter!$D$239)</f>
        <v>2.3371372761479593E-2</v>
      </c>
      <c r="BE272" s="90">
        <f>$E272^EXP(Parameter!$D$217+Parameter!$D$224)</f>
        <v>2.5015899299909192E-3</v>
      </c>
      <c r="BF272" s="91">
        <f>$D272^EXP(Parameter!$D$234+Parameter!$D$241)</f>
        <v>2.8983282750857313E-2</v>
      </c>
      <c r="BG272" s="91">
        <f>$E272^EXP(Parameter!$D$219+Parameter!$D$226)</f>
        <v>1.4184939629866012E-2</v>
      </c>
      <c r="BH272" s="91">
        <f>$D272^EXP(Parameter!$D$235+Parameter!$D$242)</f>
        <v>6.5554967302533518E-2</v>
      </c>
      <c r="BI272" s="91">
        <f>$E272^EXP(Parameter!$D$220+Parameter!$D$227)</f>
        <v>8.4850954924412733E-3</v>
      </c>
      <c r="BJ272" s="91">
        <f>$D272^EXP(Parameter!$D$236+Parameter!$D$243)</f>
        <v>2.1663541604202464E-2</v>
      </c>
      <c r="BK272" s="91">
        <f>$E272^EXP(Parameter!$D$221+Parameter!$D$228)</f>
        <v>1.3416659551889362E-2</v>
      </c>
      <c r="BL272" s="91">
        <f>$D272^EXP(Parameter!$D$233+Parameter!$D$240)</f>
        <v>9.5370776920479846E-3</v>
      </c>
      <c r="BM272" s="91">
        <f>$E272^EXP(Parameter!$D$218+Parameter!$D$225)</f>
        <v>6.5435282384154237E-4</v>
      </c>
      <c r="BN272" s="90">
        <f>$D272^EXP(Parameter!$D$268+Parameter!$D$275)</f>
        <v>4.5467056560963448E-2</v>
      </c>
      <c r="BO272" s="91">
        <f>$E272^EXP(Parameter!$D$246+Parameter!$D$253)</f>
        <v>4.8884962164213715E-4</v>
      </c>
      <c r="BP272" s="91">
        <f>$D272^EXP(Parameter!$D$269+Parameter!$D$276)</f>
        <v>2.8070130489741101E-2</v>
      </c>
      <c r="BQ272" s="91">
        <f>$E272^EXP(Parameter!$D$247+Parameter!$D$254)</f>
        <v>1.3952169646582015E-3</v>
      </c>
      <c r="BR272" s="91">
        <f>$D272^EXP(Parameter!$D$271+Parameter!$D$278)</f>
        <v>7.40983769082173E-2</v>
      </c>
      <c r="BS272" s="91">
        <f>$E272^EXP(Parameter!$D$249+Parameter!$D$256)</f>
        <v>1.8029019555348084E-2</v>
      </c>
      <c r="BT272" s="91">
        <f>$D272^EXP(Parameter!$D$272+Parameter!$D$279)</f>
        <v>0.14017596038509533</v>
      </c>
      <c r="BU272" s="91">
        <f>$E272^EXP(Parameter!$D$250+Parameter!$D$257)</f>
        <v>4.6691001306293726E-3</v>
      </c>
      <c r="BV272" s="91">
        <f>$D272^EXP(Parameter!$D$273+Parameter!$D$280)</f>
        <v>0.10742827837870093</v>
      </c>
      <c r="BW272" s="91">
        <f>$E272^EXP(Parameter!$D$251+Parameter!$D$258)</f>
        <v>1.959813816913852E-2</v>
      </c>
      <c r="BX272" s="91">
        <f>$D272^EXP(Parameter!$D$270+Parameter!$D$277)</f>
        <v>2.3902471655687714E-2</v>
      </c>
      <c r="BY272" s="91">
        <f>$E272^EXP(Parameter!$D$248+Parameter!$D$255)</f>
        <v>1.7603798063924275E-3</v>
      </c>
      <c r="BZ272" s="90">
        <f>$D272^EXP(Parameter!$D$208)</f>
        <v>2.9603772779473295E-2</v>
      </c>
      <c r="CA272" s="90">
        <f>$E272^EXP(Parameter!$D$200)</f>
        <v>1.1190331165944821E-3</v>
      </c>
      <c r="CB272" s="90">
        <f>$D272^EXP(Parameter!$D$209)</f>
        <v>2.3724466343087561E-2</v>
      </c>
      <c r="CC272" s="90">
        <f>$E272^EXP(Parameter!$D$201)</f>
        <v>2.0334544462953939E-3</v>
      </c>
      <c r="CD272" s="90">
        <f>$D272^EXP(Parameter!$D$211)</f>
        <v>2.6210735115401528E-2</v>
      </c>
      <c r="CE272" s="90">
        <f>$E272^EXP(Parameter!$D$203)</f>
        <v>1.0610424240819608E-2</v>
      </c>
      <c r="CF272" s="90">
        <f>$D272^EXP(Parameter!$D$212)</f>
        <v>6.5376492829463631E-2</v>
      </c>
      <c r="CG272" s="90">
        <f>$E272^EXP(Parameter!$D$204)</f>
        <v>7.1593911467064284E-3</v>
      </c>
      <c r="CH272" s="91">
        <f>$D272^EXP(Parameter!$D$213)</f>
        <v>2.060405489187923E-2</v>
      </c>
      <c r="CI272" s="90">
        <f>$E272^EXP(Parameter!$D$205)</f>
        <v>1.3532728493195414E-2</v>
      </c>
      <c r="CJ272" s="91">
        <f>$D272^EXP(Parameter!$D$210)</f>
        <v>1.0553165966975491E-2</v>
      </c>
      <c r="CK272" s="90">
        <f>$E272^EXP(Parameter!$D$202)</f>
        <v>8.8466395550332343E-4</v>
      </c>
      <c r="CL272" s="12">
        <f>$D272^EXP(Parameter!$D$170+Parameter!$D$177*(LN($B272/30.2*21)))</f>
        <v>1.1938250397653623E-2</v>
      </c>
      <c r="CM272" s="12">
        <f>$D272^EXP(Parameter!$D$155+Parameter!$D$162*(LN($B272/30.2*21)))</f>
        <v>0.28098323924900831</v>
      </c>
      <c r="CN272" s="12">
        <f>$D272^EXP(Parameter!$D$171+Parameter!$D$178*(LN($B272/30.2*21)))</f>
        <v>1.4153337439076392E-2</v>
      </c>
      <c r="CO272" s="12">
        <f>$D272^EXP(Parameter!$D$156+Parameter!$D$163*(LN($B272/30.2*21)))</f>
        <v>0.21242247939888667</v>
      </c>
      <c r="CP272" s="12">
        <f>$D272^EXP(Parameter!$D$173+Parameter!$D$180*(LN($B272/30.2*21)))</f>
        <v>1.1206759760389508E-2</v>
      </c>
      <c r="CQ272" s="12">
        <f>$D272^EXP(Parameter!$D$158+Parameter!$D$165*(LN($B272/30.2*21)))</f>
        <v>0.20835566504349862</v>
      </c>
      <c r="CR272" s="12">
        <f>$D272^EXP(Parameter!$D$174+Parameter!$D$181*(LN($B272/30.2*21)))</f>
        <v>8.8882915078289364E-3</v>
      </c>
      <c r="CS272" s="12">
        <f>$D272^EXP(Parameter!$D$159+Parameter!$D$166*(LN($B272/30.2*21)))</f>
        <v>0.26340496136728458</v>
      </c>
      <c r="CT272" s="12">
        <f>$D272^EXP(Parameter!$D$175+Parameter!$D$182*(LN($B272/30.2*21)))</f>
        <v>1.0699073274307949E-3</v>
      </c>
      <c r="CU272" s="12">
        <f>$D272^EXP(Parameter!$D$160+Parameter!$D$167*(LN($B272/30.2*21)))</f>
        <v>3.7107590882228925E-2</v>
      </c>
      <c r="CV272" s="12">
        <f>$D272^EXP(Parameter!$D$172+Parameter!$D$179*(LN($B272/30.2*21)))</f>
        <v>1.8776698405910102E-3</v>
      </c>
      <c r="CW272" s="41">
        <f>$D272^EXP(Parameter!$D$157+Parameter!$D$164*(LN($B272/30.2*21)))</f>
        <v>1.6886487867882012E-4</v>
      </c>
      <c r="CX272" s="12">
        <f t="shared" si="30"/>
        <v>1.4700472452684969E-51</v>
      </c>
      <c r="CY272" s="85">
        <v>1.23108535882397E-2</v>
      </c>
      <c r="CZ272" s="12">
        <f t="shared" si="24"/>
        <v>2.2861130652170001E-7</v>
      </c>
      <c r="DA272" s="85">
        <v>1.8202385229401999E-2</v>
      </c>
      <c r="DB272" s="12">
        <f t="shared" si="25"/>
        <v>1.6211086168988195E-13</v>
      </c>
      <c r="DC272" s="41">
        <v>4.1785153647667303E-5</v>
      </c>
      <c r="DD272" s="12">
        <f t="shared" si="26"/>
        <v>7.8948220844882769E-216</v>
      </c>
      <c r="DE272" s="85">
        <v>5.2825445699637003E-4</v>
      </c>
      <c r="DF272" s="12">
        <f t="shared" si="27"/>
        <v>8.8616680977115071E-222</v>
      </c>
      <c r="DG272" s="41">
        <v>4.1624499999999798E-5</v>
      </c>
      <c r="DH272" s="12">
        <f t="shared" si="28"/>
        <v>3.5107905115507399E-14</v>
      </c>
      <c r="DI272" s="41">
        <v>4.1624499999999798E-5</v>
      </c>
      <c r="DJ272" s="46">
        <v>267</v>
      </c>
      <c r="DK272" s="44">
        <v>1.35733235115953E-5</v>
      </c>
      <c r="DL272" s="44">
        <v>4.7982294103299198E-5</v>
      </c>
      <c r="DM272" s="44">
        <v>1.21217091369474E-4</v>
      </c>
      <c r="DN272" s="44">
        <v>8.3835295872858304E-5</v>
      </c>
      <c r="DO272" s="44">
        <v>4.3723425311681402E-4</v>
      </c>
      <c r="DP272" s="44">
        <v>3.2751464309377397E-4</v>
      </c>
      <c r="DQ272" s="44">
        <v>5.0176421387804204E-4</v>
      </c>
      <c r="DR272" s="45">
        <v>1.1673730286435801E-2</v>
      </c>
      <c r="DS272" s="45">
        <v>2.0319458619753698E-2</v>
      </c>
      <c r="DT272" s="45">
        <v>1.79277042475375E-2</v>
      </c>
      <c r="DU272" s="45">
        <v>1.23210319330288E-2</v>
      </c>
      <c r="DV272" s="45">
        <v>1.9269375745564199E-2</v>
      </c>
      <c r="DW272" s="45">
        <v>3.4018090660870803E-2</v>
      </c>
      <c r="DX272" s="45">
        <v>1.49492167652607E-2</v>
      </c>
    </row>
    <row r="273" spans="1:128">
      <c r="A273" s="43">
        <f t="shared" si="29"/>
        <v>17.153424657534245</v>
      </c>
      <c r="B273" s="18">
        <v>269</v>
      </c>
      <c r="C273" s="12">
        <v>5896</v>
      </c>
      <c r="D273" s="12">
        <v>1.07558663225806E-2</v>
      </c>
      <c r="E273" s="12">
        <v>4.0923307707600002E-5</v>
      </c>
      <c r="F273" s="92">
        <f>$D273^Parameter!$D$325</f>
        <v>2.9153010490584826E-2</v>
      </c>
      <c r="G273" s="92">
        <f>$E273^Parameter!$D$318</f>
        <v>6.9281762113721781E-4</v>
      </c>
      <c r="H273" s="92">
        <f>$D273^Parameter!$D$326</f>
        <v>2.6626636952461039E-2</v>
      </c>
      <c r="I273" s="92">
        <f>$E273^Parameter!$D$319</f>
        <v>1.5547525102048985E-3</v>
      </c>
      <c r="J273" s="92">
        <f>$D273^Parameter!$D$328</f>
        <v>3.1631063336868576E-2</v>
      </c>
      <c r="K273" s="92">
        <f>$E273^Parameter!$D$321</f>
        <v>1.1378972111593303E-2</v>
      </c>
      <c r="L273" s="92">
        <f>$D273^Parameter!$D$329</f>
        <v>7.9017160977530365E-2</v>
      </c>
      <c r="M273" s="92">
        <f>$E273^Parameter!$D$322</f>
        <v>7.0772682548091029E-3</v>
      </c>
      <c r="N273" s="92">
        <f>$D273^Parameter!$D$330</f>
        <v>2.5446776229689168E-2</v>
      </c>
      <c r="O273" s="92">
        <f>$E273^Parameter!$D$323</f>
        <v>1.7570668764380754E-2</v>
      </c>
      <c r="P273" s="92">
        <f>$D273^Parameter!$D$327</f>
        <v>1.336984637352606E-2</v>
      </c>
      <c r="Q273" s="92">
        <f>$E273^Parameter!$D$320</f>
        <v>7.3611742902767938E-4</v>
      </c>
      <c r="R273" s="12">
        <f>$D273^EXP(Parameter!$D$96+Parameter!$D$103*(($B273/30.2*21)^(1)))</f>
        <v>2.3015144901187475E-52</v>
      </c>
      <c r="S273" s="12">
        <f>$E273^EXP(Parameter!$D$81+Parameter!$D$88*($B273/30.2*21)^(-2))</f>
        <v>2.0121375817580629E-3</v>
      </c>
      <c r="T273" s="12">
        <f>$D273^EXP(Parameter!$D$97+Parameter!$D$104*(($B273*21/30.2)^(1)))</f>
        <v>2.0414884142424221E-7</v>
      </c>
      <c r="U273" s="12">
        <f>$E273^EXP(Parameter!$D$82+Parameter!$D$89*($B273/30.2*21)^(-2))</f>
        <v>3.4530865277150637E-3</v>
      </c>
      <c r="V273" s="12">
        <f>$D273^EXP(Parameter!$D$99+Parameter!$D$106*(($B273*21/30.2)^(1)))</f>
        <v>1.2002191719646252E-13</v>
      </c>
      <c r="W273" s="12">
        <f>$E273^EXP(Parameter!$D$84+Parameter!$D$91*($B273/30.2*21)^(-2))</f>
        <v>1.9698138215584457E-2</v>
      </c>
      <c r="X273" s="12">
        <f>$D273^EXP(Parameter!$D$100+Parameter!$D$107*(($B273*21/30.2)^(1)))</f>
        <v>9.2222246669815904E-221</v>
      </c>
      <c r="Y273" s="12">
        <f>$E273^EXP(Parameter!$D$85+Parameter!$D$92*($B273/30.2*21)^(-2))</f>
        <v>1.1992415153326982E-2</v>
      </c>
      <c r="Z273" s="12">
        <f>$D273^EXP(Parameter!$D$101+Parameter!$D$108*(($B273*21/30.2)^(1)))</f>
        <v>1.5589372277523227E-226</v>
      </c>
      <c r="AA273" s="12">
        <f>$E273^EXP(Parameter!$D$86+Parameter!$D$93*($B273/30.2*21)^(-2))</f>
        <v>1.7836567117228183E-2</v>
      </c>
      <c r="AB273" s="12">
        <f>$D273^EXP(Parameter!$D$98+Parameter!$D$105*(($B273*21/30.2)^(1)))</f>
        <v>2.6152890976327598E-14</v>
      </c>
      <c r="AC273" s="12">
        <f>$E273^EXP(Parameter!$D$83+Parameter!$D$90*($B273/30.2*21)^(-2))</f>
        <v>8.4399487923284857E-4</v>
      </c>
      <c r="AD273" s="87">
        <f>$D273^EXP(Parameter!$D$133+Parameter!$D$140*(($B273*21/30.2)^(-0.5))+Parameter!$D$147*((LN($B273*21/30.2))))</f>
        <v>1.8107195466011005E-16</v>
      </c>
      <c r="AE273" s="12">
        <f>$E273^EXP(Parameter!$D$111+Parameter!$D$118*(($B273*21/30.2)^(-1))+Parameter!$D$125*(($B273*21/30.2)^(-0.5)))</f>
        <v>4.3449610465438555E-2</v>
      </c>
      <c r="AF273" s="12">
        <f>$D273^EXP(Parameter!$D$134+Parameter!$D$141*(($B273*21/30.2)^(-0.5))+Parameter!$D$148*((LN($B273*21/30.2))))</f>
        <v>2.542825520973632E-5</v>
      </c>
      <c r="AG273" s="12">
        <f>$E273^EXP(Parameter!$D$112+Parameter!$D$119*(($B273*21/30.2)^(-1))+Parameter!$D$126*(($B273*21/30.2)^(-0.5)))</f>
        <v>4.2526533856670524E-3</v>
      </c>
      <c r="AH273" s="12">
        <f>$D273^EXP(Parameter!$D$136+Parameter!$D$143*(($B273*21/30.2)^(-0.5))+Parameter!$D$150*((LN($B273*21/30.2))))</f>
        <v>4.4563411702369587E-13</v>
      </c>
      <c r="AI273" s="12">
        <f>$E273^EXP(Parameter!$D$114+Parameter!$D$121*(($B273*21/30.2)^(-1))+Parameter!$D$128*(($B273*21/30.2)^(-0.5)))</f>
        <v>1.0167113536729334E-5</v>
      </c>
      <c r="AJ273" s="12">
        <f>$D273^EXP(Parameter!$D$137+Parameter!$D$144*(($B273*21/30.2)^(-0.5))+Parameter!$D$151*((LN($B273*21/30.2))))</f>
        <v>2.2298844253642347E-19</v>
      </c>
      <c r="AK273" s="12">
        <f>$E273^EXP(Parameter!$D$115+Parameter!$D$122*(($B273*21/30.2)^(-1))+Parameter!$D$129*(($B273*21/30.2)^(-0.5)))</f>
        <v>2.439549250110844E-3</v>
      </c>
      <c r="AL273" s="12">
        <f>$D273^EXP(Parameter!$D$138+Parameter!$D$145*(($B273*21/30.2)^(-0.5))+Parameter!$D$152*((LN($B273*21/30.2))))</f>
        <v>1.8845637886044351E-89</v>
      </c>
      <c r="AM273" s="12">
        <f>$E273^EXP(Parameter!$D$116+Parameter!$D$123*(($B273*21/30.2)^(-1))+Parameter!$D$130*(($B273*21/30.2)^(-0.5)))</f>
        <v>4.6656109496380466E-7</v>
      </c>
      <c r="AN273" s="12">
        <f>$D273^EXP(Parameter!$D$135+Parameter!$D$142*(($B273*21/30.2)^(-0.5))+Parameter!$D$149*((LN($B273*21/30.2))))</f>
        <v>3.8857417371438625E-7</v>
      </c>
      <c r="AO273" s="12">
        <f>$E273^EXP(Parameter!$D$113+Parameter!$D$120*(($B273*21/30.2)^(-1))+Parameter!$D$127*(($B273*21/30.2)^(-0.5)))</f>
        <v>3.1728741042066664E-14</v>
      </c>
      <c r="AP273" s="87">
        <f>$D273^EXP(Parameter!$D$304+Parameter!$D$310*((LN($B273*21/30.2))))</f>
        <v>9.4736673329544885E-3</v>
      </c>
      <c r="AQ273" s="88">
        <f>$E273^EXP(Parameter!$D$290+Parameter!$D$296*((LN($B273*21/30.2))))</f>
        <v>7.2684849008043222E-3</v>
      </c>
      <c r="AR273" s="12">
        <f>$D273^EXP(Parameter!$D$305+Parameter!$D$311*((LN($B273*21/30.2))))</f>
        <v>1.4966141649871856E-2</v>
      </c>
      <c r="AS273" s="88">
        <f>$E273^EXP(Parameter!$D$291+Parameter!$D$297*((LN($B273*21/30.2))))</f>
        <v>5.3632902645824243E-3</v>
      </c>
      <c r="AT273" s="12">
        <f>$D273^EXP(Parameter!$D$305+Parameter!$D$307-Parameter!$D$306+(Parameter!$D$311+Parameter!$D$313-Parameter!$D$312)*((LN($B273*21/30.2))))</f>
        <v>1.2329949251536534E-2</v>
      </c>
      <c r="AU273" s="88">
        <f>$E273^EXP(Parameter!$D$291+Parameter!$D$293-Parameter!$D$292+(Parameter!$D$297+Parameter!$D$299-Parameter!$D$298)*((LN($B273*21/30.2))))</f>
        <v>8.9179829500442599E-3</v>
      </c>
      <c r="AV273" s="12">
        <f>$D273^EXP(Parameter!$D$308+Parameter!$D$314*((LN($B273*21/30.2))))</f>
        <v>1.7001284640062984E-2</v>
      </c>
      <c r="AW273" s="88">
        <f>$E273^EXP(Parameter!$D$294+Parameter!$D$300*((LN($B273*21/30.2))))</f>
        <v>7.7390105847817926E-3</v>
      </c>
      <c r="AX273" s="12">
        <f>$D273^EXP(Parameter!$D$305+Parameter!$D$309-Parameter!$D$306+(Parameter!$D$311+Parameter!$D$315-Parameter!$D$312)*((LN($B273*21/30.2))))</f>
        <v>4.8803202344737742E-3</v>
      </c>
      <c r="AY273" s="88">
        <f>$E273^EXP(Parameter!$D$291+Parameter!$D$295-Parameter!$D$292+(Parameter!$D$297+Parameter!$D$301-Parameter!$D$298)*((LN($B273*21/30.2))))</f>
        <v>2.7477172280017134E-5</v>
      </c>
      <c r="AZ273" s="12">
        <f>$D273^EXP(Parameter!D$305-Parameter!D$306+(Parameter!D$311-Parameter!D$312)*((LN($B273*21/30.2))))</f>
        <v>3.2019856615994858E-3</v>
      </c>
      <c r="BA273" s="88">
        <f>$E273^EXP(Parameter!$D$291-Parameter!$D$292+(Parameter!$D$297-Parameter!$D$298)*((LN($B273*21/30.2))))</f>
        <v>1.8250010755966015E-7</v>
      </c>
      <c r="BB273" s="89">
        <f>$D273^EXP(Parameter!$D$231+Parameter!$D$238)</f>
        <v>3.198104969277149E-2</v>
      </c>
      <c r="BC273" s="90">
        <f>$E273^EXP(Parameter!$D$216+Parameter!$D$223)</f>
        <v>1.6339485493731389E-3</v>
      </c>
      <c r="BD273" s="91">
        <f>$D273^EXP(Parameter!$D$232+Parameter!$D$239)</f>
        <v>2.3212779539519016E-2</v>
      </c>
      <c r="BE273" s="90">
        <f>$E273^EXP(Parameter!$D$217+Parameter!$D$224)</f>
        <v>2.4764747426697345E-3</v>
      </c>
      <c r="BF273" s="91">
        <f>$D273^EXP(Parameter!$D$234+Parameter!$D$241)</f>
        <v>2.8797840275365416E-2</v>
      </c>
      <c r="BG273" s="91">
        <f>$E273^EXP(Parameter!$D$219+Parameter!$D$226)</f>
        <v>1.4083629510644673E-2</v>
      </c>
      <c r="BH273" s="91">
        <f>$D273^EXP(Parameter!$D$235+Parameter!$D$242)</f>
        <v>6.5231966909284456E-2</v>
      </c>
      <c r="BI273" s="91">
        <f>$E273^EXP(Parameter!$D$220+Parameter!$D$227)</f>
        <v>8.4172057856060165E-3</v>
      </c>
      <c r="BJ273" s="91">
        <f>$D273^EXP(Parameter!$D$236+Parameter!$D$243)</f>
        <v>2.1513577985031975E-2</v>
      </c>
      <c r="BK273" s="91">
        <f>$E273^EXP(Parameter!$D$221+Parameter!$D$228)</f>
        <v>1.3319587273942696E-2</v>
      </c>
      <c r="BL273" s="91">
        <f>$D273^EXP(Parameter!$D$233+Parameter!$D$240)</f>
        <v>9.4569832509411814E-3</v>
      </c>
      <c r="BM273" s="91">
        <f>$E273^EXP(Parameter!$D$218+Parameter!$D$225)</f>
        <v>6.4632181304313493E-4</v>
      </c>
      <c r="BN273" s="90">
        <f>$D273^EXP(Parameter!$D$268+Parameter!$D$275)</f>
        <v>4.5213034467637914E-2</v>
      </c>
      <c r="BO273" s="91">
        <f>$E273^EXP(Parameter!$D$246+Parameter!$D$253)</f>
        <v>4.8261278206888247E-4</v>
      </c>
      <c r="BP273" s="91">
        <f>$D273^EXP(Parameter!$D$269+Parameter!$D$276)</f>
        <v>2.788891215436038E-2</v>
      </c>
      <c r="BQ273" s="91">
        <f>$E273^EXP(Parameter!$D$247+Parameter!$D$254)</f>
        <v>1.379851763010491E-3</v>
      </c>
      <c r="BR273" s="91">
        <f>$D273^EXP(Parameter!$D$271+Parameter!$D$278)</f>
        <v>7.3749656972056682E-2</v>
      </c>
      <c r="BS273" s="91">
        <f>$E273^EXP(Parameter!$D$249+Parameter!$D$256)</f>
        <v>1.7907486065561348E-2</v>
      </c>
      <c r="BT273" s="91">
        <f>$D273^EXP(Parameter!$D$272+Parameter!$D$279)</f>
        <v>0.13967758608964154</v>
      </c>
      <c r="BU273" s="91">
        <f>$E273^EXP(Parameter!$D$250+Parameter!$D$257)</f>
        <v>4.6270846852901034E-3</v>
      </c>
      <c r="BV273" s="91">
        <f>$D273^EXP(Parameter!$D$273+Parameter!$D$280)</f>
        <v>0.10699471614699775</v>
      </c>
      <c r="BW273" s="91">
        <f>$E273^EXP(Parameter!$D$251+Parameter!$D$258)</f>
        <v>1.9468763581693485E-2</v>
      </c>
      <c r="BX273" s="91">
        <f>$D273^EXP(Parameter!$D$270+Parameter!$D$277)</f>
        <v>2.3741241497655597E-2</v>
      </c>
      <c r="BY273" s="91">
        <f>$E273^EXP(Parameter!$D$248+Parameter!$D$255)</f>
        <v>1.7416750021913598E-3</v>
      </c>
      <c r="BZ273" s="90">
        <f>$D273^EXP(Parameter!$D$208)</f>
        <v>2.9415489711306305E-2</v>
      </c>
      <c r="CA273" s="90">
        <f>$E273^EXP(Parameter!$D$200)</f>
        <v>1.1062983600489734E-3</v>
      </c>
      <c r="CB273" s="90">
        <f>$D273^EXP(Parameter!$D$209)</f>
        <v>2.3564117596322629E-2</v>
      </c>
      <c r="CC273" s="90">
        <f>$E273^EXP(Parameter!$D$201)</f>
        <v>2.0123368193865109E-3</v>
      </c>
      <c r="CD273" s="90">
        <f>$D273^EXP(Parameter!$D$211)</f>
        <v>2.6038285768612623E-2</v>
      </c>
      <c r="CE273" s="90">
        <f>$E273^EXP(Parameter!$D$203)</f>
        <v>1.0529493137897772E-2</v>
      </c>
      <c r="CF273" s="90">
        <f>$D273^EXP(Parameter!$D$212)</f>
        <v>6.5054050324017093E-2</v>
      </c>
      <c r="CG273" s="90">
        <f>$E273^EXP(Parameter!$D$204)</f>
        <v>7.1000765548938785E-3</v>
      </c>
      <c r="CH273" s="91">
        <f>$D273^EXP(Parameter!$D$213)</f>
        <v>2.0459565731416683E-2</v>
      </c>
      <c r="CI273" s="90">
        <f>$E273^EXP(Parameter!$D$205)</f>
        <v>1.3435011353124186E-2</v>
      </c>
      <c r="CJ273" s="91">
        <f>$D273^EXP(Parameter!$D$210)</f>
        <v>1.0466458771621393E-2</v>
      </c>
      <c r="CK273" s="90">
        <f>$E273^EXP(Parameter!$D$202)</f>
        <v>8.7425022665596377E-4</v>
      </c>
      <c r="CL273" s="12">
        <f>$D273^EXP(Parameter!$D$170+Parameter!$D$177*(LN($B273/30.2*21)))</f>
        <v>1.1827751601870995E-2</v>
      </c>
      <c r="CM273" s="12">
        <f>$D273^EXP(Parameter!$D$155+Parameter!$D$162*(LN($B273/30.2*21)))</f>
        <v>0.2806747126263654</v>
      </c>
      <c r="CN273" s="12">
        <f>$D273^EXP(Parameter!$D$171+Parameter!$D$178*(LN($B273/30.2*21)))</f>
        <v>1.4035375528287212E-2</v>
      </c>
      <c r="CO273" s="12">
        <f>$D273^EXP(Parameter!$D$156+Parameter!$D$163*(LN($B273/30.2*21)))</f>
        <v>0.21200803399160142</v>
      </c>
      <c r="CP273" s="12">
        <f>$D273^EXP(Parameter!$D$173+Parameter!$D$180*(LN($B273/30.2*21)))</f>
        <v>1.1103046089697151E-2</v>
      </c>
      <c r="CQ273" s="12">
        <f>$D273^EXP(Parameter!$D$158+Parameter!$D$165*(LN($B273/30.2*21)))</f>
        <v>0.20782976698634359</v>
      </c>
      <c r="CR273" s="12">
        <f>$D273^EXP(Parameter!$D$174+Parameter!$D$181*(LN($B273/30.2*21)))</f>
        <v>8.7832076273148037E-3</v>
      </c>
      <c r="CS273" s="12">
        <f>$D273^EXP(Parameter!$D$159+Parameter!$D$166*(LN($B273/30.2*21)))</f>
        <v>0.26294795791950187</v>
      </c>
      <c r="CT273" s="12">
        <f>$D273^EXP(Parameter!$D$175+Parameter!$D$182*(LN($B273/30.2*21)))</f>
        <v>1.0514754097835685E-3</v>
      </c>
      <c r="CU273" s="12">
        <f>$D273^EXP(Parameter!$D$160+Parameter!$D$167*(LN($B273/30.2*21)))</f>
        <v>3.6803788794516873E-2</v>
      </c>
      <c r="CV273" s="12">
        <f>$D273^EXP(Parameter!$D$172+Parameter!$D$179*(LN($B273/30.2*21)))</f>
        <v>1.8517326452382838E-3</v>
      </c>
      <c r="CW273" s="41">
        <f>$D273^EXP(Parameter!$D$157+Parameter!$D$164*(LN($B273/30.2*21)))</f>
        <v>1.6468693820412709E-4</v>
      </c>
      <c r="CX273" s="12">
        <f t="shared" si="30"/>
        <v>2.3015144901187475E-52</v>
      </c>
      <c r="CY273" s="85">
        <v>1.2302744385399E-2</v>
      </c>
      <c r="CZ273" s="12">
        <f t="shared" si="24"/>
        <v>2.0414884142424221E-7</v>
      </c>
      <c r="DA273" s="85">
        <v>1.8184481062056401E-2</v>
      </c>
      <c r="DB273" s="12">
        <f t="shared" si="25"/>
        <v>1.2002191719646252E-13</v>
      </c>
      <c r="DC273" s="41">
        <v>4.1071059881056697E-5</v>
      </c>
      <c r="DD273" s="12">
        <f t="shared" si="26"/>
        <v>9.2222246669815904E-221</v>
      </c>
      <c r="DE273" s="85">
        <v>5.2036783098775396E-4</v>
      </c>
      <c r="DF273" s="12">
        <f t="shared" si="27"/>
        <v>1.5589372277523227E-226</v>
      </c>
      <c r="DG273" s="41">
        <v>4.0923299999999798E-5</v>
      </c>
      <c r="DH273" s="12">
        <f t="shared" si="28"/>
        <v>2.6152890976327598E-14</v>
      </c>
      <c r="DI273" s="41">
        <v>4.0923299999999798E-5</v>
      </c>
      <c r="DJ273" s="46">
        <v>268</v>
      </c>
      <c r="DK273" s="44">
        <v>1.32964143766401E-5</v>
      </c>
      <c r="DL273" s="44">
        <v>4.7073315996404297E-5</v>
      </c>
      <c r="DM273" s="44">
        <v>1.1905604207496099E-4</v>
      </c>
      <c r="DN273" s="44">
        <v>8.2303022822527398E-5</v>
      </c>
      <c r="DO273" s="44">
        <v>4.30149093067489E-4</v>
      </c>
      <c r="DP273" s="44">
        <v>3.22084786562371E-4</v>
      </c>
      <c r="DQ273" s="44">
        <v>4.9372388966839598E-4</v>
      </c>
      <c r="DR273" s="45">
        <v>1.1581243535776499E-2</v>
      </c>
      <c r="DS273" s="45">
        <v>2.0170298736977399E-2</v>
      </c>
      <c r="DT273" s="45">
        <v>1.7793680006045198E-2</v>
      </c>
      <c r="DU273" s="45">
        <v>1.22240936310268E-2</v>
      </c>
      <c r="DV273" s="45">
        <v>1.9126816170197701E-2</v>
      </c>
      <c r="DW273" s="45">
        <v>3.3788136737409297E-2</v>
      </c>
      <c r="DX273" s="45">
        <v>1.4834586901006501E-2</v>
      </c>
    </row>
    <row r="274" spans="1:128">
      <c r="A274" s="43">
        <f t="shared" si="29"/>
        <v>17.213698630136985</v>
      </c>
      <c r="B274" s="18">
        <v>270</v>
      </c>
      <c r="C274" s="12">
        <v>5918</v>
      </c>
      <c r="D274" s="12">
        <v>1.06682530354843E-2</v>
      </c>
      <c r="E274" s="12">
        <v>4.02358269510921E-5</v>
      </c>
      <c r="F274" s="92">
        <f>$D274^Parameter!$D$325</f>
        <v>2.8967617698209318E-2</v>
      </c>
      <c r="G274" s="92">
        <f>$E274^Parameter!$D$318</f>
        <v>6.8441782339800146E-4</v>
      </c>
      <c r="H274" s="92">
        <f>$D274^Parameter!$D$326</f>
        <v>2.6452982606998243E-2</v>
      </c>
      <c r="I274" s="92">
        <f>$E274^Parameter!$D$319</f>
        <v>1.5379856248537206E-3</v>
      </c>
      <c r="J274" s="92">
        <f>$D274^Parameter!$D$328</f>
        <v>3.1434539365170718E-2</v>
      </c>
      <c r="K274" s="92">
        <f>$E274^Parameter!$D$321</f>
        <v>1.1293889355767707E-2</v>
      </c>
      <c r="L274" s="92">
        <f>$D274^Parameter!$D$329</f>
        <v>7.8656071647209169E-2</v>
      </c>
      <c r="M274" s="92">
        <f>$E274^Parameter!$D$322</f>
        <v>7.0187590971372551E-3</v>
      </c>
      <c r="N274" s="92">
        <f>$D274^Parameter!$D$330</f>
        <v>2.5278749103228207E-2</v>
      </c>
      <c r="O274" s="92">
        <f>$E274^Parameter!$D$323</f>
        <v>1.7451998727768838E-2</v>
      </c>
      <c r="P274" s="92">
        <f>$D274^Parameter!$D$327</f>
        <v>1.3266147728754001E-2</v>
      </c>
      <c r="Q274" s="92">
        <f>$E274^Parameter!$D$320</f>
        <v>7.2726658376019921E-4</v>
      </c>
      <c r="R274" s="12">
        <f>$D274^EXP(Parameter!$D$96+Parameter!$D$103*(($B274/30.2*21)^(1)))</f>
        <v>3.5023680510422587E-53</v>
      </c>
      <c r="S274" s="12">
        <f>$E274^EXP(Parameter!$D$81+Parameter!$D$88*($B274/30.2*21)^(-2))</f>
        <v>1.9913004644134045E-3</v>
      </c>
      <c r="T274" s="12">
        <f>$D274^EXP(Parameter!$D$97+Parameter!$D$104*(($B274*21/30.2)^(1)))</f>
        <v>1.8217417920785608E-7</v>
      </c>
      <c r="U274" s="12">
        <f>$E274^EXP(Parameter!$D$82+Parameter!$D$89*($B274/30.2*21)^(-2))</f>
        <v>3.420422301431086E-3</v>
      </c>
      <c r="V274" s="12">
        <f>$D274^EXP(Parameter!$D$99+Parameter!$D$106*(($B274*21/30.2)^(1)))</f>
        <v>8.8609834416085649E-14</v>
      </c>
      <c r="W274" s="12">
        <f>$E274^EXP(Parameter!$D$84+Parameter!$D$91*($B274/30.2*21)^(-2))</f>
        <v>1.9568861955415368E-2</v>
      </c>
      <c r="X274" s="12">
        <f>$D274^EXP(Parameter!$D$100+Parameter!$D$107*(($B274*21/30.2)^(1)))</f>
        <v>8.3375979029720236E-226</v>
      </c>
      <c r="Y274" s="12">
        <f>$E274^EXP(Parameter!$D$85+Parameter!$D$92*($B274/30.2*21)^(-2))</f>
        <v>1.1903799134803618E-2</v>
      </c>
      <c r="Z274" s="12">
        <f>$D274^EXP(Parameter!$D$101+Parameter!$D$108*(($B274*21/30.2)^(1)))</f>
        <v>2.1763852669654207E-231</v>
      </c>
      <c r="AA274" s="12">
        <f>$E274^EXP(Parameter!$D$86+Parameter!$D$93*($B274/30.2*21)^(-2))</f>
        <v>1.7716540022240278E-2</v>
      </c>
      <c r="AB274" s="12">
        <f>$D274^EXP(Parameter!$D$98+Parameter!$D$105*(($B274*21/30.2)^(1)))</f>
        <v>1.9432548249618462E-14</v>
      </c>
      <c r="AC274" s="12">
        <f>$E274^EXP(Parameter!$D$83+Parameter!$D$90*($B274/30.2*21)^(-2))</f>
        <v>8.3403769648011591E-4</v>
      </c>
      <c r="AD274" s="87">
        <f>$D274^EXP(Parameter!$D$133+Parameter!$D$140*(($B274*21/30.2)^(-0.5))+Parameter!$D$147*((LN($B274*21/30.2))))</f>
        <v>1.4557592619643046E-16</v>
      </c>
      <c r="AE274" s="12">
        <f>$E274^EXP(Parameter!$D$111+Parameter!$D$118*(($B274*21/30.2)^(-1))+Parameter!$D$125*(($B274*21/30.2)^(-0.5)))</f>
        <v>4.328360438923521E-2</v>
      </c>
      <c r="AF274" s="12">
        <f>$D274^EXP(Parameter!$D$134+Parameter!$D$141*(($B274*21/30.2)^(-0.5))+Parameter!$D$148*((LN($B274*21/30.2))))</f>
        <v>2.4489788147655337E-5</v>
      </c>
      <c r="AG274" s="12">
        <f>$E274^EXP(Parameter!$D$112+Parameter!$D$119*(($B274*21/30.2)^(-1))+Parameter!$D$126*(($B274*21/30.2)^(-0.5)))</f>
        <v>4.2148080407128754E-3</v>
      </c>
      <c r="AH274" s="12">
        <f>$D274^EXP(Parameter!$D$136+Parameter!$D$143*(($B274*21/30.2)^(-0.5))+Parameter!$D$150*((LN($B274*21/30.2))))</f>
        <v>3.8025610908055638E-13</v>
      </c>
      <c r="AI274" s="12">
        <f>$E274^EXP(Parameter!$D$114+Parameter!$D$121*(($B274*21/30.2)^(-1))+Parameter!$D$128*(($B274*21/30.2)^(-0.5)))</f>
        <v>9.8955546573934882E-6</v>
      </c>
      <c r="AJ274" s="12">
        <f>$D274^EXP(Parameter!$D$137+Parameter!$D$144*(($B274*21/30.2)^(-0.5))+Parameter!$D$151*((LN($B274*21/30.2))))</f>
        <v>1.6711314170607939E-19</v>
      </c>
      <c r="AK274" s="12">
        <f>$E274^EXP(Parameter!$D$115+Parameter!$D$122*(($B274*21/30.2)^(-1))+Parameter!$D$129*(($B274*21/30.2)^(-0.5)))</f>
        <v>2.4127986870497234E-3</v>
      </c>
      <c r="AL274" s="12">
        <f>$D274^EXP(Parameter!$D$138+Parameter!$D$145*(($B274*21/30.2)^(-0.5))+Parameter!$D$152*((LN($B274*21/30.2))))</f>
        <v>3.1642083774948294E-90</v>
      </c>
      <c r="AM274" s="12">
        <f>$E274^EXP(Parameter!$D$116+Parameter!$D$123*(($B274*21/30.2)^(-1))+Parameter!$D$130*(($B274*21/30.2)^(-0.5)))</f>
        <v>4.5072772522926103E-7</v>
      </c>
      <c r="AN274" s="12">
        <f>$D274^EXP(Parameter!$D$135+Parameter!$D$142*(($B274*21/30.2)^(-0.5))+Parameter!$D$149*((LN($B274*21/30.2))))</f>
        <v>3.6798185886385085E-7</v>
      </c>
      <c r="AO274" s="12">
        <f>$E274^EXP(Parameter!$D$113+Parameter!$D$120*(($B274*21/30.2)^(-1))+Parameter!$D$127*(($B274*21/30.2)^(-0.5)))</f>
        <v>2.9333048528080069E-14</v>
      </c>
      <c r="AP274" s="87">
        <f>$D274^EXP(Parameter!$D$304+Parameter!$D$310*((LN($B274*21/30.2))))</f>
        <v>9.3736755276546298E-3</v>
      </c>
      <c r="AQ274" s="88">
        <f>$E274^EXP(Parameter!$D$290+Parameter!$D$296*((LN($B274*21/30.2))))</f>
        <v>7.2275856364929676E-3</v>
      </c>
      <c r="AR274" s="12">
        <f>$D274^EXP(Parameter!$D$305+Parameter!$D$311*((LN($B274*21/30.2))))</f>
        <v>1.4841815889477706E-2</v>
      </c>
      <c r="AS274" s="88">
        <f>$E274^EXP(Parameter!$D$291+Parameter!$D$297*((LN($B274*21/30.2))))</f>
        <v>5.3219769085345904E-3</v>
      </c>
      <c r="AT274" s="12">
        <f>$D274^EXP(Parameter!$D$305+Parameter!$D$307-Parameter!$D$306+(Parameter!$D$311+Parameter!$D$313-Parameter!$D$312)*((LN($B274*21/30.2))))</f>
        <v>1.2215327981870236E-2</v>
      </c>
      <c r="AU274" s="88">
        <f>$E274^EXP(Parameter!$D$291+Parameter!$D$293-Parameter!$D$292+(Parameter!$D$297+Parameter!$D$299-Parameter!$D$298)*((LN($B274*21/30.2))))</f>
        <v>8.8426902058788611E-3</v>
      </c>
      <c r="AV274" s="12">
        <f>$D274^EXP(Parameter!$D$308+Parameter!$D$314*((LN($B274*21/30.2))))</f>
        <v>1.6828934449671651E-2</v>
      </c>
      <c r="AW274" s="88">
        <f>$E274^EXP(Parameter!$D$294+Parameter!$D$300*((LN($B274*21/30.2))))</f>
        <v>7.6773655765030877E-3</v>
      </c>
      <c r="AX274" s="12">
        <f>$D274^EXP(Parameter!$D$305+Parameter!$D$309-Parameter!$D$306+(Parameter!$D$311+Parameter!$D$315-Parameter!$D$312)*((LN($B274*21/30.2))))</f>
        <v>4.8195559514608889E-3</v>
      </c>
      <c r="AY274" s="88">
        <f>$E274^EXP(Parameter!$D$291+Parameter!$D$295-Parameter!$D$292+(Parameter!$D$297+Parameter!$D$301-Parameter!$D$298)*((LN($B274*21/30.2))))</f>
        <v>2.6635840407778208E-5</v>
      </c>
      <c r="AZ274" s="12">
        <f>$D274^EXP(Parameter!D$305-Parameter!D$306+(Parameter!D$311-Parameter!D$312)*((LN($B274*21/30.2))))</f>
        <v>3.1615650725815331E-3</v>
      </c>
      <c r="BA274" s="88">
        <f>$E274^EXP(Parameter!$D$291-Parameter!$D$292+(Parameter!$D$297-Parameter!$D$298)*((LN($B274*21/30.2))))</f>
        <v>1.7499777313892377E-7</v>
      </c>
      <c r="BB274" s="89">
        <f>$D274^EXP(Parameter!$D$231+Parameter!$D$238)</f>
        <v>3.1782982380365352E-2</v>
      </c>
      <c r="BC274" s="90">
        <f>$E274^EXP(Parameter!$D$216+Parameter!$D$223)</f>
        <v>1.6164622506226797E-3</v>
      </c>
      <c r="BD274" s="91">
        <f>$D274^EXP(Parameter!$D$232+Parameter!$D$239)</f>
        <v>2.3055680323692842E-2</v>
      </c>
      <c r="BE274" s="90">
        <f>$E274^EXP(Parameter!$D$217+Parameter!$D$224)</f>
        <v>2.4516807289542016E-3</v>
      </c>
      <c r="BF274" s="91">
        <f>$D274^EXP(Parameter!$D$234+Parameter!$D$241)</f>
        <v>2.8614073156475062E-2</v>
      </c>
      <c r="BG274" s="91">
        <f>$E274^EXP(Parameter!$D$219+Parameter!$D$226)</f>
        <v>1.3983322614237324E-2</v>
      </c>
      <c r="BH274" s="91">
        <f>$D274^EXP(Parameter!$D$235+Parameter!$D$242)</f>
        <v>6.4911411350976736E-2</v>
      </c>
      <c r="BI274" s="91">
        <f>$E274^EXP(Parameter!$D$220+Parameter!$D$227)</f>
        <v>8.3500464279363737E-3</v>
      </c>
      <c r="BJ274" s="91">
        <f>$D274^EXP(Parameter!$D$236+Parameter!$D$243)</f>
        <v>2.1365047482519203E-2</v>
      </c>
      <c r="BK274" s="91">
        <f>$E274^EXP(Parameter!$D$221+Parameter!$D$228)</f>
        <v>1.3223485254767282E-2</v>
      </c>
      <c r="BL274" s="91">
        <f>$D274^EXP(Parameter!$D$233+Parameter!$D$240)</f>
        <v>9.3777719617444046E-3</v>
      </c>
      <c r="BM274" s="91">
        <f>$E274^EXP(Parameter!$D$218+Parameter!$D$225)</f>
        <v>6.3841136580547605E-4</v>
      </c>
      <c r="BN274" s="90">
        <f>$D274^EXP(Parameter!$D$268+Parameter!$D$275)</f>
        <v>4.4961102034481649E-2</v>
      </c>
      <c r="BO274" s="91">
        <f>$E274^EXP(Parameter!$D$246+Parameter!$D$253)</f>
        <v>4.7647258370004454E-4</v>
      </c>
      <c r="BP274" s="91">
        <f>$D274^EXP(Parameter!$D$269+Parameter!$D$276)</f>
        <v>2.7709341420085694E-2</v>
      </c>
      <c r="BQ274" s="91">
        <f>$E274^EXP(Parameter!$D$247+Parameter!$D$254)</f>
        <v>1.3646979412464174E-3</v>
      </c>
      <c r="BR274" s="91">
        <f>$D274^EXP(Parameter!$D$271+Parameter!$D$278)</f>
        <v>7.3403499787452864E-2</v>
      </c>
      <c r="BS274" s="91">
        <f>$E274^EXP(Parameter!$D$249+Parameter!$D$256)</f>
        <v>1.7787107516807961E-2</v>
      </c>
      <c r="BT274" s="91">
        <f>$D274^EXP(Parameter!$D$272+Parameter!$D$279)</f>
        <v>0.13918230310024096</v>
      </c>
      <c r="BU274" s="91">
        <f>$E274^EXP(Parameter!$D$250+Parameter!$D$257)</f>
        <v>4.5855629754493416E-3</v>
      </c>
      <c r="BV274" s="91">
        <f>$D274^EXP(Parameter!$D$273+Parameter!$D$280)</f>
        <v>0.10656405069560319</v>
      </c>
      <c r="BW274" s="91">
        <f>$E274^EXP(Parameter!$D$251+Parameter!$D$258)</f>
        <v>1.9340600461613306E-2</v>
      </c>
      <c r="BX274" s="91">
        <f>$D274^EXP(Parameter!$D$270+Parameter!$D$277)</f>
        <v>2.3581523689933218E-2</v>
      </c>
      <c r="BY274" s="91">
        <f>$E274^EXP(Parameter!$D$248+Parameter!$D$255)</f>
        <v>1.7232203061414463E-3</v>
      </c>
      <c r="BZ274" s="90">
        <f>$D274^EXP(Parameter!$D$208)</f>
        <v>2.9228900507795738E-2</v>
      </c>
      <c r="CA274" s="90">
        <f>$E274^EXP(Parameter!$D$200)</f>
        <v>1.0937434551700261E-3</v>
      </c>
      <c r="CB274" s="90">
        <f>$D274^EXP(Parameter!$D$209)</f>
        <v>2.340527508162718E-2</v>
      </c>
      <c r="CC274" s="90">
        <f>$E274^EXP(Parameter!$D$201)</f>
        <v>1.9914965090561993E-3</v>
      </c>
      <c r="CD274" s="90">
        <f>$D274^EXP(Parameter!$D$211)</f>
        <v>2.5867425497241928E-2</v>
      </c>
      <c r="CE274" s="90">
        <f>$E274^EXP(Parameter!$D$203)</f>
        <v>1.0449402576426556E-2</v>
      </c>
      <c r="CF274" s="90">
        <f>$D274^EXP(Parameter!$D$212)</f>
        <v>6.4734050010067573E-2</v>
      </c>
      <c r="CG274" s="90">
        <f>$E274^EXP(Parameter!$D$204)</f>
        <v>7.0414168262302561E-3</v>
      </c>
      <c r="CH274" s="91">
        <f>$D274^EXP(Parameter!$D$213)</f>
        <v>2.0316470361111102E-2</v>
      </c>
      <c r="CI274" s="90">
        <f>$E274^EXP(Parameter!$D$205)</f>
        <v>1.3338269515747804E-2</v>
      </c>
      <c r="CJ274" s="91">
        <f>$D274^EXP(Parameter!$D$210)</f>
        <v>1.0380691925766896E-2</v>
      </c>
      <c r="CK274" s="90">
        <f>$E274^EXP(Parameter!$D$202)</f>
        <v>8.6398762728411732E-4</v>
      </c>
      <c r="CL274" s="12">
        <f>$D274^EXP(Parameter!$D$170+Parameter!$D$177*(LN($B274/30.2*21)))</f>
        <v>1.1718523266937668E-2</v>
      </c>
      <c r="CM274" s="12">
        <f>$D274^EXP(Parameter!$D$155+Parameter!$D$162*(LN($B274/30.2*21)))</f>
        <v>0.28036788791767198</v>
      </c>
      <c r="CN274" s="12">
        <f>$D274^EXP(Parameter!$D$171+Parameter!$D$178*(LN($B274/30.2*21)))</f>
        <v>1.3918682300940061E-2</v>
      </c>
      <c r="CO274" s="12">
        <f>$D274^EXP(Parameter!$D$156+Parameter!$D$163*(LN($B274/30.2*21)))</f>
        <v>0.21159585979909148</v>
      </c>
      <c r="CP274" s="12">
        <f>$D274^EXP(Parameter!$D$173+Parameter!$D$180*(LN($B274/30.2*21)))</f>
        <v>1.1000528726548818E-2</v>
      </c>
      <c r="CQ274" s="12">
        <f>$D274^EXP(Parameter!$D$158+Parameter!$D$165*(LN($B274/30.2*21)))</f>
        <v>0.20730674490836162</v>
      </c>
      <c r="CR274" s="12">
        <f>$D274^EXP(Parameter!$D$174+Parameter!$D$181*(LN($B274/30.2*21)))</f>
        <v>8.6795467434842236E-3</v>
      </c>
      <c r="CS274" s="12">
        <f>$D274^EXP(Parameter!$D$159+Parameter!$D$166*(LN($B274/30.2*21)))</f>
        <v>0.26249332658921248</v>
      </c>
      <c r="CT274" s="12">
        <f>$D274^EXP(Parameter!$D$175+Parameter!$D$182*(LN($B274/30.2*21)))</f>
        <v>1.0333919650287601E-3</v>
      </c>
      <c r="CU274" s="12">
        <f>$D274^EXP(Parameter!$D$160+Parameter!$D$167*(LN($B274/30.2*21)))</f>
        <v>3.6503007153531962E-2</v>
      </c>
      <c r="CV274" s="12">
        <f>$D274^EXP(Parameter!$D$172+Parameter!$D$179*(LN($B274/30.2*21)))</f>
        <v>1.8262076921028638E-3</v>
      </c>
      <c r="CW274" s="41">
        <f>$D274^EXP(Parameter!$D$157+Parameter!$D$164*(LN($B274/30.2*21)))</f>
        <v>1.606176656633733E-4</v>
      </c>
      <c r="CX274" s="12">
        <f t="shared" si="30"/>
        <v>3.5023680510422587E-53</v>
      </c>
      <c r="CY274" s="85">
        <v>1.22947877449265E-2</v>
      </c>
      <c r="CZ274" s="12">
        <f t="shared" si="24"/>
        <v>1.8217417920785608E-7</v>
      </c>
      <c r="DA274" s="85">
        <v>1.8166875406031301E-2</v>
      </c>
      <c r="DB274" s="12">
        <f t="shared" si="25"/>
        <v>8.8609834416085649E-14</v>
      </c>
      <c r="DC274" s="41">
        <v>4.0371668663095898E-5</v>
      </c>
      <c r="DD274" s="12">
        <f t="shared" si="26"/>
        <v>8.3375979029720236E-226</v>
      </c>
      <c r="DE274" s="85">
        <v>5.1263212280820204E-4</v>
      </c>
      <c r="DF274" s="12">
        <f t="shared" si="27"/>
        <v>2.1763852669654207E-231</v>
      </c>
      <c r="DG274" s="41">
        <v>4.0235799999999897E-5</v>
      </c>
      <c r="DH274" s="12">
        <f t="shared" si="28"/>
        <v>1.9432548249618462E-14</v>
      </c>
      <c r="DI274" s="41">
        <v>4.0235799999999897E-5</v>
      </c>
      <c r="DJ274" s="46">
        <v>269</v>
      </c>
      <c r="DK274" s="44">
        <v>1.30258471747746E-5</v>
      </c>
      <c r="DL274" s="44">
        <v>4.61837897687278E-5</v>
      </c>
      <c r="DM274" s="44">
        <v>1.16938739540662E-4</v>
      </c>
      <c r="DN274" s="44">
        <v>8.0802482189334905E-5</v>
      </c>
      <c r="DO274" s="44">
        <v>4.2319537318391602E-4</v>
      </c>
      <c r="DP274" s="44">
        <v>3.1675778714079799E-4</v>
      </c>
      <c r="DQ274" s="44">
        <v>4.8583120725076401E-4</v>
      </c>
      <c r="DR274" s="45">
        <v>1.1489736999926701E-2</v>
      </c>
      <c r="DS274" s="45">
        <v>2.0022622584927E-2</v>
      </c>
      <c r="DT274" s="45">
        <v>1.7661009303518001E-2</v>
      </c>
      <c r="DU274" s="45">
        <v>1.21281768002629E-2</v>
      </c>
      <c r="DV274" s="45">
        <v>1.89856839020234E-2</v>
      </c>
      <c r="DW274" s="45">
        <v>3.3560318491114301E-2</v>
      </c>
      <c r="DX274" s="45">
        <v>1.47211393869567E-2</v>
      </c>
    </row>
    <row r="275" spans="1:128">
      <c r="A275" s="43">
        <f t="shared" si="29"/>
        <v>17.273972602739725</v>
      </c>
      <c r="B275" s="18">
        <v>271</v>
      </c>
      <c r="C275" s="12">
        <v>5940</v>
      </c>
      <c r="D275" s="12">
        <v>1.0581582991223099E-2</v>
      </c>
      <c r="E275" s="12">
        <v>3.9561759061093402E-5</v>
      </c>
      <c r="F275" s="92">
        <f>$D275^Parameter!$D$325</f>
        <v>2.8783890981107538E-2</v>
      </c>
      <c r="G275" s="92">
        <f>$E275^Parameter!$D$318</f>
        <v>6.7614279953424829E-4</v>
      </c>
      <c r="H275" s="92">
        <f>$D275^Parameter!$D$326</f>
        <v>2.6280916958028873E-2</v>
      </c>
      <c r="I275" s="92">
        <f>$E275^Parameter!$D$319</f>
        <v>1.521445429697184E-3</v>
      </c>
      <c r="J275" s="92">
        <f>$D275^Parameter!$D$328</f>
        <v>3.123975286492299E-2</v>
      </c>
      <c r="K275" s="92">
        <f>$E275^Parameter!$D$321</f>
        <v>1.1209676720109701E-2</v>
      </c>
      <c r="L275" s="92">
        <f>$D275^Parameter!$D$329</f>
        <v>7.8297583707418225E-2</v>
      </c>
      <c r="M275" s="92">
        <f>$E275^Parameter!$D$322</f>
        <v>6.9608943285526933E-3</v>
      </c>
      <c r="N275" s="92">
        <f>$D275^Parameter!$D$330</f>
        <v>2.5112272790616889E-2</v>
      </c>
      <c r="O275" s="92">
        <f>$E275^Parameter!$D$323</f>
        <v>1.733445682019619E-2</v>
      </c>
      <c r="P275" s="92">
        <f>$D275^Parameter!$D$327</f>
        <v>1.3163525273944812E-2</v>
      </c>
      <c r="Q275" s="92">
        <f>$E275^Parameter!$D$320</f>
        <v>7.1854632724750647E-4</v>
      </c>
      <c r="R275" s="12">
        <f>$D275^EXP(Parameter!$D$96+Parameter!$D$103*(($B275/30.2*21)^(1)))</f>
        <v>5.1783328971163325E-54</v>
      </c>
      <c r="S275" s="12">
        <f>$E275^EXP(Parameter!$D$81+Parameter!$D$88*($B275/30.2*21)^(-2))</f>
        <v>1.9707361670412036E-3</v>
      </c>
      <c r="T275" s="12">
        <f>$D275^EXP(Parameter!$D$97+Parameter!$D$104*(($B275*21/30.2)^(1)))</f>
        <v>1.6244841374285532E-7</v>
      </c>
      <c r="U275" s="12">
        <f>$E275^EXP(Parameter!$D$82+Parameter!$D$89*($B275/30.2*21)^(-2))</f>
        <v>3.3881565967833001E-3</v>
      </c>
      <c r="V275" s="12">
        <f>$D275^EXP(Parameter!$D$99+Parameter!$D$106*(($B275*21/30.2)^(1)))</f>
        <v>6.5232640425252266E-14</v>
      </c>
      <c r="W275" s="12">
        <f>$E275^EXP(Parameter!$D$84+Parameter!$D$91*($B275/30.2*21)^(-2))</f>
        <v>1.9440790000416319E-2</v>
      </c>
      <c r="X275" s="12">
        <f>$D275^EXP(Parameter!$D$100+Parameter!$D$107*(($B275*21/30.2)^(1)))</f>
        <v>5.8006171023252564E-231</v>
      </c>
      <c r="Y275" s="12">
        <f>$E275^EXP(Parameter!$D$85+Parameter!$D$92*($B275/30.2*21)^(-2))</f>
        <v>1.1816081590084387E-2</v>
      </c>
      <c r="Z275" s="12">
        <f>$D275^EXP(Parameter!$D$101+Parameter!$D$108*(($B275*21/30.2)^(1)))</f>
        <v>2.3996158401480129E-236</v>
      </c>
      <c r="AA275" s="12">
        <f>$E275^EXP(Parameter!$D$86+Parameter!$D$93*($B275/30.2*21)^(-2))</f>
        <v>1.7597651053013249E-2</v>
      </c>
      <c r="AB275" s="12">
        <f>$D275^EXP(Parameter!$D$98+Parameter!$D$105*(($B275*21/30.2)^(1)))</f>
        <v>1.4402097666923304E-14</v>
      </c>
      <c r="AC275" s="12">
        <f>$E275^EXP(Parameter!$D$83+Parameter!$D$90*($B275/30.2*21)^(-2))</f>
        <v>8.24225187138914E-4</v>
      </c>
      <c r="AD275" s="87">
        <f>$D275^EXP(Parameter!$D$133+Parameter!$D$140*(($B275*21/30.2)^(-0.5))+Parameter!$D$147*((LN($B275*21/30.2))))</f>
        <v>1.1697903272973235E-16</v>
      </c>
      <c r="AE275" s="12">
        <f>$E275^EXP(Parameter!$D$111+Parameter!$D$118*(($B275*21/30.2)^(-1))+Parameter!$D$125*(($B275*21/30.2)^(-0.5)))</f>
        <v>4.3118711111260935E-2</v>
      </c>
      <c r="AF275" s="12">
        <f>$D275^EXP(Parameter!$D$134+Parameter!$D$141*(($B275*21/30.2)^(-0.5))+Parameter!$D$148*((LN($B275*21/30.2))))</f>
        <v>2.3586295649057147E-5</v>
      </c>
      <c r="AG275" s="12">
        <f>$E275^EXP(Parameter!$D$112+Parameter!$D$119*(($B275*21/30.2)^(-1))+Parameter!$D$126*(($B275*21/30.2)^(-0.5)))</f>
        <v>4.1774038381214044E-3</v>
      </c>
      <c r="AH275" s="12">
        <f>$D275^EXP(Parameter!$D$136+Parameter!$D$143*(($B275*21/30.2)^(-0.5))+Parameter!$D$150*((LN($B275*21/30.2))))</f>
        <v>3.2437408683938601E-13</v>
      </c>
      <c r="AI275" s="12">
        <f>$E275^EXP(Parameter!$D$114+Parameter!$D$121*(($B275*21/30.2)^(-1))+Parameter!$D$128*(($B275*21/30.2)^(-0.5)))</f>
        <v>9.6318596715582049E-6</v>
      </c>
      <c r="AJ275" s="12">
        <f>$D275^EXP(Parameter!$D$137+Parameter!$D$144*(($B275*21/30.2)^(-0.5))+Parameter!$D$151*((LN($B275*21/30.2))))</f>
        <v>1.251295125441873E-19</v>
      </c>
      <c r="AK275" s="12">
        <f>$E275^EXP(Parameter!$D$115+Parameter!$D$122*(($B275*21/30.2)^(-1))+Parameter!$D$129*(($B275*21/30.2)^(-0.5)))</f>
        <v>2.386412259583586E-3</v>
      </c>
      <c r="AL275" s="12">
        <f>$D275^EXP(Parameter!$D$138+Parameter!$D$145*(($B275*21/30.2)^(-0.5))+Parameter!$D$152*((LN($B275*21/30.2))))</f>
        <v>5.2645415828577467E-91</v>
      </c>
      <c r="AM275" s="12">
        <f>$E275^EXP(Parameter!$D$116+Parameter!$D$123*(($B275*21/30.2)^(-1))+Parameter!$D$130*(($B275*21/30.2)^(-0.5)))</f>
        <v>4.3546718767968627E-7</v>
      </c>
      <c r="AN275" s="12">
        <f>$D275^EXP(Parameter!$D$135+Parameter!$D$142*(($B275*21/30.2)^(-0.5))+Parameter!$D$149*((LN($B275*21/30.2))))</f>
        <v>3.4848571302918979E-7</v>
      </c>
      <c r="AO275" s="12">
        <f>$E275^EXP(Parameter!$D$113+Parameter!$D$120*(($B275*21/30.2)^(-1))+Parameter!$D$127*(($B275*21/30.2)^(-0.5)))</f>
        <v>2.7122996626263501E-14</v>
      </c>
      <c r="AP275" s="87">
        <f>$D275^EXP(Parameter!$D$304+Parameter!$D$310*((LN($B275*21/30.2))))</f>
        <v>9.2749386209356535E-3</v>
      </c>
      <c r="AQ275" s="88">
        <f>$E275^EXP(Parameter!$D$290+Parameter!$D$296*((LN($B275*21/30.2))))</f>
        <v>7.1870647561063728E-3</v>
      </c>
      <c r="AR275" s="12">
        <f>$D275^EXP(Parameter!$D$305+Parameter!$D$311*((LN($B275*21/30.2))))</f>
        <v>1.4718818210294221E-2</v>
      </c>
      <c r="AS275" s="88">
        <f>$E275^EXP(Parameter!$D$291+Parameter!$D$297*((LN($B275*21/30.2))))</f>
        <v>5.2811074612547082E-3</v>
      </c>
      <c r="AT275" s="12">
        <f>$D275^EXP(Parameter!$D$305+Parameter!$D$307-Parameter!$D$306+(Parameter!$D$311+Parameter!$D$313-Parameter!$D$312)*((LN($B275*21/30.2))))</f>
        <v>1.2102023361991085E-2</v>
      </c>
      <c r="AU275" s="88">
        <f>$E275^EXP(Parameter!$D$291+Parameter!$D$293-Parameter!$D$292+(Parameter!$D$297+Parameter!$D$299-Parameter!$D$298)*((LN($B275*21/30.2))))</f>
        <v>8.7682273094482326E-3</v>
      </c>
      <c r="AV275" s="12">
        <f>$D275^EXP(Parameter!$D$308+Parameter!$D$314*((LN($B275*21/30.2))))</f>
        <v>1.6658628875503369E-2</v>
      </c>
      <c r="AW275" s="88">
        <f>$E275^EXP(Parameter!$D$294+Parameter!$D$300*((LN($B275*21/30.2))))</f>
        <v>7.6163837749216728E-3</v>
      </c>
      <c r="AX275" s="12">
        <f>$D275^EXP(Parameter!$D$305+Parameter!$D$309-Parameter!$D$306+(Parameter!$D$311+Parameter!$D$315-Parameter!$D$312)*((LN($B275*21/30.2))))</f>
        <v>4.7596634406411797E-3</v>
      </c>
      <c r="AY275" s="88">
        <f>$E275^EXP(Parameter!$D$291+Parameter!$D$295-Parameter!$D$292+(Parameter!$D$297+Parameter!$D$301-Parameter!$D$298)*((LN($B275*21/30.2))))</f>
        <v>2.5821216002275215E-5</v>
      </c>
      <c r="AZ275" s="12">
        <f>$D275^EXP(Parameter!D$305-Parameter!D$306+(Parameter!D$311-Parameter!D$312)*((LN($B275*21/30.2))))</f>
        <v>3.1217384231924045E-3</v>
      </c>
      <c r="BA275" s="88">
        <f>$E275^EXP(Parameter!$D$291-Parameter!$D$292+(Parameter!$D$297-Parameter!$D$298)*((LN($B275*21/30.2))))</f>
        <v>1.6781422663657638E-7</v>
      </c>
      <c r="BB275" s="89">
        <f>$D275^EXP(Parameter!$D$231+Parameter!$D$238)</f>
        <v>3.1586662290867304E-2</v>
      </c>
      <c r="BC275" s="90">
        <f>$E275^EXP(Parameter!$D$216+Parameter!$D$223)</f>
        <v>1.5992109334937567E-3</v>
      </c>
      <c r="BD275" s="91">
        <f>$D275^EXP(Parameter!$D$232+Parameter!$D$239)</f>
        <v>2.2900056835149164E-2</v>
      </c>
      <c r="BE275" s="90">
        <f>$E275^EXP(Parameter!$D$217+Parameter!$D$224)</f>
        <v>2.4272028601386932E-3</v>
      </c>
      <c r="BF275" s="91">
        <f>$D275^EXP(Parameter!$D$234+Parameter!$D$241)</f>
        <v>2.8431961526457952E-2</v>
      </c>
      <c r="BG275" s="91">
        <f>$E275^EXP(Parameter!$D$219+Parameter!$D$226)</f>
        <v>1.3884006074616786E-2</v>
      </c>
      <c r="BH275" s="91">
        <f>$D275^EXP(Parameter!$D$235+Parameter!$D$242)</f>
        <v>6.4593275104921605E-2</v>
      </c>
      <c r="BI275" s="91">
        <f>$E275^EXP(Parameter!$D$220+Parameter!$D$227)</f>
        <v>8.2836074413351647E-3</v>
      </c>
      <c r="BJ275" s="91">
        <f>$D275^EXP(Parameter!$D$236+Parameter!$D$243)</f>
        <v>2.1217932372609077E-2</v>
      </c>
      <c r="BK275" s="91">
        <f>$E275^EXP(Parameter!$D$221+Parameter!$D$228)</f>
        <v>1.3128340963129143E-2</v>
      </c>
      <c r="BL275" s="91">
        <f>$D275^EXP(Parameter!$D$233+Parameter!$D$240)</f>
        <v>9.2994316320646839E-3</v>
      </c>
      <c r="BM275" s="91">
        <f>$E275^EXP(Parameter!$D$218+Parameter!$D$225)</f>
        <v>6.3061932989300117E-4</v>
      </c>
      <c r="BN275" s="90">
        <f>$D275^EXP(Parameter!$D$268+Parameter!$D$275)</f>
        <v>4.4711236120070323E-2</v>
      </c>
      <c r="BO275" s="91">
        <f>$E275^EXP(Parameter!$D$246+Parameter!$D$253)</f>
        <v>4.704272552285335E-4</v>
      </c>
      <c r="BP275" s="91">
        <f>$D275^EXP(Parameter!$D$269+Parameter!$D$276)</f>
        <v>2.75313986562459E-2</v>
      </c>
      <c r="BQ275" s="91">
        <f>$E275^EXP(Parameter!$D$247+Parameter!$D$254)</f>
        <v>1.3497519878410799E-3</v>
      </c>
      <c r="BR275" s="91">
        <f>$D275^EXP(Parameter!$D$271+Parameter!$D$278)</f>
        <v>7.305987914363947E-2</v>
      </c>
      <c r="BS275" s="91">
        <f>$E275^EXP(Parameter!$D$249+Parameter!$D$256)</f>
        <v>1.7667869547904093E-2</v>
      </c>
      <c r="BT275" s="91">
        <f>$D275^EXP(Parameter!$D$272+Parameter!$D$279)</f>
        <v>0.13869008318432668</v>
      </c>
      <c r="BU275" s="91">
        <f>$E275^EXP(Parameter!$D$250+Parameter!$D$257)</f>
        <v>4.5445277741779904E-3</v>
      </c>
      <c r="BV275" s="91">
        <f>$D275^EXP(Parameter!$D$273+Parameter!$D$280)</f>
        <v>0.10613625425025375</v>
      </c>
      <c r="BW275" s="91">
        <f>$E275^EXP(Parameter!$D$251+Parameter!$D$258)</f>
        <v>1.9213633909172811E-2</v>
      </c>
      <c r="BX275" s="91">
        <f>$D275^EXP(Parameter!$D$270+Parameter!$D$277)</f>
        <v>2.3423299788640682E-2</v>
      </c>
      <c r="BY275" s="91">
        <f>$E275^EXP(Parameter!$D$248+Parameter!$D$255)</f>
        <v>1.7050116584776042E-3</v>
      </c>
      <c r="BZ275" s="90">
        <f>$D275^EXP(Parameter!$D$208)</f>
        <v>2.9043985144362724E-2</v>
      </c>
      <c r="CA275" s="90">
        <f>$E275^EXP(Parameter!$D$200)</f>
        <v>1.0813653492754527E-3</v>
      </c>
      <c r="CB275" s="90">
        <f>$D275^EXP(Parameter!$D$209)</f>
        <v>2.3247920410053812E-2</v>
      </c>
      <c r="CC275" s="90">
        <f>$E275^EXP(Parameter!$D$201)</f>
        <v>1.9709290793084055E-3</v>
      </c>
      <c r="CD275" s="90">
        <f>$D275^EXP(Parameter!$D$211)</f>
        <v>2.5698135177712696E-2</v>
      </c>
      <c r="CE275" s="90">
        <f>$E275^EXP(Parameter!$D$203)</f>
        <v>1.0370141379194191E-2</v>
      </c>
      <c r="CF275" s="90">
        <f>$D275^EXP(Parameter!$D$212)</f>
        <v>6.4416466380998336E-2</v>
      </c>
      <c r="CG275" s="90">
        <f>$E275^EXP(Parameter!$D$204)</f>
        <v>6.9834028324019413E-3</v>
      </c>
      <c r="CH275" s="91">
        <f>$D275^EXP(Parameter!$D$213)</f>
        <v>2.0174751421011113E-2</v>
      </c>
      <c r="CI275" s="90">
        <f>$E275^EXP(Parameter!$D$205)</f>
        <v>1.3242490398367382E-2</v>
      </c>
      <c r="CJ275" s="91">
        <f>$D275^EXP(Parameter!$D$210)</f>
        <v>1.0295852614490205E-2</v>
      </c>
      <c r="CK275" s="90">
        <f>$E275^EXP(Parameter!$D$202)</f>
        <v>8.5387353409370459E-4</v>
      </c>
      <c r="CL275" s="12">
        <f>$D275^EXP(Parameter!$D$170+Parameter!$D$177*(LN($B275/30.2*21)))</f>
        <v>1.1610547698225233E-2</v>
      </c>
      <c r="CM275" s="12">
        <f>$D275^EXP(Parameter!$D$155+Parameter!$D$162*(LN($B275/30.2*21)))</f>
        <v>0.28006274977603129</v>
      </c>
      <c r="CN275" s="12">
        <f>$D275^EXP(Parameter!$D$171+Parameter!$D$178*(LN($B275/30.2*21)))</f>
        <v>1.3803240807212848E-2</v>
      </c>
      <c r="CO275" s="12">
        <f>$D275^EXP(Parameter!$D$156+Parameter!$D$163*(LN($B275/30.2*21)))</f>
        <v>0.21118593661307503</v>
      </c>
      <c r="CP275" s="12">
        <f>$D275^EXP(Parameter!$D$173+Parameter!$D$180*(LN($B275/30.2*21)))</f>
        <v>1.089919092315135E-2</v>
      </c>
      <c r="CQ275" s="12">
        <f>$D275^EXP(Parameter!$D$158+Parameter!$D$165*(LN($B275/30.2*21)))</f>
        <v>0.20678657399697661</v>
      </c>
      <c r="CR275" s="12">
        <f>$D275^EXP(Parameter!$D$174+Parameter!$D$181*(LN($B275/30.2*21)))</f>
        <v>8.5772868956215578E-3</v>
      </c>
      <c r="CS275" s="12">
        <f>$D275^EXP(Parameter!$D$159+Parameter!$D$166*(LN($B275/30.2*21)))</f>
        <v>0.26204104701720582</v>
      </c>
      <c r="CT275" s="12">
        <f>$D275^EXP(Parameter!$D$175+Parameter!$D$182*(LN($B275/30.2*21)))</f>
        <v>1.0156497783052891E-3</v>
      </c>
      <c r="CU275" s="12">
        <f>$D275^EXP(Parameter!$D$160+Parameter!$D$167*(LN($B275/30.2*21)))</f>
        <v>3.6205209904774861E-2</v>
      </c>
      <c r="CV275" s="12">
        <f>$D275^EXP(Parameter!$D$172+Parameter!$D$179*(LN($B275/30.2*21)))</f>
        <v>1.8010875139812281E-3</v>
      </c>
      <c r="CW275" s="41">
        <f>$D275^EXP(Parameter!$D$157+Parameter!$D$164*(LN($B275/30.2*21)))</f>
        <v>1.5665408851294258E-4</v>
      </c>
      <c r="CX275" s="12">
        <f t="shared" si="30"/>
        <v>5.1783328971163325E-54</v>
      </c>
      <c r="CY275" s="85">
        <v>1.22869807863458E-2</v>
      </c>
      <c r="CZ275" s="12">
        <f t="shared" si="24"/>
        <v>1.6244841374285532E-7</v>
      </c>
      <c r="DA275" s="85">
        <v>1.8149563101464102E-2</v>
      </c>
      <c r="DB275" s="12">
        <f t="shared" si="25"/>
        <v>6.5232640425252266E-14</v>
      </c>
      <c r="DC275" s="41">
        <v>3.9686704649657003E-5</v>
      </c>
      <c r="DD275" s="12">
        <f t="shared" si="26"/>
        <v>5.8006171023252564E-231</v>
      </c>
      <c r="DE275" s="85">
        <v>5.0504405757722398E-4</v>
      </c>
      <c r="DF275" s="12">
        <f t="shared" si="27"/>
        <v>2.3996158401480129E-236</v>
      </c>
      <c r="DG275" s="41">
        <v>3.9561799999999903E-5</v>
      </c>
      <c r="DH275" s="12">
        <f t="shared" si="28"/>
        <v>1.4402097666923304E-14</v>
      </c>
      <c r="DI275" s="41">
        <v>3.9561799999999903E-5</v>
      </c>
      <c r="DJ275" s="46">
        <v>270</v>
      </c>
      <c r="DK275" s="44">
        <v>1.27614603100401E-5</v>
      </c>
      <c r="DL275" s="44">
        <v>4.5313249774414603E-5</v>
      </c>
      <c r="DM275" s="44">
        <v>1.148641886628E-4</v>
      </c>
      <c r="DN275" s="44">
        <v>7.9332936903986405E-5</v>
      </c>
      <c r="DO275" s="44">
        <v>4.1637033391650501E-4</v>
      </c>
      <c r="DP275" s="44">
        <v>3.1153144356554902E-4</v>
      </c>
      <c r="DQ275" s="44">
        <v>4.7808309591368397E-4</v>
      </c>
      <c r="DR275" s="45">
        <v>1.1399197518365999E-2</v>
      </c>
      <c r="DS275" s="45">
        <v>1.9876411293627601E-2</v>
      </c>
      <c r="DT275" s="45">
        <v>1.7529674701096998E-2</v>
      </c>
      <c r="DU275" s="45">
        <v>1.20332677938557E-2</v>
      </c>
      <c r="DV275" s="45">
        <v>1.8845960687627901E-2</v>
      </c>
      <c r="DW275" s="45">
        <v>3.3334610311817801E-2</v>
      </c>
      <c r="DX275" s="45">
        <v>1.46088587126909E-2</v>
      </c>
    </row>
    <row r="276" spans="1:128">
      <c r="A276" s="43">
        <f t="shared" si="29"/>
        <v>17.334246575342465</v>
      </c>
      <c r="B276" s="18">
        <v>272</v>
      </c>
      <c r="C276" s="12">
        <v>5962</v>
      </c>
      <c r="D276" s="12">
        <v>1.0495843418044999E-2</v>
      </c>
      <c r="E276" s="12">
        <v>3.8900805021352202E-5</v>
      </c>
      <c r="F276" s="92">
        <f>$D276^Parameter!$D$325</f>
        <v>2.8601810675998863E-2</v>
      </c>
      <c r="G276" s="92">
        <f>$E276^Parameter!$D$318</f>
        <v>6.6799034287856433E-4</v>
      </c>
      <c r="H276" s="92">
        <f>$D276^Parameter!$D$326</f>
        <v>2.6110421005147148E-2</v>
      </c>
      <c r="I276" s="92">
        <f>$E276^Parameter!$D$319</f>
        <v>1.5051282141746328E-3</v>
      </c>
      <c r="J276" s="92">
        <f>$D276^Parameter!$D$328</f>
        <v>3.1046683576481552E-2</v>
      </c>
      <c r="K276" s="92">
        <f>$E276^Parameter!$D$321</f>
        <v>1.1126322778915069E-2</v>
      </c>
      <c r="L276" s="92">
        <f>$D276^Parameter!$D$329</f>
        <v>7.7941670941777286E-2</v>
      </c>
      <c r="M276" s="92">
        <f>$E276^Parameter!$D$322</f>
        <v>6.903664990639961E-3</v>
      </c>
      <c r="N276" s="92">
        <f>$D276^Parameter!$D$330</f>
        <v>2.49473286222608E-2</v>
      </c>
      <c r="O276" s="92">
        <f>$E276^Parameter!$D$323</f>
        <v>1.7218029022328732E-2</v>
      </c>
      <c r="P276" s="92">
        <f>$D276^Parameter!$D$327</f>
        <v>1.3061964846110609E-2</v>
      </c>
      <c r="Q276" s="92">
        <f>$E276^Parameter!$D$320</f>
        <v>7.0995436288381441E-4</v>
      </c>
      <c r="R276" s="12">
        <f>$D276^EXP(Parameter!$D$96+Parameter!$D$103*(($B276/30.2*21)^(1)))</f>
        <v>7.435496522044781E-55</v>
      </c>
      <c r="S276" s="12">
        <f>$E276^EXP(Parameter!$D$81+Parameter!$D$88*($B276/30.2*21)^(-2))</f>
        <v>1.9504403390073869E-3</v>
      </c>
      <c r="T276" s="12">
        <f>$D276^EXP(Parameter!$D$97+Parameter!$D$104*(($B276*21/30.2)^(1)))</f>
        <v>1.4475411961298221E-7</v>
      </c>
      <c r="U276" s="12">
        <f>$E276^EXP(Parameter!$D$82+Parameter!$D$89*($B276/30.2*21)^(-2))</f>
        <v>3.3562834087232461E-3</v>
      </c>
      <c r="V276" s="12">
        <f>$D276^EXP(Parameter!$D$99+Parameter!$D$106*(($B276*21/30.2)^(1)))</f>
        <v>4.7884869202878826E-14</v>
      </c>
      <c r="W276" s="12">
        <f>$E276^EXP(Parameter!$D$84+Parameter!$D$91*($B276/30.2*21)^(-2))</f>
        <v>1.9313907609511308E-2</v>
      </c>
      <c r="X276" s="12">
        <f>$D276^EXP(Parameter!$D$100+Parameter!$D$107*(($B276*21/30.2)^(1)))</f>
        <v>3.0874259974117947E-236</v>
      </c>
      <c r="Y276" s="12">
        <f>$E276^EXP(Parameter!$D$85+Parameter!$D$92*($B276/30.2*21)^(-2))</f>
        <v>1.1729250798741158E-2</v>
      </c>
      <c r="Z276" s="12">
        <f>$D276^EXP(Parameter!$D$101+Parameter!$D$108*(($B276*21/30.2)^(1)))</f>
        <v>2.0792557011666052E-241</v>
      </c>
      <c r="AA276" s="12">
        <f>$E276^EXP(Parameter!$D$86+Parameter!$D$93*($B276/30.2*21)^(-2))</f>
        <v>1.747988609236029E-2</v>
      </c>
      <c r="AB276" s="12">
        <f>$D276^EXP(Parameter!$D$98+Parameter!$D$105*(($B276*21/30.2)^(1)))</f>
        <v>1.0646290192463365E-14</v>
      </c>
      <c r="AC276" s="12">
        <f>$E276^EXP(Parameter!$D$83+Parameter!$D$90*($B276/30.2*21)^(-2))</f>
        <v>8.1455483898012452E-4</v>
      </c>
      <c r="AD276" s="87">
        <f>$D276^EXP(Parameter!$D$133+Parameter!$D$140*(($B276*21/30.2)^(-0.5))+Parameter!$D$147*((LN($B276*21/30.2))))</f>
        <v>9.3952185076260938E-17</v>
      </c>
      <c r="AE276" s="12">
        <f>$E276^EXP(Parameter!$D$111+Parameter!$D$118*(($B276*21/30.2)^(-1))+Parameter!$D$125*(($B276*21/30.2)^(-0.5)))</f>
        <v>4.2954919620396902E-2</v>
      </c>
      <c r="AF276" s="12">
        <f>$D276^EXP(Parameter!$D$134+Parameter!$D$141*(($B276*21/30.2)^(-0.5))+Parameter!$D$148*((LN($B276*21/30.2))))</f>
        <v>2.2716461109695722E-5</v>
      </c>
      <c r="AG276" s="12">
        <f>$E276^EXP(Parameter!$D$112+Parameter!$D$119*(($B276*21/30.2)^(-1))+Parameter!$D$126*(($B276*21/30.2)^(-0.5)))</f>
        <v>4.1404343594342013E-3</v>
      </c>
      <c r="AH276" s="12">
        <f>$D276^EXP(Parameter!$D$136+Parameter!$D$143*(($B276*21/30.2)^(-0.5))+Parameter!$D$150*((LN($B276*21/30.2))))</f>
        <v>2.7662315707981159E-13</v>
      </c>
      <c r="AI276" s="12">
        <f>$E276^EXP(Parameter!$D$114+Parameter!$D$121*(($B276*21/30.2)^(-1))+Parameter!$D$128*(($B276*21/30.2)^(-0.5)))</f>
        <v>9.3757829539465064E-6</v>
      </c>
      <c r="AJ276" s="12">
        <f>$D276^EXP(Parameter!$D$137+Parameter!$D$144*(($B276*21/30.2)^(-0.5))+Parameter!$D$151*((LN($B276*21/30.2))))</f>
        <v>9.3611681335641025E-20</v>
      </c>
      <c r="AK276" s="12">
        <f>$E276^EXP(Parameter!$D$115+Parameter!$D$122*(($B276*21/30.2)^(-1))+Parameter!$D$129*(($B276*21/30.2)^(-0.5)))</f>
        <v>2.3603840096318978E-3</v>
      </c>
      <c r="AL276" s="12">
        <f>$D276^EXP(Parameter!$D$138+Parameter!$D$145*(($B276*21/30.2)^(-0.5))+Parameter!$D$152*((LN($B276*21/30.2))))</f>
        <v>8.6794306543715197E-92</v>
      </c>
      <c r="AM276" s="12">
        <f>$E276^EXP(Parameter!$D$116+Parameter!$D$123*(($B276*21/30.2)^(-1))+Parameter!$D$130*(($B276*21/30.2)^(-0.5)))</f>
        <v>4.2075746245676132E-7</v>
      </c>
      <c r="AN276" s="12">
        <f>$D276^EXP(Parameter!$D$135+Parameter!$D$142*(($B276*21/30.2)^(-0.5))+Parameter!$D$149*((LN($B276*21/30.2))))</f>
        <v>3.3002712083541523E-7</v>
      </c>
      <c r="AO276" s="12">
        <f>$E276^EXP(Parameter!$D$113+Parameter!$D$120*(($B276*21/30.2)^(-1))+Parameter!$D$127*(($B276*21/30.2)^(-0.5)))</f>
        <v>2.5083831529886346E-14</v>
      </c>
      <c r="AP276" s="87">
        <f>$D276^EXP(Parameter!$D$304+Parameter!$D$310*((LN($B276*21/30.2))))</f>
        <v>9.1774381304922954E-3</v>
      </c>
      <c r="AQ276" s="88">
        <f>$E276^EXP(Parameter!$D$290+Parameter!$D$296*((LN($B276*21/30.2))))</f>
        <v>7.1469174280526793E-3</v>
      </c>
      <c r="AR276" s="12">
        <f>$D276^EXP(Parameter!$D$305+Parameter!$D$311*((LN($B276*21/30.2))))</f>
        <v>1.4597131019938259E-2</v>
      </c>
      <c r="AS276" s="88">
        <f>$E276^EXP(Parameter!$D$291+Parameter!$D$297*((LN($B276*21/30.2))))</f>
        <v>5.2406757657060873E-3</v>
      </c>
      <c r="AT276" s="12">
        <f>$D276^EXP(Parameter!$D$305+Parameter!$D$307-Parameter!$D$306+(Parameter!$D$311+Parameter!$D$313-Parameter!$D$312)*((LN($B276*21/30.2))))</f>
        <v>1.1990017132022924E-2</v>
      </c>
      <c r="AU276" s="88">
        <f>$E276^EXP(Parameter!$D$291+Parameter!$D$293-Parameter!$D$292+(Parameter!$D$297+Parameter!$D$299-Parameter!$D$298)*((LN($B276*21/30.2))))</f>
        <v>8.694582833758329E-3</v>
      </c>
      <c r="AV276" s="12">
        <f>$D276^EXP(Parameter!$D$308+Parameter!$D$314*((LN($B276*21/30.2))))</f>
        <v>1.6490339730364036E-2</v>
      </c>
      <c r="AW276" s="88">
        <f>$E276^EXP(Parameter!$D$294+Parameter!$D$300*((LN($B276*21/30.2))))</f>
        <v>7.5560561013106519E-3</v>
      </c>
      <c r="AX276" s="12">
        <f>$D276^EXP(Parameter!$D$305+Parameter!$D$309-Parameter!$D$306+(Parameter!$D$311+Parameter!$D$315-Parameter!$D$312)*((LN($B276*21/30.2))))</f>
        <v>4.7006284022695346E-3</v>
      </c>
      <c r="AY276" s="88">
        <f>$E276^EXP(Parameter!$D$291+Parameter!$D$295-Parameter!$D$292+(Parameter!$D$297+Parameter!$D$301-Parameter!$D$298)*((LN($B276*21/30.2))))</f>
        <v>2.5032419626697258E-5</v>
      </c>
      <c r="AZ276" s="12">
        <f>$D276^EXP(Parameter!D$305-Parameter!D$306+(Parameter!D$311-Parameter!D$312)*((LN($B276*21/30.2))))</f>
        <v>3.0824956666043531E-3</v>
      </c>
      <c r="BA276" s="88">
        <f>$E276^EXP(Parameter!$D$291-Parameter!$D$292+(Parameter!$D$297-Parameter!$D$298)*((LN($B276*21/30.2))))</f>
        <v>1.609354659665035E-7</v>
      </c>
      <c r="BB276" s="89">
        <f>$D276^EXP(Parameter!$D$231+Parameter!$D$238)</f>
        <v>3.1392069084318408E-2</v>
      </c>
      <c r="BC276" s="90">
        <f>$E276^EXP(Parameter!$D$216+Parameter!$D$223)</f>
        <v>1.5821907707242995E-3</v>
      </c>
      <c r="BD276" s="91">
        <f>$D276^EXP(Parameter!$D$232+Parameter!$D$239)</f>
        <v>2.2745891072264341E-2</v>
      </c>
      <c r="BE276" s="90">
        <f>$E276^EXP(Parameter!$D$217+Parameter!$D$224)</f>
        <v>2.403036201104753E-3</v>
      </c>
      <c r="BF276" s="91">
        <f>$D276^EXP(Parameter!$D$234+Parameter!$D$241)</f>
        <v>2.8251485811707038E-2</v>
      </c>
      <c r="BG276" s="91">
        <f>$E276^EXP(Parameter!$D$219+Parameter!$D$226)</f>
        <v>1.3785667229670048E-2</v>
      </c>
      <c r="BH276" s="91">
        <f>$D276^EXP(Parameter!$D$235+Parameter!$D$242)</f>
        <v>6.4277532991552616E-2</v>
      </c>
      <c r="BI276" s="91">
        <f>$E276^EXP(Parameter!$D$220+Parameter!$D$227)</f>
        <v>8.2178790139664157E-3</v>
      </c>
      <c r="BJ276" s="91">
        <f>$D276^EXP(Parameter!$D$236+Parameter!$D$243)</f>
        <v>2.1072215202332378E-2</v>
      </c>
      <c r="BK276" s="91">
        <f>$E276^EXP(Parameter!$D$221+Parameter!$D$228)</f>
        <v>1.3034142067504266E-2</v>
      </c>
      <c r="BL276" s="91">
        <f>$D276^EXP(Parameter!$D$233+Parameter!$D$240)</f>
        <v>9.2219502729922291E-3</v>
      </c>
      <c r="BM276" s="91">
        <f>$E276^EXP(Parameter!$D$218+Parameter!$D$225)</f>
        <v>6.2294359775836791E-4</v>
      </c>
      <c r="BN276" s="90">
        <f>$D276^EXP(Parameter!$D$268+Parameter!$D$275)</f>
        <v>4.4463413908121502E-2</v>
      </c>
      <c r="BO276" s="91">
        <f>$E276^EXP(Parameter!$D$246+Parameter!$D$253)</f>
        <v>4.6447506295743023E-4</v>
      </c>
      <c r="BP276" s="91">
        <f>$D276^EXP(Parameter!$D$269+Parameter!$D$276)</f>
        <v>2.7355064523839002E-2</v>
      </c>
      <c r="BQ276" s="91">
        <f>$E276^EXP(Parameter!$D$247+Parameter!$D$254)</f>
        <v>1.3350104599081825E-3</v>
      </c>
      <c r="BR276" s="91">
        <f>$D276^EXP(Parameter!$D$271+Parameter!$D$278)</f>
        <v>7.2718769176940451E-2</v>
      </c>
      <c r="BS276" s="91">
        <f>$E276^EXP(Parameter!$D$249+Parameter!$D$256)</f>
        <v>1.7549758019848347E-2</v>
      </c>
      <c r="BT276" s="91">
        <f>$D276^EXP(Parameter!$D$272+Parameter!$D$279)</f>
        <v>0.13820089845402819</v>
      </c>
      <c r="BU276" s="91">
        <f>$E276^EXP(Parameter!$D$250+Parameter!$D$257)</f>
        <v>4.5039719818366301E-3</v>
      </c>
      <c r="BV276" s="91">
        <f>$D276^EXP(Parameter!$D$273+Parameter!$D$280)</f>
        <v>0.1057112993876632</v>
      </c>
      <c r="BW276" s="91">
        <f>$E276^EXP(Parameter!$D$251+Parameter!$D$258)</f>
        <v>1.9087849253205232E-2</v>
      </c>
      <c r="BX276" s="91">
        <f>$D276^EXP(Parameter!$D$270+Parameter!$D$277)</f>
        <v>2.3266551628929804E-2</v>
      </c>
      <c r="BY276" s="91">
        <f>$E276^EXP(Parameter!$D$248+Parameter!$D$255)</f>
        <v>1.6870450772753208E-3</v>
      </c>
      <c r="BZ276" s="90">
        <f>$D276^EXP(Parameter!$D$208)</f>
        <v>2.8860723892158418E-2</v>
      </c>
      <c r="CA276" s="90">
        <f>$E276^EXP(Parameter!$D$200)</f>
        <v>1.0691610504341734E-3</v>
      </c>
      <c r="CB276" s="90">
        <f>$D276^EXP(Parameter!$D$209)</f>
        <v>2.3092035471087752E-2</v>
      </c>
      <c r="CC276" s="90">
        <f>$E276^EXP(Parameter!$D$201)</f>
        <v>1.9506301781758301E-3</v>
      </c>
      <c r="CD276" s="90">
        <f>$D276^EXP(Parameter!$D$211)</f>
        <v>2.5530395972789985E-2</v>
      </c>
      <c r="CE276" s="90">
        <f>$E276^EXP(Parameter!$D$203)</f>
        <v>1.0291698551268789E-2</v>
      </c>
      <c r="CF276" s="90">
        <f>$D276^EXP(Parameter!$D$212)</f>
        <v>6.4101274273213243E-2</v>
      </c>
      <c r="CG276" s="90">
        <f>$E276^EXP(Parameter!$D$204)</f>
        <v>6.9260255996604876E-3</v>
      </c>
      <c r="CH276" s="91">
        <f>$D276^EXP(Parameter!$D$213)</f>
        <v>2.0034391818154241E-2</v>
      </c>
      <c r="CI276" s="90">
        <f>$E276^EXP(Parameter!$D$205)</f>
        <v>1.3147661618642958E-2</v>
      </c>
      <c r="CJ276" s="91">
        <f>$D276^EXP(Parameter!$D$210)</f>
        <v>1.0211928234527703E-2</v>
      </c>
      <c r="CK276" s="90">
        <f>$E276^EXP(Parameter!$D$202)</f>
        <v>8.4390537698734937E-4</v>
      </c>
      <c r="CL276" s="12">
        <f>$D276^EXP(Parameter!$D$170+Parameter!$D$177*(LN($B276/30.2*21)))</f>
        <v>1.150380749320013E-2</v>
      </c>
      <c r="CM276" s="12">
        <f>$D276^EXP(Parameter!$D$155+Parameter!$D$162*(LN($B276/30.2*21)))</f>
        <v>0.27975928304683162</v>
      </c>
      <c r="CN276" s="12">
        <f>$D276^EXP(Parameter!$D$171+Parameter!$D$178*(LN($B276/30.2*21)))</f>
        <v>1.3689034370198591E-2</v>
      </c>
      <c r="CO276" s="12">
        <f>$D276^EXP(Parameter!$D$156+Parameter!$D$163*(LN($B276/30.2*21)))</f>
        <v>0.21077824447411883</v>
      </c>
      <c r="CP276" s="12">
        <f>$D276^EXP(Parameter!$D$173+Parameter!$D$180*(LN($B276/30.2*21)))</f>
        <v>1.079901620988173E-2</v>
      </c>
      <c r="CQ276" s="12">
        <f>$D276^EXP(Parameter!$D$158+Parameter!$D$165*(LN($B276/30.2*21)))</f>
        <v>0.20626922973424822</v>
      </c>
      <c r="CR276" s="12">
        <f>$D276^EXP(Parameter!$D$174+Parameter!$D$181*(LN($B276/30.2*21)))</f>
        <v>8.4764065070034519E-3</v>
      </c>
      <c r="CS276" s="12">
        <f>$D276^EXP(Parameter!$D$159+Parameter!$D$166*(LN($B276/30.2*21)))</f>
        <v>0.2615910990882987</v>
      </c>
      <c r="CT276" s="12">
        <f>$D276^EXP(Parameter!$D$175+Parameter!$D$182*(LN($B276/30.2*21)))</f>
        <v>9.9824179793628885E-4</v>
      </c>
      <c r="CU276" s="12">
        <f>$D276^EXP(Parameter!$D$160+Parameter!$D$167*(LN($B276/30.2*21)))</f>
        <v>3.5910361503793689E-2</v>
      </c>
      <c r="CV276" s="12">
        <f>$D276^EXP(Parameter!$D$172+Parameter!$D$179*(LN($B276/30.2*21)))</f>
        <v>1.7763647964140329E-3</v>
      </c>
      <c r="CW276" s="41">
        <f>$D276^EXP(Parameter!$D$157+Parameter!$D$164*(LN($B276/30.2*21)))</f>
        <v>1.5279331974768121E-4</v>
      </c>
      <c r="CX276" s="12">
        <f t="shared" si="30"/>
        <v>7.435496522044781E-55</v>
      </c>
      <c r="CY276" s="85">
        <v>1.22793203837101E-2</v>
      </c>
      <c r="CZ276" s="12">
        <f t="shared" si="24"/>
        <v>1.4475411961298221E-7</v>
      </c>
      <c r="DA276" s="85">
        <v>1.81325387824538E-2</v>
      </c>
      <c r="DB276" s="12">
        <f t="shared" si="25"/>
        <v>4.7884869202878826E-14</v>
      </c>
      <c r="DC276" s="41">
        <v>3.9015597954414199E-5</v>
      </c>
      <c r="DD276" s="12">
        <f t="shared" si="26"/>
        <v>3.0874259974117947E-236</v>
      </c>
      <c r="DE276" s="85">
        <v>4.9760013837896698E-4</v>
      </c>
      <c r="DF276" s="12">
        <f t="shared" si="27"/>
        <v>2.0792557011666052E-241</v>
      </c>
      <c r="DG276" s="41">
        <v>3.8900799999999897E-5</v>
      </c>
      <c r="DH276" s="12">
        <f t="shared" si="28"/>
        <v>1.0646290192463365E-14</v>
      </c>
      <c r="DI276" s="41">
        <v>3.8900799999999897E-5</v>
      </c>
      <c r="DJ276" s="46">
        <v>271</v>
      </c>
      <c r="DK276" s="44">
        <v>1.25030967308426E-5</v>
      </c>
      <c r="DL276" s="44">
        <v>4.44612427288327E-5</v>
      </c>
      <c r="DM276" s="44">
        <v>1.1283141953832801E-4</v>
      </c>
      <c r="DN276" s="44">
        <v>7.7893668926631894E-5</v>
      </c>
      <c r="DO276" s="44">
        <v>4.0967128061519798E-4</v>
      </c>
      <c r="DP276" s="44">
        <v>3.0640360726708098E-4</v>
      </c>
      <c r="DQ276" s="44">
        <v>4.7047655653920101E-4</v>
      </c>
      <c r="DR276" s="45">
        <v>1.13096121458298E-2</v>
      </c>
      <c r="DS276" s="45">
        <v>1.9731646287455201E-2</v>
      </c>
      <c r="DT276" s="45">
        <v>1.7399659035058999E-2</v>
      </c>
      <c r="DU276" s="45">
        <v>1.1939353187174701E-2</v>
      </c>
      <c r="DV276" s="45">
        <v>1.87076285597217E-2</v>
      </c>
      <c r="DW276" s="45">
        <v>3.31109869687412E-2</v>
      </c>
      <c r="DX276" s="45">
        <v>1.44977296163882E-2</v>
      </c>
    </row>
    <row r="277" spans="1:128">
      <c r="A277" s="43">
        <f t="shared" si="29"/>
        <v>17.394520547945206</v>
      </c>
      <c r="B277" s="18">
        <v>273</v>
      </c>
      <c r="C277" s="12">
        <v>5984</v>
      </c>
      <c r="D277" s="12">
        <v>1.04110217539165E-2</v>
      </c>
      <c r="E277" s="12">
        <v>3.82526733305356E-5</v>
      </c>
      <c r="F277" s="92">
        <f>$D277^Parameter!$D$325</f>
        <v>2.8421357409401184E-2</v>
      </c>
      <c r="G277" s="92">
        <f>$E277^Parameter!$D$318</f>
        <v>6.5995829219766319E-4</v>
      </c>
      <c r="H277" s="92">
        <f>$D277^Parameter!$D$326</f>
        <v>2.5941476030862214E-2</v>
      </c>
      <c r="I277" s="92">
        <f>$E277^Parameter!$D$319</f>
        <v>1.4890303393257328E-3</v>
      </c>
      <c r="J277" s="92">
        <f>$D277^Parameter!$D$328</f>
        <v>3.0855311536025387E-2</v>
      </c>
      <c r="K277" s="92">
        <f>$E277^Parameter!$D$321</f>
        <v>1.1043816290832092E-2</v>
      </c>
      <c r="L277" s="92">
        <f>$D277^Parameter!$D$329</f>
        <v>7.7588307477030188E-2</v>
      </c>
      <c r="M277" s="92">
        <f>$E277^Parameter!$D$322</f>
        <v>6.8470622762460591E-3</v>
      </c>
      <c r="N277" s="92">
        <f>$D277^Parameter!$D$330</f>
        <v>2.4783898207974268E-2</v>
      </c>
      <c r="O277" s="92">
        <f>$E277^Parameter!$D$323</f>
        <v>1.7102701531459701E-2</v>
      </c>
      <c r="P277" s="92">
        <f>$D277^Parameter!$D$327</f>
        <v>1.2961452509600487E-2</v>
      </c>
      <c r="Q277" s="92">
        <f>$E277^Parameter!$D$320</f>
        <v>7.0148844112623613E-4</v>
      </c>
      <c r="R277" s="12">
        <f>$D277^EXP(Parameter!$D$96+Parameter!$D$103*(($B277/30.2*21)^(1)))</f>
        <v>1.0364079156228311E-55</v>
      </c>
      <c r="S277" s="12">
        <f>$E277^EXP(Parameter!$D$81+Parameter!$D$88*($B277/30.2*21)^(-2))</f>
        <v>1.9304087118291134E-3</v>
      </c>
      <c r="T277" s="12">
        <f>$D277^EXP(Parameter!$D$97+Parameter!$D$104*(($B277*21/30.2)^(1)))</f>
        <v>1.2889356462806741E-7</v>
      </c>
      <c r="U277" s="12">
        <f>$E277^EXP(Parameter!$D$82+Parameter!$D$89*($B277/30.2*21)^(-2))</f>
        <v>3.3247968404303894E-3</v>
      </c>
      <c r="V277" s="12">
        <f>$D277^EXP(Parameter!$D$99+Parameter!$D$106*(($B277*21/30.2)^(1)))</f>
        <v>3.504858696533409E-14</v>
      </c>
      <c r="W277" s="12">
        <f>$E277^EXP(Parameter!$D$84+Parameter!$D$91*($B277/30.2*21)^(-2))</f>
        <v>1.9188200266726387E-2</v>
      </c>
      <c r="X277" s="12">
        <f>$D277^EXP(Parameter!$D$100+Parameter!$D$107*(($B277*21/30.2)^(1)))</f>
        <v>1.2497205432781656E-241</v>
      </c>
      <c r="Y277" s="12">
        <f>$E277^EXP(Parameter!$D$85+Parameter!$D$92*($B277/30.2*21)^(-2))</f>
        <v>1.1643295228463815E-2</v>
      </c>
      <c r="Z277" s="12">
        <f>$D277^EXP(Parameter!$D$101+Parameter!$D$108*(($B277*21/30.2)^(1)))</f>
        <v>1.40880707678327E-246</v>
      </c>
      <c r="AA277" s="12">
        <f>$E277^EXP(Parameter!$D$86+Parameter!$D$93*($B277/30.2*21)^(-2))</f>
        <v>1.7363231240925474E-2</v>
      </c>
      <c r="AB277" s="12">
        <f>$D277^EXP(Parameter!$D$98+Parameter!$D$105*(($B277*21/30.2)^(1)))</f>
        <v>7.8494265018503017E-15</v>
      </c>
      <c r="AC277" s="12">
        <f>$E277^EXP(Parameter!$D$83+Parameter!$D$90*($B277/30.2*21)^(-2))</f>
        <v>8.0502419070973489E-4</v>
      </c>
      <c r="AD277" s="87">
        <f>$D277^EXP(Parameter!$D$133+Parameter!$D$140*(($B277*21/30.2)^(-0.5))+Parameter!$D$147*((LN($B277*21/30.2))))</f>
        <v>7.5419984848911545E-17</v>
      </c>
      <c r="AE277" s="12">
        <f>$E277^EXP(Parameter!$D$111+Parameter!$D$118*(($B277*21/30.2)^(-1))+Parameter!$D$125*(($B277*21/30.2)^(-0.5)))</f>
        <v>4.2792219051293483E-2</v>
      </c>
      <c r="AF277" s="12">
        <f>$D277^EXP(Parameter!$D$134+Parameter!$D$141*(($B277*21/30.2)^(-0.5))+Parameter!$D$148*((LN($B277*21/30.2))))</f>
        <v>2.1879018006239391E-5</v>
      </c>
      <c r="AG277" s="12">
        <f>$E277^EXP(Parameter!$D$112+Parameter!$D$119*(($B277*21/30.2)^(-1))+Parameter!$D$126*(($B277*21/30.2)^(-0.5)))</f>
        <v>4.1038932987360324E-3</v>
      </c>
      <c r="AH277" s="12">
        <f>$D277^EXP(Parameter!$D$136+Parameter!$D$143*(($B277*21/30.2)^(-0.5))+Parameter!$D$150*((LN($B277*21/30.2))))</f>
        <v>2.3583246220802016E-13</v>
      </c>
      <c r="AI277" s="12">
        <f>$E277^EXP(Parameter!$D$114+Parameter!$D$121*(($B277*21/30.2)^(-1))+Parameter!$D$128*(($B277*21/30.2)^(-0.5)))</f>
        <v>9.1270871159992839E-6</v>
      </c>
      <c r="AJ277" s="12">
        <f>$D277^EXP(Parameter!$D$137+Parameter!$D$144*(($B277*21/30.2)^(-0.5))+Parameter!$D$151*((LN($B277*21/30.2))))</f>
        <v>6.9971587400693094E-20</v>
      </c>
      <c r="AK277" s="12">
        <f>$E277^EXP(Parameter!$D$115+Parameter!$D$122*(($B277*21/30.2)^(-1))+Parameter!$D$129*(($B277*21/30.2)^(-0.5)))</f>
        <v>2.3347080934310303E-3</v>
      </c>
      <c r="AL277" s="12">
        <f>$D277^EXP(Parameter!$D$138+Parameter!$D$145*(($B277*21/30.2)^(-0.5))+Parameter!$D$152*((LN($B277*21/30.2))))</f>
        <v>1.4179178253026949E-92</v>
      </c>
      <c r="AM277" s="12">
        <f>$E277^EXP(Parameter!$D$116+Parameter!$D$123*(($B277*21/30.2)^(-1))+Parameter!$D$130*(($B277*21/30.2)^(-0.5)))</f>
        <v>4.0657742630483674E-7</v>
      </c>
      <c r="AN277" s="12">
        <f>$D277^EXP(Parameter!$D$135+Parameter!$D$142*(($B277*21/30.2)^(-0.5))+Parameter!$D$149*((LN($B277*21/30.2))))</f>
        <v>3.1255061555902558E-7</v>
      </c>
      <c r="AO277" s="12">
        <f>$E277^EXP(Parameter!$D$113+Parameter!$D$120*(($B277*21/30.2)^(-1))+Parameter!$D$127*(($B277*21/30.2)^(-0.5)))</f>
        <v>2.3202001309307717E-14</v>
      </c>
      <c r="AP277" s="87">
        <f>$D277^EXP(Parameter!$D$304+Parameter!$D$310*((LN($B277*21/30.2))))</f>
        <v>9.0811558894072549E-3</v>
      </c>
      <c r="AQ277" s="88">
        <f>$E277^EXP(Parameter!$D$290+Parameter!$D$296*((LN($B277*21/30.2))))</f>
        <v>7.1071388992195493E-3</v>
      </c>
      <c r="AR277" s="12">
        <f>$D277^EXP(Parameter!$D$305+Parameter!$D$311*((LN($B277*21/30.2))))</f>
        <v>1.4476737006652743E-2</v>
      </c>
      <c r="AS277" s="88">
        <f>$E277^EXP(Parameter!$D$291+Parameter!$D$297*((LN($B277*21/30.2))))</f>
        <v>5.2006757697890997E-3</v>
      </c>
      <c r="AT277" s="12">
        <f>$D277^EXP(Parameter!$D$305+Parameter!$D$307-Parameter!$D$306+(Parameter!$D$311+Parameter!$D$313-Parameter!$D$312)*((LN($B277*21/30.2))))</f>
        <v>1.1879291331612354E-2</v>
      </c>
      <c r="AU277" s="88">
        <f>$E277^EXP(Parameter!$D$291+Parameter!$D$293-Parameter!$D$292+(Parameter!$D$297+Parameter!$D$299-Parameter!$D$298)*((LN($B277*21/30.2))))</f>
        <v>8.6217455419298379E-3</v>
      </c>
      <c r="AV277" s="12">
        <f>$D277^EXP(Parameter!$D$308+Parameter!$D$314*((LN($B277*21/30.2))))</f>
        <v>1.6324039274986289E-2</v>
      </c>
      <c r="AW277" s="88">
        <f>$E277^EXP(Parameter!$D$294+Parameter!$D$300*((LN($B277*21/30.2))))</f>
        <v>7.4963736286335295E-3</v>
      </c>
      <c r="AX277" s="12">
        <f>$D277^EXP(Parameter!$D$305+Parameter!$D$309-Parameter!$D$306+(Parameter!$D$311+Parameter!$D$315-Parameter!$D$312)*((LN($B277*21/30.2))))</f>
        <v>4.6424368026333433E-3</v>
      </c>
      <c r="AY277" s="88">
        <f>$E277^EXP(Parameter!$D$291+Parameter!$D$295-Parameter!$D$292+(Parameter!$D$297+Parameter!$D$301-Parameter!$D$298)*((LN($B277*21/30.2))))</f>
        <v>2.426860189809585E-5</v>
      </c>
      <c r="AZ277" s="12">
        <f>$D277^EXP(Parameter!D$305-Parameter!D$306+(Parameter!D$311-Parameter!D$312)*((LN($B277*21/30.2))))</f>
        <v>3.0438269495746211E-3</v>
      </c>
      <c r="BA277" s="88">
        <f>$E277^EXP(Parameter!$D$291-Parameter!$D$292+(Parameter!$D$297-Parameter!$D$298)*((LN($B277*21/30.2))))</f>
        <v>1.5434812476479547E-7</v>
      </c>
      <c r="BB277" s="89">
        <f>$D277^EXP(Parameter!$D$231+Parameter!$D$238)</f>
        <v>3.1199182717381188E-2</v>
      </c>
      <c r="BC277" s="90">
        <f>$E277^EXP(Parameter!$D$216+Parameter!$D$223)</f>
        <v>1.565398008600754E-3</v>
      </c>
      <c r="BD277" s="91">
        <f>$D277^EXP(Parameter!$D$232+Parameter!$D$239)</f>
        <v>2.2593165305604859E-2</v>
      </c>
      <c r="BE277" s="90">
        <f>$E277^EXP(Parameter!$D$217+Parameter!$D$224)</f>
        <v>2.3791759082975113E-3</v>
      </c>
      <c r="BF277" s="91">
        <f>$D277^EXP(Parameter!$D$234+Parameter!$D$241)</f>
        <v>2.8072626727493916E-2</v>
      </c>
      <c r="BG277" s="91">
        <f>$E277^EXP(Parameter!$D$219+Parameter!$D$226)</f>
        <v>1.368829361733628E-2</v>
      </c>
      <c r="BH277" s="91">
        <f>$D277^EXP(Parameter!$D$235+Parameter!$D$242)</f>
        <v>6.3964160168755238E-2</v>
      </c>
      <c r="BI277" s="91">
        <f>$E277^EXP(Parameter!$D$220+Parameter!$D$227)</f>
        <v>8.1528514969755675E-3</v>
      </c>
      <c r="BJ277" s="91">
        <f>$D277^EXP(Parameter!$D$236+Parameter!$D$243)</f>
        <v>2.0927878784845737E-2</v>
      </c>
      <c r="BK277" s="91">
        <f>$E277^EXP(Parameter!$D$221+Parameter!$D$228)</f>
        <v>1.2940876432279296E-2</v>
      </c>
      <c r="BL277" s="91">
        <f>$D277^EXP(Parameter!$D$233+Parameter!$D$240)</f>
        <v>9.1453160951031967E-3</v>
      </c>
      <c r="BM277" s="91">
        <f>$E277^EXP(Parameter!$D$218+Parameter!$D$225)</f>
        <v>6.1538210548205629E-4</v>
      </c>
      <c r="BN277" s="90">
        <f>$D277^EXP(Parameter!$D$268+Parameter!$D$275)</f>
        <v>4.421761290193376E-2</v>
      </c>
      <c r="BO277" s="91">
        <f>$E277^EXP(Parameter!$D$246+Parameter!$D$253)</f>
        <v>4.5861430989022739E-4</v>
      </c>
      <c r="BP277" s="91">
        <f>$D277^EXP(Parameter!$D$269+Parameter!$D$276)</f>
        <v>2.7180319970318102E-2</v>
      </c>
      <c r="BQ277" s="91">
        <f>$E277^EXP(Parameter!$D$247+Parameter!$D$254)</f>
        <v>1.3204699816531241E-3</v>
      </c>
      <c r="BR277" s="91">
        <f>$D277^EXP(Parameter!$D$271+Parameter!$D$278)</f>
        <v>7.2380144365100679E-2</v>
      </c>
      <c r="BS277" s="91">
        <f>$E277^EXP(Parameter!$D$249+Parameter!$D$256)</f>
        <v>1.7432759011694967E-2</v>
      </c>
      <c r="BT277" s="91">
        <f>$D277^EXP(Parameter!$D$272+Parameter!$D$279)</f>
        <v>0.13771472136087712</v>
      </c>
      <c r="BU277" s="91">
        <f>$E277^EXP(Parameter!$D$250+Parameter!$D$257)</f>
        <v>4.4638886234469512E-3</v>
      </c>
      <c r="BV277" s="91">
        <f>$D277^EXP(Parameter!$D$273+Parameter!$D$280)</f>
        <v>0.10528915902999121</v>
      </c>
      <c r="BW277" s="91">
        <f>$E277^EXP(Parameter!$D$251+Parameter!$D$258)</f>
        <v>1.896323204688613E-2</v>
      </c>
      <c r="BX277" s="91">
        <f>$D277^EXP(Parameter!$D$270+Parameter!$D$277)</f>
        <v>2.311126131992328E-2</v>
      </c>
      <c r="BY277" s="91">
        <f>$E277^EXP(Parameter!$D$248+Parameter!$D$255)</f>
        <v>1.6693166567247411E-3</v>
      </c>
      <c r="BZ277" s="90">
        <f>$D277^EXP(Parameter!$D$208)</f>
        <v>2.867909731280285E-2</v>
      </c>
      <c r="CA277" s="90">
        <f>$E277^EXP(Parameter!$D$200)</f>
        <v>1.0571276260760085E-3</v>
      </c>
      <c r="CB277" s="90">
        <f>$D277^EXP(Parameter!$D$209)</f>
        <v>2.2937602427593535E-2</v>
      </c>
      <c r="CC277" s="90">
        <f>$E277^EXP(Parameter!$D$201)</f>
        <v>1.9305955358757912E-3</v>
      </c>
      <c r="CD277" s="90">
        <f>$D277^EXP(Parameter!$D$211)</f>
        <v>2.5364189326430146E-2</v>
      </c>
      <c r="CE277" s="90">
        <f>$E277^EXP(Parameter!$D$203)</f>
        <v>1.021406327646527E-2</v>
      </c>
      <c r="CF277" s="90">
        <f>$D277^EXP(Parameter!$D$212)</f>
        <v>6.3788448860467237E-2</v>
      </c>
      <c r="CG277" s="90">
        <f>$E277^EXP(Parameter!$D$204)</f>
        <v>6.8692763057331199E-3</v>
      </c>
      <c r="CH277" s="91">
        <f>$D277^EXP(Parameter!$D$213)</f>
        <v>1.9895374721660031E-2</v>
      </c>
      <c r="CI277" s="90">
        <f>$E277^EXP(Parameter!$D$205)</f>
        <v>1.3053770990784534E-2</v>
      </c>
      <c r="CJ277" s="91">
        <f>$D277^EXP(Parameter!$D$210)</f>
        <v>1.0128906390151514E-2</v>
      </c>
      <c r="CK277" s="90">
        <f>$E277^EXP(Parameter!$D$202)</f>
        <v>8.3408063782736293E-4</v>
      </c>
      <c r="CL277" s="12">
        <f>$D277^EXP(Parameter!$D$170+Parameter!$D$177*(LN($B277/30.2*21)))</f>
        <v>1.1398285535814755E-2</v>
      </c>
      <c r="CM277" s="12">
        <f>$D277^EXP(Parameter!$D$155+Parameter!$D$162*(LN($B277/30.2*21)))</f>
        <v>0.2794574727646667</v>
      </c>
      <c r="CN277" s="12">
        <f>$D277^EXP(Parameter!$D$171+Parameter!$D$178*(LN($B277/30.2*21)))</f>
        <v>1.3576046580736387E-2</v>
      </c>
      <c r="CO277" s="12">
        <f>$D277^EXP(Parameter!$D$156+Parameter!$D$163*(LN($B277/30.2*21)))</f>
        <v>0.21037276366772867</v>
      </c>
      <c r="CP277" s="12">
        <f>$D277^EXP(Parameter!$D$173+Parameter!$D$180*(LN($B277/30.2*21)))</f>
        <v>1.0699988389910252E-2</v>
      </c>
      <c r="CQ277" s="12">
        <f>$D277^EXP(Parameter!$D$158+Parameter!$D$165*(LN($B277/30.2*21)))</f>
        <v>0.20575468789240733</v>
      </c>
      <c r="CR277" s="12">
        <f>$D277^EXP(Parameter!$D$174+Parameter!$D$181*(LN($B277/30.2*21)))</f>
        <v>8.3768843773403736E-3</v>
      </c>
      <c r="CS277" s="12">
        <f>$D277^EXP(Parameter!$D$159+Parameter!$D$166*(LN($B277/30.2*21)))</f>
        <v>0.26114346292758106</v>
      </c>
      <c r="CT277" s="12">
        <f>$D277^EXP(Parameter!$D$175+Parameter!$D$182*(LN($B277/30.2*21)))</f>
        <v>9.8116113140826375E-4</v>
      </c>
      <c r="CU277" s="12">
        <f>$D277^EXP(Parameter!$D$160+Parameter!$D$167*(LN($B277/30.2*21)))</f>
        <v>3.5618426907748857E-2</v>
      </c>
      <c r="CV277" s="12">
        <f>$D277^EXP(Parameter!$D$172+Parameter!$D$179*(LN($B277/30.2*21)))</f>
        <v>1.7520323741880919E-3</v>
      </c>
      <c r="CW277" s="41">
        <f>$D277^EXP(Parameter!$D$157+Parameter!$D$164*(LN($B277/30.2*21)))</f>
        <v>1.4903255531113356E-4</v>
      </c>
      <c r="CX277" s="12">
        <f t="shared" si="30"/>
        <v>1.0364079156228311E-55</v>
      </c>
      <c r="CY277" s="85">
        <v>1.2271803864394399E-2</v>
      </c>
      <c r="CZ277" s="12">
        <f t="shared" si="24"/>
        <v>1.2889356462806741E-7</v>
      </c>
      <c r="DA277" s="85">
        <v>1.8115797575049601E-2</v>
      </c>
      <c r="DB277" s="12">
        <f t="shared" si="25"/>
        <v>3.504858696533409E-14</v>
      </c>
      <c r="DC277" s="41">
        <v>3.83581837690133E-5</v>
      </c>
      <c r="DD277" s="12">
        <f t="shared" si="26"/>
        <v>1.2497205432781656E-241</v>
      </c>
      <c r="DE277" s="85">
        <v>4.9029734407471999E-4</v>
      </c>
      <c r="DF277" s="12">
        <f t="shared" si="27"/>
        <v>1.40880707678327E-246</v>
      </c>
      <c r="DG277" s="41">
        <v>3.8252699999999899E-5</v>
      </c>
      <c r="DH277" s="12">
        <f t="shared" si="28"/>
        <v>7.8494265018503017E-15</v>
      </c>
      <c r="DI277" s="41">
        <v>3.8252699999999899E-5</v>
      </c>
      <c r="DJ277" s="46">
        <v>272</v>
      </c>
      <c r="DK277" s="44">
        <v>1.2250603790176E-5</v>
      </c>
      <c r="DL277" s="44">
        <v>4.36273273475285E-5</v>
      </c>
      <c r="DM277" s="44">
        <v>1.10839486759495E-4</v>
      </c>
      <c r="DN277" s="44">
        <v>7.6483978705521594E-5</v>
      </c>
      <c r="DO277" s="44">
        <v>4.0309558183493398E-4</v>
      </c>
      <c r="DP277" s="44">
        <v>3.0137218097170399E-4</v>
      </c>
      <c r="DQ277" s="44">
        <v>4.6300865974868699E-4</v>
      </c>
      <c r="DR277" s="45">
        <v>1.12209681481418E-2</v>
      </c>
      <c r="DS277" s="45">
        <v>1.9588309279677099E-2</v>
      </c>
      <c r="DT277" s="45">
        <v>1.7270945411657E-2</v>
      </c>
      <c r="DU277" s="45">
        <v>1.18464197735533E-2</v>
      </c>
      <c r="DV277" s="45">
        <v>1.85706698318042E-2</v>
      </c>
      <c r="DW277" s="45">
        <v>3.2889423603774198E-2</v>
      </c>
      <c r="DX277" s="45">
        <v>1.4387737080101101E-2</v>
      </c>
    </row>
    <row r="278" spans="1:128">
      <c r="A278" s="43">
        <f t="shared" si="29"/>
        <v>17.454794520547946</v>
      </c>
      <c r="B278" s="18">
        <v>274</v>
      </c>
      <c r="C278" s="12">
        <v>6006</v>
      </c>
      <c r="D278" s="12">
        <v>1.03271056424595E-2</v>
      </c>
      <c r="E278" s="12">
        <v>3.7617079791705797E-5</v>
      </c>
      <c r="F278" s="92">
        <f>$D278^Parameter!$D$325</f>
        <v>2.8242512092486304E-2</v>
      </c>
      <c r="G278" s="92">
        <f>$E278^Parameter!$D$318</f>
        <v>6.5204453062253686E-4</v>
      </c>
      <c r="H278" s="92">
        <f>$D278^Parameter!$D$326</f>
        <v>2.5774063595534476E-2</v>
      </c>
      <c r="I278" s="92">
        <f>$E278^Parameter!$D$319</f>
        <v>1.4731482361951488E-3</v>
      </c>
      <c r="J278" s="92">
        <f>$D278^Parameter!$D$328</f>
        <v>3.0665617070343456E-2</v>
      </c>
      <c r="K278" s="92">
        <f>$E278^Parameter!$D$321</f>
        <v>1.0962146195321409E-2</v>
      </c>
      <c r="L278" s="92">
        <f>$D278^Parameter!$D$329</f>
        <v>7.7237467777493324E-2</v>
      </c>
      <c r="M278" s="92">
        <f>$E278^Parameter!$D$322</f>
        <v>6.7910775264657048E-3</v>
      </c>
      <c r="N278" s="92">
        <f>$D278^Parameter!$D$330</f>
        <v>2.4621963431958944E-2</v>
      </c>
      <c r="O278" s="92">
        <f>$E278^Parameter!$D$323</f>
        <v>1.6988460757492684E-2</v>
      </c>
      <c r="P278" s="92">
        <f>$D278^Parameter!$D$327</f>
        <v>1.2861974551777263E-2</v>
      </c>
      <c r="Q278" s="92">
        <f>$E278^Parameter!$D$320</f>
        <v>6.9314635839107361E-4</v>
      </c>
      <c r="R278" s="12">
        <f>$D278^EXP(Parameter!$D$96+Parameter!$D$103*(($B278/30.2*21)^(1)))</f>
        <v>1.4017103514063308E-56</v>
      </c>
      <c r="S278" s="12">
        <f>$E278^EXP(Parameter!$D$81+Parameter!$D$88*($B278/30.2*21)^(-2))</f>
        <v>1.9106370973776148E-3</v>
      </c>
      <c r="T278" s="12">
        <f>$D278^EXP(Parameter!$D$97+Parameter!$D$104*(($B278*21/30.2)^(1)))</f>
        <v>1.1468705769858561E-7</v>
      </c>
      <c r="U278" s="12">
        <f>$E278^EXP(Parameter!$D$82+Parameter!$D$89*($B278/30.2*21)^(-2))</f>
        <v>3.2936911010352904E-3</v>
      </c>
      <c r="V278" s="12">
        <f>$D278^EXP(Parameter!$D$99+Parameter!$D$106*(($B278*21/30.2)^(1)))</f>
        <v>2.5578202696741766E-14</v>
      </c>
      <c r="W278" s="12">
        <f>$E278^EXP(Parameter!$D$84+Parameter!$D$91*($B278/30.2*21)^(-2))</f>
        <v>1.9063653677055235E-2</v>
      </c>
      <c r="X278" s="12">
        <f>$D278^EXP(Parameter!$D$100+Parameter!$D$107*(($B278*21/30.2)^(1)))</f>
        <v>3.8235844962331767E-247</v>
      </c>
      <c r="Y278" s="12">
        <f>$E278^EXP(Parameter!$D$85+Parameter!$D$92*($B278/30.2*21)^(-2))</f>
        <v>1.1558203531463355E-2</v>
      </c>
      <c r="Z278" s="12">
        <f>$D278^EXP(Parameter!$D$101+Parameter!$D$108*(($B278*21/30.2)^(1)))</f>
        <v>7.4258239108476127E-252</v>
      </c>
      <c r="AA278" s="12">
        <f>$E278^EXP(Parameter!$D$86+Parameter!$D$93*($B278/30.2*21)^(-2))</f>
        <v>1.7247672813148918E-2</v>
      </c>
      <c r="AB278" s="12">
        <f>$D278^EXP(Parameter!$D$98+Parameter!$D$105*(($B278*21/30.2)^(1)))</f>
        <v>5.7721164573488147E-15</v>
      </c>
      <c r="AC278" s="12">
        <f>$E278^EXP(Parameter!$D$83+Parameter!$D$90*($B278/30.2*21)^(-2))</f>
        <v>7.9563083078515787E-4</v>
      </c>
      <c r="AD278" s="87">
        <f>$D278^EXP(Parameter!$D$133+Parameter!$D$140*(($B278*21/30.2)^(-0.5))+Parameter!$D$147*((LN($B278*21/30.2))))</f>
        <v>6.05127644157452E-17</v>
      </c>
      <c r="AE278" s="12">
        <f>$E278^EXP(Parameter!$D$111+Parameter!$D$118*(($B278*21/30.2)^(-1))+Parameter!$D$125*(($B278*21/30.2)^(-0.5)))</f>
        <v>4.2630598681942002E-2</v>
      </c>
      <c r="AF278" s="12">
        <f>$D278^EXP(Parameter!$D$134+Parameter!$D$141*(($B278*21/30.2)^(-0.5))+Parameter!$D$148*((LN($B278*21/30.2))))</f>
        <v>2.1072747970732058E-5</v>
      </c>
      <c r="AG278" s="12">
        <f>$E278^EXP(Parameter!$D$112+Parameter!$D$119*(($B278*21/30.2)^(-1))+Parameter!$D$126*(($B278*21/30.2)^(-0.5)))</f>
        <v>4.067774460338615E-3</v>
      </c>
      <c r="AH278" s="12">
        <f>$D278^EXP(Parameter!$D$136+Parameter!$D$143*(($B278*21/30.2)^(-0.5))+Parameter!$D$150*((LN($B278*21/30.2))))</f>
        <v>2.0099791324084021E-13</v>
      </c>
      <c r="AI278" s="12">
        <f>$E278^EXP(Parameter!$D$114+Parameter!$D$121*(($B278*21/30.2)^(-1))+Parameter!$D$128*(($B278*21/30.2)^(-0.5)))</f>
        <v>8.8855427105759494E-6</v>
      </c>
      <c r="AJ278" s="12">
        <f>$D278^EXP(Parameter!$D$137+Parameter!$D$144*(($B278*21/30.2)^(-0.5))+Parameter!$D$151*((LN($B278*21/30.2))))</f>
        <v>5.2255864737457274E-20</v>
      </c>
      <c r="AK278" s="12">
        <f>$E278^EXP(Parameter!$D$115+Parameter!$D$122*(($B278*21/30.2)^(-1))+Parameter!$D$129*(($B278*21/30.2)^(-0.5)))</f>
        <v>2.3093787790117726E-3</v>
      </c>
      <c r="AL278" s="12">
        <f>$D278^EXP(Parameter!$D$138+Parameter!$D$145*(($B278*21/30.2)^(-0.5))+Parameter!$D$152*((LN($B278*21/30.2))))</f>
        <v>2.2952711634931463E-93</v>
      </c>
      <c r="AM278" s="12">
        <f>$E278^EXP(Parameter!$D$116+Parameter!$D$123*(($B278*21/30.2)^(-1))+Parameter!$D$130*(($B278*21/30.2)^(-0.5)))</f>
        <v>3.9290681400914989E-7</v>
      </c>
      <c r="AN278" s="12">
        <f>$D278^EXP(Parameter!$D$135+Parameter!$D$142*(($B278*21/30.2)^(-0.5))+Parameter!$D$149*((LN($B278*21/30.2))))</f>
        <v>2.9600370921384634E-7</v>
      </c>
      <c r="AO278" s="12">
        <f>$E278^EXP(Parameter!$D$113+Parameter!$D$120*(($B278*21/30.2)^(-1))+Parameter!$D$127*(($B278*21/30.2)^(-0.5)))</f>
        <v>2.1465055615371809E-14</v>
      </c>
      <c r="AP278" s="87">
        <f>$D278^EXP(Parameter!$D$304+Parameter!$D$310*((LN($B278*21/30.2))))</f>
        <v>8.9860740399905145E-3</v>
      </c>
      <c r="AQ278" s="88">
        <f>$E278^EXP(Parameter!$D$290+Parameter!$D$296*((LN($B278*21/30.2))))</f>
        <v>7.0677244934290468E-3</v>
      </c>
      <c r="AR278" s="12">
        <f>$D278^EXP(Parameter!$D$305+Parameter!$D$311*((LN($B278*21/30.2))))</f>
        <v>1.4357619134041854E-2</v>
      </c>
      <c r="AS278" s="88">
        <f>$E278^EXP(Parameter!$D$291+Parameter!$D$297*((LN($B278*21/30.2))))</f>
        <v>5.161101524216804E-3</v>
      </c>
      <c r="AT278" s="12">
        <f>$D278^EXP(Parameter!$D$305+Parameter!$D$307-Parameter!$D$306+(Parameter!$D$311+Parameter!$D$313-Parameter!$D$312)*((LN($B278*21/30.2))))</f>
        <v>1.1769828294220004E-2</v>
      </c>
      <c r="AU278" s="88">
        <f>$E278^EXP(Parameter!$D$291+Parameter!$D$293-Parameter!$D$292+(Parameter!$D$297+Parameter!$D$299-Parameter!$D$298)*((LN($B278*21/30.2))))</f>
        <v>8.5497043834740893E-3</v>
      </c>
      <c r="AV278" s="12">
        <f>$D278^EXP(Parameter!$D$308+Parameter!$D$314*((LN($B278*21/30.2))))</f>
        <v>1.6159700209895902E-2</v>
      </c>
      <c r="AW278" s="88">
        <f>$E278^EXP(Parameter!$D$294+Parameter!$D$300*((LN($B278*21/30.2))))</f>
        <v>7.4373275785429823E-3</v>
      </c>
      <c r="AX278" s="12">
        <f>$D278^EXP(Parameter!$D$305+Parameter!$D$309-Parameter!$D$306+(Parameter!$D$311+Parameter!$D$315-Parameter!$D$312)*((LN($B278*21/30.2))))</f>
        <v>4.5850748684838384E-3</v>
      </c>
      <c r="AY278" s="88">
        <f>$E278^EXP(Parameter!$D$291+Parameter!$D$295-Parameter!$D$292+(Parameter!$D$297+Parameter!$D$301-Parameter!$D$298)*((LN($B278*21/30.2))))</f>
        <v>2.3528942420999365E-5</v>
      </c>
      <c r="AZ278" s="12">
        <f>$D278^EXP(Parameter!D$305-Parameter!D$306+(Parameter!D$311-Parameter!D$312)*((LN($B278*21/30.2))))</f>
        <v>3.0057226082383444E-3</v>
      </c>
      <c r="BA278" s="88">
        <f>$E278^EXP(Parameter!$D$291-Parameter!$D$292+(Parameter!$D$297-Parameter!$D$298)*((LN($B278*21/30.2))))</f>
        <v>1.480394425559332E-7</v>
      </c>
      <c r="BB278" s="89">
        <f>$D278^EXP(Parameter!$D$231+Parameter!$D$238)</f>
        <v>3.1007983438117975E-2</v>
      </c>
      <c r="BC278" s="90">
        <f>$E278^EXP(Parameter!$D$216+Parameter!$D$223)</f>
        <v>1.5488289653250442E-3</v>
      </c>
      <c r="BD278" s="91">
        <f>$D278^EXP(Parameter!$D$232+Parameter!$D$239)</f>
        <v>2.2441862072995384E-2</v>
      </c>
      <c r="BE278" s="90">
        <f>$E278^EXP(Parameter!$D$217+Parameter!$D$224)</f>
        <v>2.3556172277520116E-3</v>
      </c>
      <c r="BF278" s="91">
        <f>$D278^EXP(Parameter!$D$234+Parameter!$D$241)</f>
        <v>2.7895365272834836E-2</v>
      </c>
      <c r="BG278" s="91">
        <f>$E278^EXP(Parameter!$D$219+Parameter!$D$226)</f>
        <v>1.3591872971830244E-2</v>
      </c>
      <c r="BH278" s="91">
        <f>$D278^EXP(Parameter!$D$235+Parameter!$D$242)</f>
        <v>6.3653132126307202E-2</v>
      </c>
      <c r="BI278" s="91">
        <f>$E278^EXP(Parameter!$D$220+Parameter!$D$227)</f>
        <v>8.0885154012845604E-3</v>
      </c>
      <c r="BJ278" s="91">
        <f>$D278^EXP(Parameter!$D$236+Parameter!$D$243)</f>
        <v>2.0784906194576791E-2</v>
      </c>
      <c r="BK278" s="91">
        <f>$E278^EXP(Parameter!$D$221+Parameter!$D$228)</f>
        <v>1.284853211403649E-2</v>
      </c>
      <c r="BL278" s="91">
        <f>$D278^EXP(Parameter!$D$233+Parameter!$D$240)</f>
        <v>9.0695175045525447E-3</v>
      </c>
      <c r="BM278" s="91">
        <f>$E278^EXP(Parameter!$D$218+Parameter!$D$225)</f>
        <v>6.0793283174030656E-4</v>
      </c>
      <c r="BN278" s="90">
        <f>$D278^EXP(Parameter!$D$268+Parameter!$D$275)</f>
        <v>4.3973810918937054E-2</v>
      </c>
      <c r="BO278" s="91">
        <f>$E278^EXP(Parameter!$D$246+Parameter!$D$253)</f>
        <v>4.5284333484579142E-4</v>
      </c>
      <c r="BP278" s="91">
        <f>$D278^EXP(Parameter!$D$269+Parameter!$D$276)</f>
        <v>2.7007146224485714E-2</v>
      </c>
      <c r="BQ278" s="91">
        <f>$E278^EXP(Parameter!$D$247+Parameter!$D$254)</f>
        <v>1.3061272428656256E-3</v>
      </c>
      <c r="BR278" s="91">
        <f>$D278^EXP(Parameter!$D$271+Parameter!$D$278)</f>
        <v>7.2043979521725879E-2</v>
      </c>
      <c r="BS278" s="91">
        <f>$E278^EXP(Parameter!$D$249+Parameter!$D$256)</f>
        <v>1.7316858816516685E-2</v>
      </c>
      <c r="BT278" s="91">
        <f>$D278^EXP(Parameter!$D$272+Parameter!$D$279)</f>
        <v>0.13723152469060929</v>
      </c>
      <c r="BU278" s="91">
        <f>$E278^EXP(Parameter!$D$250+Parameter!$D$257)</f>
        <v>4.4242708461254953E-3</v>
      </c>
      <c r="BV278" s="91">
        <f>$D278^EXP(Parameter!$D$273+Parameter!$D$280)</f>
        <v>0.10486980643941425</v>
      </c>
      <c r="BW278" s="91">
        <f>$E278^EXP(Parameter!$D$251+Parameter!$D$258)</f>
        <v>1.8839768063608067E-2</v>
      </c>
      <c r="BX278" s="91">
        <f>$D278^EXP(Parameter!$D$270+Parameter!$D$277)</f>
        <v>2.2957411239760507E-2</v>
      </c>
      <c r="BY278" s="91">
        <f>$E278^EXP(Parameter!$D$248+Parameter!$D$255)</f>
        <v>1.6518225654482627E-3</v>
      </c>
      <c r="BZ278" s="90">
        <f>$D278^EXP(Parameter!$D$208)</f>
        <v>2.8499086253232508E-2</v>
      </c>
      <c r="CA278" s="90">
        <f>$E278^EXP(Parameter!$D$200)</f>
        <v>1.0452622016374695E-3</v>
      </c>
      <c r="CB278" s="90">
        <f>$D278^EXP(Parameter!$D$209)</f>
        <v>2.2784603710868202E-2</v>
      </c>
      <c r="CC278" s="90">
        <f>$E278^EXP(Parameter!$D$201)</f>
        <v>1.9108209630121506E-3</v>
      </c>
      <c r="CD278" s="90">
        <f>$D278^EXP(Parameter!$D$211)</f>
        <v>2.5199496958737851E-2</v>
      </c>
      <c r="CE278" s="90">
        <f>$E278^EXP(Parameter!$D$203)</f>
        <v>1.0137224913891615E-2</v>
      </c>
      <c r="CF278" s="90">
        <f>$D278^EXP(Parameter!$D$212)</f>
        <v>6.3477965648306184E-2</v>
      </c>
      <c r="CG278" s="90">
        <f>$E278^EXP(Parameter!$D$204)</f>
        <v>6.8131462768044292E-3</v>
      </c>
      <c r="CH278" s="91">
        <f>$D278^EXP(Parameter!$D$213)</f>
        <v>1.9757683557927695E-2</v>
      </c>
      <c r="CI278" s="90">
        <f>$E278^EXP(Parameter!$D$205)</f>
        <v>1.2960806521827383E-2</v>
      </c>
      <c r="CJ278" s="91">
        <f>$D278^EXP(Parameter!$D$210)</f>
        <v>1.004677488913931E-2</v>
      </c>
      <c r="CK278" s="90">
        <f>$E278^EXP(Parameter!$D$202)</f>
        <v>8.243968492312227E-4</v>
      </c>
      <c r="CL278" s="12">
        <f>$D278^EXP(Parameter!$D$170+Parameter!$D$177*(LN($B278/30.2*21)))</f>
        <v>1.129396499102143E-2</v>
      </c>
      <c r="CM278" s="12">
        <f>$D278^EXP(Parameter!$D$155+Parameter!$D$162*(LN($B278/30.2*21)))</f>
        <v>0.27915730415031581</v>
      </c>
      <c r="CN278" s="12">
        <f>$D278^EXP(Parameter!$D$171+Parameter!$D$178*(LN($B278/30.2*21)))</f>
        <v>1.3464261292354798E-2</v>
      </c>
      <c r="CO278" s="12">
        <f>$D278^EXP(Parameter!$D$156+Parameter!$D$163*(LN($B278/30.2*21)))</f>
        <v>0.20996947472050997</v>
      </c>
      <c r="CP278" s="12">
        <f>$D278^EXP(Parameter!$D$173+Parameter!$D$180*(LN($B278/30.2*21)))</f>
        <v>1.0602091533942247E-2</v>
      </c>
      <c r="CQ278" s="12">
        <f>$D278^EXP(Parameter!$D$158+Parameter!$D$165*(LN($B278/30.2*21)))</f>
        <v>0.20524292452947118</v>
      </c>
      <c r="CR278" s="12">
        <f>$D278^EXP(Parameter!$D$174+Parameter!$D$181*(LN($B278/30.2*21)))</f>
        <v>8.2786996753841016E-3</v>
      </c>
      <c r="CS278" s="12">
        <f>$D278^EXP(Parameter!$D$159+Parameter!$D$166*(LN($B278/30.2*21)))</f>
        <v>0.26069811889673195</v>
      </c>
      <c r="CT278" s="12">
        <f>$D278^EXP(Parameter!$D$175+Parameter!$D$182*(LN($B278/30.2*21)))</f>
        <v>9.6440104145776998E-4</v>
      </c>
      <c r="CU278" s="12">
        <f>$D278^EXP(Parameter!$D$160+Parameter!$D$167*(LN($B278/30.2*21)))</f>
        <v>3.532937156713771E-2</v>
      </c>
      <c r="CV278" s="12">
        <f>$D278^EXP(Parameter!$D$172+Parameter!$D$179*(LN($B278/30.2*21)))</f>
        <v>1.7280832279271947E-3</v>
      </c>
      <c r="CW278" s="41">
        <f>$D278^EXP(Parameter!$D$157+Parameter!$D$164*(LN($B278/30.2*21)))</f>
        <v>1.4536907158825538E-4</v>
      </c>
      <c r="CX278" s="12">
        <f t="shared" si="30"/>
        <v>1.4017103514063308E-56</v>
      </c>
      <c r="CY278" s="85">
        <v>1.22644283079173E-2</v>
      </c>
      <c r="CZ278" s="12">
        <f t="shared" ref="CZ278:CZ341" si="31">T278</f>
        <v>1.1468705769858561E-7</v>
      </c>
      <c r="DA278" s="85">
        <v>1.8099334395290999E-2</v>
      </c>
      <c r="DB278" s="12">
        <f t="shared" ref="DB278:DB341" si="32">V278</f>
        <v>2.5578202696741766E-14</v>
      </c>
      <c r="DC278" s="41">
        <v>3.7714002008537798E-5</v>
      </c>
      <c r="DD278" s="12">
        <f t="shared" ref="DD278:DD341" si="33">X278</f>
        <v>3.8235844962331767E-247</v>
      </c>
      <c r="DE278" s="85">
        <v>4.8313242718232201E-4</v>
      </c>
      <c r="DF278" s="12">
        <f t="shared" ref="DF278:DF341" si="34">Z278</f>
        <v>7.4258239108476127E-252</v>
      </c>
      <c r="DG278" s="41">
        <v>3.7617100000000003E-5</v>
      </c>
      <c r="DH278" s="12">
        <f t="shared" ref="DH278:DH341" si="35">AB278</f>
        <v>5.7721164573488147E-15</v>
      </c>
      <c r="DI278" s="41">
        <v>3.7617100000000003E-5</v>
      </c>
      <c r="DJ278" s="46">
        <v>273</v>
      </c>
      <c r="DK278" s="44">
        <v>1.2003833110063601E-5</v>
      </c>
      <c r="DL278" s="44">
        <v>4.2811073996284998E-5</v>
      </c>
      <c r="DM278" s="44">
        <v>1.08887468730834E-4</v>
      </c>
      <c r="DN278" s="44">
        <v>7.5103184651426096E-5</v>
      </c>
      <c r="DO278" s="44">
        <v>3.9664066768996302E-4</v>
      </c>
      <c r="DP278" s="44">
        <v>2.9643511734345202E-4</v>
      </c>
      <c r="DQ278" s="44">
        <v>4.5567654410150199E-4</v>
      </c>
      <c r="DR278" s="45">
        <v>1.11332529981427E-2</v>
      </c>
      <c r="DS278" s="45">
        <v>1.9446382267108601E-2</v>
      </c>
      <c r="DT278" s="45">
        <v>1.71435172020779E-2</v>
      </c>
      <c r="DU278" s="45">
        <v>1.17544545600996E-2</v>
      </c>
      <c r="DV278" s="45">
        <v>1.84350670929487E-2</v>
      </c>
      <c r="DW278" s="45">
        <v>3.2669895724895301E-2</v>
      </c>
      <c r="DX278" s="45">
        <v>1.42788663251361E-2</v>
      </c>
    </row>
    <row r="279" spans="1:128">
      <c r="A279" s="43">
        <f t="shared" si="29"/>
        <v>17.515068493150686</v>
      </c>
      <c r="B279" s="18">
        <v>275</v>
      </c>
      <c r="C279" s="12">
        <v>6028</v>
      </c>
      <c r="D279" s="12">
        <v>1.0244082928978999E-2</v>
      </c>
      <c r="E279" s="12">
        <v>3.6993747308308398E-5</v>
      </c>
      <c r="F279" s="92">
        <f>$D279^Parameter!$D$325</f>
        <v>2.8065255916042288E-2</v>
      </c>
      <c r="G279" s="92">
        <f>$E279^Parameter!$D$318</f>
        <v>6.4424698460702721E-4</v>
      </c>
      <c r="H279" s="92">
        <f>$D279^Parameter!$D$326</f>
        <v>2.5608165532417935E-2</v>
      </c>
      <c r="I279" s="92">
        <f>$E279^Parameter!$D$319</f>
        <v>1.4574784042776228E-3</v>
      </c>
      <c r="J279" s="92">
        <f>$D279^Parameter!$D$328</f>
        <v>3.047758079172962E-2</v>
      </c>
      <c r="K279" s="92">
        <f>$E279^Parameter!$D$321</f>
        <v>1.0881301609194855E-2</v>
      </c>
      <c r="L279" s="92">
        <f>$D279^Parameter!$D$329</f>
        <v>7.6889126639611324E-2</v>
      </c>
      <c r="M279" s="92">
        <f>$E279^Parameter!$D$322</f>
        <v>6.735702227696018E-3</v>
      </c>
      <c r="N279" s="92">
        <f>$D279^Parameter!$D$330</f>
        <v>2.4461506447888099E-2</v>
      </c>
      <c r="O279" s="92">
        <f>$E279^Parameter!$D$323</f>
        <v>1.6875293319011858E-2</v>
      </c>
      <c r="P279" s="92">
        <f>$D279^Parameter!$D$327</f>
        <v>1.2763517478789246E-2</v>
      </c>
      <c r="Q279" s="92">
        <f>$E279^Parameter!$D$320</f>
        <v>6.8492595597931835E-4</v>
      </c>
      <c r="R279" s="12">
        <f>$D279^EXP(Parameter!$D$96+Parameter!$D$103*(($B279/30.2*21)^(1)))</f>
        <v>1.8386363737667969E-57</v>
      </c>
      <c r="S279" s="12">
        <f>$E279^EXP(Parameter!$D$81+Parameter!$D$88*($B279/30.2*21)^(-2))</f>
        <v>1.8911213861258869E-3</v>
      </c>
      <c r="T279" s="12">
        <f>$D279^EXP(Parameter!$D$97+Parameter!$D$104*(($B279*21/30.2)^(1)))</f>
        <v>1.0197142298942779E-7</v>
      </c>
      <c r="U279" s="12">
        <f>$E279^EXP(Parameter!$D$82+Parameter!$D$89*($B279/30.2*21)^(-2))</f>
        <v>3.2629605033977251E-3</v>
      </c>
      <c r="V279" s="12">
        <f>$D279^EXP(Parameter!$D$99+Parameter!$D$106*(($B279*21/30.2)^(1)))</f>
        <v>1.8611662929885421E-14</v>
      </c>
      <c r="W279" s="12">
        <f>$E279^EXP(Parameter!$D$84+Parameter!$D$91*($B279/30.2*21)^(-2))</f>
        <v>1.8940253762413858E-2</v>
      </c>
      <c r="X279" s="12">
        <f>$D279^EXP(Parameter!$D$100+Parameter!$D$107*(($B279*21/30.2)^(1)))</f>
        <v>8.7873642082945751E-253</v>
      </c>
      <c r="Y279" s="12">
        <f>$E279^EXP(Parameter!$D$85+Parameter!$D$92*($B279/30.2*21)^(-2))</f>
        <v>1.1473964540954961E-2</v>
      </c>
      <c r="Z279" s="12">
        <f>$D279^EXP(Parameter!$D$101+Parameter!$D$108*(($B279*21/30.2)^(1)))</f>
        <v>3.0290974536439036E-257</v>
      </c>
      <c r="AA279" s="12">
        <f>$E279^EXP(Parameter!$D$86+Parameter!$D$93*($B279/30.2*21)^(-2))</f>
        <v>1.7133197333319462E-2</v>
      </c>
      <c r="AB279" s="12">
        <f>$D279^EXP(Parameter!$D$98+Parameter!$D$105*(($B279*21/30.2)^(1)))</f>
        <v>4.2333107027020585E-15</v>
      </c>
      <c r="AC279" s="12">
        <f>$E279^EXP(Parameter!$D$83+Parameter!$D$90*($B279/30.2*21)^(-2))</f>
        <v>7.8637239626262365E-4</v>
      </c>
      <c r="AD279" s="87">
        <f>$D279^EXP(Parameter!$D$133+Parameter!$D$140*(($B279*21/30.2)^(-0.5))+Parameter!$D$147*((LN($B279*21/30.2))))</f>
        <v>4.8527603141663697E-17</v>
      </c>
      <c r="AE279" s="12">
        <f>$E279^EXP(Parameter!$D$111+Parameter!$D$118*(($B279*21/30.2)^(-1))+Parameter!$D$125*(($B279*21/30.2)^(-0.5)))</f>
        <v>4.2470047931295593E-2</v>
      </c>
      <c r="AF279" s="12">
        <f>$D279^EXP(Parameter!$D$134+Parameter!$D$141*(($B279*21/30.2)^(-0.5))+Parameter!$D$148*((LN($B279*21/30.2))))</f>
        <v>2.0296478939914587E-5</v>
      </c>
      <c r="AG279" s="12">
        <f>$E279^EXP(Parameter!$D$112+Parameter!$D$119*(($B279*21/30.2)^(-1))+Parameter!$D$126*(($B279*21/30.2)^(-0.5)))</f>
        <v>4.0320717565192265E-3</v>
      </c>
      <c r="AH279" s="12">
        <f>$D279^EXP(Parameter!$D$136+Parameter!$D$143*(($B279*21/30.2)^(-0.5))+Parameter!$D$150*((LN($B279*21/30.2))))</f>
        <v>1.7125870797469269E-13</v>
      </c>
      <c r="AI279" s="12">
        <f>$E279^EXP(Parameter!$D$114+Parameter!$D$121*(($B279*21/30.2)^(-1))+Parameter!$D$128*(($B279*21/30.2)^(-0.5)))</f>
        <v>8.6509279479307116E-6</v>
      </c>
      <c r="AJ279" s="12">
        <f>$D279^EXP(Parameter!$D$137+Parameter!$D$144*(($B279*21/30.2)^(-0.5))+Parameter!$D$151*((LN($B279*21/30.2))))</f>
        <v>3.8991525306632066E-20</v>
      </c>
      <c r="AK279" s="12">
        <f>$E279^EXP(Parameter!$D$115+Parameter!$D$122*(($B279*21/30.2)^(-1))+Parameter!$D$129*(($B279*21/30.2)^(-0.5)))</f>
        <v>2.2843904437398906E-3</v>
      </c>
      <c r="AL279" s="12">
        <f>$D279^EXP(Parameter!$D$138+Parameter!$D$145*(($B279*21/30.2)^(-0.5))+Parameter!$D$152*((LN($B279*21/30.2))))</f>
        <v>3.681578204898638E-94</v>
      </c>
      <c r="AM279" s="12">
        <f>$E279^EXP(Parameter!$D$116+Parameter!$D$123*(($B279*21/30.2)^(-1))+Parameter!$D$130*(($B279*21/30.2)^(-0.5)))</f>
        <v>3.7972618158129811E-7</v>
      </c>
      <c r="AN279" s="12">
        <f>$D279^EXP(Parameter!$D$135+Parameter!$D$142*(($B279*21/30.2)^(-0.5))+Parameter!$D$149*((LN($B279*21/30.2))))</f>
        <v>2.8033673184841756E-7</v>
      </c>
      <c r="AO279" s="12">
        <f>$E279^EXP(Parameter!$D$113+Parameter!$D$120*(($B279*21/30.2)^(-1))+Parameter!$D$127*(($B279*21/30.2)^(-0.5)))</f>
        <v>1.9861553951940979E-14</v>
      </c>
      <c r="AP279" s="87">
        <f>$D279^EXP(Parameter!$D$304+Parameter!$D$310*((LN($B279*21/30.2))))</f>
        <v>8.8921750277550001E-3</v>
      </c>
      <c r="AQ279" s="88">
        <f>$E279^EXP(Parameter!$D$290+Parameter!$D$296*((LN($B279*21/30.2))))</f>
        <v>7.0286696099283045E-3</v>
      </c>
      <c r="AR279" s="12">
        <f>$D279^EXP(Parameter!$D$305+Parameter!$D$311*((LN($B279*21/30.2))))</f>
        <v>1.4239760635920343E-2</v>
      </c>
      <c r="AS279" s="88">
        <f>$E279^EXP(Parameter!$D$291+Parameter!$D$297*((LN($B279*21/30.2))))</f>
        <v>5.1219471804403336E-3</v>
      </c>
      <c r="AT279" s="12">
        <f>$D279^EXP(Parameter!$D$305+Parameter!$D$307-Parameter!$D$306+(Parameter!$D$311+Parameter!$D$313-Parameter!$D$312)*((LN($B279*21/30.2))))</f>
        <v>1.1661610641536476E-2</v>
      </c>
      <c r="AU279" s="88">
        <f>$E279^EXP(Parameter!$D$291+Parameter!$D$293-Parameter!$D$292+(Parameter!$D$297+Parameter!$D$299-Parameter!$D$298)*((LN($B279*21/30.2))))</f>
        <v>8.4784484906534306E-3</v>
      </c>
      <c r="AV279" s="12">
        <f>$D279^EXP(Parameter!$D$308+Parameter!$D$314*((LN($B279*21/30.2))))</f>
        <v>1.5997295667445469E-2</v>
      </c>
      <c r="AW279" s="88">
        <f>$E279^EXP(Parameter!$D$294+Parameter!$D$300*((LN($B279*21/30.2))))</f>
        <v>7.3789093184484129E-3</v>
      </c>
      <c r="AX279" s="12">
        <f>$D279^EXP(Parameter!$D$305+Parameter!$D$309-Parameter!$D$306+(Parameter!$D$311+Parameter!$D$315-Parameter!$D$312)*((LN($B279*21/30.2))))</f>
        <v>4.5285290815975376E-3</v>
      </c>
      <c r="AY279" s="88">
        <f>$E279^EXP(Parameter!$D$291+Parameter!$D$295-Parameter!$D$292+(Parameter!$D$297+Parameter!$D$301-Parameter!$D$298)*((LN($B279*21/30.2))))</f>
        <v>2.2812648760331363E-5</v>
      </c>
      <c r="AZ279" s="12">
        <f>$D279^EXP(Parameter!D$305-Parameter!D$306+(Parameter!D$311-Parameter!D$312)*((LN($B279*21/30.2))))</f>
        <v>2.9681731640036567E-3</v>
      </c>
      <c r="BA279" s="88">
        <f>$E279^EXP(Parameter!$D$291-Parameter!$D$292+(Parameter!$D$297-Parameter!$D$298)*((LN($B279*21/30.2))))</f>
        <v>1.4199723636603794E-7</v>
      </c>
      <c r="BB279" s="89">
        <f>$D279^EXP(Parameter!$D$231+Parameter!$D$238)</f>
        <v>3.0818451780877037E-2</v>
      </c>
      <c r="BC279" s="90">
        <f>$E279^EXP(Parameter!$D$216+Parameter!$D$223)</f>
        <v>1.5324800294227881E-3</v>
      </c>
      <c r="BD279" s="91">
        <f>$D279^EXP(Parameter!$D$232+Parameter!$D$239)</f>
        <v>2.2291964174691096E-2</v>
      </c>
      <c r="BE279" s="90">
        <f>$E279^EXP(Parameter!$D$217+Parameter!$D$224)</f>
        <v>2.3323554931681165E-3</v>
      </c>
      <c r="BF279" s="91">
        <f>$D279^EXP(Parameter!$D$234+Parameter!$D$241)</f>
        <v>2.7719682725463608E-2</v>
      </c>
      <c r="BG279" s="91">
        <f>$E279^EXP(Parameter!$D$219+Parameter!$D$226)</f>
        <v>1.3496393219948728E-2</v>
      </c>
      <c r="BH279" s="91">
        <f>$D279^EXP(Parameter!$D$235+Parameter!$D$242)</f>
        <v>6.334442468042685E-2</v>
      </c>
      <c r="BI279" s="91">
        <f>$E279^EXP(Parameter!$D$220+Parameter!$D$227)</f>
        <v>8.0248613944599052E-3</v>
      </c>
      <c r="BJ279" s="91">
        <f>$D279^EXP(Parameter!$D$236+Parameter!$D$243)</f>
        <v>2.0643280762472672E-2</v>
      </c>
      <c r="BK279" s="91">
        <f>$E279^EXP(Parameter!$D$221+Parameter!$D$228)</f>
        <v>1.2757097357920662E-2</v>
      </c>
      <c r="BL279" s="91">
        <f>$D279^EXP(Parameter!$D$233+Parameter!$D$240)</f>
        <v>8.9945430992550753E-3</v>
      </c>
      <c r="BM279" s="91">
        <f>$E279^EXP(Parameter!$D$218+Parameter!$D$225)</f>
        <v>6.0059379680057719E-4</v>
      </c>
      <c r="BN279" s="90">
        <f>$D279^EXP(Parameter!$D$268+Parameter!$D$275)</f>
        <v>4.3731986085352663E-2</v>
      </c>
      <c r="BO279" s="91">
        <f>$E279^EXP(Parameter!$D$246+Parameter!$D$253)</f>
        <v>4.4716051159732038E-4</v>
      </c>
      <c r="BP279" s="91">
        <f>$D279^EXP(Parameter!$D$269+Parameter!$D$276)</f>
        <v>2.6835524791494716E-2</v>
      </c>
      <c r="BQ279" s="91">
        <f>$E279^EXP(Parameter!$D$247+Parameter!$D$254)</f>
        <v>1.2919789974507872E-3</v>
      </c>
      <c r="BR279" s="91">
        <f>$D279^EXP(Parameter!$D$271+Parameter!$D$278)</f>
        <v>7.1710249790829794E-2</v>
      </c>
      <c r="BS279" s="91">
        <f>$E279^EXP(Parameter!$D$249+Parameter!$D$256)</f>
        <v>1.7202043937455096E-2</v>
      </c>
      <c r="BT279" s="91">
        <f>$D279^EXP(Parameter!$D$272+Parameter!$D$279)</f>
        <v>0.13675128155806263</v>
      </c>
      <c r="BU279" s="91">
        <f>$E279^EXP(Parameter!$D$250+Parameter!$D$257)</f>
        <v>4.3851119165781976E-3</v>
      </c>
      <c r="BV279" s="91">
        <f>$D279^EXP(Parameter!$D$273+Parameter!$D$280)</f>
        <v>0.10445321521279899</v>
      </c>
      <c r="BW279" s="91">
        <f>$E279^EXP(Parameter!$D$251+Parameter!$D$258)</f>
        <v>1.871744329294435E-2</v>
      </c>
      <c r="BX279" s="91">
        <f>$D279^EXP(Parameter!$D$270+Parameter!$D$277)</f>
        <v>2.2804984030747859E-2</v>
      </c>
      <c r="BY279" s="91">
        <f>$E279^EXP(Parameter!$D$248+Parameter!$D$255)</f>
        <v>1.6345590448604221E-3</v>
      </c>
      <c r="BZ279" s="90">
        <f>$D279^EXP(Parameter!$D$208)</f>
        <v>2.8320671840655169E-2</v>
      </c>
      <c r="CA279" s="90">
        <f>$E279^EXP(Parameter!$D$200)</f>
        <v>1.0335619592425481E-3</v>
      </c>
      <c r="CB279" s="90">
        <f>$D279^EXP(Parameter!$D$209)</f>
        <v>2.2633022015798879E-2</v>
      </c>
      <c r="CC279" s="90">
        <f>$E279^EXP(Parameter!$D$201)</f>
        <v>1.8913023488220785E-3</v>
      </c>
      <c r="CD279" s="90">
        <f>$D279^EXP(Parameter!$D$211)</f>
        <v>2.5036300861028964E-2</v>
      </c>
      <c r="CE279" s="90">
        <f>$E279^EXP(Parameter!$D$203)</f>
        <v>1.0061172994572759E-2</v>
      </c>
      <c r="CF279" s="90">
        <f>$D279^EXP(Parameter!$D$212)</f>
        <v>6.3169800468615978E-2</v>
      </c>
      <c r="CG279" s="90">
        <f>$E279^EXP(Parameter!$D$204)</f>
        <v>6.7576269845677035E-3</v>
      </c>
      <c r="CH279" s="91">
        <f>$D279^EXP(Parameter!$D$213)</f>
        <v>1.9621302005936276E-2</v>
      </c>
      <c r="CI279" s="90">
        <f>$E279^EXP(Parameter!$D$205)</f>
        <v>1.2868756407989779E-2</v>
      </c>
      <c r="CJ279" s="91">
        <f>$D279^EXP(Parameter!$D$210)</f>
        <v>9.9655217388345315E-3</v>
      </c>
      <c r="CK279" s="90">
        <f>$E279^EXP(Parameter!$D$202)</f>
        <v>8.148515933985985E-4</v>
      </c>
      <c r="CL279" s="12">
        <f>$D279^EXP(Parameter!$D$170+Parameter!$D$177*(LN($B279/30.2*21)))</f>
        <v>1.1190829299406664E-2</v>
      </c>
      <c r="CM279" s="12">
        <f>$D279^EXP(Parameter!$D$155+Parameter!$D$162*(LN($B279/30.2*21)))</f>
        <v>0.27885876260778014</v>
      </c>
      <c r="CN279" s="12">
        <f>$D279^EXP(Parameter!$D$171+Parameter!$D$178*(LN($B279/30.2*21)))</f>
        <v>1.3353662616325422E-2</v>
      </c>
      <c r="CO279" s="12">
        <f>$D279^EXP(Parameter!$D$156+Parameter!$D$163*(LN($B279/30.2*21)))</f>
        <v>0.20956835839640187</v>
      </c>
      <c r="CP279" s="12">
        <f>$D279^EXP(Parameter!$D$173+Parameter!$D$180*(LN($B279/30.2*21)))</f>
        <v>1.0505309975075778E-2</v>
      </c>
      <c r="CQ279" s="12">
        <f>$D279^EXP(Parameter!$D$158+Parameter!$D$165*(LN($B279/30.2*21)))</f>
        <v>0.20473391598493876</v>
      </c>
      <c r="CR279" s="12">
        <f>$D279^EXP(Parameter!$D$174+Parameter!$D$181*(LN($B279/30.2*21)))</f>
        <v>8.1818319316975842E-3</v>
      </c>
      <c r="CS279" s="12">
        <f>$D279^EXP(Parameter!$D$159+Parameter!$D$166*(LN($B279/30.2*21)))</f>
        <v>0.26025504759040213</v>
      </c>
      <c r="CT279" s="12">
        <f>$D279^EXP(Parameter!$D$175+Parameter!$D$182*(LN($B279/30.2*21)))</f>
        <v>9.4795494226261774E-4</v>
      </c>
      <c r="CU279" s="12">
        <f>$D279^EXP(Parameter!$D$160+Parameter!$D$167*(LN($B279/30.2*21)))</f>
        <v>3.504316141767691E-2</v>
      </c>
      <c r="CV279" s="12">
        <f>$D279^EXP(Parameter!$D$172+Parameter!$D$179*(LN($B279/30.2*21)))</f>
        <v>1.7045104807694353E-3</v>
      </c>
      <c r="CW279" s="41">
        <f>$D279^EXP(Parameter!$D$157+Parameter!$D$164*(LN($B279/30.2*21)))</f>
        <v>1.4180022297786057E-4</v>
      </c>
      <c r="CX279" s="12">
        <f t="shared" si="30"/>
        <v>1.8386363737667969E-57</v>
      </c>
      <c r="CY279" s="85">
        <v>1.22571909447922E-2</v>
      </c>
      <c r="CZ279" s="12">
        <f t="shared" si="31"/>
        <v>1.0197142298942779E-7</v>
      </c>
      <c r="DA279" s="85">
        <v>1.8083144347294799E-2</v>
      </c>
      <c r="DB279" s="12">
        <f t="shared" si="32"/>
        <v>1.8611662929885421E-14</v>
      </c>
      <c r="DC279" s="41">
        <v>3.7082696980664903E-5</v>
      </c>
      <c r="DD279" s="12">
        <f t="shared" si="33"/>
        <v>8.7873642082945751E-253</v>
      </c>
      <c r="DE279" s="85">
        <v>4.7610231182027501E-4</v>
      </c>
      <c r="DF279" s="12">
        <f t="shared" si="34"/>
        <v>3.0290974536439036E-257</v>
      </c>
      <c r="DG279" s="41">
        <v>3.6993699999999998E-5</v>
      </c>
      <c r="DH279" s="12">
        <f t="shared" si="35"/>
        <v>4.2333107027020585E-15</v>
      </c>
      <c r="DI279" s="41">
        <v>3.6993699999999998E-5</v>
      </c>
      <c r="DJ279" s="46">
        <v>274</v>
      </c>
      <c r="DK279" s="44">
        <v>1.1762640450552199E-5</v>
      </c>
      <c r="DL279" s="44">
        <v>4.2012064353280602E-5</v>
      </c>
      <c r="DM279" s="44">
        <v>1.06974467007359E-4</v>
      </c>
      <c r="DN279" s="44">
        <v>7.3750622629709106E-5</v>
      </c>
      <c r="DO279" s="44">
        <v>3.9030402825535E-4</v>
      </c>
      <c r="DP279" s="44">
        <v>2.9159041766635402E-4</v>
      </c>
      <c r="DQ279" s="44">
        <v>4.4847741434550498E-4</v>
      </c>
      <c r="DR279" s="45">
        <v>1.10464543717074E-2</v>
      </c>
      <c r="DS279" s="45">
        <v>1.93058475248814E-2</v>
      </c>
      <c r="DT279" s="45">
        <v>1.7017358037504999E-2</v>
      </c>
      <c r="DU279" s="45">
        <v>1.16634447636006E-2</v>
      </c>
      <c r="DV279" s="45">
        <v>1.8300803202698099E-2</v>
      </c>
      <c r="DW279" s="45">
        <v>3.2452379199723103E-2</v>
      </c>
      <c r="DX279" s="45">
        <v>1.41711028075301E-2</v>
      </c>
    </row>
    <row r="280" spans="1:128">
      <c r="A280" s="43">
        <f t="shared" si="29"/>
        <v>17.575342465753426</v>
      </c>
      <c r="B280" s="18">
        <v>276</v>
      </c>
      <c r="C280" s="12">
        <v>6050</v>
      </c>
      <c r="D280" s="12">
        <v>1.01619416565793E-2</v>
      </c>
      <c r="E280" s="12">
        <v>3.6382405686450997E-5</v>
      </c>
      <c r="F280" s="92">
        <f>$D280^Parameter!$D$325</f>
        <v>2.7889570345539978E-2</v>
      </c>
      <c r="G280" s="92">
        <f>$E280^Parameter!$D$318</f>
        <v>6.3656362291394746E-4</v>
      </c>
      <c r="H280" s="92">
        <f>$D280^Parameter!$D$326</f>
        <v>2.5443763942805703E-2</v>
      </c>
      <c r="I280" s="92">
        <f>$E280^Parameter!$D$319</f>
        <v>1.4420174100022449E-3</v>
      </c>
      <c r="J280" s="92">
        <f>$D280^Parameter!$D$328</f>
        <v>3.0291183592982367E-2</v>
      </c>
      <c r="K280" s="92">
        <f>$E280^Parameter!$D$321</f>
        <v>1.0801271823231347E-2</v>
      </c>
      <c r="L280" s="92">
        <f>$D280^Parameter!$D$329</f>
        <v>7.6543259186616322E-2</v>
      </c>
      <c r="M280" s="92">
        <f>$E280^Parameter!$D$322</f>
        <v>6.6809280087587802E-3</v>
      </c>
      <c r="N280" s="92">
        <f>$D280^Parameter!$D$330</f>
        <v>2.4302509674093357E-2</v>
      </c>
      <c r="O280" s="92">
        <f>$E280^Parameter!$D$323</f>
        <v>1.6763186039437106E-2</v>
      </c>
      <c r="P280" s="92">
        <f>$D280^Parameter!$D$327</f>
        <v>1.2666068011434811E-2</v>
      </c>
      <c r="Q280" s="92">
        <f>$E280^Parameter!$D$320</f>
        <v>6.7682511903046825E-4</v>
      </c>
      <c r="R280" s="12">
        <f>$D280^EXP(Parameter!$D$96+Parameter!$D$103*(($B280/30.2*21)^(1)))</f>
        <v>2.3379956276435842E-58</v>
      </c>
      <c r="S280" s="12">
        <f>$E280^EXP(Parameter!$D$81+Parameter!$D$88*($B280/30.2*21)^(-2))</f>
        <v>1.8718575454398192E-3</v>
      </c>
      <c r="T280" s="12">
        <f>$D280^EXP(Parameter!$D$97+Parameter!$D$104*(($B280*21/30.2)^(1)))</f>
        <v>9.0598591784575664E-8</v>
      </c>
      <c r="U280" s="12">
        <f>$E280^EXP(Parameter!$D$82+Parameter!$D$89*($B280/30.2*21)^(-2))</f>
        <v>3.2325994619380426E-3</v>
      </c>
      <c r="V280" s="12">
        <f>$D280^EXP(Parameter!$D$99+Parameter!$D$106*(($B280*21/30.2)^(1)))</f>
        <v>1.3502189851345713E-14</v>
      </c>
      <c r="W280" s="12">
        <f>$E280^EXP(Parameter!$D$84+Parameter!$D$91*($B280/30.2*21)^(-2))</f>
        <v>1.8817986657681765E-2</v>
      </c>
      <c r="X280" s="12">
        <f>$D280^EXP(Parameter!$D$100+Parameter!$D$107*(($B280*21/30.2)^(1)))</f>
        <v>1.5073198797269644E-258</v>
      </c>
      <c r="Y280" s="12">
        <f>$E280^EXP(Parameter!$D$85+Parameter!$D$92*($B280/30.2*21)^(-2))</f>
        <v>1.1390567267718921E-2</v>
      </c>
      <c r="Z280" s="12">
        <f>$D280^EXP(Parameter!$D$101+Parameter!$D$108*(($B280*21/30.2)^(1)))</f>
        <v>9.5112211041575253E-263</v>
      </c>
      <c r="AA280" s="12">
        <f>$E280^EXP(Parameter!$D$86+Parameter!$D$93*($B280/30.2*21)^(-2))</f>
        <v>1.7019791531712465E-2</v>
      </c>
      <c r="AB280" s="12">
        <f>$D280^EXP(Parameter!$D$98+Parameter!$D$105*(($B280*21/30.2)^(1)))</f>
        <v>3.0964452118752886E-15</v>
      </c>
      <c r="AC280" s="12">
        <f>$E280^EXP(Parameter!$D$83+Parameter!$D$90*($B280/30.2*21)^(-2))</f>
        <v>7.7724657167470789E-4</v>
      </c>
      <c r="AD280" s="87">
        <f>$D280^EXP(Parameter!$D$133+Parameter!$D$140*(($B280*21/30.2)^(-0.5))+Parameter!$D$147*((LN($B280*21/30.2))))</f>
        <v>3.8896657434390678E-17</v>
      </c>
      <c r="AE280" s="12">
        <f>$E280^EXP(Parameter!$D$111+Parameter!$D$118*(($B280*21/30.2)^(-1))+Parameter!$D$125*(($B280*21/30.2)^(-0.5)))</f>
        <v>4.231055635693725E-2</v>
      </c>
      <c r="AF280" s="12">
        <f>$D280^EXP(Parameter!$D$134+Parameter!$D$141*(($B280*21/30.2)^(-0.5))+Parameter!$D$148*((LN($B280*21/30.2))))</f>
        <v>1.9549083376460482E-5</v>
      </c>
      <c r="AG280" s="12">
        <f>$E280^EXP(Parameter!$D$112+Parameter!$D$119*(($B280*21/30.2)^(-1))+Parameter!$D$126*(($B280*21/30.2)^(-0.5)))</f>
        <v>3.9967792053125983E-3</v>
      </c>
      <c r="AH280" s="12">
        <f>$D280^EXP(Parameter!$D$136+Parameter!$D$143*(($B280*21/30.2)^(-0.5))+Parameter!$D$150*((LN($B280*21/30.2))))</f>
        <v>1.4587711564039786E-13</v>
      </c>
      <c r="AI280" s="12">
        <f>$E280^EXP(Parameter!$D$114+Parameter!$D$121*(($B280*21/30.2)^(-1))+Parameter!$D$128*(($B280*21/30.2)^(-0.5)))</f>
        <v>8.4230284225081593E-6</v>
      </c>
      <c r="AJ280" s="12">
        <f>$D280^EXP(Parameter!$D$137+Parameter!$D$144*(($B280*21/30.2)^(-0.5))+Parameter!$D$151*((LN($B280*21/30.2))))</f>
        <v>2.9068828188926339E-20</v>
      </c>
      <c r="AK280" s="12">
        <f>$E280^EXP(Parameter!$D$115+Parameter!$D$122*(($B280*21/30.2)^(-1))+Parameter!$D$129*(($B280*21/30.2)^(-0.5)))</f>
        <v>2.2597375719179236E-3</v>
      </c>
      <c r="AL280" s="12">
        <f>$D280^EXP(Parameter!$D$138+Parameter!$D$145*(($B280*21/30.2)^(-0.5))+Parameter!$D$152*((LN($B280*21/30.2))))</f>
        <v>5.8512026722420378E-95</v>
      </c>
      <c r="AM280" s="12">
        <f>$E280^EXP(Parameter!$D$116+Parameter!$D$123*(($B280*21/30.2)^(-1))+Parameter!$D$130*(($B280*21/30.2)^(-0.5)))</f>
        <v>3.6701687110875489E-7</v>
      </c>
      <c r="AN280" s="12">
        <f>$D280^EXP(Parameter!$D$135+Parameter!$D$142*(($B280*21/30.2)^(-0.5))+Parameter!$D$149*((LN($B280*21/30.2))))</f>
        <v>2.6550267955325171E-7</v>
      </c>
      <c r="AO280" s="12">
        <f>$E280^EXP(Parameter!$D$113+Parameter!$D$120*(($B280*21/30.2)^(-1))+Parameter!$D$127*(($B280*21/30.2)^(-0.5)))</f>
        <v>1.838098176840406E-14</v>
      </c>
      <c r="AP280" s="87">
        <f>$D280^EXP(Parameter!$D$304+Parameter!$D$310*((LN($B280*21/30.2))))</f>
        <v>8.7994415955246468E-3</v>
      </c>
      <c r="AQ280" s="88">
        <f>$E280^EXP(Parameter!$D$290+Parameter!$D$296*((LN($B280*21/30.2))))</f>
        <v>6.9899697219149345E-3</v>
      </c>
      <c r="AR280" s="12">
        <f>$D280^EXP(Parameter!$D$305+Parameter!$D$311*((LN($B280*21/30.2))))</f>
        <v>1.4123145011273529E-2</v>
      </c>
      <c r="AS280" s="88">
        <f>$E280^EXP(Parameter!$D$291+Parameter!$D$297*((LN($B280*21/30.2))))</f>
        <v>5.0832069886228163E-3</v>
      </c>
      <c r="AT280" s="12">
        <f>$D280^EXP(Parameter!$D$305+Parameter!$D$307-Parameter!$D$306+(Parameter!$D$311+Parameter!$D$313-Parameter!$D$312)*((LN($B280*21/30.2))))</f>
        <v>1.1554621278019371E-2</v>
      </c>
      <c r="AU280" s="88">
        <f>$E280^EXP(Parameter!$D$291+Parameter!$D$293-Parameter!$D$292+(Parameter!$D$297+Parameter!$D$299-Parameter!$D$298)*((LN($B280*21/30.2))))</f>
        <v>8.4079671749232032E-3</v>
      </c>
      <c r="AV280" s="12">
        <f>$D280^EXP(Parameter!$D$308+Parameter!$D$314*((LN($B280*21/30.2))))</f>
        <v>1.5836799204011039E-2</v>
      </c>
      <c r="AW280" s="88">
        <f>$E280^EXP(Parameter!$D$294+Parameter!$D$300*((LN($B280*21/30.2))))</f>
        <v>7.3211103586503382E-3</v>
      </c>
      <c r="AX280" s="12">
        <f>$D280^EXP(Parameter!$D$305+Parameter!$D$309-Parameter!$D$306+(Parameter!$D$311+Parameter!$D$315-Parameter!$D$312)*((LN($B280*21/30.2))))</f>
        <v>4.4727861734643734E-3</v>
      </c>
      <c r="AY280" s="88">
        <f>$E280^EXP(Parameter!$D$291+Parameter!$D$295-Parameter!$D$292+(Parameter!$D$297+Parameter!$D$301-Parameter!$D$298)*((LN($B280*21/30.2))))</f>
        <v>2.2118955452124283E-5</v>
      </c>
      <c r="AZ280" s="12">
        <f>$D280^EXP(Parameter!D$305-Parameter!D$306+(Parameter!D$311-Parameter!D$312)*((LN($B280*21/30.2))))</f>
        <v>2.9311693195461165E-3</v>
      </c>
      <c r="BA280" s="88">
        <f>$E280^EXP(Parameter!$D$291-Parameter!$D$292+(Parameter!$D$297-Parameter!$D$298)*((LN($B280*21/30.2))))</f>
        <v>1.3620987371062638E-7</v>
      </c>
      <c r="BB280" s="89">
        <f>$D280^EXP(Parameter!$D$231+Parameter!$D$238)</f>
        <v>3.0630568561283645E-2</v>
      </c>
      <c r="BC280" s="90">
        <f>$E280^EXP(Parameter!$D$216+Parameter!$D$223)</f>
        <v>1.5163476581915045E-3</v>
      </c>
      <c r="BD280" s="91">
        <f>$D280^EXP(Parameter!$D$232+Parameter!$D$239)</f>
        <v>2.2143454668651533E-2</v>
      </c>
      <c r="BE280" s="90">
        <f>$E280^EXP(Parameter!$D$217+Parameter!$D$224)</f>
        <v>2.3093861240326007E-3</v>
      </c>
      <c r="BF280" s="91">
        <f>$D280^EXP(Parameter!$D$234+Parameter!$D$241)</f>
        <v>2.7545560636908457E-2</v>
      </c>
      <c r="BG280" s="91">
        <f>$E280^EXP(Parameter!$D$219+Parameter!$D$226)</f>
        <v>1.3401842477457977E-2</v>
      </c>
      <c r="BH280" s="91">
        <f>$D280^EXP(Parameter!$D$235+Parameter!$D$242)</f>
        <v>6.3038013968427689E-2</v>
      </c>
      <c r="BI280" s="91">
        <f>$E280^EXP(Parameter!$D$220+Parameter!$D$227)</f>
        <v>7.9618802976517845E-3</v>
      </c>
      <c r="BJ280" s="91">
        <f>$D280^EXP(Parameter!$D$236+Parameter!$D$243)</f>
        <v>2.0502986071348876E-2</v>
      </c>
      <c r="BK280" s="91">
        <f>$E280^EXP(Parameter!$D$221+Parameter!$D$228)</f>
        <v>1.2666560594086123E-2</v>
      </c>
      <c r="BL280" s="91">
        <f>$D280^EXP(Parameter!$D$233+Parameter!$D$240)</f>
        <v>8.9203816651523046E-3</v>
      </c>
      <c r="BM280" s="91">
        <f>$E280^EXP(Parameter!$D$218+Parameter!$D$225)</f>
        <v>5.9336306154367301E-4</v>
      </c>
      <c r="BN280" s="90">
        <f>$D280^EXP(Parameter!$D$268+Parameter!$D$275)</f>
        <v>4.3492116830959958E-2</v>
      </c>
      <c r="BO280" s="91">
        <f>$E280^EXP(Parameter!$D$246+Parameter!$D$253)</f>
        <v>4.4156424803455256E-4</v>
      </c>
      <c r="BP280" s="91">
        <f>$D280^EXP(Parameter!$D$269+Parameter!$D$276)</f>
        <v>2.6665437447952745E-2</v>
      </c>
      <c r="BQ280" s="91">
        <f>$E280^EXP(Parameter!$D$247+Parameter!$D$254)</f>
        <v>1.2780220619974581E-3</v>
      </c>
      <c r="BR280" s="91">
        <f>$D280^EXP(Parameter!$D$271+Parameter!$D$278)</f>
        <v>7.1378930641486329E-2</v>
      </c>
      <c r="BS280" s="91">
        <f>$E280^EXP(Parameter!$D$249+Parameter!$D$256)</f>
        <v>1.7088301083856141E-2</v>
      </c>
      <c r="BT280" s="91">
        <f>$D280^EXP(Parameter!$D$272+Parameter!$D$279)</f>
        <v>0.13627396540216757</v>
      </c>
      <c r="BU280" s="91">
        <f>$E280^EXP(Parameter!$D$250+Parameter!$D$257)</f>
        <v>4.3464052186539121E-3</v>
      </c>
      <c r="BV280" s="91">
        <f>$D280^EXP(Parameter!$D$273+Parameter!$D$280)</f>
        <v>0.1040393592764747</v>
      </c>
      <c r="BW280" s="91">
        <f>$E280^EXP(Parameter!$D$251+Parameter!$D$258)</f>
        <v>1.859624393669922E-2</v>
      </c>
      <c r="BX280" s="91">
        <f>$D280^EXP(Parameter!$D$270+Parameter!$D$277)</f>
        <v>2.2653962594610902E-2</v>
      </c>
      <c r="BY280" s="91">
        <f>$E280^EXP(Parameter!$D$248+Parameter!$D$255)</f>
        <v>1.6175224075688588E-3</v>
      </c>
      <c r="BZ280" s="90">
        <f>$D280^EXP(Parameter!$D$208)</f>
        <v>2.8143835477608781E-2</v>
      </c>
      <c r="CA280" s="90">
        <f>$E280^EXP(Parameter!$D$200)</f>
        <v>1.0220241364174442E-3</v>
      </c>
      <c r="CB280" s="90">
        <f>$D280^EXP(Parameter!$D$209)</f>
        <v>2.2482840296122152E-2</v>
      </c>
      <c r="CC280" s="90">
        <f>$E280^EXP(Parameter!$D$201)</f>
        <v>1.8720356594663101E-3</v>
      </c>
      <c r="CD280" s="90">
        <f>$D280^EXP(Parameter!$D$211)</f>
        <v>2.4874583290996267E-2</v>
      </c>
      <c r="CE280" s="90">
        <f>$E280^EXP(Parameter!$D$203)</f>
        <v>9.9858972181498529E-3</v>
      </c>
      <c r="CF280" s="90">
        <f>$D280^EXP(Parameter!$D$212)</f>
        <v>6.2863929474277214E-2</v>
      </c>
      <c r="CG280" s="90">
        <f>$E280^EXP(Parameter!$D$204)</f>
        <v>6.7027100433437606E-3</v>
      </c>
      <c r="CH280" s="91">
        <f>$D280^EXP(Parameter!$D$213)</f>
        <v>1.9486213992644476E-2</v>
      </c>
      <c r="CI280" s="90">
        <f>$E280^EXP(Parameter!$D$205)</f>
        <v>1.2777609031110552E-2</v>
      </c>
      <c r="CJ280" s="91">
        <f>$D280^EXP(Parameter!$D$210)</f>
        <v>9.8851351422943809E-3</v>
      </c>
      <c r="CK280" s="90">
        <f>$E280^EXP(Parameter!$D$202)</f>
        <v>8.0544250096898804E-4</v>
      </c>
      <c r="CL280" s="12">
        <f>$D280^EXP(Parameter!$D$170+Parameter!$D$177*(LN($B280/30.2*21)))</f>
        <v>1.1088862171942392E-2</v>
      </c>
      <c r="CM280" s="12">
        <f>$D280^EXP(Parameter!$D$155+Parameter!$D$162*(LN($B280/30.2*21)))</f>
        <v>0.27856183372137561</v>
      </c>
      <c r="CN280" s="12">
        <f>$D280^EXP(Parameter!$D$171+Parameter!$D$178*(LN($B280/30.2*21)))</f>
        <v>1.3244234916823541E-2</v>
      </c>
      <c r="CO280" s="12">
        <f>$D280^EXP(Parameter!$D$156+Parameter!$D$163*(LN($B280/30.2*21)))</f>
        <v>0.20916939569298168</v>
      </c>
      <c r="CP280" s="12">
        <f>$D280^EXP(Parameter!$D$173+Parameter!$D$180*(LN($B280/30.2*21)))</f>
        <v>1.0409628303772333E-2</v>
      </c>
      <c r="CQ280" s="12">
        <f>$D280^EXP(Parameter!$D$158+Parameter!$D$165*(LN($B280/30.2*21)))</f>
        <v>0.20422763887556356</v>
      </c>
      <c r="CR280" s="12">
        <f>$D280^EXP(Parameter!$D$174+Parameter!$D$181*(LN($B280/30.2*21)))</f>
        <v>8.0862610315829298E-3</v>
      </c>
      <c r="CS280" s="12">
        <f>$D280^EXP(Parameter!$D$159+Parameter!$D$166*(LN($B280/30.2*21)))</f>
        <v>0.25981422983266378</v>
      </c>
      <c r="CT280" s="12">
        <f>$D280^EXP(Parameter!$D$175+Parameter!$D$182*(LN($B280/30.2*21)))</f>
        <v>9.3181639573449706E-4</v>
      </c>
      <c r="CU280" s="12">
        <f>$D280^EXP(Parameter!$D$160+Parameter!$D$167*(LN($B280/30.2*21)))</f>
        <v>3.4759762872337972E-2</v>
      </c>
      <c r="CV280" s="12">
        <f>$D280^EXP(Parameter!$D$172+Parameter!$D$179*(LN($B280/30.2*21)))</f>
        <v>1.6813073951285589E-3</v>
      </c>
      <c r="CW280" s="41">
        <f>$D280^EXP(Parameter!$D$157+Parameter!$D$164*(LN($B280/30.2*21)))</f>
        <v>1.3832343954212539E-4</v>
      </c>
      <c r="CX280" s="12">
        <f t="shared" si="30"/>
        <v>2.3379956276435842E-58</v>
      </c>
      <c r="CY280" s="85">
        <v>1.22500892554068E-2</v>
      </c>
      <c r="CZ280" s="12">
        <f t="shared" si="31"/>
        <v>9.0598591784575664E-8</v>
      </c>
      <c r="DA280" s="85">
        <v>1.8067222821390099E-2</v>
      </c>
      <c r="DB280" s="12">
        <f t="shared" si="32"/>
        <v>1.3502189851345713E-14</v>
      </c>
      <c r="DC280" s="41">
        <v>3.64641170770062E-5</v>
      </c>
      <c r="DD280" s="12">
        <f t="shared" si="33"/>
        <v>1.5073198797269644E-258</v>
      </c>
      <c r="DE280" s="85">
        <v>4.6920419171440903E-4</v>
      </c>
      <c r="DF280" s="12">
        <f t="shared" si="34"/>
        <v>9.5112211041575253E-263</v>
      </c>
      <c r="DG280" s="41">
        <v>3.6382399999999999E-5</v>
      </c>
      <c r="DH280" s="12">
        <f t="shared" si="35"/>
        <v>3.0964452118752886E-15</v>
      </c>
      <c r="DI280" s="41">
        <v>3.6382399999999999E-5</v>
      </c>
      <c r="DJ280" s="46">
        <v>275</v>
      </c>
      <c r="DK280" s="44">
        <v>1.1526885583923499E-5</v>
      </c>
      <c r="DL280" s="44">
        <v>4.1229891080796201E-5</v>
      </c>
      <c r="DM280" s="44">
        <v>1.05099605652303E-4</v>
      </c>
      <c r="DN280" s="44">
        <v>7.2425645467499896E-5</v>
      </c>
      <c r="DO280" s="44">
        <v>3.8408321201432999E-4</v>
      </c>
      <c r="DP280" s="44">
        <v>2.8683613056435002E-4</v>
      </c>
      <c r="DQ280" s="44">
        <v>4.4140853971608201E-4</v>
      </c>
      <c r="DR280" s="45">
        <v>1.09605601438504E-2</v>
      </c>
      <c r="DS280" s="45">
        <v>1.9166687601329099E-2</v>
      </c>
      <c r="DT280" s="45">
        <v>1.68924518042897E-2</v>
      </c>
      <c r="DU280" s="45">
        <v>1.1573377806516299E-2</v>
      </c>
      <c r="DV280" s="45">
        <v>1.8167861286070199E-2</v>
      </c>
      <c r="DW280" s="45">
        <v>3.22368502492019E-2</v>
      </c>
      <c r="DX280" s="45">
        <v>1.4064432213632599E-2</v>
      </c>
    </row>
    <row r="281" spans="1:128">
      <c r="A281" s="43">
        <f t="shared" si="29"/>
        <v>17.635616438356163</v>
      </c>
      <c r="B281" s="18">
        <v>277</v>
      </c>
      <c r="C281" s="12">
        <v>6072</v>
      </c>
      <c r="D281" s="12">
        <v>1.0080670062367601E-2</v>
      </c>
      <c r="E281" s="12">
        <v>3.5782791443259701E-5</v>
      </c>
      <c r="F281" s="92">
        <f>$D281^Parameter!$D$325</f>
        <v>2.7715437116303757E-2</v>
      </c>
      <c r="G281" s="92">
        <f>$E281^Parameter!$D$318</f>
        <v>6.2899245562795072E-4</v>
      </c>
      <c r="H281" s="92">
        <f>$D281^Parameter!$D$326</f>
        <v>2.5280841191278779E-2</v>
      </c>
      <c r="I281" s="92">
        <f>$E281^Parameter!$D$319</f>
        <v>1.4267618852548459E-3</v>
      </c>
      <c r="J281" s="92">
        <f>$D281^Parameter!$D$328</f>
        <v>3.0106406642509735E-2</v>
      </c>
      <c r="K281" s="92">
        <f>$E281^Parameter!$D$321</f>
        <v>1.0722046298867695E-2</v>
      </c>
      <c r="L281" s="92">
        <f>$D281^Parameter!$D$329</f>
        <v>7.6199840863294413E-2</v>
      </c>
      <c r="M281" s="92">
        <f>$E281^Parameter!$D$322</f>
        <v>6.6267466380884495E-3</v>
      </c>
      <c r="N281" s="92">
        <f>$D281^Parameter!$D$330</f>
        <v>2.4144955788854169E-2</v>
      </c>
      <c r="O281" s="92">
        <f>$E281^Parameter!$D$323</f>
        <v>1.6652125943261743E-2</v>
      </c>
      <c r="P281" s="92">
        <f>$D281^Parameter!$D$327</f>
        <v>1.2569613081118656E-2</v>
      </c>
      <c r="Q281" s="92">
        <f>$E281^Parameter!$D$320</f>
        <v>6.6884177550384873E-4</v>
      </c>
      <c r="R281" s="12">
        <f>$D281^EXP(Parameter!$D$96+Parameter!$D$103*(($B281/30.2*21)^(1)))</f>
        <v>2.8807072717182636E-59</v>
      </c>
      <c r="S281" s="12">
        <f>$E281^EXP(Parameter!$D$81+Parameter!$D$88*($B281/30.2*21)^(-2))</f>
        <v>1.8528416179116654E-3</v>
      </c>
      <c r="T281" s="12">
        <f>$D281^EXP(Parameter!$D$97+Parameter!$D$104*(($B281*21/30.2)^(1)))</f>
        <v>8.0434303986851132E-8</v>
      </c>
      <c r="U281" s="12">
        <f>$E281^EXP(Parameter!$D$82+Parameter!$D$89*($B281/30.2*21)^(-2))</f>
        <v>3.202602490520528E-3</v>
      </c>
      <c r="V281" s="12">
        <f>$D281^EXP(Parameter!$D$99+Parameter!$D$106*(($B281*21/30.2)^(1)))</f>
        <v>9.7659669302473215E-15</v>
      </c>
      <c r="W281" s="12">
        <f>$E281^EXP(Parameter!$D$84+Parameter!$D$91*($B281/30.2*21)^(-2))</f>
        <v>1.8696838706827847E-2</v>
      </c>
      <c r="X281" s="12">
        <f>$D281^EXP(Parameter!$D$100+Parameter!$D$107*(($B281*21/30.2)^(1)))</f>
        <v>1.9172488127857695E-264</v>
      </c>
      <c r="Y281" s="12">
        <f>$E281^EXP(Parameter!$D$85+Parameter!$D$92*($B281/30.2*21)^(-2))</f>
        <v>1.1308000896737639E-2</v>
      </c>
      <c r="Z281" s="12">
        <f>$D281^EXP(Parameter!$D$101+Parameter!$D$108*(($B281*21/30.2)^(1)))</f>
        <v>2.2863604924658958E-268</v>
      </c>
      <c r="AA281" s="12">
        <f>$E281^EXP(Parameter!$D$86+Parameter!$D$93*($B281/30.2*21)^(-2))</f>
        <v>1.6907442340810624E-2</v>
      </c>
      <c r="AB281" s="12">
        <f>$D281^EXP(Parameter!$D$98+Parameter!$D$105*(($B281*21/30.2)^(1)))</f>
        <v>2.258785883948398E-15</v>
      </c>
      <c r="AC281" s="12">
        <f>$E281^EXP(Parameter!$D$83+Parameter!$D$90*($B281/30.2*21)^(-2))</f>
        <v>7.6825108793714082E-4</v>
      </c>
      <c r="AD281" s="87">
        <f>$D281^EXP(Parameter!$D$133+Parameter!$D$140*(($B281*21/30.2)^(-0.5))+Parameter!$D$147*((LN($B281*21/30.2))))</f>
        <v>3.116144665187957E-17</v>
      </c>
      <c r="AE281" s="12">
        <f>$E281^EXP(Parameter!$D$111+Parameter!$D$118*(($B281*21/30.2)^(-1))+Parameter!$D$125*(($B281*21/30.2)^(-0.5)))</f>
        <v>4.2152113652794886E-2</v>
      </c>
      <c r="AF281" s="12">
        <f>$D281^EXP(Parameter!$D$134+Parameter!$D$141*(($B281*21/30.2)^(-0.5))+Parameter!$D$148*((LN($B281*21/30.2))))</f>
        <v>1.8829476559305746E-5</v>
      </c>
      <c r="AG281" s="12">
        <f>$E281^EXP(Parameter!$D$112+Parameter!$D$119*(($B281*21/30.2)^(-1))+Parameter!$D$126*(($B281*21/30.2)^(-0.5)))</f>
        <v>3.9618909283548071E-3</v>
      </c>
      <c r="AH281" s="12">
        <f>$D281^EXP(Parameter!$D$136+Parameter!$D$143*(($B281*21/30.2)^(-0.5))+Parameter!$D$150*((LN($B281*21/30.2))))</f>
        <v>1.242210794529882E-13</v>
      </c>
      <c r="AI281" s="12">
        <f>$E281^EXP(Parameter!$D$114+Parameter!$D$121*(($B281*21/30.2)^(-1))+Parameter!$D$128*(($B281*21/30.2)^(-0.5)))</f>
        <v>8.201636850119718E-6</v>
      </c>
      <c r="AJ281" s="12">
        <f>$D281^EXP(Parameter!$D$137+Parameter!$D$144*(($B281*21/30.2)^(-0.5))+Parameter!$D$151*((LN($B281*21/30.2))))</f>
        <v>2.1652456770581269E-20</v>
      </c>
      <c r="AK281" s="12">
        <f>$E281^EXP(Parameter!$D$115+Parameter!$D$122*(($B281*21/30.2)^(-1))+Parameter!$D$129*(($B281*21/30.2)^(-0.5)))</f>
        <v>2.2354147524465324E-3</v>
      </c>
      <c r="AL281" s="12">
        <f>$D281^EXP(Parameter!$D$138+Parameter!$D$145*(($B281*21/30.2)^(-0.5))+Parameter!$D$152*((LN($B281*21/30.2))))</f>
        <v>9.2142785063023895E-96</v>
      </c>
      <c r="AM281" s="12">
        <f>$E281^EXP(Parameter!$D$116+Parameter!$D$123*(($B281*21/30.2)^(-1))+Parameter!$D$130*(($B281*21/30.2)^(-0.5)))</f>
        <v>3.5476097718937304E-7</v>
      </c>
      <c r="AN281" s="12">
        <f>$D281^EXP(Parameter!$D$135+Parameter!$D$142*(($B281*21/30.2)^(-0.5))+Parameter!$D$149*((LN($B281*21/30.2))))</f>
        <v>2.5145707070381938E-7</v>
      </c>
      <c r="AO281" s="12">
        <f>$E281^EXP(Parameter!$D$113+Parameter!$D$120*(($B281*21/30.2)^(-1))+Parameter!$D$127*(($B281*21/30.2)^(-0.5)))</f>
        <v>1.7013673689981576E-14</v>
      </c>
      <c r="AP281" s="87">
        <f>$D281^EXP(Parameter!$D$304+Parameter!$D$310*((LN($B281*21/30.2))))</f>
        <v>8.7078567776732087E-3</v>
      </c>
      <c r="AQ281" s="88">
        <f>$E281^EXP(Parameter!$D$290+Parameter!$D$296*((LN($B281*21/30.2))))</f>
        <v>6.9516203750961923E-3</v>
      </c>
      <c r="AR281" s="12">
        <f>$D281^EXP(Parameter!$D$305+Parameter!$D$311*((LN($B281*21/30.2))))</f>
        <v>1.4007756019327276E-2</v>
      </c>
      <c r="AS281" s="88">
        <f>$E281^EXP(Parameter!$D$291+Parameter!$D$297*((LN($B281*21/30.2))))</f>
        <v>5.0448752956605029E-3</v>
      </c>
      <c r="AT281" s="12">
        <f>$D281^EXP(Parameter!$D$305+Parameter!$D$307-Parameter!$D$306+(Parameter!$D$311+Parameter!$D$313-Parameter!$D$312)*((LN($B281*21/30.2))))</f>
        <v>1.1448843385549898E-2</v>
      </c>
      <c r="AU281" s="88">
        <f>$E281^EXP(Parameter!$D$291+Parameter!$D$293-Parameter!$D$292+(Parameter!$D$297+Parameter!$D$299-Parameter!$D$298)*((LN($B281*21/30.2))))</f>
        <v>8.3382499234539494E-3</v>
      </c>
      <c r="AV281" s="12">
        <f>$D281^EXP(Parameter!$D$308+Parameter!$D$314*((LN($B281*21/30.2))))</f>
        <v>1.567818479235011E-2</v>
      </c>
      <c r="AW281" s="88">
        <f>$E281^EXP(Parameter!$D$294+Parameter!$D$300*((LN($B281*21/30.2))))</f>
        <v>7.2639223495400617E-3</v>
      </c>
      <c r="AX281" s="12">
        <f>$D281^EXP(Parameter!$D$305+Parameter!$D$309-Parameter!$D$306+(Parameter!$D$311+Parameter!$D$315-Parameter!$D$312)*((LN($B281*21/30.2))))</f>
        <v>4.4178331200998835E-3</v>
      </c>
      <c r="AY281" s="88">
        <f>$E281^EXP(Parameter!$D$291+Parameter!$D$295-Parameter!$D$292+(Parameter!$D$297+Parameter!$D$301-Parameter!$D$298)*((LN($B281*21/30.2))))</f>
        <v>2.1447123050585505E-5</v>
      </c>
      <c r="AZ281" s="12">
        <f>$D281^EXP(Parameter!D$305-Parameter!D$306+(Parameter!D$311-Parameter!D$312)*((LN($B281*21/30.2))))</f>
        <v>2.8947019549003215E-3</v>
      </c>
      <c r="BA281" s="88">
        <f>$E281^EXP(Parameter!$D$291-Parameter!$D$292+(Parameter!$D$297-Parameter!$D$298)*((LN($B281*21/30.2))))</f>
        <v>1.3066624688811185E-7</v>
      </c>
      <c r="BB281" s="89">
        <f>$D281^EXP(Parameter!$D$231+Parameter!$D$238)</f>
        <v>3.044431487133652E-2</v>
      </c>
      <c r="BC281" s="90">
        <f>$E281^EXP(Parameter!$D$216+Parameter!$D$223)</f>
        <v>1.5004283761877394E-3</v>
      </c>
      <c r="BD281" s="91">
        <f>$D281^EXP(Parameter!$D$232+Parameter!$D$239)</f>
        <v>2.1996316865915834E-2</v>
      </c>
      <c r="BE281" s="90">
        <f>$E281^EXP(Parameter!$D$217+Parameter!$D$224)</f>
        <v>2.2867046237871279E-3</v>
      </c>
      <c r="BF281" s="91">
        <f>$D281^EXP(Parameter!$D$234+Parameter!$D$241)</f>
        <v>2.7372980827673112E-2</v>
      </c>
      <c r="BG281" s="91">
        <f>$E281^EXP(Parameter!$D$219+Parameter!$D$226)</f>
        <v>1.330820904556E-2</v>
      </c>
      <c r="BH281" s="91">
        <f>$D281^EXP(Parameter!$D$235+Parameter!$D$242)</f>
        <v>6.2733876443480913E-2</v>
      </c>
      <c r="BI281" s="91">
        <f>$E281^EXP(Parameter!$D$220+Parameter!$D$227)</f>
        <v>7.8995630826023122E-3</v>
      </c>
      <c r="BJ281" s="91">
        <f>$D281^EXP(Parameter!$D$236+Parameter!$D$243)</f>
        <v>2.0364005951338464E-2</v>
      </c>
      <c r="BK281" s="91">
        <f>$E281^EXP(Parameter!$D$221+Parameter!$D$228)</f>
        <v>1.2576910434221508E-2</v>
      </c>
      <c r="BL281" s="91">
        <f>$D281^EXP(Parameter!$D$233+Parameter!$D$240)</f>
        <v>8.847022172564065E-3</v>
      </c>
      <c r="BM281" s="91">
        <f>$E281^EXP(Parameter!$D$218+Parameter!$D$225)</f>
        <v>5.8623872651177966E-4</v>
      </c>
      <c r="BN281" s="90">
        <f>$D281^EXP(Parameter!$D$268+Parameter!$D$275)</f>
        <v>4.3254181883970733E-2</v>
      </c>
      <c r="BO281" s="91">
        <f>$E281^EXP(Parameter!$D$246+Parameter!$D$253)</f>
        <v>4.3605298534854135E-4</v>
      </c>
      <c r="BP281" s="91">
        <f>$D281^EXP(Parameter!$D$269+Parameter!$D$276)</f>
        <v>2.6496866237130597E-2</v>
      </c>
      <c r="BQ281" s="91">
        <f>$E281^EXP(Parameter!$D$247+Parameter!$D$254)</f>
        <v>1.264253314382868E-3</v>
      </c>
      <c r="BR281" s="91">
        <f>$D281^EXP(Parameter!$D$271+Parameter!$D$278)</f>
        <v>7.1049997862589018E-2</v>
      </c>
      <c r="BS281" s="91">
        <f>$E281^EXP(Parameter!$D$249+Parameter!$D$256)</f>
        <v>1.6975617167488619E-2</v>
      </c>
      <c r="BT281" s="91">
        <f>$D281^EXP(Parameter!$D$272+Parameter!$D$279)</f>
        <v>0.13579954998103616</v>
      </c>
      <c r="BU281" s="91">
        <f>$E281^EXP(Parameter!$D$250+Parameter!$D$257)</f>
        <v>4.3081442509554854E-3</v>
      </c>
      <c r="BV281" s="91">
        <f>$D281^EXP(Parameter!$D$273+Parameter!$D$280)</f>
        <v>0.10362821288110939</v>
      </c>
      <c r="BW281" s="91">
        <f>$E281^EXP(Parameter!$D$251+Parameter!$D$258)</f>
        <v>1.8476156405042504E-2</v>
      </c>
      <c r="BX281" s="91">
        <f>$D281^EXP(Parameter!$D$270+Parameter!$D$277)</f>
        <v>2.2504330087848152E-2</v>
      </c>
      <c r="BY281" s="91">
        <f>$E281^EXP(Parameter!$D$248+Parameter!$D$255)</f>
        <v>1.6007090358152196E-3</v>
      </c>
      <c r="BZ281" s="90">
        <f>$D281^EXP(Parameter!$D$208)</f>
        <v>2.796855883712485E-2</v>
      </c>
      <c r="CA281" s="90">
        <f>$E281^EXP(Parameter!$D$200)</f>
        <v>1.0106460248382858E-3</v>
      </c>
      <c r="CB281" s="90">
        <f>$D281^EXP(Parameter!$D$209)</f>
        <v>2.2334041759784953E-2</v>
      </c>
      <c r="CC281" s="90">
        <f>$E281^EXP(Parameter!$D$201)</f>
        <v>1.8530169363617616E-3</v>
      </c>
      <c r="CD281" s="90">
        <f>$D281^EXP(Parameter!$D$211)</f>
        <v>2.4714326767978127E-2</v>
      </c>
      <c r="CE281" s="90">
        <f>$E281^EXP(Parameter!$D$203)</f>
        <v>9.9113874496530047E-3</v>
      </c>
      <c r="CF281" s="90">
        <f>$D281^EXP(Parameter!$D$212)</f>
        <v>6.2560329133927908E-2</v>
      </c>
      <c r="CG281" s="90">
        <f>$E281^EXP(Parameter!$D$204)</f>
        <v>6.6483872072656972E-3</v>
      </c>
      <c r="CH281" s="91">
        <f>$D281^EXP(Parameter!$D$213)</f>
        <v>1.9352403688490064E-2</v>
      </c>
      <c r="CI281" s="90">
        <f>$E281^EXP(Parameter!$D$205)</f>
        <v>1.2687352955164941E-2</v>
      </c>
      <c r="CJ281" s="91">
        <f>$D281^EXP(Parameter!$D$210)</f>
        <v>9.8056034945247419E-3</v>
      </c>
      <c r="CK281" s="90">
        <f>$E281^EXP(Parameter!$D$202)</f>
        <v>7.9616724990908417E-4</v>
      </c>
      <c r="CL281" s="12">
        <f>$D281^EXP(Parameter!$D$170+Parameter!$D$177*(LN($B281/30.2*21)))</f>
        <v>1.0988047584852908E-2</v>
      </c>
      <c r="CM281" s="12">
        <f>$D281^EXP(Parameter!$D$155+Parameter!$D$162*(LN($B281/30.2*21)))</f>
        <v>0.27826650325288965</v>
      </c>
      <c r="CN281" s="12">
        <f>$D281^EXP(Parameter!$D$171+Parameter!$D$178*(LN($B281/30.2*21)))</f>
        <v>1.3135962806194966E-2</v>
      </c>
      <c r="CO281" s="12">
        <f>$D281^EXP(Parameter!$D$156+Parameter!$D$163*(LN($B281/30.2*21)))</f>
        <v>0.20877256783784603</v>
      </c>
      <c r="CP281" s="12">
        <f>$D281^EXP(Parameter!$D$173+Parameter!$D$180*(LN($B281/30.2*21)))</f>
        <v>1.0315031362938962E-2</v>
      </c>
      <c r="CQ281" s="12">
        <f>$D281^EXP(Parameter!$D$158+Parameter!$D$165*(LN($B281/30.2*21)))</f>
        <v>0.20372407009121132</v>
      </c>
      <c r="CR281" s="12">
        <f>$D281^EXP(Parameter!$D$174+Parameter!$D$181*(LN($B281/30.2*21)))</f>
        <v>7.9919672081648612E-3</v>
      </c>
      <c r="CS281" s="12">
        <f>$D281^EXP(Parameter!$D$159+Parameter!$D$166*(LN($B281/30.2*21)))</f>
        <v>0.25937564667353386</v>
      </c>
      <c r="CT281" s="12">
        <f>$D281^EXP(Parameter!$D$175+Parameter!$D$182*(LN($B281/30.2*21)))</f>
        <v>9.1597910791032004E-4</v>
      </c>
      <c r="CU281" s="12">
        <f>$D281^EXP(Parameter!$D$160+Parameter!$D$167*(LN($B281/30.2*21)))</f>
        <v>3.4479142813536416E-2</v>
      </c>
      <c r="CV281" s="12">
        <f>$D281^EXP(Parameter!$D$172+Parameter!$D$179*(LN($B281/30.2*21)))</f>
        <v>1.658467369537247E-3</v>
      </c>
      <c r="CW281" s="41">
        <f>$D281^EXP(Parameter!$D$157+Parameter!$D$164*(LN($B281/30.2*21)))</f>
        <v>1.3493622473061416E-4</v>
      </c>
      <c r="CX281" s="12">
        <f t="shared" si="30"/>
        <v>2.8807072717182636E-59</v>
      </c>
      <c r="CY281" s="85">
        <v>1.2243120468931201E-2</v>
      </c>
      <c r="CZ281" s="12">
        <f t="shared" si="31"/>
        <v>8.0434303986851132E-8</v>
      </c>
      <c r="DA281" s="85">
        <v>1.80515649922986E-2</v>
      </c>
      <c r="DB281" s="12">
        <f t="shared" si="32"/>
        <v>9.7659669302473215E-15</v>
      </c>
      <c r="DC281" s="41">
        <v>3.5857814485213201E-5</v>
      </c>
      <c r="DD281" s="12">
        <f t="shared" si="33"/>
        <v>1.9172488127857695E-264</v>
      </c>
      <c r="DE281" s="85">
        <v>4.6243502826508301E-4</v>
      </c>
      <c r="DF281" s="12">
        <f t="shared" si="34"/>
        <v>2.2863604924658958E-268</v>
      </c>
      <c r="DG281" s="41">
        <v>3.5782799999999999E-5</v>
      </c>
      <c r="DH281" s="12">
        <f t="shared" si="35"/>
        <v>2.258785883948398E-15</v>
      </c>
      <c r="DI281" s="41">
        <v>3.5782799999999999E-5</v>
      </c>
      <c r="DJ281" s="46">
        <v>276</v>
      </c>
      <c r="DK281" s="44">
        <v>1.1296432171459299E-5</v>
      </c>
      <c r="DL281" s="44">
        <v>4.0464157508468498E-5</v>
      </c>
      <c r="DM281" s="44">
        <v>1.0326203061472601E-4</v>
      </c>
      <c r="DN281" s="44">
        <v>7.1127622475963798E-5</v>
      </c>
      <c r="DO281" s="44">
        <v>3.7797582434984101E-4</v>
      </c>
      <c r="DP281" s="44">
        <v>2.82170350758282E-4</v>
      </c>
      <c r="DQ281" s="44">
        <v>4.34467252284576E-4</v>
      </c>
      <c r="DR281" s="45">
        <v>1.08755583849212E-2</v>
      </c>
      <c r="DS281" s="45">
        <v>1.90288853129791E-2</v>
      </c>
      <c r="DT281" s="45">
        <v>1.6768782639228E-2</v>
      </c>
      <c r="DU281" s="45">
        <v>1.1484241313062801E-2</v>
      </c>
      <c r="DV281" s="45">
        <v>1.8036224728671699E-2</v>
      </c>
      <c r="DW281" s="45">
        <v>3.2023285441416097E-2</v>
      </c>
      <c r="DX281" s="45">
        <v>1.39588404557796E-2</v>
      </c>
    </row>
    <row r="282" spans="1:128">
      <c r="A282" s="43">
        <f t="shared" si="29"/>
        <v>17.695890410958903</v>
      </c>
      <c r="B282" s="18">
        <v>278</v>
      </c>
      <c r="C282" s="12">
        <v>6094</v>
      </c>
      <c r="D282" s="12">
        <v>1.00002565737402E-2</v>
      </c>
      <c r="E282" s="12">
        <v>3.5194647621110197E-5</v>
      </c>
      <c r="F282" s="92">
        <f>$D282^Parameter!$D$325</f>
        <v>2.7542838228778652E-2</v>
      </c>
      <c r="G282" s="92">
        <f>$E282^Parameter!$D$318</f>
        <v>6.2153153319435481E-4</v>
      </c>
      <c r="H282" s="92">
        <f>$D282^Parameter!$D$326</f>
        <v>2.5119379901050291E-2</v>
      </c>
      <c r="I282" s="92">
        <f>$E282^Parameter!$D$319</f>
        <v>1.4117085259374449E-3</v>
      </c>
      <c r="J282" s="92">
        <f>$D282^Parameter!$D$328</f>
        <v>2.9923231379531186E-2</v>
      </c>
      <c r="K282" s="92">
        <f>$E282^Parameter!$D$321</f>
        <v>1.0643614664962638E-2</v>
      </c>
      <c r="L282" s="92">
        <f>$D282^Parameter!$D$329</f>
        <v>7.5858847430845838E-2</v>
      </c>
      <c r="M282" s="92">
        <f>$E282^Parameter!$D$322</f>
        <v>6.5731500209843729E-3</v>
      </c>
      <c r="N282" s="92">
        <f>$D282^Parameter!$D$330</f>
        <v>2.3988827725782411E-2</v>
      </c>
      <c r="O282" s="92">
        <f>$E282^Parameter!$D$323</f>
        <v>1.6542100252371263E-2</v>
      </c>
      <c r="P282" s="92">
        <f>$D282^Parameter!$D$327</f>
        <v>1.2474139825894553E-2</v>
      </c>
      <c r="Q282" s="92">
        <f>$E282^Parameter!$D$320</f>
        <v>6.6097389518662646E-4</v>
      </c>
      <c r="R282" s="12">
        <f>$D282^EXP(Parameter!$D$96+Parameter!$D$103*(($B282/30.2*21)^(1)))</f>
        <v>3.4376087663464008E-60</v>
      </c>
      <c r="S282" s="12">
        <f>$E282^EXP(Parameter!$D$81+Parameter!$D$88*($B282/30.2*21)^(-2))</f>
        <v>1.834069719734623E-3</v>
      </c>
      <c r="T282" s="12">
        <f>$D282^EXP(Parameter!$D$97+Parameter!$D$104*(($B282*21/30.2)^(1)))</f>
        <v>7.1356911647656932E-8</v>
      </c>
      <c r="U282" s="12">
        <f>$E282^EXP(Parameter!$D$82+Parameter!$D$89*($B282/30.2*21)^(-2))</f>
        <v>3.1729642003872401E-3</v>
      </c>
      <c r="V282" s="12">
        <f>$D282^EXP(Parameter!$D$99+Parameter!$D$106*(($B282*21/30.2)^(1)))</f>
        <v>7.0421669919334314E-15</v>
      </c>
      <c r="W282" s="12">
        <f>$E282^EXP(Parameter!$D$84+Parameter!$D$91*($B282/30.2*21)^(-2))</f>
        <v>1.857679645911876E-2</v>
      </c>
      <c r="X282" s="12">
        <f>$D282^EXP(Parameter!$D$100+Parameter!$D$107*(($B282*21/30.2)^(1)))</f>
        <v>1.7963149582284685E-270</v>
      </c>
      <c r="Y282" s="12">
        <f>$E282^EXP(Parameter!$D$85+Parameter!$D$92*($B282/30.2*21)^(-2))</f>
        <v>1.122625478390657E-2</v>
      </c>
      <c r="Z282" s="12">
        <f>$D282^EXP(Parameter!$D$101+Parameter!$D$108*(($B282*21/30.2)^(1)))</f>
        <v>4.184277923857984E-274</v>
      </c>
      <c r="AA282" s="12">
        <f>$E282^EXP(Parameter!$D$86+Parameter!$D$93*($B282/30.2*21)^(-2))</f>
        <v>1.6796136891605997E-2</v>
      </c>
      <c r="AB282" s="12">
        <f>$D282^EXP(Parameter!$D$98+Parameter!$D$105*(($B282*21/30.2)^(1)))</f>
        <v>1.6432561747529527E-15</v>
      </c>
      <c r="AC282" s="12">
        <f>$E282^EXP(Parameter!$D$83+Parameter!$D$90*($B282/30.2*21)^(-2))</f>
        <v>7.5938372128403508E-4</v>
      </c>
      <c r="AD282" s="87">
        <f>$D282^EXP(Parameter!$D$133+Parameter!$D$140*(($B282*21/30.2)^(-0.5))+Parameter!$D$147*((LN($B282*21/30.2))))</f>
        <v>2.4951986319853452E-17</v>
      </c>
      <c r="AE282" s="12">
        <f>$E282^EXP(Parameter!$D$111+Parameter!$D$118*(($B282*21/30.2)^(-1))+Parameter!$D$125*(($B282*21/30.2)^(-0.5)))</f>
        <v>4.1994709646901655E-2</v>
      </c>
      <c r="AF282" s="12">
        <f>$D282^EXP(Parameter!$D$134+Parameter!$D$141*(($B282*21/30.2)^(-0.5))+Parameter!$D$148*((LN($B282*21/30.2))))</f>
        <v>1.813661494034497E-5</v>
      </c>
      <c r="AG282" s="12">
        <f>$E282^EXP(Parameter!$D$112+Parameter!$D$119*(($B282*21/30.2)^(-1))+Parameter!$D$126*(($B282*21/30.2)^(-0.5)))</f>
        <v>3.9274011487776738E-3</v>
      </c>
      <c r="AH282" s="12">
        <f>$D282^EXP(Parameter!$D$136+Parameter!$D$143*(($B282*21/30.2)^(-0.5))+Parameter!$D$150*((LN($B282*21/30.2))))</f>
        <v>1.0574924923527809E-13</v>
      </c>
      <c r="AI282" s="12">
        <f>$E282^EXP(Parameter!$D$114+Parameter!$D$121*(($B282*21/30.2)^(-1))+Parameter!$D$128*(($B282*21/30.2)^(-0.5)))</f>
        <v>7.9865528150835669E-6</v>
      </c>
      <c r="AJ282" s="12">
        <f>$D282^EXP(Parameter!$D$137+Parameter!$D$144*(($B282*21/30.2)^(-0.5))+Parameter!$D$151*((LN($B282*21/30.2))))</f>
        <v>1.6114225227573373E-20</v>
      </c>
      <c r="AK282" s="12">
        <f>$E282^EXP(Parameter!$D$115+Parameter!$D$122*(($B282*21/30.2)^(-1))+Parameter!$D$129*(($B282*21/30.2)^(-0.5)))</f>
        <v>2.2114166765437814E-3</v>
      </c>
      <c r="AL282" s="12">
        <f>$D282^EXP(Parameter!$D$138+Parameter!$D$145*(($B282*21/30.2)^(-0.5))+Parameter!$D$152*((LN($B282*21/30.2))))</f>
        <v>1.437727645720984E-96</v>
      </c>
      <c r="AM282" s="12">
        <f>$E282^EXP(Parameter!$D$116+Parameter!$D$123*(($B282*21/30.2)^(-1))+Parameter!$D$130*(($B282*21/30.2)^(-0.5)))</f>
        <v>3.4294131487577238E-7</v>
      </c>
      <c r="AN282" s="12">
        <f>$D282^EXP(Parameter!$D$135+Parameter!$D$142*(($B282*21/30.2)^(-0.5))+Parameter!$D$149*((LN($B282*21/30.2))))</f>
        <v>2.3815780999071629E-7</v>
      </c>
      <c r="AO282" s="12">
        <f>$E282^EXP(Parameter!$D$113+Parameter!$D$120*(($B282*21/30.2)^(-1))+Parameter!$D$127*(($B282*21/30.2)^(-0.5)))</f>
        <v>1.5750743264512623E-14</v>
      </c>
      <c r="AP282" s="87">
        <f>$D282^EXP(Parameter!$D$304+Parameter!$D$310*((LN($B282*21/30.2))))</f>
        <v>8.6174038944879083E-3</v>
      </c>
      <c r="AQ282" s="88">
        <f>$E282^EXP(Parameter!$D$290+Parameter!$D$296*((LN($B282*21/30.2))))</f>
        <v>6.9136171862812209E-3</v>
      </c>
      <c r="AR282" s="12">
        <f>$D282^EXP(Parameter!$D$305+Parameter!$D$311*((LN($B282*21/30.2))))</f>
        <v>1.389357767472159E-2</v>
      </c>
      <c r="AS282" s="88">
        <f>$E282^EXP(Parameter!$D$291+Parameter!$D$297*((LN($B282*21/30.2))))</f>
        <v>5.0069465432498904E-3</v>
      </c>
      <c r="AT282" s="12">
        <f>$D282^EXP(Parameter!$D$305+Parameter!$D$307-Parameter!$D$306+(Parameter!$D$311+Parameter!$D$313-Parameter!$D$312)*((LN($B282*21/30.2))))</f>
        <v>1.1344260418203401E-2</v>
      </c>
      <c r="AU282" s="88">
        <f>$E282^EXP(Parameter!$D$291+Parameter!$D$293-Parameter!$D$292+(Parameter!$D$297+Parameter!$D$299-Parameter!$D$298)*((LN($B282*21/30.2))))</f>
        <v>8.2692863957312332E-3</v>
      </c>
      <c r="AV282" s="12">
        <f>$D282^EXP(Parameter!$D$308+Parameter!$D$314*((LN($B282*21/30.2))))</f>
        <v>1.5521426814113207E-2</v>
      </c>
      <c r="AW282" s="88">
        <f>$E282^EXP(Parameter!$D$294+Parameter!$D$300*((LN($B282*21/30.2))))</f>
        <v>7.2073370788627595E-3</v>
      </c>
      <c r="AX282" s="12">
        <f>$D282^EXP(Parameter!$D$305+Parameter!$D$309-Parameter!$D$306+(Parameter!$D$311+Parameter!$D$315-Parameter!$D$312)*((LN($B282*21/30.2))))</f>
        <v>4.3636571369768413E-3</v>
      </c>
      <c r="AY282" s="88">
        <f>$E282^EXP(Parameter!$D$291+Parameter!$D$295-Parameter!$D$292+(Parameter!$D$297+Parameter!$D$301-Parameter!$D$298)*((LN($B282*21/30.2))))</f>
        <v>2.0796437210127222E-5</v>
      </c>
      <c r="AZ282" s="12">
        <f>$D282^EXP(Parameter!D$305-Parameter!D$306+(Parameter!D$311-Parameter!D$312)*((LN($B282*21/30.2))))</f>
        <v>2.8587621236451197E-3</v>
      </c>
      <c r="BA282" s="88">
        <f>$E282^EXP(Parameter!$D$291-Parameter!$D$292+(Parameter!$D$297-Parameter!$D$298)*((LN($B282*21/30.2))))</f>
        <v>1.2535574851382163E-7</v>
      </c>
      <c r="BB282" s="89">
        <f>$D282^EXP(Parameter!$D$231+Parameter!$D$238)</f>
        <v>3.0259672074601108E-2</v>
      </c>
      <c r="BC282" s="90">
        <f>$E282^EXP(Parameter!$D$216+Parameter!$D$223)</f>
        <v>1.4847187737520077E-3</v>
      </c>
      <c r="BD282" s="91">
        <f>$D282^EXP(Parameter!$D$232+Parameter!$D$239)</f>
        <v>2.1850534326072098E-2</v>
      </c>
      <c r="BE282" s="90">
        <f>$E282^EXP(Parameter!$D$217+Parameter!$D$224)</f>
        <v>2.2643065780408862E-3</v>
      </c>
      <c r="BF282" s="91">
        <f>$D282^EXP(Parameter!$D$234+Parameter!$D$241)</f>
        <v>2.7201925382514019E-2</v>
      </c>
      <c r="BG282" s="91">
        <f>$E282^EXP(Parameter!$D$219+Parameter!$D$226)</f>
        <v>1.3215481407436034E-2</v>
      </c>
      <c r="BH282" s="91">
        <f>$D282^EXP(Parameter!$D$235+Parameter!$D$242)</f>
        <v>6.2431988869473709E-2</v>
      </c>
      <c r="BI282" s="91">
        <f>$E282^EXP(Parameter!$D$220+Parameter!$D$227)</f>
        <v>7.8379008687213345E-3</v>
      </c>
      <c r="BJ282" s="91">
        <f>$D282^EXP(Parameter!$D$236+Parameter!$D$243)</f>
        <v>2.0226324475434487E-2</v>
      </c>
      <c r="BK282" s="91">
        <f>$E282^EXP(Parameter!$D$221+Parameter!$D$228)</f>
        <v>1.2488135668150623E-2</v>
      </c>
      <c r="BL282" s="91">
        <f>$D282^EXP(Parameter!$D$233+Parameter!$D$240)</f>
        <v>8.7744537726203164E-3</v>
      </c>
      <c r="BM282" s="91">
        <f>$E282^EXP(Parameter!$D$218+Parameter!$D$225)</f>
        <v>5.7921893098163255E-4</v>
      </c>
      <c r="BN282" s="90">
        <f>$D282^EXP(Parameter!$D$268+Parameter!$D$275)</f>
        <v>4.3018160266001658E-2</v>
      </c>
      <c r="BO282" s="91">
        <f>$E282^EXP(Parameter!$D$246+Parameter!$D$253)</f>
        <v>4.3062519723831825E-4</v>
      </c>
      <c r="BP282" s="91">
        <f>$D282^EXP(Parameter!$D$269+Parameter!$D$276)</f>
        <v>2.6329793464266463E-2</v>
      </c>
      <c r="BQ282" s="91">
        <f>$E282^EXP(Parameter!$D$247+Parameter!$D$254)</f>
        <v>1.2506696924124974E-3</v>
      </c>
      <c r="BR282" s="91">
        <f>$D282^EXP(Parameter!$D$271+Parameter!$D$278)</f>
        <v>7.0723427557705262E-2</v>
      </c>
      <c r="BS282" s="91">
        <f>$E282^EXP(Parameter!$D$249+Parameter!$D$256)</f>
        <v>1.6863979298843958E-2</v>
      </c>
      <c r="BT282" s="91">
        <f>$D282^EXP(Parameter!$D$272+Parameter!$D$279)</f>
        <v>0.13532800936713207</v>
      </c>
      <c r="BU282" s="91">
        <f>$E282^EXP(Parameter!$D$250+Parameter!$D$257)</f>
        <v>4.2703226245067727E-3</v>
      </c>
      <c r="BV282" s="91">
        <f>$D282^EXP(Parameter!$D$273+Parameter!$D$280)</f>
        <v>0.10321975059667346</v>
      </c>
      <c r="BW282" s="91">
        <f>$E282^EXP(Parameter!$D$251+Parameter!$D$258)</f>
        <v>1.8357167312726737E-2</v>
      </c>
      <c r="BX282" s="91">
        <f>$D282^EXP(Parameter!$D$270+Parameter!$D$277)</f>
        <v>2.2356069917179342E-2</v>
      </c>
      <c r="BY282" s="91">
        <f>$E282^EXP(Parameter!$D$248+Parameter!$D$255)</f>
        <v>1.5841153799548736E-3</v>
      </c>
      <c r="BZ282" s="90">
        <f>$D282^EXP(Parameter!$D$208)</f>
        <v>2.7794823857988118E-2</v>
      </c>
      <c r="CA282" s="90">
        <f>$E282^EXP(Parameter!$D$200)</f>
        <v>9.9942496911089207E-4</v>
      </c>
      <c r="CB282" s="90">
        <f>$D282^EXP(Parameter!$D$209)</f>
        <v>2.2186609864399836E-2</v>
      </c>
      <c r="CC282" s="90">
        <f>$E282^EXP(Parameter!$D$201)</f>
        <v>1.834242294555275E-3</v>
      </c>
      <c r="CD282" s="90">
        <f>$D282^EXP(Parameter!$D$211)</f>
        <v>2.4555514068322501E-2</v>
      </c>
      <c r="CE282" s="90">
        <f>$E282^EXP(Parameter!$D$203)</f>
        <v>9.8376337163458942E-3</v>
      </c>
      <c r="CF282" s="90">
        <f>$D282^EXP(Parameter!$D$212)</f>
        <v>6.2258976226822235E-2</v>
      </c>
      <c r="CG282" s="90">
        <f>$E282^EXP(Parameter!$D$204)</f>
        <v>6.5946503675278169E-3</v>
      </c>
      <c r="CH282" s="91">
        <f>$D282^EXP(Parameter!$D$213)</f>
        <v>1.9219855502981883E-2</v>
      </c>
      <c r="CI282" s="90">
        <f>$E282^EXP(Parameter!$D$205)</f>
        <v>1.2597976922856514E-2</v>
      </c>
      <c r="CJ282" s="91">
        <f>$D282^EXP(Parameter!$D$210)</f>
        <v>9.7269153787972237E-3</v>
      </c>
      <c r="CK282" s="90">
        <f>$E282^EXP(Parameter!$D$202)</f>
        <v>7.8702356442900416E-4</v>
      </c>
      <c r="CL282" s="12">
        <f>$D282^EXP(Parameter!$D$170+Parameter!$D$177*(LN($B282/30.2*21)))</f>
        <v>1.0888369774591527E-2</v>
      </c>
      <c r="CM282" s="12">
        <f>$D282^EXP(Parameter!$D$155+Parameter!$D$162*(LN($B282/30.2*21)))</f>
        <v>0.27797275713878206</v>
      </c>
      <c r="CN282" s="12">
        <f>$D282^EXP(Parameter!$D$171+Parameter!$D$178*(LN($B282/30.2*21)))</f>
        <v>1.3028831140323143E-2</v>
      </c>
      <c r="CO282" s="12">
        <f>$D282^EXP(Parameter!$D$156+Parameter!$D$163*(LN($B282/30.2*21)))</f>
        <v>0.20837785628505051</v>
      </c>
      <c r="CP282" s="12">
        <f>$D282^EXP(Parameter!$D$173+Parameter!$D$180*(LN($B282/30.2*21)))</f>
        <v>1.022150424311645E-2</v>
      </c>
      <c r="CQ282" s="12">
        <f>$D282^EXP(Parameter!$D$158+Parameter!$D$165*(LN($B282/30.2*21)))</f>
        <v>0.20322318679078238</v>
      </c>
      <c r="CR282" s="12">
        <f>$D282^EXP(Parameter!$D$174+Parameter!$D$181*(LN($B282/30.2*21)))</f>
        <v>7.8989310356236148E-3</v>
      </c>
      <c r="CS282" s="12">
        <f>$D282^EXP(Parameter!$D$159+Parameter!$D$166*(LN($B282/30.2*21)))</f>
        <v>0.25893927938554995</v>
      </c>
      <c r="CT282" s="12">
        <f>$D282^EXP(Parameter!$D$175+Parameter!$D$182*(LN($B282/30.2*21)))</f>
        <v>9.0043692543904398E-4</v>
      </c>
      <c r="CU282" s="12">
        <f>$D282^EXP(Parameter!$D$160+Parameter!$D$167*(LN($B282/30.2*21)))</f>
        <v>3.4201268585464427E-2</v>
      </c>
      <c r="CV282" s="12">
        <f>$D282^EXP(Parameter!$D$172+Parameter!$D$179*(LN($B282/30.2*21)))</f>
        <v>1.6359839355695334E-3</v>
      </c>
      <c r="CW282" s="41">
        <f>$D282^EXP(Parameter!$D$157+Parameter!$D$164*(LN($B282/30.2*21)))</f>
        <v>1.3163615317627128E-4</v>
      </c>
      <c r="CX282" s="12">
        <f t="shared" si="30"/>
        <v>3.4376087663464008E-60</v>
      </c>
      <c r="CY282" s="85">
        <v>1.22362819622512E-2</v>
      </c>
      <c r="CZ282" s="12">
        <f t="shared" si="31"/>
        <v>7.1356911647656932E-8</v>
      </c>
      <c r="DA282" s="85">
        <v>1.8036166217358499E-2</v>
      </c>
      <c r="DB282" s="12">
        <f t="shared" si="32"/>
        <v>7.0421669919334314E-15</v>
      </c>
      <c r="DC282" s="41">
        <v>3.52634449205196E-5</v>
      </c>
      <c r="DD282" s="12">
        <f t="shared" si="33"/>
        <v>1.7963149582284685E-270</v>
      </c>
      <c r="DE282" s="85">
        <v>4.5579194867290199E-4</v>
      </c>
      <c r="DF282" s="12">
        <f t="shared" si="34"/>
        <v>4.184277923857984E-274</v>
      </c>
      <c r="DG282" s="41">
        <v>3.5194599999999997E-5</v>
      </c>
      <c r="DH282" s="12">
        <f t="shared" si="35"/>
        <v>1.6432561747529527E-15</v>
      </c>
      <c r="DI282" s="41">
        <v>3.5194599999999997E-5</v>
      </c>
      <c r="DJ282" s="46">
        <v>277</v>
      </c>
      <c r="DK282" s="44">
        <v>1.10711476464243E-5</v>
      </c>
      <c r="DL282" s="44">
        <v>3.9714477325314399E-5</v>
      </c>
      <c r="DM282" s="44">
        <v>1.01460909125661E-4</v>
      </c>
      <c r="DN282" s="44">
        <v>6.9855938987450905E-5</v>
      </c>
      <c r="DO282" s="44">
        <v>3.7197952607870299E-4</v>
      </c>
      <c r="DP282" s="44">
        <v>2.7759121785930801E-4</v>
      </c>
      <c r="DQ282" s="44">
        <v>4.2765094535224301E-4</v>
      </c>
      <c r="DR282" s="45">
        <v>1.07914373568793E-2</v>
      </c>
      <c r="DS282" s="45">
        <v>1.8892423739649802E-2</v>
      </c>
      <c r="DT282" s="45">
        <v>1.66463349249363E-2</v>
      </c>
      <c r="DU282" s="45">
        <v>1.13960231053809E-2</v>
      </c>
      <c r="DV282" s="45">
        <v>1.79058771719133E-2</v>
      </c>
      <c r="DW282" s="45">
        <v>3.1811661685534801E-2</v>
      </c>
      <c r="DX282" s="45">
        <v>1.38543136680632E-2</v>
      </c>
    </row>
    <row r="283" spans="1:128">
      <c r="A283" s="43">
        <f t="shared" si="29"/>
        <v>17.756164383561643</v>
      </c>
      <c r="B283" s="18">
        <v>279</v>
      </c>
      <c r="C283" s="12">
        <v>6116</v>
      </c>
      <c r="D283" s="12">
        <v>9.9206898047516992E-3</v>
      </c>
      <c r="E283" s="12">
        <v>3.4617723607535298E-5</v>
      </c>
      <c r="F283" s="92">
        <f>$D283^Parameter!$D$325</f>
        <v>2.7371755943896646E-2</v>
      </c>
      <c r="G283" s="92">
        <f>$E283^Parameter!$D$318</f>
        <v>6.1417894548318128E-4</v>
      </c>
      <c r="H283" s="92">
        <f>$D283^Parameter!$D$326</f>
        <v>2.4959362949408009E-2</v>
      </c>
      <c r="I283" s="92">
        <f>$E283^Parameter!$D$319</f>
        <v>1.3968540905637127E-3</v>
      </c>
      <c r="J283" s="92">
        <f>$D283^Parameter!$D$328</f>
        <v>2.9741639509379424E-2</v>
      </c>
      <c r="K283" s="92">
        <f>$E283^Parameter!$D$321</f>
        <v>1.0565966714632188E-2</v>
      </c>
      <c r="L283" s="92">
        <f>$D283^Parameter!$D$329</f>
        <v>7.5520254961846653E-2</v>
      </c>
      <c r="M283" s="92">
        <f>$E283^Parameter!$D$322</f>
        <v>6.5201301969254671E-3</v>
      </c>
      <c r="N283" s="92">
        <f>$D283^Parameter!$D$330</f>
        <v>2.3834108669304483E-2</v>
      </c>
      <c r="O283" s="92">
        <f>$E283^Parameter!$D$323</f>
        <v>1.6433096382440889E-2</v>
      </c>
      <c r="P283" s="92">
        <f>$D283^Parameter!$D$327</f>
        <v>1.2379635586595281E-2</v>
      </c>
      <c r="Q283" s="92">
        <f>$E283^Parameter!$D$320</f>
        <v>6.5321948872775512E-4</v>
      </c>
      <c r="R283" s="12">
        <f>$D283^EXP(Parameter!$D$96+Parameter!$D$103*(($B283/30.2*21)^(1)))</f>
        <v>3.9710640957705207E-61</v>
      </c>
      <c r="S283" s="12">
        <f>$E283^EXP(Parameter!$D$81+Parameter!$D$88*($B283/30.2*21)^(-2))</f>
        <v>1.8155380391174337E-3</v>
      </c>
      <c r="T283" s="12">
        <f>$D283^EXP(Parameter!$D$97+Parameter!$D$104*(($B283*21/30.2)^(1)))</f>
        <v>6.3256277371710833E-8</v>
      </c>
      <c r="U283" s="12">
        <f>$E283^EXP(Parameter!$D$82+Parameter!$D$89*($B283/30.2*21)^(-2))</f>
        <v>3.1436792981410842E-3</v>
      </c>
      <c r="V283" s="12">
        <f>$D283^EXP(Parameter!$D$99+Parameter!$D$106*(($B283*21/30.2)^(1)))</f>
        <v>5.0625034999425708E-15</v>
      </c>
      <c r="W283" s="12">
        <f>$E283^EXP(Parameter!$D$84+Parameter!$D$91*($B283/30.2*21)^(-2))</f>
        <v>1.8457846665407968E-2</v>
      </c>
      <c r="X283" s="12">
        <f>$D283^EXP(Parameter!$D$100+Parameter!$D$107*(($B283*21/30.2)^(1)))</f>
        <v>1.2312836295737109E-276</v>
      </c>
      <c r="Y283" s="12">
        <f>$E283^EXP(Parameter!$D$85+Parameter!$D$92*($B283/30.2*21)^(-2))</f>
        <v>1.1145318452817585E-2</v>
      </c>
      <c r="Z283" s="12">
        <f>$D283^EXP(Parameter!$D$101+Parameter!$D$108*(($B283*21/30.2)^(1)))</f>
        <v>5.79689898708254E-280</v>
      </c>
      <c r="AA283" s="12">
        <f>$E283^EXP(Parameter!$D$86+Parameter!$D$93*($B283/30.2*21)^(-2))</f>
        <v>1.6685862509981227E-2</v>
      </c>
      <c r="AB283" s="12">
        <f>$D283^EXP(Parameter!$D$98+Parameter!$D$105*(($B283*21/30.2)^(1)))</f>
        <v>1.1921861612542049E-15</v>
      </c>
      <c r="AC283" s="12">
        <f>$E283^EXP(Parameter!$D$83+Parameter!$D$90*($B283/30.2*21)^(-2))</f>
        <v>7.5064229223072989E-4</v>
      </c>
      <c r="AD283" s="87">
        <f>$D283^EXP(Parameter!$D$133+Parameter!$D$140*(($B283*21/30.2)^(-0.5))+Parameter!$D$147*((LN($B283*21/30.2))))</f>
        <v>1.9969864220025869E-17</v>
      </c>
      <c r="AE283" s="12">
        <f>$E283^EXP(Parameter!$D$111+Parameter!$D$118*(($B283*21/30.2)^(-1))+Parameter!$D$125*(($B283*21/30.2)^(-0.5)))</f>
        <v>4.1838334299201023E-2</v>
      </c>
      <c r="AF283" s="12">
        <f>$D283^EXP(Parameter!$D$134+Parameter!$D$141*(($B283*21/30.2)^(-0.5))+Parameter!$D$148*((LN($B283*21/30.2))))</f>
        <v>1.7469494564902674E-5</v>
      </c>
      <c r="AG283" s="12">
        <f>$E283^EXP(Parameter!$D$112+Parameter!$D$119*(($B283*21/30.2)^(-1))+Parameter!$D$126*(($B283*21/30.2)^(-0.5)))</f>
        <v>3.8933041891524444E-3</v>
      </c>
      <c r="AH283" s="12">
        <f>$D283^EXP(Parameter!$D$136+Parameter!$D$143*(($B283*21/30.2)^(-0.5))+Parameter!$D$150*((LN($B283*21/30.2))))</f>
        <v>8.9998108951484879E-14</v>
      </c>
      <c r="AI283" s="12">
        <f>$E283^EXP(Parameter!$D$114+Parameter!$D$121*(($B283*21/30.2)^(-1))+Parameter!$D$128*(($B283*21/30.2)^(-0.5)))</f>
        <v>7.7775825269262511E-6</v>
      </c>
      <c r="AJ283" s="12">
        <f>$D283^EXP(Parameter!$D$137+Parameter!$D$144*(($B283*21/30.2)^(-0.5))+Parameter!$D$151*((LN($B283*21/30.2))))</f>
        <v>1.1982143352256403E-20</v>
      </c>
      <c r="AK283" s="12">
        <f>$E283^EXP(Parameter!$D$115+Parameter!$D$122*(($B283*21/30.2)^(-1))+Parameter!$D$129*(($B283*21/30.2)^(-0.5)))</f>
        <v>2.1877381355207052E-3</v>
      </c>
      <c r="AL283" s="12">
        <f>$D283^EXP(Parameter!$D$138+Parameter!$D$145*(($B283*21/30.2)^(-0.5))+Parameter!$D$152*((LN($B283*21/30.2))))</f>
        <v>2.2227214072914271E-97</v>
      </c>
      <c r="AM283" s="12">
        <f>$E283^EXP(Parameter!$D$116+Parameter!$D$123*(($B283*21/30.2)^(-1))+Parameter!$D$130*(($B283*21/30.2)^(-0.5)))</f>
        <v>3.3154138905825112E-7</v>
      </c>
      <c r="AN283" s="12">
        <f>$D283^EXP(Parameter!$D$135+Parameter!$D$142*(($B283*21/30.2)^(-0.5))+Parameter!$D$149*((LN($B283*21/30.2))))</f>
        <v>2.2556505981348573E-7</v>
      </c>
      <c r="AO283" s="12">
        <f>$E283^EXP(Parameter!$D$113+Parameter!$D$120*(($B283*21/30.2)^(-1))+Parameter!$D$127*(($B283*21/30.2)^(-0.5)))</f>
        <v>1.4584018659721512E-14</v>
      </c>
      <c r="AP283" s="87">
        <f>$D283^EXP(Parameter!$D$304+Parameter!$D$310*((LN($B283*21/30.2))))</f>
        <v>8.5280665466572602E-3</v>
      </c>
      <c r="AQ283" s="88">
        <f>$E283^EXP(Parameter!$D$290+Parameter!$D$296*((LN($B283*21/30.2))))</f>
        <v>6.875955842005366E-3</v>
      </c>
      <c r="AR283" s="12">
        <f>$D283^EXP(Parameter!$D$305+Parameter!$D$311*((LN($B283*21/30.2))))</f>
        <v>1.3780594242788722E-2</v>
      </c>
      <c r="AS283" s="88">
        <f>$E283^EXP(Parameter!$D$291+Parameter!$D$297*((LN($B283*21/30.2))))</f>
        <v>4.9694152659996646E-3</v>
      </c>
      <c r="AT283" s="12">
        <f>$D283^EXP(Parameter!$D$305+Parameter!$D$307-Parameter!$D$306+(Parameter!$D$311+Parameter!$D$313-Parameter!$D$312)*((LN($B283*21/30.2))))</f>
        <v>1.1240856097133592E-2</v>
      </c>
      <c r="AU283" s="88">
        <f>$E283^EXP(Parameter!$D$291+Parameter!$D$293-Parameter!$D$292+(Parameter!$D$297+Parameter!$D$299-Parameter!$D$298)*((LN($B283*21/30.2))))</f>
        <v>8.2010664202316237E-3</v>
      </c>
      <c r="AV283" s="12">
        <f>$D283^EXP(Parameter!$D$308+Parameter!$D$314*((LN($B283*21/30.2))))</f>
        <v>1.5366500052509214E-2</v>
      </c>
      <c r="AW283" s="88">
        <f>$E283^EXP(Parameter!$D$294+Parameter!$D$300*((LN($B283*21/30.2))))</f>
        <v>7.1513464690426852E-3</v>
      </c>
      <c r="AX283" s="12">
        <f>$D283^EXP(Parameter!$D$305+Parameter!$D$309-Parameter!$D$306+(Parameter!$D$311+Parameter!$D$315-Parameter!$D$312)*((LN($B283*21/30.2))))</f>
        <v>4.3102456740746553E-3</v>
      </c>
      <c r="AY283" s="88">
        <f>$E283^EXP(Parameter!$D$291+Parameter!$D$295-Parameter!$D$292+(Parameter!$D$297+Parameter!$D$301-Parameter!$D$298)*((LN($B283*21/30.2))))</f>
        <v>2.0166207801028398E-5</v>
      </c>
      <c r="AZ283" s="12">
        <f>$D283^EXP(Parameter!D$305-Parameter!D$306+(Parameter!D$311-Parameter!D$312)*((LN($B283*21/30.2))))</f>
        <v>2.8233410491808201E-3</v>
      </c>
      <c r="BA283" s="88">
        <f>$E283^EXP(Parameter!$D$291-Parameter!$D$292+(Parameter!$D$297-Parameter!$D$298)*((LN($B283*21/30.2))))</f>
        <v>1.2026824823267942E-7</v>
      </c>
      <c r="BB283" s="89">
        <f>$D283^EXP(Parameter!$D$231+Parameter!$D$238)</f>
        <v>3.0076621801503136E-2</v>
      </c>
      <c r="BC283" s="90">
        <f>$E283^EXP(Parameter!$D$216+Parameter!$D$223)</f>
        <v>1.4692155055705085E-3</v>
      </c>
      <c r="BD283" s="91">
        <f>$D283^EXP(Parameter!$D$232+Parameter!$D$239)</f>
        <v>2.1706090852823153E-2</v>
      </c>
      <c r="BE283" s="90">
        <f>$E283^EXP(Parameter!$D$217+Parameter!$D$224)</f>
        <v>2.2421876528266813E-3</v>
      </c>
      <c r="BF283" s="91">
        <f>$D283^EXP(Parameter!$D$234+Parameter!$D$241)</f>
        <v>2.7032376645816713E-2</v>
      </c>
      <c r="BG283" s="91">
        <f>$E283^EXP(Parameter!$D$219+Parameter!$D$226)</f>
        <v>1.3123648224865069E-2</v>
      </c>
      <c r="BH283" s="91">
        <f>$D283^EXP(Parameter!$D$235+Parameter!$D$242)</f>
        <v>6.2132328315970556E-2</v>
      </c>
      <c r="BI283" s="91">
        <f>$E283^EXP(Parameter!$D$220+Parameter!$D$227)</f>
        <v>7.7768849202279576E-3</v>
      </c>
      <c r="BJ283" s="91">
        <f>$D283^EXP(Parameter!$D$236+Parameter!$D$243)</f>
        <v>2.0089925955127718E-2</v>
      </c>
      <c r="BK283" s="91">
        <f>$E283^EXP(Parameter!$D$221+Parameter!$D$228)</f>
        <v>1.2400225260507573E-2</v>
      </c>
      <c r="BL283" s="91">
        <f>$D283^EXP(Parameter!$D$233+Parameter!$D$240)</f>
        <v>8.7026657937733804E-3</v>
      </c>
      <c r="BM283" s="91">
        <f>$E283^EXP(Parameter!$D$218+Parameter!$D$225)</f>
        <v>5.7230185206209004E-4</v>
      </c>
      <c r="BN283" s="90">
        <f>$D283^EXP(Parameter!$D$268+Parameter!$D$275)</f>
        <v>4.2784031287149145E-2</v>
      </c>
      <c r="BO283" s="91">
        <f>$E283^EXP(Parameter!$D$246+Parameter!$D$253)</f>
        <v>4.2527938913880075E-4</v>
      </c>
      <c r="BP283" s="91">
        <f>$D283^EXP(Parameter!$D$269+Parameter!$D$276)</f>
        <v>2.6164201691968897E-2</v>
      </c>
      <c r="BQ283" s="91">
        <f>$E283^EXP(Parameter!$D$247+Parameter!$D$254)</f>
        <v>1.2372681924941937E-3</v>
      </c>
      <c r="BR283" s="91">
        <f>$D283^EXP(Parameter!$D$271+Parameter!$D$278)</f>
        <v>7.0399196140032594E-2</v>
      </c>
      <c r="BS283" s="91">
        <f>$E283^EXP(Parameter!$D$249+Parameter!$D$256)</f>
        <v>1.6753374783515101E-2</v>
      </c>
      <c r="BT283" s="91">
        <f>$D283^EXP(Parameter!$D$272+Parameter!$D$279)</f>
        <v>0.13485931794253378</v>
      </c>
      <c r="BU283" s="91">
        <f>$E283^EXP(Parameter!$D$250+Parameter!$D$257)</f>
        <v>4.2329340604742435E-3</v>
      </c>
      <c r="BV283" s="91">
        <f>$D283^EXP(Parameter!$D$273+Parameter!$D$280)</f>
        <v>0.10281394730750237</v>
      </c>
      <c r="BW283" s="91">
        <f>$E283^EXP(Parameter!$D$251+Parameter!$D$258)</f>
        <v>1.823926347538482E-2</v>
      </c>
      <c r="BX283" s="91">
        <f>$D283^EXP(Parameter!$D$270+Parameter!$D$277)</f>
        <v>2.2209165735090335E-2</v>
      </c>
      <c r="BY283" s="91">
        <f>$E283^EXP(Parameter!$D$248+Parameter!$D$255)</f>
        <v>1.5677379569744056E-3</v>
      </c>
      <c r="BZ283" s="90">
        <f>$D283^EXP(Parameter!$D$208)</f>
        <v>2.7622612740095642E-2</v>
      </c>
      <c r="CA283" s="90">
        <f>$E283^EXP(Parameter!$D$200)</f>
        <v>9.8835836558167295E-4</v>
      </c>
      <c r="CB283" s="90">
        <f>$D283^EXP(Parameter!$D$209)</f>
        <v>2.2040528312796789E-2</v>
      </c>
      <c r="CC283" s="90">
        <f>$E283^EXP(Parameter!$D$201)</f>
        <v>1.8157079211374165E-3</v>
      </c>
      <c r="CD283" s="90">
        <f>$D283^EXP(Parameter!$D$211)</f>
        <v>2.4398128220848858E-2</v>
      </c>
      <c r="CE283" s="90">
        <f>$E283^EXP(Parameter!$D$203)</f>
        <v>9.7646262046402008E-3</v>
      </c>
      <c r="CF283" s="90">
        <f>$D283^EXP(Parameter!$D$212)</f>
        <v>6.1959847837792015E-2</v>
      </c>
      <c r="CG283" s="90">
        <f>$E283^EXP(Parameter!$D$204)</f>
        <v>6.5414915496971619E-3</v>
      </c>
      <c r="CH283" s="91">
        <f>$D283^EXP(Parameter!$D$213)</f>
        <v>1.9088554080386386E-2</v>
      </c>
      <c r="CI283" s="90">
        <f>$E283^EXP(Parameter!$D$205)</f>
        <v>1.2509469852283565E-2</v>
      </c>
      <c r="CJ283" s="91">
        <f>$D283^EXP(Parameter!$D$210)</f>
        <v>9.6490595630486214E-3</v>
      </c>
      <c r="CK283" s="90">
        <f>$E283^EXP(Parameter!$D$202)</f>
        <v>7.7800921392657022E-4</v>
      </c>
      <c r="CL283" s="12">
        <f>$D283^EXP(Parameter!$D$170+Parameter!$D$177*(LN($B283/30.2*21)))</f>
        <v>1.078981323292726E-2</v>
      </c>
      <c r="CM283" s="12">
        <f>$D283^EXP(Parameter!$D$155+Parameter!$D$162*(LN($B283/30.2*21)))</f>
        <v>0.27768058148744418</v>
      </c>
      <c r="CN283" s="12">
        <f>$D283^EXP(Parameter!$D$171+Parameter!$D$178*(LN($B283/30.2*21)))</f>
        <v>1.2922825014097182E-2</v>
      </c>
      <c r="CO283" s="12">
        <f>$D283^EXP(Parameter!$D$156+Parameter!$D$163*(LN($B283/30.2*21)))</f>
        <v>0.2079852427116213</v>
      </c>
      <c r="CP283" s="12">
        <f>$D283^EXP(Parameter!$D$173+Parameter!$D$180*(LN($B283/30.2*21)))</f>
        <v>1.0129032277773389E-2</v>
      </c>
      <c r="CQ283" s="12">
        <f>$D283^EXP(Parameter!$D$158+Parameter!$D$165*(LN($B283/30.2*21)))</f>
        <v>0.20272496639821405</v>
      </c>
      <c r="CR283" s="12">
        <f>$D283^EXP(Parameter!$D$174+Parameter!$D$181*(LN($B283/30.2*21)))</f>
        <v>7.8071334225757044E-3</v>
      </c>
      <c r="CS283" s="12">
        <f>$D283^EXP(Parameter!$D$159+Parameter!$D$166*(LN($B283/30.2*21)))</f>
        <v>0.25850510946041688</v>
      </c>
      <c r="CT283" s="12">
        <f>$D283^EXP(Parameter!$D$175+Parameter!$D$182*(LN($B283/30.2*21)))</f>
        <v>8.8518383216159516E-4</v>
      </c>
      <c r="CU283" s="12">
        <f>$D283^EXP(Parameter!$D$160+Parameter!$D$167*(LN($B283/30.2*21)))</f>
        <v>3.3926107986570232E-2</v>
      </c>
      <c r="CV283" s="12">
        <f>$D283^EXP(Parameter!$D$172+Parameter!$D$179*(LN($B283/30.2*21)))</f>
        <v>1.6138507548406592E-3</v>
      </c>
      <c r="CW283" s="41">
        <f>$D283^EXP(Parameter!$D$157+Parameter!$D$164*(LN($B283/30.2*21)))</f>
        <v>1.2842086856104768E-4</v>
      </c>
      <c r="CX283" s="12">
        <f t="shared" si="30"/>
        <v>3.9710640957705207E-61</v>
      </c>
      <c r="CY283" s="85">
        <v>1.2229571358929501E-2</v>
      </c>
      <c r="CZ283" s="12">
        <f t="shared" si="31"/>
        <v>6.3256277371710833E-8</v>
      </c>
      <c r="DA283" s="85">
        <v>1.8021022134793199E-2</v>
      </c>
      <c r="DB283" s="12">
        <f t="shared" si="32"/>
        <v>5.0625034999425708E-15</v>
      </c>
      <c r="DC283" s="41">
        <v>3.46808673754664E-5</v>
      </c>
      <c r="DD283" s="12">
        <f t="shared" si="33"/>
        <v>1.2312836295737109E-276</v>
      </c>
      <c r="DE283" s="85">
        <v>4.4927234412106602E-4</v>
      </c>
      <c r="DF283" s="12">
        <f t="shared" si="34"/>
        <v>5.79689898708254E-280</v>
      </c>
      <c r="DG283" s="41">
        <v>3.4617699999999999E-5</v>
      </c>
      <c r="DH283" s="12">
        <f t="shared" si="35"/>
        <v>1.1921861612542049E-15</v>
      </c>
      <c r="DI283" s="41">
        <v>3.4617699999999999E-5</v>
      </c>
      <c r="DJ283" s="46">
        <v>278</v>
      </c>
      <c r="DK283" s="44">
        <v>1.08509030986026E-5</v>
      </c>
      <c r="DL283" s="44">
        <v>3.8980474282746001E-5</v>
      </c>
      <c r="DM283" s="44">
        <v>9.9695429113255698E-5</v>
      </c>
      <c r="DN283" s="44">
        <v>6.8609995907076296E-5</v>
      </c>
      <c r="DO283" s="44">
        <v>3.66092032027865E-4</v>
      </c>
      <c r="DP283" s="44">
        <v>2.7309691519661301E-4</v>
      </c>
      <c r="DQ283" s="44">
        <v>4.2095707189027099E-4</v>
      </c>
      <c r="DR283" s="45">
        <v>1.0708185509653601E-2</v>
      </c>
      <c r="DS283" s="45">
        <v>1.87572862196554E-2</v>
      </c>
      <c r="DT283" s="45">
        <v>1.6525093285327599E-2</v>
      </c>
      <c r="DU283" s="45">
        <v>1.13087111997915E-2</v>
      </c>
      <c r="DV283" s="45">
        <v>1.77768025083316E-2</v>
      </c>
      <c r="DW283" s="45">
        <v>3.1601956225872502E-2</v>
      </c>
      <c r="DX283" s="45">
        <v>1.37508382021944E-2</v>
      </c>
    </row>
    <row r="284" spans="1:128">
      <c r="A284" s="43">
        <f t="shared" si="29"/>
        <v>17.816438356164383</v>
      </c>
      <c r="B284" s="18">
        <v>280</v>
      </c>
      <c r="C284" s="12">
        <v>6138</v>
      </c>
      <c r="D284" s="12">
        <v>9.8419585525645805E-3</v>
      </c>
      <c r="E284" s="12">
        <v>3.4051774960617701E-5</v>
      </c>
      <c r="F284" s="92">
        <f>$D284^Parameter!$D$325</f>
        <v>2.7202172778538567E-2</v>
      </c>
      <c r="G284" s="92">
        <f>$E284^Parameter!$D$318</f>
        <v>6.0693282087761829E-4</v>
      </c>
      <c r="H284" s="92">
        <f>$D284^Parameter!$D$326</f>
        <v>2.4800773463251307E-2</v>
      </c>
      <c r="I284" s="92">
        <f>$E284^Parameter!$D$319</f>
        <v>1.3821953988893574E-3</v>
      </c>
      <c r="J284" s="92">
        <f>$D284^Parameter!$D$328</f>
        <v>2.9561612998898635E-2</v>
      </c>
      <c r="K284" s="92">
        <f>$E284^Parameter!$D$321</f>
        <v>1.048909240215427E-2</v>
      </c>
      <c r="L284" s="92">
        <f>$D284^Parameter!$D$329</f>
        <v>7.5184039835307873E-2</v>
      </c>
      <c r="M284" s="92">
        <f>$E284^Parameter!$D$322</f>
        <v>6.467679336945524E-3</v>
      </c>
      <c r="N284" s="92">
        <f>$D284^Parameter!$D$330</f>
        <v>2.3680782050237631E-2</v>
      </c>
      <c r="O284" s="92">
        <f>$E284^Parameter!$D$323</f>
        <v>1.6325101939409486E-2</v>
      </c>
      <c r="P284" s="92">
        <f>$D284^Parameter!$D$327</f>
        <v>1.228608790304689E-2</v>
      </c>
      <c r="Q284" s="92">
        <f>$E284^Parameter!$D$320</f>
        <v>6.455766066970391E-4</v>
      </c>
      <c r="R284" s="12">
        <f>$D284^EXP(Parameter!$D$96+Parameter!$D$103*(($B284/30.2*21)^(1)))</f>
        <v>4.4385244978945449E-62</v>
      </c>
      <c r="S284" s="12">
        <f>$E284^EXP(Parameter!$D$81+Parameter!$D$88*($B284/30.2*21)^(-2))</f>
        <v>1.7972428347377638E-3</v>
      </c>
      <c r="T284" s="12">
        <f>$D284^EXP(Parameter!$D$97+Parameter!$D$104*(($B284*21/30.2)^(1)))</f>
        <v>5.6032760870901726E-8</v>
      </c>
      <c r="U284" s="12">
        <f>$E284^EXP(Parameter!$D$82+Parameter!$D$89*($B284/30.2*21)^(-2))</f>
        <v>3.1147425837765325E-3</v>
      </c>
      <c r="V284" s="12">
        <f>$D284^EXP(Parameter!$D$99+Parameter!$D$106*(($B284*21/30.2)^(1)))</f>
        <v>3.6281071836200537E-15</v>
      </c>
      <c r="W284" s="12">
        <f>$E284^EXP(Parameter!$D$84+Parameter!$D$91*($B284/30.2*21)^(-2))</f>
        <v>1.8339976274502772E-2</v>
      </c>
      <c r="X284" s="12">
        <f>$D284^EXP(Parameter!$D$100+Parameter!$D$107*(($B284*21/30.2)^(1)))</f>
        <v>6.1316946778432129E-283</v>
      </c>
      <c r="Y284" s="12">
        <f>$E284^EXP(Parameter!$D$85+Parameter!$D$92*($B284/30.2*21)^(-2))</f>
        <v>1.1065181591612277E-2</v>
      </c>
      <c r="Z284" s="12">
        <f>$D284^EXP(Parameter!$D$101+Parameter!$D$108*(($B284*21/30.2)^(1)))</f>
        <v>6.0443740715323322E-286</v>
      </c>
      <c r="AA284" s="12">
        <f>$E284^EXP(Parameter!$D$86+Parameter!$D$93*($B284/30.2*21)^(-2))</f>
        <v>1.6576606713167286E-2</v>
      </c>
      <c r="AB284" s="12">
        <f>$D284^EXP(Parameter!$D$98+Parameter!$D$105*(($B284*21/30.2)^(1)))</f>
        <v>8.6254437288881141E-16</v>
      </c>
      <c r="AC284" s="12">
        <f>$E284^EXP(Parameter!$D$83+Parameter!$D$90*($B284/30.2*21)^(-2))</f>
        <v>7.4202466456338922E-4</v>
      </c>
      <c r="AD284" s="87">
        <f>$D284^EXP(Parameter!$D$133+Parameter!$D$140*(($B284*21/30.2)^(-0.5))+Parameter!$D$147*((LN($B284*21/30.2))))</f>
        <v>1.5974521863813811E-17</v>
      </c>
      <c r="AE284" s="12">
        <f>$E284^EXP(Parameter!$D$111+Parameter!$D$118*(($B284*21/30.2)^(-1))+Parameter!$D$125*(($B284*21/30.2)^(-0.5)))</f>
        <v>4.1682977699394393E-2</v>
      </c>
      <c r="AF284" s="12">
        <f>$D284^EXP(Parameter!$D$134+Parameter!$D$141*(($B284*21/30.2)^(-0.5))+Parameter!$D$148*((LN($B284*21/30.2))))</f>
        <v>1.6827149553468805E-5</v>
      </c>
      <c r="AG284" s="12">
        <f>$E284^EXP(Parameter!$D$112+Parameter!$D$119*(($B284*21/30.2)^(-1))+Parameter!$D$126*(($B284*21/30.2)^(-0.5)))</f>
        <v>3.8595944694812196E-3</v>
      </c>
      <c r="AH284" s="12">
        <f>$D284^EXP(Parameter!$D$136+Parameter!$D$143*(($B284*21/30.2)^(-0.5))+Parameter!$D$150*((LN($B284*21/30.2))))</f>
        <v>7.6570909596524225E-14</v>
      </c>
      <c r="AI284" s="12">
        <f>$E284^EXP(Parameter!$D$114+Parameter!$D$121*(($B284*21/30.2)^(-1))+Parameter!$D$128*(($B284*21/30.2)^(-0.5)))</f>
        <v>7.5745385862620822E-6</v>
      </c>
      <c r="AJ284" s="12">
        <f>$D284^EXP(Parameter!$D$137+Parameter!$D$144*(($B284*21/30.2)^(-0.5))+Parameter!$D$151*((LN($B284*21/30.2))))</f>
        <v>8.9018990000823976E-21</v>
      </c>
      <c r="AK284" s="12">
        <f>$E284^EXP(Parameter!$D$115+Parameter!$D$122*(($B284*21/30.2)^(-1))+Parameter!$D$129*(($B284*21/30.2)^(-0.5)))</f>
        <v>2.1643740186115803E-3</v>
      </c>
      <c r="AL284" s="12">
        <f>$D284^EXP(Parameter!$D$138+Parameter!$D$145*(($B284*21/30.2)^(-0.5))+Parameter!$D$152*((LN($B284*21/30.2))))</f>
        <v>3.4047136831817476E-98</v>
      </c>
      <c r="AM284" s="12">
        <f>$E284^EXP(Parameter!$D$116+Parameter!$D$123*(($B284*21/30.2)^(-1))+Parameter!$D$130*(($B284*21/30.2)^(-0.5)))</f>
        <v>3.2054536521830682E-7</v>
      </c>
      <c r="AN284" s="12">
        <f>$D284^EXP(Parameter!$D$135+Parameter!$D$142*(($B284*21/30.2)^(-0.5))+Parameter!$D$149*((LN($B284*21/30.2))))</f>
        <v>2.1364111863737605E-7</v>
      </c>
      <c r="AO284" s="12">
        <f>$E284^EXP(Parameter!$D$113+Parameter!$D$120*(($B284*21/30.2)^(-1))+Parameter!$D$127*(($B284*21/30.2)^(-0.5)))</f>
        <v>1.3505983795232194E-14</v>
      </c>
      <c r="AP284" s="87">
        <f>$D284^EXP(Parameter!$D$304+Parameter!$D$310*((LN($B284*21/30.2))))</f>
        <v>8.4398286098793743E-3</v>
      </c>
      <c r="AQ284" s="88">
        <f>$E284^EXP(Parameter!$D$290+Parameter!$D$296*((LN($B284*21/30.2))))</f>
        <v>6.8386320971854792E-3</v>
      </c>
      <c r="AR284" s="12">
        <f>$D284^EXP(Parameter!$D$305+Parameter!$D$311*((LN($B284*21/30.2))))</f>
        <v>1.366879023493226E-2</v>
      </c>
      <c r="AS284" s="88">
        <f>$E284^EXP(Parameter!$D$291+Parameter!$D$297*((LN($B284*21/30.2))))</f>
        <v>4.9322760895859743E-3</v>
      </c>
      <c r="AT284" s="12">
        <f>$D284^EXP(Parameter!$D$305+Parameter!$D$307-Parameter!$D$306+(Parameter!$D$311+Parameter!$D$313-Parameter!$D$312)*((LN($B284*21/30.2))))</f>
        <v>1.1138614405567071E-2</v>
      </c>
      <c r="AU284" s="88">
        <f>$E284^EXP(Parameter!$D$291+Parameter!$D$293-Parameter!$D$292+(Parameter!$D$297+Parameter!$D$299-Parameter!$D$298)*((LN($B284*21/30.2))))</f>
        <v>8.1335799911722122E-3</v>
      </c>
      <c r="AV284" s="12">
        <f>$D284^EXP(Parameter!$D$308+Parameter!$D$314*((LN($B284*21/30.2))))</f>
        <v>1.5213379685120102E-2</v>
      </c>
      <c r="AW284" s="88">
        <f>$E284^EXP(Parameter!$D$294+Parameter!$D$300*((LN($B284*21/30.2))))</f>
        <v>7.0959425745682108E-3</v>
      </c>
      <c r="AX284" s="12">
        <f>$D284^EXP(Parameter!$D$305+Parameter!$D$309-Parameter!$D$306+(Parameter!$D$311+Parameter!$D$315-Parameter!$D$312)*((LN($B284*21/30.2))))</f>
        <v>4.2575864110431143E-3</v>
      </c>
      <c r="AY284" s="88">
        <f>$E284^EXP(Parameter!$D$291+Parameter!$D$295-Parameter!$D$292+(Parameter!$D$297+Parameter!$D$301-Parameter!$D$298)*((LN($B284*21/30.2))))</f>
        <v>1.9555768057447112E-5</v>
      </c>
      <c r="AZ284" s="12">
        <f>$D284^EXP(Parameter!D$305-Parameter!D$306+(Parameter!D$311-Parameter!D$312)*((LN($B284*21/30.2))))</f>
        <v>2.7884301210957456E-3</v>
      </c>
      <c r="BA284" s="88">
        <f>$E284^EXP(Parameter!$D$291-Parameter!$D$292+(Parameter!$D$297-Parameter!$D$298)*((LN($B284*21/30.2))))</f>
        <v>1.1539407055187121E-7</v>
      </c>
      <c r="BB284" s="89">
        <f>$D284^EXP(Parameter!$D$231+Parameter!$D$238)</f>
        <v>2.9895145944718517E-2</v>
      </c>
      <c r="BC284" s="90">
        <f>$E284^EXP(Parameter!$D$216+Parameter!$D$223)</f>
        <v>1.4539152892725038E-3</v>
      </c>
      <c r="BD284" s="91">
        <f>$D284^EXP(Parameter!$D$232+Parameter!$D$239)</f>
        <v>2.1562970489645242E-2</v>
      </c>
      <c r="BE284" s="90">
        <f>$E284^EXP(Parameter!$D$217+Parameter!$D$224)</f>
        <v>2.2203435928991378E-3</v>
      </c>
      <c r="BF284" s="91">
        <f>$D284^EXP(Parameter!$D$234+Parameter!$D$241)</f>
        <v>2.6864317217067567E-2</v>
      </c>
      <c r="BG284" s="91">
        <f>$E284^EXP(Parameter!$D$219+Parameter!$D$226)</f>
        <v>1.3032698334915273E-2</v>
      </c>
      <c r="BH284" s="91">
        <f>$D284^EXP(Parameter!$D$235+Parameter!$D$242)</f>
        <v>6.1834872153272789E-2</v>
      </c>
      <c r="BI284" s="91">
        <f>$E284^EXP(Parameter!$D$220+Parameter!$D$227)</f>
        <v>7.7165066433559082E-3</v>
      </c>
      <c r="BJ284" s="91">
        <f>$D284^EXP(Parameter!$D$236+Parameter!$D$243)</f>
        <v>1.9954794936136264E-2</v>
      </c>
      <c r="BK284" s="91">
        <f>$E284^EXP(Parameter!$D$221+Parameter!$D$228)</f>
        <v>1.2313168347483729E-2</v>
      </c>
      <c r="BL284" s="91">
        <f>$D284^EXP(Parameter!$D$233+Parameter!$D$240)</f>
        <v>8.6316477383880374E-3</v>
      </c>
      <c r="BM284" s="91">
        <f>$E284^EXP(Parameter!$D$218+Parameter!$D$225)</f>
        <v>5.6548570381535963E-4</v>
      </c>
      <c r="BN284" s="90">
        <f>$D284^EXP(Parameter!$D$268+Parameter!$D$275)</f>
        <v>4.255177454116283E-2</v>
      </c>
      <c r="BO284" s="91">
        <f>$E284^EXP(Parameter!$D$246+Parameter!$D$253)</f>
        <v>4.2001409746927762E-4</v>
      </c>
      <c r="BP284" s="91">
        <f>$D284^EXP(Parameter!$D$269+Parameter!$D$276)</f>
        <v>2.6000073735714915E-2</v>
      </c>
      <c r="BQ284" s="91">
        <f>$E284^EXP(Parameter!$D$247+Parameter!$D$254)</f>
        <v>1.2240458683455138E-3</v>
      </c>
      <c r="BR284" s="91">
        <f>$D284^EXP(Parameter!$D$271+Parameter!$D$278)</f>
        <v>7.0077280327452862E-2</v>
      </c>
      <c r="BS284" s="91">
        <f>$E284^EXP(Parameter!$D$249+Parameter!$D$256)</f>
        <v>1.6643791118652152E-2</v>
      </c>
      <c r="BT284" s="91">
        <f>$D284^EXP(Parameter!$D$272+Parameter!$D$279)</f>
        <v>0.13439345039428616</v>
      </c>
      <c r="BU284" s="91">
        <f>$E284^EXP(Parameter!$D$250+Parameter!$D$257)</f>
        <v>4.1959723879414308E-3</v>
      </c>
      <c r="BV284" s="91">
        <f>$D284^EXP(Parameter!$D$273+Parameter!$D$280)</f>
        <v>0.10241077820745197</v>
      </c>
      <c r="BW284" s="91">
        <f>$E284^EXP(Parameter!$D$251+Parameter!$D$258)</f>
        <v>1.8122431905905605E-2</v>
      </c>
      <c r="BX284" s="91">
        <f>$D284^EXP(Parameter!$D$270+Parameter!$D$277)</f>
        <v>2.2063601435471265E-2</v>
      </c>
      <c r="BY284" s="91">
        <f>$E284^EXP(Parameter!$D$248+Parameter!$D$255)</f>
        <v>1.5515733490456935E-3</v>
      </c>
      <c r="BZ284" s="90">
        <f>$D284^EXP(Parameter!$D$208)</f>
        <v>2.7451907939911448E-2</v>
      </c>
      <c r="CA284" s="90">
        <f>$E284^EXP(Parameter!$D$200)</f>
        <v>9.7744366117871696E-4</v>
      </c>
      <c r="CB284" s="90">
        <f>$D284^EXP(Parameter!$D$209)</f>
        <v>2.1895781048668152E-2</v>
      </c>
      <c r="CC284" s="90">
        <f>$E284^EXP(Parameter!$D$201)</f>
        <v>1.7974100736950897E-3</v>
      </c>
      <c r="CD284" s="90">
        <f>$D284^EXP(Parameter!$D$211)</f>
        <v>2.4242152502404409E-2</v>
      </c>
      <c r="CE284" s="90">
        <f>$E284^EXP(Parameter!$D$203)</f>
        <v>9.6923552570779368E-3</v>
      </c>
      <c r="CF284" s="90">
        <f>$D284^EXP(Parameter!$D$212)</f>
        <v>6.1662921352306672E-2</v>
      </c>
      <c r="CG284" s="90">
        <f>$E284^EXP(Parameter!$D$204)</f>
        <v>6.4889029110856856E-3</v>
      </c>
      <c r="CH284" s="91">
        <f>$D284^EXP(Parameter!$D$213)</f>
        <v>1.8958484295505403E-2</v>
      </c>
      <c r="CI284" s="90">
        <f>$E284^EXP(Parameter!$D$205)</f>
        <v>1.2421820833677408E-2</v>
      </c>
      <c r="CJ284" s="91">
        <f>$D284^EXP(Parameter!$D$210)</f>
        <v>9.5720249963601681E-3</v>
      </c>
      <c r="CK284" s="90">
        <f>$E284^EXP(Parameter!$D$202)</f>
        <v>7.6912201195875757E-4</v>
      </c>
      <c r="CL284" s="12">
        <f>$D284^EXP(Parameter!$D$170+Parameter!$D$177*(LN($B284/30.2*21)))</f>
        <v>1.0692362702137867E-2</v>
      </c>
      <c r="CM284" s="12">
        <f>$D284^EXP(Parameter!$D$155+Parameter!$D$162*(LN($B284/30.2*21)))</f>
        <v>0.27738996257651444</v>
      </c>
      <c r="CN284" s="12">
        <f>$D284^EXP(Parameter!$D$171+Parameter!$D$178*(LN($B284/30.2*21)))</f>
        <v>1.2817929756977386E-2</v>
      </c>
      <c r="CO284" s="12">
        <f>$D284^EXP(Parameter!$D$156+Parameter!$D$163*(LN($B284/30.2*21)))</f>
        <v>0.20759470901413524</v>
      </c>
      <c r="CP284" s="12">
        <f>$D284^EXP(Parameter!$D$173+Parameter!$D$180*(LN($B284/30.2*21)))</f>
        <v>1.0037601038702874E-2</v>
      </c>
      <c r="CQ284" s="12">
        <f>$D284^EXP(Parameter!$D$158+Parameter!$D$165*(LN($B284/30.2*21)))</f>
        <v>0.20222938659855802</v>
      </c>
      <c r="CR284" s="12">
        <f>$D284^EXP(Parameter!$D$174+Parameter!$D$181*(LN($B284/30.2*21)))</f>
        <v>7.7165556055985565E-3</v>
      </c>
      <c r="CS284" s="12">
        <f>$D284^EXP(Parameter!$D$159+Parameter!$D$166*(LN($B284/30.2*21)))</f>
        <v>0.25807311860571575</v>
      </c>
      <c r="CT284" s="12">
        <f>$D284^EXP(Parameter!$D$175+Parameter!$D$182*(LN($B284/30.2*21)))</f>
        <v>8.7021394578114741E-4</v>
      </c>
      <c r="CU284" s="12">
        <f>$D284^EXP(Parameter!$D$160+Parameter!$D$167*(LN($B284/30.2*21)))</f>
        <v>3.3653629262179414E-2</v>
      </c>
      <c r="CV284" s="12">
        <f>$D284^EXP(Parameter!$D$172+Parameter!$D$179*(LN($B284/30.2*21)))</f>
        <v>1.5920616160820917E-3</v>
      </c>
      <c r="CW284" s="41">
        <f>$D284^EXP(Parameter!$D$157+Parameter!$D$164*(LN($B284/30.2*21)))</f>
        <v>1.2528808154884115E-4</v>
      </c>
      <c r="CX284" s="12">
        <f t="shared" si="30"/>
        <v>4.4385244978945449E-62</v>
      </c>
      <c r="CY284" s="85">
        <v>1.2222986128191201E-2</v>
      </c>
      <c r="CZ284" s="12">
        <f t="shared" si="31"/>
        <v>5.6032760870901726E-8</v>
      </c>
      <c r="DA284" s="85">
        <v>1.8006128262019801E-2</v>
      </c>
      <c r="DB284" s="12">
        <f t="shared" si="32"/>
        <v>3.6281071836200537E-15</v>
      </c>
      <c r="DC284" s="41">
        <v>3.4109743886638799E-5</v>
      </c>
      <c r="DD284" s="12">
        <f t="shared" si="33"/>
        <v>6.1316946778432129E-283</v>
      </c>
      <c r="DE284" s="85">
        <v>4.42873468012491E-4</v>
      </c>
      <c r="DF284" s="12">
        <f t="shared" si="34"/>
        <v>6.0443740715323322E-286</v>
      </c>
      <c r="DG284" s="41">
        <v>3.4051799999999998E-5</v>
      </c>
      <c r="DH284" s="12">
        <f t="shared" si="35"/>
        <v>8.6254437288881141E-16</v>
      </c>
      <c r="DI284" s="41">
        <v>3.4051799999999998E-5</v>
      </c>
      <c r="DJ284" s="46">
        <v>279</v>
      </c>
      <c r="DK284" s="44">
        <v>1.06355731646079E-5</v>
      </c>
      <c r="DL284" s="44">
        <v>3.8261781905912797E-5</v>
      </c>
      <c r="DM284" s="44">
        <v>9.7964798634442296E-5</v>
      </c>
      <c r="DN284" s="44">
        <v>6.7389209277624E-5</v>
      </c>
      <c r="DO284" s="44">
        <v>3.6031110965051299E-4</v>
      </c>
      <c r="DP284" s="44">
        <v>2.6868566867888099E-4</v>
      </c>
      <c r="DQ284" s="44">
        <v>4.14383143022667E-4</v>
      </c>
      <c r="DR284" s="45">
        <v>1.0625791477583199E-2</v>
      </c>
      <c r="DS284" s="45">
        <v>1.86234563451106E-2</v>
      </c>
      <c r="DT284" s="45">
        <v>1.64050425811849E-2</v>
      </c>
      <c r="DU284" s="45">
        <v>1.1222293803129699E-2</v>
      </c>
      <c r="DV284" s="45">
        <v>1.76489848770063E-2</v>
      </c>
      <c r="DW284" s="45">
        <v>3.1394146636076002E-2</v>
      </c>
      <c r="DX284" s="45">
        <v>1.36484006234521E-2</v>
      </c>
    </row>
    <row r="285" spans="1:128">
      <c r="A285" s="43">
        <f t="shared" si="29"/>
        <v>17.876712328767123</v>
      </c>
      <c r="B285" s="18">
        <v>281</v>
      </c>
      <c r="C285" s="12">
        <v>6160</v>
      </c>
      <c r="D285" s="12">
        <v>9.7640517939757508E-3</v>
      </c>
      <c r="E285" s="12">
        <v>3.3496563239688599E-5</v>
      </c>
      <c r="F285" s="92">
        <f>$D285^Parameter!$D$325</f>
        <v>2.7034071501086793E-2</v>
      </c>
      <c r="G285" s="92">
        <f>$E285^Parameter!$D$318</f>
        <v>5.9979132538628152E-4</v>
      </c>
      <c r="H285" s="92">
        <f>$D285^Parameter!$D$326</f>
        <v>2.464359481471835E-2</v>
      </c>
      <c r="I285" s="92">
        <f>$E285^Parameter!$D$319</f>
        <v>1.3677293305766206E-3</v>
      </c>
      <c r="J285" s="92">
        <f>$D285^Parameter!$D$328</f>
        <v>2.9383134071934221E-2</v>
      </c>
      <c r="K285" s="92">
        <f>$E285^Parameter!$D$321</f>
        <v>1.0412981839941396E-2</v>
      </c>
      <c r="L285" s="92">
        <f>$D285^Parameter!$D$329</f>
        <v>7.4850178731824174E-2</v>
      </c>
      <c r="M285" s="92">
        <f>$E285^Parameter!$D$322</f>
        <v>6.4157897410681078E-3</v>
      </c>
      <c r="N285" s="92">
        <f>$D285^Parameter!$D$330</f>
        <v>2.3528831541455759E-2</v>
      </c>
      <c r="O285" s="92">
        <f>$E285^Parameter!$D$323</f>
        <v>1.6218104716029143E-2</v>
      </c>
      <c r="P285" s="92">
        <f>$D285^Parameter!$D$327</f>
        <v>1.2193484510363766E-2</v>
      </c>
      <c r="Q285" s="92">
        <f>$E285^Parameter!$D$320</f>
        <v>6.3804333866867798E-4</v>
      </c>
      <c r="R285" s="12">
        <f>$D285^EXP(Parameter!$D$96+Parameter!$D$103*(($B285/30.2*21)^(1)))</f>
        <v>4.7977390538999361E-63</v>
      </c>
      <c r="S285" s="12">
        <f>$E285^EXP(Parameter!$D$81+Parameter!$D$88*($B285/30.2*21)^(-2))</f>
        <v>1.7791804342335224E-3</v>
      </c>
      <c r="T285" s="12">
        <f>$D285^EXP(Parameter!$D$97+Parameter!$D$104*(($B285*21/30.2)^(1)))</f>
        <v>4.9596287350614755E-8</v>
      </c>
      <c r="U285" s="12">
        <f>$E285^EXP(Parameter!$D$82+Parameter!$D$89*($B285/30.2*21)^(-2))</f>
        <v>3.086148948757147E-3</v>
      </c>
      <c r="V285" s="12">
        <f>$D285^EXP(Parameter!$D$99+Parameter!$D$106*(($B285*21/30.2)^(1)))</f>
        <v>2.5920199216868097E-15</v>
      </c>
      <c r="W285" s="12">
        <f>$E285^EXP(Parameter!$D$84+Parameter!$D$91*($B285/30.2*21)^(-2))</f>
        <v>1.8223172429608629E-2</v>
      </c>
      <c r="X285" s="12">
        <f>$D285^EXP(Parameter!$D$100+Parameter!$D$107*(($B285*21/30.2)^(1)))</f>
        <v>2.2027135148274118E-289</v>
      </c>
      <c r="Y285" s="12">
        <f>$E285^EXP(Parameter!$D$85+Parameter!$D$92*($B285/30.2*21)^(-2))</f>
        <v>1.0985834049904435E-2</v>
      </c>
      <c r="Z285" s="12">
        <f>$D285^EXP(Parameter!$D$101+Parameter!$D$108*(($B285*21/30.2)^(1)))</f>
        <v>4.7153753414769171E-292</v>
      </c>
      <c r="AA285" s="12">
        <f>$E285^EXP(Parameter!$D$86+Parameter!$D$93*($B285/30.2*21)^(-2))</f>
        <v>1.6468357206277297E-2</v>
      </c>
      <c r="AB285" s="12">
        <f>$D285^EXP(Parameter!$D$98+Parameter!$D$105*(($B285*21/30.2)^(1)))</f>
        <v>6.2231070460039602E-16</v>
      </c>
      <c r="AC285" s="12">
        <f>$E285^EXP(Parameter!$D$83+Parameter!$D$90*($B285/30.2*21)^(-2))</f>
        <v>7.3352874435467892E-4</v>
      </c>
      <c r="AD285" s="87">
        <f>$D285^EXP(Parameter!$D$133+Parameter!$D$140*(($B285*21/30.2)^(-0.5))+Parameter!$D$147*((LN($B285*21/30.2))))</f>
        <v>1.2772140347019216E-17</v>
      </c>
      <c r="AE285" s="12">
        <f>$E285^EXP(Parameter!$D$111+Parameter!$D$118*(($B285*21/30.2)^(-1))+Parameter!$D$125*(($B285*21/30.2)^(-0.5)))</f>
        <v>4.1528630064832171E-2</v>
      </c>
      <c r="AF285" s="12">
        <f>$D285^EXP(Parameter!$D$134+Parameter!$D$141*(($B285*21/30.2)^(-0.5))+Parameter!$D$148*((LN($B285*21/30.2))))</f>
        <v>1.6208650642293608E-5</v>
      </c>
      <c r="AG285" s="12">
        <f>$E285^EXP(Parameter!$D$112+Parameter!$D$119*(($B285*21/30.2)^(-1))+Parameter!$D$126*(($B285*21/30.2)^(-0.5)))</f>
        <v>3.8262665052352144E-3</v>
      </c>
      <c r="AH285" s="12">
        <f>$D285^EXP(Parameter!$D$136+Parameter!$D$143*(($B285*21/30.2)^(-0.5))+Parameter!$D$150*((LN($B285*21/30.2))))</f>
        <v>6.5128157378325049E-14</v>
      </c>
      <c r="AI285" s="12">
        <f>$E285^EXP(Parameter!$D$114+Parameter!$D$121*(($B285*21/30.2)^(-1))+Parameter!$D$128*(($B285*21/30.2)^(-0.5)))</f>
        <v>7.377239759484038E-6</v>
      </c>
      <c r="AJ285" s="12">
        <f>$D285^EXP(Parameter!$D$137+Parameter!$D$144*(($B285*21/30.2)^(-0.5))+Parameter!$D$151*((LN($B285*21/30.2))))</f>
        <v>6.6077578625164579E-21</v>
      </c>
      <c r="AK285" s="12">
        <f>$E285^EXP(Parameter!$D$115+Parameter!$D$122*(($B285*21/30.2)^(-1))+Parameter!$D$129*(($B285*21/30.2)^(-0.5)))</f>
        <v>2.1413193108575012E-3</v>
      </c>
      <c r="AL285" s="12">
        <f>$D285^EXP(Parameter!$D$138+Parameter!$D$145*(($B285*21/30.2)^(-0.5))+Parameter!$D$152*((LN($B285*21/30.2))))</f>
        <v>5.1672248773201647E-99</v>
      </c>
      <c r="AM285" s="12">
        <f>$E285^EXP(Parameter!$D$116+Parameter!$D$123*(($B285*21/30.2)^(-1))+Parameter!$D$130*(($B285*21/30.2)^(-0.5)))</f>
        <v>3.0993804148840229E-7</v>
      </c>
      <c r="AN285" s="12">
        <f>$D285^EXP(Parameter!$D$135+Parameter!$D$142*(($B285*21/30.2)^(-0.5))+Parameter!$D$149*((LN($B285*21/30.2))))</f>
        <v>2.0235030593423732E-7</v>
      </c>
      <c r="AO285" s="12">
        <f>$E285^EXP(Parameter!$D$113+Parameter!$D$120*(($B285*21/30.2)^(-1))+Parameter!$D$127*(($B285*21/30.2)^(-0.5)))</f>
        <v>1.2509724439327711E-14</v>
      </c>
      <c r="AP285" s="87">
        <f>$D285^EXP(Parameter!$D$304+Parameter!$D$310*((LN($B285*21/30.2))))</f>
        <v>8.3526742295867186E-3</v>
      </c>
      <c r="AQ285" s="88">
        <f>$E285^EXP(Parameter!$D$290+Parameter!$D$296*((LN($B285*21/30.2))))</f>
        <v>6.8016417738060797E-3</v>
      </c>
      <c r="AR285" s="12">
        <f>$D285^EXP(Parameter!$D$305+Parameter!$D$311*((LN($B285*21/30.2))))</f>
        <v>1.3558150404103349E-2</v>
      </c>
      <c r="AS285" s="88">
        <f>$E285^EXP(Parameter!$D$291+Parameter!$D$297*((LN($B285*21/30.2))))</f>
        <v>4.895523728950496E-3</v>
      </c>
      <c r="AT285" s="12">
        <f>$D285^EXP(Parameter!$D$305+Parameter!$D$307-Parameter!$D$306+(Parameter!$D$311+Parameter!$D$313-Parameter!$D$312)*((LN($B285*21/30.2))))</f>
        <v>1.1037519583904146E-2</v>
      </c>
      <c r="AU285" s="88">
        <f>$E285^EXP(Parameter!$D$291+Parameter!$D$293-Parameter!$D$292+(Parameter!$D$297+Parameter!$D$299-Parameter!$D$298)*((LN($B285*21/30.2))))</f>
        <v>8.0668172653327042E-3</v>
      </c>
      <c r="AV285" s="12">
        <f>$D285^EXP(Parameter!$D$308+Parameter!$D$314*((LN($B285*21/30.2))))</f>
        <v>1.5062041276859835E-2</v>
      </c>
      <c r="AW285" s="88">
        <f>$E285^EXP(Parameter!$D$294+Parameter!$D$300*((LN($B285*21/30.2))))</f>
        <v>7.0411175794361227E-3</v>
      </c>
      <c r="AX285" s="12">
        <f>$D285^EXP(Parameter!$D$305+Parameter!$D$309-Parameter!$D$306+(Parameter!$D$311+Parameter!$D$315-Parameter!$D$312)*((LN($B285*21/30.2))))</f>
        <v>4.2056672524769375E-3</v>
      </c>
      <c r="AY285" s="88">
        <f>$E285^EXP(Parameter!$D$291+Parameter!$D$295-Parameter!$D$292+(Parameter!$D$297+Parameter!$D$301-Parameter!$D$298)*((LN($B285*21/30.2))))</f>
        <v>1.8964473756556304E-5</v>
      </c>
      <c r="AZ285" s="12">
        <f>$D285^EXP(Parameter!D$305-Parameter!D$306+(Parameter!D$311-Parameter!D$312)*((LN($B285*21/30.2))))</f>
        <v>2.7540208916192778E-3</v>
      </c>
      <c r="BA285" s="88">
        <f>$E285^EXP(Parameter!$D$291-Parameter!$D$292+(Parameter!$D$297-Parameter!$D$298)*((LN($B285*21/30.2))))</f>
        <v>1.1072397373786209E-7</v>
      </c>
      <c r="BB285" s="89">
        <f>$D285^EXP(Parameter!$D$231+Parameter!$D$238)</f>
        <v>2.9715226654654876E-2</v>
      </c>
      <c r="BC285" s="90">
        <f>$E285^EXP(Parameter!$D$216+Parameter!$D$223)</f>
        <v>1.4388149040625044E-3</v>
      </c>
      <c r="BD285" s="91">
        <f>$D285^EXP(Parameter!$D$232+Parameter!$D$239)</f>
        <v>2.1421157515535312E-2</v>
      </c>
      <c r="BE285" s="90">
        <f>$E285^EXP(Parameter!$D$217+Parameter!$D$224)</f>
        <v>2.1987702200741283E-3</v>
      </c>
      <c r="BF285" s="91">
        <f>$D285^EXP(Parameter!$D$234+Parameter!$D$241)</f>
        <v>2.6697729946416345E-2</v>
      </c>
      <c r="BG285" s="91">
        <f>$E285^EXP(Parameter!$D$219+Parameter!$D$226)</f>
        <v>1.29426207467073E-2</v>
      </c>
      <c r="BH285" s="91">
        <f>$D285^EXP(Parameter!$D$235+Parameter!$D$242)</f>
        <v>6.1539598047569817E-2</v>
      </c>
      <c r="BI285" s="91">
        <f>$E285^EXP(Parameter!$D$220+Parameter!$D$227)</f>
        <v>7.6567575836215575E-3</v>
      </c>
      <c r="BJ285" s="91">
        <f>$D285^EXP(Parameter!$D$236+Parameter!$D$243)</f>
        <v>1.9820916194222996E-2</v>
      </c>
      <c r="BK285" s="91">
        <f>$E285^EXP(Parameter!$D$221+Parameter!$D$228)</f>
        <v>1.2226954233645625E-2</v>
      </c>
      <c r="BL285" s="91">
        <f>$D285^EXP(Parameter!$D$233+Parameter!$D$240)</f>
        <v>8.56138927940636E-3</v>
      </c>
      <c r="BM285" s="91">
        <f>$E285^EXP(Parameter!$D$218+Parameter!$D$225)</f>
        <v>5.5876873640125016E-4</v>
      </c>
      <c r="BN285" s="90">
        <f>$D285^EXP(Parameter!$D$268+Parameter!$D$275)</f>
        <v>4.232136990071194E-2</v>
      </c>
      <c r="BO285" s="91">
        <f>$E285^EXP(Parameter!$D$246+Parameter!$D$253)</f>
        <v>4.1482788890191891E-4</v>
      </c>
      <c r="BP285" s="91">
        <f>$D285^EXP(Parameter!$D$269+Parameter!$D$276)</f>
        <v>2.5837392659438525E-2</v>
      </c>
      <c r="BQ285" s="91">
        <f>$E285^EXP(Parameter!$D$247+Parameter!$D$254)</f>
        <v>1.2109998297334678E-3</v>
      </c>
      <c r="BR285" s="91">
        <f>$D285^EXP(Parameter!$D$271+Parameter!$D$278)</f>
        <v>6.9757657137676607E-2</v>
      </c>
      <c r="BS285" s="91">
        <f>$E285^EXP(Parameter!$D$249+Parameter!$D$256)</f>
        <v>1.6535215989493781E-2</v>
      </c>
      <c r="BT285" s="91">
        <f>$D285^EXP(Parameter!$D$272+Parameter!$D$279)</f>
        <v>0.13393038170983093</v>
      </c>
      <c r="BU285" s="91">
        <f>$E285^EXP(Parameter!$D$250+Parameter!$D$257)</f>
        <v>4.1594315417352807E-3</v>
      </c>
      <c r="BV285" s="91">
        <f>$D285^EXP(Parameter!$D$273+Parameter!$D$280)</f>
        <v>0.10201021879513944</v>
      </c>
      <c r="BW285" s="91">
        <f>$E285^EXP(Parameter!$D$251+Parameter!$D$258)</f>
        <v>1.8006659810886668E-2</v>
      </c>
      <c r="BX285" s="91">
        <f>$D285^EXP(Parameter!$D$270+Parameter!$D$277)</f>
        <v>2.1919361149343532E-2</v>
      </c>
      <c r="BY285" s="91">
        <f>$E285^EXP(Parameter!$D$248+Parameter!$D$255)</f>
        <v>1.5356182021157654E-3</v>
      </c>
      <c r="BZ285" s="90">
        <f>$D285^EXP(Parameter!$D$208)</f>
        <v>2.7282692166012201E-2</v>
      </c>
      <c r="CA285" s="90">
        <f>$E285^EXP(Parameter!$D$200)</f>
        <v>9.6667835228231877E-4</v>
      </c>
      <c r="CB285" s="90">
        <f>$D285^EXP(Parameter!$D$209)</f>
        <v>2.1752352252302386E-2</v>
      </c>
      <c r="CC285" s="90">
        <f>$E285^EXP(Parameter!$D$201)</f>
        <v>1.7793450788020895E-3</v>
      </c>
      <c r="CD285" s="90">
        <f>$D285^EXP(Parameter!$D$211)</f>
        <v>2.4087570433510161E-2</v>
      </c>
      <c r="CE285" s="90">
        <f>$E285^EXP(Parameter!$D$203)</f>
        <v>9.6208113693805088E-3</v>
      </c>
      <c r="CF285" s="90">
        <f>$D285^EXP(Parameter!$D$212)</f>
        <v>6.1368174451624936E-2</v>
      </c>
      <c r="CG285" s="90">
        <f>$E285^EXP(Parameter!$D$204)</f>
        <v>6.4368767381820643E-3</v>
      </c>
      <c r="CH285" s="91">
        <f>$D285^EXP(Parameter!$D$213)</f>
        <v>1.8829631249540995E-2</v>
      </c>
      <c r="CI285" s="90">
        <f>$E285^EXP(Parameter!$D$205)</f>
        <v>1.2335019126211903E-2</v>
      </c>
      <c r="CJ285" s="91">
        <f>$D285^EXP(Parameter!$D$210)</f>
        <v>9.4958008055134602E-3</v>
      </c>
      <c r="CK285" s="90">
        <f>$E285^EXP(Parameter!$D$202)</f>
        <v>7.6035981523964429E-4</v>
      </c>
      <c r="CL285" s="12">
        <f>$D285^EXP(Parameter!$D$170+Parameter!$D$177*(LN($B285/30.2*21)))</f>
        <v>1.059600317030563E-2</v>
      </c>
      <c r="CM285" s="12">
        <f>$D285^EXP(Parameter!$D$155+Parameter!$D$162*(LN($B285/30.2*21)))</f>
        <v>0.27710088685023804</v>
      </c>
      <c r="CN285" s="12">
        <f>$D285^EXP(Parameter!$D$171+Parameter!$D$178*(LN($B285/30.2*21)))</f>
        <v>1.271413092865469E-2</v>
      </c>
      <c r="CO285" s="12">
        <f>$D285^EXP(Parameter!$D$156+Parameter!$D$163*(LN($B285/30.2*21)))</f>
        <v>0.2072062373053572</v>
      </c>
      <c r="CP285" s="12">
        <f>$D285^EXP(Parameter!$D$173+Parameter!$D$180*(LN($B285/30.2*21)))</f>
        <v>9.947196331518228E-3</v>
      </c>
      <c r="CQ285" s="12">
        <f>$D285^EXP(Parameter!$D$158+Parameter!$D$165*(LN($B285/30.2*21)))</f>
        <v>0.20173642533412181</v>
      </c>
      <c r="CR285" s="12">
        <f>$D285^EXP(Parameter!$D$174+Parameter!$D$181*(LN($B285/30.2*21)))</f>
        <v>7.6271791428944189E-3</v>
      </c>
      <c r="CS285" s="12">
        <f>$D285^EXP(Parameter!$D$159+Parameter!$D$166*(LN($B285/30.2*21)))</f>
        <v>0.25764328874166936</v>
      </c>
      <c r="CT285" s="12">
        <f>$D285^EXP(Parameter!$D$175+Parameter!$D$182*(LN($B285/30.2*21)))</f>
        <v>8.5552151462097575E-4</v>
      </c>
      <c r="CU285" s="12">
        <f>$D285^EXP(Parameter!$D$160+Parameter!$D$167*(LN($B285/30.2*21)))</f>
        <v>3.3383801097252051E-2</v>
      </c>
      <c r="CV285" s="12">
        <f>$D285^EXP(Parameter!$D$172+Parameter!$D$179*(LN($B285/30.2*21)))</f>
        <v>1.570610432289401E-3</v>
      </c>
      <c r="CW285" s="41">
        <f>$D285^EXP(Parameter!$D$157+Parameter!$D$164*(LN($B285/30.2*21)))</f>
        <v>1.2223556778347648E-4</v>
      </c>
      <c r="CX285" s="12">
        <f t="shared" si="30"/>
        <v>4.7977390538999361E-63</v>
      </c>
      <c r="CY285" s="85">
        <v>1.2216523783934201E-2</v>
      </c>
      <c r="CZ285" s="12">
        <f t="shared" si="31"/>
        <v>4.9596287350614755E-8</v>
      </c>
      <c r="DA285" s="85">
        <v>1.7991480194000199E-2</v>
      </c>
      <c r="DB285" s="12">
        <f t="shared" si="32"/>
        <v>2.5920199216868097E-15</v>
      </c>
      <c r="DC285" s="41">
        <v>3.3549739317310002E-5</v>
      </c>
      <c r="DD285" s="12">
        <f t="shared" si="33"/>
        <v>2.2027135148274118E-289</v>
      </c>
      <c r="DE285" s="85">
        <v>4.3659263425992602E-4</v>
      </c>
      <c r="DF285" s="12">
        <f t="shared" si="34"/>
        <v>4.7153753414769171E-292</v>
      </c>
      <c r="DG285" s="41">
        <v>3.34966E-5</v>
      </c>
      <c r="DH285" s="12">
        <f t="shared" si="35"/>
        <v>6.2231070460039602E-16</v>
      </c>
      <c r="DI285" s="41">
        <v>3.34966E-5</v>
      </c>
      <c r="DJ285" s="46">
        <v>280</v>
      </c>
      <c r="DK285" s="44">
        <v>1.0425035920635901E-5</v>
      </c>
      <c r="DL285" s="44">
        <v>3.7558043214702699E-5</v>
      </c>
      <c r="DM285" s="44">
        <v>9.6268245324604402E-5</v>
      </c>
      <c r="DN285" s="44">
        <v>6.6193009858439594E-5</v>
      </c>
      <c r="DO285" s="44">
        <v>3.5463457768125699E-4</v>
      </c>
      <c r="DP285" s="44">
        <v>2.6435574568795E-4</v>
      </c>
      <c r="DQ285" s="44">
        <v>4.0792672655287599E-4</v>
      </c>
      <c r="DR285" s="45">
        <v>1.0544244075933899E-2</v>
      </c>
      <c r="DS285" s="45">
        <v>1.84909179573324E-2</v>
      </c>
      <c r="DT285" s="45">
        <v>1.62861679058268E-2</v>
      </c>
      <c r="DU285" s="45">
        <v>1.1136759309161E-2</v>
      </c>
      <c r="DV285" s="45">
        <v>1.7522408659075402E-2</v>
      </c>
      <c r="DW285" s="45">
        <v>3.1188210813428801E-2</v>
      </c>
      <c r="DX285" s="45">
        <v>1.3546987706722099E-2</v>
      </c>
    </row>
    <row r="286" spans="1:128">
      <c r="A286" s="43">
        <f t="shared" si="29"/>
        <v>17.936986301369863</v>
      </c>
      <c r="B286" s="18">
        <v>282</v>
      </c>
      <c r="C286" s="12">
        <v>6182</v>
      </c>
      <c r="D286" s="12">
        <v>9.6869586820198996E-3</v>
      </c>
      <c r="E286" s="12">
        <v>3.2951855841152203E-5</v>
      </c>
      <c r="F286" s="92">
        <f>$D286^Parameter!$D$325</f>
        <v>2.6867435127069864E-2</v>
      </c>
      <c r="G286" s="92">
        <f>$E286^Parameter!$D$318</f>
        <v>5.9275266177850449E-4</v>
      </c>
      <c r="H286" s="92">
        <f>$D286^Parameter!$D$326</f>
        <v>2.4487810616903964E-2</v>
      </c>
      <c r="I286" s="92">
        <f>$E286^Parameter!$D$319</f>
        <v>1.3534528238917844E-3</v>
      </c>
      <c r="J286" s="92">
        <f>$D286^Parameter!$D$328</f>
        <v>2.9206185204915108E-2</v>
      </c>
      <c r="K286" s="92">
        <f>$E286^Parameter!$D$321</f>
        <v>1.0337625295579238E-2</v>
      </c>
      <c r="L286" s="92">
        <f>$D286^Parameter!$D$329</f>
        <v>7.4518648628816853E-2</v>
      </c>
      <c r="M286" s="92">
        <f>$E286^Parameter!$D$322</f>
        <v>6.3644538357989881E-3</v>
      </c>
      <c r="N286" s="92">
        <f>$D286^Parameter!$D$330</f>
        <v>2.337824105364554E-2</v>
      </c>
      <c r="O286" s="92">
        <f>$E286^Parameter!$D$323</f>
        <v>1.6112092688487373E-2</v>
      </c>
      <c r="P286" s="92">
        <f>$D286^Parameter!$D$327</f>
        <v>1.210181333532429E-2</v>
      </c>
      <c r="Q286" s="92">
        <f>$E286^Parameter!$D$320</f>
        <v>6.3061781232849905E-4</v>
      </c>
      <c r="R286" s="12">
        <f>$D286^EXP(Parameter!$D$96+Parameter!$D$103*(($B286/30.2*21)^(1)))</f>
        <v>5.0128269780301878E-64</v>
      </c>
      <c r="S286" s="12">
        <f>$E286^EXP(Parameter!$D$81+Parameter!$D$88*($B286/30.2*21)^(-2))</f>
        <v>1.7613472327308649E-3</v>
      </c>
      <c r="T286" s="12">
        <f>$D286^EXP(Parameter!$D$97+Parameter!$D$104*(($B286*21/30.2)^(1)))</f>
        <v>4.3865491801568623E-8</v>
      </c>
      <c r="U286" s="12">
        <f>$E286^EXP(Parameter!$D$82+Parameter!$D$89*($B286/30.2*21)^(-2))</f>
        <v>3.0578933741382125E-3</v>
      </c>
      <c r="V286" s="12">
        <f>$D286^EXP(Parameter!$D$99+Parameter!$D$106*(($B286*21/30.2)^(1)))</f>
        <v>1.8459826051485496E-15</v>
      </c>
      <c r="W286" s="12">
        <f>$E286^EXP(Parameter!$D$84+Parameter!$D$91*($B286/30.2*21)^(-2))</f>
        <v>1.8107422464847905E-2</v>
      </c>
      <c r="X286" s="12">
        <f>$D286^EXP(Parameter!$D$100+Parameter!$D$107*(($B286*21/30.2)^(1)))</f>
        <v>5.6667035865020551E-296</v>
      </c>
      <c r="Y286" s="12">
        <f>$E286^EXP(Parameter!$D$85+Parameter!$D$92*($B286/30.2*21)^(-2))</f>
        <v>1.0907265835769051E-2</v>
      </c>
      <c r="Z286" s="12">
        <f>$D286^EXP(Parameter!$D$101+Parameter!$D$108*(($B286*21/30.2)^(1)))</f>
        <v>2.7356866474949905E-298</v>
      </c>
      <c r="AA286" s="12">
        <f>$E286^EXP(Parameter!$D$86+Parameter!$D$93*($B286/30.2*21)^(-2))</f>
        <v>1.636110187891306E-2</v>
      </c>
      <c r="AB286" s="12">
        <f>$D286^EXP(Parameter!$D$98+Parameter!$D$105*(($B286*21/30.2)^(1)))</f>
        <v>4.4772501320740756E-16</v>
      </c>
      <c r="AC286" s="12">
        <f>$E286^EXP(Parameter!$D$83+Parameter!$D$90*($B286/30.2*21)^(-2))</f>
        <v>7.2515247900469199E-4</v>
      </c>
      <c r="AD286" s="87">
        <f>$D286^EXP(Parameter!$D$133+Parameter!$D$140*(($B286*21/30.2)^(-0.5))+Parameter!$D$147*((LN($B286*21/30.2))))</f>
        <v>1.020664108490696E-17</v>
      </c>
      <c r="AE286" s="12">
        <f>$E286^EXP(Parameter!$D$111+Parameter!$D$118*(($B286*21/30.2)^(-1))+Parameter!$D$125*(($B286*21/30.2)^(-0.5)))</f>
        <v>4.1375281738445506E-2</v>
      </c>
      <c r="AF286" s="12">
        <f>$D286^EXP(Parameter!$D$134+Parameter!$D$141*(($B286*21/30.2)^(-0.5))+Parameter!$D$148*((LN($B286*21/30.2))))</f>
        <v>1.561310378053959E-5</v>
      </c>
      <c r="AG286" s="12">
        <f>$E286^EXP(Parameter!$D$112+Parameter!$D$119*(($B286*21/30.2)^(-1))+Parameter!$D$126*(($B286*21/30.2)^(-0.5)))</f>
        <v>3.7933149054383162E-3</v>
      </c>
      <c r="AH286" s="12">
        <f>$D286^EXP(Parameter!$D$136+Parameter!$D$143*(($B286*21/30.2)^(-0.5))+Parameter!$D$150*((LN($B286*21/30.2))))</f>
        <v>5.5379441311964675E-14</v>
      </c>
      <c r="AI286" s="12">
        <f>$E286^EXP(Parameter!$D$114+Parameter!$D$121*(($B286*21/30.2)^(-1))+Parameter!$D$128*(($B286*21/30.2)^(-0.5)))</f>
        <v>7.1855107619128284E-6</v>
      </c>
      <c r="AJ286" s="12">
        <f>$D286^EXP(Parameter!$D$137+Parameter!$D$144*(($B286*21/30.2)^(-0.5))+Parameter!$D$151*((LN($B286*21/30.2))))</f>
        <v>4.9005984628171335E-21</v>
      </c>
      <c r="AK286" s="12">
        <f>$E286^EXP(Parameter!$D$115+Parameter!$D$122*(($B286*21/30.2)^(-1))+Parameter!$D$129*(($B286*21/30.2)^(-0.5)))</f>
        <v>2.1185690910416983E-3</v>
      </c>
      <c r="AL286" s="12">
        <f>$D286^EXP(Parameter!$D$138+Parameter!$D$145*(($B286*21/30.2)^(-0.5))+Parameter!$D$152*((LN($B286*21/30.2))))</f>
        <v>7.7697919436047941E-100</v>
      </c>
      <c r="AM286" s="12">
        <f>$E286^EXP(Parameter!$D$116+Parameter!$D$123*(($B286*21/30.2)^(-1))+Parameter!$D$130*(($B286*21/30.2)^(-0.5)))</f>
        <v>2.9970482195654296E-7</v>
      </c>
      <c r="AN286" s="12">
        <f>$D286^EXP(Parameter!$D$135+Parameter!$D$142*(($B286*21/30.2)^(-0.5))+Parameter!$D$149*((LN($B286*21/30.2))))</f>
        <v>1.9165885334965613E-7</v>
      </c>
      <c r="AO286" s="12">
        <f>$E286^EXP(Parameter!$D$113+Parameter!$D$120*(($B286*21/30.2)^(-1))+Parameter!$D$127*(($B286*21/30.2)^(-0.5)))</f>
        <v>1.1588878842003958E-14</v>
      </c>
      <c r="AP286" s="87">
        <f>$D286^EXP(Parameter!$D$304+Parameter!$D$310*((LN($B286*21/30.2))))</f>
        <v>8.2665878157859723E-3</v>
      </c>
      <c r="AQ286" s="88">
        <f>$E286^EXP(Parameter!$D$290+Parameter!$D$296*((LN($B286*21/30.2))))</f>
        <v>6.7649807596348336E-3</v>
      </c>
      <c r="AR286" s="12">
        <f>$D286^EXP(Parameter!$D$305+Parameter!$D$311*((LN($B286*21/30.2))))</f>
        <v>1.3448659740373634E-2</v>
      </c>
      <c r="AS286" s="88">
        <f>$E286^EXP(Parameter!$D$291+Parameter!$D$297*((LN($B286*21/30.2))))</f>
        <v>4.8591529865395422E-3</v>
      </c>
      <c r="AT286" s="12">
        <f>$D286^EXP(Parameter!$D$305+Parameter!$D$307-Parameter!$D$306+(Parameter!$D$311+Parameter!$D$313-Parameter!$D$312)*((LN($B286*21/30.2))))</f>
        <v>1.0937556124925151E-2</v>
      </c>
      <c r="AU286" s="88">
        <f>$E286^EXP(Parameter!$D$291+Parameter!$D$293-Parameter!$D$292+(Parameter!$D$297+Parameter!$D$299-Parameter!$D$298)*((LN($B286*21/30.2))))</f>
        <v>8.0007685589474787E-3</v>
      </c>
      <c r="AV286" s="12">
        <f>$D286^EXP(Parameter!$D$308+Parameter!$D$314*((LN($B286*21/30.2))))</f>
        <v>1.4912460773076439E-2</v>
      </c>
      <c r="AW286" s="88">
        <f>$E286^EXP(Parameter!$D$294+Parameter!$D$300*((LN($B286*21/30.2))))</f>
        <v>6.9868637946528056E-3</v>
      </c>
      <c r="AX286" s="12">
        <f>$D286^EXP(Parameter!$D$305+Parameter!$D$309-Parameter!$D$306+(Parameter!$D$311+Parameter!$D$315-Parameter!$D$312)*((LN($B286*21/30.2))))</f>
        <v>4.154476323299152E-3</v>
      </c>
      <c r="AY286" s="88">
        <f>$E286^EXP(Parameter!$D$291+Parameter!$D$295-Parameter!$D$292+(Parameter!$D$297+Parameter!$D$301-Parameter!$D$298)*((LN($B286*21/30.2))))</f>
        <v>1.8391702427620427E-5</v>
      </c>
      <c r="AZ286" s="12">
        <f>$D286^EXP(Parameter!D$305-Parameter!D$306+(Parameter!D$311-Parameter!D$312)*((LN($B286*21/30.2))))</f>
        <v>2.7201050721597274E-3</v>
      </c>
      <c r="BA286" s="88">
        <f>$E286^EXP(Parameter!$D$291-Parameter!$D$292+(Parameter!$D$297-Parameter!$D$298)*((LN($B286*21/30.2))))</f>
        <v>1.062491297249497E-7</v>
      </c>
      <c r="BB286" s="89">
        <f>$D286^EXP(Parameter!$D$231+Parameter!$D$238)</f>
        <v>2.9536846335025794E-2</v>
      </c>
      <c r="BC286" s="90">
        <f>$E286^EXP(Parameter!$D$216+Parameter!$D$223)</f>
        <v>1.4239111893861811E-3</v>
      </c>
      <c r="BD286" s="91">
        <f>$D286^EXP(Parameter!$D$232+Parameter!$D$239)</f>
        <v>2.1280636440847506E-2</v>
      </c>
      <c r="BE286" s="90">
        <f>$E286^EXP(Parameter!$D$217+Parameter!$D$224)</f>
        <v>2.1774634316080671E-3</v>
      </c>
      <c r="BF286" s="91">
        <f>$D286^EXP(Parameter!$D$234+Parameter!$D$241)</f>
        <v>2.6532597930330463E-2</v>
      </c>
      <c r="BG286" s="91">
        <f>$E286^EXP(Parameter!$D$219+Parameter!$D$226)</f>
        <v>1.2853404638246892E-2</v>
      </c>
      <c r="BH286" s="91">
        <f>$D286^EXP(Parameter!$D$235+Parameter!$D$242)</f>
        <v>6.1246483956185663E-2</v>
      </c>
      <c r="BI286" s="91">
        <f>$E286^EXP(Parameter!$D$220+Parameter!$D$227)</f>
        <v>7.5976294231526326E-3</v>
      </c>
      <c r="BJ286" s="91">
        <f>$D286^EXP(Parameter!$D$236+Parameter!$D$243)</f>
        <v>1.9688274731100953E-2</v>
      </c>
      <c r="BK286" s="91">
        <f>$E286^EXP(Parameter!$D$221+Parameter!$D$228)</f>
        <v>1.2141572388821303E-2</v>
      </c>
      <c r="BL286" s="91">
        <f>$D286^EXP(Parameter!$D$233+Parameter!$D$240)</f>
        <v>8.4918802570868295E-3</v>
      </c>
      <c r="BM286" s="91">
        <f>$E286^EXP(Parameter!$D$218+Parameter!$D$225)</f>
        <v>5.5214923524372038E-4</v>
      </c>
      <c r="BN286" s="90">
        <f>$D286^EXP(Parameter!$D$268+Parameter!$D$275)</f>
        <v>4.2092797512746638E-2</v>
      </c>
      <c r="BO286" s="91">
        <f>$E286^EXP(Parameter!$D$246+Parameter!$D$253)</f>
        <v>4.0971935964966667E-4</v>
      </c>
      <c r="BP286" s="91">
        <f>$D286^EXP(Parameter!$D$269+Parameter!$D$276)</f>
        <v>2.5676141771210706E-2</v>
      </c>
      <c r="BQ286" s="91">
        <f>$E286^EXP(Parameter!$D$247+Parameter!$D$254)</f>
        <v>1.1981272412456526E-3</v>
      </c>
      <c r="BR286" s="91">
        <f>$D286^EXP(Parameter!$D$271+Parameter!$D$278)</f>
        <v>6.9440303883482601E-2</v>
      </c>
      <c r="BS286" s="91">
        <f>$E286^EXP(Parameter!$D$249+Parameter!$D$256)</f>
        <v>1.6427637265971722E-2</v>
      </c>
      <c r="BT286" s="91">
        <f>$D286^EXP(Parameter!$D$272+Parameter!$D$279)</f>
        <v>0.13347008717252365</v>
      </c>
      <c r="BU286" s="91">
        <f>$E286^EXP(Parameter!$D$250+Parameter!$D$257)</f>
        <v>4.1233055603026279E-3</v>
      </c>
      <c r="BV286" s="91">
        <f>$D286^EXP(Parameter!$D$273+Parameter!$D$280)</f>
        <v>0.10161224486927496</v>
      </c>
      <c r="BW286" s="91">
        <f>$E286^EXP(Parameter!$D$251+Parameter!$D$258)</f>
        <v>1.7891934587161259E-2</v>
      </c>
      <c r="BX286" s="91">
        <f>$D286^EXP(Parameter!$D$270+Parameter!$D$277)</f>
        <v>2.177642924067625E-2</v>
      </c>
      <c r="BY286" s="91">
        <f>$E286^EXP(Parameter!$D$248+Parameter!$D$255)</f>
        <v>1.5198692245312606E-3</v>
      </c>
      <c r="BZ286" s="90">
        <f>$D286^EXP(Parameter!$D$208)</f>
        <v>2.7114948374724709E-2</v>
      </c>
      <c r="CA286" s="90">
        <f>$E286^EXP(Parameter!$D$200)</f>
        <v>9.5605998362400743E-4</v>
      </c>
      <c r="CB286" s="90">
        <f>$D286^EXP(Parameter!$D$209)</f>
        <v>2.1610226336407169E-2</v>
      </c>
      <c r="CC286" s="90">
        <f>$E286^EXP(Parameter!$D$201)</f>
        <v>1.7615093305463762E-3</v>
      </c>
      <c r="CD286" s="90">
        <f>$D286^EXP(Parameter!$D$211)</f>
        <v>2.3934365774097618E-2</v>
      </c>
      <c r="CE286" s="90">
        <f>$E286^EXP(Parameter!$D$203)</f>
        <v>9.549985187562289E-3</v>
      </c>
      <c r="CF286" s="90">
        <f>$D286^EXP(Parameter!$D$212)</f>
        <v>6.1075585108041383E-2</v>
      </c>
      <c r="CG286" s="90">
        <f>$E286^EXP(Parameter!$D$204)</f>
        <v>6.3854054441411547E-3</v>
      </c>
      <c r="CH286" s="91">
        <f>$D286^EXP(Parameter!$D$213)</f>
        <v>1.8701980266047729E-2</v>
      </c>
      <c r="CI286" s="90">
        <f>$E286^EXP(Parameter!$D$205)</f>
        <v>1.2249054154881398E-2</v>
      </c>
      <c r="CJ286" s="91">
        <f>$D286^EXP(Parameter!$D$210)</f>
        <v>9.4203762916224565E-3</v>
      </c>
      <c r="CK286" s="90">
        <f>$E286^EXP(Parameter!$D$202)</f>
        <v>7.5172052266399628E-4</v>
      </c>
      <c r="CL286" s="12">
        <f>$D286^EXP(Parameter!$D$170+Parameter!$D$177*(LN($B286/30.2*21)))</f>
        <v>1.0500719866714756E-2</v>
      </c>
      <c r="CM286" s="12">
        <f>$D286^EXP(Parameter!$D$155+Parameter!$D$162*(LN($B286/30.2*21)))</f>
        <v>0.27681334091688031</v>
      </c>
      <c r="CN286" s="12">
        <f>$D286^EXP(Parameter!$D$171+Parameter!$D$178*(LN($B286/30.2*21)))</f>
        <v>1.2611414314803459E-2</v>
      </c>
      <c r="CO286" s="12">
        <f>$D286^EXP(Parameter!$D$156+Parameter!$D$163*(LN($B286/30.2*21)))</f>
        <v>0.2068198099109444</v>
      </c>
      <c r="CP286" s="12">
        <f>$D286^EXP(Parameter!$D$173+Parameter!$D$180*(LN($B286/30.2*21)))</f>
        <v>9.8578041912467176E-3</v>
      </c>
      <c r="CQ286" s="12">
        <f>$D286^EXP(Parameter!$D$158+Parameter!$D$165*(LN($B286/30.2*21)))</f>
        <v>0.20124606080068397</v>
      </c>
      <c r="CR286" s="12">
        <f>$D286^EXP(Parameter!$D$174+Parameter!$D$181*(LN($B286/30.2*21)))</f>
        <v>7.5389859080916546E-3</v>
      </c>
      <c r="CS286" s="12">
        <f>$D286^EXP(Parameter!$D$159+Parameter!$D$166*(LN($B286/30.2*21)))</f>
        <v>0.25721560199796856</v>
      </c>
      <c r="CT286" s="12">
        <f>$D286^EXP(Parameter!$D$175+Parameter!$D$182*(LN($B286/30.2*21)))</f>
        <v>8.4110091446763942E-4</v>
      </c>
      <c r="CU286" s="12">
        <f>$D286^EXP(Parameter!$D$160+Parameter!$D$167*(LN($B286/30.2*21)))</f>
        <v>3.3116592609276796E-2</v>
      </c>
      <c r="CV286" s="12">
        <f>$D286^EXP(Parameter!$D$172+Parameter!$D$179*(LN($B286/30.2*21)))</f>
        <v>1.549491237941295E-3</v>
      </c>
      <c r="CW286" s="41">
        <f>$D286^EXP(Parameter!$D$157+Parameter!$D$164*(LN($B286/30.2*21)))</f>
        <v>1.1926116594962083E-4</v>
      </c>
      <c r="CX286" s="12">
        <f t="shared" si="30"/>
        <v>5.0128269780301878E-64</v>
      </c>
      <c r="CY286" s="85">
        <v>1.2210181983763901E-2</v>
      </c>
      <c r="CZ286" s="12">
        <f t="shared" si="31"/>
        <v>4.3865491801568623E-8</v>
      </c>
      <c r="DA286" s="85">
        <v>1.7977073701630601E-2</v>
      </c>
      <c r="DB286" s="12">
        <f t="shared" si="32"/>
        <v>1.8459826051485496E-15</v>
      </c>
      <c r="DC286" s="41">
        <v>3.3000621154958797E-5</v>
      </c>
      <c r="DD286" s="12">
        <f t="shared" si="33"/>
        <v>5.6667035865020551E-296</v>
      </c>
      <c r="DE286" s="85">
        <v>4.3042731562734597E-4</v>
      </c>
      <c r="DF286" s="12">
        <f t="shared" si="34"/>
        <v>2.7356866474949905E-298</v>
      </c>
      <c r="DG286" s="41">
        <v>3.2951899999999999E-5</v>
      </c>
      <c r="DH286" s="12">
        <f t="shared" si="35"/>
        <v>4.4772501320740756E-16</v>
      </c>
      <c r="DI286" s="41">
        <v>3.2951899999999999E-5</v>
      </c>
      <c r="DJ286" s="46">
        <v>281</v>
      </c>
      <c r="DK286" s="44">
        <v>1.02191727793244E-5</v>
      </c>
      <c r="DL286" s="44">
        <v>3.6868910452625401E-5</v>
      </c>
      <c r="DM286" s="44">
        <v>9.4605015863336001E-5</v>
      </c>
      <c r="DN286" s="44">
        <v>6.5020842716090294E-5</v>
      </c>
      <c r="DO286" s="44">
        <v>3.4906030482928502E-4</v>
      </c>
      <c r="DP286" s="44">
        <v>2.6010545400545498E-4</v>
      </c>
      <c r="DQ286" s="44">
        <v>4.0158544553014998E-4</v>
      </c>
      <c r="DR286" s="45">
        <v>1.0463532297490899E-2</v>
      </c>
      <c r="DS286" s="45">
        <v>1.83596551423423E-2</v>
      </c>
      <c r="DT286" s="45">
        <v>1.61684545808677E-2</v>
      </c>
      <c r="DU286" s="45">
        <v>1.10520962950758E-2</v>
      </c>
      <c r="DV286" s="45">
        <v>1.7397058473347798E-2</v>
      </c>
      <c r="DW286" s="45">
        <v>3.0984126973265601E-2</v>
      </c>
      <c r="DX286" s="45">
        <v>1.34465864326219E-2</v>
      </c>
    </row>
    <row r="287" spans="1:128">
      <c r="A287" s="43">
        <f t="shared" si="29"/>
        <v>17.997260273972604</v>
      </c>
      <c r="B287" s="18">
        <v>283</v>
      </c>
      <c r="C287" s="12">
        <v>6204</v>
      </c>
      <c r="D287" s="12">
        <v>9.6106685426468105E-3</v>
      </c>
      <c r="E287" s="12">
        <v>3.2417425839267397E-5</v>
      </c>
      <c r="F287" s="92">
        <f>$D287^Parameter!$D$325</f>
        <v>2.6702246914895162E-2</v>
      </c>
      <c r="G287" s="92">
        <f>$E287^Parameter!$D$318</f>
        <v>5.8581506874202743E-4</v>
      </c>
      <c r="H287" s="92">
        <f>$D287^Parameter!$D$326</f>
        <v>2.4333404719664865E-2</v>
      </c>
      <c r="I287" s="92">
        <f>$E287^Parameter!$D$319</f>
        <v>1.3393628744348366E-3</v>
      </c>
      <c r="J287" s="92">
        <f>$D287^Parameter!$D$328</f>
        <v>2.9030749122524901E-2</v>
      </c>
      <c r="K287" s="92">
        <f>$E287^Parameter!$D$321</f>
        <v>1.0263013188929582E-2</v>
      </c>
      <c r="L287" s="92">
        <f>$D287^Parameter!$D$329</f>
        <v>7.4189426795866029E-2</v>
      </c>
      <c r="M287" s="92">
        <f>$E287^Parameter!$D$322</f>
        <v>6.3136641716748593E-3</v>
      </c>
      <c r="N287" s="92">
        <f>$D287^Parameter!$D$330</f>
        <v>2.3228994731149415E-2</v>
      </c>
      <c r="O287" s="92">
        <f>$E287^Parameter!$D$323</f>
        <v>1.6007054013100791E-2</v>
      </c>
      <c r="P287" s="92">
        <f>$D287^Parameter!$D$327</f>
        <v>1.2011062492824283E-2</v>
      </c>
      <c r="Q287" s="92">
        <f>$E287^Parameter!$D$320</f>
        <v>6.2329819260423984E-4</v>
      </c>
      <c r="R287" s="12">
        <f>$D287^EXP(Parameter!$D$96+Parameter!$D$103*(($B287/30.2*21)^(1)))</f>
        <v>5.0600577175761852E-65</v>
      </c>
      <c r="S287" s="12">
        <f>$E287^EXP(Parameter!$D$81+Parameter!$D$88*($B287/30.2*21)^(-2))</f>
        <v>1.7437396914079873E-3</v>
      </c>
      <c r="T287" s="12">
        <f>$D287^EXP(Parameter!$D$97+Parameter!$D$104*(($B287*21/30.2)^(1)))</f>
        <v>3.8766933640783787E-8</v>
      </c>
      <c r="U287" s="12">
        <f>$E287^EXP(Parameter!$D$82+Parameter!$D$89*($B287/30.2*21)^(-2))</f>
        <v>3.0299709287336164E-3</v>
      </c>
      <c r="V287" s="12">
        <f>$D287^EXP(Parameter!$D$99+Parameter!$D$106*(($B287*21/30.2)^(1)))</f>
        <v>1.3104950778784996E-15</v>
      </c>
      <c r="W287" s="12">
        <f>$E287^EXP(Parameter!$D$84+Parameter!$D$91*($B287/30.2*21)^(-2))</f>
        <v>1.7992713901851452E-2</v>
      </c>
      <c r="X287" s="12">
        <f>$D287^EXP(Parameter!$D$100+Parameter!$D$107*(($B287*21/30.2)^(1)))</f>
        <v>1.0362582156433851E-302</v>
      </c>
      <c r="Y287" s="12">
        <f>$E287^EXP(Parameter!$D$85+Parameter!$D$92*($B287/30.2*21)^(-2))</f>
        <v>1.0829467112796693E-2</v>
      </c>
      <c r="Z287" s="12">
        <f>$D287^EXP(Parameter!$D$101+Parameter!$D$108*(($B287*21/30.2)^(1)))</f>
        <v>1.1730679803124392E-304</v>
      </c>
      <c r="AA287" s="12">
        <f>$E287^EXP(Parameter!$D$86+Parameter!$D$93*($B287/30.2*21)^(-2))</f>
        <v>1.6254828801843622E-2</v>
      </c>
      <c r="AB287" s="12">
        <f>$D287^EXP(Parameter!$D$98+Parameter!$D$105*(($B287*21/30.2)^(1)))</f>
        <v>3.2120583629379964E-16</v>
      </c>
      <c r="AC287" s="12">
        <f>$E287^EXP(Parameter!$D$83+Parameter!$D$90*($B287/30.2*21)^(-2))</f>
        <v>7.1689385630643117E-4</v>
      </c>
      <c r="AD287" s="87">
        <f>$D287^EXP(Parameter!$D$133+Parameter!$D$140*(($B287*21/30.2)^(-0.5))+Parameter!$D$147*((LN($B287*21/30.2))))</f>
        <v>8.1524029714120413E-18</v>
      </c>
      <c r="AE287" s="12">
        <f>$E287^EXP(Parameter!$D$111+Parameter!$D$118*(($B287*21/30.2)^(-1))+Parameter!$D$125*(($B287*21/30.2)^(-0.5)))</f>
        <v>4.1222923186718705E-2</v>
      </c>
      <c r="AF287" s="12">
        <f>$D287^EXP(Parameter!$D$134+Parameter!$D$141*(($B287*21/30.2)^(-0.5))+Parameter!$D$148*((LN($B287*21/30.2))))</f>
        <v>1.5039648781769706E-5</v>
      </c>
      <c r="AG287" s="12">
        <f>$E287^EXP(Parameter!$D$112+Parameter!$D$119*(($B287*21/30.2)^(-1))+Parameter!$D$126*(($B287*21/30.2)^(-0.5)))</f>
        <v>3.7607343707948926E-3</v>
      </c>
      <c r="AH287" s="12">
        <f>$D287^EXP(Parameter!$D$136+Parameter!$D$143*(($B287*21/30.2)^(-0.5))+Parameter!$D$150*((LN($B287*21/30.2))))</f>
        <v>4.7076413918715294E-14</v>
      </c>
      <c r="AI287" s="12">
        <f>$E287^EXP(Parameter!$D$114+Parameter!$D$121*(($B287*21/30.2)^(-1))+Parameter!$D$128*(($B287*21/30.2)^(-0.5)))</f>
        <v>6.9991820490680382E-6</v>
      </c>
      <c r="AJ287" s="12">
        <f>$D287^EXP(Parameter!$D$137+Parameter!$D$144*(($B287*21/30.2)^(-0.5))+Parameter!$D$151*((LN($B287*21/30.2))))</f>
        <v>3.6313482074696457E-21</v>
      </c>
      <c r="AK287" s="12">
        <f>$E287^EXP(Parameter!$D$115+Parameter!$D$122*(($B287*21/30.2)^(-1))+Parameter!$D$129*(($B287*21/30.2)^(-0.5)))</f>
        <v>2.09611852967522E-3</v>
      </c>
      <c r="AL287" s="12">
        <f>$D287^EXP(Parameter!$D$138+Parameter!$D$145*(($B287*21/30.2)^(-0.5))+Parameter!$D$152*((LN($B287*21/30.2))))</f>
        <v>1.1575259799424257E-100</v>
      </c>
      <c r="AM287" s="12">
        <f>$E287^EXP(Parameter!$D$116+Parameter!$D$123*(($B287*21/30.2)^(-1))+Parameter!$D$130*(($B287*21/30.2)^(-0.5)))</f>
        <v>2.8983169115747543E-7</v>
      </c>
      <c r="AN287" s="12">
        <f>$D287^EXP(Parameter!$D$135+Parameter!$D$142*(($B287*21/30.2)^(-0.5))+Parameter!$D$149*((LN($B287*21/30.2))))</f>
        <v>1.8153480175778512E-7</v>
      </c>
      <c r="AO287" s="12">
        <f>$E287^EXP(Parameter!$D$113+Parameter!$D$120*(($B287*21/30.2)^(-1))+Parameter!$D$127*(($B287*21/30.2)^(-0.5)))</f>
        <v>1.0737592513694059E-14</v>
      </c>
      <c r="AP287" s="87">
        <f>$D287^EXP(Parameter!$D$304+Parameter!$D$310*((LN($B287*21/30.2))))</f>
        <v>8.1815540380093706E-3</v>
      </c>
      <c r="AQ287" s="88">
        <f>$E287^EXP(Parameter!$D$290+Parameter!$D$296*((LN($B287*21/30.2))))</f>
        <v>6.7286450069669705E-3</v>
      </c>
      <c r="AR287" s="12">
        <f>$D287^EXP(Parameter!$D$305+Parameter!$D$311*((LN($B287*21/30.2))))</f>
        <v>1.3340303466601531E-2</v>
      </c>
      <c r="AS287" s="88">
        <f>$E287^EXP(Parameter!$D$291+Parameter!$D$297*((LN($B287*21/30.2))))</f>
        <v>4.8231587505834939E-3</v>
      </c>
      <c r="AT287" s="12">
        <f>$D287^EXP(Parameter!$D$305+Parameter!$D$307-Parameter!$D$306+(Parameter!$D$311+Parameter!$D$313-Parameter!$D$312)*((LN($B287*21/30.2))))</f>
        <v>1.0838708769098626E-2</v>
      </c>
      <c r="AU287" s="88">
        <f>$E287^EXP(Parameter!$D$291+Parameter!$D$293-Parameter!$D$292+(Parameter!$D$297+Parameter!$D$299-Parameter!$D$298)*((LN($B287*21/30.2))))</f>
        <v>7.9354243446661862E-3</v>
      </c>
      <c r="AV287" s="12">
        <f>$D287^EXP(Parameter!$D$308+Parameter!$D$314*((LN($B287*21/30.2))))</f>
        <v>1.476461449279272E-2</v>
      </c>
      <c r="AW287" s="88">
        <f>$E287^EXP(Parameter!$D$294+Parameter!$D$300*((LN($B287*21/30.2))))</f>
        <v>6.9331736557913031E-3</v>
      </c>
      <c r="AX287" s="12">
        <f>$D287^EXP(Parameter!$D$305+Parameter!$D$309-Parameter!$D$306+(Parameter!$D$311+Parameter!$D$315-Parameter!$D$312)*((LN($B287*21/30.2))))</f>
        <v>4.1040019642500508E-3</v>
      </c>
      <c r="AY287" s="88">
        <f>$E287^EXP(Parameter!$D$291+Parameter!$D$295-Parameter!$D$292+(Parameter!$D$297+Parameter!$D$301-Parameter!$D$298)*((LN($B287*21/30.2))))</f>
        <v>1.7836852589879817E-5</v>
      </c>
      <c r="AZ287" s="12">
        <f>$D287^EXP(Parameter!D$305-Parameter!D$306+(Parameter!D$311-Parameter!D$312)*((LN($B287*21/30.2))))</f>
        <v>2.6866745299244242E-3</v>
      </c>
      <c r="BA287" s="88">
        <f>$E287^EXP(Parameter!$D$291-Parameter!$D$292+(Parameter!$D$297-Parameter!$D$298)*((LN($B287*21/30.2))))</f>
        <v>1.0196110498527294E-7</v>
      </c>
      <c r="BB287" s="89">
        <f>$D287^EXP(Parameter!$D$231+Parameter!$D$238)</f>
        <v>2.9359987638513958E-2</v>
      </c>
      <c r="BC287" s="90">
        <f>$E287^EXP(Parameter!$D$216+Parameter!$D$223)</f>
        <v>1.4092010436291057E-3</v>
      </c>
      <c r="BD287" s="91">
        <f>$D287^EXP(Parameter!$D$232+Parameter!$D$239)</f>
        <v>2.1141392003215284E-2</v>
      </c>
      <c r="BE287" s="90">
        <f>$E287^EXP(Parameter!$D$217+Parameter!$D$224)</f>
        <v>2.1564191986161193E-3</v>
      </c>
      <c r="BF287" s="91">
        <f>$D287^EXP(Parameter!$D$234+Parameter!$D$241)</f>
        <v>2.6368904507337192E-2</v>
      </c>
      <c r="BG287" s="91">
        <f>$E287^EXP(Parameter!$D$219+Parameter!$D$226)</f>
        <v>1.2765039353325437E-2</v>
      </c>
      <c r="BH287" s="91">
        <f>$D287^EXP(Parameter!$D$235+Parameter!$D$242)</f>
        <v>6.0955508122915662E-2</v>
      </c>
      <c r="BI287" s="91">
        <f>$E287^EXP(Parameter!$D$220+Parameter!$D$227)</f>
        <v>7.539113978076141E-3</v>
      </c>
      <c r="BJ287" s="91">
        <f>$D287^EXP(Parameter!$D$236+Parameter!$D$243)</f>
        <v>1.9556855770423712E-2</v>
      </c>
      <c r="BK287" s="91">
        <f>$E287^EXP(Parameter!$D$221+Parameter!$D$228)</f>
        <v>1.2057012445053673E-2</v>
      </c>
      <c r="BL287" s="91">
        <f>$D287^EXP(Parameter!$D$233+Parameter!$D$240)</f>
        <v>8.423110675815226E-3</v>
      </c>
      <c r="BM287" s="91">
        <f>$E287^EXP(Parameter!$D$218+Parameter!$D$225)</f>
        <v>5.4562552021909967E-4</v>
      </c>
      <c r="BN287" s="90">
        <f>$D287^EXP(Parameter!$D$268+Parameter!$D$275)</f>
        <v>4.1866037793950088E-2</v>
      </c>
      <c r="BO287" s="91">
        <f>$E287^EXP(Parameter!$D$246+Parameter!$D$253)</f>
        <v>4.046871347729597E-4</v>
      </c>
      <c r="BP287" s="91">
        <f>$D287^EXP(Parameter!$D$269+Parameter!$D$276)</f>
        <v>2.5516304619006967E-2</v>
      </c>
      <c r="BQ287" s="91">
        <f>$E287^EXP(Parameter!$D$247+Parameter!$D$254)</f>
        <v>1.1854253210919409E-3</v>
      </c>
      <c r="BR287" s="91">
        <f>$D287^EXP(Parameter!$D$271+Parameter!$D$278)</f>
        <v>6.9125198168046492E-2</v>
      </c>
      <c r="BS287" s="91">
        <f>$E287^EXP(Parameter!$D$249+Parameter!$D$256)</f>
        <v>1.6321042999387005E-2</v>
      </c>
      <c r="BT287" s="91">
        <f>$D287^EXP(Parameter!$D$272+Parameter!$D$279)</f>
        <v>0.13301254235723009</v>
      </c>
      <c r="BU287" s="91">
        <f>$E287^EXP(Parameter!$D$250+Parameter!$D$257)</f>
        <v>4.0875885836356993E-3</v>
      </c>
      <c r="BV287" s="91">
        <f>$D287^EXP(Parameter!$D$273+Parameter!$D$280)</f>
        <v>0.10121683252407877</v>
      </c>
      <c r="BW287" s="91">
        <f>$E287^EXP(Parameter!$D$251+Parameter!$D$258)</f>
        <v>1.7778243818398272E-2</v>
      </c>
      <c r="BX287" s="91">
        <f>$D287^EXP(Parameter!$D$270+Parameter!$D$277)</f>
        <v>2.1634790302288705E-2</v>
      </c>
      <c r="BY287" s="91">
        <f>$E287^EXP(Parameter!$D$248+Parameter!$D$255)</f>
        <v>1.5043231856966294E-3</v>
      </c>
      <c r="BZ287" s="90">
        <f>$D287^EXP(Parameter!$D$208)</f>
        <v>2.6948659765851701E-2</v>
      </c>
      <c r="CA287" s="90">
        <f>$E287^EXP(Parameter!$D$200)</f>
        <v>9.4558614721332302E-4</v>
      </c>
      <c r="CB287" s="90">
        <f>$D287^EXP(Parameter!$D$209)</f>
        <v>2.146938794201832E-2</v>
      </c>
      <c r="CC287" s="90">
        <f>$E287^EXP(Parameter!$D$201)</f>
        <v>1.7438992890931565E-3</v>
      </c>
      <c r="CD287" s="90">
        <f>$D287^EXP(Parameter!$D$211)</f>
        <v>2.3782522519332432E-2</v>
      </c>
      <c r="CE287" s="90">
        <f>$E287^EXP(Parameter!$D$203)</f>
        <v>9.4798675051072992E-3</v>
      </c>
      <c r="CF287" s="90">
        <f>$D287^EXP(Parameter!$D$212)</f>
        <v>6.0785131580223813E-2</v>
      </c>
      <c r="CG287" s="90">
        <f>$E287^EXP(Parameter!$D$204)</f>
        <v>6.3344815663297352E-3</v>
      </c>
      <c r="CH287" s="91">
        <f>$D287^EXP(Parameter!$D$213)</f>
        <v>1.8575516886969082E-2</v>
      </c>
      <c r="CI287" s="90">
        <f>$E287^EXP(Parameter!$D$205)</f>
        <v>1.2163915507445971E-2</v>
      </c>
      <c r="CJ287" s="91">
        <f>$D287^EXP(Parameter!$D$210)</f>
        <v>9.345740926839128E-3</v>
      </c>
      <c r="CK287" s="90">
        <f>$E287^EXP(Parameter!$D$202)</f>
        <v>7.4320207435580937E-4</v>
      </c>
      <c r="CL287" s="12">
        <f>$D287^EXP(Parameter!$D$170+Parameter!$D$177*(LN($B287/30.2*21)))</f>
        <v>1.0406498257347343E-2</v>
      </c>
      <c r="CM287" s="12">
        <f>$D287^EXP(Parameter!$D$155+Parameter!$D$162*(LN($B287/30.2*21)))</f>
        <v>0.27652731154618893</v>
      </c>
      <c r="CN287" s="12">
        <f>$D287^EXP(Parameter!$D$171+Parameter!$D$178*(LN($B287/30.2*21)))</f>
        <v>1.2509765922924415E-2</v>
      </c>
      <c r="CO287" s="12">
        <f>$D287^EXP(Parameter!$D$156+Parameter!$D$163*(LN($B287/30.2*21)))</f>
        <v>0.20643540936621049</v>
      </c>
      <c r="CP287" s="12">
        <f>$D287^EXP(Parameter!$D$173+Parameter!$D$180*(LN($B287/30.2*21)))</f>
        <v>9.7694108780181661E-3</v>
      </c>
      <c r="CQ287" s="12">
        <f>$D287^EXP(Parameter!$D$158+Parameter!$D$165*(LN($B287/30.2*21)))</f>
        <v>0.2007582714437767</v>
      </c>
      <c r="CR287" s="12">
        <f>$D287^EXP(Parameter!$D$174+Parameter!$D$181*(LN($B287/30.2*21)))</f>
        <v>7.4519580841792442E-3</v>
      </c>
      <c r="CS287" s="12">
        <f>$D287^EXP(Parameter!$D$159+Parameter!$D$166*(LN($B287/30.2*21)))</f>
        <v>0.2567900407106567</v>
      </c>
      <c r="CT287" s="12">
        <f>$D287^EXP(Parameter!$D$175+Parameter!$D$182*(LN($B287/30.2*21)))</f>
        <v>8.2694664549692561E-4</v>
      </c>
      <c r="CU287" s="12">
        <f>$D287^EXP(Parameter!$D$160+Parameter!$D$167*(LN($B287/30.2*21)))</f>
        <v>3.285197334129708E-2</v>
      </c>
      <c r="CV287" s="12">
        <f>$D287^EXP(Parameter!$D$172+Parameter!$D$179*(LN($B287/30.2*21)))</f>
        <v>1.5286981862876804E-3</v>
      </c>
      <c r="CW287" s="41">
        <f>$D287^EXP(Parameter!$D$157+Parameter!$D$164*(LN($B287/30.2*21)))</f>
        <v>1.1636277589453162E-4</v>
      </c>
      <c r="CX287" s="12">
        <f t="shared" si="30"/>
        <v>5.0600577175761852E-65</v>
      </c>
      <c r="CY287" s="85">
        <v>1.2203958328050799E-2</v>
      </c>
      <c r="CZ287" s="12">
        <f t="shared" si="31"/>
        <v>3.8766933640783787E-8</v>
      </c>
      <c r="DA287" s="85">
        <v>1.7962904530169799E-2</v>
      </c>
      <c r="DB287" s="12">
        <f t="shared" si="32"/>
        <v>1.3104950778784996E-15</v>
      </c>
      <c r="DC287" s="41">
        <v>3.2462059322689497E-5</v>
      </c>
      <c r="DD287" s="12">
        <f t="shared" si="33"/>
        <v>1.0362582156433851E-302</v>
      </c>
      <c r="DE287" s="85">
        <v>4.2437494212096402E-4</v>
      </c>
      <c r="DF287" s="12">
        <f t="shared" si="34"/>
        <v>1.1730679803124392E-304</v>
      </c>
      <c r="DG287" s="41">
        <v>3.2417399999999999E-5</v>
      </c>
      <c r="DH287" s="12">
        <f t="shared" si="35"/>
        <v>3.2120583629379964E-16</v>
      </c>
      <c r="DI287" s="41">
        <v>3.2417399999999999E-5</v>
      </c>
      <c r="DJ287" s="46">
        <v>282</v>
      </c>
      <c r="DK287" s="44">
        <v>1.00178683896113E-5</v>
      </c>
      <c r="DL287" s="44">
        <v>3.6194044825688103E-5</v>
      </c>
      <c r="DM287" s="44">
        <v>9.2974375456411602E-5</v>
      </c>
      <c r="DN287" s="44">
        <v>6.3872166828682394E-5</v>
      </c>
      <c r="DO287" s="44">
        <v>3.4358620850827298E-4</v>
      </c>
      <c r="DP287" s="44">
        <v>2.5593314076810498E-4</v>
      </c>
      <c r="DQ287" s="44">
        <v>3.9535697685688702E-4</v>
      </c>
      <c r="DR287" s="45">
        <v>1.03836453092275E-2</v>
      </c>
      <c r="DS287" s="45">
        <v>1.8229652226459701E-2</v>
      </c>
      <c r="DT287" s="45">
        <v>1.6051888152065302E-2</v>
      </c>
      <c r="DU287" s="45">
        <v>1.09682935180577E-2</v>
      </c>
      <c r="DV287" s="45">
        <v>1.7272919172003999E-2</v>
      </c>
      <c r="DW287" s="45">
        <v>3.07818736435054E-2</v>
      </c>
      <c r="DX287" s="45">
        <v>1.3347183983705E-2</v>
      </c>
    </row>
    <row r="288" spans="1:128">
      <c r="A288" s="43">
        <f t="shared" si="29"/>
        <v>18.057534246575344</v>
      </c>
      <c r="B288" s="18">
        <v>284</v>
      </c>
      <c r="C288" s="12">
        <v>6226</v>
      </c>
      <c r="D288" s="12">
        <v>9.5351708714709795E-3</v>
      </c>
      <c r="E288" s="12">
        <v>3.1893051831723701E-5</v>
      </c>
      <c r="F288" s="92">
        <f>$D288^Parameter!$D$325</f>
        <v>2.6538490361667891E-2</v>
      </c>
      <c r="G288" s="92">
        <f>$E288^Parameter!$D$318</f>
        <v>5.7897682006244735E-4</v>
      </c>
      <c r="H288" s="92">
        <f>$D288^Parameter!$D$326</f>
        <v>2.4180361205510273E-2</v>
      </c>
      <c r="I288" s="92">
        <f>$E288^Parameter!$D$319</f>
        <v>1.3254565339004193E-3</v>
      </c>
      <c r="J288" s="92">
        <f>$D288^Parameter!$D$328</f>
        <v>2.8856808793460115E-2</v>
      </c>
      <c r="K288" s="92">
        <f>$E288^Parameter!$D$321</f>
        <v>1.0189136089296301E-2</v>
      </c>
      <c r="L288" s="92">
        <f>$D288^Parameter!$D$329</f>
        <v>7.3862490790129867E-2</v>
      </c>
      <c r="M288" s="92">
        <f>$E288^Parameter!$D$322</f>
        <v>6.2634134208670355E-3</v>
      </c>
      <c r="N288" s="92">
        <f>$D288^Parameter!$D$330</f>
        <v>2.3081076947893398E-2</v>
      </c>
      <c r="O288" s="92">
        <f>$E288^Parameter!$D$323</f>
        <v>1.5902977023078642E-2</v>
      </c>
      <c r="P288" s="92">
        <f>$D288^Parameter!$D$327</f>
        <v>1.1921220282406355E-2</v>
      </c>
      <c r="Q288" s="92">
        <f>$E288^Parameter!$D$320</f>
        <v>6.1608268081821333E-4</v>
      </c>
      <c r="R288" s="12">
        <f>$D288^EXP(Parameter!$D$96+Parameter!$D$103*(($B288/30.2*21)^(1)))</f>
        <v>4.9320807745806454E-66</v>
      </c>
      <c r="S288" s="12">
        <f>$E288^EXP(Parameter!$D$81+Parameter!$D$88*($B288/30.2*21)^(-2))</f>
        <v>1.7263543360937111E-3</v>
      </c>
      <c r="T288" s="12">
        <f>$D288^EXP(Parameter!$D$97+Parameter!$D$104*(($B288*21/30.2)^(1)))</f>
        <v>3.4234376497473172E-8</v>
      </c>
      <c r="U288" s="12">
        <f>$E288^EXP(Parameter!$D$82+Parameter!$D$89*($B288/30.2*21)^(-2))</f>
        <v>3.0023767673255748E-3</v>
      </c>
      <c r="V288" s="12">
        <f>$D288^EXP(Parameter!$D$99+Parameter!$D$106*(($B288*21/30.2)^(1)))</f>
        <v>9.2736151750232839E-16</v>
      </c>
      <c r="W288" s="12">
        <f>$E288^EXP(Parameter!$D$84+Parameter!$D$91*($B288/30.2*21)^(-2))</f>
        <v>1.7879034446421808E-2</v>
      </c>
      <c r="X288" s="12">
        <f>$D288^EXP(Parameter!$D$100+Parameter!$D$107*(($B288*21/30.2)^(1)))</f>
        <v>0</v>
      </c>
      <c r="Y288" s="12">
        <f>$E288^EXP(Parameter!$D$85+Parameter!$D$92*($B288/30.2*21)^(-2))</f>
        <v>1.075242819721159E-2</v>
      </c>
      <c r="Z288" s="12">
        <f>$D288^EXP(Parameter!$D$101+Parameter!$D$108*(($B288*21/30.2)^(1)))</f>
        <v>0</v>
      </c>
      <c r="AA288" s="12">
        <f>$E288^EXP(Parameter!$D$86+Parameter!$D$93*($B288/30.2*21)^(-2))</f>
        <v>1.6149526223753558E-2</v>
      </c>
      <c r="AB288" s="12">
        <f>$D288^EXP(Parameter!$D$98+Parameter!$D$105*(($B288*21/30.2)^(1)))</f>
        <v>2.2978047296601171E-16</v>
      </c>
      <c r="AC288" s="12">
        <f>$E288^EXP(Parameter!$D$83+Parameter!$D$90*($B288/30.2*21)^(-2))</f>
        <v>7.0875090353516299E-4</v>
      </c>
      <c r="AD288" s="87">
        <f>$D288^EXP(Parameter!$D$133+Parameter!$D$140*(($B288*21/30.2)^(-0.5))+Parameter!$D$147*((LN($B288*21/30.2))))</f>
        <v>6.5083718019281745E-18</v>
      </c>
      <c r="AE288" s="12">
        <f>$E288^EXP(Parameter!$D$111+Parameter!$D$118*(($B288*21/30.2)^(-1))+Parameter!$D$125*(($B288*21/30.2)^(-0.5)))</f>
        <v>4.1071544997701236E-2</v>
      </c>
      <c r="AF288" s="12">
        <f>$D288^EXP(Parameter!$D$134+Parameter!$D$141*(($B288*21/30.2)^(-0.5))+Parameter!$D$148*((LN($B288*21/30.2))))</f>
        <v>1.4487458027645559E-5</v>
      </c>
      <c r="AG288" s="12">
        <f>$E288^EXP(Parameter!$D$112+Parameter!$D$119*(($B288*21/30.2)^(-1))+Parameter!$D$126*(($B288*21/30.2)^(-0.5)))</f>
        <v>3.728519691860731E-3</v>
      </c>
      <c r="AH288" s="12">
        <f>$D288^EXP(Parameter!$D$136+Parameter!$D$143*(($B288*21/30.2)^(-0.5))+Parameter!$D$150*((LN($B288*21/30.2))))</f>
        <v>4.0006764302381947E-14</v>
      </c>
      <c r="AI288" s="12">
        <f>$E288^EXP(Parameter!$D$114+Parameter!$D$121*(($B288*21/30.2)^(-1))+Parameter!$D$128*(($B288*21/30.2)^(-0.5)))</f>
        <v>6.81808961573818E-6</v>
      </c>
      <c r="AJ288" s="12">
        <f>$D288^EXP(Parameter!$D$137+Parameter!$D$144*(($B288*21/30.2)^(-0.5))+Parameter!$D$151*((LN($B288*21/30.2))))</f>
        <v>2.6885039615425201E-21</v>
      </c>
      <c r="AK288" s="12">
        <f>$E288^EXP(Parameter!$D$115+Parameter!$D$122*(($B288*21/30.2)^(-1))+Parameter!$D$129*(($B288*21/30.2)^(-0.5)))</f>
        <v>2.0739628870316174E-3</v>
      </c>
      <c r="AL288" s="12">
        <f>$D288^EXP(Parameter!$D$138+Parameter!$D$145*(($B288*21/30.2)^(-0.5))+Parameter!$D$152*((LN($B288*21/30.2))))</f>
        <v>1.7085020974161635E-101</v>
      </c>
      <c r="AM288" s="12">
        <f>$E288^EXP(Parameter!$D$116+Parameter!$D$123*(($B288*21/30.2)^(-1))+Parameter!$D$130*(($B288*21/30.2)^(-0.5)))</f>
        <v>2.8030518969502872E-7</v>
      </c>
      <c r="AN288" s="12">
        <f>$D288^EXP(Parameter!$D$135+Parameter!$D$142*(($B288*21/30.2)^(-0.5))+Parameter!$D$149*((LN($B288*21/30.2))))</f>
        <v>1.7194790388389552E-7</v>
      </c>
      <c r="AO288" s="12">
        <f>$E288^EXP(Parameter!$D$113+Parameter!$D$120*(($B288*21/30.2)^(-1))+Parameter!$D$127*(($B288*21/30.2)^(-0.5)))</f>
        <v>9.9504767934343711E-15</v>
      </c>
      <c r="AP288" s="87">
        <f>$D288^EXP(Parameter!$D$304+Parameter!$D$310*((LN($B288*21/30.2))))</f>
        <v>8.0975578203749538E-3</v>
      </c>
      <c r="AQ288" s="88">
        <f>$E288^EXP(Parameter!$D$290+Parameter!$D$296*((LN($B288*21/30.2))))</f>
        <v>6.692630531397954E-3</v>
      </c>
      <c r="AR288" s="12">
        <f>$D288^EXP(Parameter!$D$305+Parameter!$D$311*((LN($B288*21/30.2))))</f>
        <v>1.3233067034189807E-2</v>
      </c>
      <c r="AS288" s="88">
        <f>$E288^EXP(Parameter!$D$291+Parameter!$D$297*((LN($B288*21/30.2))))</f>
        <v>4.7875359934155025E-3</v>
      </c>
      <c r="AT288" s="12">
        <f>$D288^EXP(Parameter!$D$305+Parameter!$D$307-Parameter!$D$306+(Parameter!$D$311+Parameter!$D$313-Parameter!$D$312)*((LN($B288*21/30.2))))</f>
        <v>1.0740962499989357E-2</v>
      </c>
      <c r="AU288" s="88">
        <f>$E288^EXP(Parameter!$D$291+Parameter!$D$293-Parameter!$D$292+(Parameter!$D$297+Parameter!$D$299-Parameter!$D$298)*((LN($B288*21/30.2))))</f>
        <v>7.8707752485813066E-3</v>
      </c>
      <c r="AV288" s="12">
        <f>$D288^EXP(Parameter!$D$308+Parameter!$D$314*((LN($B288*21/30.2))))</f>
        <v>1.4618479122083012E-2</v>
      </c>
      <c r="AW288" s="88">
        <f>$E288^EXP(Parameter!$D$294+Parameter!$D$300*((LN($B288*21/30.2))))</f>
        <v>6.8800397206028258E-3</v>
      </c>
      <c r="AX288" s="12">
        <f>$D288^EXP(Parameter!$D$305+Parameter!$D$309-Parameter!$D$306+(Parameter!$D$311+Parameter!$D$315-Parameter!$D$312)*((LN($B288*21/30.2))))</f>
        <v>4.054232727479205E-3</v>
      </c>
      <c r="AY288" s="88">
        <f>$E288^EXP(Parameter!$D$291+Parameter!$D$295-Parameter!$D$292+(Parameter!$D$297+Parameter!$D$301-Parameter!$D$298)*((LN($B288*21/30.2))))</f>
        <v>1.7299343018152499E-5</v>
      </c>
      <c r="AZ288" s="12">
        <f>$D288^EXP(Parameter!D$305-Parameter!D$306+(Parameter!D$311-Parameter!D$312)*((LN($B288*21/30.2))))</f>
        <v>2.6537212846199699E-3</v>
      </c>
      <c r="BA288" s="88">
        <f>$E288^EXP(Parameter!$D$291-Parameter!$D$292+(Parameter!$D$297-Parameter!$D$298)*((LN($B288*21/30.2))))</f>
        <v>9.7851842312748219E-8</v>
      </c>
      <c r="BB288" s="89">
        <f>$D288^EXP(Parameter!$D$231+Parameter!$D$238)</f>
        <v>2.9184633462521415E-2</v>
      </c>
      <c r="BC288" s="90">
        <f>$E288^EXP(Parameter!$D$216+Parameter!$D$223)</f>
        <v>1.3946814228474496E-3</v>
      </c>
      <c r="BD288" s="91">
        <f>$D288^EXP(Parameter!$D$232+Parameter!$D$239)</f>
        <v>2.1003409163557543E-2</v>
      </c>
      <c r="BE288" s="90">
        <f>$E288^EXP(Parameter!$D$217+Parameter!$D$224)</f>
        <v>2.1356335645282476E-3</v>
      </c>
      <c r="BF288" s="91">
        <f>$D288^EXP(Parameter!$D$234+Parameter!$D$241)</f>
        <v>2.6206633253852172E-2</v>
      </c>
      <c r="BG288" s="91">
        <f>$E288^EXP(Parameter!$D$219+Parameter!$D$226)</f>
        <v>1.2677514398486984E-2</v>
      </c>
      <c r="BH288" s="91">
        <f>$D288^EXP(Parameter!$D$235+Parameter!$D$242)</f>
        <v>6.0666649073451852E-2</v>
      </c>
      <c r="BI288" s="91">
        <f>$E288^EXP(Parameter!$D$220+Parameter!$D$227)</f>
        <v>7.4812031959642479E-3</v>
      </c>
      <c r="BJ288" s="91">
        <f>$D288^EXP(Parameter!$D$236+Parameter!$D$243)</f>
        <v>1.9426644753858583E-2</v>
      </c>
      <c r="BK288" s="91">
        <f>$E288^EXP(Parameter!$D$221+Parameter!$D$228)</f>
        <v>1.1973264193619418E-2</v>
      </c>
      <c r="BL288" s="91">
        <f>$D288^EXP(Parameter!$D$233+Parameter!$D$240)</f>
        <v>8.3550707009854754E-3</v>
      </c>
      <c r="BM288" s="91">
        <f>$E288^EXP(Parameter!$D$218+Parameter!$D$225)</f>
        <v>5.3919594486536706E-4</v>
      </c>
      <c r="BN288" s="90">
        <f>$D288^EXP(Parameter!$D$268+Parameter!$D$275)</f>
        <v>4.1641071426279534E-2</v>
      </c>
      <c r="BO288" s="91">
        <f>$E288^EXP(Parameter!$D$246+Parameter!$D$253)</f>
        <v>3.9972986750474375E-4</v>
      </c>
      <c r="BP288" s="91">
        <f>$D288^EXP(Parameter!$D$269+Parameter!$D$276)</f>
        <v>2.5357864986560941E-2</v>
      </c>
      <c r="BQ288" s="91">
        <f>$E288^EXP(Parameter!$D$247+Parameter!$D$254)</f>
        <v>1.172891339935897E-3</v>
      </c>
      <c r="BR288" s="91">
        <f>$D288^EXP(Parameter!$D$271+Parameter!$D$278)</f>
        <v>6.8812317880357798E-2</v>
      </c>
      <c r="BS288" s="91">
        <f>$E288^EXP(Parameter!$D$249+Parameter!$D$256)</f>
        <v>1.6215421419156217E-2</v>
      </c>
      <c r="BT288" s="91">
        <f>$D288^EXP(Parameter!$D$272+Parameter!$D$279)</f>
        <v>0.13255772312600236</v>
      </c>
      <c r="BU288" s="91">
        <f>$E288^EXP(Parameter!$D$250+Parameter!$D$257)</f>
        <v>4.0522748512453795E-3</v>
      </c>
      <c r="BV288" s="91">
        <f>$D288^EXP(Parameter!$D$273+Parameter!$D$280)</f>
        <v>0.10082395814478176</v>
      </c>
      <c r="BW288" s="91">
        <f>$E288^EXP(Parameter!$D$251+Parameter!$D$258)</f>
        <v>1.7665575271773436E-2</v>
      </c>
      <c r="BX288" s="91">
        <f>$D288^EXP(Parameter!$D$270+Parameter!$D$277)</f>
        <v>2.1494429151836927E-2</v>
      </c>
      <c r="BY288" s="91">
        <f>$E288^EXP(Parameter!$D$248+Parameter!$D$255)</f>
        <v>1.4889769147651466E-3</v>
      </c>
      <c r="BZ288" s="90">
        <f>$D288^EXP(Parameter!$D$208)</f>
        <v>2.6783809778483991E-2</v>
      </c>
      <c r="CA288" s="90">
        <f>$E288^EXP(Parameter!$D$200)</f>
        <v>9.3525448129156438E-4</v>
      </c>
      <c r="CB288" s="90">
        <f>$D288^EXP(Parameter!$D$209)</f>
        <v>2.1329821934492909E-2</v>
      </c>
      <c r="CC288" s="90">
        <f>$E288^EXP(Parameter!$D$201)</f>
        <v>1.7265114792827955E-3</v>
      </c>
      <c r="CD288" s="90">
        <f>$D288^EXP(Parameter!$D$211)</f>
        <v>2.3632024895523251E-2</v>
      </c>
      <c r="CE288" s="90">
        <f>$E288^EXP(Parameter!$D$203)</f>
        <v>9.4104492602075668E-3</v>
      </c>
      <c r="CF288" s="90">
        <f>$D288^EXP(Parameter!$D$212)</f>
        <v>6.0496792408638915E-2</v>
      </c>
      <c r="CG288" s="90">
        <f>$E288^EXP(Parameter!$D$204)</f>
        <v>6.2840977639273144E-3</v>
      </c>
      <c r="CH288" s="91">
        <f>$D288^EXP(Parameter!$D$213)</f>
        <v>1.8450226868756178E-2</v>
      </c>
      <c r="CI288" s="90">
        <f>$E288^EXP(Parameter!$D$205)</f>
        <v>1.2079592931442271E-2</v>
      </c>
      <c r="CJ288" s="91">
        <f>$D288^EXP(Parameter!$D$210)</f>
        <v>9.2718843511308702E-3</v>
      </c>
      <c r="CK288" s="90">
        <f>$E288^EXP(Parameter!$D$202)</f>
        <v>7.348024507410943E-4</v>
      </c>
      <c r="CL288" s="12">
        <f>$D288^EXP(Parameter!$D$170+Parameter!$D$177*(LN($B288/30.2*21)))</f>
        <v>1.0313324040475511E-2</v>
      </c>
      <c r="CM288" s="12">
        <f>$D288^EXP(Parameter!$D$155+Parameter!$D$162*(LN($B288/30.2*21)))</f>
        <v>0.2762427856669033</v>
      </c>
      <c r="CN288" s="12">
        <f>$D288^EXP(Parameter!$D$171+Parameter!$D$178*(LN($B288/30.2*21)))</f>
        <v>1.240917197827573E-2</v>
      </c>
      <c r="CO288" s="12">
        <f>$D288^EXP(Parameter!$D$156+Parameter!$D$163*(LN($B288/30.2*21)))</f>
        <v>0.20605301841295004</v>
      </c>
      <c r="CP288" s="12">
        <f>$D288^EXP(Parameter!$D$173+Parameter!$D$180*(LN($B288/30.2*21)))</f>
        <v>9.6820028728462799E-3</v>
      </c>
      <c r="CQ288" s="12">
        <f>$D288^EXP(Parameter!$D$158+Parameter!$D$165*(LN($B288/30.2*21)))</f>
        <v>0.20027303595503337</v>
      </c>
      <c r="CR288" s="12">
        <f>$D288^EXP(Parameter!$D$174+Parameter!$D$181*(LN($B288/30.2*21)))</f>
        <v>7.3660781575716622E-3</v>
      </c>
      <c r="CS288" s="12">
        <f>$D288^EXP(Parameter!$D$159+Parameter!$D$166*(LN($B288/30.2*21)))</f>
        <v>0.25636658741907042</v>
      </c>
      <c r="CT288" s="12">
        <f>$D288^EXP(Parameter!$D$175+Parameter!$D$182*(LN($B288/30.2*21)))</f>
        <v>8.1305332928025334E-4</v>
      </c>
      <c r="CU288" s="12">
        <f>$D288^EXP(Parameter!$D$160+Parameter!$D$167*(LN($B288/30.2*21)))</f>
        <v>3.2589913255066404E-2</v>
      </c>
      <c r="CV288" s="12">
        <f>$D288^EXP(Parameter!$D$172+Parameter!$D$179*(LN($B288/30.2*21)))</f>
        <v>1.508225546704927E-3</v>
      </c>
      <c r="CW288" s="41">
        <f>$D288^EXP(Parameter!$D$157+Parameter!$D$164*(LN($B288/30.2*21)))</f>
        <v>1.1353835680863313E-4</v>
      </c>
      <c r="CX288" s="12">
        <f t="shared" si="30"/>
        <v>4.9320807745806454E-66</v>
      </c>
      <c r="CY288" s="85">
        <v>1.21978507590108E-2</v>
      </c>
      <c r="CZ288" s="12">
        <f t="shared" si="31"/>
        <v>3.4234376497473172E-8</v>
      </c>
      <c r="DA288" s="85">
        <v>1.79489687977053E-2</v>
      </c>
      <c r="DB288" s="12">
        <f t="shared" si="32"/>
        <v>9.2736151750232839E-16</v>
      </c>
      <c r="DC288" s="41">
        <v>3.1934026003642798E-5</v>
      </c>
      <c r="DD288" s="12">
        <f t="shared" si="33"/>
        <v>0</v>
      </c>
      <c r="DE288" s="85">
        <v>4.1843329942825298E-4</v>
      </c>
      <c r="DF288" s="12">
        <f t="shared" si="34"/>
        <v>0</v>
      </c>
      <c r="DG288" s="41">
        <v>3.1893100000000001E-5</v>
      </c>
      <c r="DH288" s="12">
        <f t="shared" si="35"/>
        <v>2.2978047296601171E-16</v>
      </c>
      <c r="DI288" s="41">
        <v>3.1893100000000001E-5</v>
      </c>
      <c r="DJ288" s="46">
        <v>283</v>
      </c>
      <c r="DK288" s="44">
        <v>9.8210105397011898E-6</v>
      </c>
      <c r="DL288" s="44">
        <v>3.5533116247266099E-5</v>
      </c>
      <c r="DM288" s="44">
        <v>9.1375607332633307E-5</v>
      </c>
      <c r="DN288" s="44">
        <v>6.2746454701056997E-5</v>
      </c>
      <c r="DO288" s="44">
        <v>3.3821025360147898E-4</v>
      </c>
      <c r="DP288" s="44">
        <v>2.51837191454163E-4</v>
      </c>
      <c r="DQ288" s="44">
        <v>3.8923904993415403E-4</v>
      </c>
      <c r="DR288" s="45">
        <v>1.03045724490446E-2</v>
      </c>
      <c r="DS288" s="45">
        <v>1.8100893771989899E-2</v>
      </c>
      <c r="DT288" s="45">
        <v>1.59364543852583E-2</v>
      </c>
      <c r="DU288" s="45">
        <v>1.08853399119293E-2</v>
      </c>
      <c r="DV288" s="45">
        <v>1.7149975836390802E-2</v>
      </c>
      <c r="DW288" s="45">
        <v>3.0581429659290001E-2</v>
      </c>
      <c r="DX288" s="45">
        <v>1.32487677407501E-2</v>
      </c>
    </row>
    <row r="289" spans="1:128">
      <c r="A289" s="43">
        <f t="shared" si="29"/>
        <v>18.117808219178084</v>
      </c>
      <c r="B289" s="18">
        <v>285</v>
      </c>
      <c r="C289" s="12">
        <v>6248</v>
      </c>
      <c r="D289" s="12">
        <v>9.4604553305917792E-3</v>
      </c>
      <c r="E289" s="12">
        <v>3.1378517789851797E-5</v>
      </c>
      <c r="F289" s="92">
        <f>$D289^Parameter!$D$325</f>
        <v>2.6376149199094527E-2</v>
      </c>
      <c r="G289" s="92">
        <f>$E289^Parameter!$D$318</f>
        <v>5.7223622382377673E-4</v>
      </c>
      <c r="H289" s="92">
        <f>$D289^Parameter!$D$326</f>
        <v>2.4028664385575948E-2</v>
      </c>
      <c r="I289" s="92">
        <f>$E289^Parameter!$D$319</f>
        <v>1.3117309088691638E-3</v>
      </c>
      <c r="J289" s="92">
        <f>$D289^Parameter!$D$328</f>
        <v>2.8684347426273415E-2</v>
      </c>
      <c r="K289" s="92">
        <f>$E289^Parameter!$D$321</f>
        <v>1.0115984712652354E-2</v>
      </c>
      <c r="L289" s="92">
        <f>$D289^Parameter!$D$329</f>
        <v>7.3537818451850007E-2</v>
      </c>
      <c r="M289" s="92">
        <f>$E289^Parameter!$D$322</f>
        <v>6.213694374838475E-3</v>
      </c>
      <c r="N289" s="92">
        <f>$D289^Parameter!$D$330</f>
        <v>2.2934472303397936E-2</v>
      </c>
      <c r="O289" s="92">
        <f>$E289^Parameter!$D$323</f>
        <v>1.579985022535399E-2</v>
      </c>
      <c r="P289" s="92">
        <f>$D289^Parameter!$D$327</f>
        <v>1.1832275184863513E-2</v>
      </c>
      <c r="Q289" s="92">
        <f>$E289^Parameter!$D$320</f>
        <v>6.0896951386169755E-4</v>
      </c>
      <c r="R289" s="12">
        <f>$D289^EXP(Parameter!$D$96+Parameter!$D$103*(($B289/30.2*21)^(1)))</f>
        <v>4.6395814285346764E-67</v>
      </c>
      <c r="S289" s="12">
        <f>$E289^EXP(Parameter!$D$81+Parameter!$D$88*($B289/30.2*21)^(-2))</f>
        <v>1.709187755899913E-3</v>
      </c>
      <c r="T289" s="12">
        <f>$D289^EXP(Parameter!$D$97+Parameter!$D$104*(($B289*21/30.2)^(1)))</f>
        <v>3.0208128273909633E-8</v>
      </c>
      <c r="U289" s="12">
        <f>$E289^EXP(Parameter!$D$82+Parameter!$D$89*($B289/30.2*21)^(-2))</f>
        <v>2.9751061289162483E-3</v>
      </c>
      <c r="V289" s="12">
        <f>$D289^EXP(Parameter!$D$99+Parameter!$D$106*(($B289*21/30.2)^(1)))</f>
        <v>6.5411767575474385E-16</v>
      </c>
      <c r="W289" s="12">
        <f>$E289^EXP(Parameter!$D$84+Parameter!$D$91*($B289/30.2*21)^(-2))</f>
        <v>1.7766371985265567E-2</v>
      </c>
      <c r="X289" s="12">
        <f>$D289^EXP(Parameter!$D$100+Parameter!$D$107*(($B289*21/30.2)^(1)))</f>
        <v>0</v>
      </c>
      <c r="Y289" s="12">
        <f>$E289^EXP(Parameter!$D$85+Parameter!$D$92*($B289/30.2*21)^(-2))</f>
        <v>1.0676139555051735E-2</v>
      </c>
      <c r="Z289" s="12">
        <f>$D289^EXP(Parameter!$D$101+Parameter!$D$108*(($B289*21/30.2)^(1)))</f>
        <v>0</v>
      </c>
      <c r="AA289" s="12">
        <f>$E289^EXP(Parameter!$D$86+Parameter!$D$93*($B289/30.2*21)^(-2))</f>
        <v>1.6045182568059608E-2</v>
      </c>
      <c r="AB289" s="12">
        <f>$D289^EXP(Parameter!$D$98+Parameter!$D$105*(($B289*21/30.2)^(1)))</f>
        <v>1.6390416312161399E-16</v>
      </c>
      <c r="AC289" s="12">
        <f>$E289^EXP(Parameter!$D$83+Parameter!$D$90*($B289/30.2*21)^(-2))</f>
        <v>7.0072168656092396E-4</v>
      </c>
      <c r="AD289" s="87">
        <f>$D289^EXP(Parameter!$D$133+Parameter!$D$140*(($B289*21/30.2)^(-0.5))+Parameter!$D$147*((LN($B289*21/30.2))))</f>
        <v>5.1932983916653258E-18</v>
      </c>
      <c r="AE289" s="12">
        <f>$E289^EXP(Parameter!$D$111+Parameter!$D$118*(($B289*21/30.2)^(-1))+Parameter!$D$125*(($B289*21/30.2)^(-0.5)))</f>
        <v>4.0921137879058135E-2</v>
      </c>
      <c r="AF289" s="12">
        <f>$D289^EXP(Parameter!$D$134+Parameter!$D$141*(($B289*21/30.2)^(-0.5))+Parameter!$D$148*((LN($B289*21/30.2))))</f>
        <v>1.3955735221789685E-5</v>
      </c>
      <c r="AG289" s="12">
        <f>$E289^EXP(Parameter!$D$112+Parameter!$D$119*(($B289*21/30.2)^(-1))+Parameter!$D$126*(($B289*21/30.2)^(-0.5)))</f>
        <v>3.6966657472558345E-3</v>
      </c>
      <c r="AH289" s="12">
        <f>$D289^EXP(Parameter!$D$136+Parameter!$D$143*(($B289*21/30.2)^(-0.5))+Parameter!$D$150*((LN($B289*21/30.2))))</f>
        <v>3.3989044990912471E-14</v>
      </c>
      <c r="AI289" s="12">
        <f>$E289^EXP(Parameter!$D$114+Parameter!$D$121*(($B289*21/30.2)^(-1))+Parameter!$D$128*(($B289*21/30.2)^(-0.5)))</f>
        <v>6.6420748025403835E-6</v>
      </c>
      <c r="AJ289" s="12">
        <f>$D289^EXP(Parameter!$D$137+Parameter!$D$144*(($B289*21/30.2)^(-0.5))+Parameter!$D$151*((LN($B289*21/30.2))))</f>
        <v>1.9887386275284493E-21</v>
      </c>
      <c r="AK289" s="12">
        <f>$E289^EXP(Parameter!$D$115+Parameter!$D$122*(($B289*21/30.2)^(-1))+Parameter!$D$129*(($B289*21/30.2)^(-0.5)))</f>
        <v>2.0520975112292743E-3</v>
      </c>
      <c r="AL289" s="12">
        <f>$D289^EXP(Parameter!$D$138+Parameter!$D$145*(($B289*21/30.2)^(-0.5))+Parameter!$D$152*((LN($B289*21/30.2))))</f>
        <v>2.498375938631425E-102</v>
      </c>
      <c r="AM289" s="12">
        <f>$E289^EXP(Parameter!$D$116+Parameter!$D$123*(($B289*21/30.2)^(-1))+Parameter!$D$130*(($B289*21/30.2)^(-0.5)))</f>
        <v>2.7111239094290605E-7</v>
      </c>
      <c r="AN289" s="12">
        <f>$D289^EXP(Parameter!$D$135+Parameter!$D$142*(($B289*21/30.2)^(-0.5))+Parameter!$D$149*((LN($B289*21/30.2))))</f>
        <v>1.6286953219214513E-7</v>
      </c>
      <c r="AO289" s="12">
        <f>$E289^EXP(Parameter!$D$113+Parameter!$D$120*(($B289*21/30.2)^(-1))+Parameter!$D$127*(($B289*21/30.2)^(-0.5)))</f>
        <v>9.2225708815483779E-15</v>
      </c>
      <c r="AP289" s="87">
        <f>$D289^EXP(Parameter!$D$304+Parameter!$D$310*((LN($B289*21/30.2))))</f>
        <v>8.0145843367532242E-3</v>
      </c>
      <c r="AQ289" s="88">
        <f>$E289^EXP(Parameter!$D$290+Parameter!$D$296*((LN($B289*21/30.2))))</f>
        <v>6.6569334106233707E-3</v>
      </c>
      <c r="AR289" s="12">
        <f>$D289^EXP(Parameter!$D$305+Parameter!$D$311*((LN($B289*21/30.2))))</f>
        <v>1.3126936118932319E-2</v>
      </c>
      <c r="AS289" s="88">
        <f>$E289^EXP(Parameter!$D$291+Parameter!$D$297*((LN($B289*21/30.2))))</f>
        <v>4.7522797698282895E-3</v>
      </c>
      <c r="AT289" s="12">
        <f>$D289^EXP(Parameter!$D$305+Parameter!$D$307-Parameter!$D$306+(Parameter!$D$311+Parameter!$D$313-Parameter!$D$312)*((LN($B289*21/30.2))))</f>
        <v>1.0644302539763626E-2</v>
      </c>
      <c r="AU289" s="88">
        <f>$E289^EXP(Parameter!$D$291+Parameter!$D$293-Parameter!$D$292+(Parameter!$D$297+Parameter!$D$299-Parameter!$D$298)*((LN($B289*21/30.2))))</f>
        <v>7.8068120473206827E-3</v>
      </c>
      <c r="AV289" s="12">
        <f>$D289^EXP(Parameter!$D$308+Parameter!$D$314*((LN($B289*21/30.2))))</f>
        <v>1.4474031707582552E-2</v>
      </c>
      <c r="AW289" s="88">
        <f>$E289^EXP(Parameter!$D$294+Parameter!$D$300*((LN($B289*21/30.2))))</f>
        <v>6.8274546666811211E-3</v>
      </c>
      <c r="AX289" s="12">
        <f>$D289^EXP(Parameter!$D$305+Parameter!$D$309-Parameter!$D$306+(Parameter!$D$311+Parameter!$D$315-Parameter!$D$312)*((LN($B289*21/30.2))))</f>
        <v>4.0051573722378548E-3</v>
      </c>
      <c r="AY289" s="88">
        <f>$E289^EXP(Parameter!$D$291+Parameter!$D$295-Parameter!$D$292+(Parameter!$D$297+Parameter!$D$301-Parameter!$D$298)*((LN($B289*21/30.2))))</f>
        <v>1.6778612035107573E-5</v>
      </c>
      <c r="AZ289" s="12">
        <f>$D289^EXP(Parameter!D$305-Parameter!D$306+(Parameter!D$311-Parameter!D$312)*((LN($B289*21/30.2))))</f>
        <v>2.6212375052305525E-3</v>
      </c>
      <c r="BA289" s="88">
        <f>$E289^EXP(Parameter!$D$291-Parameter!$D$292+(Parameter!$D$297-Parameter!$D$298)*((LN($B289*21/30.2))))</f>
        <v>9.3913643475826732E-8</v>
      </c>
      <c r="BB289" s="89">
        <f>$D289^EXP(Parameter!$D$231+Parameter!$D$238)</f>
        <v>2.9010766945005057E-2</v>
      </c>
      <c r="BC289" s="90">
        <f>$E289^EXP(Parameter!$D$216+Parameter!$D$223)</f>
        <v>1.3803493395297013E-3</v>
      </c>
      <c r="BD289" s="91">
        <f>$D289^EXP(Parameter!$D$232+Parameter!$D$239)</f>
        <v>2.0866673102166642E-2</v>
      </c>
      <c r="BE289" s="90">
        <f>$E289^EXP(Parameter!$D$217+Parameter!$D$224)</f>
        <v>2.1151026435820659E-3</v>
      </c>
      <c r="BF289" s="91">
        <f>$D289^EXP(Parameter!$D$234+Parameter!$D$241)</f>
        <v>2.6045767980092061E-2</v>
      </c>
      <c r="BG289" s="91">
        <f>$E289^EXP(Parameter!$D$219+Parameter!$D$226)</f>
        <v>1.2590819440059709E-2</v>
      </c>
      <c r="BH289" s="91">
        <f>$D289^EXP(Parameter!$D$235+Parameter!$D$242)</f>
        <v>6.0379885610895398E-2</v>
      </c>
      <c r="BI289" s="91">
        <f>$E289^EXP(Parameter!$D$220+Parameter!$D$227)</f>
        <v>7.4238891533363206E-3</v>
      </c>
      <c r="BJ289" s="91">
        <f>$D289^EXP(Parameter!$D$236+Parameter!$D$243)</f>
        <v>1.9297627337240865E-2</v>
      </c>
      <c r="BK289" s="91">
        <f>$E289^EXP(Parameter!$D$221+Parameter!$D$228)</f>
        <v>1.1890317582111508E-2</v>
      </c>
      <c r="BL289" s="91">
        <f>$D289^EXP(Parameter!$D$233+Parameter!$D$240)</f>
        <v>8.2877506559488612E-3</v>
      </c>
      <c r="BM289" s="91">
        <f>$E289^EXP(Parameter!$D$218+Parameter!$D$225)</f>
        <v>5.3285889561185365E-4</v>
      </c>
      <c r="BN289" s="90">
        <f>$D289^EXP(Parameter!$D$268+Parameter!$D$275)</f>
        <v>4.1417879352594403E-2</v>
      </c>
      <c r="BO289" s="91">
        <f>$E289^EXP(Parameter!$D$246+Parameter!$D$253)</f>
        <v>3.9484623859321205E-4</v>
      </c>
      <c r="BP289" s="91">
        <f>$D289^EXP(Parameter!$D$269+Parameter!$D$276)</f>
        <v>2.5200806889301805E-2</v>
      </c>
      <c r="BQ289" s="91">
        <f>$E289^EXP(Parameter!$D$247+Parameter!$D$254)</f>
        <v>1.1605226197550507E-3</v>
      </c>
      <c r="BR289" s="91">
        <f>$D289^EXP(Parameter!$D$271+Parameter!$D$278)</f>
        <v>6.8501641190722926E-2</v>
      </c>
      <c r="BS289" s="91">
        <f>$E289^EXP(Parameter!$D$249+Parameter!$D$256)</f>
        <v>1.6110760929625764E-2</v>
      </c>
      <c r="BT289" s="91">
        <f>$D289^EXP(Parameter!$D$272+Parameter!$D$279)</f>
        <v>0.13210560562383181</v>
      </c>
      <c r="BU289" s="91">
        <f>$E289^EXP(Parameter!$D$250+Parameter!$D$257)</f>
        <v>4.0173587001808373E-3</v>
      </c>
      <c r="BV289" s="91">
        <f>$D289^EXP(Parameter!$D$273+Parameter!$D$280)</f>
        <v>0.10043359840320881</v>
      </c>
      <c r="BW289" s="91">
        <f>$E289^EXP(Parameter!$D$251+Parameter!$D$258)</f>
        <v>1.7553916894709726E-2</v>
      </c>
      <c r="BX289" s="91">
        <f>$D289^EXP(Parameter!$D$270+Parameter!$D$277)</f>
        <v>2.1355330827882515E-2</v>
      </c>
      <c r="BY289" s="91">
        <f>$E289^EXP(Parameter!$D$248+Parameter!$D$255)</f>
        <v>1.4738272993617965E-3</v>
      </c>
      <c r="BZ289" s="90">
        <f>$D289^EXP(Parameter!$D$208)</f>
        <v>2.6620382086897057E-2</v>
      </c>
      <c r="CA289" s="90">
        <f>$E289^EXP(Parameter!$D$200)</f>
        <v>9.25062669311721E-4</v>
      </c>
      <c r="CB289" s="90">
        <f>$D289^EXP(Parameter!$D$209)</f>
        <v>2.1191513399584416E-2</v>
      </c>
      <c r="CC289" s="90">
        <f>$E289^EXP(Parameter!$D$201)</f>
        <v>1.709342489262561E-3</v>
      </c>
      <c r="CD289" s="90">
        <f>$D289^EXP(Parameter!$D$211)</f>
        <v>2.3482857356113825E-2</v>
      </c>
      <c r="CE289" s="90">
        <f>$E289^EXP(Parameter!$D$203)</f>
        <v>9.3417215330613857E-3</v>
      </c>
      <c r="CF289" s="90">
        <f>$D289^EXP(Parameter!$D$212)</f>
        <v>6.0210546411065102E-2</v>
      </c>
      <c r="CG289" s="90">
        <f>$E289^EXP(Parameter!$D$204)</f>
        <v>6.2342468155803044E-3</v>
      </c>
      <c r="CH289" s="91">
        <f>$D289^EXP(Parameter!$D$213)</f>
        <v>1.8326096178566859E-2</v>
      </c>
      <c r="CI289" s="90">
        <f>$E289^EXP(Parameter!$D$205)</f>
        <v>1.19960763312581E-2</v>
      </c>
      <c r="CJ289" s="91">
        <f>$D289^EXP(Parameter!$D$210)</f>
        <v>9.198796369127956E-3</v>
      </c>
      <c r="CK289" s="90">
        <f>$E289^EXP(Parameter!$D$202)</f>
        <v>7.2651967164419622E-4</v>
      </c>
      <c r="CL289" s="12">
        <f>$D289^EXP(Parameter!$D$170+Parameter!$D$177*(LN($B289/30.2*21)))</f>
        <v>1.0221183142347394E-2</v>
      </c>
      <c r="CM289" s="12">
        <f>$D289^EXP(Parameter!$D$155+Parameter!$D$162*(LN($B289/30.2*21)))</f>
        <v>0.27595975036431036</v>
      </c>
      <c r="CN289" s="12">
        <f>$D289^EXP(Parameter!$D$171+Parameter!$D$178*(LN($B289/30.2*21)))</f>
        <v>1.2309618919890165E-2</v>
      </c>
      <c r="CO289" s="12">
        <f>$D289^EXP(Parameter!$D$156+Parameter!$D$163*(LN($B289/30.2*21)))</f>
        <v>0.20567261999632022</v>
      </c>
      <c r="CP289" s="12">
        <f>$D289^EXP(Parameter!$D$173+Parameter!$D$180*(LN($B289/30.2*21)))</f>
        <v>9.5955668735003812E-3</v>
      </c>
      <c r="CQ289" s="12">
        <f>$D289^EXP(Parameter!$D$158+Parameter!$D$165*(LN($B289/30.2*21)))</f>
        <v>0.19979033326860229</v>
      </c>
      <c r="CR289" s="12">
        <f>$D289^EXP(Parameter!$D$174+Parameter!$D$181*(LN($B289/30.2*21)))</f>
        <v>7.2813289123008591E-3</v>
      </c>
      <c r="CS289" s="12">
        <f>$D289^EXP(Parameter!$D$159+Parameter!$D$166*(LN($B289/30.2*21)))</f>
        <v>0.25594522486283561</v>
      </c>
      <c r="CT289" s="12">
        <f>$D289^EXP(Parameter!$D$175+Parameter!$D$182*(LN($B289/30.2*21)))</f>
        <v>7.9941570586923637E-4</v>
      </c>
      <c r="CU289" s="12">
        <f>$D289^EXP(Parameter!$D$160+Parameter!$D$167*(LN($B289/30.2*21)))</f>
        <v>3.2330382724330968E-2</v>
      </c>
      <c r="CV289" s="12">
        <f>$D289^EXP(Parameter!$D$172+Parameter!$D$179*(LN($B289/30.2*21)))</f>
        <v>1.4880677021164843E-3</v>
      </c>
      <c r="CW289" s="41">
        <f>$D289^EXP(Parameter!$D$157+Parameter!$D$164*(LN($B289/30.2*21)))</f>
        <v>1.1078592546298957E-4</v>
      </c>
      <c r="CX289" s="12">
        <f t="shared" si="30"/>
        <v>4.6395814285346764E-67</v>
      </c>
      <c r="CY289" s="85">
        <v>1.21918567598085E-2</v>
      </c>
      <c r="CZ289" s="12">
        <f t="shared" si="31"/>
        <v>3.0208128273909633E-8</v>
      </c>
      <c r="DA289" s="85">
        <v>1.79352621936552E-2</v>
      </c>
      <c r="DB289" s="12">
        <f t="shared" si="32"/>
        <v>6.5411767575474385E-16</v>
      </c>
      <c r="DC289" s="41">
        <v>3.1415995477545302E-5</v>
      </c>
      <c r="DD289" s="12">
        <f t="shared" si="33"/>
        <v>0</v>
      </c>
      <c r="DE289" s="85">
        <v>4.1259972740344199E-4</v>
      </c>
      <c r="DF289" s="12">
        <f t="shared" si="34"/>
        <v>0</v>
      </c>
      <c r="DG289" s="41">
        <v>3.1378499999999998E-5</v>
      </c>
      <c r="DH289" s="12">
        <f t="shared" si="35"/>
        <v>1.6390416312161399E-16</v>
      </c>
      <c r="DI289" s="41">
        <v>3.1378499999999998E-5</v>
      </c>
      <c r="DJ289" s="46">
        <v>284</v>
      </c>
      <c r="DK289" s="44">
        <v>9.6284900642507105E-6</v>
      </c>
      <c r="DL289" s="44">
        <v>3.48858030927435E-5</v>
      </c>
      <c r="DM289" s="44">
        <v>8.9808012256442597E-5</v>
      </c>
      <c r="DN289" s="44">
        <v>6.1643191992533097E-5</v>
      </c>
      <c r="DO289" s="44">
        <v>3.32930451261704E-4</v>
      </c>
      <c r="DP289" s="44">
        <v>2.4781602889767401E-4</v>
      </c>
      <c r="DQ289" s="44">
        <v>3.8322944534485698E-4</v>
      </c>
      <c r="DR289" s="45">
        <v>1.0226303222582099E-2</v>
      </c>
      <c r="DS289" s="45">
        <v>1.79733645729994E-2</v>
      </c>
      <c r="DT289" s="45">
        <v>1.5822139262386101E-2</v>
      </c>
      <c r="DU289" s="45">
        <v>1.08032245838681E-2</v>
      </c>
      <c r="DV289" s="45">
        <v>1.7028213772901798E-2</v>
      </c>
      <c r="DW289" s="45">
        <v>3.0382774157730899E-2</v>
      </c>
      <c r="DX289" s="45">
        <v>1.31513252791273E-2</v>
      </c>
    </row>
    <row r="290" spans="1:128">
      <c r="A290" s="43">
        <f t="shared" si="29"/>
        <v>18.17808219178082</v>
      </c>
      <c r="B290" s="18">
        <v>286</v>
      </c>
      <c r="C290" s="12">
        <v>6270</v>
      </c>
      <c r="D290" s="12">
        <v>9.3865117454824502E-3</v>
      </c>
      <c r="E290" s="12">
        <v>3.0873612913317797E-5</v>
      </c>
      <c r="F290" s="92">
        <f>$D290^Parameter!$D$325</f>
        <v>2.6215207389468535E-2</v>
      </c>
      <c r="G290" s="92">
        <f>$E290^Parameter!$D$318</f>
        <v>5.6559162162952775E-4</v>
      </c>
      <c r="H290" s="92">
        <f>$D290^Parameter!$D$326</f>
        <v>2.38782987956799E-2</v>
      </c>
      <c r="I290" s="92">
        <f>$E290^Parameter!$D$319</f>
        <v>1.2981831596285921E-3</v>
      </c>
      <c r="J290" s="92">
        <f>$D290^Parameter!$D$328</f>
        <v>2.8513348465300035E-2</v>
      </c>
      <c r="K290" s="92">
        <f>$E290^Parameter!$D$321</f>
        <v>1.0043549918926762E-2</v>
      </c>
      <c r="L290" s="92">
        <f>$D290^Parameter!$D$329</f>
        <v>7.3215387899940518E-2</v>
      </c>
      <c r="M290" s="92">
        <f>$E290^Parameter!$D$322</f>
        <v>6.1644999420529438E-3</v>
      </c>
      <c r="N290" s="92">
        <f>$D290^Parameter!$D$330</f>
        <v>2.2789165618869907E-2</v>
      </c>
      <c r="O290" s="92">
        <f>$E290^Parameter!$D$323</f>
        <v>1.5697662297481426E-2</v>
      </c>
      <c r="P290" s="92">
        <f>$D290^Parameter!$D$327</f>
        <v>1.1744215858915025E-2</v>
      </c>
      <c r="Q290" s="92">
        <f>$E290^Parameter!$D$320</f>
        <v>6.0195696339044788E-4</v>
      </c>
      <c r="R290" s="12">
        <f>$D290^EXP(Parameter!$D$96+Parameter!$D$103*(($B290/30.2*21)^(1)))</f>
        <v>4.2098818490751525E-68</v>
      </c>
      <c r="S290" s="12">
        <f>$E290^EXP(Parameter!$D$81+Parameter!$D$88*($B290/30.2*21)^(-2))</f>
        <v>1.6922366018868771E-3</v>
      </c>
      <c r="T290" s="12">
        <f>$D290^EXP(Parameter!$D$97+Parameter!$D$104*(($B290*21/30.2)^(1)))</f>
        <v>2.6634436928262747E-8</v>
      </c>
      <c r="U290" s="12">
        <f>$E290^EXP(Parameter!$D$82+Parameter!$D$89*($B290/30.2*21)^(-2))</f>
        <v>2.9481543350199976E-3</v>
      </c>
      <c r="V290" s="12">
        <f>$D290^EXP(Parameter!$D$99+Parameter!$D$106*(($B290*21/30.2)^(1)))</f>
        <v>4.5987836325378203E-16</v>
      </c>
      <c r="W290" s="12">
        <f>$E290^EXP(Parameter!$D$84+Parameter!$D$91*($B290/30.2*21)^(-2))</f>
        <v>1.7654714582793694E-2</v>
      </c>
      <c r="X290" s="12">
        <f>$D290^EXP(Parameter!$D$100+Parameter!$D$107*(($B290*21/30.2)^(1)))</f>
        <v>0</v>
      </c>
      <c r="Y290" s="12">
        <f>$E290^EXP(Parameter!$D$85+Parameter!$D$92*($B290/30.2*21)^(-2))</f>
        <v>1.0600591799409526E-2</v>
      </c>
      <c r="Z290" s="12">
        <f>$D290^EXP(Parameter!$D$101+Parameter!$D$108*(($B290*21/30.2)^(1)))</f>
        <v>0</v>
      </c>
      <c r="AA290" s="12">
        <f>$E290^EXP(Parameter!$D$86+Parameter!$D$93*($B290/30.2*21)^(-2))</f>
        <v>1.5941786429793686E-2</v>
      </c>
      <c r="AB290" s="12">
        <f>$D290^EXP(Parameter!$D$98+Parameter!$D$105*(($B290*21/30.2)^(1)))</f>
        <v>1.1657448139093116E-16</v>
      </c>
      <c r="AC290" s="12">
        <f>$E290^EXP(Parameter!$D$83+Parameter!$D$90*($B290/30.2*21)^(-2))</f>
        <v>6.9280430898356409E-4</v>
      </c>
      <c r="AD290" s="87">
        <f>$D290^EXP(Parameter!$D$133+Parameter!$D$140*(($B290*21/30.2)^(-0.5))+Parameter!$D$147*((LN($B290*21/30.2))))</f>
        <v>4.1418912097878565E-18</v>
      </c>
      <c r="AE290" s="12">
        <f>$E290^EXP(Parameter!$D$111+Parameter!$D$118*(($B290*21/30.2)^(-1))+Parameter!$D$125*(($B290*21/30.2)^(-0.5)))</f>
        <v>4.077169265615848E-2</v>
      </c>
      <c r="AF290" s="12">
        <f>$D290^EXP(Parameter!$D$134+Parameter!$D$141*(($B290*21/30.2)^(-0.5))+Parameter!$D$148*((LN($B290*21/30.2))))</f>
        <v>1.3443714191849403E-5</v>
      </c>
      <c r="AG290" s="12">
        <f>$E290^EXP(Parameter!$D$112+Parameter!$D$119*(($B290*21/30.2)^(-1))+Parameter!$D$126*(($B290*21/30.2)^(-0.5)))</f>
        <v>3.6651675019181654E-3</v>
      </c>
      <c r="AH290" s="12">
        <f>$D290^EXP(Parameter!$D$136+Parameter!$D$143*(($B290*21/30.2)^(-0.5))+Parameter!$D$150*((LN($B290*21/30.2))))</f>
        <v>2.8868233045342422E-14</v>
      </c>
      <c r="AI290" s="12">
        <f>$E290^EXP(Parameter!$D$114+Parameter!$D$121*(($B290*21/30.2)^(-1))+Parameter!$D$128*(($B290*21/30.2)^(-0.5)))</f>
        <v>6.4709841096735812E-6</v>
      </c>
      <c r="AJ290" s="12">
        <f>$D290^EXP(Parameter!$D$137+Parameter!$D$144*(($B290*21/30.2)^(-0.5))+Parameter!$D$151*((LN($B290*21/30.2))))</f>
        <v>1.4698371240459785E-21</v>
      </c>
      <c r="AK290" s="12">
        <f>$E290^EXP(Parameter!$D$115+Parameter!$D$122*(($B290*21/30.2)^(-1))+Parameter!$D$129*(($B290*21/30.2)^(-0.5)))</f>
        <v>2.0305178363601343E-3</v>
      </c>
      <c r="AL290" s="12">
        <f>$D290^EXP(Parameter!$D$138+Parameter!$D$145*(($B290*21/30.2)^(-0.5))+Parameter!$D$152*((LN($B290*21/30.2))))</f>
        <v>3.6195257226943839E-103</v>
      </c>
      <c r="AM290" s="12">
        <f>$E290^EXP(Parameter!$D$116+Parameter!$D$123*(($B290*21/30.2)^(-1))+Parameter!$D$130*(($B290*21/30.2)^(-0.5)))</f>
        <v>2.6224087877378917E-7</v>
      </c>
      <c r="AN290" s="12">
        <f>$D290^EXP(Parameter!$D$135+Parameter!$D$142*(($B290*21/30.2)^(-0.5))+Parameter!$D$149*((LN($B290*21/30.2))))</f>
        <v>1.542725917525534E-7</v>
      </c>
      <c r="AO290" s="12">
        <f>$E290^EXP(Parameter!$D$113+Parameter!$D$120*(($B290*21/30.2)^(-1))+Parameter!$D$127*(($B290*21/30.2)^(-0.5)))</f>
        <v>8.5493070404203625E-15</v>
      </c>
      <c r="AP290" s="87">
        <f>$D290^EXP(Parameter!$D$304+Parameter!$D$310*((LN($B290*21/30.2))))</f>
        <v>7.9326190060375334E-3</v>
      </c>
      <c r="AQ290" s="88">
        <f>$E290^EXP(Parameter!$D$290+Parameter!$D$296*((LN($B290*21/30.2))))</f>
        <v>6.6215497832657049E-3</v>
      </c>
      <c r="AR290" s="12">
        <f>$D290^EXP(Parameter!$D$305+Parameter!$D$311*((LN($B290*21/30.2))))</f>
        <v>1.3021896616947833E-2</v>
      </c>
      <c r="AS290" s="88">
        <f>$E290^EXP(Parameter!$D$291+Parameter!$D$297*((LN($B290*21/30.2))))</f>
        <v>4.7173852154681912E-3</v>
      </c>
      <c r="AT290" s="12">
        <f>$D290^EXP(Parameter!$D$305+Parameter!$D$307-Parameter!$D$306+(Parameter!$D$311+Parameter!$D$313-Parameter!$D$312)*((LN($B290*21/30.2))))</f>
        <v>1.0548714344789569E-2</v>
      </c>
      <c r="AU290" s="88">
        <f>$E290^EXP(Parameter!$D$291+Parameter!$D$293-Parameter!$D$292+(Parameter!$D$297+Parameter!$D$299-Parameter!$D$298)*((LN($B290*21/30.2))))</f>
        <v>7.7435256652036519E-3</v>
      </c>
      <c r="AV290" s="12">
        <f>$D290^EXP(Parameter!$D$308+Parameter!$D$314*((LN($B290*21/30.2))))</f>
        <v>1.4331249650126689E-2</v>
      </c>
      <c r="AW290" s="88">
        <f>$E290^EXP(Parameter!$D$294+Parameter!$D$300*((LN($B290*21/30.2))))</f>
        <v>6.7754112891786171E-3</v>
      </c>
      <c r="AX290" s="12">
        <f>$D290^EXP(Parameter!$D$305+Parameter!$D$309-Parameter!$D$306+(Parameter!$D$311+Parameter!$D$315-Parameter!$D$312)*((LN($B290*21/30.2))))</f>
        <v>3.9567648606692284E-3</v>
      </c>
      <c r="AY290" s="88">
        <f>$E290^EXP(Parameter!$D$291+Parameter!$D$295-Parameter!$D$292+(Parameter!$D$297+Parameter!$D$301-Parameter!$D$298)*((LN($B290*21/30.2))))</f>
        <v>1.627411682920345E-5</v>
      </c>
      <c r="AZ290" s="12">
        <f>$D290^EXP(Parameter!D$305-Parameter!D$306+(Parameter!D$311-Parameter!D$312)*((LN($B290*21/30.2))))</f>
        <v>2.5892155068722189E-3</v>
      </c>
      <c r="BA290" s="88">
        <f>$E290^EXP(Parameter!$D$291-Parameter!$D$292+(Parameter!$D$297-Parameter!$D$298)*((LN($B290*21/30.2))))</f>
        <v>9.0139152696272246E-8</v>
      </c>
      <c r="BB290" s="89">
        <f>$D290^EXP(Parameter!$D$231+Parameter!$D$238)</f>
        <v>2.883837146039522E-2</v>
      </c>
      <c r="BC290" s="90">
        <f>$E290^EXP(Parameter!$D$216+Parameter!$D$223)</f>
        <v>1.3662018613886044E-3</v>
      </c>
      <c r="BD290" s="91">
        <f>$D290^EXP(Parameter!$D$232+Parameter!$D$239)</f>
        <v>2.0731169214876468E-2</v>
      </c>
      <c r="BE290" s="90">
        <f>$E290^EXP(Parameter!$D$217+Parameter!$D$224)</f>
        <v>2.094822619351535E-3</v>
      </c>
      <c r="BF290" s="91">
        <f>$D290^EXP(Parameter!$D$234+Parameter!$D$241)</f>
        <v>2.5886292726069637E-2</v>
      </c>
      <c r="BG290" s="91">
        <f>$E290^EXP(Parameter!$D$219+Parameter!$D$226)</f>
        <v>1.2504944301250487E-2</v>
      </c>
      <c r="BH290" s="91">
        <f>$D290^EXP(Parameter!$D$235+Parameter!$D$242)</f>
        <v>6.0095196811353967E-2</v>
      </c>
      <c r="BI290" s="91">
        <f>$E290^EXP(Parameter!$D$220+Parameter!$D$227)</f>
        <v>7.3671640532160035E-3</v>
      </c>
      <c r="BJ290" s="91">
        <f>$D290^EXP(Parameter!$D$236+Parameter!$D$243)</f>
        <v>1.9169789386807298E-2</v>
      </c>
      <c r="BK290" s="91">
        <f>$E290^EXP(Parameter!$D$221+Parameter!$D$228)</f>
        <v>1.1808162711584021E-2</v>
      </c>
      <c r="BL290" s="91">
        <f>$D290^EXP(Parameter!$D$233+Parameter!$D$240)</f>
        <v>8.2211410190298779E-3</v>
      </c>
      <c r="BM290" s="91">
        <f>$E290^EXP(Parameter!$D$218+Parameter!$D$225)</f>
        <v>5.2661279102880179E-4</v>
      </c>
      <c r="BN290" s="90">
        <f>$D290^EXP(Parameter!$D$268+Parameter!$D$275)</f>
        <v>4.1196442772369626E-2</v>
      </c>
      <c r="BO290" s="91">
        <f>$E290^EXP(Parameter!$D$246+Parameter!$D$253)</f>
        <v>3.9003495566177849E-4</v>
      </c>
      <c r="BP290" s="91">
        <f>$D290^EXP(Parameter!$D$269+Parameter!$D$276)</f>
        <v>2.5045114570373773E-2</v>
      </c>
      <c r="BQ290" s="91">
        <f>$E290^EXP(Parameter!$D$247+Parameter!$D$254)</f>
        <v>1.1483165327292628E-3</v>
      </c>
      <c r="BR290" s="91">
        <f>$D290^EXP(Parameter!$D$271+Parameter!$D$278)</f>
        <v>6.8193146546352501E-2</v>
      </c>
      <c r="BS290" s="91">
        <f>$E290^EXP(Parameter!$D$249+Parameter!$D$256)</f>
        <v>1.6007050106952952E-2</v>
      </c>
      <c r="BT290" s="91">
        <f>$D290^EXP(Parameter!$D$272+Parameter!$D$279)</f>
        <v>0.13165616627447835</v>
      </c>
      <c r="BU290" s="91">
        <f>$E290^EXP(Parameter!$D$250+Parameter!$D$257)</f>
        <v>3.9828345630945226E-3</v>
      </c>
      <c r="BV290" s="91">
        <f>$D290^EXP(Parameter!$D$273+Parameter!$D$280)</f>
        <v>0.1000457302534422</v>
      </c>
      <c r="BW290" s="91">
        <f>$E290^EXP(Parameter!$D$251+Parameter!$D$258)</f>
        <v>1.7443256811685692E-2</v>
      </c>
      <c r="BX290" s="91">
        <f>$D290^EXP(Parameter!$D$270+Parameter!$D$277)</f>
        <v>2.1217480586041781E-2</v>
      </c>
      <c r="BY290" s="91">
        <f>$E290^EXP(Parameter!$D$248+Parameter!$D$255)</f>
        <v>1.4588712843372025E-3</v>
      </c>
      <c r="BZ290" s="90">
        <f>$D290^EXP(Parameter!$D$208)</f>
        <v>2.6458360596530187E-2</v>
      </c>
      <c r="CA290" s="90">
        <f>$E290^EXP(Parameter!$D$200)</f>
        <v>9.1500843894387911E-4</v>
      </c>
      <c r="CB290" s="90">
        <f>$D290^EXP(Parameter!$D$209)</f>
        <v>2.1054447639598173E-2</v>
      </c>
      <c r="CC290" s="90">
        <f>$E290^EXP(Parameter!$D$201)</f>
        <v>1.6923889691513444E-3</v>
      </c>
      <c r="CD290" s="90">
        <f>$D290^EXP(Parameter!$D$211)</f>
        <v>2.3335004577756491E-2</v>
      </c>
      <c r="CE290" s="90">
        <f>$E290^EXP(Parameter!$D$203)</f>
        <v>9.2736755432301331E-3</v>
      </c>
      <c r="CF290" s="90">
        <f>$D290^EXP(Parameter!$D$212)</f>
        <v>5.9926372678190183E-2</v>
      </c>
      <c r="CG290" s="90">
        <f>$E290^EXP(Parameter!$D$204)</f>
        <v>6.1849216171083916E-3</v>
      </c>
      <c r="CH290" s="91">
        <f>$D290^EXP(Parameter!$D$213)</f>
        <v>1.8203110990543371E-2</v>
      </c>
      <c r="CI290" s="90">
        <f>$E290^EXP(Parameter!$D$205)</f>
        <v>1.1913355765269513E-2</v>
      </c>
      <c r="CJ290" s="91">
        <f>$D290^EXP(Parameter!$D$210)</f>
        <v>9.1264669470394726E-3</v>
      </c>
      <c r="CK290" s="90">
        <f>$E290^EXP(Parameter!$D$202)</f>
        <v>7.1835179540699818E-4</v>
      </c>
      <c r="CL290" s="12">
        <f>$D290^EXP(Parameter!$D$170+Parameter!$D$177*(LN($B290/30.2*21)))</f>
        <v>1.0130061712964905E-2</v>
      </c>
      <c r="CM290" s="12">
        <f>$D290^EXP(Parameter!$D$155+Parameter!$D$162*(LN($B290/30.2*21)))</f>
        <v>0.27567819287784695</v>
      </c>
      <c r="CN290" s="12">
        <f>$D290^EXP(Parameter!$D$171+Parameter!$D$178*(LN($B290/30.2*21)))</f>
        <v>1.2211093396676224E-2</v>
      </c>
      <c r="CO290" s="12">
        <f>$D290^EXP(Parameter!$D$156+Parameter!$D$163*(LN($B290/30.2*21)))</f>
        <v>0.2052941972617818</v>
      </c>
      <c r="CP290" s="12">
        <f>$D290^EXP(Parameter!$D$173+Parameter!$D$180*(LN($B290/30.2*21)))</f>
        <v>9.5100897904655188E-3</v>
      </c>
      <c r="CQ290" s="12">
        <f>$D290^EXP(Parameter!$D$158+Parameter!$D$165*(LN($B290/30.2*21)))</f>
        <v>0.19931014255762422</v>
      </c>
      <c r="CR290" s="12">
        <f>$D290^EXP(Parameter!$D$174+Parameter!$D$181*(LN($B290/30.2*21)))</f>
        <v>7.1976934243324197E-3</v>
      </c>
      <c r="CS290" s="12">
        <f>$D290^EXP(Parameter!$D$159+Parameter!$D$166*(LN($B290/30.2*21)))</f>
        <v>0.25552593597891771</v>
      </c>
      <c r="CT290" s="12">
        <f>$D290^EXP(Parameter!$D$175+Parameter!$D$182*(LN($B290/30.2*21)))</f>
        <v>7.8602863095621081E-4</v>
      </c>
      <c r="CU290" s="12">
        <f>$D290^EXP(Parameter!$D$160+Parameter!$D$167*(LN($B290/30.2*21)))</f>
        <v>3.2073352528236156E-2</v>
      </c>
      <c r="CV290" s="12">
        <f>$D290^EXP(Parameter!$D$172+Parameter!$D$179*(LN($B290/30.2*21)))</f>
        <v>1.4682191464770518E-3</v>
      </c>
      <c r="CW290" s="41">
        <f>$D290^EXP(Parameter!$D$157+Parameter!$D$164*(LN($B290/30.2*21)))</f>
        <v>1.0810355450179736E-4</v>
      </c>
      <c r="CX290" s="12">
        <f t="shared" si="30"/>
        <v>4.2098818490751525E-68</v>
      </c>
      <c r="CY290" s="85">
        <v>1.2185974353680301E-2</v>
      </c>
      <c r="CZ290" s="12">
        <f t="shared" si="31"/>
        <v>2.6634436928262747E-8</v>
      </c>
      <c r="DA290" s="85">
        <v>1.7921780977305998E-2</v>
      </c>
      <c r="DB290" s="12">
        <f t="shared" si="32"/>
        <v>4.5987836325378203E-16</v>
      </c>
      <c r="DC290" s="41">
        <v>3.0907943968594501E-5</v>
      </c>
      <c r="DD290" s="12">
        <f t="shared" si="33"/>
        <v>0</v>
      </c>
      <c r="DE290" s="85">
        <v>4.0687211859798502E-4</v>
      </c>
      <c r="DF290" s="12">
        <f t="shared" si="34"/>
        <v>0</v>
      </c>
      <c r="DG290" s="41">
        <v>3.0873600000000002E-5</v>
      </c>
      <c r="DH290" s="12">
        <f t="shared" si="35"/>
        <v>1.1657448139093116E-16</v>
      </c>
      <c r="DI290" s="41">
        <v>3.0873600000000002E-5</v>
      </c>
      <c r="DJ290" s="46">
        <v>285</v>
      </c>
      <c r="DK290" s="44">
        <v>9.4402007531080301E-6</v>
      </c>
      <c r="DL290" s="44">
        <v>3.4251791960704401E-5</v>
      </c>
      <c r="DM290" s="44">
        <v>8.8270908054299797E-5</v>
      </c>
      <c r="DN290" s="44">
        <v>6.0561877155085299E-5</v>
      </c>
      <c r="DO290" s="44">
        <v>3.2774485774389499E-4</v>
      </c>
      <c r="DP290" s="44">
        <v>2.4386811233156899E-4</v>
      </c>
      <c r="DQ290" s="44">
        <v>3.7732599357298601E-4</v>
      </c>
      <c r="DR290" s="45">
        <v>1.0148827300097E-2</v>
      </c>
      <c r="DS290" s="45">
        <v>1.7847049651181598E-2</v>
      </c>
      <c r="DT290" s="45">
        <v>1.5708928977596098E-2</v>
      </c>
      <c r="DU290" s="45">
        <v>1.0721936811192901E-2</v>
      </c>
      <c r="DV290" s="45">
        <v>1.6907618508944199E-2</v>
      </c>
      <c r="DW290" s="45">
        <v>3.0185886572761798E-2</v>
      </c>
      <c r="DX290" s="45">
        <v>1.30548443652412E-2</v>
      </c>
    </row>
    <row r="291" spans="1:128">
      <c r="A291" s="43">
        <f t="shared" si="29"/>
        <v>18.238356164383561</v>
      </c>
      <c r="B291" s="18">
        <v>287</v>
      </c>
      <c r="C291" s="12">
        <v>6292</v>
      </c>
      <c r="D291" s="12">
        <v>9.3133301019462395E-3</v>
      </c>
      <c r="E291" s="12">
        <v>3.0378131489153E-5</v>
      </c>
      <c r="F291" s="92">
        <f>$D291^Parameter!$D$325</f>
        <v>2.6055649121736805E-2</v>
      </c>
      <c r="G291" s="92">
        <f>$E291^Parameter!$D$318</f>
        <v>5.5904138784372364E-4</v>
      </c>
      <c r="H291" s="92">
        <f>$D291^Parameter!$D$326</f>
        <v>2.37292491924577E-2</v>
      </c>
      <c r="I291" s="92">
        <f>$E291^Parameter!$D$319</f>
        <v>1.2848104990227803E-3</v>
      </c>
      <c r="J291" s="92">
        <f>$D291^Parameter!$D$328</f>
        <v>2.8343795586665412E-2</v>
      </c>
      <c r="K291" s="92">
        <f>$E291^Parameter!$D$321</f>
        <v>9.9718227093496987E-3</v>
      </c>
      <c r="L291" s="92">
        <f>$D291^Parameter!$D$329</f>
        <v>7.2895177527659297E-2</v>
      </c>
      <c r="M291" s="92">
        <f>$E291^Parameter!$D$322</f>
        <v>6.1158231457349825E-3</v>
      </c>
      <c r="N291" s="92">
        <f>$D291^Parameter!$D$330</f>
        <v>2.264514193337373E-2</v>
      </c>
      <c r="O291" s="92">
        <f>$E291^Parameter!$D$323</f>
        <v>1.5596402084599463E-2</v>
      </c>
      <c r="P291" s="92">
        <f>$D291^Parameter!$D$327</f>
        <v>1.1657031137952956E-2</v>
      </c>
      <c r="Q291" s="92">
        <f>$E291^Parameter!$D$320</f>
        <v>5.9504333504071876E-4</v>
      </c>
      <c r="R291" s="12">
        <f>$D291^EXP(Parameter!$D$96+Parameter!$D$103*(($B291/30.2*21)^(1)))</f>
        <v>3.6827195008102982E-69</v>
      </c>
      <c r="S291" s="12">
        <f>$E291^EXP(Parameter!$D$81+Parameter!$D$88*($B291/30.2*21)^(-2))</f>
        <v>1.675497585760686E-3</v>
      </c>
      <c r="T291" s="12">
        <f>$D291^EXP(Parameter!$D$97+Parameter!$D$104*(($B291*21/30.2)^(1)))</f>
        <v>2.3464937726586608E-8</v>
      </c>
      <c r="U291" s="12">
        <f>$E291^EXP(Parameter!$D$82+Parameter!$D$89*($B291/30.2*21)^(-2))</f>
        <v>2.9215167879953216E-3</v>
      </c>
      <c r="V291" s="12">
        <f>$D291^EXP(Parameter!$D$99+Parameter!$D$106*(($B291*21/30.2)^(1)))</f>
        <v>3.2225329730637366E-16</v>
      </c>
      <c r="W291" s="12">
        <f>$E291^EXP(Parameter!$D$84+Parameter!$D$91*($B291/30.2*21)^(-2))</f>
        <v>1.7544050477988148E-2</v>
      </c>
      <c r="X291" s="12">
        <f>$D291^EXP(Parameter!$D$100+Parameter!$D$107*(($B291*21/30.2)^(1)))</f>
        <v>0</v>
      </c>
      <c r="Y291" s="12">
        <f>$E291^EXP(Parameter!$D$85+Parameter!$D$92*($B291/30.2*21)^(-2))</f>
        <v>1.0525775687731536E-2</v>
      </c>
      <c r="Z291" s="12">
        <f>$D291^EXP(Parameter!$D$101+Parameter!$D$108*(($B291*21/30.2)^(1)))</f>
        <v>0</v>
      </c>
      <c r="AA291" s="12">
        <f>$E291^EXP(Parameter!$D$86+Parameter!$D$93*($B291/30.2*21)^(-2))</f>
        <v>1.5839326572551063E-2</v>
      </c>
      <c r="AB291" s="12">
        <f>$D291^EXP(Parameter!$D$98+Parameter!$D$105*(($B291*21/30.2)^(1)))</f>
        <v>8.2669064330506153E-17</v>
      </c>
      <c r="AC291" s="12">
        <f>$E291^EXP(Parameter!$D$83+Parameter!$D$90*($B291/30.2*21)^(-2))</f>
        <v>6.8499691128965853E-4</v>
      </c>
      <c r="AD291" s="87">
        <f>$D291^EXP(Parameter!$D$133+Parameter!$D$140*(($B291*21/30.2)^(-0.5))+Parameter!$D$147*((LN($B291*21/30.2))))</f>
        <v>3.3017095817755689E-18</v>
      </c>
      <c r="AE291" s="12">
        <f>$E291^EXP(Parameter!$D$111+Parameter!$D$118*(($B291*21/30.2)^(-1))+Parameter!$D$125*(($B291*21/30.2)^(-0.5)))</f>
        <v>4.0623200270200409E-2</v>
      </c>
      <c r="AF291" s="12">
        <f>$D291^EXP(Parameter!$D$134+Parameter!$D$141*(($B291*21/30.2)^(-0.5))+Parameter!$D$148*((LN($B291*21/30.2))))</f>
        <v>1.2950657737878095E-5</v>
      </c>
      <c r="AG291" s="12">
        <f>$E291^EXP(Parameter!$D$112+Parameter!$D$119*(($B291*21/30.2)^(-1))+Parameter!$D$126*(($B291*21/30.2)^(-0.5)))</f>
        <v>3.6340200053971579E-3</v>
      </c>
      <c r="AH291" s="12">
        <f>$D291^EXP(Parameter!$D$136+Parameter!$D$143*(($B291*21/30.2)^(-0.5))+Parameter!$D$150*((LN($B291*21/30.2))))</f>
        <v>2.4511922452275741E-14</v>
      </c>
      <c r="AI291" s="12">
        <f>$E291^EXP(Parameter!$D$114+Parameter!$D$121*(($B291*21/30.2)^(-1))+Parameter!$D$128*(($B291*21/30.2)^(-0.5)))</f>
        <v>6.3046690175811964E-6</v>
      </c>
      <c r="AJ291" s="12">
        <f>$D291^EXP(Parameter!$D$137+Parameter!$D$144*(($B291*21/30.2)^(-0.5))+Parameter!$D$151*((LN($B291*21/30.2))))</f>
        <v>1.0853890128848286E-21</v>
      </c>
      <c r="AK291" s="12">
        <f>$E291^EXP(Parameter!$D$115+Parameter!$D$122*(($B291*21/30.2)^(-1))+Parameter!$D$129*(($B291*21/30.2)^(-0.5)))</f>
        <v>2.0092193806634916E-3</v>
      </c>
      <c r="AL291" s="12">
        <f>$D291^EXP(Parameter!$D$138+Parameter!$D$145*(($B291*21/30.2)^(-0.5))+Parameter!$D$152*((LN($B291*21/30.2))))</f>
        <v>5.19506835818487E-104</v>
      </c>
      <c r="AM291" s="12">
        <f>$E291^EXP(Parameter!$D$116+Parameter!$D$123*(($B291*21/30.2)^(-1))+Parameter!$D$130*(($B291*21/30.2)^(-0.5)))</f>
        <v>2.536787262690613E-7</v>
      </c>
      <c r="AN291" s="12">
        <f>$D291^EXP(Parameter!$D$135+Parameter!$D$142*(($B291*21/30.2)^(-0.5))+Parameter!$D$149*((LN($B291*21/30.2))))</f>
        <v>1.4613143781678849E-7</v>
      </c>
      <c r="AO291" s="12">
        <f>$E291^EXP(Parameter!$D$113+Parameter!$D$120*(($B291*21/30.2)^(-1))+Parameter!$D$127*(($B291*21/30.2)^(-0.5)))</f>
        <v>7.9264786928643039E-15</v>
      </c>
      <c r="AP291" s="87">
        <f>$D291^EXP(Parameter!$D$304+Parameter!$D$310*((LN($B291*21/30.2))))</f>
        <v>7.8516474875157463E-3</v>
      </c>
      <c r="AQ291" s="88">
        <f>$E291^EXP(Parameter!$D$290+Parameter!$D$296*((LN($B291*21/30.2))))</f>
        <v>6.5864758477270149E-3</v>
      </c>
      <c r="AR291" s="12">
        <f>$D291^EXP(Parameter!$D$305+Parameter!$D$311*((LN($B291*21/30.2))))</f>
        <v>1.2917934640698717E-2</v>
      </c>
      <c r="AS291" s="88">
        <f>$E291^EXP(Parameter!$D$291+Parameter!$D$297*((LN($B291*21/30.2))))</f>
        <v>4.6828475452653923E-3</v>
      </c>
      <c r="AT291" s="12">
        <f>$D291^EXP(Parameter!$D$305+Parameter!$D$307-Parameter!$D$306+(Parameter!$D$311+Parameter!$D$313-Parameter!$D$312)*((LN($B291*21/30.2))))</f>
        <v>1.0454183601330274E-2</v>
      </c>
      <c r="AU291" s="88">
        <f>$E291^EXP(Parameter!$D$291+Parameter!$D$293-Parameter!$D$292+(Parameter!$D$297+Parameter!$D$299-Parameter!$D$298)*((LN($B291*21/30.2))))</f>
        <v>7.6809071714590968E-3</v>
      </c>
      <c r="AV291" s="12">
        <f>$D291^EXP(Parameter!$D$308+Parameter!$D$314*((LN($B291*21/30.2))))</f>
        <v>1.4190110698517158E-2</v>
      </c>
      <c r="AW291" s="88">
        <f>$E291^EXP(Parameter!$D$294+Parameter!$D$300*((LN($B291*21/30.2))))</f>
        <v>6.723902498572844E-3</v>
      </c>
      <c r="AX291" s="12">
        <f>$D291^EXP(Parameter!$D$305+Parameter!$D$309-Parameter!$D$306+(Parameter!$D$311+Parameter!$D$315-Parameter!$D$312)*((LN($B291*21/30.2))))</f>
        <v>3.9090443536942496E-3</v>
      </c>
      <c r="AY291" s="88">
        <f>$E291^EXP(Parameter!$D$291+Parameter!$D$295-Parameter!$D$292+(Parameter!$D$297+Parameter!$D$301-Parameter!$D$298)*((LN($B291*21/30.2))))</f>
        <v>1.5785332797325229E-5</v>
      </c>
      <c r="AZ291" s="12">
        <f>$D291^EXP(Parameter!D$305-Parameter!D$306+(Parameter!D$311-Parameter!D$312)*((LN($B291*21/30.2))))</f>
        <v>2.5576477477212236E-3</v>
      </c>
      <c r="BA291" s="88">
        <f>$E291^EXP(Parameter!$D$291-Parameter!$D$292+(Parameter!$D$297-Parameter!$D$298)*((LN($B291*21/30.2))))</f>
        <v>8.6521340913337548E-8</v>
      </c>
      <c r="BB291" s="89">
        <f>$D291^EXP(Parameter!$D$231+Parameter!$D$238)</f>
        <v>2.86674306155957E-2</v>
      </c>
      <c r="BC291" s="90">
        <f>$E291^EXP(Parameter!$D$216+Parameter!$D$223)</f>
        <v>1.3522361101824564E-3</v>
      </c>
      <c r="BD291" s="91">
        <f>$D291^EXP(Parameter!$D$232+Parameter!$D$239)</f>
        <v>2.0596883109308774E-2</v>
      </c>
      <c r="BE291" s="90">
        <f>$E291^EXP(Parameter!$D$217+Parameter!$D$224)</f>
        <v>2.0747897433105191E-3</v>
      </c>
      <c r="BF291" s="91">
        <f>$D291^EXP(Parameter!$D$234+Parameter!$D$241)</f>
        <v>2.5728191757669182E-2</v>
      </c>
      <c r="BG291" s="91">
        <f>$E291^EXP(Parameter!$D$219+Parameter!$D$226)</f>
        <v>1.2419878959301068E-2</v>
      </c>
      <c r="BH291" s="91">
        <f>$D291^EXP(Parameter!$D$235+Parameter!$D$242)</f>
        <v>5.9812562019622123E-2</v>
      </c>
      <c r="BI291" s="91">
        <f>$E291^EXP(Parameter!$D$220+Parameter!$D$227)</f>
        <v>7.3110202227417926E-3</v>
      </c>
      <c r="BJ291" s="91">
        <f>$D291^EXP(Parameter!$D$236+Parameter!$D$243)</f>
        <v>1.9043116975506796E-2</v>
      </c>
      <c r="BK291" s="91">
        <f>$E291^EXP(Parameter!$D$221+Parameter!$D$228)</f>
        <v>1.1726789833757658E-2</v>
      </c>
      <c r="BL291" s="91">
        <f>$D291^EXP(Parameter!$D$233+Parameter!$D$240)</f>
        <v>8.1552324206070337E-3</v>
      </c>
      <c r="BM291" s="91">
        <f>$E291^EXP(Parameter!$D$218+Parameter!$D$225)</f>
        <v>5.2045608109620406E-4</v>
      </c>
      <c r="BN291" s="90">
        <f>$D291^EXP(Parameter!$D$268+Parameter!$D$275)</f>
        <v>4.097674313749209E-2</v>
      </c>
      <c r="BO291" s="91">
        <f>$E291^EXP(Parameter!$D$246+Parameter!$D$253)</f>
        <v>3.8529475258577034E-4</v>
      </c>
      <c r="BP291" s="91">
        <f>$D291^EXP(Parameter!$D$269+Parameter!$D$276)</f>
        <v>2.4890772496735734E-2</v>
      </c>
      <c r="BQ291" s="91">
        <f>$E291^EXP(Parameter!$D$247+Parameter!$D$254)</f>
        <v>1.1362705001563935E-3</v>
      </c>
      <c r="BR291" s="91">
        <f>$D291^EXP(Parameter!$D$271+Parameter!$D$278)</f>
        <v>6.788681266703174E-2</v>
      </c>
      <c r="BS291" s="91">
        <f>$E291^EXP(Parameter!$D$249+Parameter!$D$256)</f>
        <v>1.5904277696051954E-2</v>
      </c>
      <c r="BT291" s="91">
        <f>$D291^EXP(Parameter!$D$272+Parameter!$D$279)</f>
        <v>0.13120938177637409</v>
      </c>
      <c r="BU291" s="91">
        <f>$E291^EXP(Parameter!$D$250+Parameter!$D$257)</f>
        <v>3.9486969663511725E-3</v>
      </c>
      <c r="BV291" s="91">
        <f>$D291^EXP(Parameter!$D$273+Parameter!$D$280)</f>
        <v>9.9660330927564447E-2</v>
      </c>
      <c r="BW291" s="91">
        <f>$E291^EXP(Parameter!$D$251+Parameter!$D$258)</f>
        <v>1.7333583321109826E-2</v>
      </c>
      <c r="BX291" s="91">
        <f>$D291^EXP(Parameter!$D$270+Parameter!$D$277)</f>
        <v>2.1080863895213367E-2</v>
      </c>
      <c r="BY291" s="91">
        <f>$E291^EXP(Parameter!$D$248+Parameter!$D$255)</f>
        <v>1.4441058705517262E-3</v>
      </c>
      <c r="BZ291" s="90">
        <f>$D291^EXP(Parameter!$D$208)</f>
        <v>2.629772944004621E-2</v>
      </c>
      <c r="CA291" s="90">
        <f>$E291^EXP(Parameter!$D$200)</f>
        <v>9.050895611053901E-4</v>
      </c>
      <c r="CB291" s="90">
        <f>$D291^EXP(Parameter!$D$209)</f>
        <v>2.0918610169625138E-2</v>
      </c>
      <c r="CC291" s="90">
        <f>$E291^EXP(Parameter!$D$201)</f>
        <v>1.6756476297364196E-3</v>
      </c>
      <c r="CD291" s="90">
        <f>$D291^EXP(Parameter!$D$211)</f>
        <v>2.3188451456464972E-2</v>
      </c>
      <c r="CE291" s="90">
        <f>$E291^EXP(Parameter!$D$203)</f>
        <v>9.2063026470521718E-3</v>
      </c>
      <c r="CF291" s="90">
        <f>$D291^EXP(Parameter!$D$212)</f>
        <v>5.9644250569292283E-2</v>
      </c>
      <c r="CG291" s="90">
        <f>$E291^EXP(Parameter!$D$204)</f>
        <v>6.136115179261774E-3</v>
      </c>
      <c r="CH291" s="91">
        <f>$D291^EXP(Parameter!$D$213)</f>
        <v>1.8081257682166608E-2</v>
      </c>
      <c r="CI291" s="90">
        <f>$E291^EXP(Parameter!$D$205)</f>
        <v>1.1831421443038656E-2</v>
      </c>
      <c r="CJ291" s="91">
        <f>$D291^EXP(Parameter!$D$210)</f>
        <v>9.0548862096357843E-3</v>
      </c>
      <c r="CK291" s="90">
        <f>$E291^EXP(Parameter!$D$202)</f>
        <v>7.1029691803035965E-4</v>
      </c>
      <c r="CL291" s="12">
        <f>$D291^EXP(Parameter!$D$170+Parameter!$D$177*(LN($B291/30.2*21)))</f>
        <v>1.0039946121950905E-2</v>
      </c>
      <c r="CM291" s="12">
        <f>$D291^EXP(Parameter!$D$155+Parameter!$D$162*(LN($B291/30.2*21)))</f>
        <v>0.27539810059874625</v>
      </c>
      <c r="CN291" s="12">
        <f>$D291^EXP(Parameter!$D$171+Parameter!$D$178*(LN($B291/30.2*21)))</f>
        <v>1.2113582263601314E-2</v>
      </c>
      <c r="CO291" s="12">
        <f>$D291^EXP(Parameter!$D$156+Parameter!$D$163*(LN($B291/30.2*21)))</f>
        <v>0.20491773355209397</v>
      </c>
      <c r="CP291" s="12">
        <f>$D291^EXP(Parameter!$D$173+Parameter!$D$180*(LN($B291/30.2*21)))</f>
        <v>9.4255587429887058E-3</v>
      </c>
      <c r="CQ291" s="12">
        <f>$D291^EXP(Parameter!$D$158+Parameter!$D$165*(LN($B291/30.2*21)))</f>
        <v>0.19883244323077087</v>
      </c>
      <c r="CR291" s="12">
        <f>$D291^EXP(Parameter!$D$174+Parameter!$D$181*(LN($B291/30.2*21)))</f>
        <v>7.1151550560030127E-3</v>
      </c>
      <c r="CS291" s="12">
        <f>$D291^EXP(Parameter!$D$159+Parameter!$D$166*(LN($B291/30.2*21)))</f>
        <v>0.25510870389872492</v>
      </c>
      <c r="CT291" s="12">
        <f>$D291^EXP(Parameter!$D$175+Parameter!$D$182*(LN($B291/30.2*21)))</f>
        <v>7.7288707310860304E-4</v>
      </c>
      <c r="CU291" s="12">
        <f>$D291^EXP(Parameter!$D$160+Parameter!$D$167*(LN($B291/30.2*21)))</f>
        <v>3.1818793844854774E-2</v>
      </c>
      <c r="CV291" s="12">
        <f>$D291^EXP(Parameter!$D$172+Parameter!$D$179*(LN($B291/30.2*21)))</f>
        <v>1.4486744823186363E-3</v>
      </c>
      <c r="CW291" s="41">
        <f>$D291^EXP(Parameter!$D$157+Parameter!$D$164*(LN($B291/30.2*21)))</f>
        <v>1.0548937078810206E-4</v>
      </c>
      <c r="CX291" s="12">
        <f t="shared" si="30"/>
        <v>3.6827195008102982E-69</v>
      </c>
      <c r="CY291" s="85">
        <v>1.2180201303079599E-2</v>
      </c>
      <c r="CZ291" s="12">
        <f t="shared" si="31"/>
        <v>2.3464937726586608E-8</v>
      </c>
      <c r="DA291" s="85">
        <v>1.7908521176384602E-2</v>
      </c>
      <c r="DB291" s="12">
        <f t="shared" si="32"/>
        <v>3.2225329730637366E-16</v>
      </c>
      <c r="DC291" s="41">
        <v>3.0409549503929999E-5</v>
      </c>
      <c r="DD291" s="12">
        <f t="shared" si="33"/>
        <v>0</v>
      </c>
      <c r="DE291" s="85">
        <v>4.0124811683455998E-4</v>
      </c>
      <c r="DF291" s="12">
        <f t="shared" si="34"/>
        <v>0</v>
      </c>
      <c r="DG291" s="41">
        <v>3.03781E-5</v>
      </c>
      <c r="DH291" s="12">
        <f t="shared" si="35"/>
        <v>8.2669064330506153E-17</v>
      </c>
      <c r="DI291" s="41">
        <v>3.03781E-5</v>
      </c>
      <c r="DJ291" s="46">
        <v>286</v>
      </c>
      <c r="DK291" s="44">
        <v>9.2560392640494999E-6</v>
      </c>
      <c r="DL291" s="44">
        <v>3.3630777442117399E-5</v>
      </c>
      <c r="DM291" s="44">
        <v>8.6763629155828194E-5</v>
      </c>
      <c r="DN291" s="44">
        <v>5.9502021083290801E-5</v>
      </c>
      <c r="DO291" s="44">
        <v>3.2265157327160399E-4</v>
      </c>
      <c r="DP291" s="44">
        <v>2.3999193645651799E-4</v>
      </c>
      <c r="DQ291" s="44">
        <v>3.7152657375871801E-4</v>
      </c>
      <c r="DR291" s="45">
        <v>1.00721345134113E-2</v>
      </c>
      <c r="DS291" s="45">
        <v>1.7721934251806501E-2</v>
      </c>
      <c r="DT291" s="45">
        <v>1.5596809933429399E-2</v>
      </c>
      <c r="DU291" s="45">
        <v>1.0641466038221701E-2</v>
      </c>
      <c r="DV291" s="45">
        <v>1.67881757889905E-2</v>
      </c>
      <c r="DW291" s="45">
        <v>2.99907466300917E-2</v>
      </c>
      <c r="DX291" s="45">
        <v>1.29593129530516E-2</v>
      </c>
    </row>
    <row r="292" spans="1:128">
      <c r="A292" s="43">
        <f t="shared" si="29"/>
        <v>18.298630136986301</v>
      </c>
      <c r="B292" s="18">
        <v>288</v>
      </c>
      <c r="C292" s="12">
        <v>6314</v>
      </c>
      <c r="D292" s="12">
        <v>9.2409005431379095E-3</v>
      </c>
      <c r="E292" s="12">
        <v>2.9891872754978698E-5</v>
      </c>
      <c r="F292" s="92">
        <f>$D292^Parameter!$D$325</f>
        <v>2.5897458807644599E-2</v>
      </c>
      <c r="G292" s="92">
        <f>$E292^Parameter!$D$318</f>
        <v>5.525839288512735E-4</v>
      </c>
      <c r="H292" s="92">
        <f>$D292^Parameter!$D$326</f>
        <v>2.3581500549575553E-2</v>
      </c>
      <c r="I292" s="92">
        <f>$E292^Parameter!$D$319</f>
        <v>1.2716101913299806E-3</v>
      </c>
      <c r="J292" s="92">
        <f>$D292^Parameter!$D$328</f>
        <v>2.8175672694372121E-2</v>
      </c>
      <c r="K292" s="92">
        <f>$E292^Parameter!$D$321</f>
        <v>9.9007942238545574E-3</v>
      </c>
      <c r="L292" s="92">
        <f>$D292^Parameter!$D$329</f>
        <v>7.2577165998359269E-2</v>
      </c>
      <c r="M292" s="92">
        <f>$E292^Parameter!$D$322</f>
        <v>6.067657121679346E-3</v>
      </c>
      <c r="N292" s="92">
        <f>$D292^Parameter!$D$330</f>
        <v>2.2502386500079869E-2</v>
      </c>
      <c r="O292" s="92">
        <f>$E292^Parameter!$D$323</f>
        <v>1.5496058596456053E-2</v>
      </c>
      <c r="P292" s="92">
        <f>$D292^Parameter!$D$327</f>
        <v>1.1570710026857604E-2</v>
      </c>
      <c r="Q292" s="92">
        <f>$E292^Parameter!$D$320</f>
        <v>5.8822696766521279E-4</v>
      </c>
      <c r="R292" s="12">
        <f>$D292^EXP(Parameter!$D$96+Parameter!$D$103*(($B292/30.2*21)^(1)))</f>
        <v>3.1041068600335859E-70</v>
      </c>
      <c r="S292" s="12">
        <f>$E292^EXP(Parameter!$D$81+Parameter!$D$88*($B292/30.2*21)^(-2))</f>
        <v>1.658967478601776E-3</v>
      </c>
      <c r="T292" s="12">
        <f>$D292^EXP(Parameter!$D$97+Parameter!$D$104*(($B292*21/30.2)^(1)))</f>
        <v>2.0656147995171678E-8</v>
      </c>
      <c r="U292" s="12">
        <f>$E292^EXP(Parameter!$D$82+Parameter!$D$89*($B292/30.2*21)^(-2))</f>
        <v>2.8951889694153678E-3</v>
      </c>
      <c r="V292" s="12">
        <f>$D292^EXP(Parameter!$D$99+Parameter!$D$106*(($B292*21/30.2)^(1)))</f>
        <v>2.2506396750704712E-16</v>
      </c>
      <c r="W292" s="12">
        <f>$E292^EXP(Parameter!$D$84+Parameter!$D$91*($B292/30.2*21)^(-2))</f>
        <v>1.7434368081333064E-2</v>
      </c>
      <c r="X292" s="12">
        <f>$D292^EXP(Parameter!$D$100+Parameter!$D$107*(($B292*21/30.2)^(1)))</f>
        <v>0</v>
      </c>
      <c r="Y292" s="12">
        <f>$E292^EXP(Parameter!$D$85+Parameter!$D$92*($B292/30.2*21)^(-2))</f>
        <v>1.0451682119175812E-2</v>
      </c>
      <c r="Z292" s="12">
        <f>$D292^EXP(Parameter!$D$101+Parameter!$D$108*(($B292*21/30.2)^(1)))</f>
        <v>0</v>
      </c>
      <c r="AA292" s="12">
        <f>$E292^EXP(Parameter!$D$86+Parameter!$D$93*($B292/30.2*21)^(-2))</f>
        <v>1.5737791925501891E-2</v>
      </c>
      <c r="AB292" s="12">
        <f>$D292^EXP(Parameter!$D$98+Parameter!$D$105*(($B292*21/30.2)^(1)))</f>
        <v>5.8451797220891055E-17</v>
      </c>
      <c r="AC292" s="12">
        <f>$E292^EXP(Parameter!$D$83+Parameter!$D$90*($B292/30.2*21)^(-2))</f>
        <v>6.7729767003068446E-4</v>
      </c>
      <c r="AD292" s="87">
        <f>$D292^EXP(Parameter!$D$133+Parameter!$D$140*(($B292*21/30.2)^(-0.5))+Parameter!$D$147*((LN($B292*21/30.2))))</f>
        <v>2.6306562672165129E-18</v>
      </c>
      <c r="AE292" s="12">
        <f>$E292^EXP(Parameter!$D$111+Parameter!$D$118*(($B292*21/30.2)^(-1))+Parameter!$D$125*(($B292*21/30.2)^(-0.5)))</f>
        <v>4.0475651776372294E-2</v>
      </c>
      <c r="AF292" s="12">
        <f>$D292^EXP(Parameter!$D$134+Parameter!$D$141*(($B292*21/30.2)^(-0.5))+Parameter!$D$148*((LN($B292*21/30.2))))</f>
        <v>1.2475856525220006E-5</v>
      </c>
      <c r="AG292" s="12">
        <f>$E292^EXP(Parameter!$D$112+Parameter!$D$119*(($B292*21/30.2)^(-1))+Parameter!$D$126*(($B292*21/30.2)^(-0.5)))</f>
        <v>3.6032183901859929E-3</v>
      </c>
      <c r="AH292" s="12">
        <f>$D292^EXP(Parameter!$D$136+Parameter!$D$143*(($B292*21/30.2)^(-0.5))+Parameter!$D$150*((LN($B292*21/30.2))))</f>
        <v>2.0807059078578695E-14</v>
      </c>
      <c r="AI292" s="12">
        <f>$E292^EXP(Parameter!$D$114+Parameter!$D$121*(($B292*21/30.2)^(-1))+Parameter!$D$128*(($B292*21/30.2)^(-0.5)))</f>
        <v>6.1429858142513281E-6</v>
      </c>
      <c r="AJ292" s="12">
        <f>$D292^EXP(Parameter!$D$137+Parameter!$D$144*(($B292*21/30.2)^(-0.5))+Parameter!$D$151*((LN($B292*21/30.2))))</f>
        <v>8.0080461173101177E-22</v>
      </c>
      <c r="AK292" s="12">
        <f>$E292^EXP(Parameter!$D$115+Parameter!$D$122*(($B292*21/30.2)^(-1))+Parameter!$D$129*(($B292*21/30.2)^(-0.5)))</f>
        <v>1.9881977447437234E-3</v>
      </c>
      <c r="AL292" s="12">
        <f>$D292^EXP(Parameter!$D$138+Parameter!$D$145*(($B292*21/30.2)^(-0.5))+Parameter!$D$152*((LN($B292*21/30.2))))</f>
        <v>7.3870444295253174E-105</v>
      </c>
      <c r="AM292" s="12">
        <f>$E292^EXP(Parameter!$D$116+Parameter!$D$123*(($B292*21/30.2)^(-1))+Parameter!$D$130*(($B292*21/30.2)^(-0.5)))</f>
        <v>2.454144753637717E-7</v>
      </c>
      <c r="AN292" s="12">
        <f>$D292^EXP(Parameter!$D$135+Parameter!$D$142*(($B292*21/30.2)^(-0.5))+Parameter!$D$149*((LN($B292*21/30.2))))</f>
        <v>1.384217978471199E-7</v>
      </c>
      <c r="AO292" s="12">
        <f>$E292^EXP(Parameter!$D$113+Parameter!$D$120*(($B292*21/30.2)^(-1))+Parameter!$D$127*(($B292*21/30.2)^(-0.5)))</f>
        <v>7.3502111712172847E-15</v>
      </c>
      <c r="AP292" s="87">
        <f>$D292^EXP(Parameter!$D$304+Parameter!$D$310*((LN($B292*21/30.2))))</f>
        <v>7.7716556763407661E-3</v>
      </c>
      <c r="AQ292" s="88">
        <f>$E292^EXP(Parameter!$D$290+Parameter!$D$296*((LN($B292*21/30.2))))</f>
        <v>6.5517078610669889E-3</v>
      </c>
      <c r="AR292" s="12">
        <f>$D292^EXP(Parameter!$D$305+Parameter!$D$311*((LN($B292*21/30.2))))</f>
        <v>1.281503651509259E-2</v>
      </c>
      <c r="AS292" s="88">
        <f>$E292^EXP(Parameter!$D$291+Parameter!$D$297*((LN($B292*21/30.2))))</f>
        <v>4.6486620518995433E-3</v>
      </c>
      <c r="AT292" s="12">
        <f>$D292^EXP(Parameter!$D$305+Parameter!$D$307-Parameter!$D$306+(Parameter!$D$311+Parameter!$D$313-Parameter!$D$312)*((LN($B292*21/30.2))))</f>
        <v>1.036069622132735E-2</v>
      </c>
      <c r="AU292" s="88">
        <f>$E292^EXP(Parameter!$D$291+Parameter!$D$293-Parameter!$D$292+(Parameter!$D$297+Parameter!$D$299-Parameter!$D$298)*((LN($B292*21/30.2))))</f>
        <v>7.6189477775038825E-3</v>
      </c>
      <c r="AV292" s="12">
        <f>$D292^EXP(Parameter!$D$308+Parameter!$D$314*((LN($B292*21/30.2))))</f>
        <v>1.4050592943412177E-2</v>
      </c>
      <c r="AW292" s="88">
        <f>$E292^EXP(Parameter!$D$294+Parameter!$D$300*((LN($B292*21/30.2))))</f>
        <v>6.6729213184819405E-3</v>
      </c>
      <c r="AX292" s="12">
        <f>$D292^EXP(Parameter!$D$305+Parameter!$D$309-Parameter!$D$306+(Parameter!$D$311+Parameter!$D$315-Parameter!$D$312)*((LN($B292*21/30.2))))</f>
        <v>3.8619852069902831E-3</v>
      </c>
      <c r="AY292" s="88">
        <f>$E292^EXP(Parameter!$D$291+Parameter!$D$295-Parameter!$D$292+(Parameter!$D$297+Parameter!$D$301-Parameter!$D$298)*((LN($B292*21/30.2))))</f>
        <v>1.5311752911192593E-5</v>
      </c>
      <c r="AZ292" s="12">
        <f>$D292^EXP(Parameter!D$305-Parameter!D$306+(Parameter!D$311-Parameter!D$312)*((LN($B292*21/30.2))))</f>
        <v>2.5265268260144117E-3</v>
      </c>
      <c r="BA292" s="88">
        <f>$E292^EXP(Parameter!$D$291-Parameter!$D$292+(Parameter!$D$297-Parameter!$D$298)*((LN($B292*21/30.2))))</f>
        <v>8.3053490794768023E-8</v>
      </c>
      <c r="BB292" s="89">
        <f>$D292^EXP(Parameter!$D$231+Parameter!$D$238)</f>
        <v>2.8497928246063123E-2</v>
      </c>
      <c r="BC292" s="90">
        <f>$E292^EXP(Parameter!$D$216+Parameter!$D$223)</f>
        <v>1.3384492605649822E-3</v>
      </c>
      <c r="BD292" s="91">
        <f>$D292^EXP(Parameter!$D$232+Parameter!$D$239)</f>
        <v>2.0463800601195726E-2</v>
      </c>
      <c r="BE292" s="90">
        <f>$E292^EXP(Parameter!$D$217+Parameter!$D$224)</f>
        <v>2.0550003334302716E-3</v>
      </c>
      <c r="BF292" s="91">
        <f>$D292^EXP(Parameter!$D$234+Parameter!$D$241)</f>
        <v>2.5571449562800483E-2</v>
      </c>
      <c r="BG292" s="91">
        <f>$E292^EXP(Parameter!$D$219+Parameter!$D$226)</f>
        <v>1.2335613542704238E-2</v>
      </c>
      <c r="BH292" s="91">
        <f>$D292^EXP(Parameter!$D$235+Parameter!$D$242)</f>
        <v>5.9531960844942992E-2</v>
      </c>
      <c r="BI292" s="91">
        <f>$E292^EXP(Parameter!$D$220+Parameter!$D$227)</f>
        <v>7.2554501108297751E-3</v>
      </c>
      <c r="BJ292" s="91">
        <f>$D292^EXP(Parameter!$D$236+Parameter!$D$243)</f>
        <v>1.8917596379386531E-2</v>
      </c>
      <c r="BK292" s="91">
        <f>$E292^EXP(Parameter!$D$221+Parameter!$D$228)</f>
        <v>1.1646189348284375E-2</v>
      </c>
      <c r="BL292" s="91">
        <f>$D292^EXP(Parameter!$D$233+Parameter!$D$240)</f>
        <v>8.0900156402570252E-3</v>
      </c>
      <c r="BM292" s="91">
        <f>$E292^EXP(Parameter!$D$218+Parameter!$D$225)</f>
        <v>5.143872464913635E-4</v>
      </c>
      <c r="BN292" s="90">
        <f>$D292^EXP(Parameter!$D$268+Parameter!$D$275)</f>
        <v>4.0758762148138367E-2</v>
      </c>
      <c r="BO292" s="91">
        <f>$E292^EXP(Parameter!$D$246+Parameter!$D$253)</f>
        <v>3.8062438888535386E-4</v>
      </c>
      <c r="BP292" s="91">
        <f>$D292^EXP(Parameter!$D$269+Parameter!$D$276)</f>
        <v>2.473776535533909E-2</v>
      </c>
      <c r="BQ292" s="91">
        <f>$E292^EXP(Parameter!$D$247+Parameter!$D$254)</f>
        <v>1.1243819913945251E-3</v>
      </c>
      <c r="BR292" s="91">
        <f>$D292^EXP(Parameter!$D$271+Parameter!$D$278)</f>
        <v>6.7582618540870762E-2</v>
      </c>
      <c r="BS292" s="91">
        <f>$E292^EXP(Parameter!$D$249+Parameter!$D$256)</f>
        <v>1.5802432607603178E-2</v>
      </c>
      <c r="BT292" s="91">
        <f>$D292^EXP(Parameter!$D$272+Parameter!$D$279)</f>
        <v>0.13076522909859906</v>
      </c>
      <c r="BU292" s="91">
        <f>$E292^EXP(Parameter!$D$250+Parameter!$D$257)</f>
        <v>3.9149405281797963E-3</v>
      </c>
      <c r="BV292" s="91">
        <f>$D292^EXP(Parameter!$D$273+Parameter!$D$280)</f>
        <v>9.9277377931477659E-2</v>
      </c>
      <c r="BW292" s="91">
        <f>$E292^EXP(Parameter!$D$251+Parameter!$D$258)</f>
        <v>1.7224884892259495E-2</v>
      </c>
      <c r="BX292" s="91">
        <f>$D292^EXP(Parameter!$D$270+Parameter!$D$277)</f>
        <v>2.094546643388236E-2</v>
      </c>
      <c r="BY292" s="91">
        <f>$E292^EXP(Parameter!$D$248+Parameter!$D$255)</f>
        <v>1.4295281136889192E-3</v>
      </c>
      <c r="BZ292" s="90">
        <f>$D292^EXP(Parameter!$D$208)</f>
        <v>2.6138472973469915E-2</v>
      </c>
      <c r="CA292" s="90">
        <f>$E292^EXP(Parameter!$D$200)</f>
        <v>8.9530384901509669E-4</v>
      </c>
      <c r="CB292" s="90">
        <f>$D292^EXP(Parameter!$D$209)</f>
        <v>2.0783986713852176E-2</v>
      </c>
      <c r="CC292" s="90">
        <f>$E292^EXP(Parameter!$D$201)</f>
        <v>1.6591152412013903E-3</v>
      </c>
      <c r="CD292" s="90">
        <f>$D292^EXP(Parameter!$D$211)</f>
        <v>2.30431831038449E-2</v>
      </c>
      <c r="CE292" s="90">
        <f>$E292^EXP(Parameter!$D$203)</f>
        <v>9.1395943351124196E-3</v>
      </c>
      <c r="CF292" s="90">
        <f>$D292^EXP(Parameter!$D$212)</f>
        <v>5.93641597080019E-2</v>
      </c>
      <c r="CG292" s="90">
        <f>$E292^EXP(Parameter!$D$204)</f>
        <v>6.0878206255278898E-3</v>
      </c>
      <c r="CH292" s="91">
        <f>$D292^EXP(Parameter!$D$213)</f>
        <v>1.7960522830685281E-2</v>
      </c>
      <c r="CI292" s="90">
        <f>$E292^EXP(Parameter!$D$205)</f>
        <v>1.1750263722570892E-2</v>
      </c>
      <c r="CJ292" s="91">
        <f>$D292^EXP(Parameter!$D$210)</f>
        <v>8.9840444372961369E-3</v>
      </c>
      <c r="CK292" s="90">
        <f>$E292^EXP(Parameter!$D$202)</f>
        <v>7.0235317233715287E-4</v>
      </c>
      <c r="CL292" s="12">
        <f>$D292^EXP(Parameter!$D$170+Parameter!$D$177*(LN($B292/30.2*21)))</f>
        <v>9.9508229545036218E-3</v>
      </c>
      <c r="CM292" s="12">
        <f>$D292^EXP(Parameter!$D$155+Parameter!$D$162*(LN($B292/30.2*21)))</f>
        <v>0.27511946106772878</v>
      </c>
      <c r="CN292" s="12">
        <f>$D292^EXP(Parameter!$D$171+Parameter!$D$178*(LN($B292/30.2*21)))</f>
        <v>1.2017072577954859E-2</v>
      </c>
      <c r="CO292" s="12">
        <f>$D292^EXP(Parameter!$D$156+Parameter!$D$163*(LN($B292/30.2*21)))</f>
        <v>0.20454321240436618</v>
      </c>
      <c r="CP292" s="12">
        <f>$D292^EXP(Parameter!$D$173+Parameter!$D$180*(LN($B292/30.2*21)))</f>
        <v>9.341961055209182E-3</v>
      </c>
      <c r="CQ292" s="12">
        <f>$D292^EXP(Parameter!$D$158+Parameter!$D$165*(LN($B292/30.2*21)))</f>
        <v>0.19835721492884625</v>
      </c>
      <c r="CR292" s="12">
        <f>$D292^EXP(Parameter!$D$174+Parameter!$D$181*(LN($B292/30.2*21)))</f>
        <v>7.033697450575996E-3</v>
      </c>
      <c r="CS292" s="12">
        <f>$D292^EXP(Parameter!$D$159+Parameter!$D$166*(LN($B292/30.2*21)))</f>
        <v>0.25469351194526374</v>
      </c>
      <c r="CT292" s="12">
        <f>$D292^EXP(Parameter!$D$175+Parameter!$D$182*(LN($B292/30.2*21)))</f>
        <v>7.5998611107501056E-4</v>
      </c>
      <c r="CU292" s="12">
        <f>$D292^EXP(Parameter!$D$160+Parameter!$D$167*(LN($B292/30.2*21)))</f>
        <v>3.1566678244834154E-2</v>
      </c>
      <c r="CV292" s="12">
        <f>$D292^EXP(Parameter!$D$172+Parameter!$D$179*(LN($B292/30.2*21)))</f>
        <v>1.4294284183567372E-3</v>
      </c>
      <c r="CW292" s="41">
        <f>$D292^EXP(Parameter!$D$157+Parameter!$D$164*(LN($B292/30.2*21)))</f>
        <v>1.0294155380098512E-4</v>
      </c>
      <c r="CX292" s="12">
        <f t="shared" si="30"/>
        <v>3.1041068600335859E-70</v>
      </c>
      <c r="CY292" s="85">
        <v>1.2174535608842201E-2</v>
      </c>
      <c r="CZ292" s="12">
        <f t="shared" si="31"/>
        <v>2.0656147995171678E-8</v>
      </c>
      <c r="DA292" s="85">
        <v>1.7895479085663801E-2</v>
      </c>
      <c r="DB292" s="12">
        <f t="shared" si="32"/>
        <v>2.2506396750704712E-16</v>
      </c>
      <c r="DC292" s="41">
        <v>2.99206917819875E-5</v>
      </c>
      <c r="DD292" s="12">
        <f t="shared" si="33"/>
        <v>0</v>
      </c>
      <c r="DE292" s="85">
        <v>3.9572561582321402E-4</v>
      </c>
      <c r="DF292" s="12">
        <f t="shared" si="34"/>
        <v>0</v>
      </c>
      <c r="DG292" s="41">
        <v>2.9891900000000001E-5</v>
      </c>
      <c r="DH292" s="12">
        <f t="shared" si="35"/>
        <v>5.8451797220891055E-17</v>
      </c>
      <c r="DI292" s="41">
        <v>2.9891900000000001E-5</v>
      </c>
      <c r="DJ292" s="46">
        <v>287</v>
      </c>
      <c r="DK292" s="44">
        <v>9.0759050379585204E-6</v>
      </c>
      <c r="DL292" s="44">
        <v>3.3022461895404503E-5</v>
      </c>
      <c r="DM292" s="44">
        <v>8.5285526147282895E-5</v>
      </c>
      <c r="DN292" s="44">
        <v>5.8463146773601898E-5</v>
      </c>
      <c r="DO292" s="44">
        <v>3.1764874093309598E-4</v>
      </c>
      <c r="DP292" s="44">
        <v>2.36186030536878E-4</v>
      </c>
      <c r="DQ292" s="44">
        <v>3.6582911248750301E-4</v>
      </c>
      <c r="DR292" s="45">
        <v>9.9962148529229005E-3</v>
      </c>
      <c r="DS292" s="45">
        <v>1.7598003839754999E-2</v>
      </c>
      <c r="DT292" s="45">
        <v>1.54857687370865E-2</v>
      </c>
      <c r="DU292" s="45">
        <v>1.0561801873192901E-2</v>
      </c>
      <c r="DV292" s="45">
        <v>1.6669871570710398E-2</v>
      </c>
      <c r="DW292" s="45">
        <v>2.9797334342260801E-2</v>
      </c>
      <c r="DX292" s="45">
        <v>1.28647191806652E-2</v>
      </c>
    </row>
    <row r="293" spans="1:128">
      <c r="A293" s="43">
        <f t="shared" si="29"/>
        <v>18.358904109589041</v>
      </c>
      <c r="B293" s="18">
        <v>289</v>
      </c>
      <c r="C293" s="12">
        <v>6336</v>
      </c>
      <c r="D293" s="12">
        <v>9.1692133666491996E-3</v>
      </c>
      <c r="E293" s="12">
        <v>2.9414640766289E-5</v>
      </c>
      <c r="F293" s="92">
        <f>$D293^Parameter!$D$325</f>
        <v>2.5740621077957191E-2</v>
      </c>
      <c r="G293" s="92">
        <f>$E293^Parameter!$D$318</f>
        <v>5.4621768233716246E-4</v>
      </c>
      <c r="H293" s="92">
        <f>$D293^Parameter!$D$326</f>
        <v>2.343503805401928E-2</v>
      </c>
      <c r="I293" s="92">
        <f>$E293^Parameter!$D$319</f>
        <v>1.2585795511674647E-3</v>
      </c>
      <c r="J293" s="92">
        <f>$D293^Parameter!$D$328</f>
        <v>2.8008963916464229E-2</v>
      </c>
      <c r="K293" s="92">
        <f>$E293^Parameter!$D$321</f>
        <v>9.8304557385354516E-3</v>
      </c>
      <c r="L293" s="92">
        <f>$D293^Parameter!$D$329</f>
        <v>7.2261332241318255E-2</v>
      </c>
      <c r="M293" s="92">
        <f>$E293^Parameter!$D$322</f>
        <v>6.0199951161087261E-3</v>
      </c>
      <c r="N293" s="92">
        <f>$D293^Parameter!$D$330</f>
        <v>2.2360884782588675E-2</v>
      </c>
      <c r="O293" s="92">
        <f>$E293^Parameter!$D$323</f>
        <v>1.5396621004495861E-2</v>
      </c>
      <c r="P293" s="92">
        <f>$D293^Parameter!$D$327</f>
        <v>1.148524169888001E-2</v>
      </c>
      <c r="Q293" s="92">
        <f>$E293^Parameter!$D$320</f>
        <v>5.8150623258840185E-4</v>
      </c>
      <c r="R293" s="12">
        <f>$D293^EXP(Parameter!$D$96+Parameter!$D$103*(($B293/30.2*21)^(1)))</f>
        <v>2.5196029040346785E-71</v>
      </c>
      <c r="S293" s="12">
        <f>$E293^EXP(Parameter!$D$81+Parameter!$D$88*($B293/30.2*21)^(-2))</f>
        <v>1.6426431096238574E-3</v>
      </c>
      <c r="T293" s="12">
        <f>$D293^EXP(Parameter!$D$97+Parameter!$D$104*(($B293*21/30.2)^(1)))</f>
        <v>1.8169005672943318E-8</v>
      </c>
      <c r="U293" s="12">
        <f>$E293^EXP(Parameter!$D$82+Parameter!$D$89*($B293/30.2*21)^(-2))</f>
        <v>2.8691664384760548E-3</v>
      </c>
      <c r="V293" s="12">
        <f>$D293^EXP(Parameter!$D$99+Parameter!$D$106*(($B293*21/30.2)^(1)))</f>
        <v>1.5665907912795754E-16</v>
      </c>
      <c r="W293" s="12">
        <f>$E293^EXP(Parameter!$D$84+Parameter!$D$91*($B293/30.2*21)^(-2))</f>
        <v>1.7325655971809115E-2</v>
      </c>
      <c r="X293" s="12">
        <f>$D293^EXP(Parameter!$D$100+Parameter!$D$107*(($B293*21/30.2)^(1)))</f>
        <v>0</v>
      </c>
      <c r="Y293" s="12">
        <f>$E293^EXP(Parameter!$D$85+Parameter!$D$92*($B293/30.2*21)^(-2))</f>
        <v>1.0378302132025513E-2</v>
      </c>
      <c r="Z293" s="12">
        <f>$D293^EXP(Parameter!$D$101+Parameter!$D$108*(($B293*21/30.2)^(1)))</f>
        <v>0</v>
      </c>
      <c r="AA293" s="12">
        <f>$E293^EXP(Parameter!$D$86+Parameter!$D$93*($B293/30.2*21)^(-2))</f>
        <v>1.5637171580464564E-2</v>
      </c>
      <c r="AB293" s="12">
        <f>$D293^EXP(Parameter!$D$98+Parameter!$D$105*(($B293*21/30.2)^(1)))</f>
        <v>4.1205694519840681E-17</v>
      </c>
      <c r="AC293" s="12">
        <f>$E293^EXP(Parameter!$D$83+Parameter!$D$90*($B293/30.2*21)^(-2))</f>
        <v>6.6970479702186964E-4</v>
      </c>
      <c r="AD293" s="87">
        <f>$D293^EXP(Parameter!$D$133+Parameter!$D$140*(($B293*21/30.2)^(-0.5))+Parameter!$D$147*((LN($B293*21/30.2))))</f>
        <v>2.0949548718011243E-18</v>
      </c>
      <c r="AE293" s="12">
        <f>$E293^EXP(Parameter!$D$111+Parameter!$D$118*(($B293*21/30.2)^(-1))+Parameter!$D$125*(($B293*21/30.2)^(-0.5)))</f>
        <v>4.0329038342049282E-2</v>
      </c>
      <c r="AF293" s="12">
        <f>$D293^EXP(Parameter!$D$134+Parameter!$D$141*(($B293*21/30.2)^(-0.5))+Parameter!$D$148*((LN($B293*21/30.2))))</f>
        <v>1.2018628020162103E-5</v>
      </c>
      <c r="AG293" s="12">
        <f>$E293^EXP(Parameter!$D$112+Parameter!$D$119*(($B293*21/30.2)^(-1))+Parameter!$D$126*(($B293*21/30.2)^(-0.5)))</f>
        <v>3.5727578700917193E-3</v>
      </c>
      <c r="AH293" s="12">
        <f>$D293^EXP(Parameter!$D$136+Parameter!$D$143*(($B293*21/30.2)^(-0.5))+Parameter!$D$150*((LN($B293*21/30.2))))</f>
        <v>1.7657141780680999E-14</v>
      </c>
      <c r="AI293" s="12">
        <f>$E293^EXP(Parameter!$D$114+Parameter!$D$121*(($B293*21/30.2)^(-1))+Parameter!$D$128*(($B293*21/30.2)^(-0.5)))</f>
        <v>5.98579542889372E-6</v>
      </c>
      <c r="AJ293" s="12">
        <f>$D293^EXP(Parameter!$D$137+Parameter!$D$144*(($B293*21/30.2)^(-0.5))+Parameter!$D$151*((LN($B293*21/30.2))))</f>
        <v>5.9032730973773952E-22</v>
      </c>
      <c r="AK293" s="12">
        <f>$E293^EXP(Parameter!$D$115+Parameter!$D$122*(($B293*21/30.2)^(-1))+Parameter!$D$129*(($B293*21/30.2)^(-0.5)))</f>
        <v>1.9674486098307242E-3</v>
      </c>
      <c r="AL293" s="12">
        <f>$D293^EXP(Parameter!$D$138+Parameter!$D$145*(($B293*21/30.2)^(-0.5))+Parameter!$D$152*((LN($B293*21/30.2))))</f>
        <v>1.0406007560099493E-105</v>
      </c>
      <c r="AM293" s="12">
        <f>$E293^EXP(Parameter!$D$116+Parameter!$D$123*(($B293*21/30.2)^(-1))+Parameter!$D$130*(($B293*21/30.2)^(-0.5)))</f>
        <v>2.3743711738368849E-7</v>
      </c>
      <c r="AN293" s="12">
        <f>$D293^EXP(Parameter!$D$135+Parameter!$D$142*(($B293*21/30.2)^(-0.5))+Parameter!$D$149*((LN($B293*21/30.2))))</f>
        <v>1.3112069775684195E-7</v>
      </c>
      <c r="AO293" s="12">
        <f>$E293^EXP(Parameter!$D$113+Parameter!$D$120*(($B293*21/30.2)^(-1))+Parameter!$D$127*(($B293*21/30.2)^(-0.5)))</f>
        <v>6.8169348917932481E-15</v>
      </c>
      <c r="AP293" s="87">
        <f>$D293^EXP(Parameter!$D$304+Parameter!$D$310*((LN($B293*21/30.2))))</f>
        <v>7.6926296990974703E-3</v>
      </c>
      <c r="AQ293" s="88">
        <f>$E293^EXP(Parameter!$D$290+Parameter!$D$296*((LN($B293*21/30.2))))</f>
        <v>6.5172421379057531E-3</v>
      </c>
      <c r="AR293" s="12">
        <f>$D293^EXP(Parameter!$D$305+Parameter!$D$311*((LN($B293*21/30.2))))</f>
        <v>1.271318877366495E-2</v>
      </c>
      <c r="AS293" s="88">
        <f>$E293^EXP(Parameter!$D$291+Parameter!$D$297*((LN($B293*21/30.2))))</f>
        <v>4.6148241042997104E-3</v>
      </c>
      <c r="AT293" s="12">
        <f>$D293^EXP(Parameter!$D$305+Parameter!$D$307-Parameter!$D$306+(Parameter!$D$311+Parameter!$D$313-Parameter!$D$312)*((LN($B293*21/30.2))))</f>
        <v>1.0268238338272846E-2</v>
      </c>
      <c r="AU293" s="88">
        <f>$E293^EXP(Parameter!$D$291+Parameter!$D$293-Parameter!$D$292+(Parameter!$D$297+Parameter!$D$299-Parameter!$D$298)*((LN($B293*21/30.2))))</f>
        <v>7.5576388342803056E-3</v>
      </c>
      <c r="AV293" s="12">
        <f>$D293^EXP(Parameter!$D$308+Parameter!$D$314*((LN($B293*21/30.2))))</f>
        <v>1.391267481133792E-2</v>
      </c>
      <c r="AW293" s="88">
        <f>$E293^EXP(Parameter!$D$294+Parameter!$D$300*((LN($B293*21/30.2))))</f>
        <v>6.6224608835281336E-3</v>
      </c>
      <c r="AX293" s="12">
        <f>$D293^EXP(Parameter!$D$305+Parameter!$D$309-Parameter!$D$306+(Parameter!$D$311+Parameter!$D$315-Parameter!$D$312)*((LN($B293*21/30.2))))</f>
        <v>3.8155769670605885E-3</v>
      </c>
      <c r="AY293" s="88">
        <f>$E293^EXP(Parameter!$D$291+Parameter!$D$295-Parameter!$D$292+(Parameter!$D$297+Parameter!$D$301-Parameter!$D$298)*((LN($B293*21/30.2))))</f>
        <v>1.4852887106645698E-5</v>
      </c>
      <c r="AZ293" s="12">
        <f>$D293^EXP(Parameter!D$305-Parameter!D$306+(Parameter!D$311-Parameter!D$312)*((LN($B293*21/30.2))))</f>
        <v>2.4958454771198363E-3</v>
      </c>
      <c r="BA293" s="88">
        <f>$E293^EXP(Parameter!$D$291-Parameter!$D$292+(Parameter!$D$297-Parameter!$D$298)*((LN($B293*21/30.2))))</f>
        <v>7.9729182458041746E-8</v>
      </c>
      <c r="BB293" s="89">
        <f>$D293^EXP(Parameter!$D$231+Parameter!$D$238)</f>
        <v>2.8329848411963818E-2</v>
      </c>
      <c r="BC293" s="90">
        <f>$E293^EXP(Parameter!$D$216+Parameter!$D$223)</f>
        <v>1.3248385389630114E-3</v>
      </c>
      <c r="BD293" s="91">
        <f>$D293^EXP(Parameter!$D$232+Parameter!$D$239)</f>
        <v>2.0331907710776986E-2</v>
      </c>
      <c r="BE293" s="90">
        <f>$E293^EXP(Parameter!$D$217+Parameter!$D$224)</f>
        <v>2.0354507728099986E-3</v>
      </c>
      <c r="BF293" s="91">
        <f>$D293^EXP(Parameter!$D$234+Parameter!$D$241)</f>
        <v>2.5416050847629438E-2</v>
      </c>
      <c r="BG293" s="91">
        <f>$E293^EXP(Parameter!$D$219+Parameter!$D$226)</f>
        <v>1.2252138328478582E-2</v>
      </c>
      <c r="BH293" s="91">
        <f>$D293^EXP(Parameter!$D$235+Parameter!$D$242)</f>
        <v>5.9253373156849275E-2</v>
      </c>
      <c r="BI293" s="91">
        <f>$E293^EXP(Parameter!$D$220+Parameter!$D$227)</f>
        <v>7.2004462858873816E-3</v>
      </c>
      <c r="BJ293" s="91">
        <f>$D293^EXP(Parameter!$D$236+Parameter!$D$243)</f>
        <v>1.8793214074051701E-2</v>
      </c>
      <c r="BK293" s="91">
        <f>$E293^EXP(Parameter!$D$221+Parameter!$D$228)</f>
        <v>1.1566351800070016E-2</v>
      </c>
      <c r="BL293" s="91">
        <f>$D293^EXP(Parameter!$D$233+Parameter!$D$240)</f>
        <v>8.025481603960688E-3</v>
      </c>
      <c r="BM293" s="91">
        <f>$E293^EXP(Parameter!$D$218+Parameter!$D$225)</f>
        <v>5.0840479789466186E-4</v>
      </c>
      <c r="BN293" s="90">
        <f>$D293^EXP(Parameter!$D$268+Parameter!$D$275)</f>
        <v>4.054248174873186E-2</v>
      </c>
      <c r="BO293" s="91">
        <f>$E293^EXP(Parameter!$D$246+Parameter!$D$253)</f>
        <v>3.7602264913423535E-4</v>
      </c>
      <c r="BP293" s="91">
        <f>$D293^EXP(Parameter!$D$269+Parameter!$D$276)</f>
        <v>2.458607804938184E-2</v>
      </c>
      <c r="BQ293" s="91">
        <f>$E293^EXP(Parameter!$D$247+Parameter!$D$254)</f>
        <v>1.1126485228300199E-3</v>
      </c>
      <c r="BR293" s="91">
        <f>$D293^EXP(Parameter!$D$271+Parameter!$D$278)</f>
        <v>6.7280543420134162E-2</v>
      </c>
      <c r="BS293" s="91">
        <f>$E293^EXP(Parameter!$D$249+Parameter!$D$256)</f>
        <v>1.5701503915124686E-2</v>
      </c>
      <c r="BT293" s="91">
        <f>$D293^EXP(Parameter!$D$272+Parameter!$D$279)</f>
        <v>0.13032368547692846</v>
      </c>
      <c r="BU293" s="91">
        <f>$E293^EXP(Parameter!$D$250+Parameter!$D$257)</f>
        <v>3.8815599568675389E-3</v>
      </c>
      <c r="BV293" s="91">
        <f>$D293^EXP(Parameter!$D$273+Parameter!$D$280)</f>
        <v>9.8896849040798443E-2</v>
      </c>
      <c r="BW293" s="91">
        <f>$E293^EXP(Parameter!$D$251+Parameter!$D$258)</f>
        <v>1.7117150162282917E-2</v>
      </c>
      <c r="BX293" s="91">
        <f>$D293^EXP(Parameter!$D$270+Parameter!$D$277)</f>
        <v>2.0811274086499125E-2</v>
      </c>
      <c r="BY293" s="91">
        <f>$E293^EXP(Parameter!$D$248+Parameter!$D$255)</f>
        <v>1.4151351230975628E-3</v>
      </c>
      <c r="BZ293" s="90">
        <f>$D293^EXP(Parameter!$D$208)</f>
        <v>2.5980575772403321E-2</v>
      </c>
      <c r="CA293" s="90">
        <f>$E293^EXP(Parameter!$D$200)</f>
        <v>8.8564915727096943E-4</v>
      </c>
      <c r="CB293" s="90">
        <f>$D293^EXP(Parameter!$D$209)</f>
        <v>2.0650563201946946E-2</v>
      </c>
      <c r="CC293" s="90">
        <f>$E293^EXP(Parameter!$D$201)</f>
        <v>1.6427886318845096E-3</v>
      </c>
      <c r="CD293" s="90">
        <f>$D293^EXP(Parameter!$D$211)</f>
        <v>2.2899184843399811E-2</v>
      </c>
      <c r="CE293" s="90">
        <f>$E293^EXP(Parameter!$D$203)</f>
        <v>9.0735422297662481E-3</v>
      </c>
      <c r="CF293" s="90">
        <f>$D293^EXP(Parameter!$D$212)</f>
        <v>5.9086079978143295E-2</v>
      </c>
      <c r="CG293" s="90">
        <f>$E293^EXP(Parameter!$D$204)</f>
        <v>6.0400311899865217E-3</v>
      </c>
      <c r="CH293" s="91">
        <f>$D293^EXP(Parameter!$D$213)</f>
        <v>1.7840893209617896E-2</v>
      </c>
      <c r="CI293" s="90">
        <f>$E293^EXP(Parameter!$D$205)</f>
        <v>1.1669873107630006E-2</v>
      </c>
      <c r="CJ293" s="91">
        <f>$D293^EXP(Parameter!$D$210)</f>
        <v>8.9139320631195645E-3</v>
      </c>
      <c r="CK293" s="90">
        <f>$E293^EXP(Parameter!$D$202)</f>
        <v>6.9451872715631192E-4</v>
      </c>
      <c r="CL293" s="12">
        <f>$D293^EXP(Parameter!$D$170+Parameter!$D$177*(LN($B293/30.2*21)))</f>
        <v>9.862679007436384E-3</v>
      </c>
      <c r="CM293" s="12">
        <f>$D293^EXP(Parameter!$D$155+Parameter!$D$162*(LN($B293/30.2*21)))</f>
        <v>0.27484226197273398</v>
      </c>
      <c r="CN293" s="12">
        <f>$D293^EXP(Parameter!$D$171+Parameter!$D$178*(LN($B293/30.2*21)))</f>
        <v>1.1921551595689561E-2</v>
      </c>
      <c r="CO293" s="12">
        <f>$D293^EXP(Parameter!$D$156+Parameter!$D$163*(LN($B293/30.2*21)))</f>
        <v>0.20417061754716084</v>
      </c>
      <c r="CP293" s="12">
        <f>$D293^EXP(Parameter!$D$173+Parameter!$D$180*(LN($B293/30.2*21)))</f>
        <v>9.259284252370735E-3</v>
      </c>
      <c r="CQ293" s="12">
        <f>$D293^EXP(Parameter!$D$158+Parameter!$D$165*(LN($B293/30.2*21)))</f>
        <v>0.19788443752144602</v>
      </c>
      <c r="CR293" s="12">
        <f>$D293^EXP(Parameter!$D$174+Parameter!$D$181*(LN($B293/30.2*21)))</f>
        <v>6.9533045269127283E-3</v>
      </c>
      <c r="CS293" s="12">
        <f>$D293^EXP(Parameter!$D$159+Parameter!$D$166*(LN($B293/30.2*21)))</f>
        <v>0.25428034363034441</v>
      </c>
      <c r="CT293" s="12">
        <f>$D293^EXP(Parameter!$D$175+Parameter!$D$182*(LN($B293/30.2*21)))</f>
        <v>7.4732093116104464E-4</v>
      </c>
      <c r="CU293" s="12">
        <f>$D293^EXP(Parameter!$D$160+Parameter!$D$167*(LN($B293/30.2*21)))</f>
        <v>3.1316977685159619E-2</v>
      </c>
      <c r="CV293" s="12">
        <f>$D293^EXP(Parameter!$D$172+Parameter!$D$179*(LN($B293/30.2*21)))</f>
        <v>1.4104757671551057E-3</v>
      </c>
      <c r="CW293" s="41">
        <f>$D293^EXP(Parameter!$D$157+Parameter!$D$164*(LN($B293/30.2*21)))</f>
        <v>1.0045833408254577E-4</v>
      </c>
      <c r="CX293" s="12">
        <f t="shared" si="30"/>
        <v>2.5196029040346785E-71</v>
      </c>
      <c r="CY293" s="85">
        <v>1.2168975009370701E-2</v>
      </c>
      <c r="CZ293" s="12">
        <f t="shared" si="31"/>
        <v>1.8169005672943318E-8</v>
      </c>
      <c r="DA293" s="85">
        <v>1.78826507656006E-2</v>
      </c>
      <c r="DB293" s="12">
        <f t="shared" si="32"/>
        <v>1.5665907912795754E-16</v>
      </c>
      <c r="DC293" s="41">
        <v>2.9440952050075399E-5</v>
      </c>
      <c r="DD293" s="12">
        <f t="shared" si="33"/>
        <v>0</v>
      </c>
      <c r="DE293" s="85">
        <v>3.9030225781830298E-4</v>
      </c>
      <c r="DF293" s="12">
        <f t="shared" si="34"/>
        <v>0</v>
      </c>
      <c r="DG293" s="41">
        <v>2.9414600000000001E-5</v>
      </c>
      <c r="DH293" s="12">
        <f t="shared" si="35"/>
        <v>4.1205694519840681E-17</v>
      </c>
      <c r="DI293" s="41">
        <v>2.9414600000000001E-5</v>
      </c>
      <c r="DJ293" s="46">
        <v>288</v>
      </c>
      <c r="DK293" s="44">
        <v>8.8997002164470407E-6</v>
      </c>
      <c r="DL293" s="44">
        <v>3.2426555230169503E-5</v>
      </c>
      <c r="DM293" s="44">
        <v>8.3835965339340595E-5</v>
      </c>
      <c r="DN293" s="44">
        <v>5.7444788995053598E-5</v>
      </c>
      <c r="DO293" s="44">
        <v>3.1273454560887297E-4</v>
      </c>
      <c r="DP293" s="44">
        <v>2.32448957521281E-4</v>
      </c>
      <c r="DQ293" s="44">
        <v>3.60231582611781E-4</v>
      </c>
      <c r="DR293" s="45">
        <v>9.9210584646833907E-3</v>
      </c>
      <c r="DS293" s="45">
        <v>1.7475244095633901E-2</v>
      </c>
      <c r="DT293" s="45">
        <v>1.5375792196771701E-2</v>
      </c>
      <c r="DU293" s="45">
        <v>1.0482934085255999E-2</v>
      </c>
      <c r="DV293" s="45">
        <v>1.6552692021185301E-2</v>
      </c>
      <c r="DW293" s="45">
        <v>2.9605630003789799E-2</v>
      </c>
      <c r="DX293" s="45">
        <v>1.2771051367E-2</v>
      </c>
    </row>
    <row r="294" spans="1:128">
      <c r="A294" s="43">
        <f t="shared" si="29"/>
        <v>18.419178082191781</v>
      </c>
      <c r="B294" s="18">
        <v>290</v>
      </c>
      <c r="C294" s="12">
        <v>6358</v>
      </c>
      <c r="D294" s="12">
        <v>9.0982590216565993E-3</v>
      </c>
      <c r="E294" s="12">
        <v>2.8946244267659299E-5</v>
      </c>
      <c r="F294" s="92">
        <f>$D294^Parameter!$D$325</f>
        <v>2.5585120778757024E-2</v>
      </c>
      <c r="G294" s="92">
        <f>$E294^Parameter!$D$318</f>
        <v>5.3994111658392204E-4</v>
      </c>
      <c r="H294" s="92">
        <f>$D294^Parameter!$D$326</f>
        <v>2.3289847102457819E-2</v>
      </c>
      <c r="I294" s="92">
        <f>$E294^Parameter!$D$319</f>
        <v>1.2457159424228295E-3</v>
      </c>
      <c r="J294" s="92">
        <f>$D294^Parameter!$D$328</f>
        <v>2.7843653601267709E-2</v>
      </c>
      <c r="K294" s="92">
        <f>$E294^Parameter!$D$321</f>
        <v>9.7607986631588414E-3</v>
      </c>
      <c r="L294" s="92">
        <f>$D294^Parameter!$D$329</f>
        <v>7.1947655447645864E-2</v>
      </c>
      <c r="M294" s="92">
        <f>$E294^Parameter!$D$322</f>
        <v>5.9728304835785489E-3</v>
      </c>
      <c r="N294" s="92">
        <f>$D294^Parameter!$D$330</f>
        <v>2.2220622451328394E-2</v>
      </c>
      <c r="O294" s="92">
        <f>$E294^Parameter!$D$323</f>
        <v>1.5298078639007737E-2</v>
      </c>
      <c r="P294" s="92">
        <f>$D294^Parameter!$D$327</f>
        <v>1.1400615492590332E-2</v>
      </c>
      <c r="Q294" s="92">
        <f>$E294^Parameter!$D$320</f>
        <v>5.7487953288066053E-4</v>
      </c>
      <c r="R294" s="12">
        <f>$D294^EXP(Parameter!$D$96+Parameter!$D$103*(($B294/30.2*21)^(1)))</f>
        <v>1.9683824866099965E-72</v>
      </c>
      <c r="S294" s="12">
        <f>$E294^EXP(Parameter!$D$81+Parameter!$D$88*($B294/30.2*21)^(-2))</f>
        <v>1.6265213649623135E-3</v>
      </c>
      <c r="T294" s="12">
        <f>$D294^EXP(Parameter!$D$97+Parameter!$D$104*(($B294*21/30.2)^(1)))</f>
        <v>1.5968448217063322E-8</v>
      </c>
      <c r="U294" s="12">
        <f>$E294^EXP(Parameter!$D$82+Parameter!$D$89*($B294/30.2*21)^(-2))</f>
        <v>2.8434448304408165E-3</v>
      </c>
      <c r="V294" s="12">
        <f>$D294^EXP(Parameter!$D$99+Parameter!$D$106*(($B294*21/30.2)^(1)))</f>
        <v>1.0867579809938015E-16</v>
      </c>
      <c r="W294" s="12">
        <f>$E294^EXP(Parameter!$D$84+Parameter!$D$91*($B294/30.2*21)^(-2))</f>
        <v>1.7217902893949474E-2</v>
      </c>
      <c r="X294" s="12">
        <f>$D294^EXP(Parameter!$D$100+Parameter!$D$107*(($B294*21/30.2)^(1)))</f>
        <v>0</v>
      </c>
      <c r="Y294" s="12">
        <f>$E294^EXP(Parameter!$D$85+Parameter!$D$92*($B294/30.2*21)^(-2))</f>
        <v>1.0305626901157314E-2</v>
      </c>
      <c r="Z294" s="12">
        <f>$D294^EXP(Parameter!$D$101+Parameter!$D$108*(($B294*21/30.2)^(1)))</f>
        <v>0</v>
      </c>
      <c r="AA294" s="12">
        <f>$E294^EXP(Parameter!$D$86+Parameter!$D$93*($B294/30.2*21)^(-2))</f>
        <v>1.5537454789039763E-2</v>
      </c>
      <c r="AB294" s="12">
        <f>$D294^EXP(Parameter!$D$98+Parameter!$D$105*(($B294*21/30.2)^(1)))</f>
        <v>2.8960779600926646E-17</v>
      </c>
      <c r="AC294" s="12">
        <f>$E294^EXP(Parameter!$D$83+Parameter!$D$90*($B294/30.2*21)^(-2))</f>
        <v>6.6221653856111539E-4</v>
      </c>
      <c r="AD294" s="87">
        <f>$D294^EXP(Parameter!$D$133+Parameter!$D$140*(($B294*21/30.2)^(-0.5))+Parameter!$D$147*((LN($B294*21/30.2))))</f>
        <v>1.6675192254142528E-18</v>
      </c>
      <c r="AE294" s="12">
        <f>$E294^EXP(Parameter!$D$111+Parameter!$D$118*(($B294*21/30.2)^(-1))+Parameter!$D$125*(($B294*21/30.2)^(-0.5)))</f>
        <v>4.0183351245024222E-2</v>
      </c>
      <c r="AF294" s="12">
        <f>$D294^EXP(Parameter!$D$134+Parameter!$D$141*(($B294*21/30.2)^(-0.5))+Parameter!$D$148*((LN($B294*21/30.2))))</f>
        <v>1.1578315466680985E-5</v>
      </c>
      <c r="AG294" s="12">
        <f>$E294^EXP(Parameter!$D$112+Parameter!$D$119*(($B294*21/30.2)^(-1))+Parameter!$D$126*(($B294*21/30.2)^(-0.5)))</f>
        <v>3.5426337386421113E-3</v>
      </c>
      <c r="AH294" s="12">
        <f>$D294^EXP(Parameter!$D$136+Parameter!$D$143*(($B294*21/30.2)^(-0.5))+Parameter!$D$150*((LN($B294*21/30.2))))</f>
        <v>1.4979823888025886E-14</v>
      </c>
      <c r="AI294" s="12">
        <f>$E294^EXP(Parameter!$D$114+Parameter!$D$121*(($B294*21/30.2)^(-1))+Parameter!$D$128*(($B294*21/30.2)^(-0.5)))</f>
        <v>5.8329632717438975E-6</v>
      </c>
      <c r="AJ294" s="12">
        <f>$D294^EXP(Parameter!$D$137+Parameter!$D$144*(($B294*21/30.2)^(-0.5))+Parameter!$D$151*((LN($B294*21/30.2))))</f>
        <v>4.3479503672753699E-22</v>
      </c>
      <c r="AK294" s="12">
        <f>$E294^EXP(Parameter!$D$115+Parameter!$D$122*(($B294*21/30.2)^(-1))+Parameter!$D$129*(($B294*21/30.2)^(-0.5)))</f>
        <v>1.9469677360819267E-3</v>
      </c>
      <c r="AL294" s="12">
        <f>$D294^EXP(Parameter!$D$138+Parameter!$D$145*(($B294*21/30.2)^(-0.5))+Parameter!$D$152*((LN($B294*21/30.2))))</f>
        <v>1.4521975215346168E-106</v>
      </c>
      <c r="AM294" s="12">
        <f>$E294^EXP(Parameter!$D$116+Parameter!$D$123*(($B294*21/30.2)^(-1))+Parameter!$D$130*(($B294*21/30.2)^(-0.5)))</f>
        <v>2.2973607443333027E-7</v>
      </c>
      <c r="AN294" s="12">
        <f>$D294^EXP(Parameter!$D$135+Parameter!$D$142*(($B294*21/30.2)^(-0.5))+Parameter!$D$149*((LN($B294*21/30.2))))</f>
        <v>1.2420639213364371E-7</v>
      </c>
      <c r="AO294" s="12">
        <f>$E294^EXP(Parameter!$D$113+Parameter!$D$120*(($B294*21/30.2)^(-1))+Parameter!$D$127*(($B294*21/30.2)^(-0.5)))</f>
        <v>6.3233607489300042E-15</v>
      </c>
      <c r="AP294" s="87">
        <f>$D294^EXP(Parameter!$D$304+Parameter!$D$310*((LN($B294*21/30.2))))</f>
        <v>7.6145559094639766E-3</v>
      </c>
      <c r="AQ294" s="88">
        <f>$E294^EXP(Parameter!$D$290+Parameter!$D$296*((LN($B294*21/30.2))))</f>
        <v>6.4830750493507869E-3</v>
      </c>
      <c r="AR294" s="12">
        <f>$D294^EXP(Parameter!$D$305+Parameter!$D$311*((LN($B294*21/30.2))))</f>
        <v>1.2612378154840925E-2</v>
      </c>
      <c r="AS294" s="88">
        <f>$E294^EXP(Parameter!$D$291+Parameter!$D$297*((LN($B294*21/30.2))))</f>
        <v>4.5813291461779251E-3</v>
      </c>
      <c r="AT294" s="12">
        <f>$D294^EXP(Parameter!$D$305+Parameter!$D$307-Parameter!$D$306+(Parameter!$D$311+Parameter!$D$313-Parameter!$D$312)*((LN($B294*21/30.2))))</f>
        <v>1.0176796303167661E-2</v>
      </c>
      <c r="AU294" s="88">
        <f>$E294^EXP(Parameter!$D$291+Parameter!$D$293-Parameter!$D$292+(Parameter!$D$297+Parameter!$D$299-Parameter!$D$298)*((LN($B294*21/30.2))))</f>
        <v>7.496971829650873E-3</v>
      </c>
      <c r="AV294" s="12">
        <f>$D294^EXP(Parameter!$D$308+Parameter!$D$314*((LN($B294*21/30.2))))</f>
        <v>1.3776335058818695E-2</v>
      </c>
      <c r="AW294" s="88">
        <f>$E294^EXP(Parameter!$D$294+Parameter!$D$300*((LN($B294*21/30.2))))</f>
        <v>6.5725144372477708E-3</v>
      </c>
      <c r="AX294" s="12">
        <f>$D294^EXP(Parameter!$D$305+Parameter!$D$309-Parameter!$D$306+(Parameter!$D$311+Parameter!$D$315-Parameter!$D$312)*((LN($B294*21/30.2))))</f>
        <v>3.769809367392192E-3</v>
      </c>
      <c r="AY294" s="88">
        <f>$E294^EXP(Parameter!$D$291+Parameter!$D$295-Parameter!$D$292+(Parameter!$D$297+Parameter!$D$301-Parameter!$D$298)*((LN($B294*21/30.2))))</f>
        <v>1.4408261694952228E-5</v>
      </c>
      <c r="AZ294" s="12">
        <f>$D294^EXP(Parameter!D$305-Parameter!D$306+(Parameter!D$311-Parameter!D$312)*((LN($B294*21/30.2))))</f>
        <v>2.4655965706757779E-3</v>
      </c>
      <c r="BA294" s="88">
        <f>$E294^EXP(Parameter!$D$291-Parameter!$D$292+(Parameter!$D$297-Parameter!$D$298)*((LN($B294*21/30.2))))</f>
        <v>7.6542279867074505E-8</v>
      </c>
      <c r="BB294" s="89">
        <f>$D294^EXP(Parameter!$D$231+Parameter!$D$238)</f>
        <v>2.816317539440677E-2</v>
      </c>
      <c r="BC294" s="90">
        <f>$E294^EXP(Parameter!$D$216+Parameter!$D$223)</f>
        <v>1.3114012224811932E-3</v>
      </c>
      <c r="BD294" s="91">
        <f>$D294^EXP(Parameter!$D$232+Parameter!$D$239)</f>
        <v>2.0201190659269792E-2</v>
      </c>
      <c r="BE294" s="90">
        <f>$E294^EXP(Parameter!$D$217+Parameter!$D$224)</f>
        <v>2.0161375083395583E-3</v>
      </c>
      <c r="BF294" s="91">
        <f>$D294^EXP(Parameter!$D$234+Parameter!$D$241)</f>
        <v>2.526198053288382E-2</v>
      </c>
      <c r="BG294" s="91">
        <f>$E294^EXP(Parameter!$D$219+Parameter!$D$226)</f>
        <v>1.2169443739500499E-2</v>
      </c>
      <c r="BH294" s="91">
        <f>$D294^EXP(Parameter!$D$235+Parameter!$D$242)</f>
        <v>5.8976779081082426E-2</v>
      </c>
      <c r="BI294" s="91">
        <f>$E294^EXP(Parameter!$D$220+Parameter!$D$227)</f>
        <v>7.1460014335767178E-3</v>
      </c>
      <c r="BJ294" s="91">
        <f>$D294^EXP(Parameter!$D$236+Parameter!$D$243)</f>
        <v>1.8669956731197396E-2</v>
      </c>
      <c r="BK294" s="91">
        <f>$E294^EXP(Parameter!$D$221+Parameter!$D$228)</f>
        <v>1.1487267876653121E-2</v>
      </c>
      <c r="BL294" s="91">
        <f>$D294^EXP(Parameter!$D$233+Parameter!$D$240)</f>
        <v>7.9616213813693115E-3</v>
      </c>
      <c r="BM294" s="91">
        <f>$E294^EXP(Parameter!$D$218+Parameter!$D$225)</f>
        <v>5.025072753129928E-4</v>
      </c>
      <c r="BN294" s="90">
        <f>$D294^EXP(Parameter!$D$268+Parameter!$D$275)</f>
        <v>4.0327884123977954E-2</v>
      </c>
      <c r="BO294" s="91">
        <f>$E294^EXP(Parameter!$D$246+Parameter!$D$253)</f>
        <v>3.7148834238366933E-4</v>
      </c>
      <c r="BP294" s="91">
        <f>$D294^EXP(Parameter!$D$269+Parameter!$D$276)</f>
        <v>2.4435695694637768E-2</v>
      </c>
      <c r="BQ294" s="91">
        <f>$E294^EXP(Parameter!$D$247+Parameter!$D$254)</f>
        <v>1.1010676568706935E-3</v>
      </c>
      <c r="BR294" s="91">
        <f>$D294^EXP(Parameter!$D$271+Parameter!$D$278)</f>
        <v>6.6980566817148063E-2</v>
      </c>
      <c r="BS294" s="91">
        <f>$E294^EXP(Parameter!$D$249+Parameter!$D$256)</f>
        <v>1.5601480852104018E-2</v>
      </c>
      <c r="BT294" s="91">
        <f>$D294^EXP(Parameter!$D$272+Parameter!$D$279)</f>
        <v>0.12988472840995013</v>
      </c>
      <c r="BU294" s="91">
        <f>$E294^EXP(Parameter!$D$250+Parameter!$D$257)</f>
        <v>3.8485500489943048E-3</v>
      </c>
      <c r="BV294" s="91">
        <f>$D294^EXP(Parameter!$D$273+Parameter!$D$280)</f>
        <v>9.8518722296827219E-2</v>
      </c>
      <c r="BW294" s="91">
        <f>$E294^EXP(Parameter!$D$251+Parameter!$D$258)</f>
        <v>1.7010367933262799E-2</v>
      </c>
      <c r="BX294" s="91">
        <f>$D294^EXP(Parameter!$D$270+Parameter!$D$277)</f>
        <v>2.067827293993155E-2</v>
      </c>
      <c r="BY294" s="91">
        <f>$E294^EXP(Parameter!$D$248+Parameter!$D$255)</f>
        <v>1.4009240606614863E-3</v>
      </c>
      <c r="BZ294" s="90">
        <f>$D294^EXP(Parameter!$D$208)</f>
        <v>2.5824022628316325E-2</v>
      </c>
      <c r="CA294" s="90">
        <f>$E294^EXP(Parameter!$D$200)</f>
        <v>8.7612338095049676E-4</v>
      </c>
      <c r="CB294" s="90">
        <f>$D294^EXP(Parameter!$D$209)</f>
        <v>2.0518325765516012E-2</v>
      </c>
      <c r="CC294" s="90">
        <f>$E294^EXP(Parameter!$D$201)</f>
        <v>1.6266646870665257E-3</v>
      </c>
      <c r="CD294" s="90">
        <f>$D294^EXP(Parameter!$D$211)</f>
        <v>2.2756442206911594E-2</v>
      </c>
      <c r="CE294" s="90">
        <f>$E294^EXP(Parameter!$D$203)</f>
        <v>9.0081380827163517E-3</v>
      </c>
      <c r="CF294" s="90">
        <f>$D294^EXP(Parameter!$D$212)</f>
        <v>5.8809991519654208E-2</v>
      </c>
      <c r="CG294" s="90">
        <f>$E294^EXP(Parameter!$D$204)</f>
        <v>5.9927402152119714E-3</v>
      </c>
      <c r="CH294" s="91">
        <f>$D294^EXP(Parameter!$D$213)</f>
        <v>1.7722355785326546E-2</v>
      </c>
      <c r="CI294" s="90">
        <f>$E294^EXP(Parameter!$D$205)</f>
        <v>1.1590240245109861E-2</v>
      </c>
      <c r="CJ294" s="91">
        <f>$D294^EXP(Parameter!$D$210)</f>
        <v>8.8445396700978316E-3</v>
      </c>
      <c r="CK294" s="90">
        <f>$E294^EXP(Parameter!$D$202)</f>
        <v>6.8679178652728543E-4</v>
      </c>
      <c r="CL294" s="12">
        <f>$D294^EXP(Parameter!$D$170+Parameter!$D$177*(LN($B294/30.2*21)))</f>
        <v>9.7755012853005824E-3</v>
      </c>
      <c r="CM294" s="12">
        <f>$D294^EXP(Parameter!$D$155+Parameter!$D$162*(LN($B294/30.2*21)))</f>
        <v>0.27456649114669707</v>
      </c>
      <c r="CN294" s="12">
        <f>$D294^EXP(Parameter!$D$171+Parameter!$D$178*(LN($B294/30.2*21)))</f>
        <v>1.1827006767838938E-2</v>
      </c>
      <c r="CO294" s="12">
        <f>$D294^EXP(Parameter!$D$156+Parameter!$D$163*(LN($B294/30.2*21)))</f>
        <v>0.20379993289765169</v>
      </c>
      <c r="CP294" s="12">
        <f>$D294^EXP(Parameter!$D$173+Parameter!$D$180*(LN($B294/30.2*21)))</f>
        <v>9.177516057114225E-3</v>
      </c>
      <c r="CQ294" s="12">
        <f>$D294^EXP(Parameter!$D$158+Parameter!$D$165*(LN($B294/30.2*21)))</f>
        <v>0.19741409110367675</v>
      </c>
      <c r="CR294" s="12">
        <f>$D294^EXP(Parameter!$D$174+Parameter!$D$181*(LN($B294/30.2*21)))</f>
        <v>6.8739604742566827E-3</v>
      </c>
      <c r="CS294" s="12">
        <f>$D294^EXP(Parameter!$D$159+Parameter!$D$166*(LN($B294/30.2*21)))</f>
        <v>0.25386918265183722</v>
      </c>
      <c r="CT294" s="12">
        <f>$D294^EXP(Parameter!$D$175+Parameter!$D$182*(LN($B294/30.2*21)))</f>
        <v>7.3488682467294573E-4</v>
      </c>
      <c r="CU294" s="12">
        <f>$D294^EXP(Parameter!$D$160+Parameter!$D$167*(LN($B294/30.2*21)))</f>
        <v>3.1069664503032533E-2</v>
      </c>
      <c r="CV294" s="12">
        <f>$D294^EXP(Parameter!$D$172+Parameter!$D$179*(LN($B294/30.2*21)))</f>
        <v>1.3918114428474748E-3</v>
      </c>
      <c r="CW294" s="41">
        <f>$D294^EXP(Parameter!$D$157+Parameter!$D$164*(LN($B294/30.2*21)))</f>
        <v>9.8037991733047989E-5</v>
      </c>
      <c r="CX294" s="12">
        <f t="shared" si="30"/>
        <v>1.9683824866099965E-72</v>
      </c>
      <c r="CY294" s="85">
        <v>1.21635176798393E-2</v>
      </c>
      <c r="CZ294" s="12">
        <f t="shared" si="31"/>
        <v>1.5968448217063322E-8</v>
      </c>
      <c r="DA294" s="85">
        <v>1.7870032741005699E-2</v>
      </c>
      <c r="DB294" s="12">
        <f t="shared" si="32"/>
        <v>1.0867579809938015E-16</v>
      </c>
      <c r="DC294" s="41">
        <v>2.8970312990557699E-5</v>
      </c>
      <c r="DD294" s="12">
        <f t="shared" si="33"/>
        <v>0</v>
      </c>
      <c r="DE294" s="85">
        <v>3.8497613231492403E-4</v>
      </c>
      <c r="DF294" s="12">
        <f t="shared" si="34"/>
        <v>0</v>
      </c>
      <c r="DG294" s="41">
        <v>2.8946200000000001E-5</v>
      </c>
      <c r="DH294" s="12">
        <f t="shared" si="35"/>
        <v>2.8960779600926646E-17</v>
      </c>
      <c r="DI294" s="41">
        <v>2.8946200000000001E-5</v>
      </c>
      <c r="DJ294" s="46">
        <v>289</v>
      </c>
      <c r="DK294" s="44">
        <v>8.7273295630296792E-6</v>
      </c>
      <c r="DL294" s="44">
        <v>3.1842774695922698E-5</v>
      </c>
      <c r="DM294" s="44">
        <v>8.2414328347102397E-5</v>
      </c>
      <c r="DN294" s="44">
        <v>5.6446493969075599E-5</v>
      </c>
      <c r="DO294" s="44">
        <v>3.0790721292905899E-4</v>
      </c>
      <c r="DP294" s="44">
        <v>2.2877931318887601E-4</v>
      </c>
      <c r="DQ294" s="44">
        <v>3.54732002105562E-4</v>
      </c>
      <c r="DR294" s="45">
        <v>9.8466556475348393E-3</v>
      </c>
      <c r="DS294" s="45">
        <v>1.7353640911971599E-2</v>
      </c>
      <c r="DT294" s="45">
        <v>1.5266867318112901E-2</v>
      </c>
      <c r="DU294" s="45">
        <v>1.04048526015231E-2</v>
      </c>
      <c r="DV294" s="45">
        <v>1.6436623513197399E-2</v>
      </c>
      <c r="DW294" s="45">
        <v>2.941561418643E-2</v>
      </c>
      <c r="DX294" s="45">
        <v>1.26782980085198E-2</v>
      </c>
    </row>
    <row r="295" spans="1:128">
      <c r="A295" s="43">
        <f t="shared" si="29"/>
        <v>18.479452054794521</v>
      </c>
      <c r="B295" s="18">
        <v>291</v>
      </c>
      <c r="C295" s="12">
        <v>6380</v>
      </c>
      <c r="D295" s="12">
        <v>9.0280281061298605E-3</v>
      </c>
      <c r="E295" s="12">
        <v>2.8486496567754199E-5</v>
      </c>
      <c r="F295" s="92">
        <f>$D295^Parameter!$D$325</f>
        <v>2.5430942967813754E-2</v>
      </c>
      <c r="G295" s="92">
        <f>$E295^Parameter!$D$318</f>
        <v>5.3375272978685917E-4</v>
      </c>
      <c r="H295" s="92">
        <f>$D295^Parameter!$D$326</f>
        <v>2.3145913297678965E-2</v>
      </c>
      <c r="I295" s="92">
        <f>$E295^Parameter!$D$319</f>
        <v>1.2330167772110518E-3</v>
      </c>
      <c r="J295" s="92">
        <f>$D295^Parameter!$D$328</f>
        <v>2.767972631370454E-2</v>
      </c>
      <c r="K295" s="92">
        <f>$E295^Parameter!$D$321</f>
        <v>9.6918145387279667E-3</v>
      </c>
      <c r="L295" s="92">
        <f>$D295^Parameter!$D$329</f>
        <v>7.1636115066265299E-2</v>
      </c>
      <c r="M295" s="92">
        <f>$E295^Parameter!$D$322</f>
        <v>5.9261566849275983E-3</v>
      </c>
      <c r="N295" s="92">
        <f>$D295^Parameter!$D$330</f>
        <v>2.2081585380024908E-2</v>
      </c>
      <c r="O295" s="92">
        <f>$E295^Parameter!$D$323</f>
        <v>1.5200420986330973E-2</v>
      </c>
      <c r="P295" s="92">
        <f>$D295^Parameter!$D$327</f>
        <v>1.1316820908890062E-2</v>
      </c>
      <c r="Q295" s="92">
        <f>$E295^Parameter!$D$320</f>
        <v>5.6834530265069351E-4</v>
      </c>
      <c r="R295" s="12">
        <f>$D295^EXP(Parameter!$D$96+Parameter!$D$103*(($B295/30.2*21)^(1)))</f>
        <v>1.4791756276397633E-73</v>
      </c>
      <c r="S295" s="12">
        <f>$E295^EXP(Parameter!$D$81+Parameter!$D$88*($B295/30.2*21)^(-2))</f>
        <v>1.6105991864913711E-3</v>
      </c>
      <c r="T295" s="12">
        <f>$D295^EXP(Parameter!$D$97+Parameter!$D$104*(($B295*21/30.2)^(1)))</f>
        <v>1.4023028653968582E-8</v>
      </c>
      <c r="U295" s="12">
        <f>$E295^EXP(Parameter!$D$82+Parameter!$D$89*($B295/30.2*21)^(-2))</f>
        <v>2.818019855120966E-3</v>
      </c>
      <c r="V295" s="12">
        <f>$D295^EXP(Parameter!$D$99+Parameter!$D$106*(($B295*21/30.2)^(1)))</f>
        <v>7.5131892768183746E-17</v>
      </c>
      <c r="W295" s="12">
        <f>$E295^EXP(Parameter!$D$84+Parameter!$D$91*($B295/30.2*21)^(-2))</f>
        <v>1.7111097754956027E-2</v>
      </c>
      <c r="X295" s="12">
        <f>$D295^EXP(Parameter!$D$100+Parameter!$D$107*(($B295*21/30.2)^(1)))</f>
        <v>0</v>
      </c>
      <c r="Y295" s="12">
        <f>$E295^EXP(Parameter!$D$85+Parameter!$D$92*($B295/30.2*21)^(-2))</f>
        <v>1.0233647735563388E-2</v>
      </c>
      <c r="Z295" s="12">
        <f>$D295^EXP(Parameter!$D$101+Parameter!$D$108*(($B295*21/30.2)^(1)))</f>
        <v>0</v>
      </c>
      <c r="AA295" s="12">
        <f>$E295^EXP(Parameter!$D$86+Parameter!$D$93*($B295/30.2*21)^(-2))</f>
        <v>1.5438630959803202E-2</v>
      </c>
      <c r="AB295" s="12">
        <f>$D295^EXP(Parameter!$D$98+Parameter!$D$105*(($B295*21/30.2)^(1)))</f>
        <v>2.0292984674124267E-17</v>
      </c>
      <c r="AC295" s="12">
        <f>$E295^EXP(Parameter!$D$83+Parameter!$D$90*($B295/30.2*21)^(-2))</f>
        <v>6.5483117466745642E-4</v>
      </c>
      <c r="AD295" s="87">
        <f>$D295^EXP(Parameter!$D$133+Parameter!$D$140*(($B295*21/30.2)^(-0.5))+Parameter!$D$147*((LN($B295*21/30.2))))</f>
        <v>1.3266394726954607E-18</v>
      </c>
      <c r="AE295" s="12">
        <f>$E295^EXP(Parameter!$D$111+Parameter!$D$118*(($B295*21/30.2)^(-1))+Parameter!$D$125*(($B295*21/30.2)^(-0.5)))</f>
        <v>4.0038581871771992E-2</v>
      </c>
      <c r="AF295" s="12">
        <f>$D295^EXP(Parameter!$D$134+Parameter!$D$141*(($B295*21/30.2)^(-0.5))+Parameter!$D$148*((LN($B295*21/30.2))))</f>
        <v>1.1154286902680592E-5</v>
      </c>
      <c r="AG295" s="12">
        <f>$E295^EXP(Parameter!$D$112+Parameter!$D$119*(($B295*21/30.2)^(-1))+Parameter!$D$126*(($B295*21/30.2)^(-0.5)))</f>
        <v>3.512841367528466E-3</v>
      </c>
      <c r="AH295" s="12">
        <f>$D295^EXP(Parameter!$D$136+Parameter!$D$143*(($B295*21/30.2)^(-0.5))+Parameter!$D$150*((LN($B295*21/30.2))))</f>
        <v>1.2704858448772204E-14</v>
      </c>
      <c r="AI295" s="12">
        <f>$E295^EXP(Parameter!$D$114+Parameter!$D$121*(($B295*21/30.2)^(-1))+Parameter!$D$128*(($B295*21/30.2)^(-0.5)))</f>
        <v>5.6843590797543435E-6</v>
      </c>
      <c r="AJ295" s="12">
        <f>$D295^EXP(Parameter!$D$137+Parameter!$D$144*(($B295*21/30.2)^(-0.5))+Parameter!$D$151*((LN($B295*21/30.2))))</f>
        <v>3.1996457771113373E-22</v>
      </c>
      <c r="AK295" s="12">
        <f>$E295^EXP(Parameter!$D$115+Parameter!$D$122*(($B295*21/30.2)^(-1))+Parameter!$D$129*(($B295*21/30.2)^(-0.5)))</f>
        <v>1.9267509609247706E-3</v>
      </c>
      <c r="AL295" s="12">
        <f>$D295^EXP(Parameter!$D$138+Parameter!$D$145*(($B295*21/30.2)^(-0.5))+Parameter!$D$152*((LN($B295*21/30.2))))</f>
        <v>2.0076570632716763E-107</v>
      </c>
      <c r="AM295" s="12">
        <f>$E295^EXP(Parameter!$D$116+Parameter!$D$123*(($B295*21/30.2)^(-1))+Parameter!$D$130*(($B295*21/30.2)^(-0.5)))</f>
        <v>2.2230118159590639E-7</v>
      </c>
      <c r="AN295" s="12">
        <f>$D295^EXP(Parameter!$D$135+Parameter!$D$142*(($B295*21/30.2)^(-0.5))+Parameter!$D$149*((LN($B295*21/30.2))))</f>
        <v>1.1765829822984419E-7</v>
      </c>
      <c r="AO295" s="12">
        <f>$E295^EXP(Parameter!$D$113+Parameter!$D$120*(($B295*21/30.2)^(-1))+Parameter!$D$127*(($B295*21/30.2)^(-0.5)))</f>
        <v>5.8664575407147655E-15</v>
      </c>
      <c r="AP295" s="87">
        <f>$D295^EXP(Parameter!$D$304+Parameter!$D$310*((LN($B295*21/30.2))))</f>
        <v>7.5374208839646788E-3</v>
      </c>
      <c r="AQ295" s="88">
        <f>$E295^EXP(Parameter!$D$290+Parameter!$D$296*((LN($B295*21/30.2))))</f>
        <v>6.4492030219472259E-3</v>
      </c>
      <c r="AR295" s="12">
        <f>$D295^EXP(Parameter!$D$305+Parameter!$D$311*((LN($B295*21/30.2))))</f>
        <v>1.2512591598274099E-2</v>
      </c>
      <c r="AS295" s="88">
        <f>$E295^EXP(Parameter!$D$291+Parameter!$D$297*((LN($B295*21/30.2))))</f>
        <v>4.5481726945953253E-3</v>
      </c>
      <c r="AT295" s="12">
        <f>$D295^EXP(Parameter!$D$305+Parameter!$D$307-Parameter!$D$306+(Parameter!$D$311+Parameter!$D$313-Parameter!$D$312)*((LN($B295*21/30.2))))</f>
        <v>1.0086356680563997E-2</v>
      </c>
      <c r="AU295" s="88">
        <f>$E295^EXP(Parameter!$D$291+Parameter!$D$293-Parameter!$D$292+(Parameter!$D$297+Parameter!$D$299-Parameter!$D$298)*((LN($B295*21/30.2))))</f>
        <v>7.4369383858493244E-3</v>
      </c>
      <c r="AV295" s="12">
        <f>$D295^EXP(Parameter!$D$308+Parameter!$D$314*((LN($B295*21/30.2))))</f>
        <v>1.3641552766622858E-2</v>
      </c>
      <c r="AW295" s="88">
        <f>$E295^EXP(Parameter!$D$294+Parameter!$D$300*((LN($B295*21/30.2))))</f>
        <v>6.5230753300469244E-3</v>
      </c>
      <c r="AX295" s="12">
        <f>$D295^EXP(Parameter!$D$305+Parameter!$D$309-Parameter!$D$306+(Parameter!$D$311+Parameter!$D$315-Parameter!$D$312)*((LN($B295*21/30.2))))</f>
        <v>3.7246723246999974E-3</v>
      </c>
      <c r="AY295" s="88">
        <f>$E295^EXP(Parameter!$D$291+Parameter!$D$295-Parameter!$D$292+(Parameter!$D$297+Parameter!$D$301-Parameter!$D$298)*((LN($B295*21/30.2))))</f>
        <v>1.3977418795310219E-5</v>
      </c>
      <c r="AZ295" s="12">
        <f>$D295^EXP(Parameter!D$305-Parameter!D$306+(Parameter!D$311-Parameter!D$312)*((LN($B295*21/30.2))))</f>
        <v>2.4357731077963457E-3</v>
      </c>
      <c r="BA295" s="88">
        <f>$E295^EXP(Parameter!$D$291-Parameter!$D$292+(Parameter!$D$297-Parameter!$D$298)*((LN($B295*21/30.2))))</f>
        <v>7.3486917871407371E-8</v>
      </c>
      <c r="BB295" s="89">
        <f>$D295^EXP(Parameter!$D$231+Parameter!$D$238)</f>
        <v>2.799789369175051E-2</v>
      </c>
      <c r="BC295" s="90">
        <f>$E295^EXP(Parameter!$D$216+Parameter!$D$223)</f>
        <v>1.2981346378330197E-3</v>
      </c>
      <c r="BD295" s="91">
        <f>$D295^EXP(Parameter!$D$232+Parameter!$D$239)</f>
        <v>2.0071635865410019E-2</v>
      </c>
      <c r="BE295" s="90">
        <f>$E295^EXP(Parameter!$D$217+Parameter!$D$224)</f>
        <v>1.9970570493934785E-3</v>
      </c>
      <c r="BF295" s="91">
        <f>$D295^EXP(Parameter!$D$234+Parameter!$D$241)</f>
        <v>2.5109223750232175E-2</v>
      </c>
      <c r="BG295" s="91">
        <f>$E295^EXP(Parameter!$D$219+Parameter!$D$226)</f>
        <v>1.2087520341891903E-2</v>
      </c>
      <c r="BH295" s="91">
        <f>$D295^EXP(Parameter!$D$235+Parameter!$D$242)</f>
        <v>5.8702158995587499E-2</v>
      </c>
      <c r="BI295" s="91">
        <f>$E295^EXP(Parameter!$D$220+Parameter!$D$227)</f>
        <v>7.0921083546263541E-3</v>
      </c>
      <c r="BJ295" s="91">
        <f>$D295^EXP(Parameter!$D$236+Parameter!$D$243)</f>
        <v>1.8547811215210631E-2</v>
      </c>
      <c r="BK295" s="91">
        <f>$E295^EXP(Parameter!$D$221+Parameter!$D$228)</f>
        <v>1.1408928405638973E-2</v>
      </c>
      <c r="BL295" s="91">
        <f>$D295^EXP(Parameter!$D$233+Parameter!$D$240)</f>
        <v>7.8984261831296938E-3</v>
      </c>
      <c r="BM295" s="91">
        <f>$E295^EXP(Parameter!$D$218+Parameter!$D$225)</f>
        <v>4.9669324742038017E-4</v>
      </c>
      <c r="BN295" s="90">
        <f>$D295^EXP(Parameter!$D$268+Parameter!$D$275)</f>
        <v>4.0114951694974921E-2</v>
      </c>
      <c r="BO295" s="91">
        <f>$E295^EXP(Parameter!$D$246+Parameter!$D$253)</f>
        <v>3.6702030160134011E-4</v>
      </c>
      <c r="BP295" s="91">
        <f>$D295^EXP(Parameter!$D$269+Parameter!$D$276)</f>
        <v>2.4286603615858226E-2</v>
      </c>
      <c r="BQ295" s="91">
        <f>$E295^EXP(Parameter!$D$247+Parameter!$D$254)</f>
        <v>1.0896370009634254E-3</v>
      </c>
      <c r="BR295" s="91">
        <f>$D295^EXP(Parameter!$D$271+Parameter!$D$278)</f>
        <v>6.6682668500282427E-2</v>
      </c>
      <c r="BS295" s="91">
        <f>$E295^EXP(Parameter!$D$249+Parameter!$D$256)</f>
        <v>1.5502352809189011E-2</v>
      </c>
      <c r="BT295" s="91">
        <f>$D295^EXP(Parameter!$D$272+Parameter!$D$279)</f>
        <v>0.12944833565524924</v>
      </c>
      <c r="BU295" s="91">
        <f>$E295^EXP(Parameter!$D$250+Parameter!$D$257)</f>
        <v>3.8159056877071044E-3</v>
      </c>
      <c r="BV295" s="91">
        <f>$D295^EXP(Parameter!$D$273+Parameter!$D$280)</f>
        <v>9.814297600258913E-2</v>
      </c>
      <c r="BW295" s="91">
        <f>$E295^EXP(Parameter!$D$251+Parameter!$D$258)</f>
        <v>1.6904527169339819E-2</v>
      </c>
      <c r="BX295" s="91">
        <f>$D295^EXP(Parameter!$D$270+Parameter!$D$277)</f>
        <v>2.0546449279988263E-2</v>
      </c>
      <c r="BY295" s="91">
        <f>$E295^EXP(Parameter!$D$248+Parameter!$D$255)</f>
        <v>1.386892139696425E-3</v>
      </c>
      <c r="BZ295" s="90">
        <f>$D295^EXP(Parameter!$D$208)</f>
        <v>2.5668798544910554E-2</v>
      </c>
      <c r="CA295" s="90">
        <f>$E295^EXP(Parameter!$D$200)</f>
        <v>8.6672445473319763E-4</v>
      </c>
      <c r="CB295" s="90">
        <f>$D295^EXP(Parameter!$D$209)</f>
        <v>2.0387260734634014E-2</v>
      </c>
      <c r="CC295" s="90">
        <f>$E295^EXP(Parameter!$D$201)</f>
        <v>1.6107403477872871E-3</v>
      </c>
      <c r="CD295" s="90">
        <f>$D295^EXP(Parameter!$D$211)</f>
        <v>2.2614940930892887E-2</v>
      </c>
      <c r="CE295" s="90">
        <f>$E295^EXP(Parameter!$D$203)</f>
        <v>8.9433737726413165E-3</v>
      </c>
      <c r="CF295" s="90">
        <f>$D295^EXP(Parameter!$D$212)</f>
        <v>5.8535874724580994E-2</v>
      </c>
      <c r="CG295" s="90">
        <f>$E295^EXP(Parameter!$D$204)</f>
        <v>5.9459411502211599E-3</v>
      </c>
      <c r="CH295" s="91">
        <f>$D295^EXP(Parameter!$D$213)</f>
        <v>1.7604897713659969E-2</v>
      </c>
      <c r="CI295" s="90">
        <f>$E295^EXP(Parameter!$D$205)</f>
        <v>1.1511355922461124E-2</v>
      </c>
      <c r="CJ295" s="91">
        <f>$D295^EXP(Parameter!$D$210)</f>
        <v>8.7758579883486683E-3</v>
      </c>
      <c r="CK295" s="90">
        <f>$E295^EXP(Parameter!$D$202)</f>
        <v>6.7917058892433561E-4</v>
      </c>
      <c r="CL295" s="12">
        <f>$D295^EXP(Parameter!$D$170+Parameter!$D$177*(LN($B295/30.2*21)))</f>
        <v>9.689276996589731E-3</v>
      </c>
      <c r="CM295" s="12">
        <f>$D295^EXP(Parameter!$D$155+Parameter!$D$162*(LN($B295/30.2*21)))</f>
        <v>0.27429213656536366</v>
      </c>
      <c r="CN295" s="12">
        <f>$D295^EXP(Parameter!$D$171+Parameter!$D$178*(LN($B295/30.2*21)))</f>
        <v>1.1733425737009291E-2</v>
      </c>
      <c r="CO295" s="12">
        <f>$D295^EXP(Parameter!$D$156+Parameter!$D$163*(LN($B295/30.2*21)))</f>
        <v>0.20343114255883088</v>
      </c>
      <c r="CP295" s="12">
        <f>$D295^EXP(Parameter!$D$173+Parameter!$D$180*(LN($B295/30.2*21)))</f>
        <v>9.0966443858481287E-3</v>
      </c>
      <c r="CQ295" s="12">
        <f>$D295^EXP(Parameter!$D$158+Parameter!$D$165*(LN($B295/30.2*21)))</f>
        <v>0.19694615599293178</v>
      </c>
      <c r="CR295" s="12">
        <f>$D295^EXP(Parameter!$D$174+Parameter!$D$181*(LN($B295/30.2*21)))</f>
        <v>6.7956497471276418E-3</v>
      </c>
      <c r="CS295" s="12">
        <f>$D295^EXP(Parameter!$D$159+Parameter!$D$166*(LN($B295/30.2*21)))</f>
        <v>0.25346001289097664</v>
      </c>
      <c r="CT295" s="12">
        <f>$D295^EXP(Parameter!$D$175+Parameter!$D$182*(LN($B295/30.2*21)))</f>
        <v>7.2267918542707294E-4</v>
      </c>
      <c r="CU295" s="12">
        <f>$D295^EXP(Parameter!$D$160+Parameter!$D$167*(LN($B295/30.2*21)))</f>
        <v>3.0824711409859335E-2</v>
      </c>
      <c r="CV295" s="12">
        <f>$D295^EXP(Parameter!$D$172+Parameter!$D$179*(LN($B295/30.2*21)))</f>
        <v>1.373430458914713E-3</v>
      </c>
      <c r="CW295" s="41">
        <f>$D295^EXP(Parameter!$D$157+Parameter!$D$164*(LN($B295/30.2*21)))</f>
        <v>9.567885495266727E-5</v>
      </c>
      <c r="CX295" s="12">
        <f t="shared" si="30"/>
        <v>1.4791756276397633E-73</v>
      </c>
      <c r="CY295" s="85">
        <v>1.21581616314157E-2</v>
      </c>
      <c r="CZ295" s="12">
        <f t="shared" si="31"/>
        <v>1.4023028653968582E-8</v>
      </c>
      <c r="DA295" s="85">
        <v>1.7857621399744901E-2</v>
      </c>
      <c r="DB295" s="12">
        <f t="shared" si="32"/>
        <v>7.5131892768183746E-17</v>
      </c>
      <c r="DC295" s="41">
        <v>2.8508558615064801E-5</v>
      </c>
      <c r="DD295" s="12">
        <f t="shared" si="33"/>
        <v>0</v>
      </c>
      <c r="DE295" s="85">
        <v>3.7974517478359902E-4</v>
      </c>
      <c r="DF295" s="12">
        <f t="shared" si="34"/>
        <v>0</v>
      </c>
      <c r="DG295" s="41">
        <v>2.8486499999999999E-5</v>
      </c>
      <c r="DH295" s="12">
        <f t="shared" si="35"/>
        <v>2.0292984674124267E-17</v>
      </c>
      <c r="DI295" s="41">
        <v>2.8486499999999999E-5</v>
      </c>
      <c r="DJ295" s="46">
        <v>290</v>
      </c>
      <c r="DK295" s="44">
        <v>8.5587003856302195E-6</v>
      </c>
      <c r="DL295" s="44">
        <v>3.1270844678465997E-5</v>
      </c>
      <c r="DM295" s="44">
        <v>8.1020011682309004E-5</v>
      </c>
      <c r="DN295" s="44">
        <v>5.5467819058629997E-5</v>
      </c>
      <c r="DO295" s="44">
        <v>3.0316500825855502E-4</v>
      </c>
      <c r="DP295" s="44">
        <v>2.2517572531799399E-4</v>
      </c>
      <c r="DQ295" s="44">
        <v>3.4932843295043498E-4</v>
      </c>
      <c r="DR295" s="45">
        <v>9.7729968503089699E-3</v>
      </c>
      <c r="DS295" s="45">
        <v>1.72331803894906E-2</v>
      </c>
      <c r="DT295" s="45">
        <v>1.51589813006543E-2</v>
      </c>
      <c r="DU295" s="45">
        <v>1.0327547504185399E-2</v>
      </c>
      <c r="DV295" s="45">
        <v>1.6321652621598799E-2</v>
      </c>
      <c r="DW295" s="45">
        <v>2.92272677345022E-2</v>
      </c>
      <c r="DX295" s="45">
        <v>1.25864477760368E-2</v>
      </c>
    </row>
    <row r="296" spans="1:128">
      <c r="A296" s="43">
        <f t="shared" si="29"/>
        <v>18.539726027397261</v>
      </c>
      <c r="B296" s="18">
        <v>292</v>
      </c>
      <c r="C296" s="12">
        <v>6402</v>
      </c>
      <c r="D296" s="12">
        <v>8.95851136409994E-3</v>
      </c>
      <c r="E296" s="12">
        <v>2.8035215418011501E-5</v>
      </c>
      <c r="F296" s="92">
        <f>$D296^Parameter!$D$325</f>
        <v>2.5278072911026357E-2</v>
      </c>
      <c r="G296" s="92">
        <f>$E296^Parameter!$D$318</f>
        <v>5.2765104938655655E-4</v>
      </c>
      <c r="H296" s="92">
        <f>$D296^Parameter!$D$326</f>
        <v>2.3003222445096214E-2</v>
      </c>
      <c r="I296" s="92">
        <f>$E296^Parameter!$D$319</f>
        <v>1.2204795148566105E-3</v>
      </c>
      <c r="J296" s="92">
        <f>$D296^Parameter!$D$328</f>
        <v>2.7517166831679457E-2</v>
      </c>
      <c r="K296" s="92">
        <f>$E296^Parameter!$D$321</f>
        <v>9.6234950350988207E-3</v>
      </c>
      <c r="L296" s="92">
        <f>$D296^Parameter!$D$329</f>
        <v>7.1326690799968978E-2</v>
      </c>
      <c r="M296" s="92">
        <f>$E296^Parameter!$D$322</f>
        <v>5.8799672852734575E-3</v>
      </c>
      <c r="N296" s="92">
        <f>$D296^Parameter!$D$330</f>
        <v>2.1943759642242169E-2</v>
      </c>
      <c r="O296" s="92">
        <f>$E296^Parameter!$D$323</f>
        <v>1.5103637686118899E-2</v>
      </c>
      <c r="P296" s="92">
        <f>$D296^Parameter!$D$327</f>
        <v>1.1233847608086824E-2</v>
      </c>
      <c r="Q296" s="92">
        <f>$E296^Parameter!$D$320</f>
        <v>5.6190200635573481E-4</v>
      </c>
      <c r="R296" s="12">
        <f>$D296^EXP(Parameter!$D$96+Parameter!$D$103*(($B296/30.2*21)^(1)))</f>
        <v>1.0685874296238672E-74</v>
      </c>
      <c r="S296" s="12">
        <f>$E296^EXP(Parameter!$D$81+Parameter!$D$88*($B296/30.2*21)^(-2))</f>
        <v>1.5948735706692271E-3</v>
      </c>
      <c r="T296" s="12">
        <f>$D296^EXP(Parameter!$D$97+Parameter!$D$104*(($B296*21/30.2)^(1)))</f>
        <v>1.2304565793344433E-8</v>
      </c>
      <c r="U296" s="12">
        <f>$E296^EXP(Parameter!$D$82+Parameter!$D$89*($B296/30.2*21)^(-2))</f>
        <v>2.7928872953908788E-3</v>
      </c>
      <c r="V296" s="12">
        <f>$D296^EXP(Parameter!$D$99+Parameter!$D$106*(($B296*21/30.2)^(1)))</f>
        <v>5.1762647007834562E-17</v>
      </c>
      <c r="W296" s="12">
        <f>$E296^EXP(Parameter!$D$84+Parameter!$D$91*($B296/30.2*21)^(-2))</f>
        <v>1.7005229621874399E-2</v>
      </c>
      <c r="X296" s="12">
        <f>$D296^EXP(Parameter!$D$100+Parameter!$D$107*(($B296*21/30.2)^(1)))</f>
        <v>0</v>
      </c>
      <c r="Y296" s="12">
        <f>$E296^EXP(Parameter!$D$85+Parameter!$D$92*($B296/30.2*21)^(-2))</f>
        <v>1.0162356075925609E-2</v>
      </c>
      <c r="Z296" s="12">
        <f>$D296^EXP(Parameter!$D$101+Parameter!$D$108*(($B296*21/30.2)^(1)))</f>
        <v>0</v>
      </c>
      <c r="AA296" s="12">
        <f>$E296^EXP(Parameter!$D$86+Parameter!$D$93*($B296/30.2*21)^(-2))</f>
        <v>1.5340689655556284E-2</v>
      </c>
      <c r="AB296" s="12">
        <f>$D296^EXP(Parameter!$D$98+Parameter!$D$105*(($B296*21/30.2)^(1)))</f>
        <v>1.4175983972542264E-17</v>
      </c>
      <c r="AC296" s="12">
        <f>$E296^EXP(Parameter!$D$83+Parameter!$D$90*($B296/30.2*21)^(-2))</f>
        <v>6.4754701833849213E-4</v>
      </c>
      <c r="AD296" s="87">
        <f>$D296^EXP(Parameter!$D$133+Parameter!$D$140*(($B296*21/30.2)^(-0.5))+Parameter!$D$147*((LN($B296*21/30.2))))</f>
        <v>1.0549239301200676E-18</v>
      </c>
      <c r="AE296" s="12">
        <f>$E296^EXP(Parameter!$D$111+Parameter!$D$118*(($B296*21/30.2)^(-1))+Parameter!$D$125*(($B296*21/30.2)^(-0.5)))</f>
        <v>3.9894721715747261E-2</v>
      </c>
      <c r="AF296" s="12">
        <f>$D296^EXP(Parameter!$D$134+Parameter!$D$141*(($B296*21/30.2)^(-0.5))+Parameter!$D$148*((LN($B296*21/30.2))))</f>
        <v>1.0745934214180517E-5</v>
      </c>
      <c r="AG296" s="12">
        <f>$E296^EXP(Parameter!$D$112+Parameter!$D$119*(($B296*21/30.2)^(-1))+Parameter!$D$126*(($B296*21/30.2)^(-0.5)))</f>
        <v>3.4833762050833299E-3</v>
      </c>
      <c r="AH296" s="12">
        <f>$D296^EXP(Parameter!$D$136+Parameter!$D$143*(($B296*21/30.2)^(-0.5))+Parameter!$D$150*((LN($B296*21/30.2))))</f>
        <v>1.0772338533094469E-14</v>
      </c>
      <c r="AI296" s="12">
        <f>$E296^EXP(Parameter!$D$114+Parameter!$D$121*(($B296*21/30.2)^(-1))+Parameter!$D$128*(($B296*21/30.2)^(-0.5)))</f>
        <v>5.5398567679439467E-6</v>
      </c>
      <c r="AJ296" s="12">
        <f>$D296^EXP(Parameter!$D$137+Parameter!$D$144*(($B296*21/30.2)^(-0.5))+Parameter!$D$151*((LN($B296*21/30.2))))</f>
        <v>2.3525836409214628E-22</v>
      </c>
      <c r="AK296" s="12">
        <f>$E296^EXP(Parameter!$D$115+Parameter!$D$122*(($B296*21/30.2)^(-1))+Parameter!$D$129*(($B296*21/30.2)^(-0.5)))</f>
        <v>1.9067941974385673E-3</v>
      </c>
      <c r="AL296" s="12">
        <f>$D296^EXP(Parameter!$D$138+Parameter!$D$145*(($B296*21/30.2)^(-0.5))+Parameter!$D$152*((LN($B296*21/30.2))))</f>
        <v>2.7496019360557235E-108</v>
      </c>
      <c r="AM296" s="12">
        <f>$E296^EXP(Parameter!$D$116+Parameter!$D$123*(($B296*21/30.2)^(-1))+Parameter!$D$130*(($B296*21/30.2)^(-0.5)))</f>
        <v>2.1512266990792768E-7</v>
      </c>
      <c r="AN296" s="12">
        <f>$D296^EXP(Parameter!$D$135+Parameter!$D$142*(($B296*21/30.2)^(-0.5))+Parameter!$D$149*((LN($B296*21/30.2))))</f>
        <v>1.114569335152388E-7</v>
      </c>
      <c r="AO296" s="12">
        <f>$E296^EXP(Parameter!$D$113+Parameter!$D$120*(($B296*21/30.2)^(-1))+Parameter!$D$127*(($B296*21/30.2)^(-0.5)))</f>
        <v>5.4434312547429149E-15</v>
      </c>
      <c r="AP296" s="87">
        <f>$D296^EXP(Parameter!$D$304+Parameter!$D$310*((LN($B296*21/30.2))))</f>
        <v>7.4612114178131718E-3</v>
      </c>
      <c r="AQ296" s="88">
        <f>$E296^EXP(Parameter!$D$290+Parameter!$D$296*((LN($B296*21/30.2))))</f>
        <v>6.4156225366511777E-3</v>
      </c>
      <c r="AR296" s="12">
        <f>$D296^EXP(Parameter!$D$305+Parameter!$D$311*((LN($B296*21/30.2))))</f>
        <v>1.2413816241260863E-2</v>
      </c>
      <c r="AS296" s="88">
        <f>$E296^EXP(Parameter!$D$291+Parameter!$D$297*((LN($B296*21/30.2))))</f>
        <v>4.5153503385602506E-3</v>
      </c>
      <c r="AT296" s="12">
        <f>$D296^EXP(Parameter!$D$305+Parameter!$D$307-Parameter!$D$306+(Parameter!$D$311+Parameter!$D$313-Parameter!$D$312)*((LN($B296*21/30.2))))</f>
        <v>9.9969062446902384E-3</v>
      </c>
      <c r="AU296" s="88">
        <f>$E296^EXP(Parameter!$D$291+Parameter!$D$293-Parameter!$D$292+(Parameter!$D$297+Parameter!$D$299-Parameter!$D$298)*((LN($B296*21/30.2))))</f>
        <v>7.3775302569861947E-3</v>
      </c>
      <c r="AV296" s="12">
        <f>$D296^EXP(Parameter!$D$308+Parameter!$D$314*((LN($B296*21/30.2))))</f>
        <v>1.350830733412238E-2</v>
      </c>
      <c r="AW296" s="88">
        <f>$E296^EXP(Parameter!$D$294+Parameter!$D$300*((LN($B296*21/30.2))))</f>
        <v>6.4741370172014213E-3</v>
      </c>
      <c r="AX296" s="12">
        <f>$D296^EXP(Parameter!$D$305+Parameter!$D$309-Parameter!$D$306+(Parameter!$D$311+Parameter!$D$315-Parameter!$D$312)*((LN($B296*21/30.2))))</f>
        <v>3.6801559352549911E-3</v>
      </c>
      <c r="AY296" s="88">
        <f>$E296^EXP(Parameter!$D$291+Parameter!$D$295-Parameter!$D$292+(Parameter!$D$297+Parameter!$D$301-Parameter!$D$298)*((LN($B296*21/30.2))))</f>
        <v>1.3559915787756089E-5</v>
      </c>
      <c r="AZ296" s="12">
        <f>$D296^EXP(Parameter!D$305-Parameter!D$306+(Parameter!D$311-Parameter!D$312)*((LN($B296*21/30.2))))</f>
        <v>2.40636821834207E-3</v>
      </c>
      <c r="BA296" s="88">
        <f>$E296^EXP(Parameter!$D$291-Parameter!$D$292+(Parameter!$D$297-Parameter!$D$298)*((LN($B296*21/30.2))))</f>
        <v>7.0557489856530517E-8</v>
      </c>
      <c r="BB296" s="89">
        <f>$D296^EXP(Parameter!$D$231+Parameter!$D$238)</f>
        <v>2.7833988015982535E-2</v>
      </c>
      <c r="BC296" s="90">
        <f>$E296^EXP(Parameter!$D$216+Parameter!$D$223)</f>
        <v>1.2850361602974737E-3</v>
      </c>
      <c r="BD296" s="91">
        <f>$D296^EXP(Parameter!$D$232+Parameter!$D$239)</f>
        <v>1.9943229942062796E-2</v>
      </c>
      <c r="BE296" s="90">
        <f>$E296^EXP(Parameter!$D$217+Parameter!$D$224)</f>
        <v>1.9782059665554748E-3</v>
      </c>
      <c r="BF296" s="91">
        <f>$D296^EXP(Parameter!$D$234+Parameter!$D$241)</f>
        <v>2.4957765838734384E-2</v>
      </c>
      <c r="BG296" s="91">
        <f>$E296^EXP(Parameter!$D$219+Parameter!$D$226)</f>
        <v>1.200635884246261E-2</v>
      </c>
      <c r="BH296" s="91">
        <f>$D296^EXP(Parameter!$D$235+Parameter!$D$242)</f>
        <v>5.8429493526582527E-2</v>
      </c>
      <c r="BI296" s="91">
        <f>$E296^EXP(Parameter!$D$220+Parameter!$D$227)</f>
        <v>7.0387599626903314E-3</v>
      </c>
      <c r="BJ296" s="91">
        <f>$D296^EXP(Parameter!$D$236+Parameter!$D$243)</f>
        <v>1.8426764579841052E-2</v>
      </c>
      <c r="BK296" s="91">
        <f>$E296^EXP(Parameter!$D$221+Parameter!$D$228)</f>
        <v>1.1331324352187179E-2</v>
      </c>
      <c r="BL296" s="91">
        <f>$D296^EXP(Parameter!$D$233+Parameter!$D$240)</f>
        <v>7.8358873582666383E-3</v>
      </c>
      <c r="BM296" s="91">
        <f>$E296^EXP(Parameter!$D$218+Parameter!$D$225)</f>
        <v>4.9096131091528445E-4</v>
      </c>
      <c r="BN296" s="90">
        <f>$D296^EXP(Parameter!$D$268+Parameter!$D$275)</f>
        <v>3.9903667115399187E-2</v>
      </c>
      <c r="BO296" s="91">
        <f>$E296^EXP(Parameter!$D$246+Parameter!$D$253)</f>
        <v>3.6261738312468885E-4</v>
      </c>
      <c r="BP296" s="91">
        <f>$D296^EXP(Parameter!$D$269+Parameter!$D$276)</f>
        <v>2.413878734324542E-2</v>
      </c>
      <c r="BQ296" s="91">
        <f>$E296^EXP(Parameter!$D$247+Parameter!$D$254)</f>
        <v>1.0783542066355504E-3</v>
      </c>
      <c r="BR296" s="91">
        <f>$D296^EXP(Parameter!$D$271+Parameter!$D$278)</f>
        <v>6.638682849000746E-2</v>
      </c>
      <c r="BS296" s="91">
        <f>$E296^EXP(Parameter!$D$249+Parameter!$D$256)</f>
        <v>1.5404109331436372E-2</v>
      </c>
      <c r="BT296" s="91">
        <f>$D296^EXP(Parameter!$D$272+Parameter!$D$279)</f>
        <v>0.12901448522566089</v>
      </c>
      <c r="BU296" s="91">
        <f>$E296^EXP(Parameter!$D$250+Parameter!$D$257)</f>
        <v>3.7836218410331615E-3</v>
      </c>
      <c r="BV296" s="91">
        <f>$D296^EXP(Parameter!$D$273+Parameter!$D$280)</f>
        <v>9.7769588718946504E-2</v>
      </c>
      <c r="BW296" s="91">
        <f>$E296^EXP(Parameter!$D$251+Parameter!$D$258)</f>
        <v>1.6799616993895063E-2</v>
      </c>
      <c r="BX296" s="91">
        <f>$D296^EXP(Parameter!$D$270+Parameter!$D$277)</f>
        <v>2.0415789588011879E-2</v>
      </c>
      <c r="BY296" s="91">
        <f>$E296^EXP(Parameter!$D$248+Parameter!$D$255)</f>
        <v>1.3730366238732244E-3</v>
      </c>
      <c r="BZ296" s="90">
        <f>$D296^EXP(Parameter!$D$208)</f>
        <v>2.5514888734555225E-2</v>
      </c>
      <c r="CA296" s="90">
        <f>$E296^EXP(Parameter!$D$200)</f>
        <v>8.5745035204465737E-4</v>
      </c>
      <c r="CB296" s="90">
        <f>$D296^EXP(Parameter!$D$209)</f>
        <v>2.0257354634442663E-2</v>
      </c>
      <c r="CC296" s="90">
        <f>$E296^EXP(Parameter!$D$201)</f>
        <v>1.5950126096903276E-3</v>
      </c>
      <c r="CD296" s="90">
        <f>$D296^EXP(Parameter!$D$211)</f>
        <v>2.2474666953110411E-2</v>
      </c>
      <c r="CE296" s="90">
        <f>$E296^EXP(Parameter!$D$203)</f>
        <v>8.8792413028745965E-3</v>
      </c>
      <c r="CF296" s="90">
        <f>$D296^EXP(Parameter!$D$212)</f>
        <v>5.8263710233148615E-2</v>
      </c>
      <c r="CG296" s="90">
        <f>$E296^EXP(Parameter!$D$204)</f>
        <v>5.8996275484665761E-3</v>
      </c>
      <c r="CH296" s="91">
        <f>$D296^EXP(Parameter!$D$213)</f>
        <v>1.7488506336664975E-2</v>
      </c>
      <c r="CI296" s="90">
        <f>$E296^EXP(Parameter!$D$205)</f>
        <v>1.1433211065171986E-2</v>
      </c>
      <c r="CJ296" s="91">
        <f>$D296^EXP(Parameter!$D$210)</f>
        <v>8.7078778924079784E-3</v>
      </c>
      <c r="CK296" s="90">
        <f>$E296^EXP(Parameter!$D$202)</f>
        <v>6.7165340650012677E-4</v>
      </c>
      <c r="CL296" s="12">
        <f>$D296^EXP(Parameter!$D$170+Parameter!$D$177*(LN($B296/30.2*21)))</f>
        <v>9.6039935500230236E-3</v>
      </c>
      <c r="CM296" s="12">
        <f>$D296^EXP(Parameter!$D$155+Parameter!$D$162*(LN($B296/30.2*21)))</f>
        <v>0.27401918634514633</v>
      </c>
      <c r="CN296" s="12">
        <f>$D296^EXP(Parameter!$D$171+Parameter!$D$178*(LN($B296/30.2*21)))</f>
        <v>1.1640796333944436E-2</v>
      </c>
      <c r="CO296" s="12">
        <f>$D296^EXP(Parameter!$D$156+Parameter!$D$163*(LN($B296/30.2*21)))</f>
        <v>0.20306423081676792</v>
      </c>
      <c r="CP296" s="12">
        <f>$D296^EXP(Parameter!$D$173+Parameter!$D$180*(LN($B296/30.2*21)))</f>
        <v>9.0166573451955067E-3</v>
      </c>
      <c r="CQ296" s="12">
        <f>$D296^EXP(Parameter!$D$158+Parameter!$D$165*(LN($B296/30.2*21)))</f>
        <v>0.19648061272572304</v>
      </c>
      <c r="CR296" s="12">
        <f>$D296^EXP(Parameter!$D$174+Parameter!$D$181*(LN($B296/30.2*21)))</f>
        <v>6.7183570603236379E-3</v>
      </c>
      <c r="CS296" s="12">
        <f>$D296^EXP(Parameter!$D$159+Parameter!$D$166*(LN($B296/30.2*21)))</f>
        <v>0.25305281840971355</v>
      </c>
      <c r="CT296" s="12">
        <f>$D296^EXP(Parameter!$D$175+Parameter!$D$182*(LN($B296/30.2*21)))</f>
        <v>7.1069350732347303E-4</v>
      </c>
      <c r="CU296" s="12">
        <f>$D296^EXP(Parameter!$D$160+Parameter!$D$167*(LN($B296/30.2*21)))</f>
        <v>3.0582091485350755E-2</v>
      </c>
      <c r="CV296" s="12">
        <f>$D296^EXP(Parameter!$D$172+Parameter!$D$179*(LN($B296/30.2*21)))</f>
        <v>1.355327926015952E-3</v>
      </c>
      <c r="CW296" s="41">
        <f>$D296^EXP(Parameter!$D$157+Parameter!$D$164*(LN($B296/30.2*21)))</f>
        <v>9.3379298628316453E-5</v>
      </c>
      <c r="CX296" s="12">
        <f t="shared" si="30"/>
        <v>1.0685874296238672E-74</v>
      </c>
      <c r="CY296" s="85">
        <v>1.2152904810502799E-2</v>
      </c>
      <c r="CZ296" s="12">
        <f t="shared" si="31"/>
        <v>1.2304565793344433E-8</v>
      </c>
      <c r="DA296" s="85">
        <v>1.7845413091469101E-2</v>
      </c>
      <c r="DB296" s="12">
        <f t="shared" si="32"/>
        <v>5.1762647007834562E-17</v>
      </c>
      <c r="DC296" s="41">
        <v>2.80553741661902E-5</v>
      </c>
      <c r="DD296" s="12">
        <f t="shared" si="33"/>
        <v>0</v>
      </c>
      <c r="DE296" s="85">
        <v>3.74607265441981E-4</v>
      </c>
      <c r="DF296" s="12">
        <f t="shared" si="34"/>
        <v>0</v>
      </c>
      <c r="DG296" s="41">
        <v>2.8035199999999999E-5</v>
      </c>
      <c r="DH296" s="12">
        <f t="shared" si="35"/>
        <v>1.4175983972542264E-17</v>
      </c>
      <c r="DI296" s="41">
        <v>2.8035199999999999E-5</v>
      </c>
      <c r="DJ296" s="46">
        <v>291</v>
      </c>
      <c r="DK296" s="44">
        <v>8.3937224624186496E-6</v>
      </c>
      <c r="DL296" s="44">
        <v>3.0710496501384903E-5</v>
      </c>
      <c r="DM296" s="44">
        <v>7.9652426357434996E-5</v>
      </c>
      <c r="DN296" s="44">
        <v>5.4508332467229102E-5</v>
      </c>
      <c r="DO296" s="44">
        <v>2.9850623571037199E-4</v>
      </c>
      <c r="DP296" s="44">
        <v>2.2163685287890399E-4</v>
      </c>
      <c r="DQ296" s="44">
        <v>3.4401898005076398E-4</v>
      </c>
      <c r="DR296" s="45">
        <v>9.7000726690871196E-3</v>
      </c>
      <c r="DS296" s="45">
        <v>1.7113848833459299E-2</v>
      </c>
      <c r="DT296" s="45">
        <v>1.50521215344229E-2</v>
      </c>
      <c r="DU296" s="45">
        <v>1.0251009027688499E-2</v>
      </c>
      <c r="DV296" s="45">
        <v>1.6207766119751301E-2</v>
      </c>
      <c r="DW296" s="45">
        <v>2.9040571760330699E-2</v>
      </c>
      <c r="DX296" s="45">
        <v>1.24954895115815E-2</v>
      </c>
    </row>
    <row r="297" spans="1:128">
      <c r="A297" s="43">
        <f t="shared" si="29"/>
        <v>18.600000000000001</v>
      </c>
      <c r="B297" s="18">
        <v>293</v>
      </c>
      <c r="C297" s="12">
        <v>6424</v>
      </c>
      <c r="D297" s="12">
        <v>8.8896996829847409E-3</v>
      </c>
      <c r="E297" s="12">
        <v>2.75922228948844E-5</v>
      </c>
      <c r="F297" s="92">
        <f>$D297^Parameter!$D$325</f>
        <v>2.5126496078935086E-2</v>
      </c>
      <c r="G297" s="92">
        <f>$E297^Parameter!$D$318</f>
        <v>5.2163463141814703E-4</v>
      </c>
      <c r="H297" s="92">
        <f>$D297^Parameter!$D$326</f>
        <v>2.2861760549324733E-2</v>
      </c>
      <c r="I297" s="92">
        <f>$E297^Parameter!$D$319</f>
        <v>1.2081016608999767E-3</v>
      </c>
      <c r="J297" s="92">
        <f>$D297^Parameter!$D$328</f>
        <v>2.7355960142537175E-2</v>
      </c>
      <c r="K297" s="92">
        <f>$E297^Parameter!$D$321</f>
        <v>9.5558319486463966E-3</v>
      </c>
      <c r="L297" s="92">
        <f>$D297^Parameter!$D$329</f>
        <v>7.1019362601545843E-2</v>
      </c>
      <c r="M297" s="92">
        <f>$E297^Parameter!$D$322</f>
        <v>5.8342559520515392E-3</v>
      </c>
      <c r="N297" s="92">
        <f>$D297^Parameter!$D$330</f>
        <v>2.1807131507991337E-2</v>
      </c>
      <c r="O297" s="92">
        <f>$E297^Parameter!$D$323</f>
        <v>1.5007718528658676E-2</v>
      </c>
      <c r="P297" s="92">
        <f>$D297^Parameter!$D$327</f>
        <v>1.1151685407030218E-2</v>
      </c>
      <c r="Q297" s="92">
        <f>$E297^Parameter!$D$320</f>
        <v>5.5554813812902948E-4</v>
      </c>
      <c r="R297" s="12">
        <f>$D297^EXP(Parameter!$D$96+Parameter!$D$103*(($B297/30.2*21)^(1)))</f>
        <v>7.4169254354983648E-76</v>
      </c>
      <c r="S297" s="12">
        <f>$E297^EXP(Parameter!$D$81+Parameter!$D$88*($B297/30.2*21)^(-2))</f>
        <v>1.5793415674103979E-3</v>
      </c>
      <c r="T297" s="12">
        <f>$D297^EXP(Parameter!$D$97+Parameter!$D$104*(($B297*21/30.2)^(1)))</f>
        <v>1.078782583454892E-8</v>
      </c>
      <c r="U297" s="12">
        <f>$E297^EXP(Parameter!$D$82+Parameter!$D$89*($B297/30.2*21)^(-2))</f>
        <v>2.7680430057369469E-3</v>
      </c>
      <c r="V297" s="12">
        <f>$D297^EXP(Parameter!$D$99+Parameter!$D$106*(($B297*21/30.2)^(1)))</f>
        <v>3.5538213339354106E-17</v>
      </c>
      <c r="W297" s="12">
        <f>$E297^EXP(Parameter!$D$84+Parameter!$D$91*($B297/30.2*21)^(-2))</f>
        <v>1.6900287718826183E-2</v>
      </c>
      <c r="X297" s="12">
        <f>$D297^EXP(Parameter!$D$100+Parameter!$D$107*(($B297*21/30.2)^(1)))</f>
        <v>0</v>
      </c>
      <c r="Y297" s="12">
        <f>$E297^EXP(Parameter!$D$85+Parameter!$D$92*($B297/30.2*21)^(-2))</f>
        <v>1.0091743492240733E-2</v>
      </c>
      <c r="Z297" s="12">
        <f>$D297^EXP(Parameter!$D$101+Parameter!$D$108*(($B297*21/30.2)^(1)))</f>
        <v>0</v>
      </c>
      <c r="AA297" s="12">
        <f>$E297^EXP(Parameter!$D$86+Parameter!$D$93*($B297/30.2*21)^(-2))</f>
        <v>1.5243620590632839E-2</v>
      </c>
      <c r="AB297" s="12">
        <f>$D297^EXP(Parameter!$D$98+Parameter!$D$105*(($B297*21/30.2)^(1)))</f>
        <v>9.8723593421277188E-18</v>
      </c>
      <c r="AC297" s="12">
        <f>$E297^EXP(Parameter!$D$83+Parameter!$D$90*($B297/30.2*21)^(-2))</f>
        <v>6.4036241482627056E-4</v>
      </c>
      <c r="AD297" s="87">
        <f>$D297^EXP(Parameter!$D$133+Parameter!$D$140*(($B297*21/30.2)^(-0.5))+Parameter!$D$147*((LN($B297*21/30.2))))</f>
        <v>8.3844737866656327E-19</v>
      </c>
      <c r="AE297" s="12">
        <f>$E297^EXP(Parameter!$D$111+Parameter!$D$118*(($B297*21/30.2)^(-1))+Parameter!$D$125*(($B297*21/30.2)^(-0.5)))</f>
        <v>3.9751762375713935E-2</v>
      </c>
      <c r="AF297" s="12">
        <f>$D297^EXP(Parameter!$D$134+Parameter!$D$141*(($B297*21/30.2)^(-0.5))+Parameter!$D$148*((LN($B297*21/30.2))))</f>
        <v>1.0352672225972237E-5</v>
      </c>
      <c r="AG297" s="12">
        <f>$E297^EXP(Parameter!$D$112+Parameter!$D$119*(($B297*21/30.2)^(-1))+Parameter!$D$126*(($B297*21/30.2)^(-0.5)))</f>
        <v>3.4542337747922851E-3</v>
      </c>
      <c r="AH297" s="12">
        <f>$D297^EXP(Parameter!$D$136+Parameter!$D$143*(($B297*21/30.2)^(-0.5))+Parameter!$D$150*((LN($B297*21/30.2))))</f>
        <v>9.1311907064719409E-15</v>
      </c>
      <c r="AI297" s="12">
        <f>$E297^EXP(Parameter!$D$114+Parameter!$D$121*(($B297*21/30.2)^(-1))+Parameter!$D$128*(($B297*21/30.2)^(-0.5)))</f>
        <v>5.3993342861848101E-6</v>
      </c>
      <c r="AJ297" s="12">
        <f>$D297^EXP(Parameter!$D$137+Parameter!$D$144*(($B297*21/30.2)^(-0.5))+Parameter!$D$151*((LN($B297*21/30.2))))</f>
        <v>1.7282808474468318E-22</v>
      </c>
      <c r="AK297" s="12">
        <f>$E297^EXP(Parameter!$D$115+Parameter!$D$122*(($B297*21/30.2)^(-1))+Parameter!$D$129*(($B297*21/30.2)^(-0.5)))</f>
        <v>1.8870934327747104E-3</v>
      </c>
      <c r="AL297" s="12">
        <f>$D297^EXP(Parameter!$D$138+Parameter!$D$145*(($B297*21/30.2)^(-0.5))+Parameter!$D$152*((LN($B297*21/30.2))))</f>
        <v>3.7304459488817996E-109</v>
      </c>
      <c r="AM297" s="12">
        <f>$E297^EXP(Parameter!$D$116+Parameter!$D$123*(($B297*21/30.2)^(-1))+Parameter!$D$130*(($B297*21/30.2)^(-0.5)))</f>
        <v>2.0819115007307414E-7</v>
      </c>
      <c r="AN297" s="12">
        <f>$D297^EXP(Parameter!$D$135+Parameter!$D$142*(($B297*21/30.2)^(-0.5))+Parameter!$D$149*((LN($B297*21/30.2))))</f>
        <v>1.0558385659934621E-7</v>
      </c>
      <c r="AO297" s="12">
        <f>$E297^EXP(Parameter!$D$113+Parameter!$D$120*(($B297*21/30.2)^(-1))+Parameter!$D$127*(($B297*21/30.2)^(-0.5)))</f>
        <v>5.0517060570964548E-15</v>
      </c>
      <c r="AP297" s="87">
        <f>$D297^EXP(Parameter!$D$304+Parameter!$D$310*((LN($B297*21/30.2))))</f>
        <v>7.3859145208427165E-3</v>
      </c>
      <c r="AQ297" s="88">
        <f>$E297^EXP(Parameter!$D$290+Parameter!$D$296*((LN($B297*21/30.2))))</f>
        <v>6.3823301278252923E-3</v>
      </c>
      <c r="AR297" s="12">
        <f>$D297^EXP(Parameter!$D$305+Parameter!$D$311*((LN($B297*21/30.2))))</f>
        <v>1.2316039415228337E-2</v>
      </c>
      <c r="AS297" s="88">
        <f>$E297^EXP(Parameter!$D$291+Parameter!$D$297*((LN($B297*21/30.2))))</f>
        <v>4.4828577376572797E-3</v>
      </c>
      <c r="AT297" s="12">
        <f>$D297^EXP(Parameter!$D$305+Parameter!$D$307-Parameter!$D$306+(Parameter!$D$311+Parameter!$D$313-Parameter!$D$312)*((LN($B297*21/30.2))))</f>
        <v>9.9084319756560634E-3</v>
      </c>
      <c r="AU297" s="88">
        <f>$E297^EXP(Parameter!$D$291+Parameter!$D$293-Parameter!$D$292+(Parameter!$D$297+Parameter!$D$299-Parameter!$D$298)*((LN($B297*21/30.2))))</f>
        <v>7.3187393266078192E-3</v>
      </c>
      <c r="AV297" s="12">
        <f>$D297^EXP(Parameter!$D$308+Parameter!$D$314*((LN($B297*21/30.2))))</f>
        <v>1.3376578473762975E-2</v>
      </c>
      <c r="AW297" s="88">
        <f>$E297^EXP(Parameter!$D$294+Parameter!$D$300*((LN($B297*21/30.2))))</f>
        <v>6.4256930569000737E-3</v>
      </c>
      <c r="AX297" s="12">
        <f>$D297^EXP(Parameter!$D$305+Parameter!$D$309-Parameter!$D$306+(Parameter!$D$311+Parameter!$D$315-Parameter!$D$312)*((LN($B297*21/30.2))))</f>
        <v>3.6362504712944312E-3</v>
      </c>
      <c r="AY297" s="88">
        <f>$E297^EXP(Parameter!$D$291+Parameter!$D$295-Parameter!$D$292+(Parameter!$D$297+Parameter!$D$301-Parameter!$D$298)*((LN($B297*21/30.2))))</f>
        <v>1.315532478571469E-5</v>
      </c>
      <c r="AZ297" s="12">
        <f>$D297^EXP(Parameter!D$305-Parameter!D$306+(Parameter!D$311-Parameter!D$312)*((LN($B297*21/30.2))))</f>
        <v>2.3773751582536113E-3</v>
      </c>
      <c r="BA297" s="88">
        <f>$E297^EXP(Parameter!$D$291-Parameter!$D$292+(Parameter!$D$297-Parameter!$D$298)*((LN($B297*21/30.2))))</f>
        <v>6.7748635975599849E-8</v>
      </c>
      <c r="BB297" s="89">
        <f>$D297^EXP(Parameter!$D$231+Parameter!$D$238)</f>
        <v>2.7671443289169453E-2</v>
      </c>
      <c r="BC297" s="90">
        <f>$E297^EXP(Parameter!$D$216+Parameter!$D$223)</f>
        <v>1.2721032127005684E-3</v>
      </c>
      <c r="BD297" s="91">
        <f>$D297^EXP(Parameter!$D$232+Parameter!$D$239)</f>
        <v>1.9815959692901026E-2</v>
      </c>
      <c r="BE297" s="90">
        <f>$E297^EXP(Parameter!$D$217+Parameter!$D$224)</f>
        <v>1.9595808903726522E-3</v>
      </c>
      <c r="BF297" s="91">
        <f>$D297^EXP(Parameter!$D$234+Parameter!$D$241)</f>
        <v>2.4807592341362077E-2</v>
      </c>
      <c r="BG297" s="91">
        <f>$E297^EXP(Parameter!$D$219+Parameter!$D$226)</f>
        <v>1.1925950086205638E-2</v>
      </c>
      <c r="BH297" s="91">
        <f>$D297^EXP(Parameter!$D$235+Parameter!$D$242)</f>
        <v>5.8158763544700787E-2</v>
      </c>
      <c r="BI297" s="91">
        <f>$E297^EXP(Parameter!$D$220+Parameter!$D$227)</f>
        <v>6.985949282253239E-3</v>
      </c>
      <c r="BJ297" s="91">
        <f>$D297^EXP(Parameter!$D$236+Parameter!$D$243)</f>
        <v>1.8306804064938766E-2</v>
      </c>
      <c r="BK297" s="91">
        <f>$E297^EXP(Parameter!$D$221+Parameter!$D$228)</f>
        <v>1.1254446816551866E-2</v>
      </c>
      <c r="BL297" s="91">
        <f>$D297^EXP(Parameter!$D$233+Parameter!$D$240)</f>
        <v>7.7739963916213387E-3</v>
      </c>
      <c r="BM297" s="91">
        <f>$E297^EXP(Parameter!$D$218+Parameter!$D$225)</f>
        <v>4.8531008989412836E-4</v>
      </c>
      <c r="BN297" s="90">
        <f>$D297^EXP(Parameter!$D$268+Parameter!$D$275)</f>
        <v>3.969401326776336E-2</v>
      </c>
      <c r="BO297" s="91">
        <f>$E297^EXP(Parameter!$D$246+Parameter!$D$253)</f>
        <v>3.582784661282738E-4</v>
      </c>
      <c r="BP297" s="91">
        <f>$D297^EXP(Parameter!$D$269+Parameter!$D$276)</f>
        <v>2.3992232608995339E-2</v>
      </c>
      <c r="BQ297" s="91">
        <f>$E297^EXP(Parameter!$D$247+Parameter!$D$254)</f>
        <v>1.067216968559372E-3</v>
      </c>
      <c r="BR297" s="91">
        <f>$D297^EXP(Parameter!$D$271+Parameter!$D$278)</f>
        <v>6.6093027055022263E-2</v>
      </c>
      <c r="BS297" s="91">
        <f>$E297^EXP(Parameter!$D$249+Parameter!$D$256)</f>
        <v>1.5306740115616401E-2</v>
      </c>
      <c r="BT297" s="91">
        <f>$D297^EXP(Parameter!$D$272+Parameter!$D$279)</f>
        <v>0.12858315538558737</v>
      </c>
      <c r="BU297" s="91">
        <f>$E297^EXP(Parameter!$D$250+Parameter!$D$257)</f>
        <v>3.7516935602307424E-3</v>
      </c>
      <c r="BV297" s="91">
        <f>$D297^EXP(Parameter!$D$273+Parameter!$D$280)</f>
        <v>9.7398539260779973E-2</v>
      </c>
      <c r="BW297" s="91">
        <f>$E297^EXP(Parameter!$D$251+Parameter!$D$258)</f>
        <v>1.669562668678962E-2</v>
      </c>
      <c r="BX297" s="91">
        <f>$D297^EXP(Parameter!$D$270+Parameter!$D$277)</f>
        <v>2.0286280537540221E-2</v>
      </c>
      <c r="BY297" s="91">
        <f>$E297^EXP(Parameter!$D$248+Parameter!$D$255)</f>
        <v>1.3593548261666268E-3</v>
      </c>
      <c r="BZ297" s="90">
        <f>$D297^EXP(Parameter!$D$208)</f>
        <v>2.5362278614792885E-2</v>
      </c>
      <c r="CA297" s="90">
        <f>$E297^EXP(Parameter!$D$200)</f>
        <v>8.4829908422149095E-4</v>
      </c>
      <c r="CB297" s="90">
        <f>$D297^EXP(Parameter!$D$209)</f>
        <v>2.012859418181771E-2</v>
      </c>
      <c r="CC297" s="90">
        <f>$E297^EXP(Parameter!$D$201)</f>
        <v>1.5794785218947007E-3</v>
      </c>
      <c r="CD297" s="90">
        <f>$D297^EXP(Parameter!$D$211)</f>
        <v>2.2335606409177134E-2</v>
      </c>
      <c r="CE297" s="90">
        <f>$E297^EXP(Parameter!$D$203)</f>
        <v>8.8157327991327701E-3</v>
      </c>
      <c r="CF297" s="90">
        <f>$D297^EXP(Parameter!$D$212)</f>
        <v>5.7993478929903211E-2</v>
      </c>
      <c r="CG297" s="90">
        <f>$E297^EXP(Parameter!$D$204)</f>
        <v>5.8537930658727972E-3</v>
      </c>
      <c r="CH297" s="91">
        <f>$D297^EXP(Parameter!$D$213)</f>
        <v>1.7373169179364236E-2</v>
      </c>
      <c r="CI297" s="90">
        <f>$E297^EXP(Parameter!$D$205)</f>
        <v>1.1355796734301329E-2</v>
      </c>
      <c r="CJ297" s="91">
        <f>$D297^EXP(Parameter!$D$210)</f>
        <v>8.6405903985794699E-3</v>
      </c>
      <c r="CK297" s="90">
        <f>$E297^EXP(Parameter!$D$202)</f>
        <v>6.6423854434807339E-4</v>
      </c>
      <c r="CL297" s="12">
        <f>$D297^EXP(Parameter!$D$170+Parameter!$D$177*(LN($B297/30.2*21)))</f>
        <v>9.5196385509061371E-3</v>
      </c>
      <c r="CM297" s="12">
        <f>$D297^EXP(Parameter!$D$155+Parameter!$D$162*(LN($B297/30.2*21)))</f>
        <v>0.27374762874101932</v>
      </c>
      <c r="CN297" s="12">
        <f>$D297^EXP(Parameter!$D$171+Parameter!$D$178*(LN($B297/30.2*21)))</f>
        <v>1.1549106574161307E-2</v>
      </c>
      <c r="CO297" s="12">
        <f>$D297^EXP(Parameter!$D$156+Parameter!$D$163*(LN($B297/30.2*21)))</f>
        <v>0.20269918213791696</v>
      </c>
      <c r="CP297" s="12">
        <f>$D297^EXP(Parameter!$D$173+Parameter!$D$180*(LN($B297/30.2*21)))</f>
        <v>8.9375432285154766E-3</v>
      </c>
      <c r="CQ297" s="12">
        <f>$D297^EXP(Parameter!$D$158+Parameter!$D$165*(LN($B297/30.2*21)))</f>
        <v>0.19601744205456842</v>
      </c>
      <c r="CR297" s="12">
        <f>$D297^EXP(Parameter!$D$174+Parameter!$D$181*(LN($B297/30.2*21)))</f>
        <v>6.6420673840277963E-3</v>
      </c>
      <c r="CS297" s="12">
        <f>$D297^EXP(Parameter!$D$159+Parameter!$D$166*(LN($B297/30.2*21)))</f>
        <v>0.25264758344811394</v>
      </c>
      <c r="CT297" s="12">
        <f>$D297^EXP(Parameter!$D$175+Parameter!$D$182*(LN($B297/30.2*21)))</f>
        <v>6.9892538198169257E-4</v>
      </c>
      <c r="CU297" s="12">
        <f>$D297^EXP(Parameter!$D$160+Parameter!$D$167*(LN($B297/30.2*21)))</f>
        <v>3.0341778171727327E-2</v>
      </c>
      <c r="CV297" s="12">
        <f>$D297^EXP(Parameter!$D$172+Parameter!$D$179*(LN($B297/30.2*21)))</f>
        <v>1.3374990498721934E-3</v>
      </c>
      <c r="CW297" s="41">
        <f>$D297^EXP(Parameter!$D$157+Parameter!$D$164*(LN($B297/30.2*21)))</f>
        <v>9.113774296408971E-5</v>
      </c>
      <c r="CX297" s="12">
        <f t="shared" si="30"/>
        <v>7.4169254354983648E-76</v>
      </c>
      <c r="CY297" s="85">
        <v>1.2147745397997499E-2</v>
      </c>
      <c r="CZ297" s="12">
        <f t="shared" si="31"/>
        <v>1.078782583454892E-8</v>
      </c>
      <c r="DA297" s="85">
        <v>1.7833404426374998E-2</v>
      </c>
      <c r="DB297" s="12">
        <f t="shared" si="32"/>
        <v>3.5538213339354106E-17</v>
      </c>
      <c r="DC297" s="41">
        <v>2.7610646026168499E-5</v>
      </c>
      <c r="DD297" s="12">
        <f t="shared" si="33"/>
        <v>0</v>
      </c>
      <c r="DE297" s="85">
        <v>3.6956052806242398E-4</v>
      </c>
      <c r="DF297" s="12">
        <f t="shared" si="34"/>
        <v>0</v>
      </c>
      <c r="DG297" s="41">
        <v>2.75922E-5</v>
      </c>
      <c r="DH297" s="12">
        <f t="shared" si="35"/>
        <v>9.8723593421277188E-18</v>
      </c>
      <c r="DI297" s="41">
        <v>2.75922E-5</v>
      </c>
      <c r="DJ297" s="46">
        <v>292</v>
      </c>
      <c r="DK297" s="44">
        <v>8.2323079699797608E-6</v>
      </c>
      <c r="DL297" s="44">
        <v>3.0161468234313201E-5</v>
      </c>
      <c r="DM297" s="44">
        <v>7.8310997501551696E-5</v>
      </c>
      <c r="DN297" s="44">
        <v>5.3567612946392499E-5</v>
      </c>
      <c r="DO297" s="44">
        <v>2.9392923718618601E-4</v>
      </c>
      <c r="DP297" s="44">
        <v>2.1816138524854999E-4</v>
      </c>
      <c r="DQ297" s="44">
        <v>3.3880179017953298E-4</v>
      </c>
      <c r="DR297" s="45">
        <v>9.6278738445165803E-3</v>
      </c>
      <c r="DS297" s="45">
        <v>1.69956327501125E-2</v>
      </c>
      <c r="DT297" s="45">
        <v>1.49462755965646E-2</v>
      </c>
      <c r="DU297" s="45">
        <v>1.01752275559686E-2</v>
      </c>
      <c r="DV297" s="45">
        <v>1.6094950976042501E-2</v>
      </c>
      <c r="DW297" s="45">
        <v>2.88555076397621E-2</v>
      </c>
      <c r="DX297" s="45">
        <v>1.2405412225336501E-2</v>
      </c>
    </row>
    <row r="298" spans="1:128">
      <c r="A298" s="43">
        <f t="shared" si="29"/>
        <v>18.660273972602738</v>
      </c>
      <c r="B298" s="18">
        <v>294</v>
      </c>
      <c r="C298" s="12">
        <v>6446</v>
      </c>
      <c r="D298" s="12">
        <v>8.8215840909714096E-3</v>
      </c>
      <c r="E298" s="12">
        <v>2.71573452855275E-5</v>
      </c>
      <c r="F298" s="92">
        <f>$D298^Parameter!$D$325</f>
        <v>2.4976198143302018E-2</v>
      </c>
      <c r="G298" s="92">
        <f>$E298^Parameter!$D$318</f>
        <v>5.1570205987690166E-4</v>
      </c>
      <c r="H298" s="92">
        <f>$D298^Parameter!$D$326</f>
        <v>2.2721513810825121E-2</v>
      </c>
      <c r="I298" s="92">
        <f>$E298^Parameter!$D$319</f>
        <v>1.1958807661278559E-3</v>
      </c>
      <c r="J298" s="92">
        <f>$D298^Parameter!$D$328</f>
        <v>2.7196091439589013E-2</v>
      </c>
      <c r="K298" s="92">
        <f>$E298^Parameter!$D$321</f>
        <v>9.4888171999800517E-3</v>
      </c>
      <c r="L298" s="92">
        <f>$D298^Parameter!$D$329</f>
        <v>7.0714110669979513E-2</v>
      </c>
      <c r="M298" s="92">
        <f>$E298^Parameter!$D$322</f>
        <v>5.7890164530966914E-3</v>
      </c>
      <c r="N298" s="92">
        <f>$D298^Parameter!$D$330</f>
        <v>2.1671687440407213E-2</v>
      </c>
      <c r="O298" s="92">
        <f>$E298^Parameter!$D$323</f>
        <v>1.4912653452245702E-2</v>
      </c>
      <c r="P298" s="92">
        <f>$D298^Parameter!$D$327</f>
        <v>1.1070324276307221E-2</v>
      </c>
      <c r="Q298" s="92">
        <f>$E298^Parameter!$D$320</f>
        <v>5.4928222112410991E-4</v>
      </c>
      <c r="R298" s="12">
        <f>$D298^EXP(Parameter!$D$96+Parameter!$D$103*(($B298/30.2*21)^(1)))</f>
        <v>4.9431178130369927E-77</v>
      </c>
      <c r="S298" s="12">
        <f>$E298^EXP(Parameter!$D$81+Parameter!$D$88*($B298/30.2*21)^(-2))</f>
        <v>1.5640002789846035E-3</v>
      </c>
      <c r="T298" s="12">
        <f>$D298^EXP(Parameter!$D$97+Parameter!$D$104*(($B298*21/30.2)^(1)))</f>
        <v>9.4502327943507502E-9</v>
      </c>
      <c r="U298" s="12">
        <f>$E298^EXP(Parameter!$D$82+Parameter!$D$89*($B298/30.2*21)^(-2))</f>
        <v>2.7434829108395785E-3</v>
      </c>
      <c r="V298" s="12">
        <f>$D298^EXP(Parameter!$D$99+Parameter!$D$106*(($B298*21/30.2)^(1)))</f>
        <v>2.4313521103317932E-17</v>
      </c>
      <c r="W298" s="12">
        <f>$E298^EXP(Parameter!$D$84+Parameter!$D$91*($B298/30.2*21)^(-2))</f>
        <v>1.67962614242975E-2</v>
      </c>
      <c r="X298" s="12">
        <f>$D298^EXP(Parameter!$D$100+Parameter!$D$107*(($B298*21/30.2)^(1)))</f>
        <v>0</v>
      </c>
      <c r="Y298" s="12">
        <f>$E298^EXP(Parameter!$D$85+Parameter!$D$92*($B298/30.2*21)^(-2))</f>
        <v>1.0021801681495399E-2</v>
      </c>
      <c r="Z298" s="12">
        <f>$D298^EXP(Parameter!$D$101+Parameter!$D$108*(($B298*21/30.2)^(1)))</f>
        <v>0</v>
      </c>
      <c r="AA298" s="12">
        <f>$E298^EXP(Parameter!$D$86+Parameter!$D$93*($B298/30.2*21)^(-2))</f>
        <v>1.5147413628260978E-2</v>
      </c>
      <c r="AB298" s="12">
        <f>$D298^EXP(Parameter!$D$98+Parameter!$D$105*(($B298*21/30.2)^(1)))</f>
        <v>6.8539022696433486E-18</v>
      </c>
      <c r="AC298" s="12">
        <f>$E298^EXP(Parameter!$D$83+Parameter!$D$90*($B298/30.2*21)^(-2))</f>
        <v>6.3327574093112156E-4</v>
      </c>
      <c r="AD298" s="87">
        <f>$D298^EXP(Parameter!$D$133+Parameter!$D$140*(($B298*21/30.2)^(-0.5))+Parameter!$D$147*((LN($B298*21/30.2))))</f>
        <v>6.660658848554956E-19</v>
      </c>
      <c r="AE298" s="12">
        <f>$E298^EXP(Parameter!$D$111+Parameter!$D$118*(($B298*21/30.2)^(-1))+Parameter!$D$125*(($B298*21/30.2)^(-0.5)))</f>
        <v>3.9609695554106511E-2</v>
      </c>
      <c r="AF298" s="12">
        <f>$D298^EXP(Parameter!$D$134+Parameter!$D$141*(($B298*21/30.2)^(-0.5))+Parameter!$D$148*((LN($B298*21/30.2))))</f>
        <v>9.9739378273244022E-6</v>
      </c>
      <c r="AG298" s="12">
        <f>$E298^EXP(Parameter!$D$112+Parameter!$D$119*(($B298*21/30.2)^(-1))+Parameter!$D$126*(($B298*21/30.2)^(-0.5)))</f>
        <v>3.4254096738389975E-3</v>
      </c>
      <c r="AH298" s="12">
        <f>$D298^EXP(Parameter!$D$136+Parameter!$D$143*(($B298*21/30.2)^(-0.5))+Parameter!$D$150*((LN($B298*21/30.2))))</f>
        <v>7.7378856605195556E-15</v>
      </c>
      <c r="AI298" s="12">
        <f>$E298^EXP(Parameter!$D$114+Parameter!$D$121*(($B298*21/30.2)^(-1))+Parameter!$D$128*(($B298*21/30.2)^(-0.5)))</f>
        <v>5.2626734812159259E-6</v>
      </c>
      <c r="AJ298" s="12">
        <f>$D298^EXP(Parameter!$D$137+Parameter!$D$144*(($B298*21/30.2)^(-0.5))+Parameter!$D$151*((LN($B298*21/30.2))))</f>
        <v>1.2685566310190531E-22</v>
      </c>
      <c r="AK298" s="12">
        <f>$E298^EXP(Parameter!$D$115+Parameter!$D$122*(($B298*21/30.2)^(-1))+Parameter!$D$129*(($B298*21/30.2)^(-0.5)))</f>
        <v>1.8676447266142194E-3</v>
      </c>
      <c r="AL298" s="12">
        <f>$D298^EXP(Parameter!$D$138+Parameter!$D$145*(($B298*21/30.2)^(-0.5))+Parameter!$D$152*((LN($B298*21/30.2))))</f>
        <v>5.0136787277327422E-110</v>
      </c>
      <c r="AM298" s="12">
        <f>$E298^EXP(Parameter!$D$116+Parameter!$D$123*(($B298*21/30.2)^(-1))+Parameter!$D$130*(($B298*21/30.2)^(-0.5)))</f>
        <v>2.0149759688159323E-7</v>
      </c>
      <c r="AN298" s="12">
        <f>$D298^EXP(Parameter!$D$135+Parameter!$D$142*(($B298*21/30.2)^(-0.5))+Parameter!$D$149*((LN($B298*21/30.2))))</f>
        <v>1.0002161134047216E-7</v>
      </c>
      <c r="AO298" s="12">
        <f>$E298^EXP(Parameter!$D$113+Parameter!$D$120*(($B298*21/30.2)^(-1))+Parameter!$D$127*(($B298*21/30.2)^(-0.5)))</f>
        <v>4.688906841246538E-15</v>
      </c>
      <c r="AP298" s="87">
        <f>$D298^EXP(Parameter!$D$304+Parameter!$D$310*((LN($B298*21/30.2))))</f>
        <v>7.3115174135223544E-3</v>
      </c>
      <c r="AQ298" s="88">
        <f>$E298^EXP(Parameter!$D$290+Parameter!$D$296*((LN($B298*21/30.2))))</f>
        <v>6.3493223822561366E-3</v>
      </c>
      <c r="AR298" s="12">
        <f>$D298^EXP(Parameter!$D$305+Parameter!$D$311*((LN($B298*21/30.2))))</f>
        <v>1.2219248642294183E-2</v>
      </c>
      <c r="AS298" s="88">
        <f>$E298^EXP(Parameter!$D$291+Parameter!$D$297*((LN($B298*21/30.2))))</f>
        <v>4.4506906207065922E-3</v>
      </c>
      <c r="AT298" s="12">
        <f>$D298^EXP(Parameter!$D$305+Parameter!$D$307-Parameter!$D$306+(Parameter!$D$311+Parameter!$D$313-Parameter!$D$312)*((LN($B298*21/30.2))))</f>
        <v>9.8209210557361273E-3</v>
      </c>
      <c r="AU298" s="88">
        <f>$E298^EXP(Parameter!$D$291+Parameter!$D$293-Parameter!$D$292+(Parameter!$D$297+Parameter!$D$299-Parameter!$D$298)*((LN($B298*21/30.2))))</f>
        <v>7.2605576053075063E-3</v>
      </c>
      <c r="AV298" s="12">
        <f>$D298^EXP(Parameter!$D$308+Parameter!$D$314*((LN($B298*21/30.2))))</f>
        <v>1.3246346205643038E-2</v>
      </c>
      <c r="AW298" s="88">
        <f>$E298^EXP(Parameter!$D$294+Parameter!$D$300*((LN($B298*21/30.2))))</f>
        <v>6.3777371083302359E-3</v>
      </c>
      <c r="AX298" s="12">
        <f>$D298^EXP(Parameter!$D$305+Parameter!$D$309-Parameter!$D$306+(Parameter!$D$311+Parameter!$D$315-Parameter!$D$312)*((LN($B298*21/30.2))))</f>
        <v>3.5929463775120469E-3</v>
      </c>
      <c r="AY298" s="88">
        <f>$E298^EXP(Parameter!$D$291+Parameter!$D$295-Parameter!$D$292+(Parameter!$D$297+Parameter!$D$301-Parameter!$D$298)*((LN($B298*21/30.2))))</f>
        <v>1.2763232127461756E-5</v>
      </c>
      <c r="AZ298" s="12">
        <f>$D298^EXP(Parameter!D$305-Parameter!D$306+(Parameter!D$311-Parameter!D$312)*((LN($B298*21/30.2))))</f>
        <v>2.3487873069472165E-3</v>
      </c>
      <c r="BA298" s="88">
        <f>$E298^EXP(Parameter!$D$291-Parameter!$D$292+(Parameter!$D$297-Parameter!$D$298)*((LN($B298*21/30.2))))</f>
        <v>6.5055231934276904E-8</v>
      </c>
      <c r="BB298" s="89">
        <f>$D298^EXP(Parameter!$D$231+Parameter!$D$238)</f>
        <v>2.7510244639976495E-2</v>
      </c>
      <c r="BC298" s="90">
        <f>$E298^EXP(Parameter!$D$216+Parameter!$D$223)</f>
        <v>1.2593332644211643E-3</v>
      </c>
      <c r="BD298" s="91">
        <f>$D298^EXP(Parameter!$D$232+Parameter!$D$239)</f>
        <v>1.9689812109150214E-2</v>
      </c>
      <c r="BE298" s="90">
        <f>$E298^EXP(Parameter!$D$217+Parameter!$D$224)</f>
        <v>1.9411785101386364E-3</v>
      </c>
      <c r="BF298" s="91">
        <f>$D298^EXP(Parameter!$D$234+Parameter!$D$241)</f>
        <v>2.4658689001587651E-2</v>
      </c>
      <c r="BG298" s="91">
        <f>$E298^EXP(Parameter!$D$219+Parameter!$D$226)</f>
        <v>1.1846285053844762E-2</v>
      </c>
      <c r="BH298" s="91">
        <f>$D298^EXP(Parameter!$D$235+Parameter!$D$242)</f>
        <v>5.7889950161204316E-2</v>
      </c>
      <c r="BI298" s="91">
        <f>$E298^EXP(Parameter!$D$220+Parameter!$D$227)</f>
        <v>6.9336694465803091E-3</v>
      </c>
      <c r="BJ298" s="91">
        <f>$D298^EXP(Parameter!$D$236+Parameter!$D$243)</f>
        <v>1.8187917093257625E-2</v>
      </c>
      <c r="BK298" s="91">
        <f>$E298^EXP(Parameter!$D$221+Parameter!$D$228)</f>
        <v>1.1178287031672965E-2</v>
      </c>
      <c r="BL298" s="91">
        <f>$D298^EXP(Parameter!$D$233+Parameter!$D$240)</f>
        <v>7.7127449013445551E-3</v>
      </c>
      <c r="BM298" s="91">
        <f>$E298^EXP(Parameter!$D$218+Parameter!$D$225)</f>
        <v>4.7973823524059584E-4</v>
      </c>
      <c r="BN298" s="90">
        <f>$D298^EXP(Parameter!$D$268+Parameter!$D$275)</f>
        <v>3.9485973259745247E-2</v>
      </c>
      <c r="BO298" s="91">
        <f>$E298^EXP(Parameter!$D$246+Parameter!$D$253)</f>
        <v>3.5400245210476461E-4</v>
      </c>
      <c r="BP298" s="91">
        <f>$D298^EXP(Parameter!$D$269+Parameter!$D$276)</f>
        <v>2.3846925343908785E-2</v>
      </c>
      <c r="BQ298" s="91">
        <f>$E298^EXP(Parameter!$D$247+Parameter!$D$254)</f>
        <v>1.05622302363919E-3</v>
      </c>
      <c r="BR298" s="91">
        <f>$D298^EXP(Parameter!$D$271+Parameter!$D$278)</f>
        <v>6.5801244708454665E-2</v>
      </c>
      <c r="BS298" s="91">
        <f>$E298^EXP(Parameter!$D$249+Parameter!$D$256)</f>
        <v>1.5210235007572832E-2</v>
      </c>
      <c r="BT298" s="91">
        <f>$D298^EXP(Parameter!$D$272+Parameter!$D$279)</f>
        <v>0.12815432464738005</v>
      </c>
      <c r="BU298" s="91">
        <f>$E298^EXP(Parameter!$D$250+Parameter!$D$257)</f>
        <v>3.7201159781768056E-3</v>
      </c>
      <c r="BV298" s="91">
        <f>$D298^EXP(Parameter!$D$273+Parameter!$D$280)</f>
        <v>9.7029806693237949E-2</v>
      </c>
      <c r="BW298" s="91">
        <f>$E298^EXP(Parameter!$D$251+Parameter!$D$258)</f>
        <v>1.6592545681660215E-2</v>
      </c>
      <c r="BX298" s="91">
        <f>$D298^EXP(Parameter!$D$270+Parameter!$D$277)</f>
        <v>2.0157908991034215E-2</v>
      </c>
      <c r="BY298" s="91">
        <f>$E298^EXP(Parameter!$D$248+Parameter!$D$255)</f>
        <v>1.345844107829029E-3</v>
      </c>
      <c r="BZ298" s="90">
        <f>$D298^EXP(Parameter!$D$208)</f>
        <v>2.5210953804914015E-2</v>
      </c>
      <c r="CA298" s="90">
        <f>$E298^EXP(Parameter!$D$200)</f>
        <v>8.3926869969666953E-4</v>
      </c>
      <c r="CB298" s="90">
        <f>$D298^EXP(Parameter!$D$209)</f>
        <v>2.0000966282102444E-2</v>
      </c>
      <c r="CC298" s="90">
        <f>$E298^EXP(Parameter!$D$201)</f>
        <v>1.5641351858933421E-3</v>
      </c>
      <c r="CD298" s="90">
        <f>$D298^EXP(Parameter!$D$211)</f>
        <v>2.2197745629212132E-2</v>
      </c>
      <c r="CE298" s="90">
        <f>$E298^EXP(Parameter!$D$203)</f>
        <v>8.7528405072917464E-3</v>
      </c>
      <c r="CF298" s="90">
        <f>$D298^EXP(Parameter!$D$212)</f>
        <v>5.7725161939926238E-2</v>
      </c>
      <c r="CG298" s="90">
        <f>$E298^EXP(Parameter!$D$204)</f>
        <v>5.8084314589157597E-3</v>
      </c>
      <c r="CH298" s="91">
        <f>$D298^EXP(Parameter!$D$213)</f>
        <v>1.725887394659904E-2</v>
      </c>
      <c r="CI298" s="90">
        <f>$E298^EXP(Parameter!$D$205)</f>
        <v>1.1279104124063254E-2</v>
      </c>
      <c r="CJ298" s="91">
        <f>$D298^EXP(Parameter!$D$210)</f>
        <v>8.573986662340485E-3</v>
      </c>
      <c r="CK298" s="90">
        <f>$E298^EXP(Parameter!$D$202)</f>
        <v>6.5692433978292491E-4</v>
      </c>
      <c r="CL298" s="12">
        <f>$D298^EXP(Parameter!$D$170+Parameter!$D$177*(LN($B298/30.2*21)))</f>
        <v>9.4361997975678114E-3</v>
      </c>
      <c r="CM298" s="12">
        <f>$D298^EXP(Parameter!$D$155+Parameter!$D$162*(LN($B298/30.2*21)))</f>
        <v>0.27347745214445207</v>
      </c>
      <c r="CN298" s="12">
        <f>$D298^EXP(Parameter!$D$171+Parameter!$D$178*(LN($B298/30.2*21)))</f>
        <v>1.1458344654655049E-2</v>
      </c>
      <c r="CO298" s="12">
        <f>$D298^EXP(Parameter!$D$156+Parameter!$D$163*(LN($B298/30.2*21)))</f>
        <v>0.20233598116647258</v>
      </c>
      <c r="CP298" s="12">
        <f>$D298^EXP(Parameter!$D$173+Parameter!$D$180*(LN($B298/30.2*21)))</f>
        <v>8.8592905124973663E-3</v>
      </c>
      <c r="CQ298" s="12">
        <f>$D298^EXP(Parameter!$D$158+Parameter!$D$165*(LN($B298/30.2*21)))</f>
        <v>0.19555662494493251</v>
      </c>
      <c r="CR298" s="12">
        <f>$D298^EXP(Parameter!$D$174+Parameter!$D$181*(LN($B298/30.2*21)))</f>
        <v>6.5667659390179871E-3</v>
      </c>
      <c r="CS298" s="12">
        <f>$D298^EXP(Parameter!$D$159+Parameter!$D$166*(LN($B298/30.2*21)))</f>
        <v>0.25224429242180341</v>
      </c>
      <c r="CT298" s="12">
        <f>$D298^EXP(Parameter!$D$175+Parameter!$D$182*(LN($B298/30.2*21)))</f>
        <v>6.8737049643715015E-4</v>
      </c>
      <c r="CU298" s="12">
        <f>$D298^EXP(Parameter!$D$160+Parameter!$D$167*(LN($B298/30.2*21)))</f>
        <v>3.0103745268030446E-2</v>
      </c>
      <c r="CV298" s="12">
        <f>$D298^EXP(Parameter!$D$172+Parameter!$D$179*(LN($B298/30.2*21)))</f>
        <v>1.3199391292010739E-3</v>
      </c>
      <c r="CW298" s="41">
        <f>$D298^EXP(Parameter!$D$157+Parameter!$D$164*(LN($B298/30.2*21)))</f>
        <v>8.8952652153911031E-5</v>
      </c>
      <c r="CX298" s="12">
        <f t="shared" si="30"/>
        <v>4.9431178130369927E-77</v>
      </c>
      <c r="CY298" s="85">
        <v>1.21426815085659E-2</v>
      </c>
      <c r="CZ298" s="12">
        <f t="shared" si="31"/>
        <v>9.4502327943507502E-9</v>
      </c>
      <c r="DA298" s="85">
        <v>1.7821591973992901E-2</v>
      </c>
      <c r="DB298" s="12">
        <f t="shared" si="32"/>
        <v>2.4313521103317932E-17</v>
      </c>
      <c r="DC298" s="41">
        <v>2.7174161632058399E-5</v>
      </c>
      <c r="DD298" s="12">
        <f t="shared" si="33"/>
        <v>0</v>
      </c>
      <c r="DE298" s="85">
        <v>3.6460302881428702E-4</v>
      </c>
      <c r="DF298" s="12">
        <f t="shared" si="34"/>
        <v>0</v>
      </c>
      <c r="DG298" s="41">
        <v>2.7157299999999998E-5</v>
      </c>
      <c r="DH298" s="12">
        <f t="shared" si="35"/>
        <v>6.8539022696433486E-18</v>
      </c>
      <c r="DI298" s="41">
        <v>2.7157299999999998E-5</v>
      </c>
      <c r="DJ298" s="46">
        <v>293</v>
      </c>
      <c r="DK298" s="44">
        <v>8.0743714130360206E-6</v>
      </c>
      <c r="DL298" s="44">
        <v>2.9623504506970401E-5</v>
      </c>
      <c r="DM298" s="44">
        <v>7.6995163987181301E-5</v>
      </c>
      <c r="DN298" s="44">
        <v>5.2645249511984501E-5</v>
      </c>
      <c r="DO298" s="44">
        <v>2.8943239144252298E-4</v>
      </c>
      <c r="DP298" s="44">
        <v>2.1474804144727699E-4</v>
      </c>
      <c r="DQ298" s="44">
        <v>3.3367505095183202E-4</v>
      </c>
      <c r="DR298" s="45">
        <v>9.5563912591816198E-3</v>
      </c>
      <c r="DS298" s="45">
        <v>1.6878518843150399E-2</v>
      </c>
      <c r="DT298" s="45">
        <v>1.4841431248048801E-2</v>
      </c>
      <c r="DU298" s="45">
        <v>1.0100193619746799E-2</v>
      </c>
      <c r="DV298" s="45">
        <v>1.5983194350469899E-2</v>
      </c>
      <c r="DW298" s="45">
        <v>2.86720570077772E-2</v>
      </c>
      <c r="DX298" s="45">
        <v>1.2316205092635899E-2</v>
      </c>
    </row>
    <row r="299" spans="1:128">
      <c r="A299" s="43">
        <f t="shared" si="29"/>
        <v>18.720547945205478</v>
      </c>
      <c r="B299" s="18">
        <v>295</v>
      </c>
      <c r="C299" s="12">
        <v>6468</v>
      </c>
      <c r="D299" s="12">
        <v>8.7541557544538497E-3</v>
      </c>
      <c r="E299" s="12">
        <v>2.6730412976815901E-5</v>
      </c>
      <c r="F299" s="92">
        <f>$D299^Parameter!$D$325</f>
        <v>2.4827164973758614E-2</v>
      </c>
      <c r="G299" s="92">
        <f>$E299^Parameter!$D$318</f>
        <v>5.0985194609966689E-4</v>
      </c>
      <c r="H299" s="92">
        <f>$D299^Parameter!$D$326</f>
        <v>2.2582468622613296E-2</v>
      </c>
      <c r="I299" s="92">
        <f>$E299^Parameter!$D$319</f>
        <v>1.1838144256264952E-3</v>
      </c>
      <c r="J299" s="92">
        <f>$D299^Parameter!$D$328</f>
        <v>2.703754611870696E-2</v>
      </c>
      <c r="K299" s="92">
        <f>$E299^Parameter!$D$321</f>
        <v>9.4224428317067101E-3</v>
      </c>
      <c r="L299" s="92">
        <f>$D299^Parameter!$D$329</f>
        <v>7.041091544671535E-2</v>
      </c>
      <c r="M299" s="92">
        <f>$E299^Parameter!$D$322</f>
        <v>5.7442426547662769E-3</v>
      </c>
      <c r="N299" s="92">
        <f>$D299^Parameter!$D$330</f>
        <v>2.1537414092490513E-2</v>
      </c>
      <c r="O299" s="92">
        <f>$E299^Parameter!$D$323</f>
        <v>1.481843254061147E-2</v>
      </c>
      <c r="P299" s="92">
        <f>$D299^Parameter!$D$327</f>
        <v>1.0989754337495758E-2</v>
      </c>
      <c r="Q299" s="92">
        <f>$E299^Parameter!$D$320</f>
        <v>5.4310280687539588E-4</v>
      </c>
      <c r="R299" s="12">
        <f>$D299^EXP(Parameter!$D$96+Parameter!$D$103*(($B299/30.2*21)^(1)))</f>
        <v>3.1613822666656112E-78</v>
      </c>
      <c r="S299" s="12">
        <f>$E299^EXP(Parameter!$D$81+Parameter!$D$88*($B299/30.2*21)^(-2))</f>
        <v>1.5488468589414069E-3</v>
      </c>
      <c r="T299" s="12">
        <f>$D299^EXP(Parameter!$D$97+Parameter!$D$104*(($B299*21/30.2)^(1)))</f>
        <v>8.2716053720797471E-9</v>
      </c>
      <c r="U299" s="12">
        <f>$E299^EXP(Parameter!$D$82+Parameter!$D$89*($B299/30.2*21)^(-2))</f>
        <v>2.7192030041872672E-3</v>
      </c>
      <c r="V299" s="12">
        <f>$D299^EXP(Parameter!$D$99+Parameter!$D$106*(($B299*21/30.2)^(1)))</f>
        <v>1.6575221715793836E-17</v>
      </c>
      <c r="W299" s="12">
        <f>$E299^EXP(Parameter!$D$84+Parameter!$D$91*($B299/30.2*21)^(-2))</f>
        <v>1.6693140268482121E-2</v>
      </c>
      <c r="X299" s="12">
        <f>$D299^EXP(Parameter!$D$100+Parameter!$D$107*(($B299*21/30.2)^(1)))</f>
        <v>0</v>
      </c>
      <c r="Y299" s="12">
        <f>$E299^EXP(Parameter!$D$85+Parameter!$D$92*($B299/30.2*21)^(-2))</f>
        <v>9.9525224653895742E-3</v>
      </c>
      <c r="Z299" s="12">
        <f>$D299^EXP(Parameter!$D$101+Parameter!$D$108*(($B299*21/30.2)^(1)))</f>
        <v>0</v>
      </c>
      <c r="AA299" s="12">
        <f>$E299^EXP(Parameter!$D$86+Parameter!$D$93*($B299/30.2*21)^(-2))</f>
        <v>1.505205877797831E-2</v>
      </c>
      <c r="AB299" s="12">
        <f>$D299^EXP(Parameter!$D$98+Parameter!$D$105*(($B299*21/30.2)^(1)))</f>
        <v>4.7434326203013983E-18</v>
      </c>
      <c r="AC299" s="12">
        <f>$E299^EXP(Parameter!$D$83+Parameter!$D$90*($B299/30.2*21)^(-2))</f>
        <v>6.2628540431292523E-4</v>
      </c>
      <c r="AD299" s="87">
        <f>$D299^EXP(Parameter!$D$133+Parameter!$D$140*(($B299*21/30.2)^(-0.5))+Parameter!$D$147*((LN($B299*21/30.2))))</f>
        <v>5.2886588442128725E-19</v>
      </c>
      <c r="AE299" s="12">
        <f>$E299^EXP(Parameter!$D$111+Parameter!$D$118*(($B299*21/30.2)^(-1))+Parameter!$D$125*(($B299*21/30.2)^(-0.5)))</f>
        <v>3.9468513055421622E-2</v>
      </c>
      <c r="AF299" s="12">
        <f>$D299^EXP(Parameter!$D$134+Parameter!$D$141*(($B299*21/30.2)^(-0.5))+Parameter!$D$148*((LN($B299*21/30.2))))</f>
        <v>9.6091891313695409E-6</v>
      </c>
      <c r="AG299" s="12">
        <f>$E299^EXP(Parameter!$D$112+Parameter!$D$119*(($B299*21/30.2)^(-1))+Parameter!$D$126*(($B299*21/30.2)^(-0.5)))</f>
        <v>3.3968995716825664E-3</v>
      </c>
      <c r="AH299" s="12">
        <f>$D299^EXP(Parameter!$D$136+Parameter!$D$143*(($B299*21/30.2)^(-0.5))+Parameter!$D$150*((LN($B299*21/30.2))))</f>
        <v>6.555335050459621E-15</v>
      </c>
      <c r="AI299" s="12">
        <f>$E299^EXP(Parameter!$D$114+Parameter!$D$121*(($B299*21/30.2)^(-1))+Parameter!$D$128*(($B299*21/30.2)^(-0.5)))</f>
        <v>5.1297599636809655E-6</v>
      </c>
      <c r="AJ299" s="12">
        <f>$D299^EXP(Parameter!$D$137+Parameter!$D$144*(($B299*21/30.2)^(-0.5))+Parameter!$D$151*((LN($B299*21/30.2))))</f>
        <v>9.3031907286454163E-23</v>
      </c>
      <c r="AK299" s="12">
        <f>$E299^EXP(Parameter!$D$115+Parameter!$D$122*(($B299*21/30.2)^(-1))+Parameter!$D$129*(($B299*21/30.2)^(-0.5)))</f>
        <v>1.848444209661584E-3</v>
      </c>
      <c r="AL299" s="12">
        <f>$D299^EXP(Parameter!$D$138+Parameter!$D$145*(($B299*21/30.2)^(-0.5))+Parameter!$D$152*((LN($B299*21/30.2))))</f>
        <v>6.6750000547784227E-111</v>
      </c>
      <c r="AM299" s="12">
        <f>$E299^EXP(Parameter!$D$116+Parameter!$D$123*(($B299*21/30.2)^(-1))+Parameter!$D$130*(($B299*21/30.2)^(-0.5)))</f>
        <v>1.9503333430310276E-7</v>
      </c>
      <c r="AN299" s="12">
        <f>$D299^EXP(Parameter!$D$135+Parameter!$D$142*(($B299*21/30.2)^(-0.5))+Parameter!$D$149*((LN($B299*21/30.2))))</f>
        <v>9.4753673968849461E-8</v>
      </c>
      <c r="AO299" s="12">
        <f>$E299^EXP(Parameter!$D$113+Parameter!$D$120*(($B299*21/30.2)^(-1))+Parameter!$D$127*(($B299*21/30.2)^(-0.5)))</f>
        <v>4.352843205914992E-15</v>
      </c>
      <c r="AP299" s="87">
        <f>$D299^EXP(Parameter!$D$304+Parameter!$D$310*((LN($B299*21/30.2))))</f>
        <v>7.2380075230565845E-3</v>
      </c>
      <c r="AQ299" s="88">
        <f>$E299^EXP(Parameter!$D$290+Parameter!$D$296*((LN($B299*21/30.2))))</f>
        <v>6.3165959381927131E-3</v>
      </c>
      <c r="AR299" s="12">
        <f>$D299^EXP(Parameter!$D$305+Parameter!$D$311*((LN($B299*21/30.2))))</f>
        <v>1.2123431631896808E-2</v>
      </c>
      <c r="AS299" s="88">
        <f>$E299^EXP(Parameter!$D$291+Parameter!$D$297*((LN($B299*21/30.2))))</f>
        <v>4.418844784452816E-3</v>
      </c>
      <c r="AT299" s="12">
        <f>$D299^EXP(Parameter!$D$305+Parameter!$D$307-Parameter!$D$306+(Parameter!$D$311+Parameter!$D$313-Parameter!$D$312)*((LN($B299*21/30.2))))</f>
        <v>9.7343608657303425E-3</v>
      </c>
      <c r="AU299" s="88">
        <f>$E299^EXP(Parameter!$D$291+Parameter!$D$293-Parameter!$D$292+(Parameter!$D$297+Parameter!$D$299-Parameter!$D$298)*((LN($B299*21/30.2))))</f>
        <v>7.2029772283872581E-3</v>
      </c>
      <c r="AV299" s="12">
        <f>$D299^EXP(Parameter!$D$308+Parameter!$D$314*((LN($B299*21/30.2))))</f>
        <v>1.3117590852198314E-2</v>
      </c>
      <c r="AW299" s="88">
        <f>$E299^EXP(Parameter!$D$294+Parameter!$D$300*((LN($B299*21/30.2))))</f>
        <v>6.3302629298044961E-3</v>
      </c>
      <c r="AX299" s="12">
        <f>$D299^EXP(Parameter!$D$305+Parameter!$D$309-Parameter!$D$306+(Parameter!$D$311+Parameter!$D$315-Parameter!$D$312)*((LN($B299*21/30.2))))</f>
        <v>3.5502342676262261E-3</v>
      </c>
      <c r="AY299" s="88">
        <f>$E299^EXP(Parameter!$D$291+Parameter!$D$295-Parameter!$D$292+(Parameter!$D$297+Parameter!$D$301-Parameter!$D$298)*((LN($B299*21/30.2))))</f>
        <v>1.2383237885792726E-5</v>
      </c>
      <c r="AZ299" s="12">
        <f>$D299^EXP(Parameter!D$305-Parameter!D$306+(Parameter!D$311-Parameter!D$312)*((LN($B299*21/30.2))))</f>
        <v>2.320598164770107E-3</v>
      </c>
      <c r="BA299" s="88">
        <f>$E299^EXP(Parameter!$D$291-Parameter!$D$292+(Parameter!$D$297-Parameter!$D$298)*((LN($B299*21/30.2))))</f>
        <v>6.2472378301855953E-8</v>
      </c>
      <c r="BB299" s="89">
        <f>$D299^EXP(Parameter!$D$231+Parameter!$D$238)</f>
        <v>2.7350377400254599E-2</v>
      </c>
      <c r="BC299" s="90">
        <f>$E299^EXP(Parameter!$D$216+Parameter!$D$223)</f>
        <v>1.2467238304203654E-3</v>
      </c>
      <c r="BD299" s="91">
        <f>$D299^EXP(Parameter!$D$232+Parameter!$D$239)</f>
        <v>1.9564774366398221E-2</v>
      </c>
      <c r="BE299" s="90">
        <f>$E299^EXP(Parameter!$D$217+Parameter!$D$224)</f>
        <v>1.9229955727048291E-3</v>
      </c>
      <c r="BF299" s="91">
        <f>$D299^EXP(Parameter!$D$234+Parameter!$D$241)</f>
        <v>2.4511041760039945E-2</v>
      </c>
      <c r="BG299" s="91">
        <f>$E299^EXP(Parameter!$D$219+Parameter!$D$226)</f>
        <v>1.1767354859432399E-2</v>
      </c>
      <c r="BH299" s="91">
        <f>$D299^EXP(Parameter!$D$235+Parameter!$D$242)</f>
        <v>5.7623034724267143E-2</v>
      </c>
      <c r="BI299" s="91">
        <f>$E299^EXP(Parameter!$D$220+Parameter!$D$227)</f>
        <v>6.8819136957112325E-3</v>
      </c>
      <c r="BJ299" s="91">
        <f>$D299^EXP(Parameter!$D$236+Parameter!$D$243)</f>
        <v>1.8070091267322667E-2</v>
      </c>
      <c r="BK299" s="91">
        <f>$E299^EXP(Parameter!$D$221+Parameter!$D$228)</f>
        <v>1.1102836360817429E-2</v>
      </c>
      <c r="BL299" s="91">
        <f>$D299^EXP(Parameter!$D$233+Parameter!$D$240)</f>
        <v>7.652124636442938E-3</v>
      </c>
      <c r="BM299" s="91">
        <f>$E299^EXP(Parameter!$D$218+Parameter!$D$225)</f>
        <v>4.7424442403024388E-4</v>
      </c>
      <c r="BN299" s="90">
        <f>$D299^EXP(Parameter!$D$268+Parameter!$D$275)</f>
        <v>3.9279530420586552E-2</v>
      </c>
      <c r="BO299" s="91">
        <f>$E299^EXP(Parameter!$D$246+Parameter!$D$253)</f>
        <v>3.4978826435917563E-4</v>
      </c>
      <c r="BP299" s="91">
        <f>$D299^EXP(Parameter!$D$269+Parameter!$D$276)</f>
        <v>2.370285167406902E-2</v>
      </c>
      <c r="BQ299" s="91">
        <f>$E299^EXP(Parameter!$D$247+Parameter!$D$254)</f>
        <v>1.0453701501202174E-3</v>
      </c>
      <c r="BR299" s="91">
        <f>$D299^EXP(Parameter!$D$271+Parameter!$D$278)</f>
        <v>6.55114622041299E-2</v>
      </c>
      <c r="BS299" s="91">
        <f>$E299^EXP(Parameter!$D$249+Parameter!$D$256)</f>
        <v>1.5114583999636208E-2</v>
      </c>
      <c r="BT299" s="91">
        <f>$D299^EXP(Parameter!$D$272+Parameter!$D$279)</f>
        <v>0.12772797176778408</v>
      </c>
      <c r="BU299" s="91">
        <f>$E299^EXP(Parameter!$D$250+Parameter!$D$257)</f>
        <v>3.6888843077904731E-3</v>
      </c>
      <c r="BV299" s="91">
        <f>$D299^EXP(Parameter!$D$273+Parameter!$D$280)</f>
        <v>9.6663370328052597E-2</v>
      </c>
      <c r="BW299" s="91">
        <f>$E299^EXP(Parameter!$D$251+Parameter!$D$258)</f>
        <v>1.6490363563269439E-2</v>
      </c>
      <c r="BX299" s="91">
        <f>$D299^EXP(Parameter!$D$270+Parameter!$D$277)</f>
        <v>2.0030661996670803E-2</v>
      </c>
      <c r="BY299" s="91">
        <f>$E299^EXP(Parameter!$D$248+Parameter!$D$255)</f>
        <v>1.3325018773884742E-3</v>
      </c>
      <c r="BZ299" s="90">
        <f>$D299^EXP(Parameter!$D$208)</f>
        <v>2.5060900122598456E-2</v>
      </c>
      <c r="CA299" s="90">
        <f>$E299^EXP(Parameter!$D$200)</f>
        <v>8.3035728320463953E-4</v>
      </c>
      <c r="CB299" s="90">
        <f>$D299^EXP(Parameter!$D$209)</f>
        <v>1.9874458025906219E-2</v>
      </c>
      <c r="CC299" s="90">
        <f>$E299^EXP(Parameter!$D$201)</f>
        <v>1.5489797544772353E-3</v>
      </c>
      <c r="CD299" s="90">
        <f>$D299^EXP(Parameter!$D$211)</f>
        <v>2.2061071134566325E-2</v>
      </c>
      <c r="CE299" s="90">
        <f>$E299^EXP(Parameter!$D$203)</f>
        <v>8.6905567912098618E-3</v>
      </c>
      <c r="CF299" s="90">
        <f>$D299^EXP(Parameter!$D$212)</f>
        <v>5.7458740625118035E-2</v>
      </c>
      <c r="CG299" s="90">
        <f>$E299^EXP(Parameter!$D$204)</f>
        <v>5.7635365827434157E-3</v>
      </c>
      <c r="CH299" s="91">
        <f>$D299^EXP(Parameter!$D$213)</f>
        <v>1.714560851993565E-2</v>
      </c>
      <c r="CI299" s="90">
        <f>$E299^EXP(Parameter!$D$205)</f>
        <v>1.1203124559461628E-2</v>
      </c>
      <c r="CJ299" s="91">
        <f>$D299^EXP(Parameter!$D$210)</f>
        <v>8.5080579758025614E-3</v>
      </c>
      <c r="CK299" s="90">
        <f>$E299^EXP(Parameter!$D$202)</f>
        <v>6.4970916163907793E-4</v>
      </c>
      <c r="CL299" s="12">
        <f>$D299^EXP(Parameter!$D$170+Parameter!$D$177*(LN($B299/30.2*21)))</f>
        <v>9.353665277870217E-3</v>
      </c>
      <c r="CM299" s="12">
        <f>$D299^EXP(Parameter!$D$155+Parameter!$D$162*(LN($B299/30.2*21)))</f>
        <v>0.27320864508138065</v>
      </c>
      <c r="CN299" s="12">
        <f>$D299^EXP(Parameter!$D$171+Parameter!$D$178*(LN($B299/30.2*21)))</f>
        <v>1.1368498950671711E-2</v>
      </c>
      <c r="CO299" s="12">
        <f>$D299^EXP(Parameter!$D$156+Parameter!$D$163*(LN($B299/30.2*21)))</f>
        <v>0.20197461272177306</v>
      </c>
      <c r="CP299" s="12">
        <f>$D299^EXP(Parameter!$D$173+Parameter!$D$180*(LN($B299/30.2*21)))</f>
        <v>8.7818878538260068E-3</v>
      </c>
      <c r="CQ299" s="12">
        <f>$D299^EXP(Parameter!$D$158+Parameter!$D$165*(LN($B299/30.2*21)))</f>
        <v>0.19509814257222033</v>
      </c>
      <c r="CR299" s="12">
        <f>$D299^EXP(Parameter!$D$174+Parameter!$D$181*(LN($B299/30.2*21)))</f>
        <v>6.4924381919766296E-3</v>
      </c>
      <c r="CS299" s="12">
        <f>$D299^EXP(Parameter!$D$159+Parameter!$D$166*(LN($B299/30.2*21)))</f>
        <v>0.25184292991945628</v>
      </c>
      <c r="CT299" s="12">
        <f>$D299^EXP(Parameter!$D$175+Parameter!$D$182*(LN($B299/30.2*21)))</f>
        <v>6.7602463089637508E-4</v>
      </c>
      <c r="CU299" s="12">
        <f>$D299^EXP(Parameter!$D$160+Parameter!$D$167*(LN($B299/30.2*21)))</f>
        <v>2.986796692453602E-2</v>
      </c>
      <c r="CV299" s="12">
        <f>$D299^EXP(Parameter!$D$172+Parameter!$D$179*(LN($B299/30.2*21)))</f>
        <v>1.3026435537013415E-3</v>
      </c>
      <c r="CW299" s="41">
        <f>$D299^EXP(Parameter!$D$157+Parameter!$D$164*(LN($B299/30.2*21)))</f>
        <v>8.6822533095017867E-5</v>
      </c>
      <c r="CX299" s="12">
        <f t="shared" si="30"/>
        <v>3.1613822666656112E-78</v>
      </c>
      <c r="CY299" s="85">
        <v>1.2137711389936899E-2</v>
      </c>
      <c r="CZ299" s="12">
        <f t="shared" si="31"/>
        <v>8.2716053720797471E-9</v>
      </c>
      <c r="DA299" s="85">
        <v>1.7809972462003699E-2</v>
      </c>
      <c r="DB299" s="12">
        <f t="shared" si="32"/>
        <v>1.6575221715793836E-17</v>
      </c>
      <c r="DC299" s="41">
        <v>2.6745809396989999E-5</v>
      </c>
      <c r="DD299" s="12">
        <f t="shared" si="33"/>
        <v>0</v>
      </c>
      <c r="DE299" s="85">
        <v>3.5973297513986402E-4</v>
      </c>
      <c r="DF299" s="12">
        <f t="shared" si="34"/>
        <v>0</v>
      </c>
      <c r="DG299" s="41">
        <v>2.6730400000000001E-5</v>
      </c>
      <c r="DH299" s="12">
        <f t="shared" si="35"/>
        <v>4.7434326203013983E-18</v>
      </c>
      <c r="DI299" s="41">
        <v>2.6730400000000001E-5</v>
      </c>
      <c r="DJ299" s="46">
        <v>294</v>
      </c>
      <c r="DK299" s="44">
        <v>7.9198295570570599E-6</v>
      </c>
      <c r="DL299" s="44">
        <v>2.90963563280844E-5</v>
      </c>
      <c r="DM299" s="44">
        <v>7.5704378067809093E-5</v>
      </c>
      <c r="DN299" s="44">
        <v>5.1740841168546E-5</v>
      </c>
      <c r="DO299" s="44">
        <v>2.8501411318271298E-4</v>
      </c>
      <c r="DP299" s="44">
        <v>2.1139556939642201E-4</v>
      </c>
      <c r="DQ299" s="44">
        <v>3.28636989826547E-4</v>
      </c>
      <c r="DR299" s="45">
        <v>9.4856159350351597E-3</v>
      </c>
      <c r="DS299" s="45">
        <v>1.6762494010303199E-2</v>
      </c>
      <c r="DT299" s="45">
        <v>1.47375764304428E-2</v>
      </c>
      <c r="DU299" s="45">
        <v>1.0025897893878999E-2</v>
      </c>
      <c r="DV299" s="45">
        <v>1.5872483591296799E-2</v>
      </c>
      <c r="DW299" s="45">
        <v>2.8490201754181502E-2</v>
      </c>
      <c r="DX299" s="45">
        <v>1.2227857451023399E-2</v>
      </c>
    </row>
    <row r="300" spans="1:128">
      <c r="A300" s="43">
        <f t="shared" si="29"/>
        <v>18.780821917808218</v>
      </c>
      <c r="B300" s="18">
        <v>296</v>
      </c>
      <c r="C300" s="12">
        <v>6490</v>
      </c>
      <c r="D300" s="12">
        <v>8.6874059755238896E-3</v>
      </c>
      <c r="E300" s="12">
        <v>2.63112603475923E-5</v>
      </c>
      <c r="F300" s="92">
        <f>$D300^Parameter!$D$325</f>
        <v>2.4679382634518507E-2</v>
      </c>
      <c r="G300" s="92">
        <f>$E300^Parameter!$D$318</f>
        <v>5.0408292816172596E-4</v>
      </c>
      <c r="H300" s="92">
        <f>$D300^Parameter!$D$326</f>
        <v>2.2444611567034978E-2</v>
      </c>
      <c r="I300" s="92">
        <f>$E300^Parameter!$D$319</f>
        <v>1.1719002778575009E-3</v>
      </c>
      <c r="J300" s="92">
        <f>$D300^Parameter!$D$328</f>
        <v>2.6880309774983735E-2</v>
      </c>
      <c r="K300" s="92">
        <f>$E300^Parameter!$D$321</f>
        <v>9.3567010062409074E-3</v>
      </c>
      <c r="L300" s="92">
        <f>$D300^Parameter!$D$329</f>
        <v>7.0109757611994644E-2</v>
      </c>
      <c r="M300" s="92">
        <f>$E300^Parameter!$D$322</f>
        <v>5.6999285201038384E-3</v>
      </c>
      <c r="N300" s="92">
        <f>$D300^Parameter!$D$330</f>
        <v>2.1404298303914143E-2</v>
      </c>
      <c r="O300" s="92">
        <f>$E300^Parameter!$D$323</f>
        <v>1.4725046020403785E-2</v>
      </c>
      <c r="P300" s="92">
        <f>$D300^Parameter!$D$327</f>
        <v>1.0909965860475029E-2</v>
      </c>
      <c r="Q300" s="92">
        <f>$E300^Parameter!$D$320</f>
        <v>5.3700847467468601E-4</v>
      </c>
      <c r="R300" s="12">
        <f>$D300^EXP(Parameter!$D$96+Parameter!$D$103*(($B300/30.2*21)^(1)))</f>
        <v>1.9390274608227699E-79</v>
      </c>
      <c r="S300" s="12">
        <f>$E300^EXP(Parameter!$D$81+Parameter!$D$88*($B300/30.2*21)^(-2))</f>
        <v>1.5338785110600504E-3</v>
      </c>
      <c r="T300" s="12">
        <f>$D300^EXP(Parameter!$D$97+Parameter!$D$104*(($B300*21/30.2)^(1)))</f>
        <v>7.233918043964781E-9</v>
      </c>
      <c r="U300" s="12">
        <f>$E300^EXP(Parameter!$D$82+Parameter!$D$89*($B300/30.2*21)^(-2))</f>
        <v>2.6951993467220488E-3</v>
      </c>
      <c r="V300" s="12">
        <f>$D300^EXP(Parameter!$D$99+Parameter!$D$106*(($B300*21/30.2)^(1)))</f>
        <v>1.1259419363138227E-17</v>
      </c>
      <c r="W300" s="12">
        <f>$E300^EXP(Parameter!$D$84+Parameter!$D$91*($B300/30.2*21)^(-2))</f>
        <v>1.6590913930678297E-2</v>
      </c>
      <c r="X300" s="12">
        <f>$D300^EXP(Parameter!$D$100+Parameter!$D$107*(($B300*21/30.2)^(1)))</f>
        <v>0</v>
      </c>
      <c r="Y300" s="12">
        <f>$E300^EXP(Parameter!$D$85+Parameter!$D$92*($B300/30.2*21)^(-2))</f>
        <v>9.8838977881076043E-3</v>
      </c>
      <c r="Z300" s="12">
        <f>$D300^EXP(Parameter!$D$101+Parameter!$D$108*(($B300*21/30.2)^(1)))</f>
        <v>0</v>
      </c>
      <c r="AA300" s="12">
        <f>$E300^EXP(Parameter!$D$86+Parameter!$D$93*($B300/30.2*21)^(-2))</f>
        <v>1.4957546193100059E-2</v>
      </c>
      <c r="AB300" s="12">
        <f>$D300^EXP(Parameter!$D$98+Parameter!$D$105*(($B300*21/30.2)^(1)))</f>
        <v>3.2724574713257709E-18</v>
      </c>
      <c r="AC300" s="12">
        <f>$E300^EXP(Parameter!$D$83+Parameter!$D$90*($B300/30.2*21)^(-2))</f>
        <v>6.1938984281935839E-4</v>
      </c>
      <c r="AD300" s="87">
        <f>$D300^EXP(Parameter!$D$133+Parameter!$D$140*(($B300*21/30.2)^(-0.5))+Parameter!$D$147*((LN($B300*21/30.2))))</f>
        <v>4.1972145565362239E-19</v>
      </c>
      <c r="AE300" s="12">
        <f>$E300^EXP(Parameter!$D$111+Parameter!$D$118*(($B300*21/30.2)^(-1))+Parameter!$D$125*(($B300*21/30.2)^(-0.5)))</f>
        <v>3.9328206784640662E-2</v>
      </c>
      <c r="AF300" s="12">
        <f>$D300^EXP(Parameter!$D$134+Parameter!$D$141*(($B300*21/30.2)^(-0.5))+Parameter!$D$148*((LN($B300*21/30.2))))</f>
        <v>9.2579046668596212E-6</v>
      </c>
      <c r="AG300" s="12">
        <f>$E300^EXP(Parameter!$D$112+Parameter!$D$119*(($B300*21/30.2)^(-1))+Parameter!$D$126*(($B300*21/30.2)^(-0.5)))</f>
        <v>3.3686992086665009E-3</v>
      </c>
      <c r="AH300" s="12">
        <f>$D300^EXP(Parameter!$D$136+Parameter!$D$143*(($B300*21/30.2)^(-0.5))+Parameter!$D$150*((LN($B300*21/30.2))))</f>
        <v>5.5519479474889455E-15</v>
      </c>
      <c r="AI300" s="12">
        <f>$E300^EXP(Parameter!$D$114+Parameter!$D$121*(($B300*21/30.2)^(-1))+Parameter!$D$128*(($B300*21/30.2)^(-0.5)))</f>
        <v>5.0004829799961904E-6</v>
      </c>
      <c r="AJ300" s="12">
        <f>$D300^EXP(Parameter!$D$137+Parameter!$D$144*(($B300*21/30.2)^(-0.5))+Parameter!$D$151*((LN($B300*21/30.2))))</f>
        <v>6.8168028699419541E-23</v>
      </c>
      <c r="AK300" s="12">
        <f>$E300^EXP(Parameter!$D$115+Parameter!$D$122*(($B300*21/30.2)^(-1))+Parameter!$D$129*(($B300*21/30.2)^(-0.5)))</f>
        <v>1.8294880821740703E-3</v>
      </c>
      <c r="AL300" s="12">
        <f>$D300^EXP(Parameter!$D$138+Parameter!$D$145*(($B300*21/30.2)^(-0.5))+Parameter!$D$152*((LN($B300*21/30.2))))</f>
        <v>8.803173866313445E-112</v>
      </c>
      <c r="AM300" s="12">
        <f>$E300^EXP(Parameter!$D$116+Parameter!$D$123*(($B300*21/30.2)^(-1))+Parameter!$D$130*(($B300*21/30.2)^(-0.5)))</f>
        <v>1.8879002122223033E-7</v>
      </c>
      <c r="AN300" s="12">
        <f>$D300^EXP(Parameter!$D$135+Parameter!$D$142*(($B300*21/30.2)^(-0.5))+Parameter!$D$149*((LN($B300*21/30.2))))</f>
        <v>8.9764403060593536E-8</v>
      </c>
      <c r="AO300" s="12">
        <f>$E300^EXP(Parameter!$D$113+Parameter!$D$120*(($B300*21/30.2)^(-1))+Parameter!$D$127*(($B300*21/30.2)^(-0.5)))</f>
        <v>4.0414947421743295E-15</v>
      </c>
      <c r="AP300" s="87">
        <f>$D300^EXP(Parameter!$D$304+Parameter!$D$310*((LN($B300*21/30.2))))</f>
        <v>7.1653724795664791E-3</v>
      </c>
      <c r="AQ300" s="88">
        <f>$E300^EXP(Parameter!$D$290+Parameter!$D$296*((LN($B300*21/30.2))))</f>
        <v>6.2841474844058465E-3</v>
      </c>
      <c r="AR300" s="12">
        <f>$D300^EXP(Parameter!$D$305+Parameter!$D$311*((LN($B300*21/30.2))))</f>
        <v>1.2028576277493926E-2</v>
      </c>
      <c r="AS300" s="88">
        <f>$E300^EXP(Parameter!$D$291+Parameter!$D$297*((LN($B300*21/30.2))))</f>
        <v>4.3873160922826568E-3</v>
      </c>
      <c r="AT300" s="12">
        <f>$D300^EXP(Parameter!$D$305+Parameter!$D$307-Parameter!$D$306+(Parameter!$D$311+Parameter!$D$313-Parameter!$D$312)*((LN($B300*21/30.2))))</f>
        <v>9.648738981398992E-3</v>
      </c>
      <c r="AU300" s="88">
        <f>$E300^EXP(Parameter!$D$291+Parameter!$D$293-Parameter!$D$292+(Parameter!$D$297+Parameter!$D$299-Parameter!$D$298)*((LN($B300*21/30.2))))</f>
        <v>7.1459904535694126E-3</v>
      </c>
      <c r="AV300" s="12">
        <f>$D300^EXP(Parameter!$D$308+Parameter!$D$314*((LN($B300*21/30.2))))</f>
        <v>1.2990293032990482E-2</v>
      </c>
      <c r="AW300" s="88">
        <f>$E300^EXP(Parameter!$D$294+Parameter!$D$300*((LN($B300*21/30.2))))</f>
        <v>6.2832643769275744E-3</v>
      </c>
      <c r="AX300" s="12">
        <f>$D300^EXP(Parameter!$D$305+Parameter!$D$309-Parameter!$D$306+(Parameter!$D$311+Parameter!$D$315-Parameter!$D$312)*((LN($B300*21/30.2))))</f>
        <v>3.5081049210242752E-3</v>
      </c>
      <c r="AY300" s="88">
        <f>$E300^EXP(Parameter!$D$291+Parameter!$D$295-Parameter!$D$292+(Parameter!$D$297+Parameter!$D$301-Parameter!$D$298)*((LN($B300*21/30.2))))</f>
        <v>1.2014955395223252E-5</v>
      </c>
      <c r="AZ300" s="12">
        <f>$D300^EXP(Parameter!D$305-Parameter!D$306+(Parameter!D$311-Parameter!D$312)*((LN($B300*21/30.2))))</f>
        <v>2.2928013505144297E-3</v>
      </c>
      <c r="BA300" s="88">
        <f>$E300^EXP(Parameter!$D$291-Parameter!$D$292+(Parameter!$D$297-Parameter!$D$298)*((LN($B300*21/30.2))))</f>
        <v>5.9995390323177918E-8</v>
      </c>
      <c r="BB300" s="89">
        <f>$D300^EXP(Parameter!$D$231+Parameter!$D$238)</f>
        <v>2.719182710169361E-2</v>
      </c>
      <c r="BC300" s="90">
        <f>$E300^EXP(Parameter!$D$216+Parameter!$D$223)</f>
        <v>1.2342724702939188E-3</v>
      </c>
      <c r="BD300" s="91">
        <f>$D300^EXP(Parameter!$D$232+Parameter!$D$239)</f>
        <v>1.9440833821468172E-2</v>
      </c>
      <c r="BE300" s="90">
        <f>$E300^EXP(Parameter!$D$217+Parameter!$D$224)</f>
        <v>1.9050288813191472E-3</v>
      </c>
      <c r="BF300" s="91">
        <f>$D300^EXP(Parameter!$D$234+Parameter!$D$241)</f>
        <v>2.4364636751225247E-2</v>
      </c>
      <c r="BG300" s="91">
        <f>$E300^EXP(Parameter!$D$219+Parameter!$D$226)</f>
        <v>1.168915074799733E-2</v>
      </c>
      <c r="BH300" s="91">
        <f>$D300^EXP(Parameter!$D$235+Parameter!$D$242)</f>
        <v>5.7357998815326626E-2</v>
      </c>
      <c r="BI300" s="91">
        <f>$E300^EXP(Parameter!$D$220+Parameter!$D$227)</f>
        <v>6.8306753744969391E-3</v>
      </c>
      <c r="BJ300" s="91">
        <f>$D300^EXP(Parameter!$D$236+Parameter!$D$243)</f>
        <v>1.7953314366359906E-2</v>
      </c>
      <c r="BK300" s="91">
        <f>$E300^EXP(Parameter!$D$221+Parameter!$D$228)</f>
        <v>1.102808629526938E-2</v>
      </c>
      <c r="BL300" s="91">
        <f>$D300^EXP(Parameter!$D$233+Parameter!$D$240)</f>
        <v>7.592127474377439E-3</v>
      </c>
      <c r="BM300" s="91">
        <f>$E300^EXP(Parameter!$D$218+Parameter!$D$225)</f>
        <v>4.6882735895002444E-4</v>
      </c>
      <c r="BN300" s="90">
        <f>$D300^EXP(Parameter!$D$268+Parameter!$D$275)</f>
        <v>3.9074668297559283E-2</v>
      </c>
      <c r="BO300" s="91">
        <f>$E300^EXP(Parameter!$D$246+Parameter!$D$253)</f>
        <v>3.4563484751598013E-4</v>
      </c>
      <c r="BP300" s="91">
        <f>$D300^EXP(Parameter!$D$269+Parameter!$D$276)</f>
        <v>2.3559997917584383E-2</v>
      </c>
      <c r="BQ300" s="91">
        <f>$E300^EXP(Parameter!$D$247+Parameter!$D$254)</f>
        <v>1.0346561667188229E-3</v>
      </c>
      <c r="BR300" s="91">
        <f>$D300^EXP(Parameter!$D$271+Parameter!$D$278)</f>
        <v>6.5223660532907471E-2</v>
      </c>
      <c r="BS300" s="91">
        <f>$E300^EXP(Parameter!$D$249+Parameter!$D$256)</f>
        <v>1.5019777228089868E-2</v>
      </c>
      <c r="BT300" s="91">
        <f>$D300^EXP(Parameter!$D$272+Parameter!$D$279)</f>
        <v>0.12730407574444433</v>
      </c>
      <c r="BU300" s="91">
        <f>$E300^EXP(Parameter!$D$250+Parameter!$D$257)</f>
        <v>3.6579938404915193E-3</v>
      </c>
      <c r="BV300" s="91">
        <f>$D300^EXP(Parameter!$D$273+Parameter!$D$280)</f>
        <v>9.6299209719920398E-2</v>
      </c>
      <c r="BW300" s="91">
        <f>$E300^EXP(Parameter!$D$251+Parameter!$D$258)</f>
        <v>1.6389070064909566E-2</v>
      </c>
      <c r="BX300" s="91">
        <f>$D300^EXP(Parameter!$D$270+Parameter!$D$277)</f>
        <v>1.9904526785199352E-2</v>
      </c>
      <c r="BY300" s="91">
        <f>$E300^EXP(Parameter!$D$248+Parameter!$D$255)</f>
        <v>1.3193255896703044E-3</v>
      </c>
      <c r="BZ300" s="90">
        <f>$D300^EXP(Parameter!$D$208)</f>
        <v>2.4912103580622347E-2</v>
      </c>
      <c r="CA300" s="90">
        <f>$E300^EXP(Parameter!$D$200)</f>
        <v>8.2156295500572377E-4</v>
      </c>
      <c r="CB300" s="90">
        <f>$D300^EXP(Parameter!$D$209)</f>
        <v>1.9749056685966278E-2</v>
      </c>
      <c r="CC300" s="90">
        <f>$E300^EXP(Parameter!$D$201)</f>
        <v>1.5340094306847509E-3</v>
      </c>
      <c r="CD300" s="90">
        <f>$D300^EXP(Parameter!$D$211)</f>
        <v>2.1925569634612497E-2</v>
      </c>
      <c r="CE300" s="90">
        <f>$E300^EXP(Parameter!$D$203)</f>
        <v>8.6288741305967937E-3</v>
      </c>
      <c r="CF300" s="90">
        <f>$D300^EXP(Parameter!$D$212)</f>
        <v>5.7194196580549632E-2</v>
      </c>
      <c r="CG300" s="90">
        <f>$E300^EXP(Parameter!$D$204)</f>
        <v>5.7191023893370984E-3</v>
      </c>
      <c r="CH300" s="91">
        <f>$D300^EXP(Parameter!$D$213)</f>
        <v>1.703336095463346E-2</v>
      </c>
      <c r="CI300" s="90">
        <f>$E300^EXP(Parameter!$D$205)</f>
        <v>1.1127849493973652E-2</v>
      </c>
      <c r="CJ300" s="91">
        <f>$D300^EXP(Parameter!$D$210)</f>
        <v>8.4427957652254103E-3</v>
      </c>
      <c r="CK300" s="90">
        <f>$E300^EXP(Parameter!$D$202)</f>
        <v>6.4259140958615056E-4</v>
      </c>
      <c r="CL300" s="12">
        <f>$D300^EXP(Parameter!$D$170+Parameter!$D$177*(LN($B300/30.2*21)))</f>
        <v>9.2720231657914213E-3</v>
      </c>
      <c r="CM300" s="12">
        <f>$D300^EXP(Parameter!$D$155+Parameter!$D$162*(LN($B300/30.2*21)))</f>
        <v>0.27294119621021462</v>
      </c>
      <c r="CN300" s="12">
        <f>$D300^EXP(Parameter!$D$171+Parameter!$D$178*(LN($B300/30.2*21)))</f>
        <v>1.1279558012547033E-2</v>
      </c>
      <c r="CO300" s="12">
        <f>$D300^EXP(Parameter!$D$156+Parameter!$D$163*(LN($B300/30.2*21)))</f>
        <v>0.20161506179574884</v>
      </c>
      <c r="CP300" s="12">
        <f>$D300^EXP(Parameter!$D$173+Parameter!$D$180*(LN($B300/30.2*21)))</f>
        <v>8.7053240859162172E-3</v>
      </c>
      <c r="CQ300" s="12">
        <f>$D300^EXP(Parameter!$D$158+Parameter!$D$165*(LN($B300/30.2*21)))</f>
        <v>0.19464197631882282</v>
      </c>
      <c r="CR300" s="12">
        <f>$D300^EXP(Parameter!$D$174+Parameter!$D$181*(LN($B300/30.2*21)))</f>
        <v>6.4190698508983799E-3</v>
      </c>
      <c r="CS300" s="12">
        <f>$D300^EXP(Parameter!$D$159+Parameter!$D$166*(LN($B300/30.2*21)))</f>
        <v>0.25144348070032946</v>
      </c>
      <c r="CT300" s="12">
        <f>$D300^EXP(Parameter!$D$175+Parameter!$D$182*(LN($B300/30.2*21)))</f>
        <v>6.6488365654948135E-4</v>
      </c>
      <c r="CU300" s="12">
        <f>$D300^EXP(Parameter!$D$160+Parameter!$D$167*(LN($B300/30.2*21)))</f>
        <v>2.9634417637268366E-2</v>
      </c>
      <c r="CV300" s="12">
        <f>$D300^EXP(Parameter!$D$172+Parameter!$D$179*(LN($B300/30.2*21)))</f>
        <v>1.2856078020857739E-3</v>
      </c>
      <c r="CW300" s="41">
        <f>$D300^EXP(Parameter!$D$157+Parameter!$D$164*(LN($B300/30.2*21)))</f>
        <v>8.4745934140964305E-5</v>
      </c>
      <c r="CX300" s="12">
        <f t="shared" si="30"/>
        <v>1.9390274608227699E-79</v>
      </c>
      <c r="CY300" s="85">
        <v>1.21328332222106E-2</v>
      </c>
      <c r="CZ300" s="12">
        <f t="shared" si="31"/>
        <v>7.233918043964781E-9</v>
      </c>
      <c r="DA300" s="85">
        <v>1.7798542575081101E-2</v>
      </c>
      <c r="DB300" s="12">
        <f t="shared" si="32"/>
        <v>1.1259419363138227E-17</v>
      </c>
      <c r="DC300" s="41">
        <v>2.6325378637059101E-5</v>
      </c>
      <c r="DD300" s="12">
        <f t="shared" si="33"/>
        <v>0</v>
      </c>
      <c r="DE300" s="85">
        <v>3.5494851466290101E-4</v>
      </c>
      <c r="DF300" s="12">
        <f t="shared" si="34"/>
        <v>0</v>
      </c>
      <c r="DG300" s="41">
        <v>2.63113E-5</v>
      </c>
      <c r="DH300" s="12">
        <f t="shared" si="35"/>
        <v>3.2724574713257709E-18</v>
      </c>
      <c r="DI300" s="41">
        <v>2.63113E-5</v>
      </c>
      <c r="DJ300" s="46">
        <v>295</v>
      </c>
      <c r="DK300" s="44">
        <v>7.7686013633115908E-6</v>
      </c>
      <c r="DL300" s="44">
        <v>2.85797809107535E-5</v>
      </c>
      <c r="DM300" s="44">
        <v>7.4438105025942405E-5</v>
      </c>
      <c r="DN300" s="44">
        <v>5.0853996642175E-5</v>
      </c>
      <c r="DO300" s="44">
        <v>2.8067285217347999E-4</v>
      </c>
      <c r="DP300" s="44">
        <v>2.0810274519622601E-4</v>
      </c>
      <c r="DQ300" s="44">
        <v>3.2368587313469398E-4</v>
      </c>
      <c r="DR300" s="45">
        <v>9.4155390308781096E-3</v>
      </c>
      <c r="DS300" s="45">
        <v>1.66475453399706E-2</v>
      </c>
      <c r="DT300" s="45">
        <v>1.4634699262747099E-2</v>
      </c>
      <c r="DU300" s="45">
        <v>9.9523311947616894E-3</v>
      </c>
      <c r="DV300" s="45">
        <v>1.5762806231774701E-2</v>
      </c>
      <c r="DW300" s="45">
        <v>2.8309924019385702E-2</v>
      </c>
      <c r="DX300" s="45">
        <v>1.2140358797375E-2</v>
      </c>
    </row>
    <row r="301" spans="1:128">
      <c r="A301" s="43">
        <f t="shared" si="29"/>
        <v>18.841095890410958</v>
      </c>
      <c r="B301" s="18">
        <v>297</v>
      </c>
      <c r="C301" s="12">
        <v>6512</v>
      </c>
      <c r="D301" s="12">
        <v>8.6213261895152406E-3</v>
      </c>
      <c r="E301" s="12">
        <v>2.5899725664037399E-5</v>
      </c>
      <c r="F301" s="92">
        <f>$D301^Parameter!$D$325</f>
        <v>2.4532837381154596E-2</v>
      </c>
      <c r="G301" s="92">
        <f>$E301^Parameter!$D$318</f>
        <v>4.9839367028862384E-4</v>
      </c>
      <c r="H301" s="92">
        <f>$D301^Parameter!$D$326</f>
        <v>2.2307929412603598E-2</v>
      </c>
      <c r="I301" s="92">
        <f>$E301^Parameter!$D$319</f>
        <v>1.1601360037554931E-3</v>
      </c>
      <c r="J301" s="92">
        <f>$D301^Parameter!$D$328</f>
        <v>2.6724368199457775E-2</v>
      </c>
      <c r="K301" s="92">
        <f>$E301^Parameter!$D$321</f>
        <v>9.2915840036603484E-3</v>
      </c>
      <c r="L301" s="92">
        <f>$D301^Parameter!$D$329</f>
        <v>6.9810618081255674E-2</v>
      </c>
      <c r="M301" s="92">
        <f>$E301^Parameter!$D$322</f>
        <v>5.6560681070420985E-3</v>
      </c>
      <c r="N301" s="92">
        <f>$D301^Parameter!$D$330</f>
        <v>2.1272327097892608E-2</v>
      </c>
      <c r="O301" s="92">
        <f>$E301^Parameter!$D$323</f>
        <v>1.4632484258717651E-2</v>
      </c>
      <c r="P301" s="92">
        <f>$D301^Parameter!$D$327</f>
        <v>1.083094926079144E-2</v>
      </c>
      <c r="Q301" s="92">
        <f>$E301^Parameter!$D$320</f>
        <v>5.3099783096305939E-4</v>
      </c>
      <c r="R301" s="12">
        <f>$D301^EXP(Parameter!$D$96+Parameter!$D$103*(($B301/30.2*21)^(1)))</f>
        <v>1.1398553006435027E-80</v>
      </c>
      <c r="S301" s="12">
        <f>$E301^EXP(Parameter!$D$81+Parameter!$D$88*($B301/30.2*21)^(-2))</f>
        <v>1.5190924883236843E-3</v>
      </c>
      <c r="T301" s="12">
        <f>$D301^EXP(Parameter!$D$97+Parameter!$D$104*(($B301*21/30.2)^(1)))</f>
        <v>6.3210843430938215E-9</v>
      </c>
      <c r="U301" s="12">
        <f>$E301^EXP(Parameter!$D$82+Parameter!$D$89*($B301/30.2*21)^(-2))</f>
        <v>2.6714680655153633E-3</v>
      </c>
      <c r="V301" s="12">
        <f>$D301^EXP(Parameter!$D$99+Parameter!$D$106*(($B301*21/30.2)^(1)))</f>
        <v>7.6208536004425895E-18</v>
      </c>
      <c r="W301" s="12">
        <f>$E301^EXP(Parameter!$D$84+Parameter!$D$91*($B301/30.2*21)^(-2))</f>
        <v>1.6489572236737443E-2</v>
      </c>
      <c r="X301" s="12">
        <f>$D301^EXP(Parameter!$D$100+Parameter!$D$107*(($B301*21/30.2)^(1)))</f>
        <v>0</v>
      </c>
      <c r="Y301" s="12">
        <f>$E301^EXP(Parameter!$D$85+Parameter!$D$92*($B301/30.2*21)^(-2))</f>
        <v>9.8159197141352694E-3</v>
      </c>
      <c r="Z301" s="12">
        <f>$D301^EXP(Parameter!$D$101+Parameter!$D$108*(($B301*21/30.2)^(1)))</f>
        <v>0</v>
      </c>
      <c r="AA301" s="12">
        <f>$E301^EXP(Parameter!$D$86+Parameter!$D$93*($B301/30.2*21)^(-2))</f>
        <v>1.4863866168237781E-2</v>
      </c>
      <c r="AB301" s="12">
        <f>$D301^EXP(Parameter!$D$98+Parameter!$D$105*(($B301*21/30.2)^(1)))</f>
        <v>2.2504543668307458E-18</v>
      </c>
      <c r="AC301" s="12">
        <f>$E301^EXP(Parameter!$D$83+Parameter!$D$90*($B301/30.2*21)^(-2))</f>
        <v>6.1258752383061804E-4</v>
      </c>
      <c r="AD301" s="87">
        <f>$D301^EXP(Parameter!$D$133+Parameter!$D$140*(($B301*21/30.2)^(-0.5))+Parameter!$D$147*((LN($B301*21/30.2))))</f>
        <v>3.3293872532193308E-19</v>
      </c>
      <c r="AE301" s="12">
        <f>$E301^EXP(Parameter!$D$111+Parameter!$D$118*(($B301*21/30.2)^(-1))+Parameter!$D$125*(($B301*21/30.2)^(-0.5)))</f>
        <v>3.9188768745680412E-2</v>
      </c>
      <c r="AF301" s="12">
        <f>$D301^EXP(Parameter!$D$134+Parameter!$D$141*(($B301*21/30.2)^(-0.5))+Parameter!$D$148*((LN($B301*21/30.2))))</f>
        <v>8.919582601032576E-6</v>
      </c>
      <c r="AG301" s="12">
        <f>$E301^EXP(Parameter!$D$112+Parameter!$D$119*(($B301*21/30.2)^(-1))+Parameter!$D$126*(($B301*21/30.2)^(-0.5)))</f>
        <v>3.3408043946583808E-3</v>
      </c>
      <c r="AH301" s="12">
        <f>$D301^EXP(Parameter!$D$136+Parameter!$D$143*(($B301*21/30.2)^(-0.5))+Parameter!$D$150*((LN($B301*21/30.2))))</f>
        <v>4.7008240671854664E-15</v>
      </c>
      <c r="AI301" s="12">
        <f>$E301^EXP(Parameter!$D$114+Parameter!$D$121*(($B301*21/30.2)^(-1))+Parameter!$D$128*(($B301*21/30.2)^(-0.5)))</f>
        <v>4.8747352888622721E-6</v>
      </c>
      <c r="AJ301" s="12">
        <f>$D301^EXP(Parameter!$D$137+Parameter!$D$144*(($B301*21/30.2)^(-0.5))+Parameter!$D$151*((LN($B301*21/30.2))))</f>
        <v>4.9906431072413685E-23</v>
      </c>
      <c r="AK301" s="12">
        <f>$E301^EXP(Parameter!$D$115+Parameter!$D$122*(($B301*21/30.2)^(-1))+Parameter!$D$129*(($B301*21/30.2)^(-0.5)))</f>
        <v>1.8107726125253694E-3</v>
      </c>
      <c r="AL301" s="12">
        <f>$D301^EXP(Parameter!$D$138+Parameter!$D$145*(($B301*21/30.2)^(-0.5))+Parameter!$D$152*((LN($B301*21/30.2))))</f>
        <v>1.1500447506342161E-112</v>
      </c>
      <c r="AM301" s="12">
        <f>$E301^EXP(Parameter!$D$116+Parameter!$D$123*(($B301*21/30.2)^(-1))+Parameter!$D$130*(($B301*21/30.2)^(-0.5)))</f>
        <v>1.8275963778794558E-7</v>
      </c>
      <c r="AN301" s="12">
        <f>$D301^EXP(Parameter!$D$135+Parameter!$D$142*(($B301*21/30.2)^(-0.5))+Parameter!$D$149*((LN($B301*21/30.2))))</f>
        <v>8.5038992208053694E-8</v>
      </c>
      <c r="AO301" s="12">
        <f>$E301^EXP(Parameter!$D$113+Parameter!$D$120*(($B301*21/30.2)^(-1))+Parameter!$D$127*(($B301*21/30.2)^(-0.5)))</f>
        <v>3.7529975203214384E-15</v>
      </c>
      <c r="AP301" s="87">
        <f>$D301^EXP(Parameter!$D$304+Parameter!$D$310*((LN($B301*21/30.2))))</f>
        <v>7.0936001123507722E-3</v>
      </c>
      <c r="AQ301" s="88">
        <f>$E301^EXP(Parameter!$D$290+Parameter!$D$296*((LN($B301*21/30.2))))</f>
        <v>6.251973759267484E-3</v>
      </c>
      <c r="AR301" s="12">
        <f>$D301^EXP(Parameter!$D$305+Parameter!$D$311*((LN($B301*21/30.2))))</f>
        <v>1.1934670653328521E-2</v>
      </c>
      <c r="AS301" s="88">
        <f>$E301^EXP(Parameter!$D$291+Parameter!$D$297*((LN($B301*21/30.2))))</f>
        <v>4.3561004729704986E-3</v>
      </c>
      <c r="AT301" s="12">
        <f>$D301^EXP(Parameter!$D$305+Parameter!$D$307-Parameter!$D$306+(Parameter!$D$311+Parameter!$D$313-Parameter!$D$312)*((LN($B301*21/30.2))))</f>
        <v>9.5640431699710576E-3</v>
      </c>
      <c r="AU301" s="88">
        <f>$E301^EXP(Parameter!$D$291+Parameter!$D$293-Parameter!$D$292+(Parameter!$D$297+Parameter!$D$299-Parameter!$D$298)*((LN($B301*21/30.2))))</f>
        <v>7.0895896587563787E-3</v>
      </c>
      <c r="AV301" s="12">
        <f>$D301^EXP(Parameter!$D$308+Parameter!$D$314*((LN($B301*21/30.2))))</f>
        <v>1.286443365959729E-2</v>
      </c>
      <c r="AW301" s="88">
        <f>$E301^EXP(Parameter!$D$294+Parameter!$D$300*((LN($B301*21/30.2))))</f>
        <v>6.2367354008023715E-3</v>
      </c>
      <c r="AX301" s="12">
        <f>$D301^EXP(Parameter!$D$305+Parameter!$D$309-Parameter!$D$306+(Parameter!$D$311+Parameter!$D$315-Parameter!$D$312)*((LN($B301*21/30.2))))</f>
        <v>3.466549279480975E-3</v>
      </c>
      <c r="AY301" s="88">
        <f>$E301^EXP(Parameter!$D$291+Parameter!$D$295-Parameter!$D$292+(Parameter!$D$297+Parameter!$D$301-Parameter!$D$298)*((LN($B301*21/30.2))))</f>
        <v>1.1658010796070295E-5</v>
      </c>
      <c r="AZ301" s="12">
        <f>$D301^EXP(Parameter!D$305-Parameter!D$306+(Parameter!D$311-Parameter!D$312)*((LN($B301*21/30.2))))</f>
        <v>2.2653905989882327E-3</v>
      </c>
      <c r="BA301" s="88">
        <f>$E301^EXP(Parameter!$D$291-Parameter!$D$292+(Parameter!$D$297-Parameter!$D$298)*((LN($B301*21/30.2))))</f>
        <v>5.76197882071099E-8</v>
      </c>
      <c r="BB301" s="89">
        <f>$D301^EXP(Parameter!$D$231+Parameter!$D$238)</f>
        <v>2.7034579472540406E-2</v>
      </c>
      <c r="BC301" s="90">
        <f>$E301^EXP(Parameter!$D$216+Parameter!$D$223)</f>
        <v>1.2219767873469412E-3</v>
      </c>
      <c r="BD301" s="91">
        <f>$D301^EXP(Parameter!$D$232+Parameter!$D$239)</f>
        <v>1.9317978009353587E-2</v>
      </c>
      <c r="BE301" s="90">
        <f>$E301^EXP(Parameter!$D$217+Parameter!$D$224)</f>
        <v>1.8872752944913904E-3</v>
      </c>
      <c r="BF301" s="91">
        <f>$D301^EXP(Parameter!$D$234+Parameter!$D$241)</f>
        <v>2.4219460300312509E-2</v>
      </c>
      <c r="BG301" s="91">
        <f>$E301^EXP(Parameter!$D$219+Parameter!$D$226)</f>
        <v>1.161166409324042E-2</v>
      </c>
      <c r="BH301" s="91">
        <f>$D301^EXP(Parameter!$D$235+Parameter!$D$242)</f>
        <v>5.7094824245501906E-2</v>
      </c>
      <c r="BI301" s="91">
        <f>$E301^EXP(Parameter!$D$220+Parameter!$D$227)</f>
        <v>6.7799479306778748E-3</v>
      </c>
      <c r="BJ301" s="91">
        <f>$D301^EXP(Parameter!$D$236+Parameter!$D$243)</f>
        <v>1.7837574343287504E-2</v>
      </c>
      <c r="BK301" s="91">
        <f>$E301^EXP(Parameter!$D$221+Parameter!$D$228)</f>
        <v>1.0954028452067692E-2</v>
      </c>
      <c r="BL301" s="91">
        <f>$D301^EXP(Parameter!$D$233+Parameter!$D$240)</f>
        <v>7.5327454187125659E-3</v>
      </c>
      <c r="BM301" s="91">
        <f>$E301^EXP(Parameter!$D$218+Parameter!$D$225)</f>
        <v>4.6348576773226765E-4</v>
      </c>
      <c r="BN301" s="90">
        <f>$D301^EXP(Parameter!$D$268+Parameter!$D$275)</f>
        <v>3.887137065249914E-2</v>
      </c>
      <c r="BO301" s="91">
        <f>$E301^EXP(Parameter!$D$246+Parameter!$D$253)</f>
        <v>3.4154116703871424E-4</v>
      </c>
      <c r="BP301" s="91">
        <f>$D301^EXP(Parameter!$D$269+Parameter!$D$276)</f>
        <v>2.3418350581394756E-2</v>
      </c>
      <c r="BQ301" s="91">
        <f>$E301^EXP(Parameter!$D$247+Parameter!$D$254)</f>
        <v>1.0240789317734909E-3</v>
      </c>
      <c r="BR301" s="91">
        <f>$D301^EXP(Parameter!$D$271+Parameter!$D$278)</f>
        <v>6.4937820919084538E-2</v>
      </c>
      <c r="BS301" s="91">
        <f>$E301^EXP(Parameter!$D$249+Parameter!$D$256)</f>
        <v>1.4925804970686836E-2</v>
      </c>
      <c r="BT301" s="91">
        <f>$D301^EXP(Parameter!$D$272+Parameter!$D$279)</f>
        <v>0.12688261581247209</v>
      </c>
      <c r="BU301" s="91">
        <f>$E301^EXP(Parameter!$D$250+Parameter!$D$257)</f>
        <v>3.6274399446928457E-3</v>
      </c>
      <c r="BV301" s="91">
        <f>$D301^EXP(Parameter!$D$273+Parameter!$D$280)</f>
        <v>9.5937304662947406E-2</v>
      </c>
      <c r="BW301" s="91">
        <f>$E301^EXP(Parameter!$D$251+Parameter!$D$258)</f>
        <v>1.6288655065858203E-2</v>
      </c>
      <c r="BX301" s="91">
        <f>$D301^EXP(Parameter!$D$270+Parameter!$D$277)</f>
        <v>1.9779490766860433E-2</v>
      </c>
      <c r="BY301" s="91">
        <f>$E301^EXP(Parameter!$D$248+Parameter!$D$255)</f>
        <v>1.3063127448417738E-3</v>
      </c>
      <c r="BZ301" s="90">
        <f>$D301^EXP(Parameter!$D$208)</f>
        <v>2.4764550383629336E-2</v>
      </c>
      <c r="CA301" s="90">
        <f>$E301^EXP(Parameter!$D$200)</f>
        <v>8.128838701292418E-4</v>
      </c>
      <c r="CB301" s="90">
        <f>$D301^EXP(Parameter!$D$209)</f>
        <v>1.9624749714072035E-2</v>
      </c>
      <c r="CC301" s="90">
        <f>$E301^EXP(Parameter!$D$201)</f>
        <v>1.5192214667754265E-3</v>
      </c>
      <c r="CD301" s="90">
        <f>$D301^EXP(Parameter!$D$211)</f>
        <v>2.1791228023598751E-2</v>
      </c>
      <c r="CE301" s="90">
        <f>$E301^EXP(Parameter!$D$203)</f>
        <v>8.5677851189269252E-3</v>
      </c>
      <c r="CF301" s="90">
        <f>$D301^EXP(Parameter!$D$212)</f>
        <v>5.6931511630881892E-2</v>
      </c>
      <c r="CG301" s="90">
        <f>$E301^EXP(Parameter!$D$204)</f>
        <v>5.6751229257122181E-3</v>
      </c>
      <c r="CH301" s="91">
        <f>$D301^EXP(Parameter!$D$213)</f>
        <v>1.692211947667397E-2</v>
      </c>
      <c r="CI301" s="90">
        <f>$E301^EXP(Parameter!$D$205)</f>
        <v>1.105327050728091E-2</v>
      </c>
      <c r="CJ301" s="91">
        <f>$D301^EXP(Parameter!$D$210)</f>
        <v>8.3781915885831754E-3</v>
      </c>
      <c r="CK301" s="90">
        <f>$E301^EXP(Parameter!$D$202)</f>
        <v>6.3556951346130689E-4</v>
      </c>
      <c r="CL301" s="12">
        <f>$D301^EXP(Parameter!$D$170+Parameter!$D$177*(LN($B301/30.2*21)))</f>
        <v>9.1912618180783751E-3</v>
      </c>
      <c r="CM301" s="12">
        <f>$D301^EXP(Parameter!$D$155+Parameter!$D$162*(LN($B301/30.2*21)))</f>
        <v>0.27267509431988146</v>
      </c>
      <c r="CN301" s="12">
        <f>$D301^EXP(Parameter!$D$171+Parameter!$D$178*(LN($B301/30.2*21)))</f>
        <v>1.1191510562610035E-2</v>
      </c>
      <c r="CO301" s="12">
        <f>$D301^EXP(Parameter!$D$156+Parameter!$D$163*(LN($B301/30.2*21)))</f>
        <v>0.20125731355041762</v>
      </c>
      <c r="CP301" s="12">
        <f>$D301^EXP(Parameter!$D$173+Parameter!$D$180*(LN($B301/30.2*21)))</f>
        <v>8.6295882157152743E-3</v>
      </c>
      <c r="CQ301" s="12">
        <f>$D301^EXP(Parameter!$D$158+Parameter!$D$165*(LN($B301/30.2*21)))</f>
        <v>0.1941881077712127</v>
      </c>
      <c r="CR301" s="12">
        <f>$D301^EXP(Parameter!$D$174+Parameter!$D$181*(LN($B301/30.2*21)))</f>
        <v>6.3466468605936043E-3</v>
      </c>
      <c r="CS301" s="12">
        <f>$D301^EXP(Parameter!$D$159+Parameter!$D$166*(LN($B301/30.2*21)))</f>
        <v>0.25104592969183742</v>
      </c>
      <c r="CT301" s="12">
        <f>$D301^EXP(Parameter!$D$175+Parameter!$D$182*(LN($B301/30.2*21)))</f>
        <v>6.5394353343831211E-4</v>
      </c>
      <c r="CU301" s="12">
        <f>$D301^EXP(Parameter!$D$160+Parameter!$D$167*(LN($B301/30.2*21)))</f>
        <v>2.9403072242613452E-2</v>
      </c>
      <c r="CV301" s="12">
        <f>$D301^EXP(Parameter!$D$172+Parameter!$D$179*(LN($B301/30.2*21)))</f>
        <v>1.2688274401612772E-3</v>
      </c>
      <c r="CW301" s="41">
        <f>$D301^EXP(Parameter!$D$157+Parameter!$D$164*(LN($B301/30.2*21)))</f>
        <v>8.2721443892868341E-5</v>
      </c>
      <c r="CX301" s="12">
        <f t="shared" si="30"/>
        <v>1.1398553006435027E-80</v>
      </c>
      <c r="CY301" s="85">
        <v>1.21280451171841E-2</v>
      </c>
      <c r="CZ301" s="12">
        <f t="shared" si="31"/>
        <v>6.3210843430938215E-9</v>
      </c>
      <c r="DA301" s="85">
        <v>1.7787298953761799E-2</v>
      </c>
      <c r="DB301" s="12">
        <f t="shared" si="32"/>
        <v>7.6208536004425895E-18</v>
      </c>
      <c r="DC301" s="41">
        <v>2.59125595034829E-5</v>
      </c>
      <c r="DD301" s="12">
        <f t="shared" si="33"/>
        <v>0</v>
      </c>
      <c r="DE301" s="85">
        <v>3.5024773412867201E-4</v>
      </c>
      <c r="DF301" s="12">
        <f t="shared" si="34"/>
        <v>0</v>
      </c>
      <c r="DG301" s="41">
        <v>2.5899699999999999E-5</v>
      </c>
      <c r="DH301" s="12">
        <f t="shared" si="35"/>
        <v>2.2504543668307458E-18</v>
      </c>
      <c r="DI301" s="41">
        <v>2.5899699999999999E-5</v>
      </c>
      <c r="DJ301" s="46">
        <v>296</v>
      </c>
      <c r="DK301" s="44">
        <v>7.6206079245855199E-6</v>
      </c>
      <c r="DL301" s="44">
        <v>2.80735415023603E-5</v>
      </c>
      <c r="DM301" s="44">
        <v>7.3195822832050603E-5</v>
      </c>
      <c r="DN301" s="44">
        <v>4.9984334121067098E-5</v>
      </c>
      <c r="DO301" s="44">
        <v>2.7640709238496702E-4</v>
      </c>
      <c r="DP301" s="44">
        <v>2.0486837242395E-4</v>
      </c>
      <c r="DQ301" s="44">
        <v>3.1882000513394599E-4</v>
      </c>
      <c r="DR301" s="45">
        <v>9.3461518398956205E-3</v>
      </c>
      <c r="DS301" s="45">
        <v>1.65336601079238E-2</v>
      </c>
      <c r="DT301" s="45">
        <v>1.45327880383014E-2</v>
      </c>
      <c r="DU301" s="45">
        <v>9.8794844777919701E-3</v>
      </c>
      <c r="DV301" s="45">
        <v>1.5654149986930498E-2</v>
      </c>
      <c r="DW301" s="45">
        <v>2.81312061902627E-2</v>
      </c>
      <c r="DX301" s="45">
        <v>1.20536987850787E-2</v>
      </c>
    </row>
    <row r="302" spans="1:128">
      <c r="A302" s="43">
        <f t="shared" si="29"/>
        <v>18.901369863013699</v>
      </c>
      <c r="B302" s="18">
        <v>298</v>
      </c>
      <c r="C302" s="12">
        <v>6534</v>
      </c>
      <c r="D302" s="12">
        <v>8.5559079625984902E-3</v>
      </c>
      <c r="E302" s="12">
        <v>2.5495650978067301E-5</v>
      </c>
      <c r="F302" s="92">
        <f>$D302^Parameter!$D$325</f>
        <v>2.4387515657438172E-2</v>
      </c>
      <c r="G302" s="92">
        <f>$E302^Parameter!$D$318</f>
        <v>4.9278286228260219E-4</v>
      </c>
      <c r="H302" s="92">
        <f>$D302^Parameter!$D$326</f>
        <v>2.2172409110899523E-2</v>
      </c>
      <c r="I302" s="92">
        <f>$E302^Parameter!$D$319</f>
        <v>1.1485193258471279E-3</v>
      </c>
      <c r="J302" s="92">
        <f>$D302^Parameter!$D$328</f>
        <v>2.6569707375900819E-2</v>
      </c>
      <c r="K302" s="92">
        <f>$E302^Parameter!$D$321</f>
        <v>9.2270842196062429E-3</v>
      </c>
      <c r="L302" s="92">
        <f>$D302^Parameter!$D$329</f>
        <v>6.9513478001598503E-2</v>
      </c>
      <c r="M302" s="92">
        <f>$E302^Parameter!$D$322</f>
        <v>5.6126555666447192E-3</v>
      </c>
      <c r="N302" s="92">
        <f>$D302^Parameter!$D$330</f>
        <v>2.1141487678112369E-2</v>
      </c>
      <c r="O302" s="92">
        <f>$E302^Parameter!$D$323</f>
        <v>1.4540737760676549E-2</v>
      </c>
      <c r="P302" s="92">
        <f>$D302^Parameter!$D$327</f>
        <v>1.0752695097078371E-2</v>
      </c>
      <c r="Q302" s="92">
        <f>$E302^Parameter!$D$320</f>
        <v>5.2506950873782918E-4</v>
      </c>
      <c r="R302" s="12">
        <f>$D302^EXP(Parameter!$D$96+Parameter!$D$103*(($B302/30.2*21)^(1)))</f>
        <v>6.4179775691908833E-82</v>
      </c>
      <c r="S302" s="12">
        <f>$E302^EXP(Parameter!$D$81+Parameter!$D$88*($B302/30.2*21)^(-2))</f>
        <v>1.5044860919175222E-3</v>
      </c>
      <c r="T302" s="12">
        <f>$D302^EXP(Parameter!$D$97+Parameter!$D$104*(($B302*21/30.2)^(1)))</f>
        <v>5.5187604355928913E-9</v>
      </c>
      <c r="U302" s="12">
        <f>$E302^EXP(Parameter!$D$82+Parameter!$D$89*($B302/30.2*21)^(-2))</f>
        <v>2.6480053524738181E-3</v>
      </c>
      <c r="V302" s="12">
        <f>$D302^EXP(Parameter!$D$99+Parameter!$D$106*(($B302*21/30.2)^(1)))</f>
        <v>5.13934657511343E-18</v>
      </c>
      <c r="W302" s="12">
        <f>$E302^EXP(Parameter!$D$84+Parameter!$D$91*($B302/30.2*21)^(-2))</f>
        <v>1.6389105156564603E-2</v>
      </c>
      <c r="X302" s="12">
        <f>$D302^EXP(Parameter!$D$100+Parameter!$D$107*(($B302*21/30.2)^(1)))</f>
        <v>0</v>
      </c>
      <c r="Y302" s="12">
        <f>$E302^EXP(Parameter!$D$85+Parameter!$D$92*($B302/30.2*21)^(-2))</f>
        <v>9.7485804261224617E-3</v>
      </c>
      <c r="Z302" s="12">
        <f>$D302^EXP(Parameter!$D$101+Parameter!$D$108*(($B302*21/30.2)^(1)))</f>
        <v>0</v>
      </c>
      <c r="AA302" s="12">
        <f>$E302^EXP(Parameter!$D$86+Parameter!$D$93*($B302/30.2*21)^(-2))</f>
        <v>1.4771009136868796E-2</v>
      </c>
      <c r="AB302" s="12">
        <f>$D302^EXP(Parameter!$D$98+Parameter!$D$105*(($B302*21/30.2)^(1)))</f>
        <v>1.5426582233142602E-18</v>
      </c>
      <c r="AC302" s="12">
        <f>$E302^EXP(Parameter!$D$83+Parameter!$D$90*($B302/30.2*21)^(-2))</f>
        <v>6.0587694362023174E-4</v>
      </c>
      <c r="AD302" s="87">
        <f>$D302^EXP(Parameter!$D$133+Parameter!$D$140*(($B302*21/30.2)^(-0.5))+Parameter!$D$147*((LN($B302*21/30.2))))</f>
        <v>2.639704104373228E-19</v>
      </c>
      <c r="AE302" s="12">
        <f>$E302^EXP(Parameter!$D$111+Parameter!$D$118*(($B302*21/30.2)^(-1))+Parameter!$D$125*(($B302*21/30.2)^(-0.5)))</f>
        <v>3.905019103987422E-2</v>
      </c>
      <c r="AF302" s="12">
        <f>$D302^EXP(Parameter!$D$134+Parameter!$D$141*(($B302*21/30.2)^(-0.5))+Parameter!$D$148*((LN($B302*21/30.2))))</f>
        <v>8.5937399923761121E-6</v>
      </c>
      <c r="AG302" s="12">
        <f>$E302^EXP(Parameter!$D$112+Parameter!$D$119*(($B302*21/30.2)^(-1))+Parameter!$D$126*(($B302*21/30.2)^(-0.5)))</f>
        <v>3.3132110077196478E-3</v>
      </c>
      <c r="AH302" s="12">
        <f>$D302^EXP(Parameter!$D$136+Parameter!$D$143*(($B302*21/30.2)^(-0.5))+Parameter!$D$150*((LN($B302*21/30.2))))</f>
        <v>3.9790641649100072E-15</v>
      </c>
      <c r="AI302" s="12">
        <f>$E302^EXP(Parameter!$D$114+Parameter!$D$121*(($B302*21/30.2)^(-1))+Parameter!$D$128*(($B302*21/30.2)^(-0.5)))</f>
        <v>4.7524130422417289E-6</v>
      </c>
      <c r="AJ302" s="12">
        <f>$D302^EXP(Parameter!$D$137+Parameter!$D$144*(($B302*21/30.2)^(-0.5))+Parameter!$D$151*((LN($B302*21/30.2))))</f>
        <v>3.6505599217833308E-23</v>
      </c>
      <c r="AK302" s="12">
        <f>$E302^EXP(Parameter!$D$115+Parameter!$D$122*(($B302*21/30.2)^(-1))+Parameter!$D$129*(($B302*21/30.2)^(-0.5)))</f>
        <v>1.7922941358029455E-3</v>
      </c>
      <c r="AL302" s="12">
        <f>$D302^EXP(Parameter!$D$138+Parameter!$D$145*(($B302*21/30.2)^(-0.5))+Parameter!$D$152*((LN($B302*21/30.2))))</f>
        <v>1.4882362777812407E-113</v>
      </c>
      <c r="AM302" s="12">
        <f>$E302^EXP(Parameter!$D$116+Parameter!$D$123*(($B302*21/30.2)^(-1))+Parameter!$D$130*(($B302*21/30.2)^(-0.5)))</f>
        <v>1.7693447234887543E-7</v>
      </c>
      <c r="AN302" s="12">
        <f>$D302^EXP(Parameter!$D$135+Parameter!$D$142*(($B302*21/30.2)^(-0.5))+Parameter!$D$149*((LN($B302*21/30.2))))</f>
        <v>8.0563425240552842E-8</v>
      </c>
      <c r="AO302" s="12">
        <f>$E302^EXP(Parameter!$D$113+Parameter!$D$120*(($B302*21/30.2)^(-1))+Parameter!$D$127*(($B302*21/30.2)^(-0.5)))</f>
        <v>3.4856316764231779E-15</v>
      </c>
      <c r="AP302" s="87">
        <f>$D302^EXP(Parameter!$D$304+Parameter!$D$310*((LN($B302*21/30.2))))</f>
        <v>7.0226784462244212E-3</v>
      </c>
      <c r="AQ302" s="88">
        <f>$E302^EXP(Parameter!$D$290+Parameter!$D$296*((LN($B302*21/30.2))))</f>
        <v>6.2200715498500871E-3</v>
      </c>
      <c r="AR302" s="12">
        <f>$D302^EXP(Parameter!$D$305+Parameter!$D$311*((LN($B302*21/30.2))))</f>
        <v>1.1841703011259804E-2</v>
      </c>
      <c r="AS302" s="88">
        <f>$E302^EXP(Parameter!$D$291+Parameter!$D$297*((LN($B302*21/30.2))))</f>
        <v>4.3251939194515164E-3</v>
      </c>
      <c r="AT302" s="12">
        <f>$D302^EXP(Parameter!$D$305+Parameter!$D$307-Parameter!$D$306+(Parameter!$D$311+Parameter!$D$313-Parameter!$D$312)*((LN($B302*21/30.2))))</f>
        <v>9.480261386723747E-3</v>
      </c>
      <c r="AU302" s="88">
        <f>$E302^EXP(Parameter!$D$291+Parameter!$D$293-Parameter!$D$292+(Parameter!$D$297+Parameter!$D$299-Parameter!$D$298)*((LN($B302*21/30.2))))</f>
        <v>7.033767339837872E-3</v>
      </c>
      <c r="AV302" s="12">
        <f>$D302^EXP(Parameter!$D$308+Parameter!$D$314*((LN($B302*21/30.2))))</f>
        <v>1.273999393060153E-2</v>
      </c>
      <c r="AW302" s="88">
        <f>$E302^EXP(Parameter!$D$294+Parameter!$D$300*((LN($B302*21/30.2))))</f>
        <v>6.1906700462744666E-3</v>
      </c>
      <c r="AX302" s="12">
        <f>$D302^EXP(Parameter!$D$305+Parameter!$D$309-Parameter!$D$306+(Parameter!$D$311+Parameter!$D$315-Parameter!$D$312)*((LN($B302*21/30.2))))</f>
        <v>3.4255584439494037E-3</v>
      </c>
      <c r="AY302" s="88">
        <f>$E302^EXP(Parameter!$D$291+Parameter!$D$295-Parameter!$D$292+(Parameter!$D$297+Parameter!$D$301-Parameter!$D$298)*((LN($B302*21/30.2))))</f>
        <v>1.131204259478903E-5</v>
      </c>
      <c r="AZ302" s="12">
        <f>$D302^EXP(Parameter!D$305-Parameter!D$306+(Parameter!D$311-Parameter!D$312)*((LN($B302*21/30.2))))</f>
        <v>2.2383597586419501E-3</v>
      </c>
      <c r="BA302" s="88">
        <f>$E302^EXP(Parameter!$D$291-Parameter!$D$292+(Parameter!$D$297-Parameter!$D$298)*((LN($B302*21/30.2))))</f>
        <v>5.5341287868583803E-8</v>
      </c>
      <c r="BB302" s="89">
        <f>$D302^EXP(Parameter!$D$231+Parameter!$D$238)</f>
        <v>2.6878620434379753E-2</v>
      </c>
      <c r="BC302" s="90">
        <f>$E302^EXP(Parameter!$D$216+Parameter!$D$223)</f>
        <v>1.2098344276904856E-3</v>
      </c>
      <c r="BD302" s="91">
        <f>$D302^EXP(Parameter!$D$232+Parameter!$D$239)</f>
        <v>1.9196194640213517E-2</v>
      </c>
      <c r="BE302" s="90">
        <f>$E302^EXP(Parameter!$D$217+Parameter!$D$224)</f>
        <v>1.8697317248847595E-3</v>
      </c>
      <c r="BF302" s="91">
        <f>$D302^EXP(Parameter!$D$234+Parameter!$D$241)</f>
        <v>2.407549891998028E-2</v>
      </c>
      <c r="BG302" s="91">
        <f>$E302^EXP(Parameter!$D$219+Parameter!$D$226)</f>
        <v>1.1534886395277902E-2</v>
      </c>
      <c r="BH302" s="91">
        <f>$D302^EXP(Parameter!$D$235+Parameter!$D$242)</f>
        <v>5.6833493052077147E-2</v>
      </c>
      <c r="BI302" s="91">
        <f>$E302^EXP(Parameter!$D$220+Parameter!$D$227)</f>
        <v>6.7297249130033815E-3</v>
      </c>
      <c r="BJ302" s="91">
        <f>$D302^EXP(Parameter!$D$236+Parameter!$D$243)</f>
        <v>1.7722859321766277E-2</v>
      </c>
      <c r="BK302" s="91">
        <f>$E302^EXP(Parameter!$D$221+Parameter!$D$228)</f>
        <v>1.0880654571790367E-2</v>
      </c>
      <c r="BL302" s="91">
        <f>$D302^EXP(Parameter!$D$233+Parameter!$D$240)</f>
        <v>7.4739705968149914E-3</v>
      </c>
      <c r="BM302" s="91">
        <f>$E302^EXP(Parameter!$D$218+Parameter!$D$225)</f>
        <v>4.5821840260277597E-4</v>
      </c>
      <c r="BN302" s="90">
        <f>$D302^EXP(Parameter!$D$268+Parameter!$D$275)</f>
        <v>3.8669621458403282E-2</v>
      </c>
      <c r="BO302" s="91">
        <f>$E302^EXP(Parameter!$D$246+Parameter!$D$253)</f>
        <v>3.3750620876175707E-4</v>
      </c>
      <c r="BP302" s="91">
        <f>$D302^EXP(Parameter!$D$269+Parameter!$D$276)</f>
        <v>2.3277896358139708E-2</v>
      </c>
      <c r="BQ302" s="91">
        <f>$E302^EXP(Parameter!$D$247+Parameter!$D$254)</f>
        <v>1.0136363424160149E-3</v>
      </c>
      <c r="BR302" s="91">
        <f>$D302^EXP(Parameter!$D$271+Parameter!$D$278)</f>
        <v>6.4653924816863648E-2</v>
      </c>
      <c r="BS302" s="91">
        <f>$E302^EXP(Parameter!$D$249+Parameter!$D$256)</f>
        <v>1.4832657644217309E-2</v>
      </c>
      <c r="BT302" s="91">
        <f>$D302^EXP(Parameter!$D$272+Parameter!$D$279)</f>
        <v>0.12646357144107004</v>
      </c>
      <c r="BU302" s="91">
        <f>$E302^EXP(Parameter!$D$250+Parameter!$D$257)</f>
        <v>3.5972180643263764E-3</v>
      </c>
      <c r="BV302" s="91">
        <f>$D302^EXP(Parameter!$D$273+Parameter!$D$280)</f>
        <v>9.5577635187155563E-2</v>
      </c>
      <c r="BW302" s="91">
        <f>$E302^EXP(Parameter!$D$251+Parameter!$D$258)</f>
        <v>1.6189108588885465E-2</v>
      </c>
      <c r="BX302" s="91">
        <f>$D302^EXP(Parameter!$D$270+Parameter!$D$277)</f>
        <v>1.9655541528364875E-2</v>
      </c>
      <c r="BY302" s="91">
        <f>$E302^EXP(Parameter!$D$248+Parameter!$D$255)</f>
        <v>1.2934608874791262E-3</v>
      </c>
      <c r="BZ302" s="90">
        <f>$D302^EXP(Parameter!$D$208)</f>
        <v>2.4618226924963946E-2</v>
      </c>
      <c r="CA302" s="90">
        <f>$E302^EXP(Parameter!$D$200)</f>
        <v>8.0431821763490754E-4</v>
      </c>
      <c r="CB302" s="90">
        <f>$D302^EXP(Parameter!$D$209)</f>
        <v>1.9501524738049385E-2</v>
      </c>
      <c r="CC302" s="90">
        <f>$E302^EXP(Parameter!$D$201)</f>
        <v>1.5046131632276605E-3</v>
      </c>
      <c r="CD302" s="90">
        <f>$D302^EXP(Parameter!$D$211)</f>
        <v>2.1658033377562912E-2</v>
      </c>
      <c r="CE302" s="90">
        <f>$E302^EXP(Parameter!$D$203)</f>
        <v>8.5072824613966255E-3</v>
      </c>
      <c r="CF302" s="90">
        <f>$D302^EXP(Parameter!$D$212)</f>
        <v>5.667066782684891E-2</v>
      </c>
      <c r="CG302" s="90">
        <f>$E302^EXP(Parameter!$D$204)</f>
        <v>5.631592332157812E-3</v>
      </c>
      <c r="CH302" s="91">
        <f>$D302^EXP(Parameter!$D$213)</f>
        <v>1.681187247984868E-2</v>
      </c>
      <c r="CI302" s="90">
        <f>$E302^EXP(Parameter!$D$205)</f>
        <v>1.0979379303047499E-2</v>
      </c>
      <c r="CJ302" s="91">
        <f>$D302^EXP(Parameter!$D$210)</f>
        <v>8.3142371331814055E-3</v>
      </c>
      <c r="CK302" s="90">
        <f>$E302^EXP(Parameter!$D$202)</f>
        <v>6.2864193261793523E-4</v>
      </c>
      <c r="CL302" s="12">
        <f>$D302^EXP(Parameter!$D$170+Parameter!$D$177*(LN($B302/30.2*21)))</f>
        <v>9.1113697709685054E-3</v>
      </c>
      <c r="CM302" s="12">
        <f>$D302^EXP(Parameter!$D$155+Parameter!$D$162*(LN($B302/30.2*21)))</f>
        <v>0.27241032832790441</v>
      </c>
      <c r="CN302" s="12">
        <f>$D302^EXP(Parameter!$D$171+Parameter!$D$178*(LN($B302/30.2*21)))</f>
        <v>1.1104345492149306E-2</v>
      </c>
      <c r="CO302" s="12">
        <f>$D302^EXP(Parameter!$D$156+Parameter!$D$163*(LN($B302/30.2*21)))</f>
        <v>0.20090135331542161</v>
      </c>
      <c r="CP302" s="12">
        <f>$D302^EXP(Parameter!$D$173+Parameter!$D$180*(LN($B302/30.2*21)))</f>
        <v>8.5546694205711413E-3</v>
      </c>
      <c r="CQ302" s="12">
        <f>$D302^EXP(Parameter!$D$158+Parameter!$D$165*(LN($B302/30.2*21)))</f>
        <v>0.19373651871708947</v>
      </c>
      <c r="CR302" s="12">
        <f>$D302^EXP(Parameter!$D$174+Parameter!$D$181*(LN($B302/30.2*21)))</f>
        <v>6.2751553982850917E-3</v>
      </c>
      <c r="CS302" s="12">
        <f>$D302^EXP(Parameter!$D$159+Parameter!$D$166*(LN($B302/30.2*21)))</f>
        <v>0.25065026198717022</v>
      </c>
      <c r="CT302" s="12">
        <f>$D302^EXP(Parameter!$D$175+Parameter!$D$182*(LN($B302/30.2*21)))</f>
        <v>6.4320030837870768E-4</v>
      </c>
      <c r="CU302" s="12">
        <f>$D302^EXP(Parameter!$D$160+Parameter!$D$167*(LN($B302/30.2*21)))</f>
        <v>2.9173905912027686E-2</v>
      </c>
      <c r="CV302" s="12">
        <f>$D302^EXP(Parameter!$D$172+Parameter!$D$179*(LN($B302/30.2*21)))</f>
        <v>1.252298118954834E-3</v>
      </c>
      <c r="CW302" s="41">
        <f>$D302^EXP(Parameter!$D$157+Parameter!$D$164*(LN($B302/30.2*21)))</f>
        <v>8.0747690027664759E-5</v>
      </c>
      <c r="CX302" s="12">
        <f t="shared" si="30"/>
        <v>6.4179775691908833E-82</v>
      </c>
      <c r="CY302" s="85">
        <v>1.2123345617690901E-2</v>
      </c>
      <c r="CZ302" s="12">
        <f t="shared" si="31"/>
        <v>5.5187604355928913E-9</v>
      </c>
      <c r="DA302" s="85">
        <v>1.7776238693340201E-2</v>
      </c>
      <c r="DB302" s="12">
        <f t="shared" si="32"/>
        <v>5.13934657511343E-18</v>
      </c>
      <c r="DC302" s="41">
        <v>2.5507442919654802E-5</v>
      </c>
      <c r="DD302" s="12">
        <f t="shared" si="33"/>
        <v>0</v>
      </c>
      <c r="DE302" s="85">
        <v>3.4562915837462799E-4</v>
      </c>
      <c r="DF302" s="12">
        <f t="shared" si="34"/>
        <v>0</v>
      </c>
      <c r="DG302" s="41">
        <v>2.5495700000000001E-5</v>
      </c>
      <c r="DH302" s="12">
        <f t="shared" si="35"/>
        <v>1.5426582233142602E-18</v>
      </c>
      <c r="DI302" s="41">
        <v>2.5495700000000001E-5</v>
      </c>
      <c r="DJ302" s="46">
        <v>297</v>
      </c>
      <c r="DK302" s="44">
        <v>7.4757724044527399E-6</v>
      </c>
      <c r="DL302" s="44">
        <v>2.7577407219481199E-5</v>
      </c>
      <c r="DM302" s="44">
        <v>7.1977021811386904E-5</v>
      </c>
      <c r="DN302" s="44">
        <v>4.9131481003050799E-5</v>
      </c>
      <c r="DO302" s="44">
        <v>2.72215351154403E-4</v>
      </c>
      <c r="DP302" s="44">
        <v>2.01691281450755E-4</v>
      </c>
      <c r="DQ302" s="44">
        <v>3.1403772708815702E-4</v>
      </c>
      <c r="DR302" s="45">
        <v>9.27744578724299E-3</v>
      </c>
      <c r="DS302" s="45">
        <v>1.64208257740764E-2</v>
      </c>
      <c r="DT302" s="45">
        <v>1.44318312217461E-2</v>
      </c>
      <c r="DU302" s="45">
        <v>9.8073488348808802E-3</v>
      </c>
      <c r="DV302" s="45">
        <v>1.5546502750422899E-2</v>
      </c>
      <c r="DW302" s="45">
        <v>2.7954030896086099E-2</v>
      </c>
      <c r="DX302" s="45">
        <v>1.1967867221271401E-2</v>
      </c>
    </row>
    <row r="303" spans="1:128">
      <c r="A303" s="43">
        <f t="shared" si="29"/>
        <v>18.961643835616439</v>
      </c>
      <c r="B303" s="18">
        <v>299</v>
      </c>
      <c r="C303" s="12">
        <v>6556</v>
      </c>
      <c r="D303" s="12">
        <v>8.4911429894264402E-3</v>
      </c>
      <c r="E303" s="12">
        <v>2.5098882028658501E-5</v>
      </c>
      <c r="F303" s="92">
        <f>$D303^Parameter!$D$325</f>
        <v>2.4243404092239886E-2</v>
      </c>
      <c r="G303" s="92">
        <f>$E303^Parameter!$D$318</f>
        <v>4.8724921896315922E-4</v>
      </c>
      <c r="H303" s="92">
        <f>$D303^Parameter!$D$326</f>
        <v>2.2038037793530356E-2</v>
      </c>
      <c r="I303" s="92">
        <f>$E303^Parameter!$D$319</f>
        <v>1.1370480073907769E-3</v>
      </c>
      <c r="J303" s="92">
        <f>$D303^Parameter!$D$328</f>
        <v>2.641631347766802E-2</v>
      </c>
      <c r="K303" s="92">
        <f>$E303^Parameter!$D$321</f>
        <v>9.1631941632268864E-3</v>
      </c>
      <c r="L303" s="92">
        <f>$D303^Parameter!$D$329</f>
        <v>6.9218318748314259E-2</v>
      </c>
      <c r="M303" s="92">
        <f>$E303^Parameter!$D$322</f>
        <v>5.5696851413854342E-3</v>
      </c>
      <c r="N303" s="92">
        <f>$D303^Parameter!$D$330</f>
        <v>2.1011767425722683E-2</v>
      </c>
      <c r="O303" s="92">
        <f>$E303^Parameter!$D$323</f>
        <v>1.4449797167061667E-2</v>
      </c>
      <c r="P303" s="92">
        <f>$D303^Parameter!$D$327</f>
        <v>1.0675194068529304E-2</v>
      </c>
      <c r="Q303" s="92">
        <f>$E303^Parameter!$D$320</f>
        <v>5.1922216697405097E-4</v>
      </c>
      <c r="R303" s="12">
        <f>$D303^EXP(Parameter!$D$96+Parameter!$D$103*(($B303/30.2*21)^(1)))</f>
        <v>3.4589889738494075E-83</v>
      </c>
      <c r="S303" s="12">
        <f>$E303^EXP(Parameter!$D$81+Parameter!$D$88*($B303/30.2*21)^(-2))</f>
        <v>1.4900566702501033E-3</v>
      </c>
      <c r="T303" s="12">
        <f>$D303^EXP(Parameter!$D$97+Parameter!$D$104*(($B303*21/30.2)^(1)))</f>
        <v>4.8141672478248993E-9</v>
      </c>
      <c r="U303" s="12">
        <f>$E303^EXP(Parameter!$D$82+Parameter!$D$89*($B303/30.2*21)^(-2))</f>
        <v>2.6248074630737576E-3</v>
      </c>
      <c r="V303" s="12">
        <f>$D303^EXP(Parameter!$D$99+Parameter!$D$106*(($B303*21/30.2)^(1)))</f>
        <v>3.4531418225916636E-18</v>
      </c>
      <c r="W303" s="12">
        <f>$E303^EXP(Parameter!$D$84+Parameter!$D$91*($B303/30.2*21)^(-2))</f>
        <v>1.6289502801667924E-2</v>
      </c>
      <c r="X303" s="12">
        <f>$D303^EXP(Parameter!$D$100+Parameter!$D$107*(($B303*21/30.2)^(1)))</f>
        <v>0</v>
      </c>
      <c r="Y303" s="12">
        <f>$E303^EXP(Parameter!$D$85+Parameter!$D$92*($B303/30.2*21)^(-2))</f>
        <v>9.6818722227894581E-3</v>
      </c>
      <c r="Z303" s="12">
        <f>$D303^EXP(Parameter!$D$101+Parameter!$D$108*(($B303*21/30.2)^(1)))</f>
        <v>0</v>
      </c>
      <c r="AA303" s="12">
        <f>$E303^EXP(Parameter!$D$86+Parameter!$D$93*($B303/30.2*21)^(-2))</f>
        <v>1.4678965668953731E-2</v>
      </c>
      <c r="AB303" s="12">
        <f>$D303^EXP(Parameter!$D$98+Parameter!$D$105*(($B303*21/30.2)^(1)))</f>
        <v>1.054049051308979E-18</v>
      </c>
      <c r="AC303" s="12">
        <f>$E303^EXP(Parameter!$D$83+Parameter!$D$90*($B303/30.2*21)^(-2))</f>
        <v>5.9925662673143037E-4</v>
      </c>
      <c r="AD303" s="87">
        <f>$D303^EXP(Parameter!$D$133+Parameter!$D$140*(($B303*21/30.2)^(-0.5))+Parameter!$D$147*((LN($B303*21/30.2))))</f>
        <v>2.0918678408879586E-19</v>
      </c>
      <c r="AE303" s="12">
        <f>$E303^EXP(Parameter!$D$111+Parameter!$D$118*(($B303*21/30.2)^(-1))+Parameter!$D$125*(($B303*21/30.2)^(-0.5)))</f>
        <v>3.8912465864479752E-2</v>
      </c>
      <c r="AF303" s="12">
        <f>$D303^EXP(Parameter!$D$134+Parameter!$D$141*(($B303*21/30.2)^(-0.5))+Parameter!$D$148*((LN($B303*21/30.2))))</f>
        <v>8.2799120721288412E-6</v>
      </c>
      <c r="AG303" s="12">
        <f>$E303^EXP(Parameter!$D$112+Parameter!$D$119*(($B303*21/30.2)^(-1))+Parameter!$D$126*(($B303*21/30.2)^(-0.5)))</f>
        <v>3.2859149928044632E-3</v>
      </c>
      <c r="AH303" s="12">
        <f>$D303^EXP(Parameter!$D$136+Parameter!$D$143*(($B303*21/30.2)^(-0.5))+Parameter!$D$150*((LN($B303*21/30.2))))</f>
        <v>3.367180767891424E-15</v>
      </c>
      <c r="AI303" s="12">
        <f>$E303^EXP(Parameter!$D$114+Parameter!$D$121*(($B303*21/30.2)^(-1))+Parameter!$D$128*(($B303*21/30.2)^(-0.5)))</f>
        <v>4.6334156706298773E-6</v>
      </c>
      <c r="AJ303" s="12">
        <f>$D303^EXP(Parameter!$D$137+Parameter!$D$144*(($B303*21/30.2)^(-0.5))+Parameter!$D$151*((LN($B303*21/30.2))))</f>
        <v>2.6680247859636945E-23</v>
      </c>
      <c r="AK303" s="12">
        <f>$E303^EXP(Parameter!$D$115+Parameter!$D$122*(($B303*21/30.2)^(-1))+Parameter!$D$129*(($B303*21/30.2)^(-0.5)))</f>
        <v>1.774049052437916E-3</v>
      </c>
      <c r="AL303" s="12">
        <f>$D303^EXP(Parameter!$D$138+Parameter!$D$145*(($B303*21/30.2)^(-0.5))+Parameter!$D$152*((LN($B303*21/30.2))))</f>
        <v>1.9076775198899596E-114</v>
      </c>
      <c r="AM303" s="12">
        <f>$E303^EXP(Parameter!$D$116+Parameter!$D$123*(($B303*21/30.2)^(-1))+Parameter!$D$130*(($B303*21/30.2)^(-0.5)))</f>
        <v>1.7130710894812581E-7</v>
      </c>
      <c r="AN303" s="12">
        <f>$D303^EXP(Parameter!$D$135+Parameter!$D$142*(($B303*21/30.2)^(-0.5))+Parameter!$D$149*((LN($B303*21/30.2))))</f>
        <v>7.6324433857479879E-8</v>
      </c>
      <c r="AO303" s="12">
        <f>$E303^EXP(Parameter!$D$113+Parameter!$D$120*(($B303*21/30.2)^(-1))+Parameter!$D$127*(($B303*21/30.2)^(-0.5)))</f>
        <v>3.2378100069685255E-15</v>
      </c>
      <c r="AP303" s="87">
        <f>$D303^EXP(Parameter!$D$304+Parameter!$D$310*((LN($B303*21/30.2))))</f>
        <v>6.9525956979335423E-3</v>
      </c>
      <c r="AQ303" s="88">
        <f>$E303^EXP(Parameter!$D$290+Parameter!$D$296*((LN($B303*21/30.2))))</f>
        <v>6.1884376910447568E-3</v>
      </c>
      <c r="AR303" s="12">
        <f>$D303^EXP(Parameter!$D$305+Parameter!$D$311*((LN($B303*21/30.2))))</f>
        <v>1.1749661777658762E-2</v>
      </c>
      <c r="AS303" s="88">
        <f>$E303^EXP(Parameter!$D$291+Parameter!$D$297*((LN($B303*21/30.2))))</f>
        <v>4.294592487621267E-3</v>
      </c>
      <c r="AT303" s="12">
        <f>$D303^EXP(Parameter!$D$305+Parameter!$D$307-Parameter!$D$306+(Parameter!$D$311+Parameter!$D$313-Parameter!$D$312)*((LN($B303*21/30.2))))</f>
        <v>9.3973817716321625E-3</v>
      </c>
      <c r="AU303" s="88">
        <f>$E303^EXP(Parameter!$D$291+Parameter!$D$293-Parameter!$D$292+(Parameter!$D$297+Parameter!$D$299-Parameter!$D$298)*((LN($B303*21/30.2))))</f>
        <v>6.9785161085440164E-3</v>
      </c>
      <c r="AV303" s="12">
        <f>$D303^EXP(Parameter!$D$308+Parameter!$D$314*((LN($B303*21/30.2))))</f>
        <v>1.26169553266777E-2</v>
      </c>
      <c r="AW303" s="88">
        <f>$E303^EXP(Parameter!$D$294+Parameter!$D$300*((LN($B303*21/30.2))))</f>
        <v>6.1450624502136222E-3</v>
      </c>
      <c r="AX303" s="12">
        <f>$D303^EXP(Parameter!$D$305+Parameter!$D$309-Parameter!$D$306+(Parameter!$D$311+Parameter!$D$315-Parameter!$D$312)*((LN($B303*21/30.2))))</f>
        <v>3.3851236714225615E-3</v>
      </c>
      <c r="AY303" s="88">
        <f>$E303^EXP(Parameter!$D$291+Parameter!$D$295-Parameter!$D$292+(Parameter!$D$297+Parameter!$D$301-Parameter!$D$298)*((LN($B303*21/30.2))))</f>
        <v>1.0976701239963399E-5</v>
      </c>
      <c r="AZ303" s="12">
        <f>$D303^EXP(Parameter!D$305-Parameter!D$306+(Parameter!D$311-Parameter!D$312)*((LN($B303*21/30.2))))</f>
        <v>2.2117027892491412E-3</v>
      </c>
      <c r="BA303" s="88">
        <f>$E303^EXP(Parameter!$D$291-Parameter!$D$292+(Parameter!$D$297-Parameter!$D$298)*((LN($B303*21/30.2))))</f>
        <v>5.3155792102313655E-8</v>
      </c>
      <c r="BB303" s="89">
        <f>$D303^EXP(Parameter!$D$231+Parameter!$D$238)</f>
        <v>2.6723936098977698E-2</v>
      </c>
      <c r="BC303" s="90">
        <f>$E303^EXP(Parameter!$D$216+Parameter!$D$223)</f>
        <v>1.1978430793592337E-3</v>
      </c>
      <c r="BD303" s="91">
        <f>$D303^EXP(Parameter!$D$232+Parameter!$D$239)</f>
        <v>1.9075471596427439E-2</v>
      </c>
      <c r="BE303" s="90">
        <f>$E303^EXP(Parameter!$D$217+Parameter!$D$224)</f>
        <v>1.8523951382325879E-3</v>
      </c>
      <c r="BF303" s="91">
        <f>$D303^EXP(Parameter!$D$234+Parameter!$D$241)</f>
        <v>2.3932739307325708E-2</v>
      </c>
      <c r="BG303" s="91">
        <f>$E303^EXP(Parameter!$D$219+Parameter!$D$226)</f>
        <v>1.1458809278430383E-2</v>
      </c>
      <c r="BH303" s="91">
        <f>$D303^EXP(Parameter!$D$235+Parameter!$D$242)</f>
        <v>5.6573987495049521E-2</v>
      </c>
      <c r="BI303" s="91">
        <f>$E303^EXP(Parameter!$D$220+Parameter!$D$227)</f>
        <v>6.6799999693904289E-3</v>
      </c>
      <c r="BJ303" s="91">
        <f>$D303^EXP(Parameter!$D$236+Parameter!$D$243)</f>
        <v>1.7609157593309211E-2</v>
      </c>
      <c r="BK303" s="91">
        <f>$E303^EXP(Parameter!$D$221+Parameter!$D$228)</f>
        <v>1.0807956516384026E-2</v>
      </c>
      <c r="BL303" s="91">
        <f>$D303^EXP(Parameter!$D$233+Parameter!$D$240)</f>
        <v>7.415795257600802E-3</v>
      </c>
      <c r="BM303" s="91">
        <f>$E303^EXP(Parameter!$D$218+Parameter!$D$225)</f>
        <v>4.5302403974257246E-4</v>
      </c>
      <c r="BN303" s="90">
        <f>$D303^EXP(Parameter!$D$268+Parameter!$D$275)</f>
        <v>3.8469404896092622E-2</v>
      </c>
      <c r="BO303" s="91">
        <f>$E303^EXP(Parameter!$D$246+Parameter!$D$253)</f>
        <v>3.3352897843389861E-4</v>
      </c>
      <c r="BP303" s="91">
        <f>$D303^EXP(Parameter!$D$269+Parameter!$D$276)</f>
        <v>2.3138622123088131E-2</v>
      </c>
      <c r="BQ303" s="91">
        <f>$E303^EXP(Parameter!$D$247+Parameter!$D$254)</f>
        <v>1.0033263337622862E-3</v>
      </c>
      <c r="BR303" s="91">
        <f>$D303^EXP(Parameter!$D$271+Parameter!$D$278)</f>
        <v>6.4371953906885132E-2</v>
      </c>
      <c r="BS303" s="91">
        <f>$E303^EXP(Parameter!$D$249+Parameter!$D$256)</f>
        <v>1.4740325802124343E-2</v>
      </c>
      <c r="BT303" s="91">
        <f>$D303^EXP(Parameter!$D$272+Parameter!$D$279)</f>
        <v>0.12604692233021642</v>
      </c>
      <c r="BU303" s="91">
        <f>$E303^EXP(Parameter!$D$250+Parameter!$D$257)</f>
        <v>3.567323717401118E-3</v>
      </c>
      <c r="BV303" s="91">
        <f>$D303^EXP(Parameter!$D$273+Parameter!$D$280)</f>
        <v>9.522018155505188E-2</v>
      </c>
      <c r="BW303" s="91">
        <f>$E303^EXP(Parameter!$D$251+Parameter!$D$258)</f>
        <v>1.6090420797810361E-2</v>
      </c>
      <c r="BX303" s="91">
        <f>$D303^EXP(Parameter!$D$270+Parameter!$D$277)</f>
        <v>1.9532666829932779E-2</v>
      </c>
      <c r="BY303" s="91">
        <f>$E303^EXP(Parameter!$D$248+Parameter!$D$255)</f>
        <v>1.2807676056563941E-3</v>
      </c>
      <c r="BZ303" s="90">
        <f>$D303^EXP(Parameter!$D$208)</f>
        <v>2.4473119783566831E-2</v>
      </c>
      <c r="CA303" s="90">
        <f>$E303^EXP(Parameter!$D$200)</f>
        <v>7.9586421989192961E-4</v>
      </c>
      <c r="CB303" s="90">
        <f>$D303^EXP(Parameter!$D$209)</f>
        <v>1.9379369558805065E-2</v>
      </c>
      <c r="CC303" s="90">
        <f>$E303^EXP(Parameter!$D$201)</f>
        <v>1.490181867759541E-3</v>
      </c>
      <c r="CD303" s="90">
        <f>$D303^EXP(Parameter!$D$211)</f>
        <v>2.1525972951307842E-2</v>
      </c>
      <c r="CE303" s="90">
        <f>$E303^EXP(Parameter!$D$203)</f>
        <v>8.4473589729237106E-3</v>
      </c>
      <c r="CF303" s="90">
        <f>$D303^EXP(Parameter!$D$212)</f>
        <v>5.6411647441806809E-2</v>
      </c>
      <c r="CG303" s="90">
        <f>$E303^EXP(Parameter!$D$204)</f>
        <v>5.5885048405134316E-3</v>
      </c>
      <c r="CH303" s="91">
        <f>$D303^EXP(Parameter!$D$213)</f>
        <v>1.6702608522905203E-2</v>
      </c>
      <c r="CI303" s="90">
        <f>$E303^EXP(Parameter!$D$205)</f>
        <v>1.0906167706743129E-2</v>
      </c>
      <c r="CJ303" s="91">
        <f>$D303^EXP(Parameter!$D$210)</f>
        <v>8.2509242133240665E-3</v>
      </c>
      <c r="CK303" s="90">
        <f>$E303^EXP(Parameter!$D$202)</f>
        <v>6.2180715529015339E-4</v>
      </c>
      <c r="CL303" s="12">
        <f>$D303^EXP(Parameter!$D$170+Parameter!$D$177*(LN($B303/30.2*21)))</f>
        <v>9.0323357369788068E-3</v>
      </c>
      <c r="CM303" s="12">
        <f>$D303^EXP(Parameter!$D$155+Parameter!$D$162*(LN($B303/30.2*21)))</f>
        <v>0.27214688727851644</v>
      </c>
      <c r="CN303" s="12">
        <f>$D303^EXP(Parameter!$D$171+Parameter!$D$178*(LN($B303/30.2*21)))</f>
        <v>1.1018051858441465E-2</v>
      </c>
      <c r="CO303" s="12">
        <f>$D303^EXP(Parameter!$D$156+Parameter!$D$163*(LN($B303/30.2*21)))</f>
        <v>0.20054716658561084</v>
      </c>
      <c r="CP303" s="12">
        <f>$D303^EXP(Parameter!$D$173+Parameter!$D$180*(LN($B303/30.2*21)))</f>
        <v>8.4805570451657823E-3</v>
      </c>
      <c r="CQ303" s="12">
        <f>$D303^EXP(Parameter!$D$158+Parameter!$D$165*(LN($B303/30.2*21)))</f>
        <v>0.19328719114257498</v>
      </c>
      <c r="CR303" s="12">
        <f>$D303^EXP(Parameter!$D$174+Parameter!$D$181*(LN($B303/30.2*21)))</f>
        <v>6.2045818692963673E-3</v>
      </c>
      <c r="CS303" s="12">
        <f>$D303^EXP(Parameter!$D$159+Parameter!$D$166*(LN($B303/30.2*21)))</f>
        <v>0.25025646284295433</v>
      </c>
      <c r="CT303" s="12">
        <f>$D303^EXP(Parameter!$D$175+Parameter!$D$182*(LN($B303/30.2*21)))</f>
        <v>6.3265011293544106E-4</v>
      </c>
      <c r="CU303" s="12">
        <f>$D303^EXP(Parameter!$D$160+Parameter!$D$167*(LN($B303/30.2*21)))</f>
        <v>2.8946894146842372E-2</v>
      </c>
      <c r="CV303" s="12">
        <f>$D303^EXP(Parameter!$D$172+Parameter!$D$179*(LN($B303/30.2*21)))</f>
        <v>1.2360155728842221E-3</v>
      </c>
      <c r="CW303" s="41">
        <f>$D303^EXP(Parameter!$D$157+Parameter!$D$164*(LN($B303/30.2*21)))</f>
        <v>7.8823338162188207E-5</v>
      </c>
      <c r="CX303" s="12">
        <f t="shared" si="30"/>
        <v>3.4589889738494075E-83</v>
      </c>
      <c r="CY303" s="85">
        <v>1.21187327969577E-2</v>
      </c>
      <c r="CZ303" s="12">
        <f t="shared" si="31"/>
        <v>4.8141672478248993E-9</v>
      </c>
      <c r="DA303" s="85">
        <v>1.7765358442788301E-2</v>
      </c>
      <c r="DB303" s="12">
        <f t="shared" si="32"/>
        <v>3.4531418225916636E-18</v>
      </c>
      <c r="DC303" s="41">
        <v>2.5109620522757899E-5</v>
      </c>
      <c r="DD303" s="12">
        <f t="shared" si="33"/>
        <v>0</v>
      </c>
      <c r="DE303" s="85">
        <v>3.4109084933066299E-4</v>
      </c>
      <c r="DF303" s="12">
        <f t="shared" si="34"/>
        <v>0</v>
      </c>
      <c r="DG303" s="41">
        <v>2.5098900000000001E-5</v>
      </c>
      <c r="DH303" s="12">
        <f t="shared" si="35"/>
        <v>1.054049051308979E-18</v>
      </c>
      <c r="DI303" s="41">
        <v>2.5098900000000001E-5</v>
      </c>
      <c r="DJ303" s="46">
        <v>298</v>
      </c>
      <c r="DK303" s="44">
        <v>7.3340199778781897E-6</v>
      </c>
      <c r="DL303" s="44">
        <v>2.7091152888680799E-5</v>
      </c>
      <c r="DM303" s="44">
        <v>7.0781204322800702E-5</v>
      </c>
      <c r="DN303" s="44">
        <v>4.8295073651671802E-5</v>
      </c>
      <c r="DO303" s="44">
        <v>2.6809617837220102E-4</v>
      </c>
      <c r="DP303" s="44">
        <v>1.98570328777459E-4</v>
      </c>
      <c r="DQ303" s="44">
        <v>3.0933741637184702E-4</v>
      </c>
      <c r="DR303" s="45">
        <v>9.2094124276814703E-3</v>
      </c>
      <c r="DS303" s="45">
        <v>1.6309029979319701E-2</v>
      </c>
      <c r="DT303" s="45">
        <v>1.43318174460516E-2</v>
      </c>
      <c r="DU303" s="45">
        <v>9.7359154920156898E-3</v>
      </c>
      <c r="DV303" s="45">
        <v>1.54398525914564E-2</v>
      </c>
      <c r="DW303" s="45">
        <v>2.77783810045482E-2</v>
      </c>
      <c r="DX303" s="45">
        <v>1.1882854064134E-2</v>
      </c>
    </row>
    <row r="304" spans="1:128">
      <c r="A304" s="43">
        <f t="shared" si="29"/>
        <v>19.021917808219179</v>
      </c>
      <c r="B304" s="18">
        <v>300</v>
      </c>
      <c r="C304" s="12">
        <v>6578</v>
      </c>
      <c r="D304" s="12">
        <v>8.4270230908281406E-3</v>
      </c>
      <c r="E304" s="12">
        <v>2.47092681460116E-5</v>
      </c>
      <c r="F304" s="92">
        <f>$D304^Parameter!$D$325</f>
        <v>2.410048949648989E-2</v>
      </c>
      <c r="G304" s="92">
        <f>$E304^Parameter!$D$318</f>
        <v>4.8179147962142094E-4</v>
      </c>
      <c r="H304" s="92">
        <f>$D304^Parameter!$D$326</f>
        <v>2.1904802769149651E-2</v>
      </c>
      <c r="I304" s="92">
        <f>$E304^Parameter!$D$319</f>
        <v>1.1257198515364573E-3</v>
      </c>
      <c r="J304" s="92">
        <f>$D304^Parameter!$D$328</f>
        <v>2.6264172864607766E-2</v>
      </c>
      <c r="K304" s="92">
        <f>$E304^Parameter!$D$321</f>
        <v>9.0999064551638732E-3</v>
      </c>
      <c r="L304" s="92">
        <f>$D304^Parameter!$D$329</f>
        <v>6.8925121921475554E-2</v>
      </c>
      <c r="M304" s="92">
        <f>$E304^Parameter!$D$322</f>
        <v>5.5271511634639968E-3</v>
      </c>
      <c r="N304" s="92">
        <f>$D304^Parameter!$D$330</f>
        <v>2.0883153896384701E-2</v>
      </c>
      <c r="O304" s="92">
        <f>$E304^Parameter!$D$323</f>
        <v>1.4359653251989199E-2</v>
      </c>
      <c r="P304" s="92">
        <f>$D304^Parameter!$D$327</f>
        <v>1.0598437012422151E-2</v>
      </c>
      <c r="Q304" s="92">
        <f>$E304^Parameter!$D$320</f>
        <v>5.134544900602581E-4</v>
      </c>
      <c r="R304" s="12">
        <f>$D304^EXP(Parameter!$D$96+Parameter!$D$103*(($B304/30.2*21)^(1)))</f>
        <v>1.7832750160947645E-84</v>
      </c>
      <c r="S304" s="12">
        <f>$E304^EXP(Parameter!$D$81+Parameter!$D$88*($B304/30.2*21)^(-2))</f>
        <v>1.4758016179972316E-3</v>
      </c>
      <c r="T304" s="12">
        <f>$D304^EXP(Parameter!$D$97+Parameter!$D$104*(($B304*21/30.2)^(1)))</f>
        <v>4.1959295341281501E-9</v>
      </c>
      <c r="U304" s="12">
        <f>$E304^EXP(Parameter!$D$82+Parameter!$D$89*($B304/30.2*21)^(-2))</f>
        <v>2.6018707151242121E-3</v>
      </c>
      <c r="V304" s="12">
        <f>$D304^EXP(Parameter!$D$99+Parameter!$D$106*(($B304*21/30.2)^(1)))</f>
        <v>2.3115781415635824E-18</v>
      </c>
      <c r="W304" s="12">
        <f>$E304^EXP(Parameter!$D$84+Parameter!$D$91*($B304/30.2*21)^(-2))</f>
        <v>1.6190755422757615E-2</v>
      </c>
      <c r="X304" s="12">
        <f>$D304^EXP(Parameter!$D$100+Parameter!$D$107*(($B304*21/30.2)^(1)))</f>
        <v>0</v>
      </c>
      <c r="Y304" s="12">
        <f>$E304^EXP(Parameter!$D$85+Parameter!$D$92*($B304/30.2*21)^(-2))</f>
        <v>9.6157875168767244E-3</v>
      </c>
      <c r="Z304" s="12">
        <f>$D304^EXP(Parameter!$D$101+Parameter!$D$108*(($B304*21/30.2)^(1)))</f>
        <v>0</v>
      </c>
      <c r="AA304" s="12">
        <f>$E304^EXP(Parameter!$D$86+Parameter!$D$93*($B304/30.2*21)^(-2))</f>
        <v>1.4587726468602373E-2</v>
      </c>
      <c r="AB304" s="12">
        <f>$D304^EXP(Parameter!$D$98+Parameter!$D$105*(($B304*21/30.2)^(1)))</f>
        <v>7.1784670690994874E-19</v>
      </c>
      <c r="AC304" s="12">
        <f>$E304^EXP(Parameter!$D$83+Parameter!$D$90*($B304/30.2*21)^(-2))</f>
        <v>5.9272512536873731E-4</v>
      </c>
      <c r="AD304" s="87">
        <f>$D304^EXP(Parameter!$D$133+Parameter!$D$140*(($B304*21/30.2)^(-0.5))+Parameter!$D$147*((LN($B304*21/30.2))))</f>
        <v>1.656920097750686E-19</v>
      </c>
      <c r="AE304" s="12">
        <f>$E304^EXP(Parameter!$D$111+Parameter!$D$118*(($B304*21/30.2)^(-1))+Parameter!$D$125*(($B304*21/30.2)^(-0.5)))</f>
        <v>3.8775585511215148E-2</v>
      </c>
      <c r="AF304" s="12">
        <f>$D304^EXP(Parameter!$D$134+Parameter!$D$141*(($B304*21/30.2)^(-0.5))+Parameter!$D$148*((LN($B304*21/30.2))))</f>
        <v>7.9776515533987753E-6</v>
      </c>
      <c r="AG304" s="12">
        <f>$E304^EXP(Parameter!$D$112+Parameter!$D$119*(($B304*21/30.2)^(-1))+Parameter!$D$126*(($B304*21/30.2)^(-0.5)))</f>
        <v>3.2589123604872317E-3</v>
      </c>
      <c r="AH304" s="12">
        <f>$D304^EXP(Parameter!$D$136+Parameter!$D$143*(($B304*21/30.2)^(-0.5))+Parameter!$D$150*((LN($B304*21/30.2))))</f>
        <v>2.8485948034271489E-15</v>
      </c>
      <c r="AI304" s="12">
        <f>$E304^EXP(Parameter!$D$114+Parameter!$D$121*(($B304*21/30.2)^(-1))+Parameter!$D$128*(($B304*21/30.2)^(-0.5)))</f>
        <v>4.5176457724559038E-6</v>
      </c>
      <c r="AJ304" s="12">
        <f>$D304^EXP(Parameter!$D$137+Parameter!$D$144*(($B304*21/30.2)^(-0.5))+Parameter!$D$151*((LN($B304*21/30.2))))</f>
        <v>1.9482642818398324E-23</v>
      </c>
      <c r="AK304" s="12">
        <f>$E304^EXP(Parameter!$D$115+Parameter!$D$122*(($B304*21/30.2)^(-1))+Parameter!$D$129*(($B304*21/30.2)^(-0.5)))</f>
        <v>1.7560338268668529E-3</v>
      </c>
      <c r="AL304" s="12">
        <f>$D304^EXP(Parameter!$D$138+Parameter!$D$145*(($B304*21/30.2)^(-0.5))+Parameter!$D$152*((LN($B304*21/30.2))))</f>
        <v>2.4221900608197557E-115</v>
      </c>
      <c r="AM304" s="12">
        <f>$E304^EXP(Parameter!$D$116+Parameter!$D$123*(($B304*21/30.2)^(-1))+Parameter!$D$130*(($B304*21/30.2)^(-0.5)))</f>
        <v>1.6587041535248179E-7</v>
      </c>
      <c r="AN304" s="12">
        <f>$D304^EXP(Parameter!$D$135+Parameter!$D$142*(($B304*21/30.2)^(-0.5))+Parameter!$D$149*((LN($B304*21/30.2))))</f>
        <v>7.2309457543147006E-8</v>
      </c>
      <c r="AO304" s="12">
        <f>$E304^EXP(Parameter!$D$113+Parameter!$D$120*(($B304*21/30.2)^(-1))+Parameter!$D$127*(($B304*21/30.2)^(-0.5)))</f>
        <v>3.0080674878638957E-15</v>
      </c>
      <c r="AP304" s="87">
        <f>$D304^EXP(Parameter!$D$304+Parameter!$D$310*((LN($B304*21/30.2))))</f>
        <v>6.8833402726443194E-3</v>
      </c>
      <c r="AQ304" s="88">
        <f>$E304^EXP(Parameter!$D$290+Parameter!$D$296*((LN($B304*21/30.2))))</f>
        <v>6.1570690646984682E-3</v>
      </c>
      <c r="AR304" s="12">
        <f>$D304^EXP(Parameter!$D$305+Parameter!$D$311*((LN($B304*21/30.2))))</f>
        <v>1.1658535550365655E-2</v>
      </c>
      <c r="AS304" s="88">
        <f>$E304^EXP(Parameter!$D$291+Parameter!$D$297*((LN($B304*21/30.2))))</f>
        <v>4.2642922951613964E-3</v>
      </c>
      <c r="AT304" s="12">
        <f>$D304^EXP(Parameter!$D$305+Parameter!$D$307-Parameter!$D$306+(Parameter!$D$311+Parameter!$D$313-Parameter!$D$312)*((LN($B304*21/30.2))))</f>
        <v>9.3153926460868199E-3</v>
      </c>
      <c r="AU304" s="88">
        <f>$E304^EXP(Parameter!$D$291+Parameter!$D$293-Parameter!$D$292+(Parameter!$D$297+Parameter!$D$299-Parameter!$D$298)*((LN($B304*21/30.2))))</f>
        <v>6.9238286903436025E-3</v>
      </c>
      <c r="AV304" s="12">
        <f>$D304^EXP(Parameter!$D$308+Parameter!$D$314*((LN($B304*21/30.2))))</f>
        <v>1.2495299605773209E-2</v>
      </c>
      <c r="AW304" s="88">
        <f>$E304^EXP(Parameter!$D$294+Parameter!$D$300*((LN($B304*21/30.2))))</f>
        <v>6.0999068398319995E-3</v>
      </c>
      <c r="AX304" s="12">
        <f>$D304^EXP(Parameter!$D$305+Parameter!$D$309-Parameter!$D$306+(Parameter!$D$311+Parameter!$D$315-Parameter!$D$312)*((LN($B304*21/30.2))))</f>
        <v>3.3452363718638007E-3</v>
      </c>
      <c r="AY304" s="88">
        <f>$E304^EXP(Parameter!$D$291+Parameter!$D$295-Parameter!$D$292+(Parameter!$D$297+Parameter!$D$301-Parameter!$D$298)*((LN($B304*21/30.2))))</f>
        <v>1.0651648713373014E-5</v>
      </c>
      <c r="AZ304" s="12">
        <f>$D304^EXP(Parameter!D$305-Parameter!D$306+(Parameter!D$311-Parameter!D$312)*((LN($B304*21/30.2))))</f>
        <v>2.1854137596399518E-3</v>
      </c>
      <c r="BA304" s="88">
        <f>$E304^EXP(Parameter!$D$291-Parameter!$D$292+(Parameter!$D$297-Parameter!$D$298)*((LN($B304*21/30.2))))</f>
        <v>5.105938216743108E-8</v>
      </c>
      <c r="BB304" s="89">
        <f>$D304^EXP(Parameter!$D$231+Parameter!$D$238)</f>
        <v>2.6570512765184899E-2</v>
      </c>
      <c r="BC304" s="90">
        <f>$E304^EXP(Parameter!$D$216+Parameter!$D$223)</f>
        <v>1.1860004714498832E-3</v>
      </c>
      <c r="BD304" s="91">
        <f>$D304^EXP(Parameter!$D$232+Parameter!$D$239)</f>
        <v>1.8955796929707416E-2</v>
      </c>
      <c r="BE304" s="90">
        <f>$E304^EXP(Parameter!$D$217+Parameter!$D$224)</f>
        <v>1.8352625522798781E-3</v>
      </c>
      <c r="BF304" s="91">
        <f>$D304^EXP(Parameter!$D$234+Parameter!$D$241)</f>
        <v>2.3791168340832256E-2</v>
      </c>
      <c r="BG304" s="91">
        <f>$E304^EXP(Parameter!$D$219+Parameter!$D$226)</f>
        <v>1.1383424489057116E-2</v>
      </c>
      <c r="BH304" s="91">
        <f>$D304^EXP(Parameter!$D$235+Parameter!$D$242)</f>
        <v>5.6316290053739219E-2</v>
      </c>
      <c r="BI304" s="91">
        <f>$E304^EXP(Parameter!$D$220+Parameter!$D$227)</f>
        <v>6.630766845121463E-3</v>
      </c>
      <c r="BJ304" s="91">
        <f>$D304^EXP(Parameter!$D$236+Parameter!$D$243)</f>
        <v>1.7496457614447306E-2</v>
      </c>
      <c r="BK304" s="91">
        <f>$E304^EXP(Parameter!$D$221+Parameter!$D$228)</f>
        <v>1.0735926267037919E-2</v>
      </c>
      <c r="BL304" s="91">
        <f>$D304^EXP(Parameter!$D$233+Parameter!$D$240)</f>
        <v>7.3582117693297439E-3</v>
      </c>
      <c r="BM304" s="91">
        <f>$E304^EXP(Parameter!$D$218+Parameter!$D$225)</f>
        <v>4.4790147876298608E-4</v>
      </c>
      <c r="BN304" s="90">
        <f>$D304^EXP(Parameter!$D$268+Parameter!$D$275)</f>
        <v>3.8270705350935671E-2</v>
      </c>
      <c r="BO304" s="91">
        <f>$E304^EXP(Parameter!$D$246+Parameter!$D$253)</f>
        <v>3.2960850127340777E-4</v>
      </c>
      <c r="BP304" s="91">
        <f>$D304^EXP(Parameter!$D$269+Parameter!$D$276)</f>
        <v>2.3000514931126724E-2</v>
      </c>
      <c r="BQ304" s="91">
        <f>$E304^EXP(Parameter!$D$247+Parameter!$D$254)</f>
        <v>9.9314687812224992E-4</v>
      </c>
      <c r="BR304" s="91">
        <f>$D304^EXP(Parameter!$D$271+Parameter!$D$278)</f>
        <v>6.4091890092821013E-2</v>
      </c>
      <c r="BS304" s="91">
        <f>$E304^EXP(Parameter!$D$249+Parameter!$D$256)</f>
        <v>1.4648800132167763E-2</v>
      </c>
      <c r="BT304" s="91">
        <f>$D304^EXP(Parameter!$D$272+Parameter!$D$279)</f>
        <v>0.12563264840740462</v>
      </c>
      <c r="BU304" s="91">
        <f>$E304^EXP(Parameter!$D$250+Parameter!$D$257)</f>
        <v>3.5377524945930123E-3</v>
      </c>
      <c r="BV304" s="91">
        <f>$D304^EXP(Parameter!$D$273+Parameter!$D$280)</f>
        <v>9.4864924258256156E-2</v>
      </c>
      <c r="BW304" s="91">
        <f>$E304^EXP(Parameter!$D$251+Parameter!$D$258)</f>
        <v>1.5992581995106177E-2</v>
      </c>
      <c r="BX304" s="91">
        <f>$D304^EXP(Parameter!$D$270+Parameter!$D$277)</f>
        <v>1.9410854602389987E-2</v>
      </c>
      <c r="BY304" s="91">
        <f>$E304^EXP(Parameter!$D$248+Parameter!$D$255)</f>
        <v>1.2682305300555023E-3</v>
      </c>
      <c r="BZ304" s="90">
        <f>$D304^EXP(Parameter!$D$208)</f>
        <v>2.4329215720929196E-2</v>
      </c>
      <c r="CA304" s="90">
        <f>$E304^EXP(Parameter!$D$200)</f>
        <v>7.8752013187541076E-4</v>
      </c>
      <c r="CB304" s="90">
        <f>$D304^EXP(Parameter!$D$209)</f>
        <v>1.925827214742824E-2</v>
      </c>
      <c r="CC304" s="90">
        <f>$E304^EXP(Parameter!$D$201)</f>
        <v>1.4759249743723599E-3</v>
      </c>
      <c r="CD304" s="90">
        <f>$D304^EXP(Parameter!$D$211)</f>
        <v>2.1395034175435073E-2</v>
      </c>
      <c r="CE304" s="90">
        <f>$E304^EXP(Parameter!$D$203)</f>
        <v>8.3880075761886448E-3</v>
      </c>
      <c r="CF304" s="90">
        <f>$D304^EXP(Parameter!$D$212)</f>
        <v>5.6154432968343944E-2</v>
      </c>
      <c r="CG304" s="90">
        <f>$E304^EXP(Parameter!$D$204)</f>
        <v>5.545854772482965E-3</v>
      </c>
      <c r="CH304" s="91">
        <f>$D304^EXP(Parameter!$D$213)</f>
        <v>1.6594316326749504E-2</v>
      </c>
      <c r="CI304" s="90">
        <f>$E304^EXP(Parameter!$D$205)</f>
        <v>1.0833627663511087E-2</v>
      </c>
      <c r="CJ304" s="91">
        <f>$D304^EXP(Parameter!$D$210)</f>
        <v>8.1882447680288236E-3</v>
      </c>
      <c r="CK304" s="90">
        <f>$E304^EXP(Parameter!$D$202)</f>
        <v>6.150636979727858E-4</v>
      </c>
      <c r="CL304" s="12">
        <f>$D304^EXP(Parameter!$D$170+Parameter!$D$177*(LN($B304/30.2*21)))</f>
        <v>8.954148601760345E-3</v>
      </c>
      <c r="CM304" s="12">
        <f>$D304^EXP(Parameter!$D$155+Parameter!$D$162*(LN($B304/30.2*21)))</f>
        <v>0.2718847603408065</v>
      </c>
      <c r="CN304" s="12">
        <f>$D304^EXP(Parameter!$D$171+Parameter!$D$178*(LN($B304/30.2*21)))</f>
        <v>1.0932618881839344E-2</v>
      </c>
      <c r="CO304" s="12">
        <f>$D304^EXP(Parameter!$D$156+Parameter!$D$163*(LN($B304/30.2*21)))</f>
        <v>0.20019473901866625</v>
      </c>
      <c r="CP304" s="12">
        <f>$D304^EXP(Parameter!$D$173+Parameter!$D$180*(LN($B304/30.2*21)))</f>
        <v>8.4072405985111363E-3</v>
      </c>
      <c r="CQ304" s="12">
        <f>$D304^EXP(Parameter!$D$158+Parameter!$D$165*(LN($B304/30.2*21)))</f>
        <v>0.19284010722945377</v>
      </c>
      <c r="CR304" s="12">
        <f>$D304^EXP(Parameter!$D$174+Parameter!$D$181*(LN($B304/30.2*21)))</f>
        <v>6.134912902828831E-3</v>
      </c>
      <c r="CS304" s="12">
        <f>$D304^EXP(Parameter!$D$159+Parameter!$D$166*(LN($B304/30.2*21)))</f>
        <v>0.24986451767694998</v>
      </c>
      <c r="CT304" s="12">
        <f>$D304^EXP(Parameter!$D$175+Parameter!$D$182*(LN($B304/30.2*21)))</f>
        <v>6.2228916144833966E-4</v>
      </c>
      <c r="CU304" s="12">
        <f>$D304^EXP(Parameter!$D$160+Parameter!$D$167*(LN($B304/30.2*21)))</f>
        <v>2.87220127731601E-2</v>
      </c>
      <c r="CV304" s="12">
        <f>$D304^EXP(Parameter!$D$172+Parameter!$D$179*(LN($B304/30.2*21)))</f>
        <v>1.2199756179721913E-3</v>
      </c>
      <c r="CW304" s="41">
        <f>$D304^EXP(Parameter!$D$157+Parameter!$D$164*(LN($B304/30.2*21)))</f>
        <v>7.6947090751920932E-5</v>
      </c>
      <c r="CX304" s="12">
        <f t="shared" si="30"/>
        <v>1.7832750160947645E-84</v>
      </c>
      <c r="CY304" s="85">
        <v>1.21142051579738E-2</v>
      </c>
      <c r="CZ304" s="12">
        <f t="shared" si="31"/>
        <v>4.1959295341281501E-9</v>
      </c>
      <c r="DA304" s="85">
        <v>1.7754655303699698E-2</v>
      </c>
      <c r="DB304" s="12">
        <f t="shared" si="32"/>
        <v>2.3115781415635824E-18</v>
      </c>
      <c r="DC304" s="41">
        <v>2.4719084609623098E-5</v>
      </c>
      <c r="DD304" s="12">
        <f t="shared" si="33"/>
        <v>0</v>
      </c>
      <c r="DE304" s="85">
        <v>3.3663130504808401E-4</v>
      </c>
      <c r="DF304" s="12">
        <f t="shared" si="34"/>
        <v>0</v>
      </c>
      <c r="DG304" s="41">
        <v>2.4709300000000001E-5</v>
      </c>
      <c r="DH304" s="12">
        <f t="shared" si="35"/>
        <v>7.1784670690994874E-19</v>
      </c>
      <c r="DI304" s="41">
        <v>2.4709300000000001E-5</v>
      </c>
      <c r="DJ304" s="46">
        <v>299</v>
      </c>
      <c r="DK304" s="44">
        <v>7.1952777729311601E-6</v>
      </c>
      <c r="DL304" s="44">
        <v>2.6614558890414301E-5</v>
      </c>
      <c r="DM304" s="44">
        <v>6.9607884444877795E-5</v>
      </c>
      <c r="DN304" s="44">
        <v>4.7474757158161303E-5</v>
      </c>
      <c r="DO304" s="44">
        <v>2.64048155689589E-4</v>
      </c>
      <c r="DP304" s="44">
        <v>1.95504396388602E-4</v>
      </c>
      <c r="DQ304" s="44">
        <v>3.0471748559846002E-4</v>
      </c>
      <c r="DR304" s="45">
        <v>9.1420434432644103E-3</v>
      </c>
      <c r="DS304" s="45">
        <v>1.6198260542420399E-2</v>
      </c>
      <c r="DT304" s="45">
        <v>1.42327355096035E-2</v>
      </c>
      <c r="DU304" s="45">
        <v>9.6651758068761993E-3</v>
      </c>
      <c r="DV304" s="45">
        <v>1.53341877517613E-2</v>
      </c>
      <c r="DW304" s="45">
        <v>2.7604239617853198E-2</v>
      </c>
      <c r="DX304" s="45">
        <v>1.17986494202408E-2</v>
      </c>
    </row>
    <row r="305" spans="1:128">
      <c r="A305" s="43">
        <f t="shared" si="29"/>
        <v>19.082191780821919</v>
      </c>
      <c r="B305" s="18">
        <v>301</v>
      </c>
      <c r="C305" s="12">
        <v>6600</v>
      </c>
      <c r="D305" s="12">
        <v>8.3635402115507899E-3</v>
      </c>
      <c r="E305" s="12">
        <v>2.4326662158462298E-5</v>
      </c>
      <c r="F305" s="92">
        <f>$D305^Parameter!$D$325</f>
        <v>2.3958758860196779E-2</v>
      </c>
      <c r="G305" s="92">
        <f>$E305^Parameter!$D$318</f>
        <v>4.7640840748790588E-4</v>
      </c>
      <c r="H305" s="92">
        <f>$D305^Parameter!$D$326</f>
        <v>2.1772691520533762E-2</v>
      </c>
      <c r="I305" s="92">
        <f>$E305^Parameter!$D$319</f>
        <v>1.1145327005054027E-3</v>
      </c>
      <c r="J305" s="92">
        <f>$D305^Parameter!$D$328</f>
        <v>2.6113272080030957E-2</v>
      </c>
      <c r="K305" s="92">
        <f>$E305^Parameter!$D$321</f>
        <v>9.037213825579829E-3</v>
      </c>
      <c r="L305" s="92">
        <f>$D305^Parameter!$D$329</f>
        <v>6.8633869342588055E-2</v>
      </c>
      <c r="M305" s="92">
        <f>$E305^Parameter!$D$322</f>
        <v>5.4850480531579374E-3</v>
      </c>
      <c r="N305" s="92">
        <f>$D305^Parameter!$D$330</f>
        <v>2.0755634817378105E-2</v>
      </c>
      <c r="O305" s="92">
        <f>$E305^Parameter!$D$323</f>
        <v>1.427029692063397E-2</v>
      </c>
      <c r="P305" s="92">
        <f>$D305^Parameter!$D$327</f>
        <v>1.052241490169435E-2</v>
      </c>
      <c r="Q305" s="92">
        <f>$E305^Parameter!$D$320</f>
        <v>5.0776518724800505E-4</v>
      </c>
      <c r="R305" s="12">
        <f>$D305^EXP(Parameter!$D$96+Parameter!$D$103*(($B305/30.2*21)^(1)))</f>
        <v>8.788547031623531E-86</v>
      </c>
      <c r="S305" s="12">
        <f>$E305^EXP(Parameter!$D$81+Parameter!$D$88*($B305/30.2*21)^(-2))</f>
        <v>1.4617183751679181E-3</v>
      </c>
      <c r="T305" s="12">
        <f>$D305^EXP(Parameter!$D$97+Parameter!$D$104*(($B305*21/30.2)^(1)))</f>
        <v>3.6539304003653327E-9</v>
      </c>
      <c r="U305" s="12">
        <f>$E305^EXP(Parameter!$D$82+Parameter!$D$89*($B305/30.2*21)^(-2))</f>
        <v>2.5791914875573732E-3</v>
      </c>
      <c r="V305" s="12">
        <f>$D305^EXP(Parameter!$D$99+Parameter!$D$106*(($B305*21/30.2)^(1)))</f>
        <v>1.541614182542156E-18</v>
      </c>
      <c r="W305" s="12">
        <f>$E305^EXP(Parameter!$D$84+Parameter!$D$91*($B305/30.2*21)^(-2))</f>
        <v>1.6092853407392124E-2</v>
      </c>
      <c r="X305" s="12">
        <f>$D305^EXP(Parameter!$D$100+Parameter!$D$107*(($B305*21/30.2)^(1)))</f>
        <v>0</v>
      </c>
      <c r="Y305" s="12">
        <f>$E305^EXP(Parameter!$D$85+Parameter!$D$92*($B305/30.2*21)^(-2))</f>
        <v>9.5503188331366139E-3</v>
      </c>
      <c r="Z305" s="12">
        <f>$D305^EXP(Parameter!$D$101+Parameter!$D$108*(($B305*21/30.2)^(1)))</f>
        <v>0</v>
      </c>
      <c r="AA305" s="12">
        <f>$E305^EXP(Parameter!$D$86+Parameter!$D$93*($B305/30.2*21)^(-2))</f>
        <v>1.4497282371785948E-2</v>
      </c>
      <c r="AB305" s="12">
        <f>$D305^EXP(Parameter!$D$98+Parameter!$D$105*(($B305*21/30.2)^(1)))</f>
        <v>4.8727091114565922E-19</v>
      </c>
      <c r="AC305" s="12">
        <f>$E305^EXP(Parameter!$D$83+Parameter!$D$90*($B305/30.2*21)^(-2))</f>
        <v>5.8628101880433029E-4</v>
      </c>
      <c r="AD305" s="87">
        <f>$D305^EXP(Parameter!$D$133+Parameter!$D$140*(($B305*21/30.2)^(-0.5))+Parameter!$D$147*((LN($B305*21/30.2))))</f>
        <v>1.3117693519811502E-19</v>
      </c>
      <c r="AE305" s="12">
        <f>$E305^EXP(Parameter!$D$111+Parameter!$D$118*(($B305*21/30.2)^(-1))+Parameter!$D$125*(($B305*21/30.2)^(-0.5)))</f>
        <v>3.8639542364822275E-2</v>
      </c>
      <c r="AF305" s="12">
        <f>$D305^EXP(Parameter!$D$134+Parameter!$D$141*(($B305*21/30.2)^(-0.5))+Parameter!$D$148*((LN($B305*21/30.2))))</f>
        <v>7.6865279668274928E-6</v>
      </c>
      <c r="AG305" s="12">
        <f>$E305^EXP(Parameter!$D$112+Parameter!$D$119*(($B305*21/30.2)^(-1))+Parameter!$D$126*(($B305*21/30.2)^(-0.5)))</f>
        <v>3.2321991857179062E-3</v>
      </c>
      <c r="AH305" s="12">
        <f>$D305^EXP(Parameter!$D$136+Parameter!$D$143*(($B305*21/30.2)^(-0.5))+Parameter!$D$150*((LN($B305*21/30.2))))</f>
        <v>2.4092057372166865E-15</v>
      </c>
      <c r="AI305" s="12">
        <f>$E305^EXP(Parameter!$D$114+Parameter!$D$121*(($B305*21/30.2)^(-1))+Parameter!$D$128*(($B305*21/30.2)^(-0.5)))</f>
        <v>4.4050090074557185E-6</v>
      </c>
      <c r="AJ305" s="12">
        <f>$D305^EXP(Parameter!$D$137+Parameter!$D$144*(($B305*21/30.2)^(-0.5))+Parameter!$D$151*((LN($B305*21/30.2))))</f>
        <v>1.4214570006258804E-23</v>
      </c>
      <c r="AK305" s="12">
        <f>$E305^EXP(Parameter!$D$115+Parameter!$D$122*(($B305*21/30.2)^(-1))+Parameter!$D$129*(($B305*21/30.2)^(-0.5)))</f>
        <v>1.7382449862245687E-3</v>
      </c>
      <c r="AL305" s="12">
        <f>$D305^EXP(Parameter!$D$138+Parameter!$D$145*(($B305*21/30.2)^(-0.5))+Parameter!$D$152*((LN($B305*21/30.2))))</f>
        <v>3.0463227692854619E-116</v>
      </c>
      <c r="AM305" s="12">
        <f>$E305^EXP(Parameter!$D$116+Parameter!$D$123*(($B305*21/30.2)^(-1))+Parameter!$D$130*(($B305*21/30.2)^(-0.5)))</f>
        <v>1.6061753159196412E-7</v>
      </c>
      <c r="AN305" s="12">
        <f>$D305^EXP(Parameter!$D$135+Parameter!$D$142*(($B305*21/30.2)^(-0.5))+Parameter!$D$149*((LN($B305*21/30.2))))</f>
        <v>6.8506605639977493E-8</v>
      </c>
      <c r="AO305" s="12">
        <f>$E305^EXP(Parameter!$D$113+Parameter!$D$120*(($B305*21/30.2)^(-1))+Parameter!$D$127*(($B305*21/30.2)^(-0.5)))</f>
        <v>2.7950516411218849E-15</v>
      </c>
      <c r="AP305" s="87">
        <f>$D305^EXP(Parameter!$D$304+Parameter!$D$310*((LN($B305*21/30.2))))</f>
        <v>6.814900760504553E-3</v>
      </c>
      <c r="AQ305" s="88">
        <f>$E305^EXP(Parameter!$D$290+Parameter!$D$296*((LN($B305*21/30.2))))</f>
        <v>6.1259625987694711E-3</v>
      </c>
      <c r="AR305" s="12">
        <f>$D305^EXP(Parameter!$D$305+Parameter!$D$311*((LN($B305*21/30.2))))</f>
        <v>1.156831309570899E-2</v>
      </c>
      <c r="AS305" s="88">
        <f>$E305^EXP(Parameter!$D$291+Parameter!$D$297*((LN($B305*21/30.2))))</f>
        <v>4.2342895203907579E-3</v>
      </c>
      <c r="AT305" s="12">
        <f>$D305^EXP(Parameter!$D$305+Parameter!$D$307-Parameter!$D$306+(Parameter!$D$311+Parameter!$D$313-Parameter!$D$312)*((LN($B305*21/30.2))))</f>
        <v>9.2342825096779404E-3</v>
      </c>
      <c r="AU305" s="88">
        <f>$E305^EXP(Parameter!$D$291+Parameter!$D$293-Parameter!$D$292+(Parameter!$D$297+Parameter!$D$299-Parameter!$D$298)*((LN($B305*21/30.2))))</f>
        <v>6.8696979223862968E-3</v>
      </c>
      <c r="AV305" s="12">
        <f>$D305^EXP(Parameter!$D$308+Parameter!$D$314*((LN($B305*21/30.2))))</f>
        <v>1.2375008798382651E-2</v>
      </c>
      <c r="AW305" s="88">
        <f>$E305^EXP(Parameter!$D$294+Parameter!$D$300*((LN($B305*21/30.2))))</f>
        <v>6.055197531037791E-3</v>
      </c>
      <c r="AX305" s="12">
        <f>$D305^EXP(Parameter!$D$305+Parameter!$D$309-Parameter!$D$306+(Parameter!$D$311+Parameter!$D$315-Parameter!$D$312)*((LN($B305*21/30.2))))</f>
        <v>3.3058881052045589E-3</v>
      </c>
      <c r="AY305" s="88">
        <f>$E305^EXP(Parameter!$D$291+Parameter!$D$295-Parameter!$D$292+(Parameter!$D$297+Parameter!$D$301-Parameter!$D$298)*((LN($B305*21/30.2))))</f>
        <v>1.0336558135580185E-5</v>
      </c>
      <c r="AZ305" s="12">
        <f>$D305^EXP(Parameter!D$305-Parameter!D$306+(Parameter!D$311-Parameter!D$312)*((LN($B305*21/30.2))))</f>
        <v>2.1594868454860735E-3</v>
      </c>
      <c r="BA305" s="88">
        <f>$E305^EXP(Parameter!$D$291-Parameter!$D$292+(Parameter!$D$297-Parameter!$D$298)*((LN($B305*21/30.2))))</f>
        <v>4.9048309763283927E-8</v>
      </c>
      <c r="BB305" s="89">
        <f>$D305^EXP(Parameter!$D$231+Parameter!$D$238)</f>
        <v>2.6418336915899305E-2</v>
      </c>
      <c r="BC305" s="90">
        <f>$E305^EXP(Parameter!$D$216+Parameter!$D$223)</f>
        <v>1.17430437327963E-3</v>
      </c>
      <c r="BD305" s="91">
        <f>$D305^EXP(Parameter!$D$232+Parameter!$D$239)</f>
        <v>1.8837158858267106E-2</v>
      </c>
      <c r="BE305" s="90">
        <f>$E305^EXP(Parameter!$D$217+Parameter!$D$224)</f>
        <v>1.8183310357488718E-3</v>
      </c>
      <c r="BF305" s="91">
        <f>$D305^EXP(Parameter!$D$234+Parameter!$D$241)</f>
        <v>2.3650773077396509E-2</v>
      </c>
      <c r="BG305" s="91">
        <f>$E305^EXP(Parameter!$D$219+Parameter!$D$226)</f>
        <v>1.130872389343417E-2</v>
      </c>
      <c r="BH305" s="91">
        <f>$D305^EXP(Parameter!$D$235+Parameter!$D$242)</f>
        <v>5.6060383423460959E-2</v>
      </c>
      <c r="BI305" s="91">
        <f>$E305^EXP(Parameter!$D$220+Parameter!$D$227)</f>
        <v>6.5820193810799893E-3</v>
      </c>
      <c r="BJ305" s="91">
        <f>$D305^EXP(Parameter!$D$236+Parameter!$D$243)</f>
        <v>1.7384748003951761E-2</v>
      </c>
      <c r="BK305" s="91">
        <f>$E305^EXP(Parameter!$D$221+Parameter!$D$228)</f>
        <v>1.0664555922101363E-2</v>
      </c>
      <c r="BL305" s="91">
        <f>$D305^EXP(Parameter!$D$233+Parameter!$D$240)</f>
        <v>7.3012126174456888E-3</v>
      </c>
      <c r="BM305" s="91">
        <f>$E305^EXP(Parameter!$D$218+Parameter!$D$225)</f>
        <v>4.4284954219367818E-4</v>
      </c>
      <c r="BN305" s="90">
        <f>$D305^EXP(Parameter!$D$268+Parameter!$D$275)</f>
        <v>3.807350740963375E-2</v>
      </c>
      <c r="BO305" s="91">
        <f>$E305^EXP(Parameter!$D$246+Parameter!$D$253)</f>
        <v>3.2574382153425228E-4</v>
      </c>
      <c r="BP305" s="91">
        <f>$D305^EXP(Parameter!$D$269+Parameter!$D$276)</f>
        <v>2.286356201380689E-2</v>
      </c>
      <c r="BQ305" s="91">
        <f>$E305^EXP(Parameter!$D$247+Parameter!$D$254)</f>
        <v>9.8309598422847934E-4</v>
      </c>
      <c r="BR305" s="91">
        <f>$D305^EXP(Parameter!$D$271+Parameter!$D$278)</f>
        <v>6.3813715498030374E-2</v>
      </c>
      <c r="BS305" s="91">
        <f>$E305^EXP(Parameter!$D$249+Parameter!$D$256)</f>
        <v>1.4558071454134645E-2</v>
      </c>
      <c r="BT305" s="91">
        <f>$D305^EXP(Parameter!$D$272+Parameter!$D$279)</f>
        <v>0.12522072982443924</v>
      </c>
      <c r="BU305" s="91">
        <f>$E305^EXP(Parameter!$D$250+Parameter!$D$257)</f>
        <v>3.5085000578655373E-3</v>
      </c>
      <c r="BV305" s="91">
        <f>$D305^EXP(Parameter!$D$273+Parameter!$D$280)</f>
        <v>9.4511844014187968E-2</v>
      </c>
      <c r="BW305" s="91">
        <f>$E305^EXP(Parameter!$D$251+Parameter!$D$258)</f>
        <v>1.5895582619553393E-2</v>
      </c>
      <c r="BX305" s="91">
        <f>$D305^EXP(Parameter!$D$270+Parameter!$D$277)</f>
        <v>1.9290092944321637E-2</v>
      </c>
      <c r="BY305" s="91">
        <f>$E305^EXP(Parameter!$D$248+Parameter!$D$255)</f>
        <v>1.2558473330970307E-3</v>
      </c>
      <c r="BZ305" s="90">
        <f>$D305^EXP(Parameter!$D$208)</f>
        <v>2.4186501678106282E-2</v>
      </c>
      <c r="CA305" s="90">
        <f>$E305^EXP(Parameter!$D$200)</f>
        <v>7.79284240479559E-4</v>
      </c>
      <c r="CB305" s="90">
        <f>$D305^EXP(Parameter!$D$209)</f>
        <v>1.9138220642349272E-2</v>
      </c>
      <c r="CC305" s="90">
        <f>$E305^EXP(Parameter!$D$201)</f>
        <v>1.4618399224161423E-3</v>
      </c>
      <c r="CD305" s="90">
        <f>$D305^EXP(Parameter!$D$211)</f>
        <v>2.1265204653436252E-2</v>
      </c>
      <c r="CE305" s="90">
        <f>$E305^EXP(Parameter!$D$203)</f>
        <v>8.3292212997163294E-3</v>
      </c>
      <c r="CF305" s="90">
        <f>$D305^EXP(Parameter!$D$212)</f>
        <v>5.5899007114953263E-2</v>
      </c>
      <c r="CG305" s="90">
        <f>$E305^EXP(Parameter!$D$204)</f>
        <v>5.5036365379842371E-3</v>
      </c>
      <c r="CH305" s="91">
        <f>$D305^EXP(Parameter!$D$213)</f>
        <v>1.6486984771703829E-2</v>
      </c>
      <c r="CI305" s="90">
        <f>$E305^EXP(Parameter!$D$205)</f>
        <v>1.0761751236079546E-2</v>
      </c>
      <c r="CJ305" s="91">
        <f>$D305^EXP(Parameter!$D$210)</f>
        <v>8.1261908587898571E-3</v>
      </c>
      <c r="CK305" s="90">
        <f>$E305^EXP(Parameter!$D$202)</f>
        <v>6.0841010481635686E-4</v>
      </c>
      <c r="CL305" s="12">
        <f>$D305^EXP(Parameter!$D$170+Parameter!$D$177*(LN($B305/30.2*21)))</f>
        <v>8.876797421017003E-3</v>
      </c>
      <c r="CM305" s="12">
        <f>$D305^EXP(Parameter!$D$155+Parameter!$D$162*(LN($B305/30.2*21)))</f>
        <v>0.27162393680690006</v>
      </c>
      <c r="CN305" s="12">
        <f>$D305^EXP(Parameter!$D$171+Parameter!$D$178*(LN($B305/30.2*21)))</f>
        <v>1.0848035942919259E-2</v>
      </c>
      <c r="CO305" s="12">
        <f>$D305^EXP(Parameter!$D$156+Parameter!$D$163*(LN($B305/30.2*21)))</f>
        <v>0.19984405643276598</v>
      </c>
      <c r="CP305" s="12">
        <f>$D305^EXP(Parameter!$D$173+Parameter!$D$180*(LN($B305/30.2*21)))</f>
        <v>8.3347097510070006E-3</v>
      </c>
      <c r="CQ305" s="12">
        <f>$D305^EXP(Parameter!$D$158+Parameter!$D$165*(LN($B305/30.2*21)))</f>
        <v>0.19239524935246236</v>
      </c>
      <c r="CR305" s="12">
        <f>$D305^EXP(Parameter!$D$174+Parameter!$D$181*(LN($B305/30.2*21)))</f>
        <v>6.0661353478263635E-3</v>
      </c>
      <c r="CS305" s="12">
        <f>$D305^EXP(Parameter!$D$159+Parameter!$D$166*(LN($B305/30.2*21)))</f>
        <v>0.24947441206579216</v>
      </c>
      <c r="CT305" s="12">
        <f>$D305^EXP(Parameter!$D$175+Parameter!$D$182*(LN($B305/30.2*21)))</f>
        <v>6.1211374910822582E-4</v>
      </c>
      <c r="CU305" s="12">
        <f>$D305^EXP(Parameter!$D$160+Parameter!$D$167*(LN($B305/30.2*21)))</f>
        <v>2.8499237936842118E-2</v>
      </c>
      <c r="CV305" s="12">
        <f>$D305^EXP(Parameter!$D$172+Parameter!$D$179*(LN($B305/30.2*21)))</f>
        <v>1.2041741501030722E-3</v>
      </c>
      <c r="CW305" s="41">
        <f>$D305^EXP(Parameter!$D$157+Parameter!$D$164*(LN($B305/30.2*21)))</f>
        <v>7.5117686023303952E-5</v>
      </c>
      <c r="CX305" s="12">
        <f t="shared" si="30"/>
        <v>8.788547031623531E-86</v>
      </c>
      <c r="CY305" s="85">
        <v>1.21097610328762E-2</v>
      </c>
      <c r="CZ305" s="12">
        <f t="shared" si="31"/>
        <v>3.6539304003653327E-9</v>
      </c>
      <c r="DA305" s="85">
        <v>1.7744126229257799E-2</v>
      </c>
      <c r="DB305" s="12">
        <f t="shared" si="32"/>
        <v>1.541614182542156E-18</v>
      </c>
      <c r="DC305" s="41">
        <v>2.4335628086535601E-5</v>
      </c>
      <c r="DD305" s="12">
        <f t="shared" si="33"/>
        <v>0</v>
      </c>
      <c r="DE305" s="85">
        <v>3.3224885875638398E-4</v>
      </c>
      <c r="DF305" s="12">
        <f t="shared" si="34"/>
        <v>0</v>
      </c>
      <c r="DG305" s="41">
        <v>2.4326699999999999E-5</v>
      </c>
      <c r="DH305" s="12">
        <f t="shared" si="35"/>
        <v>4.8727091114565922E-19</v>
      </c>
      <c r="DI305" s="41">
        <v>2.4326699999999999E-5</v>
      </c>
      <c r="DJ305" s="46">
        <v>300</v>
      </c>
      <c r="DK305" s="44">
        <v>7.0594748158292501E-6</v>
      </c>
      <c r="DL305" s="44">
        <v>2.6147411009480599E-5</v>
      </c>
      <c r="DM305" s="44">
        <v>6.8456587671739095E-5</v>
      </c>
      <c r="DN305" s="44">
        <v>4.6670185111064002E-5</v>
      </c>
      <c r="DO305" s="44">
        <v>2.6006989574800499E-4</v>
      </c>
      <c r="DP305" s="44">
        <v>1.9249239112351099E-4</v>
      </c>
      <c r="DQ305" s="44">
        <v>3.0017638177171101E-4</v>
      </c>
      <c r="DR305" s="45">
        <v>9.0753306410693603E-3</v>
      </c>
      <c r="DS305" s="45">
        <v>1.6088505456980699E-2</v>
      </c>
      <c r="DT305" s="45">
        <v>1.41345743733471E-2</v>
      </c>
      <c r="DU305" s="45">
        <v>9.5951212664966406E-3</v>
      </c>
      <c r="DV305" s="45">
        <v>1.52294966426325E-2</v>
      </c>
      <c r="DW305" s="45">
        <v>2.7431590068882E-2</v>
      </c>
      <c r="DX305" s="45">
        <v>1.1715243541962499E-2</v>
      </c>
    </row>
    <row r="306" spans="1:128">
      <c r="A306" s="43">
        <f t="shared" si="29"/>
        <v>19.142465753424659</v>
      </c>
      <c r="B306" s="18">
        <v>302</v>
      </c>
      <c r="C306" s="12">
        <v>6622</v>
      </c>
      <c r="D306" s="12">
        <v>8.3006864180482001E-3</v>
      </c>
      <c r="E306" s="12">
        <v>2.3950920302053802E-5</v>
      </c>
      <c r="F306" s="92">
        <f>$D306^Parameter!$D$325</f>
        <v>2.3818199349523679E-2</v>
      </c>
      <c r="G306" s="92">
        <f>$E306^Parameter!$D$318</f>
        <v>4.7109878921331968E-4</v>
      </c>
      <c r="H306" s="92">
        <f>$D306^Parameter!$D$326</f>
        <v>2.1641691701715E-2</v>
      </c>
      <c r="I306" s="92">
        <f>$E306^Parameter!$D$319</f>
        <v>1.1034844347887667E-3</v>
      </c>
      <c r="J306" s="92">
        <f>$D306^Parameter!$D$328</f>
        <v>2.5963597847738017E-2</v>
      </c>
      <c r="K306" s="92">
        <f>$E306^Parameter!$D$321</f>
        <v>8.975109112226454E-3</v>
      </c>
      <c r="L306" s="92">
        <f>$D306^Parameter!$D$329</f>
        <v>6.8344543051301637E-2</v>
      </c>
      <c r="M306" s="92">
        <f>$E306^Parameter!$D$322</f>
        <v>5.443370317209162E-3</v>
      </c>
      <c r="N306" s="92">
        <f>$D306^Parameter!$D$330</f>
        <v>2.0629198084763802E-2</v>
      </c>
      <c r="O306" s="92">
        <f>$E306^Parameter!$D$323</f>
        <v>1.4181719206998263E-2</v>
      </c>
      <c r="P306" s="92">
        <f>$D306^Parameter!$D$327</f>
        <v>1.0447118842567075E-2</v>
      </c>
      <c r="Q306" s="92">
        <f>$E306^Parameter!$D$320</f>
        <v>5.0215299211483111E-4</v>
      </c>
      <c r="R306" s="12">
        <f>$D306^EXP(Parameter!$D$96+Parameter!$D$103*(($B306/30.2*21)^(1)))</f>
        <v>4.137639202630856E-87</v>
      </c>
      <c r="S306" s="12">
        <f>$E306^EXP(Parameter!$D$81+Parameter!$D$88*($B306/30.2*21)^(-2))</f>
        <v>1.447804426191754E-3</v>
      </c>
      <c r="T306" s="12">
        <f>$D306^EXP(Parameter!$D$97+Parameter!$D$104*(($B306*21/30.2)^(1)))</f>
        <v>3.1791799157957907E-9</v>
      </c>
      <c r="U306" s="12">
        <f>$E306^EXP(Parameter!$D$82+Parameter!$D$89*($B306/30.2*21)^(-2))</f>
        <v>2.5567662192458622E-3</v>
      </c>
      <c r="V306" s="12">
        <f>$D306^EXP(Parameter!$D$99+Parameter!$D$106*(($B306*21/30.2)^(1)))</f>
        <v>1.0242381276178509E-18</v>
      </c>
      <c r="W306" s="12">
        <f>$E306^EXP(Parameter!$D$84+Parameter!$D$91*($B306/30.2*21)^(-2))</f>
        <v>1.5995787277671022E-2</v>
      </c>
      <c r="X306" s="12">
        <f>$D306^EXP(Parameter!$D$100+Parameter!$D$107*(($B306*21/30.2)^(1)))</f>
        <v>0</v>
      </c>
      <c r="Y306" s="12">
        <f>$E306^EXP(Parameter!$D$85+Parameter!$D$92*($B306/30.2*21)^(-2))</f>
        <v>9.4854588063660594E-3</v>
      </c>
      <c r="Z306" s="12">
        <f>$D306^EXP(Parameter!$D$101+Parameter!$D$108*(($B306*21/30.2)^(1)))</f>
        <v>0</v>
      </c>
      <c r="AA306" s="12">
        <f>$E306^EXP(Parameter!$D$86+Parameter!$D$93*($B306/30.2*21)^(-2))</f>
        <v>1.4407624344094871E-2</v>
      </c>
      <c r="AB306" s="12">
        <f>$D306^EXP(Parameter!$D$98+Parameter!$D$105*(($B306*21/30.2)^(1)))</f>
        <v>3.2965915391257608E-19</v>
      </c>
      <c r="AC306" s="12">
        <f>$E306^EXP(Parameter!$D$83+Parameter!$D$90*($B306/30.2*21)^(-2))</f>
        <v>5.7992291279875224E-4</v>
      </c>
      <c r="AD306" s="87">
        <f>$D306^EXP(Parameter!$D$133+Parameter!$D$140*(($B306*21/30.2)^(-0.5))+Parameter!$D$147*((LN($B306*21/30.2))))</f>
        <v>1.0380117019712684E-19</v>
      </c>
      <c r="AE306" s="12">
        <f>$E306^EXP(Parameter!$D$111+Parameter!$D$118*(($B306*21/30.2)^(-1))+Parameter!$D$125*(($B306*21/30.2)^(-0.5)))</f>
        <v>3.8504328901655553E-2</v>
      </c>
      <c r="AF306" s="12">
        <f>$D306^EXP(Parameter!$D$134+Parameter!$D$141*(($B306*21/30.2)^(-0.5))+Parameter!$D$148*((LN($B306*21/30.2))))</f>
        <v>7.4061270217685602E-6</v>
      </c>
      <c r="AG306" s="12">
        <f>$E306^EXP(Parameter!$D$112+Parameter!$D$119*(($B306*21/30.2)^(-1))+Parameter!$D$126*(($B306*21/30.2)^(-0.5)))</f>
        <v>3.2057716066043475E-3</v>
      </c>
      <c r="AH306" s="12">
        <f>$D306^EXP(Parameter!$D$136+Parameter!$D$143*(($B306*21/30.2)^(-0.5))+Parameter!$D$150*((LN($B306*21/30.2))))</f>
        <v>2.0370246016070541E-15</v>
      </c>
      <c r="AI306" s="12">
        <f>$E306^EXP(Parameter!$D$114+Parameter!$D$121*(($B306*21/30.2)^(-1))+Parameter!$D$128*(($B306*21/30.2)^(-0.5)))</f>
        <v>4.2954139938652906E-6</v>
      </c>
      <c r="AJ306" s="12">
        <f>$D306^EXP(Parameter!$D$137+Parameter!$D$144*(($B306*21/30.2)^(-0.5))+Parameter!$D$151*((LN($B306*21/30.2))))</f>
        <v>1.0362096985114782E-23</v>
      </c>
      <c r="AK306" s="12">
        <f>$E306^EXP(Parameter!$D$115+Parameter!$D$122*(($B306*21/30.2)^(-1))+Parameter!$D$129*(($B306*21/30.2)^(-0.5)))</f>
        <v>1.7206791190670753E-3</v>
      </c>
      <c r="AL306" s="12">
        <f>$D306^EXP(Parameter!$D$138+Parameter!$D$145*(($B306*21/30.2)^(-0.5))+Parameter!$D$152*((LN($B306*21/30.2))))</f>
        <v>3.7949174331007291E-117</v>
      </c>
      <c r="AM306" s="12">
        <f>$E306^EXP(Parameter!$D$116+Parameter!$D$123*(($B306*21/30.2)^(-1))+Parameter!$D$130*(($B306*21/30.2)^(-0.5)))</f>
        <v>1.5554185898689094E-7</v>
      </c>
      <c r="AN306" s="12">
        <f>$D306^EXP(Parameter!$D$135+Parameter!$D$142*(($B306*21/30.2)^(-0.5))+Parameter!$D$149*((LN($B306*21/30.2))))</f>
        <v>6.4904621463278741E-8</v>
      </c>
      <c r="AO306" s="12">
        <f>$E306^EXP(Parameter!$D$113+Parameter!$D$120*(($B306*21/30.2)^(-1))+Parameter!$D$127*(($B306*21/30.2)^(-0.5)))</f>
        <v>2.5975136790948022E-15</v>
      </c>
      <c r="AP306" s="87">
        <f>$D306^EXP(Parameter!$D$304+Parameter!$D$310*((LN($B306*21/30.2))))</f>
        <v>6.747265933276108E-3</v>
      </c>
      <c r="AQ306" s="88">
        <f>$E306^EXP(Parameter!$D$290+Parameter!$D$296*((LN($B306*21/30.2))))</f>
        <v>6.0951152665004154E-3</v>
      </c>
      <c r="AR306" s="12">
        <f>$D306^EXP(Parameter!$D$305+Parameter!$D$311*((LN($B306*21/30.2))))</f>
        <v>1.147898334558402E-2</v>
      </c>
      <c r="AS306" s="88">
        <f>$E306^EXP(Parameter!$D$291+Parameter!$D$297*((LN($B306*21/30.2))))</f>
        <v>4.2045804011411701E-3</v>
      </c>
      <c r="AT306" s="12">
        <f>$D306^EXP(Parameter!$D$305+Parameter!$D$307-Parameter!$D$306+(Parameter!$D$311+Parameter!$D$313-Parameter!$D$312)*((LN($B306*21/30.2))))</f>
        <v>9.1540400370448052E-3</v>
      </c>
      <c r="AU306" s="88">
        <f>$E306^EXP(Parameter!$D$291+Parameter!$D$293-Parameter!$D$292+(Parameter!$D$297+Parameter!$D$299-Parameter!$D$298)*((LN($B306*21/30.2))))</f>
        <v>6.8161167514875914E-3</v>
      </c>
      <c r="AV306" s="12">
        <f>$D306^EXP(Parameter!$D$308+Parameter!$D$314*((LN($B306*21/30.2))))</f>
        <v>1.2256065202913058E-2</v>
      </c>
      <c r="AW306" s="88">
        <f>$E306^EXP(Parameter!$D$294+Parameter!$D$300*((LN($B306*21/30.2))))</f>
        <v>6.0109289268235559E-3</v>
      </c>
      <c r="AX306" s="12">
        <f>$D306^EXP(Parameter!$D$305+Parameter!$D$309-Parameter!$D$306+(Parameter!$D$311+Parameter!$D$315-Parameter!$D$312)*((LN($B306*21/30.2))))</f>
        <v>3.2670705784076672E-3</v>
      </c>
      <c r="AY306" s="88">
        <f>$E306^EXP(Parameter!$D$291+Parameter!$D$295-Parameter!$D$292+(Parameter!$D$297+Parameter!$D$301-Parameter!$D$298)*((LN($B306*21/30.2))))</f>
        <v>1.0031113385501882E-5</v>
      </c>
      <c r="AZ306" s="12">
        <f>$D306^EXP(Parameter!D$305-Parameter!D$306+(Parameter!D$311-Parameter!D$312)*((LN($B306*21/30.2))))</f>
        <v>2.13391632713588E-3</v>
      </c>
      <c r="BA306" s="88">
        <f>$E306^EXP(Parameter!$D$291-Parameter!$D$292+(Parameter!$D$297-Parameter!$D$298)*((LN($B306*21/30.2))))</f>
        <v>4.7118989377628609E-8</v>
      </c>
      <c r="BB306" s="89">
        <f>$D306^EXP(Parameter!$D$231+Parameter!$D$238)</f>
        <v>2.6267395215086756E-2</v>
      </c>
      <c r="BC306" s="90">
        <f>$E306^EXP(Parameter!$D$216+Parameter!$D$223)</f>
        <v>1.1627525935642084E-3</v>
      </c>
      <c r="BD306" s="91">
        <f>$D306^EXP(Parameter!$D$232+Parameter!$D$239)</f>
        <v>1.871954576404582E-2</v>
      </c>
      <c r="BE306" s="90">
        <f>$E306^EXP(Parameter!$D$217+Parameter!$D$224)</f>
        <v>1.8015977073280634E-3</v>
      </c>
      <c r="BF306" s="91">
        <f>$D306^EXP(Parameter!$D$234+Parameter!$D$241)</f>
        <v>2.3511540749411648E-2</v>
      </c>
      <c r="BG306" s="91">
        <f>$E306^EXP(Parameter!$D$219+Parameter!$D$226)</f>
        <v>1.1234699475675495E-2</v>
      </c>
      <c r="BH306" s="91">
        <f>$D306^EXP(Parameter!$D$235+Parameter!$D$242)</f>
        <v>5.5806250512255712E-2</v>
      </c>
      <c r="BI306" s="91">
        <f>$E306^EXP(Parameter!$D$220+Parameter!$D$227)</f>
        <v>6.5337515120231383E-3</v>
      </c>
      <c r="BJ306" s="91">
        <f>$D306^EXP(Parameter!$D$236+Parameter!$D$243)</f>
        <v>1.72740175401104E-2</v>
      </c>
      <c r="BK306" s="91">
        <f>$E306^EXP(Parameter!$D$221+Parameter!$D$228)</f>
        <v>1.0593837695043217E-2</v>
      </c>
      <c r="BL306" s="91">
        <f>$D306^EXP(Parameter!$D$233+Parameter!$D$240)</f>
        <v>7.2447904024620603E-3</v>
      </c>
      <c r="BM306" s="91">
        <f>$E306^EXP(Parameter!$D$218+Parameter!$D$225)</f>
        <v>4.3786707498325023E-4</v>
      </c>
      <c r="BN306" s="90">
        <f>$D306^EXP(Parameter!$D$268+Parameter!$D$275+Parameter!$D$282)</f>
        <v>4.6115625860804484E-2</v>
      </c>
      <c r="BO306" s="91">
        <f>$E306^EXP(Parameter!$D$246+Parameter!$D$253+Parameter!$D$260)</f>
        <v>3.6197104546487188E-3</v>
      </c>
      <c r="BP306" s="91">
        <f>$D306^EXP(Parameter!$D$269+Parameter!$D$276+Parameter!$D$283)</f>
        <v>1.09722419017458E-2</v>
      </c>
      <c r="BQ306" s="91">
        <f>$E306^EXP(Parameter!$D$247+Parameter!$D$254+Parameter!$D$261)</f>
        <v>4.5123169815522758E-3</v>
      </c>
      <c r="BR306" s="91">
        <f>$D306^EXP(Parameter!$D$271+Parameter!$D$278+Parameter!$D$285)</f>
        <v>7.078861381385311E-2</v>
      </c>
      <c r="BS306" s="91">
        <f>$E306^EXP(Parameter!$D$249+Parameter!$D$256+Parameter!$D$263)</f>
        <v>6.8691359035911084E-3</v>
      </c>
      <c r="BT306" s="91">
        <f>$D306^EXP(Parameter!$D$272+Parameter!$D$279+Parameter!$D$286)</f>
        <v>5.1874624905946215E-2</v>
      </c>
      <c r="BU306" s="91">
        <f>$E306^EXP(Parameter!$D$250+Parameter!D$257+Parameter!D$264)</f>
        <v>3.5792026961316463E-3</v>
      </c>
      <c r="BV306" s="91">
        <f>$D306^EXP(Parameter!$D$273+Parameter!$D$280+Parameter!$D$287)</f>
        <v>4.7260104668024987E-2</v>
      </c>
      <c r="BW306" s="91">
        <f>$E306^EXP(Parameter!$D$251+Parameter!$D$258+Parameter!$D$265)</f>
        <v>5.159874700887053E-7</v>
      </c>
      <c r="BX306" s="91">
        <f>$D306^EXP(Parameter!$D$270+Parameter!$D$277+Parameter!$D$284)</f>
        <v>2.1417070750193029E-3</v>
      </c>
      <c r="BY306" s="91">
        <f>$E306^EXP(Parameter!$D$248+Parameter!$D$255+Parameter!$D$262)</f>
        <v>3.4544076159982648E-9</v>
      </c>
      <c r="BZ306" s="90">
        <f>$D306^EXP(Parameter!$D$208)</f>
        <v>2.4044964772787888E-2</v>
      </c>
      <c r="CA306" s="90">
        <f>$E306^EXP(Parameter!$D$200)</f>
        <v>7.7115486384723368E-4</v>
      </c>
      <c r="CB306" s="90">
        <f>$D306^EXP(Parameter!$D$209)</f>
        <v>1.9019203346553524E-2</v>
      </c>
      <c r="CC306" s="90">
        <f>$E306^EXP(Parameter!$D$201)</f>
        <v>1.447924195676614E-3</v>
      </c>
      <c r="CD306" s="90">
        <f>$D306^EXP(Parameter!$D$211)</f>
        <v>2.1136472158840763E-2</v>
      </c>
      <c r="CE306" s="90">
        <f>$E306^EXP(Parameter!$D$203)</f>
        <v>8.2709932759973594E-3</v>
      </c>
      <c r="CF306" s="90">
        <f>$D306^EXP(Parameter!$D$212)</f>
        <v>5.5645352802764135E-2</v>
      </c>
      <c r="CG306" s="90">
        <f>$E306^EXP(Parameter!$D$204)</f>
        <v>5.4618446335335559E-3</v>
      </c>
      <c r="CH306" s="91">
        <f>$D306^EXP(Parameter!$D$213)</f>
        <v>1.6380602894818304E-2</v>
      </c>
      <c r="CI306" s="90">
        <f>$E306^EXP(Parameter!$D$205)</f>
        <v>1.0690530602715119E-2</v>
      </c>
      <c r="CJ306" s="91">
        <f>$D306^EXP(Parameter!$D$210)</f>
        <v>8.0647546673869586E-3</v>
      </c>
      <c r="CK306" s="90">
        <f>$E306^EXP(Parameter!$D$202)</f>
        <v>6.0184494703668793E-4</v>
      </c>
      <c r="CL306" s="12">
        <f>$D306^EXP(Parameter!$D$170+Parameter!$D$177*(LN($B306/30.2*21)))</f>
        <v>8.8002714174868612E-3</v>
      </c>
      <c r="CM306" s="12">
        <f>$D306^EXP(Parameter!$D$155+Parameter!$D$162*(LN($B306/30.2*21)))</f>
        <v>0.27136440609017054</v>
      </c>
      <c r="CN306" s="12">
        <f>$D306^EXP(Parameter!$D$171+Parameter!$D$178*(LN($B306/30.2*21)))</f>
        <v>1.0764292579685798E-2</v>
      </c>
      <c r="CO306" s="12">
        <f>$D306^EXP(Parameter!$D$156+Parameter!$D$163*(LN($B306/30.2*21)))</f>
        <v>0.19949510480429236</v>
      </c>
      <c r="CP306" s="12">
        <f>$D306^EXP(Parameter!$D$173+Parameter!$D$180*(LN($B306/30.2*21)))</f>
        <v>8.2629543315590089E-3</v>
      </c>
      <c r="CQ306" s="12">
        <f>$D306^EXP(Parameter!$D$158+Parameter!$D$165*(LN($B306/30.2*21)))</f>
        <v>0.19195260007662349</v>
      </c>
      <c r="CR306" s="12">
        <f>$D306^EXP(Parameter!$D$174+Parameter!$D$181*(LN($B306/30.2*21)))</f>
        <v>5.9982362689249428E-3</v>
      </c>
      <c r="CS306" s="12">
        <f>$D306^EXP(Parameter!$D$159+Parameter!$D$166*(LN($B306/30.2*21)))</f>
        <v>0.24908613174276747</v>
      </c>
      <c r="CT306" s="12">
        <f>$D306^EXP(Parameter!$D$175+Parameter!$D$182*(LN($B306/30.2*21)))</f>
        <v>6.0212025008131009E-4</v>
      </c>
      <c r="CU306" s="12">
        <f>$D306^EXP(Parameter!$D$160+Parameter!$D$167*(LN($B306/30.2*21)))</f>
        <v>2.8278546098584854E-2</v>
      </c>
      <c r="CV306" s="12">
        <f>$D306^EXP(Parameter!$D$172+Parameter!$D$179*(LN($B306/30.2*21)))</f>
        <v>1.1886071433206407E-3</v>
      </c>
      <c r="CW306" s="41">
        <f>$D306^EXP(Parameter!$D$157+Parameter!$D$164*(LN($B306/30.2*21)))</f>
        <v>7.3333896938535621E-5</v>
      </c>
      <c r="CX306" s="12">
        <f t="shared" si="30"/>
        <v>4.137639202630856E-87</v>
      </c>
      <c r="CY306" s="85">
        <v>1.21053987823477E-2</v>
      </c>
      <c r="CZ306" s="12">
        <f t="shared" si="31"/>
        <v>3.1791799157957907E-9</v>
      </c>
      <c r="DA306" s="85">
        <v>1.77337682232264E-2</v>
      </c>
      <c r="DB306" s="12">
        <f t="shared" si="32"/>
        <v>1.0242381276178509E-18</v>
      </c>
      <c r="DC306" s="41">
        <v>2.3959044422713899E-5</v>
      </c>
      <c r="DD306" s="12">
        <f t="shared" si="33"/>
        <v>0</v>
      </c>
      <c r="DE306" s="85">
        <v>3.2794187794696599E-4</v>
      </c>
      <c r="DF306" s="12">
        <f t="shared" si="34"/>
        <v>0</v>
      </c>
      <c r="DG306" s="41">
        <v>2.3950900000000001E-5</v>
      </c>
      <c r="DH306" s="12">
        <f t="shared" si="35"/>
        <v>3.2965915391257608E-19</v>
      </c>
      <c r="DI306" s="41">
        <v>2.3950900000000001E-5</v>
      </c>
      <c r="DJ306" s="46">
        <v>301</v>
      </c>
      <c r="DK306" s="44">
        <v>6.9265419762043504E-6</v>
      </c>
      <c r="DL306" s="44">
        <v>2.5689500288250701E-5</v>
      </c>
      <c r="DM306" s="44">
        <v>6.7326850617277501E-5</v>
      </c>
      <c r="DN306" s="44">
        <v>4.5881019372306903E-5</v>
      </c>
      <c r="DO306" s="44">
        <v>2.5616004142825499E-4</v>
      </c>
      <c r="DP306" s="44">
        <v>1.89533244065232E-4</v>
      </c>
      <c r="DQ306" s="44">
        <v>2.9571258545901802E-4</v>
      </c>
      <c r="DR306" s="45">
        <v>9.0092659509782794E-3</v>
      </c>
      <c r="DS306" s="45">
        <v>1.59797528884583E-2</v>
      </c>
      <c r="DT306" s="45">
        <v>1.40373231579896E-2</v>
      </c>
      <c r="DU306" s="45">
        <v>9.5257434849775908E-3</v>
      </c>
      <c r="DV306" s="45">
        <v>1.51257678420258E-2</v>
      </c>
      <c r="DW306" s="45">
        <v>2.7260415917435801E-2</v>
      </c>
      <c r="DX306" s="45">
        <v>1.1632626824921799E-2</v>
      </c>
    </row>
    <row r="307" spans="1:128">
      <c r="A307" s="43">
        <f t="shared" si="29"/>
        <v>19.202739726027396</v>
      </c>
      <c r="B307" s="18">
        <v>303</v>
      </c>
      <c r="C307" s="12">
        <v>6644</v>
      </c>
      <c r="D307" s="12">
        <v>8.2384538963148294E-3</v>
      </c>
      <c r="E307" s="12">
        <v>2.3581902132688E-5</v>
      </c>
      <c r="F307" s="92">
        <f>$D307^Parameter!$D$325</f>
        <v>2.3678798303920022E-2</v>
      </c>
      <c r="G307" s="92">
        <f>$E307^Parameter!$D$318</f>
        <v>4.6586143436203433E-4</v>
      </c>
      <c r="H307" s="92">
        <f>$D307^Parameter!$D$326</f>
        <v>2.1511791135169916E-2</v>
      </c>
      <c r="I307" s="92">
        <f>$E307^Parameter!$D$319</f>
        <v>1.0925729723649852E-3</v>
      </c>
      <c r="J307" s="92">
        <f>$D307^Parameter!$D$328</f>
        <v>2.5815137069102163E-2</v>
      </c>
      <c r="K307" s="92">
        <f>$E307^Parameter!$D$321</f>
        <v>8.913585258552301E-3</v>
      </c>
      <c r="L307" s="92">
        <f>$D307^Parameter!$D$329</f>
        <v>6.8057125302179361E-2</v>
      </c>
      <c r="M307" s="92">
        <f>$E307^Parameter!$D$322</f>
        <v>5.402112547244705E-3</v>
      </c>
      <c r="N307" s="92">
        <f>$D307^Parameter!$D$330</f>
        <v>2.0503831760601301E-2</v>
      </c>
      <c r="O307" s="92">
        <f>$E307^Parameter!$D$323</f>
        <v>1.4093911271725209E-2</v>
      </c>
      <c r="P307" s="92">
        <f>$D307^Parameter!$D$327</f>
        <v>1.0372540072217655E-2</v>
      </c>
      <c r="Q307" s="92">
        <f>$E307^Parameter!$D$320</f>
        <v>4.966166620403047E-4</v>
      </c>
      <c r="R307" s="12">
        <f>$D307^EXP(Parameter!$D$96+Parameter!$D$103*(($B307/30.2*21)^(1)))</f>
        <v>1.8596352644816437E-88</v>
      </c>
      <c r="S307" s="12">
        <f>$E307^EXP(Parameter!$D$81+Parameter!$D$88*($B307/30.2*21)^(-2))</f>
        <v>1.4340572990271985E-3</v>
      </c>
      <c r="T307" s="12">
        <f>$D307^EXP(Parameter!$D$97+Parameter!$D$104*(($B307*21/30.2)^(1)))</f>
        <v>2.7636965549808387E-9</v>
      </c>
      <c r="U307" s="12">
        <f>$E307^EXP(Parameter!$D$82+Parameter!$D$89*($B307/30.2*21)^(-2))</f>
        <v>2.534591407846233E-3</v>
      </c>
      <c r="V307" s="12">
        <f>$D307^EXP(Parameter!$D$99+Parameter!$D$106*(($B307*21/30.2)^(1)))</f>
        <v>6.7790578506354976E-19</v>
      </c>
      <c r="W307" s="12">
        <f>$E307^EXP(Parameter!$D$84+Parameter!$D$91*($B307/30.2*21)^(-2))</f>
        <v>1.5899547687973244E-2</v>
      </c>
      <c r="X307" s="12">
        <f>$D307^EXP(Parameter!$D$100+Parameter!$D$107*(($B307*21/30.2)^(1)))</f>
        <v>0</v>
      </c>
      <c r="Y307" s="12">
        <f>$E307^EXP(Parameter!$D$85+Parameter!$D$92*($B307/30.2*21)^(-2))</f>
        <v>9.4212001794796007E-3</v>
      </c>
      <c r="Z307" s="12">
        <f>$D307^EXP(Parameter!$D$101+Parameter!$D$108*(($B307*21/30.2)^(1)))</f>
        <v>0</v>
      </c>
      <c r="AA307" s="12">
        <f>$E307^EXP(Parameter!$D$86+Parameter!$D$93*($B307/30.2*21)^(-2))</f>
        <v>1.4318743478541205E-2</v>
      </c>
      <c r="AB307" s="12">
        <f>$D307^EXP(Parameter!$D$98+Parameter!$D$105*(($B307*21/30.2)^(1)))</f>
        <v>2.2228163011468082E-19</v>
      </c>
      <c r="AC307" s="12">
        <f>$E307^EXP(Parameter!$D$83+Parameter!$D$90*($B307/30.2*21)^(-2))</f>
        <v>5.7364943903562737E-4</v>
      </c>
      <c r="AD307" s="87">
        <f>$D307^EXP(Parameter!$D$133+Parameter!$D$140*(($B307*21/30.2)^(-0.5))+Parameter!$D$147*((LN($B307*21/30.2))))</f>
        <v>8.2098672997736621E-20</v>
      </c>
      <c r="AE307" s="12">
        <f>$E307^EXP(Parameter!$D$111+Parameter!$D$118*(($B307*21/30.2)^(-1))+Parameter!$D$125*(($B307*21/30.2)^(-0.5)))</f>
        <v>3.8369937688297454E-2</v>
      </c>
      <c r="AF307" s="12">
        <f>$D307^EXP(Parameter!$D$134+Parameter!$D$141*(($B307*21/30.2)^(-0.5))+Parameter!$D$148*((LN($B307*21/30.2))))</f>
        <v>7.1360499919890479E-6</v>
      </c>
      <c r="AG307" s="12">
        <f>$E307^EXP(Parameter!$D$112+Parameter!$D$119*(($B307*21/30.2)^(-1))+Parameter!$D$126*(($B307*21/30.2)^(-0.5)))</f>
        <v>3.1796258232212366E-3</v>
      </c>
      <c r="AH307" s="12">
        <f>$D307^EXP(Parameter!$D$136+Parameter!$D$143*(($B307*21/30.2)^(-0.5))+Parameter!$D$150*((LN($B307*21/30.2))))</f>
        <v>1.7218608105928367E-15</v>
      </c>
      <c r="AI307" s="12">
        <f>$E307^EXP(Parameter!$D$114+Parameter!$D$121*(($B307*21/30.2)^(-1))+Parameter!$D$128*(($B307*21/30.2)^(-0.5)))</f>
        <v>4.1887722092894489E-6</v>
      </c>
      <c r="AJ307" s="12">
        <f>$D307^EXP(Parameter!$D$137+Parameter!$D$144*(($B307*21/30.2)^(-0.5))+Parameter!$D$151*((LN($B307*21/30.2))))</f>
        <v>7.5472696067831491E-24</v>
      </c>
      <c r="AK307" s="12">
        <f>$E307^EXP(Parameter!$D$115+Parameter!$D$122*(($B307*21/30.2)^(-1))+Parameter!$D$129*(($B307*21/30.2)^(-0.5)))</f>
        <v>1.7033328741239741E-3</v>
      </c>
      <c r="AL307" s="12">
        <f>$D307^EXP(Parameter!$D$138+Parameter!$D$145*(($B307*21/30.2)^(-0.5))+Parameter!$D$152*((LN($B307*21/30.2))))</f>
        <v>4.6825426831832338E-118</v>
      </c>
      <c r="AM307" s="12">
        <f>$E307^EXP(Parameter!$D$116+Parameter!$D$123*(($B307*21/30.2)^(-1))+Parameter!$D$130*(($B307*21/30.2)^(-0.5)))</f>
        <v>1.5063704964065823E-7</v>
      </c>
      <c r="AN307" s="12">
        <f>$D307^EXP(Parameter!$D$135+Parameter!$D$142*(($B307*21/30.2)^(-0.5))+Parameter!$D$149*((LN($B307*21/30.2))))</f>
        <v>6.1492848347190095E-8</v>
      </c>
      <c r="AO307" s="12">
        <f>$E307^EXP(Parameter!$D$113+Parameter!$D$120*(($B307*21/30.2)^(-1))+Parameter!$D$127*(($B307*21/30.2)^(-0.5)))</f>
        <v>2.4143003620421571E-15</v>
      </c>
      <c r="AP307" s="87">
        <f>$D307^EXP(Parameter!$D$304+Parameter!$D$310*((LN($B307*21/30.2))))</f>
        <v>6.6804247410364196E-3</v>
      </c>
      <c r="AQ307" s="88">
        <f>$E307^EXP(Parameter!$D$290+Parameter!$D$296*((LN($B307*21/30.2))))</f>
        <v>6.064524085609058E-3</v>
      </c>
      <c r="AR307" s="12">
        <f>$D307^EXP(Parameter!$D$305+Parameter!$D$311*((LN($B307*21/30.2))))</f>
        <v>1.1390535394589585E-2</v>
      </c>
      <c r="AS307" s="88">
        <f>$E307^EXP(Parameter!$D$291+Parameter!$D$297*((LN($B307*21/30.2))))</f>
        <v>4.1751612336573783E-3</v>
      </c>
      <c r="AT307" s="12">
        <f>$D307^EXP(Parameter!$D$305+Parameter!$D$307-Parameter!$D$306+(Parameter!$D$311+Parameter!$D$313-Parameter!$D$312)*((LN($B307*21/30.2))))</f>
        <v>9.0746540747886403E-3</v>
      </c>
      <c r="AU307" s="88">
        <f>$E307^EXP(Parameter!$D$291+Parameter!$D$293-Parameter!$D$292+(Parameter!$D$297+Parameter!$D$299-Parameter!$D$298)*((LN($B307*21/30.2))))</f>
        <v>6.7630782321557795E-3</v>
      </c>
      <c r="AV307" s="12">
        <f>$D307^EXP(Parameter!$D$308+Parameter!$D$314*((LN($B307*21/30.2))))</f>
        <v>1.2138451381137944E-2</v>
      </c>
      <c r="AW307" s="88">
        <f>$E307^EXP(Parameter!$D$294+Parameter!$D$300*((LN($B307*21/30.2))))</f>
        <v>5.9670955156883925E-3</v>
      </c>
      <c r="AX307" s="12">
        <f>$D307^EXP(Parameter!$D$305+Parameter!$D$309-Parameter!$D$306+(Parameter!$D$311+Parameter!$D$315-Parameter!$D$312)*((LN($B307*21/30.2))))</f>
        <v>3.2287756425946955E-3</v>
      </c>
      <c r="AY307" s="88">
        <f>$E307^EXP(Parameter!$D$291+Parameter!$D$295-Parameter!$D$292+(Parameter!$D$297+Parameter!$D$301-Parameter!$D$298)*((LN($B307*21/30.2))))</f>
        <v>9.7350087334524911E-6</v>
      </c>
      <c r="AZ307" s="12">
        <f>$D307^EXP(Parameter!D$305-Parameter!D$306+(Parameter!D$311-Parameter!D$312)*((LN($B307*21/30.2))))</f>
        <v>2.1086965874984446E-3</v>
      </c>
      <c r="BA307" s="88">
        <f>$E307^EXP(Parameter!$D$291-Parameter!$D$292+(Parameter!$D$297-Parameter!$D$298)*((LN($B307*21/30.2))))</f>
        <v>4.5267990989390303E-8</v>
      </c>
      <c r="BB307" s="89">
        <f>$D307^EXP(Parameter!$D$231+Parameter!$D$238)</f>
        <v>2.611767450485793E-2</v>
      </c>
      <c r="BC307" s="90">
        <f>$E307^EXP(Parameter!$D$216+Parameter!$D$223)</f>
        <v>1.151342979615014E-3</v>
      </c>
      <c r="BD307" s="91">
        <f>$D307^EXP(Parameter!$D$232+Parameter!$D$239)</f>
        <v>1.8602946189986619E-2</v>
      </c>
      <c r="BE307" s="90">
        <f>$E307^EXP(Parameter!$D$217+Parameter!$D$224)</f>
        <v>1.7850597346840691E-3</v>
      </c>
      <c r="BF307" s="91">
        <f>$D307^EXP(Parameter!$D$234+Parameter!$D$241)</f>
        <v>2.3373458761906885E-2</v>
      </c>
      <c r="BG307" s="91">
        <f>$E307^EXP(Parameter!$D$219+Parameter!$D$226)</f>
        <v>1.1161343335696003E-2</v>
      </c>
      <c r="BH307" s="91">
        <f>$D307^EXP(Parameter!$D$235+Parameter!$D$242)</f>
        <v>5.5553874437680763E-2</v>
      </c>
      <c r="BI307" s="91">
        <f>$E307^EXP(Parameter!$D$220+Parameter!$D$227)</f>
        <v>6.4859572648903003E-3</v>
      </c>
      <c r="BJ307" s="91">
        <f>$D307^EXP(Parameter!$D$236+Parameter!$D$243)</f>
        <v>1.7164255158057324E-2</v>
      </c>
      <c r="BK307" s="91">
        <f>$E307^EXP(Parameter!$D$221+Parameter!$D$228)</f>
        <v>1.0523763912452917E-2</v>
      </c>
      <c r="BL307" s="91">
        <f>$D307^EXP(Parameter!$D$233+Parameter!$D$240)</f>
        <v>7.1889378378911803E-3</v>
      </c>
      <c r="BM307" s="91">
        <f>$E307^EXP(Parameter!$D$218+Parameter!$D$225)</f>
        <v>4.3295294401210564E-4</v>
      </c>
      <c r="BN307" s="90">
        <f>$D307^EXP(Parameter!$D$268+Parameter!$D$275+Parameter!$D$282)</f>
        <v>4.5893323901568028E-2</v>
      </c>
      <c r="BO307" s="91">
        <f>$E307^EXP(Parameter!$D$246+Parameter!$D$253+Parameter!$D$260)</f>
        <v>3.5901366898409342E-3</v>
      </c>
      <c r="BP307" s="91">
        <f>$D307^EXP(Parameter!$D$269+Parameter!$D$276+Parameter!$D$283)</f>
        <v>1.0894753599402099E-2</v>
      </c>
      <c r="BQ307" s="91">
        <f>$E307^EXP(Parameter!$D$247+Parameter!$D$254+Parameter!$D$261)</f>
        <v>4.4768903092011992E-3</v>
      </c>
      <c r="BR307" s="91">
        <f>$D307^EXP(Parameter!$D$271+Parameter!$D$278+Parameter!$D$285)</f>
        <v>7.049480794399221E-2</v>
      </c>
      <c r="BS307" s="91">
        <f>$E307^EXP(Parameter!$D$249+Parameter!$D$256+Parameter!$D$263)</f>
        <v>6.8193864839053596E-3</v>
      </c>
      <c r="BT307" s="91">
        <f>$D307^EXP(Parameter!$D$272+Parameter!$D$279+Parameter!$D$286)</f>
        <v>5.163410403318703E-2</v>
      </c>
      <c r="BU307" s="91">
        <f>$E307^EXP(Parameter!$D$250+Parameter!D$257+Parameter!D$264)</f>
        <v>3.5499015840350875E-3</v>
      </c>
      <c r="BV307" s="91">
        <f>$D307^EXP(Parameter!$D$273+Parameter!$D$280+Parameter!$D$287)</f>
        <v>4.7034096642736216E-2</v>
      </c>
      <c r="BW307" s="91">
        <f>$E307^EXP(Parameter!$D$251+Parameter!$D$258+Parameter!$D$265)</f>
        <v>5.0520011574425804E-7</v>
      </c>
      <c r="BX307" s="91">
        <f>$D307^EXP(Parameter!$D$270+Parameter!$D$277+Parameter!$D$284)</f>
        <v>2.1211320008688072E-3</v>
      </c>
      <c r="BY307" s="91">
        <f>$E307^EXP(Parameter!$D$248+Parameter!$D$255+Parameter!$D$262)</f>
        <v>3.3575676040852102E-9</v>
      </c>
      <c r="BZ307" s="90">
        <f>$D307^EXP(Parameter!$D$208)</f>
        <v>2.390459229642471E-2</v>
      </c>
      <c r="CA307" s="90">
        <f>$E307^EXP(Parameter!$D$200)</f>
        <v>7.6313035071543965E-4</v>
      </c>
      <c r="CB307" s="90">
        <f>$D307^EXP(Parameter!$D$209)</f>
        <v>1.8901208724849457E-2</v>
      </c>
      <c r="CC307" s="90">
        <f>$E307^EXP(Parameter!$D$201)</f>
        <v>1.4341753214831075E-3</v>
      </c>
      <c r="CD307" s="90">
        <f>$D307^EXP(Parameter!$D$211)</f>
        <v>2.1008824632418325E-2</v>
      </c>
      <c r="CE307" s="90">
        <f>$E307^EXP(Parameter!$D$203)</f>
        <v>8.2133167396479887E-3</v>
      </c>
      <c r="CF307" s="90">
        <f>$D307^EXP(Parameter!$D$212)</f>
        <v>5.5393453162333232E-2</v>
      </c>
      <c r="CG307" s="90">
        <f>$E307^EXP(Parameter!$D$204)</f>
        <v>5.4204736406643856E-3</v>
      </c>
      <c r="CH307" s="91">
        <f>$D307^EXP(Parameter!$D$213)</f>
        <v>1.6275159887235425E-2</v>
      </c>
      <c r="CI307" s="90">
        <f>$E307^EXP(Parameter!$D$205)</f>
        <v>1.061995805521802E-2</v>
      </c>
      <c r="CJ307" s="91">
        <f>$D307^EXP(Parameter!$D$210)</f>
        <v>8.0039284937397492E-3</v>
      </c>
      <c r="CK307" s="90">
        <f>$E307^EXP(Parameter!$D$202)</f>
        <v>5.9536682233872528E-4</v>
      </c>
      <c r="CL307" s="12">
        <f>$D307^EXP(Parameter!$D$170+Parameter!$D$177*(LN($B307/30.2*21)))</f>
        <v>8.7245599779847693E-3</v>
      </c>
      <c r="CM307" s="12">
        <f>$D307^EXP(Parameter!$D$155+Parameter!$D$162*(LN($B307/30.2*21)))</f>
        <v>0.27110615772348357</v>
      </c>
      <c r="CN307" s="12">
        <f>$D307^EXP(Parameter!$D$171+Parameter!$D$178*(LN($B307/30.2*21)))</f>
        <v>1.0681378484832492E-2</v>
      </c>
      <c r="CO307" s="12">
        <f>$D307^EXP(Parameter!$D$156+Parameter!$D$163*(LN($B307/30.2*21)))</f>
        <v>0.19914787026557706</v>
      </c>
      <c r="CP307" s="12">
        <f>$D307^EXP(Parameter!$D$173+Parameter!$D$180*(LN($B307/30.2*21)))</f>
        <v>8.1919643247554286E-3</v>
      </c>
      <c r="CQ307" s="12">
        <f>$D307^EXP(Parameter!$D$158+Parameter!$D$165*(LN($B307/30.2*21)))</f>
        <v>0.1915121421546247</v>
      </c>
      <c r="CR307" s="12">
        <f>$D307^EXP(Parameter!$D$174+Parameter!$D$181*(LN($B307/30.2*21)))</f>
        <v>5.9312029424854222E-3</v>
      </c>
      <c r="CS307" s="12">
        <f>$D307^EXP(Parameter!$D$159+Parameter!$D$166*(LN($B307/30.2*21)))</f>
        <v>0.24869966259563001</v>
      </c>
      <c r="CT307" s="12">
        <f>$D307^EXP(Parameter!$D$175+Parameter!$D$182*(LN($B307/30.2*21)))</f>
        <v>5.9230511568069907E-4</v>
      </c>
      <c r="CU307" s="12">
        <f>$D307^EXP(Parameter!$D$160+Parameter!$D$167*(LN($B307/30.2*21)))</f>
        <v>2.805991402908321E-2</v>
      </c>
      <c r="CV307" s="12">
        <f>$D307^EXP(Parameter!$D$172+Parameter!$D$179*(LN($B307/30.2*21)))</f>
        <v>1.1732706481661851E-3</v>
      </c>
      <c r="CW307" s="41">
        <f>$D307^EXP(Parameter!$D$157+Parameter!$D$164*(LN($B307/30.2*21)))</f>
        <v>7.1594530191816983E-5</v>
      </c>
      <c r="CX307" s="12">
        <f t="shared" si="30"/>
        <v>1.8596352644816437E-88</v>
      </c>
      <c r="CY307" s="85">
        <v>1.21011169950298E-2</v>
      </c>
      <c r="CZ307" s="12">
        <f t="shared" si="31"/>
        <v>2.7636965549808387E-9</v>
      </c>
      <c r="DA307" s="85">
        <v>1.7723578538962802E-2</v>
      </c>
      <c r="DB307" s="12">
        <f t="shared" si="32"/>
        <v>6.7790578506354976E-19</v>
      </c>
      <c r="DC307" s="41">
        <v>2.3589327607203498E-5</v>
      </c>
      <c r="DD307" s="12">
        <f t="shared" si="33"/>
        <v>0</v>
      </c>
      <c r="DE307" s="85">
        <v>3.2370896348297702E-4</v>
      </c>
      <c r="DF307" s="12">
        <f t="shared" si="34"/>
        <v>0</v>
      </c>
      <c r="DG307" s="41">
        <v>2.3581899999999999E-5</v>
      </c>
      <c r="DH307" s="12">
        <f t="shared" si="35"/>
        <v>2.2228163011468082E-19</v>
      </c>
      <c r="DI307" s="41">
        <v>2.3581899999999999E-5</v>
      </c>
      <c r="DJ307" s="46">
        <v>302</v>
      </c>
      <c r="DK307" s="44">
        <v>6.7964119149222E-6</v>
      </c>
      <c r="DL307" s="44">
        <v>2.52406228850033E-5</v>
      </c>
      <c r="DM307" s="44">
        <v>6.6218220728386803E-5</v>
      </c>
      <c r="DN307" s="44">
        <v>4.5106929859595197E-5</v>
      </c>
      <c r="DO307" s="44">
        <v>2.5231726512053902E-4</v>
      </c>
      <c r="DP307" s="44">
        <v>1.86625909944893E-4</v>
      </c>
      <c r="DQ307" s="44">
        <v>2.9132460998793102E-4</v>
      </c>
      <c r="DR307" s="45">
        <v>8.9438414235025708E-3</v>
      </c>
      <c r="DS307" s="45">
        <v>1.5871991171245201E-2</v>
      </c>
      <c r="DT307" s="45">
        <v>1.3940971141257801E-2</v>
      </c>
      <c r="DU307" s="45">
        <v>9.4570342012448797E-3</v>
      </c>
      <c r="DV307" s="45">
        <v>1.5022990091714501E-2</v>
      </c>
      <c r="DW307" s="45">
        <v>2.7090700946547301E-2</v>
      </c>
      <c r="DX307" s="45">
        <v>1.15507898055021E-2</v>
      </c>
    </row>
    <row r="308" spans="1:128">
      <c r="A308" s="43">
        <f t="shared" si="29"/>
        <v>19.263013698630136</v>
      </c>
      <c r="B308" s="18">
        <v>304</v>
      </c>
      <c r="C308" s="12">
        <v>6666</v>
      </c>
      <c r="D308" s="12">
        <v>8.1768349497642594E-3</v>
      </c>
      <c r="E308" s="12">
        <v>2.32194704407749E-5</v>
      </c>
      <c r="F308" s="92">
        <f>$D308^Parameter!$D$325</f>
        <v>2.3540543233308453E-2</v>
      </c>
      <c r="G308" s="92">
        <f>$E308^Parameter!$D$318</f>
        <v>4.6069517491791279E-4</v>
      </c>
      <c r="H308" s="92">
        <f>$D308^Parameter!$D$326</f>
        <v>2.1382977809061801E-2</v>
      </c>
      <c r="I308" s="92">
        <f>$E308^Parameter!$D$319</f>
        <v>1.0817962679353121E-3</v>
      </c>
      <c r="J308" s="92">
        <f>$D308^Parameter!$D$328</f>
        <v>2.566787682020838E-2</v>
      </c>
      <c r="K308" s="92">
        <f>$E308^Parameter!$D$321</f>
        <v>8.8526353118491934E-3</v>
      </c>
      <c r="L308" s="92">
        <f>$D308^Parameter!$D$329</f>
        <v>6.7771598561524232E-2</v>
      </c>
      <c r="M308" s="92">
        <f>$E308^Parameter!$D$322</f>
        <v>5.3612694182308277E-3</v>
      </c>
      <c r="N308" s="92">
        <f>$D308^Parameter!$D$330</f>
        <v>2.0379524070219954E-2</v>
      </c>
      <c r="O308" s="92">
        <f>$E308^Parameter!$D$323</f>
        <v>1.4006864399955559E-2</v>
      </c>
      <c r="P308" s="92">
        <f>$D308^Parameter!$D$327</f>
        <v>1.0298669956499062E-2</v>
      </c>
      <c r="Q308" s="92">
        <f>$E308^Parameter!$D$320</f>
        <v>4.9115497769478694E-4</v>
      </c>
      <c r="R308" s="12">
        <f>$D308^EXP(Parameter!$D$96+Parameter!$D$103*(($B308/30.2*21)^(1)))</f>
        <v>7.9733528954813458E-90</v>
      </c>
      <c r="S308" s="12">
        <f>$E308^EXP(Parameter!$D$81+Parameter!$D$88*($B308/30.2*21)^(-2))</f>
        <v>1.4204745642902462E-3</v>
      </c>
      <c r="T308" s="12">
        <f>$D308^EXP(Parameter!$D$97+Parameter!$D$104*(($B308*21/30.2)^(1)))</f>
        <v>2.4004003130319971E-9</v>
      </c>
      <c r="U308" s="12">
        <f>$E308^EXP(Parameter!$D$82+Parameter!$D$89*($B308/30.2*21)^(-2))</f>
        <v>2.5126636086680336E-3</v>
      </c>
      <c r="V308" s="12">
        <f>$D308^EXP(Parameter!$D$99+Parameter!$D$106*(($B308*21/30.2)^(1)))</f>
        <v>4.4695706286871272E-19</v>
      </c>
      <c r="W308" s="12">
        <f>$E308^EXP(Parameter!$D$84+Parameter!$D$91*($B308/30.2*21)^(-2))</f>
        <v>1.5804125422740203E-2</v>
      </c>
      <c r="X308" s="12">
        <f>$D308^EXP(Parameter!$D$100+Parameter!$D$107*(($B308*21/30.2)^(1)))</f>
        <v>0</v>
      </c>
      <c r="Y308" s="12">
        <f>$E308^EXP(Parameter!$D$85+Parameter!$D$92*($B308/30.2*21)^(-2))</f>
        <v>9.3575358016215159E-3</v>
      </c>
      <c r="Z308" s="12">
        <f>$D308^EXP(Parameter!$D$101+Parameter!$D$108*(($B308*21/30.2)^(1)))</f>
        <v>0</v>
      </c>
      <c r="AA308" s="12">
        <f>$E308^EXP(Parameter!$D$86+Parameter!$D$93*($B308/30.2*21)^(-2))</f>
        <v>1.4230630993404632E-2</v>
      </c>
      <c r="AB308" s="12">
        <f>$D308^EXP(Parameter!$D$98+Parameter!$D$105*(($B308*21/30.2)^(1)))</f>
        <v>1.4937350996896695E-19</v>
      </c>
      <c r="AC308" s="12">
        <f>$E308^EXP(Parameter!$D$83+Parameter!$D$90*($B308/30.2*21)^(-2))</f>
        <v>5.6745925456999071E-4</v>
      </c>
      <c r="AD308" s="87">
        <f>$D308^EXP(Parameter!$D$133+Parameter!$D$140*(($B308*21/30.2)^(-0.5))+Parameter!$D$147*((LN($B308*21/30.2))))</f>
        <v>6.4902198027337842E-20</v>
      </c>
      <c r="AE308" s="12">
        <f>$E308^EXP(Parameter!$D$111+Parameter!$D$118*(($B308*21/30.2)^(-1))+Parameter!$D$125*(($B308*21/30.2)^(-0.5)))</f>
        <v>3.8236361380198959E-2</v>
      </c>
      <c r="AF308" s="12">
        <f>$D308^EXP(Parameter!$D$134+Parameter!$D$141*(($B308*21/30.2)^(-0.5))+Parameter!$D$148*((LN($B308*21/30.2))))</f>
        <v>6.8759131249430961E-6</v>
      </c>
      <c r="AG308" s="12">
        <f>$E308^EXP(Parameter!$D$112+Parameter!$D$119*(($B308*21/30.2)^(-1))+Parameter!$D$126*(($B308*21/30.2)^(-0.5)))</f>
        <v>3.1537580964447649E-3</v>
      </c>
      <c r="AH308" s="12">
        <f>$D308^EXP(Parameter!$D$136+Parameter!$D$143*(($B308*21/30.2)^(-0.5))+Parameter!$D$150*((LN($B308*21/30.2))))</f>
        <v>1.455054961332898E-15</v>
      </c>
      <c r="AI308" s="12">
        <f>$E308^EXP(Parameter!$D$114+Parameter!$D$121*(($B308*21/30.2)^(-1))+Parameter!$D$128*(($B308*21/30.2)^(-0.5)))</f>
        <v>4.0849978951067087E-6</v>
      </c>
      <c r="AJ308" s="12">
        <f>$D308^EXP(Parameter!$D$137+Parameter!$D$144*(($B308*21/30.2)^(-0.5))+Parameter!$D$151*((LN($B308*21/30.2))))</f>
        <v>5.4923800134152984E-24</v>
      </c>
      <c r="AK308" s="12">
        <f>$E308^EXP(Parameter!$D$115+Parameter!$D$122*(($B308*21/30.2)^(-1))+Parameter!$D$129*(($B308*21/30.2)^(-0.5)))</f>
        <v>1.6862029590795477E-3</v>
      </c>
      <c r="AL308" s="12">
        <f>$D308^EXP(Parameter!$D$138+Parameter!$D$145*(($B308*21/30.2)^(-0.5))+Parameter!$D$152*((LN($B308*21/30.2))))</f>
        <v>5.7227984416434088E-119</v>
      </c>
      <c r="AM308" s="12">
        <f>$E308^EXP(Parameter!$D$116+Parameter!$D$123*(($B308*21/30.2)^(-1))+Parameter!$D$130*(($B308*21/30.2)^(-0.5)))</f>
        <v>1.458969963774772E-7</v>
      </c>
      <c r="AN308" s="12">
        <f>$D308^EXP(Parameter!$D$135+Parameter!$D$142*(($B308*21/30.2)^(-0.5))+Parameter!$D$149*((LN($B308*21/30.2))))</f>
        <v>5.8261197517409918E-8</v>
      </c>
      <c r="AO308" s="12">
        <f>$E308^EXP(Parameter!$D$113+Parameter!$D$120*(($B308*21/30.2)^(-1))+Parameter!$D$127*(($B308*21/30.2)^(-0.5)))</f>
        <v>2.2443465102415663E-15</v>
      </c>
      <c r="AP308" s="87">
        <f>$D308^EXP(Parameter!$D$304+Parameter!$D$310*((LN($B308*21/30.2))))</f>
        <v>6.6143663089478612E-3</v>
      </c>
      <c r="AQ308" s="88">
        <f>$E308^EXP(Parameter!$D$290+Parameter!$D$296*((LN($B308*21/30.2))))</f>
        <v>6.0341861174958468E-3</v>
      </c>
      <c r="AR308" s="12">
        <f>$D308^EXP(Parameter!$D$305+Parameter!$D$311*((LN($B308*21/30.2))))</f>
        <v>1.1302958497222106E-2</v>
      </c>
      <c r="AS308" s="88">
        <f>$E308^EXP(Parameter!$D$291+Parameter!$D$297*((LN($B308*21/30.2))))</f>
        <v>4.1460283715206176E-3</v>
      </c>
      <c r="AT308" s="12">
        <f>$D308^EXP(Parameter!$D$305+Parameter!$D$307-Parameter!$D$306+(Parameter!$D$311+Parameter!$D$313-Parameter!$D$312)*((LN($B308*21/30.2))))</f>
        <v>8.9961136384477912E-3</v>
      </c>
      <c r="AU308" s="88">
        <f>$E308^EXP(Parameter!$D$291+Parameter!$D$293-Parameter!$D$292+(Parameter!$D$297+Parameter!$D$299-Parameter!$D$298)*((LN($B308*21/30.2))))</f>
        <v>6.7105755246598597E-3</v>
      </c>
      <c r="AV308" s="12">
        <f>$D308^EXP(Parameter!$D$308+Parameter!$D$314*((LN($B308*21/30.2))))</f>
        <v>1.2022150153738718E-2</v>
      </c>
      <c r="AW308" s="88">
        <f>$E308^EXP(Parameter!$D$294+Parameter!$D$300*((LN($B308*21/30.2))))</f>
        <v>5.9236918700933134E-3</v>
      </c>
      <c r="AX308" s="12">
        <f>$D308^EXP(Parameter!$D$305+Parameter!$D$309-Parameter!$D$306+(Parameter!$D$311+Parameter!$D$315-Parameter!$D$312)*((LN($B308*21/30.2))))</f>
        <v>3.1909952902358552E-3</v>
      </c>
      <c r="AY308" s="88">
        <f>$E308^EXP(Parameter!$D$291+Parameter!$D$295-Parameter!$D$292+(Parameter!$D$297+Parameter!$D$301-Parameter!$D$298)*((LN($B308*21/30.2))))</f>
        <v>9.4479484871637417E-6</v>
      </c>
      <c r="AZ308" s="12">
        <f>$D308^EXP(Parameter!D$305-Parameter!D$306+(Parameter!D$311-Parameter!D$312)*((LN($B308*21/30.2))))</f>
        <v>2.0838221099753083E-3</v>
      </c>
      <c r="BA308" s="88">
        <f>$E308^EXP(Parameter!$D$291-Parameter!$D$292+(Parameter!$D$297-Parameter!$D$298)*((LN($B308*21/30.2))))</f>
        <v>4.3492033109026181E-8</v>
      </c>
      <c r="BB308" s="89">
        <f>$D308^EXP(Parameter!$D$231+Parameter!$D$238)</f>
        <v>2.5969161802600931E-2</v>
      </c>
      <c r="BC308" s="90">
        <f>$E308^EXP(Parameter!$D$216+Parameter!$D$223)</f>
        <v>1.1400734165548116E-3</v>
      </c>
      <c r="BD308" s="91">
        <f>$D308^EXP(Parameter!$D$232+Parameter!$D$239)</f>
        <v>1.8487348837367343E-2</v>
      </c>
      <c r="BE308" s="90">
        <f>$E308^EXP(Parameter!$D$217+Parameter!$D$224)</f>
        <v>1.7687143334958247E-3</v>
      </c>
      <c r="BF308" s="91">
        <f>$D308^EXP(Parameter!$D$234+Parameter!$D$241)</f>
        <v>2.3236514689741573E-2</v>
      </c>
      <c r="BG308" s="91">
        <f>$E308^EXP(Parameter!$D$219+Parameter!$D$226)</f>
        <v>1.1088647687215703E-2</v>
      </c>
      <c r="BH308" s="91">
        <f>$D308^EXP(Parameter!$D$235+Parameter!$D$242)</f>
        <v>5.5303238523657802E-2</v>
      </c>
      <c r="BI308" s="91">
        <f>$E308^EXP(Parameter!$D$220+Parameter!$D$227)</f>
        <v>6.4386307571471461E-3</v>
      </c>
      <c r="BJ308" s="91">
        <f>$D308^EXP(Parameter!$D$236+Parameter!$D$243)</f>
        <v>1.7055449947154935E-2</v>
      </c>
      <c r="BK308" s="91">
        <f>$E308^EXP(Parameter!$D$221+Parameter!$D$228)</f>
        <v>1.0454327012081918E-2</v>
      </c>
      <c r="BL308" s="91">
        <f>$D308^EXP(Parameter!$D$233+Parameter!$D$240)</f>
        <v>7.1336477482166049E-3</v>
      </c>
      <c r="BM308" s="91">
        <f>$E308^EXP(Parameter!$D$218+Parameter!$D$225)</f>
        <v>4.281060376172299E-4</v>
      </c>
      <c r="BN308" s="90">
        <f>$D308^EXP(Parameter!$D$268+Parameter!$D$275+Parameter!$D$282)</f>
        <v>4.567262078600804E-2</v>
      </c>
      <c r="BO308" s="91">
        <f>$E308^EXP(Parameter!$D$246+Parameter!$D$253+Parameter!$D$260)</f>
        <v>3.560877547089726E-3</v>
      </c>
      <c r="BP308" s="91">
        <f>$D308^EXP(Parameter!$D$269+Parameter!$D$276+Parameter!$D$283)</f>
        <v>1.0817995693166842E-2</v>
      </c>
      <c r="BQ308" s="91">
        <f>$E308^EXP(Parameter!$D$247+Parameter!$D$254+Parameter!$D$261)</f>
        <v>4.4418292630062006E-3</v>
      </c>
      <c r="BR308" s="91">
        <f>$D308^EXP(Parameter!$D$271+Parameter!$D$278+Parameter!$D$285)</f>
        <v>7.0202919023402796E-2</v>
      </c>
      <c r="BS308" s="91">
        <f>$E308^EXP(Parameter!$D$249+Parameter!$D$256+Parameter!$D$263)</f>
        <v>6.7701203435353574E-3</v>
      </c>
      <c r="BT308" s="91">
        <f>$D308^EXP(Parameter!$D$272+Parameter!$D$279+Parameter!$D$286)</f>
        <v>5.1395268951798891E-2</v>
      </c>
      <c r="BU308" s="91">
        <f>$E308^EXP(Parameter!$D$250+Parameter!D$257+Parameter!D$264)</f>
        <v>3.5209126688877119E-3</v>
      </c>
      <c r="BV308" s="91">
        <f>$D308^EXP(Parameter!$D$273+Parameter!$D$280+Parameter!$D$287)</f>
        <v>4.6809705486618877E-2</v>
      </c>
      <c r="BW308" s="91">
        <f>$E308^EXP(Parameter!$D$251+Parameter!$D$258+Parameter!$D$265)</f>
        <v>4.9466440010697024E-7</v>
      </c>
      <c r="BX308" s="91">
        <f>$D308^EXP(Parameter!$D$270+Parameter!$D$277+Parameter!$D$284)</f>
        <v>2.1008030345648241E-3</v>
      </c>
      <c r="BY308" s="91">
        <f>$E308^EXP(Parameter!$D$248+Parameter!$D$255+Parameter!$D$262)</f>
        <v>3.2636742703148567E-9</v>
      </c>
      <c r="BZ308" s="90">
        <f>$D308^EXP(Parameter!$D$208)</f>
        <v>2.3765371711409848E-2</v>
      </c>
      <c r="CA308" s="90">
        <f>$E308^EXP(Parameter!$D$200)</f>
        <v>7.5520907977632667E-4</v>
      </c>
      <c r="CB308" s="90">
        <f>$D308^EXP(Parameter!$D$209)</f>
        <v>1.8784225401189687E-2</v>
      </c>
      <c r="CC308" s="90">
        <f>$E308^EXP(Parameter!$D$201)</f>
        <v>1.4205908698368443E-3</v>
      </c>
      <c r="CD308" s="90">
        <f>$D308^EXP(Parameter!$D$211)</f>
        <v>2.0882250179435555E-2</v>
      </c>
      <c r="CE308" s="90">
        <f>$E308^EXP(Parameter!$D$203)</f>
        <v>8.1561850256079774E-3</v>
      </c>
      <c r="CF308" s="90">
        <f>$D308^EXP(Parameter!$D$212)</f>
        <v>5.5143291530492973E-2</v>
      </c>
      <c r="CG308" s="90">
        <f>$E308^EXP(Parameter!$D$204)</f>
        <v>5.3795182243794298E-3</v>
      </c>
      <c r="CH308" s="91">
        <f>$D308^EXP(Parameter!$D$213)</f>
        <v>1.61706450916063E-2</v>
      </c>
      <c r="CI308" s="90">
        <f>$E308^EXP(Parameter!$D$205)</f>
        <v>1.0550025996957724E-2</v>
      </c>
      <c r="CJ308" s="91">
        <f>$D308^EXP(Parameter!$D$210)</f>
        <v>7.9437047538061384E-3</v>
      </c>
      <c r="CK308" s="90">
        <f>$E308^EXP(Parameter!$D$202)</f>
        <v>5.8897435435421982E-4</v>
      </c>
      <c r="CL308" s="12">
        <f>$D308^EXP(Parameter!$D$170+Parameter!$D$177*(LN($B308/30.2*21)))</f>
        <v>8.6496526505048452E-3</v>
      </c>
      <c r="CM308" s="12">
        <f>$D308^EXP(Parameter!$D$155+Parameter!$D$162*(LN($B308/30.2*21)))</f>
        <v>0.2708491813574711</v>
      </c>
      <c r="CN308" s="12">
        <f>$D308^EXP(Parameter!$D$171+Parameter!$D$178*(LN($B308/30.2*21)))</f>
        <v>1.059928350305781E-2</v>
      </c>
      <c r="CO308" s="12">
        <f>$D308^EXP(Parameter!$D$156+Parameter!$D$163*(LN($B308/30.2*21)))</f>
        <v>0.19880233910268785</v>
      </c>
      <c r="CP308" s="12">
        <f>$D308^EXP(Parameter!$D$173+Parameter!$D$180*(LN($B308/30.2*21)))</f>
        <v>8.1217298681014634E-3</v>
      </c>
      <c r="CQ308" s="12">
        <f>$D308^EXP(Parameter!$D$158+Parameter!$D$165*(LN($B308/30.2*21)))</f>
        <v>0.19107385852424183</v>
      </c>
      <c r="CR308" s="12">
        <f>$D308^EXP(Parameter!$D$174+Parameter!$D$181*(LN($B308/30.2*21)))</f>
        <v>5.8650228527077908E-3</v>
      </c>
      <c r="CS308" s="12">
        <f>$D308^EXP(Parameter!$D$159+Parameter!$D$166*(LN($B308/30.2*21)))</f>
        <v>0.24831499066445434</v>
      </c>
      <c r="CT308" s="12">
        <f>$D308^EXP(Parameter!$D$175+Parameter!$D$182*(LN($B308/30.2*21)))</f>
        <v>5.826648725837869E-4</v>
      </c>
      <c r="CU308" s="12">
        <f>$D308^EXP(Parameter!$D$160+Parameter!$D$167*(LN($B308/30.2*21)))</f>
        <v>2.7843318804279805E-2</v>
      </c>
      <c r="CV308" s="12">
        <f>$D308^EXP(Parameter!$D$172+Parameter!$D$179*(LN($B308/30.2*21)))</f>
        <v>1.1581607900557501E-3</v>
      </c>
      <c r="CW308" s="41">
        <f>$D308^EXP(Parameter!$D$157+Parameter!$D$164*(LN($B308/30.2*21)))</f>
        <v>6.9898425236046246E-5</v>
      </c>
      <c r="CX308" s="12">
        <f t="shared" si="30"/>
        <v>7.9733528954813458E-90</v>
      </c>
      <c r="CY308" s="85">
        <v>1.20969140869475E-2</v>
      </c>
      <c r="CZ308" s="12">
        <f t="shared" si="31"/>
        <v>2.4004003130319971E-9</v>
      </c>
      <c r="DA308" s="85">
        <v>1.7713554278453499E-2</v>
      </c>
      <c r="DB308" s="12">
        <f t="shared" si="32"/>
        <v>4.4695706286871272E-19</v>
      </c>
      <c r="DC308" s="41">
        <v>2.3226272108946599E-5</v>
      </c>
      <c r="DD308" s="12">
        <f t="shared" si="33"/>
        <v>0</v>
      </c>
      <c r="DE308" s="85">
        <v>3.1954854873445703E-4</v>
      </c>
      <c r="DF308" s="12">
        <f t="shared" si="34"/>
        <v>0</v>
      </c>
      <c r="DG308" s="41">
        <v>2.32195E-5</v>
      </c>
      <c r="DH308" s="12">
        <f t="shared" si="35"/>
        <v>1.4937350996896695E-19</v>
      </c>
      <c r="DI308" s="41">
        <v>2.32195E-5</v>
      </c>
      <c r="DJ308" s="46">
        <v>303</v>
      </c>
      <c r="DK308" s="44">
        <v>6.6690190334561797E-6</v>
      </c>
      <c r="DL308" s="44">
        <v>2.48005799364792E-5</v>
      </c>
      <c r="DM308" s="44">
        <v>6.51302560050748E-5</v>
      </c>
      <c r="DN308" s="44">
        <v>4.43475943349148E-5</v>
      </c>
      <c r="DO308" s="44">
        <v>2.48540268013353E-4</v>
      </c>
      <c r="DP308" s="44">
        <v>1.8376936656294701E-4</v>
      </c>
      <c r="DQ308" s="44">
        <v>2.8701100066241798E-4</v>
      </c>
      <c r="DR308" s="45">
        <v>8.8790492276530405E-3</v>
      </c>
      <c r="DS308" s="45">
        <v>1.5765208805804499E-2</v>
      </c>
      <c r="DT308" s="45">
        <v>1.38455077552113E-2</v>
      </c>
      <c r="DU308" s="45">
        <v>9.3889852768520594E-3</v>
      </c>
      <c r="DV308" s="45">
        <v>1.49211522945019E-2</v>
      </c>
      <c r="DW308" s="45">
        <v>2.6922429158861099E-2</v>
      </c>
      <c r="DX308" s="45">
        <v>1.14697231584033E-2</v>
      </c>
    </row>
    <row r="309" spans="1:128">
      <c r="A309" s="43">
        <f t="shared" si="29"/>
        <v>19.323287671232876</v>
      </c>
      <c r="B309" s="18">
        <v>305</v>
      </c>
      <c r="C309" s="12">
        <v>6688</v>
      </c>
      <c r="D309" s="12">
        <v>8.1158219971511694E-3</v>
      </c>
      <c r="E309" s="12">
        <v>2.2863491168300999E-5</v>
      </c>
      <c r="F309" s="92">
        <f>$D309^Parameter!$D$325</f>
        <v>2.3403421815324874E-2</v>
      </c>
      <c r="G309" s="92">
        <f>$E309^Parameter!$D$318</f>
        <v>4.5559886480211012E-4</v>
      </c>
      <c r="H309" s="92">
        <f>$D309^Parameter!$D$326</f>
        <v>2.1255239874535824E-2</v>
      </c>
      <c r="I309" s="92">
        <f>$E309^Parameter!$D$319</f>
        <v>1.0711523121769884E-3</v>
      </c>
      <c r="J309" s="92">
        <f>$D309^Parameter!$D$328</f>
        <v>2.5521804349046169E-2</v>
      </c>
      <c r="K309" s="92">
        <f>$E309^Parameter!$D$321</f>
        <v>8.7922524214361138E-3</v>
      </c>
      <c r="L309" s="92">
        <f>$D309^Parameter!$D$329</f>
        <v>6.7487945504261376E-2</v>
      </c>
      <c r="M309" s="92">
        <f>$E309^Parameter!$D$322</f>
        <v>5.3208356869593977E-3</v>
      </c>
      <c r="N309" s="92">
        <f>$D309^Parameter!$D$330</f>
        <v>2.0256263399542437E-2</v>
      </c>
      <c r="O309" s="92">
        <f>$E309^Parameter!$D$323</f>
        <v>1.3920569999226445E-2</v>
      </c>
      <c r="P309" s="92">
        <f>$D309^Parameter!$D$327</f>
        <v>1.0225499987705342E-2</v>
      </c>
      <c r="Q309" s="92">
        <f>$E309^Parameter!$D$320</f>
        <v>4.8576674254054603E-4</v>
      </c>
      <c r="R309" s="12">
        <f>$D309^EXP(Parameter!$D$96+Parameter!$D$103*(($B309/30.2*21)^(1)))</f>
        <v>3.2590140556423136E-91</v>
      </c>
      <c r="S309" s="12">
        <f>$E309^EXP(Parameter!$D$81+Parameter!$D$88*($B309/30.2*21)^(-2))</f>
        <v>1.407053834402875E-3</v>
      </c>
      <c r="T309" s="12">
        <f>$D309^EXP(Parameter!$D$97+Parameter!$D$104*(($B309*21/30.2)^(1)))</f>
        <v>2.0830164319380959E-9</v>
      </c>
      <c r="U309" s="12">
        <f>$E309^EXP(Parameter!$D$82+Parameter!$D$89*($B309/30.2*21)^(-2))</f>
        <v>2.490979433567637E-3</v>
      </c>
      <c r="V309" s="12">
        <f>$D309^EXP(Parameter!$D$99+Parameter!$D$106*(($B309*21/30.2)^(1)))</f>
        <v>2.9354527858240706E-19</v>
      </c>
      <c r="W309" s="12">
        <f>$E309^EXP(Parameter!$D$84+Parameter!$D$91*($B309/30.2*21)^(-2))</f>
        <v>1.5709511394301639E-2</v>
      </c>
      <c r="X309" s="12">
        <f>$D309^EXP(Parameter!$D$100+Parameter!$D$107*(($B309*21/30.2)^(1)))</f>
        <v>0</v>
      </c>
      <c r="Y309" s="12">
        <f>$E309^EXP(Parameter!$D$85+Parameter!$D$92*($B309/30.2*21)^(-2))</f>
        <v>9.2944586263161225E-3</v>
      </c>
      <c r="Z309" s="12">
        <f>$D309^EXP(Parameter!$D$101+Parameter!$D$108*(($B309*21/30.2)^(1)))</f>
        <v>0</v>
      </c>
      <c r="AA309" s="12">
        <f>$E309^EXP(Parameter!$D$86+Parameter!$D$93*($B309/30.2*21)^(-2))</f>
        <v>1.4143278230120694E-2</v>
      </c>
      <c r="AB309" s="12">
        <f>$D309^EXP(Parameter!$D$98+Parameter!$D$105*(($B309*21/30.2)^(1)))</f>
        <v>1.0003751132177775E-19</v>
      </c>
      <c r="AC309" s="12">
        <f>$E309^EXP(Parameter!$D$83+Parameter!$D$90*($B309/30.2*21)^(-2))</f>
        <v>5.6135104128983101E-4</v>
      </c>
      <c r="AD309" s="87">
        <f>$D309^EXP(Parameter!$D$133+Parameter!$D$140*(($B309*21/30.2)^(-0.5))+Parameter!$D$147*((LN($B309*21/30.2))))</f>
        <v>5.1282868948239224E-20</v>
      </c>
      <c r="AE309" s="12">
        <f>$E309^EXP(Parameter!$D$111+Parameter!$D$118*(($B309*21/30.2)^(-1))+Parameter!$D$125*(($B309*21/30.2)^(-0.5)))</f>
        <v>3.8103592720344089E-2</v>
      </c>
      <c r="AF309" s="12">
        <f>$D309^EXP(Parameter!$D$134+Parameter!$D$141*(($B309*21/30.2)^(-0.5))+Parameter!$D$148*((LN($B309*21/30.2))))</f>
        <v>6.6253470737026739E-6</v>
      </c>
      <c r="AG309" s="12">
        <f>$E309^EXP(Parameter!$D$112+Parameter!$D$119*(($B309*21/30.2)^(-1))+Parameter!$D$126*(($B309*21/30.2)^(-0.5)))</f>
        <v>3.1281647468124328E-3</v>
      </c>
      <c r="AH309" s="12">
        <f>$D309^EXP(Parameter!$D$136+Parameter!$D$143*(($B309*21/30.2)^(-0.5))+Parameter!$D$150*((LN($B309*21/30.2))))</f>
        <v>1.2292509405891113E-15</v>
      </c>
      <c r="AI309" s="12">
        <f>$E309^EXP(Parameter!$D$114+Parameter!$D$121*(($B309*21/30.2)^(-1))+Parameter!$D$128*(($B309*21/30.2)^(-0.5)))</f>
        <v>3.9840079642759269E-6</v>
      </c>
      <c r="AJ309" s="12">
        <f>$D309^EXP(Parameter!$D$137+Parameter!$D$144*(($B309*21/30.2)^(-0.5))+Parameter!$D$151*((LN($B309*21/30.2))))</f>
        <v>3.9935581276102079E-24</v>
      </c>
      <c r="AK309" s="12">
        <f>$E309^EXP(Parameter!$D$115+Parameter!$D$122*(($B309*21/30.2)^(-1))+Parameter!$D$129*(($B309*21/30.2)^(-0.5)))</f>
        <v>1.6692861393817044E-3</v>
      </c>
      <c r="AL309" s="12">
        <f>$D309^EXP(Parameter!$D$138+Parameter!$D$145*(($B309*21/30.2)^(-0.5))+Parameter!$D$152*((LN($B309*21/30.2))))</f>
        <v>6.9275034473783709E-120</v>
      </c>
      <c r="AM309" s="12">
        <f>$E309^EXP(Parameter!$D$116+Parameter!$D$123*(($B309*21/30.2)^(-1))+Parameter!$D$130*(($B309*21/30.2)^(-0.5)))</f>
        <v>1.4131582310525053E-7</v>
      </c>
      <c r="AN309" s="12">
        <f>$D309^EXP(Parameter!$D$135+Parameter!$D$142*(($B309*21/30.2)^(-0.5))+Parameter!$D$149*((LN($B309*21/30.2))))</f>
        <v>5.5200117691963481E-8</v>
      </c>
      <c r="AO309" s="12">
        <f>$E309^EXP(Parameter!$D$113+Parameter!$D$120*(($B309*21/30.2)^(-1))+Parameter!$D$127*(($B309*21/30.2)^(-0.5)))</f>
        <v>2.0866681168085733E-15</v>
      </c>
      <c r="AP309" s="87">
        <f>$D309^EXP(Parameter!$D$304+Parameter!$D$310*((LN($B309*21/30.2))))</f>
        <v>6.5490799340930089E-3</v>
      </c>
      <c r="AQ309" s="88">
        <f>$E309^EXP(Parameter!$D$290+Parameter!$D$296*((LN($B309*21/30.2))))</f>
        <v>6.0040984664680675E-3</v>
      </c>
      <c r="AR309" s="12">
        <f>$D309^EXP(Parameter!$D$305+Parameter!$D$311*((LN($B309*21/30.2))))</f>
        <v>1.1216242065125174E-2</v>
      </c>
      <c r="AS309" s="88">
        <f>$E309^EXP(Parameter!$D$291+Parameter!$D$297*((LN($B309*21/30.2))))</f>
        <v>4.1171782245950032E-3</v>
      </c>
      <c r="AT309" s="12">
        <f>$D309^EXP(Parameter!$D$305+Parameter!$D$307-Parameter!$D$306+(Parameter!$D$311+Parameter!$D$313-Parameter!$D$312)*((LN($B309*21/30.2))))</f>
        <v>8.9184079095335784E-3</v>
      </c>
      <c r="AU309" s="88">
        <f>$E309^EXP(Parameter!$D$291+Parameter!$D$293-Parameter!$D$292+(Parameter!$D$297+Parameter!$D$299-Parameter!$D$298)*((LN($B309*21/30.2))))</f>
        <v>6.6586018931371199E-3</v>
      </c>
      <c r="AV309" s="12">
        <f>$D309^EXP(Parameter!$D$308+Parameter!$D$314*((LN($B309*21/30.2))))</f>
        <v>1.1907144595930952E-2</v>
      </c>
      <c r="AW309" s="88">
        <f>$E309^EXP(Parameter!$D$294+Parameter!$D$300*((LN($B309*21/30.2))))</f>
        <v>5.880712644948635E-3</v>
      </c>
      <c r="AX309" s="12">
        <f>$D309^EXP(Parameter!$D$305+Parameter!$D$309-Parameter!$D$306+(Parameter!$D$311+Parameter!$D$315-Parameter!$D$312)*((LN($B309*21/30.2))))</f>
        <v>3.1537216524007757E-3</v>
      </c>
      <c r="AY309" s="88">
        <f>$E309^EXP(Parameter!$D$291+Parameter!$D$295-Parameter!$D$292+(Parameter!$D$297+Parameter!$D$301-Parameter!$D$298)*((LN($B309*21/30.2))))</f>
        <v>9.1696466503033639E-6</v>
      </c>
      <c r="AZ309" s="12">
        <f>$D309^EXP(Parameter!D$305-Parameter!D$306+(Parameter!D$311-Parameter!D$312)*((LN($B309*21/30.2))))</f>
        <v>2.0592874764387204E-3</v>
      </c>
      <c r="BA309" s="88">
        <f>$E309^EXP(Parameter!$D$291-Parameter!$D$292+(Parameter!$D$297-Parameter!$D$298)*((LN($B309*21/30.2))))</f>
        <v>4.178797614037332E-8</v>
      </c>
      <c r="BB309" s="89">
        <f>$D309^EXP(Parameter!$D$231+Parameter!$D$238)</f>
        <v>2.5821844298167942E-2</v>
      </c>
      <c r="BC309" s="90">
        <f>$E309^EXP(Parameter!$D$216+Parameter!$D$223)</f>
        <v>1.1289418265514896E-3</v>
      </c>
      <c r="BD309" s="91">
        <f>$D309^EXP(Parameter!$D$232+Parameter!$D$239)</f>
        <v>1.8372742563183175E-2</v>
      </c>
      <c r="BE309" s="90">
        <f>$E309^EXP(Parameter!$D$217+Parameter!$D$224)</f>
        <v>1.7525587665103899E-3</v>
      </c>
      <c r="BF309" s="91">
        <f>$D309^EXP(Parameter!$D$234+Parameter!$D$241)</f>
        <v>2.3100696274852707E-2</v>
      </c>
      <c r="BG309" s="91">
        <f>$E309^EXP(Parameter!$D$219+Parameter!$D$226)</f>
        <v>1.101660485580362E-2</v>
      </c>
      <c r="BH309" s="91">
        <f>$D309^EXP(Parameter!$D$235+Parameter!$D$242)</f>
        <v>5.5054326297377248E-2</v>
      </c>
      <c r="BI309" s="91">
        <f>$E309^EXP(Parameter!$D$220+Parameter!$D$227)</f>
        <v>6.3917661951637516E-3</v>
      </c>
      <c r="BJ309" s="91">
        <f>$D309^EXP(Parameter!$D$236+Parameter!$D$243)</f>
        <v>1.6947591148426741E-2</v>
      </c>
      <c r="BK309" s="91">
        <f>$E309^EXP(Parameter!$D$221+Parameter!$D$228)</f>
        <v>1.0385519540924279E-2</v>
      </c>
      <c r="BL309" s="91">
        <f>$D309^EXP(Parameter!$D$233+Parameter!$D$240)</f>
        <v>7.0789130669073339E-3</v>
      </c>
      <c r="BM309" s="91">
        <f>$E309^EXP(Parameter!$D$218+Parameter!$D$225)</f>
        <v>4.2332526512853691E-4</v>
      </c>
      <c r="BN309" s="90">
        <f>$D309^EXP(Parameter!$D$268+Parameter!$D$275+Parameter!$D$282)</f>
        <v>4.5453500919812082E-2</v>
      </c>
      <c r="BO309" s="91">
        <f>$E309^EXP(Parameter!$D$246+Parameter!$D$253+Parameter!$D$260)</f>
        <v>3.5319288659068616E-3</v>
      </c>
      <c r="BP309" s="91">
        <f>$D309^EXP(Parameter!$D$269+Parameter!$D$276+Parameter!$D$283)</f>
        <v>1.0741959468867517E-2</v>
      </c>
      <c r="BQ309" s="91">
        <f>$E309^EXP(Parameter!$D$247+Parameter!$D$254+Parameter!$D$261)</f>
        <v>4.4071291223217847E-3</v>
      </c>
      <c r="BR309" s="91">
        <f>$D309^EXP(Parameter!$D$271+Parameter!$D$278+Parameter!$D$285)</f>
        <v>6.9912929590344619E-2</v>
      </c>
      <c r="BS309" s="91">
        <f>$E309^EXP(Parameter!$D$249+Parameter!$D$256+Parameter!$D$263)</f>
        <v>6.7213315306356757E-3</v>
      </c>
      <c r="BT309" s="91">
        <f>$D309^EXP(Parameter!$D$272+Parameter!$D$279+Parameter!$D$286)</f>
        <v>5.1158103518308004E-2</v>
      </c>
      <c r="BU309" s="91">
        <f>$E309^EXP(Parameter!$D$250+Parameter!D$257+Parameter!D$264)</f>
        <v>3.4922318172856464E-3</v>
      </c>
      <c r="BV309" s="91">
        <f>$D309^EXP(Parameter!$D$273+Parameter!$D$280+Parameter!$D$287)</f>
        <v>4.6586915489298657E-2</v>
      </c>
      <c r="BW309" s="91">
        <f>$E309^EXP(Parameter!$D$251+Parameter!$D$258+Parameter!$D$265)</f>
        <v>4.8437383260597999E-7</v>
      </c>
      <c r="BX309" s="91">
        <f>$D309^EXP(Parameter!$D$270+Parameter!$D$277+Parameter!$D$284)</f>
        <v>2.0807166261938214E-3</v>
      </c>
      <c r="BY309" s="91">
        <f>$E309^EXP(Parameter!$D$248+Parameter!$D$255+Parameter!$D$262)</f>
        <v>3.1726308045234726E-9</v>
      </c>
      <c r="BZ309" s="90">
        <f>$D309^EXP(Parameter!$D$208)</f>
        <v>2.3627290648313599E-2</v>
      </c>
      <c r="CA309" s="90">
        <f>$E309^EXP(Parameter!$D$200)</f>
        <v>7.4738945905324929E-4</v>
      </c>
      <c r="CB309" s="90">
        <f>$D309^EXP(Parameter!$D$209)</f>
        <v>1.8668242156043801E-2</v>
      </c>
      <c r="CC309" s="90">
        <f>$E309^EXP(Parameter!$D$201)</f>
        <v>1.407168452559022E-3</v>
      </c>
      <c r="CD309" s="90">
        <f>$D309^EXP(Parameter!$D$211)</f>
        <v>2.0756737066965052E-2</v>
      </c>
      <c r="CE309" s="90">
        <f>$E309^EXP(Parameter!$D$203)</f>
        <v>8.0995915673750789E-3</v>
      </c>
      <c r="CF309" s="90">
        <f>$D309^EXP(Parameter!$D$212)</f>
        <v>5.4894851447256442E-2</v>
      </c>
      <c r="CG309" s="90">
        <f>$E309^EXP(Parameter!$D$204)</f>
        <v>5.3389731316350704E-3</v>
      </c>
      <c r="CH309" s="91">
        <f>$D309^EXP(Parameter!$D$213)</f>
        <v>1.606704799955724E-2</v>
      </c>
      <c r="CI309" s="90">
        <f>$E309^EXP(Parameter!$D$205)</f>
        <v>1.0480726940947899E-2</v>
      </c>
      <c r="CJ309" s="91">
        <f>$D309^EXP(Parameter!$D$210)</f>
        <v>7.8840759775238769E-3</v>
      </c>
      <c r="CK309" s="90">
        <f>$E309^EXP(Parameter!$D$202)</f>
        <v>5.8266619209284892E-4</v>
      </c>
      <c r="CL309" s="12">
        <f>$D309^EXP(Parameter!$D$170+Parameter!$D$177*(LN($B309/30.2*21)))</f>
        <v>8.5755391413813702E-3</v>
      </c>
      <c r="CM309" s="12">
        <f>$D309^EXP(Parameter!$D$155+Parameter!$D$162*(LN($B309/30.2*21)))</f>
        <v>0.27059346675883778</v>
      </c>
      <c r="CN309" s="12">
        <f>$D309^EXP(Parameter!$D$171+Parameter!$D$178*(LN($B309/30.2*21)))</f>
        <v>1.0517997628434453E-2</v>
      </c>
      <c r="CO309" s="12">
        <f>$D309^EXP(Parameter!$D$156+Parameter!$D$163*(LN($B309/30.2*21)))</f>
        <v>0.19845849775325175</v>
      </c>
      <c r="CP309" s="12">
        <f>$D309^EXP(Parameter!$D$173+Parameter!$D$180*(LN($B309/30.2*21)))</f>
        <v>8.0522412493097342E-3</v>
      </c>
      <c r="CQ309" s="12">
        <f>$D309^EXP(Parameter!$D$158+Parameter!$D$165*(LN($B309/30.2*21)))</f>
        <v>0.19063773230580519</v>
      </c>
      <c r="CR309" s="12">
        <f>$D309^EXP(Parameter!$D$174+Parameter!$D$181*(LN($B309/30.2*21)))</f>
        <v>5.7996836878248352E-3</v>
      </c>
      <c r="CS309" s="12">
        <f>$D309^EXP(Parameter!$D$159+Parameter!$D$166*(LN($B309/30.2*21)))</f>
        <v>0.24793210213952574</v>
      </c>
      <c r="CT309" s="12">
        <f>$D309^EXP(Parameter!$D$175+Parameter!$D$182*(LN($B309/30.2*21)))</f>
        <v>5.731961210942311E-4</v>
      </c>
      <c r="CU309" s="12">
        <f>$D309^EXP(Parameter!$D$160+Parameter!$D$167*(LN($B309/30.2*21)))</f>
        <v>2.7628737800697401E-2</v>
      </c>
      <c r="CV309" s="12">
        <f>$D309^EXP(Parameter!$D$172+Parameter!$D$179*(LN($B309/30.2*21)))</f>
        <v>1.1432737676955026E-3</v>
      </c>
      <c r="CW309" s="41">
        <f>$D309^EXP(Parameter!$D$157+Parameter!$D$164*(LN($B309/30.2*21)))</f>
        <v>6.8244453338990024E-5</v>
      </c>
      <c r="CX309" s="12">
        <f t="shared" si="30"/>
        <v>3.2590140556423136E-91</v>
      </c>
      <c r="CY309" s="85">
        <v>1.20927885009479E-2</v>
      </c>
      <c r="CZ309" s="12">
        <f t="shared" si="31"/>
        <v>2.0830164319380959E-9</v>
      </c>
      <c r="DA309" s="85">
        <v>1.77036925913698E-2</v>
      </c>
      <c r="DB309" s="12">
        <f t="shared" si="32"/>
        <v>2.9354527858240706E-19</v>
      </c>
      <c r="DC309" s="41">
        <v>2.28696728398021E-5</v>
      </c>
      <c r="DD309" s="12">
        <f t="shared" si="33"/>
        <v>0</v>
      </c>
      <c r="DE309" s="85">
        <v>3.1545909873801302E-4</v>
      </c>
      <c r="DF309" s="12">
        <f t="shared" si="34"/>
        <v>0</v>
      </c>
      <c r="DG309" s="41">
        <v>2.2863499999999999E-5</v>
      </c>
      <c r="DH309" s="12">
        <f t="shared" si="35"/>
        <v>1.0003751132177775E-19</v>
      </c>
      <c r="DI309" s="41">
        <v>2.2863499999999999E-5</v>
      </c>
      <c r="DJ309" s="46">
        <v>304</v>
      </c>
      <c r="DK309" s="44">
        <v>6.5442994244824198E-6</v>
      </c>
      <c r="DL309" s="44">
        <v>2.4369177424321501E-5</v>
      </c>
      <c r="DM309" s="44">
        <v>6.4062524730124095E-5</v>
      </c>
      <c r="DN309" s="44">
        <v>4.3602698199807201E-5</v>
      </c>
      <c r="DO309" s="44">
        <v>2.4482777940115801E-4</v>
      </c>
      <c r="DP309" s="44">
        <v>1.80962614225733E-4</v>
      </c>
      <c r="DQ309" s="44">
        <v>2.8277033400014899E-4</v>
      </c>
      <c r="DR309" s="45">
        <v>8.8148816488534693E-3</v>
      </c>
      <c r="DS309" s="45">
        <v>1.5659394455863701E-2</v>
      </c>
      <c r="DT309" s="45">
        <v>1.37509225836064E-2</v>
      </c>
      <c r="DU309" s="45">
        <v>9.3215886938300407E-3</v>
      </c>
      <c r="DV309" s="45">
        <v>1.4820243511485601E-2</v>
      </c>
      <c r="DW309" s="45">
        <v>2.6755584773086701E-2</v>
      </c>
      <c r="DX309" s="45">
        <v>1.13894176942492E-2</v>
      </c>
    </row>
    <row r="310" spans="1:128">
      <c r="A310" s="43">
        <f t="shared" si="29"/>
        <v>19.383561643835616</v>
      </c>
      <c r="B310" s="18">
        <v>306</v>
      </c>
      <c r="C310" s="12">
        <v>6710</v>
      </c>
      <c r="D310" s="12">
        <v>8.0554075705356002E-3</v>
      </c>
      <c r="E310" s="12">
        <v>2.25138333282445E-5</v>
      </c>
      <c r="F310" s="92">
        <f>$D310^Parameter!$D$325</f>
        <v>2.326742189261077E-2</v>
      </c>
      <c r="G310" s="92">
        <f>$E310^Parameter!$D$318</f>
        <v>4.5057137940257997E-4</v>
      </c>
      <c r="H310" s="92">
        <f>$D310^Parameter!$D$326</f>
        <v>2.1128565643065676E-2</v>
      </c>
      <c r="I310" s="92">
        <f>$E310^Parameter!$D$319</f>
        <v>1.0606391310137105E-3</v>
      </c>
      <c r="J310" s="92">
        <f>$D310^Parameter!$D$328</f>
        <v>2.537690707275507E-2</v>
      </c>
      <c r="K310" s="92">
        <f>$E310^Parameter!$D$321</f>
        <v>8.7324298368803253E-3</v>
      </c>
      <c r="L310" s="92">
        <f>$D310^Parameter!$D$329</f>
        <v>6.7206149010874613E-2</v>
      </c>
      <c r="M310" s="92">
        <f>$E310^Parameter!$D$322</f>
        <v>5.2808061905662276E-3</v>
      </c>
      <c r="N310" s="92">
        <f>$D310^Parameter!$D$330</f>
        <v>2.0134038292459411E-2</v>
      </c>
      <c r="O310" s="92">
        <f>$E310^Parameter!$D$323</f>
        <v>1.3835019597412053E-2</v>
      </c>
      <c r="P310" s="92">
        <f>$D310^Parameter!$D$327</f>
        <v>1.0153021782381802E-2</v>
      </c>
      <c r="Q310" s="92">
        <f>$E310^Parameter!$D$320</f>
        <v>4.804507823449352E-4</v>
      </c>
      <c r="R310" s="12">
        <f>$D310^EXP(Parameter!$D$96+Parameter!$D$103*(($B310/30.2*21)^(1)))</f>
        <v>1.2689747007062299E-92</v>
      </c>
      <c r="S310" s="12">
        <f>$E310^EXP(Parameter!$D$81+Parameter!$D$88*($B310/30.2*21)^(-2))</f>
        <v>1.393792762760904E-3</v>
      </c>
      <c r="T310" s="12">
        <f>$D310^EXP(Parameter!$D$97+Parameter!$D$104*(($B310*21/30.2)^(1)))</f>
        <v>1.8059887633788313E-9</v>
      </c>
      <c r="U310" s="12">
        <f>$E310^EXP(Parameter!$D$82+Parameter!$D$89*($B310/30.2*21)^(-2))</f>
        <v>2.4695355498664875E-3</v>
      </c>
      <c r="V310" s="12">
        <f>$D310^EXP(Parameter!$D$99+Parameter!$D$106*(($B310*21/30.2)^(1)))</f>
        <v>1.9203564881139097E-19</v>
      </c>
      <c r="W310" s="12">
        <f>$E310^EXP(Parameter!$D$84+Parameter!$D$91*($B310/30.2*21)^(-2))</f>
        <v>1.5615696640744792E-2</v>
      </c>
      <c r="X310" s="12">
        <f>$D310^EXP(Parameter!$D$100+Parameter!$D$107*(($B310*21/30.2)^(1)))</f>
        <v>0</v>
      </c>
      <c r="Y310" s="12">
        <f>$E310^EXP(Parameter!$D$85+Parameter!$D$92*($B310/30.2*21)^(-2))</f>
        <v>9.2319617096557581E-3</v>
      </c>
      <c r="Z310" s="12">
        <f>$D310^EXP(Parameter!$D$101+Parameter!$D$108*(($B310*21/30.2)^(1)))</f>
        <v>0</v>
      </c>
      <c r="AA310" s="12">
        <f>$E310^EXP(Parameter!$D$86+Parameter!$D$93*($B310/30.2*21)^(-2))</f>
        <v>1.4056676651210985E-2</v>
      </c>
      <c r="AB310" s="12">
        <f>$D310^EXP(Parameter!$D$98+Parameter!$D$105*(($B310*21/30.2)^(1)))</f>
        <v>6.6766567747762638E-20</v>
      </c>
      <c r="AC310" s="12">
        <f>$E310^EXP(Parameter!$D$83+Parameter!$D$90*($B310/30.2*21)^(-2))</f>
        <v>5.5532350539055854E-4</v>
      </c>
      <c r="AD310" s="87">
        <f>$D310^EXP(Parameter!$D$133+Parameter!$D$140*(($B310*21/30.2)^(-0.5))+Parameter!$D$147*((LN($B310*21/30.2))))</f>
        <v>4.050187423001717E-20</v>
      </c>
      <c r="AE310" s="12">
        <f>$E310^EXP(Parameter!$D$111+Parameter!$D$118*(($B310*21/30.2)^(-1))+Parameter!$D$125*(($B310*21/30.2)^(-0.5)))</f>
        <v>3.797162453793998E-2</v>
      </c>
      <c r="AF310" s="12">
        <f>$D310^EXP(Parameter!$D$134+Parameter!$D$141*(($B310*21/30.2)^(-0.5))+Parameter!$D$148*((LN($B310*21/30.2))))</f>
        <v>6.3839963506670417E-6</v>
      </c>
      <c r="AG310" s="12">
        <f>$E310^EXP(Parameter!$D$112+Parameter!$D$119*(($B310*21/30.2)^(-1))+Parameter!$D$126*(($B310*21/30.2)^(-0.5)))</f>
        <v>3.1028421534075338E-3</v>
      </c>
      <c r="AH310" s="12">
        <f>$D310^EXP(Parameter!$D$136+Parameter!$D$143*(($B310*21/30.2)^(-0.5))+Parameter!$D$150*((LN($B310*21/30.2))))</f>
        <v>1.0382016145855517E-15</v>
      </c>
      <c r="AI310" s="12">
        <f>$E310^EXP(Parameter!$D$114+Parameter!$D$121*(($B310*21/30.2)^(-1))+Parameter!$D$128*(($B310*21/30.2)^(-0.5)))</f>
        <v>3.8857219124170805E-6</v>
      </c>
      <c r="AJ310" s="12">
        <f>$D310^EXP(Parameter!$D$137+Parameter!$D$144*(($B310*21/30.2)^(-0.5))+Parameter!$D$151*((LN($B310*21/30.2))))</f>
        <v>2.90127152530785E-24</v>
      </c>
      <c r="AK310" s="12">
        <f>$E310^EXP(Parameter!$D$115+Parameter!$D$122*(($B310*21/30.2)^(-1))+Parameter!$D$129*(($B310*21/30.2)^(-0.5)))</f>
        <v>1.6525792370781971E-3</v>
      </c>
      <c r="AL310" s="12">
        <f>$D310^EXP(Parameter!$D$138+Parameter!$D$145*(($B310*21/30.2)^(-0.5))+Parameter!$D$152*((LN($B310*21/30.2))))</f>
        <v>8.3057902412867829E-121</v>
      </c>
      <c r="AM310" s="12">
        <f>$E310^EXP(Parameter!$D$116+Parameter!$D$123*(($B310*21/30.2)^(-1))+Parameter!$D$130*(($B310*21/30.2)^(-0.5)))</f>
        <v>1.3688787558474975E-7</v>
      </c>
      <c r="AN310" s="12">
        <f>$D310^EXP(Parameter!$D$135+Parameter!$D$142*(($B310*21/30.2)^(-0.5))+Parameter!$D$149*((LN($B310*21/30.2))))</f>
        <v>5.2300566316642138E-8</v>
      </c>
      <c r="AO310" s="12">
        <f>$E310^EXP(Parameter!$D$113+Parameter!$D$120*(($B310*21/30.2)^(-1))+Parameter!$D$127*(($B310*21/30.2)^(-0.5)))</f>
        <v>1.9403560119197831E-15</v>
      </c>
      <c r="AP310" s="87">
        <f>$D310^EXP(Parameter!$D$304+Parameter!$D$310*((LN($B310*21/30.2))))</f>
        <v>6.4845550823744921E-3</v>
      </c>
      <c r="AQ310" s="88">
        <f>$E310^EXP(Parameter!$D$290+Parameter!$D$296*((LN($B310*21/30.2))))</f>
        <v>5.9742582789802752E-3</v>
      </c>
      <c r="AR310" s="12">
        <f>$D310^EXP(Parameter!$D$305+Parameter!$D$311*((LN($B310*21/30.2))))</f>
        <v>1.1130375664393623E-2</v>
      </c>
      <c r="AS310" s="88">
        <f>$E310^EXP(Parameter!$D$291+Parameter!$D$297*((LN($B310*21/30.2))))</f>
        <v>4.0886072579965193E-3</v>
      </c>
      <c r="AT310" s="12">
        <f>$D310^EXP(Parameter!$D$305+Parameter!$D$307-Parameter!$D$306+(Parameter!$D$311+Parameter!$D$313-Parameter!$D$312)*((LN($B310*21/30.2))))</f>
        <v>8.8415262326253796E-3</v>
      </c>
      <c r="AU310" s="88">
        <f>$E310^EXP(Parameter!$D$291+Parameter!$D$293-Parameter!$D$292+(Parameter!$D$297+Parameter!$D$299-Parameter!$D$298)*((LN($B310*21/30.2))))</f>
        <v>6.6071507037400532E-3</v>
      </c>
      <c r="AV310" s="12">
        <f>$D310^EXP(Parameter!$D$308+Parameter!$D$314*((LN($B310*21/30.2))))</f>
        <v>1.1793418033174187E-2</v>
      </c>
      <c r="AW310" s="88">
        <f>$E310^EXP(Parameter!$D$294+Parameter!$D$300*((LN($B310*21/30.2))))</f>
        <v>5.838152576133117E-3</v>
      </c>
      <c r="AX310" s="12">
        <f>$D310^EXP(Parameter!$D$305+Parameter!$D$309-Parameter!$D$306+(Parameter!$D$311+Parameter!$D$315-Parameter!$D$312)*((LN($B310*21/30.2))))</f>
        <v>3.1169469960688717E-3</v>
      </c>
      <c r="AY310" s="88">
        <f>$E310^EXP(Parameter!$D$291+Parameter!$D$295-Parameter!$D$292+(Parameter!$D$297+Parameter!$D$301-Parameter!$D$298)*((LN($B310*21/30.2))))</f>
        <v>8.8998265930380734E-6</v>
      </c>
      <c r="AZ310" s="12">
        <f>$D310^EXP(Parameter!D$305-Parameter!D$306+(Parameter!D$311-Parameter!D$312)*((LN($B310*21/30.2))))</f>
        <v>2.0350873652551877E-3</v>
      </c>
      <c r="BA310" s="88">
        <f>$E310^EXP(Parameter!$D$291-Parameter!$D$292+(Parameter!$D$297-Parameter!$D$298)*((LN($B310*21/30.2))))</f>
        <v>4.0152816048663786E-8</v>
      </c>
      <c r="BB310" s="89">
        <f>$D310^EXP(Parameter!$D$231+Parameter!$D$238)</f>
        <v>2.5675709351114521E-2</v>
      </c>
      <c r="BC310" s="90">
        <f>$E310^EXP(Parameter!$D$216+Parameter!$D$223)</f>
        <v>1.1179461680694898E-3</v>
      </c>
      <c r="BD310" s="91">
        <f>$D310^EXP(Parameter!$D$232+Parameter!$D$239)</f>
        <v>1.8259116377579526E-2</v>
      </c>
      <c r="BE310" s="90">
        <f>$E310^EXP(Parameter!$D$217+Parameter!$D$224)</f>
        <v>1.7365903426200262E-3</v>
      </c>
      <c r="BF310" s="91">
        <f>$D310^EXP(Parameter!$D$234+Parameter!$D$241)</f>
        <v>2.2965991423554388E-2</v>
      </c>
      <c r="BG310" s="91">
        <f>$E310^EXP(Parameter!$D$219+Parameter!$D$226)</f>
        <v>1.0945207276961228E-2</v>
      </c>
      <c r="BH310" s="91">
        <f>$D310^EXP(Parameter!$D$235+Parameter!$D$242)</f>
        <v>5.4807121486257243E-2</v>
      </c>
      <c r="BI310" s="91">
        <f>$E310^EXP(Parameter!$D$220+Parameter!$D$227)</f>
        <v>6.3453578726266318E-3</v>
      </c>
      <c r="BJ310" s="91">
        <f>$D310^EXP(Parameter!$D$236+Parameter!$D$243)</f>
        <v>1.6840668152039721E-2</v>
      </c>
      <c r="BK310" s="91">
        <f>$E310^EXP(Parameter!$D$221+Parameter!$D$228)</f>
        <v>1.0317334153336201E-2</v>
      </c>
      <c r="BL310" s="91">
        <f>$D310^EXP(Parameter!$D$233+Parameter!$D$240)</f>
        <v>7.0247268344727854E-3</v>
      </c>
      <c r="BM310" s="91">
        <f>$E310^EXP(Parameter!$D$218+Parameter!$D$225)</f>
        <v>4.186095564165165E-4</v>
      </c>
      <c r="BN310" s="90">
        <f>$D310^EXP(Parameter!$D$268+Parameter!$D$275+Parameter!$D$282)</f>
        <v>4.5235948902500919E-2</v>
      </c>
      <c r="BO310" s="91">
        <f>$E310^EXP(Parameter!$D$246+Parameter!$D$253+Parameter!$D$260)</f>
        <v>3.5032865519081476E-3</v>
      </c>
      <c r="BP310" s="91">
        <f>$D310^EXP(Parameter!$D$269+Parameter!$D$276+Parameter!$D$283)</f>
        <v>1.0666636338965686E-2</v>
      </c>
      <c r="BQ310" s="91">
        <f>$E310^EXP(Parameter!$D$247+Parameter!$D$254+Parameter!$D$261)</f>
        <v>4.3727852400644784E-3</v>
      </c>
      <c r="BR310" s="91">
        <f>$D310^EXP(Parameter!$D$271+Parameter!$D$278+Parameter!$D$285)</f>
        <v>6.9624822389382446E-2</v>
      </c>
      <c r="BS310" s="91">
        <f>$E310^EXP(Parameter!$D$249+Parameter!$D$256+Parameter!$D$263)</f>
        <v>6.6730141826504691E-3</v>
      </c>
      <c r="BT310" s="91">
        <f>$D310^EXP(Parameter!$D$272+Parameter!$D$279+Parameter!$D$286)</f>
        <v>5.0922591787160951E-2</v>
      </c>
      <c r="BU310" s="91">
        <f>$E310^EXP(Parameter!$D$250+Parameter!D$257+Parameter!D$264)</f>
        <v>3.4638549615632606E-3</v>
      </c>
      <c r="BV310" s="91">
        <f>$D310^EXP(Parameter!$D$273+Parameter!$D$280+Parameter!$D$287)</f>
        <v>4.6365711135121224E-2</v>
      </c>
      <c r="BW310" s="91">
        <f>$E310^EXP(Parameter!$D$251+Parameter!$D$258+Parameter!$D$265)</f>
        <v>4.7432210632741306E-7</v>
      </c>
      <c r="BX310" s="91">
        <f>$D310^EXP(Parameter!$D$270+Parameter!$D$277+Parameter!$D$284)</f>
        <v>2.0608692860724204E-3</v>
      </c>
      <c r="BY310" s="91">
        <f>$E310^EXP(Parameter!$D$248+Parameter!$D$255+Parameter!$D$262)</f>
        <v>3.0843438145123318E-9</v>
      </c>
      <c r="BZ310" s="90">
        <f>$D310^EXP(Parameter!$D$208)</f>
        <v>2.3490336903170535E-2</v>
      </c>
      <c r="CA310" s="90">
        <f>$E310^EXP(Parameter!$D$200)</f>
        <v>7.3966992529156579E-4</v>
      </c>
      <c r="CB310" s="90">
        <f>$D310^EXP(Parameter!$D$209)</f>
        <v>1.8553247923821566E-2</v>
      </c>
      <c r="CC310" s="90">
        <f>$E310^EXP(Parameter!$D$201)</f>
        <v>1.393905722458306E-3</v>
      </c>
      <c r="CD310" s="90">
        <f>$D310^EXP(Parameter!$D$211)</f>
        <v>2.0632273721245743E-2</v>
      </c>
      <c r="CE310" s="90">
        <f>$E310^EXP(Parameter!$D$203)</f>
        <v>8.0435298952757882E-3</v>
      </c>
      <c r="CF310" s="90">
        <f>$D310^EXP(Parameter!$D$212)</f>
        <v>5.4648116652776808E-2</v>
      </c>
      <c r="CG310" s="90">
        <f>$E310^EXP(Parameter!$D$204)</f>
        <v>5.2988331898576957E-3</v>
      </c>
      <c r="CH310" s="91">
        <f>$D310^EXP(Parameter!$D$213)</f>
        <v>1.596435824920556E-2</v>
      </c>
      <c r="CI310" s="90">
        <f>$E310^EXP(Parameter!$D$205)</f>
        <v>1.0412053507960347E-2</v>
      </c>
      <c r="CJ310" s="91">
        <f>$D310^EXP(Parameter!$D$210)</f>
        <v>7.8250348067940741E-3</v>
      </c>
      <c r="CK310" s="90">
        <f>$E310^EXP(Parameter!$D$202)</f>
        <v>5.7644100940647583E-4</v>
      </c>
      <c r="CL310" s="12">
        <f>$D310^EXP(Parameter!$D$170+Parameter!$D$177*(LN($B310/30.2*21)))</f>
        <v>8.5022093125067099E-3</v>
      </c>
      <c r="CM310" s="12">
        <f>$D310^EXP(Parameter!$D$155+Parameter!$D$162*(LN($B310/30.2*21)))</f>
        <v>0.2703390038086938</v>
      </c>
      <c r="CN310" s="12">
        <f>$D310^EXP(Parameter!$D$171+Parameter!$D$178*(LN($B310/30.2*21)))</f>
        <v>1.0437511001831132E-2</v>
      </c>
      <c r="CO310" s="12">
        <f>$D310^EXP(Parameter!$D$156+Parameter!$D$163*(LN($B310/30.2*21)))</f>
        <v>0.19811633280431573</v>
      </c>
      <c r="CP310" s="12">
        <f>$D310^EXP(Parameter!$D$173+Parameter!$D$180*(LN($B310/30.2*21)))</f>
        <v>7.9834889036454193E-3</v>
      </c>
      <c r="CQ310" s="12">
        <f>$D310^EXP(Parameter!$D$158+Parameter!$D$165*(LN($B310/30.2*21)))</f>
        <v>0.1902037467997072</v>
      </c>
      <c r="CR310" s="12">
        <f>$D310^EXP(Parameter!$D$174+Parameter!$D$181*(LN($B310/30.2*21)))</f>
        <v>5.7351733363733715E-3</v>
      </c>
      <c r="CS310" s="12">
        <f>$D310^EXP(Parameter!$D$159+Parameter!$D$166*(LN($B310/30.2*21)))</f>
        <v>0.24755098335926359</v>
      </c>
      <c r="CT310" s="12">
        <f>$D310^EXP(Parameter!$D$175+Parameter!$D$182*(LN($B310/30.2*21)))</f>
        <v>5.6389553344733765E-4</v>
      </c>
      <c r="CU310" s="12">
        <f>$D310^EXP(Parameter!$D$160+Parameter!$D$167*(LN($B310/30.2*21)))</f>
        <v>2.7416148690853598E-2</v>
      </c>
      <c r="CV310" s="12">
        <f>$D310^EXP(Parameter!$D$172+Parameter!$D$179*(LN($B310/30.2*21)))</f>
        <v>1.1286058515342491E-3</v>
      </c>
      <c r="CW310" s="41">
        <f>$D310^EXP(Parameter!$D$157+Parameter!$D$164*(LN($B310/30.2*21)))</f>
        <v>6.6631516667992359E-5</v>
      </c>
      <c r="CX310" s="12">
        <f t="shared" si="30"/>
        <v>1.2689747007062299E-92</v>
      </c>
      <c r="CY310" s="85">
        <v>1.2088738806150899E-2</v>
      </c>
      <c r="CZ310" s="12">
        <f t="shared" si="31"/>
        <v>1.8059887633788313E-9</v>
      </c>
      <c r="DA310" s="85">
        <v>1.7693990774145799E-2</v>
      </c>
      <c r="DB310" s="12">
        <f t="shared" si="32"/>
        <v>1.9203564881139097E-19</v>
      </c>
      <c r="DC310" s="41">
        <v>2.25194251203073E-5</v>
      </c>
      <c r="DD310" s="12">
        <f t="shared" si="33"/>
        <v>0</v>
      </c>
      <c r="DE310" s="85">
        <v>3.1143920938027603E-4</v>
      </c>
      <c r="DF310" s="12">
        <f t="shared" si="34"/>
        <v>0</v>
      </c>
      <c r="DG310" s="41">
        <v>2.2513800000000001E-5</v>
      </c>
      <c r="DH310" s="12">
        <f t="shared" si="35"/>
        <v>6.6766567747762638E-20</v>
      </c>
      <c r="DI310" s="41">
        <v>2.2513800000000001E-5</v>
      </c>
      <c r="DJ310" s="46">
        <v>305</v>
      </c>
      <c r="DK310" s="44">
        <v>6.4221908241401897E-6</v>
      </c>
      <c r="DL310" s="44">
        <v>2.39462260454015E-5</v>
      </c>
      <c r="DM310" s="44">
        <v>6.3014605204525495E-5</v>
      </c>
      <c r="DN310" s="44">
        <v>4.2871934295862799E-5</v>
      </c>
      <c r="DO310" s="44">
        <v>2.4117855601069E-4</v>
      </c>
      <c r="DP310" s="44">
        <v>1.7820467519746901E-4</v>
      </c>
      <c r="DQ310" s="44">
        <v>2.7860121699097002E-4</v>
      </c>
      <c r="DR310" s="45">
        <v>8.7513310868952993E-3</v>
      </c>
      <c r="DS310" s="45">
        <v>1.5554536945662801E-2</v>
      </c>
      <c r="DT310" s="45">
        <v>1.36572053593158E-2</v>
      </c>
      <c r="DU310" s="45">
        <v>9.2548365525799703E-3</v>
      </c>
      <c r="DV310" s="45">
        <v>1.47202529593805E-2</v>
      </c>
      <c r="DW310" s="45">
        <v>2.65901522205121E-2</v>
      </c>
      <c r="DX310" s="45">
        <v>1.1309864357242599E-2</v>
      </c>
    </row>
    <row r="311" spans="1:128">
      <c r="A311" s="43">
        <f t="shared" si="29"/>
        <v>19.443835616438356</v>
      </c>
      <c r="B311" s="18">
        <v>307</v>
      </c>
      <c r="C311" s="12">
        <v>6732</v>
      </c>
      <c r="D311" s="12">
        <v>7.9955843132887804E-3</v>
      </c>
      <c r="E311" s="12">
        <v>2.21703689262618E-5</v>
      </c>
      <c r="F311" s="92">
        <f>$D311^Parameter!$D$325</f>
        <v>2.3132531470157071E-2</v>
      </c>
      <c r="G311" s="92">
        <f>$E311^Parameter!$D$318</f>
        <v>4.4561161511492492E-4</v>
      </c>
      <c r="H311" s="92">
        <f>$D311^Parameter!$D$326</f>
        <v>2.1002943583851012E-2</v>
      </c>
      <c r="I311" s="92">
        <f>$E311^Parameter!$D$319</f>
        <v>1.0502547849028283E-3</v>
      </c>
      <c r="J311" s="92">
        <f>$D311^Parameter!$D$328</f>
        <v>2.5233172574922288E-2</v>
      </c>
      <c r="K311" s="92">
        <f>$E311^Parameter!$D$321</f>
        <v>8.6731609062542497E-3</v>
      </c>
      <c r="L311" s="92">
        <f>$D311^Parameter!$D$329</f>
        <v>6.6926192164397449E-2</v>
      </c>
      <c r="M311" s="92">
        <f>$E311^Parameter!$D$322</f>
        <v>5.2411758450801689E-3</v>
      </c>
      <c r="N311" s="92">
        <f>$D311^Parameter!$D$330</f>
        <v>2.0012837448254543E-2</v>
      </c>
      <c r="O311" s="92">
        <f>$E311^Parameter!$D$323</f>
        <v>1.3750204840704364E-2</v>
      </c>
      <c r="P311" s="92">
        <f>$D311^Parameter!$D$327</f>
        <v>1.0081227079179307E-2</v>
      </c>
      <c r="Q311" s="92">
        <f>$E311^Parameter!$D$320</f>
        <v>4.7520594470526711E-4</v>
      </c>
      <c r="R311" s="12">
        <f>$D311^EXP(Parameter!$D$96+Parameter!$D$103*(($B311/30.2*21)^(1)))</f>
        <v>4.7035528731613225E-94</v>
      </c>
      <c r="S311" s="12">
        <f>$E311^EXP(Parameter!$D$81+Parameter!$D$88*($B311/30.2*21)^(-2))</f>
        <v>1.3806890429206311E-3</v>
      </c>
      <c r="T311" s="12">
        <f>$D311^EXP(Parameter!$D$97+Parameter!$D$104*(($B311*21/30.2)^(1)))</f>
        <v>1.564401874742519E-9</v>
      </c>
      <c r="U311" s="12">
        <f>$E311^EXP(Parameter!$D$82+Parameter!$D$89*($B311/30.2*21)^(-2))</f>
        <v>2.4483286792929405E-3</v>
      </c>
      <c r="V311" s="12">
        <f>$D311^EXP(Parameter!$D$99+Parameter!$D$106*(($B311*21/30.2)^(1)))</f>
        <v>1.2513262968692221E-19</v>
      </c>
      <c r="W311" s="12">
        <f>$E311^EXP(Parameter!$D$84+Parameter!$D$91*($B311/30.2*21)^(-2))</f>
        <v>1.5522672323824442E-2</v>
      </c>
      <c r="X311" s="12">
        <f>$D311^EXP(Parameter!$D$100+Parameter!$D$107*(($B311*21/30.2)^(1)))</f>
        <v>0</v>
      </c>
      <c r="Y311" s="12">
        <f>$E311^EXP(Parameter!$D$85+Parameter!$D$92*($B311/30.2*21)^(-2))</f>
        <v>9.1700382085250099E-3</v>
      </c>
      <c r="Z311" s="12">
        <f>$D311^EXP(Parameter!$D$101+Parameter!$D$108*(($B311*21/30.2)^(1)))</f>
        <v>0</v>
      </c>
      <c r="AA311" s="12">
        <f>$E311^EXP(Parameter!$D$86+Parameter!$D$93*($B311/30.2*21)^(-2))</f>
        <v>1.3970817838253746E-2</v>
      </c>
      <c r="AB311" s="12">
        <f>$D311^EXP(Parameter!$D$98+Parameter!$D$105*(($B311*21/30.2)^(1)))</f>
        <v>4.4406812428540676E-20</v>
      </c>
      <c r="AC311" s="12">
        <f>$E311^EXP(Parameter!$D$83+Parameter!$D$90*($B311/30.2*21)^(-2))</f>
        <v>5.4937537686199512E-4</v>
      </c>
      <c r="AD311" s="87">
        <f>$D311^EXP(Parameter!$D$133+Parameter!$D$140*(($B311*21/30.2)^(-0.5))+Parameter!$D$147*((LN($B311*21/30.2))))</f>
        <v>3.1971873500128334E-20</v>
      </c>
      <c r="AE311" s="12">
        <f>$E311^EXP(Parameter!$D$111+Parameter!$D$118*(($B311*21/30.2)^(-1))+Parameter!$D$125*(($B311*21/30.2)^(-0.5)))</f>
        <v>3.7840449747129433E-2</v>
      </c>
      <c r="AF311" s="12">
        <f>$D311^EXP(Parameter!$D$134+Parameter!$D$141*(($B311*21/30.2)^(-0.5))+Parameter!$D$148*((LN($B311*21/30.2))))</f>
        <v>6.1515188022071636E-6</v>
      </c>
      <c r="AG311" s="12">
        <f>$E311^EXP(Parameter!$D$112+Parameter!$D$119*(($B311*21/30.2)^(-1))+Parameter!$D$126*(($B311*21/30.2)^(-0.5)))</f>
        <v>3.0777867527674798E-3</v>
      </c>
      <c r="AH311" s="12">
        <f>$D311^EXP(Parameter!$D$136+Parameter!$D$143*(($B311*21/30.2)^(-0.5))+Parameter!$D$150*((LN($B311*21/30.2))))</f>
        <v>8.7660320452550056E-16</v>
      </c>
      <c r="AI311" s="12">
        <f>$E311^EXP(Parameter!$D$114+Parameter!$D$121*(($B311*21/30.2)^(-1))+Parameter!$D$128*(($B311*21/30.2)^(-0.5)))</f>
        <v>3.7900617320419735E-6</v>
      </c>
      <c r="AJ311" s="12">
        <f>$D311^EXP(Parameter!$D$137+Parameter!$D$144*(($B311*21/30.2)^(-0.5))+Parameter!$D$151*((LN($B311*21/30.2))))</f>
        <v>2.1059394930059664E-24</v>
      </c>
      <c r="AK311" s="12">
        <f>$E311^EXP(Parameter!$D$115+Parameter!$D$122*(($B311*21/30.2)^(-1))+Parameter!$D$129*(($B311*21/30.2)^(-0.5)))</f>
        <v>1.6360791296793488E-3</v>
      </c>
      <c r="AL311" s="12">
        <f>$D311^EXP(Parameter!$D$138+Parameter!$D$145*(($B311*21/30.2)^(-0.5))+Parameter!$D$152*((LN($B311*21/30.2))))</f>
        <v>9.8631445642820685E-122</v>
      </c>
      <c r="AM311" s="12">
        <f>$E311^EXP(Parameter!$D$116+Parameter!$D$123*(($B311*21/30.2)^(-1))+Parameter!$D$130*(($B311*21/30.2)^(-0.5)))</f>
        <v>1.3260771258706832E-7</v>
      </c>
      <c r="AN311" s="12">
        <f>$D311^EXP(Parameter!$D$135+Parameter!$D$142*(($B311*21/30.2)^(-0.5))+Parameter!$D$149*((LN($B311*21/30.2))))</f>
        <v>4.9553982346804686E-8</v>
      </c>
      <c r="AO311" s="12">
        <f>$E311^EXP(Parameter!$D$113+Parameter!$D$120*(($B311*21/30.2)^(-1))+Parameter!$D$127*(($B311*21/30.2)^(-0.5)))</f>
        <v>1.8045700332699626E-15</v>
      </c>
      <c r="AP311" s="87">
        <f>$D311^EXP(Parameter!$D$304+Parameter!$D$310*((LN($B311*21/30.2))))</f>
        <v>6.4207813854780128E-3</v>
      </c>
      <c r="AQ311" s="88">
        <f>$E311^EXP(Parameter!$D$290+Parameter!$D$296*((LN($B311*21/30.2))))</f>
        <v>5.9446627428903897E-3</v>
      </c>
      <c r="AR311" s="12">
        <f>$D311^EXP(Parameter!$D$305+Parameter!$D$311*((LN($B311*21/30.2))))</f>
        <v>1.1045349012930947E-2</v>
      </c>
      <c r="AS311" s="88">
        <f>$E311^EXP(Parameter!$D$291+Parameter!$D$297*((LN($B311*21/30.2))))</f>
        <v>4.060311991083778E-3</v>
      </c>
      <c r="AT311" s="12">
        <f>$D311^EXP(Parameter!$D$305+Parameter!$D$307-Parameter!$D$306+(Parameter!$D$311+Parameter!$D$313-Parameter!$D$312)*((LN($B311*21/30.2))))</f>
        <v>8.7654581125240112E-3</v>
      </c>
      <c r="AU311" s="88">
        <f>$E311^EXP(Parameter!$D$291+Parameter!$D$293-Parameter!$D$292+(Parameter!$D$297+Parameter!$D$299-Parameter!$D$298)*((LN($B311*21/30.2))))</f>
        <v>6.5562154228211243E-3</v>
      </c>
      <c r="AV311" s="12">
        <f>$D311^EXP(Parameter!$D$308+Parameter!$D$314*((LN($B311*21/30.2))))</f>
        <v>1.1680954036963223E-2</v>
      </c>
      <c r="AW311" s="88">
        <f>$E311^EXP(Parameter!$D$294+Parameter!$D$300*((LN($B311*21/30.2))))</f>
        <v>5.7960064790437129E-3</v>
      </c>
      <c r="AX311" s="12">
        <f>$D311^EXP(Parameter!$D$305+Parameter!$D$309-Parameter!$D$306+(Parameter!$D$311+Parameter!$D$315-Parameter!$D$312)*((LN($B311*21/30.2))))</f>
        <v>3.0806637214977764E-3</v>
      </c>
      <c r="AY311" s="88">
        <f>$E311^EXP(Parameter!$D$291+Parameter!$D$295-Parameter!$D$292+(Parameter!$D$297+Parameter!$D$301-Parameter!$D$298)*((LN($B311*21/30.2))))</f>
        <v>8.6382207341974957E-6</v>
      </c>
      <c r="AZ311" s="12">
        <f>$D311^EXP(Parameter!D$305-Parameter!D$306+(Parameter!D$311-Parameter!D$312)*((LN($B311*21/30.2))))</f>
        <v>2.011216549353313E-3</v>
      </c>
      <c r="BA311" s="88">
        <f>$E311^EXP(Parameter!$D$291-Parameter!$D$292+(Parameter!$D$297-Parameter!$D$298)*((LN($B311*21/30.2))))</f>
        <v>3.8583678320126719E-8</v>
      </c>
      <c r="BB311" s="89">
        <f>$D311^EXP(Parameter!$D$231+Parameter!$D$238)</f>
        <v>2.5530744487991197E-2</v>
      </c>
      <c r="BC311" s="90">
        <f>$E311^EXP(Parameter!$D$216+Parameter!$D$223)</f>
        <v>1.1070844351383706E-3</v>
      </c>
      <c r="BD311" s="91">
        <f>$D311^EXP(Parameter!$D$232+Parameter!$D$239)</f>
        <v>1.8146459441334601E-2</v>
      </c>
      <c r="BE311" s="90">
        <f>$E311^EXP(Parameter!$D$217+Parameter!$D$224)</f>
        <v>1.7208064159598311E-3</v>
      </c>
      <c r="BF311" s="91">
        <f>$D311^EXP(Parameter!$D$234+Parameter!$D$241)</f>
        <v>2.2832388203888755E-2</v>
      </c>
      <c r="BG311" s="91">
        <f>$E311^EXP(Parameter!$D$219+Parameter!$D$226)</f>
        <v>1.0874447494243778E-2</v>
      </c>
      <c r="BH311" s="91">
        <f>$D311^EXP(Parameter!$D$235+Parameter!$D$242)</f>
        <v>5.4561608014957422E-2</v>
      </c>
      <c r="BI311" s="91">
        <f>$E311^EXP(Parameter!$D$220+Parameter!$D$227)</f>
        <v>6.2994001689833466E-3</v>
      </c>
      <c r="BJ311" s="91">
        <f>$D311^EXP(Parameter!$D$236+Parameter!$D$243)</f>
        <v>1.6734670494835853E-2</v>
      </c>
      <c r="BK311" s="91">
        <f>$E311^EXP(Parameter!$D$221+Parameter!$D$228)</f>
        <v>1.0249763609192915E-2</v>
      </c>
      <c r="BL311" s="91">
        <f>$D311^EXP(Parameter!$D$233+Parameter!$D$240)</f>
        <v>6.971082196558006E-3</v>
      </c>
      <c r="BM311" s="91">
        <f>$E311^EXP(Parameter!$D$218+Parameter!$D$225)</f>
        <v>4.1395786145083022E-4</v>
      </c>
      <c r="BN311" s="90">
        <f>$D311^EXP(Parameter!$D$268+Parameter!$D$275+Parameter!$D$282)</f>
        <v>4.5019949524486763E-2</v>
      </c>
      <c r="BO311" s="91">
        <f>$E311^EXP(Parameter!$D$246+Parameter!$D$253+Parameter!$D$260)</f>
        <v>3.4749465755833436E-3</v>
      </c>
      <c r="BP311" s="91">
        <f>$D311^EXP(Parameter!$D$269+Parameter!$D$276+Parameter!$D$283)</f>
        <v>1.0592017840378994E-2</v>
      </c>
      <c r="BQ311" s="91">
        <f>$E311^EXP(Parameter!$D$247+Parameter!$D$254+Parameter!$D$261)</f>
        <v>4.3387930413658366E-3</v>
      </c>
      <c r="BR311" s="91">
        <f>$D311^EXP(Parameter!$D$271+Parameter!$D$278+Parameter!$D$285)</f>
        <v>6.9338580368375813E-2</v>
      </c>
      <c r="BS311" s="91">
        <f>$E311^EXP(Parameter!$D$249+Parameter!$D$256+Parameter!$D$263)</f>
        <v>6.6251625247289317E-3</v>
      </c>
      <c r="BT311" s="91">
        <f>$D311^EXP(Parameter!$D$272+Parameter!$D$279+Parameter!$D$286)</f>
        <v>5.0688718007753097E-2</v>
      </c>
      <c r="BU311" s="91">
        <f>$E311^EXP(Parameter!$D$250+Parameter!D$257+Parameter!D$264)</f>
        <v>3.4357780985688584E-3</v>
      </c>
      <c r="BV311" s="91">
        <f>$D311^EXP(Parameter!$D$273+Parameter!$D$280+Parameter!$D$287)</f>
        <v>4.6146077100203568E-2</v>
      </c>
      <c r="BW311" s="91">
        <f>$E311^EXP(Parameter!$D$251+Parameter!$D$258+Parameter!$D$265)</f>
        <v>4.6450309235249499E-7</v>
      </c>
      <c r="BX311" s="91">
        <f>$D311^EXP(Parameter!$D$270+Parameter!$D$277+Parameter!$D$284)</f>
        <v>2.0412575835688411E-3</v>
      </c>
      <c r="BY311" s="91">
        <f>$E311^EXP(Parameter!$D$248+Parameter!$D$255+Parameter!$D$262)</f>
        <v>2.9987231969184511E-9</v>
      </c>
      <c r="BZ311" s="90">
        <f>$D311^EXP(Parameter!$D$208)</f>
        <v>2.3354498434818124E-2</v>
      </c>
      <c r="CA311" s="90">
        <f>$E311^EXP(Parameter!$D$200)</f>
        <v>7.3204894336371018E-4</v>
      </c>
      <c r="CB311" s="90">
        <f>$D311^EXP(Parameter!$D$209)</f>
        <v>1.843923179034599E-2</v>
      </c>
      <c r="CC311" s="90">
        <f>$E311^EXP(Parameter!$D$201)</f>
        <v>1.3808003725171278E-3</v>
      </c>
      <c r="CD311" s="90">
        <f>$D311^EXP(Parameter!$D$211)</f>
        <v>2.0508848725093887E-2</v>
      </c>
      <c r="CE311" s="90">
        <f>$E311^EXP(Parameter!$D$203)</f>
        <v>7.987993634771132E-3</v>
      </c>
      <c r="CF311" s="90">
        <f>$D311^EXP(Parameter!$D$212)</f>
        <v>5.4403071084361633E-2</v>
      </c>
      <c r="CG311" s="90">
        <f>$E311^EXP(Parameter!$D$204)</f>
        <v>5.2590933054909627E-3</v>
      </c>
      <c r="CH311" s="91">
        <f>$D311^EXP(Parameter!$D$213)</f>
        <v>1.5862565622723812E-2</v>
      </c>
      <c r="CI311" s="90">
        <f>$E311^EXP(Parameter!$D$205)</f>
        <v>1.0343998424676405E-2</v>
      </c>
      <c r="CJ311" s="91">
        <f>$D311^EXP(Parameter!$D$210)</f>
        <v>7.7665739935060601E-3</v>
      </c>
      <c r="CK311" s="90">
        <f>$E311^EXP(Parameter!$D$202)</f>
        <v>5.7029750446615623E-4</v>
      </c>
      <c r="CL311" s="12">
        <f>$D311^EXP(Parameter!$D$170+Parameter!$D$177*(LN($B311/30.2*21)))</f>
        <v>8.4296531786052561E-3</v>
      </c>
      <c r="CM311" s="12">
        <f>$D311^EXP(Parameter!$D$155+Parameter!$D$162*(LN($B311/30.2*21)))</f>
        <v>0.27008578250092025</v>
      </c>
      <c r="CN311" s="12">
        <f>$D311^EXP(Parameter!$D$171+Parameter!$D$178*(LN($B311/30.2*21)))</f>
        <v>1.0357813908385709E-2</v>
      </c>
      <c r="CO311" s="12">
        <f>$D311^EXP(Parameter!$D$156+Parameter!$D$163*(LN($B311/30.2*21)))</f>
        <v>0.19777583099024526</v>
      </c>
      <c r="CP311" s="12">
        <f>$D311^EXP(Parameter!$D$173+Parameter!$D$180*(LN($B311/30.2*21)))</f>
        <v>7.9154634113252718E-3</v>
      </c>
      <c r="CQ311" s="12">
        <f>$D311^EXP(Parameter!$D$158+Parameter!$D$165*(LN($B311/30.2*21)))</f>
        <v>0.18977188548395282</v>
      </c>
      <c r="CR311" s="12">
        <f>$D311^EXP(Parameter!$D$174+Parameter!$D$181*(LN($B311/30.2*21)))</f>
        <v>5.6714798835415543E-3</v>
      </c>
      <c r="CS311" s="12">
        <f>$D311^EXP(Parameter!$D$159+Parameter!$D$166*(LN($B311/30.2*21)))</f>
        <v>0.2471716208081827</v>
      </c>
      <c r="CT311" s="12">
        <f>$D311^EXP(Parameter!$D$175+Parameter!$D$182*(LN($B311/30.2*21)))</f>
        <v>5.5475985215769656E-4</v>
      </c>
      <c r="CU311" s="12">
        <f>$D311^EXP(Parameter!$D$160+Parameter!$D$167*(LN($B311/30.2*21)))</f>
        <v>2.7205529438755888E-2</v>
      </c>
      <c r="CV311" s="12">
        <f>$D311^EXP(Parameter!$D$172+Parameter!$D$179*(LN($B311/30.2*21)))</f>
        <v>1.1141533822521818E-3</v>
      </c>
      <c r="CW311" s="41">
        <f>$D311^EXP(Parameter!$D$157+Parameter!$D$164*(LN($B311/30.2*21)))</f>
        <v>6.5058547402319897E-5</v>
      </c>
      <c r="CX311" s="12">
        <f t="shared" si="30"/>
        <v>4.7035528731613225E-94</v>
      </c>
      <c r="CY311" s="85">
        <v>1.2084763697412701E-2</v>
      </c>
      <c r="CZ311" s="12">
        <f t="shared" si="31"/>
        <v>1.564401874742519E-9</v>
      </c>
      <c r="DA311" s="85">
        <v>1.7684446269075099E-2</v>
      </c>
      <c r="DB311" s="12">
        <f t="shared" si="32"/>
        <v>1.2513262968692221E-19</v>
      </c>
      <c r="DC311" s="41">
        <v>2.2175524647987401E-5</v>
      </c>
      <c r="DD311" s="12">
        <f t="shared" si="33"/>
        <v>0</v>
      </c>
      <c r="DE311" s="85">
        <v>3.0748760660440598E-4</v>
      </c>
      <c r="DF311" s="12">
        <f t="shared" si="34"/>
        <v>0</v>
      </c>
      <c r="DG311" s="41">
        <v>2.21704E-5</v>
      </c>
      <c r="DH311" s="12">
        <f t="shared" si="35"/>
        <v>4.4406812428540676E-20</v>
      </c>
      <c r="DI311" s="41">
        <v>2.21704E-5</v>
      </c>
      <c r="DJ311" s="46">
        <v>306</v>
      </c>
      <c r="DK311" s="44">
        <v>6.30263256606867E-6</v>
      </c>
      <c r="DL311" s="44">
        <v>2.35315410856973E-5</v>
      </c>
      <c r="DM311" s="44">
        <v>6.1986085491794199E-5</v>
      </c>
      <c r="DN311" s="44">
        <v>4.21550027106532E-5</v>
      </c>
      <c r="DO311" s="44">
        <v>2.3759138134482599E-4</v>
      </c>
      <c r="DP311" s="44">
        <v>1.75494593166126E-4</v>
      </c>
      <c r="DQ311" s="44">
        <v>2.7450228637260199E-4</v>
      </c>
      <c r="DR311" s="45">
        <v>8.6883900539368505E-3</v>
      </c>
      <c r="DS311" s="45">
        <v>1.54506252572554E-2</v>
      </c>
      <c r="DT311" s="45">
        <v>1.35643459617961E-2</v>
      </c>
      <c r="DU311" s="45">
        <v>9.1887210698063902E-3</v>
      </c>
      <c r="DV311" s="45">
        <v>1.4621170007890099E-2</v>
      </c>
      <c r="DW311" s="45">
        <v>2.64261161415889E-2</v>
      </c>
      <c r="DX311" s="45">
        <v>1.1231054222866301E-2</v>
      </c>
    </row>
    <row r="312" spans="1:128">
      <c r="A312" s="43">
        <f t="shared" si="29"/>
        <v>19.504109589041096</v>
      </c>
      <c r="B312" s="18">
        <v>308</v>
      </c>
      <c r="C312" s="12">
        <v>6754</v>
      </c>
      <c r="D312" s="12">
        <v>7.9363449781394597E-3</v>
      </c>
      <c r="E312" s="12">
        <v>2.1832972884577001E-5</v>
      </c>
      <c r="F312" s="92">
        <f>$D312^Parameter!$D$325</f>
        <v>2.2998738712697871E-2</v>
      </c>
      <c r="G312" s="92">
        <f>$E312^Parameter!$D$318</f>
        <v>4.4071848889430833E-4</v>
      </c>
      <c r="H312" s="92">
        <f>$D312^Parameter!$D$326</f>
        <v>2.0878362321264197E-2</v>
      </c>
      <c r="I312" s="92">
        <f>$E312^Parameter!$D$319</f>
        <v>1.0399973681389206E-3</v>
      </c>
      <c r="J312" s="92">
        <f>$D312^Parameter!$D$328</f>
        <v>2.5090588602930876E-2</v>
      </c>
      <c r="K312" s="92">
        <f>$E312^Parameter!$D$321</f>
        <v>8.6144390744275351E-3</v>
      </c>
      <c r="L312" s="92">
        <f>$D312^Parameter!$D$329</f>
        <v>6.6648058247456524E-2</v>
      </c>
      <c r="M312" s="92">
        <f>$E312^Parameter!$D$322</f>
        <v>5.2019396440025345E-3</v>
      </c>
      <c r="N312" s="92">
        <f>$D312^Parameter!$D$330</f>
        <v>1.9892649719078618E-2</v>
      </c>
      <c r="O312" s="92">
        <f>$E312^Parameter!$D$323</f>
        <v>1.3666117491633652E-2</v>
      </c>
      <c r="P312" s="92">
        <f>$D312^Parameter!$D$327</f>
        <v>1.0010107736751362E-2</v>
      </c>
      <c r="Q312" s="92">
        <f>$E312^Parameter!$D$320</f>
        <v>4.7003109858509634E-4</v>
      </c>
      <c r="R312" s="12">
        <f>$D312^EXP(Parameter!$D$96+Parameter!$D$103*(($B312/30.2*21)^(1)))</f>
        <v>1.6583860068647787E-95</v>
      </c>
      <c r="S312" s="12">
        <f>$E312^EXP(Parameter!$D$81+Parameter!$D$88*($B312/30.2*21)^(-2))</f>
        <v>1.3677404078038596E-3</v>
      </c>
      <c r="T312" s="12">
        <f>$D312^EXP(Parameter!$D$97+Parameter!$D$104*(($B312*21/30.2)^(1)))</f>
        <v>1.3539110803968033E-9</v>
      </c>
      <c r="U312" s="12">
        <f>$E312^EXP(Parameter!$D$82+Parameter!$D$89*($B312/30.2*21)^(-2))</f>
        <v>2.4273555969472125E-3</v>
      </c>
      <c r="V312" s="12">
        <f>$D312^EXP(Parameter!$D$99+Parameter!$D$106*(($B312*21/30.2)^(1)))</f>
        <v>8.1213008400991095E-20</v>
      </c>
      <c r="W312" s="12">
        <f>$E312^EXP(Parameter!$D$84+Parameter!$D$91*($B312/30.2*21)^(-2))</f>
        <v>1.5430429726913964E-2</v>
      </c>
      <c r="X312" s="12">
        <f>$D312^EXP(Parameter!$D$100+Parameter!$D$107*(($B312*21/30.2)^(1)))</f>
        <v>0</v>
      </c>
      <c r="Y312" s="12">
        <f>$E312^EXP(Parameter!$D$85+Parameter!$D$92*($B312/30.2*21)^(-2))</f>
        <v>9.1086813788608528E-3</v>
      </c>
      <c r="Z312" s="12">
        <f>$D312^EXP(Parameter!$D$101+Parameter!$D$108*(($B312*21/30.2)^(1)))</f>
        <v>0</v>
      </c>
      <c r="AA312" s="12">
        <f>$E312^EXP(Parameter!$D$86+Parameter!$D$93*($B312/30.2*21)^(-2))</f>
        <v>1.3885693489894199E-2</v>
      </c>
      <c r="AB312" s="12">
        <f>$D312^EXP(Parameter!$D$98+Parameter!$D$105*(($B312*21/30.2)^(1)))</f>
        <v>2.9432145471320166E-20</v>
      </c>
      <c r="AC312" s="12">
        <f>$E312^EXP(Parameter!$D$83+Parameter!$D$90*($B312/30.2*21)^(-2))</f>
        <v>5.4350540898758263E-4</v>
      </c>
      <c r="AD312" s="87">
        <f>$D312^EXP(Parameter!$D$133+Parameter!$D$140*(($B312*21/30.2)^(-0.5))+Parameter!$D$147*((LN($B312*21/30.2))))</f>
        <v>2.5226178589906614E-20</v>
      </c>
      <c r="AE312" s="12">
        <f>$E312^EXP(Parameter!$D$111+Parameter!$D$118*(($B312*21/30.2)^(-1))+Parameter!$D$125*(($B312*21/30.2)^(-0.5)))</f>
        <v>3.7710061345727082E-2</v>
      </c>
      <c r="AF312" s="12">
        <f>$D312^EXP(Parameter!$D$134+Parameter!$D$141*(($B312*21/30.2)^(-0.5))+Parameter!$D$148*((LN($B312*21/30.2))))</f>
        <v>5.9275851034342218E-6</v>
      </c>
      <c r="AG312" s="12">
        <f>$E312^EXP(Parameter!$D$112+Parameter!$D$119*(($B312*21/30.2)^(-1))+Parameter!$D$126*(($B312*21/30.2)^(-0.5)))</f>
        <v>3.0529950378155742E-3</v>
      </c>
      <c r="AH312" s="12">
        <f>$D312^EXP(Parameter!$D$136+Parameter!$D$143*(($B312*21/30.2)^(-0.5))+Parameter!$D$150*((LN($B312*21/30.2))))</f>
        <v>7.3995415651711478E-16</v>
      </c>
      <c r="AI312" s="12">
        <f>$E312^EXP(Parameter!$D$114+Parameter!$D$121*(($B312*21/30.2)^(-1))+Parameter!$D$128*(($B312*21/30.2)^(-0.5)))</f>
        <v>3.6969518298171051E-6</v>
      </c>
      <c r="AJ312" s="12">
        <f>$D312^EXP(Parameter!$D$137+Parameter!$D$144*(($B312*21/30.2)^(-0.5))+Parameter!$D$151*((LN($B312*21/30.2))))</f>
        <v>1.5273295843275686E-24</v>
      </c>
      <c r="AK312" s="12">
        <f>$E312^EXP(Parameter!$D$115+Parameter!$D$122*(($B312*21/30.2)^(-1))+Parameter!$D$129*(($B312*21/30.2)^(-0.5)))</f>
        <v>1.6197827490465929E-3</v>
      </c>
      <c r="AL312" s="12">
        <f>$D312^EXP(Parameter!$D$138+Parameter!$D$145*(($B312*21/30.2)^(-0.5))+Parameter!$D$152*((LN($B312*21/30.2))))</f>
        <v>1.1600438404921109E-122</v>
      </c>
      <c r="AM312" s="12">
        <f>$E312^EXP(Parameter!$D$116+Parameter!$D$123*(($B312*21/30.2)^(-1))+Parameter!$D$130*(($B312*21/30.2)^(-0.5)))</f>
        <v>1.2847009742220785E-7</v>
      </c>
      <c r="AN312" s="12">
        <f>$D312^EXP(Parameter!$D$135+Parameter!$D$142*(($B312*21/30.2)^(-0.5))+Parameter!$D$149*((LN($B312*21/30.2))))</f>
        <v>4.6952260492043199E-8</v>
      </c>
      <c r="AO312" s="12">
        <f>$E312^EXP(Parameter!$D$113+Parameter!$D$120*(($B312*21/30.2)^(-1))+Parameter!$D$127*(($B312*21/30.2)^(-0.5)))</f>
        <v>1.6785336613798513E-15</v>
      </c>
      <c r="AP312" s="87">
        <f>$D312^EXP(Parameter!$D$304+Parameter!$D$310*((LN($B312*21/30.2))))</f>
        <v>6.357748637897058E-3</v>
      </c>
      <c r="AQ312" s="88">
        <f>$E312^EXP(Parameter!$D$290+Parameter!$D$296*((LN($B312*21/30.2))))</f>
        <v>5.9153090867312763E-3</v>
      </c>
      <c r="AR312" s="12">
        <f>$D312^EXP(Parameter!$D$305+Parameter!$D$311*((LN($B312*21/30.2))))</f>
        <v>1.0961151977858795E-2</v>
      </c>
      <c r="AS312" s="88">
        <f>$E312^EXP(Parameter!$D$291+Parameter!$D$297*((LN($B312*21/30.2))))</f>
        <v>4.0322889964701271E-3</v>
      </c>
      <c r="AT312" s="12">
        <f>$D312^EXP(Parameter!$D$305+Parameter!$D$307-Parameter!$D$306+(Parameter!$D$311+Parameter!$D$313-Parameter!$D$312)*((LN($B312*21/30.2))))</f>
        <v>8.6901932114616543E-3</v>
      </c>
      <c r="AU312" s="88">
        <f>$E312^EXP(Parameter!$D$291+Parameter!$D$293-Parameter!$D$292+(Parameter!$D$297+Parameter!$D$299-Parameter!$D$298)*((LN($B312*21/30.2))))</f>
        <v>6.5057896151548208E-3</v>
      </c>
      <c r="AV312" s="12">
        <f>$D312^EXP(Parameter!$D$308+Parameter!$D$314*((LN($B312*21/30.2))))</f>
        <v>1.156973642069953E-2</v>
      </c>
      <c r="AW312" s="88">
        <f>$E312^EXP(Parameter!$D$294+Parameter!$D$300*((LN($B312*21/30.2))))</f>
        <v>5.7542692471753724E-3</v>
      </c>
      <c r="AX312" s="12">
        <f>$D312^EXP(Parameter!$D$305+Parameter!$D$309-Parameter!$D$306+(Parameter!$D$311+Parameter!$D$315-Parameter!$D$312)*((LN($B312*21/30.2))))</f>
        <v>3.0448643596485505E-3</v>
      </c>
      <c r="AY312" s="88">
        <f>$E312^EXP(Parameter!$D$291+Parameter!$D$295-Parameter!$D$292+(Parameter!$D$297+Parameter!$D$301-Parameter!$D$298)*((LN($B312*21/30.2))))</f>
        <v>8.3845702346175475E-6</v>
      </c>
      <c r="AZ312" s="12">
        <f>$D312^EXP(Parameter!D$305-Parameter!D$306+(Parameter!D$311-Parameter!D$312)*((LN($B312*21/30.2))))</f>
        <v>1.9876698943347439E-3</v>
      </c>
      <c r="BA312" s="88">
        <f>$E312^EXP(Parameter!$D$291-Parameter!$D$292+(Parameter!$D$297-Parameter!$D$298)*((LN($B312*21/30.2))))</f>
        <v>3.7077812199328858E-8</v>
      </c>
      <c r="BB312" s="89">
        <f>$D312^EXP(Parameter!$D$231+Parameter!$D$238)</f>
        <v>2.5386937399685637E-2</v>
      </c>
      <c r="BC312" s="90">
        <f>$E312^EXP(Parameter!$D$216+Parameter!$D$223)</f>
        <v>1.0963546566381144E-3</v>
      </c>
      <c r="BD312" s="91">
        <f>$D312^EXP(Parameter!$D$232+Parameter!$D$239)</f>
        <v>1.8034761063390175E-2</v>
      </c>
      <c r="BE312" s="90">
        <f>$E312^EXP(Parameter!$D$217+Parameter!$D$224)</f>
        <v>1.7052043850255055E-3</v>
      </c>
      <c r="BF312" s="91">
        <f>$D312^EXP(Parameter!$D$234+Parameter!$D$241)</f>
        <v>2.2699874843026862E-2</v>
      </c>
      <c r="BG312" s="91">
        <f>$E312^EXP(Parameter!$D$219+Parameter!$D$226)</f>
        <v>1.0804318157419198E-2</v>
      </c>
      <c r="BH312" s="91">
        <f>$D312^EXP(Parameter!$D$235+Parameter!$D$242)</f>
        <v>5.4317770002445337E-2</v>
      </c>
      <c r="BI312" s="91">
        <f>$E312^EXP(Parameter!$D$220+Parameter!$D$227)</f>
        <v>6.2538875479192201E-3</v>
      </c>
      <c r="BJ312" s="91">
        <f>$D312^EXP(Parameter!$D$236+Parameter!$D$243)</f>
        <v>1.6629587857911004E-2</v>
      </c>
      <c r="BK312" s="91">
        <f>$E312^EXP(Parameter!$D$221+Parameter!$D$228)</f>
        <v>1.018280077208248E-2</v>
      </c>
      <c r="BL312" s="91">
        <f>$D312^EXP(Parameter!$D$233+Parameter!$D$240)</f>
        <v>6.9179724020777293E-3</v>
      </c>
      <c r="BM312" s="91">
        <f>$E312^EXP(Parameter!$D$218+Parameter!$D$225)</f>
        <v>4.0936914986958888E-4</v>
      </c>
      <c r="BN312" s="90">
        <f>$D312^EXP(Parameter!$D$268+Parameter!$D$275+Parameter!$D$282)</f>
        <v>4.4805487764184429E-2</v>
      </c>
      <c r="BO312" s="91">
        <f>$E312^EXP(Parameter!$D$246+Parameter!$D$253+Parameter!$D$260)</f>
        <v>3.446904971092379E-3</v>
      </c>
      <c r="BP312" s="91">
        <f>$D312^EXP(Parameter!$D$269+Parameter!$D$276+Parameter!$D$283)</f>
        <v>1.0518095632346486E-2</v>
      </c>
      <c r="BQ312" s="91">
        <f>$E312^EXP(Parameter!$D$247+Parameter!$D$254+Parameter!$D$261)</f>
        <v>4.3051480222538775E-3</v>
      </c>
      <c r="BR312" s="91">
        <f>$D312^EXP(Parameter!$D$271+Parameter!$D$278+Parameter!$D$285)</f>
        <v>6.905418667552117E-2</v>
      </c>
      <c r="BS312" s="91">
        <f>$E312^EXP(Parameter!$D$249+Parameter!$D$256+Parameter!$D$263)</f>
        <v>6.577770868173384E-3</v>
      </c>
      <c r="BT312" s="91">
        <f>$D312^EXP(Parameter!$D$272+Parameter!$D$279+Parameter!$D$286)</f>
        <v>5.0456466621509766E-2</v>
      </c>
      <c r="BU312" s="91">
        <f>$E312^EXP(Parameter!$D$250+Parameter!D$257+Parameter!D$264)</f>
        <v>3.4079972884666276E-3</v>
      </c>
      <c r="BV312" s="91">
        <f>$D312^EXP(Parameter!$D$273+Parameter!$D$280+Parameter!$D$287)</f>
        <v>4.5927998249538249E-2</v>
      </c>
      <c r="BW312" s="91">
        <f>$E312^EXP(Parameter!$D$251+Parameter!$D$258+Parameter!$D$265)</f>
        <v>4.5491083428470233E-7</v>
      </c>
      <c r="BX312" s="91">
        <f>$D312^EXP(Parameter!$D$270+Parameter!$D$277+Parameter!$D$284)</f>
        <v>2.0218781459505081E-3</v>
      </c>
      <c r="BY312" s="91">
        <f>$E312^EXP(Parameter!$D$248+Parameter!$D$255+Parameter!$D$262)</f>
        <v>2.9156820132856752E-9</v>
      </c>
      <c r="BZ312" s="90">
        <f>$D312^EXP(Parameter!$D$208)</f>
        <v>2.3219763362285432E-2</v>
      </c>
      <c r="CA312" s="90">
        <f>$E312^EXP(Parameter!$D$200)</f>
        <v>7.2452500568821363E-4</v>
      </c>
      <c r="CB312" s="90">
        <f>$D312^EXP(Parameter!$D$209)</f>
        <v>1.8326182990374685E-2</v>
      </c>
      <c r="CC312" s="90">
        <f>$E312^EXP(Parameter!$D$201)</f>
        <v>1.3678501350963734E-3</v>
      </c>
      <c r="CD312" s="90">
        <f>$D312^EXP(Parameter!$D$211)</f>
        <v>2.0386450815363236E-2</v>
      </c>
      <c r="CE312" s="90">
        <f>$E312^EXP(Parameter!$D$203)</f>
        <v>7.9329765047968705E-3</v>
      </c>
      <c r="CF312" s="90">
        <f>$D312^EXP(Parameter!$D$212)</f>
        <v>5.4159698873539906E-2</v>
      </c>
      <c r="CG312" s="90">
        <f>$E312^EXP(Parameter!$D$204)</f>
        <v>5.2197484625732668E-3</v>
      </c>
      <c r="CH312" s="91">
        <f>$D312^EXP(Parameter!$D$213)</f>
        <v>1.5761660043951194E-2</v>
      </c>
      <c r="CI312" s="90">
        <f>$E312^EXP(Parameter!$D$205)</f>
        <v>1.0276554521875338E-2</v>
      </c>
      <c r="CJ312" s="91">
        <f>$D312^EXP(Parameter!$D$210)</f>
        <v>7.7086863976023236E-3</v>
      </c>
      <c r="CK312" s="90">
        <f>$E312^EXP(Parameter!$D$202)</f>
        <v>5.6423439925156783E-4</v>
      </c>
      <c r="CL312" s="12">
        <f>$D312^EXP(Parameter!$D$170+Parameter!$D$177*(LN($B312/30.2*21)))</f>
        <v>8.3578609045618941E-3</v>
      </c>
      <c r="CM312" s="12">
        <f>$D312^EXP(Parameter!$D$155+Parameter!$D$162*(LN($B312/30.2*21)))</f>
        <v>0.26983379294056076</v>
      </c>
      <c r="CN312" s="12">
        <f>$D312^EXP(Parameter!$D$171+Parameter!$D$178*(LN($B312/30.2*21)))</f>
        <v>1.02788967750284E-2</v>
      </c>
      <c r="CO312" s="12">
        <f>$D312^EXP(Parameter!$D$156+Parameter!$D$163*(LN($B312/30.2*21)))</f>
        <v>0.19743697919065792</v>
      </c>
      <c r="CP312" s="12">
        <f>$D312^EXP(Parameter!$D$173+Parameter!$D$180*(LN($B312/30.2*21)))</f>
        <v>7.8481554949688878E-3</v>
      </c>
      <c r="CQ312" s="12">
        <f>$D312^EXP(Parameter!$D$158+Parameter!$D$165*(LN($B312/30.2*21)))</f>
        <v>0.18934213201174971</v>
      </c>
      <c r="CR312" s="12">
        <f>$D312^EXP(Parameter!$D$174+Parameter!$D$181*(LN($B312/30.2*21)))</f>
        <v>5.6085916075903786E-3</v>
      </c>
      <c r="CS312" s="12">
        <f>$D312^EXP(Parameter!$D$159+Parameter!$D$166*(LN($B312/30.2*21)))</f>
        <v>0.24679400111488778</v>
      </c>
      <c r="CT312" s="12">
        <f>$D312^EXP(Parameter!$D$175+Parameter!$D$182*(LN($B312/30.2*21)))</f>
        <v>5.4578588840790737E-4</v>
      </c>
      <c r="CU312" s="12">
        <f>$D312^EXP(Parameter!$D$160+Parameter!$D$167*(LN($B312/30.2*21)))</f>
        <v>2.6996858295475597E-2</v>
      </c>
      <c r="CV312" s="12">
        <f>$D312^EXP(Parameter!$D$172+Parameter!$D$179*(LN($B312/30.2*21)))</f>
        <v>1.0999127692848613E-3</v>
      </c>
      <c r="CW312" s="41">
        <f>$D312^EXP(Parameter!$D$157+Parameter!$D$164*(LN($B312/30.2*21)))</f>
        <v>6.3524506872269387E-5</v>
      </c>
      <c r="CX312" s="12">
        <f t="shared" si="30"/>
        <v>1.6583860068647787E-95</v>
      </c>
      <c r="CY312" s="85">
        <v>1.20808615948007E-2</v>
      </c>
      <c r="CZ312" s="12">
        <f t="shared" si="31"/>
        <v>1.3539110803968033E-9</v>
      </c>
      <c r="DA312" s="85">
        <v>1.7675056263428499E-2</v>
      </c>
      <c r="DB312" s="12">
        <f t="shared" si="32"/>
        <v>8.1213008400991095E-20</v>
      </c>
      <c r="DC312" s="41">
        <v>2.1837667468029701E-5</v>
      </c>
      <c r="DD312" s="12">
        <f t="shared" si="33"/>
        <v>0</v>
      </c>
      <c r="DE312" s="85">
        <v>3.0360274563894798E-4</v>
      </c>
      <c r="DF312" s="12">
        <f t="shared" si="34"/>
        <v>0</v>
      </c>
      <c r="DG312" s="41">
        <v>2.1832999999999999E-5</v>
      </c>
      <c r="DH312" s="12">
        <f t="shared" si="35"/>
        <v>2.9432145471320166E-20</v>
      </c>
      <c r="DI312" s="41">
        <v>2.1832999999999999E-5</v>
      </c>
      <c r="DJ312" s="46">
        <v>307</v>
      </c>
      <c r="DK312" s="44">
        <v>6.1855655362208503E-6</v>
      </c>
      <c r="DL312" s="44">
        <v>2.31249422982804E-5</v>
      </c>
      <c r="DM312" s="44">
        <v>6.0976563168946299E-5</v>
      </c>
      <c r="DN312" s="44">
        <v>4.14516105904372E-5</v>
      </c>
      <c r="DO312" s="44">
        <v>2.34065065043865E-4</v>
      </c>
      <c r="DP312" s="44">
        <v>1.7283143272406299E-4</v>
      </c>
      <c r="DQ312" s="44">
        <v>2.7047220792719701E-4</v>
      </c>
      <c r="DR312" s="45">
        <v>8.6260511725385607E-3</v>
      </c>
      <c r="DS312" s="45">
        <v>1.53476485278642E-2</v>
      </c>
      <c r="DT312" s="45">
        <v>1.34723344146064E-2</v>
      </c>
      <c r="DU312" s="45">
        <v>9.1232345764945492E-3</v>
      </c>
      <c r="DV312" s="45">
        <v>1.4522984177133E-2</v>
      </c>
      <c r="DW312" s="45">
        <v>2.62634613825776E-2</v>
      </c>
      <c r="DX312" s="45">
        <v>1.1152978495629601E-2</v>
      </c>
    </row>
    <row r="313" spans="1:128">
      <c r="A313" s="43">
        <f t="shared" si="29"/>
        <v>19.564383561643837</v>
      </c>
      <c r="B313" s="18">
        <v>309</v>
      </c>
      <c r="C313" s="12">
        <v>6776</v>
      </c>
      <c r="D313" s="12">
        <v>7.8776824252596196E-3</v>
      </c>
      <c r="E313" s="12">
        <v>2.1501522968006001E-5</v>
      </c>
      <c r="F313" s="92">
        <f>$D313^Parameter!$D$325</f>
        <v>2.2866031942153048E-2</v>
      </c>
      <c r="G313" s="92">
        <f>$E313^Parameter!$D$318</f>
        <v>4.3589093781813085E-4</v>
      </c>
      <c r="H313" s="92">
        <f>$D313^Parameter!$D$326</f>
        <v>2.0754810632345178E-2</v>
      </c>
      <c r="I313" s="92">
        <f>$E313^Parameter!$D$319</f>
        <v>1.0298650081732956E-3</v>
      </c>
      <c r="J313" s="92">
        <f>$D313^Parameter!$D$328</f>
        <v>2.4949143065357057E-2</v>
      </c>
      <c r="K313" s="92">
        <f>$E313^Parameter!$D$321</f>
        <v>8.5562578813936276E-3</v>
      </c>
      <c r="L313" s="92">
        <f>$D313^Parameter!$D$329</f>
        <v>6.6371730739365489E-2</v>
      </c>
      <c r="M313" s="92">
        <f>$E313^Parameter!$D$322</f>
        <v>5.1630926569159932E-3</v>
      </c>
      <c r="N313" s="92">
        <f>$D313^Parameter!$D$330</f>
        <v>1.9773464107471224E-2</v>
      </c>
      <c r="O313" s="92">
        <f>$E313^Parameter!$D$323</f>
        <v>1.3582749427127599E-2</v>
      </c>
      <c r="P313" s="92">
        <f>$D313^Parameter!$D$327</f>
        <v>9.9396557316929531E-3</v>
      </c>
      <c r="Q313" s="92">
        <f>$E313^Parameter!$D$320</f>
        <v>4.6492513386159811E-4</v>
      </c>
      <c r="R313" s="12">
        <f>$D313^EXP(Parameter!$D$96+Parameter!$D$103*(($B313/30.2*21)^(1)))</f>
        <v>5.5578549349383666E-97</v>
      </c>
      <c r="S313" s="12">
        <f>$E313^EXP(Parameter!$D$81+Parameter!$D$88*($B313/30.2*21)^(-2))</f>
        <v>1.3549446289208211E-3</v>
      </c>
      <c r="T313" s="12">
        <f>$D313^EXP(Parameter!$D$97+Parameter!$D$104*(($B313*21/30.2)^(1)))</f>
        <v>1.170679649980011E-9</v>
      </c>
      <c r="U313" s="12">
        <f>$E313^EXP(Parameter!$D$82+Parameter!$D$89*($B313/30.2*21)^(-2))</f>
        <v>2.4066131302888619E-3</v>
      </c>
      <c r="V313" s="12">
        <f>$D313^EXP(Parameter!$D$99+Parameter!$D$106*(($B313*21/30.2)^(1)))</f>
        <v>5.2496597283786762E-20</v>
      </c>
      <c r="W313" s="12">
        <f>$E313^EXP(Parameter!$D$84+Parameter!$D$91*($B313/30.2*21)^(-2))</f>
        <v>1.5338960252995954E-2</v>
      </c>
      <c r="X313" s="12">
        <f>$D313^EXP(Parameter!$D$100+Parameter!$D$107*(($B313*21/30.2)^(1)))</f>
        <v>0</v>
      </c>
      <c r="Y313" s="12">
        <f>$E313^EXP(Parameter!$D$85+Parameter!$D$92*($B313/30.2*21)^(-2))</f>
        <v>9.0478845739475604E-3</v>
      </c>
      <c r="Z313" s="12">
        <f>$D313^EXP(Parameter!$D$101+Parameter!$D$108*(($B313*21/30.2)^(1)))</f>
        <v>0</v>
      </c>
      <c r="AA313" s="12">
        <f>$E313^EXP(Parameter!$D$86+Parameter!$D$93*($B313/30.2*21)^(-2))</f>
        <v>1.3801295419893765E-2</v>
      </c>
      <c r="AB313" s="12">
        <f>$D313^EXP(Parameter!$D$98+Parameter!$D$105*(($B313*21/30.2)^(1)))</f>
        <v>1.9438524973764587E-20</v>
      </c>
      <c r="AC313" s="12">
        <f>$E313^EXP(Parameter!$D$83+Parameter!$D$90*($B313/30.2*21)^(-2))</f>
        <v>5.3771237785547996E-4</v>
      </c>
      <c r="AD313" s="87">
        <f>$D313^EXP(Parameter!$D$133+Parameter!$D$140*(($B313*21/30.2)^(-0.5))+Parameter!$D$147*((LN($B313*21/30.2))))</f>
        <v>1.9894155893368485E-20</v>
      </c>
      <c r="AE313" s="12">
        <f>$E313^EXP(Parameter!$D$111+Parameter!$D$118*(($B313*21/30.2)^(-1))+Parameter!$D$125*(($B313*21/30.2)^(-0.5)))</f>
        <v>3.7580452413978331E-2</v>
      </c>
      <c r="AF313" s="12">
        <f>$D313^EXP(Parameter!$D$134+Parameter!$D$141*(($B313*21/30.2)^(-0.5))+Parameter!$D$148*((LN($B313*21/30.2))))</f>
        <v>5.7118782723116898E-6</v>
      </c>
      <c r="AG313" s="12">
        <f>$E313^EXP(Parameter!$D$112+Parameter!$D$119*(($B313*21/30.2)^(-1))+Parameter!$D$126*(($B313*21/30.2)^(-0.5)))</f>
        <v>3.0284635568156083E-3</v>
      </c>
      <c r="AH313" s="12">
        <f>$D313^EXP(Parameter!$D$136+Parameter!$D$143*(($B313*21/30.2)^(-0.5))+Parameter!$D$150*((LN($B313*21/30.2))))</f>
        <v>6.2443492042337916E-16</v>
      </c>
      <c r="AI313" s="12">
        <f>$E313^EXP(Parameter!$D$114+Parameter!$D$121*(($B313*21/30.2)^(-1))+Parameter!$D$128*(($B313*21/30.2)^(-0.5)))</f>
        <v>3.6063189467447923E-6</v>
      </c>
      <c r="AJ313" s="12">
        <f>$D313^EXP(Parameter!$D$137+Parameter!$D$144*(($B313*21/30.2)^(-0.5))+Parameter!$D$151*((LN($B313*21/30.2))))</f>
        <v>1.1067491922980378E-24</v>
      </c>
      <c r="AK313" s="12">
        <f>$E313^EXP(Parameter!$D$115+Parameter!$D$122*(($B313*21/30.2)^(-1))+Parameter!$D$129*(($B313*21/30.2)^(-0.5)))</f>
        <v>1.6036870803062383E-3</v>
      </c>
      <c r="AL313" s="12">
        <f>$D313^EXP(Parameter!$D$138+Parameter!$D$145*(($B313*21/30.2)^(-0.5))+Parameter!$D$152*((LN($B313*21/30.2))))</f>
        <v>1.3513016694638558E-123</v>
      </c>
      <c r="AM313" s="12">
        <f>$E313^EXP(Parameter!$D$116+Parameter!$D$123*(($B313*21/30.2)^(-1))+Parameter!$D$130*(($B313*21/30.2)^(-0.5)))</f>
        <v>1.2446998982242822E-7</v>
      </c>
      <c r="AN313" s="12">
        <f>$D313^EXP(Parameter!$D$135+Parameter!$D$142*(($B313*21/30.2)^(-0.5))+Parameter!$D$149*((LN($B313*21/30.2))))</f>
        <v>4.4487726844705896E-8</v>
      </c>
      <c r="AO313" s="12">
        <f>$E313^EXP(Parameter!$D$113+Parameter!$D$120*(($B313*21/30.2)^(-1))+Parameter!$D$127*(($B313*21/30.2)^(-0.5)))</f>
        <v>1.5615290818291319E-15</v>
      </c>
      <c r="AP313" s="87">
        <f>$D313^EXP(Parameter!$D$304+Parameter!$D$310*((LN($B313*21/30.2))))</f>
        <v>6.2954467940176551E-3</v>
      </c>
      <c r="AQ313" s="88">
        <f>$E313^EXP(Parameter!$D$290+Parameter!$D$296*((LN($B313*21/30.2))))</f>
        <v>5.8861945789973691E-3</v>
      </c>
      <c r="AR313" s="12">
        <f>$D313^EXP(Parameter!$D$305+Parameter!$D$311*((LN($B313*21/30.2))))</f>
        <v>1.0877774572977136E-2</v>
      </c>
      <c r="AS313" s="88">
        <f>$E313^EXP(Parameter!$D$291+Parameter!$D$297*((LN($B313*21/30.2))))</f>
        <v>4.0045348990566942E-3</v>
      </c>
      <c r="AT313" s="12">
        <f>$D313^EXP(Parameter!$D$305+Parameter!$D$307-Parameter!$D$306+(Parameter!$D$311+Parameter!$D$313-Parameter!$D$312)*((LN($B313*21/30.2))))</f>
        <v>8.6157213463672003E-3</v>
      </c>
      <c r="AU313" s="88">
        <f>$E313^EXP(Parameter!$D$291+Parameter!$D$293-Parameter!$D$292+(Parameter!$D$297+Parameter!$D$299-Parameter!$D$298)*((LN($B313*21/30.2))))</f>
        <v>6.4558669421960384E-3</v>
      </c>
      <c r="AV313" s="12">
        <f>$D313^EXP(Parameter!$D$308+Parameter!$D$314*((LN($B313*21/30.2))))</f>
        <v>1.1459749235640372E-2</v>
      </c>
      <c r="AW313" s="88">
        <f>$E313^EXP(Parameter!$D$294+Parameter!$D$300*((LN($B313*21/30.2))))</f>
        <v>5.7129358507302316E-3</v>
      </c>
      <c r="AX313" s="12">
        <f>$D313^EXP(Parameter!$D$305+Parameter!$D$309-Parameter!$D$306+(Parameter!$D$311+Parameter!$D$315-Parameter!$D$312)*((LN($B313*21/30.2))))</f>
        <v>3.0095415696661026E-3</v>
      </c>
      <c r="AY313" s="88">
        <f>$E313^EXP(Parameter!$D$291+Parameter!$D$295-Parameter!$D$292+(Parameter!$D$297+Parameter!$D$301-Parameter!$D$298)*((LN($B313*21/30.2))))</f>
        <v>8.1386247012541734E-6</v>
      </c>
      <c r="AZ313" s="12">
        <f>$D313^EXP(Parameter!D$305-Parameter!D$306+(Parameter!D$311-Parameter!D$312)*((LN($B313*21/30.2))))</f>
        <v>1.9644423566271378E-3</v>
      </c>
      <c r="BA313" s="88">
        <f>$E313^EXP(Parameter!$D$291-Parameter!$D$292+(Parameter!$D$297-Parameter!$D$298)*((LN($B313*21/30.2))))</f>
        <v>3.5632585191073324E-8</v>
      </c>
      <c r="BB313" s="89">
        <f>$D313^EXP(Parameter!$D$231+Parameter!$D$238)</f>
        <v>2.5244275938814089E-2</v>
      </c>
      <c r="BC313" s="90">
        <f>$E313^EXP(Parameter!$D$216+Parameter!$D$223)</f>
        <v>1.0857548956007301E-3</v>
      </c>
      <c r="BD313" s="91">
        <f>$D313^EXP(Parameter!$D$232+Parameter!$D$239)</f>
        <v>1.7924010698429298E-2</v>
      </c>
      <c r="BE313" s="90">
        <f>$E313^EXP(Parameter!$D$217+Parameter!$D$224)</f>
        <v>1.6897816918107391E-3</v>
      </c>
      <c r="BF313" s="91">
        <f>$D313^EXP(Parameter!$D$234+Parameter!$D$241)</f>
        <v>2.2568439724718094E-2</v>
      </c>
      <c r="BG313" s="91">
        <f>$E313^EXP(Parameter!$D$219+Parameter!$D$226)</f>
        <v>1.0734812020663407E-2</v>
      </c>
      <c r="BH313" s="91">
        <f>$D313^EXP(Parameter!$D$235+Parameter!$D$242)</f>
        <v>5.4075591759114298E-2</v>
      </c>
      <c r="BI313" s="91">
        <f>$E313^EXP(Parameter!$D$220+Parameter!$D$227)</f>
        <v>6.2088145558653503E-3</v>
      </c>
      <c r="BJ313" s="91">
        <f>$D313^EXP(Parameter!$D$236+Parameter!$D$243)</f>
        <v>1.6525410064240291E-2</v>
      </c>
      <c r="BK313" s="91">
        <f>$E313^EXP(Parameter!$D$221+Parameter!$D$228)</f>
        <v>1.0116438607535579E-2</v>
      </c>
      <c r="BL313" s="91">
        <f>$D313^EXP(Parameter!$D$233+Parameter!$D$240)</f>
        <v>6.865390801388563E-3</v>
      </c>
      <c r="BM313" s="91">
        <f>$E313^EXP(Parameter!$D$218+Parameter!$D$225)</f>
        <v>4.0484241055901494E-4</v>
      </c>
      <c r="BN313" s="90">
        <f>$D313^EXP(Parameter!$D$268+Parameter!$D$275+Parameter!$D$282)</f>
        <v>4.4592548785173623E-2</v>
      </c>
      <c r="BO313" s="91">
        <f>$E313^EXP(Parameter!$D$246+Parameter!$D$253+Parameter!$D$260)</f>
        <v>3.4191578350872298E-3</v>
      </c>
      <c r="BP313" s="91">
        <f>$D313^EXP(Parameter!$D$269+Parameter!$D$276+Parameter!$D$283)</f>
        <v>1.044486149433624E-2</v>
      </c>
      <c r="BQ313" s="91">
        <f>$E313^EXP(Parameter!$D$247+Parameter!$D$254+Parameter!$D$261)</f>
        <v>4.2718457483622574E-3</v>
      </c>
      <c r="BR313" s="91">
        <f>$D313^EXP(Parameter!$D$271+Parameter!$D$278+Parameter!$D$285)</f>
        <v>6.8771624656444694E-2</v>
      </c>
      <c r="BS313" s="91">
        <f>$E313^EXP(Parameter!$D$249+Parameter!$D$256+Parameter!$D$263)</f>
        <v>6.5308336089190903E-3</v>
      </c>
      <c r="BT313" s="91">
        <f>$D313^EXP(Parameter!$D$272+Parameter!$D$279+Parameter!$D$286)</f>
        <v>5.0225822259018539E-2</v>
      </c>
      <c r="BU313" s="91">
        <f>$E313^EXP(Parameter!$D$250+Parameter!D$257+Parameter!D$264)</f>
        <v>3.3805086535640826E-3</v>
      </c>
      <c r="BV313" s="91">
        <f>$D313^EXP(Parameter!$D$273+Parameter!$D$280+Parameter!$D$287)</f>
        <v>4.5711459634148854E-2</v>
      </c>
      <c r="BW313" s="91">
        <f>$E313^EXP(Parameter!$D$251+Parameter!$D$258+Parameter!$D$265)</f>
        <v>4.4553954295913811E-7</v>
      </c>
      <c r="BX313" s="91">
        <f>$D313^EXP(Parameter!$D$270+Parameter!$D$277+Parameter!$D$284)</f>
        <v>2.0027276572571438E-3</v>
      </c>
      <c r="BY313" s="91">
        <f>$E313^EXP(Parameter!$D$248+Parameter!$D$255+Parameter!$D$262)</f>
        <v>2.8351363711134599E-9</v>
      </c>
      <c r="BZ313" s="90">
        <f>$D313^EXP(Parameter!$D$208)</f>
        <v>2.3086119962230582E-2</v>
      </c>
      <c r="CA313" s="90">
        <f>$E313^EXP(Parameter!$D$200)</f>
        <v>7.1709663166229004E-4</v>
      </c>
      <c r="CB313" s="90">
        <f>$D313^EXP(Parameter!$D$209)</f>
        <v>1.82140909051683E-2</v>
      </c>
      <c r="CC313" s="90">
        <f>$E313^EXP(Parameter!$D$201)</f>
        <v>1.355052781157973E-3</v>
      </c>
      <c r="CD313" s="90">
        <f>$D313^EXP(Parameter!$D$211)</f>
        <v>2.0265068880453097E-2</v>
      </c>
      <c r="CE313" s="90">
        <f>$E313^EXP(Parameter!$D$203)</f>
        <v>7.8784723161372545E-3</v>
      </c>
      <c r="CF313" s="90">
        <f>$D313^EXP(Parameter!$D$212)</f>
        <v>5.3917984343180306E-2</v>
      </c>
      <c r="CG313" s="90">
        <f>$E313^EXP(Parameter!$D$204)</f>
        <v>5.1807937213448488E-3</v>
      </c>
      <c r="CH313" s="91">
        <f>$D313^EXP(Parameter!$D$213)</f>
        <v>1.5661631576050754E-2</v>
      </c>
      <c r="CI313" s="90">
        <f>$E313^EXP(Parameter!$D$205)</f>
        <v>1.0209714732658807E-2</v>
      </c>
      <c r="CJ313" s="91">
        <f>$D313^EXP(Parameter!$D$210)</f>
        <v>7.651364985182622E-3</v>
      </c>
      <c r="CK313" s="90">
        <f>$E313^EXP(Parameter!$D$202)</f>
        <v>5.5825043905253775E-4</v>
      </c>
      <c r="CL313" s="12">
        <f>$D313^EXP(Parameter!$D$170+Parameter!$D$177*(LN($B313/30.2*21)))</f>
        <v>8.2868228028036128E-3</v>
      </c>
      <c r="CM313" s="12">
        <f>$D313^EXP(Parameter!$D$155+Parameter!$D$162*(LN($B313/30.2*21)))</f>
        <v>0.26958302534224154</v>
      </c>
      <c r="CN313" s="12">
        <f>$D313^EXP(Parameter!$D$171+Parameter!$D$178*(LN($B313/30.2*21)))</f>
        <v>1.0200750168053753E-2</v>
      </c>
      <c r="CO313" s="12">
        <f>$D313^EXP(Parameter!$D$156+Parameter!$D$163*(LN($B313/30.2*21)))</f>
        <v>0.19709976442839236</v>
      </c>
      <c r="CP313" s="12">
        <f>$D313^EXP(Parameter!$D$173+Parameter!$D$180*(LN($B313/30.2*21)))</f>
        <v>7.7815560171011168E-3</v>
      </c>
      <c r="CQ313" s="12">
        <f>$D313^EXP(Parameter!$D$158+Parameter!$D$165*(LN($B313/30.2*21)))</f>
        <v>0.18891447020913796</v>
      </c>
      <c r="CR313" s="12">
        <f>$D313^EXP(Parameter!$D$174+Parameter!$D$181*(LN($B313/30.2*21)))</f>
        <v>5.5464969763475798E-3</v>
      </c>
      <c r="CS313" s="12">
        <f>$D313^EXP(Parameter!$D$159+Parameter!$D$166*(LN($B313/30.2*21)))</f>
        <v>0.24641811105010045</v>
      </c>
      <c r="CT313" s="12">
        <f>$D313^EXP(Parameter!$D$175+Parameter!$D$182*(LN($B313/30.2*21)))</f>
        <v>5.3697052047728259E-4</v>
      </c>
      <c r="CU313" s="12">
        <f>$D313^EXP(Parameter!$D$160+Parameter!$D$167*(LN($B313/30.2*21)))</f>
        <v>2.6790113794798717E-2</v>
      </c>
      <c r="CV313" s="12">
        <f>$D313^EXP(Parameter!$D$172+Parameter!$D$179*(LN($B313/30.2*21)))</f>
        <v>1.0858804893815633E-3</v>
      </c>
      <c r="CW313" s="41">
        <f>$D313^EXP(Parameter!$D$157+Parameter!$D$164*(LN($B313/30.2*21)))</f>
        <v>6.2028384724180122E-5</v>
      </c>
      <c r="CX313" s="12">
        <f t="shared" si="30"/>
        <v>5.5578549349383666E-97</v>
      </c>
      <c r="CY313" s="85">
        <v>1.20770311430804E-2</v>
      </c>
      <c r="CZ313" s="12">
        <f t="shared" si="31"/>
        <v>1.170679649980011E-9</v>
      </c>
      <c r="DA313" s="85">
        <v>1.7665818188590001E-2</v>
      </c>
      <c r="DB313" s="12">
        <f t="shared" si="32"/>
        <v>5.2496597283786762E-20</v>
      </c>
      <c r="DC313" s="41">
        <v>2.1505749946154098E-5</v>
      </c>
      <c r="DD313" s="12">
        <f t="shared" si="33"/>
        <v>0</v>
      </c>
      <c r="DE313" s="85">
        <v>2.99783310248345E-4</v>
      </c>
      <c r="DF313" s="12">
        <f t="shared" si="34"/>
        <v>0</v>
      </c>
      <c r="DG313" s="41">
        <v>2.1501500000000001E-5</v>
      </c>
      <c r="DH313" s="12">
        <f t="shared" si="35"/>
        <v>1.9438524973764587E-20</v>
      </c>
      <c r="DI313" s="41">
        <v>2.1501500000000001E-5</v>
      </c>
      <c r="DJ313" s="46">
        <v>308</v>
      </c>
      <c r="DK313" s="44">
        <v>6.0709321295648902E-6</v>
      </c>
      <c r="DL313" s="44">
        <v>2.2726253784965999E-5</v>
      </c>
      <c r="DM313" s="44">
        <v>5.99856450840264E-5</v>
      </c>
      <c r="DN313" s="44">
        <v>4.0761471956307597E-5</v>
      </c>
      <c r="DO313" s="44">
        <v>2.3059844226291901E-4</v>
      </c>
      <c r="DP313" s="44">
        <v>1.7021427886276799E-4</v>
      </c>
      <c r="DQ313" s="44">
        <v>2.6650967579533398E-4</v>
      </c>
      <c r="DR313" s="45">
        <v>8.5643071737425708E-3</v>
      </c>
      <c r="DS313" s="45">
        <v>1.5245596047286701E-2</v>
      </c>
      <c r="DT313" s="45">
        <v>1.3381160882977101E-2</v>
      </c>
      <c r="DU313" s="45">
        <v>9.0583695159287495E-3</v>
      </c>
      <c r="DV313" s="45">
        <v>1.44256851351164E-2</v>
      </c>
      <c r="DW313" s="45">
        <v>2.6102172992256398E-2</v>
      </c>
      <c r="DX313" s="45">
        <v>1.10756285068615E-2</v>
      </c>
    </row>
    <row r="314" spans="1:128">
      <c r="A314" s="43">
        <f t="shared" si="29"/>
        <v>19.624657534246577</v>
      </c>
      <c r="B314" s="18">
        <v>310</v>
      </c>
      <c r="C314" s="12">
        <v>6798</v>
      </c>
      <c r="D314" s="12">
        <v>7.8195896203890492E-3</v>
      </c>
      <c r="E314" s="12">
        <v>2.1175899712049701E-5</v>
      </c>
      <c r="F314" s="92">
        <f>$D314^Parameter!$D$325</f>
        <v>2.2734399635119053E-2</v>
      </c>
      <c r="G314" s="92">
        <f>$E314^Parameter!$D$318</f>
        <v>4.3112791865917061E-4</v>
      </c>
      <c r="H314" s="92">
        <f>$D314^Parameter!$D$326</f>
        <v>2.0632277444343972E-2</v>
      </c>
      <c r="I314" s="92">
        <f>$E314^Parameter!$D$319</f>
        <v>1.0198558649490092E-3</v>
      </c>
      <c r="J314" s="92">
        <f>$D314^Parameter!$D$328</f>
        <v>2.4808824029416712E-2</v>
      </c>
      <c r="K314" s="92">
        <f>$E314^Parameter!$D$321</f>
        <v>8.4986109606297339E-3</v>
      </c>
      <c r="L314" s="92">
        <f>$D314^Parameter!$D$329</f>
        <v>6.6097193313270894E-2</v>
      </c>
      <c r="M314" s="92">
        <f>$E314^Parameter!$D$322</f>
        <v>5.1246300281222474E-3</v>
      </c>
      <c r="N314" s="92">
        <f>$D314^Parameter!$D$330</f>
        <v>1.9655269763929908E-2</v>
      </c>
      <c r="O314" s="92">
        <f>$E314^Parameter!$D$323</f>
        <v>1.3500092636608139E-2</v>
      </c>
      <c r="P314" s="92">
        <f>$D314^Parameter!$D$327</f>
        <v>9.8698631565206103E-3</v>
      </c>
      <c r="Q314" s="92">
        <f>$E314^Parameter!$D$320</f>
        <v>4.5988696088374178E-4</v>
      </c>
      <c r="R314" s="12">
        <f>$D314^EXP(Parameter!$D$96+Parameter!$D$103*(($B314/30.2*21)^(1)))</f>
        <v>1.7691368889248957E-98</v>
      </c>
      <c r="S314" s="12">
        <f>$E314^EXP(Parameter!$D$81+Parameter!$D$88*($B314/30.2*21)^(-2))</f>
        <v>1.3422995156105271E-3</v>
      </c>
      <c r="T314" s="12">
        <f>$D314^EXP(Parameter!$D$97+Parameter!$D$104*(($B314*21/30.2)^(1)))</f>
        <v>1.0113225099352669E-9</v>
      </c>
      <c r="U314" s="12">
        <f>$E314^EXP(Parameter!$D$82+Parameter!$D$89*($B314/30.2*21)^(-2))</f>
        <v>2.3860981581462198E-3</v>
      </c>
      <c r="V314" s="12">
        <f>$D314^EXP(Parameter!$D$99+Parameter!$D$106*(($B314*21/30.2)^(1)))</f>
        <v>3.3796467874421583E-20</v>
      </c>
      <c r="W314" s="12">
        <f>$E314^EXP(Parameter!$D$84+Parameter!$D$91*($B314/30.2*21)^(-2))</f>
        <v>1.5248255422691539E-2</v>
      </c>
      <c r="X314" s="12">
        <f>$D314^EXP(Parameter!$D$100+Parameter!$D$107*(($B314*21/30.2)^(1)))</f>
        <v>0</v>
      </c>
      <c r="Y314" s="12">
        <f>$E314^EXP(Parameter!$D$85+Parameter!$D$92*($B314/30.2*21)^(-2))</f>
        <v>8.9876412427457031E-3</v>
      </c>
      <c r="Z314" s="12">
        <f>$D314^EXP(Parameter!$D$101+Parameter!$D$108*(($B314*21/30.2)^(1)))</f>
        <v>0</v>
      </c>
      <c r="AA314" s="12">
        <f>$E314^EXP(Parameter!$D$86+Parameter!$D$93*($B314/30.2*21)^(-2))</f>
        <v>1.371761555521717E-2</v>
      </c>
      <c r="AB314" s="12">
        <f>$D314^EXP(Parameter!$D$98+Parameter!$D$105*(($B314*21/30.2)^(1)))</f>
        <v>1.2792662567000916E-20</v>
      </c>
      <c r="AC314" s="12">
        <f>$E314^EXP(Parameter!$D$83+Parameter!$D$90*($B314/30.2*21)^(-2))</f>
        <v>5.3199508188122755E-4</v>
      </c>
      <c r="AD314" s="87">
        <f>$D314^EXP(Parameter!$D$133+Parameter!$D$140*(($B314*21/30.2)^(-0.5))+Parameter!$D$147*((LN($B314*21/30.2))))</f>
        <v>1.5681604382913978E-20</v>
      </c>
      <c r="AE314" s="12">
        <f>$E314^EXP(Parameter!$D$111+Parameter!$D$118*(($B314*21/30.2)^(-1))+Parameter!$D$125*(($B314*21/30.2)^(-0.5)))</f>
        <v>3.7451616113340358E-2</v>
      </c>
      <c r="AF314" s="12">
        <f>$D314^EXP(Parameter!$D$134+Parameter!$D$141*(($B314*21/30.2)^(-0.5))+Parameter!$D$148*((LN($B314*21/30.2))))</f>
        <v>5.5040932023646418E-6</v>
      </c>
      <c r="AG314" s="12">
        <f>$E314^EXP(Parameter!$D$112+Parameter!$D$119*(($B314*21/30.2)^(-1))+Parameter!$D$126*(($B314*21/30.2)^(-0.5)))</f>
        <v>3.0041889123486459E-3</v>
      </c>
      <c r="AH314" s="12">
        <f>$D314^EXP(Parameter!$D$136+Parameter!$D$143*(($B314*21/30.2)^(-0.5))+Parameter!$D$150*((LN($B314*21/30.2))))</f>
        <v>5.2680557136227599E-16</v>
      </c>
      <c r="AI314" s="12">
        <f>$E314^EXP(Parameter!$D$114+Parameter!$D$121*(($B314*21/30.2)^(-1))+Parameter!$D$128*(($B314*21/30.2)^(-0.5)))</f>
        <v>3.518092081153181E-6</v>
      </c>
      <c r="AJ314" s="12">
        <f>$D314^EXP(Parameter!$D$137+Parameter!$D$144*(($B314*21/30.2)^(-0.5))+Parameter!$D$151*((LN($B314*21/30.2))))</f>
        <v>8.0130056692835903E-25</v>
      </c>
      <c r="AK314" s="12">
        <f>$E314^EXP(Parameter!$D$115+Parameter!$D$122*(($B314*21/30.2)^(-1))+Parameter!$D$129*(($B314*21/30.2)^(-0.5)))</f>
        <v>1.5877891607877449E-3</v>
      </c>
      <c r="AL314" s="12">
        <f>$D314^EXP(Parameter!$D$138+Parameter!$D$145*(($B314*21/30.2)^(-0.5))+Parameter!$D$152*((LN($B314*21/30.2))))</f>
        <v>1.5589905546660835E-124</v>
      </c>
      <c r="AM314" s="12">
        <f>$E314^EXP(Parameter!$D$116+Parameter!$D$123*(($B314*21/30.2)^(-1))+Parameter!$D$130*(($B314*21/30.2)^(-0.5)))</f>
        <v>1.2060253816475535E-7</v>
      </c>
      <c r="AN314" s="12">
        <f>$D314^EXP(Parameter!$D$135+Parameter!$D$142*(($B314*21/30.2)^(-0.5))+Parameter!$D$149*((LN($B314*21/30.2))))</f>
        <v>4.2153115817608836E-8</v>
      </c>
      <c r="AO314" s="12">
        <f>$E314^EXP(Parameter!$D$113+Parameter!$D$120*(($B314*21/30.2)^(-1))+Parameter!$D$127*(($B314*21/30.2)^(-0.5)))</f>
        <v>1.452892639654358E-15</v>
      </c>
      <c r="AP314" s="87">
        <f>$D314^EXP(Parameter!$D$304+Parameter!$D$310*((LN($B314*21/30.2))))</f>
        <v>6.2338659652623179E-3</v>
      </c>
      <c r="AQ314" s="88">
        <f>$E314^EXP(Parameter!$D$290+Parameter!$D$296*((LN($B314*21/30.2))))</f>
        <v>5.8573165274459571E-3</v>
      </c>
      <c r="AR314" s="12">
        <f>$D314^EXP(Parameter!$D$305+Parameter!$D$311*((LN($B314*21/30.2))))</f>
        <v>1.0795206956274542E-2</v>
      </c>
      <c r="AS314" s="88">
        <f>$E314^EXP(Parameter!$D$291+Parameter!$D$297*((LN($B314*21/30.2))))</f>
        <v>3.9770463750856272E-3</v>
      </c>
      <c r="AT314" s="12">
        <f>$D314^EXP(Parameter!$D$305+Parameter!$D$307-Parameter!$D$306+(Parameter!$D$311+Parameter!$D$313-Parameter!$D$312)*((LN($B314*21/30.2))))</f>
        <v>8.5420324861859472E-3</v>
      </c>
      <c r="AU314" s="88">
        <f>$E314^EXP(Parameter!$D$291+Parameter!$D$293-Parameter!$D$292+(Parameter!$D$297+Parameter!$D$299-Parameter!$D$298)*((LN($B314*21/30.2))))</f>
        <v>6.4064411603739248E-3</v>
      </c>
      <c r="AV314" s="12">
        <f>$D314^EXP(Parameter!$D$308+Parameter!$D$314*((LN($B314*21/30.2))))</f>
        <v>1.1350976766924824E-2</v>
      </c>
      <c r="AW314" s="88">
        <f>$E314^EXP(Parameter!$D$294+Parameter!$D$300*((LN($B314*21/30.2))))</f>
        <v>5.6720013352553281E-3</v>
      </c>
      <c r="AX314" s="12">
        <f>$D314^EXP(Parameter!$D$305+Parameter!$D$309-Parameter!$D$306+(Parameter!$D$311+Parameter!$D$315-Parameter!$D$312)*((LN($B314*21/30.2))))</f>
        <v>2.9746881364138395E-3</v>
      </c>
      <c r="AY314" s="88">
        <f>$E314^EXP(Parameter!$D$291+Parameter!$D$295-Parameter!$D$292+(Parameter!$D$297+Parameter!$D$301-Parameter!$D$298)*((LN($B314*21/30.2))))</f>
        <v>7.9001419016761909E-6</v>
      </c>
      <c r="AZ314" s="12">
        <f>$D314^EXP(Parameter!D$305-Parameter!D$306+(Parameter!D$311-Parameter!D$312)*((LN($B314*21/30.2))))</f>
        <v>1.9415289816782206E-3</v>
      </c>
      <c r="BA314" s="88">
        <f>$E314^EXP(Parameter!$D$291-Parameter!$D$292+(Parameter!$D$297-Parameter!$D$298)*((LN($B314*21/30.2))))</f>
        <v>3.4245477814326917E-8</v>
      </c>
      <c r="BB314" s="89">
        <f>$D314^EXP(Parameter!$D$231+Parameter!$D$238)</f>
        <v>2.5102748117161896E-2</v>
      </c>
      <c r="BC314" s="90">
        <f>$E314^EXP(Parameter!$D$216+Parameter!$D$223)</f>
        <v>1.0752832485277279E-3</v>
      </c>
      <c r="BD314" s="91">
        <f>$D314^EXP(Parameter!$D$232+Parameter!$D$239)</f>
        <v>1.7814197944500631E-2</v>
      </c>
      <c r="BE314" s="90">
        <f>$E314^EXP(Parameter!$D$217+Parameter!$D$224)</f>
        <v>1.67453582096369E-3</v>
      </c>
      <c r="BF314" s="91">
        <f>$D314^EXP(Parameter!$D$234+Parameter!$D$241)</f>
        <v>2.2438071386787932E-2</v>
      </c>
      <c r="BG314" s="91">
        <f>$E314^EXP(Parameter!$D$219+Parameter!$D$226)</f>
        <v>1.0665921940791318E-2</v>
      </c>
      <c r="BH314" s="91">
        <f>$D314^EXP(Parameter!$D$235+Parameter!$D$242)</f>
        <v>5.3835057783952818E-2</v>
      </c>
      <c r="BI314" s="91">
        <f>$E314^EXP(Parameter!$D$220+Parameter!$D$227)</f>
        <v>6.1641758205371027E-3</v>
      </c>
      <c r="BJ314" s="91">
        <f>$D314^EXP(Parameter!$D$236+Parameter!$D$243)</f>
        <v>1.642212707634921E-2</v>
      </c>
      <c r="BK314" s="91">
        <f>$E314^EXP(Parameter!$D$221+Parameter!$D$228)</f>
        <v>1.0050670181290322E-2</v>
      </c>
      <c r="BL314" s="91">
        <f>$D314^EXP(Parameter!$D$233+Parameter!$D$240)</f>
        <v>6.8133308444985443E-3</v>
      </c>
      <c r="BM314" s="91">
        <f>$E314^EXP(Parameter!$D$218+Parameter!$D$225)</f>
        <v>4.0037665124320946E-4</v>
      </c>
      <c r="BN314" s="90">
        <f>$D314^EXP(Parameter!$D$268+Parameter!$D$275+Parameter!$D$282)</f>
        <v>4.438111793341272E-2</v>
      </c>
      <c r="BO314" s="91">
        <f>$E314^EXP(Parameter!$D$246+Parameter!$D$253+Parameter!$D$260)</f>
        <v>3.3917013255587874E-3</v>
      </c>
      <c r="BP314" s="91">
        <f>$D314^EXP(Parameter!$D$269+Parameter!$D$276+Parameter!$D$283)</f>
        <v>1.0372307323994545E-2</v>
      </c>
      <c r="BQ314" s="91">
        <f>$E314^EXP(Parameter!$D$247+Parameter!$D$254+Parameter!$D$261)</f>
        <v>4.2388818536664395E-3</v>
      </c>
      <c r="BR314" s="91">
        <f>$D314^EXP(Parameter!$D$271+Parameter!$D$278+Parameter!$D$285)</f>
        <v>6.8490877851346485E-2</v>
      </c>
      <c r="BS314" s="91">
        <f>$E314^EXP(Parameter!$D$249+Parameter!$D$256+Parameter!$D$263)</f>
        <v>6.4843452260450697E-3</v>
      </c>
      <c r="BT314" s="91">
        <f>$D314^EXP(Parameter!$D$272+Parameter!$D$279+Parameter!$D$286)</f>
        <v>4.9996769737213557E-2</v>
      </c>
      <c r="BU314" s="91">
        <f>$E314^EXP(Parameter!$D$250+Parameter!D$257+Parameter!D$264)</f>
        <v>3.3533083771644561E-3</v>
      </c>
      <c r="BV314" s="91">
        <f>$D314^EXP(Parameter!$D$273+Parameter!$D$280+Parameter!$D$287)</f>
        <v>4.54964464882971E-2</v>
      </c>
      <c r="BW314" s="91">
        <f>$E314^EXP(Parameter!$D$251+Parameter!$D$258+Parameter!$D$265)</f>
        <v>4.3638359132759036E-7</v>
      </c>
      <c r="BX314" s="91">
        <f>$D314^EXP(Parameter!$D$270+Parameter!$D$277+Parameter!$D$284)</f>
        <v>1.9838028571988174E-3</v>
      </c>
      <c r="BY314" s="91">
        <f>$E314^EXP(Parameter!$D$248+Parameter!$D$255+Parameter!$D$262)</f>
        <v>2.7570053096709961E-9</v>
      </c>
      <c r="BZ314" s="90">
        <f>$D314^EXP(Parameter!$D$208)</f>
        <v>2.2953556666426667E-2</v>
      </c>
      <c r="CA314" s="90">
        <f>$E314^EXP(Parameter!$D$200)</f>
        <v>7.0976236710763353E-4</v>
      </c>
      <c r="CB314" s="90">
        <f>$D314^EXP(Parameter!$D$209)</f>
        <v>1.810294506010577E-2</v>
      </c>
      <c r="CC314" s="90">
        <f>$E314^EXP(Parameter!$D$201)</f>
        <v>1.3424061195049378E-3</v>
      </c>
      <c r="CD314" s="90">
        <f>$D314^EXP(Parameter!$D$211)</f>
        <v>2.014469195786385E-2</v>
      </c>
      <c r="CE314" s="90">
        <f>$E314^EXP(Parameter!$D$203)</f>
        <v>7.8244749698315741E-3</v>
      </c>
      <c r="CF314" s="90">
        <f>$D314^EXP(Parameter!$D$212)</f>
        <v>5.3677912004661189E-2</v>
      </c>
      <c r="CG314" s="90">
        <f>$E314^EXP(Parameter!$D$204)</f>
        <v>5.1422242168836377E-3</v>
      </c>
      <c r="CH314" s="91">
        <f>$D314^EXP(Parameter!$D$213)</f>
        <v>1.5562470419212214E-2</v>
      </c>
      <c r="CI314" s="90">
        <f>$E314^EXP(Parameter!$D$205)</f>
        <v>1.0143472090710433E-2</v>
      </c>
      <c r="CJ314" s="91">
        <f>$D314^EXP(Parameter!$D$210)</f>
        <v>7.5946028266466155E-3</v>
      </c>
      <c r="CK314" s="90">
        <f>$E314^EXP(Parameter!$D$202)</f>
        <v>5.523443919823361E-4</v>
      </c>
      <c r="CL314" s="12">
        <f>$D314^EXP(Parameter!$D$170+Parameter!$D$177*(LN($B314/30.2*21)))</f>
        <v>8.2165293307335553E-3</v>
      </c>
      <c r="CM314" s="12">
        <f>$D314^EXP(Parameter!$D$155+Parameter!$D$162*(LN($B314/30.2*21)))</f>
        <v>0.26933347002861924</v>
      </c>
      <c r="CN314" s="12">
        <f>$D314^EXP(Parameter!$D$171+Parameter!$D$178*(LN($B314/30.2*21)))</f>
        <v>1.0123364790740788E-2</v>
      </c>
      <c r="CO314" s="12">
        <f>$D314^EXP(Parameter!$D$156+Parameter!$D$163*(LN($B314/30.2*21)))</f>
        <v>0.19676417386751241</v>
      </c>
      <c r="CP314" s="12">
        <f>$D314^EXP(Parameter!$D$173+Parameter!$D$180*(LN($B314/30.2*21)))</f>
        <v>7.7156559777046456E-3</v>
      </c>
      <c r="CQ314" s="12">
        <f>$D314^EXP(Parameter!$D$158+Parameter!$D$165*(LN($B314/30.2*21)))</f>
        <v>0.18848888407265982</v>
      </c>
      <c r="CR314" s="12">
        <f>$D314^EXP(Parameter!$D$174+Parameter!$D$181*(LN($B314/30.2*21)))</f>
        <v>5.4851846437726122E-3</v>
      </c>
      <c r="CS314" s="12">
        <f>$D314^EXP(Parameter!$D$159+Parameter!$D$166*(LN($B314/30.2*21)))</f>
        <v>0.24604393752472101</v>
      </c>
      <c r="CT314" s="12">
        <f>$D314^EXP(Parameter!$D$175+Parameter!$D$182*(LN($B314/30.2*21)))</f>
        <v>5.2831069220950894E-4</v>
      </c>
      <c r="CU314" s="12">
        <f>$D314^EXP(Parameter!$D$160+Parameter!$D$167*(LN($B314/30.2*21)))</f>
        <v>2.6585274748952864E-2</v>
      </c>
      <c r="CV314" s="12">
        <f>$D314^EXP(Parameter!$D$172+Parameter!$D$179*(LN($B314/30.2*21)))</f>
        <v>1.0720530851971262E-3</v>
      </c>
      <c r="CW314" s="41">
        <f>$D314^EXP(Parameter!$D$157+Parameter!$D$164*(LN($B314/30.2*21)))</f>
        <v>6.0569198110548259E-5</v>
      </c>
      <c r="CX314" s="12">
        <f t="shared" si="30"/>
        <v>1.7691368889248957E-98</v>
      </c>
      <c r="CY314" s="85">
        <v>1.20732711112135E-2</v>
      </c>
      <c r="CZ314" s="12">
        <f t="shared" si="31"/>
        <v>1.0113225099352669E-9</v>
      </c>
      <c r="DA314" s="85">
        <v>1.7656729619212198E-2</v>
      </c>
      <c r="DB314" s="12">
        <f t="shared" si="32"/>
        <v>3.3796467874421583E-20</v>
      </c>
      <c r="DC314" s="41">
        <v>2.11797687435218E-5</v>
      </c>
      <c r="DD314" s="12">
        <f t="shared" si="33"/>
        <v>0</v>
      </c>
      <c r="DE314" s="85">
        <v>2.9602811200446602E-4</v>
      </c>
      <c r="DF314" s="12">
        <f t="shared" si="34"/>
        <v>0</v>
      </c>
      <c r="DG314" s="41">
        <v>2.1175900000000002E-5</v>
      </c>
      <c r="DH314" s="12">
        <f t="shared" si="35"/>
        <v>1.2792662567000916E-20</v>
      </c>
      <c r="DI314" s="41">
        <v>2.1175900000000002E-5</v>
      </c>
      <c r="DJ314" s="46">
        <v>309</v>
      </c>
      <c r="DK314" s="44">
        <v>5.9586762081176303E-6</v>
      </c>
      <c r="DL314" s="44">
        <v>2.2335303880405301E-5</v>
      </c>
      <c r="DM314" s="44">
        <v>5.9012947120962201E-5</v>
      </c>
      <c r="DN314" s="44">
        <v>4.0084307527776801E-5</v>
      </c>
      <c r="DO314" s="44">
        <v>2.2719037306695401E-4</v>
      </c>
      <c r="DP314" s="44">
        <v>1.6764223648069201E-4</v>
      </c>
      <c r="DQ314" s="44">
        <v>2.6261341180777698E-4</v>
      </c>
      <c r="DR314" s="45">
        <v>8.5031508951878294E-3</v>
      </c>
      <c r="DS314" s="45">
        <v>1.5144457255350199E-2</v>
      </c>
      <c r="DT314" s="45">
        <v>1.32908156714231E-2</v>
      </c>
      <c r="DU314" s="45">
        <v>8.9941184417479097E-3</v>
      </c>
      <c r="DV314" s="45">
        <v>1.43292626952604E-2</v>
      </c>
      <c r="DW314" s="45">
        <v>2.5942236218693002E-2</v>
      </c>
      <c r="DX314" s="45">
        <v>1.09989957125459E-2</v>
      </c>
    </row>
    <row r="315" spans="1:128">
      <c r="A315" s="43">
        <f t="shared" si="29"/>
        <v>19.684931506849313</v>
      </c>
      <c r="B315" s="18">
        <v>311</v>
      </c>
      <c r="C315" s="12">
        <v>6820</v>
      </c>
      <c r="D315" s="12">
        <v>7.7620596329975103E-3</v>
      </c>
      <c r="E315" s="12">
        <v>2.0855986352993401E-5</v>
      </c>
      <c r="F315" s="92">
        <f>$D315^Parameter!$D$325</f>
        <v>2.2603830420406486E-2</v>
      </c>
      <c r="G315" s="92">
        <f>$E315^Parameter!$D$318</f>
        <v>4.2642840746893133E-4</v>
      </c>
      <c r="H315" s="92">
        <f>$D315^Parameter!$D$326</f>
        <v>2.0510751832309149E-2</v>
      </c>
      <c r="I315" s="92">
        <f>$E315^Parameter!$D$319</f>
        <v>1.0099681302510313E-3</v>
      </c>
      <c r="J315" s="92">
        <f>$D315^Parameter!$D$328</f>
        <v>2.4669619718458692E-2</v>
      </c>
      <c r="K315" s="92">
        <f>$E315^Parameter!$D$321</f>
        <v>8.4414920374897857E-3</v>
      </c>
      <c r="L315" s="92">
        <f>$D315^Parameter!$D$329</f>
        <v>6.5824429833346243E-2</v>
      </c>
      <c r="M315" s="92">
        <f>$E315^Parameter!$D$322</f>
        <v>5.0865469753079498E-3</v>
      </c>
      <c r="N315" s="92">
        <f>$D315^Parameter!$D$330</f>
        <v>1.9538055984524839E-2</v>
      </c>
      <c r="O315" s="92">
        <f>$E315^Parameter!$D$323</f>
        <v>1.3418139220125464E-2</v>
      </c>
      <c r="P315" s="92">
        <f>$D315^Parameter!$D$327</f>
        <v>9.8007222176922527E-3</v>
      </c>
      <c r="Q315" s="92">
        <f>$E315^Parameter!$D$320</f>
        <v>4.5491551004099074E-4</v>
      </c>
      <c r="R315" s="12">
        <f>$D315^EXP(Parameter!$D$96+Parameter!$D$103*(($B315/30.2*21)^(1)))</f>
        <v>5.3445864675324724E-100</v>
      </c>
      <c r="S315" s="12">
        <f>$E315^EXP(Parameter!$D$81+Parameter!$D$88*($B315/30.2*21)^(-2))</f>
        <v>1.3298029142981508E-3</v>
      </c>
      <c r="T315" s="12">
        <f>$D315^EXP(Parameter!$D$97+Parameter!$D$104*(($B315*21/30.2)^(1)))</f>
        <v>8.7285581403317175E-10</v>
      </c>
      <c r="U315" s="12">
        <f>$E315^EXP(Parameter!$D$82+Parameter!$D$89*($B315/30.2*21)^(-2))</f>
        <v>2.3658076097472936E-3</v>
      </c>
      <c r="V315" s="12">
        <f>$D315^EXP(Parameter!$D$99+Parameter!$D$106*(($B315*21/30.2)^(1)))</f>
        <v>2.1668557948163962E-20</v>
      </c>
      <c r="W315" s="12">
        <f>$E315^EXP(Parameter!$D$84+Parameter!$D$91*($B315/30.2*21)^(-2))</f>
        <v>1.5158306872328E-2</v>
      </c>
      <c r="X315" s="12">
        <f>$D315^EXP(Parameter!$D$100+Parameter!$D$107*(($B315*21/30.2)^(1)))</f>
        <v>0</v>
      </c>
      <c r="Y315" s="12">
        <f>$E315^EXP(Parameter!$D$85+Parameter!$D$92*($B315/30.2*21)^(-2))</f>
        <v>8.9279449282545741E-3</v>
      </c>
      <c r="Z315" s="12">
        <f>$D315^EXP(Parameter!$D$101+Parameter!$D$108*(($B315*21/30.2)^(1)))</f>
        <v>0</v>
      </c>
      <c r="AA315" s="12">
        <f>$E315^EXP(Parameter!$D$86+Parameter!$D$93*($B315/30.2*21)^(-2))</f>
        <v>1.3634645934156822E-2</v>
      </c>
      <c r="AB315" s="12">
        <f>$D315^EXP(Parameter!$D$98+Parameter!$D$105*(($B315*21/30.2)^(1)))</f>
        <v>8.3888401232535568E-21</v>
      </c>
      <c r="AC315" s="12">
        <f>$E315^EXP(Parameter!$D$83+Parameter!$D$90*($B315/30.2*21)^(-2))</f>
        <v>5.2635234134169396E-4</v>
      </c>
      <c r="AD315" s="87">
        <f>$D315^EXP(Parameter!$D$133+Parameter!$D$140*(($B315*21/30.2)^(-0.5))+Parameter!$D$147*((LN($B315*21/30.2))))</f>
        <v>1.2355110930381968E-20</v>
      </c>
      <c r="AE315" s="12">
        <f>$E315^EXP(Parameter!$D$111+Parameter!$D$118*(($B315*21/30.2)^(-1))+Parameter!$D$125*(($B315*21/30.2)^(-0.5)))</f>
        <v>3.7323545685285064E-2</v>
      </c>
      <c r="AF315" s="12">
        <f>$D315^EXP(Parameter!$D$134+Parameter!$D$141*(($B315*21/30.2)^(-0.5))+Parameter!$D$148*((LN($B315*21/30.2))))</f>
        <v>5.3039362132644413E-6</v>
      </c>
      <c r="AG315" s="12">
        <f>$E315^EXP(Parameter!$D$112+Parameter!$D$119*(($B315*21/30.2)^(-1))+Parameter!$D$126*(($B315*21/30.2)^(-0.5)))</f>
        <v>2.9801677603116415E-3</v>
      </c>
      <c r="AH315" s="12">
        <f>$D315^EXP(Parameter!$D$136+Parameter!$D$143*(($B315*21/30.2)^(-0.5))+Parameter!$D$150*((LN($B315*21/30.2))))</f>
        <v>4.4431865245522695E-16</v>
      </c>
      <c r="AI315" s="12">
        <f>$E315^EXP(Parameter!$D$114+Parameter!$D$121*(($B315*21/30.2)^(-1))+Parameter!$D$128*(($B315*21/30.2)^(-0.5)))</f>
        <v>3.4322024143906008E-6</v>
      </c>
      <c r="AJ315" s="12">
        <f>$D315^EXP(Parameter!$D$137+Parameter!$D$144*(($B315*21/30.2)^(-0.5))+Parameter!$D$151*((LN($B315*21/30.2))))</f>
        <v>5.7965780031894065E-25</v>
      </c>
      <c r="AK315" s="12">
        <f>$E315^EXP(Parameter!$D$115+Parameter!$D$122*(($B315*21/30.2)^(-1))+Parameter!$D$129*(($B315*21/30.2)^(-0.5)))</f>
        <v>1.5720860789859839E-3</v>
      </c>
      <c r="AL315" s="12">
        <f>$D315^EXP(Parameter!$D$138+Parameter!$D$145*(($B315*21/30.2)^(-0.5))+Parameter!$D$152*((LN($B315*21/30.2))))</f>
        <v>1.7813213652967111E-125</v>
      </c>
      <c r="AM315" s="12">
        <f>$E315^EXP(Parameter!$D$116+Parameter!$D$123*(($B315*21/30.2)^(-1))+Parameter!$D$130*(($B315*21/30.2)^(-0.5)))</f>
        <v>1.1686307201775842E-7</v>
      </c>
      <c r="AN315" s="12">
        <f>$D315^EXP(Parameter!$D$135+Parameter!$D$142*(($B315*21/30.2)^(-0.5))+Parameter!$D$149*((LN($B315*21/30.2))))</f>
        <v>3.9941548320269083E-8</v>
      </c>
      <c r="AO315" s="12">
        <f>$E315^EXP(Parameter!$D$113+Parameter!$D$120*(($B315*21/30.2)^(-1))+Parameter!$D$127*(($B315*21/30.2)^(-0.5)))</f>
        <v>1.3520106540453654E-15</v>
      </c>
      <c r="AP315" s="87">
        <f>$D315^EXP(Parameter!$D$304+Parameter!$D$310*((LN($B315*21/30.2))))</f>
        <v>6.1729964172913352E-3</v>
      </c>
      <c r="AQ315" s="88">
        <f>$E315^EXP(Parameter!$D$290+Parameter!$D$296*((LN($B315*21/30.2))))</f>
        <v>5.8286722784128579E-3</v>
      </c>
      <c r="AR315" s="12">
        <f>$D315^EXP(Parameter!$D$305+Parameter!$D$311*((LN($B315*21/30.2))))</f>
        <v>1.0713439427486794E-2</v>
      </c>
      <c r="AS315" s="88">
        <f>$E315^EXP(Parameter!$D$291+Parameter!$D$297*((LN($B315*21/30.2))))</f>
        <v>3.9498201512133003E-3</v>
      </c>
      <c r="AT315" s="12">
        <f>$D315^EXP(Parameter!$D$305+Parameter!$D$307-Parameter!$D$306+(Parameter!$D$311+Parameter!$D$313-Parameter!$D$312)*((LN($B315*21/30.2))))</f>
        <v>8.4691167492522024E-3</v>
      </c>
      <c r="AU315" s="88">
        <f>$E315^EXP(Parameter!$D$291+Parameter!$D$293-Parameter!$D$292+(Parameter!$D$297+Parameter!$D$299-Parameter!$D$298)*((LN($B315*21/30.2))))</f>
        <v>6.3575061194204811E-3</v>
      </c>
      <c r="AV315" s="12">
        <f>$D315^EXP(Parameter!$D$308+Parameter!$D$314*((LN($B315*21/30.2))))</f>
        <v>1.1243403529674498E-2</v>
      </c>
      <c r="AW315" s="88">
        <f>$E315^EXP(Parameter!$D$294+Parameter!$D$300*((LN($B315*21/30.2))))</f>
        <v>5.6314608203084197E-3</v>
      </c>
      <c r="AX315" s="12">
        <f>$D315^EXP(Parameter!$D$305+Parameter!$D$309-Parameter!$D$306+(Parameter!$D$311+Parameter!$D$315-Parameter!$D$312)*((LN($B315*21/30.2))))</f>
        <v>2.9402969680609342E-3</v>
      </c>
      <c r="AY315" s="88">
        <f>$E315^EXP(Parameter!$D$291+Parameter!$D$295-Parameter!$D$292+(Parameter!$D$297+Parameter!$D$301-Parameter!$D$298)*((LN($B315*21/30.2))))</f>
        <v>7.6688874885593627E-6</v>
      </c>
      <c r="AZ315" s="12">
        <f>$D315^EXP(Parameter!D$305-Parameter!D$306+(Parameter!D$311-Parameter!D$312)*((LN($B315*21/30.2))))</f>
        <v>1.9189249021898203E-3</v>
      </c>
      <c r="BA315" s="88">
        <f>$E315^EXP(Parameter!$D$291-Parameter!$D$292+(Parameter!$D$297-Parameter!$D$298)*((LN($B315*21/30.2))))</f>
        <v>3.291407859625685E-8</v>
      </c>
      <c r="BB315" s="89">
        <f>$D315^EXP(Parameter!$D$231+Parameter!$D$238)</f>
        <v>2.4962342103171175E-2</v>
      </c>
      <c r="BC315" s="90">
        <f>$E315^EXP(Parameter!$D$216+Parameter!$D$223)</f>
        <v>1.0649378447231096E-3</v>
      </c>
      <c r="BD315" s="91">
        <f>$D315^EXP(Parameter!$D$232+Parameter!$D$239)</f>
        <v>1.7705312540687686E-2</v>
      </c>
      <c r="BE315" s="90">
        <f>$E315^EXP(Parameter!$D$217+Parameter!$D$224)</f>
        <v>1.6594642989621385E-3</v>
      </c>
      <c r="BF315" s="91">
        <f>$D315^EXP(Parameter!$D$234+Parameter!$D$241)</f>
        <v>2.2308758518682244E-2</v>
      </c>
      <c r="BG315" s="91">
        <f>$E315^EXP(Parameter!$D$219+Parameter!$D$226)</f>
        <v>1.0597640875522859E-2</v>
      </c>
      <c r="BH315" s="91">
        <f>$D315^EXP(Parameter!$D$235+Parameter!$D$242)</f>
        <v>5.3596152761763008E-2</v>
      </c>
      <c r="BI315" s="91">
        <f>$E315^EXP(Parameter!$D$220+Parameter!$D$227)</f>
        <v>6.1199660495025402E-3</v>
      </c>
      <c r="BJ315" s="91">
        <f>$D315^EXP(Parameter!$D$236+Parameter!$D$243)</f>
        <v>1.6319728994029219E-2</v>
      </c>
      <c r="BK315" s="91">
        <f>$E315^EXP(Parameter!$D$221+Parameter!$D$228)</f>
        <v>9.9854886575915965E-3</v>
      </c>
      <c r="BL315" s="91">
        <f>$D315^EXP(Parameter!$D$233+Parameter!$D$240)</f>
        <v>6.7617860793129309E-3</v>
      </c>
      <c r="BM315" s="91">
        <f>$E315^EXP(Parameter!$D$218+Parameter!$D$225)</f>
        <v>3.9597089808376289E-4</v>
      </c>
      <c r="BN315" s="90">
        <f>$D315^EXP(Parameter!$D$268+Parameter!$D$275+Parameter!$D$282)</f>
        <v>4.4171180734501651E-2</v>
      </c>
      <c r="BO315" s="91">
        <f>$E315^EXP(Parameter!$D$246+Parameter!$D$253+Parameter!$D$260)</f>
        <v>3.3645316607082217E-3</v>
      </c>
      <c r="BP315" s="91">
        <f>$D315^EXP(Parameter!$D$269+Parameter!$D$276+Parameter!$D$283)</f>
        <v>1.0300425135135549E-2</v>
      </c>
      <c r="BQ315" s="91">
        <f>$E315^EXP(Parameter!$D$247+Parameter!$D$254+Parameter!$D$261)</f>
        <v>4.2062520392463377E-3</v>
      </c>
      <c r="BR315" s="91">
        <f>$D315^EXP(Parameter!$D$271+Parameter!$D$278+Parameter!$D$285)</f>
        <v>6.8211929992193054E-2</v>
      </c>
      <c r="BS315" s="91">
        <f>$E315^EXP(Parameter!$D$249+Parameter!$D$256+Parameter!$D$263)</f>
        <v>6.4383002803153335E-3</v>
      </c>
      <c r="BT315" s="91">
        <f>$D315^EXP(Parameter!$D$272+Parameter!$D$279+Parameter!$D$286)</f>
        <v>4.9769294056608467E-2</v>
      </c>
      <c r="BU315" s="91">
        <f>$E315^EXP(Parameter!$D$250+Parameter!D$257+Parameter!D$264)</f>
        <v>3.3263927024434333E-3</v>
      </c>
      <c r="BV315" s="91">
        <f>$D315^EXP(Parameter!$D$273+Parameter!$D$280+Parameter!$D$287)</f>
        <v>4.5282944226738772E-2</v>
      </c>
      <c r="BW315" s="91">
        <f>$E315^EXP(Parameter!$D$251+Parameter!$D$258+Parameter!$D$265)</f>
        <v>4.2743750951300612E-7</v>
      </c>
      <c r="BX315" s="91">
        <f>$D315^EXP(Parameter!$D$270+Parameter!$D$277+Parameter!$D$284)</f>
        <v>1.9651005400782321E-3</v>
      </c>
      <c r="BY315" s="91">
        <f>$E315^EXP(Parameter!$D$248+Parameter!$D$255+Parameter!$D$262)</f>
        <v>2.6812106903740995E-9</v>
      </c>
      <c r="BZ315" s="90">
        <f>$D315^EXP(Parameter!$D$208)</f>
        <v>2.282206205929433E-2</v>
      </c>
      <c r="CA315" s="90">
        <f>$E315^EXP(Parameter!$D$200)</f>
        <v>7.0252078372909854E-4</v>
      </c>
      <c r="CB315" s="90">
        <f>$D315^EXP(Parameter!$D$209)</f>
        <v>1.7992735122344412E-2</v>
      </c>
      <c r="CC315" s="90">
        <f>$E315^EXP(Parameter!$D$201)</f>
        <v>1.329907996038437E-3</v>
      </c>
      <c r="CD315" s="90">
        <f>$D315^EXP(Parameter!$D$211)</f>
        <v>2.0025309231798342E-2</v>
      </c>
      <c r="CE315" s="90">
        <f>$E315^EXP(Parameter!$D$203)</f>
        <v>7.7709784556128335E-3</v>
      </c>
      <c r="CF315" s="90">
        <f>$D315^EXP(Parameter!$D$212)</f>
        <v>5.3439466555089521E-2</v>
      </c>
      <c r="CG315" s="90">
        <f>$E315^EXP(Parameter!$D$204)</f>
        <v>5.1040351577693712E-3</v>
      </c>
      <c r="CH315" s="91">
        <f>$D315^EXP(Parameter!$D$213)</f>
        <v>1.5464166908398374E-2</v>
      </c>
      <c r="CI315" s="90">
        <f>$E315^EXP(Parameter!$D$205)</f>
        <v>1.0077819728590025E-2</v>
      </c>
      <c r="CJ315" s="91">
        <f>$D315^EXP(Parameter!$D$210)</f>
        <v>7.5383930948738241E-3</v>
      </c>
      <c r="CK315" s="90">
        <f>$E315^EXP(Parameter!$D$202)</f>
        <v>5.4651504850244861E-4</v>
      </c>
      <c r="CL315" s="12">
        <f>$D315^EXP(Parameter!$D$170+Parameter!$D$177*(LN($B315/30.2*21)))</f>
        <v>8.1469710882158281E-3</v>
      </c>
      <c r="CM315" s="12">
        <f>$D315^EXP(Parameter!$D$155+Parameter!$D$162*(LN($B315/30.2*21)))</f>
        <v>0.26908511742885571</v>
      </c>
      <c r="CN315" s="12">
        <f>$D315^EXP(Parameter!$D$171+Parameter!$D$178*(LN($B315/30.2*21)))</f>
        <v>1.004673148101968E-2</v>
      </c>
      <c r="CO315" s="12">
        <f>$D315^EXP(Parameter!$D$156+Parameter!$D$163*(LN($B315/30.2*21)))</f>
        <v>0.19643019481134386</v>
      </c>
      <c r="CP315" s="12">
        <f>$D315^EXP(Parameter!$D$173+Parameter!$D$180*(LN($B315/30.2*21)))</f>
        <v>7.6504465118213657E-3</v>
      </c>
      <c r="CQ315" s="12">
        <f>$D315^EXP(Parameter!$D$158+Parameter!$D$165*(LN($B315/30.2*21)))</f>
        <v>0.18806535776706679</v>
      </c>
      <c r="CR315" s="12">
        <f>$D315^EXP(Parameter!$D$174+Parameter!$D$181*(LN($B315/30.2*21)))</f>
        <v>5.4246434465908518E-3</v>
      </c>
      <c r="CS315" s="12">
        <f>$D315^EXP(Parameter!$D$159+Parameter!$D$166*(LN($B315/30.2*21)))</f>
        <v>0.24567146758792144</v>
      </c>
      <c r="CT315" s="12">
        <f>$D315^EXP(Parameter!$D$175+Parameter!$D$182*(LN($B315/30.2*21)))</f>
        <v>5.1980341151815863E-4</v>
      </c>
      <c r="CU315" s="12">
        <f>$D315^EXP(Parameter!$D$160+Parameter!$D$167*(LN($B315/30.2*21)))</f>
        <v>2.6382320244408019E-2</v>
      </c>
      <c r="CV315" s="12">
        <f>$D315^EXP(Parameter!$D$172+Parameter!$D$179*(LN($B315/30.2*21)))</f>
        <v>1.0584271639164E-3</v>
      </c>
      <c r="CW315" s="41">
        <f>$D315^EXP(Parameter!$D$157+Parameter!$D$164*(LN($B315/30.2*21)))</f>
        <v>5.9145990904439811E-5</v>
      </c>
      <c r="CX315" s="12">
        <f t="shared" si="30"/>
        <v>5.3445864675324724E-100</v>
      </c>
      <c r="CY315" s="85">
        <v>1.20695800918673E-2</v>
      </c>
      <c r="CZ315" s="12">
        <f t="shared" si="31"/>
        <v>8.7285581403317175E-10</v>
      </c>
      <c r="DA315" s="85">
        <v>1.76477879723895E-2</v>
      </c>
      <c r="DB315" s="12">
        <f t="shared" si="32"/>
        <v>2.1668557948163962E-20</v>
      </c>
      <c r="DC315" s="41">
        <v>2.08595207935354E-5</v>
      </c>
      <c r="DD315" s="12">
        <f t="shared" si="33"/>
        <v>0</v>
      </c>
      <c r="DE315" s="85">
        <v>2.9233578957849797E-4</v>
      </c>
      <c r="DF315" s="12">
        <f t="shared" si="34"/>
        <v>0</v>
      </c>
      <c r="DG315" s="41">
        <v>2.0856000000000002E-5</v>
      </c>
      <c r="DH315" s="12">
        <f t="shared" si="35"/>
        <v>8.3888401232535568E-21</v>
      </c>
      <c r="DI315" s="41">
        <v>2.0856000000000002E-5</v>
      </c>
      <c r="DJ315" s="46">
        <v>310</v>
      </c>
      <c r="DK315" s="44">
        <v>5.8487430597553603E-6</v>
      </c>
      <c r="DL315" s="44">
        <v>2.1951925040841798E-5</v>
      </c>
      <c r="DM315" s="44">
        <v>5.8058093970969602E-5</v>
      </c>
      <c r="DN315" s="44">
        <v>3.9419844548915797E-5</v>
      </c>
      <c r="DO315" s="44">
        <v>2.2383974183981501E-4</v>
      </c>
      <c r="DP315" s="44">
        <v>1.6511442990374499E-4</v>
      </c>
      <c r="DQ315" s="44">
        <v>2.5878216483465899E-4</v>
      </c>
      <c r="DR315" s="45">
        <v>8.4425752792641803E-3</v>
      </c>
      <c r="DS315" s="45">
        <v>1.5044221739419999E-2</v>
      </c>
      <c r="DT315" s="45">
        <v>1.32012892214053E-2</v>
      </c>
      <c r="DU315" s="45">
        <v>8.9304740160414103E-3</v>
      </c>
      <c r="DV315" s="45">
        <v>1.4233706813970799E-2</v>
      </c>
      <c r="DW315" s="45">
        <v>2.5783636506074001E-2</v>
      </c>
      <c r="DX315" s="45">
        <v>1.0923071691200201E-2</v>
      </c>
    </row>
    <row r="316" spans="1:128">
      <c r="A316" s="43">
        <f t="shared" si="29"/>
        <v>19.745205479452054</v>
      </c>
      <c r="B316" s="18">
        <v>312</v>
      </c>
      <c r="C316" s="12">
        <v>6842</v>
      </c>
      <c r="D316" s="12">
        <v>7.7050856344838704E-3</v>
      </c>
      <c r="E316" s="12">
        <v>2.0541668759950299E-5</v>
      </c>
      <c r="F316" s="92">
        <f>$D316^Parameter!$D$325</f>
        <v>2.2474313076623467E-2</v>
      </c>
      <c r="G316" s="92">
        <f>$E316^Parameter!$D$318</f>
        <v>4.2179139917089689E-4</v>
      </c>
      <c r="H316" s="92">
        <f>$D316^Parameter!$D$326</f>
        <v>2.0390223016721647E-2</v>
      </c>
      <c r="I316" s="92">
        <f>$E316^Parameter!$D$319</f>
        <v>1.000200027071117E-3</v>
      </c>
      <c r="J316" s="92">
        <f>$D316^Parameter!$D$328</f>
        <v>2.4531518509504861E-2</v>
      </c>
      <c r="K316" s="92">
        <f>$E316^Parameter!$D$321</f>
        <v>8.3848949276292932E-3</v>
      </c>
      <c r="L316" s="92">
        <f>$D316^Parameter!$D$329</f>
        <v>6.5553424352034845E-2</v>
      </c>
      <c r="M316" s="92">
        <f>$E316^Parameter!$D$322</f>
        <v>5.0488387882379332E-3</v>
      </c>
      <c r="N316" s="92">
        <f>$D316^Parameter!$D$330</f>
        <v>1.9421812208558528E-2</v>
      </c>
      <c r="O316" s="92">
        <f>$E316^Parameter!$D$323</f>
        <v>1.33368813865279E-2</v>
      </c>
      <c r="P316" s="92">
        <f>$D316^Parameter!$D$327</f>
        <v>9.7322252336662744E-3</v>
      </c>
      <c r="Q316" s="92">
        <f>$E316^Parameter!$D$320</f>
        <v>4.5000973134222047E-4</v>
      </c>
      <c r="R316" s="12">
        <f>$D316^EXP(Parameter!$D$96+Parameter!$D$103*(($B316/30.2*21)^(1)))</f>
        <v>1.5311793490738207E-101</v>
      </c>
      <c r="S316" s="12">
        <f>$E316^EXP(Parameter!$D$81+Parameter!$D$88*($B316/30.2*21)^(-2))</f>
        <v>1.3174527077689634E-3</v>
      </c>
      <c r="T316" s="12">
        <f>$D316^EXP(Parameter!$D$97+Parameter!$D$104*(($B316*21/30.2)^(1)))</f>
        <v>7.5265181354201755E-10</v>
      </c>
      <c r="U316" s="12">
        <f>$E316^EXP(Parameter!$D$82+Parameter!$D$89*($B316/30.2*21)^(-2))</f>
        <v>2.3457384637715259E-3</v>
      </c>
      <c r="V316" s="12">
        <f>$D316^EXP(Parameter!$D$99+Parameter!$D$106*(($B316*21/30.2)^(1)))</f>
        <v>1.3835378074982777E-20</v>
      </c>
      <c r="W316" s="12">
        <f>$E316^EXP(Parameter!$D$84+Parameter!$D$91*($B316/30.2*21)^(-2))</f>
        <v>1.5069106352043093E-2</v>
      </c>
      <c r="X316" s="12">
        <f>$D316^EXP(Parameter!$D$100+Parameter!$D$107*(($B316*21/30.2)^(1)))</f>
        <v>0</v>
      </c>
      <c r="Y316" s="12">
        <f>$E316^EXP(Parameter!$D$85+Parameter!$D$92*($B316/30.2*21)^(-2))</f>
        <v>8.8687892659069911E-3</v>
      </c>
      <c r="Z316" s="12">
        <f>$D316^EXP(Parameter!$D$101+Parameter!$D$108*(($B316*21/30.2)^(1)))</f>
        <v>0</v>
      </c>
      <c r="AA316" s="12">
        <f>$E316^EXP(Parameter!$D$86+Parameter!$D$93*($B316/30.2*21)^(-2))</f>
        <v>1.355237870449327E-2</v>
      </c>
      <c r="AB316" s="12">
        <f>$D316^EXP(Parameter!$D$98+Parameter!$D$105*(($B316*21/30.2)^(1)))</f>
        <v>5.4811691277898953E-21</v>
      </c>
      <c r="AC316" s="12">
        <f>$E316^EXP(Parameter!$D$83+Parameter!$D$90*($B316/30.2*21)^(-2))</f>
        <v>5.2078299791996944E-4</v>
      </c>
      <c r="AD316" s="87">
        <f>$D316^EXP(Parameter!$D$133+Parameter!$D$140*(($B316*21/30.2)^(-0.5))+Parameter!$D$147*((LN($B316*21/30.2))))</f>
        <v>9.7295832190452186E-21</v>
      </c>
      <c r="AE316" s="12">
        <f>$E316^EXP(Parameter!$D$111+Parameter!$D$118*(($B316*21/30.2)^(-1))+Parameter!$D$125*(($B316*21/30.2)^(-0.5)))</f>
        <v>3.7196234450122871E-2</v>
      </c>
      <c r="AF316" s="12">
        <f>$D316^EXP(Parameter!$D$134+Parameter!$D$141*(($B316*21/30.2)^(-0.5))+Parameter!$D$148*((LN($B316*21/30.2))))</f>
        <v>5.1111246185990482E-6</v>
      </c>
      <c r="AG316" s="12">
        <f>$E316^EXP(Parameter!$D$112+Parameter!$D$119*(($B316*21/30.2)^(-1))+Parameter!$D$126*(($B316*21/30.2)^(-0.5)))</f>
        <v>2.9563968089371616E-3</v>
      </c>
      <c r="AH316" s="12">
        <f>$D316^EXP(Parameter!$D$136+Parameter!$D$143*(($B316*21/30.2)^(-0.5))+Parameter!$D$150*((LN($B316*21/30.2))))</f>
        <v>3.7464499847502384E-16</v>
      </c>
      <c r="AI316" s="12">
        <f>$E316^EXP(Parameter!$D$114+Parameter!$D$121*(($B316*21/30.2)^(-1))+Parameter!$D$128*(($B316*21/30.2)^(-0.5)))</f>
        <v>3.3485832391231741E-6</v>
      </c>
      <c r="AJ316" s="12">
        <f>$D316^EXP(Parameter!$D$137+Parameter!$D$144*(($B316*21/30.2)^(-0.5))+Parameter!$D$151*((LN($B316*21/30.2))))</f>
        <v>4.1896537024709857E-25</v>
      </c>
      <c r="AK316" s="12">
        <f>$E316^EXP(Parameter!$D$115+Parameter!$D$122*(($B316*21/30.2)^(-1))+Parameter!$D$129*(($B316*21/30.2)^(-0.5)))</f>
        <v>1.5565749735467584E-3</v>
      </c>
      <c r="AL316" s="12">
        <f>$D316^EXP(Parameter!$D$138+Parameter!$D$145*(($B316*21/30.2)^(-0.5))+Parameter!$D$152*((LN($B316*21/30.2))))</f>
        <v>2.0157796860545804E-126</v>
      </c>
      <c r="AM316" s="12">
        <f>$E316^EXP(Parameter!$D$116+Parameter!$D$123*(($B316*21/30.2)^(-1))+Parameter!$D$130*(($B316*21/30.2)^(-0.5)))</f>
        <v>1.1324709499839377E-7</v>
      </c>
      <c r="AN316" s="12">
        <f>$D316^EXP(Parameter!$D$135+Parameter!$D$142*(($B316*21/30.2)^(-0.5))+Parameter!$D$149*((LN($B316*21/30.2))))</f>
        <v>3.7846511106849965E-8</v>
      </c>
      <c r="AO316" s="12">
        <f>$E316^EXP(Parameter!$D$113+Parameter!$D$120*(($B316*21/30.2)^(-1))+Parameter!$D$127*(($B316*21/30.2)^(-0.5)))</f>
        <v>1.2583155641209992E-15</v>
      </c>
      <c r="AP316" s="87">
        <f>$D316^EXP(Parameter!$D$304+Parameter!$D$310*((LN($B316*21/30.2))))</f>
        <v>6.1128285672603947E-3</v>
      </c>
      <c r="AQ316" s="88">
        <f>$E316^EXP(Parameter!$D$290+Parameter!$D$296*((LN($B316*21/30.2))))</f>
        <v>5.8002592161420308E-3</v>
      </c>
      <c r="AR316" s="12">
        <f>$D316^EXP(Parameter!$D$305+Parameter!$D$311*((LN($B316*21/30.2))))</f>
        <v>1.0632462425703287E-2</v>
      </c>
      <c r="AS316" s="88">
        <f>$E316^EXP(Parameter!$D$291+Parameter!$D$297*((LN($B316*21/30.2))))</f>
        <v>3.9228530036028381E-3</v>
      </c>
      <c r="AT316" s="12">
        <f>$D316^EXP(Parameter!$D$305+Parameter!$D$307-Parameter!$D$306+(Parameter!$D$311+Parameter!$D$313-Parameter!$D$312)*((LN($B316*21/30.2))))</f>
        <v>8.3969644007136253E-3</v>
      </c>
      <c r="AU316" s="88">
        <f>$E316^EXP(Parameter!$D$291+Parameter!$D$293-Parameter!$D$292+(Parameter!$D$297+Parameter!$D$299-Parameter!$D$298)*((LN($B316*21/30.2))))</f>
        <v>6.3090557607328917E-3</v>
      </c>
      <c r="AV316" s="12">
        <f>$D316^EXP(Parameter!$D$308+Parameter!$D$314*((LN($B316*21/30.2))))</f>
        <v>1.1137014265167508E-2</v>
      </c>
      <c r="AW316" s="88">
        <f>$E316^EXP(Parameter!$D$294+Parameter!$D$300*((LN($B316*21/30.2))))</f>
        <v>5.5913094981509814E-3</v>
      </c>
      <c r="AX316" s="12">
        <f>$D316^EXP(Parameter!$D$305+Parameter!$D$309-Parameter!$D$306+(Parameter!$D$311+Parameter!$D$315-Parameter!$D$312)*((LN($B316*21/30.2))))</f>
        <v>2.9063610937211499E-3</v>
      </c>
      <c r="AY316" s="88">
        <f>$E316^EXP(Parameter!$D$291+Parameter!$D$295-Parameter!$D$292+(Parameter!$D$297+Parameter!$D$301-Parameter!$D$298)*((LN($B316*21/30.2))))</f>
        <v>7.4446347338186687E-6</v>
      </c>
      <c r="AZ316" s="12">
        <f>$D316^EXP(Parameter!D$305-Parameter!D$306+(Parameter!D$311-Parameter!D$312)*((LN($B316*21/30.2))))</f>
        <v>1.8966253363909447E-3</v>
      </c>
      <c r="BA316" s="88">
        <f>$E316^EXP(Parameter!$D$291-Parameter!$D$292+(Parameter!$D$297-Parameter!$D$298)*((LN($B316*21/30.2))))</f>
        <v>3.1636079295038227E-8</v>
      </c>
      <c r="BB316" s="89">
        <f>$D316^EXP(Parameter!$D$231+Parameter!$D$238)</f>
        <v>2.4823046219475016E-2</v>
      </c>
      <c r="BC316" s="90">
        <f>$E316^EXP(Parameter!$D$216+Parameter!$D$223)</f>
        <v>1.0547168456413875E-3</v>
      </c>
      <c r="BD316" s="91">
        <f>$D316^EXP(Parameter!$D$232+Parameter!$D$239)</f>
        <v>1.7597344364822291E-2</v>
      </c>
      <c r="BE316" s="90">
        <f>$E316^EXP(Parameter!$D$217+Parameter!$D$224)</f>
        <v>1.6445646933067766E-3</v>
      </c>
      <c r="BF316" s="91">
        <f>$D316^EXP(Parameter!$D$234+Parameter!$D$241)</f>
        <v>2.2180489959057356E-2</v>
      </c>
      <c r="BG316" s="91">
        <f>$E316^EXP(Parameter!$D$219+Parameter!$D$226)</f>
        <v>1.0529961881782859E-2</v>
      </c>
      <c r="BH316" s="91">
        <f>$D316^EXP(Parameter!$D$235+Parameter!$D$242)</f>
        <v>5.3358861560428045E-2</v>
      </c>
      <c r="BI316" s="91">
        <f>$E316^EXP(Parameter!$D$220+Parameter!$D$227)</f>
        <v>6.07618002877988E-3</v>
      </c>
      <c r="BJ316" s="91">
        <f>$D316^EXP(Parameter!$D$236+Parameter!$D$243)</f>
        <v>1.6218206052096753E-2</v>
      </c>
      <c r="BK316" s="91">
        <f>$E316^EXP(Parameter!$D$221+Parameter!$D$228)</f>
        <v>9.9208872975237589E-3</v>
      </c>
      <c r="BL316" s="91">
        <f>$D316^EXP(Parameter!$D$233+Parameter!$D$240)</f>
        <v>6.7107501499156378E-3</v>
      </c>
      <c r="BM316" s="91">
        <f>$E316^EXP(Parameter!$D$218+Parameter!$D$225)</f>
        <v>3.9162419528892981E-4</v>
      </c>
      <c r="BN316" s="90">
        <f>$D316^EXP(Parameter!$D$268+Parameter!$D$275+Parameter!$D$282)</f>
        <v>4.3962722890993525E-2</v>
      </c>
      <c r="BO316" s="91">
        <f>$E316^EXP(Parameter!$D$246+Parameter!$D$253+Parameter!$D$260)</f>
        <v>3.3376451178420926E-3</v>
      </c>
      <c r="BP316" s="91">
        <f>$D316^EXP(Parameter!$D$269+Parameter!$D$276+Parameter!$D$283)</f>
        <v>1.0229207055770404E-2</v>
      </c>
      <c r="BQ316" s="91">
        <f>$E316^EXP(Parameter!$D$247+Parameter!$D$254+Parameter!$D$261)</f>
        <v>4.1739520720746725E-3</v>
      </c>
      <c r="BR316" s="91">
        <f>$D316^EXP(Parameter!$D$271+Parameter!$D$278+Parameter!$D$285)</f>
        <v>6.7934764999958763E-2</v>
      </c>
      <c r="BS316" s="91">
        <f>$E316^EXP(Parameter!$D$249+Parameter!$D$256+Parameter!$D$263)</f>
        <v>6.3926934127495286E-3</v>
      </c>
      <c r="BT316" s="91">
        <f>$D316^EXP(Parameter!$D$272+Parameter!$D$279+Parameter!$D$286)</f>
        <v>4.954338039857864E-2</v>
      </c>
      <c r="BU316" s="91">
        <f>$E316^EXP(Parameter!$D$250+Parameter!D$257+Parameter!D$264)</f>
        <v>3.2997579313495885E-3</v>
      </c>
      <c r="BV316" s="91">
        <f>$D316^EXP(Parameter!$D$273+Parameter!$D$280+Parameter!$D$287)</f>
        <v>4.5070938442028717E-2</v>
      </c>
      <c r="BW316" s="91">
        <f>$E316^EXP(Parameter!$D$251+Parameter!$D$258+Parameter!$D$265)</f>
        <v>4.1869598002731473E-7</v>
      </c>
      <c r="BX316" s="91">
        <f>$D316^EXP(Parameter!$D$270+Parameter!$D$277+Parameter!$D$284)</f>
        <v>1.9466175537366883E-3</v>
      </c>
      <c r="BY316" s="91">
        <f>$E316^EXP(Parameter!$D$248+Parameter!$D$255+Parameter!$D$262)</f>
        <v>2.6076770915307468E-9</v>
      </c>
      <c r="BZ316" s="90">
        <f>$D316^EXP(Parameter!$D$208)</f>
        <v>2.2691624875480258E-2</v>
      </c>
      <c r="CA316" s="90">
        <f>$E316^EXP(Parameter!$D$200)</f>
        <v>6.953704785858958E-4</v>
      </c>
      <c r="CB316" s="90">
        <f>$D316^EXP(Parameter!$D$209)</f>
        <v>1.7883450898524618E-2</v>
      </c>
      <c r="CC316" s="90">
        <f>$E316^EXP(Parameter!$D$201)</f>
        <v>1.3175562930314228E-3</v>
      </c>
      <c r="CD316" s="90">
        <f>$D316^EXP(Parameter!$D$211)</f>
        <v>1.9906910030808356E-2</v>
      </c>
      <c r="CE316" s="90">
        <f>$E316^EXP(Parameter!$D$203)</f>
        <v>7.7179768503775996E-3</v>
      </c>
      <c r="CF316" s="90">
        <f>$D316^EXP(Parameter!$D$212)</f>
        <v>5.3202632874568882E-2</v>
      </c>
      <c r="CG316" s="90">
        <f>$E316^EXP(Parameter!$D$204)</f>
        <v>5.0662218247751103E-3</v>
      </c>
      <c r="CH316" s="91">
        <f>$D316^EXP(Parameter!$D$213)</f>
        <v>1.5366711511135014E-2</v>
      </c>
      <c r="CI316" s="90">
        <f>$E316^EXP(Parameter!$D$205)</f>
        <v>1.0012750876061164E-2</v>
      </c>
      <c r="CJ316" s="91">
        <f>$D316^EXP(Parameter!$D$210)</f>
        <v>7.4827290634402292E-3</v>
      </c>
      <c r="CK316" s="90">
        <f>$E316^EXP(Parameter!$D$202)</f>
        <v>5.4076122095849093E-4</v>
      </c>
      <c r="CL316" s="12">
        <f>$D316^EXP(Parameter!$D$170+Parameter!$D$177*(LN($B316/30.2*21)))</f>
        <v>8.0781388151101498E-3</v>
      </c>
      <c r="CM316" s="12">
        <f>$D316^EXP(Parameter!$D$155+Parameter!$D$162*(LN($B316/30.2*21)))</f>
        <v>0.26883795807711708</v>
      </c>
      <c r="CN316" s="12">
        <f>$D316^EXP(Parameter!$D$171+Parameter!$D$178*(LN($B316/30.2*21)))</f>
        <v>9.9708412091842995E-3</v>
      </c>
      <c r="CO316" s="12">
        <f>$D316^EXP(Parameter!$D$156+Parameter!$D$163*(LN($B316/30.2*21)))</f>
        <v>0.1960978147005456</v>
      </c>
      <c r="CP316" s="12">
        <f>$D316^EXP(Parameter!$D$173+Parameter!$D$180*(LN($B316/30.2*21)))</f>
        <v>7.5859188872016156E-3</v>
      </c>
      <c r="CQ316" s="12">
        <f>$D316^EXP(Parameter!$D$158+Parameter!$D$165*(LN($B316/30.2*21)))</f>
        <v>0.18764387562306425</v>
      </c>
      <c r="CR316" s="12">
        <f>$D316^EXP(Parameter!$D$174+Parameter!$D$181*(LN($B316/30.2*21)))</f>
        <v>5.3648624009955837E-3</v>
      </c>
      <c r="CS316" s="12">
        <f>$D316^EXP(Parameter!$D$159+Parameter!$D$166*(LN($B316/30.2*21)))</f>
        <v>0.24530068842526989</v>
      </c>
      <c r="CT316" s="12">
        <f>$D316^EXP(Parameter!$D$175+Parameter!$D$182*(LN($B316/30.2*21)))</f>
        <v>5.1144574892908587E-4</v>
      </c>
      <c r="CU316" s="12">
        <f>$D316^EXP(Parameter!$D$160+Parameter!$D$167*(LN($B316/30.2*21)))</f>
        <v>2.6181229637750329E-2</v>
      </c>
      <c r="CV316" s="12">
        <f>$D316^EXP(Parameter!$D$172+Parameter!$D$179*(LN($B316/30.2*21)))</f>
        <v>1.0449993959105004E-3</v>
      </c>
      <c r="CW316" s="41">
        <f>$D316^EXP(Parameter!$D$157+Parameter!$D$164*(LN($B316/30.2*21)))</f>
        <v>5.7757832937443054E-5</v>
      </c>
      <c r="CX316" s="12">
        <f t="shared" si="30"/>
        <v>1.5311793490738207E-101</v>
      </c>
      <c r="CY316" s="85">
        <v>1.2065956800934301E-2</v>
      </c>
      <c r="CZ316" s="12">
        <f t="shared" si="31"/>
        <v>7.5265181354201755E-10</v>
      </c>
      <c r="DA316" s="85">
        <v>1.7638990806849001E-2</v>
      </c>
      <c r="DB316" s="12">
        <f t="shared" si="32"/>
        <v>1.3835378074982777E-20</v>
      </c>
      <c r="DC316" s="41">
        <v>2.0544903280394E-5</v>
      </c>
      <c r="DD316" s="12">
        <f t="shared" si="33"/>
        <v>0</v>
      </c>
      <c r="DE316" s="85">
        <v>2.8870510805259801E-4</v>
      </c>
      <c r="DF316" s="12">
        <f t="shared" si="34"/>
        <v>0</v>
      </c>
      <c r="DG316" s="41">
        <v>2.05417E-5</v>
      </c>
      <c r="DH316" s="12">
        <f t="shared" si="35"/>
        <v>5.4811691277898953E-21</v>
      </c>
      <c r="DI316" s="41">
        <v>2.05417E-5</v>
      </c>
      <c r="DJ316" s="46">
        <v>311</v>
      </c>
      <c r="DK316" s="44">
        <v>5.7410793588008602E-6</v>
      </c>
      <c r="DL316" s="44">
        <v>2.1575953735308901E-5</v>
      </c>
      <c r="DM316" s="44">
        <v>5.7120718909398099E-5</v>
      </c>
      <c r="DN316" s="44">
        <v>3.8767816621709798E-5</v>
      </c>
      <c r="DO316" s="44">
        <v>2.2054545671057501E-4</v>
      </c>
      <c r="DP316" s="44">
        <v>1.6263000241933899E-4</v>
      </c>
      <c r="DQ316" s="44">
        <v>2.5501471015187998E-4</v>
      </c>
      <c r="DR316" s="45">
        <v>8.3825733713027706E-3</v>
      </c>
      <c r="DS316" s="45">
        <v>1.49448792319499E-2</v>
      </c>
      <c r="DT316" s="45">
        <v>1.3112572109038901E-2</v>
      </c>
      <c r="DU316" s="45">
        <v>8.8674290074849393E-3</v>
      </c>
      <c r="DV316" s="45">
        <v>1.4139007588256701E-2</v>
      </c>
      <c r="DW316" s="45">
        <v>2.5626359491593202E-2</v>
      </c>
      <c r="DX316" s="45">
        <v>1.08478481417951E-2</v>
      </c>
    </row>
    <row r="317" spans="1:128">
      <c r="A317" s="43">
        <f t="shared" si="29"/>
        <v>19.805479452054794</v>
      </c>
      <c r="B317" s="18">
        <v>313</v>
      </c>
      <c r="C317" s="12">
        <v>6864</v>
      </c>
      <c r="D317" s="12">
        <v>7.6486608964113001E-3</v>
      </c>
      <c r="E317" s="12">
        <v>2.0232835368790901E-5</v>
      </c>
      <c r="F317" s="92">
        <f>$D317^Parameter!$D$325</f>
        <v>2.234583652980417E-2</v>
      </c>
      <c r="G317" s="92">
        <f>$E317^Parameter!$D$318</f>
        <v>4.1721590716346086E-4</v>
      </c>
      <c r="H317" s="92">
        <f>$D317^Parameter!$D$326</f>
        <v>2.0270680361172962E-2</v>
      </c>
      <c r="I317" s="92">
        <f>$E317^Parameter!$D$319</f>
        <v>9.9054980898708898E-4</v>
      </c>
      <c r="J317" s="92">
        <f>$D317^Parameter!$D$328</f>
        <v>2.4394508930835598E-2</v>
      </c>
      <c r="K317" s="92">
        <f>$E317^Parameter!$D$321</f>
        <v>8.3288135354616689E-3</v>
      </c>
      <c r="L317" s="92">
        <f>$D317^Parameter!$D$329</f>
        <v>6.5284161107340463E-2</v>
      </c>
      <c r="M317" s="92">
        <f>$E317^Parameter!$D$322</f>
        <v>5.0115008274754331E-3</v>
      </c>
      <c r="N317" s="92">
        <f>$D317^Parameter!$D$330</f>
        <v>1.9306528016269607E-2</v>
      </c>
      <c r="O317" s="92">
        <f>$E317^Parameter!$D$323</f>
        <v>1.3256311451667393E-2</v>
      </c>
      <c r="P317" s="92">
        <f>$D317^Parameter!$D$327</f>
        <v>9.6643646329989032E-3</v>
      </c>
      <c r="Q317" s="92">
        <f>$E317^Parameter!$D$320</f>
        <v>4.4516859400461618E-4</v>
      </c>
      <c r="R317" s="12">
        <f>$D317^EXP(Parameter!$D$96+Parameter!$D$103*(($B317/30.2*21)^(1)))</f>
        <v>4.1567426501264946E-103</v>
      </c>
      <c r="S317" s="12">
        <f>$E317^EXP(Parameter!$D$81+Parameter!$D$88*($B317/30.2*21)^(-2))</f>
        <v>1.3052468144584507E-3</v>
      </c>
      <c r="T317" s="12">
        <f>$D317^EXP(Parameter!$D$97+Parameter!$D$104*(($B317*21/30.2)^(1)))</f>
        <v>6.4839850830796983E-10</v>
      </c>
      <c r="U317" s="12">
        <f>$E317^EXP(Parameter!$D$82+Parameter!$D$89*($B317/30.2*21)^(-2))</f>
        <v>2.3258877474220075E-3</v>
      </c>
      <c r="V317" s="12">
        <f>$D317^EXP(Parameter!$D$99+Parameter!$D$106*(($B317*21/30.2)^(1)))</f>
        <v>8.7970695027578535E-21</v>
      </c>
      <c r="W317" s="12">
        <f>$E317^EXP(Parameter!$D$84+Parameter!$D$91*($B317/30.2*21)^(-2))</f>
        <v>1.4980645723926073E-2</v>
      </c>
      <c r="X317" s="12">
        <f>$D317^EXP(Parameter!$D$100+Parameter!$D$107*(($B317*21/30.2)^(1)))</f>
        <v>0</v>
      </c>
      <c r="Y317" s="12">
        <f>$E317^EXP(Parameter!$D$85+Parameter!$D$92*($B317/30.2*21)^(-2))</f>
        <v>8.8101679819960355E-3</v>
      </c>
      <c r="Z317" s="12">
        <f>$D317^EXP(Parameter!$D$101+Parameter!$D$108*(($B317*21/30.2)^(1)))</f>
        <v>0</v>
      </c>
      <c r="AA317" s="12">
        <f>$E317^EXP(Parameter!$D$86+Parameter!$D$93*($B317/30.2*21)^(-2))</f>
        <v>1.3470806121691343E-2</v>
      </c>
      <c r="AB317" s="12">
        <f>$D317^EXP(Parameter!$D$98+Parameter!$D$105*(($B317*21/30.2)^(1)))</f>
        <v>3.5683025573928261E-21</v>
      </c>
      <c r="AC317" s="12">
        <f>$E317^EXP(Parameter!$D$83+Parameter!$D$90*($B317/30.2*21)^(-2))</f>
        <v>5.1528591426096997E-4</v>
      </c>
      <c r="AD317" s="87">
        <f>$D317^EXP(Parameter!$D$133+Parameter!$D$140*(($B317*21/30.2)^(-0.5))+Parameter!$D$147*((LN($B317*21/30.2))))</f>
        <v>7.6583199915851254E-21</v>
      </c>
      <c r="AE317" s="12">
        <f>$E317^EXP(Parameter!$D$111+Parameter!$D$118*(($B317*21/30.2)^(-1))+Parameter!$D$125*(($B317*21/30.2)^(-0.5)))</f>
        <v>3.706967580584794E-2</v>
      </c>
      <c r="AF317" s="12">
        <f>$D317^EXP(Parameter!$D$134+Parameter!$D$141*(($B317*21/30.2)^(-0.5))+Parameter!$D$148*((LN($B317*21/30.2))))</f>
        <v>4.9253863101644853E-6</v>
      </c>
      <c r="AG317" s="12">
        <f>$E317^EXP(Parameter!$D$112+Parameter!$D$119*(($B317*21/30.2)^(-1))+Parameter!$D$126*(($B317*21/30.2)^(-0.5)))</f>
        <v>2.9328728178338826E-3</v>
      </c>
      <c r="AH317" s="12">
        <f>$D317^EXP(Parameter!$D$136+Parameter!$D$143*(($B317*21/30.2)^(-0.5))+Parameter!$D$150*((LN($B317*21/30.2))))</f>
        <v>3.1581062632338066E-16</v>
      </c>
      <c r="AI317" s="12">
        <f>$E317^EXP(Parameter!$D$114+Parameter!$D$121*(($B317*21/30.2)^(-1))+Parameter!$D$128*(($B317*21/30.2)^(-0.5)))</f>
        <v>3.2671698901392654E-6</v>
      </c>
      <c r="AJ317" s="12">
        <f>$D317^EXP(Parameter!$D$137+Parameter!$D$144*(($B317*21/30.2)^(-0.5))+Parameter!$D$151*((LN($B317*21/30.2))))</f>
        <v>3.0256242310311412E-25</v>
      </c>
      <c r="AK317" s="12">
        <f>$E317^EXP(Parameter!$D$115+Parameter!$D$122*(($B317*21/30.2)^(-1))+Parameter!$D$129*(($B317*21/30.2)^(-0.5)))</f>
        <v>1.5412530322751288E-3</v>
      </c>
      <c r="AL317" s="12">
        <f>$D317^EXP(Parameter!$D$138+Parameter!$D$145*(($B317*21/30.2)^(-0.5))+Parameter!$D$152*((LN($B317*21/30.2))))</f>
        <v>2.2591248257107313E-127</v>
      </c>
      <c r="AM317" s="12">
        <f>$E317^EXP(Parameter!$D$116+Parameter!$D$123*(($B317*21/30.2)^(-1))+Parameter!$D$130*(($B317*21/30.2)^(-0.5)))</f>
        <v>1.0975027792536199E-7</v>
      </c>
      <c r="AN317" s="12">
        <f>$D317^EXP(Parameter!$D$135+Parameter!$D$142*(($B317*21/30.2)^(-0.5))+Parameter!$D$149*((LN($B317*21/30.2))))</f>
        <v>3.5861837232624779E-8</v>
      </c>
      <c r="AO317" s="12">
        <f>$E317^EXP(Parameter!$D$113+Parameter!$D$120*(($B317*21/30.2)^(-1))+Parameter!$D$127*(($B317*21/30.2)^(-0.5)))</f>
        <v>1.1712823789896247E-15</v>
      </c>
      <c r="AP317" s="87">
        <f>$D317^EXP(Parameter!$D$304+Parameter!$D$310*((LN($B317*21/30.2))))</f>
        <v>6.0533529811333054E-3</v>
      </c>
      <c r="AQ317" s="88">
        <f>$E317^EXP(Parameter!$D$290+Parameter!$D$296*((LN($B317*21/30.2))))</f>
        <v>5.772074762128941E-3</v>
      </c>
      <c r="AR317" s="12">
        <f>$D317^EXP(Parameter!$D$305+Parameter!$D$311*((LN($B317*21/30.2))))</f>
        <v>1.0552266527019877E-2</v>
      </c>
      <c r="AS317" s="88">
        <f>$E317^EXP(Parameter!$D$291+Parameter!$D$297*((LN($B317*21/30.2))))</f>
        <v>3.8961417570355958E-3</v>
      </c>
      <c r="AT317" s="12">
        <f>$D317^EXP(Parameter!$D$305+Parameter!$D$307-Parameter!$D$306+(Parameter!$D$311+Parameter!$D$313-Parameter!$D$312)*((LN($B317*21/30.2))))</f>
        <v>8.3255658500064316E-3</v>
      </c>
      <c r="AU317" s="88">
        <f>$E317^EXP(Parameter!$D$291+Parameter!$D$293-Parameter!$D$292+(Parameter!$D$297+Parameter!$D$299-Parameter!$D$298)*((LN($B317*21/30.2))))</f>
        <v>6.2610841157691131E-3</v>
      </c>
      <c r="AV317" s="12">
        <f>$D317^EXP(Parameter!$D$308+Parameter!$D$314*((LN($B317*21/30.2))))</f>
        <v>1.1031793937084396E-2</v>
      </c>
      <c r="AW317" s="88">
        <f>$E317^EXP(Parameter!$D$294+Parameter!$D$300*((LN($B317*21/30.2))))</f>
        <v>5.551542632467996E-3</v>
      </c>
      <c r="AX317" s="12">
        <f>$D317^EXP(Parameter!$D$305+Parameter!$D$309-Parameter!$D$306+(Parameter!$D$311+Parameter!$D$315-Parameter!$D$312)*((LN($B317*21/30.2))))</f>
        <v>2.8728736611420107E-3</v>
      </c>
      <c r="AY317" s="88">
        <f>$E317^EXP(Parameter!$D$291+Parameter!$D$295-Parameter!$D$292+(Parameter!$D$297+Parameter!$D$301-Parameter!$D$298)*((LN($B317*21/30.2))))</f>
        <v>7.2271642720293446E-6</v>
      </c>
      <c r="AZ317" s="12">
        <f>$D317^EXP(Parameter!D$305-Parameter!D$306+(Parameter!D$311-Parameter!D$312)*((LN($B317*21/30.2))))</f>
        <v>1.8746255863489707E-3</v>
      </c>
      <c r="BA317" s="88">
        <f>$E317^EXP(Parameter!$D$291-Parameter!$D$292+(Parameter!$D$297-Parameter!$D$298)*((LN($B317*21/30.2))))</f>
        <v>3.0409270340649213E-8</v>
      </c>
      <c r="BB317" s="89">
        <f>$D317^EXP(Parameter!$D$231+Parameter!$D$238)</f>
        <v>2.4684848940477365E-2</v>
      </c>
      <c r="BC317" s="90">
        <f>$E317^EXP(Parameter!$D$216+Parameter!$D$223)</f>
        <v>1.0446184442503635E-3</v>
      </c>
      <c r="BD317" s="91">
        <f>$D317^EXP(Parameter!$D$232+Parameter!$D$239)</f>
        <v>1.7490283431241378E-2</v>
      </c>
      <c r="BE317" s="90">
        <f>$E317^EXP(Parameter!$D$217+Parameter!$D$224)</f>
        <v>1.6298346117322665E-3</v>
      </c>
      <c r="BF317" s="91">
        <f>$D317^EXP(Parameter!$D$234+Parameter!$D$241)</f>
        <v>2.205325469341517E-2</v>
      </c>
      <c r="BG317" s="91">
        <f>$E317^EXP(Parameter!$D$219+Parameter!$D$226)</f>
        <v>1.0462878114034461E-2</v>
      </c>
      <c r="BH317" s="91">
        <f>$D317^EXP(Parameter!$D$235+Parameter!$D$242)</f>
        <v>5.3123169228227476E-2</v>
      </c>
      <c r="BI317" s="91">
        <f>$E317^EXP(Parameter!$D$220+Parameter!$D$227)</f>
        <v>6.0328126214635198E-3</v>
      </c>
      <c r="BJ317" s="91">
        <f>$D317^EXP(Parameter!$D$236+Parameter!$D$243)</f>
        <v>1.6117548618195164E-2</v>
      </c>
      <c r="BK317" s="91">
        <f>$E317^EXP(Parameter!$D$221+Parameter!$D$228)</f>
        <v>9.8568594573763112E-3</v>
      </c>
      <c r="BL317" s="91">
        <f>$D317^EXP(Parameter!$D$233+Parameter!$D$240)</f>
        <v>6.6602167948853746E-3</v>
      </c>
      <c r="BM317" s="91">
        <f>$E317^EXP(Parameter!$D$218+Parameter!$D$225)</f>
        <v>3.8733560473213399E-4</v>
      </c>
      <c r="BN317" s="90">
        <f>$D317^EXP(Parameter!$D$268+Parameter!$D$275+Parameter!$D$282)</f>
        <v>4.3755730279754018E-2</v>
      </c>
      <c r="BO317" s="91">
        <f>$E317^EXP(Parameter!$D$246+Parameter!$D$253+Parameter!$D$260)</f>
        <v>3.3110380322908251E-3</v>
      </c>
      <c r="BP317" s="91">
        <f>$D317^EXP(Parameter!$D$269+Parameter!$D$276+Parameter!$D$283)</f>
        <v>1.0158645326175254E-2</v>
      </c>
      <c r="BQ317" s="91">
        <f>$E317^EXP(Parameter!$D$247+Parameter!$D$254+Parameter!$D$261)</f>
        <v>4.141977783830574E-3</v>
      </c>
      <c r="BR317" s="91">
        <f>$D317^EXP(Parameter!$D$271+Parameter!$D$278+Parameter!$D$285)</f>
        <v>6.7659366981914451E-2</v>
      </c>
      <c r="BS317" s="91">
        <f>$E317^EXP(Parameter!$D$249+Parameter!$D$256+Parameter!$D$263)</f>
        <v>6.3475193432227101E-3</v>
      </c>
      <c r="BT317" s="91">
        <f>$D317^EXP(Parameter!$D$272+Parameter!$D$279+Parameter!$D$286)</f>
        <v>4.9319014122691164E-2</v>
      </c>
      <c r="BU317" s="91">
        <f>$E317^EXP(Parameter!$D$250+Parameter!D$257+Parameter!D$264)</f>
        <v>3.2734004235280417E-3</v>
      </c>
      <c r="BV317" s="91">
        <f>$D317^EXP(Parameter!$D$273+Parameter!$D$280+Parameter!$D$287)</f>
        <v>4.4860414901873646E-2</v>
      </c>
      <c r="BW317" s="91">
        <f>$E317^EXP(Parameter!$D$251+Parameter!$D$258+Parameter!$D$265)</f>
        <v>4.1015383314681441E-7</v>
      </c>
      <c r="BX317" s="91">
        <f>$D317^EXP(Parameter!$D$270+Parameter!$D$277+Parameter!$D$284)</f>
        <v>1.9283507985231776E-3</v>
      </c>
      <c r="BY317" s="91">
        <f>$E317^EXP(Parameter!$D$248+Parameter!$D$255+Parameter!$D$262)</f>
        <v>2.5363317072708756E-9</v>
      </c>
      <c r="BZ317" s="90">
        <f>$D317^EXP(Parameter!$D$208)</f>
        <v>2.2562233997480946E-2</v>
      </c>
      <c r="CA317" s="90">
        <f>$E317^EXP(Parameter!$D$200)</f>
        <v>6.8831007357502392E-4</v>
      </c>
      <c r="CB317" s="90">
        <f>$D317^EXP(Parameter!$D$209)</f>
        <v>1.7775082332517764E-2</v>
      </c>
      <c r="CC317" s="90">
        <f>$E317^EXP(Parameter!$D$201)</f>
        <v>1.3053489284184632E-3</v>
      </c>
      <c r="CD317" s="90">
        <f>$D317^EXP(Parameter!$D$211)</f>
        <v>1.978948382548543E-2</v>
      </c>
      <c r="CE317" s="90">
        <f>$E317^EXP(Parameter!$D$203)</f>
        <v>7.6654643166865965E-3</v>
      </c>
      <c r="CF317" s="90">
        <f>$D317^EXP(Parameter!$D$212)</f>
        <v>5.2967396023515259E-2</v>
      </c>
      <c r="CG317" s="90">
        <f>$E317^EXP(Parameter!$D$204)</f>
        <v>5.0287795695857195E-3</v>
      </c>
      <c r="CH317" s="91">
        <f>$D317^EXP(Parameter!$D$213)</f>
        <v>1.5270094825342874E-2</v>
      </c>
      <c r="CI317" s="90">
        <f>$E317^EXP(Parameter!$D$205)</f>
        <v>9.9482588584519274E-3</v>
      </c>
      <c r="CJ317" s="91">
        <f>$D317^EXP(Parameter!$D$210)</f>
        <v>7.4276041048707258E-3</v>
      </c>
      <c r="CK317" s="90">
        <f>$E317^EXP(Parameter!$D$202)</f>
        <v>5.3508174312701334E-4</v>
      </c>
      <c r="CL317" s="12">
        <f>$D317^EXP(Parameter!$D$170+Parameter!$D$177*(LN($B317/30.2*21)))</f>
        <v>8.0100233888553193E-3</v>
      </c>
      <c r="CM317" s="12">
        <f>$D317^EXP(Parameter!$D$155+Parameter!$D$162*(LN($B317/30.2*21)))</f>
        <v>0.26859198261110129</v>
      </c>
      <c r="CN317" s="12">
        <f>$D317^EXP(Parameter!$D$171+Parameter!$D$178*(LN($B317/30.2*21)))</f>
        <v>9.8956850756494776E-3</v>
      </c>
      <c r="CO317" s="12">
        <f>$D317^EXP(Parameter!$D$156+Parameter!$D$163*(LN($B317/30.2*21)))</f>
        <v>0.19576702111121266</v>
      </c>
      <c r="CP317" s="12">
        <f>$D317^EXP(Parameter!$D$173+Parameter!$D$180*(LN($B317/30.2*21)))</f>
        <v>7.5220645020001205E-3</v>
      </c>
      <c r="CQ317" s="12">
        <f>$D317^EXP(Parameter!$D$158+Parameter!$D$165*(LN($B317/30.2*21)))</f>
        <v>0.18722442213509385</v>
      </c>
      <c r="CR317" s="12">
        <f>$D317^EXP(Parameter!$D$174+Parameter!$D$181*(LN($B317/30.2*21)))</f>
        <v>5.3058306994163158E-3</v>
      </c>
      <c r="CS317" s="12">
        <f>$D317^EXP(Parameter!$D$159+Parameter!$D$166*(LN($B317/30.2*21)))</f>
        <v>0.24493158735688725</v>
      </c>
      <c r="CT317" s="12">
        <f>$D317^EXP(Parameter!$D$175+Parameter!$D$182*(LN($B317/30.2*21)))</f>
        <v>5.0323483615871483E-4</v>
      </c>
      <c r="CU317" s="12">
        <f>$D317^EXP(Parameter!$D$160+Parameter!$D$167*(LN($B317/30.2*21)))</f>
        <v>2.5981982551626953E-2</v>
      </c>
      <c r="CV317" s="12">
        <f>$D317^EXP(Parameter!$D$172+Parameter!$D$179*(LN($B317/30.2*21)))</f>
        <v>1.0317665134240469E-3</v>
      </c>
      <c r="CW317" s="41">
        <f>$D317^EXP(Parameter!$D$157+Parameter!$D$164*(LN($B317/30.2*21)))</f>
        <v>5.6403819260418324E-5</v>
      </c>
      <c r="CX317" s="12">
        <f t="shared" si="30"/>
        <v>4.1567426501264946E-103</v>
      </c>
      <c r="CY317" s="85">
        <v>1.2062399877063401E-2</v>
      </c>
      <c r="CZ317" s="12">
        <f t="shared" si="31"/>
        <v>6.4839850830796983E-10</v>
      </c>
      <c r="DA317" s="85">
        <v>1.76303356221599E-2</v>
      </c>
      <c r="DB317" s="12">
        <f t="shared" si="32"/>
        <v>8.7970695027578535E-21</v>
      </c>
      <c r="DC317" s="41">
        <v>2.0235713619274799E-5</v>
      </c>
      <c r="DD317" s="12">
        <f t="shared" si="33"/>
        <v>0</v>
      </c>
      <c r="DE317" s="85">
        <v>2.8513475825069301E-4</v>
      </c>
      <c r="DF317" s="12">
        <f t="shared" si="34"/>
        <v>0</v>
      </c>
      <c r="DG317" s="41">
        <v>2.02328E-5</v>
      </c>
      <c r="DH317" s="12">
        <f t="shared" si="35"/>
        <v>3.5683025573928261E-21</v>
      </c>
      <c r="DI317" s="41">
        <v>2.02328E-5</v>
      </c>
      <c r="DJ317" s="46">
        <v>312</v>
      </c>
      <c r="DK317" s="44">
        <v>5.63563312772075E-6</v>
      </c>
      <c r="DL317" s="44">
        <v>2.1207230339603801E-5</v>
      </c>
      <c r="DM317" s="44">
        <v>5.6200463580235997E-5</v>
      </c>
      <c r="DN317" s="44">
        <v>3.8127963542078403E-5</v>
      </c>
      <c r="DO317" s="44">
        <v>2.17306448992871E-4</v>
      </c>
      <c r="DP317" s="44">
        <v>1.60188115821525E-4</v>
      </c>
      <c r="DQ317" s="44">
        <v>2.5130984882326701E-4</v>
      </c>
      <c r="DR317" s="45">
        <v>8.3231383178040703E-3</v>
      </c>
      <c r="DS317" s="45">
        <v>1.4846419608085699E-2</v>
      </c>
      <c r="DT317" s="45">
        <v>1.30246550428439E-2</v>
      </c>
      <c r="DU317" s="45">
        <v>8.8049762895092698E-3</v>
      </c>
      <c r="DV317" s="45">
        <v>1.40451552533981E-2</v>
      </c>
      <c r="DW317" s="45">
        <v>2.54703910024008E-2</v>
      </c>
      <c r="DX317" s="45">
        <v>1.07733168817162E-2</v>
      </c>
    </row>
    <row r="318" spans="1:128">
      <c r="A318" s="43">
        <f t="shared" si="29"/>
        <v>19.865753424657534</v>
      </c>
      <c r="B318" s="18">
        <v>314</v>
      </c>
      <c r="C318" s="12">
        <v>6886</v>
      </c>
      <c r="D318" s="12">
        <v>7.5927787887776601E-3</v>
      </c>
      <c r="E318" s="12">
        <v>1.9929377117900301E-5</v>
      </c>
      <c r="F318" s="92">
        <f>$D318^Parameter!$D$325</f>
        <v>2.2218389851081079E-2</v>
      </c>
      <c r="G318" s="92">
        <f>$E318^Parameter!$D$318</f>
        <v>4.1270096293224664E-4</v>
      </c>
      <c r="H318" s="92">
        <f>$D318^Parameter!$D$326</f>
        <v>2.0152113370086572E-2</v>
      </c>
      <c r="I318" s="92">
        <f>$E318^Parameter!$D$319</f>
        <v>9.810157595560795E-4</v>
      </c>
      <c r="J318" s="92">
        <f>$D318^Parameter!$D$328</f>
        <v>2.4258579659619649E-2</v>
      </c>
      <c r="K318" s="92">
        <f>$E318^Parameter!$D$321</f>
        <v>8.2732418526450247E-3</v>
      </c>
      <c r="L318" s="92">
        <f>$D318^Parameter!$D$329</f>
        <v>6.5016624520163949E-2</v>
      </c>
      <c r="M318" s="92">
        <f>$E318^Parameter!$D$322</f>
        <v>4.9745285231284084E-3</v>
      </c>
      <c r="N318" s="92">
        <f>$D318^Parameter!$D$330</f>
        <v>1.9192193126579406E-2</v>
      </c>
      <c r="O318" s="92">
        <f>$E318^Parameter!$D$323</f>
        <v>1.317642183663925E-2</v>
      </c>
      <c r="P318" s="92">
        <f>$D318^Parameter!$D$327</f>
        <v>9.5971329524788523E-3</v>
      </c>
      <c r="Q318" s="92">
        <f>$E318^Parameter!$D$320</f>
        <v>4.4039108605226074E-4</v>
      </c>
      <c r="R318" s="12">
        <f>$D318^EXP(Parameter!$D$96+Parameter!$D$103*(($B318/30.2*21)^(1)))</f>
        <v>1.0684300040008786E-104</v>
      </c>
      <c r="S318" s="12">
        <f>$E318^EXP(Parameter!$D$81+Parameter!$D$88*($B318/30.2*21)^(-2))</f>
        <v>1.293183187758171E-3</v>
      </c>
      <c r="T318" s="12">
        <f>$D318^EXP(Parameter!$D$97+Parameter!$D$104*(($B318*21/30.2)^(1)))</f>
        <v>5.5806360658977658E-10</v>
      </c>
      <c r="U318" s="12">
        <f>$E318^EXP(Parameter!$D$82+Parameter!$D$89*($B318/30.2*21)^(-2))</f>
        <v>2.3062525355175578E-3</v>
      </c>
      <c r="V318" s="12">
        <f>$D318^EXP(Parameter!$D$99+Parameter!$D$106*(($B318*21/30.2)^(1)))</f>
        <v>5.5699908699742475E-21</v>
      </c>
      <c r="W318" s="12">
        <f>$E318^EXP(Parameter!$D$84+Parameter!$D$91*($B318/30.2*21)^(-2))</f>
        <v>1.4892916960193899E-2</v>
      </c>
      <c r="X318" s="12">
        <f>$D318^EXP(Parameter!$D$100+Parameter!$D$107*(($B318*21/30.2)^(1)))</f>
        <v>0</v>
      </c>
      <c r="Y318" s="12">
        <f>$E318^EXP(Parameter!$D$85+Parameter!$D$92*($B318/30.2*21)^(-2))</f>
        <v>8.7520748921328228E-3</v>
      </c>
      <c r="Z318" s="12">
        <f>$D318^EXP(Parameter!$D$101+Parameter!$D$108*(($B318*21/30.2)^(1)))</f>
        <v>0</v>
      </c>
      <c r="AA318" s="12">
        <f>$E318^EXP(Parameter!$D$86+Parameter!$D$93*($B318/30.2*21)^(-2))</f>
        <v>1.3389920547130774E-2</v>
      </c>
      <c r="AB318" s="12">
        <f>$D318^EXP(Parameter!$D$98+Parameter!$D$105*(($B318*21/30.2)^(1)))</f>
        <v>2.3144834806569551E-21</v>
      </c>
      <c r="AC318" s="12">
        <f>$E318^EXP(Parameter!$D$83+Parameter!$D$90*($B318/30.2*21)^(-2))</f>
        <v>5.0985997353742069E-4</v>
      </c>
      <c r="AD318" s="87">
        <f>$D318^EXP(Parameter!$D$133+Parameter!$D$140*(($B318*21/30.2)^(-0.5))+Parameter!$D$147*((LN($B318*21/30.2))))</f>
        <v>6.0251063179879389E-21</v>
      </c>
      <c r="AE318" s="12">
        <f>$E318^EXP(Parameter!$D$111+Parameter!$D$118*(($B318*21/30.2)^(-1))+Parameter!$D$125*(($B318*21/30.2)^(-0.5)))</f>
        <v>3.6943863227003292E-2</v>
      </c>
      <c r="AF318" s="12">
        <f>$D318^EXP(Parameter!$D$134+Parameter!$D$141*(($B318*21/30.2)^(-0.5))+Parameter!$D$148*((LN($B318*21/30.2))))</f>
        <v>4.7464593581387935E-6</v>
      </c>
      <c r="AG318" s="12">
        <f>$E318^EXP(Parameter!$D$112+Parameter!$D$119*(($B318*21/30.2)^(-1))+Parameter!$D$126*(($B318*21/30.2)^(-0.5)))</f>
        <v>2.9095925970472197E-3</v>
      </c>
      <c r="AH318" s="12">
        <f>$D318^EXP(Parameter!$D$136+Parameter!$D$143*(($B318*21/30.2)^(-0.5))+Parameter!$D$150*((LN($B318*21/30.2))))</f>
        <v>2.6614305755397462E-16</v>
      </c>
      <c r="AI318" s="12">
        <f>$E318^EXP(Parameter!$D$114+Parameter!$D$121*(($B318*21/30.2)^(-1))+Parameter!$D$128*(($B318*21/30.2)^(-0.5)))</f>
        <v>3.1878996775675269E-6</v>
      </c>
      <c r="AJ318" s="12">
        <f>$D318^EXP(Parameter!$D$137+Parameter!$D$144*(($B318*21/30.2)^(-0.5))+Parameter!$D$151*((LN($B318*21/30.2))))</f>
        <v>2.1831444865129555E-25</v>
      </c>
      <c r="AK318" s="12">
        <f>$E318^EXP(Parameter!$D$115+Parameter!$D$122*(($B318*21/30.2)^(-1))+Parameter!$D$129*(($B318*21/30.2)^(-0.5)))</f>
        <v>1.5261174911658573E-3</v>
      </c>
      <c r="AL318" s="12">
        <f>$D318^EXP(Parameter!$D$138+Parameter!$D$145*(($B318*21/30.2)^(-0.5))+Parameter!$D$152*((LN($B318*21/30.2))))</f>
        <v>2.5074262019775329E-128</v>
      </c>
      <c r="AM318" s="12">
        <f>$E318^EXP(Parameter!$D$116+Parameter!$D$123*(($B318*21/30.2)^(-1))+Parameter!$D$130*(($B318*21/30.2)^(-0.5)))</f>
        <v>1.0636845225605372E-7</v>
      </c>
      <c r="AN318" s="12">
        <f>$D318^EXP(Parameter!$D$135+Parameter!$D$142*(($B318*21/30.2)^(-0.5))+Parameter!$D$149*((LN($B318*21/30.2))))</f>
        <v>3.3981687559180032E-8</v>
      </c>
      <c r="AO318" s="12">
        <f>$E318^EXP(Parameter!$D$113+Parameter!$D$120*(($B318*21/30.2)^(-1))+Parameter!$D$127*(($B318*21/30.2)^(-0.5)))</f>
        <v>1.0904254075156172E-15</v>
      </c>
      <c r="AP318" s="87">
        <f>$D318^EXP(Parameter!$D$304+Parameter!$D$310*((LN($B318*21/30.2))))</f>
        <v>5.994560371048307E-3</v>
      </c>
      <c r="AQ318" s="88">
        <f>$E318^EXP(Parameter!$D$290+Parameter!$D$296*((LN($B318*21/30.2))))</f>
        <v>5.7441163744772041E-3</v>
      </c>
      <c r="AR318" s="12">
        <f>$D318^EXP(Parameter!$D$305+Parameter!$D$311*((LN($B318*21/30.2))))</f>
        <v>1.0472842442237239E-2</v>
      </c>
      <c r="AS318" s="88">
        <f>$E318^EXP(Parameter!$D$291+Parameter!$D$297*((LN($B318*21/30.2))))</f>
        <v>3.8696832840410286E-3</v>
      </c>
      <c r="AT318" s="12">
        <f>$D318^EXP(Parameter!$D$305+Parameter!$D$307-Parameter!$D$306+(Parameter!$D$311+Parameter!$D$313-Parameter!$D$312)*((LN($B318*21/30.2))))</f>
        <v>8.2549116483799315E-3</v>
      </c>
      <c r="AU318" s="88">
        <f>$E318^EXP(Parameter!$D$291+Parameter!$D$293-Parameter!$D$292+(Parameter!$D$297+Parameter!$D$299-Parameter!$D$298)*((LN($B318*21/30.2))))</f>
        <v>6.2135853044756762E-3</v>
      </c>
      <c r="AV318" s="12">
        <f>$D318^EXP(Parameter!$D$308+Parameter!$D$314*((LN($B318*21/30.2))))</f>
        <v>1.0927727727824186E-2</v>
      </c>
      <c r="AW318" s="88">
        <f>$E318^EXP(Parameter!$D$294+Parameter!$D$300*((LN($B318*21/30.2))))</f>
        <v>5.5121555571136906E-3</v>
      </c>
      <c r="AX318" s="12">
        <f>$D318^EXP(Parameter!$D$305+Parameter!$D$309-Parameter!$D$306+(Parameter!$D$311+Parameter!$D$315-Parameter!$D$312)*((LN($B318*21/30.2))))</f>
        <v>2.8398279344430078E-3</v>
      </c>
      <c r="AY318" s="88">
        <f>$E318^EXP(Parameter!$D$291+Parameter!$D$295-Parameter!$D$292+(Parameter!$D$297+Parameter!$D$301-Parameter!$D$298)*((LN($B318*21/30.2))))</f>
        <v>7.0162638528000411E-6</v>
      </c>
      <c r="AZ318" s="12">
        <f>$D318^EXP(Parameter!D$305-Parameter!D$306+(Parameter!D$311-Parameter!D$312)*((LN($B318*21/30.2))))</f>
        <v>1.8529210363179558E-3</v>
      </c>
      <c r="BA318" s="88">
        <f>$E318^EXP(Parameter!$D$291-Parameter!$D$292+(Parameter!$D$297-Parameter!$D$298)*((LN($B318*21/30.2))))</f>
        <v>2.9231536483390262E-8</v>
      </c>
      <c r="BB318" s="89">
        <f>$D318^EXP(Parameter!$D$231+Parameter!$D$238)</f>
        <v>2.4547738889977345E-2</v>
      </c>
      <c r="BC318" s="90">
        <f>$E318^EXP(Parameter!$D$216+Parameter!$D$223)</f>
        <v>1.0346408644081948E-3</v>
      </c>
      <c r="BD318" s="91">
        <f>$D318^EXP(Parameter!$D$232+Parameter!$D$239)</f>
        <v>1.7384119888586048E-2</v>
      </c>
      <c r="BE318" s="90">
        <f>$E318^EXP(Parameter!$D$217+Parameter!$D$224)</f>
        <v>1.6152717014355589E-3</v>
      </c>
      <c r="BF318" s="91">
        <f>$D318^EXP(Parameter!$D$234+Parameter!$D$241)</f>
        <v>2.1927041851782049E-2</v>
      </c>
      <c r="BG318" s="91">
        <f>$E318^EXP(Parameter!$D$219+Parameter!$D$226)</f>
        <v>1.0396382822645003E-2</v>
      </c>
      <c r="BH318" s="91">
        <f>$D318^EXP(Parameter!$D$235+Parameter!$D$242)</f>
        <v>5.2889060991199131E-2</v>
      </c>
      <c r="BI318" s="91">
        <f>$E318^EXP(Parameter!$D$220+Parameter!$D$227)</f>
        <v>5.9898587663778039E-3</v>
      </c>
      <c r="BJ318" s="91">
        <f>$D318^EXP(Parameter!$D$236+Parameter!$D$243)</f>
        <v>1.6017747190638039E-2</v>
      </c>
      <c r="BK318" s="91">
        <f>$E318^EXP(Parameter!$D$221+Parameter!$D$228)</f>
        <v>9.7933985870415317E-3</v>
      </c>
      <c r="BL318" s="91">
        <f>$D318^EXP(Parameter!$D$233+Parameter!$D$240)</f>
        <v>6.6101798456457122E-3</v>
      </c>
      <c r="BM318" s="91">
        <f>$E318^EXP(Parameter!$D$218+Parameter!$D$225)</f>
        <v>3.8310420557953706E-4</v>
      </c>
      <c r="BN318" s="90">
        <f>$D318^EXP(Parameter!$D$268+Parameter!$D$275+Parameter!$D$282)</f>
        <v>4.3550188949367373E-2</v>
      </c>
      <c r="BO318" s="91">
        <f>$E318^EXP(Parameter!$D$246+Parameter!$D$253+Parameter!$D$260)</f>
        <v>3.2847067963498303E-3</v>
      </c>
      <c r="BP318" s="91">
        <f>$D318^EXP(Parameter!$D$269+Parameter!$D$276+Parameter!$D$283)</f>
        <v>1.0088732296996954E-2</v>
      </c>
      <c r="BQ318" s="91">
        <f>$E318^EXP(Parameter!$D$247+Parameter!$D$254+Parameter!$D$261)</f>
        <v>4.1103250697376885E-3</v>
      </c>
      <c r="BR318" s="91">
        <f>$D318^EXP(Parameter!$D$271+Parameter!$D$278+Parameter!$D$285)</f>
        <v>6.7385720228962387E-2</v>
      </c>
      <c r="BS318" s="91">
        <f>$E318^EXP(Parameter!$D$249+Parameter!$D$256+Parameter!$D$263)</f>
        <v>6.3027728690932035E-3</v>
      </c>
      <c r="BT318" s="91">
        <f>$D318^EXP(Parameter!$D$272+Parameter!$D$279+Parameter!$D$286)</f>
        <v>4.9096180764081364E-2</v>
      </c>
      <c r="BU318" s="91">
        <f>$E318^EXP(Parameter!$D$250+Parameter!D$257+Parameter!D$264)</f>
        <v>3.2473165952666928E-3</v>
      </c>
      <c r="BV318" s="91">
        <f>$D318^EXP(Parameter!$D$273+Parameter!$D$280+Parameter!$D$287)</f>
        <v>4.465135954653119E-2</v>
      </c>
      <c r="BW318" s="91">
        <f>$E318^EXP(Parameter!$D$251+Parameter!$D$258+Parameter!$D$265)</f>
        <v>4.0180604243950434E-7</v>
      </c>
      <c r="BX318" s="91">
        <f>$D318^EXP(Parameter!$D$270+Parameter!$D$277+Parameter!$D$284)</f>
        <v>1.9102972262859746E-3</v>
      </c>
      <c r="BY318" s="91">
        <f>$E318^EXP(Parameter!$D$248+Parameter!$D$255+Parameter!$D$262)</f>
        <v>2.4671042504833766E-9</v>
      </c>
      <c r="BZ318" s="90">
        <f>$D318^EXP(Parameter!$D$208)</f>
        <v>2.2433878453310224E-2</v>
      </c>
      <c r="CA318" s="90">
        <f>$E318^EXP(Parameter!$D$200)</f>
        <v>6.8133821492658085E-4</v>
      </c>
      <c r="CB318" s="90">
        <f>$D318^EXP(Parameter!$D$209)</f>
        <v>1.7667619503216693E-2</v>
      </c>
      <c r="CC318" s="90">
        <f>$E318^EXP(Parameter!$D$201)</f>
        <v>1.2932838551013095E-3</v>
      </c>
      <c r="CD318" s="90">
        <f>$D318^EXP(Parameter!$D$211)</f>
        <v>1.9673020226194562E-2</v>
      </c>
      <c r="CE318" s="90">
        <f>$E318^EXP(Parameter!$D$203)</f>
        <v>7.6134351012950661E-3</v>
      </c>
      <c r="CF318" s="90">
        <f>$D318^EXP(Parameter!$D$212)</f>
        <v>5.2733741240019505E-2</v>
      </c>
      <c r="CG318" s="90">
        <f>$E318^EXP(Parameter!$D$204)</f>
        <v>4.9917038135424948E-3</v>
      </c>
      <c r="CH318" s="91">
        <f>$D318^EXP(Parameter!$D$213)</f>
        <v>1.51743075772109E-2</v>
      </c>
      <c r="CI318" s="90">
        <f>$E318^EXP(Parameter!$D$205)</f>
        <v>9.8843370950475809E-3</v>
      </c>
      <c r="CJ318" s="91">
        <f>$D318^EXP(Parameter!$D$210)</f>
        <v>7.3730116889264433E-3</v>
      </c>
      <c r="CK318" s="90">
        <f>$E318^EXP(Parameter!$D$202)</f>
        <v>5.2947546977287626E-4</v>
      </c>
      <c r="CL318" s="12">
        <f>$D318^EXP(Parameter!$D$170+Parameter!$D$177*(LN($B318/30.2*21)))</f>
        <v>7.9426158221002161E-3</v>
      </c>
      <c r="CM318" s="12">
        <f>$D318^EXP(Parameter!$D$155+Parameter!$D$162*(LN($B318/30.2*21)))</f>
        <v>0.26834718177058903</v>
      </c>
      <c r="CN318" s="12">
        <f>$D318^EXP(Parameter!$D$171+Parameter!$D$178*(LN($B318/30.2*21)))</f>
        <v>9.821254308752048E-3</v>
      </c>
      <c r="CO318" s="12">
        <f>$D318^EXP(Parameter!$D$156+Parameter!$D$163*(LN($B318/30.2*21)))</f>
        <v>0.19543780175301131</v>
      </c>
      <c r="CP318" s="12">
        <f>$D318^EXP(Parameter!$D$173+Parameter!$D$180*(LN($B318/30.2*21)))</f>
        <v>7.4588748825176647E-3</v>
      </c>
      <c r="CQ318" s="12">
        <f>$D318^EXP(Parameter!$D$158+Parameter!$D$165*(LN($B318/30.2*21)))</f>
        <v>0.18680698195915066</v>
      </c>
      <c r="CR318" s="12">
        <f>$D318^EXP(Parameter!$D$174+Parameter!$D$181*(LN($B318/30.2*21)))</f>
        <v>5.2475377073517987E-3</v>
      </c>
      <c r="CS318" s="12">
        <f>$D318^EXP(Parameter!$D$159+Parameter!$D$166*(LN($B318/30.2*21)))</f>
        <v>0.24456415183563293</v>
      </c>
      <c r="CT318" s="12">
        <f>$D318^EXP(Parameter!$D$175+Parameter!$D$182*(LN($B318/30.2*21)))</f>
        <v>4.9516786472726052E-4</v>
      </c>
      <c r="CU318" s="12">
        <f>$D318^EXP(Parameter!$D$160+Parameter!$D$167*(LN($B318/30.2*21)))</f>
        <v>2.578455887076099E-2</v>
      </c>
      <c r="CV318" s="12">
        <f>$D318^EXP(Parameter!$D$172+Parameter!$D$179*(LN($B318/30.2*21)))</f>
        <v>1.018725309292605E-3</v>
      </c>
      <c r="CW318" s="41">
        <f>$D318^EXP(Parameter!$D$157+Parameter!$D$164*(LN($B318/30.2*21)))</f>
        <v>5.5083069426332895E-5</v>
      </c>
      <c r="CX318" s="12">
        <f t="shared" si="30"/>
        <v>1.0684300040008786E-104</v>
      </c>
      <c r="CY318" s="85">
        <v>1.2058908281200501E-2</v>
      </c>
      <c r="CZ318" s="12">
        <f t="shared" si="31"/>
        <v>5.5806360658977658E-10</v>
      </c>
      <c r="DA318" s="85">
        <v>1.7621820257958099E-2</v>
      </c>
      <c r="DB318" s="12">
        <f t="shared" si="32"/>
        <v>5.5699908699742475E-21</v>
      </c>
      <c r="DC318" s="41">
        <v>1.9932049438023799E-5</v>
      </c>
      <c r="DD318" s="12">
        <f t="shared" si="33"/>
        <v>0</v>
      </c>
      <c r="DE318" s="85">
        <v>2.8162375608786403E-4</v>
      </c>
      <c r="DF318" s="12">
        <f t="shared" si="34"/>
        <v>0</v>
      </c>
      <c r="DG318" s="41">
        <v>1.9929399999999999E-5</v>
      </c>
      <c r="DH318" s="12">
        <f t="shared" si="35"/>
        <v>2.3144834806569551E-21</v>
      </c>
      <c r="DI318" s="41">
        <v>1.9929399999999999E-5</v>
      </c>
      <c r="DJ318" s="46">
        <v>313</v>
      </c>
      <c r="DK318" s="44">
        <v>5.5323536994889003E-6</v>
      </c>
      <c r="DL318" s="44">
        <v>2.08455990344802E-5</v>
      </c>
      <c r="DM318" s="44">
        <v>5.5296977784946597E-5</v>
      </c>
      <c r="DN318" s="44">
        <v>3.7500031142223603E-5</v>
      </c>
      <c r="DO318" s="44">
        <v>2.14121672640455E-4</v>
      </c>
      <c r="DP318" s="44">
        <v>1.57787949969901E-4</v>
      </c>
      <c r="DQ318" s="44">
        <v>2.4766640709883398E-4</v>
      </c>
      <c r="DR318" s="45">
        <v>8.2642633646989906E-3</v>
      </c>
      <c r="DS318" s="45">
        <v>1.474883288331E-2</v>
      </c>
      <c r="DT318" s="45">
        <v>1.2937528861539999E-2</v>
      </c>
      <c r="DU318" s="45">
        <v>8.7431088385079292E-3</v>
      </c>
      <c r="DV318" s="45">
        <v>1.3952140180654E-2</v>
      </c>
      <c r="DW318" s="45">
        <v>2.5315717052603E-2</v>
      </c>
      <c r="DX318" s="45">
        <v>1.0699469844765599E-2</v>
      </c>
    </row>
    <row r="319" spans="1:128">
      <c r="A319" s="43">
        <f t="shared" si="29"/>
        <v>19.926027397260274</v>
      </c>
      <c r="B319" s="18">
        <v>315</v>
      </c>
      <c r="C319" s="12">
        <v>6908</v>
      </c>
      <c r="D319" s="12">
        <v>7.5374327783203797E-3</v>
      </c>
      <c r="E319" s="12">
        <v>1.9631187385708999E-5</v>
      </c>
      <c r="F319" s="92">
        <f>$D319^Parameter!$D$325</f>
        <v>2.2091962254400407E-2</v>
      </c>
      <c r="G319" s="92">
        <f>$E319^Parameter!$D$318</f>
        <v>4.0824561567159948E-4</v>
      </c>
      <c r="H319" s="92">
        <f>$D319^Parameter!$D$326</f>
        <v>2.0034511686481758E-2</v>
      </c>
      <c r="I319" s="92">
        <f>$E319^Parameter!$D$319</f>
        <v>9.7159619172146599E-4</v>
      </c>
      <c r="J319" s="92">
        <f>$D319^Parameter!$D$328</f>
        <v>2.4123719519587555E-2</v>
      </c>
      <c r="K319" s="92">
        <f>$E319^Parameter!$D$321</f>
        <v>8.2181739565991094E-3</v>
      </c>
      <c r="L319" s="92">
        <f>$D319^Parameter!$D$329</f>
        <v>6.4750799191685679E-2</v>
      </c>
      <c r="M319" s="92">
        <f>$E319^Parameter!$D$322</f>
        <v>4.9379173736215226E-3</v>
      </c>
      <c r="N319" s="92">
        <f>$D319^Parameter!$D$330</f>
        <v>1.9078797394880765E-2</v>
      </c>
      <c r="O319" s="92">
        <f>$E319^Parameter!$D$323</f>
        <v>1.3097205066056047E-2</v>
      </c>
      <c r="P319" s="92">
        <f>$D319^Parameter!$D$327</f>
        <v>9.5305228352985955E-3</v>
      </c>
      <c r="Q319" s="92">
        <f>$E319^Parameter!$D$320</f>
        <v>4.3567621392418194E-4</v>
      </c>
      <c r="R319" s="12">
        <f>$D319^EXP(Parameter!$D$96+Parameter!$D$103*(($B319/30.2*21)^(1)))</f>
        <v>2.5980676711192367E-106</v>
      </c>
      <c r="S319" s="12">
        <f>$E319^EXP(Parameter!$D$81+Parameter!$D$88*($B319/30.2*21)^(-2))</f>
        <v>1.2812598153370109E-3</v>
      </c>
      <c r="T319" s="12">
        <f>$D319^EXP(Parameter!$D$97+Parameter!$D$104*(($B319*21/30.2)^(1)))</f>
        <v>4.7986236432794824E-10</v>
      </c>
      <c r="U319" s="12">
        <f>$E319^EXP(Parameter!$D$82+Parameter!$D$89*($B319/30.2*21)^(-2))</f>
        <v>2.2868299496042683E-3</v>
      </c>
      <c r="V319" s="12">
        <f>$D319^EXP(Parameter!$D$99+Parameter!$D$106*(($B319*21/30.2)^(1)))</f>
        <v>3.5117513874367742E-21</v>
      </c>
      <c r="W319" s="12">
        <f>$E319^EXP(Parameter!$D$84+Parameter!$D$91*($B319/30.2*21)^(-2))</f>
        <v>1.4805912141402432E-2</v>
      </c>
      <c r="X319" s="12">
        <f>$D319^EXP(Parameter!$D$100+Parameter!$D$107*(($B319*21/30.2)^(1)))</f>
        <v>0</v>
      </c>
      <c r="Y319" s="12">
        <f>$E319^EXP(Parameter!$D$85+Parameter!$D$92*($B319/30.2*21)^(-2))</f>
        <v>8.6945038997347235E-3</v>
      </c>
      <c r="Z319" s="12">
        <f>$D319^EXP(Parameter!$D$101+Parameter!$D$108*(($B319*21/30.2)^(1)))</f>
        <v>0</v>
      </c>
      <c r="AA319" s="12">
        <f>$E319^EXP(Parameter!$D$86+Parameter!$D$93*($B319/30.2*21)^(-2))</f>
        <v>1.3309714446371062E-2</v>
      </c>
      <c r="AB319" s="12">
        <f>$D319^EXP(Parameter!$D$98+Parameter!$D$105*(($B319*21/30.2)^(1)))</f>
        <v>1.4956745368798523E-21</v>
      </c>
      <c r="AC319" s="12">
        <f>$E319^EXP(Parameter!$D$83+Parameter!$D$90*($B319/30.2*21)^(-2))</f>
        <v>5.0450407902599595E-4</v>
      </c>
      <c r="AD319" s="87">
        <f>$D319^EXP(Parameter!$D$133+Parameter!$D$140*(($B319*21/30.2)^(-0.5))+Parameter!$D$147*((LN($B319*21/30.2))))</f>
        <v>4.7379241603482337E-21</v>
      </c>
      <c r="AE319" s="12">
        <f>$E319^EXP(Parameter!$D$111+Parameter!$D$118*(($B319*21/30.2)^(-1))+Parameter!$D$125*(($B319*21/30.2)^(-0.5)))</f>
        <v>3.6818790263566221E-2</v>
      </c>
      <c r="AF319" s="12">
        <f>$D319^EXP(Parameter!$D$134+Parameter!$D$141*(($B319*21/30.2)^(-0.5))+Parameter!$D$148*((LN($B319*21/30.2))))</f>
        <v>4.5740916265251527E-6</v>
      </c>
      <c r="AG319" s="12">
        <f>$E319^EXP(Parameter!$D$112+Parameter!$D$119*(($B319*21/30.2)^(-1))+Parameter!$D$126*(($B319*21/30.2)^(-0.5)))</f>
        <v>2.8865530061397741E-3</v>
      </c>
      <c r="AH319" s="12">
        <f>$D319^EXP(Parameter!$D$136+Parameter!$D$143*(($B319*21/30.2)^(-0.5))+Parameter!$D$150*((LN($B319*21/30.2))))</f>
        <v>2.2422567714022656E-16</v>
      </c>
      <c r="AI319" s="12">
        <f>$E319^EXP(Parameter!$D$114+Parameter!$D$121*(($B319*21/30.2)^(-1))+Parameter!$D$128*(($B319*21/30.2)^(-0.5)))</f>
        <v>3.1107118224193525E-6</v>
      </c>
      <c r="AJ319" s="12">
        <f>$D319^EXP(Parameter!$D$137+Parameter!$D$144*(($B319*21/30.2)^(-0.5))+Parameter!$D$151*((LN($B319*21/30.2))))</f>
        <v>1.5739133014262187E-25</v>
      </c>
      <c r="AK319" s="12">
        <f>$E319^EXP(Parameter!$D$115+Parameter!$D$122*(($B319*21/30.2)^(-1))+Parameter!$D$129*(($B319*21/30.2)^(-0.5)))</f>
        <v>1.5111656334555262E-3</v>
      </c>
      <c r="AL319" s="12">
        <f>$D319^EXP(Parameter!$D$138+Parameter!$D$145*(($B319*21/30.2)^(-0.5))+Parameter!$D$152*((LN($B319*21/30.2))))</f>
        <v>2.7561399145215486E-129</v>
      </c>
      <c r="AM319" s="12">
        <f>$E319^EXP(Parameter!$D$116+Parameter!$D$123*(($B319*21/30.2)^(-1))+Parameter!$D$130*(($B319*21/30.2)^(-0.5)))</f>
        <v>1.0309760379474215E-7</v>
      </c>
      <c r="AN319" s="12">
        <f>$D319^EXP(Parameter!$D$135+Parameter!$D$142*(($B319*21/30.2)^(-0.5))+Parameter!$D$149*((LN($B319*21/30.2))))</f>
        <v>3.2200533251830788E-8</v>
      </c>
      <c r="AO319" s="12">
        <f>$E319^EXP(Parameter!$D$113+Parameter!$D$120*(($B319*21/30.2)^(-1))+Parameter!$D$127*(($B319*21/30.2)^(-0.5)))</f>
        <v>1.0152952452447439E-15</v>
      </c>
      <c r="AP319" s="87">
        <f>$D319^EXP(Parameter!$D$304+Parameter!$D$310*((LN($B319*21/30.2))))</f>
        <v>5.936441592737143E-3</v>
      </c>
      <c r="AQ319" s="88">
        <f>$E319^EXP(Parameter!$D$290+Parameter!$D$296*((LN($B319*21/30.2))))</f>
        <v>5.7163815472683647E-3</v>
      </c>
      <c r="AR319" s="12">
        <f>$D319^EXP(Parameter!$D$305+Parameter!$D$311*((LN($B319*21/30.2))))</f>
        <v>1.0394181014603718E-2</v>
      </c>
      <c r="AS319" s="88">
        <f>$E319^EXP(Parameter!$D$291+Parameter!$D$297*((LN($B319*21/30.2))))</f>
        <v>3.8434745040447477E-3</v>
      </c>
      <c r="AT319" s="12">
        <f>$D319^EXP(Parameter!$D$305+Parameter!$D$307-Parameter!$D$306+(Parameter!$D$311+Parameter!$D$313-Parameter!$D$312)*((LN($B319*21/30.2))))</f>
        <v>8.1849924864696479E-3</v>
      </c>
      <c r="AU319" s="88">
        <f>$E319^EXP(Parameter!$D$291+Parameter!$D$293-Parameter!$D$292+(Parameter!$D$297+Parameter!$D$299-Parameter!$D$298)*((LN($B319*21/30.2))))</f>
        <v>6.1665535337471654E-3</v>
      </c>
      <c r="AV319" s="12">
        <f>$D319^EXP(Parameter!$D$308+Parameter!$D$314*((LN($B319*21/30.2))))</f>
        <v>1.0824801034889172E-2</v>
      </c>
      <c r="AW319" s="88">
        <f>$E319^EXP(Parameter!$D$294+Parameter!$D$300*((LN($B319*21/30.2))))</f>
        <v>5.4731436748828577E-3</v>
      </c>
      <c r="AX319" s="12">
        <f>$D319^EXP(Parameter!$D$305+Parameter!$D$309-Parameter!$D$306+(Parameter!$D$311+Parameter!$D$315-Parameter!$D$312)*((LN($B319*21/30.2))))</f>
        <v>2.8072172919018246E-3</v>
      </c>
      <c r="AY319" s="88">
        <f>$E319^EXP(Parameter!$D$291+Parameter!$D$295-Parameter!$D$292+(Parameter!$D$297+Parameter!$D$301-Parameter!$D$298)*((LN($B319*21/30.2))))</f>
        <v>6.8117281017749146E-6</v>
      </c>
      <c r="AZ319" s="12">
        <f>$D319^EXP(Parameter!D$305-Parameter!D$306+(Parameter!D$311-Parameter!D$312)*((LN($B319*21/30.2))))</f>
        <v>1.8315071511232196E-3</v>
      </c>
      <c r="BA319" s="88">
        <f>$E319^EXP(Parameter!$D$291-Parameter!$D$292+(Parameter!$D$297-Parameter!$D$298)*((LN($B319*21/30.2))))</f>
        <v>2.8100852640366871E-8</v>
      </c>
      <c r="BB319" s="89">
        <f>$D319^EXP(Parameter!$D$231+Parameter!$D$238)</f>
        <v>2.4411704838837089E-2</v>
      </c>
      <c r="BC319" s="90">
        <f>$E319^EXP(Parameter!$D$216+Parameter!$D$223)</f>
        <v>1.0247823602544677E-3</v>
      </c>
      <c r="BD319" s="91">
        <f>$D319^EXP(Parameter!$D$232+Parameter!$D$239)</f>
        <v>1.7278844017642004E-2</v>
      </c>
      <c r="BE319" s="90">
        <f>$E319^EXP(Parameter!$D$217+Parameter!$D$224)</f>
        <v>1.6008736483211048E-3</v>
      </c>
      <c r="BF319" s="91">
        <f>$D319^EXP(Parameter!$D$234+Parameter!$D$241)</f>
        <v>2.1801840706430521E-2</v>
      </c>
      <c r="BG319" s="91">
        <f>$E319^EXP(Parameter!$D$219+Parameter!$D$226)</f>
        <v>1.0330469352283839E-2</v>
      </c>
      <c r="BH319" s="91">
        <f>$D319^EXP(Parameter!$D$235+Parameter!$D$242)</f>
        <v>5.2656522250546692E-2</v>
      </c>
      <c r="BI319" s="91">
        <f>$E319^EXP(Parameter!$D$220+Parameter!$D$227)</f>
        <v>5.9473134767580489E-3</v>
      </c>
      <c r="BJ319" s="91">
        <f>$D319^EXP(Parameter!$D$236+Parameter!$D$243)</f>
        <v>1.591879239629352E-2</v>
      </c>
      <c r="BK319" s="91">
        <f>$E319^EXP(Parameter!$D$221+Parameter!$D$228)</f>
        <v>9.7304982284436257E-3</v>
      </c>
      <c r="BL319" s="91">
        <f>$D319^EXP(Parameter!$D$233+Parameter!$D$240)</f>
        <v>6.5606332248483125E-3</v>
      </c>
      <c r="BM319" s="91">
        <f>$E319^EXP(Parameter!$D$218+Parameter!$D$225)</f>
        <v>3.7892909392645143E-4</v>
      </c>
      <c r="BN319" s="90">
        <f>$D319^EXP(Parameter!$D$268+Parameter!$D$275+Parameter!$D$282)</f>
        <v>4.3346085117587842E-2</v>
      </c>
      <c r="BO319" s="91">
        <f>$E319^EXP(Parameter!$D$246+Parameter!$D$253+Parameter!$D$260)</f>
        <v>3.2586478582428712E-3</v>
      </c>
      <c r="BP319" s="91">
        <f>$D319^EXP(Parameter!$D$269+Parameter!$D$276+Parameter!$D$283)</f>
        <v>1.0019460427395833E-2</v>
      </c>
      <c r="BQ319" s="91">
        <f>$E319^EXP(Parameter!$D$247+Parameter!$D$254+Parameter!$D$261)</f>
        <v>4.0789898874263953E-3</v>
      </c>
      <c r="BR319" s="91">
        <f>$D319^EXP(Parameter!$D$271+Parameter!$D$278+Parameter!$D$285)</f>
        <v>6.7113809213016823E-2</v>
      </c>
      <c r="BS319" s="91">
        <f>$E319^EXP(Parameter!$D$249+Parameter!$D$256+Parameter!$D$263)</f>
        <v>6.2584488638582252E-3</v>
      </c>
      <c r="BT319" s="91">
        <f>$D319^EXP(Parameter!$D$272+Parameter!$D$279+Parameter!$D$286)</f>
        <v>4.887486603087516E-2</v>
      </c>
      <c r="BU319" s="91">
        <f>$E319^EXP(Parameter!$D$250+Parameter!D$257+Parameter!D$264)</f>
        <v>3.2215029184646192E-3</v>
      </c>
      <c r="BV319" s="91">
        <f>$D319^EXP(Parameter!$D$273+Parameter!$D$280+Parameter!$D$287)</f>
        <v>4.4443758486255015E-2</v>
      </c>
      <c r="BW319" s="91">
        <f>$E319^EXP(Parameter!$D$251+Parameter!$D$258+Parameter!$D$265)</f>
        <v>3.9364772043901916E-7</v>
      </c>
      <c r="BX319" s="91">
        <f>$D319^EXP(Parameter!$D$270+Parameter!$D$277+Parameter!$D$284)</f>
        <v>1.8924538393862052E-3</v>
      </c>
      <c r="BY319" s="91">
        <f>$E319^EXP(Parameter!$D$248+Parameter!$D$255+Parameter!$D$262)</f>
        <v>2.3999268595917649E-9</v>
      </c>
      <c r="BZ319" s="90">
        <f>$D319^EXP(Parameter!$D$208)</f>
        <v>2.2306547414209909E-2</v>
      </c>
      <c r="CA319" s="90">
        <f>$E319^EXP(Parameter!$D$200)</f>
        <v>6.744535727106816E-4</v>
      </c>
      <c r="CB319" s="90">
        <f>$D319^EXP(Parameter!$D$209)</f>
        <v>1.7561052622367488E-2</v>
      </c>
      <c r="CC319" s="90">
        <f>$E319^EXP(Parameter!$D$201)</f>
        <v>1.2813590602698806E-3</v>
      </c>
      <c r="CD319" s="90">
        <f>$D319^EXP(Parameter!$D$211)</f>
        <v>1.9557508980850357E-2</v>
      </c>
      <c r="CE319" s="90">
        <f>$E319^EXP(Parameter!$D$203)</f>
        <v>7.5618835337124589E-3</v>
      </c>
      <c r="CF319" s="90">
        <f>$D319^EXP(Parameter!$D$212)</f>
        <v>5.2501653937255477E-2</v>
      </c>
      <c r="CG319" s="90">
        <f>$E319^EXP(Parameter!$D$204)</f>
        <v>4.9549900464135E-3</v>
      </c>
      <c r="CH319" s="91">
        <f>$D319^EXP(Parameter!$D$213)</f>
        <v>1.5079340619109836E-2</v>
      </c>
      <c r="CI319" s="90">
        <f>$E319^EXP(Parameter!$D$205)</f>
        <v>9.8209790975149029E-3</v>
      </c>
      <c r="CJ319" s="91">
        <f>$D319^EXP(Parameter!$D$210)</f>
        <v>7.3189453809262457E-3</v>
      </c>
      <c r="CK319" s="90">
        <f>$E319^EXP(Parameter!$D$202)</f>
        <v>5.2394127621695436E-4</v>
      </c>
      <c r="CL319" s="12">
        <f>$D319^EXP(Parameter!$D$170+Parameter!$D$177*(LN($B319/30.2*21)))</f>
        <v>7.8759072603813741E-3</v>
      </c>
      <c r="CM319" s="12">
        <f>$D319^EXP(Parameter!$D$155+Parameter!$D$162*(LN($B319/30.2*21)))</f>
        <v>0.26810354639601952</v>
      </c>
      <c r="CN319" s="12">
        <f>$D319^EXP(Parameter!$D$171+Parameter!$D$178*(LN($B319/30.2*21)))</f>
        <v>9.7475402625945336E-3</v>
      </c>
      <c r="CO319" s="12">
        <f>$D319^EXP(Parameter!$D$156+Parameter!$D$163*(LN($B319/30.2*21)))</f>
        <v>0.1951101444673449</v>
      </c>
      <c r="CP319" s="12">
        <f>$D319^EXP(Parameter!$D$173+Parameter!$D$180*(LN($B319/30.2*21)))</f>
        <v>7.3963416809873384E-3</v>
      </c>
      <c r="CQ319" s="12">
        <f>$D319^EXP(Parameter!$D$158+Parameter!$D$165*(LN($B319/30.2*21)))</f>
        <v>0.1863915399106367</v>
      </c>
      <c r="CR319" s="12">
        <f>$D319^EXP(Parameter!$D$174+Parameter!$D$181*(LN($B319/30.2*21)))</f>
        <v>5.1899729602664629E-3</v>
      </c>
      <c r="CS319" s="12">
        <f>$D319^EXP(Parameter!$D$159+Parameter!$D$166*(LN($B319/30.2*21)))</f>
        <v>0.24419836944532106</v>
      </c>
      <c r="CT319" s="12">
        <f>$D319^EXP(Parameter!$D$175+Parameter!$D$182*(LN($B319/30.2*21)))</f>
        <v>4.8724208460595151E-4</v>
      </c>
      <c r="CU319" s="12">
        <f>$D319^EXP(Parameter!$D$160+Parameter!$D$167*(LN($B319/30.2*21)))</f>
        <v>2.5588938738034847E-2</v>
      </c>
      <c r="CV319" s="12">
        <f>$D319^EXP(Parameter!$D$172+Parameter!$D$179*(LN($B319/30.2*21)))</f>
        <v>1.0058726356895556E-3</v>
      </c>
      <c r="CW319" s="41">
        <f>$D319^EXP(Parameter!$D$157+Parameter!$D$164*(LN($B319/30.2*21)))</f>
        <v>5.3794726794483043E-5</v>
      </c>
      <c r="CX319" s="12">
        <f t="shared" si="30"/>
        <v>2.5980676711192367E-106</v>
      </c>
      <c r="CY319" s="85">
        <v>1.2055480596139201E-2</v>
      </c>
      <c r="CZ319" s="12">
        <f t="shared" si="31"/>
        <v>4.7986236432794824E-10</v>
      </c>
      <c r="DA319" s="85">
        <v>1.76134421931891E-2</v>
      </c>
      <c r="DB319" s="12">
        <f t="shared" si="32"/>
        <v>3.5117513874367742E-21</v>
      </c>
      <c r="DC319" s="41">
        <v>1.9633608560245501E-5</v>
      </c>
      <c r="DD319" s="12">
        <f t="shared" si="33"/>
        <v>0</v>
      </c>
      <c r="DE319" s="85">
        <v>2.7817074193775299E-4</v>
      </c>
      <c r="DF319" s="12">
        <f t="shared" si="34"/>
        <v>0</v>
      </c>
      <c r="DG319" s="41">
        <v>1.9631199999999999E-5</v>
      </c>
      <c r="DH319" s="12">
        <f t="shared" si="35"/>
        <v>1.4956745368798523E-21</v>
      </c>
      <c r="DI319" s="41">
        <v>1.9631199999999999E-5</v>
      </c>
      <c r="DJ319" s="46">
        <v>314</v>
      </c>
      <c r="DK319" s="44">
        <v>5.4311916818372603E-6</v>
      </c>
      <c r="DL319" s="44">
        <v>2.0490907705839101E-5</v>
      </c>
      <c r="DM319" s="44">
        <v>5.4409919278519701E-5</v>
      </c>
      <c r="DN319" s="44">
        <v>3.6883771136086998E-5</v>
      </c>
      <c r="DO319" s="44">
        <v>2.1099010371550299E-4</v>
      </c>
      <c r="DP319" s="44">
        <v>1.5542870235796301E-4</v>
      </c>
      <c r="DQ319" s="44">
        <v>2.4408323582858499E-4</v>
      </c>
      <c r="DR319" s="45">
        <v>8.2059418556460501E-3</v>
      </c>
      <c r="DS319" s="45">
        <v>1.46521092111341E-2</v>
      </c>
      <c r="DT319" s="45">
        <v>1.28511845318845E-2</v>
      </c>
      <c r="DU319" s="45">
        <v>8.6818197320814895E-3</v>
      </c>
      <c r="DV319" s="45">
        <v>1.38599528750171E-2</v>
      </c>
      <c r="DW319" s="45">
        <v>2.5162323840322898E-2</v>
      </c>
      <c r="DX319" s="45">
        <v>1.0626299079200799E-2</v>
      </c>
    </row>
    <row r="320" spans="1:128">
      <c r="A320" s="43">
        <f t="shared" si="29"/>
        <v>19.986301369863014</v>
      </c>
      <c r="B320" s="18">
        <v>316</v>
      </c>
      <c r="C320" s="12">
        <v>6930</v>
      </c>
      <c r="D320" s="12">
        <v>7.4826164268549803E-3</v>
      </c>
      <c r="E320" s="12">
        <v>1.9338161929942501E-5</v>
      </c>
      <c r="F320" s="92">
        <f>$D320^Parameter!$D$325</f>
        <v>2.1966543094279697E-2</v>
      </c>
      <c r="G320" s="92">
        <f>$E320^Parameter!$D$318</f>
        <v>4.0384893191498599E-4</v>
      </c>
      <c r="H320" s="92">
        <f>$D320^Parameter!$D$326</f>
        <v>1.9917865089779128E-2</v>
      </c>
      <c r="I320" s="92">
        <f>$E320^Parameter!$D$319</f>
        <v>9.6228944723308462E-4</v>
      </c>
      <c r="J320" s="92">
        <f>$D320^Parameter!$D$328</f>
        <v>2.3989917478747898E-2</v>
      </c>
      <c r="K320" s="92">
        <f>$E320^Parameter!$D$321</f>
        <v>8.163604009051308E-3</v>
      </c>
      <c r="L320" s="92">
        <f>$D320^Parameter!$D$329</f>
        <v>6.4486669900792853E-2</v>
      </c>
      <c r="M320" s="92">
        <f>$E320^Parameter!$D$322</f>
        <v>4.9016629444931471E-3</v>
      </c>
      <c r="N320" s="92">
        <f>$D320^Parameter!$D$330</f>
        <v>1.8966330810868084E-2</v>
      </c>
      <c r="O320" s="92">
        <f>$E320^Parameter!$D$323</f>
        <v>1.3018653766354299E-2</v>
      </c>
      <c r="P320" s="92">
        <f>$D320^Parameter!$D$327</f>
        <v>9.4645270292614044E-3</v>
      </c>
      <c r="Q320" s="92">
        <f>$E320^Parameter!$D$320</f>
        <v>4.3102300209159257E-4</v>
      </c>
      <c r="R320" s="12">
        <f>$D320^EXP(Parameter!$D$96+Parameter!$D$103*(($B320/30.2*21)^(1)))</f>
        <v>5.9718189216619802E-108</v>
      </c>
      <c r="S320" s="12">
        <f>$E320^EXP(Parameter!$D$81+Parameter!$D$88*($B320/30.2*21)^(-2))</f>
        <v>1.2694747184773972E-3</v>
      </c>
      <c r="T320" s="12">
        <f>$D320^EXP(Parameter!$D$97+Parameter!$D$104*(($B320*21/30.2)^(1)))</f>
        <v>4.1222891387413337E-10</v>
      </c>
      <c r="U320" s="12">
        <f>$E320^EXP(Parameter!$D$82+Parameter!$D$89*($B320/30.2*21)^(-2))</f>
        <v>2.2676171570859961E-3</v>
      </c>
      <c r="V320" s="12">
        <f>$D320^EXP(Parameter!$D$99+Parameter!$D$106*(($B320*21/30.2)^(1)))</f>
        <v>2.2045962459122541E-21</v>
      </c>
      <c r="W320" s="12">
        <f>$E320^EXP(Parameter!$D$84+Parameter!$D$91*($B320/30.2*21)^(-2))</f>
        <v>1.4719623454691518E-2</v>
      </c>
      <c r="X320" s="12">
        <f>$D320^EXP(Parameter!$D$100+Parameter!$D$107*(($B320*21/30.2)^(1)))</f>
        <v>0</v>
      </c>
      <c r="Y320" s="12">
        <f>$E320^EXP(Parameter!$D$85+Parameter!$D$92*($B320/30.2*21)^(-2))</f>
        <v>8.6374489945432713E-3</v>
      </c>
      <c r="Z320" s="12">
        <f>$D320^EXP(Parameter!$D$101+Parameter!$D$108*(($B320*21/30.2)^(1)))</f>
        <v>0</v>
      </c>
      <c r="AA320" s="12">
        <f>$E320^EXP(Parameter!$D$86+Parameter!$D$93*($B320/30.2*21)^(-2))</f>
        <v>1.3230180387449324E-2</v>
      </c>
      <c r="AB320" s="12">
        <f>$D320^EXP(Parameter!$D$98+Parameter!$D$105*(($B320*21/30.2)^(1)))</f>
        <v>9.6293563878892841E-22</v>
      </c>
      <c r="AC320" s="12">
        <f>$E320^EXP(Parameter!$D$83+Parameter!$D$90*($B320/30.2*21)^(-2))</f>
        <v>4.9921715369330942E-4</v>
      </c>
      <c r="AD320" s="87">
        <f>$D320^EXP(Parameter!$D$133+Parameter!$D$140*(($B320*21/30.2)^(-0.5))+Parameter!$D$147*((LN($B320*21/30.2))))</f>
        <v>3.7239507350835023E-21</v>
      </c>
      <c r="AE320" s="12">
        <f>$E320^EXP(Parameter!$D$111+Parameter!$D$118*(($B320*21/30.2)^(-1))+Parameter!$D$125*(($B320*21/30.2)^(-0.5)))</f>
        <v>3.6694450539853589E-2</v>
      </c>
      <c r="AF320" s="12">
        <f>$D320^EXP(Parameter!$D$134+Parameter!$D$141*(($B320*21/30.2)^(-0.5))+Parameter!$D$148*((LN($B320*21/30.2))))</f>
        <v>4.4080404032754332E-6</v>
      </c>
      <c r="AG320" s="12">
        <f>$E320^EXP(Parameter!$D$112+Parameter!$D$119*(($B320*21/30.2)^(-1))+Parameter!$D$126*(($B320*21/30.2)^(-0.5)))</f>
        <v>2.8637509532909414E-3</v>
      </c>
      <c r="AH320" s="12">
        <f>$D320^EXP(Parameter!$D$136+Parameter!$D$143*(($B320*21/30.2)^(-0.5))+Parameter!$D$150*((LN($B320*21/30.2))))</f>
        <v>1.8885893711427198E-16</v>
      </c>
      <c r="AI320" s="12">
        <f>$E320^EXP(Parameter!$D$114+Parameter!$D$121*(($B320*21/30.2)^(-1))+Parameter!$D$128*(($B320*21/30.2)^(-0.5)))</f>
        <v>3.035547394370046E-6</v>
      </c>
      <c r="AJ320" s="12">
        <f>$D320^EXP(Parameter!$D$137+Parameter!$D$144*(($B320*21/30.2)^(-0.5))+Parameter!$D$151*((LN($B320*21/30.2))))</f>
        <v>1.1337314024293305E-25</v>
      </c>
      <c r="AK320" s="12">
        <f>$E320^EXP(Parameter!$D$115+Parameter!$D$122*(($B320*21/30.2)^(-1))+Parameter!$D$129*(($B320*21/30.2)^(-0.5)))</f>
        <v>1.4963947886956943E-3</v>
      </c>
      <c r="AL320" s="12">
        <f>$D320^EXP(Parameter!$D$138+Parameter!$D$145*(($B320*21/30.2)^(-0.5))+Parameter!$D$152*((LN($B320*21/30.2))))</f>
        <v>3.0002257983544048E-130</v>
      </c>
      <c r="AM320" s="12">
        <f>$E320^EXP(Parameter!$D$116+Parameter!$D$123*(($B320*21/30.2)^(-1))+Parameter!$D$130*(($B320*21/30.2)^(-0.5)))</f>
        <v>9.993386666024637E-8</v>
      </c>
      <c r="AN320" s="12">
        <f>$D320^EXP(Parameter!$D$135+Parameter!$D$142*(($B320*21/30.2)^(-0.5))+Parameter!$D$149*((LN($B320*21/30.2))))</f>
        <v>3.0513139215772013E-8</v>
      </c>
      <c r="AO320" s="12">
        <f>$E320^EXP(Parameter!$D$113+Parameter!$D$120*(($B320*21/30.2)^(-1))+Parameter!$D$127*(($B320*21/30.2)^(-0.5)))</f>
        <v>9.4547599779884069E-16</v>
      </c>
      <c r="AP320" s="87">
        <f>$D320^EXP(Parameter!$D$304+Parameter!$D$310*((LN($B320*21/30.2))))</f>
        <v>5.8789876429953883E-3</v>
      </c>
      <c r="AQ320" s="88">
        <f>$E320^EXP(Parameter!$D$290+Parameter!$D$296*((LN($B320*21/30.2))))</f>
        <v>5.6888678099443653E-3</v>
      </c>
      <c r="AR320" s="12">
        <f>$D320^EXP(Parameter!$D$305+Parameter!$D$311*((LN($B320*21/30.2))))</f>
        <v>1.0316273217601798E-2</v>
      </c>
      <c r="AS320" s="88">
        <f>$E320^EXP(Parameter!$D$291+Parameter!$D$297*((LN($B320*21/30.2))))</f>
        <v>3.8175123825340269E-3</v>
      </c>
      <c r="AT320" s="12">
        <f>$D320^EXP(Parameter!$D$305+Parameter!$D$307-Parameter!$D$306+(Parameter!$D$311+Parameter!$D$313-Parameter!$D$312)*((LN($B320*21/30.2))))</f>
        <v>8.115799191917775E-3</v>
      </c>
      <c r="AU320" s="88">
        <f>$E320^EXP(Parameter!$D$291+Parameter!$D$293-Parameter!$D$292+(Parameter!$D$297+Parameter!$D$299-Parameter!$D$298)*((LN($B320*21/30.2))))</f>
        <v>6.1199830959165619E-3</v>
      </c>
      <c r="AV320" s="12">
        <f>$D320^EXP(Parameter!$D$308+Parameter!$D$314*((LN($B320*21/30.2))))</f>
        <v>1.0722999467337185E-2</v>
      </c>
      <c r="AW320" s="88">
        <f>$E320^EXP(Parameter!$D$294+Parameter!$D$300*((LN($B320*21/30.2))))</f>
        <v>5.4345024563069687E-3</v>
      </c>
      <c r="AX320" s="12">
        <f>$D320^EXP(Parameter!$D$305+Parameter!$D$309-Parameter!$D$306+(Parameter!$D$311+Parameter!$D$315-Parameter!$D$312)*((LN($B320*21/30.2))))</f>
        <v>2.7750352237873956E-3</v>
      </c>
      <c r="AY320" s="88">
        <f>$E320^EXP(Parameter!$D$291+Parameter!$D$295-Parameter!$D$292+(Parameter!$D$297+Parameter!$D$301-Parameter!$D$298)*((LN($B320*21/30.2))))</f>
        <v>6.6133582899524715E-6</v>
      </c>
      <c r="AZ320" s="12">
        <f>$D320^EXP(Parameter!D$305-Parameter!D$306+(Parameter!D$311-Parameter!D$312)*((LN($B320*21/30.2))))</f>
        <v>1.8103794745813039E-3</v>
      </c>
      <c r="BA320" s="88">
        <f>$E320^EXP(Parameter!$D$291-Parameter!$D$292+(Parameter!$D$297-Parameter!$D$298)*((LN($B320*21/30.2))))</f>
        <v>2.7015279930645098E-8</v>
      </c>
      <c r="BB320" s="89">
        <f>$D320^EXP(Parameter!$D$231+Parameter!$D$238)</f>
        <v>2.4276735702692547E-2</v>
      </c>
      <c r="BC320" s="90">
        <f>$E320^EXP(Parameter!$D$216+Parameter!$D$223)</f>
        <v>1.0150412156148694E-3</v>
      </c>
      <c r="BD320" s="91">
        <f>$D320^EXP(Parameter!$D$232+Parameter!$D$239)</f>
        <v>1.7174446229220538E-2</v>
      </c>
      <c r="BE320" s="90">
        <f>$E320^EXP(Parameter!$D$217+Parameter!$D$224)</f>
        <v>1.5866381762625005E-3</v>
      </c>
      <c r="BF320" s="91">
        <f>$D320^EXP(Parameter!$D$234+Parameter!$D$241)</f>
        <v>2.1677640669643373E-2</v>
      </c>
      <c r="BG320" s="91">
        <f>$E320^EXP(Parameter!$D$219+Parameter!$D$226)</f>
        <v>1.0265131140351305E-2</v>
      </c>
      <c r="BH320" s="91">
        <f>$D320^EXP(Parameter!$D$235+Parameter!$D$242)</f>
        <v>5.242553858009278E-2</v>
      </c>
      <c r="BI320" s="91">
        <f>$E320^EXP(Parameter!$D$220+Parameter!$D$227)</f>
        <v>5.9051718389580574E-3</v>
      </c>
      <c r="BJ320" s="91">
        <f>$D320^EXP(Parameter!$D$236+Parameter!$D$243)</f>
        <v>1.5820674988508476E-2</v>
      </c>
      <c r="BK320" s="91">
        <f>$E320^EXP(Parameter!$D$221+Parameter!$D$228)</f>
        <v>9.6681520139983625E-3</v>
      </c>
      <c r="BL320" s="91">
        <f>$D320^EXP(Parameter!$D$233+Parameter!$D$240)</f>
        <v>6.5115709447886088E-3</v>
      </c>
      <c r="BM320" s="91">
        <f>$E320^EXP(Parameter!$D$218+Parameter!$D$225)</f>
        <v>3.7480938244234378E-4</v>
      </c>
      <c r="BN320" s="90">
        <f>$D320^EXP(Parameter!$D$268+Parameter!$D$275+Parameter!$D$282)</f>
        <v>4.3143405168836454E-2</v>
      </c>
      <c r="BO320" s="91">
        <f>$E320^EXP(Parameter!$D$246+Parameter!$D$253+Parameter!$D$260)</f>
        <v>3.232857721107056E-3</v>
      </c>
      <c r="BP320" s="91">
        <f>$D320^EXP(Parameter!$D$269+Parameter!$D$276+Parameter!$D$283)</f>
        <v>9.9508222832246345E-3</v>
      </c>
      <c r="BQ320" s="91">
        <f>$E320^EXP(Parameter!$D$247+Parameter!$D$254+Parameter!$D$261)</f>
        <v>4.0479682558193794E-3</v>
      </c>
      <c r="BR320" s="91">
        <f>$D320^EXP(Parameter!$D$271+Parameter!$D$278+Parameter!$D$285)</f>
        <v>6.6843618584429138E-2</v>
      </c>
      <c r="BS320" s="91">
        <f>$E320^EXP(Parameter!$D$249+Parameter!$D$256+Parameter!$D$263)</f>
        <v>6.2145422758363659E-3</v>
      </c>
      <c r="BT320" s="91">
        <f>$D320^EXP(Parameter!$D$272+Parameter!$D$279+Parameter!$D$286)</f>
        <v>4.865505580165666E-2</v>
      </c>
      <c r="BU320" s="91">
        <f>$E320^EXP(Parameter!$D$250+Parameter!D$257+Parameter!D$264)</f>
        <v>3.195955919621977E-3</v>
      </c>
      <c r="BV320" s="91">
        <f>$D320^EXP(Parameter!$D$273+Parameter!$D$280+Parameter!$D$287)</f>
        <v>4.4237597998784753E-2</v>
      </c>
      <c r="BW320" s="91">
        <f>$E320^EXP(Parameter!$D$251+Parameter!$D$258+Parameter!$D$265)</f>
        <v>3.8567411445995422E-7</v>
      </c>
      <c r="BX320" s="91">
        <f>$D320^EXP(Parameter!$D$270+Parameter!$D$277+Parameter!$D$284)</f>
        <v>1.8748176897328969E-3</v>
      </c>
      <c r="BY320" s="91">
        <f>$E320^EXP(Parameter!$D$248+Parameter!$D$255+Parameter!$D$262)</f>
        <v>2.334734009007153E-9</v>
      </c>
      <c r="BZ320" s="90">
        <f>$D320^EXP(Parameter!$D$208)</f>
        <v>2.2180230192402839E-2</v>
      </c>
      <c r="CA320" s="90">
        <f>$E320^EXP(Parameter!$D$200)</f>
        <v>6.6765484035566543E-4</v>
      </c>
      <c r="CB320" s="90">
        <f>$D320^EXP(Parameter!$D$209)</f>
        <v>1.7455372032442178E-2</v>
      </c>
      <c r="CC320" s="90">
        <f>$E320^EXP(Parameter!$D$201)</f>
        <v>1.2695725647382003E-3</v>
      </c>
      <c r="CD320" s="90">
        <f>$D320^EXP(Parameter!$D$211)</f>
        <v>1.9442939972734542E-2</v>
      </c>
      <c r="CE320" s="90">
        <f>$E320^EXP(Parameter!$D$203)</f>
        <v>7.5108040247906654E-3</v>
      </c>
      <c r="CF320" s="90">
        <f>$D320^EXP(Parameter!$D$212)</f>
        <v>5.2271119700933531E-2</v>
      </c>
      <c r="CG320" s="90">
        <f>$E320^EXP(Parameter!$D$204)</f>
        <v>4.9186338251889184E-3</v>
      </c>
      <c r="CH320" s="91">
        <f>$D320^EXP(Parameter!$D$213)</f>
        <v>1.498518492754549E-2</v>
      </c>
      <c r="CI320" s="90">
        <f>$E320^EXP(Parameter!$D$205)</f>
        <v>9.7581784683570833E-3</v>
      </c>
      <c r="CJ320" s="91">
        <f>$D320^EXP(Parameter!$D$210)</f>
        <v>7.2653988401017514E-3</v>
      </c>
      <c r="CK320" s="90">
        <f>$E320^EXP(Parameter!$D$202)</f>
        <v>5.1847805791387167E-4</v>
      </c>
      <c r="CL320" s="12">
        <f>$D320^EXP(Parameter!$D$170+Parameter!$D$177*(LN($B320/30.2*21)))</f>
        <v>7.8098889798462216E-3</v>
      </c>
      <c r="CM320" s="12">
        <f>$D320^EXP(Parameter!$D$155+Parameter!$D$162*(LN($B320/30.2*21)))</f>
        <v>0.26786106742709132</v>
      </c>
      <c r="CN320" s="12">
        <f>$D320^EXP(Parameter!$D$171+Parameter!$D$178*(LN($B320/30.2*21)))</f>
        <v>9.6745344149308833E-3</v>
      </c>
      <c r="CO320" s="12">
        <f>$D320^EXP(Parameter!$D$156+Parameter!$D$163*(LN($B320/30.2*21)))</f>
        <v>0.19478403722555174</v>
      </c>
      <c r="CP320" s="12">
        <f>$D320^EXP(Parameter!$D$173+Parameter!$D$180*(LN($B320/30.2*21)))</f>
        <v>7.3344566734046025E-3</v>
      </c>
      <c r="CQ320" s="12">
        <f>$D320^EXP(Parameter!$D$158+Parameter!$D$165*(LN($B320/30.2*21)))</f>
        <v>0.18597808096224916</v>
      </c>
      <c r="CR320" s="12">
        <f>$D320^EXP(Parameter!$D$174+Parameter!$D$181*(LN($B320/30.2*21)))</f>
        <v>5.1331261605487765E-3</v>
      </c>
      <c r="CS320" s="12">
        <f>$D320^EXP(Parameter!$D$159+Parameter!$D$166*(LN($B320/30.2*21)))</f>
        <v>0.24383422789896675</v>
      </c>
      <c r="CT320" s="12">
        <f>$D320^EXP(Parameter!$D$175+Parameter!$D$182*(LN($B320/30.2*21)))</f>
        <v>4.7945480289737828E-4</v>
      </c>
      <c r="CU320" s="12">
        <f>$D320^EXP(Parameter!$D$160+Parameter!$D$167*(LN($B320/30.2*21)))</f>
        <v>2.5395102550640862E-2</v>
      </c>
      <c r="CV320" s="12">
        <f>$D320^EXP(Parameter!$D$172+Parameter!$D$179*(LN($B320/30.2*21)))</f>
        <v>9.93205402901673E-4</v>
      </c>
      <c r="CW320" s="41">
        <f>$D320^EXP(Parameter!$D$157+Parameter!$D$164*(LN($B320/30.2*21)))</f>
        <v>5.2537957855441674E-5</v>
      </c>
      <c r="CX320" s="12">
        <f t="shared" si="30"/>
        <v>5.9718189216619802E-108</v>
      </c>
      <c r="CY320" s="85">
        <v>1.2052115726082E-2</v>
      </c>
      <c r="CZ320" s="12">
        <f t="shared" si="31"/>
        <v>4.1222891387413337E-10</v>
      </c>
      <c r="DA320" s="85">
        <v>1.7605199245365501E-2</v>
      </c>
      <c r="DB320" s="12">
        <f t="shared" si="32"/>
        <v>2.2045962459122541E-21</v>
      </c>
      <c r="DC320" s="41">
        <v>1.93403889896872E-5</v>
      </c>
      <c r="DD320" s="12">
        <f t="shared" si="33"/>
        <v>0</v>
      </c>
      <c r="DE320" s="85">
        <v>2.7477468001744799E-4</v>
      </c>
      <c r="DF320" s="12">
        <f t="shared" si="34"/>
        <v>0</v>
      </c>
      <c r="DG320" s="41">
        <v>1.9338200000000001E-5</v>
      </c>
      <c r="DH320" s="12">
        <f t="shared" si="35"/>
        <v>9.6293563878892841E-22</v>
      </c>
      <c r="DI320" s="41">
        <v>1.9338200000000001E-5</v>
      </c>
      <c r="DJ320" s="46">
        <v>315</v>
      </c>
      <c r="DK320" s="44">
        <v>5.3320989219507504E-6</v>
      </c>
      <c r="DL320" s="44">
        <v>2.0143007847583901E-5</v>
      </c>
      <c r="DM320" s="44">
        <v>5.3538953569964901E-5</v>
      </c>
      <c r="DN320" s="44">
        <v>3.6278940969691801E-5</v>
      </c>
      <c r="DO320" s="44">
        <v>2.0791073987147499E-4</v>
      </c>
      <c r="DP320" s="44">
        <v>1.531095876941E-4</v>
      </c>
      <c r="DQ320" s="44">
        <v>2.40559209891411E-4</v>
      </c>
      <c r="DR320" s="45">
        <v>8.1481672303624908E-3</v>
      </c>
      <c r="DS320" s="45">
        <v>1.45562388808348E-2</v>
      </c>
      <c r="DT320" s="45">
        <v>1.27656131465509E-2</v>
      </c>
      <c r="DU320" s="45">
        <v>8.6211021473131498E-3</v>
      </c>
      <c r="DV320" s="45">
        <v>1.3768583973010401E-2</v>
      </c>
      <c r="DW320" s="45">
        <v>2.50101977448101E-2</v>
      </c>
      <c r="DX320" s="45">
        <v>1.0553796745813899E-2</v>
      </c>
    </row>
    <row r="321" spans="1:128">
      <c r="A321" s="43">
        <f t="shared" si="29"/>
        <v>20.046575342465754</v>
      </c>
      <c r="B321" s="18">
        <v>317</v>
      </c>
      <c r="C321" s="12">
        <v>6952</v>
      </c>
      <c r="D321" s="12">
        <v>7.4283233896464502E-3</v>
      </c>
      <c r="E321" s="12">
        <v>1.9050198828538498E-5</v>
      </c>
      <c r="F321" s="92">
        <f>$D321^Parameter!$D$325</f>
        <v>2.1842121863606397E-2</v>
      </c>
      <c r="G321" s="92">
        <f>$E321^Parameter!$D$318</f>
        <v>3.9950999517406955E-4</v>
      </c>
      <c r="H321" s="92">
        <f>$D321^Parameter!$D$326</f>
        <v>1.9802163493646434E-2</v>
      </c>
      <c r="I321" s="92">
        <f>$E321^Parameter!$D$319</f>
        <v>9.530938960804077E-4</v>
      </c>
      <c r="J321" s="92">
        <f>$D321^Parameter!$D$328</f>
        <v>2.3857162647144881E-2</v>
      </c>
      <c r="K321" s="92">
        <f>$E321^Parameter!$D$321</f>
        <v>8.1095262546112927E-3</v>
      </c>
      <c r="L321" s="92">
        <f>$D321^Parameter!$D$329</f>
        <v>6.422422160155021E-2</v>
      </c>
      <c r="M321" s="92">
        <f>$E321^Parameter!$D$322</f>
        <v>4.8657608672166702E-3</v>
      </c>
      <c r="N321" s="92">
        <f>$D321^Parameter!$D$330</f>
        <v>1.8854783496407453E-2</v>
      </c>
      <c r="O321" s="92">
        <f>$E321^Parameter!$D$323</f>
        <v>1.2940760664133475E-2</v>
      </c>
      <c r="P321" s="92">
        <f>$D321^Parameter!$D$327</f>
        <v>9.3991383850232386E-3</v>
      </c>
      <c r="Q321" s="92">
        <f>$E321^Parameter!$D$320</f>
        <v>4.2643049268408461E-4</v>
      </c>
      <c r="R321" s="12">
        <f>$D321^EXP(Parameter!$D$96+Parameter!$D$103*(($B321/30.2*21)^(1)))</f>
        <v>1.2964316293264524E-109</v>
      </c>
      <c r="S321" s="12">
        <f>$E321^EXP(Parameter!$D$81+Parameter!$D$88*($B321/30.2*21)^(-2))</f>
        <v>1.2578259514261225E-3</v>
      </c>
      <c r="T321" s="12">
        <f>$D321^EXP(Parameter!$D$97+Parameter!$D$104*(($B321*21/30.2)^(1)))</f>
        <v>3.5379072830847559E-10</v>
      </c>
      <c r="U321" s="12">
        <f>$E321^EXP(Parameter!$D$82+Parameter!$D$89*($B321/30.2*21)^(-2))</f>
        <v>2.248611370373303E-3</v>
      </c>
      <c r="V321" s="12">
        <f>$D321^EXP(Parameter!$D$99+Parameter!$D$106*(($B321*21/30.2)^(1)))</f>
        <v>1.3780133916577484E-21</v>
      </c>
      <c r="W321" s="12">
        <f>$E321^EXP(Parameter!$D$84+Parameter!$D$91*($B321/30.2*21)^(-2))</f>
        <v>1.4634043192063117E-2</v>
      </c>
      <c r="X321" s="12">
        <f>$D321^EXP(Parameter!$D$100+Parameter!$D$107*(($B321*21/30.2)^(1)))</f>
        <v>0</v>
      </c>
      <c r="Y321" s="12">
        <f>$E321^EXP(Parameter!$D$85+Parameter!$D$92*($B321/30.2*21)^(-2))</f>
        <v>8.5809042511710565E-3</v>
      </c>
      <c r="Z321" s="12">
        <f>$D321^EXP(Parameter!$D$101+Parameter!$D$108*(($B321*21/30.2)^(1)))</f>
        <v>0</v>
      </c>
      <c r="AA321" s="12">
        <f>$E321^EXP(Parameter!$D$86+Parameter!$D$93*($B321/30.2*21)^(-2))</f>
        <v>1.3151311039210531E-2</v>
      </c>
      <c r="AB321" s="12">
        <f>$D321^EXP(Parameter!$D$98+Parameter!$D$105*(($B321*21/30.2)^(1)))</f>
        <v>6.176195032681523E-22</v>
      </c>
      <c r="AC321" s="12">
        <f>$E321^EXP(Parameter!$D$83+Parameter!$D$90*($B321/30.2*21)^(-2))</f>
        <v>4.9399813979152227E-4</v>
      </c>
      <c r="AD321" s="87">
        <f>$D321^EXP(Parameter!$D$133+Parameter!$D$140*(($B321*21/30.2)^(-0.5))+Parameter!$D$147*((LN($B321*21/30.2))))</f>
        <v>2.9255830355384574E-21</v>
      </c>
      <c r="AE321" s="12">
        <f>$E321^EXP(Parameter!$D$111+Parameter!$D$118*(($B321*21/30.2)^(-1))+Parameter!$D$125*(($B321*21/30.2)^(-0.5)))</f>
        <v>3.6570837753445017E-2</v>
      </c>
      <c r="AF321" s="12">
        <f>$D321^EXP(Parameter!$D$134+Parameter!$D$141*(($B321*21/30.2)^(-0.5))+Parameter!$D$148*((LN($B321*21/30.2))))</f>
        <v>4.2480720445270178E-6</v>
      </c>
      <c r="AG321" s="12">
        <f>$E321^EXP(Parameter!$D$112+Parameter!$D$119*(($B321*21/30.2)^(-1))+Parameter!$D$126*(($B321*21/30.2)^(-0.5)))</f>
        <v>2.8411833944153551E-3</v>
      </c>
      <c r="AH321" s="12">
        <f>$D321^EXP(Parameter!$D$136+Parameter!$D$143*(($B321*21/30.2)^(-0.5))+Parameter!$D$150*((LN($B321*21/30.2))))</f>
        <v>1.5902738851583699E-16</v>
      </c>
      <c r="AI321" s="12">
        <f>$E321^EXP(Parameter!$D$114+Parameter!$D$121*(($B321*21/30.2)^(-1))+Parameter!$D$128*(($B321*21/30.2)^(-0.5)))</f>
        <v>2.9623492516957991E-6</v>
      </c>
      <c r="AJ321" s="12">
        <f>$D321^EXP(Parameter!$D$137+Parameter!$D$144*(($B321*21/30.2)^(-0.5))+Parameter!$D$151*((LN($B321*21/30.2))))</f>
        <v>8.1596362269604343E-26</v>
      </c>
      <c r="AK321" s="12">
        <f>$E321^EXP(Parameter!$D$115+Parameter!$D$122*(($B321*21/30.2)^(-1))+Parameter!$D$129*(($B321*21/30.2)^(-0.5)))</f>
        <v>1.4818023318466157E-3</v>
      </c>
      <c r="AL321" s="12">
        <f>$D321^EXP(Parameter!$D$138+Parameter!$D$145*(($B321*21/30.2)^(-0.5))+Parameter!$D$152*((LN($B321*21/30.2))))</f>
        <v>3.2343023895990557E-131</v>
      </c>
      <c r="AM321" s="12">
        <f>$E321^EXP(Parameter!$D$116+Parameter!$D$123*(($B321*21/30.2)^(-1))+Parameter!$D$130*(($B321*21/30.2)^(-0.5)))</f>
        <v>9.687351750181921E-8</v>
      </c>
      <c r="AN321" s="12">
        <f>$D321^EXP(Parameter!$D$135+Parameter!$D$142*(($B321*21/30.2)^(-0.5))+Parameter!$D$149*((LN($B321*21/30.2))))</f>
        <v>2.8914548420390293E-8</v>
      </c>
      <c r="AO321" s="12">
        <f>$E321^EXP(Parameter!$D$113+Parameter!$D$120*(($B321*21/30.2)^(-1))+Parameter!$D$127*(($B321*21/30.2)^(-0.5)))</f>
        <v>8.805827217529363E-16</v>
      </c>
      <c r="AP321" s="87">
        <f>$D321^EXP(Parameter!$D$304+Parameter!$D$310*((LN($B321*21/30.2))))</f>
        <v>5.8221896572031142E-3</v>
      </c>
      <c r="AQ321" s="88">
        <f>$E321^EXP(Parameter!$D$290+Parameter!$D$296*((LN($B321*21/30.2))))</f>
        <v>5.6615727267023894E-3</v>
      </c>
      <c r="AR321" s="12">
        <f>$D321^EXP(Parameter!$D$305+Parameter!$D$311*((LN($B321*21/30.2))))</f>
        <v>1.023911015277699E-2</v>
      </c>
      <c r="AS321" s="88">
        <f>$E321^EXP(Parameter!$D$291+Parameter!$D$297*((LN($B321*21/30.2))))</f>
        <v>3.7917939302405412E-3</v>
      </c>
      <c r="AT321" s="12">
        <f>$D321^EXP(Parameter!$D$305+Parameter!$D$307-Parameter!$D$306+(Parameter!$D$311+Parameter!$D$313-Parameter!$D$312)*((LN($B321*21/30.2))))</f>
        <v>8.0473227270399482E-3</v>
      </c>
      <c r="AU321" s="88">
        <f>$E321^EXP(Parameter!$D$291+Parameter!$D$293-Parameter!$D$292+(Parameter!$D$297+Parameter!$D$299-Parameter!$D$298)*((LN($B321*21/30.2))))</f>
        <v>6.0738683672756991E-3</v>
      </c>
      <c r="AV321" s="12">
        <f>$D321^EXP(Parameter!$D$308+Parameter!$D$314*((LN($B321*21/30.2))))</f>
        <v>1.0622308842299779E-2</v>
      </c>
      <c r="AW321" s="88">
        <f>$E321^EXP(Parameter!$D$294+Parameter!$D$300*((LN($B321*21/30.2))))</f>
        <v>5.3962274384745414E-3</v>
      </c>
      <c r="AX321" s="12">
        <f>$D321^EXP(Parameter!$D$305+Parameter!$D$309-Parameter!$D$306+(Parameter!$D$311+Parameter!$D$315-Parameter!$D$312)*((LN($B321*21/30.2))))</f>
        <v>2.7432753302386627E-3</v>
      </c>
      <c r="AY321" s="88">
        <f>$E321^EXP(Parameter!$D$291+Parameter!$D$295-Parameter!$D$292+(Parameter!$D$297+Parameter!$D$301-Parameter!$D$298)*((LN($B321*21/30.2))))</f>
        <v>6.4209621110214819E-6</v>
      </c>
      <c r="AZ321" s="12">
        <f>$D321^EXP(Parameter!D$305-Parameter!D$306+(Parameter!D$311-Parameter!D$312)*((LN($B321*21/30.2))))</f>
        <v>1.789533627954427E-3</v>
      </c>
      <c r="BA321" s="88">
        <f>$E321^EXP(Parameter!$D$291-Parameter!$D$292+(Parameter!$D$297-Parameter!$D$298)*((LN($B321*21/30.2))))</f>
        <v>2.5972961890241234E-8</v>
      </c>
      <c r="BB321" s="89">
        <f>$D321^EXP(Parameter!$D$231+Parameter!$D$238)</f>
        <v>2.4142820539705703E-2</v>
      </c>
      <c r="BC321" s="90">
        <f>$E321^EXP(Parameter!$D$216+Parameter!$D$223)</f>
        <v>1.0054157434191339E-3</v>
      </c>
      <c r="BD321" s="91">
        <f>$D321^EXP(Parameter!$D$232+Parameter!$D$239)</f>
        <v>1.7070917062079079E-2</v>
      </c>
      <c r="BE321" s="90">
        <f>$E321^EXP(Parameter!$D$217+Parameter!$D$224)</f>
        <v>1.5725630463801631E-3</v>
      </c>
      <c r="BF321" s="91">
        <f>$D321^EXP(Parameter!$D$234+Parameter!$D$241)</f>
        <v>2.1554431291518451E-2</v>
      </c>
      <c r="BG321" s="91">
        <f>$E321^EXP(Parameter!$D$219+Parameter!$D$226)</f>
        <v>1.0200361715437985E-2</v>
      </c>
      <c r="BH321" s="91">
        <f>$D321^EXP(Parameter!$D$235+Parameter!$D$242)</f>
        <v>5.2196095723775274E-2</v>
      </c>
      <c r="BI321" s="91">
        <f>$E321^EXP(Parameter!$D$220+Parameter!$D$227)</f>
        <v>5.8634290111835461E-3</v>
      </c>
      <c r="BJ321" s="91">
        <f>$D321^EXP(Parameter!$D$236+Parameter!$D$243)</f>
        <v>1.572338584507171E-2</v>
      </c>
      <c r="BK321" s="91">
        <f>$E321^EXP(Parameter!$D$221+Parameter!$D$228)</f>
        <v>9.6063536651027088E-3</v>
      </c>
      <c r="BL321" s="91">
        <f>$D321^EXP(Parameter!$D$233+Parameter!$D$240)</f>
        <v>6.4629871058530727E-3</v>
      </c>
      <c r="BM321" s="91">
        <f>$E321^EXP(Parameter!$D$218+Parameter!$D$225)</f>
        <v>3.7074420002420862E-4</v>
      </c>
      <c r="BN321" s="90">
        <f>$D321^EXP(Parameter!$D$268+Parameter!$D$275+Parameter!$D$282)</f>
        <v>4.2942135651740924E-2</v>
      </c>
      <c r="BO321" s="91">
        <f>$E321^EXP(Parameter!$D$246+Parameter!$D$253+Parameter!$D$260)</f>
        <v>3.2073329419989231E-3</v>
      </c>
      <c r="BP321" s="91">
        <f>$D321^EXP(Parameter!$D$269+Parameter!$D$276+Parameter!$D$283)</f>
        <v>9.8828105352427916E-3</v>
      </c>
      <c r="BQ321" s="91">
        <f>$E321^EXP(Parameter!$D$247+Parameter!$D$254+Parameter!$D$261)</f>
        <v>4.0172562540401113E-3</v>
      </c>
      <c r="BR321" s="91">
        <f>$D321^EXP(Parameter!$D$271+Parameter!$D$278+Parameter!$D$285)</f>
        <v>6.6575133169456541E-2</v>
      </c>
      <c r="BS321" s="91">
        <f>$E321^EXP(Parameter!$D$249+Parameter!$D$256+Parameter!$D$263)</f>
        <v>6.171048126876447E-3</v>
      </c>
      <c r="BT321" s="91">
        <f>$D321^EXP(Parameter!$D$272+Parameter!$D$279+Parameter!$D$286)</f>
        <v>4.8436736122979218E-2</v>
      </c>
      <c r="BU321" s="91">
        <f>$E321^EXP(Parameter!$D$250+Parameter!D$257+Parameter!D$264)</f>
        <v>3.1706721788509443E-3</v>
      </c>
      <c r="BV321" s="91">
        <f>$D321^EXP(Parameter!$D$273+Parameter!$D$280+Parameter!$D$287)</f>
        <v>4.4032864526879559E-2</v>
      </c>
      <c r="BW321" s="91">
        <f>$E321^EXP(Parameter!$D$251+Parameter!$D$258+Parameter!$D$265)</f>
        <v>3.7788060254961999E-7</v>
      </c>
      <c r="BX321" s="91">
        <f>$D321^EXP(Parameter!$D$270+Parameter!$D$277+Parameter!$D$284)</f>
        <v>1.8573858778388871E-3</v>
      </c>
      <c r="BY321" s="91">
        <f>$E321^EXP(Parameter!$D$248+Parameter!$D$255+Parameter!$D$262)</f>
        <v>2.2714624231044754E-9</v>
      </c>
      <c r="BZ321" s="90">
        <f>$D321^EXP(Parameter!$D$208)</f>
        <v>2.2054916238886852E-2</v>
      </c>
      <c r="CA321" s="90">
        <f>$E321^EXP(Parameter!$D$200)</f>
        <v>6.6094073417729757E-4</v>
      </c>
      <c r="CB321" s="90">
        <f>$D321^EXP(Parameter!$D$209)</f>
        <v>1.7350568204550786E-2</v>
      </c>
      <c r="CC321" s="90">
        <f>$E321^EXP(Parameter!$D$201)</f>
        <v>1.2579224222949669E-3</v>
      </c>
      <c r="CD321" s="90">
        <f>$D321^EXP(Parameter!$D$211)</f>
        <v>1.9329303218353754E-2</v>
      </c>
      <c r="CE321" s="90">
        <f>$E321^EXP(Parameter!$D$203)</f>
        <v>7.4601910653400499E-3</v>
      </c>
      <c r="CF321" s="90">
        <f>$D321^EXP(Parameter!$D$212)</f>
        <v>5.2042124286797484E-2</v>
      </c>
      <c r="CG321" s="90">
        <f>$E321^EXP(Parameter!$D$204)</f>
        <v>4.8826307729007848E-3</v>
      </c>
      <c r="CH321" s="91">
        <f>$D321^EXP(Parameter!$D$213)</f>
        <v>1.4891831601150422E-2</v>
      </c>
      <c r="CI321" s="90">
        <f>$E321^EXP(Parameter!$D$205)</f>
        <v>9.695928899398654E-3</v>
      </c>
      <c r="CJ321" s="91">
        <f>$D321^EXP(Parameter!$D$210)</f>
        <v>7.2123658179847972E-3</v>
      </c>
      <c r="CK321" s="90">
        <f>$E321^EXP(Parameter!$D$202)</f>
        <v>5.1308473003951497E-4</v>
      </c>
      <c r="CL321" s="12">
        <f>$D321^EXP(Parameter!$D$170+Parameter!$D$177*(LN($B321/30.2*21)))</f>
        <v>7.7445523850206343E-3</v>
      </c>
      <c r="CM321" s="12">
        <f>$D321^EXP(Parameter!$D$155+Parameter!$D$162*(LN($B321/30.2*21)))</f>
        <v>0.26761973590138599</v>
      </c>
      <c r="CN321" s="12">
        <f>$D321^EXP(Parameter!$D$171+Parameter!$D$178*(LN($B321/30.2*21)))</f>
        <v>9.6022283650928821E-3</v>
      </c>
      <c r="CO321" s="12">
        <f>$D321^EXP(Parameter!$D$156+Parameter!$D$163*(LN($B321/30.2*21)))</f>
        <v>0.19445946812713097</v>
      </c>
      <c r="CP321" s="12">
        <f>$D321^EXP(Parameter!$D$173+Parameter!$D$180*(LN($B321/30.2*21)))</f>
        <v>7.2732117573998207E-3</v>
      </c>
      <c r="CQ321" s="12">
        <f>$D321^EXP(Parameter!$D$158+Parameter!$D$165*(LN($B321/30.2*21)))</f>
        <v>0.185566590241902</v>
      </c>
      <c r="CR321" s="12">
        <f>$D321^EXP(Parameter!$D$174+Parameter!$D$181*(LN($B321/30.2*21)))</f>
        <v>5.0769871745302234E-3</v>
      </c>
      <c r="CS321" s="12">
        <f>$D321^EXP(Parameter!$D$159+Parameter!$D$166*(LN($B321/30.2*21)))</f>
        <v>0.24347171503705939</v>
      </c>
      <c r="CT321" s="12">
        <f>$D321^EXP(Parameter!$D$175+Parameter!$D$182*(LN($B321/30.2*21)))</f>
        <v>4.7180338254805852E-4</v>
      </c>
      <c r="CU321" s="12">
        <f>$D321^EXP(Parameter!$D$160+Parameter!$D$167*(LN($B321/30.2*21)))</f>
        <v>2.5203030956297744E-2</v>
      </c>
      <c r="CV321" s="12">
        <f>$D321^EXP(Parameter!$D$172+Parameter!$D$179*(LN($B321/30.2*21)))</f>
        <v>9.8072057813265137E-4</v>
      </c>
      <c r="CW321" s="41">
        <f>$D321^EXP(Parameter!$D$157+Parameter!$D$164*(LN($B321/30.2*21)))</f>
        <v>5.1311951576077711E-5</v>
      </c>
      <c r="CX321" s="12">
        <f t="shared" si="30"/>
        <v>1.2964316293264524E-109</v>
      </c>
      <c r="CY321" s="85">
        <v>1.20488123962098E-2</v>
      </c>
      <c r="CZ321" s="12">
        <f t="shared" si="31"/>
        <v>3.5379072830847559E-10</v>
      </c>
      <c r="DA321" s="85">
        <v>1.75970890698414E-2</v>
      </c>
      <c r="DB321" s="12">
        <f t="shared" si="32"/>
        <v>1.3780133916577484E-21</v>
      </c>
      <c r="DC321" s="41">
        <v>1.90521888958254E-5</v>
      </c>
      <c r="DD321" s="12">
        <f t="shared" si="33"/>
        <v>0</v>
      </c>
      <c r="DE321" s="85">
        <v>2.7143435778932202E-4</v>
      </c>
      <c r="DF321" s="12">
        <f t="shared" si="34"/>
        <v>0</v>
      </c>
      <c r="DG321" s="41">
        <v>1.9050199999999999E-5</v>
      </c>
      <c r="DH321" s="12">
        <f t="shared" si="35"/>
        <v>6.176195032681523E-22</v>
      </c>
      <c r="DI321" s="41">
        <v>1.9050199999999999E-5</v>
      </c>
      <c r="DJ321" s="46">
        <v>316</v>
      </c>
      <c r="DK321" s="44">
        <v>5.2350284723834398E-6</v>
      </c>
      <c r="DL321" s="44">
        <v>1.9801754468362601E-5</v>
      </c>
      <c r="DM321" s="44">
        <v>5.2683753729354501E-5</v>
      </c>
      <c r="DN321" s="44">
        <v>3.5685303675703197E-5</v>
      </c>
      <c r="DO321" s="44">
        <v>2.0488259984907699E-4</v>
      </c>
      <c r="DP321" s="44">
        <v>1.5082983749337099E-4</v>
      </c>
      <c r="DQ321" s="44">
        <v>2.37093227638097E-4</v>
      </c>
      <c r="DR321" s="45">
        <v>8.0909330229860191E-3</v>
      </c>
      <c r="DS321" s="45">
        <v>1.44612123152327E-2</v>
      </c>
      <c r="DT321" s="45">
        <v>1.268080592205E-2</v>
      </c>
      <c r="DU321" s="45">
        <v>8.5609493590811398E-3</v>
      </c>
      <c r="DV321" s="45">
        <v>1.36780242405276E-2</v>
      </c>
      <c r="DW321" s="45">
        <v>2.4859325323607101E-2</v>
      </c>
      <c r="DX321" s="45">
        <v>1.0481955116047499E-2</v>
      </c>
    </row>
    <row r="322" spans="1:128">
      <c r="A322" s="43">
        <f t="shared" si="29"/>
        <v>20.106849315068494</v>
      </c>
      <c r="B322" s="18">
        <v>318</v>
      </c>
      <c r="C322" s="12">
        <v>6974</v>
      </c>
      <c r="D322" s="12">
        <v>7.3745474138128602E-3</v>
      </c>
      <c r="E322" s="12">
        <v>1.8767198422182099E-5</v>
      </c>
      <c r="F322" s="92">
        <f>$D322^Parameter!$D$325</f>
        <v>2.1718688191476924E-2</v>
      </c>
      <c r="G322" s="92">
        <f>$E322^Parameter!$D$318</f>
        <v>3.952279055862593E-4</v>
      </c>
      <c r="H322" s="92">
        <f>$D322^Parameter!$D$326</f>
        <v>1.9687396943884387E-2</v>
      </c>
      <c r="I322" s="92">
        <f>$E322^Parameter!$D$319</f>
        <v>9.4400793593840573E-4</v>
      </c>
      <c r="J322" s="92">
        <f>$D322^Parameter!$D$328</f>
        <v>2.3725444274657045E-2</v>
      </c>
      <c r="K322" s="92">
        <f>$E322^Parameter!$D$321</f>
        <v>8.0559350193737198E-3</v>
      </c>
      <c r="L322" s="92">
        <f>$D322^Parameter!$D$329</f>
        <v>6.3963439420713628E-2</v>
      </c>
      <c r="M322" s="92">
        <f>$E322^Parameter!$D$322</f>
        <v>4.8302068380458646E-3</v>
      </c>
      <c r="N322" s="92">
        <f>$D322^Parameter!$D$330</f>
        <v>1.8744145703446371E-2</v>
      </c>
      <c r="O322" s="92">
        <f>$E322^Parameter!$D$323</f>
        <v>1.2863518584526832E-2</v>
      </c>
      <c r="P322" s="92">
        <f>$D322^Parameter!$D$327</f>
        <v>9.3343498543688556E-3</v>
      </c>
      <c r="Q322" s="92">
        <f>$E322^Parameter!$D$320</f>
        <v>4.2189774512456249E-4</v>
      </c>
      <c r="R322" s="12">
        <f>$D322^EXP(Parameter!$D$96+Parameter!$D$103*(($B322/30.2*21)^(1)))</f>
        <v>2.655883711533602E-111</v>
      </c>
      <c r="S322" s="12">
        <f>$E322^EXP(Parameter!$D$81+Parameter!$D$88*($B322/30.2*21)^(-2))</f>
        <v>1.2463116007594554E-3</v>
      </c>
      <c r="T322" s="12">
        <f>$D322^EXP(Parameter!$D$97+Parameter!$D$104*(($B322*21/30.2)^(1)))</f>
        <v>3.0334590056252384E-10</v>
      </c>
      <c r="U322" s="12">
        <f>$E322^EXP(Parameter!$D$82+Parameter!$D$89*($B322/30.2*21)^(-2))</f>
        <v>2.2298098460505566E-3</v>
      </c>
      <c r="V322" s="12">
        <f>$D322^EXP(Parameter!$D$99+Parameter!$D$106*(($B322*21/30.2)^(1)))</f>
        <v>8.5759015596654762E-22</v>
      </c>
      <c r="W322" s="12">
        <f>$E322^EXP(Parameter!$D$84+Parameter!$D$91*($B322/30.2*21)^(-2))</f>
        <v>1.4549163748692298E-2</v>
      </c>
      <c r="X322" s="12">
        <f>$D322^EXP(Parameter!$D$100+Parameter!$D$107*(($B322*21/30.2)^(1)))</f>
        <v>0</v>
      </c>
      <c r="Y322" s="12">
        <f>$E322^EXP(Parameter!$D$85+Parameter!$D$92*($B322/30.2*21)^(-2))</f>
        <v>8.5248638276770976E-3</v>
      </c>
      <c r="Z322" s="12">
        <f>$D322^EXP(Parameter!$D$101+Parameter!$D$108*(($B322*21/30.2)^(1)))</f>
        <v>0</v>
      </c>
      <c r="AA322" s="12">
        <f>$E322^EXP(Parameter!$D$86+Parameter!$D$93*($B322/30.2*21)^(-2))</f>
        <v>1.3073099169669804E-2</v>
      </c>
      <c r="AB322" s="12">
        <f>$D322^EXP(Parameter!$D$98+Parameter!$D$105*(($B322*21/30.2)^(1)))</f>
        <v>3.9463413482436696E-22</v>
      </c>
      <c r="AC322" s="12">
        <f>$E322^EXP(Parameter!$D$83+Parameter!$D$90*($B322/30.2*21)^(-2))</f>
        <v>4.8884599846332278E-4</v>
      </c>
      <c r="AD322" s="87">
        <f>$D322^EXP(Parameter!$D$133+Parameter!$D$140*(($B322*21/30.2)^(-0.5))+Parameter!$D$147*((LN($B322*21/30.2))))</f>
        <v>2.2972796063418836E-21</v>
      </c>
      <c r="AE322" s="12">
        <f>$E322^EXP(Parameter!$D$111+Parameter!$D$118*(($B322*21/30.2)^(-1))+Parameter!$D$125*(($B322*21/30.2)^(-0.5)))</f>
        <v>3.6447945674126674E-2</v>
      </c>
      <c r="AF322" s="12">
        <f>$D322^EXP(Parameter!$D$134+Parameter!$D$141*(($B322*21/30.2)^(-0.5))+Parameter!$D$148*((LN($B322*21/30.2))))</f>
        <v>4.0939616324090685E-6</v>
      </c>
      <c r="AG322" s="12">
        <f>$E322^EXP(Parameter!$D$112+Parameter!$D$119*(($B322*21/30.2)^(-1))+Parameter!$D$126*(($B322*21/30.2)^(-0.5)))</f>
        <v>2.818847332299714E-3</v>
      </c>
      <c r="AH322" s="12">
        <f>$D322^EXP(Parameter!$D$136+Parameter!$D$143*(($B322*21/30.2)^(-0.5))+Parameter!$D$150*((LN($B322*21/30.2))))</f>
        <v>1.3387167452714207E-16</v>
      </c>
      <c r="AI322" s="12">
        <f>$E322^EXP(Parameter!$D$114+Parameter!$D$121*(($B322*21/30.2)^(-1))+Parameter!$D$128*(($B322*21/30.2)^(-0.5)))</f>
        <v>2.8910619832878502E-6</v>
      </c>
      <c r="AJ322" s="12">
        <f>$D322^EXP(Parameter!$D$137+Parameter!$D$144*(($B322*21/30.2)^(-0.5))+Parameter!$D$151*((LN($B322*21/30.2))))</f>
        <v>5.8676321068388054E-26</v>
      </c>
      <c r="AK322" s="12">
        <f>$E322^EXP(Parameter!$D$115+Parameter!$D$122*(($B322*21/30.2)^(-1))+Parameter!$D$129*(($B322*21/30.2)^(-0.5)))</f>
        <v>1.4673856823910394E-3</v>
      </c>
      <c r="AL322" s="12">
        <f>$D322^EXP(Parameter!$D$138+Parameter!$D$145*(($B322*21/30.2)^(-0.5))+Parameter!$D$152*((LN($B322*21/30.2))))</f>
        <v>3.4528342558722498E-132</v>
      </c>
      <c r="AM322" s="12">
        <f>$E322^EXP(Parameter!$D$116+Parameter!$D$123*(($B322*21/30.2)^(-1))+Parameter!$D$130*(($B322*21/30.2)^(-0.5)))</f>
        <v>9.391296995254556E-8</v>
      </c>
      <c r="AN322" s="12">
        <f>$D322^EXP(Parameter!$D$135+Parameter!$D$142*(($B322*21/30.2)^(-0.5))+Parameter!$D$149*((LN($B322*21/30.2))))</f>
        <v>2.7400067063892902E-8</v>
      </c>
      <c r="AO322" s="12">
        <f>$E322^EXP(Parameter!$D$113+Parameter!$D$120*(($B322*21/30.2)^(-1))+Parameter!$D$127*(($B322*21/30.2)^(-0.5)))</f>
        <v>8.2025906556696006E-16</v>
      </c>
      <c r="AP322" s="87">
        <f>$D322^EXP(Parameter!$D$304+Parameter!$D$310*((LN($B322*21/30.2))))</f>
        <v>5.7660389068946525E-3</v>
      </c>
      <c r="AQ322" s="88">
        <f>$E322^EXP(Parameter!$D$290+Parameter!$D$296*((LN($B322*21/30.2))))</f>
        <v>5.6344938959020313E-3</v>
      </c>
      <c r="AR322" s="12">
        <f>$D322^EXP(Parameter!$D$305+Parameter!$D$311*((LN($B322*21/30.2))))</f>
        <v>1.0162683047608503E-2</v>
      </c>
      <c r="AS322" s="88">
        <f>$E322^EXP(Parameter!$D$291+Parameter!$D$297*((LN($B322*21/30.2))))</f>
        <v>3.7663162023399933E-3</v>
      </c>
      <c r="AT322" s="12">
        <f>$D322^EXP(Parameter!$D$305+Parameter!$D$307-Parameter!$D$306+(Parameter!$D$311+Parameter!$D$313-Parameter!$D$312)*((LN($B322*21/30.2))))</f>
        <v>7.9795541865373305E-3</v>
      </c>
      <c r="AU322" s="88">
        <f>$E322^EXP(Parameter!$D$291+Parameter!$D$293-Parameter!$D$292+(Parameter!$D$297+Parameter!$D$299-Parameter!$D$298)*((LN($B322*21/30.2))))</f>
        <v>6.0282038066253206E-3</v>
      </c>
      <c r="AV322" s="12">
        <f>$D322^EXP(Parameter!$D$308+Parameter!$D$314*((LN($B322*21/30.2))))</f>
        <v>1.052271518156494E-2</v>
      </c>
      <c r="AW322" s="88">
        <f>$E322^EXP(Parameter!$D$294+Parameter!$D$300*((LN($B322*21/30.2))))</f>
        <v>5.3583142238753855E-3</v>
      </c>
      <c r="AX322" s="12">
        <f>$D322^EXP(Parameter!$D$305+Parameter!$D$309-Parameter!$D$306+(Parameter!$D$311+Parameter!$D$315-Parameter!$D$312)*((LN($B322*21/30.2))))</f>
        <v>2.7119313191880682E-3</v>
      </c>
      <c r="AY322" s="88">
        <f>$E322^EXP(Parameter!$D$291+Parameter!$D$295-Parameter!$D$292+(Parameter!$D$297+Parameter!$D$301-Parameter!$D$298)*((LN($B322*21/30.2))))</f>
        <v>6.2343534664255794E-6</v>
      </c>
      <c r="AZ322" s="12">
        <f>$D322^EXP(Parameter!D$305-Parameter!D$306+(Parameter!D$311-Parameter!D$312)*((LN($B322*21/30.2))))</f>
        <v>1.7689653084386476E-3</v>
      </c>
      <c r="BA322" s="88">
        <f>$E322^EXP(Parameter!$D$291-Parameter!$D$292+(Parameter!$D$297-Parameter!$D$298)*((LN($B322*21/30.2))))</f>
        <v>2.4972120858531392E-8</v>
      </c>
      <c r="BB322" s="89">
        <f>$D322^EXP(Parameter!$D$231+Parameter!$D$238)</f>
        <v>2.4009948548357977E-2</v>
      </c>
      <c r="BC322" s="90">
        <f>$E322^EXP(Parameter!$D$216+Parameter!$D$223)</f>
        <v>9.9590428513196029E-4</v>
      </c>
      <c r="BD322" s="91">
        <f>$D322^EXP(Parameter!$D$232+Parameter!$D$239)</f>
        <v>1.6968247180880539E-2</v>
      </c>
      <c r="BE322" s="90">
        <f>$E322^EXP(Parameter!$D$217+Parameter!$D$224)</f>
        <v>1.5586460563347087E-3</v>
      </c>
      <c r="BF322" s="91">
        <f>$D322^EXP(Parameter!$D$234+Parameter!$D$241)</f>
        <v>2.1432202257813979E-2</v>
      </c>
      <c r="BG322" s="91">
        <f>$E322^EXP(Parameter!$D$219+Parameter!$D$226)</f>
        <v>1.0136154695813989E-2</v>
      </c>
      <c r="BH322" s="91">
        <f>$D322^EXP(Parameter!$D$235+Parameter!$D$242)</f>
        <v>5.1968179593187017E-2</v>
      </c>
      <c r="BI322" s="91">
        <f>$E322^EXP(Parameter!$D$220+Parameter!$D$227)</f>
        <v>5.8220802222510339E-3</v>
      </c>
      <c r="BJ322" s="91">
        <f>$D322^EXP(Parameter!$D$236+Parameter!$D$243)</f>
        <v>1.5626915966215262E-2</v>
      </c>
      <c r="BK322" s="91">
        <f>$E322^EXP(Parameter!$D$221+Parameter!$D$228)</f>
        <v>9.5450969906539073E-3</v>
      </c>
      <c r="BL322" s="91">
        <f>$D322^EXP(Parameter!$D$233+Parameter!$D$240)</f>
        <v>6.414875894997475E-3</v>
      </c>
      <c r="BM322" s="91">
        <f>$E322^EXP(Parameter!$D$218+Parameter!$D$225)</f>
        <v>3.6673269145811221E-4</v>
      </c>
      <c r="BN322" s="90">
        <f>$D322^EXP(Parameter!$D$268+Parameter!$D$275+Parameter!$D$282)</f>
        <v>4.2742263276719053E-2</v>
      </c>
      <c r="BO322" s="91">
        <f>$E322^EXP(Parameter!$D$246+Parameter!$D$253+Parameter!$D$260)</f>
        <v>3.182070130921279E-3</v>
      </c>
      <c r="BP322" s="91">
        <f>$D322^EXP(Parameter!$D$269+Parameter!$D$276+Parameter!$D$283)</f>
        <v>9.8154179573652876E-3</v>
      </c>
      <c r="BQ322" s="91">
        <f>$E322^EXP(Parameter!$D$247+Parameter!$D$254+Parameter!$D$261)</f>
        <v>3.9868500203437589E-3</v>
      </c>
      <c r="BR322" s="91">
        <f>$D322^EXP(Parameter!$D$271+Parameter!$D$278+Parameter!$D$285)</f>
        <v>6.6308337967773565E-2</v>
      </c>
      <c r="BS322" s="91">
        <f>$E322^EXP(Parameter!$D$249+Parameter!$D$256+Parameter!$D$263)</f>
        <v>6.1279615110922288E-3</v>
      </c>
      <c r="BT322" s="91">
        <f>$D322^EXP(Parameter!$D$272+Parameter!$D$279+Parameter!$D$286)</f>
        <v>4.8219893206919856E-2</v>
      </c>
      <c r="BU322" s="91">
        <f>$E322^EXP(Parameter!$D$250+Parameter!D$257+Parameter!D$264)</f>
        <v>3.1456483289072946E-3</v>
      </c>
      <c r="BV322" s="91">
        <f>$D322^EXP(Parameter!$D$273+Parameter!$D$280+Parameter!$D$287)</f>
        <v>4.382954467589481E-2</v>
      </c>
      <c r="BW322" s="91">
        <f>$E322^EXP(Parameter!$D$251+Parameter!$D$258+Parameter!$D$265)</f>
        <v>3.7026268957145617E-7</v>
      </c>
      <c r="BX322" s="91">
        <f>$D322^EXP(Parameter!$D$270+Parameter!$D$277+Parameter!$D$284)</f>
        <v>1.8401555518971829E-3</v>
      </c>
      <c r="BY322" s="91">
        <f>$E322^EXP(Parameter!$D$248+Parameter!$D$255+Parameter!$D$262)</f>
        <v>2.2100509935748805E-9</v>
      </c>
      <c r="BZ322" s="90">
        <f>$D322^EXP(Parameter!$D$208)</f>
        <v>2.1930595141269351E-2</v>
      </c>
      <c r="CA322" s="90">
        <f>$E322^EXP(Parameter!$D$200)</f>
        <v>6.5430999291871692E-4</v>
      </c>
      <c r="CB322" s="90">
        <f>$D322^EXP(Parameter!$D$209)</f>
        <v>1.7246631736392633E-2</v>
      </c>
      <c r="CC322" s="90">
        <f>$E322^EXP(Parameter!$D$201)</f>
        <v>1.2464067190684084E-3</v>
      </c>
      <c r="CD322" s="90">
        <f>$D322^EXP(Parameter!$D$211)</f>
        <v>1.9216588865337073E-2</v>
      </c>
      <c r="CE322" s="90">
        <f>$E322^EXP(Parameter!$D$203)</f>
        <v>7.4100392247729565E-3</v>
      </c>
      <c r="CF322" s="90">
        <f>$D322^EXP(Parameter!$D$212)</f>
        <v>5.1814653618164896E-2</v>
      </c>
      <c r="CG322" s="90">
        <f>$E322^EXP(Parameter!$D$204)</f>
        <v>4.8469765774667335E-3</v>
      </c>
      <c r="CH322" s="91">
        <f>$D322^EXP(Parameter!$D$213)</f>
        <v>1.4799271858713558E-2</v>
      </c>
      <c r="CI322" s="90">
        <f>$E322^EXP(Parameter!$D$205)</f>
        <v>9.634224170299974E-3</v>
      </c>
      <c r="CJ322" s="91">
        <f>$D322^EXP(Parameter!$D$210)</f>
        <v>7.1598401568269427E-3</v>
      </c>
      <c r="CK322" s="90">
        <f>$E322^EXP(Parameter!$D$202)</f>
        <v>5.0776022708809844E-4</v>
      </c>
      <c r="CL322" s="12">
        <f>$D322^EXP(Parameter!$D$170+Parameter!$D$177*(LN($B322/30.2*21)))</f>
        <v>7.6798890066202049E-3</v>
      </c>
      <c r="CM322" s="12">
        <f>$D322^EXP(Parameter!$D$155+Parameter!$D$162*(LN($B322/30.2*21)))</f>
        <v>0.26737954295301497</v>
      </c>
      <c r="CN322" s="12">
        <f>$D322^EXP(Parameter!$D$171+Parameter!$D$178*(LN($B322/30.2*21)))</f>
        <v>9.5306138319567416E-3</v>
      </c>
      <c r="CO322" s="12">
        <f>$D322^EXP(Parameter!$D$156+Parameter!$D$163*(LN($B322/30.2*21)))</f>
        <v>0.19413642539799938</v>
      </c>
      <c r="CP322" s="12">
        <f>$D322^EXP(Parameter!$D$173+Parameter!$D$180*(LN($B322/30.2*21)))</f>
        <v>7.2125989501527592E-3</v>
      </c>
      <c r="CQ322" s="12">
        <f>$D322^EXP(Parameter!$D$158+Parameter!$D$165*(LN($B322/30.2*21)))</f>
        <v>0.18515705303068108</v>
      </c>
      <c r="CR322" s="12">
        <f>$D322^EXP(Parameter!$D$174+Parameter!$D$181*(LN($B322/30.2*21)))</f>
        <v>5.0215460295634238E-3</v>
      </c>
      <c r="CS322" s="12">
        <f>$D322^EXP(Parameter!$D$159+Parameter!$D$166*(LN($B322/30.2*21)))</f>
        <v>0.24311081882586491</v>
      </c>
      <c r="CT322" s="12">
        <f>$D322^EXP(Parameter!$D$175+Parameter!$D$182*(LN($B322/30.2*21)))</f>
        <v>4.6428524109240384E-4</v>
      </c>
      <c r="CU322" s="12">
        <f>$D322^EXP(Parameter!$D$160+Parameter!$D$167*(LN($B322/30.2*21)))</f>
        <v>2.501270484953164E-2</v>
      </c>
      <c r="CV322" s="12">
        <f>$D322^EXP(Parameter!$D$172+Parameter!$D$179*(LN($B322/30.2*21)))</f>
        <v>9.6841518433391589E-4</v>
      </c>
      <c r="CW322" s="41">
        <f>$D322^EXP(Parameter!$D$157+Parameter!$D$164*(LN($B322/30.2*21)))</f>
        <v>5.0115918764025929E-5</v>
      </c>
      <c r="CX322" s="12">
        <f t="shared" si="30"/>
        <v>2.655883711533602E-111</v>
      </c>
      <c r="CY322" s="85">
        <v>1.20455695522622E-2</v>
      </c>
      <c r="CZ322" s="12">
        <f t="shared" si="31"/>
        <v>3.0334590056252384E-10</v>
      </c>
      <c r="DA322" s="85">
        <v>1.7589109559101299E-2</v>
      </c>
      <c r="DB322" s="12">
        <f t="shared" si="32"/>
        <v>8.5759015596654762E-22</v>
      </c>
      <c r="DC322" s="41">
        <v>1.8769006600562402E-5</v>
      </c>
      <c r="DD322" s="12">
        <f t="shared" si="33"/>
        <v>0</v>
      </c>
      <c r="DE322" s="85">
        <v>2.6814878537932999E-4</v>
      </c>
      <c r="DF322" s="12">
        <f t="shared" si="34"/>
        <v>0</v>
      </c>
      <c r="DG322" s="41">
        <v>1.8767199999999999E-5</v>
      </c>
      <c r="DH322" s="12">
        <f t="shared" si="35"/>
        <v>3.9463413482436696E-22</v>
      </c>
      <c r="DI322" s="41">
        <v>1.8767199999999999E-5</v>
      </c>
      <c r="DJ322" s="46">
        <v>317</v>
      </c>
      <c r="DK322" s="44">
        <v>5.1399345584179903E-6</v>
      </c>
      <c r="DL322" s="44">
        <v>1.9467005999751499E-5</v>
      </c>
      <c r="DM322" s="44">
        <v>5.1844000198975101E-5</v>
      </c>
      <c r="DN322" s="44">
        <v>3.5102627731764501E-5</v>
      </c>
      <c r="DO322" s="44">
        <v>2.0190472298475801E-4</v>
      </c>
      <c r="DP322" s="44">
        <v>1.48588699679819E-4</v>
      </c>
      <c r="DQ322" s="44">
        <v>2.3368421034908299E-4</v>
      </c>
      <c r="DR322" s="45">
        <v>8.0342328604726693E-3</v>
      </c>
      <c r="DS322" s="45">
        <v>1.43670200685124E-2</v>
      </c>
      <c r="DT322" s="45">
        <v>1.25967541966878E-2</v>
      </c>
      <c r="DU322" s="45">
        <v>8.5013547384024096E-3</v>
      </c>
      <c r="DV322" s="45">
        <v>1.3588264570711999E-2</v>
      </c>
      <c r="DW322" s="45">
        <v>2.4709693309764701E-2</v>
      </c>
      <c r="DX322" s="45">
        <v>1.04107665701463E-2</v>
      </c>
    </row>
    <row r="323" spans="1:128">
      <c r="A323" s="43">
        <f t="shared" si="29"/>
        <v>20.167123287671235</v>
      </c>
      <c r="B323" s="18">
        <v>319</v>
      </c>
      <c r="C323" s="12">
        <v>6996</v>
      </c>
      <c r="D323" s="12">
        <v>7.3212823367603801E-3</v>
      </c>
      <c r="E323" s="12">
        <v>1.8489063258409899E-5</v>
      </c>
      <c r="F323" s="92">
        <f>$D323^Parameter!$D$325</f>
        <v>2.1596231841075404E-2</v>
      </c>
      <c r="G323" s="92">
        <f>$E323^Parameter!$D$318</f>
        <v>3.91001779570479E-4</v>
      </c>
      <c r="H323" s="92">
        <f>$D323^Parameter!$D$326</f>
        <v>1.9573555616351358E-2</v>
      </c>
      <c r="I323" s="92">
        <f>$E323^Parameter!$D$319</f>
        <v>9.3502999162570926E-4</v>
      </c>
      <c r="J323" s="92">
        <f>$D323^Parameter!$D$328</f>
        <v>2.3594751748835963E-2</v>
      </c>
      <c r="K323" s="92">
        <f>$E323^Parameter!$D$321</f>
        <v>8.0028247095481567E-3</v>
      </c>
      <c r="L323" s="92">
        <f>$D323^Parameter!$D$329</f>
        <v>6.3704308655286285E-2</v>
      </c>
      <c r="M323" s="92">
        <f>$E323^Parameter!$D$322</f>
        <v>4.7949966168834299E-3</v>
      </c>
      <c r="N323" s="92">
        <f>$D323^Parameter!$D$330</f>
        <v>1.8634407811962128E-2</v>
      </c>
      <c r="O323" s="92">
        <f>$E323^Parameter!$D$323</f>
        <v>1.2786920449603015E-2</v>
      </c>
      <c r="P323" s="92">
        <f>$D323^Parameter!$D$327</f>
        <v>9.2701544885213961E-3</v>
      </c>
      <c r="Q323" s="92">
        <f>$E323^Parameter!$D$320</f>
        <v>4.1742383577266797E-4</v>
      </c>
      <c r="R323" s="12">
        <f>$D323^EXP(Parameter!$D$96+Parameter!$D$103*(($B323/30.2*21)^(1)))</f>
        <v>5.1299024171232564E-113</v>
      </c>
      <c r="S323" s="12">
        <f>$E323^EXP(Parameter!$D$81+Parameter!$D$88*($B323/30.2*21)^(-2))</f>
        <v>1.2349297847621264E-3</v>
      </c>
      <c r="T323" s="12">
        <f>$D323^EXP(Parameter!$D$97+Parameter!$D$104*(($B323*21/30.2)^(1)))</f>
        <v>2.5984294686061788E-10</v>
      </c>
      <c r="U323" s="12">
        <f>$E323^EXP(Parameter!$D$82+Parameter!$D$89*($B323/30.2*21)^(-2))</f>
        <v>2.2112098840605665E-3</v>
      </c>
      <c r="V323" s="12">
        <f>$D323^EXP(Parameter!$D$99+Parameter!$D$106*(($B323*21/30.2)^(1)))</f>
        <v>5.3136244806821943E-22</v>
      </c>
      <c r="W323" s="12">
        <f>$E323^EXP(Parameter!$D$84+Parameter!$D$91*($B323/30.2*21)^(-2))</f>
        <v>1.4464977621269833E-2</v>
      </c>
      <c r="X323" s="12">
        <f>$D323^EXP(Parameter!$D$100+Parameter!$D$107*(($B323*21/30.2)^(1)))</f>
        <v>0</v>
      </c>
      <c r="Y323" s="12">
        <f>$E323^EXP(Parameter!$D$85+Parameter!$D$92*($B323/30.2*21)^(-2))</f>
        <v>8.469321964169994E-3</v>
      </c>
      <c r="Z323" s="12">
        <f>$D323^EXP(Parameter!$D$101+Parameter!$D$108*(($B323*21/30.2)^(1)))</f>
        <v>0</v>
      </c>
      <c r="AA323" s="12">
        <f>$E323^EXP(Parameter!$D$86+Parameter!$D$93*($B323/30.2*21)^(-2))</f>
        <v>1.2995537644405475E-2</v>
      </c>
      <c r="AB323" s="12">
        <f>$D323^EXP(Parameter!$D$98+Parameter!$D$105*(($B323*21/30.2)^(1)))</f>
        <v>2.5119119436196496E-22</v>
      </c>
      <c r="AC323" s="12">
        <f>$E323^EXP(Parameter!$D$83+Parameter!$D$90*($B323/30.2*21)^(-2))</f>
        <v>4.8375970935602357E-4</v>
      </c>
      <c r="AD323" s="87">
        <f>$D323^EXP(Parameter!$D$133+Parameter!$D$140*(($B323*21/30.2)^(-0.5))+Parameter!$D$147*((LN($B323*21/30.2))))</f>
        <v>1.8030528514025009E-21</v>
      </c>
      <c r="AE323" s="12">
        <f>$E323^EXP(Parameter!$D$111+Parameter!$D$118*(($B323*21/30.2)^(-1))+Parameter!$D$125*(($B323*21/30.2)^(-0.5)))</f>
        <v>3.6325768142852176E-2</v>
      </c>
      <c r="AF323" s="12">
        <f>$D323^EXP(Parameter!$D$134+Parameter!$D$141*(($B323*21/30.2)^(-0.5))+Parameter!$D$148*((LN($B323*21/30.2))))</f>
        <v>3.9454926458946532E-6</v>
      </c>
      <c r="AG323" s="12">
        <f>$E323^EXP(Parameter!$D$112+Parameter!$D$119*(($B323*21/30.2)^(-1))+Parameter!$D$126*(($B323*21/30.2)^(-0.5)))</f>
        <v>2.796739815757491E-3</v>
      </c>
      <c r="AH323" s="12">
        <f>$D323^EXP(Parameter!$D$136+Parameter!$D$143*(($B323*21/30.2)^(-0.5))+Parameter!$D$150*((LN($B323*21/30.2))))</f>
        <v>1.1266474537455584E-16</v>
      </c>
      <c r="AI323" s="12">
        <f>$E323^EXP(Parameter!$D$114+Parameter!$D$121*(($B323*21/30.2)^(-1))+Parameter!$D$128*(($B323*21/30.2)^(-0.5)))</f>
        <v>2.8216318526671669E-6</v>
      </c>
      <c r="AJ323" s="12">
        <f>$D323^EXP(Parameter!$D$137+Parameter!$D$144*(($B323*21/30.2)^(-0.5))+Parameter!$D$151*((LN($B323*21/30.2))))</f>
        <v>4.2158642490560285E-26</v>
      </c>
      <c r="AK323" s="12">
        <f>$E323^EXP(Parameter!$D$115+Parameter!$D$122*(($B323*21/30.2)^(-1))+Parameter!$D$129*(($B323*21/30.2)^(-0.5)))</f>
        <v>1.4531423034675214E-3</v>
      </c>
      <c r="AL323" s="12">
        <f>$D323^EXP(Parameter!$D$138+Parameter!$D$145*(($B323*21/30.2)^(-0.5))+Parameter!$D$152*((LN($B323*21/30.2))))</f>
        <v>3.650343303405323E-133</v>
      </c>
      <c r="AM323" s="12">
        <f>$E323^EXP(Parameter!$D$116+Parameter!$D$123*(($B323*21/30.2)^(-1))+Parameter!$D$130*(($B323*21/30.2)^(-0.5)))</f>
        <v>9.1048769309989488E-8</v>
      </c>
      <c r="AN323" s="12">
        <f>$D323^EXP(Parameter!$D$135+Parameter!$D$142*(($B323*21/30.2)^(-0.5))+Parameter!$D$149*((LN($B323*21/30.2))))</f>
        <v>2.596525053300578E-8</v>
      </c>
      <c r="AO323" s="12">
        <f>$E323^EXP(Parameter!$D$113+Parameter!$D$120*(($B323*21/30.2)^(-1))+Parameter!$D$127*(($B323*21/30.2)^(-0.5)))</f>
        <v>7.6417509457168198E-16</v>
      </c>
      <c r="AP323" s="87">
        <f>$D323^EXP(Parameter!$D$304+Parameter!$D$310*((LN($B323*21/30.2))))</f>
        <v>5.7105267973763937E-3</v>
      </c>
      <c r="AQ323" s="88">
        <f>$E323^EXP(Parameter!$D$290+Parameter!$D$296*((LN($B323*21/30.2))))</f>
        <v>5.6076289494842143E-3</v>
      </c>
      <c r="AR323" s="12">
        <f>$D323^EXP(Parameter!$D$305+Parameter!$D$311*((LN($B323*21/30.2))))</f>
        <v>1.0086983253420549E-2</v>
      </c>
      <c r="AS323" s="88">
        <f>$E323^EXP(Parameter!$D$291+Parameter!$D$297*((LN($B323*21/30.2))))</f>
        <v>3.7410762976680298E-3</v>
      </c>
      <c r="AT323" s="12">
        <f>$D323^EXP(Parameter!$D$305+Parameter!$D$307-Parameter!$D$306+(Parameter!$D$311+Parameter!$D$313-Parameter!$D$312)*((LN($B323*21/30.2))))</f>
        <v>7.9124847952530605E-3</v>
      </c>
      <c r="AU323" s="88">
        <f>$E323^EXP(Parameter!$D$291+Parameter!$D$293-Parameter!$D$292+(Parameter!$D$297+Parameter!$D$299-Parameter!$D$298)*((LN($B323*21/30.2))))</f>
        <v>5.9829839538539011E-3</v>
      </c>
      <c r="AV323" s="12">
        <f>$D323^EXP(Parameter!$D$308+Parameter!$D$314*((LN($B323*21/30.2))))</f>
        <v>1.0424204708222997E-2</v>
      </c>
      <c r="AW323" s="88">
        <f>$E323^EXP(Parameter!$D$294+Parameter!$D$300*((LN($B323*21/30.2))))</f>
        <v>5.3207584792679379E-3</v>
      </c>
      <c r="AX323" s="12">
        <f>$D323^EXP(Parameter!$D$305+Parameter!$D$309-Parameter!$D$306+(Parameter!$D$311+Parameter!$D$315-Parameter!$D$312)*((LN($B323*21/30.2))))</f>
        <v>2.68099700432863E-3</v>
      </c>
      <c r="AY323" s="88">
        <f>$E323^EXP(Parameter!$D$291+Parameter!$D$295-Parameter!$D$292+(Parameter!$D$297+Parameter!$D$301-Parameter!$D$298)*((LN($B323*21/30.2))))</f>
        <v>6.0533522578778796E-6</v>
      </c>
      <c r="AZ323" s="12">
        <f>$D323^EXP(Parameter!D$305-Parameter!D$306+(Parameter!D$311-Parameter!D$312)*((LN($B323*21/30.2))))</f>
        <v>1.7486702876848732E-3</v>
      </c>
      <c r="BA323" s="88">
        <f>$E323^EXP(Parameter!$D$291-Parameter!$D$292+(Parameter!$D$297-Parameter!$D$298)*((LN($B323*21/30.2))))</f>
        <v>2.4011054528075117E-8</v>
      </c>
      <c r="BB323" s="89">
        <f>$D323^EXP(Parameter!$D$231+Parameter!$D$238)</f>
        <v>2.3878109065283579E-2</v>
      </c>
      <c r="BC323" s="90">
        <f>$E323^EXP(Parameter!$D$216+Parameter!$D$223)</f>
        <v>9.8650521019653914E-4</v>
      </c>
      <c r="BD323" s="91">
        <f>$D323^EXP(Parameter!$D$232+Parameter!$D$239)</f>
        <v>1.6866427374190675E-2</v>
      </c>
      <c r="BE323" s="90">
        <f>$E323^EXP(Parameter!$D$217+Parameter!$D$224)</f>
        <v>1.5448850396355678E-3</v>
      </c>
      <c r="BF323" s="91">
        <f>$D323^EXP(Parameter!$D$234+Parameter!$D$241)</f>
        <v>2.1310943387833351E-2</v>
      </c>
      <c r="BG323" s="91">
        <f>$E323^EXP(Parameter!$D$219+Parameter!$D$226)</f>
        <v>1.0072503787947251E-2</v>
      </c>
      <c r="BH323" s="91">
        <f>$D323^EXP(Parameter!$D$235+Parameter!$D$242)</f>
        <v>5.1741776265158218E-2</v>
      </c>
      <c r="BI323" s="91">
        <f>$E323^EXP(Parameter!$D$220+Parameter!$D$227)</f>
        <v>5.7811207703714279E-3</v>
      </c>
      <c r="BJ323" s="91">
        <f>$D323^EXP(Parameter!$D$236+Parameter!$D$243)</f>
        <v>1.5531256472653384E-2</v>
      </c>
      <c r="BK323" s="91">
        <f>$E323^EXP(Parameter!$D$221+Parameter!$D$228)</f>
        <v>9.4843758855971041E-3</v>
      </c>
      <c r="BL323" s="91">
        <f>$D323^EXP(Parameter!$D$233+Parameter!$D$240)</f>
        <v>6.3672315842554358E-3</v>
      </c>
      <c r="BM323" s="91">
        <f>$E323^EXP(Parameter!$D$218+Parameter!$D$225)</f>
        <v>3.6277401708866128E-4</v>
      </c>
      <c r="BN323" s="90">
        <f>$D323^EXP(Parameter!$D$268+Parameter!$D$275+Parameter!$D$282)</f>
        <v>4.254377491360406E-2</v>
      </c>
      <c r="BO323" s="91">
        <f>$E323^EXP(Parameter!$D$246+Parameter!$D$253+Parameter!$D$260)</f>
        <v>3.1570659498701137E-3</v>
      </c>
      <c r="BP323" s="91">
        <f>$D323^EXP(Parameter!$D$269+Parameter!$D$276+Parameter!$D$283)</f>
        <v>9.7486374249454045E-3</v>
      </c>
      <c r="BQ323" s="91">
        <f>$E323^EXP(Parameter!$D$247+Parameter!$D$254+Parameter!$D$261)</f>
        <v>3.9567457510698767E-3</v>
      </c>
      <c r="BR323" s="91">
        <f>$D323^EXP(Parameter!$D$271+Parameter!$D$278+Parameter!$D$285)</f>
        <v>6.6043218150025923E-2</v>
      </c>
      <c r="BS323" s="91">
        <f>$E323^EXP(Parameter!$D$249+Parameter!$D$256+Parameter!$D$263)</f>
        <v>6.0852775936222105E-3</v>
      </c>
      <c r="BT323" s="91">
        <f>$D323^EXP(Parameter!$D$272+Parameter!$D$279+Parameter!$D$286)</f>
        <v>4.8004513428676003E-2</v>
      </c>
      <c r="BU323" s="91">
        <f>$E323^EXP(Parameter!$D$250+Parameter!D$257+Parameter!D$264)</f>
        <v>3.1208810542420005E-3</v>
      </c>
      <c r="BV323" s="91">
        <f>$D323^EXP(Parameter!$D$273+Parameter!$D$280+Parameter!$D$287)</f>
        <v>4.3627625211401143E-2</v>
      </c>
      <c r="BW323" s="91">
        <f>$E323^EXP(Parameter!$D$251+Parameter!$D$258+Parameter!$D$265)</f>
        <v>3.6281600341545899E-7</v>
      </c>
      <c r="BX323" s="91">
        <f>$D323^EXP(Parameter!$D$270+Parameter!$D$277+Parameter!$D$284)</f>
        <v>1.8231239068772342E-3</v>
      </c>
      <c r="BY323" s="91">
        <f>$E323^EXP(Parameter!$D$248+Parameter!$D$255+Parameter!$D$262)</f>
        <v>2.1504407000133806E-9</v>
      </c>
      <c r="BZ323" s="90">
        <f>$D323^EXP(Parameter!$D$208)</f>
        <v>2.1807256621641506E-2</v>
      </c>
      <c r="CA323" s="90">
        <f>$E323^EXP(Parameter!$D$200)</f>
        <v>6.4776137730082649E-4</v>
      </c>
      <c r="CB323" s="90">
        <f>$D323^EXP(Parameter!$D$209)</f>
        <v>1.7143553350245463E-2</v>
      </c>
      <c r="CC323" s="90">
        <f>$E323^EXP(Parameter!$D$201)</f>
        <v>1.2350235729050145E-3</v>
      </c>
      <c r="CD323" s="90">
        <f>$D323^EXP(Parameter!$D$211)</f>
        <v>1.9104787190372365E-2</v>
      </c>
      <c r="CE323" s="90">
        <f>$E323^EXP(Parameter!$D$203)</f>
        <v>7.3603431497737855E-3</v>
      </c>
      <c r="CF323" s="90">
        <f>$D323^EXP(Parameter!$D$212)</f>
        <v>5.1588693783509748E-2</v>
      </c>
      <c r="CG323" s="90">
        <f>$E323^EXP(Parameter!$D$204)</f>
        <v>4.8116669905570314E-3</v>
      </c>
      <c r="CH323" s="91">
        <f>$D323^EXP(Parameter!$D$213)</f>
        <v>1.4707497037246834E-2</v>
      </c>
      <c r="CI323" s="90">
        <f>$E323^EXP(Parameter!$D$205)</f>
        <v>9.5730581471003117E-3</v>
      </c>
      <c r="CJ323" s="91">
        <f>$D323^EXP(Parameter!$D$210)</f>
        <v>7.1078157880501563E-3</v>
      </c>
      <c r="CK323" s="90">
        <f>$E323^EXP(Parameter!$D$202)</f>
        <v>5.0250350247849789E-4</v>
      </c>
      <c r="CL323" s="12">
        <f>$D323^EXP(Parameter!$D$170+Parameter!$D$177*(LN($B323/30.2*21)))</f>
        <v>7.6158904994040825E-3</v>
      </c>
      <c r="CM323" s="12">
        <f>$D323^EXP(Parameter!$D$155+Parameter!$D$162*(LN($B323/30.2*21)))</f>
        <v>0.26714047981128997</v>
      </c>
      <c r="CN323" s="12">
        <f>$D323^EXP(Parameter!$D$171+Parameter!$D$178*(LN($B323/30.2*21)))</f>
        <v>9.4596826519487386E-3</v>
      </c>
      <c r="CO323" s="12">
        <f>$D323^EXP(Parameter!$D$156+Parameter!$D$163*(LN($B323/30.2*21)))</f>
        <v>0.19381489738877655</v>
      </c>
      <c r="CP323" s="12">
        <f>$D323^EXP(Parameter!$D$173+Parameter!$D$180*(LN($B323/30.2*21)))</f>
        <v>7.1526103863478151E-3</v>
      </c>
      <c r="CQ323" s="12">
        <f>$D323^EXP(Parameter!$D$158+Parameter!$D$165*(LN($B323/30.2*21)))</f>
        <v>0.18474945476083315</v>
      </c>
      <c r="CR323" s="12">
        <f>$D323^EXP(Parameter!$D$174+Parameter!$D$181*(LN($B323/30.2*21)))</f>
        <v>4.9667929111583574E-3</v>
      </c>
      <c r="CS323" s="12">
        <f>$D323^EXP(Parameter!$D$159+Parameter!$D$166*(LN($B323/30.2*21)))</f>
        <v>0.24275152735575625</v>
      </c>
      <c r="CT323" s="12">
        <f>$D323^EXP(Parameter!$D$175+Parameter!$D$182*(LN($B323/30.2*21)))</f>
        <v>4.5689784942722983E-4</v>
      </c>
      <c r="CU323" s="12">
        <f>$D323^EXP(Parameter!$D$160+Parameter!$D$167*(LN($B323/30.2*21)))</f>
        <v>2.482410536802062E-2</v>
      </c>
      <c r="CV323" s="12">
        <f>$D323^EXP(Parameter!$D$172+Parameter!$D$179*(LN($B323/30.2*21)))</f>
        <v>9.5628629906201136E-4</v>
      </c>
      <c r="CW323" s="41">
        <f>$D323^EXP(Parameter!$D$157+Parameter!$D$164*(LN($B323/30.2*21)))</f>
        <v>4.8949091450998062E-5</v>
      </c>
      <c r="CX323" s="12">
        <f t="shared" si="30"/>
        <v>5.1299024171232564E-113</v>
      </c>
      <c r="CY323" s="85">
        <v>1.20423860601257E-2</v>
      </c>
      <c r="CZ323" s="12">
        <f t="shared" si="31"/>
        <v>2.5984294686061788E-10</v>
      </c>
      <c r="DA323" s="85">
        <v>1.7581258542064802E-2</v>
      </c>
      <c r="DB323" s="12">
        <f t="shared" si="32"/>
        <v>5.3136244806821943E-22</v>
      </c>
      <c r="DC323" s="41">
        <v>1.8490740565953898E-5</v>
      </c>
      <c r="DD323" s="12">
        <f t="shared" si="33"/>
        <v>0</v>
      </c>
      <c r="DE323" s="85">
        <v>2.6491689501126098E-4</v>
      </c>
      <c r="DF323" s="12">
        <f t="shared" si="34"/>
        <v>0</v>
      </c>
      <c r="DG323" s="41">
        <v>1.8489099999999999E-5</v>
      </c>
      <c r="DH323" s="12">
        <f t="shared" si="35"/>
        <v>2.5119119436196496E-22</v>
      </c>
      <c r="DI323" s="41">
        <v>1.8489099999999999E-5</v>
      </c>
      <c r="DJ323" s="46">
        <v>318</v>
      </c>
      <c r="DK323" s="44">
        <v>5.0467725457581397E-6</v>
      </c>
      <c r="DL323" s="44">
        <v>1.9138624207548601E-5</v>
      </c>
      <c r="DM323" s="44">
        <v>5.10193806105841E-5</v>
      </c>
      <c r="DN323" s="44">
        <v>3.4530686922940001E-5</v>
      </c>
      <c r="DO323" s="44">
        <v>1.9897616873254501E-4</v>
      </c>
      <c r="DP323" s="44">
        <v>1.46385438198449E-4</v>
      </c>
      <c r="DQ323" s="44">
        <v>2.3033110170556101E-4</v>
      </c>
      <c r="DR323" s="45">
        <v>7.9780604610217905E-3</v>
      </c>
      <c r="DS323" s="45">
        <v>1.4273652824086699E-2</v>
      </c>
      <c r="DT323" s="45">
        <v>1.25134494285658E-2</v>
      </c>
      <c r="DU323" s="45">
        <v>8.4423117508101199E-3</v>
      </c>
      <c r="DV323" s="45">
        <v>1.3499295981878399E-2</v>
      </c>
      <c r="DW323" s="45">
        <v>2.45612886091096E-2</v>
      </c>
      <c r="DX323" s="45">
        <v>1.0340223595344899E-2</v>
      </c>
    </row>
    <row r="324" spans="1:128">
      <c r="A324" s="43">
        <f t="shared" si="29"/>
        <v>20.227397260273971</v>
      </c>
      <c r="B324" s="18">
        <v>320</v>
      </c>
      <c r="C324" s="12">
        <v>7018</v>
      </c>
      <c r="D324" s="12">
        <v>7.2685220846490303E-3</v>
      </c>
      <c r="E324" s="12">
        <v>1.8215698037235901E-5</v>
      </c>
      <c r="F324" s="92">
        <f>$D324^Parameter!$D$325</f>
        <v>2.1474742707590731E-2</v>
      </c>
      <c r="G324" s="92">
        <f>$E324^Parameter!$D$318</f>
        <v>3.868307494909591E-4</v>
      </c>
      <c r="H324" s="92">
        <f>$D324^Parameter!$D$326</f>
        <v>1.9460629814926134E-2</v>
      </c>
      <c r="I324" s="92">
        <f>$E324^Parameter!$D$319</f>
        <v>9.2615851457479516E-4</v>
      </c>
      <c r="J324" s="92">
        <f>$D324^Parameter!$D$328</f>
        <v>2.3465074592783974E-2</v>
      </c>
      <c r="K324" s="92">
        <f>$E324^Parameter!$D$321</f>
        <v>7.9501898101157122E-3</v>
      </c>
      <c r="L324" s="92">
        <f>$D324^Parameter!$D$329</f>
        <v>6.3446814770115573E-2</v>
      </c>
      <c r="M324" s="92">
        <f>$E324^Parameter!$D$322</f>
        <v>4.7601260261723307E-3</v>
      </c>
      <c r="N324" s="92">
        <f>$D324^Parameter!$D$330</f>
        <v>1.8525560327947874E-2</v>
      </c>
      <c r="O324" s="92">
        <f>$E324^Parameter!$D$323</f>
        <v>1.2710959276797901E-2</v>
      </c>
      <c r="P324" s="92">
        <f>$D324^Parameter!$D$327</f>
        <v>9.2065454364845187E-3</v>
      </c>
      <c r="Q324" s="92">
        <f>$E324^Parameter!$D$320</f>
        <v>4.1300785757647913E-4</v>
      </c>
      <c r="R324" s="12">
        <f>$D324^EXP(Parameter!$D$96+Parameter!$D$103*(($B324/30.2*21)^(1)))</f>
        <v>9.3340123625405333E-115</v>
      </c>
      <c r="S324" s="12">
        <f>$E324^EXP(Parameter!$D$81+Parameter!$D$88*($B324/30.2*21)^(-2))</f>
        <v>1.2236786528198706E-3</v>
      </c>
      <c r="T324" s="12">
        <f>$D324^EXP(Parameter!$D$97+Parameter!$D$104*(($B324*21/30.2)^(1)))</f>
        <v>2.2236287169943738E-10</v>
      </c>
      <c r="U324" s="12">
        <f>$E324^EXP(Parameter!$D$82+Parameter!$D$89*($B324/30.2*21)^(-2))</f>
        <v>2.1928088269064657E-3</v>
      </c>
      <c r="V324" s="12">
        <f>$D324^EXP(Parameter!$D$99+Parameter!$D$106*(($B324*21/30.2)^(1)))</f>
        <v>3.2777003531850665E-22</v>
      </c>
      <c r="W324" s="12">
        <f>$E324^EXP(Parameter!$D$84+Parameter!$D$91*($B324/30.2*21)^(-2))</f>
        <v>1.4381477406375834E-2</v>
      </c>
      <c r="X324" s="12">
        <f>$D324^EXP(Parameter!$D$100+Parameter!$D$107*(($B324*21/30.2)^(1)))</f>
        <v>0</v>
      </c>
      <c r="Y324" s="12">
        <f>$E324^EXP(Parameter!$D$85+Parameter!$D$92*($B324/30.2*21)^(-2))</f>
        <v>8.4142729814380823E-3</v>
      </c>
      <c r="Z324" s="12">
        <f>$D324^EXP(Parameter!$D$101+Parameter!$D$108*(($B324*21/30.2)^(1)))</f>
        <v>0</v>
      </c>
      <c r="AA324" s="12">
        <f>$E324^EXP(Parameter!$D$86+Parameter!$D$93*($B324/30.2*21)^(-2))</f>
        <v>1.2918619424982691E-2</v>
      </c>
      <c r="AB324" s="12">
        <f>$D324^EXP(Parameter!$D$98+Parameter!$D$105*(($B324*21/30.2)^(1)))</f>
        <v>1.5927088380103307E-22</v>
      </c>
      <c r="AC324" s="12">
        <f>$E324^EXP(Parameter!$D$83+Parameter!$D$90*($B324/30.2*21)^(-2))</f>
        <v>4.7873827024453675E-4</v>
      </c>
      <c r="AD324" s="87">
        <f>$D324^EXP(Parameter!$D$133+Parameter!$D$140*(($B324*21/30.2)^(-0.5))+Parameter!$D$147*((LN($B324*21/30.2))))</f>
        <v>1.4144788978915754E-21</v>
      </c>
      <c r="AE324" s="12">
        <f>$E324^EXP(Parameter!$D$111+Parameter!$D$118*(($B324*21/30.2)^(-1))+Parameter!$D$125*(($B324*21/30.2)^(-0.5)))</f>
        <v>3.6204299070721591E-2</v>
      </c>
      <c r="AF324" s="12">
        <f>$D324^EXP(Parameter!$D$134+Parameter!$D$141*(($B324*21/30.2)^(-0.5))+Parameter!$D$148*((LN($B324*21/30.2))))</f>
        <v>3.8024566441970235E-6</v>
      </c>
      <c r="AG324" s="12">
        <f>$E324^EXP(Parameter!$D$112+Parameter!$D$119*(($B324*21/30.2)^(-1))+Parameter!$D$126*(($B324*21/30.2)^(-0.5)))</f>
        <v>2.7748579388011435E-3</v>
      </c>
      <c r="AH324" s="12">
        <f>$D324^EXP(Parameter!$D$136+Parameter!$D$143*(($B324*21/30.2)^(-0.5))+Parameter!$D$150*((LN($B324*21/30.2))))</f>
        <v>9.4791664674376699E-17</v>
      </c>
      <c r="AI324" s="12">
        <f>$E324^EXP(Parameter!$D$114+Parameter!$D$121*(($B324*21/30.2)^(-1))+Parameter!$D$128*(($B324*21/30.2)^(-0.5)))</f>
        <v>2.7540067439264692E-6</v>
      </c>
      <c r="AJ324" s="12">
        <f>$D324^EXP(Parameter!$D$137+Parameter!$D$144*(($B324*21/30.2)^(-0.5))+Parameter!$D$151*((LN($B324*21/30.2))))</f>
        <v>3.0265107986384745E-26</v>
      </c>
      <c r="AK324" s="12">
        <f>$E324^EXP(Parameter!$D$115+Parameter!$D$122*(($B324*21/30.2)^(-1))+Parameter!$D$129*(($B324*21/30.2)^(-0.5)))</f>
        <v>1.4390697010228232E-3</v>
      </c>
      <c r="AL324" s="12">
        <f>$D324^EXP(Parameter!$D$138+Parameter!$D$145*(($B324*21/30.2)^(-0.5))+Parameter!$D$152*((LN($B324*21/30.2))))</f>
        <v>3.8216332444728355E-134</v>
      </c>
      <c r="AM324" s="12">
        <f>$E324^EXP(Parameter!$D$116+Parameter!$D$123*(($B324*21/30.2)^(-1))+Parameter!$D$130*(($B324*21/30.2)^(-0.5)))</f>
        <v>8.827758743431878E-8</v>
      </c>
      <c r="AN324" s="12">
        <f>$D324^EXP(Parameter!$D$135+Parameter!$D$142*(($B324*21/30.2)^(-0.5))+Parameter!$D$149*((LN($B324*21/30.2))))</f>
        <v>2.4605890114937606E-8</v>
      </c>
      <c r="AO324" s="12">
        <f>$E324^EXP(Parameter!$D$113+Parameter!$D$120*(($B324*21/30.2)^(-1))+Parameter!$D$127*(($B324*21/30.2)^(-0.5)))</f>
        <v>7.1202528531774461E-16</v>
      </c>
      <c r="AP324" s="87">
        <f>$D324^EXP(Parameter!$D$304+Parameter!$D$310*((LN($B324*21/30.2))))</f>
        <v>5.6556448653916763E-3</v>
      </c>
      <c r="AQ324" s="88">
        <f>$E324^EXP(Parameter!$D$290+Parameter!$D$296*((LN($B324*21/30.2))))</f>
        <v>5.5809755524017009E-3</v>
      </c>
      <c r="AR324" s="12">
        <f>$D324^EXP(Parameter!$D$305+Parameter!$D$311*((LN($B324*21/30.2))))</f>
        <v>1.0012002243333646E-2</v>
      </c>
      <c r="AS324" s="88">
        <f>$E324^EXP(Parameter!$D$291+Parameter!$D$297*((LN($B324*21/30.2))))</f>
        <v>3.7160713579521879E-3</v>
      </c>
      <c r="AT324" s="12">
        <f>$D324^EXP(Parameter!$D$305+Parameter!$D$307-Parameter!$D$306+(Parameter!$D$311+Parameter!$D$313-Parameter!$D$312)*((LN($B324*21/30.2))))</f>
        <v>7.846105905972069E-3</v>
      </c>
      <c r="AU324" s="88">
        <f>$E324^EXP(Parameter!$D$291+Parameter!$D$293-Parameter!$D$292+(Parameter!$D$297+Parameter!$D$299-Parameter!$D$298)*((LN($B324*21/30.2))))</f>
        <v>5.9382034285446099E-3</v>
      </c>
      <c r="AV324" s="12">
        <f>$D324^EXP(Parameter!$D$308+Parameter!$D$314*((LN($B324*21/30.2))))</f>
        <v>1.0326763843374678E-2</v>
      </c>
      <c r="AW324" s="88">
        <f>$E324^EXP(Parameter!$D$294+Parameter!$D$300*((LN($B324*21/30.2))))</f>
        <v>5.2835559345692567E-3</v>
      </c>
      <c r="AX324" s="12">
        <f>$D324^EXP(Parameter!$D$305+Parameter!$D$309-Parameter!$D$306+(Parameter!$D$311+Parameter!$D$315-Parameter!$D$312)*((LN($B324*21/30.2))))</f>
        <v>2.6504663031237078E-3</v>
      </c>
      <c r="AY324" s="88">
        <f>$E324^EXP(Parameter!$D$291+Parameter!$D$295-Parameter!$D$292+(Parameter!$D$297+Parameter!$D$301-Parameter!$D$298)*((LN($B324*21/30.2))))</f>
        <v>5.877784187058581E-6</v>
      </c>
      <c r="AZ324" s="12">
        <f>$D324^EXP(Parameter!D$305-Parameter!D$306+(Parameter!D$311-Parameter!D$312)*((LN($B324*21/30.2))))</f>
        <v>1.7286444103519795E-3</v>
      </c>
      <c r="BA324" s="88">
        <f>$E324^EXP(Parameter!$D$291-Parameter!$D$292+(Parameter!$D$297-Parameter!$D$298)*((LN($B324*21/30.2))))</f>
        <v>2.3088132650231936E-8</v>
      </c>
      <c r="BB324" s="89">
        <f>$D324^EXP(Parameter!$D$231+Parameter!$D$238)</f>
        <v>2.3747291563142099E-2</v>
      </c>
      <c r="BC324" s="90">
        <f>$E324^EXP(Parameter!$D$216+Parameter!$D$223)</f>
        <v>9.7721691549037724E-4</v>
      </c>
      <c r="BD324" s="91">
        <f>$D324^EXP(Parameter!$D$232+Parameter!$D$239)</f>
        <v>1.6765448552512597E-2</v>
      </c>
      <c r="BE324" s="90">
        <f>$E324^EXP(Parameter!$D$217+Parameter!$D$224)</f>
        <v>1.5312778649645008E-3</v>
      </c>
      <c r="BF324" s="91">
        <f>$D324^EXP(Parameter!$D$234+Parameter!$D$241)</f>
        <v>2.1190644632348366E-2</v>
      </c>
      <c r="BG324" s="91">
        <f>$E324^EXP(Parameter!$D$219+Parameter!$D$226)</f>
        <v>1.0009402785050175E-2</v>
      </c>
      <c r="BH324" s="91">
        <f>$D324^EXP(Parameter!$D$235+Parameter!$D$242)</f>
        <v>5.1516871979379618E-2</v>
      </c>
      <c r="BI324" s="91">
        <f>$E324^EXP(Parameter!$D$220+Parameter!$D$227)</f>
        <v>5.7405460219577976E-3</v>
      </c>
      <c r="BJ324" s="91">
        <f>$D324^EXP(Parameter!$D$236+Parameter!$D$243)</f>
        <v>1.5436398603657796E-2</v>
      </c>
      <c r="BK324" s="91">
        <f>$E324^EXP(Parameter!$D$221+Parameter!$D$228)</f>
        <v>9.4241843295009356E-3</v>
      </c>
      <c r="BL324" s="91">
        <f>$D324^EXP(Parameter!$D$233+Parameter!$D$240)</f>
        <v>6.3200485292765002E-3</v>
      </c>
      <c r="BM324" s="91">
        <f>$E324^EXP(Parameter!$D$218+Parameter!$D$225)</f>
        <v>3.5886735249620884E-4</v>
      </c>
      <c r="BN324" s="90">
        <f>$D324^EXP(Parameter!$D$268+Parameter!$D$275+Parameter!$D$282)</f>
        <v>4.2346657589311144E-2</v>
      </c>
      <c r="BO324" s="91">
        <f>$E324^EXP(Parameter!$D$246+Parameter!$D$253+Parameter!$D$260)</f>
        <v>3.1323171119012113E-3</v>
      </c>
      <c r="BP324" s="91">
        <f>$D324^EXP(Parameter!$D$269+Parameter!$D$276+Parameter!$D$283)</f>
        <v>9.6824619130905214E-3</v>
      </c>
      <c r="BQ324" s="91">
        <f>$E324^EXP(Parameter!$D$247+Parameter!$D$254+Parameter!$D$261)</f>
        <v>3.9269396996164498E-3</v>
      </c>
      <c r="BR324" s="91">
        <f>$D324^EXP(Parameter!$D$271+Parameter!$D$278+Parameter!$D$285)</f>
        <v>6.5779759055425061E-2</v>
      </c>
      <c r="BS324" s="91">
        <f>$E324^EXP(Parameter!$D$249+Parameter!$D$256+Parameter!$D$263)</f>
        <v>6.042991609414035E-3</v>
      </c>
      <c r="BT324" s="91">
        <f>$D324^EXP(Parameter!$D$272+Parameter!$D$279+Parameter!$D$286)</f>
        <v>4.7790583324203467E-2</v>
      </c>
      <c r="BU324" s="91">
        <f>$E324^EXP(Parameter!$D$250+Parameter!D$257+Parameter!D$264)</f>
        <v>3.0963670900724179E-3</v>
      </c>
      <c r="BV324" s="91">
        <f>$D324^EXP(Parameter!$D$273+Parameter!$D$280+Parameter!$D$287)</f>
        <v>4.3427093056844383E-2</v>
      </c>
      <c r="BW324" s="91">
        <f>$E324^EXP(Parameter!$D$251+Parameter!$D$258+Parameter!$D$265)</f>
        <v>3.5553629133119715E-7</v>
      </c>
      <c r="BX324" s="91">
        <f>$D324^EXP(Parameter!$D$270+Parameter!$D$277+Parameter!$D$284)</f>
        <v>1.8062881836406275E-3</v>
      </c>
      <c r="BY324" s="91">
        <f>$E324^EXP(Parameter!$D$248+Parameter!$D$255+Parameter!$D$262)</f>
        <v>2.0925745336073252E-9</v>
      </c>
      <c r="BZ324" s="90">
        <f>$D324^EXP(Parameter!$D$208)</f>
        <v>2.1684890534491026E-2</v>
      </c>
      <c r="CA324" s="90">
        <f>$E324^EXP(Parameter!$D$200)</f>
        <v>6.4129366958285729E-4</v>
      </c>
      <c r="CB324" s="90">
        <f>$D324^EXP(Parameter!$D$209)</f>
        <v>1.7041323890992024E-2</v>
      </c>
      <c r="CC324" s="90">
        <f>$E324^EXP(Parameter!$D$201)</f>
        <v>1.2237711327618452E-3</v>
      </c>
      <c r="CD324" s="90">
        <f>$D324^EXP(Parameter!$D$211)</f>
        <v>1.8993888597180486E-2</v>
      </c>
      <c r="CE324" s="90">
        <f>$E324^EXP(Parameter!$D$203)</f>
        <v>7.3110975629950533E-3</v>
      </c>
      <c r="CF324" s="90">
        <f>$D324^EXP(Parameter!$D$212)</f>
        <v>5.1364231034086411E-2</v>
      </c>
      <c r="CG324" s="90">
        <f>$E324^EXP(Parameter!$D$204)</f>
        <v>4.7766978264843747E-3</v>
      </c>
      <c r="CH324" s="91">
        <f>$D324^EXP(Parameter!$D$213)</f>
        <v>1.461649859008802E-2</v>
      </c>
      <c r="CI324" s="90">
        <f>$E324^EXP(Parameter!$D$205)</f>
        <v>9.5124247807889476E-3</v>
      </c>
      <c r="CJ324" s="91">
        <f>$D324^EXP(Parameter!$D$210)</f>
        <v>7.0562867307279601E-3</v>
      </c>
      <c r="CK324" s="90">
        <f>$E324^EXP(Parameter!$D$202)</f>
        <v>4.9731352816962716E-4</v>
      </c>
      <c r="CL324" s="12">
        <f>$D324^EXP(Parameter!$D$170+Parameter!$D$177*(LN($B324/30.2*21)))</f>
        <v>7.5525486400703822E-3</v>
      </c>
      <c r="CM324" s="12">
        <f>$D324^EXP(Parameter!$D$155+Parameter!$D$162*(LN($B324/30.2*21)))</f>
        <v>0.26690253779941481</v>
      </c>
      <c r="CN324" s="12">
        <f>$D324^EXP(Parameter!$D$171+Parameter!$D$178*(LN($B324/30.2*21)))</f>
        <v>9.3894267770892308E-3</v>
      </c>
      <c r="CO324" s="12">
        <f>$D324^EXP(Parameter!$D$156+Parameter!$D$163*(LN($B324/30.2*21)))</f>
        <v>0.19349487257309847</v>
      </c>
      <c r="CP324" s="12">
        <f>$D324^EXP(Parameter!$D$173+Parameter!$D$180*(LN($B324/30.2*21)))</f>
        <v>7.0932383161691611E-3</v>
      </c>
      <c r="CQ324" s="12">
        <f>$D324^EXP(Parameter!$D$158+Parameter!$D$165*(LN($B324/30.2*21)))</f>
        <v>0.1843437810137856</v>
      </c>
      <c r="CR324" s="12">
        <f>$D324^EXP(Parameter!$D$174+Parameter!$D$181*(LN($B324/30.2*21)))</f>
        <v>4.9127181601751327E-3</v>
      </c>
      <c r="CS324" s="12">
        <f>$D324^EXP(Parameter!$D$159+Parameter!$D$166*(LN($B324/30.2*21)))</f>
        <v>0.24239382883957009</v>
      </c>
      <c r="CT324" s="12">
        <f>$D324^EXP(Parameter!$D$175+Parameter!$D$182*(LN($B324/30.2*21)))</f>
        <v>4.4963873061604269E-4</v>
      </c>
      <c r="CU324" s="12">
        <f>$D324^EXP(Parameter!$D$160+Parameter!$D$167*(LN($B324/30.2*21)))</f>
        <v>2.4637213889001194E-2</v>
      </c>
      <c r="CV324" s="12">
        <f>$D324^EXP(Parameter!$D$172+Parameter!$D$179*(LN($B324/30.2*21)))</f>
        <v>9.4433105336192379E-4</v>
      </c>
      <c r="CW324" s="41">
        <f>$D324^EXP(Parameter!$D$157+Parameter!$D$164*(LN($B324/30.2*21)))</f>
        <v>4.7810722294354167E-5</v>
      </c>
      <c r="CX324" s="12">
        <f t="shared" si="30"/>
        <v>9.3340123625405333E-115</v>
      </c>
      <c r="CY324" s="85">
        <v>1.2039260705431499E-2</v>
      </c>
      <c r="CZ324" s="12">
        <f t="shared" si="31"/>
        <v>2.2236287169943738E-10</v>
      </c>
      <c r="DA324" s="85">
        <v>1.7573533783404999E-2</v>
      </c>
      <c r="DB324" s="12">
        <f t="shared" si="32"/>
        <v>3.2777003531850665E-22</v>
      </c>
      <c r="DC324" s="41">
        <v>1.8217189382888402E-5</v>
      </c>
      <c r="DD324" s="12">
        <f t="shared" si="33"/>
        <v>0</v>
      </c>
      <c r="DE324" s="85">
        <v>2.6173754045648198E-4</v>
      </c>
      <c r="DF324" s="12">
        <f t="shared" si="34"/>
        <v>0</v>
      </c>
      <c r="DG324" s="41">
        <v>1.8215699999999999E-5</v>
      </c>
      <c r="DH324" s="12">
        <f t="shared" si="35"/>
        <v>1.5927088380103307E-22</v>
      </c>
      <c r="DI324" s="41">
        <v>1.8215699999999999E-5</v>
      </c>
      <c r="DJ324" s="46">
        <v>319</v>
      </c>
      <c r="DK324" s="44">
        <v>4.9554989094424701E-6</v>
      </c>
      <c r="DL324" s="44">
        <v>1.88164741059538E-5</v>
      </c>
      <c r="DM324" s="44">
        <v>5.02095896074417E-5</v>
      </c>
      <c r="DN324" s="44">
        <v>3.3969260207933298E-5</v>
      </c>
      <c r="DO324" s="44">
        <v>1.9609601619685599E-4</v>
      </c>
      <c r="DP324" s="44">
        <v>1.4421933263841801E-4</v>
      </c>
      <c r="DQ324" s="44">
        <v>2.2703286727421301E-4</v>
      </c>
      <c r="DR324" s="45">
        <v>7.9224096325358796E-3</v>
      </c>
      <c r="DS324" s="45">
        <v>1.41811013924964E-2</v>
      </c>
      <c r="DT324" s="45">
        <v>1.2430883193616999E-2</v>
      </c>
      <c r="DU324" s="45">
        <v>8.3838139547618394E-3</v>
      </c>
      <c r="DV324" s="45">
        <v>1.34111096154721E-2</v>
      </c>
      <c r="DW324" s="45">
        <v>2.4414098297559798E-2</v>
      </c>
      <c r="DX324" s="45">
        <v>1.0270318784091299E-2</v>
      </c>
    </row>
    <row r="325" spans="1:128">
      <c r="A325" s="43">
        <f t="shared" ref="A325:A353" si="36">C325/365+1</f>
        <v>20.287671232876711</v>
      </c>
      <c r="B325" s="18">
        <v>321</v>
      </c>
      <c r="C325" s="12">
        <v>7040</v>
      </c>
      <c r="D325" s="12">
        <v>7.2162606708885101E-3</v>
      </c>
      <c r="E325" s="12">
        <v>1.79470095582551E-5</v>
      </c>
      <c r="F325" s="92">
        <f>$D325^Parameter!$D$325</f>
        <v>2.1354210816171816E-2</v>
      </c>
      <c r="G325" s="92">
        <f>$E325^Parameter!$D$318</f>
        <v>3.8271396332884992E-4</v>
      </c>
      <c r="H325" s="92">
        <f>$D325^Parameter!$D$326</f>
        <v>1.9348609969507925E-2</v>
      </c>
      <c r="I325" s="92">
        <f>$E325^Parameter!$D$319</f>
        <v>9.1739198231392057E-4</v>
      </c>
      <c r="J325" s="92">
        <f>$D325^Parameter!$D$328</f>
        <v>2.3336402463070307E-2</v>
      </c>
      <c r="K325" s="92">
        <f>$E325^Parameter!$D$321</f>
        <v>7.8980248835119511E-3</v>
      </c>
      <c r="L325" s="92">
        <f>$D325^Parameter!$D$329</f>
        <v>6.3190943395530622E-2</v>
      </c>
      <c r="M325" s="92">
        <f>$E325^Parameter!$D$322</f>
        <v>4.7255909498094984E-3</v>
      </c>
      <c r="N325" s="92">
        <f>$D325^Parameter!$D$330</f>
        <v>1.841759388143575E-2</v>
      </c>
      <c r="O325" s="92">
        <f>$E325^Parameter!$D$323</f>
        <v>1.2635628177376205E-2</v>
      </c>
      <c r="P325" s="92">
        <f>$D325^Parameter!$D$327</f>
        <v>9.1435159434166118E-3</v>
      </c>
      <c r="Q325" s="92">
        <f>$E325^Parameter!$D$320</f>
        <v>4.0864891973228627E-4</v>
      </c>
      <c r="R325" s="12">
        <f>$D325^EXP(Parameter!$D$96+Parameter!$D$103*(($B325/30.2*21)^(1)))</f>
        <v>1.5984528599405192E-116</v>
      </c>
      <c r="S325" s="12">
        <f>$E325^EXP(Parameter!$D$81+Parameter!$D$88*($B325/30.2*21)^(-2))</f>
        <v>1.212556384825224E-3</v>
      </c>
      <c r="T325" s="12">
        <f>$D325^EXP(Parameter!$D$97+Parameter!$D$104*(($B325*21/30.2)^(1)))</f>
        <v>1.9010325689700852E-10</v>
      </c>
      <c r="U325" s="12">
        <f>$E325^EXP(Parameter!$D$82+Parameter!$D$89*($B325/30.2*21)^(-2))</f>
        <v>2.1746040588703987E-3</v>
      </c>
      <c r="V325" s="12">
        <f>$D325^EXP(Parameter!$D$99+Parameter!$D$106*(($B325*21/30.2)^(1)))</f>
        <v>2.0127850238334324E-22</v>
      </c>
      <c r="W325" s="12">
        <f>$E325^EXP(Parameter!$D$84+Parameter!$D$91*($B325/30.2*21)^(-2))</f>
        <v>1.4298655798884103E-2</v>
      </c>
      <c r="X325" s="12">
        <f>$D325^EXP(Parameter!$D$100+Parameter!$D$107*(($B325*21/30.2)^(1)))</f>
        <v>0</v>
      </c>
      <c r="Y325" s="12">
        <f>$E325^EXP(Parameter!$D$85+Parameter!$D$92*($B325/30.2*21)^(-2))</f>
        <v>8.3597112796063092E-3</v>
      </c>
      <c r="Z325" s="12">
        <f>$D325^EXP(Parameter!$D$101+Parameter!$D$108*(($B325*21/30.2)^(1)))</f>
        <v>0</v>
      </c>
      <c r="AA325" s="12">
        <f>$E325^EXP(Parameter!$D$86+Parameter!$D$93*($B325/30.2*21)^(-2))</f>
        <v>1.2842337567406758E-2</v>
      </c>
      <c r="AB325" s="12">
        <f>$D325^EXP(Parameter!$D$98+Parameter!$D$105*(($B325*21/30.2)^(1)))</f>
        <v>1.0059504064233236E-22</v>
      </c>
      <c r="AC325" s="12">
        <f>$E325^EXP(Parameter!$D$83+Parameter!$D$90*($B325/30.2*21)^(-2))</f>
        <v>4.7378069666303274E-4</v>
      </c>
      <c r="AD325" s="87">
        <f>$D325^EXP(Parameter!$D$133+Parameter!$D$140*(($B325*21/30.2)^(-0.5))+Parameter!$D$147*((LN($B325*21/30.2))))</f>
        <v>1.1091190067783805E-21</v>
      </c>
      <c r="AE325" s="12">
        <f>$E325^EXP(Parameter!$D$111+Parameter!$D$118*(($B325*21/30.2)^(-1))+Parameter!$D$125*(($B325*21/30.2)^(-0.5)))</f>
        <v>3.6083532437978773E-2</v>
      </c>
      <c r="AF325" s="12">
        <f>$D325^EXP(Parameter!$D$134+Parameter!$D$141*(($B325*21/30.2)^(-0.5))+Parameter!$D$148*((LN($B325*21/30.2))))</f>
        <v>3.6646529622256518E-6</v>
      </c>
      <c r="AG325" s="12">
        <f>$E325^EXP(Parameter!$D$112+Parameter!$D$119*(($B325*21/30.2)^(-1))+Parameter!$D$126*(($B325*21/30.2)^(-0.5)))</f>
        <v>2.7531988398314627E-3</v>
      </c>
      <c r="AH325" s="12">
        <f>$D325^EXP(Parameter!$D$136+Parameter!$D$143*(($B325*21/30.2)^(-0.5))+Parameter!$D$150*((LN($B325*21/30.2))))</f>
        <v>7.9732470069868661E-17</v>
      </c>
      <c r="AI325" s="12">
        <f>$E325^EXP(Parameter!$D$114+Parameter!$D$121*(($B325*21/30.2)^(-1))+Parameter!$D$128*(($B325*21/30.2)^(-0.5)))</f>
        <v>2.6881361095296024E-6</v>
      </c>
      <c r="AJ325" s="12">
        <f>$D325^EXP(Parameter!$D$137+Parameter!$D$144*(($B325*21/30.2)^(-0.5))+Parameter!$D$151*((LN($B325*21/30.2))))</f>
        <v>2.170850468076268E-26</v>
      </c>
      <c r="AK325" s="12">
        <f>$E325^EXP(Parameter!$D$115+Parameter!$D$122*(($B325*21/30.2)^(-1))+Parameter!$D$129*(($B325*21/30.2)^(-0.5)))</f>
        <v>1.4251654229829355E-3</v>
      </c>
      <c r="AL325" s="12">
        <f>$D325^EXP(Parameter!$D$138+Parameter!$D$145*(($B325*21/30.2)^(-0.5))+Parameter!$D$152*((LN($B325*21/30.2))))</f>
        <v>3.9620146484858752E-135</v>
      </c>
      <c r="AM325" s="12">
        <f>$E325^EXP(Parameter!$D$116+Parameter!$D$123*(($B325*21/30.2)^(-1))+Parameter!$D$130*(($B325*21/30.2)^(-0.5)))</f>
        <v>8.5596217854570204E-8</v>
      </c>
      <c r="AN325" s="12">
        <f>$D325^EXP(Parameter!$D$135+Parameter!$D$142*(($B325*21/30.2)^(-0.5))+Parameter!$D$149*((LN($B325*21/30.2))))</f>
        <v>2.3318000421116089E-8</v>
      </c>
      <c r="AO325" s="12">
        <f>$E325^EXP(Parameter!$D$113+Parameter!$D$120*(($B325*21/30.2)^(-1))+Parameter!$D$127*(($B325*21/30.2)^(-0.5)))</f>
        <v>6.6352667579556007E-16</v>
      </c>
      <c r="AP325" s="87">
        <f>$D325^EXP(Parameter!$D$304+Parameter!$D$310*((LN($B325*21/30.2))))</f>
        <v>5.6013847768314673E-3</v>
      </c>
      <c r="AQ325" s="88">
        <f>$E325^EXP(Parameter!$D$290+Parameter!$D$296*((LN($B325*21/30.2))))</f>
        <v>5.5545314020610456E-3</v>
      </c>
      <c r="AR325" s="12">
        <f>$D325^EXP(Parameter!$D$305+Parameter!$D$311*((LN($B325*21/30.2))))</f>
        <v>9.9377316102547599E-3</v>
      </c>
      <c r="AS325" s="88">
        <f>$E325^EXP(Parameter!$D$291+Parameter!$D$297*((LN($B325*21/30.2))))</f>
        <v>3.6912985670595334E-3</v>
      </c>
      <c r="AT325" s="12">
        <f>$D325^EXP(Parameter!$D$305+Parameter!$D$307-Parameter!$D$306+(Parameter!$D$311+Parameter!$D$313-Parameter!$D$312)*((LN($B325*21/30.2))))</f>
        <v>7.7804089972632398E-3</v>
      </c>
      <c r="AU325" s="88">
        <f>$E325^EXP(Parameter!$D$291+Parameter!$D$293-Parameter!$D$292+(Parameter!$D$297+Parameter!$D$299-Parameter!$D$298)*((LN($B325*21/30.2))))</f>
        <v>5.8938569286099357E-3</v>
      </c>
      <c r="AV325" s="12">
        <f>$D325^EXP(Parameter!$D$308+Parameter!$D$314*((LN($B325*21/30.2))))</f>
        <v>1.0230379202899506E-2</v>
      </c>
      <c r="AW325" s="88">
        <f>$E325^EXP(Parameter!$D$294+Parameter!$D$300*((LN($B325*21/30.2))))</f>
        <v>5.2467023817672877E-3</v>
      </c>
      <c r="AX325" s="12">
        <f>$D325^EXP(Parameter!$D$305+Parameter!$D$309-Parameter!$D$306+(Parameter!$D$311+Parameter!$D$315-Parameter!$D$312)*((LN($B325*21/30.2))))</f>
        <v>2.6203332348583215E-3</v>
      </c>
      <c r="AY325" s="88">
        <f>$E325^EXP(Parameter!$D$291+Parameter!$D$295-Parameter!$D$292+(Parameter!$D$297+Parameter!$D$301-Parameter!$D$298)*((LN($B325*21/30.2))))</f>
        <v>5.7074805622380285E-6</v>
      </c>
      <c r="AZ325" s="12">
        <f>$D325^EXP(Parameter!D$305-Parameter!D$306+(Parameter!D$311-Parameter!D$312)*((LN($B325*21/30.2))))</f>
        <v>1.7088835926912134E-3</v>
      </c>
      <c r="BA325" s="88">
        <f>$E325^EXP(Parameter!$D$291-Parameter!$D$292+(Parameter!$D$297-Parameter!$D$298)*((LN($B325*21/30.2))))</f>
        <v>2.2201793889315356E-8</v>
      </c>
      <c r="BB325" s="89">
        <f>$D325^EXP(Parameter!$D$231+Parameter!$D$238)</f>
        <v>2.3617485648529508E-2</v>
      </c>
      <c r="BC325" s="90">
        <f>$E325^EXP(Parameter!$D$216+Parameter!$D$223)</f>
        <v>9.6803782479316404E-4</v>
      </c>
      <c r="BD325" s="91">
        <f>$D325^EXP(Parameter!$D$232+Parameter!$D$239)</f>
        <v>1.6665301746357466E-2</v>
      </c>
      <c r="BE325" s="90">
        <f>$E325^EXP(Parameter!$D$217+Parameter!$D$224)</f>
        <v>1.5178224355136931E-3</v>
      </c>
      <c r="BF325" s="91">
        <f>$D325^EXP(Parameter!$D$234+Parameter!$D$241)</f>
        <v>2.1071296071560355E-2</v>
      </c>
      <c r="BG325" s="91">
        <f>$E325^EXP(Parameter!$D$219+Parameter!$D$226)</f>
        <v>9.9468455656544375E-3</v>
      </c>
      <c r="BH325" s="91">
        <f>$D325^EXP(Parameter!$D$235+Parameter!$D$242)</f>
        <v>5.129345313606657E-2</v>
      </c>
      <c r="BI325" s="91">
        <f>$E325^EXP(Parameter!$D$220+Parameter!$D$227)</f>
        <v>5.7003514104569161E-3</v>
      </c>
      <c r="BJ325" s="91">
        <f>$D325^EXP(Parameter!$D$236+Parameter!$D$243)</f>
        <v>1.534233371516896E-2</v>
      </c>
      <c r="BK325" s="91">
        <f>$E325^EXP(Parameter!$D$221+Parameter!$D$228)</f>
        <v>9.3645163851607018E-3</v>
      </c>
      <c r="BL325" s="91">
        <f>$D325^EXP(Parameter!$D$233+Parameter!$D$240)</f>
        <v>6.273321167893124E-3</v>
      </c>
      <c r="BM325" s="91">
        <f>$E325^EXP(Parameter!$D$218+Parameter!$D$225)</f>
        <v>3.5501188818159925E-4</v>
      </c>
      <c r="BN325" s="90">
        <f>$D325^EXP(Parameter!$D$268+Parameter!$D$275+Parameter!$D$282)</f>
        <v>4.215089848554452E-2</v>
      </c>
      <c r="BO325" s="91">
        <f>$E325^EXP(Parameter!$D$246+Parameter!$D$253+Parameter!$D$260)</f>
        <v>3.1078203802160469E-3</v>
      </c>
      <c r="BP325" s="91">
        <f>$D325^EXP(Parameter!$D$269+Parameter!$D$276+Parameter!$D$283)</f>
        <v>9.6168844950102108E-3</v>
      </c>
      <c r="BQ325" s="91">
        <f>$E325^EXP(Parameter!$D$247+Parameter!$D$254+Parameter!$D$261)</f>
        <v>3.897428175434813E-3</v>
      </c>
      <c r="BR325" s="91">
        <f>$D325^EXP(Parameter!$D$271+Parameter!$D$278+Parameter!$D$285)</f>
        <v>6.5517946189383391E-2</v>
      </c>
      <c r="BS325" s="91">
        <f>$E325^EXP(Parameter!$D$249+Parameter!$D$256+Parameter!$D$263)</f>
        <v>6.0010988620330325E-3</v>
      </c>
      <c r="BT325" s="91">
        <f>$D325^EXP(Parameter!$D$272+Parameter!$D$279+Parameter!$D$286)</f>
        <v>4.757808958789498E-2</v>
      </c>
      <c r="BU325" s="91">
        <f>$E325^EXP(Parameter!$D$250+Parameter!D$257+Parameter!D$264)</f>
        <v>3.0721032214726871E-3</v>
      </c>
      <c r="BV325" s="91">
        <f>$D325^EXP(Parameter!$D$273+Parameter!$D$280+Parameter!$D$287)</f>
        <v>4.3227935291246231E-2</v>
      </c>
      <c r="BW325" s="91">
        <f>$E325^EXP(Parameter!$D$251+Parameter!$D$258+Parameter!$D$265)</f>
        <v>3.4841941637917418E-7</v>
      </c>
      <c r="BX325" s="91">
        <f>$D325^EXP(Parameter!$D$270+Parameter!$D$277+Parameter!$D$284)</f>
        <v>1.7896456680757552E-3</v>
      </c>
      <c r="BY325" s="91">
        <f>$E325^EXP(Parameter!$D$248+Parameter!$D$255+Parameter!$D$262)</f>
        <v>2.0363974237972444E-9</v>
      </c>
      <c r="BZ325" s="90">
        <f>$D325^EXP(Parameter!$D$208)</f>
        <v>2.1563486864652936E-2</v>
      </c>
      <c r="CA325" s="90">
        <f>$E325^EXP(Parameter!$D$200)</f>
        <v>6.3490567313288868E-4</v>
      </c>
      <c r="CB325" s="90">
        <f>$D325^EXP(Parameter!$D$209)</f>
        <v>1.6939934324182903E-2</v>
      </c>
      <c r="CC325" s="90">
        <f>$E325^EXP(Parameter!$D$201)</f>
        <v>1.2126475781120941E-3</v>
      </c>
      <c r="CD325" s="90">
        <f>$D325^EXP(Parameter!$D$211)</f>
        <v>1.8883883614526621E-2</v>
      </c>
      <c r="CE325" s="90">
        <f>$E325^EXP(Parameter!$D$203)</f>
        <v>7.2622972617791895E-3</v>
      </c>
      <c r="CF325" s="90">
        <f>$D325^EXP(Parameter!$D$212)</f>
        <v>5.1141251781594128E-2</v>
      </c>
      <c r="CG325" s="90">
        <f>$E325^EXP(Parameter!$D$204)</f>
        <v>4.7420649611160832E-3</v>
      </c>
      <c r="CH325" s="91">
        <f>$D325^EXP(Parameter!$D$213)</f>
        <v>1.4526268085038882E-2</v>
      </c>
      <c r="CI325" s="90">
        <f>$E325^EXP(Parameter!$D$205)</f>
        <v>9.4523181059040264E-3</v>
      </c>
      <c r="CJ325" s="91">
        <f>$D325^EXP(Parameter!$D$210)</f>
        <v>7.0052470900964017E-3</v>
      </c>
      <c r="CK325" s="90">
        <f>$E325^EXP(Parameter!$D$202)</f>
        <v>4.921892942846512E-4</v>
      </c>
      <c r="CL325" s="12">
        <f>$D325^EXP(Parameter!$D$170+Parameter!$D$177*(LN($B325/30.2*21)))</f>
        <v>7.4898553251924642E-3</v>
      </c>
      <c r="CM325" s="12">
        <f>$D325^EXP(Parameter!$D$155+Parameter!$D$162*(LN($B325/30.2*21)))</f>
        <v>0.26666570833319958</v>
      </c>
      <c r="CN325" s="12">
        <f>$D325^EXP(Parameter!$D$171+Parameter!$D$178*(LN($B325/30.2*21)))</f>
        <v>9.3198382730740031E-3</v>
      </c>
      <c r="CO325" s="12">
        <f>$D325^EXP(Parameter!$D$156+Parameter!$D$163*(LN($B325/30.2*21)))</f>
        <v>0.1931763395459585</v>
      </c>
      <c r="CP325" s="12">
        <f>$D325^EXP(Parameter!$D$173+Parameter!$D$180*(LN($B325/30.2*21)))</f>
        <v>7.0344751033349596E-3</v>
      </c>
      <c r="CQ325" s="12">
        <f>$D325^EXP(Parameter!$D$158+Parameter!$D$165*(LN($B325/30.2*21)))</f>
        <v>0.18394001751819855</v>
      </c>
      <c r="CR325" s="12">
        <f>$D325^EXP(Parameter!$D$174+Parameter!$D$181*(LN($B325/30.2*21)))</f>
        <v>4.8593122700722633E-3</v>
      </c>
      <c r="CS325" s="12">
        <f>$D325^EXP(Parameter!$D$159+Parameter!$D$166*(LN($B325/30.2*21)))</f>
        <v>0.24203771161099033</v>
      </c>
      <c r="CT325" s="12">
        <f>$D325^EXP(Parameter!$D$175+Parameter!$D$182*(LN($B325/30.2*21)))</f>
        <v>4.4250545872228926E-4</v>
      </c>
      <c r="CU325" s="12">
        <f>$D325^EXP(Parameter!$D$160+Parameter!$D$167*(LN($B325/30.2*21)))</f>
        <v>2.4452012025735916E-2</v>
      </c>
      <c r="CV325" s="12">
        <f>$D325^EXP(Parameter!$D$172+Parameter!$D$179*(LN($B325/30.2*21)))</f>
        <v>9.3254663067565192E-4</v>
      </c>
      <c r="CW325" s="41">
        <f>$D325^EXP(Parameter!$D$157+Parameter!$D$164*(LN($B325/30.2*21)))</f>
        <v>4.6700083996360421E-5</v>
      </c>
      <c r="CX325" s="12">
        <f t="shared" si="30"/>
        <v>1.5984528599405192E-116</v>
      </c>
      <c r="CY325" s="85">
        <v>1.20361924931611E-2</v>
      </c>
      <c r="CZ325" s="12">
        <f t="shared" si="31"/>
        <v>1.9010325689700852E-10</v>
      </c>
      <c r="DA325" s="85">
        <v>1.7565933282882001E-2</v>
      </c>
      <c r="DB325" s="12">
        <f t="shared" si="32"/>
        <v>2.0127850238334324E-22</v>
      </c>
      <c r="DC325" s="41">
        <v>1.79483517606491E-5</v>
      </c>
      <c r="DD325" s="12">
        <f t="shared" si="33"/>
        <v>0</v>
      </c>
      <c r="DE325" s="85">
        <v>2.5860979649870302E-4</v>
      </c>
      <c r="DF325" s="12">
        <f t="shared" si="34"/>
        <v>0</v>
      </c>
      <c r="DG325" s="41">
        <v>1.7946999999999999E-5</v>
      </c>
      <c r="DH325" s="12">
        <f t="shared" si="35"/>
        <v>1.0059504064233236E-22</v>
      </c>
      <c r="DI325" s="41">
        <v>1.7946999999999999E-5</v>
      </c>
      <c r="DJ325" s="46">
        <v>320</v>
      </c>
      <c r="DK325" s="44">
        <v>4.86607120375737E-6</v>
      </c>
      <c r="DL325" s="44">
        <v>1.8500423873413198E-5</v>
      </c>
      <c r="DM325" s="44">
        <v>4.94143286702275E-5</v>
      </c>
      <c r="DN325" s="44">
        <v>3.34181315887472E-5</v>
      </c>
      <c r="DO325" s="44">
        <v>1.93263363679086E-4</v>
      </c>
      <c r="DP325" s="44">
        <v>1.42089677865442E-4</v>
      </c>
      <c r="DQ325" s="44">
        <v>2.23788494005062E-4</v>
      </c>
      <c r="DR325" s="45">
        <v>7.8672742711064503E-3</v>
      </c>
      <c r="DS325" s="45">
        <v>1.40893567093554E-2</v>
      </c>
      <c r="DT325" s="45">
        <v>1.2349047183679599E-2</v>
      </c>
      <c r="DU325" s="45">
        <v>8.3258550000792093E-3</v>
      </c>
      <c r="DV325" s="45">
        <v>1.3323696734066699E-2</v>
      </c>
      <c r="DW325" s="45">
        <v>2.4268109618491102E-2</v>
      </c>
      <c r="DX325" s="45">
        <v>1.0201044832303399E-2</v>
      </c>
    </row>
    <row r="326" spans="1:128">
      <c r="A326" s="43">
        <f t="shared" si="36"/>
        <v>20.347945205479451</v>
      </c>
      <c r="B326" s="18">
        <v>322</v>
      </c>
      <c r="C326" s="12">
        <v>7062</v>
      </c>
      <c r="D326" s="12">
        <v>7.1644921946634301E-3</v>
      </c>
      <c r="E326" s="12">
        <v>1.7682906669179701E-5</v>
      </c>
      <c r="F326" s="92">
        <f>$D326^Parameter!$D$325</f>
        <v>2.1234626319919774E-2</v>
      </c>
      <c r="G326" s="92">
        <f>$E326^Parameter!$D$318</f>
        <v>3.786505843614419E-4</v>
      </c>
      <c r="H326" s="92">
        <f>$D326^Parameter!$D$326</f>
        <v>1.9237486634053058E-2</v>
      </c>
      <c r="I326" s="92">
        <f>$E326^Parameter!$D$319</f>
        <v>9.0872889796047641E-4</v>
      </c>
      <c r="J326" s="92">
        <f>$D326^Parameter!$D$328</f>
        <v>2.3208725147684857E-2</v>
      </c>
      <c r="K326" s="92">
        <f>$E326^Parameter!$D$321</f>
        <v>7.846324568335214E-3</v>
      </c>
      <c r="L326" s="92">
        <f>$D326^Parameter!$D$329</f>
        <v>6.2936680325019492E-2</v>
      </c>
      <c r="M326" s="92">
        <f>$E326^Parameter!$D$322</f>
        <v>4.6913873320811976E-3</v>
      </c>
      <c r="N326" s="92">
        <f>$D326^Parameter!$D$330</f>
        <v>1.8310499224556201E-2</v>
      </c>
      <c r="O326" s="92">
        <f>$E326^Parameter!$D$323</f>
        <v>1.2560920354921921E-2</v>
      </c>
      <c r="P326" s="92">
        <f>$D326^Parameter!$D$327</f>
        <v>9.0810593490362451E-3</v>
      </c>
      <c r="Q326" s="92">
        <f>$E326^Parameter!$D$320</f>
        <v>4.0434614735221949E-4</v>
      </c>
      <c r="R326" s="12">
        <f>$D326^EXP(Parameter!$D$96+Parameter!$D$103*(($B326/30.2*21)^(1)))</f>
        <v>2.5740130506421993E-118</v>
      </c>
      <c r="S326" s="12">
        <f>$E326^EXP(Parameter!$D$81+Parameter!$D$88*($B326/30.2*21)^(-2))</f>
        <v>1.2015611905962132E-3</v>
      </c>
      <c r="T326" s="12">
        <f>$D326^EXP(Parameter!$D$97+Parameter!$D$104*(($B326*21/30.2)^(1)))</f>
        <v>1.6236416034029289E-10</v>
      </c>
      <c r="U326" s="12">
        <f>$E326^EXP(Parameter!$D$82+Parameter!$D$89*($B326/30.2*21)^(-2))</f>
        <v>2.1565930052485989E-3</v>
      </c>
      <c r="V326" s="12">
        <f>$D326^EXP(Parameter!$D$99+Parameter!$D$106*(($B326*21/30.2)^(1)))</f>
        <v>1.2304318787354209E-22</v>
      </c>
      <c r="W326" s="12">
        <f>$E326^EXP(Parameter!$D$84+Parameter!$D$91*($B326/30.2*21)^(-2))</f>
        <v>1.4216505590396064E-2</v>
      </c>
      <c r="X326" s="12">
        <f>$D326^EXP(Parameter!$D$100+Parameter!$D$107*(($B326*21/30.2)^(1)))</f>
        <v>0</v>
      </c>
      <c r="Y326" s="12">
        <f>$E326^EXP(Parameter!$D$85+Parameter!$D$92*($B326/30.2*21)^(-2))</f>
        <v>8.3056313368189989E-3</v>
      </c>
      <c r="Z326" s="12">
        <f>$D326^EXP(Parameter!$D$101+Parameter!$D$108*(($B326*21/30.2)^(1)))</f>
        <v>0</v>
      </c>
      <c r="AA326" s="12">
        <f>$E326^EXP(Parameter!$D$86+Parameter!$D$93*($B326/30.2*21)^(-2))</f>
        <v>1.2766685220605579E-2</v>
      </c>
      <c r="AB326" s="12">
        <f>$D326^EXP(Parameter!$D$98+Parameter!$D$105*(($B326*21/30.2)^(1)))</f>
        <v>6.328646280555204E-23</v>
      </c>
      <c r="AC326" s="12">
        <f>$E326^EXP(Parameter!$D$83+Parameter!$D$90*($B326/30.2*21)^(-2))</f>
        <v>4.6888602154501594E-4</v>
      </c>
      <c r="AD326" s="87">
        <f>$D326^EXP(Parameter!$D$133+Parameter!$D$140*(($B326*21/30.2)^(-0.5))+Parameter!$D$147*((LN($B326*21/30.2))))</f>
        <v>8.692680641538047E-22</v>
      </c>
      <c r="AE326" s="12">
        <f>$E326^EXP(Parameter!$D$111+Parameter!$D$118*(($B326*21/30.2)^(-1))+Parameter!$D$125*(($B326*21/30.2)^(-0.5)))</f>
        <v>3.5963462293025626E-2</v>
      </c>
      <c r="AF326" s="12">
        <f>$D326^EXP(Parameter!$D$134+Parameter!$D$141*(($B326*21/30.2)^(-0.5))+Parameter!$D$148*((LN($B326*21/30.2))))</f>
        <v>3.5318884176388075E-6</v>
      </c>
      <c r="AG326" s="12">
        <f>$E326^EXP(Parameter!$D$112+Parameter!$D$119*(($B326*21/30.2)^(-1))+Parameter!$D$126*(($B326*21/30.2)^(-0.5)))</f>
        <v>2.7317597008435861E-3</v>
      </c>
      <c r="AH326" s="12">
        <f>$D326^EXP(Parameter!$D$136+Parameter!$D$143*(($B326*21/30.2)^(-0.5))+Parameter!$D$150*((LN($B326*21/30.2))))</f>
        <v>6.704763054906703E-17</v>
      </c>
      <c r="AI326" s="12">
        <f>$E326^EXP(Parameter!$D$114+Parameter!$D$121*(($B326*21/30.2)^(-1))+Parameter!$D$128*(($B326*21/30.2)^(-0.5)))</f>
        <v>2.6239709199001164E-6</v>
      </c>
      <c r="AJ326" s="12">
        <f>$D326^EXP(Parameter!$D$137+Parameter!$D$144*(($B326*21/30.2)^(-0.5))+Parameter!$D$151*((LN($B326*21/30.2))))</f>
        <v>1.5557860273672947E-26</v>
      </c>
      <c r="AK326" s="12">
        <f>$E326^EXP(Parameter!$D$115+Parameter!$D$122*(($B326*21/30.2)^(-1))+Parameter!$D$129*(($B326*21/30.2)^(-0.5)))</f>
        <v>1.4114270584422136E-3</v>
      </c>
      <c r="AL326" s="12">
        <f>$D326^EXP(Parameter!$D$138+Parameter!$D$145*(($B326*21/30.2)^(-0.5))+Parameter!$D$152*((LN($B326*21/30.2))))</f>
        <v>4.0675171192542903E-136</v>
      </c>
      <c r="AM326" s="12">
        <f>$E326^EXP(Parameter!$D$116+Parameter!$D$123*(($B326*21/30.2)^(-1))+Parameter!$D$130*(($B326*21/30.2)^(-0.5)))</f>
        <v>8.3001571074127939E-8</v>
      </c>
      <c r="AN326" s="12">
        <f>$D326^EXP(Parameter!$D$135+Parameter!$D$142*(($B326*21/30.2)^(-0.5))+Parameter!$D$149*((LN($B326*21/30.2))))</f>
        <v>2.2097807484402557E-8</v>
      </c>
      <c r="AO326" s="12">
        <f>$E326^EXP(Parameter!$D$113+Parameter!$D$120*(($B326*21/30.2)^(-1))+Parameter!$D$127*(($B326*21/30.2)^(-0.5)))</f>
        <v>6.1841715913272368E-16</v>
      </c>
      <c r="AP326" s="87">
        <f>$D326^EXP(Parameter!$D$304+Parameter!$D$310*((LN($B326*21/30.2))))</f>
        <v>5.5477383244901752E-3</v>
      </c>
      <c r="AQ326" s="88">
        <f>$E326^EXP(Parameter!$D$290+Parameter!$D$296*((LN($B326*21/30.2))))</f>
        <v>5.5282942277755931E-3</v>
      </c>
      <c r="AR326" s="12">
        <f>$D326^EXP(Parameter!$D$305+Parameter!$D$311*((LN($B326*21/30.2))))</f>
        <v>9.8641630649057548E-3</v>
      </c>
      <c r="AS326" s="88">
        <f>$E326^EXP(Parameter!$D$291+Parameter!$D$297*((LN($B326*21/30.2))))</f>
        <v>3.6667551502595967E-3</v>
      </c>
      <c r="AT326" s="12">
        <f>$D326^EXP(Parameter!$D$305+Parameter!$D$307-Parameter!$D$306+(Parameter!$D$311+Parameter!$D$313-Parameter!$D$312)*((LN($B326*21/30.2))))</f>
        <v>7.7153856713631456E-3</v>
      </c>
      <c r="AU326" s="88">
        <f>$E326^EXP(Parameter!$D$291+Parameter!$D$293-Parameter!$D$292+(Parameter!$D$297+Parameter!$D$299-Parameter!$D$298)*((LN($B326*21/30.2))))</f>
        <v>5.8499392289531561E-3</v>
      </c>
      <c r="AV326" s="12">
        <f>$D326^EXP(Parameter!$D$308+Parameter!$D$314*((LN($B326*21/30.2))))</f>
        <v>1.0135037594283887E-2</v>
      </c>
      <c r="AW326" s="88">
        <f>$E326^EXP(Parameter!$D$294+Parameter!$D$300*((LN($B326*21/30.2))))</f>
        <v>5.2101936738546632E-3</v>
      </c>
      <c r="AX326" s="12">
        <f>$D326^EXP(Parameter!$D$305+Parameter!$D$309-Parameter!$D$306+(Parameter!$D$311+Parameter!$D$315-Parameter!$D$312)*((LN($B326*21/30.2))))</f>
        <v>2.5905919187312388E-3</v>
      </c>
      <c r="AY326" s="88">
        <f>$E326^EXP(Parameter!$D$291+Parameter!$D$295-Parameter!$D$292+(Parameter!$D$297+Parameter!$D$301-Parameter!$D$298)*((LN($B326*21/30.2))))</f>
        <v>5.5422781115765272E-6</v>
      </c>
      <c r="AZ326" s="12">
        <f>$D326^EXP(Parameter!D$305-Parameter!D$306+(Parameter!D$311-Parameter!D$312)*((LN($B326*21/30.2))))</f>
        <v>1.689383821161186E-3</v>
      </c>
      <c r="BA326" s="88">
        <f>$E326^EXP(Parameter!$D$291-Parameter!$D$292+(Parameter!$D$297-Parameter!$D$298)*((LN($B326*21/30.2))))</f>
        <v>2.1350542818378537E-8</v>
      </c>
      <c r="BB326" s="89">
        <f>$D326^EXP(Parameter!$D$231+Parameter!$D$238)</f>
        <v>2.34886810599268E-2</v>
      </c>
      <c r="BC326" s="90">
        <f>$E326^EXP(Parameter!$D$216+Parameter!$D$223)</f>
        <v>9.5896638826632134E-4</v>
      </c>
      <c r="BD326" s="91">
        <f>$D326^EXP(Parameter!$D$232+Parameter!$D$239)</f>
        <v>1.6565978104351137E-2</v>
      </c>
      <c r="BE326" s="90">
        <f>$E326^EXP(Parameter!$D$217+Parameter!$D$224)</f>
        <v>1.5045166883380149E-3</v>
      </c>
      <c r="BF326" s="91">
        <f>$D326^EXP(Parameter!$D$234+Parameter!$D$241)</f>
        <v>2.0952887913098312E-2</v>
      </c>
      <c r="BG326" s="91">
        <f>$E326^EXP(Parameter!$D$219+Parameter!$D$226)</f>
        <v>9.8848260922127923E-3</v>
      </c>
      <c r="BH326" s="91">
        <f>$D326^EXP(Parameter!$D$235+Parameter!$D$242)</f>
        <v>5.1071506293663041E-2</v>
      </c>
      <c r="BI326" s="91">
        <f>$E326^EXP(Parameter!$D$220+Parameter!$D$227)</f>
        <v>5.660532435203868E-3</v>
      </c>
      <c r="BJ326" s="91">
        <f>$D326^EXP(Parameter!$D$236+Parameter!$D$243)</f>
        <v>1.5249053277942366E-2</v>
      </c>
      <c r="BK326" s="91">
        <f>$E326^EXP(Parameter!$D$221+Parameter!$D$228)</f>
        <v>9.3053661972282518E-3</v>
      </c>
      <c r="BL326" s="91">
        <f>$D326^EXP(Parameter!$D$233+Parameter!$D$240)</f>
        <v>6.2270440187159907E-3</v>
      </c>
      <c r="BM326" s="91">
        <f>$E326^EXP(Parameter!$D$218+Parameter!$D$225)</f>
        <v>3.5120682925824444E-4</v>
      </c>
      <c r="BN326" s="90">
        <f>$D326^EXP(Parameter!$D$268+Parameter!$D$275+Parameter!$D$282)</f>
        <v>4.1956484936544004E-2</v>
      </c>
      <c r="BO326" s="91">
        <f>$E326^EXP(Parameter!$D$246+Parameter!$D$253+Parameter!$D$260)</f>
        <v>3.0835725672664249E-3</v>
      </c>
      <c r="BP326" s="91">
        <f>$D326^EXP(Parameter!$D$269+Parameter!$D$276+Parameter!$D$283)</f>
        <v>9.5518983403961207E-3</v>
      </c>
      <c r="BQ326" s="91">
        <f>$E326^EXP(Parameter!$D$247+Parameter!$D$254+Parameter!$D$261)</f>
        <v>3.8682075430449404E-3</v>
      </c>
      <c r="BR326" s="91">
        <f>$D326^EXP(Parameter!$D$271+Parameter!$D$278+Parameter!$D$285)</f>
        <v>6.5257765221189132E-2</v>
      </c>
      <c r="BS326" s="91">
        <f>$E326^EXP(Parameter!$D$249+Parameter!$D$256+Parameter!$D$263)</f>
        <v>5.9595947224942002E-3</v>
      </c>
      <c r="BT326" s="91">
        <f>$D326^EXP(Parameter!$D$272+Parameter!$D$279+Parameter!$D$286)</f>
        <v>4.7367019070298666E-2</v>
      </c>
      <c r="BU326" s="91">
        <f>$E326^EXP(Parameter!$D$250+Parameter!D$257+Parameter!D$264)</f>
        <v>3.0480862824828017E-3</v>
      </c>
      <c r="BV326" s="91">
        <f>$D326^EXP(Parameter!$D$273+Parameter!$D$280+Parameter!$D$287)</f>
        <v>4.3030139146944625E-2</v>
      </c>
      <c r="BW326" s="91">
        <f>$E326^EXP(Parameter!$D$251+Parameter!$D$258+Parameter!$D$265)</f>
        <v>3.414613539963841E-7</v>
      </c>
      <c r="BX326" s="91">
        <f>$D326^EXP(Parameter!$D$270+Parameter!$D$277+Parameter!$D$284)</f>
        <v>1.7731936902510069E-3</v>
      </c>
      <c r="BY326" s="91">
        <f>$E326^EXP(Parameter!$D$248+Parameter!$D$255+Parameter!$D$262)</f>
        <v>1.9818561677868883E-9</v>
      </c>
      <c r="BZ326" s="90">
        <f>$D326^EXP(Parameter!$D$208)</f>
        <v>2.1443035725297533E-2</v>
      </c>
      <c r="CA326" s="90">
        <f>$E326^EXP(Parameter!$D$200)</f>
        <v>6.2859621200803335E-4</v>
      </c>
      <c r="CB326" s="90">
        <f>$D326^EXP(Parameter!$D$209)</f>
        <v>1.6839375734135281E-2</v>
      </c>
      <c r="CC326" s="90">
        <f>$E326^EXP(Parameter!$D$201)</f>
        <v>1.2016511183635431E-3</v>
      </c>
      <c r="CD326" s="90">
        <f>$D326^EXP(Parameter!$D$211)</f>
        <v>1.8774762894268122E-2</v>
      </c>
      <c r="CE326" s="90">
        <f>$E326^EXP(Parameter!$D$203)</f>
        <v>7.21393711690507E-3</v>
      </c>
      <c r="CF326" s="90">
        <f>$D326^EXP(Parameter!$D$212)</f>
        <v>5.0919742595881591E-2</v>
      </c>
      <c r="CG326" s="90">
        <f>$E326^EXP(Parameter!$D$204)</f>
        <v>4.7077643308080126E-3</v>
      </c>
      <c r="CH326" s="91">
        <f>$D326^EXP(Parameter!$D$213)</f>
        <v>1.4436797202538251E-2</v>
      </c>
      <c r="CI326" s="90">
        <f>$E326^EXP(Parameter!$D$205)</f>
        <v>9.3927322391580258E-3</v>
      </c>
      <c r="CJ326" s="91">
        <f>$D326^EXP(Parameter!$D$210)</f>
        <v>6.9546910560941855E-3</v>
      </c>
      <c r="CK326" s="90">
        <f>$E326^EXP(Parameter!$D$202)</f>
        <v>4.8712980874377127E-4</v>
      </c>
      <c r="CL326" s="12">
        <f>$D326^EXP(Parameter!$D$170+Parameter!$D$177*(LN($B326/30.2*21)))</f>
        <v>7.4278025691949905E-3</v>
      </c>
      <c r="CM326" s="12">
        <f>$D326^EXP(Parameter!$D$155+Parameter!$D$162*(LN($B326/30.2*21)))</f>
        <v>0.26642998291979669</v>
      </c>
      <c r="CN326" s="12">
        <f>$D326^EXP(Parameter!$D$171+Parameter!$D$178*(LN($B326/30.2*21)))</f>
        <v>9.2509093173923952E-3</v>
      </c>
      <c r="CO326" s="12">
        <f>$D326^EXP(Parameter!$D$156+Parameter!$D$163*(LN($B326/30.2*21)))</f>
        <v>0.19285928702207628</v>
      </c>
      <c r="CP326" s="12">
        <f>$D326^EXP(Parameter!$D$173+Parameter!$D$180*(LN($B326/30.2*21)))</f>
        <v>6.9763132231697948E-3</v>
      </c>
      <c r="CQ326" s="12">
        <f>$D326^EXP(Parameter!$D$158+Parameter!$D$165*(LN($B326/30.2*21)))</f>
        <v>0.18353815014804795</v>
      </c>
      <c r="CR326" s="12">
        <f>$D326^EXP(Parameter!$D$174+Parameter!$D$181*(LN($B326/30.2*21)))</f>
        <v>4.8065658842091291E-3</v>
      </c>
      <c r="CS326" s="12">
        <f>$D326^EXP(Parameter!$D$159+Parameter!$D$166*(LN($B326/30.2*21)))</f>
        <v>0.24168316412295748</v>
      </c>
      <c r="CT326" s="12">
        <f>$D326^EXP(Parameter!$D$175+Parameter!$D$182*(LN($B326/30.2*21)))</f>
        <v>4.3549565767083364E-4</v>
      </c>
      <c r="CU326" s="12">
        <f>$D326^EXP(Parameter!$D$160+Parameter!$D$167*(LN($B326/30.2*21)))</f>
        <v>2.4268481624040512E-2</v>
      </c>
      <c r="CV326" s="12">
        <f>$D326^EXP(Parameter!$D$172+Parameter!$D$179*(LN($B326/30.2*21)))</f>
        <v>9.2093026577545311E-4</v>
      </c>
      <c r="CW326" s="41">
        <f>$D326^EXP(Parameter!$D$157+Parameter!$D$164*(LN($B326/30.2*21)))</f>
        <v>4.561646874059339E-5</v>
      </c>
      <c r="CX326" s="12">
        <f t="shared" si="30"/>
        <v>2.5740130506421993E-118</v>
      </c>
      <c r="CY326" s="85">
        <v>1.20331803472617E-2</v>
      </c>
      <c r="CZ326" s="12">
        <f t="shared" si="31"/>
        <v>1.6236416034029289E-10</v>
      </c>
      <c r="DA326" s="85">
        <v>1.7558454974689799E-2</v>
      </c>
      <c r="DB326" s="12">
        <f t="shared" si="32"/>
        <v>1.2304318787354209E-22</v>
      </c>
      <c r="DC326" s="41">
        <v>1.7684126517290898E-5</v>
      </c>
      <c r="DD326" s="12">
        <f t="shared" si="33"/>
        <v>0</v>
      </c>
      <c r="DE326" s="85">
        <v>2.5553265841332998E-4</v>
      </c>
      <c r="DF326" s="12">
        <f t="shared" si="34"/>
        <v>0</v>
      </c>
      <c r="DG326" s="41">
        <v>1.76829E-5</v>
      </c>
      <c r="DH326" s="12">
        <f t="shared" si="35"/>
        <v>6.328646280555204E-23</v>
      </c>
      <c r="DI326" s="41">
        <v>1.76829E-5</v>
      </c>
      <c r="DJ326" s="46">
        <v>321</v>
      </c>
      <c r="DK326" s="44">
        <v>4.7784480332602203E-6</v>
      </c>
      <c r="DL326" s="44">
        <v>1.81903447712406E-5</v>
      </c>
      <c r="DM326" s="44">
        <v>4.8633305949508099E-5</v>
      </c>
      <c r="DN326" s="44">
        <v>3.2877089984562103E-5</v>
      </c>
      <c r="DO326" s="44">
        <v>1.9047732823351799E-4</v>
      </c>
      <c r="DP326" s="44">
        <v>1.3999578366319401E-4</v>
      </c>
      <c r="DQ326" s="44">
        <v>2.2059698974175E-4</v>
      </c>
      <c r="DR326" s="45">
        <v>7.8126483595334396E-3</v>
      </c>
      <c r="DS326" s="45">
        <v>1.39984098333293E-2</v>
      </c>
      <c r="DT326" s="45">
        <v>1.22679332046081E-2</v>
      </c>
      <c r="DU326" s="45">
        <v>8.2684286264170792E-3</v>
      </c>
      <c r="DV326" s="45">
        <v>1.32370487194035E-2</v>
      </c>
      <c r="DW326" s="45">
        <v>2.41233099801491E-2</v>
      </c>
      <c r="DX326" s="45">
        <v>1.01323945376598E-2</v>
      </c>
    </row>
    <row r="327" spans="1:128">
      <c r="A327" s="43">
        <f t="shared" si="36"/>
        <v>20.408219178082192</v>
      </c>
      <c r="B327" s="18">
        <v>323</v>
      </c>
      <c r="C327" s="12">
        <v>7084</v>
      </c>
      <c r="D327" s="12">
        <v>7.1132108394872003E-3</v>
      </c>
      <c r="E327" s="12">
        <v>1.7423300215765698E-5</v>
      </c>
      <c r="F327" s="92">
        <f>$D327^Parameter!$D$325</f>
        <v>2.1115979497916281E-2</v>
      </c>
      <c r="G327" s="92">
        <f>$E327^Parameter!$D$318</f>
        <v>3.74639790848795E-4</v>
      </c>
      <c r="H327" s="92">
        <f>$D327^Parameter!$D$326</f>
        <v>1.9127250484647151E-2</v>
      </c>
      <c r="I327" s="92">
        <f>$E327^Parameter!$D$319</f>
        <v>9.0016778972549128E-4</v>
      </c>
      <c r="J327" s="92">
        <f>$D327^Parameter!$D$328</f>
        <v>2.3082032564028472E-2</v>
      </c>
      <c r="K327" s="92">
        <f>$E327^Parameter!$D$321</f>
        <v>7.7950835780799532E-3</v>
      </c>
      <c r="L327" s="92">
        <f>$D327^Parameter!$D$329</f>
        <v>6.2684011512945018E-2</v>
      </c>
      <c r="M327" s="92">
        <f>$E327^Parameter!$D$322</f>
        <v>4.6575111766196707E-3</v>
      </c>
      <c r="N327" s="92">
        <f>$D327^Parameter!$D$330</f>
        <v>1.8204267229632719E-2</v>
      </c>
      <c r="O327" s="92">
        <f>$E327^Parameter!$D$323</f>
        <v>1.2486829103857131E-2</v>
      </c>
      <c r="P327" s="92">
        <f>$D327^Parameter!$D$327</f>
        <v>9.0191690860580917E-3</v>
      </c>
      <c r="Q327" s="92">
        <f>$E327^Parameter!$D$320</f>
        <v>4.000986811395271E-4</v>
      </c>
      <c r="R327" s="12">
        <f>$D327^EXP(Parameter!$D$96+Parameter!$D$103*(($B327/30.2*21)^(1)))</f>
        <v>3.8940593138896948E-120</v>
      </c>
      <c r="S327" s="12">
        <f>$E327^EXP(Parameter!$D$81+Parameter!$D$88*($B327/30.2*21)^(-2))</f>
        <v>1.1906913093076303E-3</v>
      </c>
      <c r="T327" s="12">
        <f>$D327^EXP(Parameter!$D$97+Parameter!$D$104*(($B327*21/30.2)^(1)))</f>
        <v>1.385356311150309E-10</v>
      </c>
      <c r="U327" s="12">
        <f>$E327^EXP(Parameter!$D$82+Parameter!$D$89*($B327/30.2*21)^(-2))</f>
        <v>2.1387731316024707E-3</v>
      </c>
      <c r="V327" s="12">
        <f>$D327^EXP(Parameter!$D$99+Parameter!$D$106*(($B327*21/30.2)^(1)))</f>
        <v>7.4874152253080588E-23</v>
      </c>
      <c r="W327" s="12">
        <f>$E327^EXP(Parameter!$D$84+Parameter!$D$91*($B327/30.2*21)^(-2))</f>
        <v>1.4135019667703969E-2</v>
      </c>
      <c r="X327" s="12">
        <f>$D327^EXP(Parameter!$D$100+Parameter!$D$107*(($B327*21/30.2)^(1)))</f>
        <v>0</v>
      </c>
      <c r="Y327" s="12">
        <f>$E327^EXP(Parameter!$D$85+Parameter!$D$92*($B327/30.2*21)^(-2))</f>
        <v>8.2520277079479575E-3</v>
      </c>
      <c r="Z327" s="12">
        <f>$D327^EXP(Parameter!$D$101+Parameter!$D$108*(($B327*21/30.2)^(1)))</f>
        <v>0</v>
      </c>
      <c r="AA327" s="12">
        <f>$E327^EXP(Parameter!$D$86+Parameter!$D$93*($B327/30.2*21)^(-2))</f>
        <v>1.269165562494046E-2</v>
      </c>
      <c r="AB327" s="12">
        <f>$D327^EXP(Parameter!$D$98+Parameter!$D$105*(($B327*21/30.2)^(1)))</f>
        <v>3.9657460667299977E-23</v>
      </c>
      <c r="AC327" s="12">
        <f>$E327^EXP(Parameter!$D$83+Parameter!$D$90*($B327/30.2*21)^(-2))</f>
        <v>4.6405329487163348E-4</v>
      </c>
      <c r="AD327" s="87">
        <f>$D327^EXP(Parameter!$D$133+Parameter!$D$140*(($B327*21/30.2)^(-0.5))+Parameter!$D$147*((LN($B327*21/30.2))))</f>
        <v>6.8096288856571981E-22</v>
      </c>
      <c r="AE327" s="12">
        <f>$E327^EXP(Parameter!$D$111+Parameter!$D$118*(($B327*21/30.2)^(-1))+Parameter!$D$125*(($B327*21/30.2)^(-0.5)))</f>
        <v>3.5844082751452989E-2</v>
      </c>
      <c r="AF327" s="12">
        <f>$D327^EXP(Parameter!$D$134+Parameter!$D$141*(($B327*21/30.2)^(-0.5))+Parameter!$D$148*((LN($B327*21/30.2))))</f>
        <v>3.4039770290459011E-6</v>
      </c>
      <c r="AG327" s="12">
        <f>$E327^EXP(Parameter!$D$112+Parameter!$D$119*(($B327*21/30.2)^(-1))+Parameter!$D$126*(($B327*21/30.2)^(-0.5)))</f>
        <v>2.7105377466492974E-3</v>
      </c>
      <c r="AH327" s="12">
        <f>$D327^EXP(Parameter!$D$136+Parameter!$D$143*(($B327*21/30.2)^(-0.5))+Parameter!$D$150*((LN($B327*21/30.2))))</f>
        <v>5.6365710719092617E-17</v>
      </c>
      <c r="AI327" s="12">
        <f>$E327^EXP(Parameter!$D$114+Parameter!$D$121*(($B327*21/30.2)^(-1))+Parameter!$D$128*(($B327*21/30.2)^(-0.5)))</f>
        <v>2.5614636147341593E-6</v>
      </c>
      <c r="AJ327" s="12">
        <f>$D327^EXP(Parameter!$D$137+Parameter!$D$144*(($B327*21/30.2)^(-0.5))+Parameter!$D$151*((LN($B327*21/30.2))))</f>
        <v>1.1140438929209982E-26</v>
      </c>
      <c r="AK327" s="12">
        <f>$E327^EXP(Parameter!$D$115+Parameter!$D$122*(($B327*21/30.2)^(-1))+Parameter!$D$129*(($B327*21/30.2)^(-0.5)))</f>
        <v>1.3978522368702322E-3</v>
      </c>
      <c r="AL327" s="12">
        <f>$D327^EXP(Parameter!$D$138+Parameter!$D$145*(($B327*21/30.2)^(-0.5))+Parameter!$D$152*((LN($B327*21/30.2))))</f>
        <v>4.1350752783812146E-137</v>
      </c>
      <c r="AM327" s="12">
        <f>$E327^EXP(Parameter!$D$116+Parameter!$D$123*(($B327*21/30.2)^(-1))+Parameter!$D$130*(($B327*21/30.2)^(-0.5)))</f>
        <v>8.0490670066902828E-8</v>
      </c>
      <c r="AN327" s="12">
        <f>$D327^EXP(Parameter!$D$135+Parameter!$D$142*(($B327*21/30.2)^(-0.5))+Parameter!$D$149*((LN($B327*21/30.2))))</f>
        <v>2.0941737493555307E-8</v>
      </c>
      <c r="AO327" s="12">
        <f>$E327^EXP(Parameter!$D$113+Parameter!$D$120*(($B327*21/30.2)^(-1))+Parameter!$D$127*(($B327*21/30.2)^(-0.5)))</f>
        <v>5.764539093835351E-16</v>
      </c>
      <c r="AP327" s="87">
        <f>$D327^EXP(Parameter!$D$304+Parameter!$D$310*((LN($B327*21/30.2))))</f>
        <v>5.4946974258652057E-3</v>
      </c>
      <c r="AQ327" s="88">
        <f>$E327^EXP(Parameter!$D$290+Parameter!$D$296*((LN($B327*21/30.2))))</f>
        <v>5.5022617902292046E-3</v>
      </c>
      <c r="AR327" s="12">
        <f>$D327^EXP(Parameter!$D$305+Parameter!$D$311*((LN($B327*21/30.2))))</f>
        <v>9.7912884338889894E-3</v>
      </c>
      <c r="AS327" s="88">
        <f>$E327^EXP(Parameter!$D$291+Parameter!$D$297*((LN($B327*21/30.2))))</f>
        <v>3.6424383735021381E-3</v>
      </c>
      <c r="AT327" s="12">
        <f>$D327^EXP(Parameter!$D$305+Parameter!$D$307-Parameter!$D$306+(Parameter!$D$311+Parameter!$D$313-Parameter!$D$312)*((LN($B327*21/30.2))))</f>
        <v>7.651027652100335E-3</v>
      </c>
      <c r="AU327" s="88">
        <f>$E327^EXP(Parameter!$D$291+Parameter!$D$293-Parameter!$D$292+(Parameter!$D$297+Parameter!$D$299-Parameter!$D$298)*((LN($B327*21/30.2))))</f>
        <v>5.8064451801561126E-3</v>
      </c>
      <c r="AV327" s="12">
        <f>$D327^EXP(Parameter!$D$308+Parameter!$D$314*((LN($B327*21/30.2))))</f>
        <v>1.0040726013507166E-2</v>
      </c>
      <c r="AW327" s="88">
        <f>$E327^EXP(Parameter!$D$294+Parameter!$D$300*((LN($B327*21/30.2))))</f>
        <v>5.1740257237837079E-3</v>
      </c>
      <c r="AX327" s="12">
        <f>$D327^EXP(Parameter!$D$305+Parameter!$D$309-Parameter!$D$306+(Parameter!$D$311+Parameter!$D$315-Parameter!$D$312)*((LN($B327*21/30.2))))</f>
        <v>2.5612365719866986E-3</v>
      </c>
      <c r="AY327" s="88">
        <f>$E327^EXP(Parameter!$D$291+Parameter!$D$295-Parameter!$D$292+(Parameter!$D$297+Parameter!$D$301-Parameter!$D$298)*((LN($B327*21/30.2))))</f>
        <v>5.3820188028628222E-6</v>
      </c>
      <c r="AZ327" s="12">
        <f>$D327^EXP(Parameter!D$305-Parameter!D$306+(Parameter!D$311-Parameter!D$312)*((LN($B327*21/30.2))))</f>
        <v>1.6701411510726735E-3</v>
      </c>
      <c r="BA327" s="88">
        <f>$E327^EXP(Parameter!$D$291-Parameter!$D$292+(Parameter!$D$297-Parameter!$D$298)*((LN($B327*21/30.2))))</f>
        <v>2.0532947050056288E-8</v>
      </c>
      <c r="BB327" s="89">
        <f>$D327^EXP(Parameter!$D$231+Parameter!$D$238)</f>
        <v>2.3360867665685313E-2</v>
      </c>
      <c r="BC327" s="90">
        <f>$E327^EXP(Parameter!$D$216+Parameter!$D$223)</f>
        <v>9.5000108194397441E-4</v>
      </c>
      <c r="BD327" s="91">
        <f>$D327^EXP(Parameter!$D$232+Parameter!$D$239)</f>
        <v>1.6467468891375153E-2</v>
      </c>
      <c r="BE327" s="90">
        <f>$E327^EXP(Parameter!$D$217+Parameter!$D$224)</f>
        <v>1.4913585937211243E-3</v>
      </c>
      <c r="BF327" s="91">
        <f>$D327^EXP(Parameter!$D$234+Parameter!$D$241)</f>
        <v>2.0835410490053125E-2</v>
      </c>
      <c r="BG327" s="91">
        <f>$E327^EXP(Parameter!$D$219+Parameter!$D$226)</f>
        <v>9.8233384097276139E-3</v>
      </c>
      <c r="BH327" s="91">
        <f>$D327^EXP(Parameter!$D$235+Parameter!$D$242)</f>
        <v>5.0851018166584161E-2</v>
      </c>
      <c r="BI327" s="91">
        <f>$E327^EXP(Parameter!$D$220+Parameter!$D$227)</f>
        <v>5.6210846602992521E-3</v>
      </c>
      <c r="BJ327" s="91">
        <f>$D327^EXP(Parameter!$D$236+Parameter!$D$243)</f>
        <v>1.5156548875728907E-2</v>
      </c>
      <c r="BK327" s="91">
        <f>$E327^EXP(Parameter!$D$221+Parameter!$D$228)</f>
        <v>9.2467279908680627E-3</v>
      </c>
      <c r="BL327" s="91">
        <f>$D327^EXP(Parameter!$D$233+Parameter!$D$240)</f>
        <v>6.1812116797568062E-3</v>
      </c>
      <c r="BM327" s="91">
        <f>$E327^EXP(Parameter!$D$218+Parameter!$D$225)</f>
        <v>3.4745139515134581E-4</v>
      </c>
      <c r="BN327" s="90">
        <f>$D327^EXP(Parameter!$D$268+Parameter!$D$275+Parameter!$D$282)</f>
        <v>4.1763404426870411E-2</v>
      </c>
      <c r="BO327" s="91">
        <f>$E327^EXP(Parameter!$D$246+Parameter!$D$253+Parameter!$D$260)</f>
        <v>3.0595705338774403E-3</v>
      </c>
      <c r="BP327" s="91">
        <f>$D327^EXP(Parameter!$D$269+Parameter!$D$276+Parameter!$D$283)</f>
        <v>9.4874967138326612E-3</v>
      </c>
      <c r="BQ327" s="91">
        <f>$E327^EXP(Parameter!$D$247+Parameter!$D$254+Parameter!$D$261)</f>
        <v>3.8392742210705843E-3</v>
      </c>
      <c r="BR327" s="91">
        <f>$D327^EXP(Parameter!$D$271+Parameter!$D$278+Parameter!$D$285)</f>
        <v>6.4999201981719462E-2</v>
      </c>
      <c r="BS327" s="91">
        <f>$E327^EXP(Parameter!$D$249+Parameter!$D$256+Parameter!$D$263)</f>
        <v>5.9184746281172066E-3</v>
      </c>
      <c r="BT327" s="91">
        <f>$D327^EXP(Parameter!$D$272+Parameter!$D$279+Parameter!$D$286)</f>
        <v>4.7157358775875124E-2</v>
      </c>
      <c r="BU327" s="91">
        <f>$E327^EXP(Parameter!$D$250+Parameter!D$257+Parameter!D$264)</f>
        <v>3.0243131552359259E-3</v>
      </c>
      <c r="BV327" s="91">
        <f>$D327^EXP(Parameter!$D$273+Parameter!$D$280+Parameter!$D$287)</f>
        <v>4.2833692007372616E-2</v>
      </c>
      <c r="BW327" s="91">
        <f>$E327^EXP(Parameter!$D$251+Parameter!$D$258+Parameter!$D$265)</f>
        <v>3.3465818867211847E-7</v>
      </c>
      <c r="BX327" s="91">
        <f>$D327^EXP(Parameter!$D$270+Parameter!$D$277+Parameter!$D$284)</f>
        <v>1.7569296235860005E-3</v>
      </c>
      <c r="BY327" s="91">
        <f>$E327^EXP(Parameter!$D$248+Parameter!$D$255+Parameter!$D$262)</f>
        <v>1.9288993627850421E-9</v>
      </c>
      <c r="BZ327" s="90">
        <f>$D327^EXP(Parameter!$D$208)</f>
        <v>2.132352735595449E-2</v>
      </c>
      <c r="CA327" s="90">
        <f>$E327^EXP(Parameter!$D$200)</f>
        <v>6.2236413054405141E-4</v>
      </c>
      <c r="CB327" s="90">
        <f>$D327^EXP(Parameter!$D$209)</f>
        <v>1.6739639322066378E-2</v>
      </c>
      <c r="CC327" s="90">
        <f>$E327^EXP(Parameter!$D$201)</f>
        <v>1.1907799922896195E-3</v>
      </c>
      <c r="CD327" s="90">
        <f>$D327^EXP(Parameter!$D$211)</f>
        <v>1.8666517209437728E-2</v>
      </c>
      <c r="CE327" s="90">
        <f>$E327^EXP(Parameter!$D$203)</f>
        <v>7.1660120713589702E-3</v>
      </c>
      <c r="CF327" s="90">
        <f>$D327^EXP(Parameter!$D$212)</f>
        <v>5.0699690202689877E-2</v>
      </c>
      <c r="CG327" s="90">
        <f>$E327^EXP(Parameter!$D$204)</f>
        <v>4.673791931359742E-3</v>
      </c>
      <c r="CH327" s="91">
        <f>$D327^EXP(Parameter!$D$213)</f>
        <v>1.4348077733868734E-2</v>
      </c>
      <c r="CI327" s="90">
        <f>$E327^EXP(Parameter!$D$205)</f>
        <v>9.33366137808961E-3</v>
      </c>
      <c r="CJ327" s="91">
        <f>$D327^EXP(Parameter!$D$210)</f>
        <v>6.9046129019312728E-3</v>
      </c>
      <c r="CK327" s="90">
        <f>$E327^EXP(Parameter!$D$202)</f>
        <v>4.8213409690538503E-4</v>
      </c>
      <c r="CL327" s="12">
        <f>$D327^EXP(Parameter!$D$170+Parameter!$D$177*(LN($B327/30.2*21)))</f>
        <v>7.3663825023689644E-3</v>
      </c>
      <c r="CM327" s="12">
        <f>$D327^EXP(Parameter!$D$155+Parameter!$D$162*(LN($B327/30.2*21)))</f>
        <v>0.26619535315645648</v>
      </c>
      <c r="CN327" s="12">
        <f>$D327^EXP(Parameter!$D$171+Parameter!$D$178*(LN($B327/30.2*21)))</f>
        <v>9.182632197481097E-3</v>
      </c>
      <c r="CO327" s="12">
        <f>$D327^EXP(Parameter!$D$156+Parameter!$D$163*(LN($B327/30.2*21)))</f>
        <v>0.19254370383429206</v>
      </c>
      <c r="CP327" s="12">
        <f>$D327^EXP(Parameter!$D$173+Parameter!$D$180*(LN($B327/30.2*21)))</f>
        <v>6.9187452607143715E-3</v>
      </c>
      <c r="CQ327" s="12">
        <f>$D327^EXP(Parameter!$D$158+Parameter!$D$165*(LN($B327/30.2*21)))</f>
        <v>0.18313816492073809</v>
      </c>
      <c r="CR327" s="12">
        <f>$D327^EXP(Parameter!$D$174+Parameter!$D$181*(LN($B327/30.2*21)))</f>
        <v>4.7544697932014749E-3</v>
      </c>
      <c r="CS327" s="12">
        <f>$D327^EXP(Parameter!$D$159+Parameter!$D$166*(LN($B327/30.2*21)))</f>
        <v>0.24133017494610387</v>
      </c>
      <c r="CT327" s="12">
        <f>$D327^EXP(Parameter!$D$175+Parameter!$D$182*(LN($B327/30.2*21)))</f>
        <v>4.2860700013692022E-4</v>
      </c>
      <c r="CU327" s="12">
        <f>$D327^EXP(Parameter!$D$160+Parameter!$D$167*(LN($B327/30.2*21)))</f>
        <v>2.4086604758869833E-2</v>
      </c>
      <c r="CV327" s="12">
        <f>$D327^EXP(Parameter!$D$172+Parameter!$D$179*(LN($B327/30.2*21)))</f>
        <v>9.0947924372108827E-4</v>
      </c>
      <c r="CW327" s="41">
        <f>$D327^EXP(Parameter!$D$157+Parameter!$D$164*(LN($B327/30.2*21)))</f>
        <v>4.4559187644953312E-5</v>
      </c>
      <c r="CX327" s="12">
        <f t="shared" ref="CX327:CX353" si="37">R327</f>
        <v>3.8940593138896948E-120</v>
      </c>
      <c r="CY327" s="85">
        <v>1.20302232102685E-2</v>
      </c>
      <c r="CZ327" s="12">
        <f t="shared" si="31"/>
        <v>1.385356311150309E-10</v>
      </c>
      <c r="DA327" s="85">
        <v>1.7551096826816801E-2</v>
      </c>
      <c r="DB327" s="12">
        <f t="shared" si="32"/>
        <v>7.4874152253080588E-23</v>
      </c>
      <c r="DC327" s="41">
        <v>1.7424412570772699E-5</v>
      </c>
      <c r="DD327" s="12">
        <f t="shared" si="33"/>
        <v>0</v>
      </c>
      <c r="DE327" s="85">
        <v>2.52505141460967E-4</v>
      </c>
      <c r="DF327" s="12">
        <f t="shared" si="34"/>
        <v>0</v>
      </c>
      <c r="DG327" s="41">
        <v>1.74233E-5</v>
      </c>
      <c r="DH327" s="12">
        <f t="shared" si="35"/>
        <v>3.9657460667299977E-23</v>
      </c>
      <c r="DI327" s="41">
        <v>1.74233E-5</v>
      </c>
      <c r="DJ327" s="46">
        <v>322</v>
      </c>
      <c r="DK327" s="44">
        <v>4.6925890238025403E-6</v>
      </c>
      <c r="DL327" s="44">
        <v>1.7886111064790998E-5</v>
      </c>
      <c r="DM327" s="44">
        <v>4.7866236100646601E-5</v>
      </c>
      <c r="DN327" s="44">
        <v>3.23459291080574E-5</v>
      </c>
      <c r="DO327" s="44">
        <v>1.8773704523655801E-4</v>
      </c>
      <c r="DP327" s="44">
        <v>1.37936974384578E-4</v>
      </c>
      <c r="DQ327" s="44">
        <v>2.17457382744257E-4</v>
      </c>
      <c r="DR327" s="45">
        <v>7.7585259658709002E-3</v>
      </c>
      <c r="DS327" s="45">
        <v>1.39082519441546E-2</v>
      </c>
      <c r="DT327" s="45">
        <v>1.2187533174419901E-2</v>
      </c>
      <c r="DU327" s="45">
        <v>8.2115286617636708E-3</v>
      </c>
      <c r="DV327" s="45">
        <v>1.3151157070460899E-2</v>
      </c>
      <c r="DW327" s="45">
        <v>2.3979686953107801E-2</v>
      </c>
      <c r="DX327" s="45">
        <v>1.00643607979224E-2</v>
      </c>
    </row>
    <row r="328" spans="1:128">
      <c r="A328" s="43">
        <f t="shared" si="36"/>
        <v>20.468493150684932</v>
      </c>
      <c r="B328" s="18">
        <v>324</v>
      </c>
      <c r="C328" s="12">
        <v>7106</v>
      </c>
      <c r="D328" s="12">
        <v>7.06241087178411E-3</v>
      </c>
      <c r="E328" s="12">
        <v>1.7168102993089201E-5</v>
      </c>
      <c r="F328" s="92">
        <f>$D328^Parameter!$D$325</f>
        <v>2.0998260753287777E-2</v>
      </c>
      <c r="G328" s="92">
        <f>$E328^Parameter!$D$318</f>
        <v>3.7068077572760007E-4</v>
      </c>
      <c r="H328" s="92">
        <f>$D328^Parameter!$D$326</f>
        <v>1.9017892317612556E-2</v>
      </c>
      <c r="I328" s="92">
        <f>$E328^Parameter!$D$319</f>
        <v>8.9170721042901974E-4</v>
      </c>
      <c r="J328" s="92">
        <f>$D328^Parameter!$D$328</f>
        <v>2.2956314756939544E-2</v>
      </c>
      <c r="K328" s="92">
        <f>$E328^Parameter!$D$321</f>
        <v>7.744296699894548E-3</v>
      </c>
      <c r="L328" s="92">
        <f>$D328^Parameter!$D$329</f>
        <v>6.2432923072299064E-2</v>
      </c>
      <c r="M328" s="92">
        <f>$E328^Parameter!$D$322</f>
        <v>4.6239585453805949E-3</v>
      </c>
      <c r="N328" s="92">
        <f>$D328^Parameter!$D$330</f>
        <v>1.8098888887311374E-2</v>
      </c>
      <c r="O328" s="92">
        <f>$E328^Parameter!$D$323</f>
        <v>1.2413347807988558E-2</v>
      </c>
      <c r="P328" s="92">
        <f>$D328^Parameter!$D$327</f>
        <v>8.9578386786589113E-3</v>
      </c>
      <c r="Q328" s="92">
        <f>$E328^Parameter!$D$320</f>
        <v>3.959056770713198E-4</v>
      </c>
      <c r="R328" s="12">
        <f>$D328^EXP(Parameter!$D$96+Parameter!$D$103*(($B328/30.2*21)^(1)))</f>
        <v>5.5293089479729551E-122</v>
      </c>
      <c r="S328" s="12">
        <f>$E328^EXP(Parameter!$D$81+Parameter!$D$88*($B328/30.2*21)^(-2))</f>
        <v>1.1799450089345956E-3</v>
      </c>
      <c r="T328" s="12">
        <f>$D328^EXP(Parameter!$D$97+Parameter!$D$104*(($B328*21/30.2)^(1)))</f>
        <v>1.1808666687211604E-10</v>
      </c>
      <c r="U328" s="12">
        <f>$E328^EXP(Parameter!$D$82+Parameter!$D$89*($B328/30.2*21)^(-2))</f>
        <v>2.1211419430252941E-3</v>
      </c>
      <c r="V328" s="12">
        <f>$D328^EXP(Parameter!$D$99+Parameter!$D$106*(($B328*21/30.2)^(1)))</f>
        <v>4.5352620684471493E-23</v>
      </c>
      <c r="W328" s="12">
        <f>$E328^EXP(Parameter!$D$84+Parameter!$D$91*($B328/30.2*21)^(-2))</f>
        <v>1.4054191011282552E-2</v>
      </c>
      <c r="X328" s="12">
        <f>$D328^EXP(Parameter!$D$100+Parameter!$D$107*(($B328*21/30.2)^(1)))</f>
        <v>0</v>
      </c>
      <c r="Y328" s="12">
        <f>$E328^EXP(Parameter!$D$85+Parameter!$D$92*($B328/30.2*21)^(-2))</f>
        <v>8.1988950233254556E-3</v>
      </c>
      <c r="Z328" s="12">
        <f>$D328^EXP(Parameter!$D$101+Parameter!$D$108*(($B328*21/30.2)^(1)))</f>
        <v>0</v>
      </c>
      <c r="AA328" s="12">
        <f>$E328^EXP(Parameter!$D$86+Parameter!$D$93*($B328/30.2*21)^(-2))</f>
        <v>1.2617242110744855E-2</v>
      </c>
      <c r="AB328" s="12">
        <f>$D328^EXP(Parameter!$D$98+Parameter!$D$105*(($B328*21/30.2)^(1)))</f>
        <v>2.4751666609272689E-23</v>
      </c>
      <c r="AC328" s="12">
        <f>$E328^EXP(Parameter!$D$83+Parameter!$D$90*($B328/30.2*21)^(-2))</f>
        <v>4.5928158332799097E-4</v>
      </c>
      <c r="AD328" s="87">
        <f>$D328^EXP(Parameter!$D$133+Parameter!$D$140*(($B328*21/30.2)^(-0.5))+Parameter!$D$147*((LN($B328*21/30.2))))</f>
        <v>5.331968159081283E-22</v>
      </c>
      <c r="AE328" s="12">
        <f>$E328^EXP(Parameter!$D$111+Parameter!$D$118*(($B328*21/30.2)^(-1))+Parameter!$D$125*(($B328*21/30.2)^(-0.5)))</f>
        <v>3.5725387995088669E-2</v>
      </c>
      <c r="AF328" s="12">
        <f>$D328^EXP(Parameter!$D$134+Parameter!$D$141*(($B328*21/30.2)^(-0.5))+Parameter!$D$148*((LN($B328*21/30.2))))</f>
        <v>3.2807397449307909E-6</v>
      </c>
      <c r="AG328" s="12">
        <f>$E328^EXP(Parameter!$D$112+Parameter!$D$119*(($B328*21/30.2)^(-1))+Parameter!$D$126*(($B328*21/30.2)^(-0.5)))</f>
        <v>2.6895302441152856E-3</v>
      </c>
      <c r="AH328" s="12">
        <f>$D328^EXP(Parameter!$D$136+Parameter!$D$143*(($B328*21/30.2)^(-0.5))+Parameter!$D$150*((LN($B328*21/30.2))))</f>
        <v>4.7372910231779074E-17</v>
      </c>
      <c r="AI328" s="12">
        <f>$E328^EXP(Parameter!$D$114+Parameter!$D$121*(($B328*21/30.2)^(-1))+Parameter!$D$128*(($B328*21/30.2)^(-0.5)))</f>
        <v>2.5005680559753335E-6</v>
      </c>
      <c r="AJ328" s="12">
        <f>$D328^EXP(Parameter!$D$137+Parameter!$D$144*(($B328*21/30.2)^(-0.5))+Parameter!$D$151*((LN($B328*21/30.2))))</f>
        <v>7.9705339882688049E-27</v>
      </c>
      <c r="AK328" s="12">
        <f>$E328^EXP(Parameter!$D$115+Parameter!$D$122*(($B328*21/30.2)^(-1))+Parameter!$D$129*(($B328*21/30.2)^(-0.5)))</f>
        <v>1.3844386273359191E-3</v>
      </c>
      <c r="AL328" s="12">
        <f>$D328^EXP(Parameter!$D$138+Parameter!$D$145*(($B328*21/30.2)^(-0.5))+Parameter!$D$152*((LN($B328*21/30.2))))</f>
        <v>4.162676436920103E-138</v>
      </c>
      <c r="AM328" s="12">
        <f>$E328^EXP(Parameter!$D$116+Parameter!$D$123*(($B328*21/30.2)^(-1))+Parameter!$D$130*(($B328*21/30.2)^(-0.5)))</f>
        <v>7.8060645956074261E-8</v>
      </c>
      <c r="AN328" s="12">
        <f>$D328^EXP(Parameter!$D$135+Parameter!$D$142*(($B328*21/30.2)^(-0.5))+Parameter!$D$149*((LN($B328*21/30.2))))</f>
        <v>1.9846406130665405E-8</v>
      </c>
      <c r="AO328" s="12">
        <f>$E328^EXP(Parameter!$D$113+Parameter!$D$120*(($B328*21/30.2)^(-1))+Parameter!$D$127*(($B328*21/30.2)^(-0.5)))</f>
        <v>5.3741192894884456E-16</v>
      </c>
      <c r="AP328" s="87">
        <f>$D328^EXP(Parameter!$D$304+Parameter!$D$310*((LN($B328*21/30.2))))</f>
        <v>5.4422541209997559E-3</v>
      </c>
      <c r="AQ328" s="88">
        <f>$E328^EXP(Parameter!$D$290+Parameter!$D$296*((LN($B328*21/30.2))))</f>
        <v>5.4764318809507042E-3</v>
      </c>
      <c r="AR328" s="12">
        <f>$D328^EXP(Parameter!$D$305+Parameter!$D$311*((LN($B328*21/30.2))))</f>
        <v>9.719099657789651E-3</v>
      </c>
      <c r="AS328" s="88">
        <f>$E328^EXP(Parameter!$D$291+Parameter!$D$297*((LN($B328*21/30.2))))</f>
        <v>3.6183455427096049E-3</v>
      </c>
      <c r="AT328" s="12">
        <f>$D328^EXP(Parameter!$D$305+Parameter!$D$307-Parameter!$D$306+(Parameter!$D$311+Parameter!$D$313-Parameter!$D$312)*((LN($B328*21/30.2))))</f>
        <v>7.5873267828593261E-3</v>
      </c>
      <c r="AU328" s="88">
        <f>$E328^EXP(Parameter!$D$291+Parameter!$D$293-Parameter!$D$292+(Parameter!$D$297+Parameter!$D$299-Parameter!$D$298)*((LN($B328*21/30.2))))</f>
        <v>5.7633697071928095E-3</v>
      </c>
      <c r="AV328" s="12">
        <f>$D328^EXP(Parameter!$D$308+Parameter!$D$314*((LN($B328*21/30.2))))</f>
        <v>9.9474316419847619E-3</v>
      </c>
      <c r="AW328" s="88">
        <f>$E328^EXP(Parameter!$D$294+Parameter!$D$300*((LN($B328*21/30.2))))</f>
        <v>5.1381945034421452E-3</v>
      </c>
      <c r="AX328" s="12">
        <f>$D328^EXP(Parameter!$D$305+Parameter!$D$309-Parameter!$D$306+(Parameter!$D$311+Parameter!$D$315-Parameter!$D$312)*((LN($B328*21/30.2))))</f>
        <v>2.5322615080850732E-3</v>
      </c>
      <c r="AY328" s="88">
        <f>$E328^EXP(Parameter!$D$291+Parameter!$D$295-Parameter!$D$292+(Parameter!$D$297+Parameter!$D$301-Parameter!$D$298)*((LN($B328*21/30.2))))</f>
        <v>5.2265496694607177E-6</v>
      </c>
      <c r="AZ328" s="12">
        <f>$D328^EXP(Parameter!D$305-Parameter!D$306+(Parameter!D$311-Parameter!D$312)*((LN($B328*21/30.2))))</f>
        <v>1.6511517052625701E-3</v>
      </c>
      <c r="BA328" s="88">
        <f>$E328^EXP(Parameter!$D$291-Parameter!$D$292+(Parameter!$D$297-Parameter!$D$298)*((LN($B328*21/30.2))))</f>
        <v>1.9747634496202857E-8</v>
      </c>
      <c r="BB328" s="89">
        <f>$D328^EXP(Parameter!$D$231+Parameter!$D$238)</f>
        <v>2.3234035462048309E-2</v>
      </c>
      <c r="BC328" s="90">
        <f>$E328^EXP(Parameter!$D$216+Parameter!$D$223)</f>
        <v>9.411404072350787E-4</v>
      </c>
      <c r="BD328" s="91">
        <f>$D328^EXP(Parameter!$D$232+Parameter!$D$239)</f>
        <v>1.6369765486742349E-2</v>
      </c>
      <c r="BE328" s="90">
        <f>$E328^EXP(Parameter!$D$217+Parameter!$D$224)</f>
        <v>1.4783461545551076E-3</v>
      </c>
      <c r="BF328" s="91">
        <f>$D328^EXP(Parameter!$D$234+Parameter!$D$241)</f>
        <v>2.0718854259047476E-2</v>
      </c>
      <c r="BG328" s="91">
        <f>$E328^EXP(Parameter!$D$219+Parameter!$D$226)</f>
        <v>9.7623766444055026E-3</v>
      </c>
      <c r="BH328" s="91">
        <f>$D328^EXP(Parameter!$D$235+Parameter!$D$242)</f>
        <v>5.0631975622997441E-2</v>
      </c>
      <c r="BI328" s="91">
        <f>$E328^EXP(Parameter!$D$220+Parameter!$D$227)</f>
        <v>5.5820037135085382E-3</v>
      </c>
      <c r="BJ328" s="91">
        <f>$D328^EXP(Parameter!$D$236+Parameter!$D$243)</f>
        <v>1.5064812203489193E-2</v>
      </c>
      <c r="BK328" s="91">
        <f>$E328^EXP(Parameter!$D$221+Parameter!$D$228)</f>
        <v>9.1885960704389726E-3</v>
      </c>
      <c r="BL328" s="91">
        <f>$D328^EXP(Parameter!$D$233+Parameter!$D$240)</f>
        <v>6.1358188270782873E-3</v>
      </c>
      <c r="BM328" s="91">
        <f>$E328^EXP(Parameter!$D$218+Parameter!$D$225)</f>
        <v>3.4374481930408209E-4</v>
      </c>
      <c r="BN328" s="90">
        <f>$D328^EXP(Parameter!$D$268+Parameter!$D$275+Parameter!$D$282)</f>
        <v>4.157164458922908E-2</v>
      </c>
      <c r="BO328" s="91">
        <f>$E328^EXP(Parameter!$D$246+Parameter!$D$253+Parameter!$D$260)</f>
        <v>3.035811188388414E-3</v>
      </c>
      <c r="BP328" s="91">
        <f>$D328^EXP(Parameter!$D$269+Parameter!$D$276+Parameter!$D$283)</f>
        <v>9.4236729732381161E-3</v>
      </c>
      <c r="BQ328" s="91">
        <f>$E328^EXP(Parameter!$D$247+Parameter!$D$254+Parameter!$D$261)</f>
        <v>3.8106246812939252E-3</v>
      </c>
      <c r="BR328" s="91">
        <f>$D328^EXP(Parameter!$D$271+Parameter!$D$278+Parameter!$D$285)</f>
        <v>6.4742242461192312E-2</v>
      </c>
      <c r="BS328" s="91">
        <f>$E328^EXP(Parameter!$D$249+Parameter!$D$256+Parameter!$D$263)</f>
        <v>5.8777340814038194E-3</v>
      </c>
      <c r="BT328" s="91">
        <f>$D328^EXP(Parameter!$D$272+Parameter!$D$279+Parameter!$D$286)</f>
        <v>4.694909586079303E-2</v>
      </c>
      <c r="BU328" s="91">
        <f>$E328^EXP(Parameter!$D$250+Parameter!D$257+Parameter!D$264)</f>
        <v>3.0007807691035848E-3</v>
      </c>
      <c r="BV328" s="91">
        <f>$D328^EXP(Parameter!$D$273+Parameter!$D$280+Parameter!$D$287)</f>
        <v>4.263858140487567E-2</v>
      </c>
      <c r="BW328" s="91">
        <f>$E328^EXP(Parameter!$D$251+Parameter!$D$258+Parameter!$D$265)</f>
        <v>3.2800611073022669E-7</v>
      </c>
      <c r="BX328" s="91">
        <f>$D328^EXP(Parameter!$D$270+Parameter!$D$277+Parameter!$D$284)</f>
        <v>1.7408508840404781E-3</v>
      </c>
      <c r="BY328" s="91">
        <f>$E328^EXP(Parameter!$D$248+Parameter!$D$255+Parameter!$D$262)</f>
        <v>1.8774773408667002E-9</v>
      </c>
      <c r="BZ328" s="90">
        <f>$D328^EXP(Parameter!$D$208)</f>
        <v>2.1204952120572825E-2</v>
      </c>
      <c r="CA328" s="90">
        <f>$E328^EXP(Parameter!$D$200)</f>
        <v>6.1620829295417647E-4</v>
      </c>
      <c r="CB328" s="90">
        <f>$D328^EXP(Parameter!$D$209)</f>
        <v>1.6640716404261402E-2</v>
      </c>
      <c r="CC328" s="90">
        <f>$E328^EXP(Parameter!$D$201)</f>
        <v>1.1800324674727503E-3</v>
      </c>
      <c r="CD328" s="90">
        <f>$D328^EXP(Parameter!$D$211)</f>
        <v>1.8559137452361884E-2</v>
      </c>
      <c r="CE328" s="90">
        <f>$E328^EXP(Parameter!$D$203)</f>
        <v>7.1185171391293612E-3</v>
      </c>
      <c r="CF328" s="90">
        <f>$D328^EXP(Parameter!$D$212)</f>
        <v>5.0481081481434396E-2</v>
      </c>
      <c r="CG328" s="90">
        <f>$E328^EXP(Parameter!$D$204)</f>
        <v>4.6401438169906065E-3</v>
      </c>
      <c r="CH328" s="91">
        <f>$D328^EXP(Parameter!$D$213)</f>
        <v>1.4260101579396861E-2</v>
      </c>
      <c r="CI328" s="90">
        <f>$E328^EXP(Parameter!$D$205)</f>
        <v>9.2750997997412214E-3</v>
      </c>
      <c r="CJ328" s="91">
        <f>$D328^EXP(Parameter!$D$210)</f>
        <v>6.8550069826854012E-3</v>
      </c>
      <c r="CK328" s="90">
        <f>$E328^EXP(Parameter!$D$202)</f>
        <v>4.7720120121540839E-4</v>
      </c>
      <c r="CL328" s="12">
        <f>$D328^EXP(Parameter!$D$170+Parameter!$D$177*(LN($B328/30.2*21)))</f>
        <v>7.3055873689249502E-3</v>
      </c>
      <c r="CM328" s="12">
        <f>$D328^EXP(Parameter!$D$155+Parameter!$D$162*(LN($B328/30.2*21)))</f>
        <v>0.26596181072930491</v>
      </c>
      <c r="CN328" s="12">
        <f>$D328^EXP(Parameter!$D$171+Parameter!$D$178*(LN($B328/30.2*21)))</f>
        <v>9.1149993089132061E-3</v>
      </c>
      <c r="CO328" s="12">
        <f>$D328^EXP(Parameter!$D$156+Parameter!$D$163*(LN($B328/30.2*21)))</f>
        <v>0.19222957893198869</v>
      </c>
      <c r="CP328" s="12">
        <f>$D328^EXP(Parameter!$D$173+Parameter!$D$180*(LN($B328/30.2*21)))</f>
        <v>6.8617639088718397E-3</v>
      </c>
      <c r="CQ328" s="12">
        <f>$D328^EXP(Parameter!$D$158+Parameter!$D$165*(LN($B328/30.2*21)))</f>
        <v>0.18274004799524557</v>
      </c>
      <c r="CR328" s="12">
        <f>$D328^EXP(Parameter!$D$174+Parameter!$D$181*(LN($B328/30.2*21)))</f>
        <v>4.703014932328815E-3</v>
      </c>
      <c r="CS328" s="12">
        <f>$D328^EXP(Parameter!$D$159+Parameter!$D$166*(LN($B328/30.2*21)))</f>
        <v>0.24097873276721421</v>
      </c>
      <c r="CT328" s="12">
        <f>$D328^EXP(Parameter!$D$175+Parameter!$D$182*(LN($B328/30.2*21)))</f>
        <v>4.2183720646190063E-4</v>
      </c>
      <c r="CU328" s="12">
        <f>$D328^EXP(Parameter!$D$160+Parameter!$D$167*(LN($B328/30.2*21)))</f>
        <v>2.3906363730961173E-2</v>
      </c>
      <c r="CV328" s="12">
        <f>$D328^EXP(Parameter!$D$172+Parameter!$D$179*(LN($B328/30.2*21)))</f>
        <v>8.9819089884054495E-4</v>
      </c>
      <c r="CW328" s="41">
        <f>$D328^EXP(Parameter!$D$157+Parameter!$D$164*(LN($B328/30.2*21)))</f>
        <v>4.3527570230777424E-5</v>
      </c>
      <c r="CX328" s="12">
        <f t="shared" si="37"/>
        <v>5.5293089479729551E-122</v>
      </c>
      <c r="CY328" s="85">
        <v>1.2027320042935699E-2</v>
      </c>
      <c r="CZ328" s="12">
        <f t="shared" si="31"/>
        <v>1.1808666687211604E-10</v>
      </c>
      <c r="DA328" s="85">
        <v>1.75438568404199E-2</v>
      </c>
      <c r="DB328" s="12">
        <f t="shared" si="32"/>
        <v>4.5352620684471493E-23</v>
      </c>
      <c r="DC328" s="41">
        <v>1.7169108930786599E-5</v>
      </c>
      <c r="DD328" s="12">
        <f t="shared" si="33"/>
        <v>0</v>
      </c>
      <c r="DE328" s="85">
        <v>2.4952628039465701E-4</v>
      </c>
      <c r="DF328" s="12">
        <f t="shared" si="34"/>
        <v>0</v>
      </c>
      <c r="DG328" s="41">
        <v>1.7168099999999999E-5</v>
      </c>
      <c r="DH328" s="12">
        <f t="shared" si="35"/>
        <v>2.4751666609272689E-23</v>
      </c>
      <c r="DI328" s="41">
        <v>1.7168099999999999E-5</v>
      </c>
      <c r="DJ328" s="46">
        <v>323</v>
      </c>
      <c r="DK328" s="44">
        <v>4.6084547954405897E-6</v>
      </c>
      <c r="DL328" s="44">
        <v>1.75875999459674E-5</v>
      </c>
      <c r="DM328" s="44">
        <v>4.7112840124707797E-5</v>
      </c>
      <c r="DN328" s="44">
        <v>3.1824447346284797E-5</v>
      </c>
      <c r="DO328" s="44">
        <v>1.8504166796529101E-4</v>
      </c>
      <c r="DP328" s="44">
        <v>1.3591258861189701E-4</v>
      </c>
      <c r="DQ328" s="44">
        <v>2.1436872122371201E-4</v>
      </c>
      <c r="DR328" s="45">
        <v>7.7049012420005204E-3</v>
      </c>
      <c r="DS328" s="45">
        <v>1.38188743406944E-2</v>
      </c>
      <c r="DT328" s="45">
        <v>1.21078391214751E-2</v>
      </c>
      <c r="DU328" s="45">
        <v>8.1551490209685901E-3</v>
      </c>
      <c r="DV328" s="45">
        <v>1.3066013401565499E-2</v>
      </c>
      <c r="DW328" s="45">
        <v>2.3837228267776098E-2</v>
      </c>
      <c r="DX328" s="45">
        <v>9.9969366092920193E-3</v>
      </c>
    </row>
    <row r="329" spans="1:128">
      <c r="A329" s="43">
        <f t="shared" si="36"/>
        <v>20.528767123287672</v>
      </c>
      <c r="B329" s="18">
        <v>325</v>
      </c>
      <c r="C329" s="12">
        <v>7128</v>
      </c>
      <c r="D329" s="12">
        <v>7.0120866394988799E-3</v>
      </c>
      <c r="E329" s="12">
        <v>1.6917229698132301E-5</v>
      </c>
      <c r="F329" s="92">
        <f>$D329^Parameter!$D$325</f>
        <v>2.0881460611304345E-2</v>
      </c>
      <c r="G329" s="92">
        <f>$E329^Parameter!$D$318</f>
        <v>3.6677274631207341E-4</v>
      </c>
      <c r="H329" s="92">
        <f>$D329^Parameter!$D$326</f>
        <v>1.8909403047649979E-2</v>
      </c>
      <c r="I329" s="92">
        <f>$E329^Parameter!$D$319</f>
        <v>8.8334573702613718E-4</v>
      </c>
      <c r="J329" s="92">
        <f>$D329^Parameter!$D$328</f>
        <v>2.2831561896755802E-2</v>
      </c>
      <c r="K329" s="92">
        <f>$E329^Parameter!$D$321</f>
        <v>7.6939587933629247E-3</v>
      </c>
      <c r="L329" s="92">
        <f>$D329^Parameter!$D$329</f>
        <v>6.2183401272494221E-2</v>
      </c>
      <c r="M329" s="92">
        <f>$E329^Parameter!$D$322</f>
        <v>4.5907255576408115E-3</v>
      </c>
      <c r="N329" s="92">
        <f>$D329^Parameter!$D$330</f>
        <v>1.7994355304724388E-2</v>
      </c>
      <c r="O329" s="92">
        <f>$E329^Parameter!$D$323</f>
        <v>1.2340469939081226E-2</v>
      </c>
      <c r="P329" s="92">
        <f>$D329^Parameter!$D$327</f>
        <v>8.8970617409727375E-3</v>
      </c>
      <c r="Q329" s="92">
        <f>$E329^Parameter!$D$320</f>
        <v>3.9176630608857738E-4</v>
      </c>
      <c r="R329" s="12">
        <f>$D329^EXP(Parameter!$D$96+Parameter!$D$103*(($B329/30.2*21)^(1)))</f>
        <v>7.3621595530703471E-124</v>
      </c>
      <c r="S329" s="12">
        <f>$E329^EXP(Parameter!$D$81+Parameter!$D$88*($B329/30.2*21)^(-2))</f>
        <v>1.1693205857081146E-3</v>
      </c>
      <c r="T329" s="12">
        <f>$D329^EXP(Parameter!$D$97+Parameter!$D$104*(($B329*21/30.2)^(1)))</f>
        <v>1.0055545672071403E-10</v>
      </c>
      <c r="U329" s="12">
        <f>$E329^EXP(Parameter!$D$82+Parameter!$D$89*($B329/30.2*21)^(-2))</f>
        <v>2.10369698342423E-3</v>
      </c>
      <c r="V329" s="12">
        <f>$D329^EXP(Parameter!$D$99+Parameter!$D$106*(($B329*21/30.2)^(1)))</f>
        <v>2.7343291111132105E-23</v>
      </c>
      <c r="W329" s="12">
        <f>$E329^EXP(Parameter!$D$84+Parameter!$D$91*($B329/30.2*21)^(-2))</f>
        <v>1.3974012693808715E-2</v>
      </c>
      <c r="X329" s="12">
        <f>$D329^EXP(Parameter!$D$100+Parameter!$D$107*(($B329*21/30.2)^(1)))</f>
        <v>0</v>
      </c>
      <c r="Y329" s="12">
        <f>$E329^EXP(Parameter!$D$85+Parameter!$D$92*($B329/30.2*21)^(-2))</f>
        <v>8.1462279875014858E-3</v>
      </c>
      <c r="Z329" s="12">
        <f>$D329^EXP(Parameter!$D$101+Parameter!$D$108*(($B329*21/30.2)^(1)))</f>
        <v>0</v>
      </c>
      <c r="AA329" s="12">
        <f>$E329^EXP(Parameter!$D$86+Parameter!$D$93*($B329/30.2*21)^(-2))</f>
        <v>1.2543438096890309E-2</v>
      </c>
      <c r="AB329" s="12">
        <f>$D329^EXP(Parameter!$D$98+Parameter!$D$105*(($B329*21/30.2)^(1)))</f>
        <v>1.5386327676837289E-23</v>
      </c>
      <c r="AC329" s="12">
        <f>$E329^EXP(Parameter!$D$83+Parameter!$D$90*($B329/30.2*21)^(-2))</f>
        <v>4.5456996996728644E-4</v>
      </c>
      <c r="AD329" s="87">
        <f>$D329^EXP(Parameter!$D$133+Parameter!$D$140*(($B329*21/30.2)^(-0.5))+Parameter!$D$147*((LN($B329*21/30.2))))</f>
        <v>4.1729797108379929E-22</v>
      </c>
      <c r="AE329" s="12">
        <f>$E329^EXP(Parameter!$D$111+Parameter!$D$118*(($B329*21/30.2)^(-1))+Parameter!$D$125*(($B329*21/30.2)^(-0.5)))</f>
        <v>3.5607372271061276E-2</v>
      </c>
      <c r="AF329" s="12">
        <f>$D329^EXP(Parameter!$D$134+Parameter!$D$141*(($B329*21/30.2)^(-0.5))+Parameter!$D$148*((LN($B329*21/30.2))))</f>
        <v>3.1620041828841365E-6</v>
      </c>
      <c r="AG329" s="12">
        <f>$E329^EXP(Parameter!$D$112+Parameter!$D$119*(($B329*21/30.2)^(-1))+Parameter!$D$126*(($B329*21/30.2)^(-0.5)))</f>
        <v>2.668734501416933E-3</v>
      </c>
      <c r="AH329" s="12">
        <f>$D329^EXP(Parameter!$D$136+Parameter!$D$143*(($B329*21/30.2)^(-0.5))+Parameter!$D$150*((LN($B329*21/30.2))))</f>
        <v>3.9804195955634079E-17</v>
      </c>
      <c r="AI329" s="12">
        <f>$E329^EXP(Parameter!$D$114+Parameter!$D$121*(($B329*21/30.2)^(-1))+Parameter!$D$128*(($B329*21/30.2)^(-0.5)))</f>
        <v>2.4412394823909806E-6</v>
      </c>
      <c r="AJ329" s="12">
        <f>$D329^EXP(Parameter!$D$137+Parameter!$D$144*(($B329*21/30.2)^(-0.5))+Parameter!$D$151*((LN($B329*21/30.2))))</f>
        <v>5.6977765784732548E-27</v>
      </c>
      <c r="AK329" s="12">
        <f>$E329^EXP(Parameter!$D$115+Parameter!$D$122*(($B329*21/30.2)^(-1))+Parameter!$D$129*(($B329*21/30.2)^(-0.5)))</f>
        <v>1.3711839377485199E-3</v>
      </c>
      <c r="AL329" s="12">
        <f>$D329^EXP(Parameter!$D$138+Parameter!$D$145*(($B329*21/30.2)^(-0.5))+Parameter!$D$152*((LN($B329*21/30.2))))</f>
        <v>4.1494600480983405E-139</v>
      </c>
      <c r="AM329" s="12">
        <f>$E329^EXP(Parameter!$D$116+Parameter!$D$123*(($B329*21/30.2)^(-1))+Parameter!$D$130*(($B329*21/30.2)^(-0.5)))</f>
        <v>7.5708733867619214E-8</v>
      </c>
      <c r="AN329" s="12">
        <f>$D329^EXP(Parameter!$D$135+Parameter!$D$142*(($B329*21/30.2)^(-0.5))+Parameter!$D$149*((LN($B329*21/30.2))))</f>
        <v>1.8808608479152338E-8</v>
      </c>
      <c r="AO329" s="12">
        <f>$E329^EXP(Parameter!$D$113+Parameter!$D$120*(($B329*21/30.2)^(-1))+Parameter!$D$127*(($B329*21/30.2)^(-0.5)))</f>
        <v>5.0108270801191517E-16</v>
      </c>
      <c r="AP329" s="87">
        <f>$D329^EXP(Parameter!$D$304+Parameter!$D$310*((LN($B329*21/30.2))))</f>
        <v>5.390400570367492E-3</v>
      </c>
      <c r="AQ329" s="88">
        <f>$E329^EXP(Parameter!$D$290+Parameter!$D$296*((LN($B329*21/30.2))))</f>
        <v>5.4508023217985351E-3</v>
      </c>
      <c r="AR329" s="12">
        <f>$D329^EXP(Parameter!$D$305+Parameter!$D$311*((LN($B329*21/30.2))))</f>
        <v>9.6475887893137345E-3</v>
      </c>
      <c r="AS329" s="88">
        <f>$E329^EXP(Parameter!$D$291+Parameter!$D$297*((LN($B329*21/30.2))))</f>
        <v>3.5944740030837484E-3</v>
      </c>
      <c r="AT329" s="12">
        <f>$D329^EXP(Parameter!$D$305+Parameter!$D$307-Parameter!$D$306+(Parameter!$D$311+Parameter!$D$313-Parameter!$D$312)*((LN($B329*21/30.2))))</f>
        <v>7.5242750245835483E-3</v>
      </c>
      <c r="AU329" s="88">
        <f>$E329^EXP(Parameter!$D$291+Parameter!$D$293-Parameter!$D$292+(Parameter!$D$297+Parameter!$D$299-Parameter!$D$298)*((LN($B329*21/30.2))))</f>
        <v>5.7207078081680735E-3</v>
      </c>
      <c r="AV329" s="12">
        <f>$D329^EXP(Parameter!$D$308+Parameter!$D$314*((LN($B329*21/30.2))))</f>
        <v>9.855141843567226E-3</v>
      </c>
      <c r="AW329" s="88">
        <f>$E329^EXP(Parameter!$D$294+Parameter!$D$300*((LN($B329*21/30.2))))</f>
        <v>5.1026960426489706E-3</v>
      </c>
      <c r="AX329" s="12">
        <f>$D329^EXP(Parameter!$D$305+Parameter!$D$309-Parameter!$D$306+(Parameter!$D$311+Parameter!$D$315-Parameter!$D$312)*((LN($B329*21/30.2))))</f>
        <v>2.5036611349113745E-3</v>
      </c>
      <c r="AY329" s="88">
        <f>$E329^EXP(Parameter!$D$291+Parameter!$D$295-Parameter!$D$292+(Parameter!$D$297+Parameter!$D$301-Parameter!$D$298)*((LN($B329*21/30.2))))</f>
        <v>5.0757226422426607E-6</v>
      </c>
      <c r="AZ329" s="12">
        <f>$D329^EXP(Parameter!D$305-Parameter!D$306+(Parameter!D$311-Parameter!D$312)*((LN($B329*21/30.2))))</f>
        <v>1.6324116727962578E-3</v>
      </c>
      <c r="BA329" s="88">
        <f>$E329^EXP(Parameter!$D$291-Parameter!$D$292+(Parameter!$D$297-Parameter!$D$298)*((LN($B329*21/30.2))))</f>
        <v>1.8993290750363631E-8</v>
      </c>
      <c r="BB329" s="89">
        <f>$D329^EXP(Parameter!$D$231+Parameter!$D$238)</f>
        <v>2.3108174571207882E-2</v>
      </c>
      <c r="BC329" s="90">
        <f>$E329^EXP(Parameter!$D$216+Parameter!$D$223)</f>
        <v>9.3238289043639318E-4</v>
      </c>
      <c r="BD329" s="91">
        <f>$D329^EXP(Parameter!$D$232+Parameter!$D$239)</f>
        <v>1.6272859382405531E-2</v>
      </c>
      <c r="BE329" s="90">
        <f>$E329^EXP(Parameter!$D$217+Parameter!$D$224)</f>
        <v>1.4654774057332926E-3</v>
      </c>
      <c r="BF329" s="91">
        <f>$D329^EXP(Parameter!$D$234+Parameter!$D$241)</f>
        <v>2.0603209798340457E-2</v>
      </c>
      <c r="BG329" s="91">
        <f>$E329^EXP(Parameter!$D$219+Parameter!$D$226)</f>
        <v>9.7019350023374081E-3</v>
      </c>
      <c r="BH329" s="91">
        <f>$D329^EXP(Parameter!$D$235+Parameter!$D$242)</f>
        <v>5.0414365682641495E-2</v>
      </c>
      <c r="BI329" s="91">
        <f>$E329^EXP(Parameter!$D$220+Parameter!$D$227)</f>
        <v>5.5432852851830076E-3</v>
      </c>
      <c r="BJ329" s="91">
        <f>$D329^EXP(Parameter!$D$236+Parameter!$D$243)</f>
        <v>1.4973835065640548E-2</v>
      </c>
      <c r="BK329" s="91">
        <f>$E329^EXP(Parameter!$D$221+Parameter!$D$228)</f>
        <v>9.1309648182010678E-3</v>
      </c>
      <c r="BL329" s="91">
        <f>$D329^EXP(Parameter!$D$233+Parameter!$D$240)</f>
        <v>6.0908602134704592E-3</v>
      </c>
      <c r="BM329" s="91">
        <f>$E329^EXP(Parameter!$D$218+Parameter!$D$225)</f>
        <v>3.4008634889057683E-4</v>
      </c>
      <c r="BN329" s="90">
        <f>$D329^EXP(Parameter!$D$268+Parameter!$D$275+Parameter!$D$282)</f>
        <v>4.138119320233076E-2</v>
      </c>
      <c r="BO329" s="91">
        <f>$E329^EXP(Parameter!$D$246+Parameter!$D$253+Parameter!$D$260)</f>
        <v>3.0122914858112903E-3</v>
      </c>
      <c r="BP329" s="91">
        <f>$D329^EXP(Parameter!$D$269+Parameter!$D$276+Parameter!$D$283)</f>
        <v>9.3604205683353418E-3</v>
      </c>
      <c r="BQ329" s="91">
        <f>$E329^EXP(Parameter!$D$247+Parameter!$D$254+Parameter!$D$261)</f>
        <v>3.782255447729158E-3</v>
      </c>
      <c r="BR329" s="91">
        <f>$D329^EXP(Parameter!$D$271+Parameter!$D$278+Parameter!$D$285)</f>
        <v>6.4486872806955448E-2</v>
      </c>
      <c r="BS329" s="91">
        <f>$E329^EXP(Parameter!$D$249+Parameter!$D$256+Parameter!$D$263)</f>
        <v>5.8373686489373491E-3</v>
      </c>
      <c r="BT329" s="91">
        <f>$D329^EXP(Parameter!$D$272+Parameter!$D$279+Parameter!$D$286)</f>
        <v>4.6742217630762299E-2</v>
      </c>
      <c r="BU329" s="91">
        <f>$E329^EXP(Parameter!$D$250+Parameter!D$257+Parameter!D$264)</f>
        <v>2.9774860998582637E-3</v>
      </c>
      <c r="BV329" s="91">
        <f>$D329^EXP(Parameter!$D$273+Parameter!$D$280+Parameter!$D$287)</f>
        <v>4.2444795018566371E-2</v>
      </c>
      <c r="BW329" s="91">
        <f>$E329^EXP(Parameter!$D$251+Parameter!$D$258+Parameter!$D$265)</f>
        <v>3.2150141321413862E-7</v>
      </c>
      <c r="BX329" s="91">
        <f>$D329^EXP(Parameter!$D$270+Parameter!$D$277+Parameter!$D$284)</f>
        <v>1.7249549293204133E-3</v>
      </c>
      <c r="BY329" s="91">
        <f>$E329^EXP(Parameter!$D$248+Parameter!$D$255+Parameter!$D$262)</f>
        <v>1.8275421063459952E-9</v>
      </c>
      <c r="BZ329" s="90">
        <f>$D329^EXP(Parameter!$D$208)</f>
        <v>2.1087300505615657E-2</v>
      </c>
      <c r="CA329" s="90">
        <f>$E329^EXP(Parameter!$D$200)</f>
        <v>6.1012758293690135E-4</v>
      </c>
      <c r="CB329" s="90">
        <f>$D329^EXP(Parameter!$D$209)</f>
        <v>1.6542598410274723E-2</v>
      </c>
      <c r="CC329" s="90">
        <f>$E329^EXP(Parameter!$D$201)</f>
        <v>1.1694068397596934E-3</v>
      </c>
      <c r="CD329" s="90">
        <f>$D329^EXP(Parameter!$D$211)</f>
        <v>1.8452614632813134E-2</v>
      </c>
      <c r="CE329" s="90">
        <f>$E329^EXP(Parameter!$D$203)</f>
        <v>7.0714474040250346E-3</v>
      </c>
      <c r="CF329" s="90">
        <f>$D329^EXP(Parameter!$D$212)</f>
        <v>5.0263903463023972E-2</v>
      </c>
      <c r="CG329" s="90">
        <f>$E329^EXP(Parameter!$D$204)</f>
        <v>4.60681609933602E-3</v>
      </c>
      <c r="CH329" s="91">
        <f>$D329^EXP(Parameter!$D$213)</f>
        <v>1.4172860746845758E-2</v>
      </c>
      <c r="CI329" s="90">
        <f>$E329^EXP(Parameter!$D$205)</f>
        <v>9.2170418593617385E-3</v>
      </c>
      <c r="CJ329" s="91">
        <f>$D329^EXP(Parameter!$D$210)</f>
        <v>6.8058677339258578E-3</v>
      </c>
      <c r="CK329" s="90">
        <f>$E329^EXP(Parameter!$D$202)</f>
        <v>4.7233018086454694E-4</v>
      </c>
      <c r="CL329" s="12">
        <f>$D329^EXP(Parameter!$D$170+Parameter!$D$177*(LN($B329/30.2*21)))</f>
        <v>7.2454095250836905E-3</v>
      </c>
      <c r="CM329" s="12">
        <f>$D329^EXP(Parameter!$D$155+Parameter!$D$162*(LN($B329/30.2*21)))</f>
        <v>0.26572934741214133</v>
      </c>
      <c r="CN329" s="12">
        <f>$D329^EXP(Parameter!$D$171+Parameter!$D$178*(LN($B329/30.2*21)))</f>
        <v>9.048003153621512E-3</v>
      </c>
      <c r="CO329" s="12">
        <f>$D329^EXP(Parameter!$D$156+Parameter!$D$163*(LN($B329/30.2*21)))</f>
        <v>0.19191690137953846</v>
      </c>
      <c r="CP329" s="12">
        <f>$D329^EXP(Parameter!$D$173+Parameter!$D$180*(LN($B329/30.2*21)))</f>
        <v>6.8053619665898648E-3</v>
      </c>
      <c r="CQ329" s="12">
        <f>$D329^EXP(Parameter!$D$158+Parameter!$D$165*(LN($B329/30.2*21)))</f>
        <v>0.18234378567029105</v>
      </c>
      <c r="CR329" s="12">
        <f>$D329^EXP(Parameter!$D$174+Parameter!$D$181*(LN($B329/30.2*21)))</f>
        <v>4.6521923789926882E-3</v>
      </c>
      <c r="CS329" s="12">
        <f>$D329^EXP(Parameter!$D$159+Parameter!$D$166*(LN($B329/30.2*21)))</f>
        <v>0.24062882638770963</v>
      </c>
      <c r="CT329" s="12">
        <f>$D329^EXP(Parameter!$D$175+Parameter!$D$182*(LN($B329/30.2*21)))</f>
        <v>4.1518404359504584E-4</v>
      </c>
      <c r="CU329" s="12">
        <f>$D329^EXP(Parameter!$D$160+Parameter!$D$167*(LN($B329/30.2*21)))</f>
        <v>2.3727741063534188E-2</v>
      </c>
      <c r="CV329" s="12">
        <f>$D329^EXP(Parameter!$D$172+Parameter!$D$179*(LN($B329/30.2*21)))</f>
        <v>8.8706261373359236E-4</v>
      </c>
      <c r="CW329" s="41">
        <f>$D329^EXP(Parameter!$D$157+Parameter!$D$164*(LN($B329/30.2*21)))</f>
        <v>4.2520963907556372E-5</v>
      </c>
      <c r="CX329" s="12">
        <f t="shared" si="37"/>
        <v>7.3621595530703471E-124</v>
      </c>
      <c r="CY329" s="85">
        <v>1.2024469823875301E-2</v>
      </c>
      <c r="CZ329" s="12">
        <f t="shared" si="31"/>
        <v>1.0055545672071403E-10</v>
      </c>
      <c r="DA329" s="85">
        <v>1.7536733049211401E-2</v>
      </c>
      <c r="DB329" s="12">
        <f t="shared" si="32"/>
        <v>2.7343291111132105E-23</v>
      </c>
      <c r="DC329" s="41">
        <v>1.69181146912323E-5</v>
      </c>
      <c r="DD329" s="12">
        <f t="shared" si="33"/>
        <v>0</v>
      </c>
      <c r="DE329" s="85">
        <v>2.4659512898045002E-4</v>
      </c>
      <c r="DF329" s="12">
        <f t="shared" si="34"/>
        <v>0</v>
      </c>
      <c r="DG329" s="41">
        <v>1.6917200000000001E-5</v>
      </c>
      <c r="DH329" s="12">
        <f t="shared" si="35"/>
        <v>1.5386327676837289E-23</v>
      </c>
      <c r="DI329" s="41">
        <v>1.6917200000000001E-5</v>
      </c>
      <c r="DJ329" s="46">
        <v>324</v>
      </c>
      <c r="DK329" s="44">
        <v>4.5260069355679303E-6</v>
      </c>
      <c r="DL329" s="44">
        <v>1.7294691459168701E-5</v>
      </c>
      <c r="DM329" s="44">
        <v>4.6372845212916403E-5</v>
      </c>
      <c r="DN329" s="44">
        <v>3.1312447643761002E-5</v>
      </c>
      <c r="DO329" s="44">
        <v>1.8239036718725699E-4</v>
      </c>
      <c r="DP329" s="44">
        <v>1.3392197882555699E-4</v>
      </c>
      <c r="DQ329" s="44">
        <v>2.1133007288831601E-4</v>
      </c>
      <c r="DR329" s="45">
        <v>7.6517684222350297E-3</v>
      </c>
      <c r="DS329" s="45">
        <v>1.37302684390294E-2</v>
      </c>
      <c r="DT329" s="45">
        <v>1.20288431826924E-2</v>
      </c>
      <c r="DU329" s="45">
        <v>8.09928370429913E-3</v>
      </c>
      <c r="DV329" s="45">
        <v>1.2981609440537299E-2</v>
      </c>
      <c r="DW329" s="45">
        <v>2.3695921811944201E-2</v>
      </c>
      <c r="DX329" s="45">
        <v>9.9301150647943502E-3</v>
      </c>
    </row>
    <row r="330" spans="1:128">
      <c r="A330" s="43">
        <f t="shared" si="36"/>
        <v>20.589041095890412</v>
      </c>
      <c r="B330" s="18">
        <v>326</v>
      </c>
      <c r="C330" s="12">
        <v>7150</v>
      </c>
      <c r="D330" s="12">
        <v>6.9622325707330204E-3</v>
      </c>
      <c r="E330" s="12">
        <v>1.6670596883640602E-5</v>
      </c>
      <c r="F330" s="92">
        <f>$D330^Parameter!$D$325</f>
        <v>2.0765569717512481E-2</v>
      </c>
      <c r="G330" s="92">
        <f>$E330^Parameter!$D$318</f>
        <v>3.6291492400171953E-4</v>
      </c>
      <c r="H330" s="92">
        <f>$D330^Parameter!$D$326</f>
        <v>1.8801773706013495E-2</v>
      </c>
      <c r="I330" s="92">
        <f>$E330^Parameter!$D$319</f>
        <v>8.7508197014329609E-4</v>
      </c>
      <c r="J330" s="92">
        <f>$D330^Parameter!$D$328</f>
        <v>2.2707764277410364E-2</v>
      </c>
      <c r="K330" s="92">
        <f>$E330^Parameter!$D$321</f>
        <v>7.6440647893097477E-3</v>
      </c>
      <c r="L330" s="92">
        <f>$D330^Parameter!$D$329</f>
        <v>6.1935432537191359E-2</v>
      </c>
      <c r="M330" s="92">
        <f>$E330^Parameter!$D$322</f>
        <v>4.5578083890159887E-3</v>
      </c>
      <c r="N330" s="92">
        <f>$D330^Parameter!$D$330</f>
        <v>1.7890657703686676E-2</v>
      </c>
      <c r="O330" s="92">
        <f>$E330^Parameter!$D$323</f>
        <v>1.2268189055458787E-2</v>
      </c>
      <c r="P330" s="92">
        <f>$D330^Parameter!$D$327</f>
        <v>8.8368319756145976E-3</v>
      </c>
      <c r="Q330" s="92">
        <f>$E330^Parameter!$D$320</f>
        <v>3.8767975379324845E-4</v>
      </c>
      <c r="R330" s="12">
        <f>$D330^EXP(Parameter!$D$96+Parameter!$D$103*(($B330/30.2*21)^(1)))</f>
        <v>9.1830977302135828E-126</v>
      </c>
      <c r="S330" s="12">
        <f>$E330^EXP(Parameter!$D$81+Parameter!$D$88*($B330/30.2*21)^(-2))</f>
        <v>1.1588163635823418E-3</v>
      </c>
      <c r="T330" s="12">
        <f>$D330^EXP(Parameter!$D$97+Parameter!$D$104*(($B330*21/30.2)^(1)))</f>
        <v>8.5540768778751837E-11</v>
      </c>
      <c r="U330" s="12">
        <f>$E330^EXP(Parameter!$D$82+Parameter!$D$89*($B330/30.2*21)^(-2))</f>
        <v>2.0864358348172238E-3</v>
      </c>
      <c r="V330" s="12">
        <f>$D330^EXP(Parameter!$D$99+Parameter!$D$106*(($B330*21/30.2)^(1)))</f>
        <v>1.640811740098659E-23</v>
      </c>
      <c r="W330" s="12">
        <f>$E330^EXP(Parameter!$D$84+Parameter!$D$91*($B330/30.2*21)^(-2))</f>
        <v>1.3894477878708534E-2</v>
      </c>
      <c r="X330" s="12">
        <f>$D330^EXP(Parameter!$D$100+Parameter!$D$107*(($B330*21/30.2)^(1)))</f>
        <v>0</v>
      </c>
      <c r="Y330" s="12">
        <f>$E330^EXP(Parameter!$D$85+Parameter!$D$92*($B330/30.2*21)^(-2))</f>
        <v>8.0940213780248595E-3</v>
      </c>
      <c r="Z330" s="12">
        <f>$D330^EXP(Parameter!$D$101+Parameter!$D$108*(($B330*21/30.2)^(1)))</f>
        <v>0</v>
      </c>
      <c r="AA330" s="12">
        <f>$E330^EXP(Parameter!$D$86+Parameter!$D$93*($B330/30.2*21)^(-2))</f>
        <v>1.2470237089379303E-2</v>
      </c>
      <c r="AB330" s="12">
        <f>$D330^EXP(Parameter!$D$98+Parameter!$D$105*(($B330*21/30.2)^(1)))</f>
        <v>9.5258095840775894E-24</v>
      </c>
      <c r="AC330" s="12">
        <f>$E330^EXP(Parameter!$D$83+Parameter!$D$90*($B330/30.2*21)^(-2))</f>
        <v>4.499175538825559E-4</v>
      </c>
      <c r="AD330" s="87">
        <f>$D330^EXP(Parameter!$D$133+Parameter!$D$140*(($B330*21/30.2)^(-0.5))+Parameter!$D$147*((LN($B330*21/30.2))))</f>
        <v>3.2643736251246998E-22</v>
      </c>
      <c r="AE330" s="12">
        <f>$E330^EXP(Parameter!$D$111+Parameter!$D$118*(($B330*21/30.2)^(-1))+Parameter!$D$125*(($B330*21/30.2)^(-0.5)))</f>
        <v>3.5490029890880487E-2</v>
      </c>
      <c r="AF330" s="12">
        <f>$D330^EXP(Parameter!$D$134+Parameter!$D$141*(($B330*21/30.2)^(-0.5))+Parameter!$D$148*((LN($B330*21/30.2))))</f>
        <v>3.0476043787479587E-6</v>
      </c>
      <c r="AG330" s="12">
        <f>$E330^EXP(Parameter!$D$112+Parameter!$D$119*(($B330*21/30.2)^(-1))+Parameter!$D$126*(($B330*21/30.2)^(-0.5)))</f>
        <v>2.6481478673073666E-3</v>
      </c>
      <c r="AH330" s="12">
        <f>$D330^EXP(Parameter!$D$136+Parameter!$D$143*(($B330*21/30.2)^(-0.5))+Parameter!$D$150*((LN($B330*21/30.2))))</f>
        <v>3.3435786609030185E-17</v>
      </c>
      <c r="AI330" s="12">
        <f>$E330^EXP(Parameter!$D$114+Parameter!$D$121*(($B330*21/30.2)^(-1))+Parameter!$D$128*(($B330*21/30.2)^(-0.5)))</f>
        <v>2.3834344656924036E-6</v>
      </c>
      <c r="AJ330" s="12">
        <f>$D330^EXP(Parameter!$D$137+Parameter!$D$144*(($B330*21/30.2)^(-0.5))+Parameter!$D$151*((LN($B330*21/30.2))))</f>
        <v>4.0696447085001942E-27</v>
      </c>
      <c r="AK330" s="12">
        <f>$E330^EXP(Parameter!$D$115+Parameter!$D$122*(($B330*21/30.2)^(-1))+Parameter!$D$129*(($B330*21/30.2)^(-0.5)))</f>
        <v>1.3580859141150408E-3</v>
      </c>
      <c r="AL330" s="12">
        <f>$D330^EXP(Parameter!$D$138+Parameter!$D$145*(($B330*21/30.2)^(-0.5))+Parameter!$D$152*((LN($B330*21/30.2))))</f>
        <v>4.0957620943753972E-140</v>
      </c>
      <c r="AM330" s="12">
        <f>$E330^EXP(Parameter!$D$116+Parameter!$D$123*(($B330*21/30.2)^(-1))+Parameter!$D$130*(($B330*21/30.2)^(-0.5)))</f>
        <v>7.3432268951212426E-8</v>
      </c>
      <c r="AN330" s="12">
        <f>$D330^EXP(Parameter!$D$135+Parameter!$D$142*(($B330*21/30.2)^(-0.5))+Parameter!$D$149*((LN($B330*21/30.2))))</f>
        <v>1.7825309471642128E-8</v>
      </c>
      <c r="AO330" s="12">
        <f>$E330^EXP(Parameter!$D$113+Parameter!$D$120*(($B330*21/30.2)^(-1))+Parameter!$D$127*(($B330*21/30.2)^(-0.5)))</f>
        <v>4.6727298715284051E-16</v>
      </c>
      <c r="AP330" s="87">
        <f>$D330^EXP(Parameter!$D$304+Parameter!$D$310*((LN($B330*21/30.2))))</f>
        <v>5.3391290527983713E-3</v>
      </c>
      <c r="AQ330" s="88">
        <f>$E330^EXP(Parameter!$D$290+Parameter!$D$296*((LN($B330*21/30.2))))</f>
        <v>5.4253709644557033E-3</v>
      </c>
      <c r="AR330" s="12">
        <f>$D330^EXP(Parameter!$D$305+Parameter!$D$311*((LN($B330*21/30.2))))</f>
        <v>9.5767479914609446E-3</v>
      </c>
      <c r="AS330" s="88">
        <f>$E330^EXP(Parameter!$D$291+Parameter!$D$297*((LN($B330*21/30.2))))</f>
        <v>3.5708211384263061E-3</v>
      </c>
      <c r="AT330" s="12">
        <f>$D330^EXP(Parameter!$D$305+Parameter!$D$307-Parameter!$D$306+(Parameter!$D$311+Parameter!$D$313-Parameter!$D$312)*((LN($B330*21/30.2))))</f>
        <v>7.461864453816169E-3</v>
      </c>
      <c r="AU330" s="88">
        <f>$E330^EXP(Parameter!$D$291+Parameter!$D$293-Parameter!$D$292+(Parameter!$D$297+Parameter!$D$299-Parameter!$D$298)*((LN($B330*21/30.2))))</f>
        <v>5.6784545530809824E-3</v>
      </c>
      <c r="AV330" s="12">
        <f>$D330^EXP(Parameter!$D$308+Parameter!$D$314*((LN($B330*21/30.2))))</f>
        <v>9.7638441615937616E-3</v>
      </c>
      <c r="AW330" s="88">
        <f>$E330^EXP(Parameter!$D$294+Parameter!$D$300*((LN($B330*21/30.2))))</f>
        <v>5.0675264281702008E-3</v>
      </c>
      <c r="AX330" s="12">
        <f>$D330^EXP(Parameter!$D$305+Parameter!$D$309-Parameter!$D$306+(Parameter!$D$311+Parameter!$D$315-Parameter!$D$312)*((LN($B330*21/30.2))))</f>
        <v>2.4754299530208384E-3</v>
      </c>
      <c r="AY330" s="88">
        <f>$E330^EXP(Parameter!$D$291+Parameter!$D$295-Parameter!$D$292+(Parameter!$D$297+Parameter!$D$301-Parameter!$D$298)*((LN($B330*21/30.2))))</f>
        <v>4.9293943872968383E-6</v>
      </c>
      <c r="AZ330" s="12">
        <f>$D330^EXP(Parameter!D$305-Parameter!D$306+(Parameter!D$311-Parameter!D$312)*((LN($B330*21/30.2))))</f>
        <v>1.6139173076977298E-3</v>
      </c>
      <c r="BA330" s="88">
        <f>$E330^EXP(Parameter!$D$291-Parameter!$D$292+(Parameter!$D$297-Parameter!$D$298)*((LN($B330*21/30.2))))</f>
        <v>1.8268656587405232E-8</v>
      </c>
      <c r="BB330" s="89">
        <f>$D330^EXP(Parameter!$D$231+Parameter!$D$238)</f>
        <v>2.2983275239396212E-2</v>
      </c>
      <c r="BC330" s="90">
        <f>$E330^EXP(Parameter!$D$216+Parameter!$D$223)</f>
        <v>9.2372708225608947E-4</v>
      </c>
      <c r="BD330" s="91">
        <f>$D330^EXP(Parameter!$D$232+Parameter!$D$239)</f>
        <v>1.6176742181198842E-2</v>
      </c>
      <c r="BE330" s="90">
        <f>$E330^EXP(Parameter!$D$217+Parameter!$D$224)</f>
        <v>1.4527504135559753E-3</v>
      </c>
      <c r="BF330" s="91">
        <f>$D330^EXP(Parameter!$D$234+Parameter!$D$241)</f>
        <v>2.0488467805965967E-2</v>
      </c>
      <c r="BG330" s="91">
        <f>$E330^EXP(Parameter!$D$219+Parameter!$D$226)</f>
        <v>9.6420077682037725E-3</v>
      </c>
      <c r="BH330" s="91">
        <f>$D330^EXP(Parameter!$D$235+Parameter!$D$242)</f>
        <v>5.0198175514680851E-2</v>
      </c>
      <c r="BI330" s="91">
        <f>$E330^EXP(Parameter!$D$220+Parameter!$D$227)</f>
        <v>5.5049251272018635E-3</v>
      </c>
      <c r="BJ330" s="91">
        <f>$D330^EXP(Parameter!$D$236+Parameter!$D$243)</f>
        <v>1.4883609374336018E-2</v>
      </c>
      <c r="BK330" s="91">
        <f>$E330^EXP(Parameter!$D$221+Parameter!$D$228)</f>
        <v>9.0738286930471031E-3</v>
      </c>
      <c r="BL330" s="91">
        <f>$D330^EXP(Parameter!$D$233+Parameter!$D$240)</f>
        <v>6.0463306671527653E-3</v>
      </c>
      <c r="BM330" s="91">
        <f>$E330^EXP(Parameter!$D$218+Parameter!$D$225)</f>
        <v>3.3647524453548445E-4</v>
      </c>
      <c r="BN330" s="90">
        <f>$D330^EXP(Parameter!$D$268+Parameter!$D$275+Parameter!$D$282)</f>
        <v>4.1192038188788652E-2</v>
      </c>
      <c r="BO330" s="91">
        <f>$E330^EXP(Parameter!$D$246+Parameter!$D$253+Parameter!$D$260)</f>
        <v>2.9890084270061965E-3</v>
      </c>
      <c r="BP330" s="91">
        <f>$D330^EXP(Parameter!$D$269+Parameter!$D$276+Parameter!$D$283)</f>
        <v>9.2977330391513392E-3</v>
      </c>
      <c r="BQ330" s="91">
        <f>$E330^EXP(Parameter!$D$247+Parameter!$D$254+Parameter!$D$261)</f>
        <v>3.7541630957147465E-3</v>
      </c>
      <c r="BR330" s="91">
        <f>$D330^EXP(Parameter!$D$271+Parameter!$D$278+Parameter!$D$285)</f>
        <v>6.4233079321311337E-2</v>
      </c>
      <c r="BS330" s="91">
        <f>$E330^EXP(Parameter!$D$249+Parameter!$D$256+Parameter!$D$263)</f>
        <v>5.7973739603036159E-3</v>
      </c>
      <c r="BT330" s="91">
        <f>$D330^EXP(Parameter!$D$272+Parameter!$D$279+Parameter!$D$286)</f>
        <v>4.6536711538903271E-2</v>
      </c>
      <c r="BU330" s="91">
        <f>$E330^EXP(Parameter!$D$250+Parameter!D$257+Parameter!D$264)</f>
        <v>2.9544261688530995E-3</v>
      </c>
      <c r="BV330" s="91">
        <f>$D330^EXP(Parameter!$D$273+Parameter!$D$280+Parameter!$D$287)</f>
        <v>4.2252320672215175E-2</v>
      </c>
      <c r="BW330" s="91">
        <f>$E330^EXP(Parameter!$D$251+Parameter!$D$258+Parameter!$D$265)</f>
        <v>3.1514048887113747E-7</v>
      </c>
      <c r="BX330" s="91">
        <f>$D330^EXP(Parameter!$D$270+Parameter!$D$277+Parameter!$D$284)</f>
        <v>1.7092392581008994E-3</v>
      </c>
      <c r="BY330" s="91">
        <f>$E330^EXP(Parameter!$D$248+Parameter!$D$255+Parameter!$D$262)</f>
        <v>1.7790472755581783E-9</v>
      </c>
      <c r="BZ330" s="90">
        <f>$D330^EXP(Parameter!$D$208)</f>
        <v>2.0970563118188894E-2</v>
      </c>
      <c r="CA330" s="90">
        <f>$E330^EXP(Parameter!$D$200)</f>
        <v>6.0412090329252008E-4</v>
      </c>
      <c r="CB330" s="90">
        <f>$D330^EXP(Parameter!$D$209)</f>
        <v>1.6445276881163946E-2</v>
      </c>
      <c r="CC330" s="90">
        <f>$E330^EXP(Parameter!$D$201)</f>
        <v>1.1589014327286135E-3</v>
      </c>
      <c r="CD330" s="90">
        <f>$D330^EXP(Parameter!$D$211)</f>
        <v>1.834693987619573E-2</v>
      </c>
      <c r="CE330" s="90">
        <f>$E330^EXP(Parameter!$D$203)</f>
        <v>7.0247980185160121E-3</v>
      </c>
      <c r="CF330" s="90">
        <f>$D330^EXP(Parameter!$D$212)</f>
        <v>5.004814332771635E-2</v>
      </c>
      <c r="CG330" s="90">
        <f>$E330^EXP(Parameter!$D$204)</f>
        <v>4.5738049464637796E-3</v>
      </c>
      <c r="CH330" s="91">
        <f>$D330^EXP(Parameter!$D$213)</f>
        <v>1.4086347349599388E-2</v>
      </c>
      <c r="CI330" s="90">
        <f>$E330^EXP(Parameter!$D$205)</f>
        <v>9.1594819891339108E-3</v>
      </c>
      <c r="CJ330" s="91">
        <f>$D330^EXP(Parameter!$D$210)</f>
        <v>6.7571896703638281E-3</v>
      </c>
      <c r="CK330" s="90">
        <f>$E330^EXP(Parameter!$D$202)</f>
        <v>4.6752011145332354E-4</v>
      </c>
      <c r="CL330" s="12">
        <f>$D330^EXP(Parameter!$D$170+Parameter!$D$177*(LN($B330/30.2*21)))</f>
        <v>7.1858414372029996E-3</v>
      </c>
      <c r="CM330" s="12">
        <f>$D330^EXP(Parameter!$D$155+Parameter!$D$162*(LN($B330/30.2*21)))</f>
        <v>0.26549795506525459</v>
      </c>
      <c r="CN330" s="12">
        <f>$D330^EXP(Parameter!$D$171+Parameter!$D$178*(LN($B330/30.2*21)))</f>
        <v>8.9816363381552914E-3</v>
      </c>
      <c r="CO330" s="12">
        <f>$D330^EXP(Parameter!$D$156+Parameter!$D$163*(LN($B330/30.2*21)))</f>
        <v>0.19160566035477494</v>
      </c>
      <c r="CP330" s="12">
        <f>$D330^EXP(Parameter!$D$173+Parameter!$D$180*(LN($B330/30.2*21)))</f>
        <v>6.7495323370775412E-3</v>
      </c>
      <c r="CQ330" s="12">
        <f>$D330^EXP(Parameter!$D$158+Parameter!$D$165*(LN($B330/30.2*21)))</f>
        <v>0.18194936438254042</v>
      </c>
      <c r="CR330" s="12">
        <f>$D330^EXP(Parameter!$D$174+Parameter!$D$181*(LN($B330/30.2*21)))</f>
        <v>4.6019933502243066E-3</v>
      </c>
      <c r="CS330" s="12">
        <f>$D330^EXP(Parameter!$D$159+Parameter!$D$166*(LN($B330/30.2*21)))</f>
        <v>0.24028044472215718</v>
      </c>
      <c r="CT330" s="12">
        <f>$D330^EXP(Parameter!$D$175+Parameter!$D$182*(LN($B330/30.2*21)))</f>
        <v>4.0864532406073643E-4</v>
      </c>
      <c r="CU330" s="12">
        <f>$D330^EXP(Parameter!$D$160+Parameter!$D$167*(LN($B330/30.2*21)))</f>
        <v>2.3550719499045709E-2</v>
      </c>
      <c r="CV330" s="12">
        <f>$D330^EXP(Parameter!$D$172+Parameter!$D$179*(LN($B330/30.2*21)))</f>
        <v>8.7609181829762656E-4</v>
      </c>
      <c r="CW330" s="41">
        <f>$D330^EXP(Parameter!$D$157+Parameter!$D$164*(LN($B330/30.2*21)))</f>
        <v>4.1538733472768227E-5</v>
      </c>
      <c r="CX330" s="12">
        <f t="shared" si="37"/>
        <v>9.1830977302135828E-126</v>
      </c>
      <c r="CY330" s="85">
        <v>1.2021671649204001E-2</v>
      </c>
      <c r="CZ330" s="12">
        <f t="shared" si="31"/>
        <v>8.5540768778751837E-11</v>
      </c>
      <c r="DA330" s="85">
        <v>1.7529723618858399E-2</v>
      </c>
      <c r="DB330" s="12">
        <f t="shared" si="32"/>
        <v>1.640811740098659E-23</v>
      </c>
      <c r="DC330" s="41">
        <v>1.6671429023287301E-5</v>
      </c>
      <c r="DD330" s="12">
        <f t="shared" si="33"/>
        <v>0</v>
      </c>
      <c r="DE330" s="85">
        <v>2.4371085953091E-4</v>
      </c>
      <c r="DF330" s="12">
        <f t="shared" si="34"/>
        <v>0</v>
      </c>
      <c r="DG330" s="41">
        <v>1.6670599999999999E-5</v>
      </c>
      <c r="DH330" s="12">
        <f t="shared" si="35"/>
        <v>9.5258095840775894E-24</v>
      </c>
      <c r="DI330" s="41">
        <v>1.6670599999999999E-5</v>
      </c>
      <c r="DJ330" s="46">
        <v>325</v>
      </c>
      <c r="DK330" s="44">
        <v>4.4452079728252201E-6</v>
      </c>
      <c r="DL330" s="44">
        <v>1.7007268427904299E-5</v>
      </c>
      <c r="DM330" s="44">
        <v>4.5645984595443799E-5</v>
      </c>
      <c r="DN330" s="44">
        <v>3.0809737389336802E-5</v>
      </c>
      <c r="DO330" s="44">
        <v>1.79782330761324E-4</v>
      </c>
      <c r="DP330" s="44">
        <v>1.3196451108088401E-4</v>
      </c>
      <c r="DQ330" s="44">
        <v>2.08340524501804E-4</v>
      </c>
      <c r="DR330" s="45">
        <v>7.59912182194578E-3</v>
      </c>
      <c r="DS330" s="45">
        <v>1.36424257705864E-2</v>
      </c>
      <c r="DT330" s="45">
        <v>1.19505376017989E-2</v>
      </c>
      <c r="DU330" s="45">
        <v>8.0439267960256099E-3</v>
      </c>
      <c r="DV330" s="45">
        <v>1.2897937026867101E-2</v>
      </c>
      <c r="DW330" s="45">
        <v>2.35557556283803E-2</v>
      </c>
      <c r="DX330" s="45">
        <v>9.8638893526967805E-3</v>
      </c>
    </row>
    <row r="331" spans="1:128">
      <c r="A331" s="43">
        <f t="shared" si="36"/>
        <v>20.649315068493152</v>
      </c>
      <c r="B331" s="18">
        <v>327</v>
      </c>
      <c r="C331" s="12">
        <v>7172</v>
      </c>
      <c r="D331" s="12">
        <v>6.9128431724075397E-3</v>
      </c>
      <c r="E331" s="12">
        <v>1.6428122913213799E-5</v>
      </c>
      <c r="F331" s="92">
        <f>$D331^Parameter!$D$325</f>
        <v>2.0650578835901684E-2</v>
      </c>
      <c r="G331" s="92">
        <f>$E331^Parameter!$D$318</f>
        <v>3.5910654399576509E-4</v>
      </c>
      <c r="H331" s="92">
        <f>$D331^Parameter!$D$326</f>
        <v>1.8694995438718782E-2</v>
      </c>
      <c r="I331" s="92">
        <f>$E331^Parameter!$D$319</f>
        <v>8.6691453362475949E-4</v>
      </c>
      <c r="J331" s="92">
        <f>$D331^Parameter!$D$328</f>
        <v>2.2584912314562108E-2</v>
      </c>
      <c r="K331" s="92">
        <f>$E331^Parameter!$D$321</f>
        <v>7.5946096886281896E-3</v>
      </c>
      <c r="L331" s="92">
        <f>$D331^Parameter!$D$329</f>
        <v>6.1689003442164256E-2</v>
      </c>
      <c r="M331" s="92">
        <f>$E331^Parameter!$D$322</f>
        <v>4.5252032704975655E-3</v>
      </c>
      <c r="N331" s="92">
        <f>$D331^Parameter!$D$330</f>
        <v>1.7787787418925487E-2</v>
      </c>
      <c r="O331" s="92">
        <f>$E331^Parameter!$D$323</f>
        <v>1.2196498800629688E-2</v>
      </c>
      <c r="P331" s="92">
        <f>$D331^Parameter!$D$327</f>
        <v>8.7771431722324256E-3</v>
      </c>
      <c r="Q331" s="92">
        <f>$E331^Parameter!$D$320</f>
        <v>3.8364522015223835E-4</v>
      </c>
      <c r="R331" s="12">
        <f>$D331^EXP(Parameter!$D$96+Parameter!$D$103*(($B331/30.2*21)^(1)))</f>
        <v>1.0720133386195409E-127</v>
      </c>
      <c r="S331" s="12">
        <f>$E331^EXP(Parameter!$D$81+Parameter!$D$88*($B331/30.2*21)^(-2))</f>
        <v>1.148430693713229E-3</v>
      </c>
      <c r="T331" s="12">
        <f>$D331^EXP(Parameter!$D$97+Parameter!$D$104*(($B331*21/30.2)^(1)))</f>
        <v>7.2694355886253209E-11</v>
      </c>
      <c r="U331" s="12">
        <f>$E331^EXP(Parameter!$D$82+Parameter!$D$89*($B331/30.2*21)^(-2))</f>
        <v>2.0693561166444325E-3</v>
      </c>
      <c r="V331" s="12">
        <f>$D331^EXP(Parameter!$D$99+Parameter!$D$106*(($B331*21/30.2)^(1)))</f>
        <v>9.7995869441654257E-24</v>
      </c>
      <c r="W331" s="12">
        <f>$E331^EXP(Parameter!$D$84+Parameter!$D$91*($B331/30.2*21)^(-2))</f>
        <v>1.3815579818731003E-2</v>
      </c>
      <c r="X331" s="12">
        <f>$D331^EXP(Parameter!$D$100+Parameter!$D$107*(($B331*21/30.2)^(1)))</f>
        <v>0</v>
      </c>
      <c r="Y331" s="12">
        <f>$E331^EXP(Parameter!$D$85+Parameter!$D$92*($B331/30.2*21)^(-2))</f>
        <v>8.0422700442473252E-3</v>
      </c>
      <c r="Z331" s="12">
        <f>$D331^EXP(Parameter!$D$101+Parameter!$D$108*(($B331*21/30.2)^(1)))</f>
        <v>0</v>
      </c>
      <c r="AA331" s="12">
        <f>$E331^EXP(Parameter!$D$86+Parameter!$D$93*($B331/30.2*21)^(-2))</f>
        <v>1.2397632679963792E-2</v>
      </c>
      <c r="AB331" s="12">
        <f>$D331^EXP(Parameter!$D$98+Parameter!$D$105*(($B331*21/30.2)^(1)))</f>
        <v>5.8734122635085842E-24</v>
      </c>
      <c r="AC331" s="12">
        <f>$E331^EXP(Parameter!$D$83+Parameter!$D$90*($B331/30.2*21)^(-2))</f>
        <v>4.4532344988582848E-4</v>
      </c>
      <c r="AD331" s="87">
        <f>$D331^EXP(Parameter!$D$133+Parameter!$D$140*(($B331*21/30.2)^(-0.5))+Parameter!$D$147*((LN($B331*21/30.2))))</f>
        <v>2.5523988838745322E-22</v>
      </c>
      <c r="AE331" s="12">
        <f>$E331^EXP(Parameter!$D$111+Parameter!$D$118*(($B331*21/30.2)^(-1))+Parameter!$D$125*(($B331*21/30.2)^(-0.5)))</f>
        <v>3.5373355229532596E-2</v>
      </c>
      <c r="AF331" s="12">
        <f>$D331^EXP(Parameter!$D$134+Parameter!$D$141*(($B331*21/30.2)^(-0.5))+Parameter!$D$148*((LN($B331*21/30.2))))</f>
        <v>2.9373805452927965E-6</v>
      </c>
      <c r="AG331" s="12">
        <f>$E331^EXP(Parameter!$D$112+Parameter!$D$119*(($B331*21/30.2)^(-1))+Parameter!$D$126*(($B331*21/30.2)^(-0.5)))</f>
        <v>2.6277677304012413E-3</v>
      </c>
      <c r="AH331" s="12">
        <f>$D331^EXP(Parameter!$D$136+Parameter!$D$143*(($B331*21/30.2)^(-0.5))+Parameter!$D$150*((LN($B331*21/30.2))))</f>
        <v>2.8078785471362949E-17</v>
      </c>
      <c r="AI331" s="12">
        <f>$E331^EXP(Parameter!$D$114+Parameter!$D$121*(($B331*21/30.2)^(-1))+Parameter!$D$128*(($B331*21/30.2)^(-0.5)))</f>
        <v>2.3271108681430645E-6</v>
      </c>
      <c r="AJ331" s="12">
        <f>$D331^EXP(Parameter!$D$137+Parameter!$D$144*(($B331*21/30.2)^(-0.5))+Parameter!$D$151*((LN($B331*21/30.2))))</f>
        <v>2.9042958773100663E-27</v>
      </c>
      <c r="AK331" s="12">
        <f>$E331^EXP(Parameter!$D$115+Parameter!$D$122*(($B331*21/30.2)^(-1))+Parameter!$D$129*(($B331*21/30.2)^(-0.5)))</f>
        <v>1.3451423398136906E-3</v>
      </c>
      <c r="AL331" s="12">
        <f>$D331^EXP(Parameter!$D$138+Parameter!$D$145*(($B331*21/30.2)^(-0.5))+Parameter!$D$152*((LN($B331*21/30.2))))</f>
        <v>4.0031012259767983E-141</v>
      </c>
      <c r="AM331" s="12">
        <f>$E331^EXP(Parameter!$D$116+Parameter!$D$123*(($B331*21/30.2)^(-1))+Parameter!$D$130*(($B331*21/30.2)^(-0.5)))</f>
        <v>7.1228682561384354E-8</v>
      </c>
      <c r="AN331" s="12">
        <f>$D331^EXP(Parameter!$D$135+Parameter!$D$142*(($B331*21/30.2)^(-0.5))+Parameter!$D$149*((LN($B331*21/30.2))))</f>
        <v>1.6893634848725678E-8</v>
      </c>
      <c r="AO331" s="12">
        <f>$E331^EXP(Parameter!$D$113+Parameter!$D$120*(($B331*21/30.2)^(-1))+Parameter!$D$127*(($B331*21/30.2)^(-0.5)))</f>
        <v>4.3580361501724464E-16</v>
      </c>
      <c r="AP331" s="87">
        <f>$D331^EXP(Parameter!$D$304+Parameter!$D$310*((LN($B331*21/30.2))))</f>
        <v>5.2884319634448843E-3</v>
      </c>
      <c r="AQ331" s="88">
        <f>$E331^EXP(Parameter!$D$290+Parameter!$D$296*((LN($B331*21/30.2))))</f>
        <v>5.4001356899343756E-3</v>
      </c>
      <c r="AR331" s="12">
        <f>$D331^EXP(Parameter!$D$305+Parameter!$D$311*((LN($B331*21/30.2))))</f>
        <v>9.5065695357320137E-3</v>
      </c>
      <c r="AS331" s="88">
        <f>$E331^EXP(Parameter!$D$291+Parameter!$D$297*((LN($B331*21/30.2))))</f>
        <v>3.5473843704730895E-3</v>
      </c>
      <c r="AT331" s="12">
        <f>$D331^EXP(Parameter!$D$305+Parameter!$D$307-Parameter!$D$306+(Parameter!$D$311+Parameter!$D$313-Parameter!$D$312)*((LN($B331*21/30.2))))</f>
        <v>7.4000872607782996E-3</v>
      </c>
      <c r="AU331" s="88">
        <f>$E331^EXP(Parameter!$D$291+Parameter!$D$293-Parameter!$D$292+(Parameter!$D$297+Parameter!$D$299-Parameter!$D$298)*((LN($B331*21/30.2))))</f>
        <v>5.636605082612157E-3</v>
      </c>
      <c r="AV331" s="12">
        <f>$D331^EXP(Parameter!$D$308+Parameter!$D$314*((LN($B331*21/30.2))))</f>
        <v>9.6735263159994592E-3</v>
      </c>
      <c r="AW331" s="88">
        <f>$E331^EXP(Parameter!$D$294+Parameter!$D$300*((LN($B331*21/30.2))))</f>
        <v>5.0326818027538146E-3</v>
      </c>
      <c r="AX331" s="12">
        <f>$D331^EXP(Parameter!$D$305+Parameter!$D$309-Parameter!$D$306+(Parameter!$D$311+Parameter!$D$315-Parameter!$D$312)*((LN($B331*21/30.2))))</f>
        <v>2.4475625539207941E-3</v>
      </c>
      <c r="AY331" s="88">
        <f>$E331^EXP(Parameter!$D$291+Parameter!$D$295-Parameter!$D$292+(Parameter!$D$297+Parameter!$D$301-Parameter!$D$298)*((LN($B331*21/30.2))))</f>
        <v>4.78742614920249E-6</v>
      </c>
      <c r="AZ331" s="12">
        <f>$D331^EXP(Parameter!D$305-Parameter!D$306+(Parameter!D$311-Parameter!D$312)*((LN($B331*21/30.2))))</f>
        <v>1.5956649277068312E-3</v>
      </c>
      <c r="BA331" s="88">
        <f>$E331^EXP(Parameter!$D$291-Parameter!$D$292+(Parameter!$D$297-Parameter!$D$298)*((LN($B331*21/30.2))))</f>
        <v>1.7572525574895918E-8</v>
      </c>
      <c r="BB331" s="89">
        <f>$D331^EXP(Parameter!$D$231+Parameter!$D$238)</f>
        <v>2.2859327835011087E-2</v>
      </c>
      <c r="BC331" s="90">
        <f>$E331^EXP(Parameter!$D$216+Parameter!$D$223)</f>
        <v>9.1517155734765999E-4</v>
      </c>
      <c r="BD331" s="91">
        <f>$D331^EXP(Parameter!$D$232+Parameter!$D$239)</f>
        <v>1.6081405595111339E-2</v>
      </c>
      <c r="BE331" s="90">
        <f>$E331^EXP(Parameter!$D$217+Parameter!$D$224)</f>
        <v>1.4401632751486651E-3</v>
      </c>
      <c r="BF331" s="91">
        <f>$D331^EXP(Parameter!$D$234+Parameter!$D$241)</f>
        <v>2.0374619097904834E-2</v>
      </c>
      <c r="BG331" s="91">
        <f>$E331^EXP(Parameter!$D$219+Parameter!$D$226)</f>
        <v>9.5825893040038888E-3</v>
      </c>
      <c r="BH331" s="91">
        <f>$D331^EXP(Parameter!$D$235+Parameter!$D$242)</f>
        <v>4.9983392435597795E-2</v>
      </c>
      <c r="BI331" s="91">
        <f>$E331^EXP(Parameter!$D$220+Parameter!$D$227)</f>
        <v>5.4669190519349084E-3</v>
      </c>
      <c r="BJ331" s="91">
        <f>$D331^EXP(Parameter!$D$236+Parameter!$D$243)</f>
        <v>1.4794127147775242E-2</v>
      </c>
      <c r="BK331" s="91">
        <f>$E331^EXP(Parameter!$D$221+Parameter!$D$228)</f>
        <v>9.0171822292578162E-3</v>
      </c>
      <c r="BL331" s="91">
        <f>$D331^EXP(Parameter!$D$233+Parameter!$D$240)</f>
        <v>6.0022250905015402E-3</v>
      </c>
      <c r="BM331" s="91">
        <f>$E331^EXP(Parameter!$D$218+Parameter!$D$225)</f>
        <v>3.3291078004000021E-4</v>
      </c>
      <c r="BN331" s="90">
        <f>$D331^EXP(Parameter!$D$268+Parameter!$D$275+Parameter!$D$282)</f>
        <v>4.1004167613051846E-2</v>
      </c>
      <c r="BO331" s="91">
        <f>$E331^EXP(Parameter!$D$246+Parameter!$D$253+Parameter!$D$260)</f>
        <v>2.9659590578736258E-3</v>
      </c>
      <c r="BP331" s="91">
        <f>$D331^EXP(Parameter!$D$269+Parameter!$D$276+Parameter!$D$283)</f>
        <v>9.2356040145454513E-3</v>
      </c>
      <c r="BQ331" s="91">
        <f>$E331^EXP(Parameter!$D$247+Parameter!$D$254+Parameter!$D$261)</f>
        <v>3.7263442510237065E-3</v>
      </c>
      <c r="BR331" s="91">
        <f>$D331^EXP(Parameter!$D$271+Parameter!$D$278+Parameter!$D$285)</f>
        <v>6.3980848459379125E-2</v>
      </c>
      <c r="BS331" s="91">
        <f>$E331^EXP(Parameter!$D$249+Parameter!$D$256+Parameter!$D$263)</f>
        <v>5.7577457070328002E-3</v>
      </c>
      <c r="BT331" s="91">
        <f>$D331^EXP(Parameter!$D$272+Parameter!$D$279+Parameter!$D$286)</f>
        <v>4.6332565183652752E-2</v>
      </c>
      <c r="BU331" s="91">
        <f>$E331^EXP(Parameter!$D$250+Parameter!D$257+Parameter!D$264)</f>
        <v>2.9315980422181085E-3</v>
      </c>
      <c r="BV331" s="91">
        <f>$D331^EXP(Parameter!$D$273+Parameter!$D$280+Parameter!$D$287)</f>
        <v>4.2061146332177682E-2</v>
      </c>
      <c r="BW331" s="91">
        <f>$E331^EXP(Parameter!$D$251+Parameter!$D$258+Parameter!$D$265)</f>
        <v>3.089198272324458E-7</v>
      </c>
      <c r="BX331" s="91">
        <f>$D331^EXP(Parameter!$D$270+Parameter!$D$277+Parameter!$D$284)</f>
        <v>1.6937014092654888E-3</v>
      </c>
      <c r="BY331" s="91">
        <f>$E331^EXP(Parameter!$D$248+Parameter!$D$255+Parameter!$D$262)</f>
        <v>1.7319480189520218E-9</v>
      </c>
      <c r="BZ331" s="90">
        <f>$D331^EXP(Parameter!$D$208)</f>
        <v>2.0854730684203775E-2</v>
      </c>
      <c r="CA331" s="90">
        <f>$E331^EXP(Parameter!$D$200)</f>
        <v>5.9818717554817953E-4</v>
      </c>
      <c r="CB331" s="90">
        <f>$D331^EXP(Parameter!$D$209)</f>
        <v>1.634874346775618E-2</v>
      </c>
      <c r="CC331" s="90">
        <f>$E331^EXP(Parameter!$D$201)</f>
        <v>1.1485145971675248E-3</v>
      </c>
      <c r="CD331" s="90">
        <f>$D331^EXP(Parameter!$D$211)</f>
        <v>1.8242104421764341E-2</v>
      </c>
      <c r="CE331" s="90">
        <f>$E331^EXP(Parameter!$D$203)</f>
        <v>6.978564202596722E-3</v>
      </c>
      <c r="CF331" s="90">
        <f>$D331^EXP(Parameter!$D$212)</f>
        <v>4.9833788403010351E-2</v>
      </c>
      <c r="CG331" s="90">
        <f>$E331^EXP(Parameter!$D$204)</f>
        <v>4.5411065819096416E-3</v>
      </c>
      <c r="CH331" s="91">
        <f>$D331^EXP(Parameter!$D$213)</f>
        <v>1.4000553605038341E-2</v>
      </c>
      <c r="CI331" s="90">
        <f>$E331^EXP(Parameter!$D$205)</f>
        <v>9.1024146969256366E-3</v>
      </c>
      <c r="CJ331" s="91">
        <f>$D331^EXP(Parameter!$D$210)</f>
        <v>6.708967384528931E-3</v>
      </c>
      <c r="CK331" s="90">
        <f>$E331^EXP(Parameter!$D$202)</f>
        <v>4.6277008466465283E-4</v>
      </c>
      <c r="CL331" s="12">
        <f>$D331^EXP(Parameter!$D$170+Parameter!$D$177*(LN($B331/30.2*21)))</f>
        <v>7.1268756799406623E-3</v>
      </c>
      <c r="CM331" s="12">
        <f>$D331^EXP(Parameter!$D$155+Parameter!$D$162*(LN($B331/30.2*21)))</f>
        <v>0.26526762563426048</v>
      </c>
      <c r="CN331" s="12">
        <f>$D331^EXP(Parameter!$D$171+Parameter!$D$178*(LN($B331/30.2*21)))</f>
        <v>8.9158915719701158E-3</v>
      </c>
      <c r="CO331" s="12">
        <f>$D331^EXP(Parameter!$D$156+Parameter!$D$163*(LN($B331/30.2*21)))</f>
        <v>0.19129584514749012</v>
      </c>
      <c r="CP331" s="12">
        <f>$D331^EXP(Parameter!$D$173+Parameter!$D$180*(LN($B331/30.2*21)))</f>
        <v>6.6942680260567025E-3</v>
      </c>
      <c r="CQ331" s="12">
        <f>$D331^EXP(Parameter!$D$158+Parameter!$D$165*(LN($B331/30.2*21)))</f>
        <v>0.18155677070483406</v>
      </c>
      <c r="CR331" s="12">
        <f>$D331^EXP(Parameter!$D$174+Parameter!$D$181*(LN($B331/30.2*21)))</f>
        <v>4.5524092002411599E-3</v>
      </c>
      <c r="CS331" s="12">
        <f>$D331^EXP(Parameter!$D$159+Parameter!$D$166*(LN($B331/30.2*21)))</f>
        <v>0.23993357679680222</v>
      </c>
      <c r="CT331" s="12">
        <f>$D331^EXP(Parameter!$D$175+Parameter!$D$182*(LN($B331/30.2*21)))</f>
        <v>4.0221890495041498E-4</v>
      </c>
      <c r="CU331" s="12">
        <f>$D331^EXP(Parameter!$D$160+Parameter!$D$167*(LN($B331/30.2*21)))</f>
        <v>2.3375281995999319E-2</v>
      </c>
      <c r="CV331" s="12">
        <f>$D331^EXP(Parameter!$D$172+Parameter!$D$179*(LN($B331/30.2*21)))</f>
        <v>8.6527598877529502E-4</v>
      </c>
      <c r="CW331" s="41">
        <f>$D331^EXP(Parameter!$D$157+Parameter!$D$164*(LN($B331/30.2*21)))</f>
        <v>4.0580260626374385E-5</v>
      </c>
      <c r="CX331" s="12">
        <f t="shared" si="37"/>
        <v>1.0720133386195409E-127</v>
      </c>
      <c r="CY331" s="85">
        <v>1.20189244321963E-2</v>
      </c>
      <c r="CZ331" s="12">
        <f t="shared" si="31"/>
        <v>7.2694355886253209E-11</v>
      </c>
      <c r="DA331" s="85">
        <v>1.7522826546394501E-2</v>
      </c>
      <c r="DB331" s="12">
        <f t="shared" si="32"/>
        <v>9.7995869441654257E-24</v>
      </c>
      <c r="DC331" s="41">
        <v>1.6428851169027201E-5</v>
      </c>
      <c r="DD331" s="12">
        <f t="shared" si="33"/>
        <v>0</v>
      </c>
      <c r="DE331" s="85">
        <v>2.4087246245119601E-4</v>
      </c>
      <c r="DF331" s="12">
        <f t="shared" si="34"/>
        <v>0</v>
      </c>
      <c r="DG331" s="41">
        <v>1.6428099999999999E-5</v>
      </c>
      <c r="DH331" s="12">
        <f t="shared" si="35"/>
        <v>5.8734122635085842E-24</v>
      </c>
      <c r="DI331" s="41">
        <v>1.6428099999999999E-5</v>
      </c>
      <c r="DJ331" s="46">
        <v>326</v>
      </c>
      <c r="DK331" s="44">
        <v>4.3660213520091401E-6</v>
      </c>
      <c r="DL331" s="44">
        <v>1.6725216384627701E-5</v>
      </c>
      <c r="DM331" s="44">
        <v>4.4931997394415099E-5</v>
      </c>
      <c r="DN331" s="44">
        <v>3.03161283060627E-5</v>
      </c>
      <c r="DO331" s="44">
        <v>1.7721676324677899E-4</v>
      </c>
      <c r="DP331" s="44">
        <v>1.3003956469415101E-4</v>
      </c>
      <c r="DQ331" s="44">
        <v>2.0539918145145999E-4</v>
      </c>
      <c r="DR331" s="45">
        <v>7.54695583621867E-3</v>
      </c>
      <c r="DS331" s="45">
        <v>1.35553379802983E-2</v>
      </c>
      <c r="DT331" s="45">
        <v>1.187291472761E-2</v>
      </c>
      <c r="DU331" s="45">
        <v>7.98907246303171E-3</v>
      </c>
      <c r="DV331" s="45">
        <v>1.28149881099313E-2</v>
      </c>
      <c r="DW331" s="45">
        <v>2.34167179124639E-2</v>
      </c>
      <c r="DX331" s="45">
        <v>9.7982527549559401E-3</v>
      </c>
    </row>
    <row r="332" spans="1:128">
      <c r="A332" s="43">
        <f t="shared" si="36"/>
        <v>20.709589041095889</v>
      </c>
      <c r="B332" s="18">
        <v>328</v>
      </c>
      <c r="C332" s="12">
        <v>7194</v>
      </c>
      <c r="D332" s="12">
        <v>6.86391302895139E-3</v>
      </c>
      <c r="E332" s="12">
        <v>1.6189727917594999E-5</v>
      </c>
      <c r="F332" s="92">
        <f>$D332^Parameter!$D$325</f>
        <v>2.0536478847103409E-2</v>
      </c>
      <c r="G332" s="92">
        <f>$E332^Parameter!$D$318</f>
        <v>3.5534685501411673E-4</v>
      </c>
      <c r="H332" s="92">
        <f>$D332^Parameter!$D$326</f>
        <v>1.858905950478321E-2</v>
      </c>
      <c r="I332" s="92">
        <f>$E332^Parameter!$D$319</f>
        <v>8.5884207408890901E-4</v>
      </c>
      <c r="J332" s="92">
        <f>$D332^Parameter!$D$328</f>
        <v>2.2462996543758783E-2</v>
      </c>
      <c r="K332" s="92">
        <f>$E332^Parameter!$D$321</f>
        <v>7.5455885611303355E-3</v>
      </c>
      <c r="L332" s="92">
        <f>$D332^Parameter!$D$329</f>
        <v>6.1444100713198654E-2</v>
      </c>
      <c r="M332" s="92">
        <f>$E332^Parameter!$D$322</f>
        <v>4.4929064875087969E-3</v>
      </c>
      <c r="N332" s="92">
        <f>$D332^Parameter!$D$330</f>
        <v>1.7685735896341488E-2</v>
      </c>
      <c r="O332" s="92">
        <f>$E332^Parameter!$D$323</f>
        <v>1.2125392901938868E-2</v>
      </c>
      <c r="P332" s="92">
        <f>$D332^Parameter!$D$327</f>
        <v>8.71798920608618E-3</v>
      </c>
      <c r="Q332" s="92">
        <f>$E332^Parameter!$D$320</f>
        <v>3.7966191920813913E-4</v>
      </c>
      <c r="R332" s="12">
        <f>$D332^EXP(Parameter!$D$96+Parameter!$D$103*(($B332/30.2*21)^(1)))</f>
        <v>1.1700632109727182E-129</v>
      </c>
      <c r="S332" s="12">
        <f>$E332^EXP(Parameter!$D$81+Parameter!$D$88*($B332/30.2*21)^(-2))</f>
        <v>1.138161953948358E-3</v>
      </c>
      <c r="T332" s="12">
        <f>$D332^EXP(Parameter!$D$97+Parameter!$D$104*(($B332*21/30.2)^(1)))</f>
        <v>6.1714266017119233E-11</v>
      </c>
      <c r="U332" s="12">
        <f>$E332^EXP(Parameter!$D$82+Parameter!$D$89*($B332/30.2*21)^(-2))</f>
        <v>2.0524554850939358E-3</v>
      </c>
      <c r="V332" s="12">
        <f>$D332^EXP(Parameter!$D$99+Parameter!$D$106*(($B332*21/30.2)^(1)))</f>
        <v>5.8247748781418959E-24</v>
      </c>
      <c r="W332" s="12">
        <f>$E332^EXP(Parameter!$D$84+Parameter!$D$91*($B332/30.2*21)^(-2))</f>
        <v>1.3737311854547943E-2</v>
      </c>
      <c r="X332" s="12">
        <f>$D332^EXP(Parameter!$D$100+Parameter!$D$107*(($B332*21/30.2)^(1)))</f>
        <v>0</v>
      </c>
      <c r="Y332" s="12">
        <f>$E332^EXP(Parameter!$D$85+Parameter!$D$92*($B332/30.2*21)^(-2))</f>
        <v>7.9909689061506868E-3</v>
      </c>
      <c r="Z332" s="12">
        <f>$D332^EXP(Parameter!$D$101+Parameter!$D$108*(($B332*21/30.2)^(1)))</f>
        <v>0</v>
      </c>
      <c r="AA332" s="12">
        <f>$E332^EXP(Parameter!$D$86+Parameter!$D$93*($B332/30.2*21)^(-2))</f>
        <v>1.2325618544789673E-2</v>
      </c>
      <c r="AB332" s="12">
        <f>$D332^EXP(Parameter!$D$98+Parameter!$D$105*(($B332*21/30.2)^(1)))</f>
        <v>3.6064997694441684E-24</v>
      </c>
      <c r="AC332" s="12">
        <f>$E332^EXP(Parameter!$D$83+Parameter!$D$90*($B332/30.2*21)^(-2))</f>
        <v>4.407867881945317E-4</v>
      </c>
      <c r="AD332" s="87">
        <f>$D332^EXP(Parameter!$D$133+Parameter!$D$140*(($B332*21/30.2)^(-0.5))+Parameter!$D$147*((LN($B332*21/30.2))))</f>
        <v>1.9947688006463944E-22</v>
      </c>
      <c r="AE332" s="12">
        <f>$E332^EXP(Parameter!$D$111+Parameter!$D$118*(($B332*21/30.2)^(-1))+Parameter!$D$125*(($B332*21/30.2)^(-0.5)))</f>
        <v>3.5257342724591419E-2</v>
      </c>
      <c r="AF332" s="12">
        <f>$D332^EXP(Parameter!$D$134+Parameter!$D$141*(($B332*21/30.2)^(-0.5))+Parameter!$D$148*((LN($B332*21/30.2))))</f>
        <v>2.831178840060011E-6</v>
      </c>
      <c r="AG332" s="12">
        <f>$E332^EXP(Parameter!$D$112+Parameter!$D$119*(($B332*21/30.2)^(-1))+Parameter!$D$126*(($B332*21/30.2)^(-0.5)))</f>
        <v>2.6075915184731705E-3</v>
      </c>
      <c r="AH332" s="12">
        <f>$D332^EXP(Parameter!$D$136+Parameter!$D$143*(($B332*21/30.2)^(-0.5))+Parameter!$D$150*((LN($B332*21/30.2))))</f>
        <v>2.3573787380219406E-17</v>
      </c>
      <c r="AI332" s="12">
        <f>$E332^EXP(Parameter!$D$114+Parameter!$D$121*(($B332*21/30.2)^(-1))+Parameter!$D$128*(($B332*21/30.2)^(-0.5)))</f>
        <v>2.2722278016014776E-6</v>
      </c>
      <c r="AJ332" s="12">
        <f>$D332^EXP(Parameter!$D$137+Parameter!$D$144*(($B332*21/30.2)^(-0.5))+Parameter!$D$151*((LN($B332*21/30.2))))</f>
        <v>2.070897972298567E-27</v>
      </c>
      <c r="AK332" s="12">
        <f>$E332^EXP(Parameter!$D$115+Parameter!$D$122*(($B332*21/30.2)^(-1))+Parameter!$D$129*(($B332*21/30.2)^(-0.5)))</f>
        <v>1.3323510348830273E-3</v>
      </c>
      <c r="AL332" s="12">
        <f>$D332^EXP(Parameter!$D$138+Parameter!$D$145*(($B332*21/30.2)^(-0.5))+Parameter!$D$152*((LN($B332*21/30.2))))</f>
        <v>3.8741074230289417E-142</v>
      </c>
      <c r="AM332" s="12">
        <f>$E332^EXP(Parameter!$D$116+Parameter!$D$123*(($B332*21/30.2)^(-1))+Parameter!$D$130*(($B332*21/30.2)^(-0.5)))</f>
        <v>6.9095498592176355E-8</v>
      </c>
      <c r="AN332" s="12">
        <f>$D332^EXP(Parameter!$D$135+Parameter!$D$142*(($B332*21/30.2)^(-0.5))+Parameter!$D$149*((LN($B332*21/30.2))))</f>
        <v>1.6010862601139815E-8</v>
      </c>
      <c r="AO332" s="12">
        <f>$E332^EXP(Parameter!$D$113+Parameter!$D$120*(($B332*21/30.2)^(-1))+Parameter!$D$127*(($B332*21/30.2)^(-0.5)))</f>
        <v>4.0650849356891806E-16</v>
      </c>
      <c r="AP332" s="87">
        <f>$D332^EXP(Parameter!$D$304+Parameter!$D$310*((LN($B332*21/30.2))))</f>
        <v>5.2383018117874618E-3</v>
      </c>
      <c r="AQ332" s="88">
        <f>$E332^EXP(Parameter!$D$290+Parameter!$D$296*((LN($B332*21/30.2))))</f>
        <v>5.3750944080903354E-3</v>
      </c>
      <c r="AR332" s="12">
        <f>$D332^EXP(Parameter!$D$305+Parameter!$D$311*((LN($B332*21/30.2))))</f>
        <v>9.4370458003693886E-3</v>
      </c>
      <c r="AS332" s="88">
        <f>$E332^EXP(Parameter!$D$291+Parameter!$D$297*((LN($B332*21/30.2))))</f>
        <v>3.5241611582415675E-3</v>
      </c>
      <c r="AT332" s="12">
        <f>$D332^EXP(Parameter!$D$305+Parameter!$D$307-Parameter!$D$306+(Parameter!$D$311+Parameter!$D$313-Parameter!$D$312)*((LN($B332*21/30.2))))</f>
        <v>7.3389357474834627E-3</v>
      </c>
      <c r="AU332" s="88">
        <f>$E332^EXP(Parameter!$D$291+Parameter!$D$293-Parameter!$D$292+(Parameter!$D$297+Parameter!$D$299-Parameter!$D$298)*((LN($B332*21/30.2))))</f>
        <v>5.5951546069347626E-3</v>
      </c>
      <c r="AV332" s="12">
        <f>$D332^EXP(Parameter!$D$308+Parameter!$D$314*((LN($B332*21/30.2))))</f>
        <v>9.584176200475086E-3</v>
      </c>
      <c r="AW332" s="88">
        <f>$E332^EXP(Parameter!$D$294+Parameter!$D$300*((LN($B332*21/30.2))))</f>
        <v>4.9981583641836901E-3</v>
      </c>
      <c r="AX332" s="12">
        <f>$D332^EXP(Parameter!$D$305+Parameter!$D$309-Parameter!$D$306+(Parameter!$D$311+Parameter!$D$315-Parameter!$D$312)*((LN($B332*21/30.2))))</f>
        <v>2.4200536183878419E-3</v>
      </c>
      <c r="AY332" s="88">
        <f>$E332^EXP(Parameter!$D$291+Parameter!$D$295-Parameter!$D$292+(Parameter!$D$297+Parameter!$D$301-Parameter!$D$298)*((LN($B332*21/30.2))))</f>
        <v>4.6496835996754766E-6</v>
      </c>
      <c r="AZ332" s="12">
        <f>$D332^EXP(Parameter!D$305-Parameter!D$306+(Parameter!D$311-Parameter!D$312)*((LN($B332*21/30.2))))</f>
        <v>1.5776509130629654E-3</v>
      </c>
      <c r="BA332" s="88">
        <f>$E332^EXP(Parameter!$D$291-Parameter!$D$292+(Parameter!$D$297-Parameter!$D$298)*((LN($B332*21/30.2))))</f>
        <v>1.6903741791088814E-8</v>
      </c>
      <c r="BB332" s="89">
        <f>$D332^EXP(Parameter!$D$231+Parameter!$D$238)</f>
        <v>2.273632284677431E-2</v>
      </c>
      <c r="BC332" s="90">
        <f>$E332^EXP(Parameter!$D$216+Parameter!$D$223)</f>
        <v>9.0671491385395982E-4</v>
      </c>
      <c r="BD332" s="91">
        <f>$D332^EXP(Parameter!$D$232+Parameter!$D$239)</f>
        <v>1.5986841443591766E-2</v>
      </c>
      <c r="BE332" s="90">
        <f>$E332^EXP(Parameter!$D$217+Parameter!$D$224)</f>
        <v>1.4277141178926562E-3</v>
      </c>
      <c r="BF332" s="91">
        <f>$D332^EXP(Parameter!$D$234+Parameter!$D$241)</f>
        <v>2.0261654606289231E-2</v>
      </c>
      <c r="BG332" s="91">
        <f>$E332^EXP(Parameter!$D$219+Parameter!$D$226)</f>
        <v>9.5236740478094415E-3</v>
      </c>
      <c r="BH332" s="91">
        <f>$D332^EXP(Parameter!$D$235+Parameter!$D$242)</f>
        <v>4.9770003907118741E-2</v>
      </c>
      <c r="BI332" s="91">
        <f>$E332^EXP(Parameter!$D$220+Parameter!$D$227)</f>
        <v>5.4292629312255591E-3</v>
      </c>
      <c r="BJ332" s="91">
        <f>$D332^EXP(Parameter!$D$236+Parameter!$D$243)</f>
        <v>1.4705380508545878E-2</v>
      </c>
      <c r="BK332" s="91">
        <f>$E332^EXP(Parameter!$D$221+Parameter!$D$228)</f>
        <v>8.9610200352809085E-3</v>
      </c>
      <c r="BL332" s="91">
        <f>$D332^EXP(Parameter!$D$233+Parameter!$D$240)</f>
        <v>5.9585384588020686E-3</v>
      </c>
      <c r="BM332" s="91">
        <f>$E332^EXP(Parameter!$D$218+Parameter!$D$225)</f>
        <v>3.2939224211416364E-4</v>
      </c>
      <c r="BN332" s="90">
        <f>$D332^EXP(Parameter!$D$268+Parameter!$D$275+Parameter!$D$282)</f>
        <v>4.0817569679373472E-2</v>
      </c>
      <c r="BO332" s="91">
        <f>$E332^EXP(Parameter!$D$246+Parameter!$D$253+Parameter!$D$260)</f>
        <v>2.9431404685630502E-3</v>
      </c>
      <c r="BP332" s="91">
        <f>$D332^EXP(Parameter!$D$269+Parameter!$D$276+Parameter!$D$283)</f>
        <v>9.1740272107650525E-3</v>
      </c>
      <c r="BQ332" s="91">
        <f>$E332^EXP(Parameter!$D$247+Parameter!$D$254+Parameter!$D$261)</f>
        <v>3.6987955889917303E-3</v>
      </c>
      <c r="BR332" s="91">
        <f>$D332^EXP(Parameter!$D$271+Parameter!$D$278+Parameter!$D$285)</f>
        <v>6.3730166826990828E-2</v>
      </c>
      <c r="BS332" s="91">
        <f>$E332^EXP(Parameter!$D$249+Parameter!$D$256+Parameter!$D$263)</f>
        <v>5.7184796415619453E-3</v>
      </c>
      <c r="BT332" s="91">
        <f>$D332^EXP(Parameter!$D$272+Parameter!$D$279+Parameter!$D$286)</f>
        <v>4.6129766306704713E-2</v>
      </c>
      <c r="BU332" s="91">
        <f>$E332^EXP(Parameter!$D$250+Parameter!D$257+Parameter!D$264)</f>
        <v>2.9089988300727747E-3</v>
      </c>
      <c r="BV332" s="91">
        <f>$D332^EXP(Parameter!$D$273+Parameter!$D$280+Parameter!$D$287)</f>
        <v>4.1871260105356724E-2</v>
      </c>
      <c r="BW332" s="91">
        <f>$E332^EXP(Parameter!$D$251+Parameter!$D$258+Parameter!$D$265)</f>
        <v>3.0283601178589126E-7</v>
      </c>
      <c r="BX332" s="91">
        <f>$D332^EXP(Parameter!$D$270+Parameter!$D$277+Parameter!$D$284)</f>
        <v>1.6783389611615108E-3</v>
      </c>
      <c r="BY332" s="91">
        <f>$E332^EXP(Parameter!$D$248+Parameter!$D$255+Parameter!$D$262)</f>
        <v>1.686201005398741E-9</v>
      </c>
      <c r="BZ332" s="90">
        <f>$D332^EXP(Parameter!$D$208)</f>
        <v>2.073979404657179E-2</v>
      </c>
      <c r="CA332" s="90">
        <f>$E332^EXP(Parameter!$D$200)</f>
        <v>5.9232533959126526E-4</v>
      </c>
      <c r="CB332" s="90">
        <f>$D332^EXP(Parameter!$D$209)</f>
        <v>1.6252989928945551E-2</v>
      </c>
      <c r="CC332" s="90">
        <f>$E332^EXP(Parameter!$D$201)</f>
        <v>1.138244710563924E-3</v>
      </c>
      <c r="CD332" s="90">
        <f>$D332^EXP(Parameter!$D$211)</f>
        <v>1.8138099620874475E-2</v>
      </c>
      <c r="CE332" s="90">
        <f>$E332^EXP(Parameter!$D$203)</f>
        <v>6.9327412426710344E-3</v>
      </c>
      <c r="CF332" s="90">
        <f>$D332^EXP(Parameter!$D$212)</f>
        <v>4.9620826161572901E-2</v>
      </c>
      <c r="CG332" s="90">
        <f>$E332^EXP(Parameter!$D$204)</f>
        <v>4.508717283732042E-3</v>
      </c>
      <c r="CH332" s="91">
        <f>$D332^EXP(Parameter!$D$213)</f>
        <v>1.3915471832905804E-2</v>
      </c>
      <c r="CI332" s="90">
        <f>$E332^EXP(Parameter!$D$205)</f>
        <v>9.0458345650650217E-3</v>
      </c>
      <c r="CJ332" s="91">
        <f>$D332^EXP(Parameter!$D$210)</f>
        <v>6.661195545471196E-3</v>
      </c>
      <c r="CK332" s="90">
        <f>$E332^EXP(Parameter!$D$202)</f>
        <v>4.5807920794378834E-4</v>
      </c>
      <c r="CL332" s="12">
        <f>$D332^EXP(Parameter!$D$170+Parameter!$D$177*(LN($B332/30.2*21)))</f>
        <v>7.0685049344521066E-3</v>
      </c>
      <c r="CM332" s="12">
        <f>$D332^EXP(Parameter!$D$155+Parameter!$D$162*(LN($B332/30.2*21)))</f>
        <v>0.26503835114895719</v>
      </c>
      <c r="CN332" s="12">
        <f>$D332^EXP(Parameter!$D$171+Parameter!$D$178*(LN($B332/30.2*21)))</f>
        <v>8.8507616657497248E-3</v>
      </c>
      <c r="CO332" s="12">
        <f>$D332^EXP(Parameter!$D$156+Parameter!$D$163*(LN($B332/30.2*21)))</f>
        <v>0.19098744515795529</v>
      </c>
      <c r="CP332" s="12">
        <f>$D332^EXP(Parameter!$D$173+Parameter!$D$180*(LN($B332/30.2*21)))</f>
        <v>6.6395621400465107E-3</v>
      </c>
      <c r="CQ332" s="12">
        <f>$D332^EXP(Parameter!$D$158+Parameter!$D$165*(LN($B332/30.2*21)))</f>
        <v>0.18116599134444386</v>
      </c>
      <c r="CR332" s="12">
        <f>$D332^EXP(Parameter!$D$174+Parameter!$D$181*(LN($B332/30.2*21)))</f>
        <v>4.5034314180508756E-3</v>
      </c>
      <c r="CS332" s="12">
        <f>$D332^EXP(Parameter!$D$159+Parameter!$D$166*(LN($B332/30.2*21)))</f>
        <v>0.23958821174812414</v>
      </c>
      <c r="CT332" s="12">
        <f>$D332^EXP(Parameter!$D$175+Parameter!$D$182*(LN($B332/30.2*21)))</f>
        <v>3.9590268693862583E-4</v>
      </c>
      <c r="CU332" s="12">
        <f>$D332^EXP(Parameter!$D$160+Parameter!$D$167*(LN($B332/30.2*21)))</f>
        <v>2.3201411725807853E-2</v>
      </c>
      <c r="CV332" s="12">
        <f>$D332^EXP(Parameter!$D$172+Parameter!$D$179*(LN($B332/30.2*21)))</f>
        <v>8.5461264682330784E-4</v>
      </c>
      <c r="CW332" s="41">
        <f>$D332^EXP(Parameter!$D$157+Parameter!$D$164*(LN($B332/30.2*21)))</f>
        <v>3.9644943499517563E-5</v>
      </c>
      <c r="CX332" s="12">
        <f t="shared" si="37"/>
        <v>1.1700632109727182E-129</v>
      </c>
      <c r="CY332" s="85">
        <v>1.2016227302946301E-2</v>
      </c>
      <c r="CZ332" s="12">
        <f t="shared" si="31"/>
        <v>6.1714266017119233E-11</v>
      </c>
      <c r="DA332" s="85">
        <v>1.7516040059643901E-2</v>
      </c>
      <c r="DB332" s="12">
        <f t="shared" si="32"/>
        <v>5.8247748781418959E-24</v>
      </c>
      <c r="DC332" s="41">
        <v>1.6190380435555301E-5</v>
      </c>
      <c r="DD332" s="12">
        <f t="shared" si="33"/>
        <v>0</v>
      </c>
      <c r="DE332" s="85">
        <v>2.38079145797321E-4</v>
      </c>
      <c r="DF332" s="12">
        <f t="shared" si="34"/>
        <v>0</v>
      </c>
      <c r="DG332" s="41">
        <v>1.6189699999999998E-5</v>
      </c>
      <c r="DH332" s="12">
        <f t="shared" si="35"/>
        <v>3.6064997694441684E-24</v>
      </c>
      <c r="DI332" s="41">
        <v>1.6189699999999998E-5</v>
      </c>
      <c r="DJ332" s="46">
        <v>327</v>
      </c>
      <c r="DK332" s="44">
        <v>4.2884114097585499E-6</v>
      </c>
      <c r="DL332" s="44">
        <v>1.6448423501791401E-5</v>
      </c>
      <c r="DM332" s="44">
        <v>4.42306284801353E-5</v>
      </c>
      <c r="DN332" s="44">
        <v>2.9831436344052198E-5</v>
      </c>
      <c r="DO332" s="44">
        <v>1.7469288552407499E-4</v>
      </c>
      <c r="DP332" s="44">
        <v>1.2814653193549101E-4</v>
      </c>
      <c r="DQ332" s="44">
        <v>2.0250516732789301E-4</v>
      </c>
      <c r="DR332" s="45">
        <v>7.4952649385353603E-3</v>
      </c>
      <c r="DS332" s="45">
        <v>1.34689968248023E-2</v>
      </c>
      <c r="DT332" s="45">
        <v>1.17959670123434E-2</v>
      </c>
      <c r="DU332" s="45">
        <v>7.9347149534531002E-3</v>
      </c>
      <c r="DV332" s="45">
        <v>1.2732754747237099E-2</v>
      </c>
      <c r="DW332" s="45">
        <v>2.3278797009865501E-2</v>
      </c>
      <c r="DX332" s="45">
        <v>9.7331986456935492E-3</v>
      </c>
    </row>
    <row r="333" spans="1:128">
      <c r="A333" s="43">
        <f t="shared" si="36"/>
        <v>20.769863013698629</v>
      </c>
      <c r="B333" s="18">
        <v>329</v>
      </c>
      <c r="C333" s="12">
        <v>7216</v>
      </c>
      <c r="D333" s="12">
        <v>6.8154368010149803E-3</v>
      </c>
      <c r="E333" s="12">
        <v>1.59553337521224E-5</v>
      </c>
      <c r="F333" s="92">
        <f>$D333^Parameter!$D$325</f>
        <v>2.0423260746622197E-2</v>
      </c>
      <c r="G333" s="92">
        <f>$E333^Parameter!$D$318</f>
        <v>3.5163511902466501E-4</v>
      </c>
      <c r="H333" s="92">
        <f>$D333^Parameter!$D$326</f>
        <v>1.8483957274497705E-2</v>
      </c>
      <c r="I333" s="92">
        <f>$E333^Parameter!$D$319</f>
        <v>8.5086326049414979E-4</v>
      </c>
      <c r="J333" s="92">
        <f>$D333^Parameter!$D$328</f>
        <v>2.2342007618632871E-2</v>
      </c>
      <c r="K333" s="92">
        <f>$E333^Parameter!$D$321</f>
        <v>7.4969965444193253E-3</v>
      </c>
      <c r="L333" s="92">
        <f>$D333^Parameter!$D$329</f>
        <v>6.1200711224026226E-2</v>
      </c>
      <c r="M333" s="92">
        <f>$E333^Parameter!$D$322</f>
        <v>4.4609143789792931E-3</v>
      </c>
      <c r="N333" s="92">
        <f>$D333^Parameter!$D$330</f>
        <v>1.7584494691301408E-2</v>
      </c>
      <c r="O333" s="92">
        <f>$E333^Parameter!$D$323</f>
        <v>1.2054865169244401E-2</v>
      </c>
      <c r="P333" s="92">
        <f>$D333^Parameter!$D$327</f>
        <v>8.659364036653943E-3</v>
      </c>
      <c r="Q333" s="92">
        <f>$E333^Parameter!$D$320</f>
        <v>3.7572907879651016E-4</v>
      </c>
      <c r="R333" s="12">
        <f>$D333^EXP(Parameter!$D$96+Parameter!$D$103*(($B333/30.2*21)^(1)))</f>
        <v>1.192837909227531E-131</v>
      </c>
      <c r="S333" s="12">
        <f>$E333^EXP(Parameter!$D$81+Parameter!$D$88*($B333/30.2*21)^(-2))</f>
        <v>1.1280085483276162E-3</v>
      </c>
      <c r="T333" s="12">
        <f>$D333^EXP(Parameter!$D$97+Parameter!$D$104*(($B333*21/30.2)^(1)))</f>
        <v>5.2338955722930053E-11</v>
      </c>
      <c r="U333" s="12">
        <f>$E333^EXP(Parameter!$D$82+Parameter!$D$89*($B333/30.2*21)^(-2))</f>
        <v>2.0357316324412711E-3</v>
      </c>
      <c r="V333" s="12">
        <f>$D333^EXP(Parameter!$D$99+Parameter!$D$106*(($B333*21/30.2)^(1)))</f>
        <v>3.4455140361422192E-24</v>
      </c>
      <c r="W333" s="12">
        <f>$E333^EXP(Parameter!$D$84+Parameter!$D$91*($B333/30.2*21)^(-2))</f>
        <v>1.3659667413379692E-2</v>
      </c>
      <c r="X333" s="12">
        <f>$D333^EXP(Parameter!$D$100+Parameter!$D$107*(($B333*21/30.2)^(1)))</f>
        <v>0</v>
      </c>
      <c r="Y333" s="12">
        <f>$E333^EXP(Parameter!$D$85+Parameter!$D$92*($B333/30.2*21)^(-2))</f>
        <v>7.9401129531959692E-3</v>
      </c>
      <c r="Z333" s="12">
        <f>$D333^EXP(Parameter!$D$101+Parameter!$D$108*(($B333*21/30.2)^(1)))</f>
        <v>0</v>
      </c>
      <c r="AA333" s="12">
        <f>$E333^EXP(Parameter!$D$86+Parameter!$D$93*($B333/30.2*21)^(-2))</f>
        <v>1.2254188443066152E-2</v>
      </c>
      <c r="AB333" s="12">
        <f>$D333^EXP(Parameter!$D$98+Parameter!$D$105*(($B333*21/30.2)^(1)))</f>
        <v>2.2053280738633748E-24</v>
      </c>
      <c r="AC333" s="12">
        <f>$E333^EXP(Parameter!$D$83+Parameter!$D$90*($B333/30.2*21)^(-2))</f>
        <v>4.3630671412493493E-4</v>
      </c>
      <c r="AD333" s="87">
        <f>$D333^EXP(Parameter!$D$133+Parameter!$D$140*(($B333*21/30.2)^(-0.5))+Parameter!$D$147*((LN($B333*21/30.2))))</f>
        <v>1.5582321428385376E-22</v>
      </c>
      <c r="AE333" s="12">
        <f>$E333^EXP(Parameter!$D$111+Parameter!$D$118*(($B333*21/30.2)^(-1))+Parameter!$D$125*(($B333*21/30.2)^(-0.5)))</f>
        <v>3.5141986875344339E-2</v>
      </c>
      <c r="AF333" s="12">
        <f>$D333^EXP(Parameter!$D$134+Parameter!$D$141*(($B333*21/30.2)^(-0.5))+Parameter!$D$148*((LN($B333*21/30.2))))</f>
        <v>2.7288511420188391E-6</v>
      </c>
      <c r="AG333" s="12">
        <f>$E333^EXP(Parameter!$D$112+Parameter!$D$119*(($B333*21/30.2)^(-1))+Parameter!$D$126*(($B333*21/30.2)^(-0.5)))</f>
        <v>2.5876166977702318E-3</v>
      </c>
      <c r="AH333" s="12">
        <f>$D333^EXP(Parameter!$D$136+Parameter!$D$143*(($B333*21/30.2)^(-0.5))+Parameter!$D$150*((LN($B333*21/30.2))))</f>
        <v>1.9786312281031239E-17</v>
      </c>
      <c r="AI333" s="12">
        <f>$E333^EXP(Parameter!$D$114+Parameter!$D$121*(($B333*21/30.2)^(-1))+Parameter!$D$128*(($B333*21/30.2)^(-0.5)))</f>
        <v>2.2187455879471962E-6</v>
      </c>
      <c r="AJ333" s="12">
        <f>$D333^EXP(Parameter!$D$137+Parameter!$D$144*(($B333*21/30.2)^(-0.5))+Parameter!$D$151*((LN($B333*21/30.2))))</f>
        <v>1.4754015249354798E-27</v>
      </c>
      <c r="AK333" s="12">
        <f>$E333^EXP(Parameter!$D$115+Parameter!$D$122*(($B333*21/30.2)^(-1))+Parameter!$D$129*(($B333*21/30.2)^(-0.5)))</f>
        <v>1.3197098553263584E-3</v>
      </c>
      <c r="AL333" s="12">
        <f>$D333^EXP(Parameter!$D$138+Parameter!$D$145*(($B333*21/30.2)^(-0.5))+Parameter!$D$152*((LN($B333*21/30.2))))</f>
        <v>3.7123978563500451E-143</v>
      </c>
      <c r="AM333" s="12">
        <f>$E333^EXP(Parameter!$D$116+Parameter!$D$123*(($B333*21/30.2)^(-1))+Parameter!$D$130*(($B333*21/30.2)^(-0.5)))</f>
        <v>6.7030329958802096E-8</v>
      </c>
      <c r="AN333" s="12">
        <f>$D333^EXP(Parameter!$D$135+Parameter!$D$142*(($B333*21/30.2)^(-0.5))+Parameter!$D$149*((LN($B333*21/30.2))))</f>
        <v>1.517441486941581E-8</v>
      </c>
      <c r="AO333" s="12">
        <f>$E333^EXP(Parameter!$D$113+Parameter!$D$120*(($B333*21/30.2)^(-1))+Parameter!$D$127*(($B333*21/30.2)^(-0.5)))</f>
        <v>3.7923360405656288E-16</v>
      </c>
      <c r="AP333" s="87">
        <f>$D333^EXP(Parameter!$D$304+Parameter!$D$310*((LN($B333*21/30.2))))</f>
        <v>5.1887312196785716E-3</v>
      </c>
      <c r="AQ333" s="88">
        <f>$E333^EXP(Parameter!$D$290+Parameter!$D$296*((LN($B333*21/30.2))))</f>
        <v>5.3502450571467648E-3</v>
      </c>
      <c r="AR333" s="12">
        <f>$D333^EXP(Parameter!$D$305+Parameter!$D$311*((LN($B333*21/30.2))))</f>
        <v>9.368169268630799E-3</v>
      </c>
      <c r="AS333" s="88">
        <f>$E333^EXP(Parameter!$D$291+Parameter!$D$297*((LN($B333*21/30.2))))</f>
        <v>3.5011489973913162E-3</v>
      </c>
      <c r="AT333" s="12">
        <f>$D333^EXP(Parameter!$D$305+Parameter!$D$307-Parameter!$D$306+(Parameter!$D$311+Parameter!$D$313-Parameter!$D$312)*((LN($B333*21/30.2))))</f>
        <v>7.2784023258878382E-3</v>
      </c>
      <c r="AU333" s="88">
        <f>$E333^EXP(Parameter!$D$291+Parameter!$D$293-Parameter!$D$292+(Parameter!$D$297+Parameter!$D$299-Parameter!$D$298)*((LN($B333*21/30.2))))</f>
        <v>5.5540984045484628E-3</v>
      </c>
      <c r="AV333" s="12">
        <f>$D333^EXP(Parameter!$D$308+Parameter!$D$314*((LN($B333*21/30.2))))</f>
        <v>9.495781879678122E-3</v>
      </c>
      <c r="AW333" s="88">
        <f>$E333^EXP(Parameter!$D$294+Parameter!$D$300*((LN($B333*21/30.2))))</f>
        <v>4.9639523643519616E-3</v>
      </c>
      <c r="AX333" s="12">
        <f>$D333^EXP(Parameter!$D$305+Parameter!$D$309-Parameter!$D$306+(Parameter!$D$311+Parameter!$D$315-Parameter!$D$312)*((LN($B333*21/30.2))))</f>
        <v>2.3928979148196742E-3</v>
      </c>
      <c r="AY333" s="88">
        <f>$E333^EXP(Parameter!$D$291+Parameter!$D$295-Parameter!$D$292+(Parameter!$D$297+Parameter!$D$301-Parameter!$D$298)*((LN($B333*21/30.2))))</f>
        <v>4.5160366913936567E-6</v>
      </c>
      <c r="AZ333" s="12">
        <f>$D333^EXP(Parameter!D$305-Parameter!D$306+(Parameter!D$311-Parameter!D$312)*((LN($B333*21/30.2))))</f>
        <v>1.5598717053146316E-3</v>
      </c>
      <c r="BA333" s="88">
        <f>$E333^EXP(Parameter!$D$291-Parameter!$D$292+(Parameter!$D$297-Parameter!$D$298)*((LN($B333*21/30.2))))</f>
        <v>1.6261197644601942E-8</v>
      </c>
      <c r="BB333" s="89">
        <f>$D333^EXP(Parameter!$D$231+Parameter!$D$238)</f>
        <v>2.2614250881922884E-2</v>
      </c>
      <c r="BC333" s="90">
        <f>$E333^EXP(Parameter!$D$216+Parameter!$D$223)</f>
        <v>8.98355772961071E-4</v>
      </c>
      <c r="BD333" s="91">
        <f>$D333^EXP(Parameter!$D$232+Parameter!$D$239)</f>
        <v>1.589304165188404E-2</v>
      </c>
      <c r="BE333" s="90">
        <f>$E333^EXP(Parameter!$D$217+Parameter!$D$224)</f>
        <v>1.4154010988675452E-3</v>
      </c>
      <c r="BF333" s="91">
        <f>$D333^EXP(Parameter!$D$234+Parameter!$D$241)</f>
        <v>2.0149565377639296E-2</v>
      </c>
      <c r="BG333" s="91">
        <f>$E333^EXP(Parameter!$D$219+Parameter!$D$226)</f>
        <v>9.4652565125411831E-3</v>
      </c>
      <c r="BH333" s="91">
        <f>$D333^EXP(Parameter!$D$235+Parameter!$D$242)</f>
        <v>4.9557997534175585E-2</v>
      </c>
      <c r="BI333" s="91">
        <f>$E333^EXP(Parameter!$D$220+Parameter!$D$227)</f>
        <v>5.391952695393493E-3</v>
      </c>
      <c r="BJ333" s="91">
        <f>$D333^EXP(Parameter!$D$236+Parameter!$D$243)</f>
        <v>1.4617361681995397E-2</v>
      </c>
      <c r="BK333" s="91">
        <f>$E333^EXP(Parameter!$D$221+Parameter!$D$228)</f>
        <v>8.905336792532921E-3</v>
      </c>
      <c r="BL333" s="91">
        <f>$D333^EXP(Parameter!$D$233+Parameter!$D$240)</f>
        <v>5.915265819024876E-3</v>
      </c>
      <c r="BM333" s="91">
        <f>$E333^EXP(Parameter!$D$218+Parameter!$D$225)</f>
        <v>3.2591893011526358E-4</v>
      </c>
      <c r="BN333" s="90">
        <f>$D333^EXP(Parameter!$D$268+Parameter!$D$275+Parameter!$D$282)</f>
        <v>4.0632232729813464E-2</v>
      </c>
      <c r="BO333" s="91">
        <f>$E333^EXP(Parameter!$D$246+Parameter!$D$253+Parameter!$D$260)</f>
        <v>2.9205497926974213E-3</v>
      </c>
      <c r="BP333" s="91">
        <f>$D333^EXP(Parameter!$D$269+Parameter!$D$276+Parameter!$D$283)</f>
        <v>9.1129964300285717E-3</v>
      </c>
      <c r="BQ333" s="91">
        <f>$E333^EXP(Parameter!$D$247+Parameter!$D$254+Parameter!$D$261)</f>
        <v>3.6715138336626007E-3</v>
      </c>
      <c r="BR333" s="91">
        <f>$D333^EXP(Parameter!$D$271+Parameter!$D$278+Parameter!$D$285)</f>
        <v>6.3481021178622588E-2</v>
      </c>
      <c r="BS333" s="91">
        <f>$E333^EXP(Parameter!$D$249+Parameter!$D$256+Parameter!$D$263)</f>
        <v>5.6795715762175212E-3</v>
      </c>
      <c r="BT333" s="91">
        <f>$D333^EXP(Parameter!$D$272+Parameter!$D$279+Parameter!$D$286)</f>
        <v>4.5928302790985878E-2</v>
      </c>
      <c r="BU333" s="91">
        <f>$E333^EXP(Parameter!$D$250+Parameter!D$257+Parameter!D$264)</f>
        <v>2.8866256857544722E-3</v>
      </c>
      <c r="BV333" s="91">
        <f>$D333^EXP(Parameter!$D$273+Parameter!$D$280+Parameter!$D$287)</f>
        <v>4.1682650237198901E-2</v>
      </c>
      <c r="BW333" s="91">
        <f>$E333^EXP(Parameter!$D$251+Parameter!$D$258+Parameter!$D$265)</f>
        <v>2.9688571723794895E-7</v>
      </c>
      <c r="BX333" s="91">
        <f>$D333^EXP(Parameter!$D$270+Parameter!$D$277+Parameter!$D$284)</f>
        <v>1.6631495308710633E-3</v>
      </c>
      <c r="BY333" s="91">
        <f>$E333^EXP(Parameter!$D$248+Parameter!$D$255+Parameter!$D$262)</f>
        <v>1.6417643486272411E-9</v>
      </c>
      <c r="BZ333" s="90">
        <f>$D333^EXP(Parameter!$D$208)</f>
        <v>2.062574416343194E-2</v>
      </c>
      <c r="CA333" s="90">
        <f>$E333^EXP(Parameter!$D$200)</f>
        <v>5.8653435331088803E-4</v>
      </c>
      <c r="CB333" s="90">
        <f>$D333^EXP(Parameter!$D$209)</f>
        <v>1.6158008130021696E-2</v>
      </c>
      <c r="CC333" s="90">
        <f>$E333^EXP(Parameter!$D$201)</f>
        <v>1.1280901766052909E-3</v>
      </c>
      <c r="CD333" s="90">
        <f>$D333^EXP(Parameter!$D$211)</f>
        <v>1.8034916935264586E-2</v>
      </c>
      <c r="CE333" s="90">
        <f>$E333^EXP(Parameter!$D$203)</f>
        <v>6.887324490458588E-3</v>
      </c>
      <c r="CF333" s="90">
        <f>$D333^EXP(Parameter!$D$212)</f>
        <v>4.9409244219200912E-2</v>
      </c>
      <c r="CG333" s="90">
        <f>$E333^EXP(Parameter!$D$204)</f>
        <v>4.4766333835853196E-3</v>
      </c>
      <c r="CH333" s="91">
        <f>$D333^EXP(Parameter!$D$213)</f>
        <v>1.3831094453703539E-2</v>
      </c>
      <c r="CI333" s="90">
        <f>$E333^EXP(Parameter!$D$205)</f>
        <v>8.9897362491383713E-3</v>
      </c>
      <c r="CJ333" s="91">
        <f>$D333^EXP(Parameter!$D$210)</f>
        <v>6.6138688974879635E-3</v>
      </c>
      <c r="CK333" s="90">
        <f>$E333^EXP(Parameter!$D$202)</f>
        <v>4.534466041854523E-4</v>
      </c>
      <c r="CL333" s="12">
        <f>$D333^EXP(Parameter!$D$170+Parameter!$D$177*(LN($B333/30.2*21)))</f>
        <v>7.0107219866223629E-3</v>
      </c>
      <c r="CM333" s="12">
        <f>$D333^EXP(Parameter!$D$155+Parameter!$D$162*(LN($B333/30.2*21)))</f>
        <v>0.26481012372219925</v>
      </c>
      <c r="CN333" s="12">
        <f>$D333^EXP(Parameter!$D$171+Parameter!$D$178*(LN($B333/30.2*21)))</f>
        <v>8.7862395297593748E-3</v>
      </c>
      <c r="CO333" s="12">
        <f>$D333^EXP(Parameter!$D$156+Parameter!$D$163*(LN($B333/30.2*21)))</f>
        <v>0.19068044989546579</v>
      </c>
      <c r="CP333" s="12">
        <f>$D333^EXP(Parameter!$D$173+Parameter!$D$180*(LN($B333/30.2*21)))</f>
        <v>6.5854078846809636E-3</v>
      </c>
      <c r="CQ333" s="12">
        <f>$D333^EXP(Parameter!$D$158+Parameter!$D$165*(LN($B333/30.2*21)))</f>
        <v>0.18077701314135675</v>
      </c>
      <c r="CR333" s="12">
        <f>$D333^EXP(Parameter!$D$174+Parameter!$D$181*(LN($B333/30.2*21)))</f>
        <v>4.4550516251017384E-3</v>
      </c>
      <c r="CS333" s="12">
        <f>$D333^EXP(Parameter!$D$159+Parameter!$D$166*(LN($B333/30.2*21)))</f>
        <v>0.23924433882141519</v>
      </c>
      <c r="CT333" s="12">
        <f>$D333^EXP(Parameter!$D$175+Parameter!$D$182*(LN($B333/30.2*21)))</f>
        <v>3.8969461332253967E-4</v>
      </c>
      <c r="CU333" s="12">
        <f>$D333^EXP(Parameter!$D$160+Parameter!$D$167*(LN($B333/30.2*21)))</f>
        <v>2.3029092069708233E-2</v>
      </c>
      <c r="CV333" s="12">
        <f>$D333^EXP(Parameter!$D$172+Parameter!$D$179*(LN($B333/30.2*21)))</f>
        <v>8.4409935860195278E-4</v>
      </c>
      <c r="CW333" s="41">
        <f>$D333^EXP(Parameter!$D$157+Parameter!$D$164*(LN($B333/30.2*21)))</f>
        <v>3.8732196196993108E-5</v>
      </c>
      <c r="CX333" s="12">
        <f t="shared" si="37"/>
        <v>1.192837909227531E-131</v>
      </c>
      <c r="CY333" s="85">
        <v>1.2013579308036201E-2</v>
      </c>
      <c r="CZ333" s="12">
        <f t="shared" si="31"/>
        <v>5.2338955722930053E-11</v>
      </c>
      <c r="DA333" s="85">
        <v>1.7509362316657E-2</v>
      </c>
      <c r="DB333" s="12">
        <f t="shared" si="32"/>
        <v>3.4455140361422192E-24</v>
      </c>
      <c r="DC333" s="41">
        <v>1.5955916189600602E-5</v>
      </c>
      <c r="DD333" s="12">
        <f t="shared" si="33"/>
        <v>0</v>
      </c>
      <c r="DE333" s="85">
        <v>2.3533003484626599E-4</v>
      </c>
      <c r="DF333" s="12">
        <f t="shared" si="34"/>
        <v>0</v>
      </c>
      <c r="DG333" s="41">
        <v>1.59553E-5</v>
      </c>
      <c r="DH333" s="12">
        <f t="shared" si="35"/>
        <v>2.2053280738633748E-24</v>
      </c>
      <c r="DI333" s="41">
        <v>1.59553E-5</v>
      </c>
      <c r="DJ333" s="46">
        <v>328</v>
      </c>
      <c r="DK333" s="44">
        <v>4.2123433502405703E-6</v>
      </c>
      <c r="DL333" s="44">
        <v>1.6176780525012399E-5</v>
      </c>
      <c r="DM333" s="44">
        <v>4.3541628332199898E-5</v>
      </c>
      <c r="DN333" s="44">
        <v>2.9355481575676901E-5</v>
      </c>
      <c r="DO333" s="44">
        <v>1.7220993442401699E-4</v>
      </c>
      <c r="DP333" s="44">
        <v>1.2628481773035999E-4</v>
      </c>
      <c r="DQ333" s="44">
        <v>1.99657623514815E-4</v>
      </c>
      <c r="DR333" s="45">
        <v>7.4440436794783703E-3</v>
      </c>
      <c r="DS333" s="45">
        <v>1.33833941706671E-2</v>
      </c>
      <c r="DT333" s="45">
        <v>1.17196870099646E-2</v>
      </c>
      <c r="DU333" s="45">
        <v>7.8808485953419903E-3</v>
      </c>
      <c r="DV333" s="45">
        <v>1.26512291027017E-2</v>
      </c>
      <c r="DW333" s="45">
        <v>2.3141981414264299E-2</v>
      </c>
      <c r="DX333" s="45">
        <v>9.6687204897007994E-3</v>
      </c>
    </row>
    <row r="334" spans="1:128">
      <c r="A334" s="43">
        <f t="shared" si="36"/>
        <v>20.830136986301369</v>
      </c>
      <c r="B334" s="18">
        <v>330</v>
      </c>
      <c r="C334" s="12">
        <v>7238</v>
      </c>
      <c r="D334" s="12">
        <v>6.76740922420837E-3</v>
      </c>
      <c r="E334" s="12">
        <v>1.572486395531E-5</v>
      </c>
      <c r="F334" s="92">
        <f>$D334^Parameter!$D$325</f>
        <v>2.031091564309814E-2</v>
      </c>
      <c r="G334" s="92">
        <f>$E334^Parameter!$D$318</f>
        <v>3.4797061097676909E-4</v>
      </c>
      <c r="H334" s="92">
        <f>$D334^Parameter!$D$326</f>
        <v>1.837968022772922E-2</v>
      </c>
      <c r="I334" s="92">
        <f>$E334^Parameter!$D$319</f>
        <v>8.4297678371418963E-4</v>
      </c>
      <c r="J334" s="92">
        <f>$D334^Parameter!$D$328</f>
        <v>2.2221936309128963E-2</v>
      </c>
      <c r="K334" s="92">
        <f>$E334^Parameter!$D$321</f>
        <v>7.4488288427828429E-3</v>
      </c>
      <c r="L334" s="92">
        <f>$D334^Parameter!$D$329</f>
        <v>6.0958821994292173E-2</v>
      </c>
      <c r="M334" s="92">
        <f>$E334^Parameter!$D$322</f>
        <v>4.4292233364376455E-3</v>
      </c>
      <c r="N334" s="92">
        <f>$D334^Parameter!$D$330</f>
        <v>1.7484055466961104E-2</v>
      </c>
      <c r="O334" s="92">
        <f>$E334^Parameter!$D$323</f>
        <v>1.1984909493618296E-2</v>
      </c>
      <c r="P334" s="92">
        <f>$D334^Parameter!$D$327</f>
        <v>8.6012617062641156E-3</v>
      </c>
      <c r="Q334" s="92">
        <f>$E334^Parameter!$D$320</f>
        <v>3.7184594026954651E-4</v>
      </c>
      <c r="R334" s="12">
        <f>$D334^EXP(Parameter!$D$96+Parameter!$D$103*(($B334/30.2*21)^(1)))</f>
        <v>1.1346839493297796E-133</v>
      </c>
      <c r="S334" s="12">
        <f>$E334^EXP(Parameter!$D$81+Parameter!$D$88*($B334/30.2*21)^(-2))</f>
        <v>1.1179689065944946E-3</v>
      </c>
      <c r="T334" s="12">
        <f>$D334^EXP(Parameter!$D$97+Parameter!$D$104*(($B334*21/30.2)^(1)))</f>
        <v>4.4342115612455704E-11</v>
      </c>
      <c r="U334" s="12">
        <f>$E334^EXP(Parameter!$D$82+Parameter!$D$89*($B334/30.2*21)^(-2))</f>
        <v>2.019182286402574E-3</v>
      </c>
      <c r="V334" s="12">
        <f>$D334^EXP(Parameter!$D$99+Parameter!$D$106*(($B334*21/30.2)^(1)))</f>
        <v>2.0282121626785842E-24</v>
      </c>
      <c r="W334" s="12">
        <f>$E334^EXP(Parameter!$D$84+Parameter!$D$91*($B334/30.2*21)^(-2))</f>
        <v>1.3582640007645596E-2</v>
      </c>
      <c r="X334" s="12">
        <f>$D334^EXP(Parameter!$D$100+Parameter!$D$107*(($B334*21/30.2)^(1)))</f>
        <v>0</v>
      </c>
      <c r="Y334" s="12">
        <f>$E334^EXP(Parameter!$D$85+Parameter!$D$92*($B334/30.2*21)^(-2))</f>
        <v>7.8896972431943806E-3</v>
      </c>
      <c r="Z334" s="12">
        <f>$D334^EXP(Parameter!$D$101+Parameter!$D$108*(($B334*21/30.2)^(1)))</f>
        <v>0</v>
      </c>
      <c r="AA334" s="12">
        <f>$E334^EXP(Parameter!$D$86+Parameter!$D$93*($B334/30.2*21)^(-2))</f>
        <v>1.2183336215759391E-2</v>
      </c>
      <c r="AB334" s="12">
        <f>$D334^EXP(Parameter!$D$98+Parameter!$D$105*(($B334*21/30.2)^(1)))</f>
        <v>1.3428802794240874E-24</v>
      </c>
      <c r="AC334" s="12">
        <f>$E334^EXP(Parameter!$D$83+Parameter!$D$90*($B334/30.2*21)^(-2))</f>
        <v>4.3188238779247144E-4</v>
      </c>
      <c r="AD334" s="87">
        <f>$D334^EXP(Parameter!$D$133+Parameter!$D$140*(($B334*21/30.2)^(-0.5))+Parameter!$D$147*((LN($B334*21/30.2))))</f>
        <v>1.2166553090943654E-22</v>
      </c>
      <c r="AE334" s="12">
        <f>$E334^EXP(Parameter!$D$111+Parameter!$D$118*(($B334*21/30.2)^(-1))+Parameter!$D$125*(($B334*21/30.2)^(-0.5)))</f>
        <v>3.5027282241932876E-2</v>
      </c>
      <c r="AF334" s="12">
        <f>$D334^EXP(Parameter!$D$134+Parameter!$D$141*(($B334*21/30.2)^(-0.5))+Parameter!$D$148*((LN($B334*21/30.2))))</f>
        <v>2.6302548366987383E-6</v>
      </c>
      <c r="AG334" s="12">
        <f>$E334^EXP(Parameter!$D$112+Parameter!$D$119*(($B334*21/30.2)^(-1))+Parameter!$D$126*(($B334*21/30.2)^(-0.5)))</f>
        <v>2.5678407723383439E-3</v>
      </c>
      <c r="AH334" s="12">
        <f>$D334^EXP(Parameter!$D$136+Parameter!$D$143*(($B334*21/30.2)^(-0.5))+Parameter!$D$150*((LN($B334*21/30.2))))</f>
        <v>1.6602939785714553E-17</v>
      </c>
      <c r="AI334" s="12">
        <f>$E334^EXP(Parameter!$D$114+Parameter!$D$121*(($B334*21/30.2)^(-1))+Parameter!$D$128*(($B334*21/30.2)^(-0.5)))</f>
        <v>2.1666257208402701E-6</v>
      </c>
      <c r="AJ334" s="12">
        <f>$D334^EXP(Parameter!$D$137+Parameter!$D$144*(($B334*21/30.2)^(-0.5))+Parameter!$D$151*((LN($B334*21/30.2))))</f>
        <v>1.0502571135806821E-27</v>
      </c>
      <c r="AK334" s="12">
        <f>$E334^EXP(Parameter!$D$115+Parameter!$D$122*(($B334*21/30.2)^(-1))+Parameter!$D$129*(($B334*21/30.2)^(-0.5)))</f>
        <v>1.3072166924310549E-3</v>
      </c>
      <c r="AL334" s="12">
        <f>$D334^EXP(Parameter!$D$138+Parameter!$D$145*(($B334*21/30.2)^(-0.5))+Parameter!$D$152*((LN($B334*21/30.2))))</f>
        <v>3.5224081320772136E-144</v>
      </c>
      <c r="AM334" s="12">
        <f>$E334^EXP(Parameter!$D$116+Parameter!$D$123*(($B334*21/30.2)^(-1))+Parameter!$D$130*(($B334*21/30.2)^(-0.5)))</f>
        <v>6.5030875220121316E-8</v>
      </c>
      <c r="AN334" s="12">
        <f>$D334^EXP(Parameter!$D$135+Parameter!$D$142*(($B334*21/30.2)^(-0.5))+Parameter!$D$149*((LN($B334*21/30.2))))</f>
        <v>1.438185027642115E-8</v>
      </c>
      <c r="AO334" s="12">
        <f>$E334^EXP(Parameter!$D$113+Parameter!$D$120*(($B334*21/30.2)^(-1))+Parameter!$D$127*(($B334*21/30.2)^(-0.5)))</f>
        <v>3.5383610737556119E-16</v>
      </c>
      <c r="AP334" s="87">
        <f>$D334^EXP(Parameter!$D$304+Parameter!$D$310*((LN($B334*21/30.2))))</f>
        <v>5.1397129194243963E-3</v>
      </c>
      <c r="AQ334" s="88">
        <f>$E334^EXP(Parameter!$D$290+Parameter!$D$296*((LN($B334*21/30.2))))</f>
        <v>5.3255856032272796E-3</v>
      </c>
      <c r="AR334" s="12">
        <f>$D334^EXP(Parameter!$D$305+Parameter!$D$311*((LN($B334*21/30.2))))</f>
        <v>9.2999325270948143E-3</v>
      </c>
      <c r="AS334" s="88">
        <f>$E334^EXP(Parameter!$D$291+Parameter!$D$297*((LN($B334*21/30.2))))</f>
        <v>3.4783454195971989E-3</v>
      </c>
      <c r="AT334" s="12">
        <f>$D334^EXP(Parameter!$D$305+Parameter!$D$307-Parameter!$D$306+(Parameter!$D$311+Parameter!$D$313-Parameter!$D$312)*((LN($B334*21/30.2))))</f>
        <v>7.2184795160752284E-3</v>
      </c>
      <c r="AU334" s="88">
        <f>$E334^EXP(Parameter!$D$291+Parameter!$D$293-Parameter!$D$292+(Parameter!$D$297+Parameter!$D$299-Parameter!$D$298)*((LN($B334*21/30.2))))</f>
        <v>5.513431821135794E-3</v>
      </c>
      <c r="AV334" s="12">
        <f>$D334^EXP(Parameter!$D$308+Parameter!$D$314*((LN($B334*21/30.2))))</f>
        <v>9.4083315864942115E-3</v>
      </c>
      <c r="AW334" s="88">
        <f>$E334^EXP(Parameter!$D$294+Parameter!$D$300*((LN($B334*21/30.2))))</f>
        <v>4.9300601083494301E-3</v>
      </c>
      <c r="AX334" s="12">
        <f>$D334^EXP(Parameter!$D$305+Parameter!$D$309-Parameter!$D$306+(Parameter!$D$311+Parameter!$D$315-Parameter!$D$312)*((LN($B334*21/30.2))))</f>
        <v>2.3660902976206598E-3</v>
      </c>
      <c r="AY334" s="88">
        <f>$E334^EXP(Parameter!$D$291+Parameter!$D$295-Parameter!$D$292+(Parameter!$D$297+Parameter!$D$301-Parameter!$D$298)*((LN($B334*21/30.2))))</f>
        <v>4.3863595168181925E-6</v>
      </c>
      <c r="AZ334" s="12">
        <f>$D334^EXP(Parameter!D$305-Parameter!D$306+(Parameter!D$311-Parameter!D$312)*((LN($B334*21/30.2))))</f>
        <v>1.5423238061541861E-3</v>
      </c>
      <c r="BA334" s="88">
        <f>$E334^EXP(Parameter!$D$291-Parameter!$D$292+(Parameter!$D$297-Parameter!$D$298)*((LN($B334*21/30.2))))</f>
        <v>1.5643831791122542E-8</v>
      </c>
      <c r="BB334" s="89">
        <f>$D334^EXP(Parameter!$D$231+Parameter!$D$238)</f>
        <v>2.249310266443182E-2</v>
      </c>
      <c r="BC334" s="90">
        <f>$E334^EXP(Parameter!$D$216+Parameter!$D$223)</f>
        <v>8.9009277846177723E-4</v>
      </c>
      <c r="BD334" s="91">
        <f>$D334^EXP(Parameter!$D$232+Parameter!$D$239)</f>
        <v>1.5799998249392721E-2</v>
      </c>
      <c r="BE334" s="90">
        <f>$E334^EXP(Parameter!$D$217+Parameter!$D$224)</f>
        <v>1.4032224043054478E-3</v>
      </c>
      <c r="BF334" s="91">
        <f>$D334^EXP(Parameter!$D$234+Parameter!$D$241)</f>
        <v>2.0038342571130883E-2</v>
      </c>
      <c r="BG334" s="91">
        <f>$E334^EXP(Parameter!$D$219+Parameter!$D$226)</f>
        <v>9.4073312847685383E-3</v>
      </c>
      <c r="BH334" s="91">
        <f>$D334^EXP(Parameter!$D$235+Parameter!$D$242)</f>
        <v>4.9347361062900878E-2</v>
      </c>
      <c r="BI334" s="91">
        <f>$E334^EXP(Parameter!$D$220+Parameter!$D$227)</f>
        <v>5.3549843322566494E-3</v>
      </c>
      <c r="BJ334" s="91">
        <f>$D334^EXP(Parameter!$D$236+Parameter!$D$243)</f>
        <v>1.4530062994632231E-2</v>
      </c>
      <c r="BK334" s="91">
        <f>$E334^EXP(Parameter!$D$221+Parameter!$D$228)</f>
        <v>8.8501272542235269E-3</v>
      </c>
      <c r="BL334" s="91">
        <f>$D334^EXP(Parameter!$D$233+Parameter!$D$240)</f>
        <v>5.8724022886255936E-3</v>
      </c>
      <c r="BM334" s="91">
        <f>$E334^EXP(Parameter!$D$218+Parameter!$D$225)</f>
        <v>3.224901557922099E-4</v>
      </c>
      <c r="BN334" s="90">
        <f>$D334^EXP(Parameter!$D$268+Parameter!$D$275+Parameter!$D$282)</f>
        <v>4.0448145242274809E-2</v>
      </c>
      <c r="BO334" s="91">
        <f>$E334^EXP(Parameter!$D$246+Parameter!$D$253+Parameter!$D$260)</f>
        <v>2.8981842066132584E-3</v>
      </c>
      <c r="BP334" s="91">
        <f>$D334^EXP(Parameter!$D$269+Parameter!$D$276+Parameter!$D$283)</f>
        <v>9.0525055591349716E-3</v>
      </c>
      <c r="BQ334" s="91">
        <f>$E334^EXP(Parameter!$D$247+Parameter!$D$254+Parameter!$D$261)</f>
        <v>3.6444957569505142E-3</v>
      </c>
      <c r="BR334" s="91">
        <f>$D334^EXP(Parameter!$D$271+Parameter!$D$278+Parameter!$D$285)</f>
        <v>6.323339841535934E-2</v>
      </c>
      <c r="BS334" s="91">
        <f>$E334^EXP(Parameter!$D$249+Parameter!$D$256+Parameter!$D$263)</f>
        <v>5.6410173822175457E-3</v>
      </c>
      <c r="BT334" s="91">
        <f>$D334^EXP(Parameter!$D$272+Parameter!$D$279+Parameter!$D$286)</f>
        <v>4.5728162658665021E-2</v>
      </c>
      <c r="BU334" s="91">
        <f>$E334^EXP(Parameter!$D$250+Parameter!D$257+Parameter!D$264)</f>
        <v>2.8644758050623887E-3</v>
      </c>
      <c r="BV334" s="91">
        <f>$D334^EXP(Parameter!$D$273+Parameter!$D$280+Parameter!$D$287)</f>
        <v>4.1495305109725045E-2</v>
      </c>
      <c r="BW334" s="91">
        <f>$E334^EXP(Parameter!$D$251+Parameter!$D$258+Parameter!$D$265)</f>
        <v>2.9106570686213778E-7</v>
      </c>
      <c r="BX334" s="91">
        <f>$D334^EXP(Parameter!$D$270+Parameter!$D$277+Parameter!$D$284)</f>
        <v>1.6481307734972511E-3</v>
      </c>
      <c r="BY334" s="91">
        <f>$E334^EXP(Parameter!$D$248+Parameter!$D$255+Parameter!$D$262)</f>
        <v>1.5985975556993647E-9</v>
      </c>
      <c r="BZ334" s="90">
        <f>$D334^EXP(Parameter!$D$208)</f>
        <v>2.0512572106409239E-2</v>
      </c>
      <c r="CA334" s="90">
        <f>$E334^EXP(Parameter!$D$200)</f>
        <v>5.8081319224727106E-4</v>
      </c>
      <c r="CB334" s="90">
        <f>$D334^EXP(Parameter!$D$209)</f>
        <v>1.606379004102822E-2</v>
      </c>
      <c r="CC334" s="90">
        <f>$E334^EXP(Parameter!$D$201)</f>
        <v>1.1180494246901898E-3</v>
      </c>
      <c r="CD334" s="90">
        <f>$D334^EXP(Parameter!$D$211)</f>
        <v>1.7932547935368602E-2</v>
      </c>
      <c r="CE334" s="90">
        <f>$E334^EXP(Parameter!$D$203)</f>
        <v>6.8423093619219598E-3</v>
      </c>
      <c r="CF334" s="90">
        <f>$D334^EXP(Parameter!$D$212)</f>
        <v>4.9199030332816883E-2</v>
      </c>
      <c r="CG334" s="90">
        <f>$E334^EXP(Parameter!$D$204)</f>
        <v>4.4448512658110733E-3</v>
      </c>
      <c r="CH334" s="91">
        <f>$D334^EXP(Parameter!$D$213)</f>
        <v>1.3747413987117072E-2</v>
      </c>
      <c r="CI334" s="90">
        <f>$E334^EXP(Parameter!$D$205)</f>
        <v>8.934114476810643E-3</v>
      </c>
      <c r="CJ334" s="91">
        <f>$D334^EXP(Parameter!$D$210)</f>
        <v>6.5669822588752171E-3</v>
      </c>
      <c r="CK334" s="90">
        <f>$E334^EXP(Parameter!$D$202)</f>
        <v>4.488714114279536E-4</v>
      </c>
      <c r="CL334" s="12">
        <f>$D334^EXP(Parameter!$D$170+Parameter!$D$177*(LN($B334/30.2*21)))</f>
        <v>6.9535197253314286E-3</v>
      </c>
      <c r="CM334" s="12">
        <f>$D334^EXP(Parameter!$D$155+Parameter!$D$162*(LN($B334/30.2*21)))</f>
        <v>0.26458293554879081</v>
      </c>
      <c r="CN334" s="12">
        <f>$D334^EXP(Parameter!$D$171+Parameter!$D$178*(LN($B334/30.2*21)))</f>
        <v>8.7223181722300043E-3</v>
      </c>
      <c r="CO334" s="12">
        <f>$D334^EXP(Parameter!$D$156+Parameter!$D$163*(LN($B334/30.2*21)))</f>
        <v>0.19037484897690934</v>
      </c>
      <c r="CP334" s="12">
        <f>$D334^EXP(Parameter!$D$173+Parameter!$D$180*(LN($B334/30.2*21)))</f>
        <v>6.5317985630582763E-3</v>
      </c>
      <c r="CQ334" s="12">
        <f>$D334^EXP(Parameter!$D$158+Parameter!$D$165*(LN($B334/30.2*21)))</f>
        <v>0.18038982306658599</v>
      </c>
      <c r="CR334" s="12">
        <f>$D334^EXP(Parameter!$D$174+Parameter!$D$181*(LN($B334/30.2*21)))</f>
        <v>4.4072615729786567E-3</v>
      </c>
      <c r="CS334" s="12">
        <f>$D334^EXP(Parameter!$D$159+Parameter!$D$166*(LN($B334/30.2*21)))</f>
        <v>0.2389019473693807</v>
      </c>
      <c r="CT334" s="12">
        <f>$D334^EXP(Parameter!$D$175+Parameter!$D$182*(LN($B334/30.2*21)))</f>
        <v>3.8359266908435068E-4</v>
      </c>
      <c r="CU334" s="12">
        <f>$D334^EXP(Parameter!$D$160+Parameter!$D$167*(LN($B334/30.2*21)))</f>
        <v>2.2858306615727408E-2</v>
      </c>
      <c r="CV334" s="12">
        <f>$D334^EXP(Parameter!$D$172+Parameter!$D$179*(LN($B334/30.2*21)))</f>
        <v>8.3373373388479703E-4</v>
      </c>
      <c r="CW334" s="41">
        <f>$D334^EXP(Parameter!$D$157+Parameter!$D$164*(LN($B334/30.2*21)))</f>
        <v>3.7841448353067257E-5</v>
      </c>
      <c r="CX334" s="12">
        <f t="shared" si="37"/>
        <v>1.1346839493297796E-133</v>
      </c>
      <c r="CY334" s="85">
        <v>1.20109796102114E-2</v>
      </c>
      <c r="CZ334" s="12">
        <f t="shared" si="31"/>
        <v>4.4342115612455704E-11</v>
      </c>
      <c r="DA334" s="85">
        <v>1.7502791605157601E-2</v>
      </c>
      <c r="DB334" s="12">
        <f t="shared" si="32"/>
        <v>2.0282121626785842E-24</v>
      </c>
      <c r="DC334" s="41">
        <v>1.5725457852549801E-5</v>
      </c>
      <c r="DD334" s="12">
        <f t="shared" si="33"/>
        <v>0</v>
      </c>
      <c r="DE334" s="85">
        <v>2.3262437167758201E-4</v>
      </c>
      <c r="DF334" s="12">
        <f t="shared" si="34"/>
        <v>0</v>
      </c>
      <c r="DG334" s="41">
        <v>1.5724899999999999E-5</v>
      </c>
      <c r="DH334" s="12">
        <f t="shared" si="35"/>
        <v>1.3428802794240874E-24</v>
      </c>
      <c r="DI334" s="41">
        <v>1.5724899999999999E-5</v>
      </c>
      <c r="DJ334" s="46">
        <v>329</v>
      </c>
      <c r="DK334" s="44">
        <v>4.1377832225020203E-6</v>
      </c>
      <c r="DL334" s="44">
        <v>1.5910180708123001E-5</v>
      </c>
      <c r="DM334" s="44">
        <v>4.2864752903493099E-5</v>
      </c>
      <c r="DN334" s="44">
        <v>2.8888088094536401E-5</v>
      </c>
      <c r="DO334" s="44">
        <v>1.6976716236638499E-4</v>
      </c>
      <c r="DP334" s="44">
        <v>1.2445383936821001E-4</v>
      </c>
      <c r="DQ334" s="44">
        <v>1.9685570878913401E-4</v>
      </c>
      <c r="DR334" s="45">
        <v>7.3932866854632398E-3</v>
      </c>
      <c r="DS334" s="45">
        <v>1.32985219926546E-2</v>
      </c>
      <c r="DT334" s="45">
        <v>1.16440673745616E-2</v>
      </c>
      <c r="DU334" s="45">
        <v>7.8274677953548092E-3</v>
      </c>
      <c r="DV334" s="45">
        <v>1.2570403444962E-2</v>
      </c>
      <c r="DW334" s="45">
        <v>2.3006259765108401E-2</v>
      </c>
      <c r="DX334" s="45">
        <v>9.6048118409723902E-3</v>
      </c>
    </row>
    <row r="335" spans="1:128">
      <c r="A335" s="43">
        <f t="shared" si="36"/>
        <v>20.890410958904109</v>
      </c>
      <c r="B335" s="18">
        <v>331</v>
      </c>
      <c r="C335" s="12">
        <v>7260</v>
      </c>
      <c r="D335" s="12">
        <v>6.7198251078635198E-3</v>
      </c>
      <c r="E335" s="12">
        <v>1.5498243708525301E-5</v>
      </c>
      <c r="F335" s="92">
        <f>$D335^Parameter!$D$325</f>
        <v>2.0199434756600264E-2</v>
      </c>
      <c r="G335" s="92">
        <f>$E335^Parameter!$D$318</f>
        <v>3.4435261854078947E-4</v>
      </c>
      <c r="H335" s="92">
        <f>$D335^Parameter!$D$326</f>
        <v>1.8276219952253855E-2</v>
      </c>
      <c r="I335" s="92">
        <f>$E335^Parameter!$D$319</f>
        <v>8.351813561224983E-4</v>
      </c>
      <c r="J335" s="92">
        <f>$D335^Parameter!$D$328</f>
        <v>2.2102773499762755E-2</v>
      </c>
      <c r="K335" s="92">
        <f>$E335^Parameter!$D$321</f>
        <v>7.4010807261077737E-3</v>
      </c>
      <c r="L335" s="92">
        <f>$D335^Parameter!$D$329</f>
        <v>6.0718420187556674E-2</v>
      </c>
      <c r="M335" s="92">
        <f>$E335^Parameter!$D$322</f>
        <v>4.3978298031219203E-3</v>
      </c>
      <c r="N335" s="92">
        <f>$D335^Parameter!$D$330</f>
        <v>1.7384409992618852E-2</v>
      </c>
      <c r="O335" s="92">
        <f>$E335^Parameter!$D$323</f>
        <v>1.1915519846071539E-2</v>
      </c>
      <c r="P335" s="92">
        <f>$D335^Parameter!$D$327</f>
        <v>8.5436763387534229E-3</v>
      </c>
      <c r="Q335" s="92">
        <f>$E335^Parameter!$D$320</f>
        <v>3.6801175822599453E-4</v>
      </c>
      <c r="R335" s="12">
        <f>$D335^EXP(Parameter!$D$96+Parameter!$D$103*(($B335/30.2*21)^(1)))</f>
        <v>1.0061011399177538E-135</v>
      </c>
      <c r="S335" s="12">
        <f>$E335^EXP(Parameter!$D$81+Parameter!$D$88*($B335/30.2*21)^(-2))</f>
        <v>1.1080414837177646E-3</v>
      </c>
      <c r="T335" s="12">
        <f>$D335^EXP(Parameter!$D$97+Parameter!$D$104*(($B335*21/30.2)^(1)))</f>
        <v>3.7528126509759619E-11</v>
      </c>
      <c r="U335" s="12">
        <f>$E335^EXP(Parameter!$D$82+Parameter!$D$89*($B335/30.2*21)^(-2))</f>
        <v>2.002805209500969E-3</v>
      </c>
      <c r="V335" s="12">
        <f>$D335^EXP(Parameter!$D$99+Parameter!$D$106*(($B335*21/30.2)^(1)))</f>
        <v>1.1880590583851432E-24</v>
      </c>
      <c r="W335" s="12">
        <f>$E335^EXP(Parameter!$D$84+Parameter!$D$91*($B335/30.2*21)^(-2))</f>
        <v>1.3506223233639638E-2</v>
      </c>
      <c r="X335" s="12">
        <f>$D335^EXP(Parameter!$D$100+Parameter!$D$107*(($B335*21/30.2)^(1)))</f>
        <v>0</v>
      </c>
      <c r="Y335" s="12">
        <f>$E335^EXP(Parameter!$D$85+Parameter!$D$92*($B335/30.2*21)^(-2))</f>
        <v>7.8397169011996878E-3</v>
      </c>
      <c r="Z335" s="12">
        <f>$D335^EXP(Parameter!$D$101+Parameter!$D$108*(($B335*21/30.2)^(1)))</f>
        <v>0</v>
      </c>
      <c r="AA335" s="12">
        <f>$E335^EXP(Parameter!$D$86+Parameter!$D$93*($B335/30.2*21)^(-2))</f>
        <v>1.2113055784310572E-2</v>
      </c>
      <c r="AB335" s="12">
        <f>$D335^EXP(Parameter!$D$98+Parameter!$D$105*(($B335*21/30.2)^(1)))</f>
        <v>8.1425976215539118E-25</v>
      </c>
      <c r="AC335" s="12">
        <f>$E335^EXP(Parameter!$D$83+Parameter!$D$90*($B335/30.2*21)^(-2))</f>
        <v>4.2751298381877266E-4</v>
      </c>
      <c r="AD335" s="87">
        <f>$D335^EXP(Parameter!$D$133+Parameter!$D$140*(($B335*21/30.2)^(-0.5))+Parameter!$D$147*((LN($B335*21/30.2))))</f>
        <v>9.495087942965244E-23</v>
      </c>
      <c r="AE335" s="12">
        <f>$E335^EXP(Parameter!$D$111+Parameter!$D$118*(($B335*21/30.2)^(-1))+Parameter!$D$125*(($B335*21/30.2)^(-0.5)))</f>
        <v>3.4913223444507958E-2</v>
      </c>
      <c r="AF335" s="12">
        <f>$D335^EXP(Parameter!$D$134+Parameter!$D$141*(($B335*21/30.2)^(-0.5))+Parameter!$D$148*((LN($B335*21/30.2))))</f>
        <v>2.5352526094733881E-6</v>
      </c>
      <c r="AG335" s="12">
        <f>$E335^EXP(Parameter!$D$112+Parameter!$D$119*(($B335*21/30.2)^(-1))+Parameter!$D$126*(($B335*21/30.2)^(-0.5)))</f>
        <v>2.5482612833622313E-3</v>
      </c>
      <c r="AH335" s="12">
        <f>$D335^EXP(Parameter!$D$136+Parameter!$D$143*(($B335*21/30.2)^(-0.5))+Parameter!$D$150*((LN($B335*21/30.2))))</f>
        <v>1.3928038086643001E-17</v>
      </c>
      <c r="AI335" s="12">
        <f>$E335^EXP(Parameter!$D$114+Parameter!$D$121*(($B335*21/30.2)^(-1))+Parameter!$D$128*(($B335*21/30.2)^(-0.5)))</f>
        <v>2.1158308287667869E-6</v>
      </c>
      <c r="AJ335" s="12">
        <f>$D335^EXP(Parameter!$D$137+Parameter!$D$144*(($B335*21/30.2)^(-0.5))+Parameter!$D$151*((LN($B335*21/30.2))))</f>
        <v>7.4699055669779971E-28</v>
      </c>
      <c r="AK335" s="12">
        <f>$E335^EXP(Parameter!$D$115+Parameter!$D$122*(($B335*21/30.2)^(-1))+Parameter!$D$129*(($B335*21/30.2)^(-0.5)))</f>
        <v>1.2948694721024484E-3</v>
      </c>
      <c r="AL335" s="12">
        <f>$D335^EXP(Parameter!$D$138+Parameter!$D$145*(($B335*21/30.2)^(-0.5))+Parameter!$D$152*((LN($B335*21/30.2))))</f>
        <v>3.3091899233647843E-145</v>
      </c>
      <c r="AM335" s="12">
        <f>$E335^EXP(Parameter!$D$116+Parameter!$D$123*(($B335*21/30.2)^(-1))+Parameter!$D$130*(($B335*21/30.2)^(-0.5)))</f>
        <v>6.3094915336019075E-8</v>
      </c>
      <c r="AN335" s="12">
        <f>$D335^EXP(Parameter!$D$135+Parameter!$D$142*(($B335*21/30.2)^(-0.5))+Parameter!$D$149*((LN($B335*21/30.2))))</f>
        <v>1.3630856669566567E-8</v>
      </c>
      <c r="AO335" s="12">
        <f>$E335^EXP(Parameter!$D$113+Parameter!$D$120*(($B335*21/30.2)^(-1))+Parameter!$D$127*(($B335*21/30.2)^(-0.5)))</f>
        <v>3.3018351301192032E-16</v>
      </c>
      <c r="AP335" s="87">
        <f>$D335^EXP(Parameter!$D$304+Parameter!$D$310*((LN($B335*21/30.2))))</f>
        <v>5.0912397519035091E-3</v>
      </c>
      <c r="AQ335" s="88">
        <f>$E335^EXP(Parameter!$D$290+Parameter!$D$296*((LN($B335*21/30.2))))</f>
        <v>5.3011140398980345E-3</v>
      </c>
      <c r="AR335" s="12">
        <f>$D335^EXP(Parameter!$D$305+Parameter!$D$311*((LN($B335*21/30.2))))</f>
        <v>9.2323282639981061E-3</v>
      </c>
      <c r="AS335" s="88">
        <f>$E335^EXP(Parameter!$D$291+Parameter!$D$297*((LN($B335*21/30.2))))</f>
        <v>3.4557479919350314E-3</v>
      </c>
      <c r="AT335" s="12">
        <f>$D335^EXP(Parameter!$D$305+Parameter!$D$307-Parameter!$D$306+(Parameter!$D$311+Parameter!$D$313-Parameter!$D$312)*((LN($B335*21/30.2))))</f>
        <v>7.1591599444763713E-3</v>
      </c>
      <c r="AU335" s="88">
        <f>$E335^EXP(Parameter!$D$291+Parameter!$D$293-Parameter!$D$292+(Parameter!$D$297+Parameter!$D$299-Parameter!$D$298)*((LN($B335*21/30.2))))</f>
        <v>5.4731502684407952E-3</v>
      </c>
      <c r="AV335" s="12">
        <f>$D335^EXP(Parameter!$D$308+Parameter!$D$314*((LN($B335*21/30.2))))</f>
        <v>9.321813719348173E-3</v>
      </c>
      <c r="AW335" s="88">
        <f>$E335^EXP(Parameter!$D$294+Parameter!$D$300*((LN($B335*21/30.2))))</f>
        <v>4.8964779535737414E-3</v>
      </c>
      <c r="AX335" s="12">
        <f>$D335^EXP(Parameter!$D$305+Parameter!$D$309-Parameter!$D$306+(Parameter!$D$311+Parameter!$D$315-Parameter!$D$312)*((LN($B335*21/30.2))))</f>
        <v>2.33962570562054E-3</v>
      </c>
      <c r="AY335" s="88">
        <f>$E335^EXP(Parameter!$D$291+Parameter!$D$295-Parameter!$D$292+(Parameter!$D$297+Parameter!$D$301-Parameter!$D$298)*((LN($B335*21/30.2))))</f>
        <v>4.2605301718347073E-6</v>
      </c>
      <c r="AZ335" s="12">
        <f>$D335^EXP(Parameter!D$305-Parameter!D$306+(Parameter!D$311-Parameter!D$312)*((LN($B335*21/30.2))))</f>
        <v>1.5250037762772942E-3</v>
      </c>
      <c r="BA335" s="88">
        <f>$E335^EXP(Parameter!$D$291-Parameter!$D$292+(Parameter!$D$297-Parameter!$D$298)*((LN($B335*21/30.2))))</f>
        <v>1.5050627142688941E-8</v>
      </c>
      <c r="BB335" s="89">
        <f>$D335^EXP(Parameter!$D$231+Parameter!$D$238)</f>
        <v>2.237286903326843E-2</v>
      </c>
      <c r="BC335" s="90">
        <f>$E335^EXP(Parameter!$D$216+Parameter!$D$223)</f>
        <v>8.819245963284408E-4</v>
      </c>
      <c r="BD335" s="91">
        <f>$D335^EXP(Parameter!$D$232+Parameter!$D$239)</f>
        <v>1.5707703368078182E-2</v>
      </c>
      <c r="BE335" s="90">
        <f>$E335^EXP(Parameter!$D$217+Parameter!$D$224)</f>
        <v>1.3911762490566738E-3</v>
      </c>
      <c r="BF335" s="91">
        <f>$D335^EXP(Parameter!$D$234+Parameter!$D$241)</f>
        <v>1.9927977456894248E-2</v>
      </c>
      <c r="BG335" s="91">
        <f>$E335^EXP(Parameter!$D$219+Parameter!$D$226)</f>
        <v>9.3498930235317492E-3</v>
      </c>
      <c r="BH335" s="91">
        <f>$D335^EXP(Parameter!$D$235+Parameter!$D$242)</f>
        <v>4.9138082378656689E-2</v>
      </c>
      <c r="BI335" s="91">
        <f>$E335^EXP(Parameter!$D$220+Parameter!$D$227)</f>
        <v>5.3183538861722168E-3</v>
      </c>
      <c r="BJ335" s="91">
        <f>$D335^EXP(Parameter!$D$236+Parameter!$D$243)</f>
        <v>1.4443476872556271E-2</v>
      </c>
      <c r="BK335" s="91">
        <f>$E335^EXP(Parameter!$D$221+Parameter!$D$228)</f>
        <v>8.7953862442020844E-3</v>
      </c>
      <c r="BL335" s="91">
        <f>$D335^EXP(Parameter!$D$233+Parameter!$D$240)</f>
        <v>5.8299430543680133E-3</v>
      </c>
      <c r="BM335" s="91">
        <f>$E335^EXP(Parameter!$D$218+Parameter!$D$225)</f>
        <v>3.1910524303571734E-4</v>
      </c>
      <c r="BN335" s="90">
        <f>$D335^EXP(Parameter!$D$268+Parameter!$D$275+Parameter!$D$282)</f>
        <v>4.0265295828573522E-2</v>
      </c>
      <c r="BO335" s="91">
        <f>$E335^EXP(Parameter!$D$246+Parameter!$D$253+Parameter!$D$260)</f>
        <v>2.8760409286160498E-3</v>
      </c>
      <c r="BP335" s="91">
        <f>$D335^EXP(Parameter!$D$269+Parameter!$D$276+Parameter!$D$283)</f>
        <v>8.9925485680994004E-3</v>
      </c>
      <c r="BQ335" s="91">
        <f>$E335^EXP(Parameter!$D$247+Parameter!$D$254+Parameter!$D$261)</f>
        <v>3.6177381778190912E-3</v>
      </c>
      <c r="BR335" s="91">
        <f>$D335^EXP(Parameter!$D$271+Parameter!$D$278+Parameter!$D$285)</f>
        <v>6.2987285582893432E-2</v>
      </c>
      <c r="BS335" s="91">
        <f>$E335^EXP(Parameter!$D$249+Parameter!$D$256+Parameter!$D$263)</f>
        <v>5.6028129886931156E-3</v>
      </c>
      <c r="BT335" s="91">
        <f>$D335^EXP(Parameter!$D$272+Parameter!$D$279+Parameter!$D$286)</f>
        <v>4.5529334069195869E-2</v>
      </c>
      <c r="BU335" s="91">
        <f>$E335^EXP(Parameter!$D$250+Parameter!D$257+Parameter!D$264)</f>
        <v>2.8425464255167144E-3</v>
      </c>
      <c r="BV335" s="91">
        <f>$D335^EXP(Parameter!$D$273+Parameter!$D$280+Parameter!$D$287)</f>
        <v>4.1309213239593905E-2</v>
      </c>
      <c r="BW335" s="91">
        <f>$E335^EXP(Parameter!$D$251+Parameter!$D$258+Parameter!$D$265)</f>
        <v>2.8537282993085603E-7</v>
      </c>
      <c r="BX335" s="91">
        <f>$D335^EXP(Parameter!$D$270+Parameter!$D$277+Parameter!$D$284)</f>
        <v>1.633280381465381E-3</v>
      </c>
      <c r="BY335" s="91">
        <f>$E335^EXP(Parameter!$D$248+Parameter!$D$255+Parameter!$D$262)</f>
        <v>1.5566614774430239E-9</v>
      </c>
      <c r="BZ335" s="90">
        <f>$D335^EXP(Parameter!$D$208)</f>
        <v>2.0400269058904248E-2</v>
      </c>
      <c r="CA335" s="90">
        <f>$E335^EXP(Parameter!$D$200)</f>
        <v>5.7516084924887903E-4</v>
      </c>
      <c r="CB335" s="90">
        <f>$D335^EXP(Parameter!$D$209)</f>
        <v>1.597032773515086E-2</v>
      </c>
      <c r="CC335" s="90">
        <f>$E335^EXP(Parameter!$D$201)</f>
        <v>1.1081209094497796E-3</v>
      </c>
      <c r="CD335" s="90">
        <f>$D335^EXP(Parameter!$D$211)</f>
        <v>1.7830984298658974E-2</v>
      </c>
      <c r="CE335" s="90">
        <f>$E335^EXP(Parameter!$D$203)</f>
        <v>6.797691336214347E-3</v>
      </c>
      <c r="CF335" s="90">
        <f>$D335^EXP(Parameter!$D$212)</f>
        <v>4.8990172398498379E-2</v>
      </c>
      <c r="CG335" s="90">
        <f>$E335^EXP(Parameter!$D$204)</f>
        <v>4.4133673665473641E-3</v>
      </c>
      <c r="CH335" s="91">
        <f>$D335^EXP(Parameter!$D$213)</f>
        <v>1.3664423050469603E-2</v>
      </c>
      <c r="CI335" s="90">
        <f>$E335^EXP(Parameter!$D$205)</f>
        <v>8.8789640466682522E-3</v>
      </c>
      <c r="CJ335" s="91">
        <f>$D335^EXP(Parameter!$D$210)</f>
        <v>6.5205305207028013E-3</v>
      </c>
      <c r="CK335" s="90">
        <f>$E335^EXP(Parameter!$D$202)</f>
        <v>4.443527825541568E-4</v>
      </c>
      <c r="CL335" s="12">
        <f>$D335^EXP(Parameter!$D$170+Parameter!$D$177*(LN($B335/30.2*21)))</f>
        <v>6.8968911407525577E-3</v>
      </c>
      <c r="CM335" s="12">
        <f>$D335^EXP(Parameter!$D$155+Parameter!$D$162*(LN($B335/30.2*21)))</f>
        <v>0.26435677890439563</v>
      </c>
      <c r="CN335" s="12">
        <f>$D335^EXP(Parameter!$D$171+Parameter!$D$178*(LN($B335/30.2*21)))</f>
        <v>8.6589906977726089E-3</v>
      </c>
      <c r="CO335" s="12">
        <f>$D335^EXP(Parameter!$D$156+Parameter!$D$163*(LN($B335/30.2*21)))</f>
        <v>0.19007063212535674</v>
      </c>
      <c r="CP335" s="12">
        <f>$D335^EXP(Parameter!$D$173+Parameter!$D$180*(LN($B335/30.2*21)))</f>
        <v>6.47872757412183E-3</v>
      </c>
      <c r="CQ335" s="12">
        <f>$D335^EXP(Parameter!$D$158+Parameter!$D$165*(LN($B335/30.2*21)))</f>
        <v>0.18000440822050776</v>
      </c>
      <c r="CR335" s="12">
        <f>$D335^EXP(Parameter!$D$174+Parameter!$D$181*(LN($B335/30.2*21)))</f>
        <v>4.3600531411438267E-3</v>
      </c>
      <c r="CS335" s="12">
        <f>$D335^EXP(Parameter!$D$159+Parameter!$D$166*(LN($B335/30.2*21)))</f>
        <v>0.23856102685076327</v>
      </c>
      <c r="CT335" s="12">
        <f>$D335^EXP(Parameter!$D$175+Parameter!$D$182*(LN($B335/30.2*21)))</f>
        <v>3.7759487997597504E-4</v>
      </c>
      <c r="CU335" s="12">
        <f>$D335^EXP(Parameter!$D$160+Parameter!$D$167*(LN($B335/30.2*21)))</f>
        <v>2.2689039155699014E-2</v>
      </c>
      <c r="CV335" s="12">
        <f>$D335^EXP(Parameter!$D$172+Parameter!$D$179*(LN($B335/30.2*21)))</f>
        <v>8.2351342518809719E-4</v>
      </c>
      <c r="CW335" s="41">
        <f>$D335^EXP(Parameter!$D$157+Parameter!$D$164*(LN($B335/30.2*21)))</f>
        <v>3.6972144700239805E-5</v>
      </c>
      <c r="CX335" s="12">
        <f t="shared" si="37"/>
        <v>1.0061011399177538E-135</v>
      </c>
      <c r="CY335" s="85">
        <v>1.20084270880628E-2</v>
      </c>
      <c r="CZ335" s="12">
        <f t="shared" si="31"/>
        <v>3.7528126509759619E-11</v>
      </c>
      <c r="DA335" s="85">
        <v>1.7496325942001199E-2</v>
      </c>
      <c r="DB335" s="12">
        <f t="shared" si="32"/>
        <v>1.1880590583851432E-24</v>
      </c>
      <c r="DC335" s="41">
        <v>1.5498704895878798E-5</v>
      </c>
      <c r="DD335" s="12">
        <f t="shared" si="33"/>
        <v>0</v>
      </c>
      <c r="DE335" s="85">
        <v>2.29961114766152E-4</v>
      </c>
      <c r="DF335" s="12">
        <f t="shared" si="34"/>
        <v>0</v>
      </c>
      <c r="DG335" s="41">
        <v>1.54982E-5</v>
      </c>
      <c r="DH335" s="12">
        <f t="shared" si="35"/>
        <v>8.1425976215539118E-25</v>
      </c>
      <c r="DI335" s="41">
        <v>1.54982E-5</v>
      </c>
      <c r="DJ335" s="46">
        <v>330</v>
      </c>
      <c r="DK335" s="44">
        <v>4.0646978981539999E-6</v>
      </c>
      <c r="DL335" s="44">
        <v>1.5648519750333101E-5</v>
      </c>
      <c r="DM335" s="44">
        <v>4.21997634881821E-5</v>
      </c>
      <c r="DN335" s="44">
        <v>2.8429083916647901E-5</v>
      </c>
      <c r="DO335" s="44">
        <v>1.6736383700755001E-4</v>
      </c>
      <c r="DP335" s="44">
        <v>1.22653026218389E-4</v>
      </c>
      <c r="DQ335" s="44">
        <v>1.9409859893104701E-4</v>
      </c>
      <c r="DR335" s="45">
        <v>7.3429886574928301E-3</v>
      </c>
      <c r="DS335" s="45">
        <v>1.3214372372014701E-2</v>
      </c>
      <c r="DT335" s="45">
        <v>1.15691008587507E-2</v>
      </c>
      <c r="DU335" s="45">
        <v>7.77456703746837E-3</v>
      </c>
      <c r="DV335" s="45">
        <v>1.24902701457169E-2</v>
      </c>
      <c r="DW335" s="45">
        <v>2.28716208454144E-2</v>
      </c>
      <c r="DX335" s="45">
        <v>9.5414663412658508E-3</v>
      </c>
    </row>
    <row r="336" spans="1:128">
      <c r="A336" s="43">
        <f t="shared" si="36"/>
        <v>20.950684931506849</v>
      </c>
      <c r="B336" s="18">
        <v>332</v>
      </c>
      <c r="C336" s="12">
        <v>7282</v>
      </c>
      <c r="D336" s="12">
        <v>6.6726793338200904E-3</v>
      </c>
      <c r="E336" s="12">
        <v>1.5275399796730601E-5</v>
      </c>
      <c r="F336" s="92">
        <f>$D336^Parameter!$D$325</f>
        <v>2.0088809416949769E-2</v>
      </c>
      <c r="G336" s="92">
        <f>$E336^Parameter!$D$318</f>
        <v>3.4078044185348273E-4</v>
      </c>
      <c r="H336" s="92">
        <f>$D336^Parameter!$D$326</f>
        <v>1.8173568142119206E-2</v>
      </c>
      <c r="I336" s="92">
        <f>$E336^Parameter!$D$319</f>
        <v>8.2747571118566444E-4</v>
      </c>
      <c r="J336" s="92">
        <f>$D336^Parameter!$D$328</f>
        <v>2.1984510187910106E-2</v>
      </c>
      <c r="K336" s="92">
        <f>$E336^Parameter!$D$321</f>
        <v>7.353747528815114E-3</v>
      </c>
      <c r="L336" s="92">
        <f>$D336^Parameter!$D$329</f>
        <v>6.0479493109328313E-2</v>
      </c>
      <c r="M336" s="92">
        <f>$E336^Parameter!$D$322</f>
        <v>4.3667302731073511E-3</v>
      </c>
      <c r="N336" s="92">
        <f>$D336^Parameter!$D$330</f>
        <v>1.728555014209775E-2</v>
      </c>
      <c r="O336" s="92">
        <f>$E336^Parameter!$D$323</f>
        <v>1.1846690276302071E-2</v>
      </c>
      <c r="P336" s="92">
        <f>$D336^Parameter!$D$327</f>
        <v>8.4866021381499596E-3</v>
      </c>
      <c r="Q336" s="92">
        <f>$E336^Parameter!$D$320</f>
        <v>3.6422580024712337E-4</v>
      </c>
      <c r="R336" s="12">
        <f>$D336^EXP(Parameter!$D$96+Parameter!$D$103*(($B336/30.2*21)^(1)))</f>
        <v>8.306668687201342E-138</v>
      </c>
      <c r="S336" s="12">
        <f>$E336^EXP(Parameter!$D$81+Parameter!$D$88*($B336/30.2*21)^(-2))</f>
        <v>1.0982247594232468E-3</v>
      </c>
      <c r="T336" s="12">
        <f>$D336^EXP(Parameter!$D$97+Parameter!$D$104*(($B336*21/30.2)^(1)))</f>
        <v>3.1728073631654854E-11</v>
      </c>
      <c r="U336" s="12">
        <f>$E336^EXP(Parameter!$D$82+Parameter!$D$89*($B336/30.2*21)^(-2))</f>
        <v>1.9865981984459021E-3</v>
      </c>
      <c r="V336" s="12">
        <f>$D336^EXP(Parameter!$D$99+Parameter!$D$106*(($B336*21/30.2)^(1)))</f>
        <v>6.9248217847959353E-25</v>
      </c>
      <c r="W336" s="12">
        <f>$E336^EXP(Parameter!$D$84+Parameter!$D$91*($B336/30.2*21)^(-2))</f>
        <v>1.3430410770229476E-2</v>
      </c>
      <c r="X336" s="12">
        <f>$D336^EXP(Parameter!$D$100+Parameter!$D$107*(($B336*21/30.2)^(1)))</f>
        <v>0</v>
      </c>
      <c r="Y336" s="12">
        <f>$E336^EXP(Parameter!$D$85+Parameter!$D$92*($B336/30.2*21)^(-2))</f>
        <v>7.7901671184212274E-3</v>
      </c>
      <c r="Z336" s="12">
        <f>$D336^EXP(Parameter!$D$101+Parameter!$D$108*(($B336*21/30.2)^(1)))</f>
        <v>0</v>
      </c>
      <c r="AA336" s="12">
        <f>$E336^EXP(Parameter!$D$86+Parameter!$D$93*($B336/30.2*21)^(-2))</f>
        <v>1.2043341149376906E-2</v>
      </c>
      <c r="AB336" s="12">
        <f>$D336^EXP(Parameter!$D$98+Parameter!$D$105*(($B336*21/30.2)^(1)))</f>
        <v>4.9162607654780574E-25</v>
      </c>
      <c r="AC336" s="12">
        <f>$E336^EXP(Parameter!$D$83+Parameter!$D$90*($B336/30.2*21)^(-2))</f>
        <v>4.231976910452237E-4</v>
      </c>
      <c r="AD336" s="87">
        <f>$D336^EXP(Parameter!$D$133+Parameter!$D$140*(($B336*21/30.2)^(-0.5))+Parameter!$D$147*((LN($B336*21/30.2))))</f>
        <v>7.4067331662367721E-23</v>
      </c>
      <c r="AE336" s="12">
        <f>$E336^EXP(Parameter!$D$111+Parameter!$D$118*(($B336*21/30.2)^(-1))+Parameter!$D$125*(($B336*21/30.2)^(-0.5)))</f>
        <v>3.4799805162399132E-2</v>
      </c>
      <c r="AF336" s="12">
        <f>$D336^EXP(Parameter!$D$134+Parameter!$D$141*(($B336*21/30.2)^(-0.5))+Parameter!$D$148*((LN($B336*21/30.2))))</f>
        <v>2.4437122466826261E-6</v>
      </c>
      <c r="AG336" s="12">
        <f>$E336^EXP(Parameter!$D$112+Parameter!$D$119*(($B336*21/30.2)^(-1))+Parameter!$D$126*(($B336*21/30.2)^(-0.5)))</f>
        <v>2.5288758085185606E-3</v>
      </c>
      <c r="AH336" s="12">
        <f>$D336^EXP(Parameter!$D$136+Parameter!$D$143*(($B336*21/30.2)^(-0.5))+Parameter!$D$150*((LN($B336*21/30.2))))</f>
        <v>1.1680996647786448E-17</v>
      </c>
      <c r="AI336" s="12">
        <f>$E336^EXP(Parameter!$D$114+Parameter!$D$121*(($B336*21/30.2)^(-1))+Parameter!$D$128*(($B336*21/30.2)^(-0.5)))</f>
        <v>2.0663246393243337E-6</v>
      </c>
      <c r="AJ336" s="12">
        <f>$D336^EXP(Parameter!$D$137+Parameter!$D$144*(($B336*21/30.2)^(-0.5))+Parameter!$D$151*((LN($B336*21/30.2))))</f>
        <v>5.3084638494612312E-28</v>
      </c>
      <c r="AK336" s="12">
        <f>$E336^EXP(Parameter!$D$115+Parameter!$D$122*(($B336*21/30.2)^(-1))+Parameter!$D$129*(($B336*21/30.2)^(-0.5)))</f>
        <v>1.2826661542119091E-3</v>
      </c>
      <c r="AL336" s="12">
        <f>$D336^EXP(Parameter!$D$138+Parameter!$D$145*(($B336*21/30.2)^(-0.5))+Parameter!$D$152*((LN($B336*21/30.2))))</f>
        <v>3.0781878893009915E-146</v>
      </c>
      <c r="AM336" s="12">
        <f>$E336^EXP(Parameter!$D$116+Parameter!$D$123*(($B336*21/30.2)^(-1))+Parameter!$D$130*(($B336*21/30.2)^(-0.5)))</f>
        <v>6.1220310554015109E-8</v>
      </c>
      <c r="AN336" s="12">
        <f>$D336^EXP(Parameter!$D$135+Parameter!$D$142*(($B336*21/30.2)^(-0.5))+Parameter!$D$149*((LN($B336*21/30.2))))</f>
        <v>1.2919244250679601E-8</v>
      </c>
      <c r="AO336" s="12">
        <f>$E336^EXP(Parameter!$D$113+Parameter!$D$120*(($B336*21/30.2)^(-1))+Parameter!$D$127*(($B336*21/30.2)^(-0.5)))</f>
        <v>3.081529112194666E-16</v>
      </c>
      <c r="AP336" s="87">
        <f>$D336^EXP(Parameter!$D$304+Parameter!$D$310*((LN($B336*21/30.2))))</f>
        <v>5.0433046647215124E-3</v>
      </c>
      <c r="AQ336" s="88">
        <f>$E336^EXP(Parameter!$D$290+Parameter!$D$296*((LN($B336*21/30.2))))</f>
        <v>5.2768283877186141E-3</v>
      </c>
      <c r="AR336" s="12">
        <f>$D336^EXP(Parameter!$D$305+Parameter!$D$311*((LN($B336*21/30.2))))</f>
        <v>9.1653492676031928E-3</v>
      </c>
      <c r="AS336" s="88">
        <f>$E336^EXP(Parameter!$D$291+Parameter!$D$297*((LN($B336*21/30.2))))</f>
        <v>3.4333543162792454E-3</v>
      </c>
      <c r="AT336" s="12">
        <f>$D336^EXP(Parameter!$D$305+Parameter!$D$307-Parameter!$D$306+(Parameter!$D$311+Parameter!$D$313-Parameter!$D$312)*((LN($B336*21/30.2))))</f>
        <v>7.1004363421215064E-3</v>
      </c>
      <c r="AU336" s="88">
        <f>$E336^EXP(Parameter!$D$291+Parameter!$D$293-Parameter!$D$292+(Parameter!$D$297+Parameter!$D$299-Parameter!$D$298)*((LN($B336*21/30.2))))</f>
        <v>5.4332492231688977E-3</v>
      </c>
      <c r="AV336" s="12">
        <f>$D336^EXP(Parameter!$D$308+Parameter!$D$314*((LN($B336*21/30.2))))</f>
        <v>9.2362168395631224E-3</v>
      </c>
      <c r="AW336" s="88">
        <f>$E336^EXP(Parameter!$D$294+Parameter!$D$300*((LN($B336*21/30.2))))</f>
        <v>4.8632023088546932E-3</v>
      </c>
      <c r="AX336" s="12">
        <f>$D336^EXP(Parameter!$D$305+Parameter!$D$309-Parameter!$D$306+(Parameter!$D$311+Parameter!$D$315-Parameter!$D$312)*((LN($B336*21/30.2))))</f>
        <v>2.3134991605253223E-3</v>
      </c>
      <c r="AY336" s="88">
        <f>$E336^EXP(Parameter!$D$291+Parameter!$D$295-Parameter!$D$292+(Parameter!$D$297+Parameter!$D$301-Parameter!$D$298)*((LN($B336*21/30.2))))</f>
        <v>4.1384306240428567E-6</v>
      </c>
      <c r="AZ336" s="12">
        <f>$D336^EXP(Parameter!D$305-Parameter!D$306+(Parameter!D$311-Parameter!D$312)*((LN($B336*21/30.2))))</f>
        <v>1.507908234266398E-3</v>
      </c>
      <c r="BA336" s="88">
        <f>$E336^EXP(Parameter!$D$291-Parameter!$D$292+(Parameter!$D$297-Parameter!$D$298)*((LN($B336*21/30.2))))</f>
        <v>1.4480608965302818E-8</v>
      </c>
      <c r="BB336" s="89">
        <f>$D336^EXP(Parameter!$D$231+Parameter!$D$238)</f>
        <v>2.2253540940677073E-2</v>
      </c>
      <c r="BC336" s="90">
        <f>$E336^EXP(Parameter!$D$216+Parameter!$D$223)</f>
        <v>8.7384991429499551E-4</v>
      </c>
      <c r="BD336" s="91">
        <f>$D336^EXP(Parameter!$D$232+Parameter!$D$239)</f>
        <v>1.561614924088027E-2</v>
      </c>
      <c r="BE336" s="90">
        <f>$E336^EXP(Parameter!$D$217+Parameter!$D$224)</f>
        <v>1.3792608760665127E-3</v>
      </c>
      <c r="BF336" s="91">
        <f>$D336^EXP(Parameter!$D$234+Parameter!$D$241)</f>
        <v>1.9818461414342545E-2</v>
      </c>
      <c r="BG336" s="91">
        <f>$E336^EXP(Parameter!$D$219+Parameter!$D$226)</f>
        <v>9.2929364591857362E-3</v>
      </c>
      <c r="BH336" s="91">
        <f>$D336^EXP(Parameter!$D$235+Parameter!$D$242)</f>
        <v>4.8930149504095584E-2</v>
      </c>
      <c r="BI336" s="91">
        <f>$E336^EXP(Parameter!$D$220+Parameter!$D$227)</f>
        <v>5.2820574570959303E-3</v>
      </c>
      <c r="BJ336" s="91">
        <f>$D336^EXP(Parameter!$D$236+Parameter!$D$243)</f>
        <v>1.4357595839917314E-2</v>
      </c>
      <c r="BK336" s="91">
        <f>$E336^EXP(Parameter!$D$221+Parameter!$D$228)</f>
        <v>8.7411086558254331E-3</v>
      </c>
      <c r="BL336" s="91">
        <f>$D336^EXP(Parameter!$D$233+Parameter!$D$240)</f>
        <v>5.7878833711696815E-3</v>
      </c>
      <c r="BM336" s="91">
        <f>$E336^EXP(Parameter!$D$218+Parameter!$D$225)</f>
        <v>3.1576352763414427E-4</v>
      </c>
      <c r="BN336" s="90">
        <f>$D336^EXP(Parameter!$D$268+Parameter!$D$275+Parameter!$D$282)</f>
        <v>4.0083673232540383E-2</v>
      </c>
      <c r="BO336" s="91">
        <f>$E336^EXP(Parameter!$D$246+Parameter!$D$253+Parameter!$D$260)</f>
        <v>2.8541172182504587E-3</v>
      </c>
      <c r="BP336" s="91">
        <f>$D336^EXP(Parameter!$D$269+Parameter!$D$276+Parameter!$D$283)</f>
        <v>8.933119508814133E-3</v>
      </c>
      <c r="BQ336" s="91">
        <f>$E336^EXP(Parameter!$D$247+Parameter!$D$254+Parameter!$D$261)</f>
        <v>3.5912379614764563E-3</v>
      </c>
      <c r="BR336" s="91">
        <f>$D336^EXP(Parameter!$D$271+Parameter!$D$278+Parameter!$D$285)</f>
        <v>6.2742669869555054E-2</v>
      </c>
      <c r="BS336" s="91">
        <f>$E336^EXP(Parameter!$D$249+Parameter!$D$256+Parameter!$D$263)</f>
        <v>5.5649543817285155E-3</v>
      </c>
      <c r="BT336" s="91">
        <f>$D336^EXP(Parameter!$D$272+Parameter!$D$279+Parameter!$D$286)</f>
        <v>4.533180531739224E-2</v>
      </c>
      <c r="BU336" s="91">
        <f>$E336^EXP(Parameter!$D$250+Parameter!D$257+Parameter!D$264)</f>
        <v>2.8208348256325436E-3</v>
      </c>
      <c r="BV336" s="91">
        <f>$D336^EXP(Parameter!$D$273+Parameter!$D$280+Parameter!$D$287)</f>
        <v>4.1124363276198041E-2</v>
      </c>
      <c r="BW336" s="91">
        <f>$E336^EXP(Parameter!$D$251+Parameter!$D$258+Parameter!$D$265)</f>
        <v>2.7980401922778545E-7</v>
      </c>
      <c r="BX336" s="91">
        <f>$D336^EXP(Parameter!$D$270+Parameter!$D$277+Parameter!$D$284)</f>
        <v>1.6185960838386718E-3</v>
      </c>
      <c r="BY336" s="91">
        <f>$E336^EXP(Parameter!$D$248+Parameter!$D$255+Parameter!$D$262)</f>
        <v>1.515918260763728E-9</v>
      </c>
      <c r="BZ336" s="90">
        <f>$D336^EXP(Parameter!$D$208)</f>
        <v>2.0288826314412596E-2</v>
      </c>
      <c r="CA336" s="90">
        <f>$E336^EXP(Parameter!$D$200)</f>
        <v>5.6957633413704022E-4</v>
      </c>
      <c r="CB336" s="90">
        <f>$D336^EXP(Parameter!$D$209)</f>
        <v>1.5877613387134504E-2</v>
      </c>
      <c r="CC336" s="90">
        <f>$E336^EXP(Parameter!$D$201)</f>
        <v>1.0983031102794014E-3</v>
      </c>
      <c r="CD336" s="90">
        <f>$D336^EXP(Parameter!$D$211)</f>
        <v>1.7730217808018946E-2</v>
      </c>
      <c r="CE336" s="90">
        <f>$E336^EXP(Parameter!$D$203)</f>
        <v>6.7534659546471219E-3</v>
      </c>
      <c r="CF336" s="90">
        <f>$D336^EXP(Parameter!$D$212)</f>
        <v>4.8782658449539447E-2</v>
      </c>
      <c r="CG336" s="90">
        <f>$E336^EXP(Parameter!$D$204)</f>
        <v>4.382178172855189E-3</v>
      </c>
      <c r="CH336" s="91">
        <f>$D336^EXP(Parameter!$D$213)</f>
        <v>1.3582114357203844E-2</v>
      </c>
      <c r="CI336" s="90">
        <f>$E336^EXP(Parameter!$D$205)</f>
        <v>8.824279827083158E-3</v>
      </c>
      <c r="CJ336" s="91">
        <f>$D336^EXP(Parameter!$D$210)</f>
        <v>6.4745086456129515E-3</v>
      </c>
      <c r="CK336" s="90">
        <f>$E336^EXP(Parameter!$D$202)</f>
        <v>4.398898849990846E-4</v>
      </c>
      <c r="CL336" s="12">
        <f>$D336^EXP(Parameter!$D$170+Parameter!$D$177*(LN($B336/30.2*21)))</f>
        <v>6.8408293226824186E-3</v>
      </c>
      <c r="CM336" s="12">
        <f>$D336^EXP(Parameter!$D$155+Parameter!$D$162*(LN($B336/30.2*21)))</f>
        <v>0.26413164614446583</v>
      </c>
      <c r="CN336" s="12">
        <f>$D336^EXP(Parameter!$D$171+Parameter!$D$178*(LN($B336/30.2*21)))</f>
        <v>8.5962503058220271E-3</v>
      </c>
      <c r="CO336" s="12">
        <f>$D336^EXP(Parameter!$D$156+Parameter!$D$163*(LN($B336/30.2*21)))</f>
        <v>0.18976778916867587</v>
      </c>
      <c r="CP336" s="12">
        <f>$D336^EXP(Parameter!$D$173+Parameter!$D$180*(LN($B336/30.2*21)))</f>
        <v>6.4261884110715468E-3</v>
      </c>
      <c r="CQ336" s="12">
        <f>$D336^EXP(Parameter!$D$158+Parameter!$D$165*(LN($B336/30.2*21)))</f>
        <v>0.17962075583122369</v>
      </c>
      <c r="CR336" s="12">
        <f>$D336^EXP(Parameter!$D$174+Parameter!$D$181*(LN($B336/30.2*21)))</f>
        <v>4.3134183347207583E-3</v>
      </c>
      <c r="CS336" s="12">
        <f>$D336^EXP(Parameter!$D$159+Parameter!$D$166*(LN($B336/30.2*21)))</f>
        <v>0.23822156682898638</v>
      </c>
      <c r="CT336" s="12">
        <f>$D336^EXP(Parameter!$D$175+Parameter!$D$182*(LN($B336/30.2*21)))</f>
        <v>3.7169931162544877E-4</v>
      </c>
      <c r="CU336" s="12">
        <f>$D336^EXP(Parameter!$D$160+Parameter!$D$167*(LN($B336/30.2*21)))</f>
        <v>2.2521273682328664E-2</v>
      </c>
      <c r="CV336" s="12">
        <f>$D336^EXP(Parameter!$D$172+Parameter!$D$179*(LN($B336/30.2*21)))</f>
        <v>8.1343612691941525E-4</v>
      </c>
      <c r="CW336" s="41">
        <f>$D336^EXP(Parameter!$D$157+Parameter!$D$164*(LN($B336/30.2*21)))</f>
        <v>3.6123744650549264E-5</v>
      </c>
      <c r="CX336" s="12">
        <f t="shared" si="37"/>
        <v>8.306668687201342E-138</v>
      </c>
      <c r="CY336" s="85">
        <v>1.20059211357157E-2</v>
      </c>
      <c r="CZ336" s="12">
        <f t="shared" si="31"/>
        <v>3.1728073631654854E-11</v>
      </c>
      <c r="DA336" s="85">
        <v>1.7489963872644398E-2</v>
      </c>
      <c r="DB336" s="12">
        <f t="shared" si="32"/>
        <v>6.9248217847959353E-25</v>
      </c>
      <c r="DC336" s="41">
        <v>1.52758568369527E-5</v>
      </c>
      <c r="DD336" s="12">
        <f t="shared" si="33"/>
        <v>0</v>
      </c>
      <c r="DE336" s="85">
        <v>2.2733973858580399E-4</v>
      </c>
      <c r="DF336" s="12">
        <f t="shared" si="34"/>
        <v>0</v>
      </c>
      <c r="DG336" s="41">
        <v>1.5275399999999999E-5</v>
      </c>
      <c r="DH336" s="12">
        <f t="shared" si="35"/>
        <v>4.9162607654780574E-25</v>
      </c>
      <c r="DI336" s="41">
        <v>1.5275399999999999E-5</v>
      </c>
      <c r="DJ336" s="46">
        <v>331</v>
      </c>
      <c r="DK336" s="44">
        <v>3.9930550493894004E-6</v>
      </c>
      <c r="DL336" s="44">
        <v>1.5391695734168199E-5</v>
      </c>
      <c r="DM336" s="44">
        <v>4.1546426592598003E-5</v>
      </c>
      <c r="DN336" s="44">
        <v>2.7978300883968499E-5</v>
      </c>
      <c r="DO336" s="44">
        <v>1.6499924089719001E-4</v>
      </c>
      <c r="DP336" s="44">
        <v>1.20881819453911E-4</v>
      </c>
      <c r="DQ336" s="44">
        <v>1.9138548634301E-4</v>
      </c>
      <c r="DR336" s="45">
        <v>7.2931443699357796E-3</v>
      </c>
      <c r="DS336" s="45">
        <v>1.31309374948091E-2</v>
      </c>
      <c r="DT336" s="45">
        <v>1.14947803121119E-2</v>
      </c>
      <c r="DU336" s="45">
        <v>7.7221408817164097E-3</v>
      </c>
      <c r="DV336" s="45">
        <v>1.2410821678098399E-2</v>
      </c>
      <c r="DW336" s="45">
        <v>2.2738053579603599E-2</v>
      </c>
      <c r="DX336" s="45">
        <v>9.4786777186893802E-3</v>
      </c>
    </row>
    <row r="337" spans="1:128">
      <c r="A337" s="43">
        <f t="shared" si="36"/>
        <v>21.010958904109589</v>
      </c>
      <c r="B337" s="18">
        <v>333</v>
      </c>
      <c r="C337" s="12">
        <v>7304</v>
      </c>
      <c r="D337" s="12">
        <v>6.6259668552342398E-3</v>
      </c>
      <c r="E337" s="12">
        <v>1.50562605702589E-5</v>
      </c>
      <c r="F337" s="92">
        <f>$D337^Parameter!$D$325</f>
        <v>1.9979031062072952E-2</v>
      </c>
      <c r="G337" s="92">
        <f>$E337^Parameter!$D$318</f>
        <v>3.3725339326914081E-4</v>
      </c>
      <c r="H337" s="92">
        <f>$D337^Parameter!$D$326</f>
        <v>1.8071716596035924E-2</v>
      </c>
      <c r="I337" s="92">
        <f>$E337^Parameter!$D$319</f>
        <v>8.1985860306549134E-4</v>
      </c>
      <c r="J337" s="92">
        <f>$D337^Parameter!$D$328</f>
        <v>2.1867137482126299E-2</v>
      </c>
      <c r="K337" s="92">
        <f>$E337^Parameter!$D$321</f>
        <v>7.3068246488150312E-3</v>
      </c>
      <c r="L337" s="92">
        <f>$D337^Parameter!$D$329</f>
        <v>6.0242028205129722E-2</v>
      </c>
      <c r="M337" s="92">
        <f>$E337^Parameter!$D$322</f>
        <v>4.3359212904510776E-3</v>
      </c>
      <c r="N337" s="92">
        <f>$D337^Parameter!$D$330</f>
        <v>1.7187467892157006E-2</v>
      </c>
      <c r="O337" s="92">
        <f>$E337^Parameter!$D$323</f>
        <v>1.1778414911465942E-2</v>
      </c>
      <c r="P337" s="92">
        <f>$D337^Parameter!$D$327</f>
        <v>8.4300333873808097E-3</v>
      </c>
      <c r="Q337" s="92">
        <f>$E337^Parameter!$D$320</f>
        <v>3.6048734663863202E-4</v>
      </c>
      <c r="R337" s="12">
        <f>$D337^EXP(Parameter!$D$96+Parameter!$D$103*(($B337/30.2*21)^(1)))</f>
        <v>6.3792439918499209E-140</v>
      </c>
      <c r="S337" s="12">
        <f>$E337^EXP(Parameter!$D$81+Parameter!$D$88*($B337/30.2*21)^(-2))</f>
        <v>1.0885172377354726E-3</v>
      </c>
      <c r="T337" s="12">
        <f>$D337^EXP(Parameter!$D$97+Parameter!$D$104*(($B337*21/30.2)^(1)))</f>
        <v>2.6796253964808302E-11</v>
      </c>
      <c r="U337" s="12">
        <f>$E337^EXP(Parameter!$D$82+Parameter!$D$89*($B337/30.2*21)^(-2))</f>
        <v>1.9705590835251093E-3</v>
      </c>
      <c r="V337" s="12">
        <f>$D337^EXP(Parameter!$D$99+Parameter!$D$106*(($B337*21/30.2)^(1)))</f>
        <v>4.016109626576329E-25</v>
      </c>
      <c r="W337" s="12">
        <f>$E337^EXP(Parameter!$D$84+Parameter!$D$91*($B337/30.2*21)^(-2))</f>
        <v>1.3355196377579519E-2</v>
      </c>
      <c r="X337" s="12">
        <f>$D337^EXP(Parameter!$D$100+Parameter!$D$107*(($B337*21/30.2)^(1)))</f>
        <v>0</v>
      </c>
      <c r="Y337" s="12">
        <f>$E337^EXP(Parameter!$D$85+Parameter!$D$92*($B337/30.2*21)^(-2))</f>
        <v>7.7410431511574758E-3</v>
      </c>
      <c r="Z337" s="12">
        <f>$D337^EXP(Parameter!$D$101+Parameter!$D$108*(($B337*21/30.2)^(1)))</f>
        <v>0</v>
      </c>
      <c r="AA337" s="12">
        <f>$E337^EXP(Parameter!$D$86+Parameter!$D$93*($B337/30.2*21)^(-2))</f>
        <v>1.1974186389596041E-2</v>
      </c>
      <c r="AB337" s="12">
        <f>$D337^EXP(Parameter!$D$98+Parameter!$D$105*(($B337*21/30.2)^(1)))</f>
        <v>2.9555455068176227E-25</v>
      </c>
      <c r="AC337" s="12">
        <f>$E337^EXP(Parameter!$D$83+Parameter!$D$90*($B337/30.2*21)^(-2))</f>
        <v>4.1893571225290726E-4</v>
      </c>
      <c r="AD337" s="87">
        <f>$D337^EXP(Parameter!$D$133+Parameter!$D$140*(($B337*21/30.2)^(-0.5))+Parameter!$D$147*((LN($B337*21/30.2))))</f>
        <v>5.7749856606384545E-23</v>
      </c>
      <c r="AE337" s="12">
        <f>$E337^EXP(Parameter!$D$111+Parameter!$D$118*(($B337*21/30.2)^(-1))+Parameter!$D$125*(($B337*21/30.2)^(-0.5)))</f>
        <v>3.4687022133297531E-2</v>
      </c>
      <c r="AF337" s="12">
        <f>$D337^EXP(Parameter!$D$134+Parameter!$D$141*(($B337*21/30.2)^(-0.5))+Parameter!$D$148*((LN($B337*21/30.2))))</f>
        <v>2.3555064442927657E-6</v>
      </c>
      <c r="AG337" s="12">
        <f>$E337^EXP(Parameter!$D$112+Parameter!$D$119*(($B337*21/30.2)^(-1))+Parameter!$D$126*(($B337*21/30.2)^(-0.5)))</f>
        <v>2.50968196134203E-3</v>
      </c>
      <c r="AH337" s="12">
        <f>$D337^EXP(Parameter!$D$136+Parameter!$D$143*(($B337*21/30.2)^(-0.5))+Parameter!$D$150*((LN($B337*21/30.2))))</f>
        <v>9.7938857709773603E-18</v>
      </c>
      <c r="AI337" s="12">
        <f>$E337^EXP(Parameter!$D$114+Parameter!$D$121*(($B337*21/30.2)^(-1))+Parameter!$D$128*(($B337*21/30.2)^(-0.5)))</f>
        <v>2.0180719447033877E-6</v>
      </c>
      <c r="AJ337" s="12">
        <f>$D337^EXP(Parameter!$D$137+Parameter!$D$144*(($B337*21/30.2)^(-0.5))+Parameter!$D$151*((LN($B337*21/30.2))))</f>
        <v>3.7692685912320695E-28</v>
      </c>
      <c r="AK337" s="12">
        <f>$E337^EXP(Parameter!$D$115+Parameter!$D$122*(($B337*21/30.2)^(-1))+Parameter!$D$129*(($B337*21/30.2)^(-0.5)))</f>
        <v>1.2706047319588161E-3</v>
      </c>
      <c r="AL337" s="12">
        <f>$D337^EXP(Parameter!$D$138+Parameter!$D$145*(($B337*21/30.2)^(-0.5))+Parameter!$D$152*((LN($B337*21/30.2))))</f>
        <v>2.8350096233351955E-147</v>
      </c>
      <c r="AM337" s="12">
        <f>$E337^EXP(Parameter!$D$116+Parameter!$D$123*(($B337*21/30.2)^(-1))+Parameter!$D$130*(($B337*21/30.2)^(-0.5)))</f>
        <v>5.9404997419707059E-8</v>
      </c>
      <c r="AN337" s="12">
        <f>$D337^EXP(Parameter!$D$135+Parameter!$D$142*(($B337*21/30.2)^(-0.5))+Parameter!$D$149*((LN($B337*21/30.2))))</f>
        <v>1.2244939072756876E-8</v>
      </c>
      <c r="AO337" s="12">
        <f>$E337^EXP(Parameter!$D$113+Parameter!$D$120*(($B337*21/30.2)^(-1))+Parameter!$D$127*(($B337*21/30.2)^(-0.5)))</f>
        <v>2.876302635084187E-16</v>
      </c>
      <c r="AP337" s="87">
        <f>$D337^EXP(Parameter!$D$304+Parameter!$D$310*((LN($B337*21/30.2))))</f>
        <v>4.9959007104011409E-3</v>
      </c>
      <c r="AQ337" s="88">
        <f>$E337^EXP(Parameter!$D$290+Parameter!$D$296*((LN($B337*21/30.2))))</f>
        <v>5.2527266938015398E-3</v>
      </c>
      <c r="AR337" s="12">
        <f>$D337^EXP(Parameter!$D$305+Parameter!$D$311*((LN($B337*21/30.2))))</f>
        <v>9.0989884245964402E-3</v>
      </c>
      <c r="AS337" s="88">
        <f>$E337^EXP(Parameter!$D$291+Parameter!$D$297*((LN($B337*21/30.2))))</f>
        <v>3.4111620287125594E-3</v>
      </c>
      <c r="AT337" s="12">
        <f>$D337^EXP(Parameter!$D$305+Parameter!$D$307-Parameter!$D$306+(Parameter!$D$311+Parameter!$D$313-Parameter!$D$312)*((LN($B337*21/30.2))))</f>
        <v>7.0423015429256861E-3</v>
      </c>
      <c r="AU337" s="88">
        <f>$E337^EXP(Parameter!$D$291+Parameter!$D$293-Parameter!$D$292+(Parameter!$D$297+Parameter!$D$299-Parameter!$D$298)*((LN($B337*21/30.2))))</f>
        <v>5.3937242259081176E-3</v>
      </c>
      <c r="AV337" s="12">
        <f>$D337^EXP(Parameter!$D$308+Parameter!$D$314*((LN($B337*21/30.2))))</f>
        <v>9.1515296687670784E-3</v>
      </c>
      <c r="AW337" s="88">
        <f>$E337^EXP(Parameter!$D$294+Parameter!$D$300*((LN($B337*21/30.2))))</f>
        <v>4.8302296335965399E-3</v>
      </c>
      <c r="AX337" s="12">
        <f>$D337^EXP(Parameter!$D$305+Parameter!$D$309-Parameter!$D$306+(Parameter!$D$311+Parameter!$D$315-Parameter!$D$312)*((LN($B337*21/30.2))))</f>
        <v>2.2877057653998118E-3</v>
      </c>
      <c r="AY337" s="88">
        <f>$E337^EXP(Parameter!$D$291+Parameter!$D$295-Parameter!$D$292+(Parameter!$D$297+Parameter!$D$301-Parameter!$D$298)*((LN($B337*21/30.2))))</f>
        <v>4.0199465855313499E-6</v>
      </c>
      <c r="AZ337" s="12">
        <f>$D337^EXP(Parameter!D$305-Parameter!D$306+(Parameter!D$311-Parameter!D$312)*((LN($B337*21/30.2))))</f>
        <v>1.4910338554977179E-3</v>
      </c>
      <c r="BA337" s="88">
        <f>$E337^EXP(Parameter!$D$291-Parameter!$D$292+(Parameter!$D$297-Parameter!$D$298)*((LN($B337*21/30.2))))</f>
        <v>1.3932843060838329E-8</v>
      </c>
      <c r="BB337" s="89">
        <f>$D337^EXP(Parameter!$D$231+Parameter!$D$238)</f>
        <v>2.2135109450493778E-2</v>
      </c>
      <c r="BC337" s="90">
        <f>$E337^EXP(Parameter!$D$216+Parameter!$D$223)</f>
        <v>8.65867441447901E-4</v>
      </c>
      <c r="BD337" s="91">
        <f>$D337^EXP(Parameter!$D$232+Parameter!$D$239)</f>
        <v>1.5525328200170387E-2</v>
      </c>
      <c r="BE337" s="90">
        <f>$E337^EXP(Parameter!$D$217+Parameter!$D$224)</f>
        <v>1.3674745558629349E-3</v>
      </c>
      <c r="BF337" s="91">
        <f>$D337^EXP(Parameter!$D$234+Parameter!$D$241)</f>
        <v>1.9709785930529845E-2</v>
      </c>
      <c r="BG337" s="91">
        <f>$E337^EXP(Parameter!$D$219+Parameter!$D$226)</f>
        <v>9.2364563922655209E-3</v>
      </c>
      <c r="BH337" s="91">
        <f>$D337^EXP(Parameter!$D$235+Parameter!$D$242)</f>
        <v>4.8723550597254014E-2</v>
      </c>
      <c r="BI337" s="91">
        <f>$E337^EXP(Parameter!$D$220+Parameter!$D$227)</f>
        <v>5.2460911996595827E-3</v>
      </c>
      <c r="BJ337" s="91">
        <f>$D337^EXP(Parameter!$D$236+Parameter!$D$243)</f>
        <v>1.4272412517401457E-2</v>
      </c>
      <c r="BK337" s="91">
        <f>$E337^EXP(Parameter!$D$221+Parameter!$D$228)</f>
        <v>8.6872894508469699E-3</v>
      </c>
      <c r="BL337" s="91">
        <f>$D337^EXP(Parameter!$D$233+Parameter!$D$240)</f>
        <v>5.7462185609696171E-3</v>
      </c>
      <c r="BM337" s="91">
        <f>$E337^EXP(Parameter!$D$218+Parameter!$D$225)</f>
        <v>3.1246435703485956E-4</v>
      </c>
      <c r="BN337" s="90">
        <f>$D337^EXP(Parameter!$D$268+Parameter!$D$275+Parameter!$D$282)</f>
        <v>3.9903266328154732E-2</v>
      </c>
      <c r="BO337" s="91">
        <f>$E337^EXP(Parameter!$D$246+Parameter!$D$253+Parameter!$D$260)</f>
        <v>2.8324103755851368E-3</v>
      </c>
      <c r="BP337" s="91">
        <f>$D337^EXP(Parameter!$D$269+Parameter!$D$276+Parameter!$D$283)</f>
        <v>8.8742125137345421E-3</v>
      </c>
      <c r="BQ337" s="91">
        <f>$E337^EXP(Parameter!$D$247+Parameter!$D$254+Parameter!$D$261)</f>
        <v>3.5649920185862132E-3</v>
      </c>
      <c r="BR337" s="91">
        <f>$D337^EXP(Parameter!$D$271+Parameter!$D$278+Parameter!$D$285)</f>
        <v>6.2499538604374981E-2</v>
      </c>
      <c r="BS337" s="91">
        <f>$E337^EXP(Parameter!$D$249+Parameter!$D$256+Parameter!$D$263)</f>
        <v>5.5274376034198476E-3</v>
      </c>
      <c r="BT337" s="91">
        <f>$D337^EXP(Parameter!$D$272+Parameter!$D$279+Parameter!$D$286)</f>
        <v>4.5135564831535288E-2</v>
      </c>
      <c r="BU337" s="91">
        <f>$E337^EXP(Parameter!$D$250+Parameter!D$257+Parameter!D$264)</f>
        <v>2.7993383242083591E-3</v>
      </c>
      <c r="BV337" s="91">
        <f>$D337^EXP(Parameter!$D$273+Parameter!$D$280+Parameter!$D$287)</f>
        <v>4.0940743999791765E-2</v>
      </c>
      <c r="BW337" s="91">
        <f>$E337^EXP(Parameter!$D$251+Parameter!$D$258+Parameter!$D$265)</f>
        <v>2.7435628863818767E-7</v>
      </c>
      <c r="BX337" s="91">
        <f>$D337^EXP(Parameter!$D$270+Parameter!$D$277+Parameter!$D$284)</f>
        <v>1.6040756456482319E-3</v>
      </c>
      <c r="BY337" s="91">
        <f>$E337^EXP(Parameter!$D$248+Parameter!$D$255+Parameter!$D$262)</f>
        <v>1.4763313027593066E-9</v>
      </c>
      <c r="BZ337" s="90">
        <f>$D337^EXP(Parameter!$D$208)</f>
        <v>2.0178235274874022E-2</v>
      </c>
      <c r="CA337" s="90">
        <f>$E337^EXP(Parameter!$D$200)</f>
        <v>5.6405867337793337E-4</v>
      </c>
      <c r="CB337" s="90">
        <f>$D337^EXP(Parameter!$D$209)</f>
        <v>1.578563927172837E-2</v>
      </c>
      <c r="CC337" s="90">
        <f>$E337^EXP(Parameter!$D$201)</f>
        <v>1.0885945308800749E-3</v>
      </c>
      <c r="CD337" s="90">
        <f>$D337^EXP(Parameter!$D$211)</f>
        <v>1.7630240350143694E-2</v>
      </c>
      <c r="CE337" s="90">
        <f>$E337^EXP(Parameter!$D$203)</f>
        <v>6.709628819676957E-3</v>
      </c>
      <c r="CF337" s="90">
        <f>$D337^EXP(Parameter!$D$212)</f>
        <v>4.8576476654544565E-2</v>
      </c>
      <c r="CG337" s="90">
        <f>$E337^EXP(Parameter!$D$204)</f>
        <v>4.3512802218619714E-3</v>
      </c>
      <c r="CH337" s="91">
        <f>$D337^EXP(Parameter!$D$213)</f>
        <v>1.3500480715391264E-2</v>
      </c>
      <c r="CI337" s="90">
        <f>$E337^EXP(Parameter!$D$205)</f>
        <v>8.7700567550983242E-3</v>
      </c>
      <c r="CJ337" s="91">
        <f>$D337^EXP(Parameter!$D$210)</f>
        <v>6.428911666641674E-3</v>
      </c>
      <c r="CK337" s="90">
        <f>$E337^EXP(Parameter!$D$202)</f>
        <v>4.354819004640256E-4</v>
      </c>
      <c r="CL337" s="12">
        <f>$D337^EXP(Parameter!$D$170+Parameter!$D$177*(LN($B337/30.2*21)))</f>
        <v>6.7853274589027455E-3</v>
      </c>
      <c r="CM337" s="12">
        <f>$D337^EXP(Parameter!$D$155+Parameter!$D$162*(LN($B337/30.2*21)))</f>
        <v>0.26390752970318687</v>
      </c>
      <c r="CN337" s="12">
        <f>$D337^EXP(Parameter!$D$171+Parameter!$D$178*(LN($B337/30.2*21)))</f>
        <v>8.5340902891096748E-3</v>
      </c>
      <c r="CO337" s="12">
        <f>$D337^EXP(Parameter!$D$156+Parameter!$D$163*(LN($B337/30.2*21)))</f>
        <v>0.18946631003816633</v>
      </c>
      <c r="CP337" s="12">
        <f>$D337^EXP(Parameter!$D$173+Parameter!$D$180*(LN($B337/30.2*21)))</f>
        <v>6.3741746598055243E-3</v>
      </c>
      <c r="CQ337" s="12">
        <f>$D337^EXP(Parameter!$D$158+Parameter!$D$165*(LN($B337/30.2*21)))</f>
        <v>0.1792388532529485</v>
      </c>
      <c r="CR337" s="12">
        <f>$D337^EXP(Parameter!$D$174+Parameter!$D$181*(LN($B337/30.2*21)))</f>
        <v>4.2673492823211813E-3</v>
      </c>
      <c r="CS337" s="12">
        <f>$D337^EXP(Parameter!$D$159+Parameter!$D$166*(LN($B337/30.2*21)))</f>
        <v>0.23788355697082006</v>
      </c>
      <c r="CT337" s="12">
        <f>$D337^EXP(Parameter!$D$175+Parameter!$D$182*(LN($B337/30.2*21)))</f>
        <v>3.659040686645047E-4</v>
      </c>
      <c r="CU337" s="12">
        <f>$D337^EXP(Parameter!$D$160+Parameter!$D$167*(LN($B337/30.2*21)))</f>
        <v>2.2354994386308343E-2</v>
      </c>
      <c r="CV337" s="12">
        <f>$D337^EXP(Parameter!$D$172+Parameter!$D$179*(LN($B337/30.2*21)))</f>
        <v>8.0349957454499421E-4</v>
      </c>
      <c r="CW337" s="41">
        <f>$D337^EXP(Parameter!$D$157+Parameter!$D$164*(LN($B337/30.2*21)))</f>
        <v>3.5295721889044622E-5</v>
      </c>
      <c r="CX337" s="12">
        <f t="shared" si="37"/>
        <v>6.3792439918499209E-140</v>
      </c>
      <c r="CY337" s="85">
        <v>1.2003460762525099E-2</v>
      </c>
      <c r="CZ337" s="12">
        <f t="shared" si="31"/>
        <v>2.6796253964808302E-11</v>
      </c>
      <c r="DA337" s="85">
        <v>1.7483703570625099E-2</v>
      </c>
      <c r="DB337" s="12">
        <f t="shared" si="32"/>
        <v>4.016109626576329E-25</v>
      </c>
      <c r="DC337" s="41">
        <v>1.50567132351673E-5</v>
      </c>
      <c r="DD337" s="12">
        <f t="shared" si="33"/>
        <v>0</v>
      </c>
      <c r="DE337" s="85">
        <v>2.2475933322343601E-4</v>
      </c>
      <c r="DF337" s="12">
        <f t="shared" si="34"/>
        <v>0</v>
      </c>
      <c r="DG337" s="41">
        <v>1.50563E-5</v>
      </c>
      <c r="DH337" s="12">
        <f t="shared" si="35"/>
        <v>2.9555455068176227E-25</v>
      </c>
      <c r="DI337" s="41">
        <v>1.50563E-5</v>
      </c>
      <c r="DJ337" s="46">
        <v>332</v>
      </c>
      <c r="DK337" s="44">
        <v>3.9228231275556499E-6</v>
      </c>
      <c r="DL337" s="44">
        <v>1.5139609066072699E-5</v>
      </c>
      <c r="DM337" s="44">
        <v>4.0904513810669E-5</v>
      </c>
      <c r="DN337" s="44">
        <v>2.7535574571024802E-5</v>
      </c>
      <c r="DO337" s="44">
        <v>1.62672671142672E-4</v>
      </c>
      <c r="DP337" s="44">
        <v>1.19139671781232E-4</v>
      </c>
      <c r="DQ337" s="44">
        <v>1.8871557967914401E-4</v>
      </c>
      <c r="DR337" s="45">
        <v>7.2437486693286398E-3</v>
      </c>
      <c r="DS337" s="45">
        <v>1.3048209650266301E-2</v>
      </c>
      <c r="DT337" s="45">
        <v>1.14210986796521E-2</v>
      </c>
      <c r="DU337" s="45">
        <v>7.6701839629534901E-3</v>
      </c>
      <c r="DV337" s="45">
        <v>1.2332050615074801E-2</v>
      </c>
      <c r="DW337" s="45">
        <v>2.2605547031378102E-2</v>
      </c>
      <c r="DX337" s="45">
        <v>9.4164397863152303E-3</v>
      </c>
    </row>
    <row r="338" spans="1:128">
      <c r="A338" s="43">
        <f t="shared" si="36"/>
        <v>21.07123287671233</v>
      </c>
      <c r="B338" s="18">
        <v>334</v>
      </c>
      <c r="C338" s="12">
        <v>7326</v>
      </c>
      <c r="D338" s="12">
        <v>6.5796826954100497E-3</v>
      </c>
      <c r="E338" s="12">
        <v>1.4840755907593699E-5</v>
      </c>
      <c r="F338" s="92">
        <f>$D338^Parameter!$D$325</f>
        <v>1.9870091236383034E-2</v>
      </c>
      <c r="G338" s="92">
        <f>$E338^Parameter!$D$318</f>
        <v>3.3377079711631539E-4</v>
      </c>
      <c r="H338" s="92">
        <f>$D338^Parameter!$D$326</f>
        <v>1.7970657215797738E-2</v>
      </c>
      <c r="I338" s="92">
        <f>$E338^Parameter!$D$319</f>
        <v>8.123288062295978E-4</v>
      </c>
      <c r="J338" s="92">
        <f>$D338^Parameter!$D$328</f>
        <v>2.1750646600494559E-2</v>
      </c>
      <c r="K338" s="92">
        <f>$E338^Parameter!$D$321</f>
        <v>7.2603075464816296E-3</v>
      </c>
      <c r="L338" s="92">
        <f>$D338^Parameter!$D$329</f>
        <v>6.0006013058594827E-2</v>
      </c>
      <c r="M338" s="92">
        <f>$E338^Parameter!$D$322</f>
        <v>4.3053994483534521E-3</v>
      </c>
      <c r="N338" s="92">
        <f>$D338^Parameter!$D$330</f>
        <v>1.709015532093144E-2</v>
      </c>
      <c r="O338" s="92">
        <f>$E338^Parameter!$D$323</f>
        <v>1.1710687954970746E-2</v>
      </c>
      <c r="P338" s="92">
        <f>$D338^Parameter!$D$327</f>
        <v>8.373964447003843E-3</v>
      </c>
      <c r="Q338" s="92">
        <f>$E338^Parameter!$D$320</f>
        <v>3.5679569017833221E-4</v>
      </c>
      <c r="R338" s="12">
        <f>$D338^EXP(Parameter!$D$96+Parameter!$D$103*(($B338/30.2*21)^(1)))</f>
        <v>4.5519802008933534E-142</v>
      </c>
      <c r="S338" s="12">
        <f>$E338^EXP(Parameter!$D$81+Parameter!$D$88*($B338/30.2*21)^(-2))</f>
        <v>1.0789174465289887E-3</v>
      </c>
      <c r="T338" s="12">
        <f>$D338^EXP(Parameter!$D$97+Parameter!$D$104*(($B338*21/30.2)^(1)))</f>
        <v>2.2607119080503525E-11</v>
      </c>
      <c r="U338" s="12">
        <f>$E338^EXP(Parameter!$D$82+Parameter!$D$89*($B338/30.2*21)^(-2))</f>
        <v>1.9546857280089759E-3</v>
      </c>
      <c r="V338" s="12">
        <f>$D338^EXP(Parameter!$D$99+Parameter!$D$106*(($B338*21/30.2)^(1)))</f>
        <v>2.317443705493045E-25</v>
      </c>
      <c r="W338" s="12">
        <f>$E338^EXP(Parameter!$D$84+Parameter!$D$91*($B338/30.2*21)^(-2))</f>
        <v>1.328057389589698E-2</v>
      </c>
      <c r="X338" s="12">
        <f>$D338^EXP(Parameter!$D$100+Parameter!$D$107*(($B338*21/30.2)^(1)))</f>
        <v>0</v>
      </c>
      <c r="Y338" s="12">
        <f>$E338^EXP(Parameter!$D$85+Parameter!$D$92*($B338/30.2*21)^(-2))</f>
        <v>7.692340319749481E-3</v>
      </c>
      <c r="Z338" s="12">
        <f>$D338^EXP(Parameter!$D$101+Parameter!$D$108*(($B338*21/30.2)^(1)))</f>
        <v>0</v>
      </c>
      <c r="AA338" s="12">
        <f>$E338^EXP(Parameter!$D$86+Parameter!$D$93*($B338/30.2*21)^(-2))</f>
        <v>1.1905585660372758E-2</v>
      </c>
      <c r="AB338" s="12">
        <f>$D338^EXP(Parameter!$D$98+Parameter!$D$105*(($B338*21/30.2)^(1)))</f>
        <v>1.7691131612050521E-25</v>
      </c>
      <c r="AC338" s="12">
        <f>$E338^EXP(Parameter!$D$83+Parameter!$D$90*($B338/30.2*21)^(-2))</f>
        <v>4.1472626388875517E-4</v>
      </c>
      <c r="AD338" s="87">
        <f>$D338^EXP(Parameter!$D$133+Parameter!$D$140*(($B338*21/30.2)^(-0.5))+Parameter!$D$147*((LN($B338*21/30.2))))</f>
        <v>4.5006149209154694E-23</v>
      </c>
      <c r="AE338" s="12">
        <f>$E338^EXP(Parameter!$D$111+Parameter!$D$118*(($B338*21/30.2)^(-1))+Parameter!$D$125*(($B338*21/30.2)^(-0.5)))</f>
        <v>3.4574869152452864E-2</v>
      </c>
      <c r="AF338" s="12">
        <f>$D338^EXP(Parameter!$D$134+Parameter!$D$141*(($B338*21/30.2)^(-0.5))+Parameter!$D$148*((LN($B338*21/30.2))))</f>
        <v>2.2705126238065213E-6</v>
      </c>
      <c r="AG338" s="12">
        <f>$E338^EXP(Parameter!$D$112+Parameter!$D$119*(($B338*21/30.2)^(-1))+Parameter!$D$126*(($B338*21/30.2)^(-0.5)))</f>
        <v>2.4906773906041096E-3</v>
      </c>
      <c r="AH338" s="12">
        <f>$D338^EXP(Parameter!$D$136+Parameter!$D$143*(($B338*21/30.2)^(-0.5))+Parameter!$D$150*((LN($B338*21/30.2))))</f>
        <v>8.2094777663814584E-18</v>
      </c>
      <c r="AI338" s="12">
        <f>$E338^EXP(Parameter!$D$114+Parameter!$D$121*(($B338*21/30.2)^(-1))+Parameter!$D$128*(($B338*21/30.2)^(-0.5)))</f>
        <v>1.9710385683222621E-6</v>
      </c>
      <c r="AJ338" s="12">
        <f>$D338^EXP(Parameter!$D$137+Parameter!$D$144*(($B338*21/30.2)^(-0.5))+Parameter!$D$151*((LN($B338*21/30.2))))</f>
        <v>2.6741143299248422E-28</v>
      </c>
      <c r="AK338" s="12">
        <f>$E338^EXP(Parameter!$D$115+Parameter!$D$122*(($B338*21/30.2)^(-1))+Parameter!$D$129*(($B338*21/30.2)^(-0.5)))</f>
        <v>1.2586832312460657E-3</v>
      </c>
      <c r="AL338" s="12">
        <f>$D338^EXP(Parameter!$D$138+Parameter!$D$145*(($B338*21/30.2)^(-0.5))+Parameter!$D$152*((LN($B338*21/30.2))))</f>
        <v>2.5852021307280207E-148</v>
      </c>
      <c r="AM338" s="12">
        <f>$E338^EXP(Parameter!$D$116+Parameter!$D$123*(($B338*21/30.2)^(-1))+Parameter!$D$130*(($B338*21/30.2)^(-0.5)))</f>
        <v>5.7646985905867834E-8</v>
      </c>
      <c r="AN338" s="12">
        <f>$D338^EXP(Parameter!$D$135+Parameter!$D$142*(($B338*21/30.2)^(-0.5))+Parameter!$D$149*((LN($B338*21/30.2))))</f>
        <v>1.1605976883903681E-8</v>
      </c>
      <c r="AO338" s="12">
        <f>$E338^EXP(Parameter!$D$113+Parameter!$D$120*(($B338*21/30.2)^(-1))+Parameter!$D$127*(($B338*21/30.2)^(-0.5)))</f>
        <v>2.6850974691490472E-16</v>
      </c>
      <c r="AP338" s="87">
        <f>$D338^EXP(Parameter!$D$304+Parameter!$D$310*((LN($B338*21/30.2))))</f>
        <v>4.9490210446067988E-3</v>
      </c>
      <c r="AQ338" s="88">
        <f>$E338^EXP(Parameter!$D$290+Parameter!$D$296*((LN($B338*21/30.2))))</f>
        <v>5.2288070313803031E-3</v>
      </c>
      <c r="AR338" s="12">
        <f>$D338^EXP(Parameter!$D$305+Parameter!$D$311*((LN($B338*21/30.2))))</f>
        <v>9.0332387185155724E-3</v>
      </c>
      <c r="AS338" s="88">
        <f>$E338^EXP(Parameter!$D$291+Parameter!$D$297*((LN($B338*21/30.2))))</f>
        <v>3.3891687989471438E-3</v>
      </c>
      <c r="AT338" s="12">
        <f>$D338^EXP(Parameter!$D$305+Parameter!$D$307-Parameter!$D$306+(Parameter!$D$311+Parameter!$D$313-Parameter!$D$312)*((LN($B338*21/30.2))))</f>
        <v>6.9847484820061336E-3</v>
      </c>
      <c r="AU338" s="88">
        <f>$E338^EXP(Parameter!$D$291+Parameter!$D$293-Parameter!$D$292+(Parameter!$D$297+Parameter!$D$299-Parameter!$D$298)*((LN($B338*21/30.2))))</f>
        <v>5.3545708800707362E-3</v>
      </c>
      <c r="AV338" s="12">
        <f>$D338^EXP(Parameter!$D$308+Parameter!$D$314*((LN($B338*21/30.2))))</f>
        <v>9.0677410863461375E-3</v>
      </c>
      <c r="AW338" s="88">
        <f>$E338^EXP(Parameter!$D$294+Parameter!$D$300*((LN($B338*21/30.2))))</f>
        <v>4.7975564369368007E-3</v>
      </c>
      <c r="AX338" s="12">
        <f>$D338^EXP(Parameter!$D$305+Parameter!$D$309-Parameter!$D$306+(Parameter!$D$311+Parameter!$D$315-Parameter!$D$312)*((LN($B338*21/30.2))))</f>
        <v>2.2622407031809475E-3</v>
      </c>
      <c r="AY338" s="88">
        <f>$E338^EXP(Parameter!$D$291+Parameter!$D$295-Parameter!$D$292+(Parameter!$D$297+Parameter!$D$301-Parameter!$D$298)*((LN($B338*21/30.2))))</f>
        <v>3.9049673899793853E-6</v>
      </c>
      <c r="AZ338" s="12">
        <f>$D338^EXP(Parameter!D$305-Parameter!D$306+(Parameter!D$311-Parameter!D$312)*((LN($B338*21/30.2))))</f>
        <v>1.474377371071212E-3</v>
      </c>
      <c r="BA338" s="88">
        <f>$E338^EXP(Parameter!$D$291-Parameter!$D$292+(Parameter!$D$297-Parameter!$D$298)*((LN($B338*21/30.2))))</f>
        <v>1.3406434029394183E-8</v>
      </c>
      <c r="BB338" s="89">
        <f>$D338^EXP(Parameter!$D$231+Parameter!$D$238)</f>
        <v>2.2017565736490486E-2</v>
      </c>
      <c r="BC338" s="90">
        <f>$E338^EXP(Parameter!$D$216+Parameter!$D$223)</f>
        <v>8.5797590782580994E-4</v>
      </c>
      <c r="BD338" s="91">
        <f>$D338^EXP(Parameter!$D$232+Parameter!$D$239)</f>
        <v>1.5435232676231182E-2</v>
      </c>
      <c r="BE338" s="90">
        <f>$E338^EXP(Parameter!$D$217+Parameter!$D$224)</f>
        <v>1.3558155860549422E-3</v>
      </c>
      <c r="BF338" s="91">
        <f>$D338^EXP(Parameter!$D$234+Parameter!$D$241)</f>
        <v>1.9601942598538081E-2</v>
      </c>
      <c r="BG338" s="91">
        <f>$E338^EXP(Parameter!$D$219+Parameter!$D$226)</f>
        <v>9.1804476923726414E-3</v>
      </c>
      <c r="BH338" s="91">
        <f>$D338^EXP(Parameter!$D$235+Parameter!$D$242)</f>
        <v>4.8518273949677011E-2</v>
      </c>
      <c r="BI338" s="91">
        <f>$E338^EXP(Parameter!$D$220+Parameter!$D$227)</f>
        <v>5.2104513222661977E-3</v>
      </c>
      <c r="BJ338" s="91">
        <f>$D338^EXP(Parameter!$D$236+Parameter!$D$243)</f>
        <v>1.4187919620744742E-2</v>
      </c>
      <c r="BK338" s="91">
        <f>$E338^EXP(Parameter!$D$221+Parameter!$D$228)</f>
        <v>8.6339236583263621E-3</v>
      </c>
      <c r="BL338" s="91">
        <f>$D338^EXP(Parameter!$D$233+Parameter!$D$240)</f>
        <v>5.7049440116176903E-3</v>
      </c>
      <c r="BM338" s="91">
        <f>$E338^EXP(Parameter!$D$218+Parameter!$D$225)</f>
        <v>3.0920709011098669E-4</v>
      </c>
      <c r="BN338" s="90">
        <f>$D338^EXP(Parameter!$D$268+Parameter!$D$275+Parameter!$D$282)</f>
        <v>3.9724064117709672E-2</v>
      </c>
      <c r="BO338" s="91">
        <f>$E338^EXP(Parameter!$D$246+Parameter!$D$253+Parameter!$D$260)</f>
        <v>2.8109177405117799E-3</v>
      </c>
      <c r="BP338" s="91">
        <f>$D338^EXP(Parameter!$D$269+Parameter!$D$276+Parameter!$D$283)</f>
        <v>8.8158217945893784E-3</v>
      </c>
      <c r="BQ338" s="91">
        <f>$E338^EXP(Parameter!$D$247+Parameter!$D$254+Parameter!$D$261)</f>
        <v>3.5389973044939204E-3</v>
      </c>
      <c r="BR338" s="91">
        <f>$D338^EXP(Parameter!$D$271+Parameter!$D$278+Parameter!$D$285)</f>
        <v>6.2257879255178714E-2</v>
      </c>
      <c r="BS338" s="91">
        <f>$E338^EXP(Parameter!$D$249+Parameter!$D$256+Parameter!$D$263)</f>
        <v>5.4902587509516286E-3</v>
      </c>
      <c r="BT338" s="91">
        <f>$D338^EXP(Parameter!$D$272+Parameter!$D$279+Parameter!$D$286)</f>
        <v>4.4940601171512287E-2</v>
      </c>
      <c r="BU338" s="91">
        <f>$E338^EXP(Parameter!$D$250+Parameter!D$257+Parameter!D$264)</f>
        <v>2.7780542796286469E-3</v>
      </c>
      <c r="BV338" s="91">
        <f>$D338^EXP(Parameter!$D$273+Parameter!$D$280+Parameter!$D$287)</f>
        <v>4.0758344319650364E-2</v>
      </c>
      <c r="BW338" s="91">
        <f>$E338^EXP(Parameter!$D$251+Parameter!$D$258+Parameter!$D$265)</f>
        <v>2.6902673081444194E-7</v>
      </c>
      <c r="BX338" s="91">
        <f>$D338^EXP(Parameter!$D$270+Parameter!$D$277+Parameter!$D$284)</f>
        <v>1.5897168672369146E-3</v>
      </c>
      <c r="BY338" s="91">
        <f>$E338^EXP(Parameter!$D$248+Parameter!$D$255+Parameter!$D$262)</f>
        <v>1.4378652065652929E-9</v>
      </c>
      <c r="BZ338" s="90">
        <f>$D338^EXP(Parameter!$D$208)</f>
        <v>2.0068487449050581E-2</v>
      </c>
      <c r="CA338" s="90">
        <f>$E338^EXP(Parameter!$D$200)</f>
        <v>5.5860690976172831E-4</v>
      </c>
      <c r="CB338" s="90">
        <f>$D338^EXP(Parameter!$D$209)</f>
        <v>1.569439776215923E-2</v>
      </c>
      <c r="CC338" s="90">
        <f>$E338^EXP(Parameter!$D$201)</f>
        <v>1.078993698809634E-3</v>
      </c>
      <c r="CD338" s="90">
        <f>$D338^EXP(Parameter!$D$211)</f>
        <v>1.7531043913970035E-2</v>
      </c>
      <c r="CE338" s="90">
        <f>$E338^EXP(Parameter!$D$203)</f>
        <v>6.6661755939121077E-3</v>
      </c>
      <c r="CF338" s="90">
        <f>$D338^EXP(Parameter!$D$212)</f>
        <v>4.8371615315553861E-2</v>
      </c>
      <c r="CG338" s="90">
        <f>$E338^EXP(Parameter!$D$204)</f>
        <v>4.3206700999216929E-3</v>
      </c>
      <c r="CH338" s="91">
        <f>$D338^EXP(Parameter!$D$213)</f>
        <v>1.3419515026268427E-2</v>
      </c>
      <c r="CI338" s="90">
        <f>$E338^EXP(Parameter!$D$205)</f>
        <v>8.7162898353337747E-3</v>
      </c>
      <c r="CJ338" s="91">
        <f>$D338^EXP(Parameter!$D$210)</f>
        <v>6.3837346860625014E-3</v>
      </c>
      <c r="CK338" s="90">
        <f>$E338^EXP(Parameter!$D$202)</f>
        <v>4.3112802463697467E-4</v>
      </c>
      <c r="CL338" s="12">
        <f>$D338^EXP(Parameter!$D$170+Parameter!$D$177*(LN($B338/30.2*21)))</f>
        <v>6.7303788335727104E-3</v>
      </c>
      <c r="CM338" s="12">
        <f>$D338^EXP(Parameter!$D$155+Parameter!$D$162*(LN($B338/30.2*21)))</f>
        <v>0.2636844220924407</v>
      </c>
      <c r="CN338" s="12">
        <f>$D338^EXP(Parameter!$D$171+Parameter!$D$178*(LN($B338/30.2*21)))</f>
        <v>8.4725040321645944E-3</v>
      </c>
      <c r="CO338" s="12">
        <f>$D338^EXP(Parameter!$D$156+Parameter!$D$163*(LN($B338/30.2*21)))</f>
        <v>0.18916618476721705</v>
      </c>
      <c r="CP338" s="12">
        <f>$D338^EXP(Parameter!$D$173+Parameter!$D$180*(LN($B338/30.2*21)))</f>
        <v>6.3226799973909193E-3</v>
      </c>
      <c r="CQ338" s="12">
        <f>$D338^EXP(Parameter!$D$158+Parameter!$D$165*(LN($B338/30.2*21)))</f>
        <v>0.17885868796442272</v>
      </c>
      <c r="CR338" s="12">
        <f>$D338^EXP(Parameter!$D$174+Parameter!$D$181*(LN($B338/30.2*21)))</f>
        <v>4.2218382339135737E-3</v>
      </c>
      <c r="CS338" s="12">
        <f>$D338^EXP(Parameter!$D$159+Parameter!$D$166*(LN($B338/30.2*21)))</f>
        <v>0.23754698704506708</v>
      </c>
      <c r="CT338" s="12">
        <f>$D338^EXP(Parameter!$D$175+Parameter!$D$182*(LN($B338/30.2*21)))</f>
        <v>3.6020729387675824E-4</v>
      </c>
      <c r="CU338" s="12">
        <f>$D338^EXP(Parameter!$D$160+Parameter!$D$167*(LN($B338/30.2*21)))</f>
        <v>2.2190185653477777E-2</v>
      </c>
      <c r="CV338" s="12">
        <f>$D338^EXP(Parameter!$D$172+Parameter!$D$179*(LN($B338/30.2*21)))</f>
        <v>7.9370154377542796E-4</v>
      </c>
      <c r="CW338" s="41">
        <f>$D338^EXP(Parameter!$D$157+Parameter!$D$164*(LN($B338/30.2*21)))</f>
        <v>3.4487563979048979E-5</v>
      </c>
      <c r="CX338" s="12">
        <f t="shared" si="37"/>
        <v>4.5519802008933534E-142</v>
      </c>
      <c r="CY338" s="85">
        <v>1.2001045092777701E-2</v>
      </c>
      <c r="CZ338" s="12">
        <f t="shared" si="31"/>
        <v>2.2607119080503525E-11</v>
      </c>
      <c r="DA338" s="85">
        <v>1.74775433370527E-2</v>
      </c>
      <c r="DB338" s="12">
        <f t="shared" si="32"/>
        <v>2.317443705493045E-25</v>
      </c>
      <c r="DC338" s="41">
        <v>1.48411736884021E-5</v>
      </c>
      <c r="DD338" s="12">
        <f t="shared" si="33"/>
        <v>0</v>
      </c>
      <c r="DE338" s="85">
        <v>2.2221910400337699E-4</v>
      </c>
      <c r="DF338" s="12">
        <f t="shared" si="34"/>
        <v>0</v>
      </c>
      <c r="DG338" s="41">
        <v>1.48408E-5</v>
      </c>
      <c r="DH338" s="12">
        <f t="shared" si="35"/>
        <v>1.7691131612050521E-25</v>
      </c>
      <c r="DI338" s="41">
        <v>1.48408E-5</v>
      </c>
      <c r="DJ338" s="46">
        <v>333</v>
      </c>
      <c r="DK338" s="44">
        <v>3.8539713432816899E-6</v>
      </c>
      <c r="DL338" s="44">
        <v>1.4892162418345099E-5</v>
      </c>
      <c r="DM338" s="44">
        <v>4.0273801701129499E-5</v>
      </c>
      <c r="DN338" s="44">
        <v>2.71007441940974E-5</v>
      </c>
      <c r="DO338" s="44">
        <v>1.6038343908297801E-4</v>
      </c>
      <c r="DP338" s="44">
        <v>1.1742604717746E-4</v>
      </c>
      <c r="DQ338" s="44">
        <v>1.8608810348330599E-4</v>
      </c>
      <c r="DR338" s="45">
        <v>7.1947964731997596E-3</v>
      </c>
      <c r="DS338" s="45">
        <v>1.2966181229168001E-2</v>
      </c>
      <c r="DT338" s="45">
        <v>1.1348049000297299E-2</v>
      </c>
      <c r="DU338" s="45">
        <v>7.6186909896395196E-3</v>
      </c>
      <c r="DV338" s="45">
        <v>1.2253949627879301E-2</v>
      </c>
      <c r="DW338" s="45">
        <v>2.2474090401633801E-2</v>
      </c>
      <c r="DX338" s="45">
        <v>9.3547464408193504E-3</v>
      </c>
    </row>
    <row r="339" spans="1:128">
      <c r="A339" s="43">
        <f t="shared" si="36"/>
        <v>21.13150684931507</v>
      </c>
      <c r="B339" s="18">
        <v>335</v>
      </c>
      <c r="C339" s="12">
        <v>7348</v>
      </c>
      <c r="D339" s="12">
        <v>6.5338219466530099E-3</v>
      </c>
      <c r="E339" s="12">
        <v>1.46288171791236E-5</v>
      </c>
      <c r="F339" s="92">
        <f>$D339^Parameter!$D$325</f>
        <v>1.9761981589190424E-2</v>
      </c>
      <c r="G339" s="92">
        <f>$E339^Parameter!$D$318</f>
        <v>3.3033198945998731E-4</v>
      </c>
      <c r="H339" s="92">
        <f>$D339^Parameter!$D$326</f>
        <v>1.7870382004729429E-2</v>
      </c>
      <c r="I339" s="92">
        <f>$E339^Parameter!$D$319</f>
        <v>8.0488511507030732E-4</v>
      </c>
      <c r="J339" s="92">
        <f>$D339^Parameter!$D$328</f>
        <v>2.163502886900346E-2</v>
      </c>
      <c r="K339" s="92">
        <f>$E339^Parameter!$D$321</f>
        <v>7.2141917436466842E-3</v>
      </c>
      <c r="L339" s="92">
        <f>$D339^Parameter!$D$329</f>
        <v>5.9771435389596991E-2</v>
      </c>
      <c r="M339" s="92">
        <f>$E339^Parameter!$D$322</f>
        <v>4.2751613883355282E-3</v>
      </c>
      <c r="N339" s="92">
        <f>$D339^Parameter!$D$330</f>
        <v>1.6993604606398732E-2</v>
      </c>
      <c r="O339" s="92">
        <f>$E339^Parameter!$D$323</f>
        <v>1.1643503685290936E-2</v>
      </c>
      <c r="P339" s="92">
        <f>$D339^Parameter!$D$327</f>
        <v>8.3183897539630281E-3</v>
      </c>
      <c r="Q339" s="92">
        <f>$E339^Parameter!$D$320</f>
        <v>3.5315013586945023E-4</v>
      </c>
      <c r="R339" s="12">
        <f>$D339^EXP(Parameter!$D$96+Parameter!$D$103*(($B339/30.2*21)^(1)))</f>
        <v>3.0147075250897763E-144</v>
      </c>
      <c r="S339" s="12">
        <f>$E339^EXP(Parameter!$D$81+Parameter!$D$88*($B339/30.2*21)^(-2))</f>
        <v>1.0694239370890545E-3</v>
      </c>
      <c r="T339" s="12">
        <f>$D339^EXP(Parameter!$D$97+Parameter!$D$104*(($B339*21/30.2)^(1)))</f>
        <v>1.9052601971656715E-11</v>
      </c>
      <c r="U339" s="12">
        <f>$E339^EXP(Parameter!$D$82+Parameter!$D$89*($B339/30.2*21)^(-2))</f>
        <v>1.9389760275669303E-3</v>
      </c>
      <c r="V339" s="12">
        <f>$D339^EXP(Parameter!$D$99+Parameter!$D$106*(($B339*21/30.2)^(1)))</f>
        <v>1.3304532431330965E-25</v>
      </c>
      <c r="W339" s="12">
        <f>$E339^EXP(Parameter!$D$84+Parameter!$D$91*($B339/30.2*21)^(-2))</f>
        <v>1.3206537244200308E-2</v>
      </c>
      <c r="X339" s="12">
        <f>$D339^EXP(Parameter!$D$100+Parameter!$D$107*(($B339*21/30.2)^(1)))</f>
        <v>0</v>
      </c>
      <c r="Y339" s="12">
        <f>$E339^EXP(Parameter!$D$85+Parameter!$D$92*($B339/30.2*21)^(-2))</f>
        <v>7.6440540075538256E-3</v>
      </c>
      <c r="Z339" s="12">
        <f>$D339^EXP(Parameter!$D$101+Parameter!$D$108*(($B339*21/30.2)^(1)))</f>
        <v>0</v>
      </c>
      <c r="AA339" s="12">
        <f>$E339^EXP(Parameter!$D$86+Parameter!$D$93*($B339/30.2*21)^(-2))</f>
        <v>1.183753319268762E-2</v>
      </c>
      <c r="AB339" s="12">
        <f>$D339^EXP(Parameter!$D$98+Parameter!$D$105*(($B339*21/30.2)^(1)))</f>
        <v>1.0543215664160824E-25</v>
      </c>
      <c r="AC339" s="12">
        <f>$E339^EXP(Parameter!$D$83+Parameter!$D$90*($B339/30.2*21)^(-2))</f>
        <v>4.1056857579776097E-4</v>
      </c>
      <c r="AD339" s="87">
        <f>$D339^EXP(Parameter!$D$133+Parameter!$D$140*(($B339*21/30.2)^(-0.5))+Parameter!$D$147*((LN($B339*21/30.2))))</f>
        <v>3.5058212205034351E-23</v>
      </c>
      <c r="AE339" s="12">
        <f>$E339^EXP(Parameter!$D$111+Parameter!$D$118*(($B339*21/30.2)^(-1))+Parameter!$D$125*(($B339*21/30.2)^(-0.5)))</f>
        <v>3.4463341071883223E-2</v>
      </c>
      <c r="AF339" s="12">
        <f>$D339^EXP(Parameter!$D$134+Parameter!$D$141*(($B339*21/30.2)^(-0.5))+Parameter!$D$148*((LN($B339*21/30.2))))</f>
        <v>2.1886127551446702E-6</v>
      </c>
      <c r="AG339" s="12">
        <f>$E339^EXP(Parameter!$D$112+Parameter!$D$119*(($B339*21/30.2)^(-1))+Parameter!$D$126*(($B339*21/30.2)^(-0.5)))</f>
        <v>2.471859779704092E-3</v>
      </c>
      <c r="AH339" s="12">
        <f>$D339^EXP(Parameter!$D$136+Parameter!$D$143*(($B339*21/30.2)^(-0.5))+Parameter!$D$150*((LN($B339*21/30.2))))</f>
        <v>6.8795743452293308E-18</v>
      </c>
      <c r="AI339" s="12">
        <f>$E339^EXP(Parameter!$D$114+Parameter!$D$121*(($B339*21/30.2)^(-1))+Parameter!$D$128*(($B339*21/30.2)^(-0.5)))</f>
        <v>1.9251913325744951E-6</v>
      </c>
      <c r="AJ339" s="12">
        <f>$D339^EXP(Parameter!$D$137+Parameter!$D$144*(($B339*21/30.2)^(-0.5))+Parameter!$D$151*((LN($B339*21/30.2))))</f>
        <v>1.8955607873129788E-28</v>
      </c>
      <c r="AK339" s="12">
        <f>$E339^EXP(Parameter!$D$115+Parameter!$D$122*(($B339*21/30.2)^(-1))+Parameter!$D$129*(($B339*21/30.2)^(-0.5)))</f>
        <v>1.2468997100687944E-3</v>
      </c>
      <c r="AL339" s="12">
        <f>$D339^EXP(Parameter!$D$138+Parameter!$D$145*(($B339*21/30.2)^(-0.5))+Parameter!$D$152*((LN($B339*21/30.2))))</f>
        <v>2.3340470828392131E-149</v>
      </c>
      <c r="AM339" s="12">
        <f>$E339^EXP(Parameter!$D$116+Parameter!$D$123*(($B339*21/30.2)^(-1))+Parameter!$D$130*(($B339*21/30.2)^(-0.5)))</f>
        <v>5.5944356655251978E-8</v>
      </c>
      <c r="AN339" s="12">
        <f>$D339^EXP(Parameter!$D$135+Parameter!$D$142*(($B339*21/30.2)^(-0.5))+Parameter!$D$149*((LN($B339*21/30.2))))</f>
        <v>1.1000497299851932E-8</v>
      </c>
      <c r="AO339" s="12">
        <f>$E339^EXP(Parameter!$D$113+Parameter!$D$120*(($B339*21/30.2)^(-1))+Parameter!$D$127*(($B339*21/30.2)^(-0.5)))</f>
        <v>2.5069314788092502E-16</v>
      </c>
      <c r="AP339" s="87">
        <f>$D339^EXP(Parameter!$D$304+Parameter!$D$310*((LN($B339*21/30.2))))</f>
        <v>4.9026589244030548E-3</v>
      </c>
      <c r="AQ339" s="88">
        <f>$E339^EXP(Parameter!$D$290+Parameter!$D$296*((LN($B339*21/30.2))))</f>
        <v>5.2050674993855068E-3</v>
      </c>
      <c r="AR339" s="12">
        <f>$D339^EXP(Parameter!$D$305+Parameter!$D$311*((LN($B339*21/30.2))))</f>
        <v>8.968093228206124E-3</v>
      </c>
      <c r="AS339" s="88">
        <f>$E339^EXP(Parameter!$D$291+Parameter!$D$297*((LN($B339*21/30.2))))</f>
        <v>3.3673723297571673E-3</v>
      </c>
      <c r="AT339" s="12">
        <f>$D339^EXP(Parameter!$D$305+Parameter!$D$307-Parameter!$D$306+(Parameter!$D$311+Parameter!$D$313-Parameter!$D$312)*((LN($B339*21/30.2))))</f>
        <v>6.9277701940310514E-3</v>
      </c>
      <c r="AU339" s="88">
        <f>$E339^EXP(Parameter!$D$291+Parameter!$D$293-Parameter!$D$292+(Parameter!$D$297+Parameter!$D$299-Parameter!$D$298)*((LN($B339*21/30.2))))</f>
        <v>5.3157848508551481E-3</v>
      </c>
      <c r="AV339" s="12">
        <f>$D339^EXP(Parameter!$D$308+Parameter!$D$314*((LN($B339*21/30.2))))</f>
        <v>8.9848401269430611E-3</v>
      </c>
      <c r="AW339" s="88">
        <f>$E339^EXP(Parameter!$D$294+Parameter!$D$300*((LN($B339*21/30.2))))</f>
        <v>4.7651792769211766E-3</v>
      </c>
      <c r="AX339" s="12">
        <f>$D339^EXP(Parameter!$D$305+Parameter!$D$309-Parameter!$D$306+(Parameter!$D$311+Parameter!$D$315-Parameter!$D$312)*((LN($B339*21/30.2))))</f>
        <v>2.2370992352213894E-3</v>
      </c>
      <c r="AY339" s="88">
        <f>$E339^EXP(Parameter!$D$291+Parameter!$D$295-Parameter!$D$292+(Parameter!$D$297+Parameter!$D$301-Parameter!$D$298)*((LN($B339*21/30.2))))</f>
        <v>3.7933858739327009E-6</v>
      </c>
      <c r="AZ339" s="12">
        <f>$D339^EXP(Parameter!D$305-Parameter!D$306+(Parameter!D$311-Parameter!D$312)*((LN($B339*21/30.2))))</f>
        <v>1.4579355667629886E-3</v>
      </c>
      <c r="BA339" s="88">
        <f>$E339^EXP(Parameter!$D$291-Parameter!$D$292+(Parameter!$D$297-Parameter!$D$298)*((LN($B339*21/30.2))))</f>
        <v>1.290052360842154E-8</v>
      </c>
      <c r="BB339" s="89">
        <f>$D339^EXP(Parameter!$D$231+Parameter!$D$238)</f>
        <v>2.1900901080748013E-2</v>
      </c>
      <c r="BC339" s="90">
        <f>$E339^EXP(Parameter!$D$216+Parameter!$D$223)</f>
        <v>8.5017406402772787E-4</v>
      </c>
      <c r="BD339" s="91">
        <f>$D339^EXP(Parameter!$D$232+Parameter!$D$239)</f>
        <v>1.5345855195763496E-2</v>
      </c>
      <c r="BE339" s="90">
        <f>$E339^EXP(Parameter!$D$217+Parameter!$D$224)</f>
        <v>1.3442822908412665E-3</v>
      </c>
      <c r="BF339" s="91">
        <f>$D339^EXP(Parameter!$D$234+Parameter!$D$241)</f>
        <v>1.9494923115892369E-2</v>
      </c>
      <c r="BG339" s="91">
        <f>$E339^EXP(Parameter!$D$219+Parameter!$D$226)</f>
        <v>9.1249052970819866E-3</v>
      </c>
      <c r="BH339" s="91">
        <f>$D339^EXP(Parameter!$D$235+Parameter!$D$242)</f>
        <v>4.8314307984574027E-2</v>
      </c>
      <c r="BI339" s="91">
        <f>$E339^EXP(Parameter!$D$220+Parameter!$D$227)</f>
        <v>5.1751340862023843E-3</v>
      </c>
      <c r="BJ339" s="91">
        <f>$D339^EXP(Parameter!$D$236+Parameter!$D$243)</f>
        <v>1.410410995927348E-2</v>
      </c>
      <c r="BK339" s="91">
        <f>$E339^EXP(Parameter!$D$221+Parameter!$D$228)</f>
        <v>8.5810063735592568E-3</v>
      </c>
      <c r="BL339" s="91">
        <f>$D339^EXP(Parameter!$D$233+Parameter!$D$240)</f>
        <v>5.6640551757852278E-3</v>
      </c>
      <c r="BM339" s="91">
        <f>$E339^EXP(Parameter!$D$218+Parameter!$D$225)</f>
        <v>3.0599109693339044E-4</v>
      </c>
      <c r="BN339" s="90">
        <f>$D339^EXP(Parameter!$D$268+Parameter!$D$275+Parameter!$D$282)</f>
        <v>3.9546055730007815E-2</v>
      </c>
      <c r="BO339" s="91">
        <f>$E339^EXP(Parameter!$D$246+Parameter!$D$253+Parameter!$D$260)</f>
        <v>2.7896366920580158E-3</v>
      </c>
      <c r="BP339" s="91">
        <f>$D339^EXP(Parameter!$D$269+Parameter!$D$276+Parameter!$D$283)</f>
        <v>8.7579416411151245E-3</v>
      </c>
      <c r="BQ339" s="91">
        <f>$E339^EXP(Parameter!$D$247+Parameter!$D$254+Parameter!$D$261)</f>
        <v>3.5132508184686434E-3</v>
      </c>
      <c r="BR339" s="91">
        <f>$D339^EXP(Parameter!$D$271+Parameter!$D$278+Parameter!$D$285)</f>
        <v>6.2017679426711748E-2</v>
      </c>
      <c r="BS339" s="91">
        <f>$E339^EXP(Parameter!$D$249+Parameter!$D$256+Parameter!$D$263)</f>
        <v>5.4534139756909055E-3</v>
      </c>
      <c r="BT339" s="91">
        <f>$D339^EXP(Parameter!$D$272+Parameter!$D$279+Parameter!$D$286)</f>
        <v>4.4746903026986203E-2</v>
      </c>
      <c r="BU339" s="91">
        <f>$E339^EXP(Parameter!$D$250+Parameter!D$257+Parameter!D$264)</f>
        <v>2.7569800891803324E-3</v>
      </c>
      <c r="BV339" s="91">
        <f>$D339^EXP(Parameter!$D$273+Parameter!$D$280+Parameter!$D$287)</f>
        <v>4.057715327226008E-2</v>
      </c>
      <c r="BW339" s="91">
        <f>$E339^EXP(Parameter!$D$251+Parameter!$D$258+Parameter!$D$265)</f>
        <v>2.6381251491429254E-7</v>
      </c>
      <c r="BX339" s="91">
        <f>$D339^EXP(Parameter!$D$270+Parameter!$D$277+Parameter!$D$284)</f>
        <v>1.5755175836167669E-3</v>
      </c>
      <c r="BY339" s="91">
        <f>$E339^EXP(Parameter!$D$248+Parameter!$D$255+Parameter!$D$262)</f>
        <v>1.4004857388615725E-9</v>
      </c>
      <c r="BZ339" s="90">
        <f>$D339^EXP(Parameter!$D$208)</f>
        <v>1.9959574450933236E-2</v>
      </c>
      <c r="CA339" s="90">
        <f>$E339^EXP(Parameter!$D$200)</f>
        <v>5.5322010208870597E-4</v>
      </c>
      <c r="CB339" s="90">
        <f>$D339^EXP(Parameter!$D$209)</f>
        <v>1.5603881328631677E-2</v>
      </c>
      <c r="CC339" s="90">
        <f>$E339^EXP(Parameter!$D$201)</f>
        <v>1.0694991650432681E-3</v>
      </c>
      <c r="CD339" s="90">
        <f>$D339^EXP(Parameter!$D$211)</f>
        <v>1.7432620589133727E-2</v>
      </c>
      <c r="CE339" s="90">
        <f>$E339^EXP(Parameter!$D$203)</f>
        <v>6.6231019991373225E-3</v>
      </c>
      <c r="CF339" s="90">
        <f>$D339^EXP(Parameter!$D$212)</f>
        <v>4.8168062866199436E-2</v>
      </c>
      <c r="CG339" s="90">
        <f>$E339^EXP(Parameter!$D$204)</f>
        <v>4.2903444417911633E-3</v>
      </c>
      <c r="CH339" s="91">
        <f>$D339^EXP(Parameter!$D$213)</f>
        <v>1.3339210282799613E-2</v>
      </c>
      <c r="CI339" s="90">
        <f>$E339^EXP(Parameter!$D$205)</f>
        <v>8.6629741389128243E-3</v>
      </c>
      <c r="CJ339" s="91">
        <f>$D339^EXP(Parameter!$D$210)</f>
        <v>6.3389728742521897E-3</v>
      </c>
      <c r="CK339" s="90">
        <f>$E339^EXP(Parameter!$D$202)</f>
        <v>4.2682746691923739E-4</v>
      </c>
      <c r="CL339" s="12">
        <f>$D339^EXP(Parameter!$D$170+Parameter!$D$177*(LN($B339/30.2*21)))</f>
        <v>6.6759768256514015E-3</v>
      </c>
      <c r="CM339" s="12">
        <f>$D339^EXP(Parameter!$D$155+Parameter!$D$162*(LN($B339/30.2*21)))</f>
        <v>0.26346231590078478</v>
      </c>
      <c r="CN339" s="12">
        <f>$D339^EXP(Parameter!$D$171+Parameter!$D$178*(LN($B339/30.2*21)))</f>
        <v>8.4114850098422102E-3</v>
      </c>
      <c r="CO339" s="12">
        <f>$D339^EXP(Parameter!$D$156+Parameter!$D$163*(LN($B339/30.2*21)))</f>
        <v>0.18886740348998501</v>
      </c>
      <c r="CP339" s="12">
        <f>$D339^EXP(Parameter!$D$173+Parameter!$D$180*(LN($B339/30.2*21)))</f>
        <v>6.271698190563722E-3</v>
      </c>
      <c r="CQ339" s="12">
        <f>$D339^EXP(Parameter!$D$158+Parameter!$D$165*(LN($B339/30.2*21)))</f>
        <v>0.17848024756735006</v>
      </c>
      <c r="CR339" s="12">
        <f>$D339^EXP(Parameter!$D$174+Parameter!$D$181*(LN($B339/30.2*21)))</f>
        <v>4.1768775587327049E-3</v>
      </c>
      <c r="CS339" s="12">
        <f>$D339^EXP(Parameter!$D$159+Parameter!$D$166*(LN($B339/30.2*21)))</f>
        <v>0.23721184692127117</v>
      </c>
      <c r="CT339" s="12">
        <f>$D339^EXP(Parameter!$D$175+Parameter!$D$182*(LN($B339/30.2*21)))</f>
        <v>3.5460716736600945E-4</v>
      </c>
      <c r="CU339" s="12">
        <f>$D339^EXP(Parameter!$D$160+Parameter!$D$167*(LN($B339/30.2*21)))</f>
        <v>2.2026832062032948E-2</v>
      </c>
      <c r="CV339" s="12">
        <f>$D339^EXP(Parameter!$D$172+Parameter!$D$179*(LN($B339/30.2*21)))</f>
        <v>7.8403984976920709E-4</v>
      </c>
      <c r="CW339" s="41">
        <f>$D339^EXP(Parameter!$D$157+Parameter!$D$164*(LN($B339/30.2*21)))</f>
        <v>3.3698771978859928E-5</v>
      </c>
      <c r="CX339" s="12">
        <f t="shared" si="37"/>
        <v>3.0147075250897763E-144</v>
      </c>
      <c r="CY339" s="85">
        <v>1.1998673265399299E-2</v>
      </c>
      <c r="CZ339" s="12">
        <f t="shared" si="31"/>
        <v>1.9052601971656715E-11</v>
      </c>
      <c r="DA339" s="85">
        <v>1.7471481500109499E-2</v>
      </c>
      <c r="DB339" s="12">
        <f t="shared" si="32"/>
        <v>1.3304532431330965E-25</v>
      </c>
      <c r="DC339" s="41">
        <v>1.46291378297647E-5</v>
      </c>
      <c r="DD339" s="12">
        <f t="shared" si="33"/>
        <v>0</v>
      </c>
      <c r="DE339" s="85">
        <v>2.1971827112166799E-4</v>
      </c>
      <c r="DF339" s="12">
        <f t="shared" si="34"/>
        <v>0</v>
      </c>
      <c r="DG339" s="41">
        <v>1.46288E-5</v>
      </c>
      <c r="DH339" s="12">
        <f t="shared" si="35"/>
        <v>1.0543215664160824E-25</v>
      </c>
      <c r="DI339" s="41">
        <v>1.46288E-5</v>
      </c>
      <c r="DJ339" s="46">
        <v>334</v>
      </c>
      <c r="DK339" s="44">
        <v>3.7864696460498901E-6</v>
      </c>
      <c r="DL339" s="44">
        <v>1.46492606725168E-5</v>
      </c>
      <c r="DM339" s="44">
        <v>3.9654071669614799E-5</v>
      </c>
      <c r="DN339" s="44">
        <v>2.6673652521957999E-5</v>
      </c>
      <c r="DO339" s="44">
        <v>1.58130869969075E-4</v>
      </c>
      <c r="DP339" s="44">
        <v>1.1574042063367E-4</v>
      </c>
      <c r="DQ339" s="44">
        <v>1.8350229783536999E-4</v>
      </c>
      <c r="DR339" s="45">
        <v>7.1462827689166E-3</v>
      </c>
      <c r="DS339" s="45">
        <v>1.2884844722261901E-2</v>
      </c>
      <c r="DT339" s="45">
        <v>1.12756244054125E-2</v>
      </c>
      <c r="DU339" s="45">
        <v>7.5676567426483697E-3</v>
      </c>
      <c r="DV339" s="45">
        <v>1.2176511484471899E-2</v>
      </c>
      <c r="DW339" s="45">
        <v>2.23436730264087E-2</v>
      </c>
      <c r="DX339" s="45">
        <v>9.2935916611454096E-3</v>
      </c>
    </row>
    <row r="340" spans="1:128">
      <c r="A340" s="43">
        <f t="shared" si="36"/>
        <v>21.19178082191781</v>
      </c>
      <c r="B340" s="18">
        <v>336</v>
      </c>
      <c r="C340" s="12">
        <v>7370</v>
      </c>
      <c r="D340" s="12">
        <v>6.4883797691449698E-3</v>
      </c>
      <c r="E340" s="12">
        <v>1.4420377211845101E-5</v>
      </c>
      <c r="F340" s="92">
        <f>$D340^Parameter!$D$325</f>
        <v>1.965469387314038E-2</v>
      </c>
      <c r="G340" s="92">
        <f>$E340^Parameter!$D$318</f>
        <v>3.2693631786905882E-4</v>
      </c>
      <c r="H340" s="92">
        <f>$D340^Parameter!$D$326</f>
        <v>1.7770883066161716E-2</v>
      </c>
      <c r="I340" s="92">
        <f>$E340^Parameter!$D$319</f>
        <v>7.9752634353167284E-4</v>
      </c>
      <c r="J340" s="92">
        <f>$D340^Parameter!$D$328</f>
        <v>2.1520275719952076E-2</v>
      </c>
      <c r="K340" s="92">
        <f>$E340^Parameter!$D$321</f>
        <v>7.1684728226124716E-3</v>
      </c>
      <c r="L340" s="92">
        <f>$D340^Parameter!$D$329</f>
        <v>5.953828305240666E-2</v>
      </c>
      <c r="M340" s="92">
        <f>$E340^Parameter!$D$322</f>
        <v>4.2452037994324746E-3</v>
      </c>
      <c r="N340" s="92">
        <f>$D340^Parameter!$D$330</f>
        <v>1.6897808024873291E-2</v>
      </c>
      <c r="O340" s="92">
        <f>$E340^Parameter!$D$323</f>
        <v>1.157685645480472E-2</v>
      </c>
      <c r="P340" s="92">
        <f>$D340^Parameter!$D$327</f>
        <v>8.2633038203667152E-3</v>
      </c>
      <c r="Q340" s="92">
        <f>$E340^Parameter!$D$320</f>
        <v>3.4955000069943802E-4</v>
      </c>
      <c r="R340" s="12">
        <f>$D340^EXP(Parameter!$D$96+Parameter!$D$103*(($B340/30.2*21)^(1)))</f>
        <v>1.8510643167999328E-146</v>
      </c>
      <c r="S340" s="12">
        <f>$E340^EXP(Parameter!$D$81+Parameter!$D$88*($B340/30.2*21)^(-2))</f>
        <v>1.0600352836815728E-3</v>
      </c>
      <c r="T340" s="12">
        <f>$D340^EXP(Parameter!$D$97+Parameter!$D$104*(($B340*21/30.2)^(1)))</f>
        <v>1.6039782197108054E-11</v>
      </c>
      <c r="U340" s="12">
        <f>$E340^EXP(Parameter!$D$82+Parameter!$D$89*($B340/30.2*21)^(-2))</f>
        <v>1.9234279096956876E-3</v>
      </c>
      <c r="V340" s="12">
        <f>$D340^EXP(Parameter!$D$99+Parameter!$D$106*(($B340*21/30.2)^(1)))</f>
        <v>7.5990056037111673E-26</v>
      </c>
      <c r="W340" s="12">
        <f>$E340^EXP(Parameter!$D$84+Parameter!$D$91*($B340/30.2*21)^(-2))</f>
        <v>1.3133080419110165E-2</v>
      </c>
      <c r="X340" s="12">
        <f>$D340^EXP(Parameter!$D$100+Parameter!$D$107*(($B340*21/30.2)^(1)))</f>
        <v>0</v>
      </c>
      <c r="Y340" s="12">
        <f>$E340^EXP(Parameter!$D$85+Parameter!$D$92*($B340/30.2*21)^(-2))</f>
        <v>7.596179659934736E-3</v>
      </c>
      <c r="Z340" s="12">
        <f>$D340^EXP(Parameter!$D$101+Parameter!$D$108*(($B340*21/30.2)^(1)))</f>
        <v>0</v>
      </c>
      <c r="AA340" s="12">
        <f>$E340^EXP(Parameter!$D$86+Parameter!$D$93*($B340/30.2*21)^(-2))</f>
        <v>1.1770023291927502E-2</v>
      </c>
      <c r="AB340" s="12">
        <f>$D340^EXP(Parameter!$D$98+Parameter!$D$105*(($B340*21/30.2)^(1)))</f>
        <v>6.2556759516436555E-26</v>
      </c>
      <c r="AC340" s="12">
        <f>$E340^EXP(Parameter!$D$83+Parameter!$D$90*($B340/30.2*21)^(-2))</f>
        <v>4.0646189096111722E-4</v>
      </c>
      <c r="AD340" s="87">
        <f>$D340^EXP(Parameter!$D$133+Parameter!$D$140*(($B340*21/30.2)^(-0.5))+Parameter!$D$147*((LN($B340*21/30.2))))</f>
        <v>2.7296368257784714E-23</v>
      </c>
      <c r="AE340" s="12">
        <f>$E340^EXP(Parameter!$D$111+Parameter!$D$118*(($B340*21/30.2)^(-1))+Parameter!$D$125*(($B340*21/30.2)^(-0.5)))</f>
        <v>3.4352432799598411E-2</v>
      </c>
      <c r="AF340" s="12">
        <f>$D340^EXP(Parameter!$D$134+Parameter!$D$141*(($B340*21/30.2)^(-0.5))+Parameter!$D$148*((LN($B340*21/30.2))))</f>
        <v>2.109693186233031E-6</v>
      </c>
      <c r="AG340" s="12">
        <f>$E340^EXP(Parameter!$D$112+Parameter!$D$119*(($B340*21/30.2)^(-1))+Parameter!$D$126*(($B340*21/30.2)^(-0.5)))</f>
        <v>2.4532268460722962E-3</v>
      </c>
      <c r="AH340" s="12">
        <f>$D340^EXP(Parameter!$D$136+Parameter!$D$143*(($B340*21/30.2)^(-0.5))+Parameter!$D$150*((LN($B340*21/30.2))))</f>
        <v>5.7635932578154466E-18</v>
      </c>
      <c r="AI340" s="12">
        <f>$E340^EXP(Parameter!$D$114+Parameter!$D$121*(($B340*21/30.2)^(-1))+Parameter!$D$128*(($B340*21/30.2)^(-0.5)))</f>
        <v>1.8804980276495785E-6</v>
      </c>
      <c r="AJ340" s="12">
        <f>$D340^EXP(Parameter!$D$137+Parameter!$D$144*(($B340*21/30.2)^(-0.5))+Parameter!$D$151*((LN($B340*21/30.2))))</f>
        <v>1.3425501394717997E-28</v>
      </c>
      <c r="AK340" s="12">
        <f>$E340^EXP(Parameter!$D$115+Parameter!$D$122*(($B340*21/30.2)^(-1))+Parameter!$D$129*(($B340*21/30.2)^(-0.5)))</f>
        <v>1.2352522579160204E-3</v>
      </c>
      <c r="AL340" s="12">
        <f>$D340^EXP(Parameter!$D$138+Parameter!$D$145*(($B340*21/30.2)^(-0.5))+Parameter!$D$152*((LN($B340*21/30.2))))</f>
        <v>2.0863850010783318E-150</v>
      </c>
      <c r="AM340" s="12">
        <f>$E340^EXP(Parameter!$D$116+Parameter!$D$123*(($B340*21/30.2)^(-1))+Parameter!$D$130*(($B340*21/30.2)^(-0.5)))</f>
        <v>5.429525833238631E-8</v>
      </c>
      <c r="AN340" s="12">
        <f>$D340^EXP(Parameter!$D$135+Parameter!$D$142*(($B340*21/30.2)^(-0.5))+Parameter!$D$149*((LN($B340*21/30.2))))</f>
        <v>1.0426738287431775E-8</v>
      </c>
      <c r="AO340" s="12">
        <f>$E340^EXP(Parameter!$D$113+Parameter!$D$120*(($B340*21/30.2)^(-1))+Parameter!$D$127*(($B340*21/30.2)^(-0.5)))</f>
        <v>2.3408930190516165E-16</v>
      </c>
      <c r="AP340" s="87">
        <f>$D340^EXP(Parameter!$D$304+Parameter!$D$310*((LN($B340*21/30.2))))</f>
        <v>4.8568077065461405E-3</v>
      </c>
      <c r="AQ340" s="88">
        <f>$E340^EXP(Parameter!$D$290+Parameter!$D$296*((LN($B340*21/30.2))))</f>
        <v>5.1815062220292541E-3</v>
      </c>
      <c r="AR340" s="12">
        <f>$D340^EXP(Parameter!$D$305+Parameter!$D$311*((LN($B340*21/30.2))))</f>
        <v>8.9035451263059871E-3</v>
      </c>
      <c r="AS340" s="88">
        <f>$E340^EXP(Parameter!$D$291+Parameter!$D$297*((LN($B340*21/30.2))))</f>
        <v>3.3457703564224433E-3</v>
      </c>
      <c r="AT340" s="12">
        <f>$D340^EXP(Parameter!$D$305+Parameter!$D$307-Parameter!$D$306+(Parameter!$D$311+Parameter!$D$313-Parameter!$D$312)*((LN($B340*21/30.2))))</f>
        <v>6.8713598115988685E-3</v>
      </c>
      <c r="AU340" s="88">
        <f>$E340^EXP(Parameter!$D$291+Parameter!$D$293-Parameter!$D$292+(Parameter!$D$297+Parameter!$D$299-Parameter!$D$298)*((LN($B340*21/30.2))))</f>
        <v>5.2773618642275536E-3</v>
      </c>
      <c r="AV340" s="12">
        <f>$D340^EXP(Parameter!$D$308+Parameter!$D$314*((LN($B340*21/30.2))))</f>
        <v>8.9028159780004182E-3</v>
      </c>
      <c r="AW340" s="88">
        <f>$E340^EXP(Parameter!$D$294+Parameter!$D$300*((LN($B340*21/30.2))))</f>
        <v>4.7330947596944048E-3</v>
      </c>
      <c r="AX340" s="12">
        <f>$D340^EXP(Parameter!$D$305+Parameter!$D$309-Parameter!$D$306+(Parameter!$D$311+Parameter!$D$315-Parameter!$D$312)*((LN($B340*21/30.2))))</f>
        <v>2.2122766998624597E-3</v>
      </c>
      <c r="AY340" s="88">
        <f>$E340^EXP(Parameter!$D$291+Parameter!$D$295-Parameter!$D$292+(Parameter!$D$297+Parameter!$D$301-Parameter!$D$298)*((LN($B340*21/30.2))))</f>
        <v>3.6850982621074079E-6</v>
      </c>
      <c r="AZ340" s="12">
        <f>$D340^EXP(Parameter!D$305-Parameter!D$306+(Parameter!D$311-Parameter!D$312)*((LN($B340*21/30.2))))</f>
        <v>1.4417052819995638E-3</v>
      </c>
      <c r="BA340" s="88">
        <f>$E340^EXP(Parameter!$D$291-Parameter!$D$292+(Parameter!$D$297-Parameter!$D$298)*((LN($B340*21/30.2))))</f>
        <v>1.2414289085132175E-8</v>
      </c>
      <c r="BB340" s="89">
        <f>$D340^EXP(Parameter!$D$231+Parameter!$D$238)</f>
        <v>2.1785106872056995E-2</v>
      </c>
      <c r="BC340" s="90">
        <f>$E340^EXP(Parameter!$D$216+Parameter!$D$223)</f>
        <v>8.4246068082951522E-4</v>
      </c>
      <c r="BD340" s="91">
        <f>$D340^EXP(Parameter!$D$232+Parameter!$D$239)</f>
        <v>1.5257188380419506E-2</v>
      </c>
      <c r="BE340" s="90">
        <f>$E340^EXP(Parameter!$D$217+Parameter!$D$224)</f>
        <v>1.3328730205292713E-3</v>
      </c>
      <c r="BF340" s="91">
        <f>$D340^EXP(Parameter!$D$234+Parameter!$D$241)</f>
        <v>1.938871928300364E-2</v>
      </c>
      <c r="BG340" s="91">
        <f>$E340^EXP(Parameter!$D$219+Parameter!$D$226)</f>
        <v>9.0698242108690121E-3</v>
      </c>
      <c r="BH340" s="91">
        <f>$D340^EXP(Parameter!$D$235+Parameter!$D$242)</f>
        <v>4.8111641255004362E-2</v>
      </c>
      <c r="BI340" s="91">
        <f>$E340^EXP(Parameter!$D$220+Parameter!$D$227)</f>
        <v>5.1401358047678024E-3</v>
      </c>
      <c r="BJ340" s="91">
        <f>$D340^EXP(Parameter!$D$236+Parameter!$D$243)</f>
        <v>1.4020976434470353E-2</v>
      </c>
      <c r="BK340" s="91">
        <f>$E340^EXP(Parameter!$D$221+Parameter!$D$228)</f>
        <v>8.5285327570270887E-3</v>
      </c>
      <c r="BL340" s="91">
        <f>$D340^EXP(Parameter!$D$233+Parameter!$D$240)</f>
        <v>5.6235475698961455E-3</v>
      </c>
      <c r="BM340" s="91">
        <f>$E340^EXP(Parameter!$D$218+Parameter!$D$225)</f>
        <v>3.0281575854779029E-4</v>
      </c>
      <c r="BN340" s="90">
        <f>$D340^EXP(Parameter!$D$268+Parameter!$D$275+Parameter!$D$282)</f>
        <v>3.9369230418586657E-2</v>
      </c>
      <c r="BO340" s="91">
        <f>$E340^EXP(Parameter!$D$246+Parameter!$D$253+Parameter!$D$260)</f>
        <v>2.7685646477140034E-3</v>
      </c>
      <c r="BP340" s="91">
        <f>$D340^EXP(Parameter!$D$269+Parameter!$D$276+Parameter!$D$283)</f>
        <v>8.7005664198133818E-3</v>
      </c>
      <c r="BQ340" s="91">
        <f>$E340^EXP(Parameter!$D$247+Parameter!$D$254+Parameter!$D$261)</f>
        <v>3.4877496029593856E-3</v>
      </c>
      <c r="BR340" s="91">
        <f>$D340^EXP(Parameter!$D$271+Parameter!$D$278+Parameter!$D$285)</f>
        <v>6.1778926858793957E-2</v>
      </c>
      <c r="BS340" s="91">
        <f>$E340^EXP(Parameter!$D$249+Parameter!$D$256+Parameter!$D$263)</f>
        <v>5.4168994822987176E-3</v>
      </c>
      <c r="BT340" s="91">
        <f>$D340^EXP(Parameter!$D$272+Parameter!$D$279+Parameter!$D$286)</f>
        <v>4.4554459215594901E-2</v>
      </c>
      <c r="BU340" s="91">
        <f>$E340^EXP(Parameter!$D$250+Parameter!D$257+Parameter!D$264)</f>
        <v>2.7361131883828333E-3</v>
      </c>
      <c r="BV340" s="91">
        <f>$D340^EXP(Parameter!$D$273+Parameter!$D$280+Parameter!$D$287)</f>
        <v>4.0397160019537567E-2</v>
      </c>
      <c r="BW340" s="91">
        <f>$E340^EXP(Parameter!$D$251+Parameter!$D$258+Parameter!$D$265)</f>
        <v>2.5871088440939315E-7</v>
      </c>
      <c r="BX340" s="91">
        <f>$D340^EXP(Parameter!$D$270+Parameter!$D$277+Parameter!$D$284)</f>
        <v>1.561475663839694E-3</v>
      </c>
      <c r="BY340" s="91">
        <f>$E340^EXP(Parameter!$D$248+Parameter!$D$255+Parameter!$D$262)</f>
        <v>1.3641597889742093E-9</v>
      </c>
      <c r="BZ340" s="90">
        <f>$D340^EXP(Parameter!$D$208)</f>
        <v>1.9851487998175883E-2</v>
      </c>
      <c r="CA340" s="90">
        <f>$E340^EXP(Parameter!$D$200)</f>
        <v>5.4789732486221633E-4</v>
      </c>
      <c r="CB340" s="90">
        <f>$D340^EXP(Parameter!$D$209)</f>
        <v>1.5514082536854842E-2</v>
      </c>
      <c r="CC340" s="90">
        <f>$E340^EXP(Parameter!$D$201)</f>
        <v>1.0601095035432933E-3</v>
      </c>
      <c r="CD340" s="90">
        <f>$D340^EXP(Parameter!$D$211)</f>
        <v>1.7334962564453868E-2</v>
      </c>
      <c r="CE340" s="90">
        <f>$E340^EXP(Parameter!$D$203)</f>
        <v>6.5804038153571623E-3</v>
      </c>
      <c r="CF340" s="90">
        <f>$D340^EXP(Parameter!$D$212)</f>
        <v>4.7965807869891249E-2</v>
      </c>
      <c r="CG340" s="90">
        <f>$E340^EXP(Parameter!$D$204)</f>
        <v>4.2602999298222994E-3</v>
      </c>
      <c r="CH340" s="91">
        <f>$D340^EXP(Parameter!$D$213)</f>
        <v>1.3259559568265E-2</v>
      </c>
      <c r="CI340" s="90">
        <f>$E340^EXP(Parameter!$D$205)</f>
        <v>8.6101048024083658E-3</v>
      </c>
      <c r="CJ340" s="91">
        <f>$D340^EXP(Parameter!$D$210)</f>
        <v>6.2946214685776379E-3</v>
      </c>
      <c r="CK340" s="90">
        <f>$E340^EXP(Parameter!$D$202)</f>
        <v>4.2257945015807419E-4</v>
      </c>
      <c r="CL340" s="12">
        <f>$D340^EXP(Parameter!$D$170+Parameter!$D$177*(LN($B340/30.2*21)))</f>
        <v>6.6221149073496096E-3</v>
      </c>
      <c r="CM340" s="12">
        <f>$D340^EXP(Parameter!$D$155+Parameter!$D$162*(LN($B340/30.2*21)))</f>
        <v>0.26324120379244687</v>
      </c>
      <c r="CN340" s="12">
        <f>$D340^EXP(Parameter!$D$171+Parameter!$D$178*(LN($B340/30.2*21)))</f>
        <v>8.3510267858800287E-3</v>
      </c>
      <c r="CO340" s="12">
        <f>$D340^EXP(Parameter!$D$156+Parameter!$D$163*(LN($B340/30.2*21)))</f>
        <v>0.18856995644009319</v>
      </c>
      <c r="CP340" s="12">
        <f>$D340^EXP(Parameter!$D$173+Parameter!$D$180*(LN($B340/30.2*21)))</f>
        <v>6.2212230942564921E-3</v>
      </c>
      <c r="CQ340" s="12">
        <f>$D340^EXP(Parameter!$D$158+Parameter!$D$165*(LN($B340/30.2*21)))</f>
        <v>0.17810351978485672</v>
      </c>
      <c r="CR340" s="12">
        <f>$D340^EXP(Parameter!$D$174+Parameter!$D$181*(LN($B340/30.2*21)))</f>
        <v>4.1324597432289903E-3</v>
      </c>
      <c r="CS340" s="12">
        <f>$D340^EXP(Parameter!$D$159+Parameter!$D$166*(LN($B340/30.2*21)))</f>
        <v>0.23687812656844176</v>
      </c>
      <c r="CT340" s="12">
        <f>$D340^EXP(Parameter!$D$175+Parameter!$D$182*(LN($B340/30.2*21)))</f>
        <v>3.4910190574410829E-4</v>
      </c>
      <c r="CU340" s="12">
        <f>$D340^EXP(Parameter!$D$160+Parameter!$D$167*(LN($B340/30.2*21)))</f>
        <v>2.1864918379779757E-2</v>
      </c>
      <c r="CV340" s="12">
        <f>$D340^EXP(Parameter!$D$172+Parameter!$D$179*(LN($B340/30.2*21)))</f>
        <v>7.7451234635365646E-4</v>
      </c>
      <c r="CW340" s="41">
        <f>$D340^EXP(Parameter!$D$157+Parameter!$D$164*(LN($B340/30.2*21)))</f>
        <v>3.2928860069536173E-5</v>
      </c>
      <c r="CX340" s="12">
        <f t="shared" si="37"/>
        <v>1.8510643167999328E-146</v>
      </c>
      <c r="CY340" s="85">
        <v>1.1996344633669401E-2</v>
      </c>
      <c r="CZ340" s="12">
        <f t="shared" si="31"/>
        <v>1.6039782197108054E-11</v>
      </c>
      <c r="DA340" s="85">
        <v>1.7465516614560701E-2</v>
      </c>
      <c r="DB340" s="12">
        <f t="shared" si="32"/>
        <v>7.5990056037111673E-26</v>
      </c>
      <c r="DC340" s="41">
        <v>1.44207053245995E-5</v>
      </c>
      <c r="DD340" s="12">
        <f t="shared" si="33"/>
        <v>0</v>
      </c>
      <c r="DE340" s="85">
        <v>2.1725626928999401E-4</v>
      </c>
      <c r="DF340" s="12">
        <f t="shared" si="34"/>
        <v>0</v>
      </c>
      <c r="DG340" s="41">
        <v>1.44204E-5</v>
      </c>
      <c r="DH340" s="12">
        <f t="shared" si="35"/>
        <v>6.2556759516436555E-26</v>
      </c>
      <c r="DI340" s="41">
        <v>1.44204E-5</v>
      </c>
      <c r="DJ340" s="46">
        <v>335</v>
      </c>
      <c r="DK340" s="44">
        <v>3.7202887048781702E-6</v>
      </c>
      <c r="DL340" s="44">
        <v>1.4410810864173801E-5</v>
      </c>
      <c r="DM340" s="44">
        <v>3.9045109851976199E-5</v>
      </c>
      <c r="DN340" s="44">
        <v>2.6254145790383099E-5</v>
      </c>
      <c r="DO340" s="44">
        <v>1.5591430265382599E-4</v>
      </c>
      <c r="DP340" s="44">
        <v>1.14082277904992E-4</v>
      </c>
      <c r="DQ340" s="44">
        <v>1.80957418007055E-4</v>
      </c>
      <c r="DR340" s="45">
        <v>7.0982026125515603E-3</v>
      </c>
      <c r="DS340" s="45">
        <v>1.2804192718706701E-2</v>
      </c>
      <c r="DT340" s="45">
        <v>1.12038181173479E-2</v>
      </c>
      <c r="DU340" s="45">
        <v>7.5170760740981297E-3</v>
      </c>
      <c r="DV340" s="45">
        <v>1.2099729048025301E-2</v>
      </c>
      <c r="DW340" s="45">
        <v>2.22142843748694E-2</v>
      </c>
      <c r="DX340" s="45">
        <v>9.2329695071942108E-3</v>
      </c>
    </row>
    <row r="341" spans="1:128">
      <c r="A341" s="43">
        <f t="shared" si="36"/>
        <v>21.252054794520546</v>
      </c>
      <c r="B341" s="18">
        <v>337</v>
      </c>
      <c r="C341" s="12">
        <v>7392</v>
      </c>
      <c r="D341" s="12">
        <v>6.4433513898403899E-3</v>
      </c>
      <c r="E341" s="12">
        <v>1.4215370254984501E-5</v>
      </c>
      <c r="F341" s="92">
        <f>$D341^Parameter!$D$325</f>
        <v>1.9548219942678358E-2</v>
      </c>
      <c r="G341" s="92">
        <f>$E341^Parameter!$D$318</f>
        <v>3.235831411890166E-4</v>
      </c>
      <c r="H341" s="92">
        <f>$D341^Parameter!$D$326</f>
        <v>1.7672152601933298E-2</v>
      </c>
      <c r="I341" s="92">
        <f>$E341^Parameter!$D$319</f>
        <v>7.9025132474437783E-4</v>
      </c>
      <c r="J341" s="92">
        <f>$D341^Parameter!$D$328</f>
        <v>2.140637869038323E-2</v>
      </c>
      <c r="K341" s="92">
        <f>$E341^Parameter!$D$321</f>
        <v>7.1231464251826767E-3</v>
      </c>
      <c r="L341" s="92">
        <f>$D341^Parameter!$D$329</f>
        <v>5.9306544033879478E-2</v>
      </c>
      <c r="M341" s="92">
        <f>$E341^Parameter!$D$322</f>
        <v>4.2155234174024395E-3</v>
      </c>
      <c r="N341" s="92">
        <f>$D341^Parameter!$D$330</f>
        <v>1.6802757949527073E-2</v>
      </c>
      <c r="O341" s="92">
        <f>$E341^Parameter!$D$323</f>
        <v>1.1510740688651851E-2</v>
      </c>
      <c r="P341" s="92">
        <f>$D341^Parameter!$D$327</f>
        <v>8.208701232288635E-3</v>
      </c>
      <c r="Q341" s="92">
        <f>$E341^Parameter!$D$320</f>
        <v>3.4599461340412314E-4</v>
      </c>
      <c r="R341" s="12">
        <f>$D341^EXP(Parameter!$D$96+Parameter!$D$103*(($B341/30.2*21)^(1)))</f>
        <v>1.0525435122669012E-148</v>
      </c>
      <c r="S341" s="12">
        <f>$E341^EXP(Parameter!$D$81+Parameter!$D$88*($B341/30.2*21)^(-2))</f>
        <v>1.0507500831319449E-3</v>
      </c>
      <c r="T341" s="12">
        <f>$D341^EXP(Parameter!$D$97+Parameter!$D$104*(($B341*21/30.2)^(1)))</f>
        <v>1.3488848732350746E-11</v>
      </c>
      <c r="U341" s="12">
        <f>$E341^EXP(Parameter!$D$82+Parameter!$D$89*($B341/30.2*21)^(-2))</f>
        <v>1.9080393331589681E-3</v>
      </c>
      <c r="V341" s="12">
        <f>$D341^EXP(Parameter!$D$99+Parameter!$D$106*(($B341*21/30.2)^(1)))</f>
        <v>4.3177788526611466E-26</v>
      </c>
      <c r="W341" s="12">
        <f>$E341^EXP(Parameter!$D$84+Parameter!$D$91*($B341/30.2*21)^(-2))</f>
        <v>1.3060197493661588E-2</v>
      </c>
      <c r="X341" s="12">
        <f>$D341^EXP(Parameter!$D$100+Parameter!$D$107*(($B341*21/30.2)^(1)))</f>
        <v>0</v>
      </c>
      <c r="Y341" s="12">
        <f>$E341^EXP(Parameter!$D$85+Parameter!$D$92*($B341/30.2*21)^(-2))</f>
        <v>7.5487127832748529E-3</v>
      </c>
      <c r="Z341" s="12">
        <f>$D341^EXP(Parameter!$D$101+Parameter!$D$108*(($B341*21/30.2)^(1)))</f>
        <v>0</v>
      </c>
      <c r="AA341" s="12">
        <f>$E341^EXP(Parameter!$D$86+Parameter!$D$93*($B341/30.2*21)^(-2))</f>
        <v>1.1703050336736819E-2</v>
      </c>
      <c r="AB341" s="12">
        <f>$D341^EXP(Parameter!$D$98+Parameter!$D$105*(($B341*21/30.2)^(1)))</f>
        <v>3.6952438915256366E-26</v>
      </c>
      <c r="AC341" s="12">
        <f>$E341^EXP(Parameter!$D$83+Parameter!$D$90*($B341/30.2*21)^(-2))</f>
        <v>4.0240546524010089E-4</v>
      </c>
      <c r="AD341" s="87">
        <f>$D341^EXP(Parameter!$D$133+Parameter!$D$140*(($B341*21/30.2)^(-0.5))+Parameter!$D$147*((LN($B341*21/30.2))))</f>
        <v>2.1243075534982708E-23</v>
      </c>
      <c r="AE341" s="12">
        <f>$E341^EXP(Parameter!$D$111+Parameter!$D$118*(($B341*21/30.2)^(-1))+Parameter!$D$125*(($B341*21/30.2)^(-0.5)))</f>
        <v>3.4242139298835558E-2</v>
      </c>
      <c r="AF341" s="12">
        <f>$D341^EXP(Parameter!$D$134+Parameter!$D$141*(($B341*21/30.2)^(-0.5))+Parameter!$D$148*((LN($B341*21/30.2))))</f>
        <v>2.0336444790380025E-6</v>
      </c>
      <c r="AG341" s="12">
        <f>$E341^EXP(Parameter!$D$112+Parameter!$D$119*(($B341*21/30.2)^(-1))+Parameter!$D$126*(($B341*21/30.2)^(-0.5)))</f>
        <v>2.4347763405849722E-3</v>
      </c>
      <c r="AH341" s="12">
        <f>$D341^EXP(Parameter!$D$136+Parameter!$D$143*(($B341*21/30.2)^(-0.5))+Parameter!$D$150*((LN($B341*21/30.2))))</f>
        <v>4.8273743413463065E-18</v>
      </c>
      <c r="AI341" s="12">
        <f>$E341^EXP(Parameter!$D$114+Parameter!$D$121*(($B341*21/30.2)^(-1))+Parameter!$D$128*(($B341*21/30.2)^(-0.5)))</f>
        <v>1.8369273813890042E-6</v>
      </c>
      <c r="AJ341" s="12">
        <f>$D341^EXP(Parameter!$D$137+Parameter!$D$144*(($B341*21/30.2)^(-0.5))+Parameter!$D$151*((LN($B341*21/30.2))))</f>
        <v>9.5007646221016508E-29</v>
      </c>
      <c r="AK341" s="12">
        <f>$E341^EXP(Parameter!$D$115+Parameter!$D$122*(($B341*21/30.2)^(-1))+Parameter!$D$129*(($B341*21/30.2)^(-0.5)))</f>
        <v>1.223738995184877E-3</v>
      </c>
      <c r="AL341" s="12">
        <f>$D341^EXP(Parameter!$D$138+Parameter!$D$145*(($B341*21/30.2)^(-0.5))+Parameter!$D$152*((LN($B341*21/30.2))))</f>
        <v>1.8464758206240248E-151</v>
      </c>
      <c r="AM341" s="12">
        <f>$E341^EXP(Parameter!$D$116+Parameter!$D$123*(($B341*21/30.2)^(-1))+Parameter!$D$130*(($B341*21/30.2)^(-0.5)))</f>
        <v>5.2697905079811368E-8</v>
      </c>
      <c r="AN341" s="12">
        <f>$D341^EXP(Parameter!$D$135+Parameter!$D$142*(($B341*21/30.2)^(-0.5))+Parameter!$D$149*((LN($B341*21/30.2))))</f>
        <v>9.883030942335666E-9</v>
      </c>
      <c r="AO341" s="12">
        <f>$E341^EXP(Parameter!$D$113+Parameter!$D$120*(($B341*21/30.2)^(-1))+Parameter!$D$127*(($B341*21/30.2)^(-0.5)))</f>
        <v>2.1861357542852417E-16</v>
      </c>
      <c r="AP341" s="87">
        <f>$D341^EXP(Parameter!$D$304+Parameter!$D$310*((LN($B341*21/30.2))))</f>
        <v>4.8114608458078648E-3</v>
      </c>
      <c r="AQ341" s="88">
        <f>$E341^EXP(Parameter!$D$290+Parameter!$D$296*((LN($B341*21/30.2))))</f>
        <v>5.1581213483972805E-3</v>
      </c>
      <c r="AR341" s="12">
        <f>$D341^EXP(Parameter!$D$305+Parameter!$D$311*((LN($B341*21/30.2))))</f>
        <v>8.8395876777578267E-3</v>
      </c>
      <c r="AS341" s="88">
        <f>$E341^EXP(Parameter!$D$291+Parameter!$D$297*((LN($B341*21/30.2))))</f>
        <v>3.3243606461828413E-3</v>
      </c>
      <c r="AT341" s="12">
        <f>$D341^EXP(Parameter!$D$305+Parameter!$D$307-Parameter!$D$306+(Parameter!$D$311+Parameter!$D$313-Parameter!$D$312)*((LN($B341*21/30.2))))</f>
        <v>6.8155105636477737E-3</v>
      </c>
      <c r="AU341" s="88">
        <f>$E341^EXP(Parameter!$D$291+Parameter!$D$293-Parameter!$D$292+(Parameter!$D$297+Parameter!$D$299-Parameter!$D$298)*((LN($B341*21/30.2))))</f>
        <v>5.239297705922785E-3</v>
      </c>
      <c r="AV341" s="12">
        <f>$D341^EXP(Parameter!$D$308+Parameter!$D$314*((LN($B341*21/30.2))))</f>
        <v>8.8216579773475294E-3</v>
      </c>
      <c r="AW341" s="88">
        <f>$E341^EXP(Parameter!$D$294+Parameter!$D$300*((LN($B341*21/30.2))))</f>
        <v>4.7012995387064023E-3</v>
      </c>
      <c r="AX341" s="12">
        <f>$D341^EXP(Parameter!$D$305+Parameter!$D$309-Parameter!$D$306+(Parameter!$D$311+Parameter!$D$315-Parameter!$D$312)*((LN($B341*21/30.2))))</f>
        <v>2.1877685110360174E-3</v>
      </c>
      <c r="AY341" s="88">
        <f>$E341^EXP(Parameter!$D$291+Parameter!$D$295-Parameter!$D$292+(Parameter!$D$297+Parameter!$D$301-Parameter!$D$298)*((LN($B341*21/30.2))))</f>
        <v>3.5800040565797063E-6</v>
      </c>
      <c r="AZ341" s="12">
        <f>$D341^EXP(Parameter!D$305-Parameter!D$306+(Parameter!D$311-Parameter!D$312)*((LN($B341*21/30.2))))</f>
        <v>1.4256834088535919E-3</v>
      </c>
      <c r="BA341" s="88">
        <f>$E341^EXP(Parameter!$D$291-Parameter!$D$292+(Parameter!$D$297-Parameter!$D$298)*((LN($B341*21/30.2))))</f>
        <v>1.1946941778853117E-8</v>
      </c>
      <c r="BB341" s="89">
        <f>$D341^EXP(Parameter!$D$231+Parameter!$D$238)</f>
        <v>2.1670174604346785E-2</v>
      </c>
      <c r="BC341" s="90">
        <f>$E341^EXP(Parameter!$D$216+Parameter!$D$223)</f>
        <v>8.3483454880846407E-4</v>
      </c>
      <c r="BD341" s="91">
        <f>$D341^EXP(Parameter!$D$232+Parameter!$D$239)</f>
        <v>1.5169224945362171E-2</v>
      </c>
      <c r="BE341" s="90">
        <f>$E341^EXP(Parameter!$D$217+Parameter!$D$224)</f>
        <v>1.3215861510637178E-3</v>
      </c>
      <c r="BF341" s="91">
        <f>$D341^EXP(Parameter!$D$234+Parameter!$D$241)</f>
        <v>1.9283323001638798E-2</v>
      </c>
      <c r="BG341" s="91">
        <f>$E341^EXP(Parameter!$D$219+Parameter!$D$226)</f>
        <v>9.0151995040563156E-3</v>
      </c>
      <c r="BH341" s="91">
        <f>$D341^EXP(Parameter!$D$235+Parameter!$D$242)</f>
        <v>4.7910262442092802E-2</v>
      </c>
      <c r="BI341" s="91">
        <f>$E341^EXP(Parameter!$D$220+Parameter!$D$227)</f>
        <v>5.1054528424209862E-3</v>
      </c>
      <c r="BJ341" s="91">
        <f>$D341^EXP(Parameter!$D$236+Parameter!$D$243)</f>
        <v>1.3938512038566492E-2</v>
      </c>
      <c r="BK341" s="91">
        <f>$E341^EXP(Parameter!$D$221+Parameter!$D$228)</f>
        <v>8.4764980333658958E-3</v>
      </c>
      <c r="BL341" s="91">
        <f>$D341^EXP(Parameter!$D$233+Parameter!$D$240)</f>
        <v>5.5834167730785455E-3</v>
      </c>
      <c r="BM341" s="91">
        <f>$E341^EXP(Parameter!$D$218+Parameter!$D$225)</f>
        <v>2.996804667568462E-4</v>
      </c>
      <c r="BN341" s="90">
        <f>$D341^EXP(Parameter!$D$268+Parameter!$D$275+Parameter!$D$282)</f>
        <v>3.9193577559973811E-2</v>
      </c>
      <c r="BO341" s="91">
        <f>$E341^EXP(Parameter!$D$246+Parameter!$D$253+Parameter!$D$260)</f>
        <v>2.7476990627722086E-3</v>
      </c>
      <c r="BP341" s="91">
        <f>$D341^EXP(Parameter!$D$269+Parameter!$D$276+Parameter!$D$283)</f>
        <v>8.6436905727314568E-3</v>
      </c>
      <c r="BQ341" s="91">
        <f>$E341^EXP(Parameter!$D$247+Parameter!$D$254+Parameter!$D$261)</f>
        <v>3.4624907428659037E-3</v>
      </c>
      <c r="BR341" s="91">
        <f>$D341^EXP(Parameter!$D$271+Parameter!$D$278+Parameter!$D$285)</f>
        <v>6.1541609424504817E-2</v>
      </c>
      <c r="BS341" s="91">
        <f>$E341^EXP(Parameter!$D$249+Parameter!$D$256+Parameter!$D$263)</f>
        <v>5.3807115278582326E-3</v>
      </c>
      <c r="BT341" s="91">
        <f>$D341^EXP(Parameter!$D$272+Parameter!$D$279+Parameter!$D$286)</f>
        <v>4.4363258681180656E-2</v>
      </c>
      <c r="BU341" s="91">
        <f>$E341^EXP(Parameter!$D$250+Parameter!D$257+Parameter!D$264)</f>
        <v>2.7154510503312338E-3</v>
      </c>
      <c r="BV341" s="91">
        <f>$D341^EXP(Parameter!$D$273+Parameter!$D$280+Parameter!$D$287)</f>
        <v>4.0218353847079572E-2</v>
      </c>
      <c r="BW341" s="91">
        <f>$E341^EXP(Parameter!$D$251+Parameter!$D$258+Parameter!$D$265)</f>
        <v>2.5371915496176036E-7</v>
      </c>
      <c r="BX341" s="91">
        <f>$D341^EXP(Parameter!$D$270+Parameter!$D$277+Parameter!$D$284)</f>
        <v>1.5475890103811229E-3</v>
      </c>
      <c r="BY341" s="91">
        <f>$E341^EXP(Parameter!$D$248+Parameter!$D$255+Parameter!$D$262)</f>
        <v>1.3288553295084965E-9</v>
      </c>
      <c r="BZ341" s="90">
        <f>$D341^EXP(Parameter!$D$208)</f>
        <v>1.9744219910557078E-2</v>
      </c>
      <c r="CA341" s="90">
        <f>$E341^EXP(Parameter!$D$200)</f>
        <v>5.4263766798825933E-4</v>
      </c>
      <c r="CB341" s="90">
        <f>$D341^EXP(Parameter!$D$209)</f>
        <v>1.542499404659551E-2</v>
      </c>
      <c r="CC341" s="90">
        <f>$E341^EXP(Parameter!$D$201)</f>
        <v>1.0508233108378598E-3</v>
      </c>
      <c r="CD341" s="90">
        <f>$D341^EXP(Parameter!$D$211)</f>
        <v>1.7238062126444017E-2</v>
      </c>
      <c r="CE341" s="90">
        <f>$E341^EXP(Parameter!$D$203)</f>
        <v>6.5380768798571302E-3</v>
      </c>
      <c r="CF341" s="90">
        <f>$D341^EXP(Parameter!$D$212)</f>
        <v>4.7764839018033405E-2</v>
      </c>
      <c r="CG341" s="90">
        <f>$E341^EXP(Parameter!$D$204)</f>
        <v>4.2305332931698312E-3</v>
      </c>
      <c r="CH341" s="91">
        <f>$D341^EXP(Parameter!$D$213)</f>
        <v>1.3180556054874393E-2</v>
      </c>
      <c r="CI341" s="90">
        <f>$E341^EXP(Parameter!$D$205)</f>
        <v>8.5576770268082601E-3</v>
      </c>
      <c r="CJ341" s="91">
        <f>$D341^EXP(Parameter!$D$210)</f>
        <v>6.2506757723039289E-3</v>
      </c>
      <c r="CK341" s="90">
        <f>$E341^EXP(Parameter!$D$202)</f>
        <v>4.1838321038520322E-4</v>
      </c>
      <c r="CL341" s="12">
        <f>$D341^EXP(Parameter!$D$170+Parameter!$D$177*(LN($B341/30.2*21)))</f>
        <v>6.5687866426105751E-3</v>
      </c>
      <c r="CM341" s="12">
        <f>$D341^EXP(Parameter!$D$155+Parameter!$D$162*(LN($B341/30.2*21)))</f>
        <v>0.26302107850633744</v>
      </c>
      <c r="CN341" s="12">
        <f>$D341^EXP(Parameter!$D$171+Parameter!$D$178*(LN($B341/30.2*21)))</f>
        <v>8.2911230114800904E-3</v>
      </c>
      <c r="CO341" s="12">
        <f>$D341^EXP(Parameter!$D$156+Parameter!$D$163*(LN($B341/30.2*21)))</f>
        <v>0.18827383394935118</v>
      </c>
      <c r="CP341" s="12">
        <f>$D341^EXP(Parameter!$D$173+Parameter!$D$180*(LN($B341/30.2*21)))</f>
        <v>6.1712486501538846E-3</v>
      </c>
      <c r="CQ341" s="12">
        <f>$D341^EXP(Parameter!$D$158+Parameter!$D$165*(LN($B341/30.2*21)))</f>
        <v>0.17772849245997693</v>
      </c>
      <c r="CR341" s="12">
        <f>$D341^EXP(Parameter!$D$174+Parameter!$D$181*(LN($B341/30.2*21)))</f>
        <v>4.0885773890571662E-3</v>
      </c>
      <c r="CS341" s="12">
        <f>$D341^EXP(Parameter!$D$159+Parameter!$D$166*(LN($B341/30.2*21)))</f>
        <v>0.23654581605380151</v>
      </c>
      <c r="CT341" s="12">
        <f>$D341^EXP(Parameter!$D$175+Parameter!$D$182*(LN($B341/30.2*21)))</f>
        <v>3.4368976133792082E-4</v>
      </c>
      <c r="CU341" s="12">
        <f>$D341^EXP(Parameter!$D$160+Parameter!$D$167*(LN($B341/30.2*21)))</f>
        <v>2.1704429561432974E-2</v>
      </c>
      <c r="CV341" s="12">
        <f>$D341^EXP(Parameter!$D$172+Parameter!$D$179*(LN($B341/30.2*21)))</f>
        <v>7.6511692526291407E-4</v>
      </c>
      <c r="CW341" s="41">
        <f>$D341^EXP(Parameter!$D$157+Parameter!$D$164*(LN($B341/30.2*21)))</f>
        <v>3.2177355193438003E-5</v>
      </c>
      <c r="CX341" s="12">
        <f t="shared" si="37"/>
        <v>1.0525435122669012E-148</v>
      </c>
      <c r="CY341" s="85">
        <v>1.1994058264940899E-2</v>
      </c>
      <c r="CZ341" s="12">
        <f t="shared" si="31"/>
        <v>1.3488848732350746E-11</v>
      </c>
      <c r="DA341" s="85">
        <v>1.74596469612756E-2</v>
      </c>
      <c r="DB341" s="12">
        <f t="shared" si="32"/>
        <v>4.3177788526611466E-26</v>
      </c>
      <c r="DC341" s="41">
        <v>1.4215675867743299E-5</v>
      </c>
      <c r="DD341" s="12">
        <f t="shared" si="33"/>
        <v>0</v>
      </c>
      <c r="DE341" s="85">
        <v>2.1483224738897999E-4</v>
      </c>
      <c r="DF341" s="12">
        <f t="shared" si="34"/>
        <v>0</v>
      </c>
      <c r="DG341" s="41">
        <v>1.4215399999999999E-5</v>
      </c>
      <c r="DH341" s="12">
        <f t="shared" si="35"/>
        <v>3.6952438915256366E-26</v>
      </c>
      <c r="DI341" s="41">
        <v>1.4215399999999999E-5</v>
      </c>
      <c r="DJ341" s="46">
        <v>336</v>
      </c>
      <c r="DK341" s="44">
        <v>3.6553998897792501E-6</v>
      </c>
      <c r="DL341" s="44">
        <v>1.41767221296663E-5</v>
      </c>
      <c r="DM341" s="44">
        <v>3.8446707002703897E-5</v>
      </c>
      <c r="DN341" s="44">
        <v>2.5842073617554599E-5</v>
      </c>
      <c r="DO341" s="44">
        <v>1.53733089288344E-4</v>
      </c>
      <c r="DP341" s="44">
        <v>1.12451115267032E-4</v>
      </c>
      <c r="DQ341" s="44">
        <v>1.7845273412586701E-4</v>
      </c>
      <c r="DR341" s="45">
        <v>7.0505511277743097E-3</v>
      </c>
      <c r="DS341" s="45">
        <v>1.27242179045417E-2</v>
      </c>
      <c r="DT341" s="45">
        <v>1.1132623448011801E-2</v>
      </c>
      <c r="DU341" s="45">
        <v>7.4669439062039497E-3</v>
      </c>
      <c r="DV341" s="45">
        <v>1.2023595275440399E-2</v>
      </c>
      <c r="DW341" s="45">
        <v>2.2085914047327002E-2</v>
      </c>
      <c r="DX341" s="45">
        <v>9.1728741185372904E-3</v>
      </c>
    </row>
    <row r="342" spans="1:128">
      <c r="A342" s="43">
        <f t="shared" si="36"/>
        <v>21.312328767123287</v>
      </c>
      <c r="B342" s="18">
        <v>338</v>
      </c>
      <c r="C342" s="12">
        <v>7414</v>
      </c>
      <c r="D342" s="12">
        <v>6.3987321013831699E-3</v>
      </c>
      <c r="E342" s="12">
        <v>1.4013731946514899E-5</v>
      </c>
      <c r="F342" s="92">
        <f>$D342^Parameter!$D$325</f>
        <v>1.9442551752541667E-2</v>
      </c>
      <c r="G342" s="92">
        <f>$E342^Parameter!$D$318</f>
        <v>3.2027182931965739E-4</v>
      </c>
      <c r="H342" s="92">
        <f>$D342^Parameter!$D$326</f>
        <v>1.757418291091898E-2</v>
      </c>
      <c r="I342" s="92">
        <f>$E342^Parameter!$D$319</f>
        <v>7.8305891066840017E-4</v>
      </c>
      <c r="J342" s="92">
        <f>$D342^Parameter!$D$328</f>
        <v>2.129332942054345E-2</v>
      </c>
      <c r="K342" s="92">
        <f>$E342^Parameter!$D$321</f>
        <v>7.0782082517115751E-3</v>
      </c>
      <c r="L342" s="92">
        <f>$D342^Parameter!$D$329</f>
        <v>5.9076206451673254E-2</v>
      </c>
      <c r="M342" s="92">
        <f>$E342^Parameter!$D$322</f>
        <v>4.1861170239506562E-3</v>
      </c>
      <c r="N342" s="92">
        <f>$D342^Parameter!$D$330</f>
        <v>1.6708446848936208E-2</v>
      </c>
      <c r="O342" s="92">
        <f>$E342^Parameter!$D$323</f>
        <v>1.144515088361216E-2</v>
      </c>
      <c r="P342" s="92">
        <f>$D342^Parameter!$D$327</f>
        <v>8.1545766485909381E-3</v>
      </c>
      <c r="Q342" s="92">
        <f>$E342^Parameter!$D$320</f>
        <v>3.4248331423709488E-4</v>
      </c>
      <c r="R342" s="12">
        <f>$D342^EXP(Parameter!$D$96+Parameter!$D$103*(($B342/30.2*21)^(1)))</f>
        <v>5.5361052856944735E-151</v>
      </c>
      <c r="S342" s="12">
        <f>$E342^EXP(Parameter!$D$81+Parameter!$D$88*($B342/30.2*21)^(-2))</f>
        <v>1.0415669544127533E-3</v>
      </c>
      <c r="T342" s="12">
        <f>$D342^EXP(Parameter!$D$97+Parameter!$D$104*(($B342*21/30.2)^(1)))</f>
        <v>1.1331324508614367E-11</v>
      </c>
      <c r="U342" s="12">
        <f>$E342^EXP(Parameter!$D$82+Parameter!$D$89*($B342/30.2*21)^(-2))</f>
        <v>1.8928082874385406E-3</v>
      </c>
      <c r="V342" s="12">
        <f>$D342^EXP(Parameter!$D$99+Parameter!$D$106*(($B342*21/30.2)^(1)))</f>
        <v>2.4405633401466243E-26</v>
      </c>
      <c r="W342" s="12">
        <f>$E342^EXP(Parameter!$D$84+Parameter!$D$91*($B342/30.2*21)^(-2))</f>
        <v>1.2987882616137907E-2</v>
      </c>
      <c r="X342" s="12">
        <f>$D342^EXP(Parameter!$D$100+Parameter!$D$107*(($B342*21/30.2)^(1)))</f>
        <v>0</v>
      </c>
      <c r="Y342" s="12">
        <f>$E342^EXP(Parameter!$D$85+Parameter!$D$92*($B342/30.2*21)^(-2))</f>
        <v>7.5016489440043526E-3</v>
      </c>
      <c r="Z342" s="12">
        <f>$D342^EXP(Parameter!$D$101+Parameter!$D$108*(($B342*21/30.2)^(1)))</f>
        <v>0</v>
      </c>
      <c r="AA342" s="12">
        <f>$E342^EXP(Parameter!$D$86+Parameter!$D$93*($B342/30.2*21)^(-2))</f>
        <v>1.1636608777889842E-2</v>
      </c>
      <c r="AB342" s="12">
        <f>$D342^EXP(Parameter!$D$98+Parameter!$D$105*(($B342*21/30.2)^(1)))</f>
        <v>2.1730193049327683E-26</v>
      </c>
      <c r="AC342" s="12">
        <f>$E342^EXP(Parameter!$D$83+Parameter!$D$90*($B342/30.2*21)^(-2))</f>
        <v>3.9839856712560592E-4</v>
      </c>
      <c r="AD342" s="87">
        <f>$D342^EXP(Parameter!$D$133+Parameter!$D$140*(($B342*21/30.2)^(-0.5))+Parameter!$D$147*((LN($B342*21/30.2))))</f>
        <v>1.6524471061355451E-23</v>
      </c>
      <c r="AE342" s="12">
        <f>$E342^EXP(Parameter!$D$111+Parameter!$D$118*(($B342*21/30.2)^(-1))+Parameter!$D$125*(($B342*21/30.2)^(-0.5)))</f>
        <v>3.4132455587307965E-2</v>
      </c>
      <c r="AF342" s="12">
        <f>$D342^EXP(Parameter!$D$134+Parameter!$D$141*(($B342*21/30.2)^(-0.5))+Parameter!$D$148*((LN($B342*21/30.2))))</f>
        <v>1.9603612518046246E-6</v>
      </c>
      <c r="AG342" s="12">
        <f>$E342^EXP(Parameter!$D$112+Parameter!$D$119*(($B342*21/30.2)^(-1))+Parameter!$D$126*(($B342*21/30.2)^(-0.5)))</f>
        <v>2.4165060469908532E-3</v>
      </c>
      <c r="AH342" s="12">
        <f>$D342^EXP(Parameter!$D$136+Parameter!$D$143*(($B342*21/30.2)^(-0.5))+Parameter!$D$150*((LN($B342*21/30.2))))</f>
        <v>4.0421712083240244E-18</v>
      </c>
      <c r="AI342" s="12">
        <f>$E342^EXP(Parameter!$D$114+Parameter!$D$121*(($B342*21/30.2)^(-1))+Parameter!$D$128*(($B342*21/30.2)^(-0.5)))</f>
        <v>1.7944490301412134E-6</v>
      </c>
      <c r="AJ342" s="12">
        <f>$D342^EXP(Parameter!$D$137+Parameter!$D$144*(($B342*21/30.2)^(-0.5))+Parameter!$D$151*((LN($B342*21/30.2))))</f>
        <v>6.7177222418782295E-29</v>
      </c>
      <c r="AK342" s="12">
        <f>$E342^EXP(Parameter!$D$115+Parameter!$D$122*(($B342*21/30.2)^(-1))+Parameter!$D$129*(($B342*21/30.2)^(-0.5)))</f>
        <v>1.212358072607183E-3</v>
      </c>
      <c r="AL342" s="12">
        <f>$D342^EXP(Parameter!$D$138+Parameter!$D$145*(($B342*21/30.2)^(-0.5))+Parameter!$D$152*((LN($B342*21/30.2))))</f>
        <v>1.6179002482070557E-152</v>
      </c>
      <c r="AM342" s="12">
        <f>$E342^EXP(Parameter!$D$116+Parameter!$D$123*(($B342*21/30.2)^(-1))+Parameter!$D$130*(($B342*21/30.2)^(-0.5)))</f>
        <v>5.1150574074457137E-8</v>
      </c>
      <c r="AN342" s="12">
        <f>$D342^EXP(Parameter!$D$135+Parameter!$D$142*(($B342*21/30.2)^(-0.5))+Parameter!$D$149*((LN($B342*21/30.2))))</f>
        <v>9.3677945454025018E-9</v>
      </c>
      <c r="AO342" s="12">
        <f>$E342^EXP(Parameter!$D$113+Parameter!$D$120*(($B342*21/30.2)^(-1))+Parameter!$D$127*(($B342*21/30.2)^(-0.5)))</f>
        <v>2.0418738669806338E-16</v>
      </c>
      <c r="AP342" s="87">
        <f>$D342^EXP(Parameter!$D$304+Parameter!$D$310*((LN($B342*21/30.2))))</f>
        <v>4.7666118933313789E-3</v>
      </c>
      <c r="AQ342" s="88">
        <f>$E342^EXP(Parameter!$D$290+Parameter!$D$296*((LN($B342*21/30.2))))</f>
        <v>5.1349110520489023E-3</v>
      </c>
      <c r="AR342" s="12">
        <f>$D342^EXP(Parameter!$D$305+Parameter!$D$311*((LN($B342*21/30.2))))</f>
        <v>8.776214238348564E-3</v>
      </c>
      <c r="AS342" s="88">
        <f>$E342^EXP(Parameter!$D$291+Parameter!$D$297*((LN($B342*21/30.2))))</f>
        <v>3.303140997703416E-3</v>
      </c>
      <c r="AT342" s="12">
        <f>$D342^EXP(Parameter!$D$305+Parameter!$D$307-Parameter!$D$306+(Parameter!$D$311+Parameter!$D$313-Parameter!$D$312)*((LN($B342*21/30.2))))</f>
        <v>6.7602157738945803E-3</v>
      </c>
      <c r="AU342" s="88">
        <f>$E342^EXP(Parameter!$D$291+Parameter!$D$293-Parameter!$D$292+(Parameter!$D$297+Parameter!$D$299-Parameter!$D$298)*((LN($B342*21/30.2))))</f>
        <v>5.2015882204642198E-3</v>
      </c>
      <c r="AV342" s="12">
        <f>$D342^EXP(Parameter!$D$308+Parameter!$D$314*((LN($B342*21/30.2))))</f>
        <v>8.7413556108303717E-3</v>
      </c>
      <c r="AW342" s="88">
        <f>$E342^EXP(Parameter!$D$294+Parameter!$D$300*((LN($B342*21/30.2))))</f>
        <v>4.6697903139337115E-3</v>
      </c>
      <c r="AX342" s="12">
        <f>$D342^EXP(Parameter!$D$305+Parameter!$D$309-Parameter!$D$306+(Parameter!$D$311+Parameter!$D$315-Parameter!$D$312)*((LN($B342*21/30.2))))</f>
        <v>2.1635701568945061E-3</v>
      </c>
      <c r="AY342" s="88">
        <f>$E342^EXP(Parameter!$D$291+Parameter!$D$295-Parameter!$D$292+(Parameter!$D$297+Parameter!$D$301-Parameter!$D$298)*((LN($B342*21/30.2))))</f>
        <v>3.4780059297261315E-6</v>
      </c>
      <c r="AZ342" s="12">
        <f>$D342^EXP(Parameter!D$305-Parameter!D$306+(Parameter!D$311-Parameter!D$312)*((LN($B342*21/30.2))))</f>
        <v>1.409866891060472E-3</v>
      </c>
      <c r="BA342" s="88">
        <f>$E342^EXP(Parameter!$D$291-Parameter!$D$292+(Parameter!$D$297-Parameter!$D$298)*((LN($B342*21/30.2))))</f>
        <v>1.1497725590154453E-8</v>
      </c>
      <c r="BB342" s="89">
        <f>$D342^EXP(Parameter!$D$231+Parameter!$D$238)</f>
        <v>2.1556095875141311E-2</v>
      </c>
      <c r="BC342" s="90">
        <f>$E342^EXP(Parameter!$D$216+Parameter!$D$223)</f>
        <v>8.2729447797582733E-4</v>
      </c>
      <c r="BD342" s="91">
        <f>$D342^EXP(Parameter!$D$232+Parameter!$D$239)</f>
        <v>1.5081957697850024E-2</v>
      </c>
      <c r="BE342" s="90">
        <f>$E342^EXP(Parameter!$D$217+Parameter!$D$224)</f>
        <v>1.3104200835652527E-3</v>
      </c>
      <c r="BF342" s="91">
        <f>$D342^EXP(Parameter!$D$234+Parameter!$D$241)</f>
        <v>1.9178726273417386E-2</v>
      </c>
      <c r="BG342" s="91">
        <f>$E342^EXP(Parameter!$D$219+Parameter!$D$226)</f>
        <v>8.9610263117797916E-3</v>
      </c>
      <c r="BH342" s="91">
        <f>$D342^EXP(Parameter!$D$235+Parameter!$D$242)</f>
        <v>4.7710160353274217E-2</v>
      </c>
      <c r="BI342" s="91">
        <f>$E342^EXP(Parameter!$D$220+Parameter!$D$227)</f>
        <v>5.0710816139415268E-3</v>
      </c>
      <c r="BJ342" s="91">
        <f>$D342^EXP(Parameter!$D$236+Parameter!$D$243)</f>
        <v>1.3856709853158386E-2</v>
      </c>
      <c r="BK342" s="91">
        <f>$E342^EXP(Parameter!$D$221+Parameter!$D$228)</f>
        <v>8.4248974903543446E-3</v>
      </c>
      <c r="BL342" s="91">
        <f>$D342^EXP(Parameter!$D$233+Parameter!$D$240)</f>
        <v>5.543658426136043E-3</v>
      </c>
      <c r="BM342" s="91">
        <f>$E342^EXP(Parameter!$D$218+Parameter!$D$225)</f>
        <v>2.9658462390712217E-4</v>
      </c>
      <c r="BN342" s="90">
        <f>$D342^EXP(Parameter!$D$268+Parameter!$D$275+Parameter!$D$282)</f>
        <v>3.9019086651971048E-2</v>
      </c>
      <c r="BO342" s="91">
        <f>$E342^EXP(Parameter!$D$246+Parameter!$D$253+Parameter!$D$260)</f>
        <v>2.7270374296802743E-3</v>
      </c>
      <c r="BP342" s="91">
        <f>$D342^EXP(Parameter!$D$269+Parameter!$D$276+Parameter!$D$283)</f>
        <v>8.5873086162652074E-3</v>
      </c>
      <c r="BQ342" s="91">
        <f>$E342^EXP(Parameter!$D$247+Parameter!$D$254+Parameter!$D$261)</f>
        <v>3.4374713648237898E-3</v>
      </c>
      <c r="BR342" s="91">
        <f>$D342^EXP(Parameter!$D$271+Parameter!$D$278+Parameter!$D$285)</f>
        <v>6.1305715128397061E-2</v>
      </c>
      <c r="BS342" s="91">
        <f>$E342^EXP(Parameter!$D$249+Parameter!$D$256+Parameter!$D$263)</f>
        <v>5.3448464210195321E-3</v>
      </c>
      <c r="BT342" s="91">
        <f>$D342^EXP(Parameter!$D$272+Parameter!$D$279+Parameter!$D$286)</f>
        <v>4.4173290492048392E-2</v>
      </c>
      <c r="BU342" s="91">
        <f>$E342^EXP(Parameter!$D$250+Parameter!D$257+Parameter!D$264)</f>
        <v>2.6949911850525123E-3</v>
      </c>
      <c r="BV342" s="91">
        <f>$D342^EXP(Parameter!$D$273+Parameter!$D$280+Parameter!$D$287)</f>
        <v>4.0040724162441088E-2</v>
      </c>
      <c r="BW342" s="91">
        <f>$E342^EXP(Parameter!$D$251+Parameter!$D$258+Parameter!$D$265)</f>
        <v>2.4883471236590805E-7</v>
      </c>
      <c r="BX342" s="91">
        <f>$D342^EXP(Parameter!$D$270+Parameter!$D$277+Parameter!$D$284)</f>
        <v>1.5338555585362951E-3</v>
      </c>
      <c r="BY342" s="91">
        <f>$E342^EXP(Parameter!$D$248+Parameter!$D$255+Parameter!$D$262)</f>
        <v>1.2945413784527426E-9</v>
      </c>
      <c r="BZ342" s="90">
        <f>$D342^EXP(Parameter!$D$208)</f>
        <v>1.9637762108468265E-2</v>
      </c>
      <c r="CA342" s="90">
        <f>$E342^EXP(Parameter!$D$200)</f>
        <v>5.3744023648158944E-4</v>
      </c>
      <c r="CB342" s="90">
        <f>$D342^EXP(Parameter!$D$209)</f>
        <v>1.5336608610256553E-2</v>
      </c>
      <c r="CC342" s="90">
        <f>$E342^EXP(Parameter!$D$201)</f>
        <v>1.0416392056084819E-3</v>
      </c>
      <c r="CD342" s="90">
        <f>$D342^EXP(Parameter!$D$211)</f>
        <v>1.7141911657849482E-2</v>
      </c>
      <c r="CE342" s="90">
        <f>$E342^EXP(Parameter!$D$203)</f>
        <v>6.4961170862824257E-3</v>
      </c>
      <c r="CF342" s="90">
        <f>$D342^EXP(Parameter!$D$212)</f>
        <v>4.7565145128269114E-2</v>
      </c>
      <c r="CG342" s="90">
        <f>$E342^EXP(Parameter!$D$204)</f>
        <v>4.2010413070142751E-3</v>
      </c>
      <c r="CH342" s="91">
        <f>$D342^EXP(Parameter!$D$213)</f>
        <v>1.3102193002405617E-2</v>
      </c>
      <c r="CI342" s="90">
        <f>$E342^EXP(Parameter!$D$205)</f>
        <v>8.5056860765000269E-3</v>
      </c>
      <c r="CJ342" s="91">
        <f>$D342^EXP(Parameter!$D$210)</f>
        <v>6.2071311535227946E-3</v>
      </c>
      <c r="CK342" s="90">
        <f>$E342^EXP(Parameter!$D$202)</f>
        <v>4.1423799656104991E-4</v>
      </c>
      <c r="CL342" s="12">
        <f>$D342^EXP(Parameter!$D$170+Parameter!$D$177*(LN($B342/30.2*21)))</f>
        <v>6.515985685618877E-3</v>
      </c>
      <c r="CM342" s="12">
        <f>$D342^EXP(Parameter!$D$155+Parameter!$D$162*(LN($B342/30.2*21)))</f>
        <v>0.26280193285507608</v>
      </c>
      <c r="CN342" s="12">
        <f>$D342^EXP(Parameter!$D$171+Parameter!$D$178*(LN($B342/30.2*21)))</f>
        <v>8.2317674239173345E-3</v>
      </c>
      <c r="CO342" s="12">
        <f>$D342^EXP(Parameter!$D$156+Parameter!$D$163*(LN($B342/30.2*21)))</f>
        <v>0.18797902644649381</v>
      </c>
      <c r="CP342" s="12">
        <f>$D342^EXP(Parameter!$D$173+Parameter!$D$180*(LN($B342/30.2*21)))</f>
        <v>6.1217688852749919E-3</v>
      </c>
      <c r="CQ342" s="12">
        <f>$D342^EXP(Parameter!$D$158+Parameter!$D$165*(LN($B342/30.2*21)))</f>
        <v>0.1773551535541594</v>
      </c>
      <c r="CR342" s="12">
        <f>$D342^EXP(Parameter!$D$174+Parameter!$D$181*(LN($B342/30.2*21)))</f>
        <v>4.0452232111032509E-3</v>
      </c>
      <c r="CS342" s="12">
        <f>$D342^EXP(Parameter!$D$159+Parameter!$D$166*(LN($B342/30.2*21)))</f>
        <v>0.23621490554155192</v>
      </c>
      <c r="CT342" s="12">
        <f>$D342^EXP(Parameter!$D$175+Parameter!$D$182*(LN($B342/30.2*21)))</f>
        <v>3.3836902141491068E-4</v>
      </c>
      <c r="CU342" s="12">
        <f>$D342^EXP(Parameter!$D$160+Parameter!$D$167*(LN($B342/30.2*21)))</f>
        <v>2.1545350745959362E-2</v>
      </c>
      <c r="CV342" s="12">
        <f>$D342^EXP(Parameter!$D$172+Parameter!$D$179*(LN($B342/30.2*21)))</f>
        <v>7.5585151539249787E-4</v>
      </c>
      <c r="CW342" s="41">
        <f>$D342^EXP(Parameter!$D$157+Parameter!$D$164*(LN($B342/30.2*21)))</f>
        <v>3.1443796703194787E-5</v>
      </c>
      <c r="CX342" s="12">
        <f t="shared" si="37"/>
        <v>5.5361052856944735E-151</v>
      </c>
      <c r="CY342" s="85">
        <v>1.19918133403658E-2</v>
      </c>
      <c r="CZ342" s="12">
        <f t="shared" ref="CZ342:CZ353" si="38">T342</f>
        <v>1.1331324508614367E-11</v>
      </c>
      <c r="DA342" s="85">
        <v>1.7453870946757301E-2</v>
      </c>
      <c r="DB342" s="12">
        <f t="shared" ref="DB342:DB353" si="39">V342</f>
        <v>2.4405633401466243E-26</v>
      </c>
      <c r="DC342" s="41">
        <v>1.40139491810058E-5</v>
      </c>
      <c r="DD342" s="12">
        <f t="shared" ref="DD342:DD353" si="40">X342</f>
        <v>0</v>
      </c>
      <c r="DE342" s="85">
        <v>2.1244546813059401E-4</v>
      </c>
      <c r="DF342" s="12">
        <f t="shared" ref="DF342:DF353" si="41">Z342</f>
        <v>0</v>
      </c>
      <c r="DG342" s="41">
        <v>1.4013699999999999E-5</v>
      </c>
      <c r="DH342" s="12">
        <f t="shared" ref="DH342:DH353" si="42">AB342</f>
        <v>2.1730193049327683E-26</v>
      </c>
      <c r="DI342" s="41">
        <v>1.4013699999999999E-5</v>
      </c>
      <c r="DJ342" s="46">
        <v>337</v>
      </c>
      <c r="DK342" s="44">
        <v>3.5917752529979201E-6</v>
      </c>
      <c r="DL342" s="44">
        <v>1.39469056539276E-5</v>
      </c>
      <c r="DM342" s="44">
        <v>3.7858658384237702E-5</v>
      </c>
      <c r="DN342" s="44">
        <v>2.54372889223475E-5</v>
      </c>
      <c r="DO342" s="44">
        <v>1.5158659502612101E-4</v>
      </c>
      <c r="DP342" s="44">
        <v>1.10846439277834E-4</v>
      </c>
      <c r="DQ342" s="44">
        <v>1.75987530847022E-4</v>
      </c>
      <c r="DR342" s="45">
        <v>7.00332350475896E-3</v>
      </c>
      <c r="DS342" s="45">
        <v>1.26449130611866E-2</v>
      </c>
      <c r="DT342" s="45">
        <v>1.1062033797469799E-2</v>
      </c>
      <c r="DU342" s="45">
        <v>7.4172552301516896E-3</v>
      </c>
      <c r="DV342" s="45">
        <v>1.1948103215887801E-2</v>
      </c>
      <c r="DW342" s="45">
        <v>2.1958551773295799E-2</v>
      </c>
      <c r="DX342" s="45">
        <v>9.1132997131537791E-3</v>
      </c>
    </row>
    <row r="343" spans="1:128">
      <c r="A343" s="43">
        <f t="shared" si="36"/>
        <v>21.372602739726027</v>
      </c>
      <c r="B343" s="18">
        <v>339</v>
      </c>
      <c r="C343" s="12">
        <v>7436</v>
      </c>
      <c r="D343" s="12">
        <v>6.35451726104376E-3</v>
      </c>
      <c r="E343" s="12">
        <v>1.3815399280541101E-5</v>
      </c>
      <c r="F343" s="92">
        <f>$D343^Parameter!$D$325</f>
        <v>1.9337681356277565E-2</v>
      </c>
      <c r="G343" s="92">
        <f>$E343^Parameter!$D$318</f>
        <v>3.1700176299773565E-4</v>
      </c>
      <c r="H343" s="92">
        <f>$D343^Parameter!$D$326</f>
        <v>1.7476966387583465E-2</v>
      </c>
      <c r="I343" s="92">
        <f>$E343^Parameter!$D$319</f>
        <v>7.7594797174319592E-4</v>
      </c>
      <c r="J343" s="92">
        <f>$D343^Parameter!$D$328</f>
        <v>2.1181119652369729E-2</v>
      </c>
      <c r="K343" s="92">
        <f>$E343^Parameter!$D$321</f>
        <v>7.0336540601706708E-3</v>
      </c>
      <c r="L343" s="92">
        <f>$D343^Parameter!$D$329</f>
        <v>5.8847258552493481E-2</v>
      </c>
      <c r="M343" s="92">
        <f>$E343^Parameter!$D$322</f>
        <v>4.1569814459683722E-3</v>
      </c>
      <c r="N343" s="92">
        <f>$D343^Parameter!$D$330</f>
        <v>1.6614867285653104E-2</v>
      </c>
      <c r="O343" s="92">
        <f>$E343^Parameter!$D$323</f>
        <v>1.1380081607004131E-2</v>
      </c>
      <c r="P343" s="92">
        <f>$D343^Parameter!$D$327</f>
        <v>8.1009247997689288E-3</v>
      </c>
      <c r="Q343" s="92">
        <f>$E343^Parameter!$D$320</f>
        <v>3.3901545474417978E-4</v>
      </c>
      <c r="R343" s="12">
        <f>$D343^EXP(Parameter!$D$96+Parameter!$D$103*(($B343/30.2*21)^(1)))</f>
        <v>2.6903608918132745E-153</v>
      </c>
      <c r="S343" s="12">
        <f>$E343^EXP(Parameter!$D$81+Parameter!$D$88*($B343/30.2*21)^(-2))</f>
        <v>1.0324845382399612E-3</v>
      </c>
      <c r="T343" s="12">
        <f>$D343^EXP(Parameter!$D$97+Parameter!$D$104*(($B343*21/30.2)^(1)))</f>
        <v>9.5085207239992274E-12</v>
      </c>
      <c r="U343" s="12">
        <f>$E343^EXP(Parameter!$D$82+Parameter!$D$89*($B343/30.2*21)^(-2))</f>
        <v>1.8777327921962492E-3</v>
      </c>
      <c r="V343" s="12">
        <f>$D343^EXP(Parameter!$D$99+Parameter!$D$106*(($B343*21/30.2)^(1)))</f>
        <v>1.3722246753273605E-26</v>
      </c>
      <c r="W343" s="12">
        <f>$E343^EXP(Parameter!$D$84+Parameter!$D$91*($B343/30.2*21)^(-2))</f>
        <v>1.2916130008925017E-2</v>
      </c>
      <c r="X343" s="12">
        <f>$D343^EXP(Parameter!$D$100+Parameter!$D$107*(($B343*21/30.2)^(1)))</f>
        <v>0</v>
      </c>
      <c r="Y343" s="12">
        <f>$E343^EXP(Parameter!$D$85+Parameter!$D$92*($B343/30.2*21)^(-2))</f>
        <v>7.4549837676480069E-3</v>
      </c>
      <c r="Z343" s="12">
        <f>$D343^EXP(Parameter!$D$101+Parameter!$D$108*(($B343*21/30.2)^(1)))</f>
        <v>0</v>
      </c>
      <c r="AA343" s="12">
        <f>$E343^EXP(Parameter!$D$86+Parameter!$D$93*($B343/30.2*21)^(-2))</f>
        <v>1.1570693137183031E-2</v>
      </c>
      <c r="AB343" s="12">
        <f>$D343^EXP(Parameter!$D$98+Parameter!$D$105*(($B343*21/30.2)^(1)))</f>
        <v>1.2720947066038855E-26</v>
      </c>
      <c r="AC343" s="12">
        <f>$E343^EXP(Parameter!$D$83+Parameter!$D$90*($B343/30.2*21)^(-2))</f>
        <v>3.9444047749315241E-4</v>
      </c>
      <c r="AD343" s="87">
        <f>$D343^EXP(Parameter!$D$133+Parameter!$D$140*(($B343*21/30.2)^(-0.5))+Parameter!$D$147*((LN($B343*21/30.2))))</f>
        <v>1.2848002592232935E-23</v>
      </c>
      <c r="AE343" s="12">
        <f>$E343^EXP(Parameter!$D$111+Parameter!$D$118*(($B343*21/30.2)^(-1))+Parameter!$D$125*(($B343*21/30.2)^(-0.5)))</f>
        <v>3.4023376736465834E-2</v>
      </c>
      <c r="AF343" s="12">
        <f>$D343^EXP(Parameter!$D$134+Parameter!$D$141*(($B343*21/30.2)^(-0.5))+Parameter!$D$148*((LN($B343*21/30.2))))</f>
        <v>1.8897420272592439E-6</v>
      </c>
      <c r="AG343" s="12">
        <f>$E343^EXP(Parameter!$D$112+Parameter!$D$119*(($B343*21/30.2)^(-1))+Parameter!$D$126*(($B343*21/30.2)^(-0.5)))</f>
        <v>2.3984137813489151E-3</v>
      </c>
      <c r="AH343" s="12">
        <f>$D343^EXP(Parameter!$D$136+Parameter!$D$143*(($B343*21/30.2)^(-0.5))+Parameter!$D$150*((LN($B343*21/30.2))))</f>
        <v>3.3837999571698291E-18</v>
      </c>
      <c r="AI343" s="12">
        <f>$E343^EXP(Parameter!$D$114+Parameter!$D$121*(($B343*21/30.2)^(-1))+Parameter!$D$128*(($B343*21/30.2)^(-0.5)))</f>
        <v>1.7530334905804024E-6</v>
      </c>
      <c r="AJ343" s="12">
        <f>$D343^EXP(Parameter!$D$137+Parameter!$D$144*(($B343*21/30.2)^(-0.5))+Parameter!$D$151*((LN($B343*21/30.2))))</f>
        <v>4.745928152893238E-29</v>
      </c>
      <c r="AK343" s="12">
        <f>$E343^EXP(Parameter!$D$115+Parameter!$D$122*(($B343*21/30.2)^(-1))+Parameter!$D$129*(($B343*21/30.2)^(-0.5)))</f>
        <v>1.2011076706880044E-3</v>
      </c>
      <c r="AL343" s="12">
        <f>$D343^EXP(Parameter!$D$138+Parameter!$D$145*(($B343*21/30.2)^(-0.5))+Parameter!$D$152*((LN($B343*21/30.2))))</f>
        <v>1.4035032430410492E-153</v>
      </c>
      <c r="AM343" s="12">
        <f>$E343^EXP(Parameter!$D$116+Parameter!$D$123*(($B343*21/30.2)^(-1))+Parameter!$D$130*(($B343*21/30.2)^(-0.5)))</f>
        <v>4.9651603180007792E-8</v>
      </c>
      <c r="AN343" s="12">
        <f>$D343^EXP(Parameter!$D$135+Parameter!$D$142*(($B343*21/30.2)^(-0.5))+Parameter!$D$149*((LN($B343*21/30.2))))</f>
        <v>8.879531882499825E-9</v>
      </c>
      <c r="AO343" s="12">
        <f>$E343^EXP(Parameter!$D$113+Parameter!$D$120*(($B343*21/30.2)^(-1))+Parameter!$D$127*(($B343*21/30.2)^(-0.5)))</f>
        <v>1.9073776260924457E-16</v>
      </c>
      <c r="AP343" s="87">
        <f>$D343^EXP(Parameter!$D$304+Parameter!$D$310*((LN($B343*21/30.2))))</f>
        <v>4.7222544950178301E-3</v>
      </c>
      <c r="AQ343" s="88">
        <f>$E343^EXP(Parameter!$D$290+Parameter!$D$296*((LN($B343*21/30.2))))</f>
        <v>5.1118735306245411E-3</v>
      </c>
      <c r="AR343" s="12">
        <f>$D343^EXP(Parameter!$D$305+Parameter!$D$311*((LN($B343*21/30.2))))</f>
        <v>8.7134182532754203E-3</v>
      </c>
      <c r="AS343" s="88">
        <f>$E343^EXP(Parameter!$D$291+Parameter!$D$297*((LN($B343*21/30.2))))</f>
        <v>3.2821092405497937E-3</v>
      </c>
      <c r="AT343" s="12">
        <f>$D343^EXP(Parameter!$D$305+Parameter!$D$307-Parameter!$D$306+(Parameter!$D$311+Parameter!$D$313-Parameter!$D$312)*((LN($B343*21/30.2))))</f>
        <v>6.7054688593024166E-3</v>
      </c>
      <c r="AU343" s="88">
        <f>$E343^EXP(Parameter!$D$291+Parameter!$D$293-Parameter!$D$292+(Parameter!$D$297+Parameter!$D$299-Parameter!$D$298)*((LN($B343*21/30.2))))</f>
        <v>5.1642293102020309E-3</v>
      </c>
      <c r="AV343" s="12">
        <f>$D343^EXP(Parameter!$D$308+Parameter!$D$314*((LN($B343*21/30.2))))</f>
        <v>8.6618985099832149E-3</v>
      </c>
      <c r="AW343" s="88">
        <f>$E343^EXP(Parameter!$D$294+Parameter!$D$300*((LN($B343*21/30.2))))</f>
        <v>4.6385638311156555E-3</v>
      </c>
      <c r="AX343" s="12">
        <f>$D343^EXP(Parameter!$D$305+Parameter!$D$309-Parameter!$D$306+(Parameter!$D$311+Parameter!$D$315-Parameter!$D$312)*((LN($B343*21/30.2))))</f>
        <v>2.1396771984685341E-3</v>
      </c>
      <c r="AY343" s="88">
        <f>$E343^EXP(Parameter!$D$291+Parameter!$D$295-Parameter!$D$292+(Parameter!$D$297+Parameter!$D$301-Parameter!$D$298)*((LN($B343*21/30.2))))</f>
        <v>3.3790096207818071E-6</v>
      </c>
      <c r="AZ343" s="12">
        <f>$D343^EXP(Parameter!D$305-Parameter!D$306+(Parameter!D$311-Parameter!D$312)*((LN($B343*21/30.2))))</f>
        <v>1.39425272305539E-3</v>
      </c>
      <c r="BA343" s="88">
        <f>$E343^EXP(Parameter!$D$291-Parameter!$D$292+(Parameter!$D$297-Parameter!$D$298)*((LN($B343*21/30.2))))</f>
        <v>1.1065915613719938E-8</v>
      </c>
      <c r="BB343" s="89">
        <f>$D343^EXP(Parameter!$D$231+Parameter!$D$238)</f>
        <v>2.1442862384041594E-2</v>
      </c>
      <c r="BC343" s="90">
        <f>$E343^EXP(Parameter!$D$216+Parameter!$D$223)</f>
        <v>8.1983929741706E-4</v>
      </c>
      <c r="BD343" s="91">
        <f>$D343^EXP(Parameter!$D$232+Parameter!$D$239)</f>
        <v>1.4995379535846979E-2</v>
      </c>
      <c r="BE343" s="90">
        <f>$E343^EXP(Parameter!$D$217+Parameter!$D$224)</f>
        <v>1.2993732438783343E-3</v>
      </c>
      <c r="BF343" s="91">
        <f>$D343^EXP(Parameter!$D$234+Parameter!$D$241)</f>
        <v>1.9074921198334326E-2</v>
      </c>
      <c r="BG343" s="91">
        <f>$E343^EXP(Parameter!$D$219+Parameter!$D$226)</f>
        <v>8.907299832973524E-3</v>
      </c>
      <c r="BH343" s="91">
        <f>$D343^EXP(Parameter!$D$235+Parameter!$D$242)</f>
        <v>4.7511323920566832E-2</v>
      </c>
      <c r="BI343" s="91">
        <f>$E343^EXP(Parameter!$D$220+Parameter!$D$227)</f>
        <v>5.0370185836080125E-3</v>
      </c>
      <c r="BJ343" s="91">
        <f>$D343^EXP(Parameter!$D$236+Parameter!$D$243)</f>
        <v>1.3775563047849345E-2</v>
      </c>
      <c r="BK343" s="91">
        <f>$E343^EXP(Parameter!$D$221+Parameter!$D$228)</f>
        <v>8.3737264779202396E-3</v>
      </c>
      <c r="BL343" s="91">
        <f>$D343^EXP(Parameter!$D$233+Parameter!$D$240)</f>
        <v>5.5042682305385488E-3</v>
      </c>
      <c r="BM343" s="91">
        <f>$E343^EXP(Parameter!$D$218+Parameter!$D$225)</f>
        <v>2.9352764268078627E-4</v>
      </c>
      <c r="BN343" s="90">
        <f>$D343^EXP(Parameter!$D$268+Parameter!$D$275+Parameter!$D$282)</f>
        <v>3.8845747311966543E-2</v>
      </c>
      <c r="BO343" s="91">
        <f>$E343^EXP(Parameter!$D$246+Parameter!$D$253+Parameter!$D$260)</f>
        <v>2.7065772774065478E-3</v>
      </c>
      <c r="BP343" s="91">
        <f>$D343^EXP(Parameter!$D$269+Parameter!$D$276+Parameter!$D$283)</f>
        <v>8.5314151399838913E-3</v>
      </c>
      <c r="BQ343" s="91">
        <f>$E343^EXP(Parameter!$D$247+Parameter!$D$254+Parameter!$D$261)</f>
        <v>3.4126886365033293E-3</v>
      </c>
      <c r="BR343" s="91">
        <f>$D343^EXP(Parameter!$D$271+Parameter!$D$278+Parameter!$D$285)</f>
        <v>6.1071232104739109E-2</v>
      </c>
      <c r="BS343" s="91">
        <f>$E343^EXP(Parameter!$D$249+Parameter!$D$256+Parameter!$D$263)</f>
        <v>5.3093005211604146E-3</v>
      </c>
      <c r="BT343" s="91">
        <f>$D343^EXP(Parameter!$D$272+Parameter!$D$279+Parameter!$D$286)</f>
        <v>4.3984543839252384E-2</v>
      </c>
      <c r="BU343" s="91">
        <f>$E343^EXP(Parameter!$D$250+Parameter!D$257+Parameter!D$264)</f>
        <v>2.674731138874357E-3</v>
      </c>
      <c r="BV343" s="91">
        <f>$D343^EXP(Parameter!$D$273+Parameter!$D$280+Parameter!$D$287)</f>
        <v>3.986426049344198E-2</v>
      </c>
      <c r="BW343" s="91">
        <f>$E343^EXP(Parameter!$D$251+Parameter!$D$258+Parameter!$D$265)</f>
        <v>2.4405501055444657E-7</v>
      </c>
      <c r="BX343" s="91">
        <f>$D343^EXP(Parameter!$D$270+Parameter!$D$277+Parameter!$D$284)</f>
        <v>1.5202732758289384E-3</v>
      </c>
      <c r="BY343" s="91">
        <f>$E343^EXP(Parameter!$D$248+Parameter!$D$255+Parameter!$D$262)</f>
        <v>1.2611879626941902E-9</v>
      </c>
      <c r="BZ343" s="90">
        <f>$D343^EXP(Parameter!$D$208)</f>
        <v>1.9532106611428283E-2</v>
      </c>
      <c r="CA343" s="90">
        <f>$E343^EXP(Parameter!$D$200)</f>
        <v>5.3230415017813245E-4</v>
      </c>
      <c r="CB343" s="90">
        <f>$D343^EXP(Parameter!$D$209)</f>
        <v>1.5248919071480582E-2</v>
      </c>
      <c r="CC343" s="90">
        <f>$E343^EXP(Parameter!$D$201)</f>
        <v>1.0325558282860971E-3</v>
      </c>
      <c r="CD343" s="90">
        <f>$D343^EXP(Parameter!$D$211)</f>
        <v>1.704650363621011E-2</v>
      </c>
      <c r="CE343" s="90">
        <f>$E343^EXP(Parameter!$D$203)</f>
        <v>6.4545203837338416E-3</v>
      </c>
      <c r="CF343" s="90">
        <f>$D343^EXP(Parameter!$D$212)</f>
        <v>4.7366715142754527E-2</v>
      </c>
      <c r="CG343" s="90">
        <f>$E343^EXP(Parameter!$D$204)</f>
        <v>4.1718207917997669E-3</v>
      </c>
      <c r="CH343" s="91">
        <f>$D343^EXP(Parameter!$D$213)</f>
        <v>1.3024463756867166E-2</v>
      </c>
      <c r="CI343" s="90">
        <f>$E343^EXP(Parameter!$D$205)</f>
        <v>8.45412727827392E-3</v>
      </c>
      <c r="CJ343" s="91">
        <f>$D343^EXP(Parameter!$D$210)</f>
        <v>6.1639830441011989E-3</v>
      </c>
      <c r="CK343" s="90">
        <f>$E343^EXP(Parameter!$D$202)</f>
        <v>4.1014307032458054E-4</v>
      </c>
      <c r="CL343" s="12">
        <f>$D343^EXP(Parameter!$D$170+Parameter!$D$177*(LN($B343/30.2*21)))</f>
        <v>6.4637057793370256E-3</v>
      </c>
      <c r="CM343" s="12">
        <f>$D343^EXP(Parameter!$D$155+Parameter!$D$162*(LN($B343/30.2*21)))</f>
        <v>0.26258375972403503</v>
      </c>
      <c r="CN343" s="12">
        <f>$D343^EXP(Parameter!$D$171+Parameter!$D$178*(LN($B343/30.2*21)))</f>
        <v>8.1729538451734123E-3</v>
      </c>
      <c r="CO343" s="12">
        <f>$D343^EXP(Parameter!$D$156+Parameter!$D$163*(LN($B343/30.2*21)))</f>
        <v>0.18768552445594153</v>
      </c>
      <c r="CP343" s="12">
        <f>$D343^EXP(Parameter!$D$173+Parameter!$D$180*(LN($B343/30.2*21)))</f>
        <v>6.0727779105821953E-3</v>
      </c>
      <c r="CQ343" s="12">
        <f>$D343^EXP(Parameter!$D$158+Parameter!$D$165*(LN($B343/30.2*21)))</f>
        <v>0.17698349114579764</v>
      </c>
      <c r="CR343" s="12">
        <f>$D343^EXP(Parameter!$D$174+Parameter!$D$181*(LN($B343/30.2*21)))</f>
        <v>4.002390035549047E-3</v>
      </c>
      <c r="CS343" s="12">
        <f>$D343^EXP(Parameter!$D$159+Parameter!$D$166*(LN($B343/30.2*21)))</f>
        <v>0.23588538529165831</v>
      </c>
      <c r="CT343" s="12">
        <f>$D343^EXP(Parameter!$D$175+Parameter!$D$182*(LN($B343/30.2*21)))</f>
        <v>3.33138007426837E-4</v>
      </c>
      <c r="CU343" s="12">
        <f>$D343^EXP(Parameter!$D$160+Parameter!$D$167*(LN($B343/30.2*21)))</f>
        <v>2.1387667253963679E-2</v>
      </c>
      <c r="CV343" s="12">
        <f>$D343^EXP(Parameter!$D$172+Parameter!$D$179*(LN($B343/30.2*21)))</f>
        <v>7.4671408207007902E-4</v>
      </c>
      <c r="CW343" s="41">
        <f>$D343^EXP(Parameter!$D$157+Parameter!$D$164*(LN($B343/30.2*21)))</f>
        <v>3.0727736020783531E-5</v>
      </c>
      <c r="CX343" s="12">
        <f t="shared" si="37"/>
        <v>2.6903608918132745E-153</v>
      </c>
      <c r="CY343" s="85">
        <v>1.19896092546265E-2</v>
      </c>
      <c r="CZ343" s="12">
        <f t="shared" si="38"/>
        <v>9.5085207239992274E-12</v>
      </c>
      <c r="DA343" s="85">
        <v>1.7448187202682298E-2</v>
      </c>
      <c r="DB343" s="12">
        <f t="shared" si="39"/>
        <v>1.3722246753273605E-26</v>
      </c>
      <c r="DC343" s="41">
        <v>1.38156250108593E-5</v>
      </c>
      <c r="DD343" s="12">
        <f t="shared" si="40"/>
        <v>0</v>
      </c>
      <c r="DE343" s="85">
        <v>2.1009540772938301E-4</v>
      </c>
      <c r="DF343" s="12">
        <f t="shared" si="41"/>
        <v>0</v>
      </c>
      <c r="DG343" s="41">
        <v>1.38154E-5</v>
      </c>
      <c r="DH343" s="12">
        <f t="shared" si="42"/>
        <v>1.2720947066038855E-26</v>
      </c>
      <c r="DI343" s="41">
        <v>1.38154E-5</v>
      </c>
      <c r="DJ343" s="46">
        <v>338</v>
      </c>
      <c r="DK343" s="44">
        <v>3.52938751169152E-6</v>
      </c>
      <c r="DL343" s="44">
        <v>1.3721274619849E-5</v>
      </c>
      <c r="DM343" s="44">
        <v>3.7280763660496603E-5</v>
      </c>
      <c r="DN343" s="44">
        <v>2.5039647844948801E-5</v>
      </c>
      <c r="DO343" s="44">
        <v>1.49474197734256E-4</v>
      </c>
      <c r="DP343" s="44">
        <v>1.09267766545962E-4</v>
      </c>
      <c r="DQ343" s="44">
        <v>1.7356110703326E-4</v>
      </c>
      <c r="DR343" s="45">
        <v>6.9565149991167603E-3</v>
      </c>
      <c r="DS343" s="45">
        <v>1.2566271063967E-2</v>
      </c>
      <c r="DT343" s="45">
        <v>1.0992042652569801E-2</v>
      </c>
      <c r="DU343" s="45">
        <v>7.3680051049921404E-3</v>
      </c>
      <c r="DV343" s="45">
        <v>1.1873246009376099E-2</v>
      </c>
      <c r="DW343" s="45">
        <v>2.1832187409577701E-2</v>
      </c>
      <c r="DX343" s="45">
        <v>9.0542405861898708E-3</v>
      </c>
    </row>
    <row r="344" spans="1:128">
      <c r="A344" s="43">
        <f t="shared" si="36"/>
        <v>21.432876712328767</v>
      </c>
      <c r="B344" s="18">
        <v>340</v>
      </c>
      <c r="C344" s="12">
        <v>7458</v>
      </c>
      <c r="D344" s="12">
        <v>6.3107022896760597E-3</v>
      </c>
      <c r="E344" s="12">
        <v>1.3620310575528599E-5</v>
      </c>
      <c r="F344" s="92">
        <f>$D344^Parameter!$D$325</f>
        <v>1.9233600904786617E-2</v>
      </c>
      <c r="G344" s="92">
        <f>$E344^Parameter!$D$318</f>
        <v>3.1377233358442037E-4</v>
      </c>
      <c r="H344" s="92">
        <f>$D344^Parameter!$D$326</f>
        <v>1.7380495520560243E-2</v>
      </c>
      <c r="I344" s="92">
        <f>$E344^Parameter!$D$319</f>
        <v>7.6891739654524709E-4</v>
      </c>
      <c r="J344" s="92">
        <f>$D344^Parameter!$D$328</f>
        <v>2.1069741228001912E-2</v>
      </c>
      <c r="K344" s="92">
        <f>$E344^Parameter!$D$321</f>
        <v>6.9894796652326362E-3</v>
      </c>
      <c r="L344" s="92">
        <f>$D344^Parameter!$D$329</f>
        <v>5.8619688710366651E-2</v>
      </c>
      <c r="M344" s="92">
        <f>$E344^Parameter!$D$322</f>
        <v>4.128113554786283E-3</v>
      </c>
      <c r="N344" s="92">
        <f>$D344^Parameter!$D$330</f>
        <v>1.6522011914803385E-2</v>
      </c>
      <c r="O344" s="92">
        <f>$E344^Parameter!$D$323</f>
        <v>1.1315527495603234E-2</v>
      </c>
      <c r="P344" s="92">
        <f>$D344^Parameter!$D$327</f>
        <v>8.0477404868168588E-3</v>
      </c>
      <c r="Q344" s="92">
        <f>$E344^Parameter!$D$320</f>
        <v>3.3559039754288281E-4</v>
      </c>
      <c r="R344" s="12">
        <f>$D344^EXP(Parameter!$D$96+Parameter!$D$103*(($B344/30.2*21)^(1)))</f>
        <v>1.2065558136361045E-155</v>
      </c>
      <c r="S344" s="12">
        <f>$E344^EXP(Parameter!$D$81+Parameter!$D$88*($B344/30.2*21)^(-2))</f>
        <v>1.0235014966775023E-3</v>
      </c>
      <c r="T344" s="12">
        <f>$D344^EXP(Parameter!$D$97+Parameter!$D$104*(($B344*21/30.2)^(1)))</f>
        <v>7.9701926772992357E-12</v>
      </c>
      <c r="U344" s="12">
        <f>$E344^EXP(Parameter!$D$82+Parameter!$D$89*($B344/30.2*21)^(-2))</f>
        <v>1.8628108967467967E-3</v>
      </c>
      <c r="V344" s="12">
        <f>$D344^EXP(Parameter!$D$99+Parameter!$D$106*(($B344*21/30.2)^(1)))</f>
        <v>7.6744105576871256E-27</v>
      </c>
      <c r="W344" s="12">
        <f>$E344^EXP(Parameter!$D$84+Parameter!$D$91*($B344/30.2*21)^(-2))</f>
        <v>1.2844933967386315E-2</v>
      </c>
      <c r="X344" s="12">
        <f>$D344^EXP(Parameter!$D$100+Parameter!$D$107*(($B344*21/30.2)^(1)))</f>
        <v>0</v>
      </c>
      <c r="Y344" s="12">
        <f>$E344^EXP(Parameter!$D$85+Parameter!$D$92*($B344/30.2*21)^(-2))</f>
        <v>7.4087129378896943E-3</v>
      </c>
      <c r="Z344" s="12">
        <f>$D344^EXP(Parameter!$D$101+Parameter!$D$108*(($B344*21/30.2)^(1)))</f>
        <v>0</v>
      </c>
      <c r="AA344" s="12">
        <f>$E344^EXP(Parameter!$D$86+Parameter!$D$93*($B344/30.2*21)^(-2))</f>
        <v>1.1505298006347225E-2</v>
      </c>
      <c r="AB344" s="12">
        <f>$D344^EXP(Parameter!$D$98+Parameter!$D$105*(($B344*21/30.2)^(1)))</f>
        <v>7.4130056094681716E-27</v>
      </c>
      <c r="AC344" s="12">
        <f>$E344^EXP(Parameter!$D$83+Parameter!$D$90*($B344/30.2*21)^(-2))</f>
        <v>3.9053048936324718E-4</v>
      </c>
      <c r="AD344" s="87">
        <f>$D344^EXP(Parameter!$D$133+Parameter!$D$140*(($B344*21/30.2)^(-0.5))+Parameter!$D$147*((LN($B344*21/30.2))))</f>
        <v>9.9848550569925152E-24</v>
      </c>
      <c r="AE344" s="12">
        <f>$E344^EXP(Parameter!$D$111+Parameter!$D$118*(($B344*21/30.2)^(-1))+Parameter!$D$125*(($B344*21/30.2)^(-0.5)))</f>
        <v>3.391489787076897E-2</v>
      </c>
      <c r="AF344" s="12">
        <f>$D344^EXP(Parameter!$D$134+Parameter!$D$141*(($B344*21/30.2)^(-0.5))+Parameter!$D$148*((LN($B344*21/30.2))))</f>
        <v>1.8216890865499032E-6</v>
      </c>
      <c r="AG344" s="12">
        <f>$E344^EXP(Parameter!$D$112+Parameter!$D$119*(($B344*21/30.2)^(-1))+Parameter!$D$126*(($B344*21/30.2)^(-0.5)))</f>
        <v>2.380497391477214E-3</v>
      </c>
      <c r="AH344" s="12">
        <f>$D344^EXP(Parameter!$D$136+Parameter!$D$143*(($B344*21/30.2)^(-0.5))+Parameter!$D$150*((LN($B344*21/30.2))))</f>
        <v>2.8319206594532162E-18</v>
      </c>
      <c r="AI344" s="12">
        <f>$E344^EXP(Parameter!$D$114+Parameter!$D$121*(($B344*21/30.2)^(-1))+Parameter!$D$128*(($B344*21/30.2)^(-0.5)))</f>
        <v>1.7126521324552475E-6</v>
      </c>
      <c r="AJ344" s="12">
        <f>$D344^EXP(Parameter!$D$137+Parameter!$D$144*(($B344*21/30.2)^(-0.5))+Parameter!$D$151*((LN($B344*21/30.2))))</f>
        <v>3.3500871035828436E-29</v>
      </c>
      <c r="AK344" s="12">
        <f>$E344^EXP(Parameter!$D$115+Parameter!$D$122*(($B344*21/30.2)^(-1))+Parameter!$D$129*(($B344*21/30.2)^(-0.5)))</f>
        <v>1.1899859991559571E-3</v>
      </c>
      <c r="AL344" s="12">
        <f>$D344^EXP(Parameter!$D$138+Parameter!$D$145*(($B344*21/30.2)^(-0.5))+Parameter!$D$152*((LN($B344*21/30.2))))</f>
        <v>1.2053780778817014E-154</v>
      </c>
      <c r="AM344" s="12">
        <f>$E344^EXP(Parameter!$D$116+Parameter!$D$123*(($B344*21/30.2)^(-1))+Parameter!$D$130*(($B344*21/30.2)^(-0.5)))</f>
        <v>4.8199388691293292E-8</v>
      </c>
      <c r="AN344" s="12">
        <f>$D344^EXP(Parameter!$D$135+Parameter!$D$142*(($B344*21/30.2)^(-0.5))+Parameter!$D$149*((LN($B344*21/30.2))))</f>
        <v>8.4168248138883796E-9</v>
      </c>
      <c r="AO344" s="12">
        <f>$E344^EXP(Parameter!$D$113+Parameter!$D$120*(($B344*21/30.2)^(-1))+Parameter!$D$127*(($B344*21/30.2)^(-0.5)))</f>
        <v>1.7819692876293675E-16</v>
      </c>
      <c r="AP344" s="87">
        <f>$D344^EXP(Parameter!$D$304+Parameter!$D$310*((LN($B344*21/30.2))))</f>
        <v>4.6783823899434977E-3</v>
      </c>
      <c r="AQ344" s="88">
        <f>$E344^EXP(Parameter!$D$290+Parameter!$D$296*((LN($B344*21/30.2))))</f>
        <v>5.089007005460524E-3</v>
      </c>
      <c r="AR344" s="12">
        <f>$D344^EXP(Parameter!$D$305+Parameter!$D$311*((LN($B344*21/30.2))))</f>
        <v>8.6511932557379861E-3</v>
      </c>
      <c r="AS344" s="88">
        <f>$E344^EXP(Parameter!$D$291+Parameter!$D$297*((LN($B344*21/30.2))))</f>
        <v>3.2612632346737608E-3</v>
      </c>
      <c r="AT344" s="12">
        <f>$D344^EXP(Parameter!$D$305+Parameter!$D$307-Parameter!$D$306+(Parameter!$D$311+Parameter!$D$313-Parameter!$D$312)*((LN($B344*21/30.2))))</f>
        <v>6.6512633285765897E-3</v>
      </c>
      <c r="AU344" s="88">
        <f>$E344^EXP(Parameter!$D$291+Parameter!$D$293-Parameter!$D$292+(Parameter!$D$297+Parameter!$D$299-Parameter!$D$298)*((LN($B344*21/30.2))))</f>
        <v>5.1272169343696125E-3</v>
      </c>
      <c r="AV344" s="12">
        <f>$D344^EXP(Parameter!$D$308+Parameter!$D$314*((LN($B344*21/30.2))))</f>
        <v>8.5832764497417273E-3</v>
      </c>
      <c r="AW344" s="88">
        <f>$E344^EXP(Parameter!$D$294+Parameter!$D$300*((LN($B344*21/30.2))))</f>
        <v>4.6076168810049783E-3</v>
      </c>
      <c r="AX344" s="12">
        <f>$D344^EXP(Parameter!$D$305+Parameter!$D$309-Parameter!$D$306+(Parameter!$D$311+Parameter!$D$315-Parameter!$D$312)*((LN($B344*21/30.2))))</f>
        <v>2.1160852683514042E-3</v>
      </c>
      <c r="AY344" s="88">
        <f>$E344^EXP(Parameter!$D$291+Parameter!$D$295-Parameter!$D$292+(Parameter!$D$297+Parameter!$D$301-Parameter!$D$298)*((LN($B344*21/30.2))))</f>
        <v>3.2829238358911029E-6</v>
      </c>
      <c r="AZ344" s="12">
        <f>$D344^EXP(Parameter!D$305-Parameter!D$306+(Parameter!D$311-Parameter!D$312)*((LN($B344*21/30.2))))</f>
        <v>1.3788379490303206E-3</v>
      </c>
      <c r="BA344" s="88">
        <f>$E344^EXP(Parameter!$D$291-Parameter!$D$292+(Parameter!$D$297-Parameter!$D$298)*((LN($B344*21/30.2))))</f>
        <v>1.0650816812076706E-8</v>
      </c>
      <c r="BB344" s="89">
        <f>$D344^EXP(Parameter!$D$231+Parameter!$D$238)</f>
        <v>2.1330465931234104E-2</v>
      </c>
      <c r="BC344" s="90">
        <f>$E344^EXP(Parameter!$D$216+Parameter!$D$223)</f>
        <v>8.124678549396129E-4</v>
      </c>
      <c r="BD344" s="91">
        <f>$D344^EXP(Parameter!$D$232+Parameter!$D$239)</f>
        <v>1.4909483446656534E-2</v>
      </c>
      <c r="BE344" s="90">
        <f>$E344^EXP(Parameter!$D$217+Parameter!$D$224)</f>
        <v>1.288444082128401E-3</v>
      </c>
      <c r="BF344" s="91">
        <f>$D344^EXP(Parameter!$D$234+Parameter!$D$241)</f>
        <v>1.8971899973308084E-2</v>
      </c>
      <c r="BG344" s="91">
        <f>$E344^EXP(Parameter!$D$219+Parameter!$D$226)</f>
        <v>8.8540153293731414E-3</v>
      </c>
      <c r="BH344" s="91">
        <f>$D344^EXP(Parameter!$D$235+Parameter!$D$242)</f>
        <v>4.7313742198873111E-2</v>
      </c>
      <c r="BI344" s="91">
        <f>$E344^EXP(Parameter!$D$220+Parameter!$D$227)</f>
        <v>5.003260264391492E-3</v>
      </c>
      <c r="BJ344" s="91">
        <f>$D344^EXP(Parameter!$D$236+Parameter!$D$243)</f>
        <v>1.3695064878914963E-2</v>
      </c>
      <c r="BK344" s="91">
        <f>$E344^EXP(Parameter!$D$221+Parameter!$D$228)</f>
        <v>8.3229804071650645E-3</v>
      </c>
      <c r="BL344" s="91">
        <f>$D344^EXP(Parameter!$D$233+Parameter!$D$240)</f>
        <v>5.4652419474319654E-3</v>
      </c>
      <c r="BM344" s="91">
        <f>$E344^EXP(Parameter!$D$218+Parameter!$D$225)</f>
        <v>2.9050894589193209E-4</v>
      </c>
      <c r="BN344" s="90">
        <f>$D344^EXP(Parameter!$D$268+Parameter!$D$275+Parameter!$D$282)</f>
        <v>3.8673549275274839E-2</v>
      </c>
      <c r="BO344" s="91">
        <f>$E344^EXP(Parameter!$D$246+Parameter!$D$253+Parameter!$D$260)</f>
        <v>2.686316170818034E-3</v>
      </c>
      <c r="BP344" s="91">
        <f>$D344^EXP(Parameter!$D$269+Parameter!$D$276+Parameter!$D$283)</f>
        <v>8.4760048054763597E-3</v>
      </c>
      <c r="BQ344" s="91">
        <f>$E344^EXP(Parameter!$D$247+Parameter!$D$254+Parameter!$D$261)</f>
        <v>3.3881397659218876E-3</v>
      </c>
      <c r="BR344" s="91">
        <f>$D344^EXP(Parameter!$D$271+Parameter!$D$278+Parameter!$D$285)</f>
        <v>6.0838148615785258E-2</v>
      </c>
      <c r="BS344" s="91">
        <f>$E344^EXP(Parameter!$D$249+Parameter!$D$256+Parameter!$D$263)</f>
        <v>5.2740702375630045E-3</v>
      </c>
      <c r="BT344" s="91">
        <f>$D344^EXP(Parameter!$D$272+Parameter!$D$279+Parameter!$D$286)</f>
        <v>4.3797008034910975E-2</v>
      </c>
      <c r="BU344" s="91">
        <f>$E344^EXP(Parameter!$D$250+Parameter!D$257+Parameter!D$264)</f>
        <v>2.6546684938063463E-3</v>
      </c>
      <c r="BV344" s="91">
        <f>$D344^EXP(Parameter!$D$273+Parameter!$D$280+Parameter!$D$287)</f>
        <v>3.9688952486501408E-2</v>
      </c>
      <c r="BW344" s="91">
        <f>$E344^EXP(Parameter!$D$251+Parameter!$D$258+Parameter!$D$265)</f>
        <v>2.3937756966505278E-7</v>
      </c>
      <c r="BX344" s="91">
        <f>$D344^EXP(Parameter!$D$270+Parameter!$D$277+Parameter!$D$284)</f>
        <v>1.5068401614319923E-3</v>
      </c>
      <c r="BY344" s="91">
        <f>$E344^EXP(Parameter!$D$248+Parameter!$D$255+Parameter!$D$262)</f>
        <v>1.2287660828913308E-9</v>
      </c>
      <c r="BZ344" s="90">
        <f>$D344^EXP(Parameter!$D$208)</f>
        <v>1.9427245536623346E-2</v>
      </c>
      <c r="CA344" s="90">
        <f>$E344^EXP(Parameter!$D$200)</f>
        <v>5.2722854345359118E-4</v>
      </c>
      <c r="CB344" s="90">
        <f>$D344^EXP(Parameter!$D$209)</f>
        <v>1.5161918363777931E-2</v>
      </c>
      <c r="CC344" s="90">
        <f>$E344^EXP(Parameter!$D$201)</f>
        <v>1.0235718406555096E-3</v>
      </c>
      <c r="CD344" s="90">
        <f>$D344^EXP(Parameter!$D$211)</f>
        <v>1.6951830632448012E-2</v>
      </c>
      <c r="CE344" s="90">
        <f>$E344^EXP(Parameter!$D$203)</f>
        <v>6.4132827758803931E-3</v>
      </c>
      <c r="CF344" s="90">
        <f>$D344^EXP(Parameter!$D$212)</f>
        <v>4.7169538126460131E-2</v>
      </c>
      <c r="CG344" s="90">
        <f>$E344^EXP(Parameter!$D$204)</f>
        <v>4.1428686124863976E-3</v>
      </c>
      <c r="CH344" s="91">
        <f>$D344^EXP(Parameter!$D$213)</f>
        <v>1.2947361749184512E-2</v>
      </c>
      <c r="CI344" s="90">
        <f>$E344^EXP(Parameter!$D$205)</f>
        <v>8.4029960203443159E-3</v>
      </c>
      <c r="CJ344" s="91">
        <f>$D344^EXP(Parameter!$D$210)</f>
        <v>6.1212269386494572E-3</v>
      </c>
      <c r="CK344" s="90">
        <f>$E344^EXP(Parameter!$D$202)</f>
        <v>4.060977057485912E-4</v>
      </c>
      <c r="CL344" s="12">
        <f>$D344^EXP(Parameter!$D$170+Parameter!$D$177*(LN($B344/30.2*21)))</f>
        <v>6.4119407540689892E-3</v>
      </c>
      <c r="CM344" s="12">
        <f>$D344^EXP(Parameter!$D$155+Parameter!$D$162*(LN($B344/30.2*21)))</f>
        <v>0.262366552070396</v>
      </c>
      <c r="CN344" s="12">
        <f>$D344^EXP(Parameter!$D$171+Parameter!$D$178*(LN($B344/30.2*21)))</f>
        <v>8.114676180595394E-3</v>
      </c>
      <c r="CO344" s="12">
        <f>$D344^EXP(Parameter!$D$156+Parameter!$D$163*(LN($B344/30.2*21)))</f>
        <v>0.18739331859657793</v>
      </c>
      <c r="CP344" s="12">
        <f>$D344^EXP(Parameter!$D$173+Parameter!$D$180*(LN($B344/30.2*21)))</f>
        <v>6.0242699196157885E-3</v>
      </c>
      <c r="CQ344" s="12">
        <f>$D344^EXP(Parameter!$D$158+Parameter!$D$165*(LN($B344/30.2*21)))</f>
        <v>0.17661349342878138</v>
      </c>
      <c r="CR344" s="12">
        <f>$D344^EXP(Parameter!$D$174+Parameter!$D$181*(LN($B344/30.2*21)))</f>
        <v>3.9600707979733293E-3</v>
      </c>
      <c r="CS344" s="12">
        <f>$D344^EXP(Parameter!$D$159+Parameter!$D$166*(LN($B344/30.2*21)))</f>
        <v>0.23555724565865183</v>
      </c>
      <c r="CT344" s="12">
        <f>$D344^EXP(Parameter!$D$175+Parameter!$D$182*(LN($B344/30.2*21)))</f>
        <v>3.2799507427114574E-4</v>
      </c>
      <c r="CU344" s="12">
        <f>$D344^EXP(Parameter!$D$160+Parameter!$D$167*(LN($B344/30.2*21)))</f>
        <v>2.1231364585117447E-2</v>
      </c>
      <c r="CV344" s="12">
        <f>$D344^EXP(Parameter!$D$172+Parameter!$D$179*(LN($B344/30.2*21)))</f>
        <v>7.3770262634206558E-4</v>
      </c>
      <c r="CW344" s="41">
        <f>$D344^EXP(Parameter!$D$157+Parameter!$D$164*(LN($B344/30.2*21)))</f>
        <v>3.0028736306415332E-5</v>
      </c>
      <c r="CX344" s="12">
        <f t="shared" si="37"/>
        <v>1.2065558136361045E-155</v>
      </c>
      <c r="CY344" s="85">
        <v>1.1987445115673101E-2</v>
      </c>
      <c r="CZ344" s="12">
        <f t="shared" si="38"/>
        <v>7.9701926772992357E-12</v>
      </c>
      <c r="DA344" s="85">
        <v>1.74425940854488E-2</v>
      </c>
      <c r="DB344" s="12">
        <f t="shared" si="39"/>
        <v>7.6744105576871256E-27</v>
      </c>
      <c r="DC344" s="41">
        <v>1.3620503126318101E-5</v>
      </c>
      <c r="DD344" s="12">
        <f t="shared" si="40"/>
        <v>0</v>
      </c>
      <c r="DE344" s="85">
        <v>2.0778125558231099E-4</v>
      </c>
      <c r="DF344" s="12">
        <f t="shared" si="41"/>
        <v>0</v>
      </c>
      <c r="DG344" s="41">
        <v>1.3620300000000001E-5</v>
      </c>
      <c r="DH344" s="12">
        <f t="shared" si="42"/>
        <v>7.4130056094681716E-27</v>
      </c>
      <c r="DI344" s="41">
        <v>1.3620300000000001E-5</v>
      </c>
      <c r="DJ344" s="46">
        <v>339</v>
      </c>
      <c r="DK344" s="44">
        <v>3.4682100302774201E-6</v>
      </c>
      <c r="DL344" s="44">
        <v>1.3499744159095601E-5</v>
      </c>
      <c r="DM344" s="44">
        <v>3.6712826792961701E-5</v>
      </c>
      <c r="DN344" s="44">
        <v>2.46490096692531E-5</v>
      </c>
      <c r="DO344" s="44">
        <v>1.4739528771223799E-4</v>
      </c>
      <c r="DP344" s="44">
        <v>1.0771462350456201E-4</v>
      </c>
      <c r="DQ344" s="44">
        <v>1.71172775442985E-4</v>
      </c>
      <c r="DR344" s="45">
        <v>6.9101209308436396E-3</v>
      </c>
      <c r="DS344" s="45">
        <v>1.2488284880667E-2</v>
      </c>
      <c r="DT344" s="45">
        <v>1.0922643585589999E-2</v>
      </c>
      <c r="DU344" s="45">
        <v>7.3191886565566701E-3</v>
      </c>
      <c r="DV344" s="45">
        <v>1.17990168853456E-2</v>
      </c>
      <c r="DW344" s="45">
        <v>2.1706810938384401E-2</v>
      </c>
      <c r="DX344" s="45">
        <v>8.99569110874332E-3</v>
      </c>
    </row>
    <row r="345" spans="1:128">
      <c r="A345" s="43">
        <f t="shared" si="36"/>
        <v>21.493150684931507</v>
      </c>
      <c r="B345" s="18">
        <v>341</v>
      </c>
      <c r="C345" s="12">
        <v>7480</v>
      </c>
      <c r="D345" s="12">
        <v>6.2672826706937296E-3</v>
      </c>
      <c r="E345" s="12">
        <v>1.34284054433527E-5</v>
      </c>
      <c r="F345" s="92">
        <f>$D345^Parameter!$D$325</f>
        <v>1.9130302644891503E-2</v>
      </c>
      <c r="G345" s="92">
        <f>$E345^Parameter!$D$318</f>
        <v>3.105829428574378E-4</v>
      </c>
      <c r="H345" s="92">
        <f>$D345^Parameter!$D$326</f>
        <v>1.7284762891255315E-2</v>
      </c>
      <c r="I345" s="92">
        <f>$E345^Parameter!$D$319</f>
        <v>7.6196609145280994E-4</v>
      </c>
      <c r="J345" s="92">
        <f>$D345^Parameter!$D$328</f>
        <v>2.0959186088320942E-2</v>
      </c>
      <c r="K345" s="92">
        <f>$E345^Parameter!$D$321</f>
        <v>6.9456809373721002E-3</v>
      </c>
      <c r="L345" s="92">
        <f>$D345^Parameter!$D$329</f>
        <v>5.8393485424941521E-2</v>
      </c>
      <c r="M345" s="92">
        <f>$E345^Parameter!$D$322</f>
        <v>4.0995102654422045E-3</v>
      </c>
      <c r="N345" s="92">
        <f>$D345^Parameter!$D$330</f>
        <v>1.6429873482707465E-2</v>
      </c>
      <c r="O345" s="92">
        <f>$E345^Parameter!$D$323</f>
        <v>1.1251483254579694E-2</v>
      </c>
      <c r="P345" s="92">
        <f>$D345^Parameter!$D$327</f>
        <v>7.995018580114633E-3</v>
      </c>
      <c r="Q345" s="92">
        <f>$E345^Parameter!$D$320</f>
        <v>3.3220751610668267E-4</v>
      </c>
      <c r="R345" s="12">
        <f>$D345^EXP(Parameter!$D$96+Parameter!$D$103*(($B345/30.2*21)^(1)))</f>
        <v>4.9876524865182562E-158</v>
      </c>
      <c r="S345" s="12">
        <f>$E345^EXP(Parameter!$D$81+Parameter!$D$88*($B345/30.2*21)^(-2))</f>
        <v>1.0146165127500151E-3</v>
      </c>
      <c r="T345" s="12">
        <f>$D345^EXP(Parameter!$D$97+Parameter!$D$104*(($B345*21/30.2)^(1)))</f>
        <v>6.6733721494784904E-12</v>
      </c>
      <c r="U345" s="12">
        <f>$E345^EXP(Parameter!$D$82+Parameter!$D$89*($B345/30.2*21)^(-2))</f>
        <v>1.8480406795410818E-3</v>
      </c>
      <c r="V345" s="12">
        <f>$D345^EXP(Parameter!$D$99+Parameter!$D$106*(($B345*21/30.2)^(1)))</f>
        <v>4.2690232677210032E-27</v>
      </c>
      <c r="W345" s="12">
        <f>$E345^EXP(Parameter!$D$84+Parameter!$D$91*($B345/30.2*21)^(-2))</f>
        <v>1.2774288858757392E-2</v>
      </c>
      <c r="X345" s="12">
        <f>$D345^EXP(Parameter!$D$100+Parameter!$D$107*(($B345*21/30.2)^(1)))</f>
        <v>0</v>
      </c>
      <c r="Y345" s="12">
        <f>$E345^EXP(Parameter!$D$85+Parameter!$D$92*($B345/30.2*21)^(-2))</f>
        <v>7.3628321956541835E-3</v>
      </c>
      <c r="Z345" s="12">
        <f>$D345^EXP(Parameter!$D$101+Parameter!$D$108*(($B345*21/30.2)^(1)))</f>
        <v>0</v>
      </c>
      <c r="AA345" s="12">
        <f>$E345^EXP(Parameter!$D$86+Parameter!$D$93*($B345/30.2*21)^(-2))</f>
        <v>1.1440418045979374E-2</v>
      </c>
      <c r="AB345" s="12">
        <f>$D345^EXP(Parameter!$D$98+Parameter!$D$105*(($B345*21/30.2)^(1)))</f>
        <v>4.3000325103587789E-27</v>
      </c>
      <c r="AC345" s="12">
        <f>$E345^EXP(Parameter!$D$83+Parameter!$D$90*($B345/30.2*21)^(-2))</f>
        <v>3.866679076669758E-4</v>
      </c>
      <c r="AD345" s="87">
        <f>$D345^EXP(Parameter!$D$133+Parameter!$D$140*(($B345*21/30.2)^(-0.5))+Parameter!$D$147*((LN($B345*21/30.2))))</f>
        <v>7.7561507145544738E-24</v>
      </c>
      <c r="AE345" s="12">
        <f>$E345^EXP(Parameter!$D$111+Parameter!$D$118*(($B345*21/30.2)^(-1))+Parameter!$D$125*(($B345*21/30.2)^(-0.5)))</f>
        <v>3.3807014166971822E-2</v>
      </c>
      <c r="AF345" s="12">
        <f>$D345^EXP(Parameter!$D$134+Parameter!$D$141*(($B345*21/30.2)^(-0.5))+Parameter!$D$148*((LN($B345*21/30.2))))</f>
        <v>1.7561083287047172E-6</v>
      </c>
      <c r="AG345" s="12">
        <f>$E345^EXP(Parameter!$D$112+Parameter!$D$119*(($B345*21/30.2)^(-1))+Parameter!$D$126*(($B345*21/30.2)^(-0.5)))</f>
        <v>2.3627547564124664E-3</v>
      </c>
      <c r="AH345" s="12">
        <f>$D345^EXP(Parameter!$D$136+Parameter!$D$143*(($B345*21/30.2)^(-0.5))+Parameter!$D$150*((LN($B345*21/30.2))))</f>
        <v>2.3694310887929846E-18</v>
      </c>
      <c r="AI345" s="12">
        <f>$E345^EXP(Parameter!$D$114+Parameter!$D$121*(($B345*21/30.2)^(-1))+Parameter!$D$128*(($B345*21/30.2)^(-0.5)))</f>
        <v>1.6732771522351436E-6</v>
      </c>
      <c r="AJ345" s="12">
        <f>$D345^EXP(Parameter!$D$137+Parameter!$D$144*(($B345*21/30.2)^(-0.5))+Parameter!$D$151*((LN($B345*21/30.2))))</f>
        <v>2.3628004955592188E-29</v>
      </c>
      <c r="AK345" s="12">
        <f>$E345^EXP(Parameter!$D$115+Parameter!$D$122*(($B345*21/30.2)^(-1))+Parameter!$D$129*(($B345*21/30.2)^(-0.5)))</f>
        <v>1.1789912964249973E-3</v>
      </c>
      <c r="AL345" s="12">
        <f>$D345^EXP(Parameter!$D$138+Parameter!$D$145*(($B345*21/30.2)^(-0.5))+Parameter!$D$152*((LN($B345*21/30.2))))</f>
        <v>1.0248869943798199E-155</v>
      </c>
      <c r="AM345" s="12">
        <f>$E345^EXP(Parameter!$D$116+Parameter!$D$123*(($B345*21/30.2)^(-1))+Parameter!$D$130*(($B345*21/30.2)^(-0.5)))</f>
        <v>4.6792383166927535E-8</v>
      </c>
      <c r="AN345" s="12">
        <f>$D345^EXP(Parameter!$D$135+Parameter!$D$142*(($B345*21/30.2)^(-0.5))+Parameter!$D$149*((LN($B345*21/30.2))))</f>
        <v>7.9783300797080566E-9</v>
      </c>
      <c r="AO345" s="12">
        <f>$E345^EXP(Parameter!$D$113+Parameter!$D$120*(($B345*21/30.2)^(-1))+Parameter!$D$127*(($B345*21/30.2)^(-0.5)))</f>
        <v>1.665019301903506E-16</v>
      </c>
      <c r="AP345" s="87">
        <f>$D345^EXP(Parameter!$D$304+Parameter!$D$310*((LN($B345*21/30.2))))</f>
        <v>4.6349894088067202E-3</v>
      </c>
      <c r="AQ345" s="88">
        <f>$E345^EXP(Parameter!$D$290+Parameter!$D$296*((LN($B345*21/30.2))))</f>
        <v>5.066309721211238E-3</v>
      </c>
      <c r="AR345" s="12">
        <f>$D345^EXP(Parameter!$D$305+Parameter!$D$311*((LN($B345*21/30.2))))</f>
        <v>8.5895328655557473E-3</v>
      </c>
      <c r="AS345" s="88">
        <f>$E345^EXP(Parameter!$D$291+Parameter!$D$297*((LN($B345*21/30.2))))</f>
        <v>3.2406008699087255E-3</v>
      </c>
      <c r="AT345" s="12">
        <f>$D345^EXP(Parameter!$D$305+Parameter!$D$307-Parameter!$D$306+(Parameter!$D$311+Parameter!$D$313-Parameter!$D$312)*((LN($B345*21/30.2))))</f>
        <v>6.5975927806881558E-3</v>
      </c>
      <c r="AU345" s="88">
        <f>$E345^EXP(Parameter!$D$291+Parameter!$D$293-Parameter!$D$292+(Parameter!$D$297+Parameter!$D$299-Parameter!$D$298)*((LN($B345*21/30.2))))</f>
        <v>5.0905471081576659E-3</v>
      </c>
      <c r="AV345" s="12">
        <f>$D345^EXP(Parameter!$D$308+Parameter!$D$314*((LN($B345*21/30.2))))</f>
        <v>8.5054793461962347E-3</v>
      </c>
      <c r="AW345" s="88">
        <f>$E345^EXP(Parameter!$D$294+Parameter!$D$300*((LN($B345*21/30.2))))</f>
        <v>4.5769462986326994E-3</v>
      </c>
      <c r="AX345" s="12">
        <f>$D345^EXP(Parameter!$D$305+Parameter!$D$309-Parameter!$D$306+(Parameter!$D$311+Parameter!$D$315-Parameter!$D$312)*((LN($B345*21/30.2))))</f>
        <v>2.0927900694100378E-3</v>
      </c>
      <c r="AY345" s="88">
        <f>$E345^EXP(Parameter!$D$291+Parameter!$D$295-Parameter!$D$292+(Parameter!$D$297+Parameter!$D$301-Parameter!$D$298)*((LN($B345*21/30.2))))</f>
        <v>3.1896601515280909E-6</v>
      </c>
      <c r="AZ345" s="12">
        <f>$D345^EXP(Parameter!D$305-Parameter!D$306+(Parameter!D$311-Parameter!D$312)*((LN($B345*21/30.2))))</f>
        <v>1.3636196620105485E-3</v>
      </c>
      <c r="BA345" s="88">
        <f>$E345^EXP(Parameter!$D$291-Parameter!$D$292+(Parameter!$D$297-Parameter!$D$298)*((LN($B345*21/30.2))))</f>
        <v>1.0251762747431787E-8</v>
      </c>
      <c r="BB345" s="89">
        <f>$D345^EXP(Parameter!$D$231+Parameter!$D$238)</f>
        <v>2.1218898416024937E-2</v>
      </c>
      <c r="BC345" s="90">
        <f>$E345^EXP(Parameter!$D$216+Parameter!$D$223)</f>
        <v>8.0517901672810528E-4</v>
      </c>
      <c r="BD345" s="91">
        <f>$D345^EXP(Parameter!$D$232+Parameter!$D$239)</f>
        <v>1.4824262505579975E-2</v>
      </c>
      <c r="BE345" s="90">
        <f>$E345^EXP(Parameter!$D$217+Parameter!$D$224)</f>
        <v>1.277631072288077E-3</v>
      </c>
      <c r="BF345" s="91">
        <f>$D345^EXP(Parameter!$D$234+Parameter!$D$241)</f>
        <v>1.8869654890754147E-2</v>
      </c>
      <c r="BG345" s="91">
        <f>$E345^EXP(Parameter!$D$219+Parameter!$D$226)</f>
        <v>8.8011681245373126E-3</v>
      </c>
      <c r="BH345" s="91">
        <f>$D345^EXP(Parameter!$D$235+Parameter!$D$242)</f>
        <v>4.7117404364308661E-2</v>
      </c>
      <c r="BI345" s="91">
        <f>$E345^EXP(Parameter!$D$220+Parameter!$D$227)</f>
        <v>4.9698032171641079E-3</v>
      </c>
      <c r="BJ345" s="91">
        <f>$D345^EXP(Parameter!$D$236+Parameter!$D$243)</f>
        <v>1.3615208687992311E-2</v>
      </c>
      <c r="BK345" s="91">
        <f>$E345^EXP(Parameter!$D$221+Parameter!$D$228)</f>
        <v>8.2726547494064839E-3</v>
      </c>
      <c r="BL345" s="91">
        <f>$D345^EXP(Parameter!$D$233+Parameter!$D$240)</f>
        <v>5.4265753966665688E-3</v>
      </c>
      <c r="BM345" s="91">
        <f>$E345^EXP(Parameter!$D$218+Parameter!$D$225)</f>
        <v>2.8752796628741937E-4</v>
      </c>
      <c r="BN345" s="90">
        <f>$D345^EXP(Parameter!$D$268+Parameter!$D$275+Parameter!$D$282)</f>
        <v>3.8502482393504331E-2</v>
      </c>
      <c r="BO345" s="91">
        <f>$E345^EXP(Parameter!$D$246+Parameter!$D$253+Parameter!$D$260)</f>
        <v>2.6662517100705112E-3</v>
      </c>
      <c r="BP345" s="91">
        <f>$D345^EXP(Parameter!$D$269+Parameter!$D$276+Parameter!$D$283)</f>
        <v>8.4210723452184926E-3</v>
      </c>
      <c r="BQ345" s="91">
        <f>$E345^EXP(Parameter!$D$247+Parameter!$D$254+Parameter!$D$261)</f>
        <v>3.3638220007695973E-3</v>
      </c>
      <c r="BR345" s="91">
        <f>$D345^EXP(Parameter!$D$271+Parameter!$D$278+Parameter!$D$285)</f>
        <v>6.0606453050073804E-2</v>
      </c>
      <c r="BS345" s="91">
        <f>$E345^EXP(Parameter!$D$249+Parameter!$D$256+Parameter!$D$263)</f>
        <v>5.2391520286057952E-3</v>
      </c>
      <c r="BT345" s="91">
        <f>$D345^EXP(Parameter!$D$272+Parameter!$D$279+Parameter!$D$286)</f>
        <v>4.3610672510548704E-2</v>
      </c>
      <c r="BU345" s="91">
        <f>$E345^EXP(Parameter!$D$250+Parameter!D$257+Parameter!D$264)</f>
        <v>2.6348008669332514E-3</v>
      </c>
      <c r="BV345" s="91">
        <f>$D345^EXP(Parameter!$D$273+Parameter!$D$280+Parameter!$D$287)</f>
        <v>3.9514789904999605E-2</v>
      </c>
      <c r="BW345" s="91">
        <f>$E345^EXP(Parameter!$D$251+Parameter!$D$258+Parameter!$D$265)</f>
        <v>2.3479997416677528E-7</v>
      </c>
      <c r="BX345" s="91">
        <f>$D345^EXP(Parameter!$D$270+Parameter!$D$277+Parameter!$D$284)</f>
        <v>1.4935542456001667E-3</v>
      </c>
      <c r="BY345" s="91">
        <f>$E345^EXP(Parameter!$D$248+Parameter!$D$255+Parameter!$D$262)</f>
        <v>1.1972476796490144E-9</v>
      </c>
      <c r="BZ345" s="90">
        <f>$D345^EXP(Parameter!$D$208)</f>
        <v>1.9323171097472398E-2</v>
      </c>
      <c r="CA345" s="90">
        <f>$E345^EXP(Parameter!$D$200)</f>
        <v>5.2221256494808612E-4</v>
      </c>
      <c r="CB345" s="90">
        <f>$D345^EXP(Parameter!$D$209)</f>
        <v>1.507559950917893E-2</v>
      </c>
      <c r="CC345" s="90">
        <f>$E345^EXP(Parameter!$D$201)</f>
        <v>1.0146859254679963E-3</v>
      </c>
      <c r="CD345" s="90">
        <f>$D345^EXP(Parameter!$D$211)</f>
        <v>1.6857885309480094E-2</v>
      </c>
      <c r="CE345" s="90">
        <f>$E345^EXP(Parameter!$D$203)</f>
        <v>6.3724003200884664E-3</v>
      </c>
      <c r="CF345" s="90">
        <f>$D345^EXP(Parameter!$D$212)</f>
        <v>4.6973603265500166E-2</v>
      </c>
      <c r="CG345" s="90">
        <f>$E345^EXP(Parameter!$D$204)</f>
        <v>4.1141816778168111E-3</v>
      </c>
      <c r="CH345" s="91">
        <f>$D345^EXP(Parameter!$D$213)</f>
        <v>1.2870880493909807E-2</v>
      </c>
      <c r="CI345" s="90">
        <f>$E345^EXP(Parameter!$D$205)</f>
        <v>8.352287751388866E-3</v>
      </c>
      <c r="CJ345" s="91">
        <f>$D345^EXP(Parameter!$D$210)</f>
        <v>6.0788583935087112E-3</v>
      </c>
      <c r="CK345" s="90">
        <f>$E345^EXP(Parameter!$D$202)</f>
        <v>4.0210118910032083E-4</v>
      </c>
      <c r="CL345" s="12">
        <f>$D345^EXP(Parameter!$D$170+Parameter!$D$177*(LN($B345/30.2*21)))</f>
        <v>6.3606845260503041E-3</v>
      </c>
      <c r="CM345" s="12">
        <f>$D345^EXP(Parameter!$D$155+Parameter!$D$162*(LN($B345/30.2*21)))</f>
        <v>0.26215030292222369</v>
      </c>
      <c r="CN345" s="12">
        <f>$D345^EXP(Parameter!$D$171+Parameter!$D$178*(LN($B345/30.2*21)))</f>
        <v>8.0569284175790023E-3</v>
      </c>
      <c r="CO345" s="12">
        <f>$D345^EXP(Parameter!$D$156+Parameter!$D$163*(LN($B345/30.2*21)))</f>
        <v>0.187102399580548</v>
      </c>
      <c r="CP345" s="12">
        <f>$D345^EXP(Parameter!$D$173+Parameter!$D$180*(LN($B345/30.2*21)))</f>
        <v>5.9762391871540279E-3</v>
      </c>
      <c r="CQ345" s="12">
        <f>$D345^EXP(Parameter!$D$158+Parameter!$D$165*(LN($B345/30.2*21)))</f>
        <v>0.17624514871107094</v>
      </c>
      <c r="CR345" s="12">
        <f>$D345^EXP(Parameter!$D$174+Parameter!$D$181*(LN($B345/30.2*21)))</f>
        <v>3.918258541489068E-3</v>
      </c>
      <c r="CS345" s="12">
        <f>$D345^EXP(Parameter!$D$159+Parameter!$D$166*(LN($B345/30.2*21)))</f>
        <v>0.23523047709045267</v>
      </c>
      <c r="CT345" s="12">
        <f>$D345^EXP(Parameter!$D$175+Parameter!$D$182*(LN($B345/30.2*21)))</f>
        <v>3.229386095695868E-4</v>
      </c>
      <c r="CU345" s="12">
        <f>$D345^EXP(Parameter!$D$160+Parameter!$D$167*(LN($B345/30.2*21)))</f>
        <v>2.107642841562923E-2</v>
      </c>
      <c r="CV345" s="12">
        <f>$D345^EXP(Parameter!$D$172+Parameter!$D$179*(LN($B345/30.2*21)))</f>
        <v>7.2881518427563388E-4</v>
      </c>
      <c r="CW345" s="41">
        <f>$D345^EXP(Parameter!$D$157+Parameter!$D$164*(LN($B345/30.2*21)))</f>
        <v>2.934637213693299E-5</v>
      </c>
      <c r="CX345" s="12">
        <f t="shared" si="37"/>
        <v>4.9876524865182562E-158</v>
      </c>
      <c r="CY345" s="85">
        <v>1.19853202444654E-2</v>
      </c>
      <c r="CZ345" s="12">
        <f t="shared" si="38"/>
        <v>6.6733721494784904E-12</v>
      </c>
      <c r="DA345" s="85">
        <v>1.7437090175734599E-2</v>
      </c>
      <c r="DB345" s="12">
        <f t="shared" si="39"/>
        <v>4.2690232677210032E-27</v>
      </c>
      <c r="DC345" s="41">
        <v>1.3428583316996199E-5</v>
      </c>
      <c r="DD345" s="12">
        <f t="shared" si="40"/>
        <v>0</v>
      </c>
      <c r="DE345" s="85">
        <v>2.05502413956932E-4</v>
      </c>
      <c r="DF345" s="12">
        <f t="shared" si="41"/>
        <v>0</v>
      </c>
      <c r="DG345" s="41">
        <v>1.34284E-5</v>
      </c>
      <c r="DH345" s="12">
        <f t="shared" si="42"/>
        <v>4.3000325103587789E-27</v>
      </c>
      <c r="DI345" s="41">
        <v>1.34284E-5</v>
      </c>
      <c r="DJ345" s="46">
        <v>340</v>
      </c>
      <c r="DK345" s="44">
        <v>3.4082168040017201E-6</v>
      </c>
      <c r="DL345" s="44">
        <v>1.3282231303812799E-5</v>
      </c>
      <c r="DM345" s="44">
        <v>3.6154655938758197E-5</v>
      </c>
      <c r="DN345" s="44">
        <v>2.42652367473672E-5</v>
      </c>
      <c r="DO345" s="44">
        <v>1.45349267417161E-4</v>
      </c>
      <c r="DP345" s="44">
        <v>1.0618654619065601E-4</v>
      </c>
      <c r="DQ345" s="44">
        <v>1.6882186242494999E-4</v>
      </c>
      <c r="DR345" s="45">
        <v>6.8641366832918899E-3</v>
      </c>
      <c r="DS345" s="45">
        <v>1.24109475701061E-2</v>
      </c>
      <c r="DT345" s="45">
        <v>1.0853830252913199E-2</v>
      </c>
      <c r="DU345" s="45">
        <v>7.2708010763922202E-3</v>
      </c>
      <c r="DV345" s="45">
        <v>1.17254091612864E-2</v>
      </c>
      <c r="DW345" s="45">
        <v>2.1582412465489399E-2</v>
      </c>
      <c r="DX345" s="45">
        <v>8.9376457266663305E-3</v>
      </c>
    </row>
    <row r="346" spans="1:128">
      <c r="A346" s="43">
        <f t="shared" si="36"/>
        <v>21.553424657534247</v>
      </c>
      <c r="B346" s="18">
        <v>342</v>
      </c>
      <c r="C346" s="12">
        <v>7502</v>
      </c>
      <c r="D346" s="12">
        <v>6.2242539490654798E-3</v>
      </c>
      <c r="E346" s="12">
        <v>1.32396247591447E-5</v>
      </c>
      <c r="F346" s="92">
        <f>$D346^Parameter!$D$325</f>
        <v>1.9027778917930203E-2</v>
      </c>
      <c r="G346" s="92">
        <f>$E346^Parameter!$D$318</f>
        <v>3.074330028077926E-4</v>
      </c>
      <c r="H346" s="92">
        <f>$D346^Parameter!$D$326</f>
        <v>1.7189761172475015E-2</v>
      </c>
      <c r="I346" s="92">
        <f>$E346^Parameter!$D$319</f>
        <v>7.550929803176817E-4</v>
      </c>
      <c r="J346" s="92">
        <f>$D346^Parameter!$D$328</f>
        <v>2.0849446271511845E-2</v>
      </c>
      <c r="K346" s="92">
        <f>$E346^Parameter!$D$321</f>
        <v>6.9022538019830335E-3</v>
      </c>
      <c r="L346" s="92">
        <f>$D346^Parameter!$D$329</f>
        <v>5.8168637319817126E-2</v>
      </c>
      <c r="M346" s="92">
        <f>$E346^Parameter!$D$322</f>
        <v>4.0711685359626406E-3</v>
      </c>
      <c r="N346" s="92">
        <f>$D346^Parameter!$D$330</f>
        <v>1.6338444825525877E-2</v>
      </c>
      <c r="O346" s="92">
        <f>$E346^Parameter!$D$323</f>
        <v>1.1187943656455087E-2</v>
      </c>
      <c r="P346" s="92">
        <f>$D346^Parameter!$D$327</f>
        <v>7.9427540183347398E-3</v>
      </c>
      <c r="Q346" s="92">
        <f>$E346^Parameter!$D$320</f>
        <v>3.2886619455405346E-4</v>
      </c>
      <c r="R346" s="12">
        <f>$D346^EXP(Parameter!$D$96+Parameter!$D$103*(($B346/30.2*21)^(1)))</f>
        <v>1.8981495352274477E-160</v>
      </c>
      <c r="S346" s="12">
        <f>$E346^EXP(Parameter!$D$81+Parameter!$D$88*($B346/30.2*21)^(-2))</f>
        <v>1.0058282900635863E-3</v>
      </c>
      <c r="T346" s="12">
        <f>$D346^EXP(Parameter!$D$97+Parameter!$D$104*(($B346*21/30.2)^(1)))</f>
        <v>5.5813542780316928E-12</v>
      </c>
      <c r="U346" s="12">
        <f>$E346^EXP(Parameter!$D$82+Parameter!$D$89*($B346/30.2*21)^(-2))</f>
        <v>1.8334202476597999E-3</v>
      </c>
      <c r="V346" s="12">
        <f>$D346^EXP(Parameter!$D$99+Parameter!$D$106*(($B346*21/30.2)^(1)))</f>
        <v>2.3618621244470332E-27</v>
      </c>
      <c r="W346" s="12">
        <f>$E346^EXP(Parameter!$D$84+Parameter!$D$91*($B346/30.2*21)^(-2))</f>
        <v>1.270418912106047E-2</v>
      </c>
      <c r="X346" s="12">
        <f>$D346^EXP(Parameter!$D$100+Parameter!$D$107*(($B346*21/30.2)^(1)))</f>
        <v>0</v>
      </c>
      <c r="Y346" s="12">
        <f>$E346^EXP(Parameter!$D$85+Parameter!$D$92*($B346/30.2*21)^(-2))</f>
        <v>7.3173373382057214E-3</v>
      </c>
      <c r="Z346" s="12">
        <f>$D346^EXP(Parameter!$D$101+Parameter!$D$108*(($B346*21/30.2)^(1)))</f>
        <v>0</v>
      </c>
      <c r="AA346" s="12">
        <f>$E346^EXP(Parameter!$D$86+Parameter!$D$93*($B346/30.2*21)^(-2))</f>
        <v>1.1376047984493216E-2</v>
      </c>
      <c r="AB346" s="12">
        <f>$D346^EXP(Parameter!$D$98+Parameter!$D$105*(($B346*21/30.2)^(1)))</f>
        <v>2.4827617510237332E-27</v>
      </c>
      <c r="AC346" s="12">
        <f>$E346^EXP(Parameter!$D$83+Parameter!$D$90*($B346/30.2*21)^(-2))</f>
        <v>3.8285204901669466E-4</v>
      </c>
      <c r="AD346" s="87">
        <f>$D346^EXP(Parameter!$D$133+Parameter!$D$140*(($B346*21/30.2)^(-0.5))+Parameter!$D$147*((LN($B346*21/30.2))))</f>
        <v>6.0221180298573255E-24</v>
      </c>
      <c r="AE346" s="12">
        <f>$E346^EXP(Parameter!$D$111+Parameter!$D$118*(($B346*21/30.2)^(-1))+Parameter!$D$125*(($B346*21/30.2)^(-0.5)))</f>
        <v>3.3699720853419816E-2</v>
      </c>
      <c r="AF346" s="12">
        <f>$D346^EXP(Parameter!$D$134+Parameter!$D$141*(($B346*21/30.2)^(-0.5))+Parameter!$D$148*((LN($B346*21/30.2))))</f>
        <v>1.6929091353978377E-6</v>
      </c>
      <c r="AG346" s="12">
        <f>$E346^EXP(Parameter!$D$112+Parameter!$D$119*(($B346*21/30.2)^(-1))+Parameter!$D$126*(($B346*21/30.2)^(-0.5)))</f>
        <v>2.3451837858802452E-3</v>
      </c>
      <c r="AH346" s="12">
        <f>$D346^EXP(Parameter!$D$136+Parameter!$D$143*(($B346*21/30.2)^(-0.5))+Parameter!$D$150*((LN($B346*21/30.2))))</f>
        <v>1.9819553045472697E-18</v>
      </c>
      <c r="AI346" s="12">
        <f>$E346^EXP(Parameter!$D$114+Parameter!$D$121*(($B346*21/30.2)^(-1))+Parameter!$D$128*(($B346*21/30.2)^(-0.5)))</f>
        <v>1.6348815476225583E-6</v>
      </c>
      <c r="AJ346" s="12">
        <f>$D346^EXP(Parameter!$D$137+Parameter!$D$144*(($B346*21/30.2)^(-0.5))+Parameter!$D$151*((LN($B346*21/30.2))))</f>
        <v>1.6650765805726197E-29</v>
      </c>
      <c r="AK346" s="12">
        <f>$E346^EXP(Parameter!$D$115+Parameter!$D$122*(($B346*21/30.2)^(-1))+Parameter!$D$129*(($B346*21/30.2)^(-0.5)))</f>
        <v>1.1681218290673801E-3</v>
      </c>
      <c r="AL346" s="12">
        <f>$D346^EXP(Parameter!$D$138+Parameter!$D$145*(($B346*21/30.2)^(-0.5))+Parameter!$D$152*((LN($B346*21/30.2))))</f>
        <v>8.6271260728581351E-157</v>
      </c>
      <c r="AM346" s="12">
        <f>$E346^EXP(Parameter!$D$116+Parameter!$D$123*(($B346*21/30.2)^(-1))+Parameter!$D$130*(($B346*21/30.2)^(-0.5)))</f>
        <v>4.5429093346560218E-8</v>
      </c>
      <c r="AN346" s="12">
        <f>$D346^EXP(Parameter!$D$135+Parameter!$D$142*(($B346*21/30.2)^(-0.5))+Parameter!$D$149*((LN($B346*21/30.2))))</f>
        <v>7.5627753289473964E-9</v>
      </c>
      <c r="AO346" s="12">
        <f>$E346^EXP(Parameter!$D$113+Parameter!$D$120*(($B346*21/30.2)^(-1))+Parameter!$D$127*(($B346*21/30.2)^(-0.5)))</f>
        <v>1.555942803989472E-16</v>
      </c>
      <c r="AP346" s="87">
        <f>$D346^EXP(Parameter!$D$304+Parameter!$D$310*((LN($B346*21/30.2))))</f>
        <v>4.5920694724038589E-3</v>
      </c>
      <c r="AQ346" s="88">
        <f>$E346^EXP(Parameter!$D$290+Parameter!$D$296*((LN($B346*21/30.2))))</f>
        <v>5.0437799454783111E-3</v>
      </c>
      <c r="AR346" s="12">
        <f>$D346^EXP(Parameter!$D$305+Parameter!$D$311*((LN($B346*21/30.2))))</f>
        <v>8.5284307878105755E-3</v>
      </c>
      <c r="AS346" s="88">
        <f>$E346^EXP(Parameter!$D$291+Parameter!$D$297*((LN($B346*21/30.2))))</f>
        <v>3.2201200654749067E-3</v>
      </c>
      <c r="AT346" s="12">
        <f>$D346^EXP(Parameter!$D$305+Parameter!$D$307-Parameter!$D$306+(Parameter!$D$311+Parameter!$D$313-Parameter!$D$312)*((LN($B346*21/30.2))))</f>
        <v>6.5444509034244683E-3</v>
      </c>
      <c r="AU346" s="88">
        <f>$E346^EXP(Parameter!$D$291+Parameter!$D$293-Parameter!$D$292+(Parameter!$D$297+Parameter!$D$299-Parameter!$D$298)*((LN($B346*21/30.2))))</f>
        <v>5.054215901805657E-3</v>
      </c>
      <c r="AV346" s="12">
        <f>$D346^EXP(Parameter!$D$308+Parameter!$D$314*((LN($B346*21/30.2))))</f>
        <v>8.428497254384635E-3</v>
      </c>
      <c r="AW346" s="88">
        <f>$E346^EXP(Parameter!$D$294+Parameter!$D$300*((LN($B346*21/30.2))))</f>
        <v>4.5465489625867821E-3</v>
      </c>
      <c r="AX346" s="12">
        <f>$D346^EXP(Parameter!$D$305+Parameter!$D$309-Parameter!$D$306+(Parameter!$D$311+Parameter!$D$315-Parameter!$D$312)*((LN($B346*21/30.2))))</f>
        <v>2.0697873735216164E-3</v>
      </c>
      <c r="AY346" s="88">
        <f>$E346^EXP(Parameter!$D$291+Parameter!$D$295-Parameter!$D$292+(Parameter!$D$297+Parameter!$D$301-Parameter!$D$298)*((LN($B346*21/30.2))))</f>
        <v>3.0991329211695857E-6</v>
      </c>
      <c r="AZ346" s="12">
        <f>$D346^EXP(Parameter!D$305-Parameter!D$306+(Parameter!D$311-Parameter!D$312)*((LN($B346*21/30.2))))</f>
        <v>1.3485950029502197E-3</v>
      </c>
      <c r="BA346" s="88">
        <f>$E346^EXP(Parameter!$D$291-Parameter!$D$292+(Parameter!$D$297-Parameter!$D$298)*((LN($B346*21/30.2))))</f>
        <v>9.8681143689928695E-9</v>
      </c>
      <c r="BB346" s="89">
        <f>$D346^EXP(Parameter!$D$231+Parameter!$D$238)</f>
        <v>2.1108151835398749E-2</v>
      </c>
      <c r="BC346" s="90">
        <f>$E346^EXP(Parameter!$D$216+Parameter!$D$223)</f>
        <v>7.9797166700669702E-4</v>
      </c>
      <c r="BD346" s="91">
        <f>$D346^EXP(Parameter!$D$232+Parameter!$D$239)</f>
        <v>1.4739709874598043E-2</v>
      </c>
      <c r="BE346" s="90">
        <f>$E346^EXP(Parameter!$D$217+Parameter!$D$224)</f>
        <v>1.2669327117522074E-3</v>
      </c>
      <c r="BF346" s="91">
        <f>$D346^EXP(Parameter!$D$234+Parameter!$D$241)</f>
        <v>1.8768178337182782E-2</v>
      </c>
      <c r="BG346" s="91">
        <f>$E346^EXP(Parameter!$D$219+Parameter!$D$226)</f>
        <v>8.7487536028870282E-3</v>
      </c>
      <c r="BH346" s="91">
        <f>$D346^EXP(Parameter!$D$235+Parameter!$D$242)</f>
        <v>4.6922299712557694E-2</v>
      </c>
      <c r="BI346" s="91">
        <f>$E346^EXP(Parameter!$D$220+Parameter!$D$227)</f>
        <v>4.936644049922622E-3</v>
      </c>
      <c r="BJ346" s="91">
        <f>$D346^EXP(Parameter!$D$236+Parameter!$D$243)</f>
        <v>1.3535987900791928E-2</v>
      </c>
      <c r="BK346" s="91">
        <f>$E346^EXP(Parameter!$D$221+Parameter!$D$228)</f>
        <v>8.2227450352381493E-3</v>
      </c>
      <c r="BL346" s="91">
        <f>$D346^EXP(Parameter!$D$233+Parameter!$D$240)</f>
        <v>5.388264455843516E-3</v>
      </c>
      <c r="BM346" s="91">
        <f>$E346^EXP(Parameter!$D$218+Parameter!$D$225)</f>
        <v>2.8458414635211261E-4</v>
      </c>
      <c r="BN346" s="90">
        <f>$D346^EXP(Parameter!$D$268+Parameter!$D$275+Parameter!$D$282)</f>
        <v>3.8332536632951185E-2</v>
      </c>
      <c r="BO346" s="91">
        <f>$E346^EXP(Parameter!$D$246+Parameter!$D$253+Parameter!$D$260)</f>
        <v>2.6463815300105356E-3</v>
      </c>
      <c r="BP346" s="91">
        <f>$D346^EXP(Parameter!$D$269+Parameter!$D$276+Parameter!$D$283)</f>
        <v>8.3666125614610468E-3</v>
      </c>
      <c r="BQ346" s="91">
        <f>$E346^EXP(Parameter!$D$247+Parameter!$D$254+Parameter!$D$261)</f>
        <v>3.3397326277479732E-3</v>
      </c>
      <c r="BR346" s="91">
        <f>$D346^EXP(Parameter!$D$271+Parameter!$D$278+Parameter!$D$285)</f>
        <v>6.0376133920751633E-2</v>
      </c>
      <c r="BS346" s="91">
        <f>$E346^EXP(Parameter!$D$249+Parameter!$D$256+Parameter!$D$263)</f>
        <v>5.2045424009708437E-3</v>
      </c>
      <c r="BT346" s="91">
        <f>$D346^EXP(Parameter!$D$272+Parameter!$D$279+Parameter!$D$286)</f>
        <v>4.3425526815465298E-2</v>
      </c>
      <c r="BU346" s="91">
        <f>$E346^EXP(Parameter!$D$250+Parameter!D$257+Parameter!D$264)</f>
        <v>2.615125909820173E-3</v>
      </c>
      <c r="BV346" s="91">
        <f>$D346^EXP(Parameter!$D$273+Parameter!$D$280+Parameter!$D$287)</f>
        <v>3.9341762627666262E-2</v>
      </c>
      <c r="BW346" s="91">
        <f>$E346^EXP(Parameter!$D$251+Parameter!$D$258+Parameter!$D$265)</f>
        <v>2.3031987104372445E-7</v>
      </c>
      <c r="BX346" s="91">
        <f>$D346^EXP(Parameter!$D$270+Parameter!$D$277+Parameter!$D$284)</f>
        <v>1.4804135891140189E-3</v>
      </c>
      <c r="BY346" s="91">
        <f>$E346^EXP(Parameter!$D$248+Parameter!$D$255+Parameter!$D$262)</f>
        <v>1.1666056009451697E-9</v>
      </c>
      <c r="BZ346" s="90">
        <f>$D346^EXP(Parameter!$D$208)</f>
        <v>1.9219875602216968E-2</v>
      </c>
      <c r="CA346" s="90">
        <f>$E346^EXP(Parameter!$D$200)</f>
        <v>5.1725537729668857E-4</v>
      </c>
      <c r="CB346" s="90">
        <f>$D346^EXP(Parameter!$D$209)</f>
        <v>1.4989955616909493E-2</v>
      </c>
      <c r="CC346" s="90">
        <f>$E346^EXP(Parameter!$D$201)</f>
        <v>1.005896786061909E-3</v>
      </c>
      <c r="CD346" s="90">
        <f>$D346^EXP(Parameter!$D$211)</f>
        <v>1.6764660420854463E-2</v>
      </c>
      <c r="CE346" s="90">
        <f>$E346^EXP(Parameter!$D$203)</f>
        <v>6.3318691265670315E-3</v>
      </c>
      <c r="CF346" s="90">
        <f>$D346^EXP(Parameter!$D$212)</f>
        <v>4.6778899865488513E-2</v>
      </c>
      <c r="CG346" s="90">
        <f>$E346^EXP(Parameter!$D$204)</f>
        <v>4.085756939596728E-3</v>
      </c>
      <c r="CH346" s="91">
        <f>$D346^EXP(Parameter!$D$213)</f>
        <v>1.2795013587954346E-2</v>
      </c>
      <c r="CI346" s="90">
        <f>$E346^EXP(Parameter!$D$205)</f>
        <v>8.3019979796052305E-3</v>
      </c>
      <c r="CJ346" s="91">
        <f>$D346^EXP(Parameter!$D$210)</f>
        <v>6.0368730257570943E-3</v>
      </c>
      <c r="CK346" s="90">
        <f>$E346^EXP(Parameter!$D$202)</f>
        <v>3.981528186072623E-4</v>
      </c>
      <c r="CL346" s="12">
        <f>$D346^EXP(Parameter!$D$170+Parameter!$D$177*(LN($B346/30.2*21)))</f>
        <v>6.3099310960641006E-3</v>
      </c>
      <c r="CM346" s="12">
        <f>$D346^EXP(Parameter!$D$155+Parameter!$D$162*(LN($B346/30.2*21)))</f>
        <v>0.26193500537755227</v>
      </c>
      <c r="CN346" s="12">
        <f>$D346^EXP(Parameter!$D$171+Parameter!$D$178*(LN($B346/30.2*21)))</f>
        <v>7.999704624275605E-3</v>
      </c>
      <c r="CO346" s="12">
        <f>$D346^EXP(Parameter!$D$156+Parameter!$D$163*(LN($B346/30.2*21)))</f>
        <v>0.18681275821207383</v>
      </c>
      <c r="CP346" s="12">
        <f>$D346^EXP(Parameter!$D$173+Parameter!$D$180*(LN($B346/30.2*21)))</f>
        <v>5.9286800678978744E-3</v>
      </c>
      <c r="CQ346" s="12">
        <f>$D346^EXP(Parameter!$D$158+Parameter!$D$165*(LN($B346/30.2*21)))</f>
        <v>0.17587844541329214</v>
      </c>
      <c r="CR346" s="12">
        <f>$D346^EXP(Parameter!$D$174+Parameter!$D$181*(LN($B346/30.2*21)))</f>
        <v>3.8769464149158595E-3</v>
      </c>
      <c r="CS346" s="12">
        <f>$D346^EXP(Parameter!$D$159+Parameter!$D$166*(LN($B346/30.2*21)))</f>
        <v>0.2349050701272079</v>
      </c>
      <c r="CT346" s="12">
        <f>$D346^EXP(Parameter!$D$175+Parameter!$D$182*(LN($B346/30.2*21)))</f>
        <v>3.1796703296363567E-4</v>
      </c>
      <c r="CU346" s="12">
        <f>$D346^EXP(Parameter!$D$160+Parameter!$D$167*(LN($B346/30.2*21)))</f>
        <v>2.0922844595755913E-2</v>
      </c>
      <c r="CV346" s="12">
        <f>$D346^EXP(Parameter!$D$172+Parameter!$D$179*(LN($B346/30.2*21)))</f>
        <v>7.2004982627582939E-4</v>
      </c>
      <c r="CW346" s="41">
        <f>$D346^EXP(Parameter!$D$157+Parameter!$D$164*(LN($B346/30.2*21)))</f>
        <v>2.8680229193434115E-5</v>
      </c>
      <c r="CX346" s="12">
        <f t="shared" si="37"/>
        <v>1.8981495352274477E-160</v>
      </c>
      <c r="CY346" s="85">
        <v>1.19832338747207E-2</v>
      </c>
      <c r="CZ346" s="12">
        <f t="shared" si="38"/>
        <v>5.5813542780316928E-12</v>
      </c>
      <c r="DA346" s="85">
        <v>1.7431673978062601E-2</v>
      </c>
      <c r="DB346" s="12">
        <f t="shared" si="39"/>
        <v>2.3618621244470332E-27</v>
      </c>
      <c r="DC346" s="41">
        <v>1.3239765391325401E-5</v>
      </c>
      <c r="DD346" s="12">
        <f t="shared" si="40"/>
        <v>0</v>
      </c>
      <c r="DE346" s="85">
        <v>2.0325819768768301E-4</v>
      </c>
      <c r="DF346" s="12">
        <f t="shared" si="41"/>
        <v>0</v>
      </c>
      <c r="DG346" s="41">
        <v>1.3239599999999999E-5</v>
      </c>
      <c r="DH346" s="12">
        <f t="shared" si="42"/>
        <v>2.4827617510237332E-27</v>
      </c>
      <c r="DI346" s="41">
        <v>1.3239599999999999E-5</v>
      </c>
      <c r="DJ346" s="46">
        <v>341</v>
      </c>
      <c r="DK346" s="44">
        <v>3.3493824425079302E-6</v>
      </c>
      <c r="DL346" s="44">
        <v>1.30686549403292E-5</v>
      </c>
      <c r="DM346" s="44">
        <v>3.5606063352511297E-5</v>
      </c>
      <c r="DN346" s="44">
        <v>2.3888194426113802E-5</v>
      </c>
      <c r="DO346" s="44">
        <v>1.4333555119505601E-4</v>
      </c>
      <c r="DP346" s="44">
        <v>1.0468308003031E-4</v>
      </c>
      <c r="DQ346" s="44">
        <v>1.6650770762138801E-4</v>
      </c>
      <c r="DR346" s="45">
        <v>6.8185577021580004E-3</v>
      </c>
      <c r="DS346" s="45">
        <v>1.23342522807443E-2</v>
      </c>
      <c r="DT346" s="45">
        <v>1.07855963937239E-2</v>
      </c>
      <c r="DU346" s="45">
        <v>7.2228376207152901E-3</v>
      </c>
      <c r="DV346" s="45">
        <v>1.1652416241383899E-2</v>
      </c>
      <c r="DW346" s="45">
        <v>2.14589822184117E-2</v>
      </c>
      <c r="DX346" s="45">
        <v>8.8800989593943395E-3</v>
      </c>
    </row>
    <row r="347" spans="1:128">
      <c r="A347" s="43">
        <f t="shared" si="36"/>
        <v>21.613698630136987</v>
      </c>
      <c r="B347" s="18">
        <v>343</v>
      </c>
      <c r="C347" s="12">
        <v>7524</v>
      </c>
      <c r="D347" s="12">
        <v>6.1816117303289597E-3</v>
      </c>
      <c r="E347" s="12">
        <v>1.3053910631912299E-5</v>
      </c>
      <c r="F347" s="92">
        <f>$D347^Parameter!$D$325</f>
        <v>1.8926022158373468E-2</v>
      </c>
      <c r="G347" s="92">
        <f>$E347^Parameter!$D$318</f>
        <v>3.0432193544094452E-4</v>
      </c>
      <c r="H347" s="92">
        <f>$D347^Parameter!$D$326</f>
        <v>1.7095483127077454E-2</v>
      </c>
      <c r="I347" s="92">
        <f>$E347^Parameter!$D$319</f>
        <v>7.4829700414382383E-4</v>
      </c>
      <c r="J347" s="92">
        <f>$D347^Parameter!$D$328</f>
        <v>2.074051391165127E-2</v>
      </c>
      <c r="K347" s="92">
        <f>$E347^Parameter!$D$321</f>
        <v>6.8591942385122758E-3</v>
      </c>
      <c r="L347" s="92">
        <f>$D347^Parameter!$D$329</f>
        <v>5.7945133140897248E-2</v>
      </c>
      <c r="M347" s="92">
        <f>$E347^Parameter!$D$322</f>
        <v>4.043085366657981E-3</v>
      </c>
      <c r="N347" s="92">
        <f>$D347^Parameter!$D$330</f>
        <v>1.6247718867928269E-2</v>
      </c>
      <c r="O347" s="92">
        <f>$E347^Parameter!$D$323</f>
        <v>1.1124903540077617E-2</v>
      </c>
      <c r="P347" s="92">
        <f>$D347^Parameter!$D$327</f>
        <v>7.8909418073690746E-3</v>
      </c>
      <c r="Q347" s="92">
        <f>$E347^Parameter!$D$320</f>
        <v>3.2556582744209828E-4</v>
      </c>
      <c r="R347" s="12">
        <f>$D347^EXP(Parameter!$D$96+Parameter!$D$103*(($B347/30.2*21)^(1)))</f>
        <v>6.642261021816138E-163</v>
      </c>
      <c r="S347" s="12">
        <f>$E347^EXP(Parameter!$D$81+Parameter!$D$88*($B347/30.2*21)^(-2))</f>
        <v>9.971355524342738E-4</v>
      </c>
      <c r="T347" s="12">
        <f>$D347^EXP(Parameter!$D$97+Parameter!$D$104*(($B347*21/30.2)^(1)))</f>
        <v>4.66281947084043E-12</v>
      </c>
      <c r="U347" s="12">
        <f>$E347^EXP(Parameter!$D$82+Parameter!$D$89*($B347/30.2*21)^(-2))</f>
        <v>1.818947736317106E-3</v>
      </c>
      <c r="V347" s="12">
        <f>$D347^EXP(Parameter!$D$99+Parameter!$D$106*(($B347*21/30.2)^(1)))</f>
        <v>1.2995761671533857E-27</v>
      </c>
      <c r="W347" s="12">
        <f>$E347^EXP(Parameter!$D$84+Parameter!$D$91*($B347/30.2*21)^(-2))</f>
        <v>1.2634629262037877E-2</v>
      </c>
      <c r="X347" s="12">
        <f>$D347^EXP(Parameter!$D$100+Parameter!$D$107*(($B347*21/30.2)^(1)))</f>
        <v>0</v>
      </c>
      <c r="Y347" s="12">
        <f>$E347^EXP(Parameter!$D$85+Parameter!$D$92*($B347/30.2*21)^(-2))</f>
        <v>7.2722242182630403E-3</v>
      </c>
      <c r="Z347" s="12">
        <f>$D347^EXP(Parameter!$D$101+Parameter!$D$108*(($B347*21/30.2)^(1)))</f>
        <v>0</v>
      </c>
      <c r="AA347" s="12">
        <f>$E347^EXP(Parameter!$D$86+Parameter!$D$93*($B347/30.2*21)^(-2))</f>
        <v>1.1312182617088686E-2</v>
      </c>
      <c r="AB347" s="12">
        <f>$D347^EXP(Parameter!$D$98+Parameter!$D$105*(($B347*21/30.2)^(1)))</f>
        <v>1.4268143993740729E-27</v>
      </c>
      <c r="AC347" s="12">
        <f>$E347^EXP(Parameter!$D$83+Parameter!$D$90*($B347/30.2*21)^(-2))</f>
        <v>3.7908224148168262E-4</v>
      </c>
      <c r="AD347" s="87">
        <f>$D347^EXP(Parameter!$D$133+Parameter!$D$140*(($B347*21/30.2)^(-0.5))+Parameter!$D$147*((LN($B347*21/30.2))))</f>
        <v>4.6735948244500246E-24</v>
      </c>
      <c r="AE347" s="12">
        <f>$E347^EXP(Parameter!$D$111+Parameter!$D$118*(($B347*21/30.2)^(-1))+Parameter!$D$125*(($B347*21/30.2)^(-0.5)))</f>
        <v>3.3593013209357023E-2</v>
      </c>
      <c r="AF347" s="12">
        <f>$D347^EXP(Parameter!$D$134+Parameter!$D$141*(($B347*21/30.2)^(-0.5))+Parameter!$D$148*((LN($B347*21/30.2))))</f>
        <v>1.6320042408205313E-6</v>
      </c>
      <c r="AG347" s="12">
        <f>$E347^EXP(Parameter!$D$112+Parameter!$D$119*(($B347*21/30.2)^(-1))+Parameter!$D$126*(($B347*21/30.2)^(-0.5)))</f>
        <v>2.3277824197754315E-3</v>
      </c>
      <c r="AH347" s="12">
        <f>$D347^EXP(Parameter!$D$136+Parameter!$D$143*(($B347*21/30.2)^(-0.5))+Parameter!$D$150*((LN($B347*21/30.2))))</f>
        <v>1.65741237325148E-18</v>
      </c>
      <c r="AI347" s="12">
        <f>$E347^EXP(Parameter!$D$114+Parameter!$D$121*(($B347*21/30.2)^(-1))+Parameter!$D$128*(($B347*21/30.2)^(-0.5)))</f>
        <v>1.5974390929013321E-6</v>
      </c>
      <c r="AJ347" s="12">
        <f>$D347^EXP(Parameter!$D$137+Parameter!$D$144*(($B347*21/30.2)^(-0.5))+Parameter!$D$151*((LN($B347*21/30.2))))</f>
        <v>1.1724052820364822E-29</v>
      </c>
      <c r="AK347" s="12">
        <f>$E347^EXP(Parameter!$D$115+Parameter!$D$122*(($B347*21/30.2)^(-1))+Parameter!$D$129*(($B347*21/30.2)^(-0.5)))</f>
        <v>1.1573758912975874E-3</v>
      </c>
      <c r="AL347" s="12">
        <f>$D347^EXP(Parameter!$D$138+Parameter!$D$145*(($B347*21/30.2)^(-0.5))+Parameter!$D$152*((LN($B347*21/30.2))))</f>
        <v>7.1893301726344716E-158</v>
      </c>
      <c r="AM347" s="12">
        <f>$E347^EXP(Parameter!$D$116+Parameter!$D$123*(($B347*21/30.2)^(-1))+Parameter!$D$130*(($B347*21/30.2)^(-0.5)))</f>
        <v>4.4108078149277571E-8</v>
      </c>
      <c r="AN347" s="12">
        <f>$D347^EXP(Parameter!$D$135+Parameter!$D$142*(($B347*21/30.2)^(-0.5))+Parameter!$D$149*((LN($B347*21/30.2))))</f>
        <v>7.1689553599347148E-9</v>
      </c>
      <c r="AO347" s="12">
        <f>$E347^EXP(Parameter!$D$113+Parameter!$D$120*(($B347*21/30.2)^(-1))+Parameter!$D$127*(($B347*21/30.2)^(-0.5)))</f>
        <v>1.454196365759037E-16</v>
      </c>
      <c r="AP347" s="87">
        <f>$D347^EXP(Parameter!$D$304+Parameter!$D$310*((LN($B347*21/30.2))))</f>
        <v>4.5496165901338925E-3</v>
      </c>
      <c r="AQ347" s="88">
        <f>$E347^EXP(Parameter!$D$290+Parameter!$D$296*((LN($B347*21/30.2))))</f>
        <v>5.0214159684467104E-3</v>
      </c>
      <c r="AR347" s="12">
        <f>$D347^EXP(Parameter!$D$305+Parameter!$D$311*((LN($B347*21/30.2))))</f>
        <v>8.4678808115137578E-3</v>
      </c>
      <c r="AS347" s="88">
        <f>$E347^EXP(Parameter!$D$291+Parameter!$D$297*((LN($B347*21/30.2))))</f>
        <v>3.1998187694940012E-3</v>
      </c>
      <c r="AT347" s="12">
        <f>$D347^EXP(Parameter!$D$305+Parameter!$D$307-Parameter!$D$306+(Parameter!$D$311+Parameter!$D$313-Parameter!$D$312)*((LN($B347*21/30.2))))</f>
        <v>6.4918314719662864E-3</v>
      </c>
      <c r="AU347" s="88">
        <f>$E347^EXP(Parameter!$D$291+Parameter!$D$293-Parameter!$D$292+(Parameter!$D$297+Parameter!$D$299-Parameter!$D$298)*((LN($B347*21/30.2))))</f>
        <v>5.01821943971023E-3</v>
      </c>
      <c r="AV347" s="12">
        <f>$D347^EXP(Parameter!$D$308+Parameter!$D$314*((LN($B347*21/30.2))))</f>
        <v>8.3523203661241309E-3</v>
      </c>
      <c r="AW347" s="88">
        <f>$E347^EXP(Parameter!$D$294+Parameter!$D$300*((LN($B347*21/30.2))))</f>
        <v>4.5164217943044413E-3</v>
      </c>
      <c r="AX347" s="12">
        <f>$D347^EXP(Parameter!$D$305+Parameter!$D$309-Parameter!$D$306+(Parameter!$D$311+Parameter!$D$315-Parameter!$D$312)*((LN($B347*21/30.2))))</f>
        <v>2.047073020335452E-3</v>
      </c>
      <c r="AY347" s="88">
        <f>$E347^EXP(Parameter!$D$291+Parameter!$D$295-Parameter!$D$292+(Parameter!$D$297+Parameter!$D$301-Parameter!$D$298)*((LN($B347*21/30.2))))</f>
        <v>3.0112591851072008E-6</v>
      </c>
      <c r="AZ347" s="12">
        <f>$D347^EXP(Parameter!D$305-Parameter!D$306+(Parameter!D$311-Parameter!D$312)*((LN($B347*21/30.2))))</f>
        <v>1.333761159846548E-3</v>
      </c>
      <c r="BA347" s="88">
        <f>$E347^EXP(Parameter!$D$291-Parameter!$D$292+(Parameter!$D$297-Parameter!$D$298)*((LN($B347*21/30.2))))</f>
        <v>9.499258853271526E-9</v>
      </c>
      <c r="BB347" s="89">
        <f>$D347^EXP(Parameter!$D$231+Parameter!$D$238)</f>
        <v>2.0998218282602434E-2</v>
      </c>
      <c r="BC347" s="90">
        <f>$E347^EXP(Parameter!$D$216+Parameter!$D$223)</f>
        <v>7.9084470770848694E-4</v>
      </c>
      <c r="BD347" s="91">
        <f>$D347^EXP(Parameter!$D$232+Parameter!$D$239)</f>
        <v>1.4655818801075676E-2</v>
      </c>
      <c r="BE347" s="90">
        <f>$E347^EXP(Parameter!$D$217+Parameter!$D$224)</f>
        <v>1.2563475209214953E-3</v>
      </c>
      <c r="BF347" s="91">
        <f>$D347^EXP(Parameter!$D$234+Parameter!$D$241)</f>
        <v>1.8667462791821111E-2</v>
      </c>
      <c r="BG347" s="91">
        <f>$E347^EXP(Parameter!$D$219+Parameter!$D$226)</f>
        <v>8.6967672087621285E-3</v>
      </c>
      <c r="BH347" s="91">
        <f>$D347^EXP(Parameter!$D$235+Parameter!$D$242)</f>
        <v>4.6728417657255293E-2</v>
      </c>
      <c r="BI347" s="91">
        <f>$E347^EXP(Parameter!$D$220+Parameter!$D$227)</f>
        <v>4.9037794170264278E-3</v>
      </c>
      <c r="BJ347" s="91">
        <f>$D347^EXP(Parameter!$D$236+Parameter!$D$243)</f>
        <v>1.3457396025832694E-2</v>
      </c>
      <c r="BK347" s="91">
        <f>$E347^EXP(Parameter!$D$221+Parameter!$D$228)</f>
        <v>8.1732468536066406E-3</v>
      </c>
      <c r="BL347" s="91">
        <f>$D347^EXP(Parameter!$D$233+Parameter!$D$240)</f>
        <v>5.3503050593791818E-3</v>
      </c>
      <c r="BM347" s="91">
        <f>$E347^EXP(Parameter!$D$218+Parameter!$D$225)</f>
        <v>2.8167693811840812E-4</v>
      </c>
      <c r="BN347" s="90">
        <f>$D347^EXP(Parameter!$D$268+Parameter!$D$275+Parameter!$D$282)</f>
        <v>3.8163702073019633E-2</v>
      </c>
      <c r="BO347" s="91">
        <f>$E347^EXP(Parameter!$D$246+Parameter!$D$253+Parameter!$D$260)</f>
        <v>2.6267032995890638E-3</v>
      </c>
      <c r="BP347" s="91">
        <f>$D347^EXP(Parameter!$D$269+Parameter!$D$276+Parameter!$D$283)</f>
        <v>8.3126203251377775E-3</v>
      </c>
      <c r="BQ347" s="91">
        <f>$E347^EXP(Parameter!$D$247+Parameter!$D$254+Parameter!$D$261)</f>
        <v>3.3158689719212063E-3</v>
      </c>
      <c r="BR347" s="91">
        <f>$D347^EXP(Parameter!$D$271+Parameter!$D$278+Parameter!$D$285)</f>
        <v>6.0147179863925627E-2</v>
      </c>
      <c r="BS347" s="91">
        <f>$E347^EXP(Parameter!$D$249+Parameter!$D$256+Parameter!$D$263)</f>
        <v>5.170237908865713E-3</v>
      </c>
      <c r="BT347" s="91">
        <f>$D347^EXP(Parameter!$D$272+Parameter!$D$279+Parameter!$D$286)</f>
        <v>4.324156061513118E-2</v>
      </c>
      <c r="BU347" s="91">
        <f>$E347^EXP(Parameter!$D$250+Parameter!D$257+Parameter!D$264)</f>
        <v>2.5956413079292182E-3</v>
      </c>
      <c r="BV347" s="91">
        <f>$D347^EXP(Parameter!$D$273+Parameter!$D$280+Parameter!$D$287)</f>
        <v>3.9169860646995479E-2</v>
      </c>
      <c r="BW347" s="91">
        <f>$E347^EXP(Parameter!$D$251+Parameter!$D$258+Parameter!$D$265)</f>
        <v>2.2593496803423404E-7</v>
      </c>
      <c r="BX347" s="91">
        <f>$D347^EXP(Parameter!$D$270+Parameter!$D$277+Parameter!$D$284)</f>
        <v>1.467416282735304E-3</v>
      </c>
      <c r="BY347" s="91">
        <f>$E347^EXP(Parameter!$D$248+Parameter!$D$255+Parameter!$D$262)</f>
        <v>1.1368135707598093E-9</v>
      </c>
      <c r="BZ347" s="90">
        <f>$D347^EXP(Parameter!$D$208)</f>
        <v>1.9117351452535306E-2</v>
      </c>
      <c r="CA347" s="90">
        <f>$E347^EXP(Parameter!$D$200)</f>
        <v>5.1235615686569724E-4</v>
      </c>
      <c r="CB347" s="90">
        <f>$D347^EXP(Parameter!$D$209)</f>
        <v>1.490497988209003E-2</v>
      </c>
      <c r="CC347" s="90">
        <f>$E347^EXP(Parameter!$D$201)</f>
        <v>9.9720314599107155E-4</v>
      </c>
      <c r="CD347" s="90">
        <f>$D347^EXP(Parameter!$D$211)</f>
        <v>1.6672148809410533E-2</v>
      </c>
      <c r="CE347" s="90">
        <f>$E347^EXP(Parameter!$D$203)</f>
        <v>6.2916853575286135E-3</v>
      </c>
      <c r="CF347" s="90">
        <f>$D347^EXP(Parameter!$D$212)</f>
        <v>4.6585417349921492E-2</v>
      </c>
      <c r="CG347" s="90">
        <f>$E347^EXP(Parameter!$D$204)</f>
        <v>4.0575913919890828E-3</v>
      </c>
      <c r="CH347" s="91">
        <f>$D347^EXP(Parameter!$D$213)</f>
        <v>1.2719754709343356E-2</v>
      </c>
      <c r="CI347" s="90">
        <f>$E347^EXP(Parameter!$D$205)</f>
        <v>8.2521222717847776E-3</v>
      </c>
      <c r="CJ347" s="91">
        <f>$D347^EXP(Parameter!$D$210)</f>
        <v>5.9952665122344432E-3</v>
      </c>
      <c r="CK347" s="90">
        <f>$E347^EXP(Parameter!$D$202)</f>
        <v>3.942519042280359E-4</v>
      </c>
      <c r="CL347" s="12">
        <f>$D347^EXP(Parameter!$D$170+Parameter!$D$177*(LN($B347/30.2*21)))</f>
        <v>6.2596745480825132E-3</v>
      </c>
      <c r="CM347" s="12">
        <f>$D347^EXP(Parameter!$D$155+Parameter!$D$162*(LN($B347/30.2*21)))</f>
        <v>0.26172065260348759</v>
      </c>
      <c r="CN347" s="12">
        <f>$D347^EXP(Parameter!$D$171+Parameter!$D$178*(LN($B347/30.2*21)))</f>
        <v>7.942998948322736E-3</v>
      </c>
      <c r="CO347" s="12">
        <f>$D347^EXP(Parameter!$D$156+Parameter!$D$163*(LN($B347/30.2*21)))</f>
        <v>0.18652438538628949</v>
      </c>
      <c r="CP347" s="12">
        <f>$D347^EXP(Parameter!$D$173+Parameter!$D$180*(LN($B347/30.2*21)))</f>
        <v>5.8815869951800879E-3</v>
      </c>
      <c r="CQ347" s="12">
        <f>$D347^EXP(Parameter!$D$158+Parameter!$D$165*(LN($B347/30.2*21)))</f>
        <v>0.17551337206735287</v>
      </c>
      <c r="CR347" s="12">
        <f>$D347^EXP(Parameter!$D$174+Parameter!$D$181*(LN($B347/30.2*21)))</f>
        <v>3.8361276709868099E-3</v>
      </c>
      <c r="CS347" s="12">
        <f>$D347^EXP(Parameter!$D$159+Parameter!$D$166*(LN($B347/30.2*21)))</f>
        <v>0.23458101540014981</v>
      </c>
      <c r="CT347" s="12">
        <f>$D347^EXP(Parameter!$D$175+Parameter!$D$182*(LN($B347/30.2*21)))</f>
        <v>3.1307879542628999E-4</v>
      </c>
      <c r="CU347" s="12">
        <f>$D347^EXP(Parameter!$D$160+Parameter!$D$167*(LN($B347/30.2*21)))</f>
        <v>2.0770599147354164E-2</v>
      </c>
      <c r="CV347" s="12">
        <f>$D347^EXP(Parameter!$D$172+Parameter!$D$179*(LN($B347/30.2*21)))</f>
        <v>7.1140465641738584E-4</v>
      </c>
      <c r="CW347" s="41">
        <f>$D347^EXP(Parameter!$D$157+Parameter!$D$164*(LN($B347/30.2*21)))</f>
        <v>2.8029903957843589E-5</v>
      </c>
      <c r="CX347" s="12">
        <f t="shared" si="37"/>
        <v>6.642261021816138E-163</v>
      </c>
      <c r="CY347" s="85">
        <v>1.1981185352666599E-2</v>
      </c>
      <c r="CZ347" s="12">
        <f t="shared" si="38"/>
        <v>4.66281947084043E-12</v>
      </c>
      <c r="DA347" s="85">
        <v>1.7426344120376299E-2</v>
      </c>
      <c r="DB347" s="12">
        <f t="shared" si="39"/>
        <v>1.2995761671533857E-27</v>
      </c>
      <c r="DC347" s="41">
        <v>1.30540491749231E-5</v>
      </c>
      <c r="DD347" s="12">
        <f t="shared" si="40"/>
        <v>0</v>
      </c>
      <c r="DE347" s="85">
        <v>2.0104803388005301E-4</v>
      </c>
      <c r="DF347" s="12">
        <f t="shared" si="41"/>
        <v>0</v>
      </c>
      <c r="DG347" s="41">
        <v>1.30539E-5</v>
      </c>
      <c r="DH347" s="12">
        <f t="shared" si="42"/>
        <v>1.4268143993740729E-27</v>
      </c>
      <c r="DI347" s="41">
        <v>1.30539E-5</v>
      </c>
      <c r="DJ347" s="46">
        <v>342</v>
      </c>
      <c r="DK347" s="44">
        <v>3.2916821536277401E-6</v>
      </c>
      <c r="DL347" s="44">
        <v>1.2858935763637701E-5</v>
      </c>
      <c r="DM347" s="44">
        <v>3.5066865289312701E-5</v>
      </c>
      <c r="DN347" s="44">
        <v>2.35177509751994E-5</v>
      </c>
      <c r="DO347" s="44">
        <v>1.4135356502009699E-4</v>
      </c>
      <c r="DP347" s="44">
        <v>1.03203779628358E-4</v>
      </c>
      <c r="DQ347" s="44">
        <v>1.64229663677573E-4</v>
      </c>
      <c r="DR347" s="45">
        <v>6.7733794944899702E-3</v>
      </c>
      <c r="DS347" s="45">
        <v>1.22581922493082E-2</v>
      </c>
      <c r="DT347" s="45">
        <v>1.0717935828729199E-2</v>
      </c>
      <c r="DU347" s="45">
        <v>7.1752936093872899E-3</v>
      </c>
      <c r="DV347" s="45">
        <v>1.15800316151848E-2</v>
      </c>
      <c r="DW347" s="45">
        <v>2.1336510544633602E-2</v>
      </c>
      <c r="DX347" s="45">
        <v>8.8230453987927504E-3</v>
      </c>
    </row>
    <row r="348" spans="1:128">
      <c r="A348" s="43">
        <f t="shared" si="36"/>
        <v>21.673972602739727</v>
      </c>
      <c r="B348" s="18">
        <v>344</v>
      </c>
      <c r="C348" s="12">
        <v>7546</v>
      </c>
      <c r="D348" s="12">
        <v>6.1393516796228002E-3</v>
      </c>
      <c r="E348" s="12">
        <v>1.2871206375913199E-5</v>
      </c>
      <c r="F348" s="92">
        <f>$D348^Parameter!$D$325</f>
        <v>1.8825024892465774E-2</v>
      </c>
      <c r="G348" s="92">
        <f>$E348^Parameter!$D$318</f>
        <v>3.0124917258234594E-4</v>
      </c>
      <c r="H348" s="92">
        <f>$D348^Parameter!$D$326</f>
        <v>1.7001921606647322E-2</v>
      </c>
      <c r="I348" s="92">
        <f>$E348^Parameter!$D$319</f>
        <v>7.415771207726924E-4</v>
      </c>
      <c r="J348" s="92">
        <f>$D348^Parameter!$D$328</f>
        <v>2.0632381237319048E-2</v>
      </c>
      <c r="K348" s="92">
        <f>$E348^Parameter!$D$321</f>
        <v>6.8164982796089573E-3</v>
      </c>
      <c r="L348" s="92">
        <f>$D348^Parameter!$D$329</f>
        <v>5.7722961754771013E-2</v>
      </c>
      <c r="M348" s="92">
        <f>$E348^Parameter!$D$322</f>
        <v>4.0152577994310018E-3</v>
      </c>
      <c r="N348" s="92">
        <f>$D348^Parameter!$D$330</f>
        <v>1.6157688621785193E-2</v>
      </c>
      <c r="O348" s="92">
        <f>$E348^Parameter!$D$323</f>
        <v>1.1062357809615573E-2</v>
      </c>
      <c r="P348" s="92">
        <f>$D348^Parameter!$D$327</f>
        <v>7.839577019275264E-3</v>
      </c>
      <c r="Q348" s="92">
        <f>$E348^Parameter!$D$320</f>
        <v>3.2230581956469188E-4</v>
      </c>
      <c r="R348" s="12">
        <f>$D348^EXP(Parameter!$D$96+Parameter!$D$103*(($B348/30.2*21)^(1)))</f>
        <v>2.1345713252530459E-165</v>
      </c>
      <c r="S348" s="12">
        <f>$E348^EXP(Parameter!$D$81+Parameter!$D$88*($B348/30.2*21)^(-2))</f>
        <v>9.8853704352425804E-4</v>
      </c>
      <c r="T348" s="12">
        <f>$D348^EXP(Parameter!$D$97+Parameter!$D$104*(($B348*21/30.2)^(1)))</f>
        <v>3.8910732206714314E-12</v>
      </c>
      <c r="U348" s="12">
        <f>$E348^EXP(Parameter!$D$82+Parameter!$D$89*($B348/30.2*21)^(-2))</f>
        <v>1.8046213083741272E-3</v>
      </c>
      <c r="V348" s="12">
        <f>$D348^EXP(Parameter!$D$99+Parameter!$D$106*(($B348*21/30.2)^(1)))</f>
        <v>7.1112929674952346E-28</v>
      </c>
      <c r="W348" s="12">
        <f>$E348^EXP(Parameter!$D$84+Parameter!$D$91*($B348/30.2*21)^(-2))</f>
        <v>1.2565603858104372E-2</v>
      </c>
      <c r="X348" s="12">
        <f>$D348^EXP(Parameter!$D$100+Parameter!$D$107*(($B348*21/30.2)^(1)))</f>
        <v>0</v>
      </c>
      <c r="Y348" s="12">
        <f>$E348^EXP(Parameter!$D$85+Parameter!$D$92*($B348/30.2*21)^(-2))</f>
        <v>7.2274887431305916E-3</v>
      </c>
      <c r="Z348" s="12">
        <f>$D348^EXP(Parameter!$D$101+Parameter!$D$108*(($B348*21/30.2)^(1)))</f>
        <v>0</v>
      </c>
      <c r="AA348" s="12">
        <f>$E348^EXP(Parameter!$D$86+Parameter!$D$93*($B348/30.2*21)^(-2))</f>
        <v>1.1248816804739574E-2</v>
      </c>
      <c r="AB348" s="12">
        <f>$D348^EXP(Parameter!$D$98+Parameter!$D$105*(($B348*21/30.2)^(1)))</f>
        <v>8.1611648076272315E-28</v>
      </c>
      <c r="AC348" s="12">
        <f>$E348^EXP(Parameter!$D$83+Parameter!$D$90*($B348/30.2*21)^(-2))</f>
        <v>3.7535782436866962E-4</v>
      </c>
      <c r="AD348" s="87">
        <f>$D348^EXP(Parameter!$D$133+Parameter!$D$140*(($B348*21/30.2)^(-0.5))+Parameter!$D$147*((LN($B348*21/30.2))))</f>
        <v>3.6253659219996529E-24</v>
      </c>
      <c r="AE348" s="12">
        <f>$E348^EXP(Parameter!$D$111+Parameter!$D$118*(($B348*21/30.2)^(-1))+Parameter!$D$125*(($B348*21/30.2)^(-0.5)))</f>
        <v>3.3486886564245512E-2</v>
      </c>
      <c r="AF348" s="12">
        <f>$D348^EXP(Parameter!$D$134+Parameter!$D$141*(($B348*21/30.2)^(-0.5))+Parameter!$D$148*((LN($B348*21/30.2))))</f>
        <v>1.5733096064626371E-6</v>
      </c>
      <c r="AG348" s="12">
        <f>$E348^EXP(Parameter!$D$112+Parameter!$D$119*(($B348*21/30.2)^(-1))+Parameter!$D$126*(($B348*21/30.2)^(-0.5)))</f>
        <v>2.3105486276528099E-3</v>
      </c>
      <c r="AH348" s="12">
        <f>$D348^EXP(Parameter!$D$136+Parameter!$D$143*(($B348*21/30.2)^(-0.5))+Parameter!$D$150*((LN($B348*21/30.2))))</f>
        <v>1.3856527743763251E-18</v>
      </c>
      <c r="AI348" s="12">
        <f>$E348^EXP(Parameter!$D$114+Parameter!$D$121*(($B348*21/30.2)^(-1))+Parameter!$D$128*(($B348*21/30.2)^(-0.5)))</f>
        <v>1.5609243150918427E-6</v>
      </c>
      <c r="AJ348" s="12">
        <f>$D348^EXP(Parameter!$D$137+Parameter!$D$144*(($B348*21/30.2)^(-0.5))+Parameter!$D$151*((LN($B348*21/30.2))))</f>
        <v>8.248175712569527E-30</v>
      </c>
      <c r="AK348" s="12">
        <f>$E348^EXP(Parameter!$D$115+Parameter!$D$122*(($B348*21/30.2)^(-1))+Parameter!$D$129*(($B348*21/30.2)^(-0.5)))</f>
        <v>1.1467518044669266E-3</v>
      </c>
      <c r="AL348" s="12">
        <f>$D348^EXP(Parameter!$D$138+Parameter!$D$145*(($B348*21/30.2)^(-0.5))+Parameter!$D$152*((LN($B348*21/30.2))))</f>
        <v>5.9311307322214472E-159</v>
      </c>
      <c r="AM348" s="12">
        <f>$E348^EXP(Parameter!$D$116+Parameter!$D$123*(($B348*21/30.2)^(-1))+Parameter!$D$130*(($B348*21/30.2)^(-0.5)))</f>
        <v>4.2827946749830087E-8</v>
      </c>
      <c r="AN348" s="12">
        <f>$D348^EXP(Parameter!$D$135+Parameter!$D$142*(($B348*21/30.2)^(-0.5))+Parameter!$D$149*((LN($B348*21/30.2))))</f>
        <v>6.7957285610341216E-9</v>
      </c>
      <c r="AO348" s="12">
        <f>$E348^EXP(Parameter!$D$113+Parameter!$D$120*(($B348*21/30.2)^(-1))+Parameter!$D$127*(($B348*21/30.2)^(-0.5)))</f>
        <v>1.3592749895476879E-16</v>
      </c>
      <c r="AP348" s="87">
        <f>$D348^EXP(Parameter!$D$304+Parameter!$D$310*((LN($B348*21/30.2))))</f>
        <v>4.5076248585308506E-3</v>
      </c>
      <c r="AQ348" s="88">
        <f>$E348^EXP(Parameter!$D$290+Parameter!$D$296*((LN($B348*21/30.2))))</f>
        <v>4.9992161025276911E-3</v>
      </c>
      <c r="AR348" s="12">
        <f>$D348^EXP(Parameter!$D$305+Parameter!$D$311*((LN($B348*21/30.2))))</f>
        <v>8.4078768082967541E-3</v>
      </c>
      <c r="AS348" s="88">
        <f>$E348^EXP(Parameter!$D$291+Parameter!$D$297*((LN($B348*21/30.2))))</f>
        <v>3.1796949585131337E-3</v>
      </c>
      <c r="AT348" s="12">
        <f>$D348^EXP(Parameter!$D$305+Parameter!$D$307-Parameter!$D$306+(Parameter!$D$311+Parameter!$D$313-Parameter!$D$312)*((LN($B348*21/30.2))))</f>
        <v>6.4397283474907736E-3</v>
      </c>
      <c r="AU348" s="88">
        <f>$E348^EXP(Parameter!$D$291+Parameter!$D$293-Parameter!$D$292+(Parameter!$D$297+Parameter!$D$299-Parameter!$D$298)*((LN($B348*21/30.2))))</f>
        <v>4.9825538995502414E-3</v>
      </c>
      <c r="AV348" s="12">
        <f>$D348^EXP(Parameter!$D$308+Parameter!$D$314*((LN($B348*21/30.2))))</f>
        <v>8.2769390078808944E-3</v>
      </c>
      <c r="AW348" s="88">
        <f>$E348^EXP(Parameter!$D$294+Parameter!$D$300*((LN($B348*21/30.2))))</f>
        <v>4.486561757377704E-3</v>
      </c>
      <c r="AX348" s="12">
        <f>$D348^EXP(Parameter!$D$305+Parameter!$D$309-Parameter!$D$306+(Parameter!$D$311+Parameter!$D$315-Parameter!$D$312)*((LN($B348*21/30.2))))</f>
        <v>2.0246429160595213E-3</v>
      </c>
      <c r="AY348" s="88">
        <f>$E348^EXP(Parameter!$D$291+Parameter!$D$295-Parameter!$D$292+(Parameter!$D$297+Parameter!$D$301-Parameter!$D$298)*((LN($B348*21/30.2))))</f>
        <v>2.925958583289212E-6</v>
      </c>
      <c r="AZ348" s="12">
        <f>$D348^EXP(Parameter!D$305-Parameter!D$306+(Parameter!D$311-Parameter!D$312)*((LN($B348*21/30.2))))</f>
        <v>1.3191153668722082E-3</v>
      </c>
      <c r="BA348" s="88">
        <f>$E348^EXP(Parameter!$D$291-Parameter!$D$292+(Parameter!$D$297-Parameter!$D$298)*((LN($B348*21/30.2))))</f>
        <v>9.1446084949843501E-9</v>
      </c>
      <c r="BB348" s="89">
        <f>$D348^EXP(Parameter!$D$231+Parameter!$D$238)</f>
        <v>2.0889089945752677E-2</v>
      </c>
      <c r="BC348" s="90">
        <f>$E348^EXP(Parameter!$D$216+Parameter!$D$223)</f>
        <v>7.8379705815179472E-4</v>
      </c>
      <c r="BD348" s="91">
        <f>$D348^EXP(Parameter!$D$232+Parameter!$D$239)</f>
        <v>1.4572582616489149E-2</v>
      </c>
      <c r="BE348" s="90">
        <f>$E348^EXP(Parameter!$D$217+Parameter!$D$224)</f>
        <v>1.2458740427945998E-3</v>
      </c>
      <c r="BF348" s="91">
        <f>$D348^EXP(Parameter!$D$234+Parameter!$D$241)</f>
        <v>1.8567500825258546E-2</v>
      </c>
      <c r="BG348" s="91">
        <f>$E348^EXP(Parameter!$D$219+Parameter!$D$226)</f>
        <v>8.6452044454949604E-3</v>
      </c>
      <c r="BH348" s="91">
        <f>$D348^EXP(Parameter!$D$235+Parameter!$D$242)</f>
        <v>4.6535747728395228E-2</v>
      </c>
      <c r="BI348" s="91">
        <f>$E348^EXP(Parameter!$D$220+Parameter!$D$227)</f>
        <v>4.8712060184498635E-3</v>
      </c>
      <c r="BJ348" s="91">
        <f>$D348^EXP(Parameter!$D$236+Parameter!$D$243)</f>
        <v>1.3379426653198644E-2</v>
      </c>
      <c r="BK348" s="91">
        <f>$E348^EXP(Parameter!$D$221+Parameter!$D$228)</f>
        <v>8.124155850905054E-3</v>
      </c>
      <c r="BL348" s="91">
        <f>$D348^EXP(Parameter!$D$233+Parameter!$D$240)</f>
        <v>5.3126931975869133E-3</v>
      </c>
      <c r="BM348" s="91">
        <f>$E348^EXP(Parameter!$D$218+Parameter!$D$225)</f>
        <v>2.7880580297995707E-4</v>
      </c>
      <c r="BN348" s="90">
        <f>$D348^EXP(Parameter!$D$268+Parameter!$D$275+Parameter!$D$282)</f>
        <v>3.7995968904667991E-2</v>
      </c>
      <c r="BO348" s="91">
        <f>$E348^EXP(Parameter!$D$246+Parameter!$D$253+Parameter!$D$260)</f>
        <v>2.6072147212864568E-3</v>
      </c>
      <c r="BP348" s="91">
        <f>$D348^EXP(Parameter!$D$269+Parameter!$D$276+Parameter!$D$283)</f>
        <v>8.2590905747932705E-3</v>
      </c>
      <c r="BQ348" s="91">
        <f>$E348^EXP(Parameter!$D$247+Parameter!$D$254+Parameter!$D$261)</f>
        <v>3.2922283960798941E-3</v>
      </c>
      <c r="BR348" s="91">
        <f>$D348^EXP(Parameter!$D$271+Parameter!$D$278+Parameter!$D$285)</f>
        <v>5.9919579637039956E-2</v>
      </c>
      <c r="BS348" s="91">
        <f>$E348^EXP(Parameter!$D$249+Parameter!$D$256+Parameter!$D$263)</f>
        <v>5.136235153259964E-3</v>
      </c>
      <c r="BT348" s="91">
        <f>$D348^EXP(Parameter!$D$272+Parameter!$D$279+Parameter!$D$286)</f>
        <v>4.3058763689608669E-2</v>
      </c>
      <c r="BU348" s="91">
        <f>$E348^EXP(Parameter!$D$250+Parameter!D$257+Parameter!D$264)</f>
        <v>2.5763447800475387E-3</v>
      </c>
      <c r="BV348" s="91">
        <f>$D348^EXP(Parameter!$D$273+Parameter!$D$280+Parameter!$D$287)</f>
        <v>3.8999074067686129E-2</v>
      </c>
      <c r="BW348" s="91">
        <f>$E348^EXP(Parameter!$D$251+Parameter!$D$258+Parameter!$D$265)</f>
        <v>2.2164303192369772E-7</v>
      </c>
      <c r="BX348" s="91">
        <f>$D348^EXP(Parameter!$D$270+Parameter!$D$277+Parameter!$D$284)</f>
        <v>1.4545604466733378E-3</v>
      </c>
      <c r="BY348" s="91">
        <f>$E348^EXP(Parameter!$D$248+Parameter!$D$255+Parameter!$D$262)</f>
        <v>1.107846158859407E-9</v>
      </c>
      <c r="BZ348" s="90">
        <f>$D348^EXP(Parameter!$D$208)</f>
        <v>1.9015591142180044E-2</v>
      </c>
      <c r="CA348" s="90">
        <f>$E348^EXP(Parameter!$D$200)</f>
        <v>5.0751409349453832E-4</v>
      </c>
      <c r="CB348" s="90">
        <f>$D348^EXP(Parameter!$D$209)</f>
        <v>1.4820665584456702E-2</v>
      </c>
      <c r="CC348" s="90">
        <f>$E348^EXP(Parameter!$D$201)</f>
        <v>9.8860374866080176E-4</v>
      </c>
      <c r="CD348" s="90">
        <f>$D348^EXP(Parameter!$D$211)</f>
        <v>1.6580343405962147E-2</v>
      </c>
      <c r="CE348" s="90">
        <f>$E348^EXP(Parameter!$D$203)</f>
        <v>6.2518452263657671E-3</v>
      </c>
      <c r="CF348" s="90">
        <f>$D348^EXP(Parameter!$D$212)</f>
        <v>4.6393145258586219E-2</v>
      </c>
      <c r="CG348" s="90">
        <f>$E348^EXP(Parameter!$D$204)</f>
        <v>4.029682070821528E-3</v>
      </c>
      <c r="CH348" s="91">
        <f>$D348^EXP(Parameter!$D$213)</f>
        <v>1.264509761599264E-2</v>
      </c>
      <c r="CI348" s="90">
        <f>$E348^EXP(Parameter!$D$205)</f>
        <v>8.202656252403186E-3</v>
      </c>
      <c r="CJ348" s="91">
        <f>$D348^EXP(Parameter!$D$210)</f>
        <v>5.9540345885849026E-3</v>
      </c>
      <c r="CK348" s="90">
        <f>$E348^EXP(Parameter!$D$202)</f>
        <v>3.9039776742822005E-4</v>
      </c>
      <c r="CL348" s="12">
        <f>$D348^EXP(Parameter!$D$170+Parameter!$D$177*(LN($B348/30.2*21)))</f>
        <v>6.2099090479329688E-3</v>
      </c>
      <c r="CM348" s="12">
        <f>$D348^EXP(Parameter!$D$155+Parameter!$D$162*(LN($B348/30.2*21)))</f>
        <v>0.26150723783532176</v>
      </c>
      <c r="CN348" s="12">
        <f>$D348^EXP(Parameter!$D$171+Parameter!$D$178*(LN($B348/30.2*21)))</f>
        <v>7.8868056155974985E-3</v>
      </c>
      <c r="CO348" s="12">
        <f>$D348^EXP(Parameter!$D$156+Parameter!$D$163*(LN($B348/30.2*21)))</f>
        <v>0.18623727208809282</v>
      </c>
      <c r="CP348" s="12">
        <f>$D348^EXP(Parameter!$D$173+Parameter!$D$180*(LN($B348/30.2*21)))</f>
        <v>5.8349544796979678E-3</v>
      </c>
      <c r="CQ348" s="12">
        <f>$D348^EXP(Parameter!$D$158+Parameter!$D$165*(LN($B348/30.2*21)))</f>
        <v>0.17514991731507976</v>
      </c>
      <c r="CR348" s="12">
        <f>$D348^EXP(Parameter!$D$174+Parameter!$D$181*(LN($B348/30.2*21)))</f>
        <v>3.7957956645891804E-3</v>
      </c>
      <c r="CS348" s="12">
        <f>$D348^EXP(Parameter!$D$159+Parameter!$D$166*(LN($B348/30.2*21)))</f>
        <v>0.23425830363046884</v>
      </c>
      <c r="CT348" s="12">
        <f>$D348^EXP(Parameter!$D$175+Parameter!$D$182*(LN($B348/30.2*21)))</f>
        <v>3.0827237858983521E-4</v>
      </c>
      <c r="CU348" s="12">
        <f>$D348^EXP(Parameter!$D$160+Parameter!$D$167*(LN($B348/30.2*21)))</f>
        <v>2.0619678261471118E-2</v>
      </c>
      <c r="CV348" s="12">
        <f>$D348^EXP(Parameter!$D$172+Parameter!$D$179*(LN($B348/30.2*21)))</f>
        <v>7.028778117909066E-4</v>
      </c>
      <c r="CW348" s="41">
        <f>$D348^EXP(Parameter!$D$157+Parameter!$D$164*(LN($B348/30.2*21)))</f>
        <v>2.7395003418164404E-5</v>
      </c>
      <c r="CX348" s="12">
        <f t="shared" si="37"/>
        <v>2.1345713252530459E-165</v>
      </c>
      <c r="CY348" s="85">
        <v>1.1979173936798799E-2</v>
      </c>
      <c r="CZ348" s="12">
        <f t="shared" si="38"/>
        <v>3.8910732206714314E-12</v>
      </c>
      <c r="DA348" s="85">
        <v>1.7421099153621999E-2</v>
      </c>
      <c r="DB348" s="12">
        <f t="shared" si="39"/>
        <v>7.1112929674952346E-28</v>
      </c>
      <c r="DC348" s="41">
        <v>1.2871334509097099E-5</v>
      </c>
      <c r="DD348" s="12">
        <f t="shared" si="40"/>
        <v>0</v>
      </c>
      <c r="DE348" s="85">
        <v>1.9887126162241201E-4</v>
      </c>
      <c r="DF348" s="12">
        <f t="shared" si="41"/>
        <v>0</v>
      </c>
      <c r="DG348" s="41">
        <v>1.28712E-5</v>
      </c>
      <c r="DH348" s="12">
        <f t="shared" si="42"/>
        <v>8.1611648076272315E-28</v>
      </c>
      <c r="DI348" s="41">
        <v>1.28712E-5</v>
      </c>
      <c r="DJ348" s="46">
        <v>343</v>
      </c>
      <c r="DK348" s="44">
        <v>3.2350917286150198E-6</v>
      </c>
      <c r="DL348" s="44">
        <v>1.2652996232764799E-5</v>
      </c>
      <c r="DM348" s="44">
        <v>3.4536881911351201E-5</v>
      </c>
      <c r="DN348" s="44">
        <v>2.3153777518047901E-5</v>
      </c>
      <c r="DO348" s="44">
        <v>1.3940274623891501E-4</v>
      </c>
      <c r="DP348" s="44">
        <v>1.01748208564012E-4</v>
      </c>
      <c r="DQ348" s="44">
        <v>1.6198709595860401E-4</v>
      </c>
      <c r="DR348" s="45">
        <v>6.7285976277122704E-3</v>
      </c>
      <c r="DS348" s="45">
        <v>1.21827607994454E-2</v>
      </c>
      <c r="DT348" s="45">
        <v>1.06508424589025E-2</v>
      </c>
      <c r="DU348" s="45">
        <v>7.1281644249055996E-3</v>
      </c>
      <c r="DV348" s="45">
        <v>1.15082488562898E-2</v>
      </c>
      <c r="DW348" s="45">
        <v>2.1214987909844801E-2</v>
      </c>
      <c r="DX348" s="45">
        <v>8.7664797080262407E-3</v>
      </c>
    </row>
    <row r="349" spans="1:128">
      <c r="A349" s="43">
        <f t="shared" si="36"/>
        <v>21.734246575342464</v>
      </c>
      <c r="B349" s="18">
        <v>345</v>
      </c>
      <c r="C349" s="12">
        <v>7568</v>
      </c>
      <c r="D349" s="12">
        <v>6.0974695207365601E-3</v>
      </c>
      <c r="E349" s="12">
        <v>1.2691456482759699E-5</v>
      </c>
      <c r="F349" s="92">
        <f>$D349^Parameter!$D$325</f>
        <v>1.8724779736889689E-2</v>
      </c>
      <c r="G349" s="92">
        <f>$E349^Parameter!$D$318</f>
        <v>2.9821415568721501E-4</v>
      </c>
      <c r="H349" s="92">
        <f>$D349^Parameter!$D$326</f>
        <v>1.6909069550193456E-2</v>
      </c>
      <c r="I349" s="92">
        <f>$E349^Parameter!$D$319</f>
        <v>7.3493230457508107E-4</v>
      </c>
      <c r="J349" s="92">
        <f>$D349^Parameter!$D$328</f>
        <v>2.0525040570233376E-2</v>
      </c>
      <c r="K349" s="92">
        <f>$E349^Parameter!$D$321</f>
        <v>6.7741620102893018E-3</v>
      </c>
      <c r="L349" s="92">
        <f>$D349^Parameter!$D$329</f>
        <v>5.7502112147119207E-2</v>
      </c>
      <c r="M349" s="92">
        <f>$E349^Parameter!$D$322</f>
        <v>3.9876829170983341E-3</v>
      </c>
      <c r="N349" s="92">
        <f>$D349^Parameter!$D$330</f>
        <v>1.6068347184882766E-2</v>
      </c>
      <c r="O349" s="92">
        <f>$E349^Parameter!$D$323</f>
        <v>1.1000301433568397E-2</v>
      </c>
      <c r="P349" s="92">
        <f>$D349^Parameter!$D$327</f>
        <v>7.7886547912421446E-3</v>
      </c>
      <c r="Q349" s="92">
        <f>$E349^Parameter!$D$320</f>
        <v>3.1908558575500129E-4</v>
      </c>
      <c r="R349" s="12">
        <f>$D349^EXP(Parameter!$D$96+Parameter!$D$103*(($B349/30.2*21)^(1)))</f>
        <v>6.2916502454375436E-168</v>
      </c>
      <c r="S349" s="12">
        <f>$E349^EXP(Parameter!$D$81+Parameter!$D$88*($B349/30.2*21)^(-2))</f>
        <v>9.8003152648540228E-4</v>
      </c>
      <c r="T349" s="12">
        <f>$D349^EXP(Parameter!$D$97+Parameter!$D$104*(($B349*21/30.2)^(1)))</f>
        <v>3.2433887383021253E-12</v>
      </c>
      <c r="U349" s="12">
        <f>$E349^EXP(Parameter!$D$82+Parameter!$D$89*($B349/30.2*21)^(-2))</f>
        <v>1.7904391538620357E-3</v>
      </c>
      <c r="V349" s="12">
        <f>$D349^EXP(Parameter!$D$99+Parameter!$D$106*(($B349*21/30.2)^(1)))</f>
        <v>3.8696644443101034E-28</v>
      </c>
      <c r="W349" s="12">
        <f>$E349^EXP(Parameter!$D$84+Parameter!$D$91*($B349/30.2*21)^(-2))</f>
        <v>1.2497107553317672E-2</v>
      </c>
      <c r="X349" s="12">
        <f>$D349^EXP(Parameter!$D$100+Parameter!$D$107*(($B349*21/30.2)^(1)))</f>
        <v>0</v>
      </c>
      <c r="Y349" s="12">
        <f>$E349^EXP(Parameter!$D$85+Parameter!$D$92*($B349/30.2*21)^(-2))</f>
        <v>7.1831268738454272E-3</v>
      </c>
      <c r="Z349" s="12">
        <f>$D349^EXP(Parameter!$D$101+Parameter!$D$108*(($B349*21/30.2)^(1)))</f>
        <v>0</v>
      </c>
      <c r="AA349" s="12">
        <f>$E349^EXP(Parameter!$D$86+Parameter!$D$93*($B349/30.2*21)^(-2))</f>
        <v>1.1185945473198945E-2</v>
      </c>
      <c r="AB349" s="12">
        <f>$D349^EXP(Parameter!$D$98+Parameter!$D$105*(($B349*21/30.2)^(1)))</f>
        <v>4.6459228993781388E-28</v>
      </c>
      <c r="AC349" s="12">
        <f>$E349^EXP(Parameter!$D$83+Parameter!$D$90*($B349/30.2*21)^(-2))</f>
        <v>3.7167814800707406E-4</v>
      </c>
      <c r="AD349" s="87">
        <f>$D349^EXP(Parameter!$D$133+Parameter!$D$140*(($B349*21/30.2)^(-0.5))+Parameter!$D$147*((LN($B349*21/30.2))))</f>
        <v>2.8109417928101054E-24</v>
      </c>
      <c r="AE349" s="12">
        <f>$E349^EXP(Parameter!$D$111+Parameter!$D$118*(($B349*21/30.2)^(-1))+Parameter!$D$125*(($B349*21/30.2)^(-0.5)))</f>
        <v>3.338133629709495E-2</v>
      </c>
      <c r="AF349" s="12">
        <f>$D349^EXP(Parameter!$D$134+Parameter!$D$141*(($B349*21/30.2)^(-0.5))+Parameter!$D$148*((LN($B349*21/30.2))))</f>
        <v>1.516744300617281E-6</v>
      </c>
      <c r="AG349" s="12">
        <f>$E349^EXP(Parameter!$D$112+Parameter!$D$119*(($B349*21/30.2)^(-1))+Parameter!$D$126*(($B349*21/30.2)^(-0.5)))</f>
        <v>2.293480408227468E-3</v>
      </c>
      <c r="AH349" s="12">
        <f>$D349^EXP(Parameter!$D$136+Parameter!$D$143*(($B349*21/30.2)^(-0.5))+Parameter!$D$150*((LN($B349*21/30.2))))</f>
        <v>1.1581519555713907E-18</v>
      </c>
      <c r="AI349" s="12">
        <f>$E349^EXP(Parameter!$D$114+Parameter!$D$121*(($B349*21/30.2)^(-1))+Parameter!$D$128*(($B349*21/30.2)^(-0.5)))</f>
        <v>1.5253124708849685E-6</v>
      </c>
      <c r="AJ349" s="12">
        <f>$D349^EXP(Parameter!$D$137+Parameter!$D$144*(($B349*21/30.2)^(-0.5))+Parameter!$D$151*((LN($B349*21/30.2))))</f>
        <v>5.7979546562997929E-30</v>
      </c>
      <c r="AK349" s="12">
        <f>$E349^EXP(Parameter!$D$115+Parameter!$D$122*(($B349*21/30.2)^(-1))+Parameter!$D$129*(($B349*21/30.2)^(-0.5)))</f>
        <v>1.1362479165685409E-3</v>
      </c>
      <c r="AL349" s="12">
        <f>$D349^EXP(Parameter!$D$138+Parameter!$D$145*(($B349*21/30.2)^(-0.5))+Parameter!$D$152*((LN($B349*21/30.2))))</f>
        <v>4.8440433012547192E-160</v>
      </c>
      <c r="AM349" s="12">
        <f>$E349^EXP(Parameter!$D$116+Parameter!$D$123*(($B349*21/30.2)^(-1))+Parameter!$D$130*(($B349*21/30.2)^(-0.5)))</f>
        <v>4.1587356729507683E-8</v>
      </c>
      <c r="AN349" s="12">
        <f>$D349^EXP(Parameter!$D$135+Parameter!$D$142*(($B349*21/30.2)^(-0.5))+Parameter!$D$149*((LN($B349*21/30.2))))</f>
        <v>6.4420135408377787E-9</v>
      </c>
      <c r="AO349" s="12">
        <f>$E349^EXP(Parameter!$D$113+Parameter!$D$120*(($B349*21/30.2)^(-1))+Parameter!$D$127*(($B349*21/30.2)^(-0.5)))</f>
        <v>1.2707093250633065E-16</v>
      </c>
      <c r="AP349" s="87">
        <f>$D349^EXP(Parameter!$D$304+Parameter!$D$310*((LN($B349*21/30.2))))</f>
        <v>4.466088459823706E-3</v>
      </c>
      <c r="AQ349" s="88">
        <f>$E349^EXP(Parameter!$D$290+Parameter!$D$296*((LN($B349*21/30.2))))</f>
        <v>4.9771786820082221E-3</v>
      </c>
      <c r="AR349" s="12">
        <f>$D349^EXP(Parameter!$D$305+Parameter!$D$311*((LN($B349*21/30.2))))</f>
        <v>8.3484127311257202E-3</v>
      </c>
      <c r="AS349" s="88">
        <f>$E349^EXP(Parameter!$D$291+Parameter!$D$297*((LN($B349*21/30.2))))</f>
        <v>3.1597466370378476E-3</v>
      </c>
      <c r="AT349" s="12">
        <f>$D349^EXP(Parameter!$D$305+Parameter!$D$307-Parameter!$D$306+(Parameter!$D$311+Parameter!$D$313-Parameter!$D$312)*((LN($B349*21/30.2))))</f>
        <v>6.3881354758000275E-3</v>
      </c>
      <c r="AU349" s="88">
        <f>$E349^EXP(Parameter!$D$291+Parameter!$D$293-Parameter!$D$292+(Parameter!$D$297+Parameter!$D$299-Parameter!$D$298)*((LN($B349*21/30.2))))</f>
        <v>4.9472155114279855E-3</v>
      </c>
      <c r="AV349" s="12">
        <f>$D349^EXP(Parameter!$D$308+Parameter!$D$314*((LN($B349*21/30.2))))</f>
        <v>8.202343638677119E-3</v>
      </c>
      <c r="AW349" s="88">
        <f>$E349^EXP(Parameter!$D$294+Parameter!$D$300*((LN($B349*21/30.2))))</f>
        <v>4.4569658568718983E-3</v>
      </c>
      <c r="AX349" s="12">
        <f>$D349^EXP(Parameter!$D$305+Parameter!$D$309-Parameter!$D$306+(Parameter!$D$311+Parameter!$D$315-Parameter!$D$312)*((LN($B349*21/30.2))))</f>
        <v>2.0024930322710705E-3</v>
      </c>
      <c r="AY349" s="88">
        <f>$E349^EXP(Parameter!$D$291+Parameter!$D$295-Parameter!$D$292+(Parameter!$D$297+Parameter!$D$301-Parameter!$D$298)*((LN($B349*21/30.2))))</f>
        <v>2.8431532710869718E-6</v>
      </c>
      <c r="AZ349" s="12">
        <f>$D349^EXP(Parameter!D$305-Parameter!D$306+(Parameter!D$311-Parameter!D$312)*((LN($B349*21/30.2))))</f>
        <v>1.3046549035255252E-3</v>
      </c>
      <c r="BA349" s="88">
        <f>$E349^EXP(Parameter!$D$291-Parameter!$D$292+(Parameter!$D$297-Parameter!$D$298)*((LN($B349*21/30.2))))</f>
        <v>8.803599646276949E-9</v>
      </c>
      <c r="BB349" s="89">
        <f>$D349^EXP(Parameter!$D$231+Parameter!$D$238)</f>
        <v>2.0780759106467324E-2</v>
      </c>
      <c r="BC349" s="90">
        <f>$E349^EXP(Parameter!$D$216+Parameter!$D$223)</f>
        <v>7.7682765472312392E-4</v>
      </c>
      <c r="BD349" s="91">
        <f>$D349^EXP(Parameter!$D$232+Parameter!$D$239)</f>
        <v>1.4489994735175538E-2</v>
      </c>
      <c r="BE349" s="90">
        <f>$E349^EXP(Parameter!$D$217+Parameter!$D$224)</f>
        <v>1.2355108425684159E-3</v>
      </c>
      <c r="BF349" s="91">
        <f>$D349^EXP(Parameter!$D$234+Parameter!$D$241)</f>
        <v>1.8468285098115621E-2</v>
      </c>
      <c r="BG349" s="91">
        <f>$E349^EXP(Parameter!$D$219+Parameter!$D$226)</f>
        <v>8.594060874500516E-3</v>
      </c>
      <c r="BH349" s="91">
        <f>$D349^EXP(Parameter!$D$235+Parameter!$D$242)</f>
        <v>4.6344279570763862E-2</v>
      </c>
      <c r="BI349" s="91">
        <f>$E349^EXP(Parameter!$D$220+Parameter!$D$227)</f>
        <v>4.838920599048298E-3</v>
      </c>
      <c r="BJ349" s="91">
        <f>$D349^EXP(Parameter!$D$236+Parameter!$D$243)</f>
        <v>1.3302073453317716E-2</v>
      </c>
      <c r="BK349" s="91">
        <f>$E349^EXP(Parameter!$D$221+Parameter!$D$228)</f>
        <v>8.0754677300829067E-3</v>
      </c>
      <c r="BL349" s="91">
        <f>$D349^EXP(Parameter!$D$233+Parameter!$D$240)</f>
        <v>5.2754249157758865E-3</v>
      </c>
      <c r="BM349" s="91">
        <f>$E349^EXP(Parameter!$D$218+Parameter!$D$225)</f>
        <v>2.7597021150946001E-4</v>
      </c>
      <c r="BN349" s="90">
        <f>$D349^EXP(Parameter!$D$268+Parameter!$D$275+Parameter!$D$282)</f>
        <v>3.7829327428879962E-2</v>
      </c>
      <c r="BO349" s="91">
        <f>$E349^EXP(Parameter!$D$246+Parameter!$D$253+Parameter!$D$260)</f>
        <v>2.587913530548539E-3</v>
      </c>
      <c r="BP349" s="91">
        <f>$D349^EXP(Parameter!$D$269+Parameter!$D$276+Parameter!$D$283)</f>
        <v>8.2060183155301825E-3</v>
      </c>
      <c r="BQ349" s="91">
        <f>$E349^EXP(Parameter!$D$247+Parameter!$D$254+Parameter!$D$261)</f>
        <v>3.2688083001168136E-3</v>
      </c>
      <c r="BR349" s="91">
        <f>$D349^EXP(Parameter!$D$271+Parameter!$D$278+Parameter!$D$285)</f>
        <v>5.9693322117279048E-2</v>
      </c>
      <c r="BS349" s="91">
        <f>$E349^EXP(Parameter!$D$249+Parameter!$D$256+Parameter!$D$263)</f>
        <v>5.1025307811356883E-3</v>
      </c>
      <c r="BT349" s="91">
        <f>$D349^EXP(Parameter!$D$272+Parameter!$D$279+Parameter!$D$286)</f>
        <v>4.2877125931998945E-2</v>
      </c>
      <c r="BU349" s="91">
        <f>$E349^EXP(Parameter!$D$250+Parameter!D$257+Parameter!D$264)</f>
        <v>2.5572340777263703E-3</v>
      </c>
      <c r="BV349" s="91">
        <f>$D349^EXP(Parameter!$D$273+Parameter!$D$280+Parameter!$D$287)</f>
        <v>3.8829393105107815E-2</v>
      </c>
      <c r="BW349" s="91">
        <f>$E349^EXP(Parameter!$D$251+Parameter!$D$258+Parameter!$D$265)</f>
        <v>2.1744188688928899E-7</v>
      </c>
      <c r="BX349" s="91">
        <f>$D349^EXP(Parameter!$D$270+Parameter!$D$277+Parameter!$D$284)</f>
        <v>1.4418442300621454E-3</v>
      </c>
      <c r="BY349" s="91">
        <f>$E349^EXP(Parameter!$D$248+Parameter!$D$255+Parameter!$D$262)</f>
        <v>1.0796787516912257E-9</v>
      </c>
      <c r="BZ349" s="90">
        <f>$D349^EXP(Parameter!$D$208)</f>
        <v>1.891458725563936E-2</v>
      </c>
      <c r="CA349" s="90">
        <f>$E349^EXP(Parameter!$D$200)</f>
        <v>5.0272839024312593E-4</v>
      </c>
      <c r="CB349" s="90">
        <f>$D349^EXP(Parameter!$D$209)</f>
        <v>1.4737006087105231E-2</v>
      </c>
      <c r="CC349" s="90">
        <f>$E349^EXP(Parameter!$D$201)</f>
        <v>9.8009735697135295E-4</v>
      </c>
      <c r="CD349" s="90">
        <f>$D349^EXP(Parameter!$D$211)</f>
        <v>1.6489237228003526E-2</v>
      </c>
      <c r="CE349" s="90">
        <f>$E349^EXP(Parameter!$D$203)</f>
        <v>6.2123449968424574E-3</v>
      </c>
      <c r="CF349" s="90">
        <f>$D349^EXP(Parameter!$D$212)</f>
        <v>4.620207324599495E-2</v>
      </c>
      <c r="CG349" s="90">
        <f>$E349^EXP(Parameter!$D$204)</f>
        <v>4.0020260529068843E-3</v>
      </c>
      <c r="CH349" s="91">
        <f>$D349^EXP(Parameter!$D$213)</f>
        <v>1.2571036144506834E-2</v>
      </c>
      <c r="CI349" s="90">
        <f>$E349^EXP(Parameter!$D$205)</f>
        <v>8.1535956027272254E-3</v>
      </c>
      <c r="CJ349" s="91">
        <f>$D349^EXP(Parameter!$D$210)</f>
        <v>5.913173048317343E-3</v>
      </c>
      <c r="CK349" s="90">
        <f>$E349^EXP(Parameter!$D$202)</f>
        <v>3.8658974096099033E-4</v>
      </c>
      <c r="CL349" s="12">
        <f>$D349^EXP(Parameter!$D$170+Parameter!$D$177*(LN($B349/30.2*21)))</f>
        <v>6.1606288419888905E-3</v>
      </c>
      <c r="CM349" s="12">
        <f>$D349^EXP(Parameter!$D$155+Parameter!$D$162*(LN($B349/30.2*21)))</f>
        <v>0.26129475437566391</v>
      </c>
      <c r="CN349" s="12">
        <f>$D349^EXP(Parameter!$D$171+Parameter!$D$178*(LN($B349/30.2*21)))</f>
        <v>7.831118928992499E-3</v>
      </c>
      <c r="CO349" s="12">
        <f>$D349^EXP(Parameter!$D$156+Parameter!$D$163*(LN($B349/30.2*21)))</f>
        <v>0.18595140939101612</v>
      </c>
      <c r="CP349" s="12">
        <f>$D349^EXP(Parameter!$D$173+Parameter!$D$180*(LN($B349/30.2*21)))</f>
        <v>5.7887771082695862E-3</v>
      </c>
      <c r="CQ349" s="12">
        <f>$D349^EXP(Parameter!$D$158+Parameter!$D$165*(LN($B349/30.2*21)))</f>
        <v>0.17478806990687593</v>
      </c>
      <c r="CR349" s="12">
        <f>$D349^EXP(Parameter!$D$174+Parameter!$D$181*(LN($B349/30.2*21)))</f>
        <v>3.7559438510381686E-3</v>
      </c>
      <c r="CS349" s="12">
        <f>$D349^EXP(Parameter!$D$159+Parameter!$D$166*(LN($B349/30.2*21)))</f>
        <v>0.23393692562820642</v>
      </c>
      <c r="CT349" s="12">
        <f>$D349^EXP(Parameter!$D$175+Parameter!$D$182*(LN($B349/30.2*21)))</f>
        <v>3.0354629408918537E-4</v>
      </c>
      <c r="CU349" s="12">
        <f>$D349^EXP(Parameter!$D$160+Parameter!$D$167*(LN($B349/30.2*21)))</f>
        <v>2.0470068295974184E-2</v>
      </c>
      <c r="CV349" s="12">
        <f>$D349^EXP(Parameter!$D$172+Parameter!$D$179*(LN($B349/30.2*21)))</f>
        <v>6.9446746186308699E-4</v>
      </c>
      <c r="CW349" s="41">
        <f>$D349^EXP(Parameter!$D$157+Parameter!$D$164*(LN($B349/30.2*21)))</f>
        <v>2.6775144782151207E-5</v>
      </c>
      <c r="CX349" s="12">
        <f t="shared" si="37"/>
        <v>6.2916502454375436E-168</v>
      </c>
      <c r="CY349" s="85">
        <v>1.1977198997644E-2</v>
      </c>
      <c r="CZ349" s="12">
        <f t="shared" si="38"/>
        <v>3.2433887383021253E-12</v>
      </c>
      <c r="DA349" s="85">
        <v>1.7415937751340399E-2</v>
      </c>
      <c r="DB349" s="12">
        <f t="shared" si="39"/>
        <v>3.8696644443101034E-28</v>
      </c>
      <c r="DC349" s="41">
        <v>1.2691621249476E-5</v>
      </c>
      <c r="DD349" s="12">
        <f t="shared" si="40"/>
        <v>0</v>
      </c>
      <c r="DE349" s="85">
        <v>1.9672733170528799E-4</v>
      </c>
      <c r="DF349" s="12">
        <f t="shared" si="41"/>
        <v>0</v>
      </c>
      <c r="DG349" s="41">
        <v>1.26915E-5</v>
      </c>
      <c r="DH349" s="12">
        <f t="shared" si="42"/>
        <v>4.6459228993781388E-28</v>
      </c>
      <c r="DI349" s="41">
        <v>1.26915E-5</v>
      </c>
      <c r="DJ349" s="46">
        <v>344</v>
      </c>
      <c r="DK349" s="44">
        <v>3.17958752671377E-6</v>
      </c>
      <c r="DL349" s="44">
        <v>1.24507605284707E-5</v>
      </c>
      <c r="DM349" s="44">
        <v>3.4015937196874E-5</v>
      </c>
      <c r="DN349" s="44">
        <v>2.2796147963410899E-5</v>
      </c>
      <c r="DO349" s="44">
        <v>1.3748254332135399E-4</v>
      </c>
      <c r="DP349" s="44">
        <v>1.00315939191131E-4</v>
      </c>
      <c r="DQ349" s="44">
        <v>1.59779382272629E-4</v>
      </c>
      <c r="DR349" s="45">
        <v>6.6842077286701799E-3</v>
      </c>
      <c r="DS349" s="45">
        <v>1.21079513404005E-2</v>
      </c>
      <c r="DT349" s="45">
        <v>1.05843102642498E-2</v>
      </c>
      <c r="DU349" s="45">
        <v>7.0814455114167601E-3</v>
      </c>
      <c r="DV349" s="45">
        <v>1.1437061621068299E-2</v>
      </c>
      <c r="DW349" s="45">
        <v>2.10944048962186E-2</v>
      </c>
      <c r="DX349" s="45">
        <v>8.7103966204480406E-3</v>
      </c>
    </row>
    <row r="350" spans="1:128">
      <c r="A350" s="43">
        <f t="shared" si="36"/>
        <v>21.794520547945204</v>
      </c>
      <c r="B350" s="18">
        <v>346</v>
      </c>
      <c r="C350" s="12">
        <v>7590</v>
      </c>
      <c r="D350" s="12">
        <v>6.0559610351780101E-3</v>
      </c>
      <c r="E350" s="12">
        <v>1.25146065942351E-5</v>
      </c>
      <c r="F350" s="92">
        <f>$D350^Parameter!$D$325</f>
        <v>1.8625279397452767E-2</v>
      </c>
      <c r="G350" s="92">
        <f>$E350^Parameter!$D$318</f>
        <v>2.9521633565445903E-4</v>
      </c>
      <c r="H350" s="92">
        <f>$D350^Parameter!$D$326</f>
        <v>1.6816919982868619E-2</v>
      </c>
      <c r="I350" s="92">
        <f>$E350^Parameter!$D$319</f>
        <v>7.2836154614938512E-4</v>
      </c>
      <c r="J350" s="92">
        <f>$D350^Parameter!$D$328</f>
        <v>2.041848432390888E-2</v>
      </c>
      <c r="K350" s="92">
        <f>$E350^Parameter!$D$321</f>
        <v>6.7321815671167722E-3</v>
      </c>
      <c r="L350" s="92">
        <f>$D350^Parameter!$D$329</f>
        <v>5.7282573421145171E-2</v>
      </c>
      <c r="M350" s="92">
        <f>$E350^Parameter!$D$322</f>
        <v>3.9603578427247705E-3</v>
      </c>
      <c r="N350" s="92">
        <f>$D350^Parameter!$D$330</f>
        <v>1.5979687739659069E-2</v>
      </c>
      <c r="O350" s="92">
        <f>$E350^Parameter!$D$323</f>
        <v>1.0938729443795432E-2</v>
      </c>
      <c r="P350" s="92">
        <f>$D350^Parameter!$D$327</f>
        <v>7.7381703245737706E-3</v>
      </c>
      <c r="Q350" s="92">
        <f>$E350^Parameter!$D$320</f>
        <v>3.1590455069230387E-4</v>
      </c>
      <c r="R350" s="12">
        <f>$D350^EXP(Parameter!$D$96+Parameter!$D$103*(($B350/30.2*21)^(1)))</f>
        <v>1.6987109494411514E-170</v>
      </c>
      <c r="S350" s="12">
        <f>$E350^EXP(Parameter!$D$81+Parameter!$D$88*($B350/30.2*21)^(-2))</f>
        <v>9.7161778361012474E-4</v>
      </c>
      <c r="T350" s="12">
        <f>$D350^EXP(Parameter!$D$97+Parameter!$D$104*(($B350*21/30.2)^(1)))</f>
        <v>2.700439147875625E-12</v>
      </c>
      <c r="U350" s="12">
        <f>$E350^EXP(Parameter!$D$82+Parameter!$D$89*($B350/30.2*21)^(-2))</f>
        <v>1.7763994895145724E-3</v>
      </c>
      <c r="V350" s="12">
        <f>$D350^EXP(Parameter!$D$99+Parameter!$D$106*(($B350*21/30.2)^(1)))</f>
        <v>2.0938907612632261E-28</v>
      </c>
      <c r="W350" s="12">
        <f>$E350^EXP(Parameter!$D$84+Parameter!$D$91*($B350/30.2*21)^(-2))</f>
        <v>1.2429135058367223E-2</v>
      </c>
      <c r="X350" s="12">
        <f>$D350^EXP(Parameter!$D$100+Parameter!$D$107*(($B350*21/30.2)^(1)))</f>
        <v>0</v>
      </c>
      <c r="Y350" s="12">
        <f>$E350^EXP(Parameter!$D$85+Parameter!$D$92*($B350/30.2*21)^(-2))</f>
        <v>7.1391346243396088E-3</v>
      </c>
      <c r="Z350" s="12">
        <f>$D350^EXP(Parameter!$D$101+Parameter!$D$108*(($B350*21/30.2)^(1)))</f>
        <v>0</v>
      </c>
      <c r="AA350" s="12">
        <f>$E350^EXP(Parameter!$D$86+Parameter!$D$93*($B350/30.2*21)^(-2))</f>
        <v>1.1123563612022245E-2</v>
      </c>
      <c r="AB350" s="12">
        <f>$D350^EXP(Parameter!$D$98+Parameter!$D$105*(($B350*21/30.2)^(1)))</f>
        <v>2.6321452606520881E-28</v>
      </c>
      <c r="AC350" s="12">
        <f>$E350^EXP(Parameter!$D$83+Parameter!$D$90*($B350/30.2*21)^(-2))</f>
        <v>3.6804257353888241E-4</v>
      </c>
      <c r="AD350" s="87">
        <f>$D350^EXP(Parameter!$D$133+Parameter!$D$140*(($B350*21/30.2)^(-0.5))+Parameter!$D$147*((LN($B350*21/30.2))))</f>
        <v>2.1784685397679758E-24</v>
      </c>
      <c r="AE350" s="12">
        <f>$E350^EXP(Parameter!$D$111+Parameter!$D$118*(($B350*21/30.2)^(-1))+Parameter!$D$125*(($B350*21/30.2)^(-0.5)))</f>
        <v>3.3276357835803509E-2</v>
      </c>
      <c r="AF350" s="12">
        <f>$D350^EXP(Parameter!$D$134+Parameter!$D$141*(($B350*21/30.2)^(-0.5))+Parameter!$D$148*((LN($B350*21/30.2))))</f>
        <v>1.462230382428745E-6</v>
      </c>
      <c r="AG350" s="12">
        <f>$E350^EXP(Parameter!$D$112+Parameter!$D$119*(($B350*21/30.2)^(-1))+Parameter!$D$126*(($B350*21/30.2)^(-0.5)))</f>
        <v>2.2765757888848948E-3</v>
      </c>
      <c r="AH350" s="12">
        <f>$D350^EXP(Parameter!$D$136+Parameter!$D$143*(($B350*21/30.2)^(-0.5))+Parameter!$D$150*((LN($B350*21/30.2))))</f>
        <v>9.6775212822088464E-19</v>
      </c>
      <c r="AI350" s="12">
        <f>$E350^EXP(Parameter!$D$114+Parameter!$D$121*(($B350*21/30.2)^(-1))+Parameter!$D$128*(($B350*21/30.2)^(-0.5)))</f>
        <v>1.4905795243280142E-6</v>
      </c>
      <c r="AJ350" s="12">
        <f>$D350^EXP(Parameter!$D$137+Parameter!$D$144*(($B350*21/30.2)^(-0.5))+Parameter!$D$151*((LN($B350*21/30.2))))</f>
        <v>4.0721961162841074E-30</v>
      </c>
      <c r="AK350" s="12">
        <f>$E350^EXP(Parameter!$D$115+Parameter!$D$122*(($B350*21/30.2)^(-1))+Parameter!$D$129*(($B350*21/30.2)^(-0.5)))</f>
        <v>1.1258626017526608E-3</v>
      </c>
      <c r="AL350" s="12">
        <f>$D350^EXP(Parameter!$D$138+Parameter!$D$145*(($B350*21/30.2)^(-0.5))+Parameter!$D$152*((LN($B350*21/30.2))))</f>
        <v>3.9164687610878508E-161</v>
      </c>
      <c r="AM350" s="12">
        <f>$E350^EXP(Parameter!$D$116+Parameter!$D$123*(($B350*21/30.2)^(-1))+Parameter!$D$130*(($B350*21/30.2)^(-0.5)))</f>
        <v>4.0385012298624329E-8</v>
      </c>
      <c r="AN350" s="12">
        <f>$D350^EXP(Parameter!$D$135+Parameter!$D$142*(($B350*21/30.2)^(-0.5))+Parameter!$D$149*((LN($B350*21/30.2))))</f>
        <v>6.1067859377198562E-9</v>
      </c>
      <c r="AO350" s="12">
        <f>$E350^EXP(Parameter!$D$113+Parameter!$D$120*(($B350*21/30.2)^(-1))+Parameter!$D$127*(($B350*21/30.2)^(-0.5)))</f>
        <v>1.1880630925793085E-16</v>
      </c>
      <c r="AP350" s="87">
        <f>$D350^EXP(Parameter!$D$304+Parameter!$D$310*((LN($B350*21/30.2))))</f>
        <v>4.4250016605229007E-3</v>
      </c>
      <c r="AQ350" s="88">
        <f>$E350^EXP(Parameter!$D$290+Parameter!$D$296*((LN($B350*21/30.2))))</f>
        <v>4.9553020627070531E-3</v>
      </c>
      <c r="AR350" s="12">
        <f>$D350^EXP(Parameter!$D$305+Parameter!$D$311*((LN($B350*21/30.2))))</f>
        <v>8.2894826130387542E-3</v>
      </c>
      <c r="AS350" s="88">
        <f>$E350^EXP(Parameter!$D$291+Parameter!$D$297*((LN($B350*21/30.2))))</f>
        <v>3.139971837074023E-3</v>
      </c>
      <c r="AT350" s="12">
        <f>$D350^EXP(Parameter!$D$305+Parameter!$D$307-Parameter!$D$306+(Parameter!$D$311+Parameter!$D$313-Parameter!$D$312)*((LN($B350*21/30.2))))</f>
        <v>6.3370468859743718E-3</v>
      </c>
      <c r="AU350" s="88">
        <f>$E350^EXP(Parameter!$D$291+Parameter!$D$293-Parameter!$D$292+(Parameter!$D$297+Parameter!$D$299-Parameter!$D$298)*((LN($B350*21/30.2))))</f>
        <v>4.9122005570263784E-3</v>
      </c>
      <c r="AV350" s="12">
        <f>$D350^EXP(Parameter!$D$308+Parameter!$D$314*((LN($B350*21/30.2))))</f>
        <v>8.128524848034566E-3</v>
      </c>
      <c r="AW350" s="88">
        <f>$E350^EXP(Parameter!$D$294+Parameter!$D$300*((LN($B350*21/30.2))))</f>
        <v>4.4276311386569423E-3</v>
      </c>
      <c r="AX350" s="12">
        <f>$D350^EXP(Parameter!$D$305+Parameter!$D$309-Parameter!$D$306+(Parameter!$D$311+Parameter!$D$315-Parameter!$D$312)*((LN($B350*21/30.2))))</f>
        <v>1.9806194047508347E-3</v>
      </c>
      <c r="AY350" s="88">
        <f>$E350^EXP(Parameter!$D$291+Parameter!$D$295-Parameter!$D$292+(Parameter!$D$297+Parameter!$D$301-Parameter!$D$298)*((LN($B350*21/30.2))))</f>
        <v>2.7627678378842416E-6</v>
      </c>
      <c r="AZ350" s="12">
        <f>$D350^EXP(Parameter!D$305-Parameter!D$306+(Parameter!D$311-Parameter!D$312)*((LN($B350*21/30.2))))</f>
        <v>1.2903770937980376E-3</v>
      </c>
      <c r="BA350" s="88">
        <f>$E350^EXP(Parameter!$D$291-Parameter!$D$292+(Parameter!$D$297-Parameter!$D$298)*((LN($B350*21/30.2))))</f>
        <v>8.4756917021029713E-9</v>
      </c>
      <c r="BB350" s="89">
        <f>$D350^EXP(Parameter!$D$231+Parameter!$D$238)</f>
        <v>2.0673218138519606E-2</v>
      </c>
      <c r="BC350" s="90">
        <f>$E350^EXP(Parameter!$D$216+Parameter!$D$223)</f>
        <v>7.6993545056669921E-4</v>
      </c>
      <c r="BD350" s="91">
        <f>$D350^EXP(Parameter!$D$232+Parameter!$D$239)</f>
        <v>1.4408048653103672E-2</v>
      </c>
      <c r="BE350" s="90">
        <f>$E350^EXP(Parameter!$D$217+Parameter!$D$224)</f>
        <v>1.2252565072464416E-3</v>
      </c>
      <c r="BF350" s="91">
        <f>$D350^EXP(Parameter!$D$234+Parameter!$D$241)</f>
        <v>1.8369808359735246E-2</v>
      </c>
      <c r="BG350" s="91">
        <f>$E350^EXP(Parameter!$D$219+Parameter!$D$226)</f>
        <v>8.5433321143830489E-3</v>
      </c>
      <c r="BH350" s="91">
        <f>$D350^EXP(Parameter!$D$235+Parameter!$D$242)</f>
        <v>4.6154002942398499E-2</v>
      </c>
      <c r="BI350" s="91">
        <f>$E350^EXP(Parameter!$D$220+Parameter!$D$227)</f>
        <v>4.8069199478380049E-3</v>
      </c>
      <c r="BJ350" s="91">
        <f>$D350^EXP(Parameter!$D$236+Parameter!$D$243)</f>
        <v>1.3225330175761538E-2</v>
      </c>
      <c r="BK350" s="91">
        <f>$E350^EXP(Parameter!$D$221+Parameter!$D$228)</f>
        <v>8.0271782497721017E-3</v>
      </c>
      <c r="BL350" s="91">
        <f>$D350^EXP(Parameter!$D$233+Parameter!$D$240)</f>
        <v>5.2384963133666231E-3</v>
      </c>
      <c r="BM350" s="91">
        <f>$E350^EXP(Parameter!$D$218+Parameter!$D$225)</f>
        <v>2.7316964328045779E-4</v>
      </c>
      <c r="BN350" s="90">
        <f>$D350^EXP(Parameter!$D$268+Parameter!$D$275+Parameter!$D$282)</f>
        <v>3.7663768055160564E-2</v>
      </c>
      <c r="BO350" s="91">
        <f>$E350^EXP(Parameter!$D$246+Parameter!$D$253+Parameter!$D$260)</f>
        <v>2.5687974952336057E-3</v>
      </c>
      <c r="BP350" s="91">
        <f>$D350^EXP(Parameter!$D$269+Parameter!$D$276+Parameter!$D$283)</f>
        <v>8.1533986179753576E-3</v>
      </c>
      <c r="BQ350" s="91">
        <f>$E350^EXP(Parameter!$D$247+Parameter!$D$254+Parameter!$D$261)</f>
        <v>3.2456061204146516E-3</v>
      </c>
      <c r="BR350" s="91">
        <f>$D350^EXP(Parameter!$D$271+Parameter!$D$278+Parameter!$D$285)</f>
        <v>5.9468396299995369E-2</v>
      </c>
      <c r="BS350" s="91">
        <f>$E350^EXP(Parameter!$D$249+Parameter!$D$256+Parameter!$D$263)</f>
        <v>5.0691214847520382E-3</v>
      </c>
      <c r="BT350" s="91">
        <f>$D350^EXP(Parameter!$D$272+Parameter!$D$279+Parameter!$D$286)</f>
        <v>4.269663734691357E-2</v>
      </c>
      <c r="BU350" s="91">
        <f>$E350^EXP(Parameter!$D$250+Parameter!D$257+Parameter!D$264)</f>
        <v>2.5383069847309393E-3</v>
      </c>
      <c r="BV350" s="91">
        <f>$D350^EXP(Parameter!$D$273+Parameter!$D$280+Parameter!$D$287)</f>
        <v>3.8660808083791513E-2</v>
      </c>
      <c r="BW350" s="91">
        <f>$E350^EXP(Parameter!$D$251+Parameter!$D$258+Parameter!$D$265)</f>
        <v>2.1332941289489344E-7</v>
      </c>
      <c r="BX350" s="91">
        <f>$D350^EXP(Parameter!$D$270+Parameter!$D$277+Parameter!$D$284)</f>
        <v>1.4292658104481098E-3</v>
      </c>
      <c r="BY350" s="91">
        <f>$E350^EXP(Parameter!$D$248+Parameter!$D$255+Parameter!$D$262)</f>
        <v>1.0522875243445513E-9</v>
      </c>
      <c r="BZ350" s="90">
        <f>$D350^EXP(Parameter!$D$208)</f>
        <v>1.881433246682062E-2</v>
      </c>
      <c r="CA350" s="90">
        <f>$E350^EXP(Parameter!$D$200)</f>
        <v>4.9799826314458537E-4</v>
      </c>
      <c r="CB350" s="90">
        <f>$D350^EXP(Parameter!$D$209)</f>
        <v>1.4653994835256106E-2</v>
      </c>
      <c r="CC350" s="90">
        <f>$E350^EXP(Parameter!$D$201)</f>
        <v>9.7168275296865875E-4</v>
      </c>
      <c r="CD350" s="90">
        <f>$D350^EXP(Parameter!$D$211)</f>
        <v>1.6398823378437295E-2</v>
      </c>
      <c r="CE350" s="90">
        <f>$E350^EXP(Parameter!$D$203)</f>
        <v>6.1731809823004167E-3</v>
      </c>
      <c r="CF350" s="90">
        <f>$D350^EXP(Parameter!$D$212)</f>
        <v>4.6012191079843869E-2</v>
      </c>
      <c r="CG350" s="90">
        <f>$E350^EXP(Parameter!$D$204)</f>
        <v>3.9746204553764595E-3</v>
      </c>
      <c r="CH350" s="91">
        <f>$D350^EXP(Parameter!$D$213)</f>
        <v>1.2497564208998472E-2</v>
      </c>
      <c r="CI350" s="90">
        <f>$E350^EXP(Parameter!$D$205)</f>
        <v>8.104936059937784E-3</v>
      </c>
      <c r="CJ350" s="91">
        <f>$D350^EXP(Parameter!$D$210)</f>
        <v>5.8726777418829359E-3</v>
      </c>
      <c r="CK350" s="90">
        <f>$E350^EXP(Parameter!$D$202)</f>
        <v>3.8282716865248751E-4</v>
      </c>
      <c r="CL350" s="12">
        <f>$D350^EXP(Parameter!$D$170+Parameter!$D$177*(LN($B350/30.2*21)))</f>
        <v>6.1118282558841669E-3</v>
      </c>
      <c r="CM350" s="12">
        <f>$D350^EXP(Parameter!$D$155+Parameter!$D$162*(LN($B350/30.2*21)))</f>
        <v>0.26108319559358173</v>
      </c>
      <c r="CN350" s="12">
        <f>$D350^EXP(Parameter!$D$171+Parameter!$D$178*(LN($B350/30.2*21)))</f>
        <v>7.7759332672136857E-3</v>
      </c>
      <c r="CO350" s="12">
        <f>$D350^EXP(Parameter!$D$156+Parameter!$D$163*(LN($B350/30.2*21)))</f>
        <v>0.18566678845611312</v>
      </c>
      <c r="CP350" s="12">
        <f>$D350^EXP(Parameter!$D$173+Parameter!$D$180*(LN($B350/30.2*21)))</f>
        <v>5.7430495426125773E-3</v>
      </c>
      <c r="CQ350" s="12">
        <f>$D350^EXP(Parameter!$D$158+Parameter!$D$165*(LN($B350/30.2*21)))</f>
        <v>0.17442781870039772</v>
      </c>
      <c r="CR350" s="12">
        <f>$D350^EXP(Parameter!$D$174+Parameter!$D$181*(LN($B350/30.2*21)))</f>
        <v>3.716565784382972E-3</v>
      </c>
      <c r="CS350" s="12">
        <f>$D350^EXP(Parameter!$D$159+Parameter!$D$166*(LN($B350/30.2*21)))</f>
        <v>0.23361687229116154</v>
      </c>
      <c r="CT350" s="12">
        <f>$D350^EXP(Parameter!$D$175+Parameter!$D$182*(LN($B350/30.2*21)))</f>
        <v>2.9889908292040187E-4</v>
      </c>
      <c r="CU350" s="12">
        <f>$D350^EXP(Parameter!$D$160+Parameter!$D$167*(LN($B350/30.2*21)))</f>
        <v>2.0321755773218354E-2</v>
      </c>
      <c r="CV350" s="12">
        <f>$D350^EXP(Parameter!$D$172+Parameter!$D$179*(LN($B350/30.2*21)))</f>
        <v>6.8617180785061536E-4</v>
      </c>
      <c r="CW350" s="41">
        <f>$D350^EXP(Parameter!$D$157+Parameter!$D$164*(LN($B350/30.2*21)))</f>
        <v>2.6169955199149578E-5</v>
      </c>
      <c r="CX350" s="12">
        <f t="shared" si="37"/>
        <v>1.6987109494411514E-170</v>
      </c>
      <c r="CY350" s="85">
        <v>1.1975259717527499E-2</v>
      </c>
      <c r="CZ350" s="12">
        <f t="shared" si="38"/>
        <v>2.700439147875625E-12</v>
      </c>
      <c r="DA350" s="85">
        <v>1.74108584092659E-2</v>
      </c>
      <c r="DB350" s="12">
        <f t="shared" si="39"/>
        <v>2.0938907612632261E-28</v>
      </c>
      <c r="DC350" s="41">
        <v>1.2514709264755699E-5</v>
      </c>
      <c r="DD350" s="12">
        <f t="shared" si="40"/>
        <v>0</v>
      </c>
      <c r="DE350" s="85">
        <v>1.9461550634787799E-4</v>
      </c>
      <c r="DF350" s="12">
        <f t="shared" si="41"/>
        <v>0</v>
      </c>
      <c r="DG350" s="41">
        <v>1.25146E-5</v>
      </c>
      <c r="DH350" s="12">
        <f t="shared" si="42"/>
        <v>2.6321452606520881E-28</v>
      </c>
      <c r="DI350" s="41">
        <v>1.25146E-5</v>
      </c>
      <c r="DJ350" s="46">
        <v>345</v>
      </c>
      <c r="DK350" s="44">
        <v>3.1251464606141301E-6</v>
      </c>
      <c r="DL350" s="44">
        <v>1.2252154510727899E-5</v>
      </c>
      <c r="DM350" s="44">
        <v>3.3503858850147902E-5</v>
      </c>
      <c r="DN350" s="44">
        <v>2.2444738939197999E-5</v>
      </c>
      <c r="DO350" s="44">
        <v>1.35592415617558E-4</v>
      </c>
      <c r="DP350" s="44">
        <v>9.8906552443267501E-5</v>
      </c>
      <c r="DQ350" s="44">
        <v>1.57605912601166E-4</v>
      </c>
      <c r="DR350" s="45">
        <v>6.6402054826901801E-3</v>
      </c>
      <c r="DS350" s="45">
        <v>1.2033757365714E-2</v>
      </c>
      <c r="DT350" s="45">
        <v>1.0518333302596701E-2</v>
      </c>
      <c r="DU350" s="45">
        <v>7.0351323737434203E-3</v>
      </c>
      <c r="DV350" s="45">
        <v>1.13664636473952E-2</v>
      </c>
      <c r="DW350" s="45">
        <v>2.0974752200717501E-2</v>
      </c>
      <c r="DX350" s="45">
        <v>8.6547909385100708E-3</v>
      </c>
    </row>
    <row r="351" spans="1:128">
      <c r="A351" s="43">
        <f t="shared" si="36"/>
        <v>21.854794520547944</v>
      </c>
      <c r="B351" s="18">
        <v>347</v>
      </c>
      <c r="C351" s="12">
        <v>7612</v>
      </c>
      <c r="D351" s="12">
        <v>6.0148220612575801E-3</v>
      </c>
      <c r="E351" s="12">
        <v>1.23406034758015E-5</v>
      </c>
      <c r="F351" s="92">
        <f>$D351^Parameter!$D$325</f>
        <v>1.8526516667796849E-2</v>
      </c>
      <c r="G351" s="92">
        <f>$E351^Parameter!$D$318</f>
        <v>2.922551726446457E-4</v>
      </c>
      <c r="H351" s="92">
        <f>$D351^Parameter!$D$326</f>
        <v>1.6725466014711293E-2</v>
      </c>
      <c r="I351" s="92">
        <f>$E351^Parameter!$D$319</f>
        <v>7.2186385202609811E-4</v>
      </c>
      <c r="J351" s="92">
        <f>$D351^Parameter!$D$328</f>
        <v>2.0312705002337509E-2</v>
      </c>
      <c r="K351" s="92">
        <f>$E351^Parameter!$D$321</f>
        <v>6.6905531373970921E-3</v>
      </c>
      <c r="L351" s="92">
        <f>$D351^Parameter!$D$329</f>
        <v>5.7064334796030791E-2</v>
      </c>
      <c r="M351" s="92">
        <f>$E351^Parameter!$D$322</f>
        <v>3.9332797389700523E-3</v>
      </c>
      <c r="N351" s="92">
        <f>$D351^Parameter!$D$330</f>
        <v>1.5891703551962559E-2</v>
      </c>
      <c r="O351" s="92">
        <f>$E351^Parameter!$D$323</f>
        <v>1.0877636934561811E-2</v>
      </c>
      <c r="P351" s="92">
        <f>$D351^Parameter!$D$327</f>
        <v>7.6881188836918956E-3</v>
      </c>
      <c r="Q351" s="92">
        <f>$E351^Parameter!$D$320</f>
        <v>3.127621487129898E-4</v>
      </c>
      <c r="R351" s="12">
        <f>$D351^EXP(Parameter!$D$96+Parameter!$D$103*(($B351/30.2*21)^(1)))</f>
        <v>4.195744500657412E-173</v>
      </c>
      <c r="S351" s="12">
        <f>$E351^EXP(Parameter!$D$81+Parameter!$D$88*($B351/30.2*21)^(-2))</f>
        <v>9.6329461598935854E-4</v>
      </c>
      <c r="T351" s="12">
        <f>$D351^EXP(Parameter!$D$97+Parameter!$D$104*(($B351*21/30.2)^(1)))</f>
        <v>2.2458076065090692E-12</v>
      </c>
      <c r="U351" s="12">
        <f>$E351^EXP(Parameter!$D$82+Parameter!$D$89*($B351/30.2*21)^(-2))</f>
        <v>1.7625005583097469E-3</v>
      </c>
      <c r="V351" s="12">
        <f>$D351^EXP(Parameter!$D$99+Parameter!$D$106*(($B351*21/30.2)^(1)))</f>
        <v>1.126596999519286E-28</v>
      </c>
      <c r="W351" s="12">
        <f>$E351^EXP(Parameter!$D$84+Parameter!$D$91*($B351/30.2*21)^(-2))</f>
        <v>1.2361681149580622E-2</v>
      </c>
      <c r="X351" s="12">
        <f>$D351^EXP(Parameter!$D$100+Parameter!$D$107*(($B351*21/30.2)^(1)))</f>
        <v>0</v>
      </c>
      <c r="Y351" s="12">
        <f>$E351^EXP(Parameter!$D$85+Parameter!$D$92*($B351/30.2*21)^(-2))</f>
        <v>7.0955080606178861E-3</v>
      </c>
      <c r="Z351" s="12">
        <f>$D351^EXP(Parameter!$D$101+Parameter!$D$108*(($B351*21/30.2)^(1)))</f>
        <v>0</v>
      </c>
      <c r="AA351" s="12">
        <f>$E351^EXP(Parameter!$D$86+Parameter!$D$93*($B351/30.2*21)^(-2))</f>
        <v>1.1061666273607678E-2</v>
      </c>
      <c r="AB351" s="12">
        <f>$D351^EXP(Parameter!$D$98+Parameter!$D$105*(($B351*21/30.2)^(1)))</f>
        <v>1.4840495149853787E-28</v>
      </c>
      <c r="AC351" s="12">
        <f>$E351^EXP(Parameter!$D$83+Parameter!$D$90*($B351/30.2*21)^(-2))</f>
        <v>3.6445047271304264E-4</v>
      </c>
      <c r="AD351" s="87">
        <f>$D351^EXP(Parameter!$D$133+Parameter!$D$140*(($B351*21/30.2)^(-0.5))+Parameter!$D$147*((LN($B351*21/30.2))))</f>
        <v>1.6875256673687914E-24</v>
      </c>
      <c r="AE351" s="12">
        <f>$E351^EXP(Parameter!$D$111+Parameter!$D$118*(($B351*21/30.2)^(-1))+Parameter!$D$125*(($B351*21/30.2)^(-0.5)))</f>
        <v>3.3171946656509327E-2</v>
      </c>
      <c r="AF351" s="12">
        <f>$D351^EXP(Parameter!$D$134+Parameter!$D$141*(($B351*21/30.2)^(-0.5))+Parameter!$D$148*((LN($B351*21/30.2))))</f>
        <v>1.4096927903105455E-6</v>
      </c>
      <c r="AG351" s="12">
        <f>$E351^EXP(Parameter!$D$112+Parameter!$D$119*(($B351*21/30.2)^(-1))+Parameter!$D$126*(($B351*21/30.2)^(-0.5)))</f>
        <v>2.2598328252005561E-3</v>
      </c>
      <c r="AH351" s="12">
        <f>$D351^EXP(Parameter!$D$136+Parameter!$D$143*(($B351*21/30.2)^(-0.5))+Parameter!$D$150*((LN($B351*21/30.2))))</f>
        <v>8.0844477118936396E-19</v>
      </c>
      <c r="AI351" s="12">
        <f>$E351^EXP(Parameter!$D$114+Parameter!$D$121*(($B351*21/30.2)^(-1))+Parameter!$D$128*(($B351*21/30.2)^(-0.5)))</f>
        <v>1.4567021252365479E-6</v>
      </c>
      <c r="AJ351" s="12">
        <f>$D351^EXP(Parameter!$D$137+Parameter!$D$144*(($B351*21/30.2)^(-0.5))+Parameter!$D$151*((LN($B351*21/30.2))))</f>
        <v>2.8577201959191094E-30</v>
      </c>
      <c r="AK351" s="12">
        <f>$E351^EXP(Parameter!$D$115+Parameter!$D$122*(($B351*21/30.2)^(-1))+Parameter!$D$129*(($B351*21/30.2)^(-0.5)))</f>
        <v>1.1155942598518038E-3</v>
      </c>
      <c r="AL351" s="12">
        <f>$D351^EXP(Parameter!$D$138+Parameter!$D$145*(($B351*21/30.2)^(-0.5))+Parameter!$D$152*((LN($B351*21/30.2))))</f>
        <v>3.1346722066641897E-162</v>
      </c>
      <c r="AM351" s="12">
        <f>$E351^EXP(Parameter!$D$116+Parameter!$D$123*(($B351*21/30.2)^(-1))+Parameter!$D$130*(($B351*21/30.2)^(-0.5)))</f>
        <v>3.9219662587701391E-8</v>
      </c>
      <c r="AN351" s="12">
        <f>$D351^EXP(Parameter!$D$135+Parameter!$D$142*(($B351*21/30.2)^(-0.5))+Parameter!$D$149*((LN($B351*21/30.2))))</f>
        <v>5.789075399163659E-9</v>
      </c>
      <c r="AO351" s="12">
        <f>$E351^EXP(Parameter!$D$113+Parameter!$D$120*(($B351*21/30.2)^(-1))+Parameter!$D$127*(($B351*21/30.2)^(-0.5)))</f>
        <v>1.1109306967708604E-16</v>
      </c>
      <c r="AP351" s="87">
        <f>$D351^EXP(Parameter!$D$304+Parameter!$D$310*((LN($B351*21/30.2))))</f>
        <v>4.3843588100332745E-3</v>
      </c>
      <c r="AQ351" s="88">
        <f>$E351^EXP(Parameter!$D$290+Parameter!$D$296*((LN($B351*21/30.2))))</f>
        <v>4.9335846216370998E-3</v>
      </c>
      <c r="AR351" s="12">
        <f>$D351^EXP(Parameter!$D$305+Parameter!$D$311*((LN($B351*21/30.2))))</f>
        <v>8.2310805659058014E-3</v>
      </c>
      <c r="AS351" s="88">
        <f>$E351^EXP(Parameter!$D$291+Parameter!$D$297*((LN($B351*21/30.2))))</f>
        <v>3.1203686176784736E-3</v>
      </c>
      <c r="AT351" s="12">
        <f>$D351^EXP(Parameter!$D$305+Parameter!$D$307-Parameter!$D$306+(Parameter!$D$311+Parameter!$D$313-Parameter!$D$312)*((LN($B351*21/30.2))))</f>
        <v>6.2864566890501478E-3</v>
      </c>
      <c r="AU351" s="88">
        <f>$E351^EXP(Parameter!$D$291+Parameter!$D$293-Parameter!$D$292+(Parameter!$D$297+Parameter!$D$299-Parameter!$D$298)*((LN($B351*21/30.2))))</f>
        <v>4.877505368781788E-3</v>
      </c>
      <c r="AV351" s="12">
        <f>$D351^EXP(Parameter!$D$308+Parameter!$D$314*((LN($B351*21/30.2))))</f>
        <v>8.0554733539539864E-3</v>
      </c>
      <c r="AW351" s="88">
        <f>$E351^EXP(Parameter!$D$294+Parameter!$D$300*((LN($B351*21/30.2))))</f>
        <v>4.3985546887511341E-3</v>
      </c>
      <c r="AX351" s="12">
        <f>$D351^EXP(Parameter!$D$305+Parameter!$D$309-Parameter!$D$306+(Parameter!$D$311+Parameter!$D$315-Parameter!$D$312)*((LN($B351*21/30.2))))</f>
        <v>1.9590181323402922E-3</v>
      </c>
      <c r="AY351" s="88">
        <f>$E351^EXP(Parameter!$D$291+Parameter!$D$295-Parameter!$D$292+(Parameter!$D$297+Parameter!$D$301-Parameter!$D$298)*((LN($B351*21/30.2))))</f>
        <v>2.6847292283918324E-6</v>
      </c>
      <c r="AZ351" s="12">
        <f>$D351^EXP(Parameter!D$305-Parameter!D$306+(Parameter!D$311-Parameter!D$312)*((LN($B351*21/30.2))))</f>
        <v>1.2762793053590731E-3</v>
      </c>
      <c r="BA351" s="88">
        <f>$E351^EXP(Parameter!$D$291-Parameter!$D$292+(Parameter!$D$297-Parameter!$D$298)*((LN($B351*21/30.2))))</f>
        <v>8.1603661296884428E-9</v>
      </c>
      <c r="BB351" s="89">
        <f>$D351^EXP(Parameter!$D$231+Parameter!$D$238)</f>
        <v>2.0566459506515304E-2</v>
      </c>
      <c r="BC351" s="90">
        <f>$E351^EXP(Parameter!$D$216+Parameter!$D$223)</f>
        <v>7.6311941528040884E-4</v>
      </c>
      <c r="BD351" s="91">
        <f>$D351^EXP(Parameter!$D$232+Parameter!$D$239)</f>
        <v>1.4326737946666404E-2</v>
      </c>
      <c r="BE351" s="90">
        <f>$E351^EXP(Parameter!$D$217+Parameter!$D$224)</f>
        <v>1.2151096452550172E-3</v>
      </c>
      <c r="BF351" s="91">
        <f>$D351^EXP(Parameter!$D$234+Parameter!$D$241)</f>
        <v>1.8272063446896396E-2</v>
      </c>
      <c r="BG351" s="91">
        <f>$E351^EXP(Parameter!$D$219+Parameter!$D$226)</f>
        <v>8.4930138400585858E-3</v>
      </c>
      <c r="BH351" s="91">
        <f>$D351^EXP(Parameter!$D$235+Parameter!$D$242)</f>
        <v>4.5964907713070623E-2</v>
      </c>
      <c r="BI351" s="91">
        <f>$E351^EXP(Parameter!$D$220+Parameter!$D$227)</f>
        <v>4.7752008972893351E-3</v>
      </c>
      <c r="BJ351" s="91">
        <f>$D351^EXP(Parameter!$D$236+Parameter!$D$243)</f>
        <v>1.3149190648066291E-2</v>
      </c>
      <c r="BK351" s="91">
        <f>$E351^EXP(Parameter!$D$221+Parameter!$D$228)</f>
        <v>7.9792832234287063E-3</v>
      </c>
      <c r="BL351" s="91">
        <f>$D351^EXP(Parameter!$D$233+Parameter!$D$240)</f>
        <v>5.2019035430228653E-3</v>
      </c>
      <c r="BM351" s="91">
        <f>$E351^EXP(Parameter!$D$218+Parameter!$D$225)</f>
        <v>2.7040358669301053E-4</v>
      </c>
      <c r="BN351" s="90">
        <f>$D351^EXP(Parameter!$D$268+Parameter!$D$275+Parameter!$D$282)</f>
        <v>3.749928130005651E-2</v>
      </c>
      <c r="BO351" s="91">
        <f>$E351^EXP(Parameter!$D$246+Parameter!$D$253+Parameter!$D$260)</f>
        <v>2.549864415070064E-3</v>
      </c>
      <c r="BP351" s="91">
        <f>$D351^EXP(Parameter!$D$269+Parameter!$D$276+Parameter!$D$283)</f>
        <v>8.1012266172645429E-3</v>
      </c>
      <c r="BQ351" s="91">
        <f>$E351^EXP(Parameter!$D$247+Parameter!$D$254+Parameter!$D$261)</f>
        <v>3.2226193292453501E-3</v>
      </c>
      <c r="BR351" s="91">
        <f>$D351^EXP(Parameter!$D$271+Parameter!$D$278+Parameter!$D$285)</f>
        <v>5.9244791297161987E-2</v>
      </c>
      <c r="BS351" s="91">
        <f>$E351^EXP(Parameter!$D$249+Parameter!$D$256+Parameter!$D$263)</f>
        <v>5.0360040009233362E-3</v>
      </c>
      <c r="BT351" s="91">
        <f>$D351^EXP(Parameter!$D$272+Parameter!$D$279+Parameter!$D$286)</f>
        <v>4.2517288048970744E-2</v>
      </c>
      <c r="BU351" s="91">
        <f>$E351^EXP(Parameter!$D$250+Parameter!D$257+Parameter!D$264)</f>
        <v>2.5195613165009951E-3</v>
      </c>
      <c r="BV351" s="91">
        <f>$D351^EXP(Parameter!$D$273+Parameter!$D$280+Parameter!$D$287)</f>
        <v>3.8493309435944478E-2</v>
      </c>
      <c r="BW351" s="91">
        <f>$E351^EXP(Parameter!$D$251+Parameter!$D$258+Parameter!$D$265)</f>
        <v>2.0930354413461073E-7</v>
      </c>
      <c r="BX351" s="91">
        <f>$D351^EXP(Parameter!$D$270+Parameter!$D$277+Parameter!$D$284)</f>
        <v>1.4168233932879187E-3</v>
      </c>
      <c r="BY351" s="91">
        <f>$E351^EXP(Parameter!$D$248+Parameter!$D$255+Parameter!$D$262)</f>
        <v>1.0256494135372653E-9</v>
      </c>
      <c r="BZ351" s="90">
        <f>$D351^EXP(Parameter!$D$208)</f>
        <v>1.8714819537756538E-2</v>
      </c>
      <c r="CA351" s="90">
        <f>$E351^EXP(Parameter!$D$200)</f>
        <v>4.933229409632068E-4</v>
      </c>
      <c r="CB351" s="90">
        <f>$D351^EXP(Parameter!$D$209)</f>
        <v>1.4571625355041293E-2</v>
      </c>
      <c r="CC351" s="90">
        <f>$E351^EXP(Parameter!$D$201)</f>
        <v>9.6335873750218648E-4</v>
      </c>
      <c r="CD351" s="90">
        <f>$D351^EXP(Parameter!$D$211)</f>
        <v>1.6309095044324394E-2</v>
      </c>
      <c r="CE351" s="90">
        <f>$E351^EXP(Parameter!$D$203)</f>
        <v>6.1343495448799778E-3</v>
      </c>
      <c r="CF351" s="90">
        <f>$D351^EXP(Parameter!$D$212)</f>
        <v>4.5823488639496958E-2</v>
      </c>
      <c r="CG351" s="90">
        <f>$E351^EXP(Parameter!$D$204)</f>
        <v>3.9474624350258544E-3</v>
      </c>
      <c r="CH351" s="91">
        <f>$D351^EXP(Parameter!$D$213)</f>
        <v>1.2424675799927769E-2</v>
      </c>
      <c r="CI351" s="90">
        <f>$E351^EXP(Parameter!$D$205)</f>
        <v>8.0566734162686431E-3</v>
      </c>
      <c r="CJ351" s="91">
        <f>$D351^EXP(Parameter!$D$210)</f>
        <v>5.832544575769736E-3</v>
      </c>
      <c r="CK351" s="90">
        <f>$E351^EXP(Parameter!$D$202)</f>
        <v>3.7910940519178402E-4</v>
      </c>
      <c r="CL351" s="12">
        <f>$D351^EXP(Parameter!$D$170+Parameter!$D$177*(LN($B351/30.2*21)))</f>
        <v>6.0635016932510969E-3</v>
      </c>
      <c r="CM351" s="12">
        <f>$D351^EXP(Parameter!$D$155+Parameter!$D$162*(LN($B351/30.2*21)))</f>
        <v>0.26087255492375866</v>
      </c>
      <c r="CN351" s="12">
        <f>$D351^EXP(Parameter!$D$171+Parameter!$D$178*(LN($B351/30.2*21)))</f>
        <v>7.7212430835998285E-3</v>
      </c>
      <c r="CO351" s="12">
        <f>$D351^EXP(Parameter!$D$156+Parameter!$D$163*(LN($B351/30.2*21)))</f>
        <v>0.18538340053086305</v>
      </c>
      <c r="CP351" s="12">
        <f>$D351^EXP(Parameter!$D$173+Parameter!$D$180*(LN($B351/30.2*21)))</f>
        <v>5.6977665181453981E-3</v>
      </c>
      <c r="CQ351" s="12">
        <f>$D351^EXP(Parameter!$D$158+Parameter!$D$165*(LN($B351/30.2*21)))</f>
        <v>0.17406915265925188</v>
      </c>
      <c r="CR351" s="12">
        <f>$D351^EXP(Parameter!$D$174+Parameter!$D$181*(LN($B351/30.2*21)))</f>
        <v>3.6776551157446115E-3</v>
      </c>
      <c r="CS351" s="12">
        <f>$D351^EXP(Parameter!$D$159+Parameter!$D$166*(LN($B351/30.2*21)))</f>
        <v>0.23329813460381635</v>
      </c>
      <c r="CT351" s="12">
        <f>$D351^EXP(Parameter!$D$175+Parameter!$D$182*(LN($B351/30.2*21)))</f>
        <v>2.9432931481401022E-4</v>
      </c>
      <c r="CU351" s="12">
        <f>$D351^EXP(Parameter!$D$160+Parameter!$D$167*(LN($B351/30.2*21)))</f>
        <v>2.0174727377751285E-2</v>
      </c>
      <c r="CV351" s="12">
        <f>$D351^EXP(Parameter!$D$172+Parameter!$D$179*(LN($B351/30.2*21)))</f>
        <v>6.7798908210747234E-4</v>
      </c>
      <c r="CW351" s="41">
        <f>$D351^EXP(Parameter!$D$157+Parameter!$D$164*(LN($B351/30.2*21)))</f>
        <v>2.557907148986152E-5</v>
      </c>
      <c r="CX351" s="12">
        <f t="shared" si="37"/>
        <v>4.195744500657412E-173</v>
      </c>
      <c r="CY351" s="85">
        <v>1.19733555903456E-2</v>
      </c>
      <c r="CZ351" s="12">
        <f t="shared" si="38"/>
        <v>2.2458076065090692E-12</v>
      </c>
      <c r="DA351" s="85">
        <v>1.74058599449331E-2</v>
      </c>
      <c r="DB351" s="12">
        <f t="shared" si="39"/>
        <v>1.126596999519286E-28</v>
      </c>
      <c r="DC351" s="41">
        <v>1.23406984355518E-5</v>
      </c>
      <c r="DD351" s="12">
        <f t="shared" si="40"/>
        <v>0</v>
      </c>
      <c r="DE351" s="85">
        <v>1.92535358931584E-4</v>
      </c>
      <c r="DF351" s="12">
        <f t="shared" si="41"/>
        <v>0</v>
      </c>
      <c r="DG351" s="41">
        <v>1.23406E-5</v>
      </c>
      <c r="DH351" s="12">
        <f t="shared" si="42"/>
        <v>1.4840495149853787E-28</v>
      </c>
      <c r="DI351" s="41">
        <v>1.23406E-5</v>
      </c>
      <c r="DJ351" s="46">
        <v>346</v>
      </c>
      <c r="DK351" s="44">
        <v>3.0717459826856701E-6</v>
      </c>
      <c r="DL351" s="44">
        <v>1.20571056780872E-5</v>
      </c>
      <c r="DM351" s="44">
        <v>3.3000478215750002E-5</v>
      </c>
      <c r="DN351" s="44">
        <v>2.20994297287502E-5</v>
      </c>
      <c r="DO351" s="44">
        <v>1.33731833120709E-4</v>
      </c>
      <c r="DP351" s="44">
        <v>9.7519637643705997E-5</v>
      </c>
      <c r="DQ351" s="44">
        <v>1.5546608883576499E-4</v>
      </c>
      <c r="DR351" s="45">
        <v>6.5965866326577203E-3</v>
      </c>
      <c r="DS351" s="45">
        <v>1.1960172451945E-2</v>
      </c>
      <c r="DT351" s="45">
        <v>1.0452905708399299E-2</v>
      </c>
      <c r="DU351" s="45">
        <v>6.9892205764329196E-3</v>
      </c>
      <c r="DV351" s="45">
        <v>1.1296448753412101E-2</v>
      </c>
      <c r="DW351" s="45">
        <v>2.08560206334262E-2</v>
      </c>
      <c r="DX351" s="45">
        <v>8.5996575326904301E-3</v>
      </c>
    </row>
    <row r="352" spans="1:128">
      <c r="A352" s="43">
        <f t="shared" si="36"/>
        <v>21.915068493150685</v>
      </c>
      <c r="B352" s="18">
        <v>348</v>
      </c>
      <c r="C352" s="12">
        <v>7634</v>
      </c>
      <c r="D352" s="12">
        <v>5.9740484931894702E-3</v>
      </c>
      <c r="E352" s="12">
        <v>1.21693949907794E-5</v>
      </c>
      <c r="F352" s="92">
        <f>$D352^Parameter!$D$325</f>
        <v>1.8428484428129138E-2</v>
      </c>
      <c r="G352" s="92">
        <f>$E352^Parameter!$D$318</f>
        <v>2.8933013590190829E-4</v>
      </c>
      <c r="H352" s="92">
        <f>$D352^Parameter!$D$326</f>
        <v>1.6634700839408812E-2</v>
      </c>
      <c r="I352" s="92">
        <f>$E352^Parameter!$D$319</f>
        <v>7.1543824437838904E-4</v>
      </c>
      <c r="J352" s="92">
        <f>$D352^Parameter!$D$328</f>
        <v>2.0207695198691516E-2</v>
      </c>
      <c r="K352" s="92">
        <f>$E352^Parameter!$D$321</f>
        <v>6.6492729583877107E-3</v>
      </c>
      <c r="L352" s="92">
        <f>$D352^Parameter!$D$329</f>
        <v>5.6847385605416308E-2</v>
      </c>
      <c r="M352" s="92">
        <f>$E352^Parameter!$D$322</f>
        <v>3.9064458074477655E-3</v>
      </c>
      <c r="N352" s="92">
        <f>$D352^Parameter!$D$330</f>
        <v>1.580438796983143E-2</v>
      </c>
      <c r="O352" s="92">
        <f>$E352^Parameter!$D$323</f>
        <v>1.0817019061600814E-2</v>
      </c>
      <c r="P352" s="92">
        <f>$D352^Parameter!$D$327</f>
        <v>7.6384957951562337E-3</v>
      </c>
      <c r="Q352" s="92">
        <f>$E352^Parameter!$D$320</f>
        <v>3.0965782362563608E-4</v>
      </c>
      <c r="R352" s="12">
        <f>$D352^EXP(Parameter!$D$96+Parameter!$D$103*(($B352/30.2*21)^(1)))</f>
        <v>9.4680052910597429E-176</v>
      </c>
      <c r="S352" s="12">
        <f>$E352^EXP(Parameter!$D$81+Parameter!$D$88*($B352/30.2*21)^(-2))</f>
        <v>9.550608431774469E-4</v>
      </c>
      <c r="T352" s="12">
        <f>$D352^EXP(Parameter!$D$97+Parameter!$D$104*(($B352*21/30.2)^(1)))</f>
        <v>1.8655651431650035E-12</v>
      </c>
      <c r="U352" s="12">
        <f>$E352^EXP(Parameter!$D$82+Parameter!$D$89*($B352/30.2*21)^(-2))</f>
        <v>1.7487406290204932E-3</v>
      </c>
      <c r="V352" s="12">
        <f>$D352^EXP(Parameter!$D$99+Parameter!$D$106*(($B352*21/30.2)^(1)))</f>
        <v>6.0269098734652789E-29</v>
      </c>
      <c r="W352" s="12">
        <f>$E352^EXP(Parameter!$D$84+Parameter!$D$91*($B352/30.2*21)^(-2))</f>
        <v>1.2294740667947132E-2</v>
      </c>
      <c r="X352" s="12">
        <f>$D352^EXP(Parameter!$D$100+Parameter!$D$107*(($B352*21/30.2)^(1)))</f>
        <v>0</v>
      </c>
      <c r="Y352" s="12">
        <f>$E352^EXP(Parameter!$D$85+Parameter!$D$92*($B352/30.2*21)^(-2))</f>
        <v>7.0522432999499673E-3</v>
      </c>
      <c r="Z352" s="12">
        <f>$D352^EXP(Parameter!$D$101+Parameter!$D$108*(($B352*21/30.2)^(1)))</f>
        <v>0</v>
      </c>
      <c r="AA352" s="12">
        <f>$E352^EXP(Parameter!$D$86+Parameter!$D$93*($B352/30.2*21)^(-2))</f>
        <v>1.1000248572253185E-2</v>
      </c>
      <c r="AB352" s="12">
        <f>$D352^EXP(Parameter!$D$98+Parameter!$D$105*(($B352*21/30.2)^(1)))</f>
        <v>8.3266469337659704E-29</v>
      </c>
      <c r="AC352" s="12">
        <f>$E352^EXP(Parameter!$D$83+Parameter!$D$90*($B352/30.2*21)^(-2))</f>
        <v>3.6090122768424587E-4</v>
      </c>
      <c r="AD352" s="87">
        <f>$D352^EXP(Parameter!$D$133+Parameter!$D$140*(($B352*21/30.2)^(-0.5))+Parameter!$D$147*((LN($B352*21/30.2))))</f>
        <v>1.3066201621654905E-24</v>
      </c>
      <c r="AE352" s="12">
        <f>$E352^EXP(Parameter!$D$111+Parameter!$D$118*(($B352*21/30.2)^(-1))+Parameter!$D$125*(($B352*21/30.2)^(-0.5)))</f>
        <v>3.3068098282952041E-2</v>
      </c>
      <c r="AF352" s="12">
        <f>$D352^EXP(Parameter!$D$134+Parameter!$D$141*(($B352*21/30.2)^(-0.5))+Parameter!$D$148*((LN($B352*21/30.2))))</f>
        <v>1.3590592345673721E-6</v>
      </c>
      <c r="AG352" s="12">
        <f>$E352^EXP(Parameter!$D$112+Parameter!$D$119*(($B352*21/30.2)^(-1))+Parameter!$D$126*(($B352*21/30.2)^(-0.5)))</f>
        <v>2.2432496004685942E-3</v>
      </c>
      <c r="AH352" s="12">
        <f>$D352^EXP(Parameter!$D$136+Parameter!$D$143*(($B352*21/30.2)^(-0.5))+Parameter!$D$150*((LN($B352*21/30.2))))</f>
        <v>6.75187476718125E-19</v>
      </c>
      <c r="AI352" s="12">
        <f>$E352^EXP(Parameter!$D$114+Parameter!$D$121*(($B352*21/30.2)^(-1))+Parameter!$D$128*(($B352*21/30.2)^(-0.5)))</f>
        <v>1.423657588307022E-6</v>
      </c>
      <c r="AJ352" s="12">
        <f>$D352^EXP(Parameter!$D$137+Parameter!$D$144*(($B352*21/30.2)^(-0.5))+Parameter!$D$151*((LN($B352*21/30.2))))</f>
        <v>2.0037708637613107E-30</v>
      </c>
      <c r="AK352" s="12">
        <f>$E352^EXP(Parameter!$D$115+Parameter!$D$122*(($B352*21/30.2)^(-1))+Parameter!$D$129*(($B352*21/30.2)^(-0.5)))</f>
        <v>1.1054413159156892E-3</v>
      </c>
      <c r="AL352" s="12">
        <f>$D352^EXP(Parameter!$D$138+Parameter!$D$145*(($B352*21/30.2)^(-0.5))+Parameter!$D$152*((LN($B352*21/30.2))))</f>
        <v>2.4836769702892727E-163</v>
      </c>
      <c r="AM352" s="12">
        <f>$E352^EXP(Parameter!$D$116+Parameter!$D$123*(($B352*21/30.2)^(-1))+Parameter!$D$130*(($B352*21/30.2)^(-0.5)))</f>
        <v>3.8090100004552628E-8</v>
      </c>
      <c r="AN352" s="12">
        <f>$D352^EXP(Parameter!$D$135+Parameter!$D$142*(($B352*21/30.2)^(-0.5))+Parameter!$D$149*((LN($B352*21/30.2))))</f>
        <v>5.4879627217870272E-9</v>
      </c>
      <c r="AO352" s="12">
        <f>$E352^EXP(Parameter!$D$113+Parameter!$D$120*(($B352*21/30.2)^(-1))+Parameter!$D$127*(($B352*21/30.2)^(-0.5)))</f>
        <v>1.0389350167654482E-16</v>
      </c>
      <c r="AP352" s="87">
        <f>$D352^EXP(Parameter!$D$304+Parameter!$D$310*((LN($B352*21/30.2))))</f>
        <v>4.344154339292472E-3</v>
      </c>
      <c r="AQ352" s="88">
        <f>$E352^EXP(Parameter!$D$290+Parameter!$D$296*((LN($B352*21/30.2))))</f>
        <v>4.9120247566739718E-3</v>
      </c>
      <c r="AR352" s="12">
        <f>$D352^EXP(Parameter!$D$305+Parameter!$D$311*((LN($B352*21/30.2))))</f>
        <v>8.1732007792105644E-3</v>
      </c>
      <c r="AS352" s="88">
        <f>$E352^EXP(Parameter!$D$291+Parameter!$D$297*((LN($B352*21/30.2))))</f>
        <v>3.1009350645180064E-3</v>
      </c>
      <c r="AT352" s="12">
        <f>$D352^EXP(Parameter!$D$305+Parameter!$D$307-Parameter!$D$306+(Parameter!$D$311+Parameter!$D$313-Parameter!$D$312)*((LN($B352*21/30.2))))</f>
        <v>6.2363590767213414E-3</v>
      </c>
      <c r="AU352" s="88">
        <f>$E352^EXP(Parameter!$D$291+Parameter!$D$293-Parameter!$D$292+(Parameter!$D$297+Parameter!$D$299-Parameter!$D$298)*((LN($B352*21/30.2))))</f>
        <v>4.8431263290719638E-3</v>
      </c>
      <c r="AV352" s="12">
        <f>$D352^EXP(Parameter!$D$308+Parameter!$D$314*((LN($B352*21/30.2))))</f>
        <v>7.9831800009296343E-3</v>
      </c>
      <c r="AW352" s="88">
        <f>$E352^EXP(Parameter!$D$294+Parameter!$D$300*((LN($B352*21/30.2))))</f>
        <v>4.369733632676967E-3</v>
      </c>
      <c r="AX352" s="12">
        <f>$D352^EXP(Parameter!$D$305+Parameter!$D$309-Parameter!$D$306+(Parameter!$D$311+Parameter!$D$315-Parameter!$D$312)*((LN($B352*21/30.2))))</f>
        <v>1.9376853758214907E-3</v>
      </c>
      <c r="AY352" s="88">
        <f>$E352^EXP(Parameter!$D$291+Parameter!$D$295-Parameter!$D$292+(Parameter!$D$297+Parameter!$D$301-Parameter!$D$298)*((LN($B352*21/30.2))))</f>
        <v>2.608966666592649E-6</v>
      </c>
      <c r="AZ352" s="12">
        <f>$D352^EXP(Parameter!D$305-Parameter!D$306+(Parameter!D$311-Parameter!D$312)*((LN($B352*21/30.2))))</f>
        <v>1.2623589487569203E-3</v>
      </c>
      <c r="BA352" s="88">
        <f>$E352^EXP(Parameter!$D$291-Parameter!$D$292+(Parameter!$D$297-Parameter!$D$298)*((LN($B352*21/30.2))))</f>
        <v>7.8571255401078132E-9</v>
      </c>
      <c r="BB352" s="89">
        <f>$D352^EXP(Parameter!$D$231+Parameter!$D$238)</f>
        <v>2.0460475764591913E-2</v>
      </c>
      <c r="BC352" s="90">
        <f>$E352^EXP(Parameter!$D$216+Parameter!$D$223)</f>
        <v>7.5637853461797829E-4</v>
      </c>
      <c r="BD352" s="91">
        <f>$D352^EXP(Parameter!$D$232+Parameter!$D$239)</f>
        <v>1.4246056271493626E-2</v>
      </c>
      <c r="BE352" s="90">
        <f>$E352^EXP(Parameter!$D$217+Parameter!$D$224)</f>
        <v>1.2050688860672069E-3</v>
      </c>
      <c r="BF352" s="91">
        <f>$D352^EXP(Parameter!$D$234+Parameter!$D$241)</f>
        <v>1.817504328254943E-2</v>
      </c>
      <c r="BG352" s="91">
        <f>$E352^EXP(Parameter!$D$219+Parameter!$D$226)</f>
        <v>8.4431017818930986E-3</v>
      </c>
      <c r="BH352" s="91">
        <f>$D352^EXP(Parameter!$D$235+Parameter!$D$242)</f>
        <v>4.5776983862793011E-2</v>
      </c>
      <c r="BI352" s="91">
        <f>$E352^EXP(Parameter!$D$220+Parameter!$D$227)</f>
        <v>4.7437603226328879E-3</v>
      </c>
      <c r="BJ352" s="91">
        <f>$D352^EXP(Parameter!$D$236+Parameter!$D$243)</f>
        <v>1.3073648774573853E-2</v>
      </c>
      <c r="BK352" s="91">
        <f>$E352^EXP(Parameter!$D$221+Parameter!$D$228)</f>
        <v>7.9317785184898383E-3</v>
      </c>
      <c r="BL352" s="91">
        <f>$D352^EXP(Parameter!$D$233+Parameter!$D$240)</f>
        <v>5.1656428097994695E-3</v>
      </c>
      <c r="BM352" s="91">
        <f>$E352^EXP(Parameter!$D$218+Parameter!$D$225)</f>
        <v>2.6767153880316179E-4</v>
      </c>
      <c r="BN352" s="90">
        <f>$D352^EXP(Parameter!$D$268+Parameter!$D$275+Parameter!$D$282)</f>
        <v>3.7335857785700331E-2</v>
      </c>
      <c r="BO352" s="91">
        <f>$E352^EXP(Parameter!$D$246+Parameter!$D$253+Parameter!$D$260)</f>
        <v>2.5311121211244137E-3</v>
      </c>
      <c r="BP352" s="91">
        <f>$D352^EXP(Parameter!$D$269+Parameter!$D$276+Parameter!$D$283)</f>
        <v>8.0494975120452943E-3</v>
      </c>
      <c r="BQ352" s="91">
        <f>$E352^EXP(Parameter!$D$247+Parameter!$D$254+Parameter!$D$261)</f>
        <v>3.1998454341807476E-3</v>
      </c>
      <c r="BR352" s="91">
        <f>$D352^EXP(Parameter!$D$271+Parameter!$D$278+Parameter!$D$285)</f>
        <v>5.9022496335849044E-2</v>
      </c>
      <c r="BS352" s="91">
        <f>$E352^EXP(Parameter!$D$249+Parameter!$D$256+Parameter!$D$263)</f>
        <v>5.0031751103103775E-3</v>
      </c>
      <c r="BT352" s="91">
        <f>$D352^EXP(Parameter!$D$272+Parameter!$D$279+Parameter!$D$286)</f>
        <v>4.2339068261315456E-2</v>
      </c>
      <c r="BU352" s="91">
        <f>$E352^EXP(Parameter!$D$250+Parameter!D$257+Parameter!D$264)</f>
        <v>2.5009949196216088E-3</v>
      </c>
      <c r="BV352" s="91">
        <f>$D352^EXP(Parameter!$D$273+Parameter!$D$280+Parameter!$D$287)</f>
        <v>3.8326887699989154E-2</v>
      </c>
      <c r="BW352" s="91">
        <f>$E352^EXP(Parameter!$D$251+Parameter!$D$258+Parameter!$D$265)</f>
        <v>2.053622675232222E-7</v>
      </c>
      <c r="BX352" s="91">
        <f>$D352^EXP(Parameter!$D$270+Parameter!$D$277+Parameter!$D$284)</f>
        <v>1.4045152114565559E-3</v>
      </c>
      <c r="BY352" s="91">
        <f>$E352^EXP(Parameter!$D$248+Parameter!$D$255+Parameter!$D$262)</f>
        <v>9.9974209158778136E-10</v>
      </c>
      <c r="BZ352" s="90">
        <f>$D352^EXP(Parameter!$D$208)</f>
        <v>1.8616041317333135E-2</v>
      </c>
      <c r="CA352" s="90">
        <f>$E352^EXP(Parameter!$D$200)</f>
        <v>4.8870166495747572E-4</v>
      </c>
      <c r="CB352" s="90">
        <f>$D352^EXP(Parameter!$D$209)</f>
        <v>1.4489891252311716E-2</v>
      </c>
      <c r="CC352" s="90">
        <f>$E352^EXP(Parameter!$D$201)</f>
        <v>9.5512412988970133E-4</v>
      </c>
      <c r="CD352" s="90">
        <f>$D352^EXP(Parameter!$D$211)</f>
        <v>1.6220045495655176E-2</v>
      </c>
      <c r="CE352" s="90">
        <f>$E352^EXP(Parameter!$D$203)</f>
        <v>6.0958470947549493E-3</v>
      </c>
      <c r="CF352" s="90">
        <f>$D352^EXP(Parameter!$D$212)</f>
        <v>4.5635955914493452E-2</v>
      </c>
      <c r="CG352" s="90">
        <f>$E352^EXP(Parameter!$D$204)</f>
        <v>3.9205491876729169E-3</v>
      </c>
      <c r="CH352" s="91">
        <f>$D352^EXP(Parameter!$D$213)</f>
        <v>1.2352364982962603E-2</v>
      </c>
      <c r="CI352" s="90">
        <f>$E352^EXP(Parameter!$D$205)</f>
        <v>8.0088035181604747E-3</v>
      </c>
      <c r="CJ352" s="91">
        <f>$D352^EXP(Parameter!$D$210)</f>
        <v>5.792769511613758E-3</v>
      </c>
      <c r="CK352" s="90">
        <f>$E352^EXP(Parameter!$D$202)</f>
        <v>3.7543581592532559E-4</v>
      </c>
      <c r="CL352" s="12">
        <f>$D352^EXP(Parameter!$D$170+Parameter!$D$177*(LN($B352/30.2*21)))</f>
        <v>6.0156436344811354E-3</v>
      </c>
      <c r="CM352" s="12">
        <f>$D352^EXP(Parameter!$D$155+Parameter!$D$162*(LN($B352/30.2*21)))</f>
        <v>0.2606628258656622</v>
      </c>
      <c r="CN352" s="12">
        <f>$D352^EXP(Parameter!$D$171+Parameter!$D$178*(LN($B352/30.2*21)))</f>
        <v>7.6670429049631094E-3</v>
      </c>
      <c r="CO352" s="12">
        <f>$D352^EXP(Parameter!$D$156+Parameter!$D$163*(LN($B352/30.2*21)))</f>
        <v>0.18510123694809222</v>
      </c>
      <c r="CP352" s="12">
        <f>$D352^EXP(Parameter!$D$173+Parameter!$D$180*(LN($B352/30.2*21)))</f>
        <v>5.6529228428104242E-3</v>
      </c>
      <c r="CQ352" s="12">
        <f>$D352^EXP(Parameter!$D$158+Parameter!$D$165*(LN($B352/30.2*21)))</f>
        <v>0.17371206085171145</v>
      </c>
      <c r="CR352" s="12">
        <f>$D352^EXP(Parameter!$D$174+Parameter!$D$181*(LN($B352/30.2*21)))</f>
        <v>3.6392055916847949E-3</v>
      </c>
      <c r="CS352" s="12">
        <f>$D352^EXP(Parameter!$D$159+Parameter!$D$166*(LN($B352/30.2*21)))</f>
        <v>0.23298070363627513</v>
      </c>
      <c r="CT352" s="12">
        <f>$D352^EXP(Parameter!$D$175+Parameter!$D$182*(LN($B352/30.2*21)))</f>
        <v>2.8983558762276355E-4</v>
      </c>
      <c r="CU352" s="12">
        <f>$D352^EXP(Parameter!$D$160+Parameter!$D$167*(LN($B352/30.2*21)))</f>
        <v>2.0028969954054589E-2</v>
      </c>
      <c r="CV352" s="12">
        <f>$D352^EXP(Parameter!$D$172+Parameter!$D$179*(LN($B352/30.2*21)))</f>
        <v>6.6991754752527177E-4</v>
      </c>
      <c r="CW352" s="41">
        <f>$D352^EXP(Parameter!$D$157+Parameter!$D$164*(LN($B352/30.2*21)))</f>
        <v>2.5002139883798835E-5</v>
      </c>
      <c r="CX352" s="12">
        <f t="shared" si="37"/>
        <v>9.4680052910597429E-176</v>
      </c>
      <c r="CY352" s="85">
        <v>1.1971485921342499E-2</v>
      </c>
      <c r="CZ352" s="12">
        <f t="shared" si="38"/>
        <v>1.8655651431650035E-12</v>
      </c>
      <c r="DA352" s="85">
        <v>1.7400940997291399E-2</v>
      </c>
      <c r="DB352" s="12">
        <f t="shared" si="39"/>
        <v>6.0269098734652789E-29</v>
      </c>
      <c r="DC352" s="41">
        <v>1.2169488653349601E-5</v>
      </c>
      <c r="DD352" s="12">
        <f t="shared" si="40"/>
        <v>0</v>
      </c>
      <c r="DE352" s="85">
        <v>1.9048627374039699E-4</v>
      </c>
      <c r="DF352" s="12">
        <f t="shared" si="41"/>
        <v>0</v>
      </c>
      <c r="DG352" s="41">
        <v>1.2169400000000001E-5</v>
      </c>
      <c r="DH352" s="12">
        <f t="shared" si="42"/>
        <v>8.3266469337659704E-29</v>
      </c>
      <c r="DI352" s="41">
        <v>1.2169400000000001E-5</v>
      </c>
      <c r="DJ352" s="46">
        <v>347</v>
      </c>
      <c r="DK352" s="44">
        <v>3.0193640705444801E-6</v>
      </c>
      <c r="DL352" s="44">
        <v>1.1865543128153399E-5</v>
      </c>
      <c r="DM352" s="44">
        <v>3.25056301934135E-5</v>
      </c>
      <c r="DN352" s="44">
        <v>2.17601022071134E-5</v>
      </c>
      <c r="DO352" s="44">
        <v>1.3190027623521901E-4</v>
      </c>
      <c r="DP352" s="44">
        <v>9.6154792320057899E-5</v>
      </c>
      <c r="DQ352" s="44">
        <v>1.5335932452043E-4</v>
      </c>
      <c r="DR352" s="45">
        <v>6.5533469781117199E-3</v>
      </c>
      <c r="DS352" s="45">
        <v>1.18871902574182E-2</v>
      </c>
      <c r="DT352" s="45">
        <v>1.0388021691573501E-2</v>
      </c>
      <c r="DU352" s="45">
        <v>6.9437057428199901E-3</v>
      </c>
      <c r="DV352" s="45">
        <v>1.1227010836308299E-2</v>
      </c>
      <c r="DW352" s="45">
        <v>2.07382011159142E-2</v>
      </c>
      <c r="DX352" s="45">
        <v>8.5449913404422907E-3</v>
      </c>
    </row>
    <row r="353" spans="1:128">
      <c r="A353" s="43">
        <f t="shared" si="36"/>
        <v>21.975342465753425</v>
      </c>
      <c r="B353" s="18">
        <v>349</v>
      </c>
      <c r="C353" s="12">
        <v>7656</v>
      </c>
      <c r="D353" s="12">
        <v>5.9336362802092403E-3</v>
      </c>
      <c r="E353" s="12">
        <v>1.20009300751815E-5</v>
      </c>
      <c r="F353" s="92">
        <f>$D353^Parameter!$D$325</f>
        <v>1.8331175643974903E-2</v>
      </c>
      <c r="G353" s="92">
        <f>$E353^Parameter!$D$318</f>
        <v>2.8644070357971809E-4</v>
      </c>
      <c r="H353" s="92">
        <f>$D353^Parameter!$D$326</f>
        <v>1.654461773308176E-2</v>
      </c>
      <c r="I353" s="92">
        <f>$E353^Parameter!$D$319</f>
        <v>7.090837607386677E-4</v>
      </c>
      <c r="J353" s="92">
        <f>$D353^Parameter!$D$328</f>
        <v>2.0103447594048342E-2</v>
      </c>
      <c r="K353" s="92">
        <f>$E353^Parameter!$D$321</f>
        <v>6.6083373165217616E-3</v>
      </c>
      <c r="L353" s="92">
        <f>$D353^Parameter!$D$329</f>
        <v>5.6631715295904349E-2</v>
      </c>
      <c r="M353" s="92">
        <f>$E353^Parameter!$D$322</f>
        <v>3.8798532880963727E-3</v>
      </c>
      <c r="N353" s="92">
        <f>$D353^Parameter!$D$330</f>
        <v>1.5717734422294169E-2</v>
      </c>
      <c r="O353" s="92">
        <f>$E353^Parameter!$D$323</f>
        <v>1.0756871041193061E-2</v>
      </c>
      <c r="P353" s="92">
        <f>$D353^Parameter!$D$327</f>
        <v>7.5892964467024837E-3</v>
      </c>
      <c r="Q353" s="92">
        <f>$E353^Parameter!$D$320</f>
        <v>3.0659102853007608E-4</v>
      </c>
      <c r="R353" s="12">
        <f>$D353^EXP(Parameter!$D$96+Parameter!$D$103*(($B353/30.2*21)^(1)))</f>
        <v>1.9493268714399161E-178</v>
      </c>
      <c r="S353" s="12">
        <f>$E353^EXP(Parameter!$D$81+Parameter!$D$88*($B353/30.2*21)^(-2))</f>
        <v>9.4691530286384403E-4</v>
      </c>
      <c r="T353" s="12">
        <f>$D353^EXP(Parameter!$D$97+Parameter!$D$104*(($B353*21/30.2)^(1)))</f>
        <v>1.5479072790368672E-12</v>
      </c>
      <c r="U353" s="12">
        <f>$E353^EXP(Parameter!$D$82+Parameter!$D$89*($B353/30.2*21)^(-2))</f>
        <v>1.7351179957741918E-3</v>
      </c>
      <c r="V353" s="12">
        <f>$D353^EXP(Parameter!$D$99+Parameter!$D$106*(($B353*21/30.2)^(1)))</f>
        <v>3.2056036485678336E-29</v>
      </c>
      <c r="W353" s="12">
        <f>$E353^EXP(Parameter!$D$84+Parameter!$D$91*($B353/30.2*21)^(-2))</f>
        <v>1.2228308518158535E-2</v>
      </c>
      <c r="X353" s="12">
        <f>$D353^EXP(Parameter!$D$100+Parameter!$D$107*(($B353*21/30.2)^(1)))</f>
        <v>0</v>
      </c>
      <c r="Y353" s="12">
        <f>$E353^EXP(Parameter!$D$85+Parameter!$D$92*($B353/30.2*21)^(-2))</f>
        <v>7.0093365100776005E-3</v>
      </c>
      <c r="Z353" s="12">
        <f>$D353^EXP(Parameter!$D$101+Parameter!$D$108*(($B353*21/30.2)^(1)))</f>
        <v>0</v>
      </c>
      <c r="AA353" s="12">
        <f>$E353^EXP(Parameter!$D$86+Parameter!$D$93*($B353/30.2*21)^(-2))</f>
        <v>1.0939305683230162E-2</v>
      </c>
      <c r="AB353" s="12">
        <f>$D353^EXP(Parameter!$D$98+Parameter!$D$105*(($B353*21/30.2)^(1)))</f>
        <v>4.6489783514400138E-29</v>
      </c>
      <c r="AC353" s="12">
        <f>$E353^EXP(Parameter!$D$83+Parameter!$D$90*($B353/30.2*21)^(-2))</f>
        <v>3.5739423081603217E-4</v>
      </c>
      <c r="AD353" s="87">
        <f>$D353^EXP(Parameter!$D$133+Parameter!$D$140*(($B353*21/30.2)^(-0.5))+Parameter!$D$147*((LN($B353*21/30.2))))</f>
        <v>1.0112264366302556E-24</v>
      </c>
      <c r="AE353" s="12">
        <f>$E353^EXP(Parameter!$D$111+Parameter!$D$118*(($B353*21/30.2)^(-1))+Parameter!$D$125*(($B353*21/30.2)^(-0.5)))</f>
        <v>3.2964808285845013E-2</v>
      </c>
      <c r="AF353" s="12">
        <f>$D353^EXP(Parameter!$D$134+Parameter!$D$141*(($B353*21/30.2)^(-0.5))+Parameter!$D$148*((LN($B353*21/30.2))))</f>
        <v>1.3102600940608439E-6</v>
      </c>
      <c r="AG353" s="12">
        <f>$E353^EXP(Parameter!$D$112+Parameter!$D$119*(($B353*21/30.2)^(-1))+Parameter!$D$126*(($B353*21/30.2)^(-0.5)))</f>
        <v>2.2268242252397219E-3</v>
      </c>
      <c r="AH353" s="12">
        <f>$D353^EXP(Parameter!$D$136+Parameter!$D$143*(($B353*21/30.2)^(-0.5))+Parameter!$D$150*((LN($B353*21/30.2))))</f>
        <v>5.6374975959229834E-19</v>
      </c>
      <c r="AI353" s="12">
        <f>$E353^EXP(Parameter!$D$114+Parameter!$D$121*(($B353*21/30.2)^(-1))+Parameter!$D$128*(($B353*21/30.2)^(-0.5)))</f>
        <v>1.3914238729062343E-6</v>
      </c>
      <c r="AJ353" s="12">
        <f>$D353^EXP(Parameter!$D$137+Parameter!$D$144*(($B353*21/30.2)^(-0.5))+Parameter!$D$151*((LN($B353*21/30.2))))</f>
        <v>1.4038281007573936E-30</v>
      </c>
      <c r="AK353" s="12">
        <f>$E353^EXP(Parameter!$D$115+Parameter!$D$122*(($B353*21/30.2)^(-1))+Parameter!$D$129*(($B353*21/30.2)^(-0.5)))</f>
        <v>1.0954022197557046E-3</v>
      </c>
      <c r="AL353" s="12">
        <f>$D353^EXP(Parameter!$D$138+Parameter!$D$145*(($B353*21/30.2)^(-0.5))+Parameter!$D$152*((LN($B353*21/30.2))))</f>
        <v>1.9480419310247998E-164</v>
      </c>
      <c r="AM353" s="12">
        <f>$E353^EXP(Parameter!$D$116+Parameter!$D$123*(($B353*21/30.2)^(-1))+Parameter!$D$130*(($B353*21/30.2)^(-0.5)))</f>
        <v>3.699515865461447E-8</v>
      </c>
      <c r="AN353" s="12">
        <f>$D353^EXP(Parameter!$D$135+Parameter!$D$142*(($B353*21/30.2)^(-0.5))+Parameter!$D$149*((LN($B353*21/30.2))))</f>
        <v>5.2025771434795134E-9</v>
      </c>
      <c r="AO353" s="12">
        <f>$E353^EXP(Parameter!$D$113+Parameter!$D$120*(($B353*21/30.2)^(-1))+Parameter!$D$127*(($B353*21/30.2)^(-0.5)))</f>
        <v>9.7172535909628024E-17</v>
      </c>
      <c r="AP353" s="87">
        <f>$D353^EXP(Parameter!$D$304+Parameter!$D$310*((LN($B353*21/30.2))))</f>
        <v>4.3043827594347441E-3</v>
      </c>
      <c r="AQ353" s="88">
        <f>$E353^EXP(Parameter!$D$290+Parameter!$D$296*((LN($B353*21/30.2))))</f>
        <v>4.8906208862307581E-3</v>
      </c>
      <c r="AR353" s="12">
        <f>$D353^EXP(Parameter!$D$305+Parameter!$D$311*((LN($B353*21/30.2))))</f>
        <v>8.1158375188541704E-3</v>
      </c>
      <c r="AS353" s="88">
        <f>$E353^EXP(Parameter!$D$291+Parameter!$D$297*((LN($B353*21/30.2))))</f>
        <v>3.0816692894369176E-3</v>
      </c>
      <c r="AT353" s="12">
        <f>$D353^EXP(Parameter!$D$305+Parameter!$D$307-Parameter!$D$306+(Parameter!$D$311+Parameter!$D$313-Parameter!$D$312)*((LN($B353*21/30.2))))</f>
        <v>6.1867483200646976E-3</v>
      </c>
      <c r="AU353" s="88">
        <f>$E353^EXP(Parameter!$D$291+Parameter!$D$293-Parameter!$D$292+(Parameter!$D$297+Parameter!$D$299-Parameter!$D$298)*((LN($B353*21/30.2))))</f>
        <v>4.8090598694191253E-3</v>
      </c>
      <c r="AV353" s="12">
        <f>$D353^EXP(Parameter!$D$308+Parameter!$D$314*((LN($B353*21/30.2))))</f>
        <v>7.9116357579983934E-3</v>
      </c>
      <c r="AW353" s="88">
        <f>$E353^EXP(Parameter!$D$294+Parameter!$D$300*((LN($B353*21/30.2))))</f>
        <v>4.3411651348291046E-3</v>
      </c>
      <c r="AX353" s="12">
        <f>$D353^EXP(Parameter!$D$305+Parameter!$D$309-Parameter!$D$306+(Parameter!$D$311+Parameter!$D$315-Parameter!$D$312)*((LN($B353*21/30.2))))</f>
        <v>1.9166173568189704E-3</v>
      </c>
      <c r="AY353" s="88">
        <f>$E353^EXP(Parameter!$D$291+Parameter!$D$295-Parameter!$D$292+(Parameter!$D$297+Parameter!$D$301-Parameter!$D$298)*((LN($B353*21/30.2))))</f>
        <v>2.535411582226922E-6</v>
      </c>
      <c r="AZ353" s="12">
        <f>$D353^EXP(Parameter!D$305-Parameter!D$306+(Parameter!D$311-Parameter!D$312)*((LN($B353*21/30.2))))</f>
        <v>1.2486134766362508E-3</v>
      </c>
      <c r="BA353" s="88">
        <f>$E353^EXP(Parameter!$D$291-Parameter!$D$292+(Parameter!$D$297-Parameter!$D$298)*((LN($B353*21/30.2))))</f>
        <v>7.565492800090909E-9</v>
      </c>
      <c r="BB353" s="89">
        <f>$D353^EXP(Parameter!$D$231+Parameter!$D$238)</f>
        <v>2.0355259555139952E-2</v>
      </c>
      <c r="BC353" s="90">
        <f>$E353^EXP(Parameter!$D$216+Parameter!$D$223)</f>
        <v>7.4971181019728981E-4</v>
      </c>
      <c r="BD353" s="91">
        <f>$D353^EXP(Parameter!$D$232+Parameter!$D$239)</f>
        <v>1.416599736128586E-2</v>
      </c>
      <c r="BE353" s="90">
        <f>$E353^EXP(Parameter!$D$217+Parameter!$D$224)</f>
        <v>1.195132879834269E-3</v>
      </c>
      <c r="BF353" s="91">
        <f>$D353^EXP(Parameter!$D$234+Parameter!$D$241)</f>
        <v>1.807874087457308E-2</v>
      </c>
      <c r="BG353" s="91">
        <f>$E353^EXP(Parameter!$D$219+Parameter!$D$226)</f>
        <v>8.3935917248561184E-3</v>
      </c>
      <c r="BH353" s="91">
        <f>$D353^EXP(Parameter!$D$235+Parameter!$D$242)</f>
        <v>4.5590221480351009E-2</v>
      </c>
      <c r="BI353" s="91">
        <f>$E353^EXP(Parameter!$D$220+Parameter!$D$227)</f>
        <v>4.7125951411786191E-3</v>
      </c>
      <c r="BJ353" s="91">
        <f>$D353^EXP(Parameter!$D$236+Parameter!$D$243)</f>
        <v>1.2998698535293132E-2</v>
      </c>
      <c r="BK353" s="91">
        <f>$E353^EXP(Parameter!$D$221+Parameter!$D$228)</f>
        <v>7.8846600555459237E-3</v>
      </c>
      <c r="BL353" s="91">
        <f>$D353^EXP(Parameter!$D$233+Parameter!$D$240)</f>
        <v>5.129710370306035E-3</v>
      </c>
      <c r="BM353" s="91">
        <f>$E353^EXP(Parameter!$D$218+Parameter!$D$225)</f>
        <v>2.6497300515612135E-4</v>
      </c>
      <c r="BN353" s="90">
        <f>$D353^EXP(Parameter!$D$268+Parameter!$D$275+Parameter!$D$282)</f>
        <v>3.7173488238378183E-2</v>
      </c>
      <c r="BO353" s="91">
        <f>$E353^EXP(Parameter!$D$246+Parameter!$D$253+Parameter!$D$260)</f>
        <v>2.5125384752795249E-3</v>
      </c>
      <c r="BP353" s="91">
        <f>$D353^EXP(Parameter!$D$269+Parameter!$D$276+Parameter!$D$283)</f>
        <v>7.998206563497744E-3</v>
      </c>
      <c r="BQ353" s="91">
        <f>$E353^EXP(Parameter!$D$247+Parameter!$D$254+Parameter!$D$261)</f>
        <v>3.1772819775144658E-3</v>
      </c>
      <c r="BR353" s="91">
        <f>$D353^EXP(Parameter!$D$271+Parameter!$D$278+Parameter!$D$285)</f>
        <v>5.8801500756724551E-2</v>
      </c>
      <c r="BS353" s="91">
        <f>$E353^EXP(Parameter!$D$249+Parameter!$D$256+Parameter!$D$263)</f>
        <v>4.970631636724925E-3</v>
      </c>
      <c r="BT353" s="91">
        <f>$D353^EXP(Parameter!$D$272+Parameter!$D$279+Parameter!$D$286)</f>
        <v>4.2161968314163516E-2</v>
      </c>
      <c r="BU353" s="91">
        <f>$E353^EXP(Parameter!$D$250+Parameter!D$257+Parameter!D$264)</f>
        <v>2.482605671304232E-3</v>
      </c>
      <c r="BV353" s="91">
        <f>$D353^EXP(Parameter!$D$273+Parameter!$D$280+Parameter!$D$287)</f>
        <v>3.8161533519125705E-2</v>
      </c>
      <c r="BW353" s="91">
        <f>$E353^EXP(Parameter!$D$251+Parameter!$D$258+Parameter!$D$265)</f>
        <v>2.0150362123213603E-7</v>
      </c>
      <c r="BX353" s="91">
        <f>$D353^EXP(Parameter!$D$270+Parameter!$D$277+Parameter!$D$284)</f>
        <v>1.3923395247651567E-3</v>
      </c>
      <c r="BY353" s="91">
        <f>$E353^EXP(Parameter!$D$248+Parameter!$D$255+Parameter!$D$262)</f>
        <v>9.7454394133450413E-10</v>
      </c>
      <c r="BZ353" s="90">
        <f>$D353^EXP(Parameter!$D$208)</f>
        <v>1.8517990740039333E-2</v>
      </c>
      <c r="CA353" s="90">
        <f>$E353^EXP(Parameter!$D$200)</f>
        <v>4.8413368864811638E-4</v>
      </c>
      <c r="CB353" s="90">
        <f>$D353^EXP(Parameter!$D$209)</f>
        <v>1.440878621146542E-2</v>
      </c>
      <c r="CC353" s="90">
        <f>$E353^EXP(Parameter!$D$201)</f>
        <v>9.4697776758887603E-4</v>
      </c>
      <c r="CD353" s="90">
        <f>$D353^EXP(Parameter!$D$211)</f>
        <v>1.6131668084141772E-2</v>
      </c>
      <c r="CE353" s="90">
        <f>$E353^EXP(Parameter!$D$203)</f>
        <v>6.0576700893815848E-3</v>
      </c>
      <c r="CF353" s="90">
        <f>$D353^EXP(Parameter!$D$212)</f>
        <v>4.5449583003079629E-2</v>
      </c>
      <c r="CG353" s="90">
        <f>$E353^EXP(Parameter!$D$204)</f>
        <v>3.8938779475278257E-3</v>
      </c>
      <c r="CH353" s="91">
        <f>$D353^EXP(Parameter!$D$213)</f>
        <v>1.2280625897858315E-2</v>
      </c>
      <c r="CI353" s="90">
        <f>$E353^EXP(Parameter!$D$205)</f>
        <v>7.9613222654302818E-3</v>
      </c>
      <c r="CJ353" s="91">
        <f>$D353^EXP(Parameter!$D$210)</f>
        <v>5.7533485653264247E-3</v>
      </c>
      <c r="CK353" s="90">
        <f>$E353^EXP(Parameter!$D$202)</f>
        <v>3.7180577665577898E-4</v>
      </c>
      <c r="CL353" s="12">
        <f>$D353^EXP(Parameter!$D$170+Parameter!$D$177*(LN($B353/30.2*21)))</f>
        <v>5.9682486355081997E-3</v>
      </c>
      <c r="CM353" s="12">
        <f>$D353^EXP(Parameter!$D$155+Parameter!$D$162*(LN($B353/30.2*21)))</f>
        <v>0.26045400198272695</v>
      </c>
      <c r="CN353" s="12">
        <f>$D353^EXP(Parameter!$D$171+Parameter!$D$178*(LN($B353/30.2*21)))</f>
        <v>7.6133273304504314E-3</v>
      </c>
      <c r="CO353" s="12">
        <f>$D353^EXP(Parameter!$D$156+Parameter!$D$163*(LN($B353/30.2*21)))</f>
        <v>0.1848202891249108</v>
      </c>
      <c r="CP353" s="12">
        <f>$D353^EXP(Parameter!$D$173+Parameter!$D$180*(LN($B353/30.2*21)))</f>
        <v>5.6085133959184689E-3</v>
      </c>
      <c r="CQ353" s="12">
        <f>$D353^EXP(Parameter!$D$158+Parameter!$D$165*(LN($B353/30.2*21)))</f>
        <v>0.1733565324494514</v>
      </c>
      <c r="CR353" s="12">
        <f>$D353^EXP(Parameter!$D$174+Parameter!$D$181*(LN($B353/30.2*21)))</f>
        <v>3.6012110526051975E-3</v>
      </c>
      <c r="CS353" s="12">
        <f>$D353^EXP(Parameter!$D$159+Parameter!$D$166*(LN($B353/30.2*21)))</f>
        <v>0.23266457054322243</v>
      </c>
      <c r="CT353" s="12">
        <f>$D353^EXP(Parameter!$D$175+Parameter!$D$182*(LN($B353/30.2*21)))</f>
        <v>2.8541652672347758E-4</v>
      </c>
      <c r="CU353" s="12">
        <f>$D353^EXP(Parameter!$D$160+Parameter!$D$167*(LN($B353/30.2*21)))</f>
        <v>1.9884470504321631E-2</v>
      </c>
      <c r="CV353" s="12">
        <f>$D353^EXP(Parameter!$D$172+Parameter!$D$179*(LN($B353/30.2*21)))</f>
        <v>6.6195549694638063E-4</v>
      </c>
      <c r="CW353" s="41">
        <f>$D353^EXP(Parameter!$D$157+Parameter!$D$164*(LN($B353/30.2*21)))</f>
        <v>2.443881576419578E-5</v>
      </c>
      <c r="CX353" s="12">
        <f t="shared" si="37"/>
        <v>1.9493268714399161E-178</v>
      </c>
      <c r="CY353" s="85">
        <v>1.1969650026892001E-2</v>
      </c>
      <c r="CZ353" s="12">
        <f t="shared" si="38"/>
        <v>1.5479072790368672E-12</v>
      </c>
      <c r="DA353" s="85">
        <v>1.7396100226327298E-2</v>
      </c>
      <c r="DB353" s="12">
        <f t="shared" si="39"/>
        <v>3.2056036485678336E-29</v>
      </c>
      <c r="DC353" s="41">
        <v>1.2000979819543701E-5</v>
      </c>
      <c r="DD353" s="12">
        <f t="shared" si="40"/>
        <v>0</v>
      </c>
      <c r="DE353" s="85">
        <v>1.8846764570791801E-4</v>
      </c>
      <c r="DF353" s="12">
        <f t="shared" si="41"/>
        <v>0</v>
      </c>
      <c r="DG353" s="41">
        <v>1.2000900000000001E-5</v>
      </c>
      <c r="DH353" s="12">
        <f t="shared" si="42"/>
        <v>4.6489783514400138E-29</v>
      </c>
      <c r="DI353" s="41">
        <v>1.2000900000000001E-5</v>
      </c>
      <c r="DJ353" s="46">
        <v>348</v>
      </c>
      <c r="DK353" s="44">
        <v>2.9679792143966202E-6</v>
      </c>
      <c r="DL353" s="44">
        <v>1.16773975189499E-5</v>
      </c>
      <c r="DM353" s="44">
        <v>3.2019153155427E-5</v>
      </c>
      <c r="DN353" s="44">
        <v>2.1426640780641799E-5</v>
      </c>
      <c r="DO353" s="44">
        <v>1.30097235550686E-4</v>
      </c>
      <c r="DP353" s="44">
        <v>9.4811622023072099E-5</v>
      </c>
      <c r="DQ353" s="44">
        <v>1.5128504460082401E-4</v>
      </c>
      <c r="DR353" s="45">
        <v>6.5104823743574701E-3</v>
      </c>
      <c r="DS353" s="45">
        <v>1.18148045209876E-2</v>
      </c>
      <c r="DT353" s="45">
        <v>1.03236755363474E-2</v>
      </c>
      <c r="DU353" s="45">
        <v>6.8985835541092201E-3</v>
      </c>
      <c r="DV353" s="45">
        <v>1.11581438711231E-2</v>
      </c>
      <c r="DW353" s="45">
        <v>2.06212846796241E-2</v>
      </c>
      <c r="DX353" s="45">
        <v>8.4907873651611804E-3</v>
      </c>
    </row>
  </sheetData>
  <mergeCells count="123">
    <mergeCell ref="CX1:DI1"/>
    <mergeCell ref="DJ1:DJ4"/>
    <mergeCell ref="DK1:DX1"/>
    <mergeCell ref="BV2:BW2"/>
    <mergeCell ref="BX2:BY2"/>
    <mergeCell ref="BZ2:CA2"/>
    <mergeCell ref="CB2:CC2"/>
    <mergeCell ref="A1:C3"/>
    <mergeCell ref="D1:E3"/>
    <mergeCell ref="R1:AC1"/>
    <mergeCell ref="AD1:AO1"/>
    <mergeCell ref="AP1:BA1"/>
    <mergeCell ref="BB1:BM1"/>
    <mergeCell ref="R2:S2"/>
    <mergeCell ref="T2:U2"/>
    <mergeCell ref="V2:W2"/>
    <mergeCell ref="X2:Y2"/>
    <mergeCell ref="Z2:AA2"/>
    <mergeCell ref="AB2:AC2"/>
    <mergeCell ref="AD2:AE2"/>
    <mergeCell ref="AF2:AG2"/>
    <mergeCell ref="AH2:AI2"/>
    <mergeCell ref="AJ2:AK2"/>
    <mergeCell ref="BN1:BY1"/>
    <mergeCell ref="BZ1:CK1"/>
    <mergeCell ref="CL1:CW1"/>
    <mergeCell ref="AX2:AY2"/>
    <mergeCell ref="AZ2:BA2"/>
    <mergeCell ref="BB2:BC2"/>
    <mergeCell ref="BD2:BE2"/>
    <mergeCell ref="BF2:BG2"/>
    <mergeCell ref="BH2:BI2"/>
    <mergeCell ref="AL2:AM2"/>
    <mergeCell ref="AN2:AO2"/>
    <mergeCell ref="AP2:AQ2"/>
    <mergeCell ref="AR2:AS2"/>
    <mergeCell ref="AT2:AU2"/>
    <mergeCell ref="AV2:AW2"/>
    <mergeCell ref="CD2:CE2"/>
    <mergeCell ref="CF2:CG2"/>
    <mergeCell ref="CH2:CI2"/>
    <mergeCell ref="CJ2:CK2"/>
    <mergeCell ref="CL2:CM2"/>
    <mergeCell ref="CN2:CO2"/>
    <mergeCell ref="BJ2:BK2"/>
    <mergeCell ref="BL2:BM2"/>
    <mergeCell ref="BN2:BO2"/>
    <mergeCell ref="BP2:BQ2"/>
    <mergeCell ref="BR2:BS2"/>
    <mergeCell ref="BT2:BU2"/>
    <mergeCell ref="DB2:DC2"/>
    <mergeCell ref="DD2:DE2"/>
    <mergeCell ref="DF2:DG2"/>
    <mergeCell ref="DH2:DI2"/>
    <mergeCell ref="DK2:DQ3"/>
    <mergeCell ref="DR2:DX3"/>
    <mergeCell ref="CP2:CQ2"/>
    <mergeCell ref="CR2:CS2"/>
    <mergeCell ref="CT2:CU2"/>
    <mergeCell ref="CV2:CW2"/>
    <mergeCell ref="CX2:CY2"/>
    <mergeCell ref="CZ2:DA2"/>
    <mergeCell ref="BZ3:CA3"/>
    <mergeCell ref="CB3:CC3"/>
    <mergeCell ref="CD3:CE3"/>
    <mergeCell ref="CF3:CG3"/>
    <mergeCell ref="CH3:CI3"/>
    <mergeCell ref="CJ3:CK3"/>
    <mergeCell ref="DD3:DE3"/>
    <mergeCell ref="DF3:DG3"/>
    <mergeCell ref="DH3:DI3"/>
    <mergeCell ref="AD3:AE3"/>
    <mergeCell ref="AF3:AG3"/>
    <mergeCell ref="AH3:AI3"/>
    <mergeCell ref="AJ3:AK3"/>
    <mergeCell ref="AL3:AM3"/>
    <mergeCell ref="AN3:AO3"/>
    <mergeCell ref="R3:S3"/>
    <mergeCell ref="T3:U3"/>
    <mergeCell ref="V3:W3"/>
    <mergeCell ref="X3:Y3"/>
    <mergeCell ref="Z3:AA3"/>
    <mergeCell ref="AB3:AC3"/>
    <mergeCell ref="BB3:BC3"/>
    <mergeCell ref="BD3:BE3"/>
    <mergeCell ref="BF3:BG3"/>
    <mergeCell ref="BH3:BI3"/>
    <mergeCell ref="BJ3:BK3"/>
    <mergeCell ref="BL3:BM3"/>
    <mergeCell ref="AP3:AQ3"/>
    <mergeCell ref="AR3:AS3"/>
    <mergeCell ref="AT3:AU3"/>
    <mergeCell ref="AV3:AW3"/>
    <mergeCell ref="AX3:AY3"/>
    <mergeCell ref="AZ3:BA3"/>
    <mergeCell ref="BN3:BO3"/>
    <mergeCell ref="BP3:BQ3"/>
    <mergeCell ref="BR3:BS3"/>
    <mergeCell ref="BT3:BU3"/>
    <mergeCell ref="BV3:BW3"/>
    <mergeCell ref="BX3:BY3"/>
    <mergeCell ref="CX3:CY3"/>
    <mergeCell ref="CZ3:DA3"/>
    <mergeCell ref="DB3:DC3"/>
    <mergeCell ref="CL3:CM3"/>
    <mergeCell ref="CN3:CO3"/>
    <mergeCell ref="CP3:CQ3"/>
    <mergeCell ref="CR3:CS3"/>
    <mergeCell ref="CT3:CU3"/>
    <mergeCell ref="CV3:CW3"/>
    <mergeCell ref="F3:G3"/>
    <mergeCell ref="H3:I3"/>
    <mergeCell ref="J3:K3"/>
    <mergeCell ref="L3:M3"/>
    <mergeCell ref="N3:O3"/>
    <mergeCell ref="P3:Q3"/>
    <mergeCell ref="F1:Q1"/>
    <mergeCell ref="F2:G2"/>
    <mergeCell ref="H2:I2"/>
    <mergeCell ref="J2:K2"/>
    <mergeCell ref="L2:M2"/>
    <mergeCell ref="N2:O2"/>
    <mergeCell ref="P2:Q2"/>
  </mergeCells>
  <phoneticPr fontId="5"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96A12-462D-42C3-98F1-CE5974135146}">
  <sheetPr codeName="Sheet6"/>
  <dimension ref="A1:AO352"/>
  <sheetViews>
    <sheetView workbookViewId="0">
      <pane xSplit="1" topLeftCell="W1" activePane="topRight" state="frozen"/>
      <selection pane="topRight" activeCell="AO4" sqref="AO4:AO352"/>
    </sheetView>
  </sheetViews>
  <sheetFormatPr defaultRowHeight="13.8"/>
  <cols>
    <col min="1" max="16384" width="8.88671875" style="12"/>
  </cols>
  <sheetData>
    <row r="1" spans="1:41" s="86" customFormat="1" ht="14.4" customHeight="1">
      <c r="A1" s="139" t="s">
        <v>162</v>
      </c>
      <c r="B1" s="139"/>
      <c r="C1" s="139" t="s">
        <v>165</v>
      </c>
      <c r="D1" s="139"/>
      <c r="E1" s="139"/>
      <c r="F1" s="139"/>
      <c r="G1" s="139"/>
      <c r="H1" s="139"/>
      <c r="I1" s="139" t="s">
        <v>169</v>
      </c>
      <c r="J1" s="139"/>
      <c r="K1" s="139"/>
      <c r="L1" s="139"/>
      <c r="M1" s="139"/>
      <c r="N1" s="139"/>
      <c r="O1" s="139" t="s">
        <v>82</v>
      </c>
      <c r="P1" s="139"/>
      <c r="Q1" s="139"/>
      <c r="R1" s="139"/>
      <c r="S1" s="139"/>
      <c r="T1" s="139"/>
      <c r="U1" s="139" t="s">
        <v>170</v>
      </c>
      <c r="V1" s="139"/>
      <c r="W1" s="139"/>
      <c r="X1" s="139"/>
      <c r="Y1" s="139"/>
      <c r="Z1" s="139"/>
      <c r="AA1" s="139"/>
      <c r="AB1" s="139"/>
      <c r="AC1" s="139"/>
      <c r="AD1" s="139" t="s">
        <v>83</v>
      </c>
      <c r="AE1" s="139"/>
      <c r="AF1" s="139"/>
      <c r="AG1" s="139"/>
      <c r="AH1" s="139"/>
      <c r="AI1" s="139"/>
      <c r="AJ1" s="139" t="s">
        <v>177</v>
      </c>
      <c r="AK1" s="139"/>
      <c r="AL1" s="139"/>
      <c r="AM1" s="139"/>
      <c r="AN1" s="139"/>
      <c r="AO1" s="139"/>
    </row>
    <row r="2" spans="1:41" s="86" customFormat="1">
      <c r="A2" s="139"/>
      <c r="B2" s="139"/>
      <c r="C2" s="139" t="s">
        <v>166</v>
      </c>
      <c r="D2" s="139"/>
      <c r="E2" s="139"/>
      <c r="F2" s="139" t="s">
        <v>167</v>
      </c>
      <c r="G2" s="139"/>
      <c r="H2" s="139"/>
      <c r="I2" s="139" t="s">
        <v>166</v>
      </c>
      <c r="J2" s="139"/>
      <c r="K2" s="139"/>
      <c r="L2" s="139" t="s">
        <v>167</v>
      </c>
      <c r="M2" s="139"/>
      <c r="N2" s="139"/>
      <c r="O2" s="139" t="s">
        <v>166</v>
      </c>
      <c r="P2" s="139"/>
      <c r="Q2" s="139"/>
      <c r="R2" s="139" t="s">
        <v>167</v>
      </c>
      <c r="S2" s="139"/>
      <c r="T2" s="139"/>
      <c r="U2" s="139" t="s">
        <v>172</v>
      </c>
      <c r="V2" s="139"/>
      <c r="W2" s="139"/>
      <c r="X2" s="139" t="s">
        <v>174</v>
      </c>
      <c r="Y2" s="139"/>
      <c r="Z2" s="139"/>
      <c r="AA2" s="139" t="s">
        <v>176</v>
      </c>
      <c r="AB2" s="139"/>
      <c r="AC2" s="139"/>
      <c r="AD2" s="139" t="s">
        <v>166</v>
      </c>
      <c r="AE2" s="139"/>
      <c r="AF2" s="139"/>
      <c r="AG2" s="139" t="s">
        <v>167</v>
      </c>
      <c r="AH2" s="139"/>
      <c r="AI2" s="139"/>
      <c r="AJ2" s="139" t="s">
        <v>166</v>
      </c>
      <c r="AK2" s="139"/>
      <c r="AL2" s="139"/>
      <c r="AM2" s="139" t="s">
        <v>176</v>
      </c>
      <c r="AN2" s="139"/>
      <c r="AO2" s="139"/>
    </row>
    <row r="3" spans="1:41">
      <c r="A3" s="12" t="s">
        <v>164</v>
      </c>
      <c r="B3" s="12" t="s">
        <v>163</v>
      </c>
      <c r="C3" s="12" t="s">
        <v>168</v>
      </c>
      <c r="D3" s="12" t="s">
        <v>60</v>
      </c>
      <c r="E3" s="12" t="s">
        <v>61</v>
      </c>
      <c r="F3" s="12" t="s">
        <v>168</v>
      </c>
      <c r="G3" s="12" t="s">
        <v>60</v>
      </c>
      <c r="H3" s="12" t="s">
        <v>61</v>
      </c>
      <c r="I3" s="12" t="s">
        <v>168</v>
      </c>
      <c r="J3" s="12" t="s">
        <v>61</v>
      </c>
      <c r="K3" s="12" t="s">
        <v>60</v>
      </c>
      <c r="L3" s="12" t="s">
        <v>168</v>
      </c>
      <c r="M3" s="12" t="s">
        <v>61</v>
      </c>
      <c r="N3" s="12" t="s">
        <v>60</v>
      </c>
      <c r="O3" s="12" t="s">
        <v>168</v>
      </c>
      <c r="P3" s="12" t="s">
        <v>61</v>
      </c>
      <c r="Q3" s="12" t="s">
        <v>60</v>
      </c>
      <c r="R3" s="12" t="s">
        <v>168</v>
      </c>
      <c r="S3" s="12" t="s">
        <v>61</v>
      </c>
      <c r="T3" s="12" t="s">
        <v>60</v>
      </c>
      <c r="U3" s="12" t="s">
        <v>168</v>
      </c>
      <c r="V3" s="12" t="s">
        <v>61</v>
      </c>
      <c r="W3" s="12" t="s">
        <v>60</v>
      </c>
      <c r="X3" s="12" t="s">
        <v>168</v>
      </c>
      <c r="Y3" s="12" t="s">
        <v>61</v>
      </c>
      <c r="Z3" s="12" t="s">
        <v>60</v>
      </c>
      <c r="AA3" s="12" t="s">
        <v>168</v>
      </c>
      <c r="AB3" s="12" t="s">
        <v>61</v>
      </c>
      <c r="AC3" s="12" t="s">
        <v>60</v>
      </c>
      <c r="AD3" s="12" t="s">
        <v>168</v>
      </c>
      <c r="AE3" s="12" t="s">
        <v>61</v>
      </c>
      <c r="AF3" s="12" t="s">
        <v>60</v>
      </c>
      <c r="AG3" s="12" t="s">
        <v>168</v>
      </c>
      <c r="AH3" s="12" t="s">
        <v>61</v>
      </c>
      <c r="AI3" s="12" t="s">
        <v>60</v>
      </c>
      <c r="AJ3" s="12" t="s">
        <v>168</v>
      </c>
      <c r="AK3" s="12" t="s">
        <v>61</v>
      </c>
      <c r="AL3" s="12" t="s">
        <v>60</v>
      </c>
      <c r="AM3" s="12" t="s">
        <v>168</v>
      </c>
      <c r="AN3" s="12" t="s">
        <v>61</v>
      </c>
      <c r="AO3" s="12" t="s">
        <v>60</v>
      </c>
    </row>
    <row r="4" spans="1:41">
      <c r="A4" s="12">
        <v>1</v>
      </c>
      <c r="B4" s="12">
        <v>0</v>
      </c>
      <c r="C4" s="12">
        <f>'Survival-1cycle NMA'!F5</f>
        <v>1</v>
      </c>
      <c r="D4" s="41">
        <f>'Survival-1cycle NMA'!G5</f>
        <v>1</v>
      </c>
      <c r="E4" s="12">
        <f>IF(C4-D4&gt;0,C4-D4,0)</f>
        <v>0</v>
      </c>
      <c r="F4" s="12">
        <v>1</v>
      </c>
      <c r="G4" s="12">
        <v>1</v>
      </c>
      <c r="H4" s="12">
        <f>IF(F4-G4&gt;0,F4-G4,0)</f>
        <v>0</v>
      </c>
      <c r="I4" s="12">
        <f>'Survival-1cycle NMA'!H5</f>
        <v>1</v>
      </c>
      <c r="J4" s="12">
        <f>IF(I4-K4&gt;0,I4-K4,0)</f>
        <v>0</v>
      </c>
      <c r="K4" s="41">
        <f>'Survival-1cycle NMA'!I5</f>
        <v>1</v>
      </c>
      <c r="L4" s="12">
        <v>1</v>
      </c>
      <c r="M4" s="12">
        <v>1</v>
      </c>
      <c r="N4" s="12">
        <v>1</v>
      </c>
      <c r="O4" s="12">
        <f>'Survival-1cycle NMA'!H5</f>
        <v>1</v>
      </c>
      <c r="P4" s="12">
        <f>IF(O4-Q4&gt;0,O4-Q4,0)</f>
        <v>0</v>
      </c>
      <c r="Q4" s="12">
        <f>'Survival-1cycle NMA'!I5</f>
        <v>1</v>
      </c>
      <c r="R4" s="12">
        <v>1</v>
      </c>
      <c r="S4" s="12">
        <f>IF(R4-T4&gt;0,R4-T4,0)</f>
        <v>0</v>
      </c>
      <c r="T4" s="12">
        <v>1</v>
      </c>
      <c r="U4" s="12">
        <f>'Survival-1cycle NMA'!J5</f>
        <v>1</v>
      </c>
      <c r="V4" s="12">
        <f>IF(U4-W4&gt;0,U4-W4,0)</f>
        <v>0</v>
      </c>
      <c r="W4" s="12">
        <f>'Survival-1cycle NMA'!K5</f>
        <v>1</v>
      </c>
      <c r="X4" s="12">
        <f>'Survival-1cycle NMA'!H5</f>
        <v>1</v>
      </c>
      <c r="Y4" s="12">
        <f>IF(X4-Z4&gt;0,X4-Z4,0)</f>
        <v>0</v>
      </c>
      <c r="Z4" s="12">
        <f>'Survival-1cycle NMA'!I5</f>
        <v>1</v>
      </c>
      <c r="AA4" s="12">
        <f>'Survival-1cycle NMA'!P5</f>
        <v>1</v>
      </c>
      <c r="AB4" s="12">
        <f>IF(AA4-AC4&gt;0,AA4-AC4,0)</f>
        <v>0</v>
      </c>
      <c r="AC4" s="12">
        <f>'Survival-1cycle NMA'!Q5</f>
        <v>1</v>
      </c>
      <c r="AD4" s="12">
        <f>'Survival-1cycle NMA'!L5</f>
        <v>1</v>
      </c>
      <c r="AE4" s="12">
        <f>IF(AD4-AF4&gt;0,AD4-AF4,0)</f>
        <v>0</v>
      </c>
      <c r="AF4" s="12">
        <f>'Survival-1cycle NMA'!M5</f>
        <v>1</v>
      </c>
      <c r="AG4" s="12">
        <v>1</v>
      </c>
      <c r="AH4" s="12">
        <f>IF(AG4-AI4&gt;0,AG4-AI4,0)</f>
        <v>0</v>
      </c>
      <c r="AI4" s="12">
        <v>1</v>
      </c>
      <c r="AJ4" s="12">
        <f>'Survival-1cycle NMA'!N5</f>
        <v>1</v>
      </c>
      <c r="AK4" s="12">
        <f>IF(AJ4-AL4&gt;0,AJ4-AL4,0)</f>
        <v>0</v>
      </c>
      <c r="AL4" s="12">
        <f>'Survival-1cycle NMA'!O5</f>
        <v>1</v>
      </c>
      <c r="AM4" s="12">
        <f>'Survival-1cycle NMA'!P5</f>
        <v>1</v>
      </c>
      <c r="AN4" s="12">
        <f>IF(AM4-AO4&gt;0,AM4-AO4,0)</f>
        <v>0</v>
      </c>
      <c r="AO4" s="12">
        <f>'Survival-1cycle NMA'!Q5</f>
        <v>1</v>
      </c>
    </row>
    <row r="5" spans="1:41">
      <c r="A5" s="12">
        <v>2</v>
      </c>
      <c r="B5" s="12">
        <f t="shared" ref="B5:B68" si="0">A4*21/365</f>
        <v>5.7534246575342465E-2</v>
      </c>
      <c r="C5" s="41">
        <f>'Survival-1cycle NMA'!F6</f>
        <v>0.98392247679095735</v>
      </c>
      <c r="D5" s="41">
        <f>'Survival-1cycle NMA'!G6</f>
        <v>0.97050688626412163</v>
      </c>
      <c r="E5" s="12">
        <f t="shared" ref="E5:E68" si="1">IF(C5-D5&gt;0,C5-D5,0)</f>
        <v>1.3415590526835719E-2</v>
      </c>
      <c r="F5" s="12">
        <v>0.97943470677690903</v>
      </c>
      <c r="G5" s="12">
        <v>0.95927368188495199</v>
      </c>
      <c r="H5" s="12">
        <f t="shared" ref="H5:H68" si="2">IF(F5-G5&gt;0,F5-G5,0)</f>
        <v>2.0161024891957036E-2</v>
      </c>
      <c r="I5" s="41">
        <f>'Survival-1cycle NMA'!H6</f>
        <v>0.9835136494019423</v>
      </c>
      <c r="J5" s="12">
        <f t="shared" ref="J5:J68" si="3">IF(I5-K5&gt;0,I5-K5,0)</f>
        <v>9.7731824046282112E-3</v>
      </c>
      <c r="K5" s="41">
        <f>'Survival-1cycle NMA'!I6</f>
        <v>0.97374046699731409</v>
      </c>
      <c r="L5" s="12">
        <v>0.98791790702601701</v>
      </c>
      <c r="M5" s="12">
        <v>0.97943470677690903</v>
      </c>
      <c r="N5" s="12">
        <v>0.95927368188495199</v>
      </c>
      <c r="O5" s="41">
        <f>'Survival-1cycle NMA'!H6</f>
        <v>0.9835136494019423</v>
      </c>
      <c r="P5" s="12">
        <f t="shared" ref="P5:P68" si="4">IF(O5-Q5&gt;0,O5-Q5,0)</f>
        <v>9.7731824046282112E-3</v>
      </c>
      <c r="Q5" s="41">
        <f>'Survival-1cycle NMA'!I6</f>
        <v>0.97374046699731409</v>
      </c>
      <c r="R5" s="12">
        <v>0.97943470677690903</v>
      </c>
      <c r="S5" s="12">
        <f t="shared" ref="S5:S68" si="5">IF(R5-T5&gt;0,R5-T5,0)</f>
        <v>2.0161024891957036E-2</v>
      </c>
      <c r="T5" s="12">
        <v>0.95927368188495199</v>
      </c>
      <c r="U5" s="41">
        <f>'Survival-1cycle NMA'!J6</f>
        <v>0.98429056673908299</v>
      </c>
      <c r="V5" s="12">
        <f t="shared" ref="V5:V68" si="6">IF(U5-W5&gt;0,U5-W5,0)</f>
        <v>2.5414016673152018E-3</v>
      </c>
      <c r="W5" s="41">
        <f>'Survival-1cycle NMA'!K6</f>
        <v>0.98174916507176779</v>
      </c>
      <c r="X5" s="41">
        <f>'Survival-1cycle NMA'!H6</f>
        <v>0.9835136494019423</v>
      </c>
      <c r="Y5" s="12">
        <f t="shared" ref="Y5:Y68" si="7">IF(X5-Z5&gt;0,X5-Z5,0)</f>
        <v>9.7731824046282112E-3</v>
      </c>
      <c r="Z5" s="41">
        <f>'Survival-1cycle NMA'!I6</f>
        <v>0.97374046699731409</v>
      </c>
      <c r="AA5" s="41">
        <f>'Survival-1cycle NMA'!P6</f>
        <v>0.98041210755601871</v>
      </c>
      <c r="AB5" s="12">
        <f t="shared" ref="AB5:AB68" si="8">IF(AA5-AC5&gt;0,AA5-AC5,0)</f>
        <v>9.6630756559581421E-3</v>
      </c>
      <c r="AC5" s="41">
        <f>'Survival-1cycle NMA'!Q6</f>
        <v>0.97074903190006057</v>
      </c>
      <c r="AD5" s="41">
        <f>'Survival-1cycle NMA'!L6</f>
        <v>0.98843080976806952</v>
      </c>
      <c r="AE5" s="12">
        <f t="shared" ref="AE5:AE68" si="9">IF(AD5-AF5&gt;0,AD5-AF5,0)</f>
        <v>8.5983119292019072E-3</v>
      </c>
      <c r="AF5" s="41">
        <f>'Survival-1cycle NMA'!M6</f>
        <v>0.97983249783886761</v>
      </c>
      <c r="AG5" s="12">
        <v>0.97943470677690903</v>
      </c>
      <c r="AH5" s="12">
        <f t="shared" ref="AH5:AH68" si="10">IF(AG5-AI5&gt;0,AG5-AI5,0)</f>
        <v>2.0161024891957036E-2</v>
      </c>
      <c r="AI5" s="12">
        <v>0.95927368188495199</v>
      </c>
      <c r="AJ5" s="41">
        <f>'Survival-1cycle NMA'!N6</f>
        <v>0.98330929941344869</v>
      </c>
      <c r="AK5" s="12">
        <f t="shared" ref="AK5:AK68" si="11">IF(AJ5-AL5&gt;0,AJ5-AL5,0)</f>
        <v>0</v>
      </c>
      <c r="AL5" s="41">
        <f>'Survival-1cycle NMA'!O6</f>
        <v>0.98350599568618347</v>
      </c>
      <c r="AM5" s="41">
        <f>'Survival-1cycle NMA'!P6</f>
        <v>0.98041210755601871</v>
      </c>
      <c r="AN5" s="12">
        <f t="shared" ref="AN5:AN68" si="12">IF(AM5-AO5&gt;0,AM5-AO5,0)</f>
        <v>9.6630756559581421E-3</v>
      </c>
      <c r="AO5" s="41">
        <f>'Survival-1cycle NMA'!Q6</f>
        <v>0.97074903190006057</v>
      </c>
    </row>
    <row r="6" spans="1:41">
      <c r="A6" s="12">
        <v>3</v>
      </c>
      <c r="B6" s="12">
        <f t="shared" si="0"/>
        <v>0.11506849315068493</v>
      </c>
      <c r="C6" s="41">
        <f>'Survival-1cycle NMA'!F7</f>
        <v>0.95718429588009835</v>
      </c>
      <c r="D6" s="41">
        <f>'Survival-1cycle NMA'!G7</f>
        <v>0.91181111029682527</v>
      </c>
      <c r="E6" s="12">
        <f t="shared" si="1"/>
        <v>4.5373185583273079E-2</v>
      </c>
      <c r="F6" s="12">
        <v>0.94544297533787702</v>
      </c>
      <c r="G6" s="12">
        <v>0.87965491362137205</v>
      </c>
      <c r="H6" s="12">
        <f t="shared" si="2"/>
        <v>6.5788061716504975E-2</v>
      </c>
      <c r="I6" s="41">
        <f>'Survival-1cycle NMA'!H7</f>
        <v>0.95611090477590954</v>
      </c>
      <c r="J6" s="12">
        <f t="shared" si="3"/>
        <v>3.4898254645216231E-2</v>
      </c>
      <c r="K6" s="41">
        <f>'Survival-1cycle NMA'!I7</f>
        <v>0.92121265013069331</v>
      </c>
      <c r="L6" s="12">
        <v>0.95552349974950501</v>
      </c>
      <c r="M6" s="12">
        <v>0.94544297533787702</v>
      </c>
      <c r="N6" s="12">
        <v>0.87965491362137205</v>
      </c>
      <c r="O6" s="41">
        <f>'Survival-1cycle NMA'!H7</f>
        <v>0.95611090477590954</v>
      </c>
      <c r="P6" s="12">
        <f t="shared" si="4"/>
        <v>3.4898254645216231E-2</v>
      </c>
      <c r="Q6" s="41">
        <f>'Survival-1cycle NMA'!I7</f>
        <v>0.92121265013069331</v>
      </c>
      <c r="R6" s="12">
        <v>0.94544297533787702</v>
      </c>
      <c r="S6" s="12">
        <f t="shared" si="5"/>
        <v>6.5788061716504975E-2</v>
      </c>
      <c r="T6" s="12">
        <v>0.87965491362137205</v>
      </c>
      <c r="U6" s="41">
        <f>'Survival-1cycle NMA'!J7</f>
        <v>0.95815137815934792</v>
      </c>
      <c r="V6" s="12">
        <f t="shared" si="6"/>
        <v>1.3372090943763792E-2</v>
      </c>
      <c r="W6" s="41">
        <f>'Survival-1cycle NMA'!K7</f>
        <v>0.94477928721558413</v>
      </c>
      <c r="X6" s="41">
        <f>'Survival-1cycle NMA'!H7</f>
        <v>0.95611090477590954</v>
      </c>
      <c r="Y6" s="12">
        <f t="shared" si="7"/>
        <v>3.4898254645216231E-2</v>
      </c>
      <c r="Z6" s="41">
        <f>'Survival-1cycle NMA'!I7</f>
        <v>0.92121265013069331</v>
      </c>
      <c r="AA6" s="41">
        <f>'Survival-1cycle NMA'!P7</f>
        <v>0.94799237259954283</v>
      </c>
      <c r="AB6" s="12">
        <f t="shared" si="8"/>
        <v>3.5479487264147402E-2</v>
      </c>
      <c r="AC6" s="41">
        <f>'Survival-1cycle NMA'!Q7</f>
        <v>0.91251288533539543</v>
      </c>
      <c r="AD6" s="41">
        <f>'Survival-1cycle NMA'!L7</f>
        <v>0.96907143019604391</v>
      </c>
      <c r="AE6" s="12">
        <f t="shared" si="9"/>
        <v>2.9968829752528348E-2</v>
      </c>
      <c r="AF6" s="41">
        <f>'Survival-1cycle NMA'!M7</f>
        <v>0.93910260044351557</v>
      </c>
      <c r="AG6" s="12">
        <v>0.94544297533787702</v>
      </c>
      <c r="AH6" s="12">
        <f t="shared" si="10"/>
        <v>6.5788061716504975E-2</v>
      </c>
      <c r="AI6" s="12">
        <v>0.87965491362137205</v>
      </c>
      <c r="AJ6" s="41">
        <f>'Survival-1cycle NMA'!N7</f>
        <v>0.95557466069795893</v>
      </c>
      <c r="AK6" s="12">
        <f t="shared" si="11"/>
        <v>5.5717559968878616E-3</v>
      </c>
      <c r="AL6" s="41">
        <f>'Survival-1cycle NMA'!O7</f>
        <v>0.95000290470107107</v>
      </c>
      <c r="AM6" s="41">
        <f>'Survival-1cycle NMA'!P7</f>
        <v>0.94799237259954283</v>
      </c>
      <c r="AN6" s="12">
        <f t="shared" si="12"/>
        <v>3.5479487264147402E-2</v>
      </c>
      <c r="AO6" s="41">
        <f>'Survival-1cycle NMA'!Q7</f>
        <v>0.91251288533539543</v>
      </c>
    </row>
    <row r="7" spans="1:41">
      <c r="A7" s="12">
        <v>4</v>
      </c>
      <c r="B7" s="12">
        <f t="shared" si="0"/>
        <v>0.17260273972602741</v>
      </c>
      <c r="C7" s="41">
        <f>'Survival-1cycle NMA'!F8</f>
        <v>0.92618345347824937</v>
      </c>
      <c r="D7" s="41">
        <f>'Survival-1cycle NMA'!G8</f>
        <v>0.84339207142447492</v>
      </c>
      <c r="E7" s="12">
        <f t="shared" si="1"/>
        <v>8.2791382053774454E-2</v>
      </c>
      <c r="F7" s="12">
        <v>0.90636654978437803</v>
      </c>
      <c r="G7" s="12">
        <v>0.78933836879362196</v>
      </c>
      <c r="H7" s="12">
        <f t="shared" si="2"/>
        <v>0.11702818099075607</v>
      </c>
      <c r="I7" s="41">
        <f>'Survival-1cycle NMA'!H8</f>
        <v>0.92436415342711375</v>
      </c>
      <c r="J7" s="12">
        <f t="shared" si="3"/>
        <v>6.4859055633105678E-2</v>
      </c>
      <c r="K7" s="41">
        <f>'Survival-1cycle NMA'!I8</f>
        <v>0.85950509779400808</v>
      </c>
      <c r="L7" s="12">
        <v>0.91447939575047399</v>
      </c>
      <c r="M7" s="12">
        <v>0.90636654978437803</v>
      </c>
      <c r="N7" s="12">
        <v>0.78933836879362196</v>
      </c>
      <c r="O7" s="41">
        <f>'Survival-1cycle NMA'!H8</f>
        <v>0.92436415342711375</v>
      </c>
      <c r="P7" s="12">
        <f t="shared" si="4"/>
        <v>6.4859055633105678E-2</v>
      </c>
      <c r="Q7" s="41">
        <f>'Survival-1cycle NMA'!I8</f>
        <v>0.85950509779400808</v>
      </c>
      <c r="R7" s="12">
        <v>0.90636654978437803</v>
      </c>
      <c r="S7" s="12">
        <f t="shared" si="5"/>
        <v>0.11702818099075607</v>
      </c>
      <c r="T7" s="12">
        <v>0.78933836879362196</v>
      </c>
      <c r="U7" s="41">
        <f>'Survival-1cycle NMA'!J8</f>
        <v>0.92782388480533629</v>
      </c>
      <c r="V7" s="12">
        <f t="shared" si="6"/>
        <v>2.7315826028357582E-2</v>
      </c>
      <c r="W7" s="41">
        <f>'Survival-1cycle NMA'!K8</f>
        <v>0.9005080587769787</v>
      </c>
      <c r="X7" s="41">
        <f>'Survival-1cycle NMA'!H8</f>
        <v>0.92436415342711375</v>
      </c>
      <c r="Y7" s="12">
        <f t="shared" si="7"/>
        <v>6.4859055633105678E-2</v>
      </c>
      <c r="Z7" s="41">
        <f>'Survival-1cycle NMA'!I8</f>
        <v>0.85950509779400808</v>
      </c>
      <c r="AA7" s="41">
        <f>'Survival-1cycle NMA'!P8</f>
        <v>0.91065375651746749</v>
      </c>
      <c r="AB7" s="12">
        <f t="shared" si="8"/>
        <v>6.6063757204432139E-2</v>
      </c>
      <c r="AC7" s="41">
        <f>'Survival-1cycle NMA'!Q8</f>
        <v>0.84458999931303536</v>
      </c>
      <c r="AD7" s="41">
        <f>'Survival-1cycle NMA'!L8</f>
        <v>0.94643363626004118</v>
      </c>
      <c r="AE7" s="12">
        <f t="shared" si="9"/>
        <v>5.5882268927464951E-2</v>
      </c>
      <c r="AF7" s="41">
        <f>'Survival-1cycle NMA'!M8</f>
        <v>0.89055136733257623</v>
      </c>
      <c r="AG7" s="12">
        <v>0.90636654978437803</v>
      </c>
      <c r="AH7" s="12">
        <f t="shared" si="10"/>
        <v>0.11702818099075607</v>
      </c>
      <c r="AI7" s="12">
        <v>0.78933836879362196</v>
      </c>
      <c r="AJ7" s="41">
        <f>'Survival-1cycle NMA'!N8</f>
        <v>0.92345584395820846</v>
      </c>
      <c r="AK7" s="12">
        <f t="shared" si="11"/>
        <v>1.3740990945847575E-2</v>
      </c>
      <c r="AL7" s="41">
        <f>'Survival-1cycle NMA'!O8</f>
        <v>0.90971485301236088</v>
      </c>
      <c r="AM7" s="41">
        <f>'Survival-1cycle NMA'!P8</f>
        <v>0.91065375651746749</v>
      </c>
      <c r="AN7" s="12">
        <f t="shared" si="12"/>
        <v>6.6063757204432139E-2</v>
      </c>
      <c r="AO7" s="41">
        <f>'Survival-1cycle NMA'!Q8</f>
        <v>0.84458999931303536</v>
      </c>
    </row>
    <row r="8" spans="1:41">
      <c r="A8" s="12">
        <v>5</v>
      </c>
      <c r="B8" s="12">
        <f t="shared" si="0"/>
        <v>0.23013698630136986</v>
      </c>
      <c r="C8" s="41">
        <f>'Survival-1cycle NMA'!F9</f>
        <v>0.89393990515896848</v>
      </c>
      <c r="D8" s="41">
        <f>'Survival-1cycle NMA'!G9</f>
        <v>0.7748660771101521</v>
      </c>
      <c r="E8" s="12">
        <f t="shared" si="1"/>
        <v>0.11907382804881639</v>
      </c>
      <c r="F8" s="12">
        <v>0.86611343419803599</v>
      </c>
      <c r="G8" s="12">
        <v>0.70169458109520499</v>
      </c>
      <c r="H8" s="12">
        <f t="shared" si="2"/>
        <v>0.164418853102831</v>
      </c>
      <c r="I8" s="41">
        <f>'Survival-1cycle NMA'!H9</f>
        <v>0.8913737079823143</v>
      </c>
      <c r="J8" s="12">
        <f t="shared" si="3"/>
        <v>9.4233347873185269E-2</v>
      </c>
      <c r="K8" s="41">
        <f>'Survival-1cycle NMA'!I9</f>
        <v>0.79714036010912903</v>
      </c>
      <c r="L8" s="12">
        <v>0.87279806825126005</v>
      </c>
      <c r="M8" s="12">
        <v>0.86611343419803599</v>
      </c>
      <c r="N8" s="12">
        <v>0.70169458109520499</v>
      </c>
      <c r="O8" s="41">
        <f>'Survival-1cycle NMA'!H9</f>
        <v>0.8913737079823143</v>
      </c>
      <c r="P8" s="12">
        <f t="shared" si="4"/>
        <v>9.4233347873185269E-2</v>
      </c>
      <c r="Q8" s="41">
        <f>'Survival-1cycle NMA'!I9</f>
        <v>0.79714036010912903</v>
      </c>
      <c r="R8" s="12">
        <v>0.86611343419803599</v>
      </c>
      <c r="S8" s="12">
        <f t="shared" si="5"/>
        <v>0.164418853102831</v>
      </c>
      <c r="T8" s="12">
        <v>0.70169458109520499</v>
      </c>
      <c r="U8" s="41">
        <f>'Survival-1cycle NMA'!J9</f>
        <v>0.89625579865538185</v>
      </c>
      <c r="V8" s="12">
        <f t="shared" si="6"/>
        <v>4.1496924546460368E-2</v>
      </c>
      <c r="W8" s="41">
        <f>'Survival-1cycle NMA'!K9</f>
        <v>0.85475887410892148</v>
      </c>
      <c r="X8" s="41">
        <f>'Survival-1cycle NMA'!H9</f>
        <v>0.8913737079823143</v>
      </c>
      <c r="Y8" s="12">
        <f t="shared" si="7"/>
        <v>9.4233347873185269E-2</v>
      </c>
      <c r="Z8" s="41">
        <f>'Survival-1cycle NMA'!I9</f>
        <v>0.79714036010912903</v>
      </c>
      <c r="AA8" s="41">
        <f>'Survival-1cycle NMA'!P9</f>
        <v>0.87210983818893539</v>
      </c>
      <c r="AB8" s="12">
        <f t="shared" si="8"/>
        <v>9.5594998868728465E-2</v>
      </c>
      <c r="AC8" s="41">
        <f>'Survival-1cycle NMA'!Q9</f>
        <v>0.77651483932020693</v>
      </c>
      <c r="AD8" s="41">
        <f>'Survival-1cycle NMA'!L9</f>
        <v>0.92266038428969288</v>
      </c>
      <c r="AE8" s="12">
        <f t="shared" si="9"/>
        <v>8.2015489033602007E-2</v>
      </c>
      <c r="AF8" s="41">
        <f>'Survival-1cycle NMA'!M9</f>
        <v>0.84064489525609087</v>
      </c>
      <c r="AG8" s="12">
        <v>0.86611343419803599</v>
      </c>
      <c r="AH8" s="12">
        <f t="shared" si="10"/>
        <v>0.164418853102831</v>
      </c>
      <c r="AI8" s="12">
        <v>0.70169458109520499</v>
      </c>
      <c r="AJ8" s="41">
        <f>'Survival-1cycle NMA'!N9</f>
        <v>0.89009337322158055</v>
      </c>
      <c r="AK8" s="12">
        <f t="shared" si="11"/>
        <v>2.221423501701103E-2</v>
      </c>
      <c r="AL8" s="41">
        <f>'Survival-1cycle NMA'!O9</f>
        <v>0.86787913820456952</v>
      </c>
      <c r="AM8" s="41">
        <f>'Survival-1cycle NMA'!P9</f>
        <v>0.87210983818893539</v>
      </c>
      <c r="AN8" s="12">
        <f t="shared" si="12"/>
        <v>9.5594998868728465E-2</v>
      </c>
      <c r="AO8" s="41">
        <f>'Survival-1cycle NMA'!Q9</f>
        <v>0.77651483932020693</v>
      </c>
    </row>
    <row r="9" spans="1:41">
      <c r="A9" s="12">
        <v>6</v>
      </c>
      <c r="B9" s="12">
        <f t="shared" si="0"/>
        <v>0.28767123287671231</v>
      </c>
      <c r="C9" s="41">
        <f>'Survival-1cycle NMA'!F10</f>
        <v>0.86190290111137524</v>
      </c>
      <c r="D9" s="41">
        <f>'Survival-1cycle NMA'!G10</f>
        <v>0.71021635849264975</v>
      </c>
      <c r="E9" s="12">
        <f t="shared" si="1"/>
        <v>0.1516865426187255</v>
      </c>
      <c r="F9" s="12">
        <v>0.826521747574675</v>
      </c>
      <c r="G9" s="12">
        <v>0.62172474730649396</v>
      </c>
      <c r="H9" s="12">
        <f t="shared" si="2"/>
        <v>0.20479700026818104</v>
      </c>
      <c r="I9" s="41">
        <f>'Survival-1cycle NMA'!H10</f>
        <v>0.85862480000764585</v>
      </c>
      <c r="J9" s="12">
        <f t="shared" si="3"/>
        <v>0.12088567061957589</v>
      </c>
      <c r="K9" s="41">
        <f>'Survival-1cycle NMA'!I10</f>
        <v>0.73773912938806996</v>
      </c>
      <c r="L9" s="12">
        <v>0.83401082105864999</v>
      </c>
      <c r="M9" s="12">
        <v>0.826521747574675</v>
      </c>
      <c r="N9" s="12">
        <v>0.62172474730649396</v>
      </c>
      <c r="O9" s="41">
        <f>'Survival-1cycle NMA'!H10</f>
        <v>0.85862480000764585</v>
      </c>
      <c r="P9" s="12">
        <f t="shared" si="4"/>
        <v>0.12088567061957589</v>
      </c>
      <c r="Q9" s="41">
        <f>'Survival-1cycle NMA'!I10</f>
        <v>0.73773912938806996</v>
      </c>
      <c r="R9" s="12">
        <v>0.826521747574675</v>
      </c>
      <c r="S9" s="12">
        <f t="shared" si="5"/>
        <v>0.20479700026818104</v>
      </c>
      <c r="T9" s="12">
        <v>0.62172474730649396</v>
      </c>
      <c r="U9" s="41">
        <f>'Survival-1cycle NMA'!J10</f>
        <v>0.86486389132577235</v>
      </c>
      <c r="V9" s="12">
        <f t="shared" si="6"/>
        <v>5.4716603477894865E-2</v>
      </c>
      <c r="W9" s="41">
        <f>'Survival-1cycle NMA'!K10</f>
        <v>0.81014728784787748</v>
      </c>
      <c r="X9" s="41">
        <f>'Survival-1cycle NMA'!H10</f>
        <v>0.85862480000764585</v>
      </c>
      <c r="Y9" s="12">
        <f t="shared" si="7"/>
        <v>0.12088567061957589</v>
      </c>
      <c r="Z9" s="41">
        <f>'Survival-1cycle NMA'!I10</f>
        <v>0.73773912938806996</v>
      </c>
      <c r="AA9" s="41">
        <f>'Survival-1cycle NMA'!P10</f>
        <v>0.8341152849262442</v>
      </c>
      <c r="AB9" s="12">
        <f t="shared" si="8"/>
        <v>0.12187082095072865</v>
      </c>
      <c r="AC9" s="41">
        <f>'Survival-1cycle NMA'!Q10</f>
        <v>0.71224446397551555</v>
      </c>
      <c r="AD9" s="41">
        <f>'Survival-1cycle NMA'!L10</f>
        <v>0.89879862583662662</v>
      </c>
      <c r="AE9" s="12">
        <f t="shared" si="9"/>
        <v>0.10654707918835848</v>
      </c>
      <c r="AF9" s="41">
        <f>'Survival-1cycle NMA'!M10</f>
        <v>0.79225154664826813</v>
      </c>
      <c r="AG9" s="12">
        <v>0.826521747574675</v>
      </c>
      <c r="AH9" s="12">
        <f t="shared" si="10"/>
        <v>0.20479700026818104</v>
      </c>
      <c r="AI9" s="12">
        <v>0.62172474730649396</v>
      </c>
      <c r="AJ9" s="41">
        <f>'Survival-1cycle NMA'!N10</f>
        <v>0.85699042781120982</v>
      </c>
      <c r="AK9" s="12">
        <f t="shared" si="11"/>
        <v>3.0116569675655569E-2</v>
      </c>
      <c r="AL9" s="41">
        <f>'Survival-1cycle NMA'!O10</f>
        <v>0.82687385813555425</v>
      </c>
      <c r="AM9" s="41">
        <f>'Survival-1cycle NMA'!P10</f>
        <v>0.8341152849262442</v>
      </c>
      <c r="AN9" s="12">
        <f t="shared" si="12"/>
        <v>0.12187082095072865</v>
      </c>
      <c r="AO9" s="41">
        <f>'Survival-1cycle NMA'!Q10</f>
        <v>0.71224446397551555</v>
      </c>
    </row>
    <row r="10" spans="1:41">
      <c r="A10" s="12">
        <v>7</v>
      </c>
      <c r="B10" s="12">
        <f t="shared" si="0"/>
        <v>0.34520547945205482</v>
      </c>
      <c r="C10" s="41">
        <f>'Survival-1cycle NMA'!F11</f>
        <v>0.83077754819985916</v>
      </c>
      <c r="D10" s="41">
        <f>'Survival-1cycle NMA'!G11</f>
        <v>0.6508497812461822</v>
      </c>
      <c r="E10" s="12">
        <f t="shared" si="1"/>
        <v>0.17992776695367696</v>
      </c>
      <c r="F10" s="12">
        <v>0.78845211418338901</v>
      </c>
      <c r="G10" s="12">
        <v>0.55073858506055995</v>
      </c>
      <c r="H10" s="12">
        <f t="shared" si="2"/>
        <v>0.23771352912282906</v>
      </c>
      <c r="I10" s="41">
        <f>'Survival-1cycle NMA'!H11</f>
        <v>0.82683767600229485</v>
      </c>
      <c r="J10" s="12">
        <f t="shared" si="3"/>
        <v>0.14417662841606949</v>
      </c>
      <c r="K10" s="41">
        <f>'Survival-1cycle NMA'!I11</f>
        <v>0.68266104758622537</v>
      </c>
      <c r="L10" s="12">
        <v>0.79930630047429996</v>
      </c>
      <c r="M10" s="12">
        <v>0.78845211418338901</v>
      </c>
      <c r="N10" s="12">
        <v>0.55073858506055995</v>
      </c>
      <c r="O10" s="41">
        <f>'Survival-1cycle NMA'!H11</f>
        <v>0.82683767600229485</v>
      </c>
      <c r="P10" s="12">
        <f t="shared" si="4"/>
        <v>0.14417662841606949</v>
      </c>
      <c r="Q10" s="41">
        <f>'Survival-1cycle NMA'!I11</f>
        <v>0.68266104758622537</v>
      </c>
      <c r="R10" s="12">
        <v>0.78845211418338901</v>
      </c>
      <c r="S10" s="12">
        <f t="shared" si="5"/>
        <v>0.23771352912282906</v>
      </c>
      <c r="T10" s="12">
        <v>0.55073858506055995</v>
      </c>
      <c r="U10" s="41">
        <f>'Survival-1cycle NMA'!J11</f>
        <v>0.83433948192834428</v>
      </c>
      <c r="V10" s="12">
        <f t="shared" si="6"/>
        <v>6.6555833825640676E-2</v>
      </c>
      <c r="W10" s="41">
        <f>'Survival-1cycle NMA'!K11</f>
        <v>0.76778364810270361</v>
      </c>
      <c r="X10" s="41">
        <f>'Survival-1cycle NMA'!H11</f>
        <v>0.82683767600229485</v>
      </c>
      <c r="Y10" s="12">
        <f t="shared" si="7"/>
        <v>0.14417662841606949</v>
      </c>
      <c r="Z10" s="41">
        <f>'Survival-1cycle NMA'!I11</f>
        <v>0.68266104758622537</v>
      </c>
      <c r="AA10" s="41">
        <f>'Survival-1cycle NMA'!P11</f>
        <v>0.79749892549448986</v>
      </c>
      <c r="AB10" s="12">
        <f t="shared" si="8"/>
        <v>0.14431559897631285</v>
      </c>
      <c r="AC10" s="41">
        <f>'Survival-1cycle NMA'!Q11</f>
        <v>0.65318332651817701</v>
      </c>
      <c r="AD10" s="41">
        <f>'Survival-1cycle NMA'!L11</f>
        <v>0.87537508261717367</v>
      </c>
      <c r="AE10" s="12">
        <f t="shared" si="9"/>
        <v>0.12881752348922837</v>
      </c>
      <c r="AF10" s="41">
        <f>'Survival-1cycle NMA'!M11</f>
        <v>0.7465575591279453</v>
      </c>
      <c r="AG10" s="12">
        <v>0.78845211418338901</v>
      </c>
      <c r="AH10" s="12">
        <f t="shared" si="10"/>
        <v>0.23771352912282906</v>
      </c>
      <c r="AI10" s="12">
        <v>0.55073858506055995</v>
      </c>
      <c r="AJ10" s="41">
        <f>'Survival-1cycle NMA'!N11</f>
        <v>0.82487475210726369</v>
      </c>
      <c r="AK10" s="12">
        <f t="shared" si="11"/>
        <v>3.7143271521821175E-2</v>
      </c>
      <c r="AL10" s="41">
        <f>'Survival-1cycle NMA'!O11</f>
        <v>0.78773148058544251</v>
      </c>
      <c r="AM10" s="41">
        <f>'Survival-1cycle NMA'!P11</f>
        <v>0.79749892549448986</v>
      </c>
      <c r="AN10" s="12">
        <f t="shared" si="12"/>
        <v>0.14431559897631285</v>
      </c>
      <c r="AO10" s="41">
        <f>'Survival-1cycle NMA'!Q11</f>
        <v>0.65318332651817701</v>
      </c>
    </row>
    <row r="11" spans="1:41">
      <c r="A11" s="12">
        <v>8</v>
      </c>
      <c r="B11" s="12">
        <f t="shared" si="0"/>
        <v>0.40273972602739727</v>
      </c>
      <c r="C11" s="41">
        <f>'Survival-1cycle NMA'!F12</f>
        <v>0.80089641214015439</v>
      </c>
      <c r="D11" s="41">
        <f>'Survival-1cycle NMA'!G12</f>
        <v>0.59702788588548095</v>
      </c>
      <c r="E11" s="12">
        <f t="shared" si="1"/>
        <v>0.20386852625467344</v>
      </c>
      <c r="F11" s="12">
        <v>0.75228072334732998</v>
      </c>
      <c r="G11" s="12">
        <v>0.48851894653121603</v>
      </c>
      <c r="H11" s="12">
        <f t="shared" si="2"/>
        <v>0.26376177681611396</v>
      </c>
      <c r="I11" s="41">
        <f>'Survival-1cycle NMA'!H12</f>
        <v>0.79634993102764318</v>
      </c>
      <c r="J11" s="12">
        <f t="shared" si="3"/>
        <v>0.16410682338247295</v>
      </c>
      <c r="K11" s="41">
        <f>'Survival-1cycle NMA'!I12</f>
        <v>0.63224310764517022</v>
      </c>
      <c r="L11" s="12">
        <v>0.76871508575363501</v>
      </c>
      <c r="M11" s="12">
        <v>0.75228072334732998</v>
      </c>
      <c r="N11" s="12">
        <v>0.48851894653121603</v>
      </c>
      <c r="O11" s="41">
        <f>'Survival-1cycle NMA'!H12</f>
        <v>0.79634993102764318</v>
      </c>
      <c r="P11" s="12">
        <f t="shared" si="4"/>
        <v>0.16410682338247295</v>
      </c>
      <c r="Q11" s="41">
        <f>'Survival-1cycle NMA'!I12</f>
        <v>0.63224310764517022</v>
      </c>
      <c r="R11" s="12">
        <v>0.75228072334732998</v>
      </c>
      <c r="S11" s="12">
        <f t="shared" si="5"/>
        <v>0.26376177681611396</v>
      </c>
      <c r="T11" s="12">
        <v>0.48851894653121603</v>
      </c>
      <c r="U11" s="41">
        <f>'Survival-1cycle NMA'!J12</f>
        <v>0.80501043376811099</v>
      </c>
      <c r="V11" s="12">
        <f t="shared" si="6"/>
        <v>7.6938205641415403E-2</v>
      </c>
      <c r="W11" s="41">
        <f>'Survival-1cycle NMA'!K12</f>
        <v>0.72807222812669559</v>
      </c>
      <c r="X11" s="41">
        <f>'Survival-1cycle NMA'!H12</f>
        <v>0.79634993102764318</v>
      </c>
      <c r="Y11" s="12">
        <f t="shared" si="7"/>
        <v>0.16410682338247295</v>
      </c>
      <c r="Z11" s="41">
        <f>'Survival-1cycle NMA'!I12</f>
        <v>0.63224310764517022</v>
      </c>
      <c r="AA11" s="41">
        <f>'Survival-1cycle NMA'!P12</f>
        <v>0.76262966866354709</v>
      </c>
      <c r="AB11" s="12">
        <f t="shared" si="8"/>
        <v>0.16303007744790365</v>
      </c>
      <c r="AC11" s="41">
        <f>'Survival-1cycle NMA'!Q12</f>
        <v>0.59959959121564343</v>
      </c>
      <c r="AD11" s="41">
        <f>'Survival-1cycle NMA'!L12</f>
        <v>0.85265386054936798</v>
      </c>
      <c r="AE11" s="12">
        <f t="shared" si="9"/>
        <v>0.1486875239756793</v>
      </c>
      <c r="AF11" s="41">
        <f>'Survival-1cycle NMA'!M12</f>
        <v>0.70396633657368868</v>
      </c>
      <c r="AG11" s="12">
        <v>0.75228072334732998</v>
      </c>
      <c r="AH11" s="12">
        <f t="shared" si="10"/>
        <v>0.26376177681611396</v>
      </c>
      <c r="AI11" s="12">
        <v>0.48851894653121603</v>
      </c>
      <c r="AJ11" s="41">
        <f>'Survival-1cycle NMA'!N12</f>
        <v>0.79408637809551974</v>
      </c>
      <c r="AK11" s="12">
        <f t="shared" si="11"/>
        <v>4.3237450606373407E-2</v>
      </c>
      <c r="AL11" s="41">
        <f>'Survival-1cycle NMA'!O12</f>
        <v>0.75084892748914633</v>
      </c>
      <c r="AM11" s="41">
        <f>'Survival-1cycle NMA'!P12</f>
        <v>0.76262966866354709</v>
      </c>
      <c r="AN11" s="12">
        <f t="shared" si="12"/>
        <v>0.16303007744790365</v>
      </c>
      <c r="AO11" s="41">
        <f>'Survival-1cycle NMA'!Q12</f>
        <v>0.59959959121564343</v>
      </c>
    </row>
    <row r="12" spans="1:41">
      <c r="A12" s="12">
        <v>9</v>
      </c>
      <c r="B12" s="12">
        <f t="shared" si="0"/>
        <v>0.46027397260273972</v>
      </c>
      <c r="C12" s="41">
        <f>'Survival-1cycle NMA'!F13</f>
        <v>0.77239751250134114</v>
      </c>
      <c r="D12" s="41">
        <f>'Survival-1cycle NMA'!G13</f>
        <v>0.5485176085461877</v>
      </c>
      <c r="E12" s="12">
        <f t="shared" si="1"/>
        <v>0.22387990395515345</v>
      </c>
      <c r="F12" s="12">
        <v>0.71813524051974198</v>
      </c>
      <c r="G12" s="12">
        <v>0.43427485699450502</v>
      </c>
      <c r="H12" s="12">
        <f t="shared" si="2"/>
        <v>0.28386038352523696</v>
      </c>
      <c r="I12" s="41">
        <f>'Survival-1cycle NMA'!H13</f>
        <v>0.76729963436449033</v>
      </c>
      <c r="J12" s="12">
        <f t="shared" si="3"/>
        <v>0.1809327987661743</v>
      </c>
      <c r="K12" s="41">
        <f>'Survival-1cycle NMA'!I13</f>
        <v>0.58636683559831604</v>
      </c>
      <c r="L12" s="12">
        <v>0.74125821462674502</v>
      </c>
      <c r="M12" s="12">
        <v>0.71813524051974198</v>
      </c>
      <c r="N12" s="12">
        <v>0.43427485699450502</v>
      </c>
      <c r="O12" s="41">
        <f>'Survival-1cycle NMA'!H13</f>
        <v>0.76729963436449033</v>
      </c>
      <c r="P12" s="12">
        <f t="shared" si="4"/>
        <v>0.1809327987661743</v>
      </c>
      <c r="Q12" s="41">
        <f>'Survival-1cycle NMA'!I13</f>
        <v>0.58636683559831604</v>
      </c>
      <c r="R12" s="12">
        <v>0.71813524051974198</v>
      </c>
      <c r="S12" s="12">
        <f t="shared" si="5"/>
        <v>0.28386038352523696</v>
      </c>
      <c r="T12" s="12">
        <v>0.43427485699450502</v>
      </c>
      <c r="U12" s="41">
        <f>'Survival-1cycle NMA'!J13</f>
        <v>0.77701455518693519</v>
      </c>
      <c r="V12" s="12">
        <f t="shared" si="6"/>
        <v>8.5932277601530105E-2</v>
      </c>
      <c r="W12" s="41">
        <f>'Survival-1cycle NMA'!K13</f>
        <v>0.69108227758540508</v>
      </c>
      <c r="X12" s="41">
        <f>'Survival-1cycle NMA'!H13</f>
        <v>0.76729963436449033</v>
      </c>
      <c r="Y12" s="12">
        <f t="shared" si="7"/>
        <v>0.1809327987661743</v>
      </c>
      <c r="Z12" s="41">
        <f>'Survival-1cycle NMA'!I13</f>
        <v>0.58636683559831604</v>
      </c>
      <c r="AA12" s="41">
        <f>'Survival-1cycle NMA'!P13</f>
        <v>0.72963950424013746</v>
      </c>
      <c r="AB12" s="12">
        <f t="shared" si="8"/>
        <v>0.17836997788224096</v>
      </c>
      <c r="AC12" s="41">
        <f>'Survival-1cycle NMA'!Q13</f>
        <v>0.5512695263578965</v>
      </c>
      <c r="AD12" s="41">
        <f>'Survival-1cycle NMA'!L13</f>
        <v>0.83075983972946188</v>
      </c>
      <c r="AE12" s="12">
        <f t="shared" si="9"/>
        <v>0.16624498132600085</v>
      </c>
      <c r="AF12" s="41">
        <f>'Survival-1cycle NMA'!M13</f>
        <v>0.66451485840346103</v>
      </c>
      <c r="AG12" s="12">
        <v>0.71813524051974198</v>
      </c>
      <c r="AH12" s="12">
        <f t="shared" si="10"/>
        <v>0.28386038352523696</v>
      </c>
      <c r="AI12" s="12">
        <v>0.43427485699450502</v>
      </c>
      <c r="AJ12" s="41">
        <f>'Survival-1cycle NMA'!N13</f>
        <v>0.76476332659321267</v>
      </c>
      <c r="AK12" s="12">
        <f t="shared" si="11"/>
        <v>4.8445310243177331E-2</v>
      </c>
      <c r="AL12" s="41">
        <f>'Survival-1cycle NMA'!O13</f>
        <v>0.71631801635003534</v>
      </c>
      <c r="AM12" s="41">
        <f>'Survival-1cycle NMA'!P13</f>
        <v>0.72963950424013746</v>
      </c>
      <c r="AN12" s="12">
        <f t="shared" si="12"/>
        <v>0.17836997788224096</v>
      </c>
      <c r="AO12" s="41">
        <f>'Survival-1cycle NMA'!Q13</f>
        <v>0.5512695263578965</v>
      </c>
    </row>
    <row r="13" spans="1:41">
      <c r="A13" s="12">
        <v>10</v>
      </c>
      <c r="B13" s="12">
        <f t="shared" si="0"/>
        <v>0.51780821917808217</v>
      </c>
      <c r="C13" s="41">
        <f>'Survival-1cycle NMA'!F14</f>
        <v>0.74531472579755598</v>
      </c>
      <c r="D13" s="41">
        <f>'Survival-1cycle NMA'!G14</f>
        <v>0.50489079987229168</v>
      </c>
      <c r="E13" s="12">
        <f t="shared" si="1"/>
        <v>0.24042392592526429</v>
      </c>
      <c r="F13" s="12">
        <v>0.68601395664054599</v>
      </c>
      <c r="G13" s="12">
        <v>0.38705639372767903</v>
      </c>
      <c r="H13" s="12">
        <f t="shared" si="2"/>
        <v>0.29895756291286696</v>
      </c>
      <c r="I13" s="41">
        <f>'Survival-1cycle NMA'!H14</f>
        <v>0.73971829684144808</v>
      </c>
      <c r="J13" s="12">
        <f t="shared" si="3"/>
        <v>0.19499554221345561</v>
      </c>
      <c r="K13" s="41">
        <f>'Survival-1cycle NMA'!I14</f>
        <v>0.54472275462799247</v>
      </c>
      <c r="L13" s="12">
        <v>0.71606992713011597</v>
      </c>
      <c r="M13" s="12">
        <v>0.68601395664054599</v>
      </c>
      <c r="N13" s="12">
        <v>0.38705639372767903</v>
      </c>
      <c r="O13" s="41">
        <f>'Survival-1cycle NMA'!H14</f>
        <v>0.73971829684144808</v>
      </c>
      <c r="P13" s="12">
        <f t="shared" si="4"/>
        <v>0.19499554221345561</v>
      </c>
      <c r="Q13" s="41">
        <f>'Survival-1cycle NMA'!I14</f>
        <v>0.54472275462799247</v>
      </c>
      <c r="R13" s="12">
        <v>0.68601395664054599</v>
      </c>
      <c r="S13" s="12">
        <f t="shared" si="5"/>
        <v>0.29895756291286696</v>
      </c>
      <c r="T13" s="12">
        <v>0.38705639372767903</v>
      </c>
      <c r="U13" s="41">
        <f>'Survival-1cycle NMA'!J14</f>
        <v>0.75038770384556785</v>
      </c>
      <c r="V13" s="12">
        <f t="shared" si="6"/>
        <v>9.3662035852936198E-2</v>
      </c>
      <c r="W13" s="41">
        <f>'Survival-1cycle NMA'!K14</f>
        <v>0.65672566799263166</v>
      </c>
      <c r="X13" s="41">
        <f>'Survival-1cycle NMA'!H14</f>
        <v>0.73971829684144808</v>
      </c>
      <c r="Y13" s="12">
        <f t="shared" si="7"/>
        <v>0.19499554221345561</v>
      </c>
      <c r="Z13" s="41">
        <f>'Survival-1cycle NMA'!I14</f>
        <v>0.54472275462799247</v>
      </c>
      <c r="AA13" s="41">
        <f>'Survival-1cycle NMA'!P14</f>
        <v>0.69853628416952662</v>
      </c>
      <c r="AB13" s="12">
        <f t="shared" si="8"/>
        <v>0.19076187258066768</v>
      </c>
      <c r="AC13" s="41">
        <f>'Survival-1cycle NMA'!Q14</f>
        <v>0.50777441158885894</v>
      </c>
      <c r="AD13" s="41">
        <f>'Survival-1cycle NMA'!L14</f>
        <v>0.80974160235890202</v>
      </c>
      <c r="AE13" s="12">
        <f t="shared" si="9"/>
        <v>0.18166967772965781</v>
      </c>
      <c r="AF13" s="41">
        <f>'Survival-1cycle NMA'!M14</f>
        <v>0.62807192462924422</v>
      </c>
      <c r="AG13" s="12">
        <v>0.68601395664054599</v>
      </c>
      <c r="AH13" s="12">
        <f t="shared" si="10"/>
        <v>0.29895756291286696</v>
      </c>
      <c r="AI13" s="12">
        <v>0.38705639372767903</v>
      </c>
      <c r="AJ13" s="41">
        <f>'Survival-1cycle NMA'!N14</f>
        <v>0.73693586059243554</v>
      </c>
      <c r="AK13" s="12">
        <f t="shared" si="11"/>
        <v>5.2851442380683955E-2</v>
      </c>
      <c r="AL13" s="41">
        <f>'Survival-1cycle NMA'!O14</f>
        <v>0.68408441821175159</v>
      </c>
      <c r="AM13" s="41">
        <f>'Survival-1cycle NMA'!P14</f>
        <v>0.69853628416952662</v>
      </c>
      <c r="AN13" s="12">
        <f t="shared" si="12"/>
        <v>0.19076187258066768</v>
      </c>
      <c r="AO13" s="41">
        <f>'Survival-1cycle NMA'!Q14</f>
        <v>0.50777441158885894</v>
      </c>
    </row>
    <row r="14" spans="1:41">
      <c r="A14" s="12">
        <v>11</v>
      </c>
      <c r="B14" s="12">
        <f t="shared" si="0"/>
        <v>0.57534246575342463</v>
      </c>
      <c r="C14" s="41">
        <f>'Survival-1cycle NMA'!F15</f>
        <v>0.71962588122103432</v>
      </c>
      <c r="D14" s="41">
        <f>'Survival-1cycle NMA'!G15</f>
        <v>0.46566304429183197</v>
      </c>
      <c r="E14" s="12">
        <f t="shared" si="1"/>
        <v>0.25396283692920235</v>
      </c>
      <c r="F14" s="12">
        <v>0.65584854103079604</v>
      </c>
      <c r="G14" s="12">
        <v>0.34593027625304301</v>
      </c>
      <c r="H14" s="12">
        <f t="shared" si="2"/>
        <v>0.30991826477775303</v>
      </c>
      <c r="I14" s="41">
        <f>'Survival-1cycle NMA'!H15</f>
        <v>0.71358028942703411</v>
      </c>
      <c r="J14" s="12">
        <f t="shared" si="3"/>
        <v>0.20664481065215834</v>
      </c>
      <c r="K14" s="41">
        <f>'Survival-1cycle NMA'!I15</f>
        <v>0.50693547877487577</v>
      </c>
      <c r="L14" s="12">
        <v>0.69252980368105199</v>
      </c>
      <c r="M14" s="12">
        <v>0.65584854103079604</v>
      </c>
      <c r="N14" s="12">
        <v>0.34593027625304301</v>
      </c>
      <c r="O14" s="41">
        <f>'Survival-1cycle NMA'!H15</f>
        <v>0.71358028942703411</v>
      </c>
      <c r="P14" s="12">
        <f t="shared" si="4"/>
        <v>0.20664481065215834</v>
      </c>
      <c r="Q14" s="41">
        <f>'Survival-1cycle NMA'!I15</f>
        <v>0.50693547877487577</v>
      </c>
      <c r="R14" s="12">
        <v>0.65584854103079604</v>
      </c>
      <c r="S14" s="12">
        <f t="shared" si="5"/>
        <v>0.30991826477775303</v>
      </c>
      <c r="T14" s="12">
        <v>0.34593027625304301</v>
      </c>
      <c r="U14" s="41">
        <f>'Survival-1cycle NMA'!J15</f>
        <v>0.72511069411501461</v>
      </c>
      <c r="V14" s="12">
        <f t="shared" si="6"/>
        <v>0.10026621324182161</v>
      </c>
      <c r="W14" s="41">
        <f>'Survival-1cycle NMA'!K15</f>
        <v>0.624844480873193</v>
      </c>
      <c r="X14" s="41">
        <f>'Survival-1cycle NMA'!H15</f>
        <v>0.71358028942703411</v>
      </c>
      <c r="Y14" s="12">
        <f t="shared" si="7"/>
        <v>0.20664481065215834</v>
      </c>
      <c r="Z14" s="41">
        <f>'Survival-1cycle NMA'!I15</f>
        <v>0.50693547877487577</v>
      </c>
      <c r="AA14" s="41">
        <f>'Survival-1cycle NMA'!P15</f>
        <v>0.66926326230805033</v>
      </c>
      <c r="AB14" s="12">
        <f t="shared" si="8"/>
        <v>0.20062489466923683</v>
      </c>
      <c r="AC14" s="41">
        <f>'Survival-1cycle NMA'!Q15</f>
        <v>0.4686383676388135</v>
      </c>
      <c r="AD14" s="41">
        <f>'Survival-1cycle NMA'!L15</f>
        <v>0.78960518553449588</v>
      </c>
      <c r="AE14" s="12">
        <f t="shared" si="9"/>
        <v>0.19517014641519648</v>
      </c>
      <c r="AF14" s="41">
        <f>'Survival-1cycle NMA'!M15</f>
        <v>0.5944350391192994</v>
      </c>
      <c r="AG14" s="12">
        <v>0.65584854103079604</v>
      </c>
      <c r="AH14" s="12">
        <f t="shared" si="10"/>
        <v>0.30991826477775303</v>
      </c>
      <c r="AI14" s="12">
        <v>0.34593027625304301</v>
      </c>
      <c r="AJ14" s="41">
        <f>'Survival-1cycle NMA'!N15</f>
        <v>0.710576566209706</v>
      </c>
      <c r="AK14" s="12">
        <f t="shared" si="11"/>
        <v>5.6549939794254378E-2</v>
      </c>
      <c r="AL14" s="41">
        <f>'Survival-1cycle NMA'!O15</f>
        <v>0.65402662641545162</v>
      </c>
      <c r="AM14" s="41">
        <f>'Survival-1cycle NMA'!P15</f>
        <v>0.66926326230805033</v>
      </c>
      <c r="AN14" s="12">
        <f t="shared" si="12"/>
        <v>0.20062489466923683</v>
      </c>
      <c r="AO14" s="41">
        <f>'Survival-1cycle NMA'!Q15</f>
        <v>0.4686383676388135</v>
      </c>
    </row>
    <row r="15" spans="1:41">
      <c r="A15" s="12">
        <v>12</v>
      </c>
      <c r="B15" s="12">
        <f t="shared" si="0"/>
        <v>0.63287671232876708</v>
      </c>
      <c r="C15" s="41">
        <f>'Survival-1cycle NMA'!F16</f>
        <v>0.69527925177341598</v>
      </c>
      <c r="D15" s="41">
        <f>'Survival-1cycle NMA'!G16</f>
        <v>0.43035699592394466</v>
      </c>
      <c r="E15" s="12">
        <f t="shared" si="1"/>
        <v>0.26492225584947132</v>
      </c>
      <c r="F15" s="12">
        <v>0.62753808655750798</v>
      </c>
      <c r="G15" s="12">
        <v>0.31004803435553102</v>
      </c>
      <c r="H15" s="12">
        <f t="shared" si="2"/>
        <v>0.31749005220197696</v>
      </c>
      <c r="I15" s="41">
        <f>'Survival-1cycle NMA'!H16</f>
        <v>0.68883002860225417</v>
      </c>
      <c r="J15" s="12">
        <f t="shared" si="3"/>
        <v>0.21620735928587015</v>
      </c>
      <c r="K15" s="41">
        <f>'Survival-1cycle NMA'!I16</f>
        <v>0.47262266931638403</v>
      </c>
      <c r="L15" s="12">
        <v>0.67019944954518895</v>
      </c>
      <c r="M15" s="12">
        <v>0.62753808655750798</v>
      </c>
      <c r="N15" s="12">
        <v>0.31004803435553102</v>
      </c>
      <c r="O15" s="41">
        <f>'Survival-1cycle NMA'!H16</f>
        <v>0.68883002860225417</v>
      </c>
      <c r="P15" s="12">
        <f t="shared" si="4"/>
        <v>0.21620735928587015</v>
      </c>
      <c r="Q15" s="41">
        <f>'Survival-1cycle NMA'!I16</f>
        <v>0.47262266931638403</v>
      </c>
      <c r="R15" s="12">
        <v>0.62753808655750798</v>
      </c>
      <c r="S15" s="12">
        <f t="shared" si="5"/>
        <v>0.31749005220197696</v>
      </c>
      <c r="T15" s="12">
        <v>0.31004803435553102</v>
      </c>
      <c r="U15" s="41">
        <f>'Survival-1cycle NMA'!J16</f>
        <v>0.7011351626019201</v>
      </c>
      <c r="V15" s="12">
        <f t="shared" si="6"/>
        <v>0.10588018025798029</v>
      </c>
      <c r="W15" s="41">
        <f>'Survival-1cycle NMA'!K16</f>
        <v>0.59525498234393981</v>
      </c>
      <c r="X15" s="41">
        <f>'Survival-1cycle NMA'!H16</f>
        <v>0.68883002860225417</v>
      </c>
      <c r="Y15" s="12">
        <f t="shared" si="7"/>
        <v>0.21620735928587015</v>
      </c>
      <c r="Z15" s="41">
        <f>'Survival-1cycle NMA'!I16</f>
        <v>0.47262266931638403</v>
      </c>
      <c r="AA15" s="41">
        <f>'Survival-1cycle NMA'!P16</f>
        <v>0.64173151080657365</v>
      </c>
      <c r="AB15" s="12">
        <f t="shared" si="8"/>
        <v>0.20834010656734975</v>
      </c>
      <c r="AC15" s="41">
        <f>'Survival-1cycle NMA'!Q16</f>
        <v>0.4333914042392239</v>
      </c>
      <c r="AD15" s="41">
        <f>'Survival-1cycle NMA'!L16</f>
        <v>0.77033290616425543</v>
      </c>
      <c r="AE15" s="12">
        <f t="shared" si="9"/>
        <v>0.20695449411557754</v>
      </c>
      <c r="AF15" s="41">
        <f>'Survival-1cycle NMA'!M16</f>
        <v>0.56337841204867789</v>
      </c>
      <c r="AG15" s="12">
        <v>0.62753808655750798</v>
      </c>
      <c r="AH15" s="12">
        <f t="shared" si="10"/>
        <v>0.31749005220197696</v>
      </c>
      <c r="AI15" s="12">
        <v>0.31004803435553102</v>
      </c>
      <c r="AJ15" s="41">
        <f>'Survival-1cycle NMA'!N16</f>
        <v>0.6856278847899907</v>
      </c>
      <c r="AK15" s="12">
        <f t="shared" si="11"/>
        <v>5.963183465406563E-2</v>
      </c>
      <c r="AL15" s="41">
        <f>'Survival-1cycle NMA'!O16</f>
        <v>0.62599605013592508</v>
      </c>
      <c r="AM15" s="41">
        <f>'Survival-1cycle NMA'!P16</f>
        <v>0.64173151080657365</v>
      </c>
      <c r="AN15" s="12">
        <f t="shared" si="12"/>
        <v>0.20834010656734975</v>
      </c>
      <c r="AO15" s="41">
        <f>'Survival-1cycle NMA'!Q16</f>
        <v>0.4333914042392239</v>
      </c>
    </row>
    <row r="16" spans="1:41">
      <c r="A16" s="12">
        <v>13</v>
      </c>
      <c r="B16" s="12">
        <f t="shared" si="0"/>
        <v>0.69041095890410964</v>
      </c>
      <c r="C16" s="41">
        <f>'Survival-1cycle NMA'!F17</f>
        <v>0.67220850045524005</v>
      </c>
      <c r="D16" s="41">
        <f>'Survival-1cycle NMA'!G17</f>
        <v>0.39852953851561657</v>
      </c>
      <c r="E16" s="12">
        <f t="shared" si="1"/>
        <v>0.27367896193962349</v>
      </c>
      <c r="F16" s="12">
        <v>0.60096790947618695</v>
      </c>
      <c r="G16" s="12">
        <v>0.27866604278040302</v>
      </c>
      <c r="H16" s="12">
        <f t="shared" si="2"/>
        <v>0.32230186669578392</v>
      </c>
      <c r="I16" s="41">
        <f>'Survival-1cycle NMA'!H17</f>
        <v>0.66539728685585686</v>
      </c>
      <c r="J16" s="12">
        <f t="shared" si="3"/>
        <v>0.22397547171652243</v>
      </c>
      <c r="K16" s="41">
        <f>'Survival-1cycle NMA'!I17</f>
        <v>0.44142181513933443</v>
      </c>
      <c r="L16" s="12">
        <v>0.64877011814075902</v>
      </c>
      <c r="M16" s="12">
        <v>0.60096790947618695</v>
      </c>
      <c r="N16" s="12">
        <v>0.27866604278040302</v>
      </c>
      <c r="O16" s="41">
        <f>'Survival-1cycle NMA'!H17</f>
        <v>0.66539728685585686</v>
      </c>
      <c r="P16" s="12">
        <f t="shared" si="4"/>
        <v>0.22397547171652243</v>
      </c>
      <c r="Q16" s="41">
        <f>'Survival-1cycle NMA'!I17</f>
        <v>0.44142181513933443</v>
      </c>
      <c r="R16" s="12">
        <v>0.60096790947618695</v>
      </c>
      <c r="S16" s="12">
        <f t="shared" si="5"/>
        <v>0.32230186669578392</v>
      </c>
      <c r="T16" s="12">
        <v>0.27866604278040302</v>
      </c>
      <c r="U16" s="41">
        <f>'Survival-1cycle NMA'!J17</f>
        <v>0.67839818446582212</v>
      </c>
      <c r="V16" s="12">
        <f t="shared" si="6"/>
        <v>0.11062845519503239</v>
      </c>
      <c r="W16" s="41">
        <f>'Survival-1cycle NMA'!K17</f>
        <v>0.56776972927078972</v>
      </c>
      <c r="X16" s="41">
        <f>'Survival-1cycle NMA'!H17</f>
        <v>0.66539728685585686</v>
      </c>
      <c r="Y16" s="12">
        <f t="shared" si="7"/>
        <v>0.22397547171652243</v>
      </c>
      <c r="Z16" s="41">
        <f>'Survival-1cycle NMA'!I17</f>
        <v>0.44142181513933443</v>
      </c>
      <c r="AA16" s="41">
        <f>'Survival-1cycle NMA'!P17</f>
        <v>0.61583791103240637</v>
      </c>
      <c r="AB16" s="12">
        <f t="shared" si="8"/>
        <v>0.21424132521184097</v>
      </c>
      <c r="AC16" s="41">
        <f>'Survival-1cycle NMA'!Q17</f>
        <v>0.4015965858205654</v>
      </c>
      <c r="AD16" s="41">
        <f>'Survival-1cycle NMA'!L17</f>
        <v>0.75189417098516032</v>
      </c>
      <c r="AE16" s="12">
        <f t="shared" si="9"/>
        <v>0.21721756238781953</v>
      </c>
      <c r="AF16" s="41">
        <f>'Survival-1cycle NMA'!M17</f>
        <v>0.53467660859734079</v>
      </c>
      <c r="AG16" s="12">
        <v>0.60096790947618695</v>
      </c>
      <c r="AH16" s="12">
        <f t="shared" si="10"/>
        <v>0.32230186669578392</v>
      </c>
      <c r="AI16" s="12">
        <v>0.27866604278040302</v>
      </c>
      <c r="AJ16" s="41">
        <f>'Survival-1cycle NMA'!N17</f>
        <v>0.6620176046443691</v>
      </c>
      <c r="AK16" s="12">
        <f t="shared" si="11"/>
        <v>6.2180094792906648E-2</v>
      </c>
      <c r="AL16" s="41">
        <f>'Survival-1cycle NMA'!O17</f>
        <v>0.59983750985146245</v>
      </c>
      <c r="AM16" s="41">
        <f>'Survival-1cycle NMA'!P17</f>
        <v>0.61583791103240637</v>
      </c>
      <c r="AN16" s="12">
        <f t="shared" si="12"/>
        <v>0.21424132521184097</v>
      </c>
      <c r="AO16" s="41">
        <f>'Survival-1cycle NMA'!Q17</f>
        <v>0.4015965858205654</v>
      </c>
    </row>
    <row r="17" spans="1:41">
      <c r="A17" s="12">
        <v>14</v>
      </c>
      <c r="B17" s="12">
        <f t="shared" si="0"/>
        <v>0.74794520547945209</v>
      </c>
      <c r="C17" s="41">
        <f>'Survival-1cycle NMA'!F18</f>
        <v>0.65034122824646479</v>
      </c>
      <c r="D17" s="41">
        <f>'Survival-1cycle NMA'!G18</f>
        <v>0.36978147521810695</v>
      </c>
      <c r="E17" s="12">
        <f t="shared" si="1"/>
        <v>0.28055975302835784</v>
      </c>
      <c r="F17" s="12">
        <v>0.57601997939175398</v>
      </c>
      <c r="G17" s="12">
        <v>0.25114458602693002</v>
      </c>
      <c r="H17" s="12">
        <f t="shared" si="2"/>
        <v>0.32487539336482396</v>
      </c>
      <c r="I17" s="41">
        <f>'Survival-1cycle NMA'!H18</f>
        <v>0.64320592721973291</v>
      </c>
      <c r="J17" s="12">
        <f t="shared" si="3"/>
        <v>0.23020479231843111</v>
      </c>
      <c r="K17" s="41">
        <f>'Survival-1cycle NMA'!I18</f>
        <v>0.4130011349013018</v>
      </c>
      <c r="L17" s="12">
        <v>0.62802464534062696</v>
      </c>
      <c r="M17" s="12">
        <v>0.57601997939175398</v>
      </c>
      <c r="N17" s="12">
        <v>0.25114458602693002</v>
      </c>
      <c r="O17" s="41">
        <f>'Survival-1cycle NMA'!H18</f>
        <v>0.64320592721973291</v>
      </c>
      <c r="P17" s="12">
        <f t="shared" si="4"/>
        <v>0.23020479231843111</v>
      </c>
      <c r="Q17" s="41">
        <f>'Survival-1cycle NMA'!I18</f>
        <v>0.4130011349013018</v>
      </c>
      <c r="R17" s="12">
        <v>0.57601997939175398</v>
      </c>
      <c r="S17" s="12">
        <f t="shared" si="5"/>
        <v>0.32487539336482396</v>
      </c>
      <c r="T17" s="12">
        <v>0.25114458602693002</v>
      </c>
      <c r="U17" s="41">
        <f>'Survival-1cycle NMA'!J18</f>
        <v>0.65683065115530892</v>
      </c>
      <c r="V17" s="12">
        <f t="shared" si="6"/>
        <v>0.114622237452496</v>
      </c>
      <c r="W17" s="41">
        <f>'Survival-1cycle NMA'!K18</f>
        <v>0.54220841370281292</v>
      </c>
      <c r="X17" s="41">
        <f>'Survival-1cycle NMA'!H18</f>
        <v>0.64320592721973291</v>
      </c>
      <c r="Y17" s="12">
        <f t="shared" si="7"/>
        <v>0.23020479231843111</v>
      </c>
      <c r="Z17" s="41">
        <f>'Survival-1cycle NMA'!I18</f>
        <v>0.4130011349013018</v>
      </c>
      <c r="AA17" s="41">
        <f>'Survival-1cycle NMA'!P18</f>
        <v>0.59147520713298274</v>
      </c>
      <c r="AB17" s="12">
        <f t="shared" si="8"/>
        <v>0.21861536807069587</v>
      </c>
      <c r="AC17" s="41">
        <f>'Survival-1cycle NMA'!Q18</f>
        <v>0.37285983906228687</v>
      </c>
      <c r="AD17" s="41">
        <f>'Survival-1cycle NMA'!L18</f>
        <v>0.73425181120232363</v>
      </c>
      <c r="AE17" s="12">
        <f t="shared" si="9"/>
        <v>0.22613604351459804</v>
      </c>
      <c r="AF17" s="41">
        <f>'Survival-1cycle NMA'!M18</f>
        <v>0.50811576768772559</v>
      </c>
      <c r="AG17" s="12">
        <v>0.57601997939175398</v>
      </c>
      <c r="AH17" s="12">
        <f t="shared" si="10"/>
        <v>0.32487539336482396</v>
      </c>
      <c r="AI17" s="12">
        <v>0.25114458602693002</v>
      </c>
      <c r="AJ17" s="41">
        <f>'Survival-1cycle NMA'!N18</f>
        <v>0.63966768780773031</v>
      </c>
      <c r="AK17" s="12">
        <f t="shared" si="11"/>
        <v>6.4268124211184663E-2</v>
      </c>
      <c r="AL17" s="41">
        <f>'Survival-1cycle NMA'!O18</f>
        <v>0.57539956359654565</v>
      </c>
      <c r="AM17" s="41">
        <f>'Survival-1cycle NMA'!P18</f>
        <v>0.59147520713298274</v>
      </c>
      <c r="AN17" s="12">
        <f t="shared" si="12"/>
        <v>0.21861536807069587</v>
      </c>
      <c r="AO17" s="41">
        <f>'Survival-1cycle NMA'!Q18</f>
        <v>0.37285983906228687</v>
      </c>
    </row>
    <row r="18" spans="1:41">
      <c r="A18" s="12">
        <v>15</v>
      </c>
      <c r="B18" s="12">
        <f t="shared" si="0"/>
        <v>0.80547945205479454</v>
      </c>
      <c r="C18" s="41">
        <f>'Survival-1cycle NMA'!F19</f>
        <v>0.62960387287220998</v>
      </c>
      <c r="D18" s="41">
        <f>'Survival-1cycle NMA'!G19</f>
        <v>0.34375887897305152</v>
      </c>
      <c r="E18" s="12">
        <f t="shared" si="1"/>
        <v>0.28584499389915846</v>
      </c>
      <c r="F18" s="12">
        <v>0.55257863695953802</v>
      </c>
      <c r="G18" s="12">
        <v>0.22693852527641001</v>
      </c>
      <c r="H18" s="12">
        <f t="shared" si="2"/>
        <v>0.32564011168312801</v>
      </c>
      <c r="I18" s="41">
        <f>'Survival-1cycle NMA'!H19</f>
        <v>0.62217889123686043</v>
      </c>
      <c r="J18" s="12">
        <f t="shared" si="3"/>
        <v>0.23511624080742044</v>
      </c>
      <c r="K18" s="41">
        <f>'Survival-1cycle NMA'!I19</f>
        <v>0.38706265042943999</v>
      </c>
      <c r="L18" s="12">
        <v>0.60781081909901402</v>
      </c>
      <c r="M18" s="12">
        <v>0.55257863695953802</v>
      </c>
      <c r="N18" s="12">
        <v>0.22693852527641001</v>
      </c>
      <c r="O18" s="41">
        <f>'Survival-1cycle NMA'!H19</f>
        <v>0.62217889123686043</v>
      </c>
      <c r="P18" s="12">
        <f t="shared" si="4"/>
        <v>0.23511624080742044</v>
      </c>
      <c r="Q18" s="41">
        <f>'Survival-1cycle NMA'!I19</f>
        <v>0.38706265042943999</v>
      </c>
      <c r="R18" s="12">
        <v>0.55257863695953802</v>
      </c>
      <c r="S18" s="12">
        <f t="shared" si="5"/>
        <v>0.32564011168312801</v>
      </c>
      <c r="T18" s="12">
        <v>0.22693852527641001</v>
      </c>
      <c r="U18" s="41">
        <f>'Survival-1cycle NMA'!J19</f>
        <v>0.6363620865921451</v>
      </c>
      <c r="V18" s="12">
        <f t="shared" si="6"/>
        <v>0.11795927874576362</v>
      </c>
      <c r="W18" s="41">
        <f>'Survival-1cycle NMA'!K19</f>
        <v>0.51840280784638149</v>
      </c>
      <c r="X18" s="41">
        <f>'Survival-1cycle NMA'!H19</f>
        <v>0.62217889123686043</v>
      </c>
      <c r="Y18" s="12">
        <f t="shared" si="7"/>
        <v>0.23511624080742044</v>
      </c>
      <c r="Z18" s="41">
        <f>'Survival-1cycle NMA'!I19</f>
        <v>0.38706265042943999</v>
      </c>
      <c r="AA18" s="41">
        <f>'Survival-1cycle NMA'!P19</f>
        <v>0.56853757720341114</v>
      </c>
      <c r="AB18" s="12">
        <f t="shared" si="8"/>
        <v>0.22170612443241289</v>
      </c>
      <c r="AC18" s="41">
        <f>'Survival-1cycle NMA'!Q19</f>
        <v>0.34683145277099825</v>
      </c>
      <c r="AD18" s="41">
        <f>'Survival-1cycle NMA'!L19</f>
        <v>0.71736583758794858</v>
      </c>
      <c r="AE18" s="12">
        <f t="shared" si="9"/>
        <v>0.23386744800806042</v>
      </c>
      <c r="AF18" s="41">
        <f>'Survival-1cycle NMA'!M19</f>
        <v>0.48349838957988817</v>
      </c>
      <c r="AG18" s="12">
        <v>0.55257863695953802</v>
      </c>
      <c r="AH18" s="12">
        <f t="shared" si="10"/>
        <v>0.32564011168312801</v>
      </c>
      <c r="AI18" s="12">
        <v>0.22693852527641001</v>
      </c>
      <c r="AJ18" s="41">
        <f>'Survival-1cycle NMA'!N19</f>
        <v>0.61849930157915556</v>
      </c>
      <c r="AK18" s="12">
        <f t="shared" si="11"/>
        <v>6.5959851220410926E-2</v>
      </c>
      <c r="AL18" s="41">
        <f>'Survival-1cycle NMA'!O19</f>
        <v>0.55253945035874463</v>
      </c>
      <c r="AM18" s="41">
        <f>'Survival-1cycle NMA'!P19</f>
        <v>0.56853757720341114</v>
      </c>
      <c r="AN18" s="12">
        <f t="shared" si="12"/>
        <v>0.22170612443241289</v>
      </c>
      <c r="AO18" s="41">
        <f>'Survival-1cycle NMA'!Q19</f>
        <v>0.34683145277099825</v>
      </c>
    </row>
    <row r="19" spans="1:41">
      <c r="A19" s="12">
        <v>16</v>
      </c>
      <c r="B19" s="12">
        <f t="shared" si="0"/>
        <v>0.86301369863013699</v>
      </c>
      <c r="C19" s="41">
        <f>'Survival-1cycle NMA'!F20</f>
        <v>0.60992448020159362</v>
      </c>
      <c r="D19" s="41">
        <f>'Survival-1cycle NMA'!G20</f>
        <v>0.32015063659053961</v>
      </c>
      <c r="E19" s="12">
        <f t="shared" si="1"/>
        <v>0.28977384361105402</v>
      </c>
      <c r="F19" s="12">
        <v>0.53053361157013301</v>
      </c>
      <c r="G19" s="12">
        <v>0.20558535782729701</v>
      </c>
      <c r="H19" s="12">
        <f t="shared" si="2"/>
        <v>0.32494825374283598</v>
      </c>
      <c r="I19" s="41">
        <f>'Survival-1cycle NMA'!H20</f>
        <v>0.60224100592530327</v>
      </c>
      <c r="J19" s="12">
        <f t="shared" si="3"/>
        <v>0.23889951385052816</v>
      </c>
      <c r="K19" s="41">
        <f>'Survival-1cycle NMA'!I20</f>
        <v>0.36334149207477512</v>
      </c>
      <c r="L19" s="12">
        <v>0.58802288864905805</v>
      </c>
      <c r="M19" s="12">
        <v>0.53053361157013301</v>
      </c>
      <c r="N19" s="12">
        <v>0.20558535782729701</v>
      </c>
      <c r="O19" s="41">
        <f>'Survival-1cycle NMA'!H20</f>
        <v>0.60224100592530327</v>
      </c>
      <c r="P19" s="12">
        <f t="shared" si="4"/>
        <v>0.23889951385052816</v>
      </c>
      <c r="Q19" s="41">
        <f>'Survival-1cycle NMA'!I20</f>
        <v>0.36334149207477512</v>
      </c>
      <c r="R19" s="12">
        <v>0.53053361157013301</v>
      </c>
      <c r="S19" s="12">
        <f t="shared" si="5"/>
        <v>0.32494825374283598</v>
      </c>
      <c r="T19" s="12">
        <v>0.20558535782729701</v>
      </c>
      <c r="U19" s="41">
        <f>'Survival-1cycle NMA'!J20</f>
        <v>0.61692338447140738</v>
      </c>
      <c r="V19" s="12">
        <f t="shared" si="6"/>
        <v>0.12072478308414181</v>
      </c>
      <c r="W19" s="41">
        <f>'Survival-1cycle NMA'!K20</f>
        <v>0.49619860138726557</v>
      </c>
      <c r="X19" s="41">
        <f>'Survival-1cycle NMA'!H20</f>
        <v>0.60224100592530327</v>
      </c>
      <c r="Y19" s="12">
        <f t="shared" si="7"/>
        <v>0.23889951385052816</v>
      </c>
      <c r="Z19" s="41">
        <f>'Survival-1cycle NMA'!I20</f>
        <v>0.36334149207477512</v>
      </c>
      <c r="AA19" s="41">
        <f>'Survival-1cycle NMA'!P20</f>
        <v>0.54692362565091268</v>
      </c>
      <c r="AB19" s="12">
        <f t="shared" si="8"/>
        <v>0.22371985662643384</v>
      </c>
      <c r="AC19" s="41">
        <f>'Survival-1cycle NMA'!Q20</f>
        <v>0.32320376902447884</v>
      </c>
      <c r="AD19" s="41">
        <f>'Survival-1cycle NMA'!L20</f>
        <v>0.70119567061587984</v>
      </c>
      <c r="AE19" s="12">
        <f t="shared" si="9"/>
        <v>0.24055087560474925</v>
      </c>
      <c r="AF19" s="41">
        <f>'Survival-1cycle NMA'!M20</f>
        <v>0.46064479501113059</v>
      </c>
      <c r="AG19" s="12">
        <v>0.53053361157013301</v>
      </c>
      <c r="AH19" s="12">
        <f t="shared" si="10"/>
        <v>0.32494825374283598</v>
      </c>
      <c r="AI19" s="12">
        <v>0.20558535782729701</v>
      </c>
      <c r="AJ19" s="41">
        <f>'Survival-1cycle NMA'!N20</f>
        <v>0.59843564233700108</v>
      </c>
      <c r="AK19" s="12">
        <f t="shared" si="11"/>
        <v>6.7310485838354417E-2</v>
      </c>
      <c r="AL19" s="41">
        <f>'Survival-1cycle NMA'!O20</f>
        <v>0.53112515649864667</v>
      </c>
      <c r="AM19" s="41">
        <f>'Survival-1cycle NMA'!P20</f>
        <v>0.54692362565091268</v>
      </c>
      <c r="AN19" s="12">
        <f t="shared" si="12"/>
        <v>0.22371985662643384</v>
      </c>
      <c r="AO19" s="41">
        <f>'Survival-1cycle NMA'!Q20</f>
        <v>0.32320376902447884</v>
      </c>
    </row>
    <row r="20" spans="1:41">
      <c r="A20" s="12">
        <v>17</v>
      </c>
      <c r="B20" s="12">
        <f t="shared" si="0"/>
        <v>0.92054794520547945</v>
      </c>
      <c r="C20" s="41">
        <f>'Survival-1cycle NMA'!F21</f>
        <v>0.5912342161780807</v>
      </c>
      <c r="D20" s="41">
        <f>'Survival-1cycle NMA'!G21</f>
        <v>0.29868445065727783</v>
      </c>
      <c r="E20" s="12">
        <f t="shared" si="1"/>
        <v>0.29254976552080286</v>
      </c>
      <c r="F20" s="12">
        <v>0.50978147673853802</v>
      </c>
      <c r="G20" s="12">
        <v>0.18669325626788</v>
      </c>
      <c r="H20" s="12">
        <f t="shared" si="2"/>
        <v>0.32308822047065799</v>
      </c>
      <c r="I20" s="41">
        <f>'Survival-1cycle NMA'!H21</f>
        <v>0.58332050193608553</v>
      </c>
      <c r="J20" s="12">
        <f t="shared" si="3"/>
        <v>0.24171699258851154</v>
      </c>
      <c r="K20" s="41">
        <f>'Survival-1cycle NMA'!I21</f>
        <v>0.341603509347574</v>
      </c>
      <c r="L20" s="12">
        <v>0.56860894291923902</v>
      </c>
      <c r="M20" s="12">
        <v>0.50978147673853802</v>
      </c>
      <c r="N20" s="12">
        <v>0.18669325626788</v>
      </c>
      <c r="O20" s="41">
        <f>'Survival-1cycle NMA'!H21</f>
        <v>0.58332050193608553</v>
      </c>
      <c r="P20" s="12">
        <f t="shared" si="4"/>
        <v>0.24171699258851154</v>
      </c>
      <c r="Q20" s="41">
        <f>'Survival-1cycle NMA'!I21</f>
        <v>0.341603509347574</v>
      </c>
      <c r="R20" s="12">
        <v>0.50978147673853802</v>
      </c>
      <c r="S20" s="12">
        <f t="shared" si="5"/>
        <v>0.32308822047065799</v>
      </c>
      <c r="T20" s="12">
        <v>0.18669325626788</v>
      </c>
      <c r="U20" s="41">
        <f>'Survival-1cycle NMA'!J21</f>
        <v>0.59844831275984889</v>
      </c>
      <c r="V20" s="12">
        <f t="shared" si="6"/>
        <v>0.12299269478700847</v>
      </c>
      <c r="W20" s="41">
        <f>'Survival-1cycle NMA'!K21</f>
        <v>0.47545561797284042</v>
      </c>
      <c r="X20" s="41">
        <f>'Survival-1cycle NMA'!H21</f>
        <v>0.58332050193608553</v>
      </c>
      <c r="Y20" s="12">
        <f t="shared" si="7"/>
        <v>0.24171699258851154</v>
      </c>
      <c r="Z20" s="41">
        <f>'Survival-1cycle NMA'!I21</f>
        <v>0.341603509347574</v>
      </c>
      <c r="AA20" s="41">
        <f>'Survival-1cycle NMA'!P21</f>
        <v>0.52653787524397355</v>
      </c>
      <c r="AB20" s="12">
        <f t="shared" si="8"/>
        <v>0.22483055860467466</v>
      </c>
      <c r="AC20" s="41">
        <f>'Survival-1cycle NMA'!Q21</f>
        <v>0.30170731663929889</v>
      </c>
      <c r="AD20" s="41">
        <f>'Survival-1cycle NMA'!L21</f>
        <v>0.68570145117099734</v>
      </c>
      <c r="AE20" s="12">
        <f t="shared" si="9"/>
        <v>0.24630855724727818</v>
      </c>
      <c r="AF20" s="41">
        <f>'Survival-1cycle NMA'!M21</f>
        <v>0.43939289392371916</v>
      </c>
      <c r="AG20" s="12">
        <v>0.50978147673853802</v>
      </c>
      <c r="AH20" s="12">
        <f t="shared" si="10"/>
        <v>0.32308822047065799</v>
      </c>
      <c r="AI20" s="12">
        <v>0.18669325626788</v>
      </c>
      <c r="AJ20" s="41">
        <f>'Survival-1cycle NMA'!N21</f>
        <v>0.57940345599838006</v>
      </c>
      <c r="AK20" s="12">
        <f t="shared" si="11"/>
        <v>6.836750646172518E-2</v>
      </c>
      <c r="AL20" s="41">
        <f>'Survival-1cycle NMA'!O21</f>
        <v>0.51103594953665488</v>
      </c>
      <c r="AM20" s="41">
        <f>'Survival-1cycle NMA'!P21</f>
        <v>0.52653787524397355</v>
      </c>
      <c r="AN20" s="12">
        <f t="shared" si="12"/>
        <v>0.22483055860467466</v>
      </c>
      <c r="AO20" s="41">
        <f>'Survival-1cycle NMA'!Q21</f>
        <v>0.30170731663929889</v>
      </c>
    </row>
    <row r="21" spans="1:41">
      <c r="A21" s="12">
        <v>18</v>
      </c>
      <c r="B21" s="12">
        <f t="shared" si="0"/>
        <v>0.9780821917808219</v>
      </c>
      <c r="C21" s="41">
        <f>'Survival-1cycle NMA'!F22</f>
        <v>0.57346812647923817</v>
      </c>
      <c r="D21" s="41">
        <f>'Survival-1cycle NMA'!G22</f>
        <v>0.2791224199413937</v>
      </c>
      <c r="E21" s="12">
        <f t="shared" si="1"/>
        <v>0.29434570653784448</v>
      </c>
      <c r="F21" s="12">
        <v>0.49022620063422401</v>
      </c>
      <c r="G21" s="12">
        <v>0.16993015236801201</v>
      </c>
      <c r="H21" s="12">
        <f t="shared" si="2"/>
        <v>0.320296048266212</v>
      </c>
      <c r="I21" s="41">
        <f>'Survival-1cycle NMA'!H22</f>
        <v>0.5653497638198246</v>
      </c>
      <c r="J21" s="12">
        <f t="shared" si="3"/>
        <v>0.24370751791569956</v>
      </c>
      <c r="K21" s="41">
        <f>'Survival-1cycle NMA'!I22</f>
        <v>0.32164224590412505</v>
      </c>
      <c r="L21" s="12">
        <v>0.54962902319858298</v>
      </c>
      <c r="M21" s="12">
        <v>0.49022620063422401</v>
      </c>
      <c r="N21" s="12">
        <v>0.16993015236801201</v>
      </c>
      <c r="O21" s="41">
        <f>'Survival-1cycle NMA'!H22</f>
        <v>0.5653497638198246</v>
      </c>
      <c r="P21" s="12">
        <f t="shared" si="4"/>
        <v>0.24370751791569956</v>
      </c>
      <c r="Q21" s="41">
        <f>'Survival-1cycle NMA'!I22</f>
        <v>0.32164224590412505</v>
      </c>
      <c r="R21" s="12">
        <v>0.49022620063422401</v>
      </c>
      <c r="S21" s="12">
        <f t="shared" si="5"/>
        <v>0.320296048266212</v>
      </c>
      <c r="T21" s="12">
        <v>0.16993015236801201</v>
      </c>
      <c r="U21" s="41">
        <f>'Survival-1cycle NMA'!J22</f>
        <v>0.58087428024631504</v>
      </c>
      <c r="V21" s="12">
        <f t="shared" si="6"/>
        <v>0.12482706521373249</v>
      </c>
      <c r="W21" s="41">
        <f>'Survival-1cycle NMA'!K22</f>
        <v>0.45604721503258255</v>
      </c>
      <c r="X21" s="41">
        <f>'Survival-1cycle NMA'!H22</f>
        <v>0.5653497638198246</v>
      </c>
      <c r="Y21" s="12">
        <f t="shared" si="7"/>
        <v>0.24370751791569956</v>
      </c>
      <c r="Z21" s="41">
        <f>'Survival-1cycle NMA'!I22</f>
        <v>0.32164224590412505</v>
      </c>
      <c r="AA21" s="41">
        <f>'Survival-1cycle NMA'!P22</f>
        <v>0.50729138371501004</v>
      </c>
      <c r="AB21" s="12">
        <f t="shared" si="8"/>
        <v>0.22518487968411155</v>
      </c>
      <c r="AC21" s="41">
        <f>'Survival-1cycle NMA'!Q22</f>
        <v>0.28210650403089849</v>
      </c>
      <c r="AD21" s="41">
        <f>'Survival-1cycle NMA'!L22</f>
        <v>0.6708447889201794</v>
      </c>
      <c r="AE21" s="12">
        <f t="shared" si="9"/>
        <v>0.25124764931716881</v>
      </c>
      <c r="AF21" s="41">
        <f>'Survival-1cycle NMA'!M22</f>
        <v>0.41959713960301059</v>
      </c>
      <c r="AG21" s="12">
        <v>0.49022620063422401</v>
      </c>
      <c r="AH21" s="12">
        <f t="shared" si="10"/>
        <v>0.320296048266212</v>
      </c>
      <c r="AI21" s="12">
        <v>0.16993015236801201</v>
      </c>
      <c r="AJ21" s="41">
        <f>'Survival-1cycle NMA'!N22</f>
        <v>0.56133378289599534</v>
      </c>
      <c r="AK21" s="12">
        <f t="shared" si="11"/>
        <v>6.9171669462436802E-2</v>
      </c>
      <c r="AL21" s="41">
        <f>'Survival-1cycle NMA'!O22</f>
        <v>0.49216211343355853</v>
      </c>
      <c r="AM21" s="41">
        <f>'Survival-1cycle NMA'!P22</f>
        <v>0.50729138371501004</v>
      </c>
      <c r="AN21" s="12">
        <f t="shared" si="12"/>
        <v>0.22518487968411155</v>
      </c>
      <c r="AO21" s="41">
        <f>'Survival-1cycle NMA'!Q22</f>
        <v>0.28210650403089849</v>
      </c>
    </row>
    <row r="22" spans="1:41">
      <c r="A22" s="12">
        <v>19</v>
      </c>
      <c r="B22" s="12">
        <f t="shared" si="0"/>
        <v>1.0356164383561643</v>
      </c>
      <c r="C22" s="41">
        <f>'Survival-1cycle NMA'!F23</f>
        <v>0.55656544622007542</v>
      </c>
      <c r="D22" s="41">
        <f>'Survival-1cycle NMA'!G23</f>
        <v>0.26125673476313543</v>
      </c>
      <c r="E22" s="12">
        <f t="shared" si="1"/>
        <v>0.29530871145693999</v>
      </c>
      <c r="F22" s="12">
        <v>0.47177917802376201</v>
      </c>
      <c r="G22" s="12">
        <v>0.15501421321463499</v>
      </c>
      <c r="H22" s="12">
        <f t="shared" si="2"/>
        <v>0.31676496480912703</v>
      </c>
      <c r="I22" s="41">
        <f>'Survival-1cycle NMA'!H23</f>
        <v>0.54826562252555522</v>
      </c>
      <c r="J22" s="12">
        <f t="shared" si="3"/>
        <v>0.24498981134389469</v>
      </c>
      <c r="K22" s="41">
        <f>'Survival-1cycle NMA'!I23</f>
        <v>0.30327581118166053</v>
      </c>
      <c r="L22" s="12">
        <v>0.53113916133299799</v>
      </c>
      <c r="M22" s="12">
        <v>0.47177917802376201</v>
      </c>
      <c r="N22" s="12">
        <v>0.15501421321463499</v>
      </c>
      <c r="O22" s="41">
        <f>'Survival-1cycle NMA'!H23</f>
        <v>0.54826562252555522</v>
      </c>
      <c r="P22" s="12">
        <f t="shared" si="4"/>
        <v>0.24498981134389469</v>
      </c>
      <c r="Q22" s="41">
        <f>'Survival-1cycle NMA'!I23</f>
        <v>0.30327581118166053</v>
      </c>
      <c r="R22" s="12">
        <v>0.47177917802376201</v>
      </c>
      <c r="S22" s="12">
        <f t="shared" si="5"/>
        <v>0.31676496480912703</v>
      </c>
      <c r="T22" s="12">
        <v>0.15501421321463499</v>
      </c>
      <c r="U22" s="41">
        <f>'Survival-1cycle NMA'!J23</f>
        <v>0.56414266040868999</v>
      </c>
      <c r="V22" s="12">
        <f t="shared" si="6"/>
        <v>0.1262833552783349</v>
      </c>
      <c r="W22" s="41">
        <f>'Survival-1cycle NMA'!K23</f>
        <v>0.43785930513035509</v>
      </c>
      <c r="X22" s="41">
        <f>'Survival-1cycle NMA'!H23</f>
        <v>0.54826562252555522</v>
      </c>
      <c r="Y22" s="12">
        <f t="shared" si="7"/>
        <v>0.24498981134389469</v>
      </c>
      <c r="Z22" s="41">
        <f>'Survival-1cycle NMA'!I23</f>
        <v>0.30327581118166053</v>
      </c>
      <c r="AA22" s="41">
        <f>'Survival-1cycle NMA'!P23</f>
        <v>0.48910185330483846</v>
      </c>
      <c r="AB22" s="12">
        <f t="shared" si="8"/>
        <v>0.22490644488529399</v>
      </c>
      <c r="AC22" s="41">
        <f>'Survival-1cycle NMA'!Q23</f>
        <v>0.26419540841954448</v>
      </c>
      <c r="AD22" s="41">
        <f>'Survival-1cycle NMA'!L23</f>
        <v>0.65658916365009612</v>
      </c>
      <c r="AE22" s="12">
        <f t="shared" si="9"/>
        <v>0.25546202557626285</v>
      </c>
      <c r="AF22" s="41">
        <f>'Survival-1cycle NMA'!M23</f>
        <v>0.40112713807383327</v>
      </c>
      <c r="AG22" s="12">
        <v>0.47177917802376201</v>
      </c>
      <c r="AH22" s="12">
        <f t="shared" si="10"/>
        <v>0.31676496480912703</v>
      </c>
      <c r="AI22" s="12">
        <v>0.15501421321463499</v>
      </c>
      <c r="AJ22" s="41">
        <f>'Survival-1cycle NMA'!N23</f>
        <v>0.54416224109023859</v>
      </c>
      <c r="AK22" s="12">
        <f t="shared" si="11"/>
        <v>6.975795057094003E-2</v>
      </c>
      <c r="AL22" s="41">
        <f>'Survival-1cycle NMA'!O23</f>
        <v>0.47440429051929855</v>
      </c>
      <c r="AM22" s="41">
        <f>'Survival-1cycle NMA'!P23</f>
        <v>0.48910185330483846</v>
      </c>
      <c r="AN22" s="12">
        <f t="shared" si="12"/>
        <v>0.22490644488529399</v>
      </c>
      <c r="AO22" s="41">
        <f>'Survival-1cycle NMA'!Q23</f>
        <v>0.26419540841954448</v>
      </c>
    </row>
    <row r="23" spans="1:41">
      <c r="A23" s="12">
        <v>20</v>
      </c>
      <c r="B23" s="12">
        <f t="shared" si="0"/>
        <v>1.0931506849315069</v>
      </c>
      <c r="C23" s="41">
        <f>'Survival-1cycle NMA'!F24</f>
        <v>0.54046964268565667</v>
      </c>
      <c r="D23" s="41">
        <f>'Survival-1cycle NMA'!G24</f>
        <v>0.24490572390362278</v>
      </c>
      <c r="E23" s="12">
        <f t="shared" si="1"/>
        <v>0.29556391878203392</v>
      </c>
      <c r="F23" s="12">
        <v>0.45435897320501101</v>
      </c>
      <c r="G23" s="12">
        <v>0.14170572959003799</v>
      </c>
      <c r="H23" s="12">
        <f t="shared" si="2"/>
        <v>0.31265324361497304</v>
      </c>
      <c r="I23" s="41">
        <f>'Survival-1cycle NMA'!H24</f>
        <v>0.53200937756499378</v>
      </c>
      <c r="J23" s="12">
        <f t="shared" si="3"/>
        <v>0.24566547299448949</v>
      </c>
      <c r="K23" s="41">
        <f>'Survival-1cycle NMA'!I24</f>
        <v>0.28634390457050429</v>
      </c>
      <c r="L23" s="12">
        <v>0.513179035154253</v>
      </c>
      <c r="M23" s="12">
        <v>0.45435897320501101</v>
      </c>
      <c r="N23" s="12">
        <v>0.14170572959003799</v>
      </c>
      <c r="O23" s="41">
        <f>'Survival-1cycle NMA'!H24</f>
        <v>0.53200937756499378</v>
      </c>
      <c r="P23" s="12">
        <f t="shared" si="4"/>
        <v>0.24566547299448949</v>
      </c>
      <c r="Q23" s="41">
        <f>'Survival-1cycle NMA'!I24</f>
        <v>0.28634390457050429</v>
      </c>
      <c r="R23" s="12">
        <v>0.45435897320501101</v>
      </c>
      <c r="S23" s="12">
        <f t="shared" si="5"/>
        <v>0.31265324361497304</v>
      </c>
      <c r="T23" s="12">
        <v>0.14170572959003799</v>
      </c>
      <c r="U23" s="41">
        <f>'Survival-1cycle NMA'!J24</f>
        <v>0.54819885155081205</v>
      </c>
      <c r="V23" s="12">
        <f t="shared" si="6"/>
        <v>0.12740961457480415</v>
      </c>
      <c r="W23" s="41">
        <f>'Survival-1cycle NMA'!K24</f>
        <v>0.4207892369760079</v>
      </c>
      <c r="X23" s="41">
        <f>'Survival-1cycle NMA'!H24</f>
        <v>0.53200937756499378</v>
      </c>
      <c r="Y23" s="12">
        <f t="shared" si="7"/>
        <v>0.24566547299448949</v>
      </c>
      <c r="Z23" s="41">
        <f>'Survival-1cycle NMA'!I24</f>
        <v>0.28634390457050429</v>
      </c>
      <c r="AA23" s="41">
        <f>'Survival-1cycle NMA'!P24</f>
        <v>0.47189345315254305</v>
      </c>
      <c r="AB23" s="12">
        <f t="shared" si="8"/>
        <v>0.22409955314717661</v>
      </c>
      <c r="AC23" s="41">
        <f>'Survival-1cycle NMA'!Q24</f>
        <v>0.24779390000536644</v>
      </c>
      <c r="AD23" s="41">
        <f>'Survival-1cycle NMA'!L24</f>
        <v>0.6429001117866332</v>
      </c>
      <c r="AE23" s="12">
        <f t="shared" si="9"/>
        <v>0.25903394926296264</v>
      </c>
      <c r="AF23" s="41">
        <f>'Survival-1cycle NMA'!M24</f>
        <v>0.38386616252367056</v>
      </c>
      <c r="AG23" s="12">
        <v>0.45435897320501101</v>
      </c>
      <c r="AH23" s="12">
        <f t="shared" si="10"/>
        <v>0.31265324361497304</v>
      </c>
      <c r="AI23" s="12">
        <v>0.14170572959003799</v>
      </c>
      <c r="AJ23" s="41">
        <f>'Survival-1cycle NMA'!N24</f>
        <v>0.52782903776009071</v>
      </c>
      <c r="AK23" s="12">
        <f t="shared" si="11"/>
        <v>7.0156383629420671E-2</v>
      </c>
      <c r="AL23" s="41">
        <f>'Survival-1cycle NMA'!O24</f>
        <v>0.45767265413067004</v>
      </c>
      <c r="AM23" s="41">
        <f>'Survival-1cycle NMA'!P24</f>
        <v>0.47189345315254305</v>
      </c>
      <c r="AN23" s="12">
        <f t="shared" si="12"/>
        <v>0.22409955314717661</v>
      </c>
      <c r="AO23" s="41">
        <f>'Survival-1cycle NMA'!Q24</f>
        <v>0.24779390000536644</v>
      </c>
    </row>
    <row r="24" spans="1:41">
      <c r="A24" s="12">
        <v>21</v>
      </c>
      <c r="B24" s="12">
        <f t="shared" si="0"/>
        <v>1.1506849315068493</v>
      </c>
      <c r="C24" s="41">
        <f>'Survival-1cycle NMA'!F25</f>
        <v>0.52512830308623104</v>
      </c>
      <c r="D24" s="41">
        <f>'Survival-1cycle NMA'!G25</f>
        <v>0.22991033676140671</v>
      </c>
      <c r="E24" s="12">
        <f t="shared" si="1"/>
        <v>0.29521796632482433</v>
      </c>
      <c r="F24" s="12">
        <v>0.43789091120986101</v>
      </c>
      <c r="G24" s="12">
        <v>0.12980029846076399</v>
      </c>
      <c r="H24" s="12">
        <f t="shared" si="2"/>
        <v>0.30809061274909699</v>
      </c>
      <c r="I24" s="41">
        <f>'Survival-1cycle NMA'!H25</f>
        <v>0.51652666334243635</v>
      </c>
      <c r="J24" s="12">
        <f t="shared" si="3"/>
        <v>0.24582156055772786</v>
      </c>
      <c r="K24" s="41">
        <f>'Survival-1cycle NMA'!I25</f>
        <v>0.2707051027847085</v>
      </c>
      <c r="L24" s="12">
        <v>0.49577535808385098</v>
      </c>
      <c r="M24" s="12">
        <v>0.43789091120986101</v>
      </c>
      <c r="N24" s="12">
        <v>0.12980029846076399</v>
      </c>
      <c r="O24" s="41">
        <f>'Survival-1cycle NMA'!H25</f>
        <v>0.51652666334243635</v>
      </c>
      <c r="P24" s="12">
        <f t="shared" si="4"/>
        <v>0.24582156055772786</v>
      </c>
      <c r="Q24" s="41">
        <f>'Survival-1cycle NMA'!I25</f>
        <v>0.2707051027847085</v>
      </c>
      <c r="R24" s="12">
        <v>0.43789091120986101</v>
      </c>
      <c r="S24" s="12">
        <f t="shared" si="5"/>
        <v>0.30809061274909699</v>
      </c>
      <c r="T24" s="12">
        <v>0.12980029846076399</v>
      </c>
      <c r="U24" s="41">
        <f>'Survival-1cycle NMA'!J25</f>
        <v>0.53299218291587491</v>
      </c>
      <c r="V24" s="12">
        <f t="shared" si="6"/>
        <v>0.12824751960847947</v>
      </c>
      <c r="W24" s="41">
        <f>'Survival-1cycle NMA'!K25</f>
        <v>0.40474466330739545</v>
      </c>
      <c r="X24" s="41">
        <f>'Survival-1cycle NMA'!H25</f>
        <v>0.51652666334243635</v>
      </c>
      <c r="Y24" s="12">
        <f t="shared" si="7"/>
        <v>0.24582156055772786</v>
      </c>
      <c r="Z24" s="41">
        <f>'Survival-1cycle NMA'!I25</f>
        <v>0.2707051027847085</v>
      </c>
      <c r="AA24" s="41">
        <f>'Survival-1cycle NMA'!P25</f>
        <v>0.45559648676158382</v>
      </c>
      <c r="AB24" s="12">
        <f t="shared" si="8"/>
        <v>0.2228522994706513</v>
      </c>
      <c r="AC24" s="41">
        <f>'Survival-1cycle NMA'!Q25</f>
        <v>0.23274418729093252</v>
      </c>
      <c r="AD24" s="41">
        <f>'Survival-1cycle NMA'!L25</f>
        <v>0.62974528048622946</v>
      </c>
      <c r="AE24" s="12">
        <f t="shared" si="9"/>
        <v>0.26203557867994953</v>
      </c>
      <c r="AF24" s="41">
        <f>'Survival-1cycle NMA'!M25</f>
        <v>0.36770970180627993</v>
      </c>
      <c r="AG24" s="12">
        <v>0.43789091120986101</v>
      </c>
      <c r="AH24" s="12">
        <f t="shared" si="10"/>
        <v>0.30809061274909699</v>
      </c>
      <c r="AI24" s="12">
        <v>0.12980029846076399</v>
      </c>
      <c r="AJ24" s="41">
        <f>'Survival-1cycle NMA'!N25</f>
        <v>0.51227882441266703</v>
      </c>
      <c r="AK24" s="12">
        <f t="shared" si="11"/>
        <v>7.0392789683479562E-2</v>
      </c>
      <c r="AL24" s="41">
        <f>'Survival-1cycle NMA'!O25</f>
        <v>0.44188603472918747</v>
      </c>
      <c r="AM24" s="41">
        <f>'Survival-1cycle NMA'!P25</f>
        <v>0.45559648676158382</v>
      </c>
      <c r="AN24" s="12">
        <f t="shared" si="12"/>
        <v>0.2228522994706513</v>
      </c>
      <c r="AO24" s="41">
        <f>'Survival-1cycle NMA'!Q25</f>
        <v>0.23274418729093252</v>
      </c>
    </row>
    <row r="25" spans="1:41">
      <c r="A25" s="12">
        <v>22</v>
      </c>
      <c r="B25" s="12">
        <f t="shared" si="0"/>
        <v>1.2082191780821918</v>
      </c>
      <c r="C25" s="41">
        <f>'Survival-1cycle NMA'!F26</f>
        <v>0.51049293633146386</v>
      </c>
      <c r="D25" s="41">
        <f>'Survival-1cycle NMA'!G26</f>
        <v>0.21613106850382699</v>
      </c>
      <c r="E25" s="12">
        <f t="shared" si="1"/>
        <v>0.29436186782763685</v>
      </c>
      <c r="F25" s="12">
        <v>0.42230659933084502</v>
      </c>
      <c r="G25" s="12">
        <v>0.11912313431006499</v>
      </c>
      <c r="H25" s="12">
        <f t="shared" si="2"/>
        <v>0.30318346502078003</v>
      </c>
      <c r="I25" s="41">
        <f>'Survival-1cycle NMA'!H26</f>
        <v>0.50176723002282719</v>
      </c>
      <c r="J25" s="12">
        <f t="shared" si="3"/>
        <v>0.24553278440435755</v>
      </c>
      <c r="K25" s="41">
        <f>'Survival-1cycle NMA'!I26</f>
        <v>0.25623444561846964</v>
      </c>
      <c r="L25" s="12">
        <v>0.47894453485957</v>
      </c>
      <c r="M25" s="12">
        <v>0.42230659933084502</v>
      </c>
      <c r="N25" s="12">
        <v>0.11912313431006499</v>
      </c>
      <c r="O25" s="41">
        <f>'Survival-1cycle NMA'!H26</f>
        <v>0.50176723002282719</v>
      </c>
      <c r="P25" s="12">
        <f t="shared" si="4"/>
        <v>0.24553278440435755</v>
      </c>
      <c r="Q25" s="41">
        <f>'Survival-1cycle NMA'!I26</f>
        <v>0.25623444561846964</v>
      </c>
      <c r="R25" s="12">
        <v>0.42230659933084502</v>
      </c>
      <c r="S25" s="12">
        <f t="shared" si="5"/>
        <v>0.30318346502078003</v>
      </c>
      <c r="T25" s="12">
        <v>0.11912313431006499</v>
      </c>
      <c r="U25" s="41">
        <f>'Survival-1cycle NMA'!J26</f>
        <v>0.51847573450612716</v>
      </c>
      <c r="V25" s="12">
        <f t="shared" si="6"/>
        <v>0.12883327365096253</v>
      </c>
      <c r="W25" s="41">
        <f>'Survival-1cycle NMA'!K26</f>
        <v>0.38964246085516463</v>
      </c>
      <c r="X25" s="41">
        <f>'Survival-1cycle NMA'!H26</f>
        <v>0.50176723002282719</v>
      </c>
      <c r="Y25" s="12">
        <f t="shared" si="7"/>
        <v>0.24553278440435755</v>
      </c>
      <c r="Z25" s="41">
        <f>'Survival-1cycle NMA'!I26</f>
        <v>0.25623444561846964</v>
      </c>
      <c r="AA25" s="41">
        <f>'Survival-1cycle NMA'!P26</f>
        <v>0.440146984167963</v>
      </c>
      <c r="AB25" s="12">
        <f t="shared" si="8"/>
        <v>0.22123919048243829</v>
      </c>
      <c r="AC25" s="41">
        <f>'Survival-1cycle NMA'!Q26</f>
        <v>0.21890779368552471</v>
      </c>
      <c r="AD25" s="41">
        <f>'Survival-1cycle NMA'!L26</f>
        <v>0.61709440121762682</v>
      </c>
      <c r="AE25" s="12">
        <f t="shared" si="9"/>
        <v>0.26453029568083958</v>
      </c>
      <c r="AF25" s="41">
        <f>'Survival-1cycle NMA'!M26</f>
        <v>0.35256410553678724</v>
      </c>
      <c r="AG25" s="12">
        <v>0.42230659933084502</v>
      </c>
      <c r="AH25" s="12">
        <f t="shared" si="10"/>
        <v>0.30318346502078003</v>
      </c>
      <c r="AI25" s="12">
        <v>0.11912313431006499</v>
      </c>
      <c r="AJ25" s="41">
        <f>'Survival-1cycle NMA'!N26</f>
        <v>0.4974604669591231</v>
      </c>
      <c r="AK25" s="12">
        <f t="shared" si="11"/>
        <v>7.0489401951747521E-2</v>
      </c>
      <c r="AL25" s="41">
        <f>'Survival-1cycle NMA'!O26</f>
        <v>0.42697106500737558</v>
      </c>
      <c r="AM25" s="41">
        <f>'Survival-1cycle NMA'!P26</f>
        <v>0.440146984167963</v>
      </c>
      <c r="AN25" s="12">
        <f t="shared" si="12"/>
        <v>0.22123919048243829</v>
      </c>
      <c r="AO25" s="41">
        <f>'Survival-1cycle NMA'!Q26</f>
        <v>0.21890779368552471</v>
      </c>
    </row>
    <row r="26" spans="1:41">
      <c r="A26" s="12">
        <v>23</v>
      </c>
      <c r="B26" s="12">
        <f t="shared" si="0"/>
        <v>1.2657534246575342</v>
      </c>
      <c r="C26" s="41">
        <f>'Survival-1cycle NMA'!F27</f>
        <v>0.49651873139331132</v>
      </c>
      <c r="D26" s="41">
        <f>'Survival-1cycle NMA'!G27</f>
        <v>0.20344530037636971</v>
      </c>
      <c r="E26" s="12">
        <f t="shared" si="1"/>
        <v>0.29307343101694161</v>
      </c>
      <c r="F26" s="12">
        <v>0.40754342759378598</v>
      </c>
      <c r="G26" s="12">
        <v>0.109524339224392</v>
      </c>
      <c r="H26" s="12">
        <f t="shared" si="2"/>
        <v>0.29801908836939395</v>
      </c>
      <c r="I26" s="41">
        <f>'Survival-1cycle NMA'!H27</f>
        <v>0.48768468222165479</v>
      </c>
      <c r="J26" s="12">
        <f t="shared" si="3"/>
        <v>0.24486336499530853</v>
      </c>
      <c r="K26" s="41">
        <f>'Survival-1cycle NMA'!I27</f>
        <v>0.24282131722634626</v>
      </c>
      <c r="L26" s="12">
        <v>0.46269477233622203</v>
      </c>
      <c r="M26" s="12">
        <v>0.40754342759378598</v>
      </c>
      <c r="N26" s="12">
        <v>0.109524339224392</v>
      </c>
      <c r="O26" s="41">
        <f>'Survival-1cycle NMA'!H27</f>
        <v>0.48768468222165479</v>
      </c>
      <c r="P26" s="12">
        <f t="shared" si="4"/>
        <v>0.24486336499530853</v>
      </c>
      <c r="Q26" s="41">
        <f>'Survival-1cycle NMA'!I27</f>
        <v>0.24282131722634626</v>
      </c>
      <c r="R26" s="12">
        <v>0.40754342759378598</v>
      </c>
      <c r="S26" s="12">
        <f t="shared" si="5"/>
        <v>0.29801908836939395</v>
      </c>
      <c r="T26" s="12">
        <v>0.109524339224392</v>
      </c>
      <c r="U26" s="41">
        <f>'Survival-1cycle NMA'!J27</f>
        <v>0.50460611251059762</v>
      </c>
      <c r="V26" s="12">
        <f t="shared" si="6"/>
        <v>0.12919837960500957</v>
      </c>
      <c r="W26" s="41">
        <f>'Survival-1cycle NMA'!K27</f>
        <v>0.37540773290558804</v>
      </c>
      <c r="X26" s="41">
        <f>'Survival-1cycle NMA'!H27</f>
        <v>0.48768468222165479</v>
      </c>
      <c r="Y26" s="12">
        <f t="shared" si="7"/>
        <v>0.24486336499530853</v>
      </c>
      <c r="Z26" s="41">
        <f>'Survival-1cycle NMA'!I27</f>
        <v>0.24282131722634626</v>
      </c>
      <c r="AA26" s="41">
        <f>'Survival-1cycle NMA'!P27</f>
        <v>0.42548626647259224</v>
      </c>
      <c r="AB26" s="12">
        <f t="shared" si="8"/>
        <v>0.21932332680423536</v>
      </c>
      <c r="AC26" s="41">
        <f>'Survival-1cycle NMA'!Q27</f>
        <v>0.20616293966835689</v>
      </c>
      <c r="AD26" s="41">
        <f>'Survival-1cycle NMA'!L27</f>
        <v>0.60491921579986796</v>
      </c>
      <c r="AE26" s="12">
        <f t="shared" si="9"/>
        <v>0.26657386405872918</v>
      </c>
      <c r="AF26" s="41">
        <f>'Survival-1cycle NMA'!M27</f>
        <v>0.33834535174113878</v>
      </c>
      <c r="AG26" s="12">
        <v>0.40754342759378598</v>
      </c>
      <c r="AH26" s="12">
        <f t="shared" si="10"/>
        <v>0.29801908836939395</v>
      </c>
      <c r="AI26" s="12">
        <v>0.109524339224392</v>
      </c>
      <c r="AJ26" s="41">
        <f>'Survival-1cycle NMA'!N27</f>
        <v>0.48332677428635984</v>
      </c>
      <c r="AK26" s="12">
        <f t="shared" si="11"/>
        <v>7.0465397322335477E-2</v>
      </c>
      <c r="AL26" s="41">
        <f>'Survival-1cycle NMA'!O27</f>
        <v>0.41286137696402436</v>
      </c>
      <c r="AM26" s="41">
        <f>'Survival-1cycle NMA'!P27</f>
        <v>0.42548626647259224</v>
      </c>
      <c r="AN26" s="12">
        <f t="shared" si="12"/>
        <v>0.21932332680423536</v>
      </c>
      <c r="AO26" s="41">
        <f>'Survival-1cycle NMA'!Q27</f>
        <v>0.20616293966835689</v>
      </c>
    </row>
    <row r="27" spans="1:41">
      <c r="A27" s="12">
        <v>24</v>
      </c>
      <c r="B27" s="12">
        <f t="shared" si="0"/>
        <v>1.3232876712328767</v>
      </c>
      <c r="C27" s="41">
        <f>'Survival-1cycle NMA'!F28</f>
        <v>0.4831642983934184</v>
      </c>
      <c r="D27" s="41">
        <f>'Survival-1cycle NMA'!G28</f>
        <v>0.19174501283525033</v>
      </c>
      <c r="E27" s="12">
        <f t="shared" si="1"/>
        <v>0.2914192855581681</v>
      </c>
      <c r="F27" s="12">
        <v>0.39354407639084898</v>
      </c>
      <c r="G27" s="12">
        <v>0.100874975056891</v>
      </c>
      <c r="H27" s="12">
        <f t="shared" si="2"/>
        <v>0.29266910133395796</v>
      </c>
      <c r="I27" s="41">
        <f>'Survival-1cycle NMA'!H28</f>
        <v>0.47423620198035094</v>
      </c>
      <c r="J27" s="12">
        <f t="shared" si="3"/>
        <v>0.24386859984555542</v>
      </c>
      <c r="K27" s="41">
        <f>'Survival-1cycle NMA'!I28</f>
        <v>0.23036760213479551</v>
      </c>
      <c r="L27" s="12">
        <v>0.44702777442355102</v>
      </c>
      <c r="M27" s="12">
        <v>0.39354407639084898</v>
      </c>
      <c r="N27" s="12">
        <v>0.100874975056891</v>
      </c>
      <c r="O27" s="41">
        <f>'Survival-1cycle NMA'!H28</f>
        <v>0.47423620198035094</v>
      </c>
      <c r="P27" s="12">
        <f t="shared" si="4"/>
        <v>0.24386859984555542</v>
      </c>
      <c r="Q27" s="41">
        <f>'Survival-1cycle NMA'!I28</f>
        <v>0.23036760213479551</v>
      </c>
      <c r="R27" s="12">
        <v>0.39354407639084898</v>
      </c>
      <c r="S27" s="12">
        <f t="shared" si="5"/>
        <v>0.29266910133395796</v>
      </c>
      <c r="T27" s="12">
        <v>0.100874975056891</v>
      </c>
      <c r="U27" s="41">
        <f>'Survival-1cycle NMA'!J28</f>
        <v>0.49134320616013644</v>
      </c>
      <c r="V27" s="12">
        <f t="shared" si="6"/>
        <v>0.12937030044533471</v>
      </c>
      <c r="W27" s="41">
        <f>'Survival-1cycle NMA'!K28</f>
        <v>0.36197290571480173</v>
      </c>
      <c r="X27" s="41">
        <f>'Survival-1cycle NMA'!H28</f>
        <v>0.47423620198035094</v>
      </c>
      <c r="Y27" s="12">
        <f t="shared" si="7"/>
        <v>0.24386859984555542</v>
      </c>
      <c r="Z27" s="41">
        <f>'Survival-1cycle NMA'!I28</f>
        <v>0.23036760213479551</v>
      </c>
      <c r="AA27" s="41">
        <f>'Survival-1cycle NMA'!P28</f>
        <v>0.4115605108018322</v>
      </c>
      <c r="AB27" s="12">
        <f t="shared" si="8"/>
        <v>0.21715822083432312</v>
      </c>
      <c r="AC27" s="41">
        <f>'Survival-1cycle NMA'!Q28</f>
        <v>0.19440228996750908</v>
      </c>
      <c r="AD27" s="41">
        <f>'Survival-1cycle NMA'!L28</f>
        <v>0.59319337590576582</v>
      </c>
      <c r="AE27" s="12">
        <f t="shared" si="9"/>
        <v>0.26821543264102515</v>
      </c>
      <c r="AF27" s="41">
        <f>'Survival-1cycle NMA'!M28</f>
        <v>0.32497794326474067</v>
      </c>
      <c r="AG27" s="12">
        <v>0.39354407639084898</v>
      </c>
      <c r="AH27" s="12">
        <f t="shared" si="10"/>
        <v>0.29266910133395796</v>
      </c>
      <c r="AI27" s="12">
        <v>0.100874975056891</v>
      </c>
      <c r="AJ27" s="41">
        <f>'Survival-1cycle NMA'!N28</f>
        <v>0.46983421194244607</v>
      </c>
      <c r="AK27" s="12">
        <f t="shared" si="11"/>
        <v>7.0337346442310822E-2</v>
      </c>
      <c r="AL27" s="41">
        <f>'Survival-1cycle NMA'!O28</f>
        <v>0.39949686550013525</v>
      </c>
      <c r="AM27" s="41">
        <f>'Survival-1cycle NMA'!P28</f>
        <v>0.4115605108018322</v>
      </c>
      <c r="AN27" s="12">
        <f t="shared" si="12"/>
        <v>0.21715822083432312</v>
      </c>
      <c r="AO27" s="41">
        <f>'Survival-1cycle NMA'!Q28</f>
        <v>0.19440228996750908</v>
      </c>
    </row>
    <row r="28" spans="1:41">
      <c r="A28" s="12">
        <v>25</v>
      </c>
      <c r="B28" s="12">
        <f t="shared" si="0"/>
        <v>1.3808219178082193</v>
      </c>
      <c r="C28" s="41">
        <f>'Survival-1cycle NMA'!F29</f>
        <v>0.47039140824298392</v>
      </c>
      <c r="D28" s="41">
        <f>'Survival-1cycle NMA'!G29</f>
        <v>0.180934825467782</v>
      </c>
      <c r="E28" s="12">
        <f t="shared" si="1"/>
        <v>0.28945658277520192</v>
      </c>
      <c r="F28" s="12">
        <v>0.38025604698015802</v>
      </c>
      <c r="G28" s="12">
        <v>9.3063800880406403E-2</v>
      </c>
      <c r="H28" s="12">
        <f t="shared" si="2"/>
        <v>0.28719224609975164</v>
      </c>
      <c r="I28" s="41">
        <f>'Survival-1cycle NMA'!H29</f>
        <v>0.46138227196001952</v>
      </c>
      <c r="J28" s="12">
        <f t="shared" si="3"/>
        <v>0.24259618396155369</v>
      </c>
      <c r="K28" s="41">
        <f>'Survival-1cycle NMA'!I29</f>
        <v>0.21878608799846583</v>
      </c>
      <c r="L28" s="12">
        <v>0.43194011274979</v>
      </c>
      <c r="M28" s="12">
        <v>0.38025604698015802</v>
      </c>
      <c r="N28" s="12">
        <v>9.3063800880406403E-2</v>
      </c>
      <c r="O28" s="41">
        <f>'Survival-1cycle NMA'!H29</f>
        <v>0.46138227196001952</v>
      </c>
      <c r="P28" s="12">
        <f t="shared" si="4"/>
        <v>0.24259618396155369</v>
      </c>
      <c r="Q28" s="41">
        <f>'Survival-1cycle NMA'!I29</f>
        <v>0.21878608799846583</v>
      </c>
      <c r="R28" s="12">
        <v>0.38025604698015802</v>
      </c>
      <c r="S28" s="12">
        <f t="shared" si="5"/>
        <v>0.28719224609975164</v>
      </c>
      <c r="T28" s="12">
        <v>9.3063800880406403E-2</v>
      </c>
      <c r="U28" s="41">
        <f>'Survival-1cycle NMA'!J29</f>
        <v>0.47864994172510344</v>
      </c>
      <c r="V28" s="12">
        <f t="shared" si="6"/>
        <v>0.12937302215847402</v>
      </c>
      <c r="W28" s="41">
        <f>'Survival-1cycle NMA'!K29</f>
        <v>0.34927691956662943</v>
      </c>
      <c r="X28" s="41">
        <f>'Survival-1cycle NMA'!H29</f>
        <v>0.46138227196001952</v>
      </c>
      <c r="Y28" s="12">
        <f t="shared" si="7"/>
        <v>0.24259618396155369</v>
      </c>
      <c r="Z28" s="41">
        <f>'Survival-1cycle NMA'!I29</f>
        <v>0.21878608799846583</v>
      </c>
      <c r="AA28" s="41">
        <f>'Survival-1cycle NMA'!P29</f>
        <v>0.39832033168043723</v>
      </c>
      <c r="AB28" s="12">
        <f t="shared" si="8"/>
        <v>0.21478931047944066</v>
      </c>
      <c r="AC28" s="41">
        <f>'Survival-1cycle NMA'!Q29</f>
        <v>0.18353102120099657</v>
      </c>
      <c r="AD28" s="41">
        <f>'Survival-1cycle NMA'!L29</f>
        <v>0.58189232940814606</v>
      </c>
      <c r="AE28" s="12">
        <f t="shared" si="9"/>
        <v>0.26949840056728197</v>
      </c>
      <c r="AF28" s="41">
        <f>'Survival-1cycle NMA'!M29</f>
        <v>0.31239392884086409</v>
      </c>
      <c r="AG28" s="12">
        <v>0.38025604698015802</v>
      </c>
      <c r="AH28" s="12">
        <f t="shared" si="10"/>
        <v>0.28719224609975164</v>
      </c>
      <c r="AI28" s="12">
        <v>9.3063800880406403E-2</v>
      </c>
      <c r="AJ28" s="41">
        <f>'Survival-1cycle NMA'!N29</f>
        <v>0.45694261691289384</v>
      </c>
      <c r="AK28" s="12">
        <f t="shared" si="11"/>
        <v>7.0119594133260577E-2</v>
      </c>
      <c r="AL28" s="41">
        <f>'Survival-1cycle NMA'!O29</f>
        <v>0.38682302277963326</v>
      </c>
      <c r="AM28" s="41">
        <f>'Survival-1cycle NMA'!P29</f>
        <v>0.39832033168043723</v>
      </c>
      <c r="AN28" s="12">
        <f t="shared" si="12"/>
        <v>0.21478931047944066</v>
      </c>
      <c r="AO28" s="41">
        <f>'Survival-1cycle NMA'!Q29</f>
        <v>0.18353102120099657</v>
      </c>
    </row>
    <row r="29" spans="1:41">
      <c r="A29" s="12">
        <v>26</v>
      </c>
      <c r="B29" s="12">
        <f t="shared" si="0"/>
        <v>1.4383561643835616</v>
      </c>
      <c r="C29" s="41">
        <f>'Survival-1cycle NMA'!F30</f>
        <v>0.45816474016257192</v>
      </c>
      <c r="D29" s="41">
        <f>'Survival-1cycle NMA'!G30</f>
        <v>0.17093031925627306</v>
      </c>
      <c r="E29" s="12">
        <f t="shared" si="1"/>
        <v>0.28723442090629886</v>
      </c>
      <c r="F29" s="12">
        <v>0.36763122289748401</v>
      </c>
      <c r="G29" s="12">
        <v>8.5994559753459807E-2</v>
      </c>
      <c r="H29" s="12">
        <f t="shared" si="2"/>
        <v>0.28163666314402419</v>
      </c>
      <c r="I29" s="41">
        <f>'Survival-1cycle NMA'!H30</f>
        <v>0.44908640816044626</v>
      </c>
      <c r="J29" s="12">
        <f t="shared" si="3"/>
        <v>0.24108732263079732</v>
      </c>
      <c r="K29" s="41">
        <f>'Survival-1cycle NMA'!I30</f>
        <v>0.20799908552964894</v>
      </c>
      <c r="L29" s="12">
        <v>0.41742434025078901</v>
      </c>
      <c r="M29" s="12">
        <v>0.36763122289748401</v>
      </c>
      <c r="N29" s="12">
        <v>8.5994559753459807E-2</v>
      </c>
      <c r="O29" s="41">
        <f>'Survival-1cycle NMA'!H30</f>
        <v>0.44908640816044626</v>
      </c>
      <c r="P29" s="12">
        <f t="shared" si="4"/>
        <v>0.24108732263079732</v>
      </c>
      <c r="Q29" s="41">
        <f>'Survival-1cycle NMA'!I30</f>
        <v>0.20799908552964894</v>
      </c>
      <c r="R29" s="12">
        <v>0.36763122289748401</v>
      </c>
      <c r="S29" s="12">
        <f t="shared" si="5"/>
        <v>0.28163666314402419</v>
      </c>
      <c r="T29" s="12">
        <v>8.5994559753459807E-2</v>
      </c>
      <c r="U29" s="41">
        <f>'Survival-1cycle NMA'!J30</f>
        <v>0.46649204298643426</v>
      </c>
      <c r="V29" s="12">
        <f t="shared" si="6"/>
        <v>0.12922753314613089</v>
      </c>
      <c r="W29" s="41">
        <f>'Survival-1cycle NMA'!K30</f>
        <v>0.33726450984030337</v>
      </c>
      <c r="X29" s="41">
        <f>'Survival-1cycle NMA'!H30</f>
        <v>0.44908640816044626</v>
      </c>
      <c r="Y29" s="12">
        <f t="shared" si="7"/>
        <v>0.24108732263079732</v>
      </c>
      <c r="Z29" s="41">
        <f>'Survival-1cycle NMA'!I30</f>
        <v>0.20799908552964894</v>
      </c>
      <c r="AA29" s="41">
        <f>'Survival-1cycle NMA'!P30</f>
        <v>0.38572038734921282</v>
      </c>
      <c r="AB29" s="12">
        <f t="shared" si="8"/>
        <v>0.21225522060468882</v>
      </c>
      <c r="AC29" s="41">
        <f>'Survival-1cycle NMA'!Q30</f>
        <v>0.173465166744524</v>
      </c>
      <c r="AD29" s="41">
        <f>'Survival-1cycle NMA'!L30</f>
        <v>0.57099320202945036</v>
      </c>
      <c r="AE29" s="12">
        <f t="shared" si="9"/>
        <v>0.27046116229288614</v>
      </c>
      <c r="AF29" s="41">
        <f>'Survival-1cycle NMA'!M30</f>
        <v>0.30053203973656423</v>
      </c>
      <c r="AG29" s="12">
        <v>0.36763122289748401</v>
      </c>
      <c r="AH29" s="12">
        <f t="shared" si="10"/>
        <v>0.28163666314402419</v>
      </c>
      <c r="AI29" s="12">
        <v>8.5994559753459807E-2</v>
      </c>
      <c r="AJ29" s="41">
        <f>'Survival-1cycle NMA'!N30</f>
        <v>0.44461492277768377</v>
      </c>
      <c r="AK29" s="12">
        <f t="shared" si="11"/>
        <v>6.9824580779332068E-2</v>
      </c>
      <c r="AL29" s="41">
        <f>'Survival-1cycle NMA'!O30</f>
        <v>0.37479034199835171</v>
      </c>
      <c r="AM29" s="41">
        <f>'Survival-1cycle NMA'!P30</f>
        <v>0.38572038734921282</v>
      </c>
      <c r="AN29" s="12">
        <f t="shared" si="12"/>
        <v>0.21225522060468882</v>
      </c>
      <c r="AO29" s="41">
        <f>'Survival-1cycle NMA'!Q30</f>
        <v>0.173465166744524</v>
      </c>
    </row>
    <row r="30" spans="1:41">
      <c r="A30" s="12">
        <v>27</v>
      </c>
      <c r="B30" s="12">
        <f t="shared" si="0"/>
        <v>1.4958904109589042</v>
      </c>
      <c r="C30" s="41">
        <f>'Survival-1cycle NMA'!F31</f>
        <v>0.44645164230316342</v>
      </c>
      <c r="D30" s="41">
        <f>'Survival-1cycle NMA'!G31</f>
        <v>0.16165660069008597</v>
      </c>
      <c r="E30" s="12">
        <f t="shared" si="1"/>
        <v>0.28479504161307745</v>
      </c>
      <c r="F30" s="12">
        <v>0.35562546566663999</v>
      </c>
      <c r="G30" s="12">
        <v>7.9583718113543006E-2</v>
      </c>
      <c r="H30" s="12">
        <f t="shared" si="2"/>
        <v>0.27604174755309696</v>
      </c>
      <c r="I30" s="41">
        <f>'Survival-1cycle NMA'!H31</f>
        <v>0.43731490729799372</v>
      </c>
      <c r="J30" s="12">
        <f t="shared" si="3"/>
        <v>0.23937767005416907</v>
      </c>
      <c r="K30" s="41">
        <f>'Survival-1cycle NMA'!I31</f>
        <v>0.19793723724382464</v>
      </c>
      <c r="L30" s="12">
        <v>0.40346989839839698</v>
      </c>
      <c r="M30" s="12">
        <v>0.35562546566663999</v>
      </c>
      <c r="N30" s="12">
        <v>7.9583718113543006E-2</v>
      </c>
      <c r="O30" s="41">
        <f>'Survival-1cycle NMA'!H31</f>
        <v>0.43731490729799372</v>
      </c>
      <c r="P30" s="12">
        <f t="shared" si="4"/>
        <v>0.23937767005416907</v>
      </c>
      <c r="Q30" s="41">
        <f>'Survival-1cycle NMA'!I31</f>
        <v>0.19793723724382464</v>
      </c>
      <c r="R30" s="12">
        <v>0.35562546566663999</v>
      </c>
      <c r="S30" s="12">
        <f t="shared" si="5"/>
        <v>0.27604174755309696</v>
      </c>
      <c r="T30" s="12">
        <v>7.9583718113543006E-2</v>
      </c>
      <c r="U30" s="41">
        <f>'Survival-1cycle NMA'!J31</f>
        <v>0.45483780346765307</v>
      </c>
      <c r="V30" s="12">
        <f t="shared" si="6"/>
        <v>0.12895223256715793</v>
      </c>
      <c r="W30" s="41">
        <f>'Survival-1cycle NMA'!K31</f>
        <v>0.32588557090049514</v>
      </c>
      <c r="X30" s="41">
        <f>'Survival-1cycle NMA'!H31</f>
        <v>0.43731490729799372</v>
      </c>
      <c r="Y30" s="12">
        <f t="shared" si="7"/>
        <v>0.23937767005416907</v>
      </c>
      <c r="Z30" s="41">
        <f>'Survival-1cycle NMA'!I31</f>
        <v>0.19793723724382464</v>
      </c>
      <c r="AA30" s="41">
        <f>'Survival-1cycle NMA'!P31</f>
        <v>0.37371901498407628</v>
      </c>
      <c r="AB30" s="12">
        <f t="shared" si="8"/>
        <v>0.20958881567521814</v>
      </c>
      <c r="AC30" s="41">
        <f>'Survival-1cycle NMA'!Q31</f>
        <v>0.16413019930885814</v>
      </c>
      <c r="AD30" s="41">
        <f>'Survival-1cycle NMA'!L31</f>
        <v>0.56047467956648422</v>
      </c>
      <c r="AE30" s="12">
        <f t="shared" si="9"/>
        <v>0.27113774868632512</v>
      </c>
      <c r="AF30" s="41">
        <f>'Survival-1cycle NMA'!M31</f>
        <v>0.2893369308801591</v>
      </c>
      <c r="AG30" s="12">
        <v>0.35562546566663999</v>
      </c>
      <c r="AH30" s="12">
        <f t="shared" si="10"/>
        <v>0.27604174755309696</v>
      </c>
      <c r="AI30" s="12">
        <v>7.9583718113543006E-2</v>
      </c>
      <c r="AJ30" s="41">
        <f>'Survival-1cycle NMA'!N31</f>
        <v>0.43281690033317644</v>
      </c>
      <c r="AK30" s="12">
        <f t="shared" si="11"/>
        <v>6.9463113998291637E-2</v>
      </c>
      <c r="AL30" s="41">
        <f>'Survival-1cycle NMA'!O31</f>
        <v>0.3633537863348848</v>
      </c>
      <c r="AM30" s="41">
        <f>'Survival-1cycle NMA'!P31</f>
        <v>0.37371901498407628</v>
      </c>
      <c r="AN30" s="12">
        <f t="shared" si="12"/>
        <v>0.20958881567521814</v>
      </c>
      <c r="AO30" s="41">
        <f>'Survival-1cycle NMA'!Q31</f>
        <v>0.16413019930885814</v>
      </c>
    </row>
    <row r="31" spans="1:41">
      <c r="A31" s="12">
        <v>28</v>
      </c>
      <c r="B31" s="12">
        <f t="shared" si="0"/>
        <v>1.5534246575342465</v>
      </c>
      <c r="C31" s="41">
        <f>'Survival-1cycle NMA'!F32</f>
        <v>0.4352219081031708</v>
      </c>
      <c r="D31" s="41">
        <f>'Survival-1cycle NMA'!G32</f>
        <v>0.15304707199776865</v>
      </c>
      <c r="E31" s="12">
        <f t="shared" si="1"/>
        <v>0.28217483610540217</v>
      </c>
      <c r="F31" s="12">
        <v>0.34419824540650301</v>
      </c>
      <c r="G31" s="12">
        <v>7.3758577984126106E-2</v>
      </c>
      <c r="H31" s="12">
        <f t="shared" si="2"/>
        <v>0.27043966742237691</v>
      </c>
      <c r="I31" s="41">
        <f>'Survival-1cycle NMA'!H32</f>
        <v>0.42603661135692761</v>
      </c>
      <c r="J31" s="12">
        <f t="shared" si="3"/>
        <v>0.23749812220993566</v>
      </c>
      <c r="K31" s="41">
        <f>'Survival-1cycle NMA'!I32</f>
        <v>0.18853848914699195</v>
      </c>
      <c r="L31" s="12">
        <v>0.39006385723281001</v>
      </c>
      <c r="M31" s="12">
        <v>0.34419824540650301</v>
      </c>
      <c r="N31" s="12">
        <v>7.3758577984126106E-2</v>
      </c>
      <c r="O31" s="41">
        <f>'Survival-1cycle NMA'!H32</f>
        <v>0.42603661135692761</v>
      </c>
      <c r="P31" s="12">
        <f t="shared" si="4"/>
        <v>0.23749812220993566</v>
      </c>
      <c r="Q31" s="41">
        <f>'Survival-1cycle NMA'!I32</f>
        <v>0.18853848914699195</v>
      </c>
      <c r="R31" s="12">
        <v>0.34419824540650301</v>
      </c>
      <c r="S31" s="12">
        <f t="shared" si="5"/>
        <v>0.27043966742237691</v>
      </c>
      <c r="T31" s="12">
        <v>7.3758577984126106E-2</v>
      </c>
      <c r="U31" s="41">
        <f>'Survival-1cycle NMA'!J32</f>
        <v>0.44365787316024086</v>
      </c>
      <c r="V31" s="12">
        <f t="shared" si="6"/>
        <v>0.12856327847271576</v>
      </c>
      <c r="W31" s="41">
        <f>'Survival-1cycle NMA'!K32</f>
        <v>0.3150945946875251</v>
      </c>
      <c r="X31" s="41">
        <f>'Survival-1cycle NMA'!H32</f>
        <v>0.42603661135692761</v>
      </c>
      <c r="Y31" s="12">
        <f t="shared" si="7"/>
        <v>0.23749812220993566</v>
      </c>
      <c r="Z31" s="41">
        <f>'Survival-1cycle NMA'!I32</f>
        <v>0.18853848914699195</v>
      </c>
      <c r="AA31" s="41">
        <f>'Survival-1cycle NMA'!P32</f>
        <v>0.36227789599766819</v>
      </c>
      <c r="AB31" s="12">
        <f t="shared" si="8"/>
        <v>0.20681807971053534</v>
      </c>
      <c r="AC31" s="41">
        <f>'Survival-1cycle NMA'!Q32</f>
        <v>0.15545981628713285</v>
      </c>
      <c r="AD31" s="41">
        <f>'Survival-1cycle NMA'!L32</f>
        <v>0.55031689388555549</v>
      </c>
      <c r="AE31" s="12">
        <f t="shared" si="9"/>
        <v>0.2715583789024012</v>
      </c>
      <c r="AF31" s="41">
        <f>'Survival-1cycle NMA'!M32</f>
        <v>0.27875851498315429</v>
      </c>
      <c r="AG31" s="12">
        <v>0.34419824540650301</v>
      </c>
      <c r="AH31" s="12">
        <f t="shared" si="10"/>
        <v>0.27043966742237691</v>
      </c>
      <c r="AI31" s="12">
        <v>7.3758577984126106E-2</v>
      </c>
      <c r="AJ31" s="41">
        <f>'Survival-1cycle NMA'!N32</f>
        <v>0.42151691612871306</v>
      </c>
      <c r="AK31" s="12">
        <f t="shared" si="11"/>
        <v>6.9044598566038784E-2</v>
      </c>
      <c r="AL31" s="41">
        <f>'Survival-1cycle NMA'!O32</f>
        <v>0.35247231756267428</v>
      </c>
      <c r="AM31" s="41">
        <f>'Survival-1cycle NMA'!P32</f>
        <v>0.36227789599766819</v>
      </c>
      <c r="AN31" s="12">
        <f t="shared" si="12"/>
        <v>0.20681807971053534</v>
      </c>
      <c r="AO31" s="41">
        <f>'Survival-1cycle NMA'!Q32</f>
        <v>0.15545981628713285</v>
      </c>
    </row>
    <row r="32" spans="1:41">
      <c r="A32" s="12">
        <v>29</v>
      </c>
      <c r="B32" s="12">
        <f t="shared" si="0"/>
        <v>1.6109589041095891</v>
      </c>
      <c r="C32" s="41">
        <f>'Survival-1cycle NMA'!F33</f>
        <v>0.4244475694011694</v>
      </c>
      <c r="D32" s="41">
        <f>'Survival-1cycle NMA'!G33</f>
        <v>0.1450423765750275</v>
      </c>
      <c r="E32" s="12">
        <f t="shared" si="1"/>
        <v>0.2794051928261419</v>
      </c>
      <c r="F32" s="12">
        <v>0.33331230531277101</v>
      </c>
      <c r="G32" s="12">
        <v>6.8455696474986893E-2</v>
      </c>
      <c r="H32" s="12">
        <f t="shared" si="2"/>
        <v>0.26485660883778411</v>
      </c>
      <c r="I32" s="41">
        <f>'Survival-1cycle NMA'!H33</f>
        <v>0.41522269020165148</v>
      </c>
      <c r="J32" s="12">
        <f t="shared" si="3"/>
        <v>0.23547548778311791</v>
      </c>
      <c r="K32" s="41">
        <f>'Survival-1cycle NMA'!I33</f>
        <v>0.17974720241853356</v>
      </c>
      <c r="L32" s="12">
        <v>0.37719151900662501</v>
      </c>
      <c r="M32" s="12">
        <v>0.33331230531277101</v>
      </c>
      <c r="N32" s="12">
        <v>6.8455696474986893E-2</v>
      </c>
      <c r="O32" s="41">
        <f>'Survival-1cycle NMA'!H33</f>
        <v>0.41522269020165148</v>
      </c>
      <c r="P32" s="12">
        <f t="shared" si="4"/>
        <v>0.23547548778311791</v>
      </c>
      <c r="Q32" s="41">
        <f>'Survival-1cycle NMA'!I33</f>
        <v>0.17974720241853356</v>
      </c>
      <c r="R32" s="12">
        <v>0.33331230531277101</v>
      </c>
      <c r="S32" s="12">
        <f t="shared" si="5"/>
        <v>0.26485660883778411</v>
      </c>
      <c r="T32" s="12">
        <v>6.8455696474986893E-2</v>
      </c>
      <c r="U32" s="41">
        <f>'Survival-1cycle NMA'!J33</f>
        <v>0.43292506087251764</v>
      </c>
      <c r="V32" s="12">
        <f t="shared" si="6"/>
        <v>0.12807488503172948</v>
      </c>
      <c r="W32" s="41">
        <f>'Survival-1cycle NMA'!K33</f>
        <v>0.30485017584078816</v>
      </c>
      <c r="X32" s="41">
        <f>'Survival-1cycle NMA'!H33</f>
        <v>0.41522269020165148</v>
      </c>
      <c r="Y32" s="12">
        <f t="shared" si="7"/>
        <v>0.23547548778311791</v>
      </c>
      <c r="Z32" s="41">
        <f>'Survival-1cycle NMA'!I33</f>
        <v>0.17974720241853356</v>
      </c>
      <c r="AA32" s="41">
        <f>'Survival-1cycle NMA'!P33</f>
        <v>0.35136175096050493</v>
      </c>
      <c r="AB32" s="12">
        <f t="shared" si="8"/>
        <v>0.20396685337848414</v>
      </c>
      <c r="AC32" s="41">
        <f>'Survival-1cycle NMA'!Q33</f>
        <v>0.14739489758202079</v>
      </c>
      <c r="AD32" s="41">
        <f>'Survival-1cycle NMA'!L33</f>
        <v>0.54050131452994921</v>
      </c>
      <c r="AE32" s="12">
        <f t="shared" si="9"/>
        <v>0.2717499359021876</v>
      </c>
      <c r="AF32" s="41">
        <f>'Survival-1cycle NMA'!M33</f>
        <v>0.26875137862776161</v>
      </c>
      <c r="AG32" s="12">
        <v>0.33331230531277101</v>
      </c>
      <c r="AH32" s="12">
        <f t="shared" si="10"/>
        <v>0.26485660883778411</v>
      </c>
      <c r="AI32" s="12">
        <v>6.8455696474986893E-2</v>
      </c>
      <c r="AJ32" s="41">
        <f>'Survival-1cycle NMA'!N33</f>
        <v>0.41068570973540786</v>
      </c>
      <c r="AK32" s="12">
        <f t="shared" si="11"/>
        <v>6.8577231331822697E-2</v>
      </c>
      <c r="AL32" s="41">
        <f>'Survival-1cycle NMA'!O33</f>
        <v>0.34210847840358516</v>
      </c>
      <c r="AM32" s="41">
        <f>'Survival-1cycle NMA'!P33</f>
        <v>0.35136175096050493</v>
      </c>
      <c r="AN32" s="12">
        <f t="shared" si="12"/>
        <v>0.20396685337848414</v>
      </c>
      <c r="AO32" s="41">
        <f>'Survival-1cycle NMA'!Q33</f>
        <v>0.14739489758202079</v>
      </c>
    </row>
    <row r="33" spans="1:41">
      <c r="A33" s="12">
        <v>30</v>
      </c>
      <c r="B33" s="12">
        <f t="shared" si="0"/>
        <v>1.6684931506849314</v>
      </c>
      <c r="C33" s="41">
        <f>'Survival-1cycle NMA'!F34</f>
        <v>0.41410270633301932</v>
      </c>
      <c r="D33" s="41">
        <f>'Survival-1cycle NMA'!G34</f>
        <v>0.13758949315446367</v>
      </c>
      <c r="E33" s="12">
        <f t="shared" si="1"/>
        <v>0.27651321317855565</v>
      </c>
      <c r="F33" s="12">
        <v>0.32293335810255203</v>
      </c>
      <c r="G33" s="12">
        <v>6.3619558940737495E-2</v>
      </c>
      <c r="H33" s="12">
        <f t="shared" si="2"/>
        <v>0.25931379916181452</v>
      </c>
      <c r="I33" s="41">
        <f>'Survival-1cycle NMA'!H34</f>
        <v>0.40484644214585658</v>
      </c>
      <c r="J33" s="12">
        <f t="shared" si="3"/>
        <v>0.23333305705685037</v>
      </c>
      <c r="K33" s="41">
        <f>'Survival-1cycle NMA'!I34</f>
        <v>0.17151338508900621</v>
      </c>
      <c r="L33" s="12">
        <v>0.36483691002636698</v>
      </c>
      <c r="M33" s="12">
        <v>0.32293335810255203</v>
      </c>
      <c r="N33" s="12">
        <v>6.3619558940737495E-2</v>
      </c>
      <c r="O33" s="41">
        <f>'Survival-1cycle NMA'!H34</f>
        <v>0.40484644214585658</v>
      </c>
      <c r="P33" s="12">
        <f t="shared" si="4"/>
        <v>0.23333305705685037</v>
      </c>
      <c r="Q33" s="41">
        <f>'Survival-1cycle NMA'!I34</f>
        <v>0.17151338508900621</v>
      </c>
      <c r="R33" s="12">
        <v>0.32293335810255203</v>
      </c>
      <c r="S33" s="12">
        <f t="shared" si="5"/>
        <v>0.25931379916181452</v>
      </c>
      <c r="T33" s="12">
        <v>6.3619558940737495E-2</v>
      </c>
      <c r="U33" s="41">
        <f>'Survival-1cycle NMA'!J34</f>
        <v>0.42261415234296162</v>
      </c>
      <c r="V33" s="12">
        <f t="shared" si="6"/>
        <v>0.12749957673390472</v>
      </c>
      <c r="W33" s="41">
        <f>'Survival-1cycle NMA'!K34</f>
        <v>0.29511457560905691</v>
      </c>
      <c r="X33" s="41">
        <f>'Survival-1cycle NMA'!H34</f>
        <v>0.40484644214585658</v>
      </c>
      <c r="Y33" s="12">
        <f t="shared" si="7"/>
        <v>0.23333305705685037</v>
      </c>
      <c r="Z33" s="41">
        <f>'Survival-1cycle NMA'!I34</f>
        <v>0.17151338508900621</v>
      </c>
      <c r="AA33" s="41">
        <f>'Survival-1cycle NMA'!P34</f>
        <v>0.34093806274583649</v>
      </c>
      <c r="AB33" s="12">
        <f t="shared" si="8"/>
        <v>0.20105545277722478</v>
      </c>
      <c r="AC33" s="41">
        <f>'Survival-1cycle NMA'!Q34</f>
        <v>0.13988260996861171</v>
      </c>
      <c r="AD33" s="41">
        <f>'Survival-1cycle NMA'!L34</f>
        <v>0.53101064690218402</v>
      </c>
      <c r="AE33" s="12">
        <f t="shared" si="9"/>
        <v>0.27173637674452766</v>
      </c>
      <c r="AF33" s="41">
        <f>'Survival-1cycle NMA'!M34</f>
        <v>0.25927427015765636</v>
      </c>
      <c r="AG33" s="12">
        <v>0.32293335810255203</v>
      </c>
      <c r="AH33" s="12">
        <f t="shared" si="10"/>
        <v>0.25931379916181452</v>
      </c>
      <c r="AI33" s="12">
        <v>6.3619558940737495E-2</v>
      </c>
      <c r="AJ33" s="41">
        <f>'Survival-1cycle NMA'!N34</f>
        <v>0.40029618957363755</v>
      </c>
      <c r="AK33" s="12">
        <f t="shared" si="11"/>
        <v>6.8068166775869354E-2</v>
      </c>
      <c r="AL33" s="41">
        <f>'Survival-1cycle NMA'!O34</f>
        <v>0.3322280227977682</v>
      </c>
      <c r="AM33" s="41">
        <f>'Survival-1cycle NMA'!P34</f>
        <v>0.34093806274583649</v>
      </c>
      <c r="AN33" s="12">
        <f t="shared" si="12"/>
        <v>0.20105545277722478</v>
      </c>
      <c r="AO33" s="41">
        <f>'Survival-1cycle NMA'!Q34</f>
        <v>0.13988260996861171</v>
      </c>
    </row>
    <row r="34" spans="1:41">
      <c r="A34" s="12">
        <v>31</v>
      </c>
      <c r="B34" s="12">
        <f t="shared" si="0"/>
        <v>1.726027397260274</v>
      </c>
      <c r="C34" s="41">
        <f>'Survival-1cycle NMA'!F35</f>
        <v>0.40416327345255004</v>
      </c>
      <c r="D34" s="41">
        <f>'Survival-1cycle NMA'!G35</f>
        <v>0.13064095624899674</v>
      </c>
      <c r="E34" s="12">
        <f t="shared" si="1"/>
        <v>0.2735223172035533</v>
      </c>
      <c r="F34" s="12">
        <v>0.31302981207318897</v>
      </c>
      <c r="G34" s="12">
        <v>5.92014619361994E-2</v>
      </c>
      <c r="H34" s="12">
        <f t="shared" si="2"/>
        <v>0.25382835013698957</v>
      </c>
      <c r="I34" s="41">
        <f>'Survival-1cycle NMA'!H35</f>
        <v>0.39488311179114677</v>
      </c>
      <c r="J34" s="12">
        <f t="shared" si="3"/>
        <v>0.23109108532460904</v>
      </c>
      <c r="K34" s="41">
        <f>'Survival-1cycle NMA'!I35</f>
        <v>0.16379202646653773</v>
      </c>
      <c r="L34" s="12">
        <v>0.35298318053122402</v>
      </c>
      <c r="M34" s="12">
        <v>0.31302981207318897</v>
      </c>
      <c r="N34" s="12">
        <v>5.92014619361994E-2</v>
      </c>
      <c r="O34" s="41">
        <f>'Survival-1cycle NMA'!H35</f>
        <v>0.39488311179114677</v>
      </c>
      <c r="P34" s="12">
        <f t="shared" si="4"/>
        <v>0.23109108532460904</v>
      </c>
      <c r="Q34" s="41">
        <f>'Survival-1cycle NMA'!I35</f>
        <v>0.16379202646653773</v>
      </c>
      <c r="R34" s="12">
        <v>0.31302981207318897</v>
      </c>
      <c r="S34" s="12">
        <f t="shared" si="5"/>
        <v>0.25382835013698957</v>
      </c>
      <c r="T34" s="12">
        <v>5.92014619361994E-2</v>
      </c>
      <c r="U34" s="41">
        <f>'Survival-1cycle NMA'!J35</f>
        <v>0.41270174366518797</v>
      </c>
      <c r="V34" s="12">
        <f t="shared" si="6"/>
        <v>0.12684840622350407</v>
      </c>
      <c r="W34" s="41">
        <f>'Survival-1cycle NMA'!K35</f>
        <v>0.2858533374416839</v>
      </c>
      <c r="X34" s="41">
        <f>'Survival-1cycle NMA'!H35</f>
        <v>0.39488311179114677</v>
      </c>
      <c r="Y34" s="12">
        <f t="shared" si="7"/>
        <v>0.23109108532460904</v>
      </c>
      <c r="Z34" s="41">
        <f>'Survival-1cycle NMA'!I35</f>
        <v>0.16379202646653773</v>
      </c>
      <c r="AA34" s="41">
        <f>'Survival-1cycle NMA'!P35</f>
        <v>0.33097682601543116</v>
      </c>
      <c r="AB34" s="12">
        <f t="shared" si="8"/>
        <v>0.19810119008021568</v>
      </c>
      <c r="AC34" s="41">
        <f>'Survival-1cycle NMA'!Q35</f>
        <v>0.13287563593521548</v>
      </c>
      <c r="AD34" s="41">
        <f>'Survival-1cycle NMA'!L35</f>
        <v>0.5218287374165137</v>
      </c>
      <c r="AE34" s="12">
        <f t="shared" si="9"/>
        <v>0.2715390871813006</v>
      </c>
      <c r="AF34" s="41">
        <f>'Survival-1cycle NMA'!M35</f>
        <v>0.2502896502352131</v>
      </c>
      <c r="AG34" s="12">
        <v>0.31302981207318897</v>
      </c>
      <c r="AH34" s="12">
        <f t="shared" si="10"/>
        <v>0.25382835013698957</v>
      </c>
      <c r="AI34" s="12">
        <v>5.92014619361994E-2</v>
      </c>
      <c r="AJ34" s="41">
        <f>'Survival-1cycle NMA'!N35</f>
        <v>0.39032324654587158</v>
      </c>
      <c r="AK34" s="12">
        <f t="shared" si="11"/>
        <v>6.7523657930063874E-2</v>
      </c>
      <c r="AL34" s="41">
        <f>'Survival-1cycle NMA'!O35</f>
        <v>0.32279958861580771</v>
      </c>
      <c r="AM34" s="41">
        <f>'Survival-1cycle NMA'!P35</f>
        <v>0.33097682601543116</v>
      </c>
      <c r="AN34" s="12">
        <f t="shared" si="12"/>
        <v>0.19810119008021568</v>
      </c>
      <c r="AO34" s="41">
        <f>'Survival-1cycle NMA'!Q35</f>
        <v>0.13287563593521548</v>
      </c>
    </row>
    <row r="35" spans="1:41">
      <c r="A35" s="12">
        <v>32</v>
      </c>
      <c r="B35" s="12">
        <f t="shared" si="0"/>
        <v>1.7835616438356163</v>
      </c>
      <c r="C35" s="41">
        <f>'Survival-1cycle NMA'!F36</f>
        <v>0.3946069411833889</v>
      </c>
      <c r="D35" s="41">
        <f>'Survival-1cycle NMA'!G36</f>
        <v>0.1241541838673705</v>
      </c>
      <c r="E35" s="12">
        <f t="shared" si="1"/>
        <v>0.27045275731601842</v>
      </c>
      <c r="F35" s="12">
        <v>0.30357252426796999</v>
      </c>
      <c r="G35" s="12">
        <v>5.5158570092440198E-2</v>
      </c>
      <c r="H35" s="12">
        <f t="shared" si="2"/>
        <v>0.24841395417552981</v>
      </c>
      <c r="I35" s="41">
        <f>'Survival-1cycle NMA'!H36</f>
        <v>0.38530972412541342</v>
      </c>
      <c r="J35" s="12">
        <f t="shared" si="3"/>
        <v>0.22876720458549277</v>
      </c>
      <c r="K35" s="41">
        <f>'Survival-1cycle NMA'!I36</f>
        <v>0.15654251953992065</v>
      </c>
      <c r="L35" s="12">
        <v>0.34161292875521698</v>
      </c>
      <c r="M35" s="12">
        <v>0.30357252426796999</v>
      </c>
      <c r="N35" s="12">
        <v>5.5158570092440198E-2</v>
      </c>
      <c r="O35" s="41">
        <f>'Survival-1cycle NMA'!H36</f>
        <v>0.38530972412541342</v>
      </c>
      <c r="P35" s="12">
        <f t="shared" si="4"/>
        <v>0.22876720458549277</v>
      </c>
      <c r="Q35" s="41">
        <f>'Survival-1cycle NMA'!I36</f>
        <v>0.15654251953992065</v>
      </c>
      <c r="R35" s="12">
        <v>0.30357252426796999</v>
      </c>
      <c r="S35" s="12">
        <f t="shared" si="5"/>
        <v>0.24841395417552981</v>
      </c>
      <c r="T35" s="12">
        <v>5.5158570092440198E-2</v>
      </c>
      <c r="U35" s="41">
        <f>'Survival-1cycle NMA'!J36</f>
        <v>0.40316608923286307</v>
      </c>
      <c r="V35" s="12">
        <f t="shared" si="6"/>
        <v>0.12613114135805803</v>
      </c>
      <c r="W35" s="41">
        <f>'Survival-1cycle NMA'!K36</f>
        <v>0.27703494787480504</v>
      </c>
      <c r="X35" s="41">
        <f>'Survival-1cycle NMA'!H36</f>
        <v>0.38530972412541342</v>
      </c>
      <c r="Y35" s="12">
        <f t="shared" si="7"/>
        <v>0.22876720458549277</v>
      </c>
      <c r="Z35" s="41">
        <f>'Survival-1cycle NMA'!I36</f>
        <v>0.15654251953992065</v>
      </c>
      <c r="AA35" s="41">
        <f>'Survival-1cycle NMA'!P36</f>
        <v>0.32145032095327886</v>
      </c>
      <c r="AB35" s="12">
        <f t="shared" si="8"/>
        <v>0.19511881262220693</v>
      </c>
      <c r="AC35" s="41">
        <f>'Survival-1cycle NMA'!Q36</f>
        <v>0.12633150833107193</v>
      </c>
      <c r="AD35" s="41">
        <f>'Survival-1cycle NMA'!L36</f>
        <v>0.51294048565692296</v>
      </c>
      <c r="AE35" s="12">
        <f t="shared" si="9"/>
        <v>0.27117718868064855</v>
      </c>
      <c r="AF35" s="41">
        <f>'Survival-1cycle NMA'!M36</f>
        <v>0.24176329697627438</v>
      </c>
      <c r="AG35" s="12">
        <v>0.30357252426796999</v>
      </c>
      <c r="AH35" s="12">
        <f t="shared" si="10"/>
        <v>0.24841395417552981</v>
      </c>
      <c r="AI35" s="12">
        <v>5.5158570092440198E-2</v>
      </c>
      <c r="AJ35" s="41">
        <f>'Survival-1cycle NMA'!N36</f>
        <v>0.38074358440430567</v>
      </c>
      <c r="AK35" s="12">
        <f t="shared" si="11"/>
        <v>6.6949176595849647E-2</v>
      </c>
      <c r="AL35" s="41">
        <f>'Survival-1cycle NMA'!O36</f>
        <v>0.31379440780845602</v>
      </c>
      <c r="AM35" s="41">
        <f>'Survival-1cycle NMA'!P36</f>
        <v>0.32145032095327886</v>
      </c>
      <c r="AN35" s="12">
        <f t="shared" si="12"/>
        <v>0.19511881262220693</v>
      </c>
      <c r="AO35" s="41">
        <f>'Survival-1cycle NMA'!Q36</f>
        <v>0.12633150833107193</v>
      </c>
    </row>
    <row r="36" spans="1:41">
      <c r="A36" s="12">
        <v>33</v>
      </c>
      <c r="B36" s="12">
        <f t="shared" si="0"/>
        <v>1.8410958904109589</v>
      </c>
      <c r="C36" s="41">
        <f>'Survival-1cycle NMA'!F37</f>
        <v>0.38541295154284283</v>
      </c>
      <c r="D36" s="41">
        <f>'Survival-1cycle NMA'!G37</f>
        <v>0.11809089646863664</v>
      </c>
      <c r="E36" s="12">
        <f t="shared" si="1"/>
        <v>0.2673220550742062</v>
      </c>
      <c r="F36" s="12">
        <v>0.29453457824947499</v>
      </c>
      <c r="G36" s="12">
        <v>5.1453117537806903E-2</v>
      </c>
      <c r="H36" s="12">
        <f t="shared" si="2"/>
        <v>0.24308146071166808</v>
      </c>
      <c r="I36" s="41">
        <f>'Survival-1cycle NMA'!H37</f>
        <v>0.37610493371522258</v>
      </c>
      <c r="J36" s="12">
        <f t="shared" si="3"/>
        <v>0.22637677495825451</v>
      </c>
      <c r="K36" s="41">
        <f>'Survival-1cycle NMA'!I37</f>
        <v>0.14972815875696807</v>
      </c>
      <c r="L36" s="12">
        <v>0.33070846239770901</v>
      </c>
      <c r="M36" s="12">
        <v>0.29453457824947499</v>
      </c>
      <c r="N36" s="12">
        <v>5.1453117537806903E-2</v>
      </c>
      <c r="O36" s="41">
        <f>'Survival-1cycle NMA'!H37</f>
        <v>0.37610493371522258</v>
      </c>
      <c r="P36" s="12">
        <f t="shared" si="4"/>
        <v>0.22637677495825451</v>
      </c>
      <c r="Q36" s="41">
        <f>'Survival-1cycle NMA'!I37</f>
        <v>0.14972815875696807</v>
      </c>
      <c r="R36" s="12">
        <v>0.29453457824947499</v>
      </c>
      <c r="S36" s="12">
        <f t="shared" si="5"/>
        <v>0.24308146071166808</v>
      </c>
      <c r="T36" s="12">
        <v>5.1453117537806903E-2</v>
      </c>
      <c r="U36" s="41">
        <f>'Survival-1cycle NMA'!J37</f>
        <v>0.39398696323740678</v>
      </c>
      <c r="V36" s="12">
        <f t="shared" si="6"/>
        <v>0.12535642618864512</v>
      </c>
      <c r="W36" s="41">
        <f>'Survival-1cycle NMA'!K37</f>
        <v>0.26863053704876166</v>
      </c>
      <c r="X36" s="41">
        <f>'Survival-1cycle NMA'!H37</f>
        <v>0.37610493371522258</v>
      </c>
      <c r="Y36" s="12">
        <f t="shared" si="7"/>
        <v>0.22637677495825451</v>
      </c>
      <c r="Z36" s="41">
        <f>'Survival-1cycle NMA'!I37</f>
        <v>0.14972815875696807</v>
      </c>
      <c r="AA36" s="41">
        <f>'Survival-1cycle NMA'!P37</f>
        <v>0.31233290911297978</v>
      </c>
      <c r="AB36" s="12">
        <f t="shared" si="8"/>
        <v>0.19212087405826428</v>
      </c>
      <c r="AC36" s="41">
        <f>'Survival-1cycle NMA'!Q37</f>
        <v>0.1202120350547155</v>
      </c>
      <c r="AD36" s="41">
        <f>'Survival-1cycle NMA'!L37</f>
        <v>0.50433176335291785</v>
      </c>
      <c r="AE36" s="12">
        <f t="shared" si="9"/>
        <v>0.2706678047811435</v>
      </c>
      <c r="AF36" s="41">
        <f>'Survival-1cycle NMA'!M37</f>
        <v>0.23366395857177438</v>
      </c>
      <c r="AG36" s="12">
        <v>0.29453457824947499</v>
      </c>
      <c r="AH36" s="12">
        <f t="shared" si="10"/>
        <v>0.24308146071166808</v>
      </c>
      <c r="AI36" s="12">
        <v>5.1453117537806903E-2</v>
      </c>
      <c r="AJ36" s="41">
        <f>'Survival-1cycle NMA'!N37</f>
        <v>0.37153556563245471</v>
      </c>
      <c r="AK36" s="12">
        <f t="shared" si="11"/>
        <v>6.6349516135604469E-2</v>
      </c>
      <c r="AL36" s="41">
        <f>'Survival-1cycle NMA'!O37</f>
        <v>0.30518604949685024</v>
      </c>
      <c r="AM36" s="41">
        <f>'Survival-1cycle NMA'!P37</f>
        <v>0.31233290911297978</v>
      </c>
      <c r="AN36" s="12">
        <f t="shared" si="12"/>
        <v>0.19212087405826428</v>
      </c>
      <c r="AO36" s="41">
        <f>'Survival-1cycle NMA'!Q37</f>
        <v>0.1202120350547155</v>
      </c>
    </row>
    <row r="37" spans="1:41">
      <c r="A37" s="12">
        <v>34</v>
      </c>
      <c r="B37" s="12">
        <f t="shared" si="0"/>
        <v>1.8986301369863015</v>
      </c>
      <c r="C37" s="41">
        <f>'Survival-1cycle NMA'!F38</f>
        <v>0.37656198701615978</v>
      </c>
      <c r="D37" s="41">
        <f>'Survival-1cycle NMA'!G38</f>
        <v>0.11241661364011274</v>
      </c>
      <c r="E37" s="12">
        <f t="shared" si="1"/>
        <v>0.26414537337604704</v>
      </c>
      <c r="F37" s="12">
        <v>0.28589108408555802</v>
      </c>
      <c r="G37" s="12">
        <v>4.80517297716299E-2</v>
      </c>
      <c r="H37" s="12">
        <f t="shared" si="2"/>
        <v>0.23783935431392811</v>
      </c>
      <c r="I37" s="41">
        <f>'Survival-1cycle NMA'!H38</f>
        <v>0.36724888777478321</v>
      </c>
      <c r="J37" s="12">
        <f t="shared" si="3"/>
        <v>0.22393318532240386</v>
      </c>
      <c r="K37" s="41">
        <f>'Survival-1cycle NMA'!I38</f>
        <v>0.14331570245237935</v>
      </c>
      <c r="L37" s="12">
        <v>0.32025200838666601</v>
      </c>
      <c r="M37" s="12">
        <v>0.28589108408555802</v>
      </c>
      <c r="N37" s="12">
        <v>4.80517297716299E-2</v>
      </c>
      <c r="O37" s="41">
        <f>'Survival-1cycle NMA'!H38</f>
        <v>0.36724888777478321</v>
      </c>
      <c r="P37" s="12">
        <f t="shared" si="4"/>
        <v>0.22393318532240386</v>
      </c>
      <c r="Q37" s="41">
        <f>'Survival-1cycle NMA'!I38</f>
        <v>0.14331570245237935</v>
      </c>
      <c r="R37" s="12">
        <v>0.28589108408555802</v>
      </c>
      <c r="S37" s="12">
        <f t="shared" si="5"/>
        <v>0.23783935431392811</v>
      </c>
      <c r="T37" s="12">
        <v>4.80517297716299E-2</v>
      </c>
      <c r="U37" s="41">
        <f>'Survival-1cycle NMA'!J38</f>
        <v>0.38514553367963789</v>
      </c>
      <c r="V37" s="12">
        <f t="shared" si="6"/>
        <v>0.12453191980335537</v>
      </c>
      <c r="W37" s="41">
        <f>'Survival-1cycle NMA'!K38</f>
        <v>0.26061361387628251</v>
      </c>
      <c r="X37" s="41">
        <f>'Survival-1cycle NMA'!H38</f>
        <v>0.36724888777478321</v>
      </c>
      <c r="Y37" s="12">
        <f t="shared" si="7"/>
        <v>0.22393318532240386</v>
      </c>
      <c r="Z37" s="41">
        <f>'Survival-1cycle NMA'!I38</f>
        <v>0.14331570245237935</v>
      </c>
      <c r="AA37" s="41">
        <f>'Survival-1cycle NMA'!P38</f>
        <v>0.30360084930332404</v>
      </c>
      <c r="AB37" s="12">
        <f t="shared" si="8"/>
        <v>0.18911804881996153</v>
      </c>
      <c r="AC37" s="41">
        <f>'Survival-1cycle NMA'!Q38</f>
        <v>0.1144828004833625</v>
      </c>
      <c r="AD37" s="41">
        <f>'Survival-1cycle NMA'!L38</f>
        <v>0.49598933985336396</v>
      </c>
      <c r="AE37" s="12">
        <f t="shared" si="9"/>
        <v>0.27002629263319311</v>
      </c>
      <c r="AF37" s="41">
        <f>'Survival-1cycle NMA'!M38</f>
        <v>0.22596304722017083</v>
      </c>
      <c r="AG37" s="12">
        <v>0.28589108408555802</v>
      </c>
      <c r="AH37" s="12">
        <f t="shared" si="10"/>
        <v>0.23783935431392811</v>
      </c>
      <c r="AI37" s="12">
        <v>4.80517297716299E-2</v>
      </c>
      <c r="AJ37" s="41">
        <f>'Survival-1cycle NMA'!N38</f>
        <v>0.36267907157391771</v>
      </c>
      <c r="AK37" s="12">
        <f t="shared" si="11"/>
        <v>6.5728879566408271E-2</v>
      </c>
      <c r="AL37" s="41">
        <f>'Survival-1cycle NMA'!O38</f>
        <v>0.29695019200750944</v>
      </c>
      <c r="AM37" s="41">
        <f>'Survival-1cycle NMA'!P38</f>
        <v>0.30360084930332404</v>
      </c>
      <c r="AN37" s="12">
        <f t="shared" si="12"/>
        <v>0.18911804881996153</v>
      </c>
      <c r="AO37" s="41">
        <f>'Survival-1cycle NMA'!Q38</f>
        <v>0.1144828004833625</v>
      </c>
    </row>
    <row r="38" spans="1:41">
      <c r="A38" s="12">
        <v>35</v>
      </c>
      <c r="B38" s="12">
        <f t="shared" si="0"/>
        <v>1.9561643835616438</v>
      </c>
      <c r="C38" s="41">
        <f>'Survival-1cycle NMA'!F39</f>
        <v>0.36803605146138352</v>
      </c>
      <c r="D38" s="41">
        <f>'Survival-1cycle NMA'!G39</f>
        <v>0.10710021710566178</v>
      </c>
      <c r="E38" s="12">
        <f t="shared" si="1"/>
        <v>0.26093583435572176</v>
      </c>
      <c r="F38" s="12">
        <v>0.27761899830882503</v>
      </c>
      <c r="G38" s="12">
        <v>4.4924846191095102E-2</v>
      </c>
      <c r="H38" s="12">
        <f t="shared" si="2"/>
        <v>0.23269415211772992</v>
      </c>
      <c r="I38" s="41">
        <f>'Survival-1cycle NMA'!H39</f>
        <v>0.35872310190645867</v>
      </c>
      <c r="J38" s="12">
        <f t="shared" si="3"/>
        <v>0.22144811110153761</v>
      </c>
      <c r="K38" s="41">
        <f>'Survival-1cycle NMA'!I39</f>
        <v>0.13727499080492106</v>
      </c>
      <c r="L38" s="12">
        <v>0.31022587992498901</v>
      </c>
      <c r="M38" s="12">
        <v>0.27761899830882503</v>
      </c>
      <c r="N38" s="12">
        <v>4.4924846191095102E-2</v>
      </c>
      <c r="O38" s="41">
        <f>'Survival-1cycle NMA'!H39</f>
        <v>0.35872310190645867</v>
      </c>
      <c r="P38" s="12">
        <f t="shared" si="4"/>
        <v>0.22144811110153761</v>
      </c>
      <c r="Q38" s="41">
        <f>'Survival-1cycle NMA'!I39</f>
        <v>0.13727499080492106</v>
      </c>
      <c r="R38" s="12">
        <v>0.27761899830882503</v>
      </c>
      <c r="S38" s="12">
        <f t="shared" si="5"/>
        <v>0.23269415211772992</v>
      </c>
      <c r="T38" s="12">
        <v>4.4924846191095102E-2</v>
      </c>
      <c r="U38" s="41">
        <f>'Survival-1cycle NMA'!J39</f>
        <v>0.3766242478495237</v>
      </c>
      <c r="V38" s="12">
        <f t="shared" si="6"/>
        <v>0.12366441634336706</v>
      </c>
      <c r="W38" s="41">
        <f>'Survival-1cycle NMA'!K39</f>
        <v>0.25295983150615664</v>
      </c>
      <c r="X38" s="41">
        <f>'Survival-1cycle NMA'!H39</f>
        <v>0.35872310190645867</v>
      </c>
      <c r="Y38" s="12">
        <f t="shared" si="7"/>
        <v>0.22144811110153761</v>
      </c>
      <c r="Z38" s="41">
        <f>'Survival-1cycle NMA'!I39</f>
        <v>0.13727499080492106</v>
      </c>
      <c r="AA38" s="41">
        <f>'Survival-1cycle NMA'!P39</f>
        <v>0.29523213155140948</v>
      </c>
      <c r="AB38" s="12">
        <f t="shared" si="8"/>
        <v>0.1861193991262019</v>
      </c>
      <c r="AC38" s="41">
        <f>'Survival-1cycle NMA'!Q39</f>
        <v>0.1091127324252076</v>
      </c>
      <c r="AD38" s="41">
        <f>'Survival-1cycle NMA'!L39</f>
        <v>0.48790081370659716</v>
      </c>
      <c r="AE38" s="12">
        <f t="shared" si="9"/>
        <v>0.26926644469367622</v>
      </c>
      <c r="AF38" s="41">
        <f>'Survival-1cycle NMA'!M39</f>
        <v>0.21863436901292094</v>
      </c>
      <c r="AG38" s="12">
        <v>0.27761899830882503</v>
      </c>
      <c r="AH38" s="12">
        <f t="shared" si="10"/>
        <v>0.23269415211772992</v>
      </c>
      <c r="AI38" s="12">
        <v>4.4924846191095102E-2</v>
      </c>
      <c r="AJ38" s="41">
        <f>'Survival-1cycle NMA'!N39</f>
        <v>0.35415537555942644</v>
      </c>
      <c r="AK38" s="12">
        <f t="shared" si="11"/>
        <v>6.5090955231275005E-2</v>
      </c>
      <c r="AL38" s="41">
        <f>'Survival-1cycle NMA'!O39</f>
        <v>0.28906442032815144</v>
      </c>
      <c r="AM38" s="41">
        <f>'Survival-1cycle NMA'!P39</f>
        <v>0.29523213155140948</v>
      </c>
      <c r="AN38" s="12">
        <f t="shared" si="12"/>
        <v>0.1861193991262019</v>
      </c>
      <c r="AO38" s="41">
        <f>'Survival-1cycle NMA'!Q39</f>
        <v>0.1091127324252076</v>
      </c>
    </row>
    <row r="39" spans="1:41">
      <c r="A39" s="12">
        <v>36</v>
      </c>
      <c r="B39" s="12">
        <f t="shared" si="0"/>
        <v>2.0136986301369864</v>
      </c>
      <c r="C39" s="41">
        <f>'Survival-1cycle NMA'!F40</f>
        <v>0.35981836196550193</v>
      </c>
      <c r="D39" s="41">
        <f>'Survival-1cycle NMA'!G40</f>
        <v>0.10211357045384768</v>
      </c>
      <c r="E39" s="12">
        <f t="shared" si="1"/>
        <v>0.25770479151165426</v>
      </c>
      <c r="F39" s="12">
        <v>0.26969696179004299</v>
      </c>
      <c r="G39" s="12">
        <v>4.2046226962028199E-2</v>
      </c>
      <c r="H39" s="12">
        <f t="shared" si="2"/>
        <v>0.22765073482801479</v>
      </c>
      <c r="I39" s="41">
        <f>'Survival-1cycle NMA'!H40</f>
        <v>0.35051034735805309</v>
      </c>
      <c r="J39" s="12">
        <f t="shared" si="3"/>
        <v>0.2189317357882602</v>
      </c>
      <c r="K39" s="41">
        <f>'Survival-1cycle NMA'!I40</f>
        <v>0.13157861156979289</v>
      </c>
      <c r="L39" s="12">
        <v>0.30061260826528902</v>
      </c>
      <c r="M39" s="12">
        <v>0.26969696179004299</v>
      </c>
      <c r="N39" s="12">
        <v>4.2046226962028199E-2</v>
      </c>
      <c r="O39" s="41">
        <f>'Survival-1cycle NMA'!H40</f>
        <v>0.35051034735805309</v>
      </c>
      <c r="P39" s="12">
        <f t="shared" si="4"/>
        <v>0.2189317357882602</v>
      </c>
      <c r="Q39" s="41">
        <f>'Survival-1cycle NMA'!I40</f>
        <v>0.13157861156979289</v>
      </c>
      <c r="R39" s="12">
        <v>0.26969696179004299</v>
      </c>
      <c r="S39" s="12">
        <f t="shared" si="5"/>
        <v>0.22765073482801479</v>
      </c>
      <c r="T39" s="12">
        <v>4.2046226962028199E-2</v>
      </c>
      <c r="U39" s="41">
        <f>'Survival-1cycle NMA'!J40</f>
        <v>0.3684067282603411</v>
      </c>
      <c r="V39" s="12">
        <f t="shared" si="6"/>
        <v>0.12275994897309681</v>
      </c>
      <c r="W39" s="41">
        <f>'Survival-1cycle NMA'!K40</f>
        <v>0.24564677928724429</v>
      </c>
      <c r="X39" s="41">
        <f>'Survival-1cycle NMA'!H40</f>
        <v>0.35051034735805309</v>
      </c>
      <c r="Y39" s="12">
        <f t="shared" si="7"/>
        <v>0.2189317357882602</v>
      </c>
      <c r="Z39" s="41">
        <f>'Survival-1cycle NMA'!I40</f>
        <v>0.13157861156979289</v>
      </c>
      <c r="AA39" s="41">
        <f>'Survival-1cycle NMA'!P40</f>
        <v>0.28720632732582041</v>
      </c>
      <c r="AB39" s="12">
        <f t="shared" si="8"/>
        <v>0.18313260219935845</v>
      </c>
      <c r="AC39" s="41">
        <f>'Survival-1cycle NMA'!Q40</f>
        <v>0.10407372512646197</v>
      </c>
      <c r="AD39" s="41">
        <f>'Survival-1cycle NMA'!L40</f>
        <v>0.48005454992232283</v>
      </c>
      <c r="AE39" s="12">
        <f t="shared" si="9"/>
        <v>0.2684006647860796</v>
      </c>
      <c r="AF39" s="41">
        <f>'Survival-1cycle NMA'!M40</f>
        <v>0.2116538851362432</v>
      </c>
      <c r="AG39" s="12">
        <v>0.26969696179004299</v>
      </c>
      <c r="AH39" s="12">
        <f t="shared" si="10"/>
        <v>0.22765073482801479</v>
      </c>
      <c r="AI39" s="12">
        <v>4.2046226962028199E-2</v>
      </c>
      <c r="AJ39" s="41">
        <f>'Survival-1cycle NMA'!N40</f>
        <v>0.34594702783865677</v>
      </c>
      <c r="AK39" s="12">
        <f t="shared" si="11"/>
        <v>6.4438981947201046E-2</v>
      </c>
      <c r="AL39" s="41">
        <f>'Survival-1cycle NMA'!O40</f>
        <v>0.28150804589145573</v>
      </c>
      <c r="AM39" s="41">
        <f>'Survival-1cycle NMA'!P40</f>
        <v>0.28720632732582041</v>
      </c>
      <c r="AN39" s="12">
        <f t="shared" si="12"/>
        <v>0.18313260219935845</v>
      </c>
      <c r="AO39" s="41">
        <f>'Survival-1cycle NMA'!Q40</f>
        <v>0.10407372512646197</v>
      </c>
    </row>
    <row r="40" spans="1:41">
      <c r="A40" s="12">
        <v>37</v>
      </c>
      <c r="B40" s="12">
        <f t="shared" si="0"/>
        <v>2.0712328767123287</v>
      </c>
      <c r="C40" s="41">
        <f>'Survival-1cycle NMA'!F41</f>
        <v>0.35189325063485161</v>
      </c>
      <c r="D40" s="41">
        <f>'Survival-1cycle NMA'!G41</f>
        <v>9.7431187470045935E-2</v>
      </c>
      <c r="E40" s="12">
        <f t="shared" si="1"/>
        <v>0.25446206316480569</v>
      </c>
      <c r="F40" s="12">
        <v>0.26210515365207399</v>
      </c>
      <c r="G40" s="12">
        <v>3.9392530765736199E-2</v>
      </c>
      <c r="H40" s="12">
        <f t="shared" si="2"/>
        <v>0.22271262288633778</v>
      </c>
      <c r="I40" s="41">
        <f>'Survival-1cycle NMA'!H41</f>
        <v>0.34259454871328238</v>
      </c>
      <c r="J40" s="12">
        <f t="shared" si="3"/>
        <v>0.2163929417232347</v>
      </c>
      <c r="K40" s="41">
        <f>'Survival-1cycle NMA'!I41</f>
        <v>0.12620160699004768</v>
      </c>
      <c r="L40" s="12">
        <v>0.29139504539076699</v>
      </c>
      <c r="M40" s="12">
        <v>0.26210515365207399</v>
      </c>
      <c r="N40" s="12">
        <v>3.9392530765736199E-2</v>
      </c>
      <c r="O40" s="41">
        <f>'Survival-1cycle NMA'!H41</f>
        <v>0.34259454871328238</v>
      </c>
      <c r="P40" s="12">
        <f t="shared" si="4"/>
        <v>0.2163929417232347</v>
      </c>
      <c r="Q40" s="41">
        <f>'Survival-1cycle NMA'!I41</f>
        <v>0.12620160699004768</v>
      </c>
      <c r="R40" s="12">
        <v>0.26210515365207399</v>
      </c>
      <c r="S40" s="12">
        <f t="shared" si="5"/>
        <v>0.22271262288633778</v>
      </c>
      <c r="T40" s="12">
        <v>3.9392530765736199E-2</v>
      </c>
      <c r="U40" s="41">
        <f>'Survival-1cycle NMA'!J41</f>
        <v>0.36047767807817943</v>
      </c>
      <c r="V40" s="12">
        <f t="shared" si="6"/>
        <v>0.12182388014547924</v>
      </c>
      <c r="W40" s="41">
        <f>'Survival-1cycle NMA'!K41</f>
        <v>0.2386537979327002</v>
      </c>
      <c r="X40" s="41">
        <f>'Survival-1cycle NMA'!H41</f>
        <v>0.34259454871328238</v>
      </c>
      <c r="Y40" s="12">
        <f t="shared" si="7"/>
        <v>0.2163929417232347</v>
      </c>
      <c r="Z40" s="41">
        <f>'Survival-1cycle NMA'!I41</f>
        <v>0.12620160699004768</v>
      </c>
      <c r="AA40" s="41">
        <f>'Survival-1cycle NMA'!P41</f>
        <v>0.27950445435657145</v>
      </c>
      <c r="AB40" s="12">
        <f t="shared" si="8"/>
        <v>0.18016414402341219</v>
      </c>
      <c r="AC40" s="41">
        <f>'Survival-1cycle NMA'!Q41</f>
        <v>9.9340310333159279E-2</v>
      </c>
      <c r="AD40" s="41">
        <f>'Survival-1cycle NMA'!L41</f>
        <v>0.4724396224834882</v>
      </c>
      <c r="AE40" s="12">
        <f t="shared" si="9"/>
        <v>0.26744012210206669</v>
      </c>
      <c r="AF40" s="41">
        <f>'Survival-1cycle NMA'!M41</f>
        <v>0.20499950038142153</v>
      </c>
      <c r="AG40" s="12">
        <v>0.26210515365207399</v>
      </c>
      <c r="AH40" s="12">
        <f t="shared" si="10"/>
        <v>0.22271262288633778</v>
      </c>
      <c r="AI40" s="12">
        <v>3.9392530765736199E-2</v>
      </c>
      <c r="AJ40" s="41">
        <f>'Survival-1cycle NMA'!N41</f>
        <v>0.33803775119908991</v>
      </c>
      <c r="AK40" s="12">
        <f t="shared" si="11"/>
        <v>6.3775805218466153E-2</v>
      </c>
      <c r="AL40" s="41">
        <f>'Survival-1cycle NMA'!O41</f>
        <v>0.27426194598062376</v>
      </c>
      <c r="AM40" s="41">
        <f>'Survival-1cycle NMA'!P41</f>
        <v>0.27950445435657145</v>
      </c>
      <c r="AN40" s="12">
        <f t="shared" si="12"/>
        <v>0.18016414402341219</v>
      </c>
      <c r="AO40" s="41">
        <f>'Survival-1cycle NMA'!Q41</f>
        <v>9.9340310333159279E-2</v>
      </c>
    </row>
    <row r="41" spans="1:41">
      <c r="A41" s="12">
        <v>38</v>
      </c>
      <c r="B41" s="12">
        <f t="shared" si="0"/>
        <v>2.128767123287671</v>
      </c>
      <c r="C41" s="41">
        <f>'Survival-1cycle NMA'!F42</f>
        <v>0.34424607537578022</v>
      </c>
      <c r="D41" s="41">
        <f>'Survival-1cycle NMA'!G42</f>
        <v>9.3029942208530392E-2</v>
      </c>
      <c r="E41" s="12">
        <f t="shared" si="1"/>
        <v>0.25121613316724983</v>
      </c>
      <c r="F41" s="12">
        <v>0.254825159533284</v>
      </c>
      <c r="G41" s="12">
        <v>3.6942952271280902E-2</v>
      </c>
      <c r="H41" s="12">
        <f t="shared" si="2"/>
        <v>0.21788220726200308</v>
      </c>
      <c r="I41" s="41">
        <f>'Survival-1cycle NMA'!H42</f>
        <v>0.33496069101289438</v>
      </c>
      <c r="J41" s="12">
        <f t="shared" si="3"/>
        <v>0.2138394747424105</v>
      </c>
      <c r="K41" s="41">
        <f>'Survival-1cycle NMA'!I42</f>
        <v>0.12112121627048389</v>
      </c>
      <c r="L41" s="12">
        <v>0.282555198144542</v>
      </c>
      <c r="M41" s="12">
        <v>0.254825159533284</v>
      </c>
      <c r="N41" s="12">
        <v>3.6942952271280902E-2</v>
      </c>
      <c r="O41" s="41">
        <f>'Survival-1cycle NMA'!H42</f>
        <v>0.33496069101289438</v>
      </c>
      <c r="P41" s="12">
        <f t="shared" si="4"/>
        <v>0.2138394747424105</v>
      </c>
      <c r="Q41" s="41">
        <f>'Survival-1cycle NMA'!I42</f>
        <v>0.12112121627048389</v>
      </c>
      <c r="R41" s="12">
        <v>0.254825159533284</v>
      </c>
      <c r="S41" s="12">
        <f t="shared" si="5"/>
        <v>0.21788220726200308</v>
      </c>
      <c r="T41" s="12">
        <v>3.6942952271280902E-2</v>
      </c>
      <c r="U41" s="41">
        <f>'Survival-1cycle NMA'!J42</f>
        <v>0.352822795153863</v>
      </c>
      <c r="V41" s="12">
        <f t="shared" si="6"/>
        <v>0.12086098013601682</v>
      </c>
      <c r="W41" s="41">
        <f>'Survival-1cycle NMA'!K42</f>
        <v>0.23196181501784618</v>
      </c>
      <c r="X41" s="41">
        <f>'Survival-1cycle NMA'!H42</f>
        <v>0.33496069101289438</v>
      </c>
      <c r="Y41" s="12">
        <f t="shared" si="7"/>
        <v>0.2138394747424105</v>
      </c>
      <c r="Z41" s="41">
        <f>'Survival-1cycle NMA'!I42</f>
        <v>0.12112121627048389</v>
      </c>
      <c r="AA41" s="41">
        <f>'Survival-1cycle NMA'!P42</f>
        <v>0.27210885454297357</v>
      </c>
      <c r="AB41" s="12">
        <f t="shared" si="8"/>
        <v>0.17721948490449904</v>
      </c>
      <c r="AC41" s="41">
        <f>'Survival-1cycle NMA'!Q42</f>
        <v>9.4889369638474524E-2</v>
      </c>
      <c r="AD41" s="41">
        <f>'Survival-1cycle NMA'!L42</f>
        <v>0.46504576168488082</v>
      </c>
      <c r="AE41" s="12">
        <f t="shared" si="9"/>
        <v>0.26639488618381768</v>
      </c>
      <c r="AF41" s="41">
        <f>'Survival-1cycle NMA'!M42</f>
        <v>0.19865087550106317</v>
      </c>
      <c r="AG41" s="12">
        <v>0.254825159533284</v>
      </c>
      <c r="AH41" s="12">
        <f t="shared" si="10"/>
        <v>0.21788220726200308</v>
      </c>
      <c r="AI41" s="12">
        <v>3.6942952271280902E-2</v>
      </c>
      <c r="AJ41" s="41">
        <f>'Survival-1cycle NMA'!N42</f>
        <v>0.33041234623941029</v>
      </c>
      <c r="AK41" s="12">
        <f t="shared" si="11"/>
        <v>6.3103925846130171E-2</v>
      </c>
      <c r="AL41" s="41">
        <f>'Survival-1cycle NMA'!O42</f>
        <v>0.26730842039328012</v>
      </c>
      <c r="AM41" s="41">
        <f>'Survival-1cycle NMA'!P42</f>
        <v>0.27210885454297357</v>
      </c>
      <c r="AN41" s="12">
        <f t="shared" si="12"/>
        <v>0.17721948490449904</v>
      </c>
      <c r="AO41" s="41">
        <f>'Survival-1cycle NMA'!Q42</f>
        <v>9.4889369638474524E-2</v>
      </c>
    </row>
    <row r="42" spans="1:41">
      <c r="A42" s="12">
        <v>39</v>
      </c>
      <c r="B42" s="12">
        <f t="shared" si="0"/>
        <v>2.1863013698630138</v>
      </c>
      <c r="C42" s="41">
        <f>'Survival-1cycle NMA'!F43</f>
        <v>0.33686313879869872</v>
      </c>
      <c r="D42" s="41">
        <f>'Survival-1cycle NMA'!G43</f>
        <v>8.8888814989361117E-2</v>
      </c>
      <c r="E42" s="12">
        <f t="shared" si="1"/>
        <v>0.24797432380933759</v>
      </c>
      <c r="F42" s="12">
        <v>0.247839852682331</v>
      </c>
      <c r="G42" s="12">
        <v>3.4678910076255703E-2</v>
      </c>
      <c r="H42" s="12">
        <f t="shared" si="2"/>
        <v>0.21316094260607529</v>
      </c>
      <c r="I42" s="41">
        <f>'Survival-1cycle NMA'!H43</f>
        <v>0.32759473538815365</v>
      </c>
      <c r="J42" s="12">
        <f t="shared" si="3"/>
        <v>0.21127808656291036</v>
      </c>
      <c r="K42" s="41">
        <f>'Survival-1cycle NMA'!I43</f>
        <v>0.11631664882524327</v>
      </c>
      <c r="L42" s="12">
        <v>0.27407380033414103</v>
      </c>
      <c r="M42" s="12">
        <v>0.247839852682331</v>
      </c>
      <c r="N42" s="12">
        <v>3.4678910076255703E-2</v>
      </c>
      <c r="O42" s="41">
        <f>'Survival-1cycle NMA'!H43</f>
        <v>0.32759473538815365</v>
      </c>
      <c r="P42" s="12">
        <f t="shared" si="4"/>
        <v>0.21127808656291036</v>
      </c>
      <c r="Q42" s="41">
        <f>'Survival-1cycle NMA'!I43</f>
        <v>0.11631664882524327</v>
      </c>
      <c r="R42" s="12">
        <v>0.247839852682331</v>
      </c>
      <c r="S42" s="12">
        <f t="shared" si="5"/>
        <v>0.21316094260607529</v>
      </c>
      <c r="T42" s="12">
        <v>3.4678910076255703E-2</v>
      </c>
      <c r="U42" s="41">
        <f>'Survival-1cycle NMA'!J43</f>
        <v>0.34542869383535074</v>
      </c>
      <c r="V42" s="12">
        <f t="shared" si="6"/>
        <v>0.11987549551276544</v>
      </c>
      <c r="W42" s="41">
        <f>'Survival-1cycle NMA'!K43</f>
        <v>0.2255531983225853</v>
      </c>
      <c r="X42" s="41">
        <f>'Survival-1cycle NMA'!H43</f>
        <v>0.32759473538815365</v>
      </c>
      <c r="Y42" s="12">
        <f t="shared" si="7"/>
        <v>0.21127808656291036</v>
      </c>
      <c r="Z42" s="41">
        <f>'Survival-1cycle NMA'!I43</f>
        <v>0.11631664882524327</v>
      </c>
      <c r="AA42" s="41">
        <f>'Survival-1cycle NMA'!P43</f>
        <v>0.26500308358931057</v>
      </c>
      <c r="AB42" s="12">
        <f t="shared" si="8"/>
        <v>0.17430320121134452</v>
      </c>
      <c r="AC42" s="41">
        <f>'Survival-1cycle NMA'!Q43</f>
        <v>9.0699882377966057E-2</v>
      </c>
      <c r="AD42" s="41">
        <f>'Survival-1cycle NMA'!L43</f>
        <v>0.45786330589358587</v>
      </c>
      <c r="AE42" s="12">
        <f t="shared" si="9"/>
        <v>0.26527404547438321</v>
      </c>
      <c r="AF42" s="41">
        <f>'Survival-1cycle NMA'!M43</f>
        <v>0.19258926041920266</v>
      </c>
      <c r="AG42" s="12">
        <v>0.247839852682331</v>
      </c>
      <c r="AH42" s="12">
        <f t="shared" si="10"/>
        <v>0.21316094260607529</v>
      </c>
      <c r="AI42" s="12">
        <v>3.4678910076255703E-2</v>
      </c>
      <c r="AJ42" s="41">
        <f>'Survival-1cycle NMA'!N43</f>
        <v>0.32305660535286174</v>
      </c>
      <c r="AK42" s="12">
        <f t="shared" si="11"/>
        <v>6.2425542051385841E-2</v>
      </c>
      <c r="AL42" s="41">
        <f>'Survival-1cycle NMA'!O43</f>
        <v>0.2606310633014759</v>
      </c>
      <c r="AM42" s="41">
        <f>'Survival-1cycle NMA'!P43</f>
        <v>0.26500308358931057</v>
      </c>
      <c r="AN42" s="12">
        <f t="shared" si="12"/>
        <v>0.17430320121134452</v>
      </c>
      <c r="AO42" s="41">
        <f>'Survival-1cycle NMA'!Q43</f>
        <v>9.0699882377966057E-2</v>
      </c>
    </row>
    <row r="43" spans="1:41">
      <c r="A43" s="12">
        <v>40</v>
      </c>
      <c r="B43" s="12">
        <f t="shared" si="0"/>
        <v>2.2438356164383562</v>
      </c>
      <c r="C43" s="41">
        <f>'Survival-1cycle NMA'!F44</f>
        <v>0.32973161445526089</v>
      </c>
      <c r="D43" s="41">
        <f>'Survival-1cycle NMA'!G44</f>
        <v>8.4988669384084808E-2</v>
      </c>
      <c r="E43" s="12">
        <f t="shared" si="1"/>
        <v>0.24474294507117608</v>
      </c>
      <c r="F43" s="12">
        <v>0.241133286526476</v>
      </c>
      <c r="G43" s="12">
        <v>3.2583777410269098E-2</v>
      </c>
      <c r="H43" s="12">
        <f t="shared" si="2"/>
        <v>0.2085495091162069</v>
      </c>
      <c r="I43" s="41">
        <f>'Survival-1cycle NMA'!H44</f>
        <v>0.32048354237131249</v>
      </c>
      <c r="J43" s="12">
        <f t="shared" si="3"/>
        <v>0.20871465816150528</v>
      </c>
      <c r="K43" s="41">
        <f>'Survival-1cycle NMA'!I44</f>
        <v>0.11176888420980721</v>
      </c>
      <c r="L43" s="12">
        <v>0.26593269794977198</v>
      </c>
      <c r="M43" s="12">
        <v>0.241133286526476</v>
      </c>
      <c r="N43" s="12">
        <v>3.2583777410269098E-2</v>
      </c>
      <c r="O43" s="41">
        <f>'Survival-1cycle NMA'!H44</f>
        <v>0.32048354237131249</v>
      </c>
      <c r="P43" s="12">
        <f t="shared" si="4"/>
        <v>0.20871465816150528</v>
      </c>
      <c r="Q43" s="41">
        <f>'Survival-1cycle NMA'!I44</f>
        <v>0.11176888420980721</v>
      </c>
      <c r="R43" s="12">
        <v>0.241133286526476</v>
      </c>
      <c r="S43" s="12">
        <f t="shared" si="5"/>
        <v>0.2085495091162069</v>
      </c>
      <c r="T43" s="12">
        <v>3.2583777410269098E-2</v>
      </c>
      <c r="U43" s="41">
        <f>'Survival-1cycle NMA'!J44</f>
        <v>0.3382828338098271</v>
      </c>
      <c r="V43" s="12">
        <f t="shared" si="6"/>
        <v>0.11887120895326697</v>
      </c>
      <c r="W43" s="41">
        <f>'Survival-1cycle NMA'!K44</f>
        <v>0.21941162485656013</v>
      </c>
      <c r="X43" s="41">
        <f>'Survival-1cycle NMA'!H44</f>
        <v>0.32048354237131249</v>
      </c>
      <c r="Y43" s="12">
        <f t="shared" si="7"/>
        <v>0.20871465816150528</v>
      </c>
      <c r="Z43" s="41">
        <f>'Survival-1cycle NMA'!I44</f>
        <v>0.11176888420980721</v>
      </c>
      <c r="AA43" s="41">
        <f>'Survival-1cycle NMA'!P44</f>
        <v>0.25817181114747834</v>
      </c>
      <c r="AB43" s="12">
        <f t="shared" si="8"/>
        <v>0.17141910694701995</v>
      </c>
      <c r="AC43" s="41">
        <f>'Survival-1cycle NMA'!Q44</f>
        <v>8.67527042004584E-2</v>
      </c>
      <c r="AD43" s="41">
        <f>'Survival-1cycle NMA'!L44</f>
        <v>0.45088315735013729</v>
      </c>
      <c r="AE43" s="12">
        <f t="shared" si="9"/>
        <v>0.26408581164204648</v>
      </c>
      <c r="AF43" s="41">
        <f>'Survival-1cycle NMA'!M44</f>
        <v>0.18679734570809078</v>
      </c>
      <c r="AG43" s="12">
        <v>0.241133286526476</v>
      </c>
      <c r="AH43" s="12">
        <f t="shared" si="10"/>
        <v>0.2085495091162069</v>
      </c>
      <c r="AI43" s="12">
        <v>3.2583777410269098E-2</v>
      </c>
      <c r="AJ43" s="41">
        <f>'Survival-1cycle NMA'!N44</f>
        <v>0.31595723456212832</v>
      </c>
      <c r="AK43" s="12">
        <f t="shared" si="11"/>
        <v>6.1742586053289528E-2</v>
      </c>
      <c r="AL43" s="41">
        <f>'Survival-1cycle NMA'!O44</f>
        <v>0.25421464850883879</v>
      </c>
      <c r="AM43" s="41">
        <f>'Survival-1cycle NMA'!P44</f>
        <v>0.25817181114747834</v>
      </c>
      <c r="AN43" s="12">
        <f t="shared" si="12"/>
        <v>0.17141910694701995</v>
      </c>
      <c r="AO43" s="41">
        <f>'Survival-1cycle NMA'!Q44</f>
        <v>8.67527042004584E-2</v>
      </c>
    </row>
    <row r="44" spans="1:41">
      <c r="A44" s="12">
        <v>41</v>
      </c>
      <c r="B44" s="12">
        <f t="shared" si="0"/>
        <v>2.3013698630136985</v>
      </c>
      <c r="C44" s="41">
        <f>'Survival-1cycle NMA'!F45</f>
        <v>0.32283947969219434</v>
      </c>
      <c r="D44" s="41">
        <f>'Survival-1cycle NMA'!G45</f>
        <v>8.1312055992094581E-2</v>
      </c>
      <c r="E44" s="12">
        <f t="shared" si="1"/>
        <v>0.24152742370009977</v>
      </c>
      <c r="F44" s="12">
        <v>0.23469059750212401</v>
      </c>
      <c r="G44" s="12">
        <v>3.06426491690165E-2</v>
      </c>
      <c r="H44" s="12">
        <f t="shared" si="2"/>
        <v>0.20404794833310752</v>
      </c>
      <c r="I44" s="41">
        <f>'Survival-1cycle NMA'!H45</f>
        <v>0.31361480212701365</v>
      </c>
      <c r="J44" s="12">
        <f t="shared" si="3"/>
        <v>0.20615430688762357</v>
      </c>
      <c r="K44" s="41">
        <f>'Survival-1cycle NMA'!I45</f>
        <v>0.10746049523939008</v>
      </c>
      <c r="L44" s="12">
        <v>0.25811481475439102</v>
      </c>
      <c r="M44" s="12">
        <v>0.23469059750212401</v>
      </c>
      <c r="N44" s="12">
        <v>3.06426491690165E-2</v>
      </c>
      <c r="O44" s="41">
        <f>'Survival-1cycle NMA'!H45</f>
        <v>0.31361480212701365</v>
      </c>
      <c r="P44" s="12">
        <f t="shared" si="4"/>
        <v>0.20615430688762357</v>
      </c>
      <c r="Q44" s="41">
        <f>'Survival-1cycle NMA'!I45</f>
        <v>0.10746049523939008</v>
      </c>
      <c r="R44" s="12">
        <v>0.23469059750212401</v>
      </c>
      <c r="S44" s="12">
        <f t="shared" si="5"/>
        <v>0.20404794833310752</v>
      </c>
      <c r="T44" s="12">
        <v>3.06426491690165E-2</v>
      </c>
      <c r="U44" s="41">
        <f>'Survival-1cycle NMA'!J45</f>
        <v>0.33137345529368678</v>
      </c>
      <c r="V44" s="12">
        <f t="shared" si="6"/>
        <v>0.11785149160527092</v>
      </c>
      <c r="W44" s="41">
        <f>'Survival-1cycle NMA'!K45</f>
        <v>0.21352196368841586</v>
      </c>
      <c r="X44" s="41">
        <f>'Survival-1cycle NMA'!H45</f>
        <v>0.31361480212701365</v>
      </c>
      <c r="Y44" s="12">
        <f t="shared" si="7"/>
        <v>0.20615430688762357</v>
      </c>
      <c r="Z44" s="41">
        <f>'Survival-1cycle NMA'!I45</f>
        <v>0.10746049523939008</v>
      </c>
      <c r="AA44" s="41">
        <f>'Survival-1cycle NMA'!P45</f>
        <v>0.25160073037418024</v>
      </c>
      <c r="AB44" s="12">
        <f t="shared" si="8"/>
        <v>0.16857035820532904</v>
      </c>
      <c r="AC44" s="41">
        <f>'Survival-1cycle NMA'!Q45</f>
        <v>8.3030372168851202E-2</v>
      </c>
      <c r="AD44" s="41">
        <f>'Survival-1cycle NMA'!L45</f>
        <v>0.4440967416557175</v>
      </c>
      <c r="AE44" s="12">
        <f t="shared" si="9"/>
        <v>0.26283761156316193</v>
      </c>
      <c r="AF44" s="41">
        <f>'Survival-1cycle NMA'!M45</f>
        <v>0.18125913009255556</v>
      </c>
      <c r="AG44" s="12">
        <v>0.23469059750212401</v>
      </c>
      <c r="AH44" s="12">
        <f t="shared" si="10"/>
        <v>0.20404794833310752</v>
      </c>
      <c r="AI44" s="12">
        <v>3.06426491690165E-2</v>
      </c>
      <c r="AJ44" s="41">
        <f>'Survival-1cycle NMA'!N45</f>
        <v>0.30910178242948244</v>
      </c>
      <c r="AK44" s="12">
        <f t="shared" si="11"/>
        <v>6.1056755894222464E-2</v>
      </c>
      <c r="AL44" s="41">
        <f>'Survival-1cycle NMA'!O45</f>
        <v>0.24804502653525998</v>
      </c>
      <c r="AM44" s="41">
        <f>'Survival-1cycle NMA'!P45</f>
        <v>0.25160073037418024</v>
      </c>
      <c r="AN44" s="12">
        <f t="shared" si="12"/>
        <v>0.16857035820532904</v>
      </c>
      <c r="AO44" s="41">
        <f>'Survival-1cycle NMA'!Q45</f>
        <v>8.3030372168851202E-2</v>
      </c>
    </row>
    <row r="45" spans="1:41">
      <c r="A45" s="12">
        <v>42</v>
      </c>
      <c r="B45" s="12">
        <f t="shared" si="0"/>
        <v>2.3589041095890413</v>
      </c>
      <c r="C45" s="41">
        <f>'Survival-1cycle NMA'!F46</f>
        <v>0.31617545447456769</v>
      </c>
      <c r="D45" s="41">
        <f>'Survival-1cycle NMA'!G46</f>
        <v>7.7843039429545999E-2</v>
      </c>
      <c r="E45" s="12">
        <f t="shared" si="1"/>
        <v>0.23833241504502167</v>
      </c>
      <c r="F45" s="12">
        <v>0.22849791706877301</v>
      </c>
      <c r="G45" s="12">
        <v>2.8842139895331E-2</v>
      </c>
      <c r="H45" s="12">
        <f t="shared" si="2"/>
        <v>0.19965577717344202</v>
      </c>
      <c r="I45" s="41">
        <f>'Survival-1cycle NMA'!H46</f>
        <v>0.30697697092267889</v>
      </c>
      <c r="J45" s="12">
        <f t="shared" si="3"/>
        <v>0.20360147962667607</v>
      </c>
      <c r="K45" s="41">
        <f>'Survival-1cycle NMA'!I46</f>
        <v>0.10337549129600282</v>
      </c>
      <c r="L45" s="12">
        <v>0.25060408270878598</v>
      </c>
      <c r="M45" s="12">
        <v>0.22849791706877301</v>
      </c>
      <c r="N45" s="12">
        <v>2.8842139895331E-2</v>
      </c>
      <c r="O45" s="41">
        <f>'Survival-1cycle NMA'!H46</f>
        <v>0.30697697092267889</v>
      </c>
      <c r="P45" s="12">
        <f t="shared" si="4"/>
        <v>0.20360147962667607</v>
      </c>
      <c r="Q45" s="41">
        <f>'Survival-1cycle NMA'!I46</f>
        <v>0.10337549129600282</v>
      </c>
      <c r="R45" s="12">
        <v>0.22849791706877301</v>
      </c>
      <c r="S45" s="12">
        <f t="shared" si="5"/>
        <v>0.19965577717344202</v>
      </c>
      <c r="T45" s="12">
        <v>2.8842139895331E-2</v>
      </c>
      <c r="U45" s="41">
        <f>'Survival-1cycle NMA'!J46</f>
        <v>0.32468951995365208</v>
      </c>
      <c r="V45" s="12">
        <f t="shared" si="6"/>
        <v>0.11681934900855828</v>
      </c>
      <c r="W45" s="41">
        <f>'Survival-1cycle NMA'!K46</f>
        <v>0.2078701709450938</v>
      </c>
      <c r="X45" s="41">
        <f>'Survival-1cycle NMA'!H46</f>
        <v>0.30697697092267889</v>
      </c>
      <c r="Y45" s="12">
        <f t="shared" si="7"/>
        <v>0.20360147962667607</v>
      </c>
      <c r="Z45" s="41">
        <f>'Survival-1cycle NMA'!I46</f>
        <v>0.10337549129600282</v>
      </c>
      <c r="AA45" s="41">
        <f>'Survival-1cycle NMA'!P46</f>
        <v>0.24527647592710081</v>
      </c>
      <c r="AB45" s="12">
        <f t="shared" si="8"/>
        <v>0.16575954307108531</v>
      </c>
      <c r="AC45" s="41">
        <f>'Survival-1cycle NMA'!Q46</f>
        <v>7.9516932856015479E-2</v>
      </c>
      <c r="AD45" s="41">
        <f>'Survival-1cycle NMA'!L46</f>
        <v>0.43749597061802326</v>
      </c>
      <c r="AE45" s="12">
        <f t="shared" si="9"/>
        <v>0.26153616857629947</v>
      </c>
      <c r="AF45" s="41">
        <f>'Survival-1cycle NMA'!M46</f>
        <v>0.17595980204172379</v>
      </c>
      <c r="AG45" s="12">
        <v>0.22849791706877301</v>
      </c>
      <c r="AH45" s="12">
        <f t="shared" si="10"/>
        <v>0.19965577717344202</v>
      </c>
      <c r="AI45" s="12">
        <v>2.8842139895331E-2</v>
      </c>
      <c r="AJ45" s="41">
        <f>'Survival-1cycle NMA'!N46</f>
        <v>0.3024785753425443</v>
      </c>
      <c r="AK45" s="12">
        <f t="shared" si="11"/>
        <v>6.0369543183785901E-2</v>
      </c>
      <c r="AL45" s="41">
        <f>'Survival-1cycle NMA'!O46</f>
        <v>0.2421090321587584</v>
      </c>
      <c r="AM45" s="41">
        <f>'Survival-1cycle NMA'!P46</f>
        <v>0.24527647592710081</v>
      </c>
      <c r="AN45" s="12">
        <f t="shared" si="12"/>
        <v>0.16575954307108531</v>
      </c>
      <c r="AO45" s="41">
        <f>'Survival-1cycle NMA'!Q46</f>
        <v>7.9516932856015479E-2</v>
      </c>
    </row>
    <row r="46" spans="1:41">
      <c r="A46" s="12">
        <v>43</v>
      </c>
      <c r="B46" s="12">
        <f t="shared" si="0"/>
        <v>2.4164383561643836</v>
      </c>
      <c r="C46" s="41">
        <f>'Survival-1cycle NMA'!F47</f>
        <v>0.30972894559546471</v>
      </c>
      <c r="D46" s="41">
        <f>'Survival-1cycle NMA'!G47</f>
        <v>7.4567045474686441E-2</v>
      </c>
      <c r="E46" s="12">
        <f t="shared" si="1"/>
        <v>0.23516190012077826</v>
      </c>
      <c r="F46" s="12">
        <v>0.22254229194658201</v>
      </c>
      <c r="G46" s="12">
        <v>2.71702081890343E-2</v>
      </c>
      <c r="H46" s="12">
        <f t="shared" si="2"/>
        <v>0.19537208375754772</v>
      </c>
      <c r="I46" s="41">
        <f>'Survival-1cycle NMA'!H47</f>
        <v>0.30055921322437607</v>
      </c>
      <c r="J46" s="12">
        <f t="shared" si="3"/>
        <v>0.20106003397410085</v>
      </c>
      <c r="K46" s="41">
        <f>'Survival-1cycle NMA'!I47</f>
        <v>9.949917925027521E-2</v>
      </c>
      <c r="L46" s="12">
        <v>0.24338537663500801</v>
      </c>
      <c r="M46" s="12">
        <v>0.22254229194658201</v>
      </c>
      <c r="N46" s="12">
        <v>2.71702081890343E-2</v>
      </c>
      <c r="O46" s="41">
        <f>'Survival-1cycle NMA'!H47</f>
        <v>0.30055921322437607</v>
      </c>
      <c r="P46" s="12">
        <f t="shared" si="4"/>
        <v>0.20106003397410085</v>
      </c>
      <c r="Q46" s="41">
        <f>'Survival-1cycle NMA'!I47</f>
        <v>9.949917925027521E-2</v>
      </c>
      <c r="R46" s="12">
        <v>0.22254229194658201</v>
      </c>
      <c r="S46" s="12">
        <f t="shared" si="5"/>
        <v>0.19537208375754772</v>
      </c>
      <c r="T46" s="12">
        <v>2.71702081890343E-2</v>
      </c>
      <c r="U46" s="41">
        <f>'Survival-1cycle NMA'!J47</f>
        <v>0.31822065700276031</v>
      </c>
      <c r="V46" s="12">
        <f t="shared" si="6"/>
        <v>0.1157774614445205</v>
      </c>
      <c r="W46" s="41">
        <f>'Survival-1cycle NMA'!K47</f>
        <v>0.20244319555823981</v>
      </c>
      <c r="X46" s="41">
        <f>'Survival-1cycle NMA'!H47</f>
        <v>0.30055921322437607</v>
      </c>
      <c r="Y46" s="12">
        <f t="shared" si="7"/>
        <v>0.20106003397410085</v>
      </c>
      <c r="Z46" s="41">
        <f>'Survival-1cycle NMA'!I47</f>
        <v>9.949917925027521E-2</v>
      </c>
      <c r="AA46" s="41">
        <f>'Survival-1cycle NMA'!P47</f>
        <v>0.23918654953001869</v>
      </c>
      <c r="AB46" s="12">
        <f t="shared" si="8"/>
        <v>0.16298875911460062</v>
      </c>
      <c r="AC46" s="41">
        <f>'Survival-1cycle NMA'!Q47</f>
        <v>7.6197790415418076E-2</v>
      </c>
      <c r="AD46" s="41">
        <f>'Survival-1cycle NMA'!L47</f>
        <v>0.43107320815544314</v>
      </c>
      <c r="AE46" s="12">
        <f t="shared" si="9"/>
        <v>0.26018757439081286</v>
      </c>
      <c r="AF46" s="41">
        <f>'Survival-1cycle NMA'!M47</f>
        <v>0.17088563376463031</v>
      </c>
      <c r="AG46" s="12">
        <v>0.22254229194658201</v>
      </c>
      <c r="AH46" s="12">
        <f t="shared" si="10"/>
        <v>0.19537208375754772</v>
      </c>
      <c r="AI46" s="12">
        <v>2.71702081890343E-2</v>
      </c>
      <c r="AJ46" s="41">
        <f>'Survival-1cycle NMA'!N47</f>
        <v>0.29607665854661103</v>
      </c>
      <c r="AK46" s="12">
        <f t="shared" si="11"/>
        <v>5.9682257329485983E-2</v>
      </c>
      <c r="AL46" s="41">
        <f>'Survival-1cycle NMA'!O47</f>
        <v>0.23639440121712504</v>
      </c>
      <c r="AM46" s="41">
        <f>'Survival-1cycle NMA'!P47</f>
        <v>0.23918654953001869</v>
      </c>
      <c r="AN46" s="12">
        <f t="shared" si="12"/>
        <v>0.16298875911460062</v>
      </c>
      <c r="AO46" s="41">
        <f>'Survival-1cycle NMA'!Q47</f>
        <v>7.6197790415418076E-2</v>
      </c>
    </row>
    <row r="47" spans="1:41">
      <c r="A47" s="12">
        <v>44</v>
      </c>
      <c r="B47" s="12">
        <f t="shared" si="0"/>
        <v>2.473972602739726</v>
      </c>
      <c r="C47" s="41">
        <f>'Survival-1cycle NMA'!F48</f>
        <v>0.30348999574775137</v>
      </c>
      <c r="D47" s="41">
        <f>'Survival-1cycle NMA'!G48</f>
        <v>7.1470725753613393E-2</v>
      </c>
      <c r="E47" s="12">
        <f t="shared" si="1"/>
        <v>0.23201926999413797</v>
      </c>
      <c r="F47" s="12">
        <v>0.216811611724052</v>
      </c>
      <c r="G47" s="12">
        <v>2.56160037436035E-2</v>
      </c>
      <c r="H47" s="12">
        <f t="shared" si="2"/>
        <v>0.19119560798044849</v>
      </c>
      <c r="I47" s="41">
        <f>'Survival-1cycle NMA'!H48</f>
        <v>0.29435134886707753</v>
      </c>
      <c r="J47" s="12">
        <f t="shared" si="3"/>
        <v>0.19853330908343064</v>
      </c>
      <c r="K47" s="41">
        <f>'Survival-1cycle NMA'!I48</f>
        <v>9.5818039783646905E-2</v>
      </c>
      <c r="L47" s="12">
        <v>0.23644445300148501</v>
      </c>
      <c r="M47" s="12">
        <v>0.216811611724052</v>
      </c>
      <c r="N47" s="12">
        <v>2.56160037436035E-2</v>
      </c>
      <c r="O47" s="41">
        <f>'Survival-1cycle NMA'!H48</f>
        <v>0.29435134886707753</v>
      </c>
      <c r="P47" s="12">
        <f t="shared" si="4"/>
        <v>0.19853330908343064</v>
      </c>
      <c r="Q47" s="41">
        <f>'Survival-1cycle NMA'!I48</f>
        <v>9.5818039783646905E-2</v>
      </c>
      <c r="R47" s="12">
        <v>0.216811611724052</v>
      </c>
      <c r="S47" s="12">
        <f t="shared" si="5"/>
        <v>0.19119560798044849</v>
      </c>
      <c r="T47" s="12">
        <v>2.56160037436035E-2</v>
      </c>
      <c r="U47" s="41">
        <f>'Survival-1cycle NMA'!J48</f>
        <v>0.31195711397043602</v>
      </c>
      <c r="V47" s="12">
        <f t="shared" si="6"/>
        <v>0.11472821945337297</v>
      </c>
      <c r="W47" s="41">
        <f>'Survival-1cycle NMA'!K48</f>
        <v>0.19722889451706305</v>
      </c>
      <c r="X47" s="41">
        <f>'Survival-1cycle NMA'!H48</f>
        <v>0.29435134886707753</v>
      </c>
      <c r="Y47" s="12">
        <f t="shared" si="7"/>
        <v>0.19853330908343064</v>
      </c>
      <c r="Z47" s="41">
        <f>'Survival-1cycle NMA'!I48</f>
        <v>9.5818039783646905E-2</v>
      </c>
      <c r="AA47" s="41">
        <f>'Survival-1cycle NMA'!P48</f>
        <v>0.23331925233145898</v>
      </c>
      <c r="AB47" s="12">
        <f t="shared" si="8"/>
        <v>0.16025968029131388</v>
      </c>
      <c r="AC47" s="41">
        <f>'Survival-1cycle NMA'!Q48</f>
        <v>7.3059572040145113E-2</v>
      </c>
      <c r="AD47" s="41">
        <f>'Survival-1cycle NMA'!L48</f>
        <v>0.42482123898510904</v>
      </c>
      <c r="AE47" s="12">
        <f t="shared" si="9"/>
        <v>0.25879735283829991</v>
      </c>
      <c r="AF47" s="41">
        <f>'Survival-1cycle NMA'!M48</f>
        <v>0.16602388614680913</v>
      </c>
      <c r="AG47" s="12">
        <v>0.216811611724052</v>
      </c>
      <c r="AH47" s="12">
        <f t="shared" si="10"/>
        <v>0.19119560798044849</v>
      </c>
      <c r="AI47" s="12">
        <v>2.56160037436035E-2</v>
      </c>
      <c r="AJ47" s="41">
        <f>'Survival-1cycle NMA'!N48</f>
        <v>0.28988574235883796</v>
      </c>
      <c r="AK47" s="12">
        <f t="shared" si="11"/>
        <v>5.8996046736911861E-2</v>
      </c>
      <c r="AL47" s="41">
        <f>'Survival-1cycle NMA'!O48</f>
        <v>0.2308896956219261</v>
      </c>
      <c r="AM47" s="41">
        <f>'Survival-1cycle NMA'!P48</f>
        <v>0.23331925233145898</v>
      </c>
      <c r="AN47" s="12">
        <f t="shared" si="12"/>
        <v>0.16025968029131388</v>
      </c>
      <c r="AO47" s="41">
        <f>'Survival-1cycle NMA'!Q48</f>
        <v>7.3059572040145113E-2</v>
      </c>
    </row>
    <row r="48" spans="1:41">
      <c r="A48" s="12">
        <v>45</v>
      </c>
      <c r="B48" s="12">
        <f t="shared" si="0"/>
        <v>2.5315068493150683</v>
      </c>
      <c r="C48" s="41">
        <f>'Survival-1cycle NMA'!F49</f>
        <v>0.29744923698707254</v>
      </c>
      <c r="D48" s="41">
        <f>'Survival-1cycle NMA'!G49</f>
        <v>6.8541837722381704E-2</v>
      </c>
      <c r="E48" s="12">
        <f t="shared" si="1"/>
        <v>0.22890739926469084</v>
      </c>
      <c r="F48" s="12">
        <v>0.21129454307700901</v>
      </c>
      <c r="G48" s="12">
        <v>2.4169733801948999E-2</v>
      </c>
      <c r="H48" s="12">
        <f t="shared" si="2"/>
        <v>0.18712480927506001</v>
      </c>
      <c r="I48" s="41">
        <f>'Survival-1cycle NMA'!H49</f>
        <v>0.28834380480491145</v>
      </c>
      <c r="J48" s="12">
        <f t="shared" si="3"/>
        <v>0.19602418760287543</v>
      </c>
      <c r="K48" s="41">
        <f>'Survival-1cycle NMA'!I49</f>
        <v>9.2319617202036033E-2</v>
      </c>
      <c r="L48" s="12">
        <v>0.229767892672674</v>
      </c>
      <c r="M48" s="12">
        <v>0.21129454307700901</v>
      </c>
      <c r="N48" s="12">
        <v>2.4169733801948999E-2</v>
      </c>
      <c r="O48" s="41">
        <f>'Survival-1cycle NMA'!H49</f>
        <v>0.28834380480491145</v>
      </c>
      <c r="P48" s="12">
        <f t="shared" si="4"/>
        <v>0.19602418760287543</v>
      </c>
      <c r="Q48" s="41">
        <f>'Survival-1cycle NMA'!I49</f>
        <v>9.2319617202036033E-2</v>
      </c>
      <c r="R48" s="12">
        <v>0.21129454307700901</v>
      </c>
      <c r="S48" s="12">
        <f t="shared" si="5"/>
        <v>0.18712480927506001</v>
      </c>
      <c r="T48" s="12">
        <v>2.4169733801948999E-2</v>
      </c>
      <c r="U48" s="41">
        <f>'Survival-1cycle NMA'!J49</f>
        <v>0.30588971169648715</v>
      </c>
      <c r="V48" s="12">
        <f t="shared" si="6"/>
        <v>0.11367375515211328</v>
      </c>
      <c r="W48" s="41">
        <f>'Survival-1cycle NMA'!K49</f>
        <v>0.19221595654437387</v>
      </c>
      <c r="X48" s="41">
        <f>'Survival-1cycle NMA'!H49</f>
        <v>0.28834380480491145</v>
      </c>
      <c r="Y48" s="12">
        <f t="shared" si="7"/>
        <v>0.19602418760287543</v>
      </c>
      <c r="Z48" s="41">
        <f>'Survival-1cycle NMA'!I49</f>
        <v>9.2319617202036033E-2</v>
      </c>
      <c r="AA48" s="41">
        <f>'Survival-1cycle NMA'!P49</f>
        <v>0.22766362336613274</v>
      </c>
      <c r="AB48" s="12">
        <f t="shared" si="8"/>
        <v>0.15757361477525209</v>
      </c>
      <c r="AC48" s="41">
        <f>'Survival-1cycle NMA'!Q49</f>
        <v>7.0090008590880659E-2</v>
      </c>
      <c r="AD48" s="41">
        <f>'Survival-1cycle NMA'!L49</f>
        <v>0.41873323984493727</v>
      </c>
      <c r="AE48" s="12">
        <f t="shared" si="9"/>
        <v>0.25737051649031401</v>
      </c>
      <c r="AF48" s="41">
        <f>'Survival-1cycle NMA'!M49</f>
        <v>0.16136272335462326</v>
      </c>
      <c r="AG48" s="12">
        <v>0.21129454307700901</v>
      </c>
      <c r="AH48" s="12">
        <f t="shared" si="10"/>
        <v>0.18712480927506001</v>
      </c>
      <c r="AI48" s="12">
        <v>2.4169733801948999E-2</v>
      </c>
      <c r="AJ48" s="41">
        <f>'Survival-1cycle NMA'!N49</f>
        <v>0.28389615305789806</v>
      </c>
      <c r="AK48" s="12">
        <f t="shared" si="11"/>
        <v>5.8311917390370338E-2</v>
      </c>
      <c r="AL48" s="41">
        <f>'Survival-1cycle NMA'!O49</f>
        <v>0.22558423566752772</v>
      </c>
      <c r="AM48" s="41">
        <f>'Survival-1cycle NMA'!P49</f>
        <v>0.22766362336613274</v>
      </c>
      <c r="AN48" s="12">
        <f t="shared" si="12"/>
        <v>0.15757361477525209</v>
      </c>
      <c r="AO48" s="41">
        <f>'Survival-1cycle NMA'!Q49</f>
        <v>7.0090008590880659E-2</v>
      </c>
    </row>
    <row r="49" spans="1:41">
      <c r="A49" s="12">
        <v>46</v>
      </c>
      <c r="B49" s="12">
        <f t="shared" si="0"/>
        <v>2.5890410958904111</v>
      </c>
      <c r="C49" s="41">
        <f>'Survival-1cycle NMA'!F50</f>
        <v>0.29159784816339884</v>
      </c>
      <c r="D49" s="41">
        <f>'Survival-1cycle NMA'!G50</f>
        <v>6.5769138016248022E-2</v>
      </c>
      <c r="E49" s="12">
        <f t="shared" si="1"/>
        <v>0.22582871014715084</v>
      </c>
      <c r="F49" s="12">
        <v>0.205980469924053</v>
      </c>
      <c r="G49" s="12">
        <v>2.2822546318020699E-2</v>
      </c>
      <c r="H49" s="12">
        <f t="shared" si="2"/>
        <v>0.18315792360603231</v>
      </c>
      <c r="I49" s="41">
        <f>'Survival-1cycle NMA'!H50</f>
        <v>0.2825275709980215</v>
      </c>
      <c r="J49" s="12">
        <f t="shared" si="3"/>
        <v>0.19353514990588774</v>
      </c>
      <c r="K49" s="41">
        <f>'Survival-1cycle NMA'!I50</f>
        <v>8.8992421092133761E-2</v>
      </c>
      <c r="L49" s="12">
        <v>0.223343047440616</v>
      </c>
      <c r="M49" s="12">
        <v>0.205980469924053</v>
      </c>
      <c r="N49" s="12">
        <v>2.2822546318020699E-2</v>
      </c>
      <c r="O49" s="41">
        <f>'Survival-1cycle NMA'!H50</f>
        <v>0.2825275709980215</v>
      </c>
      <c r="P49" s="12">
        <f t="shared" si="4"/>
        <v>0.19353514990588774</v>
      </c>
      <c r="Q49" s="41">
        <f>'Survival-1cycle NMA'!I50</f>
        <v>8.8992421092133761E-2</v>
      </c>
      <c r="R49" s="12">
        <v>0.205980469924053</v>
      </c>
      <c r="S49" s="12">
        <f t="shared" si="5"/>
        <v>0.18315792360603231</v>
      </c>
      <c r="T49" s="12">
        <v>2.2822546318020699E-2</v>
      </c>
      <c r="U49" s="41">
        <f>'Survival-1cycle NMA'!J50</f>
        <v>0.30000980314458103</v>
      </c>
      <c r="V49" s="12">
        <f t="shared" si="6"/>
        <v>0.11261596989604125</v>
      </c>
      <c r="W49" s="41">
        <f>'Survival-1cycle NMA'!K50</f>
        <v>0.18739383324853978</v>
      </c>
      <c r="X49" s="41">
        <f>'Survival-1cycle NMA'!H50</f>
        <v>0.2825275709980215</v>
      </c>
      <c r="Y49" s="12">
        <f t="shared" si="7"/>
        <v>0.19353514990588774</v>
      </c>
      <c r="Z49" s="41">
        <f>'Survival-1cycle NMA'!I50</f>
        <v>8.8992421092133761E-2</v>
      </c>
      <c r="AA49" s="41">
        <f>'Survival-1cycle NMA'!P50</f>
        <v>0.22220938350370803</v>
      </c>
      <c r="AB49" s="12">
        <f t="shared" si="8"/>
        <v>0.15493155501957456</v>
      </c>
      <c r="AC49" s="41">
        <f>'Survival-1cycle NMA'!Q50</f>
        <v>6.7277828484133481E-2</v>
      </c>
      <c r="AD49" s="41">
        <f>'Survival-1cycle NMA'!L50</f>
        <v>0.41280275302253522</v>
      </c>
      <c r="AE49" s="12">
        <f t="shared" si="9"/>
        <v>0.25591161702519144</v>
      </c>
      <c r="AF49" s="41">
        <f>'Survival-1cycle NMA'!M50</f>
        <v>0.15689113599734378</v>
      </c>
      <c r="AG49" s="12">
        <v>0.205980469924053</v>
      </c>
      <c r="AH49" s="12">
        <f t="shared" si="10"/>
        <v>0.18315792360603231</v>
      </c>
      <c r="AI49" s="12">
        <v>2.2822546318020699E-2</v>
      </c>
      <c r="AJ49" s="41">
        <f>'Survival-1cycle NMA'!N50</f>
        <v>0.27809878799520737</v>
      </c>
      <c r="AK49" s="12">
        <f t="shared" si="11"/>
        <v>5.7630749164549633E-2</v>
      </c>
      <c r="AL49" s="41">
        <f>'Survival-1cycle NMA'!O50</f>
        <v>0.22046803883065774</v>
      </c>
      <c r="AM49" s="41">
        <f>'Survival-1cycle NMA'!P50</f>
        <v>0.22220938350370803</v>
      </c>
      <c r="AN49" s="12">
        <f t="shared" si="12"/>
        <v>0.15493155501957456</v>
      </c>
      <c r="AO49" s="41">
        <f>'Survival-1cycle NMA'!Q50</f>
        <v>6.7277828484133481E-2</v>
      </c>
    </row>
    <row r="50" spans="1:41">
      <c r="A50" s="12">
        <v>47</v>
      </c>
      <c r="B50" s="12">
        <f t="shared" si="0"/>
        <v>2.6465753424657534</v>
      </c>
      <c r="C50" s="41">
        <f>'Survival-1cycle NMA'!F51</f>
        <v>0.28592751594194388</v>
      </c>
      <c r="D50" s="41">
        <f>'Survival-1cycle NMA'!G51</f>
        <v>6.3142287503960101E-2</v>
      </c>
      <c r="E50" s="12">
        <f t="shared" si="1"/>
        <v>0.22278522843798376</v>
      </c>
      <c r="F50" s="12">
        <v>0.200859438918192</v>
      </c>
      <c r="G50" s="12">
        <v>2.1566427523382298E-2</v>
      </c>
      <c r="H50" s="12">
        <f t="shared" si="2"/>
        <v>0.17929301139480969</v>
      </c>
      <c r="I50" s="41">
        <f>'Survival-1cycle NMA'!H51</f>
        <v>0.27689416003861372</v>
      </c>
      <c r="J50" s="12">
        <f t="shared" si="3"/>
        <v>0.19106832164539744</v>
      </c>
      <c r="K50" s="41">
        <f>'Survival-1cycle NMA'!I51</f>
        <v>8.5825838393216294E-2</v>
      </c>
      <c r="L50" s="12">
        <v>0.21715799014123599</v>
      </c>
      <c r="M50" s="12">
        <v>0.200859438918192</v>
      </c>
      <c r="N50" s="12">
        <v>2.1566427523382298E-2</v>
      </c>
      <c r="O50" s="41">
        <f>'Survival-1cycle NMA'!H51</f>
        <v>0.27689416003861372</v>
      </c>
      <c r="P50" s="12">
        <f t="shared" si="4"/>
        <v>0.19106832164539744</v>
      </c>
      <c r="Q50" s="41">
        <f>'Survival-1cycle NMA'!I51</f>
        <v>8.5825838393216294E-2</v>
      </c>
      <c r="R50" s="12">
        <v>0.200859438918192</v>
      </c>
      <c r="S50" s="12">
        <f t="shared" si="5"/>
        <v>0.17929301139480969</v>
      </c>
      <c r="T50" s="12">
        <v>2.1566427523382298E-2</v>
      </c>
      <c r="U50" s="41">
        <f>'Survival-1cycle NMA'!J51</f>
        <v>0.29430923567209294</v>
      </c>
      <c r="V50" s="12">
        <f t="shared" si="6"/>
        <v>0.11155655875035828</v>
      </c>
      <c r="W50" s="41">
        <f>'Survival-1cycle NMA'!K51</f>
        <v>0.18275267692173466</v>
      </c>
      <c r="X50" s="41">
        <f>'Survival-1cycle NMA'!H51</f>
        <v>0.27689416003861372</v>
      </c>
      <c r="Y50" s="12">
        <f t="shared" si="7"/>
        <v>0.19106832164539744</v>
      </c>
      <c r="Z50" s="41">
        <f>'Survival-1cycle NMA'!I51</f>
        <v>8.5825838393216294E-2</v>
      </c>
      <c r="AA50" s="41">
        <f>'Survival-1cycle NMA'!P51</f>
        <v>0.21694688433651038</v>
      </c>
      <c r="AB50" s="12">
        <f t="shared" si="8"/>
        <v>0.15233422114078946</v>
      </c>
      <c r="AC50" s="41">
        <f>'Survival-1cycle NMA'!Q51</f>
        <v>6.4612663195720926E-2</v>
      </c>
      <c r="AD50" s="41">
        <f>'Survival-1cycle NMA'!L51</f>
        <v>0.4070236619849783</v>
      </c>
      <c r="AE50" s="12">
        <f t="shared" si="9"/>
        <v>0.25442479010731145</v>
      </c>
      <c r="AF50" s="41">
        <f>'Survival-1cycle NMA'!M51</f>
        <v>0.15259887187766683</v>
      </c>
      <c r="AG50" s="12">
        <v>0.200859438918192</v>
      </c>
      <c r="AH50" s="12">
        <f t="shared" si="10"/>
        <v>0.17929301139480969</v>
      </c>
      <c r="AI50" s="12">
        <v>2.1566427523382298E-2</v>
      </c>
      <c r="AJ50" s="41">
        <f>'Survival-1cycle NMA'!N51</f>
        <v>0.27248507452102638</v>
      </c>
      <c r="AK50" s="12">
        <f t="shared" si="11"/>
        <v>5.6953310167047855E-2</v>
      </c>
      <c r="AL50" s="41">
        <f>'Survival-1cycle NMA'!O51</f>
        <v>0.21553176435397853</v>
      </c>
      <c r="AM50" s="41">
        <f>'Survival-1cycle NMA'!P51</f>
        <v>0.21694688433651038</v>
      </c>
      <c r="AN50" s="12">
        <f t="shared" si="12"/>
        <v>0.15233422114078946</v>
      </c>
      <c r="AO50" s="41">
        <f>'Survival-1cycle NMA'!Q51</f>
        <v>6.4612663195720926E-2</v>
      </c>
    </row>
    <row r="51" spans="1:41">
      <c r="A51" s="12">
        <v>48</v>
      </c>
      <c r="B51" s="12">
        <f t="shared" si="0"/>
        <v>2.7041095890410958</v>
      </c>
      <c r="C51" s="41">
        <f>'Survival-1cycle NMA'!F52</f>
        <v>0.28043039907318623</v>
      </c>
      <c r="D51" s="41">
        <f>'Survival-1cycle NMA'!G52</f>
        <v>6.0651766612096848E-2</v>
      </c>
      <c r="E51" s="12">
        <f t="shared" si="1"/>
        <v>0.21977863246108939</v>
      </c>
      <c r="F51" s="12">
        <v>0.19592210974028301</v>
      </c>
      <c r="G51" s="12">
        <v>2.03941119428145E-2</v>
      </c>
      <c r="H51" s="12">
        <f t="shared" si="2"/>
        <v>0.17552799779746853</v>
      </c>
      <c r="I51" s="41">
        <f>'Survival-1cycle NMA'!H52</f>
        <v>0.27143557015984016</v>
      </c>
      <c r="J51" s="12">
        <f t="shared" si="3"/>
        <v>0.1886255155130161</v>
      </c>
      <c r="K51" s="41">
        <f>'Survival-1cycle NMA'!I52</f>
        <v>8.2810054646824047E-2</v>
      </c>
      <c r="L51" s="12">
        <v>0.21120146815165999</v>
      </c>
      <c r="M51" s="12">
        <v>0.19592210974028301</v>
      </c>
      <c r="N51" s="12">
        <v>2.03941119428145E-2</v>
      </c>
      <c r="O51" s="41">
        <f>'Survival-1cycle NMA'!H52</f>
        <v>0.27143557015984016</v>
      </c>
      <c r="P51" s="12">
        <f t="shared" si="4"/>
        <v>0.1886255155130161</v>
      </c>
      <c r="Q51" s="41">
        <f>'Survival-1cycle NMA'!I52</f>
        <v>8.2810054646824047E-2</v>
      </c>
      <c r="R51" s="12">
        <v>0.19592210974028301</v>
      </c>
      <c r="S51" s="12">
        <f t="shared" si="5"/>
        <v>0.17552799779746853</v>
      </c>
      <c r="T51" s="12">
        <v>2.03941119428145E-2</v>
      </c>
      <c r="U51" s="41">
        <f>'Survival-1cycle NMA'!J52</f>
        <v>0.28878031643024937</v>
      </c>
      <c r="V51" s="12">
        <f t="shared" si="6"/>
        <v>0.11049703217351634</v>
      </c>
      <c r="W51" s="41">
        <f>'Survival-1cycle NMA'!K52</f>
        <v>0.17828328425673304</v>
      </c>
      <c r="X51" s="41">
        <f>'Survival-1cycle NMA'!H52</f>
        <v>0.27143557015984016</v>
      </c>
      <c r="Y51" s="12">
        <f t="shared" si="7"/>
        <v>0.1886255155130161</v>
      </c>
      <c r="Z51" s="41">
        <f>'Survival-1cycle NMA'!I52</f>
        <v>8.2810054646824047E-2</v>
      </c>
      <c r="AA51" s="41">
        <f>'Survival-1cycle NMA'!P52</f>
        <v>0.21186706151716361</v>
      </c>
      <c r="AB51" s="12">
        <f t="shared" si="8"/>
        <v>0.14978209855835861</v>
      </c>
      <c r="AC51" s="41">
        <f>'Survival-1cycle NMA'!Q52</f>
        <v>6.2084962958805008E-2</v>
      </c>
      <c r="AD51" s="41">
        <f>'Survival-1cycle NMA'!L52</f>
        <v>0.4013901689227129</v>
      </c>
      <c r="AE51" s="12">
        <f t="shared" si="9"/>
        <v>0.25291379543994685</v>
      </c>
      <c r="AF51" s="41">
        <f>'Survival-1cycle NMA'!M52</f>
        <v>0.14847637348276604</v>
      </c>
      <c r="AG51" s="12">
        <v>0.19592210974028301</v>
      </c>
      <c r="AH51" s="12">
        <f t="shared" si="10"/>
        <v>0.17552799779746853</v>
      </c>
      <c r="AI51" s="12">
        <v>2.03941119428145E-2</v>
      </c>
      <c r="AJ51" s="41">
        <f>'Survival-1cycle NMA'!N52</f>
        <v>0.26704693236092047</v>
      </c>
      <c r="AK51" s="12">
        <f t="shared" si="11"/>
        <v>5.6280269368649272E-2</v>
      </c>
      <c r="AL51" s="41">
        <f>'Survival-1cycle NMA'!O52</f>
        <v>0.2107666629922712</v>
      </c>
      <c r="AM51" s="41">
        <f>'Survival-1cycle NMA'!P52</f>
        <v>0.21186706151716361</v>
      </c>
      <c r="AN51" s="12">
        <f t="shared" si="12"/>
        <v>0.14978209855835861</v>
      </c>
      <c r="AO51" s="41">
        <f>'Survival-1cycle NMA'!Q52</f>
        <v>6.2084962958805008E-2</v>
      </c>
    </row>
    <row r="52" spans="1:41">
      <c r="A52" s="12">
        <v>49</v>
      </c>
      <c r="B52" s="12">
        <f t="shared" si="0"/>
        <v>2.7616438356164386</v>
      </c>
      <c r="C52" s="41">
        <f>'Survival-1cycle NMA'!F53</f>
        <v>0.27509909560668139</v>
      </c>
      <c r="D52" s="41">
        <f>'Survival-1cycle NMA'!G53</f>
        <v>5.828879967793129E-2</v>
      </c>
      <c r="E52" s="12">
        <f t="shared" si="1"/>
        <v>0.21681029592875009</v>
      </c>
      <c r="F52" s="12">
        <v>0.191159709718312</v>
      </c>
      <c r="G52" s="12">
        <v>1.92990031922095E-2</v>
      </c>
      <c r="H52" s="12">
        <f t="shared" si="2"/>
        <v>0.1718607065261025</v>
      </c>
      <c r="I52" s="41">
        <f>'Survival-1cycle NMA'!H53</f>
        <v>0.26614425130800518</v>
      </c>
      <c r="J52" s="12">
        <f t="shared" si="3"/>
        <v>0.18620826795918005</v>
      </c>
      <c r="K52" s="41">
        <f>'Survival-1cycle NMA'!I53</f>
        <v>7.9935983348825138E-2</v>
      </c>
      <c r="L52" s="12">
        <v>0.20546286006398301</v>
      </c>
      <c r="M52" s="12">
        <v>0.191159709718312</v>
      </c>
      <c r="N52" s="12">
        <v>1.92990031922095E-2</v>
      </c>
      <c r="O52" s="41">
        <f>'Survival-1cycle NMA'!H53</f>
        <v>0.26614425130800518</v>
      </c>
      <c r="P52" s="12">
        <f t="shared" si="4"/>
        <v>0.18620826795918005</v>
      </c>
      <c r="Q52" s="41">
        <f>'Survival-1cycle NMA'!I53</f>
        <v>7.9935983348825138E-2</v>
      </c>
      <c r="R52" s="12">
        <v>0.191159709718312</v>
      </c>
      <c r="S52" s="12">
        <f t="shared" si="5"/>
        <v>0.1718607065261025</v>
      </c>
      <c r="T52" s="12">
        <v>1.92990031922095E-2</v>
      </c>
      <c r="U52" s="41">
        <f>'Survival-1cycle NMA'!J53</f>
        <v>0.28341578060178707</v>
      </c>
      <c r="V52" s="12">
        <f t="shared" si="6"/>
        <v>0.10943873525896661</v>
      </c>
      <c r="W52" s="41">
        <f>'Survival-1cycle NMA'!K53</f>
        <v>0.17397704534282046</v>
      </c>
      <c r="X52" s="41">
        <f>'Survival-1cycle NMA'!H53</f>
        <v>0.26614425130800518</v>
      </c>
      <c r="Y52" s="12">
        <f t="shared" si="7"/>
        <v>0.18620826795918005</v>
      </c>
      <c r="Z52" s="41">
        <f>'Survival-1cycle NMA'!I53</f>
        <v>7.9935983348825138E-2</v>
      </c>
      <c r="AA52" s="41">
        <f>'Survival-1cycle NMA'!P53</f>
        <v>0.20696139210996992</v>
      </c>
      <c r="AB52" s="12">
        <f t="shared" si="8"/>
        <v>0.1472754706830551</v>
      </c>
      <c r="AC52" s="41">
        <f>'Survival-1cycle NMA'!Q53</f>
        <v>5.9685921426914812E-2</v>
      </c>
      <c r="AD52" s="41">
        <f>'Survival-1cycle NMA'!L53</f>
        <v>0.39589677403849072</v>
      </c>
      <c r="AE52" s="12">
        <f t="shared" si="9"/>
        <v>0.25138205256559965</v>
      </c>
      <c r="AF52" s="41">
        <f>'Survival-1cycle NMA'!M53</f>
        <v>0.1445147214728911</v>
      </c>
      <c r="AG52" s="12">
        <v>0.191159709718312</v>
      </c>
      <c r="AH52" s="12">
        <f t="shared" si="10"/>
        <v>0.1718607065261025</v>
      </c>
      <c r="AI52" s="12">
        <v>1.92990031922095E-2</v>
      </c>
      <c r="AJ52" s="41">
        <f>'Survival-1cycle NMA'!N53</f>
        <v>0.26177673911585825</v>
      </c>
      <c r="AK52" s="12">
        <f t="shared" si="11"/>
        <v>5.5612207741999542E-2</v>
      </c>
      <c r="AL52" s="41">
        <f>'Survival-1cycle NMA'!O53</f>
        <v>0.20616453137385871</v>
      </c>
      <c r="AM52" s="41">
        <f>'Survival-1cycle NMA'!P53</f>
        <v>0.20696139210996992</v>
      </c>
      <c r="AN52" s="12">
        <f t="shared" si="12"/>
        <v>0.1472754706830551</v>
      </c>
      <c r="AO52" s="41">
        <f>'Survival-1cycle NMA'!Q53</f>
        <v>5.9685921426914812E-2</v>
      </c>
    </row>
    <row r="53" spans="1:41">
      <c r="A53" s="12">
        <v>50</v>
      </c>
      <c r="B53" s="12">
        <f t="shared" si="0"/>
        <v>2.8191780821917809</v>
      </c>
      <c r="C53" s="41">
        <f>'Survival-1cycle NMA'!F54</f>
        <v>0.26992661277455121</v>
      </c>
      <c r="D53" s="41">
        <f>'Survival-1cycle NMA'!G54</f>
        <v>5.6045287254468251E-2</v>
      </c>
      <c r="E53" s="12">
        <f t="shared" si="1"/>
        <v>0.21388132552008296</v>
      </c>
      <c r="F53" s="12">
        <v>0.18656399234817</v>
      </c>
      <c r="G53" s="12">
        <v>1.8275104135118701E-2</v>
      </c>
      <c r="H53" s="12">
        <f t="shared" si="2"/>
        <v>0.1682888882130513</v>
      </c>
      <c r="I53" s="41">
        <f>'Survival-1cycle NMA'!H54</f>
        <v>0.2610130739914257</v>
      </c>
      <c r="J53" s="12">
        <f t="shared" si="3"/>
        <v>0.18381787152394297</v>
      </c>
      <c r="K53" s="41">
        <f>'Survival-1cycle NMA'!I54</f>
        <v>7.7195202467482724E-2</v>
      </c>
      <c r="L53" s="12">
        <v>0.199932135334116</v>
      </c>
      <c r="M53" s="12">
        <v>0.18656399234817</v>
      </c>
      <c r="N53" s="12">
        <v>1.8275104135118701E-2</v>
      </c>
      <c r="O53" s="41">
        <f>'Survival-1cycle NMA'!H54</f>
        <v>0.2610130739914257</v>
      </c>
      <c r="P53" s="12">
        <f t="shared" si="4"/>
        <v>0.18381787152394297</v>
      </c>
      <c r="Q53" s="41">
        <f>'Survival-1cycle NMA'!I54</f>
        <v>7.7195202467482724E-2</v>
      </c>
      <c r="R53" s="12">
        <v>0.18656399234817</v>
      </c>
      <c r="S53" s="12">
        <f t="shared" si="5"/>
        <v>0.1682888882130513</v>
      </c>
      <c r="T53" s="12">
        <v>1.8275104135118701E-2</v>
      </c>
      <c r="U53" s="41">
        <f>'Survival-1cycle NMA'!J54</f>
        <v>0.27820876221310453</v>
      </c>
      <c r="V53" s="12">
        <f t="shared" si="6"/>
        <v>0.10838286483501672</v>
      </c>
      <c r="W53" s="41">
        <f>'Survival-1cycle NMA'!K54</f>
        <v>0.16982589737808781</v>
      </c>
      <c r="X53" s="41">
        <f>'Survival-1cycle NMA'!H54</f>
        <v>0.2610130739914257</v>
      </c>
      <c r="Y53" s="12">
        <f t="shared" si="7"/>
        <v>0.18381787152394297</v>
      </c>
      <c r="Z53" s="41">
        <f>'Survival-1cycle NMA'!I54</f>
        <v>7.7195202467482724E-2</v>
      </c>
      <c r="AA53" s="41">
        <f>'Survival-1cycle NMA'!P54</f>
        <v>0.20222185556657743</v>
      </c>
      <c r="AB53" s="12">
        <f t="shared" si="8"/>
        <v>0.14481444733094201</v>
      </c>
      <c r="AC53" s="41">
        <f>'Survival-1cycle NMA'!Q54</f>
        <v>5.7407408235635435E-2</v>
      </c>
      <c r="AD53" s="41">
        <f>'Survival-1cycle NMA'!L54</f>
        <v>0.39053825642822226</v>
      </c>
      <c r="AE53" s="12">
        <f t="shared" si="9"/>
        <v>0.24983267291287553</v>
      </c>
      <c r="AF53" s="41">
        <f>'Survival-1cycle NMA'!M54</f>
        <v>0.14070558351534673</v>
      </c>
      <c r="AG53" s="12">
        <v>0.18656399234817</v>
      </c>
      <c r="AH53" s="12">
        <f t="shared" si="10"/>
        <v>0.1682888882130513</v>
      </c>
      <c r="AI53" s="12">
        <v>1.8275104135118701E-2</v>
      </c>
      <c r="AJ53" s="41">
        <f>'Survival-1cycle NMA'!N54</f>
        <v>0.2566672985929121</v>
      </c>
      <c r="AK53" s="12">
        <f t="shared" si="11"/>
        <v>5.4949628098534209E-2</v>
      </c>
      <c r="AL53" s="41">
        <f>'Survival-1cycle NMA'!O54</f>
        <v>0.20171767049437789</v>
      </c>
      <c r="AM53" s="41">
        <f>'Survival-1cycle NMA'!P54</f>
        <v>0.20222185556657743</v>
      </c>
      <c r="AN53" s="12">
        <f t="shared" si="12"/>
        <v>0.14481444733094201</v>
      </c>
      <c r="AO53" s="41">
        <f>'Survival-1cycle NMA'!Q54</f>
        <v>5.7407408235635435E-2</v>
      </c>
    </row>
    <row r="54" spans="1:41">
      <c r="A54" s="12">
        <v>51</v>
      </c>
      <c r="B54" s="12">
        <f t="shared" si="0"/>
        <v>2.8767123287671232</v>
      </c>
      <c r="C54" s="41">
        <f>'Survival-1cycle NMA'!F55</f>
        <v>0.26490633929841784</v>
      </c>
      <c r="D54" s="41">
        <f>'Survival-1cycle NMA'!G55</f>
        <v>5.3913745432610662E-2</v>
      </c>
      <c r="E54" s="12">
        <f t="shared" si="1"/>
        <v>0.21099259386580718</v>
      </c>
      <c r="F54" s="12">
        <v>0.18212719933726301</v>
      </c>
      <c r="G54" s="12">
        <v>1.7316955179158801E-2</v>
      </c>
      <c r="H54" s="12">
        <f t="shared" si="2"/>
        <v>0.16481024415810422</v>
      </c>
      <c r="I54" s="41">
        <f>'Survival-1cycle NMA'!H55</f>
        <v>0.25603530064860291</v>
      </c>
      <c r="J54" s="12">
        <f t="shared" si="3"/>
        <v>0.18145540333793747</v>
      </c>
      <c r="K54" s="41">
        <f>'Survival-1cycle NMA'!I55</f>
        <v>7.457989731066543E-2</v>
      </c>
      <c r="L54" s="12">
        <v>0.19459981671034199</v>
      </c>
      <c r="M54" s="12">
        <v>0.18212719933726301</v>
      </c>
      <c r="N54" s="12">
        <v>1.7316955179158801E-2</v>
      </c>
      <c r="O54" s="41">
        <f>'Survival-1cycle NMA'!H55</f>
        <v>0.25603530064860291</v>
      </c>
      <c r="P54" s="12">
        <f t="shared" si="4"/>
        <v>0.18145540333793747</v>
      </c>
      <c r="Q54" s="41">
        <f>'Survival-1cycle NMA'!I55</f>
        <v>7.457989731066543E-2</v>
      </c>
      <c r="R54" s="12">
        <v>0.18212719933726301</v>
      </c>
      <c r="S54" s="12">
        <f t="shared" si="5"/>
        <v>0.16481024415810422</v>
      </c>
      <c r="T54" s="12">
        <v>1.7316955179158801E-2</v>
      </c>
      <c r="U54" s="41">
        <f>'Survival-1cycle NMA'!J55</f>
        <v>0.27315276728449744</v>
      </c>
      <c r="V54" s="12">
        <f t="shared" si="6"/>
        <v>0.10733048468244938</v>
      </c>
      <c r="W54" s="41">
        <f>'Survival-1cycle NMA'!K55</f>
        <v>0.16582228260204807</v>
      </c>
      <c r="X54" s="41">
        <f>'Survival-1cycle NMA'!H55</f>
        <v>0.25603530064860291</v>
      </c>
      <c r="Y54" s="12">
        <f t="shared" si="7"/>
        <v>0.18145540333793747</v>
      </c>
      <c r="Z54" s="41">
        <f>'Survival-1cycle NMA'!I55</f>
        <v>7.457989731066543E-2</v>
      </c>
      <c r="AA54" s="41">
        <f>'Survival-1cycle NMA'!P55</f>
        <v>0.19764089797792989</v>
      </c>
      <c r="AB54" s="12">
        <f t="shared" si="8"/>
        <v>0.14239898944158913</v>
      </c>
      <c r="AC54" s="41">
        <f>'Survival-1cycle NMA'!Q55</f>
        <v>5.5241908536340742E-2</v>
      </c>
      <c r="AD54" s="41">
        <f>'Survival-1cycle NMA'!L55</f>
        <v>0.38530965641511766</v>
      </c>
      <c r="AE54" s="12">
        <f t="shared" si="9"/>
        <v>0.24826848852471356</v>
      </c>
      <c r="AF54" s="41">
        <f>'Survival-1cycle NMA'!M55</f>
        <v>0.1370411678904041</v>
      </c>
      <c r="AG54" s="12">
        <v>0.18212719933726301</v>
      </c>
      <c r="AH54" s="12">
        <f t="shared" si="10"/>
        <v>0.16481024415810422</v>
      </c>
      <c r="AI54" s="12">
        <v>1.7316955179158801E-2</v>
      </c>
      <c r="AJ54" s="41">
        <f>'Survival-1cycle NMA'!N55</f>
        <v>0.25171181170358775</v>
      </c>
      <c r="AK54" s="12">
        <f t="shared" si="11"/>
        <v>5.4292963787372112E-2</v>
      </c>
      <c r="AL54" s="41">
        <f>'Survival-1cycle NMA'!O55</f>
        <v>0.19741884791621564</v>
      </c>
      <c r="AM54" s="41">
        <f>'Survival-1cycle NMA'!P55</f>
        <v>0.19764089797792989</v>
      </c>
      <c r="AN54" s="12">
        <f t="shared" si="12"/>
        <v>0.14239898944158913</v>
      </c>
      <c r="AO54" s="41">
        <f>'Survival-1cycle NMA'!Q55</f>
        <v>5.5241908536340742E-2</v>
      </c>
    </row>
    <row r="55" spans="1:41">
      <c r="A55" s="12">
        <v>52</v>
      </c>
      <c r="B55" s="12">
        <f t="shared" si="0"/>
        <v>2.9342465753424656</v>
      </c>
      <c r="C55" s="41">
        <f>'Survival-1cycle NMA'!F56</f>
        <v>0.26003201989848712</v>
      </c>
      <c r="D55" s="41">
        <f>'Survival-1cycle NMA'!G56</f>
        <v>5.1887251366558335E-2</v>
      </c>
      <c r="E55" s="12">
        <f t="shared" si="1"/>
        <v>0.20814476853192879</v>
      </c>
      <c r="F55" s="12">
        <v>0.17784202583275599</v>
      </c>
      <c r="G55" s="12">
        <v>1.64195796665167E-2</v>
      </c>
      <c r="H55" s="12">
        <f t="shared" si="2"/>
        <v>0.1614224461662393</v>
      </c>
      <c r="I55" s="41">
        <f>'Survival-1cycle NMA'!H56</f>
        <v>0.25120455930456104</v>
      </c>
      <c r="J55" s="12">
        <f t="shared" si="3"/>
        <v>0.1791217502762939</v>
      </c>
      <c r="K55" s="41">
        <f>'Survival-1cycle NMA'!I56</f>
        <v>7.208280902826715E-2</v>
      </c>
      <c r="L55" s="12">
        <v>0.189456945254038</v>
      </c>
      <c r="M55" s="12">
        <v>0.17784202583275599</v>
      </c>
      <c r="N55" s="12">
        <v>1.64195796665167E-2</v>
      </c>
      <c r="O55" s="41">
        <f>'Survival-1cycle NMA'!H56</f>
        <v>0.25120455930456104</v>
      </c>
      <c r="P55" s="12">
        <f t="shared" si="4"/>
        <v>0.1791217502762939</v>
      </c>
      <c r="Q55" s="41">
        <f>'Survival-1cycle NMA'!I56</f>
        <v>7.208280902826715E-2</v>
      </c>
      <c r="R55" s="12">
        <v>0.17784202583275599</v>
      </c>
      <c r="S55" s="12">
        <f t="shared" si="5"/>
        <v>0.1614224461662393</v>
      </c>
      <c r="T55" s="12">
        <v>1.64195796665167E-2</v>
      </c>
      <c r="U55" s="41">
        <f>'Survival-1cycle NMA'!J56</f>
        <v>0.2682416491058951</v>
      </c>
      <c r="V55" s="12">
        <f t="shared" si="6"/>
        <v>0.10628253909530991</v>
      </c>
      <c r="W55" s="41">
        <f>'Survival-1cycle NMA'!K56</f>
        <v>0.16195911001058519</v>
      </c>
      <c r="X55" s="41">
        <f>'Survival-1cycle NMA'!H56</f>
        <v>0.25120455930456104</v>
      </c>
      <c r="Y55" s="12">
        <f t="shared" si="7"/>
        <v>0.1791217502762939</v>
      </c>
      <c r="Z55" s="41">
        <f>'Survival-1cycle NMA'!I56</f>
        <v>7.208280902826715E-2</v>
      </c>
      <c r="AA55" s="41">
        <f>'Survival-1cycle NMA'!P56</f>
        <v>0.19321139929127201</v>
      </c>
      <c r="AB55" s="12">
        <f t="shared" si="8"/>
        <v>0.14002893059611343</v>
      </c>
      <c r="AC55" s="41">
        <f>'Survival-1cycle NMA'!Q56</f>
        <v>5.318246869515858E-2</v>
      </c>
      <c r="AD55" s="41">
        <f>'Survival-1cycle NMA'!L56</f>
        <v>0.38020625921161305</v>
      </c>
      <c r="AE55" s="12">
        <f t="shared" si="9"/>
        <v>0.24669207784754041</v>
      </c>
      <c r="AF55" s="41">
        <f>'Survival-1cycle NMA'!M56</f>
        <v>0.13351418136407264</v>
      </c>
      <c r="AG55" s="12">
        <v>0.17784202583275599</v>
      </c>
      <c r="AH55" s="12">
        <f t="shared" si="10"/>
        <v>0.1614224461662393</v>
      </c>
      <c r="AI55" s="12">
        <v>1.64195796665167E-2</v>
      </c>
      <c r="AJ55" s="41">
        <f>'Survival-1cycle NMA'!N56</f>
        <v>0.24690384969364815</v>
      </c>
      <c r="AK55" s="12">
        <f t="shared" si="11"/>
        <v>5.3642586397630365E-2</v>
      </c>
      <c r="AL55" s="41">
        <f>'Survival-1cycle NMA'!O56</f>
        <v>0.19326126329601778</v>
      </c>
      <c r="AM55" s="41">
        <f>'Survival-1cycle NMA'!P56</f>
        <v>0.19321139929127201</v>
      </c>
      <c r="AN55" s="12">
        <f t="shared" si="12"/>
        <v>0.14002893059611343</v>
      </c>
      <c r="AO55" s="41">
        <f>'Survival-1cycle NMA'!Q56</f>
        <v>5.318246869515858E-2</v>
      </c>
    </row>
    <row r="56" spans="1:41">
      <c r="A56" s="12">
        <v>53</v>
      </c>
      <c r="B56" s="12">
        <f t="shared" si="0"/>
        <v>2.9917808219178084</v>
      </c>
      <c r="C56" s="41">
        <f>'Survival-1cycle NMA'!F57</f>
        <v>0.25529773180572585</v>
      </c>
      <c r="D56" s="41">
        <f>'Survival-1cycle NMA'!G57</f>
        <v>4.9959394292614583E-2</v>
      </c>
      <c r="E56" s="12">
        <f t="shared" si="1"/>
        <v>0.20533833751311126</v>
      </c>
      <c r="F56" s="12">
        <v>0.173701588532057</v>
      </c>
      <c r="G56" s="12">
        <v>1.55784354592987E-2</v>
      </c>
      <c r="H56" s="12">
        <f t="shared" si="2"/>
        <v>0.15812315307275829</v>
      </c>
      <c r="I56" s="41">
        <f>'Survival-1cycle NMA'!H57</f>
        <v>0.24651481930755914</v>
      </c>
      <c r="J56" s="12">
        <f t="shared" si="3"/>
        <v>0.17681763118287092</v>
      </c>
      <c r="K56" s="41">
        <f>'Survival-1cycle NMA'!I57</f>
        <v>6.9697188124688225E-2</v>
      </c>
      <c r="L56" s="12">
        <v>0.184495047774029</v>
      </c>
      <c r="M56" s="12">
        <v>0.173701588532057</v>
      </c>
      <c r="N56" s="12">
        <v>1.55784354592987E-2</v>
      </c>
      <c r="O56" s="41">
        <f>'Survival-1cycle NMA'!H57</f>
        <v>0.24651481930755914</v>
      </c>
      <c r="P56" s="12">
        <f t="shared" si="4"/>
        <v>0.17681763118287092</v>
      </c>
      <c r="Q56" s="41">
        <f>'Survival-1cycle NMA'!I57</f>
        <v>6.9697188124688225E-2</v>
      </c>
      <c r="R56" s="12">
        <v>0.173701588532057</v>
      </c>
      <c r="S56" s="12">
        <f t="shared" si="5"/>
        <v>0.15812315307275829</v>
      </c>
      <c r="T56" s="12">
        <v>1.55784354592987E-2</v>
      </c>
      <c r="U56" s="41">
        <f>'Survival-1cycle NMA'!J57</f>
        <v>0.26346958544677918</v>
      </c>
      <c r="V56" s="12">
        <f t="shared" si="6"/>
        <v>0.10523986498089302</v>
      </c>
      <c r="W56" s="41">
        <f>'Survival-1cycle NMA'!K57</f>
        <v>0.15822972046588615</v>
      </c>
      <c r="X56" s="41">
        <f>'Survival-1cycle NMA'!H57</f>
        <v>0.24651481930755914</v>
      </c>
      <c r="Y56" s="12">
        <f t="shared" si="7"/>
        <v>0.17681763118287092</v>
      </c>
      <c r="Z56" s="41">
        <f>'Survival-1cycle NMA'!I57</f>
        <v>6.9697188124688225E-2</v>
      </c>
      <c r="AA56" s="41">
        <f>'Survival-1cycle NMA'!P57</f>
        <v>0.18892664321358812</v>
      </c>
      <c r="AB56" s="12">
        <f t="shared" si="8"/>
        <v>0.13770399576027897</v>
      </c>
      <c r="AC56" s="41">
        <f>'Survival-1cycle NMA'!Q57</f>
        <v>5.1222647453309164E-2</v>
      </c>
      <c r="AD56" s="41">
        <f>'Survival-1cycle NMA'!L57</f>
        <v>0.37522357979541321</v>
      </c>
      <c r="AE56" s="12">
        <f t="shared" si="9"/>
        <v>0.24510578891329268</v>
      </c>
      <c r="AF56" s="41">
        <f>'Survival-1cycle NMA'!M57</f>
        <v>0.13011779088212053</v>
      </c>
      <c r="AG56" s="12">
        <v>0.173701588532057</v>
      </c>
      <c r="AH56" s="12">
        <f t="shared" si="10"/>
        <v>0.15812315307275829</v>
      </c>
      <c r="AI56" s="12">
        <v>1.55784354592987E-2</v>
      </c>
      <c r="AJ56" s="41">
        <f>'Survival-1cycle NMA'!N57</f>
        <v>0.24223732949221488</v>
      </c>
      <c r="AK56" s="12">
        <f t="shared" si="11"/>
        <v>5.2998812586619065E-2</v>
      </c>
      <c r="AL56" s="41">
        <f>'Survival-1cycle NMA'!O57</f>
        <v>0.18923851690559582</v>
      </c>
      <c r="AM56" s="41">
        <f>'Survival-1cycle NMA'!P57</f>
        <v>0.18892664321358812</v>
      </c>
      <c r="AN56" s="12">
        <f t="shared" si="12"/>
        <v>0.13770399576027897</v>
      </c>
      <c r="AO56" s="41">
        <f>'Survival-1cycle NMA'!Q57</f>
        <v>5.1222647453309164E-2</v>
      </c>
    </row>
    <row r="57" spans="1:41">
      <c r="A57" s="12">
        <v>54</v>
      </c>
      <c r="B57" s="12">
        <f t="shared" si="0"/>
        <v>3.0493150684931507</v>
      </c>
      <c r="C57" s="41">
        <f>'Survival-1cycle NMA'!F58</f>
        <v>0.25069786309790004</v>
      </c>
      <c r="D57" s="41">
        <f>'Survival-1cycle NMA'!G58</f>
        <v>4.8124231421162275E-2</v>
      </c>
      <c r="E57" s="12">
        <f t="shared" si="1"/>
        <v>0.20257363167673775</v>
      </c>
      <c r="F57" s="12">
        <v>0.16969939640484399</v>
      </c>
      <c r="G57" s="12">
        <v>1.4789371944805001E-2</v>
      </c>
      <c r="H57" s="12">
        <f t="shared" si="2"/>
        <v>0.15491002446003899</v>
      </c>
      <c r="I57" s="41">
        <f>'Survival-1cycle NMA'!H58</f>
        <v>0.24196036895917872</v>
      </c>
      <c r="J57" s="12">
        <f t="shared" si="3"/>
        <v>0.17454361652620096</v>
      </c>
      <c r="K57" s="41">
        <f>'Survival-1cycle NMA'!I58</f>
        <v>6.7416752432977761E-2</v>
      </c>
      <c r="L57" s="12">
        <v>0.179706106505687</v>
      </c>
      <c r="M57" s="12">
        <v>0.16969939640484399</v>
      </c>
      <c r="N57" s="12">
        <v>1.4789371944805001E-2</v>
      </c>
      <c r="O57" s="41">
        <f>'Survival-1cycle NMA'!H58</f>
        <v>0.24196036895917872</v>
      </c>
      <c r="P57" s="12">
        <f t="shared" si="4"/>
        <v>0.17454361652620096</v>
      </c>
      <c r="Q57" s="41">
        <f>'Survival-1cycle NMA'!I58</f>
        <v>6.7416752432977761E-2</v>
      </c>
      <c r="R57" s="12">
        <v>0.16969939640484399</v>
      </c>
      <c r="S57" s="12">
        <f t="shared" si="5"/>
        <v>0.15491002446003899</v>
      </c>
      <c r="T57" s="12">
        <v>1.4789371944805001E-2</v>
      </c>
      <c r="U57" s="41">
        <f>'Survival-1cycle NMA'!J58</f>
        <v>0.25883105752793223</v>
      </c>
      <c r="V57" s="12">
        <f t="shared" si="6"/>
        <v>0.10420320266968564</v>
      </c>
      <c r="W57" s="41">
        <f>'Survival-1cycle NMA'!K58</f>
        <v>0.15462785485824659</v>
      </c>
      <c r="X57" s="41">
        <f>'Survival-1cycle NMA'!H58</f>
        <v>0.24196036895917872</v>
      </c>
      <c r="Y57" s="12">
        <f t="shared" si="7"/>
        <v>0.17454361652620096</v>
      </c>
      <c r="Z57" s="41">
        <f>'Survival-1cycle NMA'!I58</f>
        <v>6.7416752432977761E-2</v>
      </c>
      <c r="AA57" s="41">
        <f>'Survival-1cycle NMA'!P58</f>
        <v>0.18478028955174608</v>
      </c>
      <c r="AB57" s="12">
        <f t="shared" si="8"/>
        <v>0.13542381761813455</v>
      </c>
      <c r="AC57" s="41">
        <f>'Survival-1cycle NMA'!Q58</f>
        <v>4.9356471933611534E-2</v>
      </c>
      <c r="AD57" s="41">
        <f>'Survival-1cycle NMA'!L58</f>
        <v>0.37035734889661304</v>
      </c>
      <c r="AE57" s="12">
        <f t="shared" si="9"/>
        <v>0.24351176020506687</v>
      </c>
      <c r="AF57" s="41">
        <f>'Survival-1cycle NMA'!M58</f>
        <v>0.12684558869154616</v>
      </c>
      <c r="AG57" s="12">
        <v>0.16969939640484399</v>
      </c>
      <c r="AH57" s="12">
        <f t="shared" si="10"/>
        <v>0.15491002446003899</v>
      </c>
      <c r="AI57" s="12">
        <v>1.4789371944805001E-2</v>
      </c>
      <c r="AJ57" s="41">
        <f>'Survival-1cycle NMA'!N58</f>
        <v>0.23770649098921978</v>
      </c>
      <c r="AK57" s="12">
        <f t="shared" si="11"/>
        <v>5.2361910140074464E-2</v>
      </c>
      <c r="AL57" s="41">
        <f>'Survival-1cycle NMA'!O58</f>
        <v>0.18534458084914532</v>
      </c>
      <c r="AM57" s="41">
        <f>'Survival-1cycle NMA'!P58</f>
        <v>0.18478028955174608</v>
      </c>
      <c r="AN57" s="12">
        <f t="shared" si="12"/>
        <v>0.13542381761813455</v>
      </c>
      <c r="AO57" s="41">
        <f>'Survival-1cycle NMA'!Q58</f>
        <v>4.9356471933611534E-2</v>
      </c>
    </row>
    <row r="58" spans="1:41">
      <c r="A58" s="12">
        <v>55</v>
      </c>
      <c r="B58" s="12">
        <f t="shared" si="0"/>
        <v>3.106849315068493</v>
      </c>
      <c r="C58" s="41">
        <f>'Survival-1cycle NMA'!F59</f>
        <v>0.24622709269805654</v>
      </c>
      <c r="D58" s="41">
        <f>'Survival-1cycle NMA'!G59</f>
        <v>4.6376248158838757E-2</v>
      </c>
      <c r="E58" s="12">
        <f t="shared" si="1"/>
        <v>0.19985084453921778</v>
      </c>
      <c r="F58" s="12">
        <v>0.16582932378413501</v>
      </c>
      <c r="G58" s="12">
        <v>1.4048591791565399E-2</v>
      </c>
      <c r="H58" s="12">
        <f t="shared" si="2"/>
        <v>0.15178073199256961</v>
      </c>
      <c r="I58" s="41">
        <f>'Survival-1cycle NMA'!H59</f>
        <v>0.23753579486945922</v>
      </c>
      <c r="J58" s="12">
        <f t="shared" si="3"/>
        <v>0.17230014580076547</v>
      </c>
      <c r="K58" s="41">
        <f>'Survival-1cycle NMA'!I59</f>
        <v>6.5235649068693752E-2</v>
      </c>
      <c r="L58" s="12">
        <v>0.175082530875833</v>
      </c>
      <c r="M58" s="12">
        <v>0.16582932378413501</v>
      </c>
      <c r="N58" s="12">
        <v>1.4048591791565399E-2</v>
      </c>
      <c r="O58" s="41">
        <f>'Survival-1cycle NMA'!H59</f>
        <v>0.23753579486945922</v>
      </c>
      <c r="P58" s="12">
        <f t="shared" si="4"/>
        <v>0.17230014580076547</v>
      </c>
      <c r="Q58" s="41">
        <f>'Survival-1cycle NMA'!I59</f>
        <v>6.5235649068693752E-2</v>
      </c>
      <c r="R58" s="12">
        <v>0.16582932378413501</v>
      </c>
      <c r="S58" s="12">
        <f t="shared" si="5"/>
        <v>0.15178073199256961</v>
      </c>
      <c r="T58" s="12">
        <v>1.4048591791565399E-2</v>
      </c>
      <c r="U58" s="41">
        <f>'Survival-1cycle NMA'!J59</f>
        <v>0.25432083059972288</v>
      </c>
      <c r="V58" s="12">
        <f t="shared" si="6"/>
        <v>0.103173205584388</v>
      </c>
      <c r="W58" s="41">
        <f>'Survival-1cycle NMA'!K59</f>
        <v>0.15114762501533488</v>
      </c>
      <c r="X58" s="41">
        <f>'Survival-1cycle NMA'!H59</f>
        <v>0.23753579486945922</v>
      </c>
      <c r="Y58" s="12">
        <f t="shared" si="7"/>
        <v>0.17230014580076547</v>
      </c>
      <c r="Z58" s="41">
        <f>'Survival-1cycle NMA'!I59</f>
        <v>6.5235649068693752E-2</v>
      </c>
      <c r="AA58" s="41">
        <f>'Survival-1cycle NMA'!P59</f>
        <v>0.18076634876538175</v>
      </c>
      <c r="AB58" s="12">
        <f t="shared" si="8"/>
        <v>0.13318795081094645</v>
      </c>
      <c r="AC58" s="41">
        <f>'Survival-1cycle NMA'!Q59</f>
        <v>4.757839795443531E-2</v>
      </c>
      <c r="AD58" s="41">
        <f>'Survival-1cycle NMA'!L59</f>
        <v>0.36560350000255876</v>
      </c>
      <c r="AE58" s="12">
        <f t="shared" si="9"/>
        <v>0.24191193946165146</v>
      </c>
      <c r="AF58" s="41">
        <f>'Survival-1cycle NMA'!M59</f>
        <v>0.1236915605409073</v>
      </c>
      <c r="AG58" s="12">
        <v>0.16582932378413501</v>
      </c>
      <c r="AH58" s="12">
        <f t="shared" si="10"/>
        <v>0.15178073199256961</v>
      </c>
      <c r="AI58" s="12">
        <v>1.4048591791565399E-2</v>
      </c>
      <c r="AJ58" s="41">
        <f>'Survival-1cycle NMA'!N59</f>
        <v>0.23330587606938624</v>
      </c>
      <c r="AK58" s="12">
        <f t="shared" si="11"/>
        <v>5.1732103356748715E-2</v>
      </c>
      <c r="AL58" s="41">
        <f>'Survival-1cycle NMA'!O59</f>
        <v>0.18157377271263753</v>
      </c>
      <c r="AM58" s="41">
        <f>'Survival-1cycle NMA'!P59</f>
        <v>0.18076634876538175</v>
      </c>
      <c r="AN58" s="12">
        <f t="shared" si="12"/>
        <v>0.13318795081094645</v>
      </c>
      <c r="AO58" s="41">
        <f>'Survival-1cycle NMA'!Q59</f>
        <v>4.757839795443531E-2</v>
      </c>
    </row>
    <row r="59" spans="1:41">
      <c r="A59" s="12">
        <v>56</v>
      </c>
      <c r="B59" s="12">
        <f t="shared" si="0"/>
        <v>3.1643835616438358</v>
      </c>
      <c r="C59" s="41">
        <f>'Survival-1cycle NMA'!F60</f>
        <v>0.24188037188980302</v>
      </c>
      <c r="D59" s="41">
        <f>'Survival-1cycle NMA'!G60</f>
        <v>4.4710322184725738E-2</v>
      </c>
      <c r="E59" s="12">
        <f t="shared" si="1"/>
        <v>0.19717004970507729</v>
      </c>
      <c r="F59" s="12">
        <v>0.16208558560880501</v>
      </c>
      <c r="G59" s="12">
        <v>1.33526168771309E-2</v>
      </c>
      <c r="H59" s="12">
        <f t="shared" si="2"/>
        <v>0.1487329687316741</v>
      </c>
      <c r="I59" s="41">
        <f>'Survival-1cycle NMA'!H60</f>
        <v>0.2332359628852837</v>
      </c>
      <c r="J59" s="12">
        <f t="shared" si="3"/>
        <v>0.17008754294607198</v>
      </c>
      <c r="K59" s="41">
        <f>'Survival-1cycle NMA'!I60</f>
        <v>6.314841993921172E-2</v>
      </c>
      <c r="L59" s="12">
        <v>0.1706171312044</v>
      </c>
      <c r="M59" s="12">
        <v>0.16208558560880501</v>
      </c>
      <c r="N59" s="12">
        <v>1.33526168771309E-2</v>
      </c>
      <c r="O59" s="41">
        <f>'Survival-1cycle NMA'!H60</f>
        <v>0.2332359628852837</v>
      </c>
      <c r="P59" s="12">
        <f t="shared" si="4"/>
        <v>0.17008754294607198</v>
      </c>
      <c r="Q59" s="41">
        <f>'Survival-1cycle NMA'!I60</f>
        <v>6.314841993921172E-2</v>
      </c>
      <c r="R59" s="12">
        <v>0.16208558560880501</v>
      </c>
      <c r="S59" s="12">
        <f t="shared" si="5"/>
        <v>0.1487329687316741</v>
      </c>
      <c r="T59" s="12">
        <v>1.33526168771309E-2</v>
      </c>
      <c r="U59" s="41">
        <f>'Survival-1cycle NMA'!J60</f>
        <v>0.2499339359867436</v>
      </c>
      <c r="V59" s="12">
        <f t="shared" si="6"/>
        <v>0.10215044889831174</v>
      </c>
      <c r="W59" s="41">
        <f>'Survival-1cycle NMA'!K60</f>
        <v>0.14778348708843186</v>
      </c>
      <c r="X59" s="41">
        <f>'Survival-1cycle NMA'!H60</f>
        <v>0.2332359628852837</v>
      </c>
      <c r="Y59" s="12">
        <f t="shared" si="7"/>
        <v>0.17008754294607198</v>
      </c>
      <c r="Z59" s="41">
        <f>'Survival-1cycle NMA'!I60</f>
        <v>6.314841993921172E-2</v>
      </c>
      <c r="AA59" s="41">
        <f>'Survival-1cycle NMA'!P60</f>
        <v>0.17687915853132338</v>
      </c>
      <c r="AB59" s="12">
        <f t="shared" si="8"/>
        <v>0.13099588435281823</v>
      </c>
      <c r="AC59" s="41">
        <f>'Survival-1cycle NMA'!Q60</f>
        <v>4.588327417850515E-2</v>
      </c>
      <c r="AD59" s="41">
        <f>'Survival-1cycle NMA'!L60</f>
        <v>0.36095815729570446</v>
      </c>
      <c r="AE59" s="12">
        <f t="shared" si="9"/>
        <v>0.24030810064524644</v>
      </c>
      <c r="AF59" s="41">
        <f>'Survival-1cycle NMA'!M60</f>
        <v>0.12065005665045803</v>
      </c>
      <c r="AG59" s="12">
        <v>0.16208558560880501</v>
      </c>
      <c r="AH59" s="12">
        <f t="shared" si="10"/>
        <v>0.1487329687316741</v>
      </c>
      <c r="AI59" s="12">
        <v>1.33526168771309E-2</v>
      </c>
      <c r="AJ59" s="41">
        <f>'Survival-1cycle NMA'!N60</f>
        <v>0.22903030924782991</v>
      </c>
      <c r="AK59" s="12">
        <f t="shared" si="11"/>
        <v>5.1109577837615411E-2</v>
      </c>
      <c r="AL59" s="41">
        <f>'Survival-1cycle NMA'!O60</f>
        <v>0.1779207314102145</v>
      </c>
      <c r="AM59" s="41">
        <f>'Survival-1cycle NMA'!P60</f>
        <v>0.17687915853132338</v>
      </c>
      <c r="AN59" s="12">
        <f t="shared" si="12"/>
        <v>0.13099588435281823</v>
      </c>
      <c r="AO59" s="41">
        <f>'Survival-1cycle NMA'!Q60</f>
        <v>4.588327417850515E-2</v>
      </c>
    </row>
    <row r="60" spans="1:41">
      <c r="A60" s="12">
        <v>57</v>
      </c>
      <c r="B60" s="12">
        <f t="shared" si="0"/>
        <v>3.2219178082191782</v>
      </c>
      <c r="C60" s="41">
        <f>'Survival-1cycle NMA'!F61</f>
        <v>0.23765290721797561</v>
      </c>
      <c r="D60" s="41">
        <f>'Survival-1cycle NMA'!G61</f>
        <v>4.3121690962184031E-2</v>
      </c>
      <c r="E60" s="12">
        <f t="shared" si="1"/>
        <v>0.19453121625579156</v>
      </c>
      <c r="F60" s="12">
        <v>0.158462714622184</v>
      </c>
      <c r="G60" s="12">
        <v>1.26982578856324E-2</v>
      </c>
      <c r="H60" s="12">
        <f t="shared" si="2"/>
        <v>0.14576445673655161</v>
      </c>
      <c r="I60" s="41">
        <f>'Survival-1cycle NMA'!H61</f>
        <v>0.22905600045511293</v>
      </c>
      <c r="J60" s="12">
        <f t="shared" si="3"/>
        <v>0.16790603002078891</v>
      </c>
      <c r="K60" s="41">
        <f>'Survival-1cycle NMA'!I61</f>
        <v>6.1149970434324012E-2</v>
      </c>
      <c r="L60" s="12">
        <v>0.16630309420363501</v>
      </c>
      <c r="M60" s="12">
        <v>0.158462714622184</v>
      </c>
      <c r="N60" s="12">
        <v>1.26982578856324E-2</v>
      </c>
      <c r="O60" s="41">
        <f>'Survival-1cycle NMA'!H61</f>
        <v>0.22905600045511293</v>
      </c>
      <c r="P60" s="12">
        <f t="shared" si="4"/>
        <v>0.16790603002078891</v>
      </c>
      <c r="Q60" s="41">
        <f>'Survival-1cycle NMA'!I61</f>
        <v>6.1149970434324012E-2</v>
      </c>
      <c r="R60" s="12">
        <v>0.158462714622184</v>
      </c>
      <c r="S60" s="12">
        <f t="shared" si="5"/>
        <v>0.14576445673655161</v>
      </c>
      <c r="T60" s="12">
        <v>1.26982578856324E-2</v>
      </c>
      <c r="U60" s="41">
        <f>'Survival-1cycle NMA'!J61</f>
        <v>0.2456656544722628</v>
      </c>
      <c r="V60" s="12">
        <f t="shared" si="6"/>
        <v>0.1011354372973523</v>
      </c>
      <c r="W60" s="41">
        <f>'Survival-1cycle NMA'!K61</f>
        <v>0.14453021717491049</v>
      </c>
      <c r="X60" s="41">
        <f>'Survival-1cycle NMA'!H61</f>
        <v>0.22905600045511293</v>
      </c>
      <c r="Y60" s="12">
        <f t="shared" si="7"/>
        <v>0.16790603002078891</v>
      </c>
      <c r="Z60" s="41">
        <f>'Survival-1cycle NMA'!I61</f>
        <v>6.1149970434324012E-2</v>
      </c>
      <c r="AA60" s="41">
        <f>'Survival-1cycle NMA'!P61</f>
        <v>0.17311336213871834</v>
      </c>
      <c r="AB60" s="12">
        <f t="shared" si="8"/>
        <v>0.12884705245749234</v>
      </c>
      <c r="AC60" s="41">
        <f>'Survival-1cycle NMA'!Q61</f>
        <v>4.4266309681225996E-2</v>
      </c>
      <c r="AD60" s="41">
        <f>'Survival-1cycle NMA'!L61</f>
        <v>0.35641762444759317</v>
      </c>
      <c r="AE60" s="12">
        <f t="shared" si="9"/>
        <v>0.23870185926996268</v>
      </c>
      <c r="AF60" s="41">
        <f>'Survival-1cycle NMA'!M61</f>
        <v>0.11771576517763048</v>
      </c>
      <c r="AG60" s="12">
        <v>0.158462714622184</v>
      </c>
      <c r="AH60" s="12">
        <f t="shared" si="10"/>
        <v>0.14576445673655161</v>
      </c>
      <c r="AI60" s="12">
        <v>1.26982578856324E-2</v>
      </c>
      <c r="AJ60" s="41">
        <f>'Survival-1cycle NMA'!N61</f>
        <v>0.22487487976760556</v>
      </c>
      <c r="AK60" s="12">
        <f t="shared" si="11"/>
        <v>5.0494484749747853E-2</v>
      </c>
      <c r="AL60" s="41">
        <f>'Survival-1cycle NMA'!O61</f>
        <v>0.17438039501785771</v>
      </c>
      <c r="AM60" s="41">
        <f>'Survival-1cycle NMA'!P61</f>
        <v>0.17311336213871834</v>
      </c>
      <c r="AN60" s="12">
        <f t="shared" si="12"/>
        <v>0.12884705245749234</v>
      </c>
      <c r="AO60" s="41">
        <f>'Survival-1cycle NMA'!Q61</f>
        <v>4.4266309681225996E-2</v>
      </c>
    </row>
    <row r="61" spans="1:41">
      <c r="A61" s="12">
        <v>58</v>
      </c>
      <c r="B61" s="12">
        <f t="shared" si="0"/>
        <v>3.2794520547945205</v>
      </c>
      <c r="C61" s="41">
        <f>'Survival-1cycle NMA'!F62</f>
        <v>0.2335401446559143</v>
      </c>
      <c r="D61" s="41">
        <f>'Survival-1cycle NMA'!G62</f>
        <v>4.1605922318136118E-2</v>
      </c>
      <c r="E61" s="12">
        <f t="shared" si="1"/>
        <v>0.19193422233777818</v>
      </c>
      <c r="F61" s="12">
        <v>0.15495554035105299</v>
      </c>
      <c r="G61" s="12">
        <v>1.20825871390614E-2</v>
      </c>
      <c r="H61" s="12">
        <f t="shared" si="2"/>
        <v>0.14287295321199159</v>
      </c>
      <c r="I61" s="41">
        <f>'Survival-1cycle NMA'!H62</f>
        <v>0.22499128030638582</v>
      </c>
      <c r="J61" s="12">
        <f t="shared" si="3"/>
        <v>0.16575573933875404</v>
      </c>
      <c r="K61" s="41">
        <f>'Survival-1cycle NMA'!I62</f>
        <v>5.9235540967631797E-2</v>
      </c>
      <c r="L61" s="12">
        <v>0.162133960145011</v>
      </c>
      <c r="M61" s="12">
        <v>0.15495554035105299</v>
      </c>
      <c r="N61" s="12">
        <v>1.20825871390614E-2</v>
      </c>
      <c r="O61" s="41">
        <f>'Survival-1cycle NMA'!H62</f>
        <v>0.22499128030638582</v>
      </c>
      <c r="P61" s="12">
        <f t="shared" si="4"/>
        <v>0.16575573933875404</v>
      </c>
      <c r="Q61" s="41">
        <f>'Survival-1cycle NMA'!I62</f>
        <v>5.9235540967631797E-2</v>
      </c>
      <c r="R61" s="12">
        <v>0.15495554035105299</v>
      </c>
      <c r="S61" s="12">
        <f t="shared" si="5"/>
        <v>0.14287295321199159</v>
      </c>
      <c r="T61" s="12">
        <v>1.20825871390614E-2</v>
      </c>
      <c r="U61" s="41">
        <f>'Survival-1cycle NMA'!J62</f>
        <v>0.24151150090806889</v>
      </c>
      <c r="V61" s="12">
        <f t="shared" si="6"/>
        <v>0.10012861194566425</v>
      </c>
      <c r="W61" s="41">
        <f>'Survival-1cycle NMA'!K62</f>
        <v>0.14138288896240464</v>
      </c>
      <c r="X61" s="41">
        <f>'Survival-1cycle NMA'!H62</f>
        <v>0.22499128030638582</v>
      </c>
      <c r="Y61" s="12">
        <f t="shared" si="7"/>
        <v>0.16575573933875404</v>
      </c>
      <c r="Z61" s="41">
        <f>'Survival-1cycle NMA'!I62</f>
        <v>5.9235540967631797E-2</v>
      </c>
      <c r="AA61" s="41">
        <f>'Survival-1cycle NMA'!P62</f>
        <v>0.1694638885520679</v>
      </c>
      <c r="AB61" s="12">
        <f t="shared" si="8"/>
        <v>0.12674084397916299</v>
      </c>
      <c r="AC61" s="41">
        <f>'Survival-1cycle NMA'!Q62</f>
        <v>4.2723044572904906E-2</v>
      </c>
      <c r="AD61" s="41">
        <f>'Survival-1cycle NMA'!L62</f>
        <v>0.35197837419909156</v>
      </c>
      <c r="AE61" s="12">
        <f t="shared" si="9"/>
        <v>0.2370946862653181</v>
      </c>
      <c r="AF61" s="41">
        <f>'Survival-1cycle NMA'!M62</f>
        <v>0.11488368793377345</v>
      </c>
      <c r="AG61" s="12">
        <v>0.15495554035105299</v>
      </c>
      <c r="AH61" s="12">
        <f t="shared" si="10"/>
        <v>0.14287295321199159</v>
      </c>
      <c r="AI61" s="12">
        <v>1.20825871390614E-2</v>
      </c>
      <c r="AJ61" s="41">
        <f>'Survival-1cycle NMA'!N62</f>
        <v>0.22083492503304167</v>
      </c>
      <c r="AK61" s="12">
        <f t="shared" si="11"/>
        <v>4.9886944625989138E-2</v>
      </c>
      <c r="AL61" s="41">
        <f>'Survival-1cycle NMA'!O62</f>
        <v>0.17094798040705253</v>
      </c>
      <c r="AM61" s="41">
        <f>'Survival-1cycle NMA'!P62</f>
        <v>0.1694638885520679</v>
      </c>
      <c r="AN61" s="12">
        <f t="shared" si="12"/>
        <v>0.12674084397916299</v>
      </c>
      <c r="AO61" s="41">
        <f>'Survival-1cycle NMA'!Q62</f>
        <v>4.2723044572904906E-2</v>
      </c>
    </row>
    <row r="62" spans="1:41">
      <c r="A62" s="12">
        <v>59</v>
      </c>
      <c r="B62" s="12">
        <f t="shared" si="0"/>
        <v>3.3369863013698629</v>
      </c>
      <c r="C62" s="41">
        <f>'Survival-1cycle NMA'!F63</f>
        <v>0.22953775493196285</v>
      </c>
      <c r="D62" s="41">
        <f>'Survival-1cycle NMA'!G63</f>
        <v>4.0158887765194336E-2</v>
      </c>
      <c r="E62" s="12">
        <f t="shared" si="1"/>
        <v>0.18937886716676852</v>
      </c>
      <c r="F62" s="12">
        <v>0.151559169706944</v>
      </c>
      <c r="G62" s="12">
        <v>1.1502914282794201E-2</v>
      </c>
      <c r="H62" s="12">
        <f t="shared" si="2"/>
        <v>0.14005625542414979</v>
      </c>
      <c r="I62" s="41">
        <f>'Survival-1cycle NMA'!H63</f>
        <v>0.22103740532381827</v>
      </c>
      <c r="J62" s="12">
        <f t="shared" si="3"/>
        <v>0.1636367242475151</v>
      </c>
      <c r="K62" s="41">
        <f>'Survival-1cycle NMA'!I63</f>
        <v>5.7400681076303167E-2</v>
      </c>
      <c r="L62" s="12">
        <v>0.15810360157311501</v>
      </c>
      <c r="M62" s="12">
        <v>0.151559169706944</v>
      </c>
      <c r="N62" s="12">
        <v>1.1502914282794201E-2</v>
      </c>
      <c r="O62" s="41">
        <f>'Survival-1cycle NMA'!H63</f>
        <v>0.22103740532381827</v>
      </c>
      <c r="P62" s="12">
        <f t="shared" si="4"/>
        <v>0.1636367242475151</v>
      </c>
      <c r="Q62" s="41">
        <f>'Survival-1cycle NMA'!I63</f>
        <v>5.7400681076303167E-2</v>
      </c>
      <c r="R62" s="12">
        <v>0.151559169706944</v>
      </c>
      <c r="S62" s="12">
        <f t="shared" si="5"/>
        <v>0.14005625542414979</v>
      </c>
      <c r="T62" s="12">
        <v>1.1502914282794201E-2</v>
      </c>
      <c r="U62" s="41">
        <f>'Survival-1cycle NMA'!J63</f>
        <v>0.23746720994621842</v>
      </c>
      <c r="V62" s="12">
        <f t="shared" si="6"/>
        <v>9.9130356743069276E-2</v>
      </c>
      <c r="W62" s="41">
        <f>'Survival-1cycle NMA'!K63</f>
        <v>0.13833685320314915</v>
      </c>
      <c r="X62" s="41">
        <f>'Survival-1cycle NMA'!H63</f>
        <v>0.22103740532381827</v>
      </c>
      <c r="Y62" s="12">
        <f t="shared" si="7"/>
        <v>0.1636367242475151</v>
      </c>
      <c r="Z62" s="41">
        <f>'Survival-1cycle NMA'!I63</f>
        <v>5.7400681076303167E-2</v>
      </c>
      <c r="AA62" s="41">
        <f>'Survival-1cycle NMA'!P63</f>
        <v>0.16592593399552633</v>
      </c>
      <c r="AB62" s="12">
        <f t="shared" si="8"/>
        <v>0.12467661064307928</v>
      </c>
      <c r="AC62" s="41">
        <f>'Survival-1cycle NMA'!Q63</f>
        <v>4.1249323352447048E-2</v>
      </c>
      <c r="AD62" s="41">
        <f>'Survival-1cycle NMA'!L63</f>
        <v>0.34763703866340084</v>
      </c>
      <c r="AE62" s="12">
        <f t="shared" si="9"/>
        <v>0.23548792052868583</v>
      </c>
      <c r="AF62" s="41">
        <f>'Survival-1cycle NMA'!M63</f>
        <v>0.112149118134715</v>
      </c>
      <c r="AG62" s="12">
        <v>0.151559169706944</v>
      </c>
      <c r="AH62" s="12">
        <f t="shared" si="10"/>
        <v>0.14005625542414979</v>
      </c>
      <c r="AI62" s="12">
        <v>1.1502914282794201E-2</v>
      </c>
      <c r="AJ62" s="41">
        <f>'Survival-1cycle NMA'!N63</f>
        <v>0.2169060152648819</v>
      </c>
      <c r="AK62" s="12">
        <f t="shared" si="11"/>
        <v>4.9287050753927253E-2</v>
      </c>
      <c r="AL62" s="41">
        <f>'Survival-1cycle NMA'!O63</f>
        <v>0.16761896451095465</v>
      </c>
      <c r="AM62" s="41">
        <f>'Survival-1cycle NMA'!P63</f>
        <v>0.16592593399552633</v>
      </c>
      <c r="AN62" s="12">
        <f t="shared" si="12"/>
        <v>0.12467661064307928</v>
      </c>
      <c r="AO62" s="41">
        <f>'Survival-1cycle NMA'!Q63</f>
        <v>4.1249323352447048E-2</v>
      </c>
    </row>
    <row r="63" spans="1:41">
      <c r="A63" s="12">
        <v>60</v>
      </c>
      <c r="B63" s="12">
        <f t="shared" si="0"/>
        <v>3.3945205479452056</v>
      </c>
      <c r="C63" s="41">
        <f>'Survival-1cycle NMA'!F64</f>
        <v>0.22564161991792617</v>
      </c>
      <c r="D63" s="41">
        <f>'Survival-1cycle NMA'!G64</f>
        <v>3.8776738279990702E-2</v>
      </c>
      <c r="E63" s="12">
        <f t="shared" si="1"/>
        <v>0.18686488163793546</v>
      </c>
      <c r="F63" s="12">
        <v>0.14826896906724499</v>
      </c>
      <c r="G63" s="12">
        <v>1.0956764494507399E-2</v>
      </c>
      <c r="H63" s="12">
        <f t="shared" si="2"/>
        <v>0.1373122045727376</v>
      </c>
      <c r="I63" s="41">
        <f>'Survival-1cycle NMA'!H64</f>
        <v>0.21719019452740851</v>
      </c>
      <c r="J63" s="12">
        <f t="shared" si="3"/>
        <v>0.1615489687073674</v>
      </c>
      <c r="K63" s="41">
        <f>'Survival-1cycle NMA'!I64</f>
        <v>5.5641225820041121E-2</v>
      </c>
      <c r="L63" s="12">
        <v>0.15420620345435901</v>
      </c>
      <c r="M63" s="12">
        <v>0.14826896906724499</v>
      </c>
      <c r="N63" s="12">
        <v>1.0956764494507399E-2</v>
      </c>
      <c r="O63" s="41">
        <f>'Survival-1cycle NMA'!H64</f>
        <v>0.21719019452740851</v>
      </c>
      <c r="P63" s="12">
        <f t="shared" si="4"/>
        <v>0.1615489687073674</v>
      </c>
      <c r="Q63" s="41">
        <f>'Survival-1cycle NMA'!I64</f>
        <v>5.5641225820041121E-2</v>
      </c>
      <c r="R63" s="12">
        <v>0.14826896906724499</v>
      </c>
      <c r="S63" s="12">
        <f t="shared" si="5"/>
        <v>0.1373122045727376</v>
      </c>
      <c r="T63" s="12">
        <v>1.0956764494507399E-2</v>
      </c>
      <c r="U63" s="41">
        <f>'Survival-1cycle NMA'!J64</f>
        <v>0.23352872279891462</v>
      </c>
      <c r="V63" s="12">
        <f t="shared" si="6"/>
        <v>9.8141003951637468E-2</v>
      </c>
      <c r="W63" s="41">
        <f>'Survival-1cycle NMA'!K64</f>
        <v>0.13538771884727716</v>
      </c>
      <c r="X63" s="41">
        <f>'Survival-1cycle NMA'!H64</f>
        <v>0.21719019452740851</v>
      </c>
      <c r="Y63" s="12">
        <f t="shared" si="7"/>
        <v>0.1615489687073674</v>
      </c>
      <c r="Z63" s="41">
        <f>'Survival-1cycle NMA'!I64</f>
        <v>5.5641225820041121E-2</v>
      </c>
      <c r="AA63" s="41">
        <f>'Survival-1cycle NMA'!P64</f>
        <v>0.1624949449261481</v>
      </c>
      <c r="AB63" s="12">
        <f t="shared" si="8"/>
        <v>0.12265367421841741</v>
      </c>
      <c r="AC63" s="41">
        <f>'Survival-1cycle NMA'!Q64</f>
        <v>3.9841270707730692E-2</v>
      </c>
      <c r="AD63" s="41">
        <f>'Survival-1cycle NMA'!L64</f>
        <v>0.34339040029403978</v>
      </c>
      <c r="AE63" s="12">
        <f t="shared" si="9"/>
        <v>0.23388278030286574</v>
      </c>
      <c r="AF63" s="41">
        <f>'Survival-1cycle NMA'!M64</f>
        <v>0.10950761999117405</v>
      </c>
      <c r="AG63" s="12">
        <v>0.14826896906724499</v>
      </c>
      <c r="AH63" s="12">
        <f t="shared" si="10"/>
        <v>0.1373122045727376</v>
      </c>
      <c r="AI63" s="12">
        <v>1.0956764494507399E-2</v>
      </c>
      <c r="AJ63" s="41">
        <f>'Survival-1cycle NMA'!N64</f>
        <v>0.21308393927406269</v>
      </c>
      <c r="AK63" s="12">
        <f t="shared" si="11"/>
        <v>4.8694872201024975E-2</v>
      </c>
      <c r="AL63" s="41">
        <f>'Survival-1cycle NMA'!O64</f>
        <v>0.16438906707303771</v>
      </c>
      <c r="AM63" s="41">
        <f>'Survival-1cycle NMA'!P64</f>
        <v>0.1624949449261481</v>
      </c>
      <c r="AN63" s="12">
        <f t="shared" si="12"/>
        <v>0.12265367421841741</v>
      </c>
      <c r="AO63" s="41">
        <f>'Survival-1cycle NMA'!Q64</f>
        <v>3.9841270707730692E-2</v>
      </c>
    </row>
    <row r="64" spans="1:41">
      <c r="A64" s="12">
        <v>61</v>
      </c>
      <c r="B64" s="12">
        <f t="shared" si="0"/>
        <v>3.452054794520548</v>
      </c>
      <c r="C64" s="41">
        <f>'Survival-1cycle NMA'!F65</f>
        <v>0.22184781999138578</v>
      </c>
      <c r="D64" s="41">
        <f>'Survival-1cycle NMA'!G65</f>
        <v>3.7455882284188745E-2</v>
      </c>
      <c r="E64" s="12">
        <f t="shared" si="1"/>
        <v>0.18439193770719703</v>
      </c>
      <c r="F64" s="12">
        <v>0.14508054770759901</v>
      </c>
      <c r="G64" s="12">
        <v>1.0441858927519599E-2</v>
      </c>
      <c r="H64" s="12">
        <f t="shared" si="2"/>
        <v>0.13463868878007942</v>
      </c>
      <c r="I64" s="41">
        <f>'Survival-1cycle NMA'!H65</f>
        <v>0.21344567005853071</v>
      </c>
      <c r="J64" s="12">
        <f t="shared" si="3"/>
        <v>0.15949239580928376</v>
      </c>
      <c r="K64" s="41">
        <f>'Survival-1cycle NMA'!I65</f>
        <v>5.3953274249246952E-2</v>
      </c>
      <c r="L64" s="12">
        <v>0.15043624465650199</v>
      </c>
      <c r="M64" s="12">
        <v>0.14508054770759901</v>
      </c>
      <c r="N64" s="12">
        <v>1.0441858927519599E-2</v>
      </c>
      <c r="O64" s="41">
        <f>'Survival-1cycle NMA'!H65</f>
        <v>0.21344567005853071</v>
      </c>
      <c r="P64" s="12">
        <f t="shared" si="4"/>
        <v>0.15949239580928376</v>
      </c>
      <c r="Q64" s="41">
        <f>'Survival-1cycle NMA'!I65</f>
        <v>5.3953274249246952E-2</v>
      </c>
      <c r="R64" s="12">
        <v>0.14508054770759901</v>
      </c>
      <c r="S64" s="12">
        <f t="shared" si="5"/>
        <v>0.13463868878007942</v>
      </c>
      <c r="T64" s="12">
        <v>1.0441858927519599E-2</v>
      </c>
      <c r="U64" s="41">
        <f>'Survival-1cycle NMA'!J65</f>
        <v>0.22969217494154737</v>
      </c>
      <c r="V64" s="12">
        <f t="shared" si="6"/>
        <v>9.7160839259720161E-2</v>
      </c>
      <c r="W64" s="41">
        <f>'Survival-1cycle NMA'!K65</f>
        <v>0.13253133568182721</v>
      </c>
      <c r="X64" s="41">
        <f>'Survival-1cycle NMA'!H65</f>
        <v>0.21344567005853071</v>
      </c>
      <c r="Y64" s="12">
        <f t="shared" si="7"/>
        <v>0.15949239580928376</v>
      </c>
      <c r="Z64" s="41">
        <f>'Survival-1cycle NMA'!I65</f>
        <v>5.3953274249246952E-2</v>
      </c>
      <c r="AA64" s="41">
        <f>'Survival-1cycle NMA'!P65</f>
        <v>0.15916660227664298</v>
      </c>
      <c r="AB64" s="12">
        <f t="shared" si="8"/>
        <v>0.12067133276593373</v>
      </c>
      <c r="AC64" s="41">
        <f>'Survival-1cycle NMA'!Q65</f>
        <v>3.8495269510709251E-2</v>
      </c>
      <c r="AD64" s="41">
        <f>'Survival-1cycle NMA'!L65</f>
        <v>0.33923538346521181</v>
      </c>
      <c r="AE64" s="12">
        <f t="shared" si="9"/>
        <v>0.23228037349947178</v>
      </c>
      <c r="AF64" s="41">
        <f>'Survival-1cycle NMA'!M65</f>
        <v>0.10695500996574002</v>
      </c>
      <c r="AG64" s="12">
        <v>0.14508054770759901</v>
      </c>
      <c r="AH64" s="12">
        <f t="shared" si="10"/>
        <v>0.13463868878007942</v>
      </c>
      <c r="AI64" s="12">
        <v>1.0441858927519599E-2</v>
      </c>
      <c r="AJ64" s="41">
        <f>'Survival-1cycle NMA'!N65</f>
        <v>0.20936469126073362</v>
      </c>
      <c r="AK64" s="12">
        <f t="shared" si="11"/>
        <v>4.8110456517029637E-2</v>
      </c>
      <c r="AL64" s="41">
        <f>'Survival-1cycle NMA'!O65</f>
        <v>0.16125423474370398</v>
      </c>
      <c r="AM64" s="41">
        <f>'Survival-1cycle NMA'!P65</f>
        <v>0.15916660227664298</v>
      </c>
      <c r="AN64" s="12">
        <f t="shared" si="12"/>
        <v>0.12067133276593373</v>
      </c>
      <c r="AO64" s="41">
        <f>'Survival-1cycle NMA'!Q65</f>
        <v>3.8495269510709251E-2</v>
      </c>
    </row>
    <row r="65" spans="1:41">
      <c r="A65" s="12">
        <v>62</v>
      </c>
      <c r="B65" s="12">
        <f t="shared" si="0"/>
        <v>3.5095890410958903</v>
      </c>
      <c r="C65" s="41">
        <f>'Survival-1cycle NMA'!F66</f>
        <v>0.21815262229192256</v>
      </c>
      <c r="D65" s="41">
        <f>'Survival-1cycle NMA'!G66</f>
        <v>3.619296560358027E-2</v>
      </c>
      <c r="E65" s="12">
        <f t="shared" si="1"/>
        <v>0.1819596566883423</v>
      </c>
      <c r="F65" s="12">
        <v>0.14198974246951099</v>
      </c>
      <c r="G65" s="12">
        <v>9.9560971357335708E-3</v>
      </c>
      <c r="H65" s="12">
        <f t="shared" si="2"/>
        <v>0.13203364533377743</v>
      </c>
      <c r="I65" s="41">
        <f>'Survival-1cycle NMA'!H66</f>
        <v>0.20980004509100797</v>
      </c>
      <c r="J65" s="12">
        <f t="shared" si="3"/>
        <v>0.15746687535311507</v>
      </c>
      <c r="K65" s="41">
        <f>'Survival-1cycle NMA'!I66</f>
        <v>5.2333169737892898E-2</v>
      </c>
      <c r="L65" s="12">
        <v>0.14678848066258501</v>
      </c>
      <c r="M65" s="12">
        <v>0.14198974246951099</v>
      </c>
      <c r="N65" s="12">
        <v>9.9560971357335708E-3</v>
      </c>
      <c r="O65" s="41">
        <f>'Survival-1cycle NMA'!H66</f>
        <v>0.20980004509100797</v>
      </c>
      <c r="P65" s="12">
        <f t="shared" si="4"/>
        <v>0.15746687535311507</v>
      </c>
      <c r="Q65" s="41">
        <f>'Survival-1cycle NMA'!I66</f>
        <v>5.2333169737892898E-2</v>
      </c>
      <c r="R65" s="12">
        <v>0.14198974246951099</v>
      </c>
      <c r="S65" s="12">
        <f t="shared" si="5"/>
        <v>0.13203364533377743</v>
      </c>
      <c r="T65" s="12">
        <v>9.9560971357335708E-3</v>
      </c>
      <c r="U65" s="41">
        <f>'Survival-1cycle NMA'!J66</f>
        <v>0.22595388468175767</v>
      </c>
      <c r="V65" s="12">
        <f t="shared" si="6"/>
        <v>9.6190106343699899E-2</v>
      </c>
      <c r="W65" s="41">
        <f>'Survival-1cycle NMA'!K66</f>
        <v>0.12976377833805777</v>
      </c>
      <c r="X65" s="41">
        <f>'Survival-1cycle NMA'!H66</f>
        <v>0.20980004509100797</v>
      </c>
      <c r="Y65" s="12">
        <f t="shared" si="7"/>
        <v>0.15746687535311507</v>
      </c>
      <c r="Z65" s="41">
        <f>'Survival-1cycle NMA'!I66</f>
        <v>5.2333169737892898E-2</v>
      </c>
      <c r="AA65" s="41">
        <f>'Survival-1cycle NMA'!P66</f>
        <v>0.15593680685963915</v>
      </c>
      <c r="AB65" s="12">
        <f t="shared" si="8"/>
        <v>0.11872886607566513</v>
      </c>
      <c r="AC65" s="41">
        <f>'Survival-1cycle NMA'!Q66</f>
        <v>3.7207940783974026E-2</v>
      </c>
      <c r="AD65" s="41">
        <f>'Survival-1cycle NMA'!L66</f>
        <v>0.3351690466165978</v>
      </c>
      <c r="AE65" s="12">
        <f t="shared" si="9"/>
        <v>0.23068170707522451</v>
      </c>
      <c r="AF65" s="41">
        <f>'Survival-1cycle NMA'!M66</f>
        <v>0.10448733954137328</v>
      </c>
      <c r="AG65" s="12">
        <v>0.14198974246951099</v>
      </c>
      <c r="AH65" s="12">
        <f t="shared" si="10"/>
        <v>0.13203364533377743</v>
      </c>
      <c r="AI65" s="12">
        <v>9.9560971357335708E-3</v>
      </c>
      <c r="AJ65" s="41">
        <f>'Survival-1cycle NMA'!N66</f>
        <v>0.20574445855382184</v>
      </c>
      <c r="AK65" s="12">
        <f t="shared" si="11"/>
        <v>4.7533832149799171E-2</v>
      </c>
      <c r="AL65" s="41">
        <f>'Survival-1cycle NMA'!O66</f>
        <v>0.15821062640402267</v>
      </c>
      <c r="AM65" s="41">
        <f>'Survival-1cycle NMA'!P66</f>
        <v>0.15593680685963915</v>
      </c>
      <c r="AN65" s="12">
        <f t="shared" si="12"/>
        <v>0.11872886607566513</v>
      </c>
      <c r="AO65" s="41">
        <f>'Survival-1cycle NMA'!Q66</f>
        <v>3.7207940783974026E-2</v>
      </c>
    </row>
    <row r="66" spans="1:41">
      <c r="A66" s="12">
        <v>63</v>
      </c>
      <c r="B66" s="12">
        <f t="shared" si="0"/>
        <v>3.5671232876712327</v>
      </c>
      <c r="C66" s="41">
        <f>'Survival-1cycle NMA'!F67</f>
        <v>0.21455246979866605</v>
      </c>
      <c r="D66" s="41">
        <f>'Survival-1cycle NMA'!G67</f>
        <v>3.4984853206002572E-2</v>
      </c>
      <c r="E66" s="12">
        <f t="shared" si="1"/>
        <v>0.17956761659266346</v>
      </c>
      <c r="F66" s="12">
        <v>0.13899260355822199</v>
      </c>
      <c r="G66" s="12">
        <v>9.4975412586048406E-3</v>
      </c>
      <c r="H66" s="12">
        <f t="shared" si="2"/>
        <v>0.12949506229961716</v>
      </c>
      <c r="I66" s="41">
        <f>'Survival-1cycle NMA'!H67</f>
        <v>0.20624971259174704</v>
      </c>
      <c r="J66" s="12">
        <f t="shared" si="3"/>
        <v>0.15547223059268708</v>
      </c>
      <c r="K66" s="41">
        <f>'Survival-1cycle NMA'!I67</f>
        <v>5.0777481999059966E-2</v>
      </c>
      <c r="L66" s="12">
        <v>0.143257927430054</v>
      </c>
      <c r="M66" s="12">
        <v>0.13899260355822199</v>
      </c>
      <c r="N66" s="12">
        <v>9.4975412586048406E-3</v>
      </c>
      <c r="O66" s="41">
        <f>'Survival-1cycle NMA'!H67</f>
        <v>0.20624971259174704</v>
      </c>
      <c r="P66" s="12">
        <f t="shared" si="4"/>
        <v>0.15547223059268708</v>
      </c>
      <c r="Q66" s="41">
        <f>'Survival-1cycle NMA'!I67</f>
        <v>5.0777481999059966E-2</v>
      </c>
      <c r="R66" s="12">
        <v>0.13899260355822199</v>
      </c>
      <c r="S66" s="12">
        <f t="shared" si="5"/>
        <v>0.12949506229961716</v>
      </c>
      <c r="T66" s="12">
        <v>9.4975412586048406E-3</v>
      </c>
      <c r="U66" s="41">
        <f>'Survival-1cycle NMA'!J67</f>
        <v>0.22231034252447338</v>
      </c>
      <c r="V66" s="12">
        <f t="shared" si="6"/>
        <v>9.5229010980734524E-2</v>
      </c>
      <c r="W66" s="41">
        <f>'Survival-1cycle NMA'!K67</f>
        <v>0.12708133154373885</v>
      </c>
      <c r="X66" s="41">
        <f>'Survival-1cycle NMA'!H67</f>
        <v>0.20624971259174704</v>
      </c>
      <c r="Y66" s="12">
        <f t="shared" si="7"/>
        <v>0.15547223059268708</v>
      </c>
      <c r="Z66" s="41">
        <f>'Survival-1cycle NMA'!I67</f>
        <v>5.0777481999059966E-2</v>
      </c>
      <c r="AA66" s="41">
        <f>'Survival-1cycle NMA'!P67</f>
        <v>0.15280166583573374</v>
      </c>
      <c r="AB66" s="12">
        <f t="shared" si="8"/>
        <v>0.11682554039509126</v>
      </c>
      <c r="AC66" s="41">
        <f>'Survival-1cycle NMA'!Q67</f>
        <v>3.5976125440642479E-2</v>
      </c>
      <c r="AD66" s="41">
        <f>'Survival-1cycle NMA'!L67</f>
        <v>0.3311885749188449</v>
      </c>
      <c r="AE66" s="12">
        <f t="shared" si="9"/>
        <v>0.22908769555632089</v>
      </c>
      <c r="AF66" s="41">
        <f>'Survival-1cycle NMA'!M67</f>
        <v>0.10210087936252402</v>
      </c>
      <c r="AG66" s="12">
        <v>0.13899260355822199</v>
      </c>
      <c r="AH66" s="12">
        <f t="shared" si="10"/>
        <v>0.12949506229961716</v>
      </c>
      <c r="AI66" s="12">
        <v>9.4975412586048406E-3</v>
      </c>
      <c r="AJ66" s="41">
        <f>'Survival-1cycle NMA'!N67</f>
        <v>0.20221961021429261</v>
      </c>
      <c r="AK66" s="12">
        <f t="shared" si="11"/>
        <v>4.6965010606343088E-2</v>
      </c>
      <c r="AL66" s="41">
        <f>'Survival-1cycle NMA'!O67</f>
        <v>0.15525459960794952</v>
      </c>
      <c r="AM66" s="41">
        <f>'Survival-1cycle NMA'!P67</f>
        <v>0.15280166583573374</v>
      </c>
      <c r="AN66" s="12">
        <f t="shared" si="12"/>
        <v>0.11682554039509126</v>
      </c>
      <c r="AO66" s="41">
        <f>'Survival-1cycle NMA'!Q67</f>
        <v>3.5976125440642479E-2</v>
      </c>
    </row>
    <row r="67" spans="1:41">
      <c r="A67" s="12">
        <v>64</v>
      </c>
      <c r="B67" s="12">
        <f t="shared" si="0"/>
        <v>3.6246575342465754</v>
      </c>
      <c r="C67" s="41">
        <f>'Survival-1cycle NMA'!F68</f>
        <v>0.21104397116318596</v>
      </c>
      <c r="D67" s="41">
        <f>'Survival-1cycle NMA'!G68</f>
        <v>3.3828612541010626E-2</v>
      </c>
      <c r="E67" s="12">
        <f t="shared" si="1"/>
        <v>0.17721535862217533</v>
      </c>
      <c r="F67" s="12">
        <v>0.13608538137586099</v>
      </c>
      <c r="G67" s="12">
        <v>9.0644017716273607E-3</v>
      </c>
      <c r="H67" s="12">
        <f t="shared" si="2"/>
        <v>0.12702097960423361</v>
      </c>
      <c r="I67" s="41">
        <f>'Survival-1cycle NMA'!H68</f>
        <v>0.20279123486239831</v>
      </c>
      <c r="J67" s="12">
        <f t="shared" si="3"/>
        <v>0.15350824424156995</v>
      </c>
      <c r="K67" s="41">
        <f>'Survival-1cycle NMA'!I68</f>
        <v>4.9282990620828367E-2</v>
      </c>
      <c r="L67" s="12">
        <v>0.13983984631246499</v>
      </c>
      <c r="M67" s="12">
        <v>0.13608538137586099</v>
      </c>
      <c r="N67" s="12">
        <v>9.0644017716273607E-3</v>
      </c>
      <c r="O67" s="41">
        <f>'Survival-1cycle NMA'!H68</f>
        <v>0.20279123486239831</v>
      </c>
      <c r="P67" s="12">
        <f t="shared" si="4"/>
        <v>0.15350824424156995</v>
      </c>
      <c r="Q67" s="41">
        <f>'Survival-1cycle NMA'!I68</f>
        <v>4.9282990620828367E-2</v>
      </c>
      <c r="R67" s="12">
        <v>0.13608538137586099</v>
      </c>
      <c r="S67" s="12">
        <f t="shared" si="5"/>
        <v>0.12702097960423361</v>
      </c>
      <c r="T67" s="12">
        <v>9.0644017716273607E-3</v>
      </c>
      <c r="U67" s="41">
        <f>'Survival-1cycle NMA'!J68</f>
        <v>0.218758201269209</v>
      </c>
      <c r="V67" s="12">
        <f t="shared" si="6"/>
        <v>9.4277724759656817E-2</v>
      </c>
      <c r="W67" s="41">
        <f>'Survival-1cycle NMA'!K68</f>
        <v>0.12448047650955218</v>
      </c>
      <c r="X67" s="41">
        <f>'Survival-1cycle NMA'!H68</f>
        <v>0.20279123486239831</v>
      </c>
      <c r="Y67" s="12">
        <f t="shared" si="7"/>
        <v>0.15350824424156995</v>
      </c>
      <c r="Z67" s="41">
        <f>'Survival-1cycle NMA'!I68</f>
        <v>4.9282990620828367E-2</v>
      </c>
      <c r="AA67" s="41">
        <f>'Survival-1cycle NMA'!P68</f>
        <v>0.14975748015679344</v>
      </c>
      <c r="AB67" s="12">
        <f t="shared" si="8"/>
        <v>0.11496061253532847</v>
      </c>
      <c r="AC67" s="41">
        <f>'Survival-1cycle NMA'!Q68</f>
        <v>3.4796867621464972E-2</v>
      </c>
      <c r="AD67" s="41">
        <f>'Survival-1cycle NMA'!L68</f>
        <v>0.32729127341982189</v>
      </c>
      <c r="AE67" s="12">
        <f t="shared" si="9"/>
        <v>0.22749916879557661</v>
      </c>
      <c r="AF67" s="41">
        <f>'Survival-1cycle NMA'!M68</f>
        <v>9.9792104624245287E-2</v>
      </c>
      <c r="AG67" s="12">
        <v>0.13608538137586099</v>
      </c>
      <c r="AH67" s="12">
        <f t="shared" si="10"/>
        <v>0.12702097960423361</v>
      </c>
      <c r="AI67" s="12">
        <v>9.0644017716273607E-3</v>
      </c>
      <c r="AJ67" s="41">
        <f>'Survival-1cycle NMA'!N68</f>
        <v>0.19878668643228514</v>
      </c>
      <c r="AK67" s="12">
        <f t="shared" si="11"/>
        <v>4.6403988387100137E-2</v>
      </c>
      <c r="AL67" s="41">
        <f>'Survival-1cycle NMA'!O68</f>
        <v>0.15238269804518501</v>
      </c>
      <c r="AM67" s="41">
        <f>'Survival-1cycle NMA'!P68</f>
        <v>0.14975748015679344</v>
      </c>
      <c r="AN67" s="12">
        <f t="shared" si="12"/>
        <v>0.11496061253532847</v>
      </c>
      <c r="AO67" s="41">
        <f>'Survival-1cycle NMA'!Q68</f>
        <v>3.4796867621464972E-2</v>
      </c>
    </row>
    <row r="68" spans="1:41">
      <c r="A68" s="12">
        <v>65</v>
      </c>
      <c r="B68" s="12">
        <f t="shared" si="0"/>
        <v>3.6821917808219178</v>
      </c>
      <c r="C68" s="41">
        <f>'Survival-1cycle NMA'!F69</f>
        <v>0.2076238912377027</v>
      </c>
      <c r="D68" s="41">
        <f>'Survival-1cycle NMA'!G69</f>
        <v>3.2721498323740099E-2</v>
      </c>
      <c r="E68" s="12">
        <f t="shared" si="1"/>
        <v>0.17490239291396259</v>
      </c>
      <c r="F68" s="12">
        <v>0.133264514303816</v>
      </c>
      <c r="G68" s="12">
        <v>8.6550246313136601E-3</v>
      </c>
      <c r="H68" s="12">
        <f t="shared" si="2"/>
        <v>0.12460948967250234</v>
      </c>
      <c r="I68" s="41">
        <f>'Survival-1cycle NMA'!H69</f>
        <v>0.19942133379971827</v>
      </c>
      <c r="J68" s="12">
        <f t="shared" si="3"/>
        <v>0.15157466382211826</v>
      </c>
      <c r="K68" s="41">
        <f>'Survival-1cycle NMA'!I69</f>
        <v>4.7846669977599995E-2</v>
      </c>
      <c r="L68" s="12">
        <v>0.13652972996740101</v>
      </c>
      <c r="M68" s="12">
        <v>0.133264514303816</v>
      </c>
      <c r="N68" s="12">
        <v>8.6550246313136601E-3</v>
      </c>
      <c r="O68" s="41">
        <f>'Survival-1cycle NMA'!H69</f>
        <v>0.19942133379971827</v>
      </c>
      <c r="P68" s="12">
        <f t="shared" si="4"/>
        <v>0.15157466382211826</v>
      </c>
      <c r="Q68" s="41">
        <f>'Survival-1cycle NMA'!I69</f>
        <v>4.7846669977599995E-2</v>
      </c>
      <c r="R68" s="12">
        <v>0.133264514303816</v>
      </c>
      <c r="S68" s="12">
        <f t="shared" si="5"/>
        <v>0.12460948967250234</v>
      </c>
      <c r="T68" s="12">
        <v>8.6550246313136601E-3</v>
      </c>
      <c r="U68" s="41">
        <f>'Survival-1cycle NMA'!J69</f>
        <v>0.2152942667816567</v>
      </c>
      <c r="V68" s="12">
        <f t="shared" si="6"/>
        <v>9.3336388431841569E-2</v>
      </c>
      <c r="W68" s="41">
        <f>'Survival-1cycle NMA'!K69</f>
        <v>0.12195787834981513</v>
      </c>
      <c r="X68" s="41">
        <f>'Survival-1cycle NMA'!H69</f>
        <v>0.19942133379971827</v>
      </c>
      <c r="Y68" s="12">
        <f t="shared" si="7"/>
        <v>0.15157466382211826</v>
      </c>
      <c r="Z68" s="41">
        <f>'Survival-1cycle NMA'!I69</f>
        <v>4.7846669977599995E-2</v>
      </c>
      <c r="AA68" s="41">
        <f>'Survival-1cycle NMA'!P69</f>
        <v>0.14680073290422155</v>
      </c>
      <c r="AB68" s="12">
        <f t="shared" si="8"/>
        <v>0.11313333343182233</v>
      </c>
      <c r="AC68" s="41">
        <f>'Survival-1cycle NMA'!Q69</f>
        <v>3.3667399472399225E-2</v>
      </c>
      <c r="AD68" s="41">
        <f>'Survival-1cycle NMA'!L69</f>
        <v>0.32347456063516394</v>
      </c>
      <c r="AE68" s="12">
        <f t="shared" si="9"/>
        <v>0.22591687903781979</v>
      </c>
      <c r="AF68" s="41">
        <f>'Survival-1cycle NMA'!M69</f>
        <v>9.7557681597344154E-2</v>
      </c>
      <c r="AG68" s="12">
        <v>0.133264514303816</v>
      </c>
      <c r="AH68" s="12">
        <f t="shared" si="10"/>
        <v>0.12460948967250234</v>
      </c>
      <c r="AI68" s="12">
        <v>8.6550246313136601E-3</v>
      </c>
      <c r="AJ68" s="41">
        <f>'Survival-1cycle NMA'!N69</f>
        <v>0.1954423886546455</v>
      </c>
      <c r="AK68" s="12">
        <f t="shared" si="11"/>
        <v>4.5850748718185369E-2</v>
      </c>
      <c r="AL68" s="41">
        <f>'Survival-1cycle NMA'!O69</f>
        <v>0.14959163993646013</v>
      </c>
      <c r="AM68" s="41">
        <f>'Survival-1cycle NMA'!P69</f>
        <v>0.14680073290422155</v>
      </c>
      <c r="AN68" s="12">
        <f t="shared" si="12"/>
        <v>0.11313333343182233</v>
      </c>
      <c r="AO68" s="41">
        <f>'Survival-1cycle NMA'!Q69</f>
        <v>3.3667399472399225E-2</v>
      </c>
    </row>
    <row r="69" spans="1:41">
      <c r="A69" s="12">
        <v>66</v>
      </c>
      <c r="B69" s="12">
        <f t="shared" ref="B69:B132" si="13">A68*21/365</f>
        <v>3.7397260273972601</v>
      </c>
      <c r="C69" s="41">
        <f>'Survival-1cycle NMA'!F70</f>
        <v>0.2042891422439371</v>
      </c>
      <c r="D69" s="41">
        <f>'Survival-1cycle NMA'!G70</f>
        <v>3.1660938622544162E-2</v>
      </c>
      <c r="E69" s="12">
        <f t="shared" ref="E69:E132" si="14">IF(C69-D69&gt;0,C69-D69,0)</f>
        <v>0.17262820362139294</v>
      </c>
      <c r="F69" s="12">
        <v>0.13052661735625601</v>
      </c>
      <c r="G69" s="12">
        <v>8.2678796640599708E-3</v>
      </c>
      <c r="H69" s="12">
        <f t="shared" ref="H69:H132" si="15">IF(F69-G69&gt;0,F69-G69,0)</f>
        <v>0.12225873769219604</v>
      </c>
      <c r="I69" s="41">
        <f>'Survival-1cycle NMA'!H70</f>
        <v>0.1961368818178835</v>
      </c>
      <c r="J69" s="12">
        <f t="shared" ref="J69:J132" si="16">IF(I69-K69&gt;0,I69-K69,0)</f>
        <v>0.14967120643060788</v>
      </c>
      <c r="K69" s="41">
        <f>'Survival-1cycle NMA'!I70</f>
        <v>4.6465675387275619E-2</v>
      </c>
      <c r="L69" s="12">
        <v>0.133323289179963</v>
      </c>
      <c r="M69" s="12">
        <v>0.13052661735625601</v>
      </c>
      <c r="N69" s="12">
        <v>8.2678796640599708E-3</v>
      </c>
      <c r="O69" s="41">
        <f>'Survival-1cycle NMA'!H70</f>
        <v>0.1961368818178835</v>
      </c>
      <c r="P69" s="12">
        <f t="shared" ref="P69:P132" si="17">IF(O69-Q69&gt;0,O69-Q69,0)</f>
        <v>0.14967120643060788</v>
      </c>
      <c r="Q69" s="41">
        <f>'Survival-1cycle NMA'!I70</f>
        <v>4.6465675387275619E-2</v>
      </c>
      <c r="R69" s="12">
        <v>0.13052661735625601</v>
      </c>
      <c r="S69" s="12">
        <f t="shared" ref="S69:S132" si="18">IF(R69-T69&gt;0,R69-T69,0)</f>
        <v>0.12225873769219604</v>
      </c>
      <c r="T69" s="12">
        <v>8.2678796640599708E-3</v>
      </c>
      <c r="U69" s="41">
        <f>'Survival-1cycle NMA'!J70</f>
        <v>0.21191548938673874</v>
      </c>
      <c r="V69" s="12">
        <f t="shared" ref="V69:V132" si="19">IF(U69-W69&gt;0,U69-W69,0)</f>
        <v>9.2405114939144592E-2</v>
      </c>
      <c r="W69" s="41">
        <f>'Survival-1cycle NMA'!K70</f>
        <v>0.11951037444759414</v>
      </c>
      <c r="X69" s="41">
        <f>'Survival-1cycle NMA'!H70</f>
        <v>0.1961368818178835</v>
      </c>
      <c r="Y69" s="12">
        <f t="shared" ref="Y69:Y132" si="20">IF(X69-Z69&gt;0,X69-Z69,0)</f>
        <v>0.14967120643060788</v>
      </c>
      <c r="Z69" s="41">
        <f>'Survival-1cycle NMA'!I70</f>
        <v>4.6465675387275619E-2</v>
      </c>
      <c r="AA69" s="41">
        <f>'Survival-1cycle NMA'!P70</f>
        <v>0.14392807844929412</v>
      </c>
      <c r="AB69" s="12">
        <f t="shared" ref="AB69:AB132" si="21">IF(AA69-AC69&gt;0,AA69-AC69,0)</f>
        <v>0.11134295122636886</v>
      </c>
      <c r="AC69" s="41">
        <f>'Survival-1cycle NMA'!Q70</f>
        <v>3.2585127222925246E-2</v>
      </c>
      <c r="AD69" s="41">
        <f>'Survival-1cycle NMA'!L70</f>
        <v>0.31973596254973569</v>
      </c>
      <c r="AE69" s="12">
        <f t="shared" ref="AE69:AE132" si="22">IF(AD69-AF69&gt;0,AD69-AF69,0)</f>
        <v>0.22434150736087768</v>
      </c>
      <c r="AF69" s="41">
        <f>'Survival-1cycle NMA'!M70</f>
        <v>9.5394455188858002E-2</v>
      </c>
      <c r="AG69" s="12">
        <v>0.13052661735625601</v>
      </c>
      <c r="AH69" s="12">
        <f t="shared" ref="AH69:AH132" si="23">IF(AG69-AI69&gt;0,AG69-AI69,0)</f>
        <v>0.12225873769219604</v>
      </c>
      <c r="AI69" s="12">
        <v>8.2678796640599708E-3</v>
      </c>
      <c r="AJ69" s="41">
        <f>'Survival-1cycle NMA'!N70</f>
        <v>0.19218357038506162</v>
      </c>
      <c r="AK69" s="12">
        <f t="shared" ref="AK69:AK132" si="24">IF(AJ69-AL69&gt;0,AJ69-AL69,0)</f>
        <v>4.5305263103449678E-2</v>
      </c>
      <c r="AL69" s="41">
        <f>'Survival-1cycle NMA'!O70</f>
        <v>0.14687830728161194</v>
      </c>
      <c r="AM69" s="41">
        <f>'Survival-1cycle NMA'!P70</f>
        <v>0.14392807844929412</v>
      </c>
      <c r="AN69" s="12">
        <f t="shared" ref="AN69:AN132" si="25">IF(AM69-AO69&gt;0,AM69-AO69,0)</f>
        <v>0.11134295122636886</v>
      </c>
      <c r="AO69" s="41">
        <f>'Survival-1cycle NMA'!Q70</f>
        <v>3.2585127222925246E-2</v>
      </c>
    </row>
    <row r="70" spans="1:41">
      <c r="A70" s="12">
        <v>67</v>
      </c>
      <c r="B70" s="12">
        <f t="shared" si="13"/>
        <v>3.7972602739726029</v>
      </c>
      <c r="C70" s="41">
        <f>'Survival-1cycle NMA'!F71</f>
        <v>0.20103677553276414</v>
      </c>
      <c r="D70" s="41">
        <f>'Survival-1cycle NMA'!G71</f>
        <v>3.0644522125096163E-2</v>
      </c>
      <c r="E70" s="12">
        <f t="shared" si="14"/>
        <v>0.17039225340766798</v>
      </c>
      <c r="F70" s="12">
        <v>0.127868471633929</v>
      </c>
      <c r="G70" s="12">
        <v>7.9015500660613702E-3</v>
      </c>
      <c r="H70" s="12">
        <f t="shared" si="15"/>
        <v>0.11996692156786763</v>
      </c>
      <c r="I70" s="41">
        <f>'Survival-1cycle NMA'!H71</f>
        <v>0.19293489338105069</v>
      </c>
      <c r="J70" s="12">
        <f t="shared" si="16"/>
        <v>0.14779756298277674</v>
      </c>
      <c r="K70" s="41">
        <f>'Survival-1cycle NMA'!I71</f>
        <v>4.5137330398273945E-2</v>
      </c>
      <c r="L70" s="12">
        <v>0.13021644053652801</v>
      </c>
      <c r="M70" s="12">
        <v>0.127868471633929</v>
      </c>
      <c r="N70" s="12">
        <v>7.9015500660613702E-3</v>
      </c>
      <c r="O70" s="41">
        <f>'Survival-1cycle NMA'!H71</f>
        <v>0.19293489338105069</v>
      </c>
      <c r="P70" s="12">
        <f t="shared" si="17"/>
        <v>0.14779756298277674</v>
      </c>
      <c r="Q70" s="41">
        <f>'Survival-1cycle NMA'!I71</f>
        <v>4.5137330398273945E-2</v>
      </c>
      <c r="R70" s="12">
        <v>0.127868471633929</v>
      </c>
      <c r="S70" s="12">
        <f t="shared" si="18"/>
        <v>0.11996692156786763</v>
      </c>
      <c r="T70" s="12">
        <v>7.9015500660613702E-3</v>
      </c>
      <c r="U70" s="41">
        <f>'Survival-1cycle NMA'!J71</f>
        <v>0.20861895583495785</v>
      </c>
      <c r="V70" s="12">
        <f t="shared" si="19"/>
        <v>9.1483992151903046E-2</v>
      </c>
      <c r="W70" s="41">
        <f>'Survival-1cycle NMA'!K71</f>
        <v>0.1171349636830548</v>
      </c>
      <c r="X70" s="41">
        <f>'Survival-1cycle NMA'!H71</f>
        <v>0.19293489338105069</v>
      </c>
      <c r="Y70" s="12">
        <f t="shared" si="20"/>
        <v>0.14779756298277674</v>
      </c>
      <c r="Z70" s="41">
        <f>'Survival-1cycle NMA'!I71</f>
        <v>4.5137330398273945E-2</v>
      </c>
      <c r="AA70" s="41">
        <f>'Survival-1cycle NMA'!P71</f>
        <v>0.1411363323693304</v>
      </c>
      <c r="AB70" s="12">
        <f t="shared" si="21"/>
        <v>0.10958871392895243</v>
      </c>
      <c r="AC70" s="41">
        <f>'Survival-1cycle NMA'!Q71</f>
        <v>3.154761844037797E-2</v>
      </c>
      <c r="AD70" s="41">
        <f>'Survival-1cycle NMA'!L71</f>
        <v>0.31607310699948138</v>
      </c>
      <c r="AE70" s="12">
        <f t="shared" si="22"/>
        <v>0.22277366955233893</v>
      </c>
      <c r="AF70" s="41">
        <f>'Survival-1cycle NMA'!M71</f>
        <v>9.3299437447142447E-2</v>
      </c>
      <c r="AG70" s="12">
        <v>0.127868471633929</v>
      </c>
      <c r="AH70" s="12">
        <f t="shared" si="23"/>
        <v>0.11996692156786763</v>
      </c>
      <c r="AI70" s="12">
        <v>7.9015500660613702E-3</v>
      </c>
      <c r="AJ70" s="41">
        <f>'Survival-1cycle NMA'!N71</f>
        <v>0.18900722860415617</v>
      </c>
      <c r="AK70" s="12">
        <f t="shared" si="24"/>
        <v>4.4767492715689639E-2</v>
      </c>
      <c r="AL70" s="41">
        <f>'Survival-1cycle NMA'!O71</f>
        <v>0.14423973588846653</v>
      </c>
      <c r="AM70" s="41">
        <f>'Survival-1cycle NMA'!P71</f>
        <v>0.1411363323693304</v>
      </c>
      <c r="AN70" s="12">
        <f t="shared" si="25"/>
        <v>0.10958871392895243</v>
      </c>
      <c r="AO70" s="41">
        <f>'Survival-1cycle NMA'!Q71</f>
        <v>3.154761844037797E-2</v>
      </c>
    </row>
    <row r="71" spans="1:41">
      <c r="A71" s="12">
        <v>68</v>
      </c>
      <c r="B71" s="12">
        <f t="shared" si="13"/>
        <v>3.8547945205479452</v>
      </c>
      <c r="C71" s="41">
        <f>'Survival-1cycle NMA'!F72</f>
        <v>0.19786397388919574</v>
      </c>
      <c r="D71" s="41">
        <f>'Survival-1cycle NMA'!G72</f>
        <v>2.9669986470978984E-2</v>
      </c>
      <c r="E71" s="12">
        <f t="shared" si="14"/>
        <v>0.16819398741821676</v>
      </c>
      <c r="F71" s="12">
        <v>0.12528701451381499</v>
      </c>
      <c r="G71" s="12">
        <v>7.5547228969437301E-3</v>
      </c>
      <c r="H71" s="12">
        <f t="shared" si="15"/>
        <v>0.11773229161687127</v>
      </c>
      <c r="I71" s="41">
        <f>'Survival-1cycle NMA'!H72</f>
        <v>0.18981251709899696</v>
      </c>
      <c r="J71" s="12">
        <f t="shared" si="16"/>
        <v>0.1459534019966133</v>
      </c>
      <c r="K71" s="41">
        <f>'Survival-1cycle NMA'!I72</f>
        <v>4.3859115102383661E-2</v>
      </c>
      <c r="L71" s="12">
        <v>0.12720529488840801</v>
      </c>
      <c r="M71" s="12">
        <v>0.12528701451381499</v>
      </c>
      <c r="N71" s="12">
        <v>7.5547228969437301E-3</v>
      </c>
      <c r="O71" s="41">
        <f>'Survival-1cycle NMA'!H72</f>
        <v>0.18981251709899696</v>
      </c>
      <c r="P71" s="12">
        <f t="shared" si="17"/>
        <v>0.1459534019966133</v>
      </c>
      <c r="Q71" s="41">
        <f>'Survival-1cycle NMA'!I72</f>
        <v>4.3859115102383661E-2</v>
      </c>
      <c r="R71" s="12">
        <v>0.12528701451381499</v>
      </c>
      <c r="S71" s="12">
        <f t="shared" si="18"/>
        <v>0.11773229161687127</v>
      </c>
      <c r="T71" s="12">
        <v>7.5547228969437301E-3</v>
      </c>
      <c r="U71" s="41">
        <f>'Survival-1cycle NMA'!J72</f>
        <v>0.20540188179808075</v>
      </c>
      <c r="V71" s="12">
        <f t="shared" si="19"/>
        <v>9.0573085346352999E-2</v>
      </c>
      <c r="W71" s="41">
        <f>'Survival-1cycle NMA'!K72</f>
        <v>0.11482879645172775</v>
      </c>
      <c r="X71" s="41">
        <f>'Survival-1cycle NMA'!H72</f>
        <v>0.18981251709899696</v>
      </c>
      <c r="Y71" s="12">
        <f t="shared" si="20"/>
        <v>0.1459534019966133</v>
      </c>
      <c r="Z71" s="41">
        <f>'Survival-1cycle NMA'!I72</f>
        <v>4.3859115102383661E-2</v>
      </c>
      <c r="AA71" s="41">
        <f>'Survival-1cycle NMA'!P72</f>
        <v>0.13842246205944025</v>
      </c>
      <c r="AB71" s="12">
        <f t="shared" si="21"/>
        <v>0.10786987171062642</v>
      </c>
      <c r="AC71" s="41">
        <f>'Survival-1cycle NMA'!Q72</f>
        <v>3.0552590348813823E-2</v>
      </c>
      <c r="AD71" s="41">
        <f>'Survival-1cycle NMA'!L72</f>
        <v>0.31248371840568817</v>
      </c>
      <c r="AE71" s="12">
        <f t="shared" si="22"/>
        <v>0.22121392147592706</v>
      </c>
      <c r="AF71" s="41">
        <f>'Survival-1cycle NMA'!M72</f>
        <v>9.1269796929761102E-2</v>
      </c>
      <c r="AG71" s="12">
        <v>0.12528701451381499</v>
      </c>
      <c r="AH71" s="12">
        <f t="shared" si="23"/>
        <v>0.11773229161687127</v>
      </c>
      <c r="AI71" s="12">
        <v>7.5547228969437301E-3</v>
      </c>
      <c r="AJ71" s="41">
        <f>'Survival-1cycle NMA'!N72</f>
        <v>0.18591049576152235</v>
      </c>
      <c r="AK71" s="12">
        <f t="shared" si="24"/>
        <v>4.4237389644134456E-2</v>
      </c>
      <c r="AL71" s="41">
        <f>'Survival-1cycle NMA'!O72</f>
        <v>0.1416731061173879</v>
      </c>
      <c r="AM71" s="41">
        <f>'Survival-1cycle NMA'!P72</f>
        <v>0.13842246205944025</v>
      </c>
      <c r="AN71" s="12">
        <f t="shared" si="25"/>
        <v>0.10786987171062642</v>
      </c>
      <c r="AO71" s="41">
        <f>'Survival-1cycle NMA'!Q72</f>
        <v>3.0552590348813823E-2</v>
      </c>
    </row>
    <row r="72" spans="1:41">
      <c r="A72" s="12">
        <v>69</v>
      </c>
      <c r="B72" s="12">
        <f t="shared" si="13"/>
        <v>3.9123287671232876</v>
      </c>
      <c r="C72" s="41">
        <f>'Survival-1cycle NMA'!F73</f>
        <v>0.19476804434113737</v>
      </c>
      <c r="D72" s="41">
        <f>'Survival-1cycle NMA'!G73</f>
        <v>2.873520755055943E-2</v>
      </c>
      <c r="E72" s="12">
        <f t="shared" si="14"/>
        <v>0.16603283679057795</v>
      </c>
      <c r="F72" s="12">
        <v>0.12277933051600699</v>
      </c>
      <c r="G72" s="12">
        <v>7.2261804633203296E-3</v>
      </c>
      <c r="H72" s="12">
        <f t="shared" si="15"/>
        <v>0.11555315005268667</v>
      </c>
      <c r="I72" s="41">
        <f>'Survival-1cycle NMA'!H73</f>
        <v>0.18676702834275805</v>
      </c>
      <c r="J72" s="12">
        <f t="shared" si="16"/>
        <v>0.1441383729626769</v>
      </c>
      <c r="K72" s="41">
        <f>'Survival-1cycle NMA'!I73</f>
        <v>4.2628655380081162E-2</v>
      </c>
      <c r="L72" s="12">
        <v>0.12428614654959499</v>
      </c>
      <c r="M72" s="12">
        <v>0.12277933051600699</v>
      </c>
      <c r="N72" s="12">
        <v>7.2261804633203296E-3</v>
      </c>
      <c r="O72" s="41">
        <f>'Survival-1cycle NMA'!H73</f>
        <v>0.18676702834275805</v>
      </c>
      <c r="P72" s="12">
        <f t="shared" si="17"/>
        <v>0.1441383729626769</v>
      </c>
      <c r="Q72" s="41">
        <f>'Survival-1cycle NMA'!I73</f>
        <v>4.2628655380081162E-2</v>
      </c>
      <c r="R72" s="12">
        <v>0.12277933051600699</v>
      </c>
      <c r="S72" s="12">
        <f t="shared" si="18"/>
        <v>0.11555315005268667</v>
      </c>
      <c r="T72" s="12">
        <v>7.2261804633203296E-3</v>
      </c>
      <c r="U72" s="41">
        <f>'Survival-1cycle NMA'!J73</f>
        <v>0.2022616048539661</v>
      </c>
      <c r="V72" s="12">
        <f t="shared" si="19"/>
        <v>8.9672439447601421E-2</v>
      </c>
      <c r="W72" s="41">
        <f>'Survival-1cycle NMA'!K73</f>
        <v>0.11258916540636468</v>
      </c>
      <c r="X72" s="41">
        <f>'Survival-1cycle NMA'!H73</f>
        <v>0.18676702834275805</v>
      </c>
      <c r="Y72" s="12">
        <f t="shared" si="20"/>
        <v>0.1441383729626769</v>
      </c>
      <c r="Z72" s="41">
        <f>'Survival-1cycle NMA'!I73</f>
        <v>4.2628655380081162E-2</v>
      </c>
      <c r="AA72" s="41">
        <f>'Survival-1cycle NMA'!P73</f>
        <v>0.13578357798496307</v>
      </c>
      <c r="AB72" s="12">
        <f t="shared" si="21"/>
        <v>0.10618567887233403</v>
      </c>
      <c r="AC72" s="41">
        <f>'Survival-1cycle NMA'!Q73</f>
        <v>2.9597899112629042E-2</v>
      </c>
      <c r="AD72" s="41">
        <f>'Survival-1cycle NMA'!L73</f>
        <v>0.30896561283599466</v>
      </c>
      <c r="AE72" s="12">
        <f t="shared" si="22"/>
        <v>0.21966276397568868</v>
      </c>
      <c r="AF72" s="41">
        <f>'Survival-1cycle NMA'!M73</f>
        <v>8.9302848860305997E-2</v>
      </c>
      <c r="AG72" s="12">
        <v>0.12277933051600699</v>
      </c>
      <c r="AH72" s="12">
        <f t="shared" si="23"/>
        <v>0.11555315005268667</v>
      </c>
      <c r="AI72" s="12">
        <v>7.2261804633203296E-3</v>
      </c>
      <c r="AJ72" s="41">
        <f>'Survival-1cycle NMA'!N73</f>
        <v>0.18289063229585265</v>
      </c>
      <c r="AK72" s="12">
        <f t="shared" si="24"/>
        <v>4.3714898013383185E-2</v>
      </c>
      <c r="AL72" s="41">
        <f>'Survival-1cycle NMA'!O73</f>
        <v>0.13917573428246946</v>
      </c>
      <c r="AM72" s="41">
        <f>'Survival-1cycle NMA'!P73</f>
        <v>0.13578357798496307</v>
      </c>
      <c r="AN72" s="12">
        <f t="shared" si="25"/>
        <v>0.10618567887233403</v>
      </c>
      <c r="AO72" s="41">
        <f>'Survival-1cycle NMA'!Q73</f>
        <v>2.9597899112629042E-2</v>
      </c>
    </row>
    <row r="73" spans="1:41">
      <c r="A73" s="12">
        <v>70</v>
      </c>
      <c r="B73" s="12">
        <f t="shared" si="13"/>
        <v>3.9698630136986299</v>
      </c>
      <c r="C73" s="41">
        <f>'Survival-1cycle NMA'!F74</f>
        <v>0.19174641143395291</v>
      </c>
      <c r="D73" s="41">
        <f>'Survival-1cycle NMA'!G74</f>
        <v>2.7838189680367796E-2</v>
      </c>
      <c r="E73" s="12">
        <f t="shared" si="14"/>
        <v>0.1639082217535851</v>
      </c>
      <c r="F73" s="12">
        <v>0.120342642794443</v>
      </c>
      <c r="G73" s="12">
        <v>6.9147925003292896E-3</v>
      </c>
      <c r="H73" s="12">
        <f t="shared" si="15"/>
        <v>0.1134278502941137</v>
      </c>
      <c r="I73" s="41">
        <f>'Survival-1cycle NMA'!H74</f>
        <v>0.18379582234091485</v>
      </c>
      <c r="J73" s="12">
        <f t="shared" si="16"/>
        <v>0.14235210934652243</v>
      </c>
      <c r="K73" s="41">
        <f>'Survival-1cycle NMA'!I74</f>
        <v>4.1443712994392423E-2</v>
      </c>
      <c r="L73" s="12">
        <v>0.12145546317700499</v>
      </c>
      <c r="M73" s="12">
        <v>0.120342642794443</v>
      </c>
      <c r="N73" s="12">
        <v>6.9147925003292896E-3</v>
      </c>
      <c r="O73" s="41">
        <f>'Survival-1cycle NMA'!H74</f>
        <v>0.18379582234091485</v>
      </c>
      <c r="P73" s="12">
        <f t="shared" si="17"/>
        <v>0.14235210934652243</v>
      </c>
      <c r="Q73" s="41">
        <f>'Survival-1cycle NMA'!I74</f>
        <v>4.1443712994392423E-2</v>
      </c>
      <c r="R73" s="12">
        <v>0.120342642794443</v>
      </c>
      <c r="S73" s="12">
        <f t="shared" si="18"/>
        <v>0.1134278502941137</v>
      </c>
      <c r="T73" s="12">
        <v>6.9147925003292896E-3</v>
      </c>
      <c r="U73" s="41">
        <f>'Survival-1cycle NMA'!J74</f>
        <v>0.19919557792381079</v>
      </c>
      <c r="V73" s="12">
        <f t="shared" si="19"/>
        <v>8.8782081061492907E-2</v>
      </c>
      <c r="W73" s="41">
        <f>'Survival-1cycle NMA'!K74</f>
        <v>0.11041349686231788</v>
      </c>
      <c r="X73" s="41">
        <f>'Survival-1cycle NMA'!H74</f>
        <v>0.18379582234091485</v>
      </c>
      <c r="Y73" s="12">
        <f t="shared" si="20"/>
        <v>0.14235210934652243</v>
      </c>
      <c r="Z73" s="41">
        <f>'Survival-1cycle NMA'!I74</f>
        <v>4.1443712994392423E-2</v>
      </c>
      <c r="AA73" s="41">
        <f>'Survival-1cycle NMA'!P74</f>
        <v>0.13321692552458944</v>
      </c>
      <c r="AB73" s="12">
        <f t="shared" si="21"/>
        <v>0.10453539552908549</v>
      </c>
      <c r="AC73" s="41">
        <f>'Survival-1cycle NMA'!Q74</f>
        <v>2.8681529995503951E-2</v>
      </c>
      <c r="AD73" s="41">
        <f>'Survival-1cycle NMA'!L74</f>
        <v>0.3055166933686162</v>
      </c>
      <c r="AE73" s="12">
        <f t="shared" si="22"/>
        <v>0.21812064736125161</v>
      </c>
      <c r="AF73" s="41">
        <f>'Survival-1cycle NMA'!M74</f>
        <v>8.7396046007364586E-2</v>
      </c>
      <c r="AG73" s="12">
        <v>0.120342642794443</v>
      </c>
      <c r="AH73" s="12">
        <f t="shared" si="23"/>
        <v>0.1134278502941137</v>
      </c>
      <c r="AI73" s="12">
        <v>6.9147925003292896E-3</v>
      </c>
      <c r="AJ73" s="41">
        <f>'Survival-1cycle NMA'!N74</f>
        <v>0.17994501964311618</v>
      </c>
      <c r="AK73" s="12">
        <f t="shared" si="24"/>
        <v>4.3199954987286432E-2</v>
      </c>
      <c r="AL73" s="41">
        <f>'Survival-1cycle NMA'!O74</f>
        <v>0.13674506465582975</v>
      </c>
      <c r="AM73" s="41">
        <f>'Survival-1cycle NMA'!P74</f>
        <v>0.13321692552458944</v>
      </c>
      <c r="AN73" s="12">
        <f t="shared" si="25"/>
        <v>0.10453539552908549</v>
      </c>
      <c r="AO73" s="41">
        <f>'Survival-1cycle NMA'!Q74</f>
        <v>2.8681529995503951E-2</v>
      </c>
    </row>
    <row r="74" spans="1:41">
      <c r="A74" s="12">
        <v>71</v>
      </c>
      <c r="B74" s="12">
        <f t="shared" si="13"/>
        <v>4.0273972602739727</v>
      </c>
      <c r="C74" s="41">
        <f>'Survival-1cycle NMA'!F75</f>
        <v>0.18879661093609151</v>
      </c>
      <c r="D74" s="41">
        <f>'Survival-1cycle NMA'!G75</f>
        <v>2.6977056574437434E-2</v>
      </c>
      <c r="E74" s="12">
        <f t="shared" si="14"/>
        <v>0.16181955436165407</v>
      </c>
      <c r="F74" s="12">
        <v>0.11797430520282499</v>
      </c>
      <c r="G74" s="12">
        <v>6.61950906958984E-3</v>
      </c>
      <c r="H74" s="12">
        <f t="shared" si="15"/>
        <v>0.11135479613323515</v>
      </c>
      <c r="I74" s="41">
        <f>'Survival-1cycle NMA'!H75</f>
        <v>0.18089640772052762</v>
      </c>
      <c r="J74" s="12">
        <f t="shared" si="16"/>
        <v>0.14059423126275372</v>
      </c>
      <c r="K74" s="41">
        <f>'Survival-1cycle NMA'!I75</f>
        <v>4.0302176457773911E-2</v>
      </c>
      <c r="L74" s="12">
        <v>0.118709876285489</v>
      </c>
      <c r="M74" s="12">
        <v>0.11797430520282499</v>
      </c>
      <c r="N74" s="12">
        <v>6.61950906958984E-3</v>
      </c>
      <c r="O74" s="41">
        <f>'Survival-1cycle NMA'!H75</f>
        <v>0.18089640772052762</v>
      </c>
      <c r="P74" s="12">
        <f t="shared" si="17"/>
        <v>0.14059423126275372</v>
      </c>
      <c r="Q74" s="41">
        <f>'Survival-1cycle NMA'!I75</f>
        <v>4.0302176457773911E-2</v>
      </c>
      <c r="R74" s="12">
        <v>0.11797430520282499</v>
      </c>
      <c r="S74" s="12">
        <f t="shared" si="18"/>
        <v>0.11135479613323515</v>
      </c>
      <c r="T74" s="12">
        <v>6.61950906958984E-3</v>
      </c>
      <c r="U74" s="41">
        <f>'Survival-1cycle NMA'!J75</f>
        <v>0.19620136312819075</v>
      </c>
      <c r="V74" s="12">
        <f t="shared" si="19"/>
        <v>8.7902020316212262E-2</v>
      </c>
      <c r="W74" s="41">
        <f>'Survival-1cycle NMA'!K75</f>
        <v>0.10829934281197849</v>
      </c>
      <c r="X74" s="41">
        <f>'Survival-1cycle NMA'!H75</f>
        <v>0.18089640772052762</v>
      </c>
      <c r="Y74" s="12">
        <f t="shared" si="20"/>
        <v>0.14059423126275372</v>
      </c>
      <c r="Z74" s="41">
        <f>'Survival-1cycle NMA'!I75</f>
        <v>4.0302176457773911E-2</v>
      </c>
      <c r="AA74" s="41">
        <f>'Survival-1cycle NMA'!P75</f>
        <v>0.13071987735853344</v>
      </c>
      <c r="AB74" s="12">
        <f t="shared" si="21"/>
        <v>0.10291828904410605</v>
      </c>
      <c r="AC74" s="41">
        <f>'Survival-1cycle NMA'!Q75</f>
        <v>2.7801588314427382E-2</v>
      </c>
      <c r="AD74" s="41">
        <f>'Survival-1cycle NMA'!L75</f>
        <v>0.30213494573817057</v>
      </c>
      <c r="AE74" s="12">
        <f t="shared" si="22"/>
        <v>0.2165879755129832</v>
      </c>
      <c r="AF74" s="41">
        <f>'Survival-1cycle NMA'!M75</f>
        <v>8.5546970225187369E-2</v>
      </c>
      <c r="AG74" s="12">
        <v>0.11797430520282499</v>
      </c>
      <c r="AH74" s="12">
        <f t="shared" si="23"/>
        <v>0.11135479613323515</v>
      </c>
      <c r="AI74" s="12">
        <v>6.61950906958984E-3</v>
      </c>
      <c r="AJ74" s="41">
        <f>'Survival-1cycle NMA'!N75</f>
        <v>0.17707115369615545</v>
      </c>
      <c r="AK74" s="12">
        <f t="shared" si="24"/>
        <v>4.2692491669765936E-2</v>
      </c>
      <c r="AL74" s="41">
        <f>'Survival-1cycle NMA'!O75</f>
        <v>0.13437866202638951</v>
      </c>
      <c r="AM74" s="41">
        <f>'Survival-1cycle NMA'!P75</f>
        <v>0.13071987735853344</v>
      </c>
      <c r="AN74" s="12">
        <f t="shared" si="25"/>
        <v>0.10291828904410605</v>
      </c>
      <c r="AO74" s="41">
        <f>'Survival-1cycle NMA'!Q75</f>
        <v>2.7801588314427382E-2</v>
      </c>
    </row>
    <row r="75" spans="1:41">
      <c r="A75" s="12">
        <v>72</v>
      </c>
      <c r="B75" s="12">
        <f t="shared" si="13"/>
        <v>4.0849315068493155</v>
      </c>
      <c r="C75" s="41">
        <f>'Survival-1cycle NMA'!F76</f>
        <v>0.18591628394392862</v>
      </c>
      <c r="D75" s="41">
        <f>'Survival-1cycle NMA'!G76</f>
        <v>2.6150043039254622E-2</v>
      </c>
      <c r="E75" s="12">
        <f t="shared" si="14"/>
        <v>0.15976624090467401</v>
      </c>
      <c r="F75" s="12">
        <v>0.115671794891299</v>
      </c>
      <c r="G75" s="12">
        <v>6.3393541011271901E-3</v>
      </c>
      <c r="H75" s="12">
        <f t="shared" si="15"/>
        <v>0.10933244079017181</v>
      </c>
      <c r="I75" s="41">
        <f>'Survival-1cycle NMA'!H76</f>
        <v>0.1780664004597329</v>
      </c>
      <c r="J75" s="12">
        <f t="shared" si="16"/>
        <v>0.13886434785577179</v>
      </c>
      <c r="K75" s="41">
        <f>'Survival-1cycle NMA'!I76</f>
        <v>3.9202052603961111E-2</v>
      </c>
      <c r="L75" s="12">
        <v>0.116046172353514</v>
      </c>
      <c r="M75" s="12">
        <v>0.115671794891299</v>
      </c>
      <c r="N75" s="12">
        <v>6.3393541011271901E-3</v>
      </c>
      <c r="O75" s="41">
        <f>'Survival-1cycle NMA'!H76</f>
        <v>0.1780664004597329</v>
      </c>
      <c r="P75" s="12">
        <f t="shared" si="17"/>
        <v>0.13886434785577179</v>
      </c>
      <c r="Q75" s="41">
        <f>'Survival-1cycle NMA'!I76</f>
        <v>3.9202052603961111E-2</v>
      </c>
      <c r="R75" s="12">
        <v>0.115671794891299</v>
      </c>
      <c r="S75" s="12">
        <f t="shared" si="18"/>
        <v>0.10933244079017181</v>
      </c>
      <c r="T75" s="12">
        <v>6.3393541011271901E-3</v>
      </c>
      <c r="U75" s="41">
        <f>'Survival-1cycle NMA'!J76</f>
        <v>0.19327662603106741</v>
      </c>
      <c r="V75" s="12">
        <f t="shared" si="19"/>
        <v>8.7032252532230833E-2</v>
      </c>
      <c r="W75" s="41">
        <f>'Survival-1cycle NMA'!K76</f>
        <v>0.10624437349883657</v>
      </c>
      <c r="X75" s="41">
        <f>'Survival-1cycle NMA'!H76</f>
        <v>0.1780664004597329</v>
      </c>
      <c r="Y75" s="12">
        <f t="shared" si="20"/>
        <v>0.13886434785577179</v>
      </c>
      <c r="Z75" s="41">
        <f>'Survival-1cycle NMA'!I76</f>
        <v>3.9202052603961111E-2</v>
      </c>
      <c r="AA75" s="41">
        <f>'Survival-1cycle NMA'!P76</f>
        <v>0.12828992636006054</v>
      </c>
      <c r="AB75" s="12">
        <f t="shared" si="21"/>
        <v>0.10133363524335756</v>
      </c>
      <c r="AC75" s="41">
        <f>'Survival-1cycle NMA'!Q76</f>
        <v>2.6956291116702967E-2</v>
      </c>
      <c r="AD75" s="41">
        <f>'Survival-1cycle NMA'!L76</f>
        <v>0.29881843424320809</v>
      </c>
      <c r="AE75" s="12">
        <f t="shared" si="22"/>
        <v>0.21506510964192699</v>
      </c>
      <c r="AF75" s="41">
        <f>'Survival-1cycle NMA'!M76</f>
        <v>8.3753324601281112E-2</v>
      </c>
      <c r="AG75" s="12">
        <v>0.115671794891299</v>
      </c>
      <c r="AH75" s="12">
        <f t="shared" si="23"/>
        <v>0.10933244079017181</v>
      </c>
      <c r="AI75" s="12">
        <v>6.3393541011271901E-3</v>
      </c>
      <c r="AJ75" s="41">
        <f>'Survival-1cycle NMA'!N76</f>
        <v>0.1742666386821472</v>
      </c>
      <c r="AK75" s="12">
        <f t="shared" si="24"/>
        <v>4.2192433913218974E-2</v>
      </c>
      <c r="AL75" s="41">
        <f>'Survival-1cycle NMA'!O76</f>
        <v>0.13207420476892823</v>
      </c>
      <c r="AM75" s="41">
        <f>'Survival-1cycle NMA'!P76</f>
        <v>0.12828992636006054</v>
      </c>
      <c r="AN75" s="12">
        <f t="shared" si="25"/>
        <v>0.10133363524335756</v>
      </c>
      <c r="AO75" s="41">
        <f>'Survival-1cycle NMA'!Q76</f>
        <v>2.6956291116702967E-2</v>
      </c>
    </row>
    <row r="76" spans="1:41">
      <c r="A76" s="12">
        <v>73</v>
      </c>
      <c r="B76" s="12">
        <f t="shared" si="13"/>
        <v>4.1424657534246574</v>
      </c>
      <c r="C76" s="41">
        <f>'Survival-1cycle NMA'!F77</f>
        <v>0.18310317135664772</v>
      </c>
      <c r="D76" s="41">
        <f>'Survival-1cycle NMA'!G77</f>
        <v>2.5355487327250476E-2</v>
      </c>
      <c r="E76" s="12">
        <f t="shared" si="14"/>
        <v>0.15774768402939723</v>
      </c>
      <c r="F76" s="12">
        <v>0.113432705393333</v>
      </c>
      <c r="G76" s="12">
        <v>6.0734195148240602E-3</v>
      </c>
      <c r="H76" s="12">
        <f t="shared" si="15"/>
        <v>0.10735928587850894</v>
      </c>
      <c r="I76" s="41">
        <f>'Survival-1cycle NMA'!H77</f>
        <v>0.17530351822179724</v>
      </c>
      <c r="J76" s="12">
        <f t="shared" si="16"/>
        <v>0.13716205941840234</v>
      </c>
      <c r="K76" s="41">
        <f>'Survival-1cycle NMA'!I77</f>
        <v>3.8141458803394902E-2</v>
      </c>
      <c r="L76" s="12">
        <v>0.113461284478668</v>
      </c>
      <c r="M76" s="12">
        <v>0.113432705393333</v>
      </c>
      <c r="N76" s="12">
        <v>6.0734195148240602E-3</v>
      </c>
      <c r="O76" s="41">
        <f>'Survival-1cycle NMA'!H77</f>
        <v>0.17530351822179724</v>
      </c>
      <c r="P76" s="12">
        <f t="shared" si="17"/>
        <v>0.13716205941840234</v>
      </c>
      <c r="Q76" s="41">
        <f>'Survival-1cycle NMA'!I77</f>
        <v>3.8141458803394902E-2</v>
      </c>
      <c r="R76" s="12">
        <v>0.113432705393333</v>
      </c>
      <c r="S76" s="12">
        <f t="shared" si="18"/>
        <v>0.10735928587850894</v>
      </c>
      <c r="T76" s="12">
        <v>6.0734195148240602E-3</v>
      </c>
      <c r="U76" s="41">
        <f>'Survival-1cycle NMA'!J77</f>
        <v>0.19041913024351328</v>
      </c>
      <c r="V76" s="12">
        <f t="shared" si="19"/>
        <v>8.6172759737277241E-2</v>
      </c>
      <c r="W76" s="41">
        <f>'Survival-1cycle NMA'!K77</f>
        <v>0.10424637050623604</v>
      </c>
      <c r="X76" s="41">
        <f>'Survival-1cycle NMA'!H77</f>
        <v>0.17530351822179724</v>
      </c>
      <c r="Y76" s="12">
        <f t="shared" si="20"/>
        <v>0.13716205941840234</v>
      </c>
      <c r="Z76" s="41">
        <f>'Survival-1cycle NMA'!I77</f>
        <v>3.8141458803394902E-2</v>
      </c>
      <c r="AA76" s="41">
        <f>'Survival-1cycle NMA'!P77</f>
        <v>0.12592467895227571</v>
      </c>
      <c r="AB76" s="12">
        <f t="shared" si="21"/>
        <v>9.9780719437195325E-2</v>
      </c>
      <c r="AC76" s="41">
        <f>'Survival-1cycle NMA'!Q77</f>
        <v>2.6143959515080396E-2</v>
      </c>
      <c r="AD76" s="41">
        <f>'Survival-1cycle NMA'!L77</f>
        <v>0.29556529789716574</v>
      </c>
      <c r="AE76" s="12">
        <f t="shared" si="22"/>
        <v>0.2135523717359285</v>
      </c>
      <c r="AF76" s="41">
        <f>'Survival-1cycle NMA'!M77</f>
        <v>8.2012926161237218E-2</v>
      </c>
      <c r="AG76" s="12">
        <v>0.113432705393333</v>
      </c>
      <c r="AH76" s="12">
        <f t="shared" si="23"/>
        <v>0.10735928587850894</v>
      </c>
      <c r="AI76" s="12">
        <v>6.0734195148240602E-3</v>
      </c>
      <c r="AJ76" s="41">
        <f>'Survival-1cycle NMA'!N77</f>
        <v>0.17152918142720264</v>
      </c>
      <c r="AK76" s="12">
        <f t="shared" si="24"/>
        <v>4.1699703044016712E-2</v>
      </c>
      <c r="AL76" s="41">
        <f>'Survival-1cycle NMA'!O77</f>
        <v>0.12982947838318593</v>
      </c>
      <c r="AM76" s="41">
        <f>'Survival-1cycle NMA'!P77</f>
        <v>0.12592467895227571</v>
      </c>
      <c r="AN76" s="12">
        <f t="shared" si="25"/>
        <v>9.9780719437195325E-2</v>
      </c>
      <c r="AO76" s="41">
        <f>'Survival-1cycle NMA'!Q77</f>
        <v>2.6143959515080396E-2</v>
      </c>
    </row>
    <row r="77" spans="1:41">
      <c r="A77" s="12">
        <v>74</v>
      </c>
      <c r="B77" s="12">
        <f t="shared" si="13"/>
        <v>4.2</v>
      </c>
      <c r="C77" s="41">
        <f>'Survival-1cycle NMA'!F78</f>
        <v>0.18035510869440891</v>
      </c>
      <c r="D77" s="41">
        <f>'Survival-1cycle NMA'!G78</f>
        <v>2.459182409024574E-2</v>
      </c>
      <c r="E77" s="12">
        <f t="shared" si="14"/>
        <v>0.15576328460416317</v>
      </c>
      <c r="F77" s="12">
        <v>0.111254740165721</v>
      </c>
      <c r="G77" s="12">
        <v>5.8208598640054404E-3</v>
      </c>
      <c r="H77" s="12">
        <f t="shared" si="15"/>
        <v>0.10543388030171556</v>
      </c>
      <c r="I77" s="41">
        <f>'Survival-1cycle NMA'!H78</f>
        <v>0.17260557504293358</v>
      </c>
      <c r="J77" s="12">
        <f t="shared" si="16"/>
        <v>0.13548695927615376</v>
      </c>
      <c r="K77" s="41">
        <f>'Survival-1cycle NMA'!I78</f>
        <v>3.7118615766779828E-2</v>
      </c>
      <c r="L77" s="12">
        <v>0.110952284545247</v>
      </c>
      <c r="M77" s="12">
        <v>0.111254740165721</v>
      </c>
      <c r="N77" s="12">
        <v>5.8208598640054404E-3</v>
      </c>
      <c r="O77" s="41">
        <f>'Survival-1cycle NMA'!H78</f>
        <v>0.17260557504293358</v>
      </c>
      <c r="P77" s="12">
        <f t="shared" si="17"/>
        <v>0.13548695927615376</v>
      </c>
      <c r="Q77" s="41">
        <f>'Survival-1cycle NMA'!I78</f>
        <v>3.7118615766779828E-2</v>
      </c>
      <c r="R77" s="12">
        <v>0.111254740165721</v>
      </c>
      <c r="S77" s="12">
        <f t="shared" si="18"/>
        <v>0.10543388030171556</v>
      </c>
      <c r="T77" s="12">
        <v>5.8208598640054404E-3</v>
      </c>
      <c r="U77" s="41">
        <f>'Survival-1cycle NMA'!J78</f>
        <v>0.1876267323612448</v>
      </c>
      <c r="V77" s="12">
        <f t="shared" si="19"/>
        <v>8.53235120412911E-2</v>
      </c>
      <c r="W77" s="41">
        <f>'Survival-1cycle NMA'!K78</f>
        <v>0.1023032203199537</v>
      </c>
      <c r="X77" s="41">
        <f>'Survival-1cycle NMA'!H78</f>
        <v>0.17260557504293358</v>
      </c>
      <c r="Y77" s="12">
        <f t="shared" si="20"/>
        <v>0.13548695927615376</v>
      </c>
      <c r="Z77" s="41">
        <f>'Survival-1cycle NMA'!I78</f>
        <v>3.7118615766779828E-2</v>
      </c>
      <c r="AA77" s="41">
        <f>'Survival-1cycle NMA'!P78</f>
        <v>0.12362184889532764</v>
      </c>
      <c r="AB77" s="12">
        <f t="shared" si="21"/>
        <v>9.8258837272728231E-2</v>
      </c>
      <c r="AC77" s="41">
        <f>'Survival-1cycle NMA'!Q78</f>
        <v>2.5363011622599404E-2</v>
      </c>
      <c r="AD77" s="41">
        <f>'Survival-1cycle NMA'!L78</f>
        <v>0.29237374680593009</v>
      </c>
      <c r="AE77" s="12">
        <f t="shared" si="22"/>
        <v>0.21205004772026348</v>
      </c>
      <c r="AF77" s="41">
        <f>'Survival-1cycle NMA'!M78</f>
        <v>8.0323699085666597E-2</v>
      </c>
      <c r="AG77" s="12">
        <v>0.111254740165721</v>
      </c>
      <c r="AH77" s="12">
        <f t="shared" si="23"/>
        <v>0.10543388030171556</v>
      </c>
      <c r="AI77" s="12">
        <v>5.8208598640054404E-3</v>
      </c>
      <c r="AJ77" s="41">
        <f>'Survival-1cycle NMA'!N78</f>
        <v>0.16885658597994424</v>
      </c>
      <c r="AK77" s="12">
        <f t="shared" si="24"/>
        <v>4.1214216513588059E-2</v>
      </c>
      <c r="AL77" s="41">
        <f>'Survival-1cycle NMA'!O78</f>
        <v>0.12764236946635618</v>
      </c>
      <c r="AM77" s="41">
        <f>'Survival-1cycle NMA'!P78</f>
        <v>0.12362184889532764</v>
      </c>
      <c r="AN77" s="12">
        <f t="shared" si="25"/>
        <v>9.8258837272728231E-2</v>
      </c>
      <c r="AO77" s="41">
        <f>'Survival-1cycle NMA'!Q78</f>
        <v>2.5363011622599404E-2</v>
      </c>
    </row>
    <row r="78" spans="1:41">
      <c r="A78" s="12">
        <v>75</v>
      </c>
      <c r="B78" s="12">
        <f t="shared" si="13"/>
        <v>4.2575342465753421</v>
      </c>
      <c r="C78" s="41">
        <f>'Survival-1cycle NMA'!F79</f>
        <v>0.1776700212351737</v>
      </c>
      <c r="D78" s="41">
        <f>'Survival-1cycle NMA'!G79</f>
        <v>2.3857577880032819E-2</v>
      </c>
      <c r="E78" s="12">
        <f t="shared" si="14"/>
        <v>0.15381244335514088</v>
      </c>
      <c r="F78" s="12">
        <v>0.10913570654773901</v>
      </c>
      <c r="G78" s="12">
        <v>5.5808874499764898E-3</v>
      </c>
      <c r="H78" s="12">
        <f t="shared" si="15"/>
        <v>0.10355481909776251</v>
      </c>
      <c r="I78" s="41">
        <f>'Survival-1cycle NMA'!H79</f>
        <v>0.16997047634839771</v>
      </c>
      <c r="J78" s="12">
        <f t="shared" si="16"/>
        <v>0.13383863546175503</v>
      </c>
      <c r="K78" s="41">
        <f>'Survival-1cycle NMA'!I79</f>
        <v>3.6131840886642681E-2</v>
      </c>
      <c r="L78" s="12">
        <v>0.10851637586894899</v>
      </c>
      <c r="M78" s="12">
        <v>0.10913570654773901</v>
      </c>
      <c r="N78" s="12">
        <v>5.5808874499764898E-3</v>
      </c>
      <c r="O78" s="41">
        <f>'Survival-1cycle NMA'!H79</f>
        <v>0.16997047634839771</v>
      </c>
      <c r="P78" s="12">
        <f t="shared" si="17"/>
        <v>0.13383863546175503</v>
      </c>
      <c r="Q78" s="41">
        <f>'Survival-1cycle NMA'!I79</f>
        <v>3.6131840886642681E-2</v>
      </c>
      <c r="R78" s="12">
        <v>0.10913570654773901</v>
      </c>
      <c r="S78" s="12">
        <f t="shared" si="18"/>
        <v>0.10355481909776251</v>
      </c>
      <c r="T78" s="12">
        <v>5.5808874499764898E-3</v>
      </c>
      <c r="U78" s="41">
        <f>'Survival-1cycle NMA'!J79</f>
        <v>0.18489737721209817</v>
      </c>
      <c r="V78" s="12">
        <f t="shared" si="19"/>
        <v>8.4484468884714822E-2</v>
      </c>
      <c r="W78" s="41">
        <f>'Survival-1cycle NMA'!K79</f>
        <v>0.10041290832738335</v>
      </c>
      <c r="X78" s="41">
        <f>'Survival-1cycle NMA'!H79</f>
        <v>0.16997047634839771</v>
      </c>
      <c r="Y78" s="12">
        <f t="shared" si="20"/>
        <v>0.13383863546175503</v>
      </c>
      <c r="Z78" s="41">
        <f>'Survival-1cycle NMA'!I79</f>
        <v>3.6131840886642681E-2</v>
      </c>
      <c r="AA78" s="41">
        <f>'Survival-1cycle NMA'!P79</f>
        <v>0.12137925147206381</v>
      </c>
      <c r="AB78" s="12">
        <f t="shared" si="21"/>
        <v>9.6767295437585429E-2</v>
      </c>
      <c r="AC78" s="41">
        <f>'Survival-1cycle NMA'!Q79</f>
        <v>2.4611956034478383E-2</v>
      </c>
      <c r="AD78" s="41">
        <f>'Survival-1cycle NMA'!L79</f>
        <v>0.28924205875644327</v>
      </c>
      <c r="AE78" s="12">
        <f t="shared" si="22"/>
        <v>0.2105583903582301</v>
      </c>
      <c r="AF78" s="41">
        <f>'Survival-1cycle NMA'!M79</f>
        <v>7.8683668398213169E-2</v>
      </c>
      <c r="AG78" s="12">
        <v>0.10913570654773901</v>
      </c>
      <c r="AH78" s="12">
        <f t="shared" si="23"/>
        <v>0.10355481909776251</v>
      </c>
      <c r="AI78" s="12">
        <v>5.5808874499764898E-3</v>
      </c>
      <c r="AJ78" s="41">
        <f>'Survival-1cycle NMA'!N79</f>
        <v>0.16624674856814764</v>
      </c>
      <c r="AK78" s="12">
        <f t="shared" si="24"/>
        <v>4.0735888482610338E-2</v>
      </c>
      <c r="AL78" s="41">
        <f>'Survival-1cycle NMA'!O79</f>
        <v>0.1255108600855373</v>
      </c>
      <c r="AM78" s="41">
        <f>'Survival-1cycle NMA'!P79</f>
        <v>0.12137925147206381</v>
      </c>
      <c r="AN78" s="12">
        <f t="shared" si="25"/>
        <v>9.6767295437585429E-2</v>
      </c>
      <c r="AO78" s="41">
        <f>'Survival-1cycle NMA'!Q79</f>
        <v>2.4611956034478383E-2</v>
      </c>
    </row>
    <row r="79" spans="1:41">
      <c r="A79" s="12">
        <v>76</v>
      </c>
      <c r="B79" s="12">
        <f t="shared" si="13"/>
        <v>4.3150684931506849</v>
      </c>
      <c r="C79" s="41">
        <f>'Survival-1cycle NMA'!F80</f>
        <v>0.17504591944763281</v>
      </c>
      <c r="D79" s="41">
        <f>'Survival-1cycle NMA'!G80</f>
        <v>2.3151357148427421E-2</v>
      </c>
      <c r="E79" s="12">
        <f t="shared" si="14"/>
        <v>0.15189456229920539</v>
      </c>
      <c r="F79" s="12">
        <v>0.10707351010840201</v>
      </c>
      <c r="G79" s="12">
        <v>5.3527678618168397E-3</v>
      </c>
      <c r="H79" s="12">
        <f t="shared" si="15"/>
        <v>0.10172074224658517</v>
      </c>
      <c r="I79" s="41">
        <f>'Survival-1cycle NMA'!H80</f>
        <v>0.16739621427353174</v>
      </c>
      <c r="J79" s="12">
        <f t="shared" si="16"/>
        <v>0.1322166722020216</v>
      </c>
      <c r="K79" s="41">
        <f>'Survival-1cycle NMA'!I80</f>
        <v>3.5179542071510139E-2</v>
      </c>
      <c r="L79" s="12">
        <v>0.106150886286319</v>
      </c>
      <c r="M79" s="12">
        <v>0.10707351010840201</v>
      </c>
      <c r="N79" s="12">
        <v>5.3527678618168397E-3</v>
      </c>
      <c r="O79" s="41">
        <f>'Survival-1cycle NMA'!H80</f>
        <v>0.16739621427353174</v>
      </c>
      <c r="P79" s="12">
        <f t="shared" si="17"/>
        <v>0.1322166722020216</v>
      </c>
      <c r="Q79" s="41">
        <f>'Survival-1cycle NMA'!I80</f>
        <v>3.5179542071510139E-2</v>
      </c>
      <c r="R79" s="12">
        <v>0.10707351010840201</v>
      </c>
      <c r="S79" s="12">
        <f t="shared" si="18"/>
        <v>0.10172074224658517</v>
      </c>
      <c r="T79" s="12">
        <v>5.3527678618168397E-3</v>
      </c>
      <c r="U79" s="41">
        <f>'Survival-1cycle NMA'!J80</f>
        <v>0.18222909339159435</v>
      </c>
      <c r="V79" s="12">
        <f t="shared" si="19"/>
        <v>8.3655580172202176E-2</v>
      </c>
      <c r="W79" s="41">
        <f>'Survival-1cycle NMA'!K80</f>
        <v>9.8573513219392173E-2</v>
      </c>
      <c r="X79" s="41">
        <f>'Survival-1cycle NMA'!H80</f>
        <v>0.16739621427353174</v>
      </c>
      <c r="Y79" s="12">
        <f t="shared" si="20"/>
        <v>0.1322166722020216</v>
      </c>
      <c r="Z79" s="41">
        <f>'Survival-1cycle NMA'!I80</f>
        <v>3.5179542071510139E-2</v>
      </c>
      <c r="AA79" s="41">
        <f>'Survival-1cycle NMA'!P80</f>
        <v>0.1191947980429119</v>
      </c>
      <c r="AB79" s="12">
        <f t="shared" si="21"/>
        <v>9.5305412233409603E-2</v>
      </c>
      <c r="AC79" s="41">
        <f>'Survival-1cycle NMA'!Q80</f>
        <v>2.3889385809502301E-2</v>
      </c>
      <c r="AD79" s="41">
        <f>'Survival-1cycle NMA'!L80</f>
        <v>0.28616857600209339</v>
      </c>
      <c r="AE79" s="12">
        <f t="shared" si="22"/>
        <v>0.20907762191479079</v>
      </c>
      <c r="AF79" s="41">
        <f>'Survival-1cycle NMA'!M80</f>
        <v>7.7090954087302613E-2</v>
      </c>
      <c r="AG79" s="12">
        <v>0.10707351010840201</v>
      </c>
      <c r="AH79" s="12">
        <f t="shared" si="23"/>
        <v>0.10172074224658517</v>
      </c>
      <c r="AI79" s="12">
        <v>5.3527678618168397E-3</v>
      </c>
      <c r="AJ79" s="41">
        <f>'Survival-1cycle NMA'!N80</f>
        <v>0.16369765286472684</v>
      </c>
      <c r="AK79" s="12">
        <f t="shared" si="24"/>
        <v>4.026463034510927E-2</v>
      </c>
      <c r="AL79" s="41">
        <f>'Survival-1cycle NMA'!O80</f>
        <v>0.12343302251961757</v>
      </c>
      <c r="AM79" s="41">
        <f>'Survival-1cycle NMA'!P80</f>
        <v>0.1191947980429119</v>
      </c>
      <c r="AN79" s="12">
        <f t="shared" si="25"/>
        <v>9.5305412233409603E-2</v>
      </c>
      <c r="AO79" s="41">
        <f>'Survival-1cycle NMA'!Q80</f>
        <v>2.3889385809502301E-2</v>
      </c>
    </row>
    <row r="80" spans="1:41">
      <c r="A80" s="12">
        <v>77</v>
      </c>
      <c r="B80" s="12">
        <f t="shared" si="13"/>
        <v>4.3726027397260276</v>
      </c>
      <c r="C80" s="41">
        <f>'Survival-1cycle NMA'!F81</f>
        <v>0.17248089469940417</v>
      </c>
      <c r="D80" s="41">
        <f>'Survival-1cycle NMA'!G81</f>
        <v>2.2471848703722947E-2</v>
      </c>
      <c r="E80" s="12">
        <f t="shared" si="14"/>
        <v>0.15000904599568121</v>
      </c>
      <c r="F80" s="12">
        <v>0.10506614935329001</v>
      </c>
      <c r="G80" s="12">
        <v>5.1358159005816598E-3</v>
      </c>
      <c r="H80" s="12">
        <f t="shared" si="15"/>
        <v>9.9930333452708353E-2</v>
      </c>
      <c r="I80" s="41">
        <f>'Survival-1cycle NMA'!H81</f>
        <v>0.16488086326821511</v>
      </c>
      <c r="J80" s="12">
        <f t="shared" si="16"/>
        <v>0.13062065123663141</v>
      </c>
      <c r="K80" s="41">
        <f>'Survival-1cycle NMA'!I81</f>
        <v>3.4260212031583699E-2</v>
      </c>
      <c r="L80" s="12">
        <v>0.103853261658965</v>
      </c>
      <c r="M80" s="12">
        <v>0.10506614935329001</v>
      </c>
      <c r="N80" s="12">
        <v>5.1358159005816598E-3</v>
      </c>
      <c r="O80" s="41">
        <f>'Survival-1cycle NMA'!H81</f>
        <v>0.16488086326821511</v>
      </c>
      <c r="P80" s="12">
        <f t="shared" si="17"/>
        <v>0.13062065123663141</v>
      </c>
      <c r="Q80" s="41">
        <f>'Survival-1cycle NMA'!I81</f>
        <v>3.4260212031583699E-2</v>
      </c>
      <c r="R80" s="12">
        <v>0.10506614935329001</v>
      </c>
      <c r="S80" s="12">
        <f t="shared" si="18"/>
        <v>9.9930333452708353E-2</v>
      </c>
      <c r="T80" s="12">
        <v>5.1358159005816598E-3</v>
      </c>
      <c r="U80" s="41">
        <f>'Survival-1cycle NMA'!J81</f>
        <v>0.17961998906639584</v>
      </c>
      <c r="V80" s="12">
        <f t="shared" si="19"/>
        <v>8.283678730251065E-2</v>
      </c>
      <c r="W80" s="41">
        <f>'Survival-1cycle NMA'!K81</f>
        <v>9.678320176388519E-2</v>
      </c>
      <c r="X80" s="41">
        <f>'Survival-1cycle NMA'!H81</f>
        <v>0.16488086326821511</v>
      </c>
      <c r="Y80" s="12">
        <f t="shared" si="20"/>
        <v>0.13062065123663141</v>
      </c>
      <c r="Z80" s="41">
        <f>'Survival-1cycle NMA'!I81</f>
        <v>3.4260212031583699E-2</v>
      </c>
      <c r="AA80" s="41">
        <f>'Survival-1cycle NMA'!P81</f>
        <v>0.11706649094310022</v>
      </c>
      <c r="AB80" s="12">
        <f t="shared" si="21"/>
        <v>9.3872518035156088E-2</v>
      </c>
      <c r="AC80" s="41">
        <f>'Survival-1cycle NMA'!Q81</f>
        <v>2.3193972907944137E-2</v>
      </c>
      <c r="AD80" s="41">
        <f>'Survival-1cycle NMA'!L81</f>
        <v>0.28315170223163205</v>
      </c>
      <c r="AE80" s="12">
        <f t="shared" si="22"/>
        <v>0.20760793660402505</v>
      </c>
      <c r="AF80" s="41">
        <f>'Survival-1cycle NMA'!M81</f>
        <v>7.5543765627606993E-2</v>
      </c>
      <c r="AG80" s="12">
        <v>0.10506614935329001</v>
      </c>
      <c r="AH80" s="12">
        <f t="shared" si="23"/>
        <v>9.9930333452708353E-2</v>
      </c>
      <c r="AI80" s="12">
        <v>5.1358159005816598E-3</v>
      </c>
      <c r="AJ80" s="41">
        <f>'Survival-1cycle NMA'!N81</f>
        <v>0.1612073655411686</v>
      </c>
      <c r="AK80" s="12">
        <f t="shared" si="24"/>
        <v>3.980035119847003E-2</v>
      </c>
      <c r="AL80" s="41">
        <f>'Survival-1cycle NMA'!O81</f>
        <v>0.12140701434269857</v>
      </c>
      <c r="AM80" s="41">
        <f>'Survival-1cycle NMA'!P81</f>
        <v>0.11706649094310022</v>
      </c>
      <c r="AN80" s="12">
        <f t="shared" si="25"/>
        <v>9.3872518035156088E-2</v>
      </c>
      <c r="AO80" s="41">
        <f>'Survival-1cycle NMA'!Q81</f>
        <v>2.3193972907944137E-2</v>
      </c>
    </row>
    <row r="81" spans="1:41">
      <c r="A81" s="12">
        <v>78</v>
      </c>
      <c r="B81" s="12">
        <f t="shared" si="13"/>
        <v>4.4301369863013695</v>
      </c>
      <c r="C81" s="41">
        <f>'Survival-1cycle NMA'!F82</f>
        <v>0.16997311522139893</v>
      </c>
      <c r="D81" s="41">
        <f>'Survival-1cycle NMA'!G82</f>
        <v>2.1817812584593654E-2</v>
      </c>
      <c r="E81" s="12">
        <f t="shared" si="14"/>
        <v>0.14815530263680529</v>
      </c>
      <c r="F81" s="12">
        <v>0.103111710764824</v>
      </c>
      <c r="G81" s="12">
        <v>4.9293918513492801E-3</v>
      </c>
      <c r="H81" s="12">
        <f t="shared" si="15"/>
        <v>9.8182318913474731E-2</v>
      </c>
      <c r="I81" s="41">
        <f>'Survival-1cycle NMA'!H82</f>
        <v>0.16242257596497253</v>
      </c>
      <c r="J81" s="12">
        <f t="shared" si="16"/>
        <v>0.12905015298636374</v>
      </c>
      <c r="K81" s="41">
        <f>'Survival-1cycle NMA'!I82</f>
        <v>3.3372422978608783E-2</v>
      </c>
      <c r="L81" s="12">
        <v>0.101621059764767</v>
      </c>
      <c r="M81" s="12">
        <v>0.103111710764824</v>
      </c>
      <c r="N81" s="12">
        <v>4.9293918513492801E-3</v>
      </c>
      <c r="O81" s="41">
        <f>'Survival-1cycle NMA'!H82</f>
        <v>0.16242257596497253</v>
      </c>
      <c r="P81" s="12">
        <f t="shared" si="17"/>
        <v>0.12905015298636374</v>
      </c>
      <c r="Q81" s="41">
        <f>'Survival-1cycle NMA'!I82</f>
        <v>3.3372422978608783E-2</v>
      </c>
      <c r="R81" s="12">
        <v>0.103111710764824</v>
      </c>
      <c r="S81" s="12">
        <f t="shared" si="18"/>
        <v>9.8182318913474731E-2</v>
      </c>
      <c r="T81" s="12">
        <v>4.9293918513492801E-3</v>
      </c>
      <c r="U81" s="41">
        <f>'Survival-1cycle NMA'!J82</f>
        <v>0.17706824802713636</v>
      </c>
      <c r="V81" s="12">
        <f t="shared" si="19"/>
        <v>8.2028024104342345E-2</v>
      </c>
      <c r="W81" s="41">
        <f>'Survival-1cycle NMA'!K82</f>
        <v>9.5040223922794015E-2</v>
      </c>
      <c r="X81" s="41">
        <f>'Survival-1cycle NMA'!H82</f>
        <v>0.16242257596497253</v>
      </c>
      <c r="Y81" s="12">
        <f t="shared" si="20"/>
        <v>0.12905015298636374</v>
      </c>
      <c r="Z81" s="41">
        <f>'Survival-1cycle NMA'!I82</f>
        <v>3.3372422978608783E-2</v>
      </c>
      <c r="AA81" s="41">
        <f>'Survival-1cycle NMA'!P82</f>
        <v>0.11499241869759604</v>
      </c>
      <c r="AB81" s="12">
        <f t="shared" si="21"/>
        <v>9.2467955650447298E-2</v>
      </c>
      <c r="AC81" s="41">
        <f>'Survival-1cycle NMA'!Q82</f>
        <v>2.2524463047148731E-2</v>
      </c>
      <c r="AD81" s="41">
        <f>'Survival-1cycle NMA'!L82</f>
        <v>0.28018989970946062</v>
      </c>
      <c r="AE81" s="12">
        <f t="shared" si="22"/>
        <v>0.20614950283926264</v>
      </c>
      <c r="AF81" s="41">
        <f>'Survival-1cycle NMA'!M82</f>
        <v>7.4040396870197991E-2</v>
      </c>
      <c r="AG81" s="12">
        <v>0.103111710764824</v>
      </c>
      <c r="AH81" s="12">
        <f t="shared" si="23"/>
        <v>9.8182318913474731E-2</v>
      </c>
      <c r="AI81" s="12">
        <v>4.9293918513492801E-3</v>
      </c>
      <c r="AJ81" s="41">
        <f>'Survival-1cycle NMA'!N82</f>
        <v>0.15877403208834232</v>
      </c>
      <c r="AK81" s="12">
        <f t="shared" si="24"/>
        <v>3.9342958264803843E-2</v>
      </c>
      <c r="AL81" s="41">
        <f>'Survival-1cycle NMA'!O82</f>
        <v>0.11943107382353847</v>
      </c>
      <c r="AM81" s="41">
        <f>'Survival-1cycle NMA'!P82</f>
        <v>0.11499241869759604</v>
      </c>
      <c r="AN81" s="12">
        <f t="shared" si="25"/>
        <v>9.2467955650447298E-2</v>
      </c>
      <c r="AO81" s="41">
        <f>'Survival-1cycle NMA'!Q82</f>
        <v>2.2524463047148731E-2</v>
      </c>
    </row>
    <row r="82" spans="1:41">
      <c r="A82" s="12">
        <v>79</v>
      </c>
      <c r="B82" s="12">
        <f t="shared" si="13"/>
        <v>4.4876712328767123</v>
      </c>
      <c r="C82" s="41">
        <f>'Survival-1cycle NMA'!F83</f>
        <v>0.16752082231067794</v>
      </c>
      <c r="D82" s="41">
        <f>'Survival-1cycle NMA'!G83</f>
        <v>2.118807731617425E-2</v>
      </c>
      <c r="E82" s="12">
        <f t="shared" si="14"/>
        <v>0.14633274499450369</v>
      </c>
      <c r="F82" s="12">
        <v>0.10120836415194701</v>
      </c>
      <c r="G82" s="12">
        <v>4.7328980703558003E-3</v>
      </c>
      <c r="H82" s="12">
        <f t="shared" si="15"/>
        <v>9.6475466081591202E-2</v>
      </c>
      <c r="I82" s="41">
        <f>'Survival-1cycle NMA'!H83</f>
        <v>0.16001957929247329</v>
      </c>
      <c r="J82" s="12">
        <f t="shared" si="16"/>
        <v>0.12750475758641211</v>
      </c>
      <c r="K82" s="41">
        <f>'Survival-1cycle NMA'!I83</f>
        <v>3.2514821706061188E-2</v>
      </c>
      <c r="L82" s="12">
        <v>9.9451944550335403E-2</v>
      </c>
      <c r="M82" s="12">
        <v>0.10120836415194701</v>
      </c>
      <c r="N82" s="12">
        <v>4.7328980703558003E-3</v>
      </c>
      <c r="O82" s="41">
        <f>'Survival-1cycle NMA'!H83</f>
        <v>0.16001957929247329</v>
      </c>
      <c r="P82" s="12">
        <f t="shared" si="17"/>
        <v>0.12750475758641211</v>
      </c>
      <c r="Q82" s="41">
        <f>'Survival-1cycle NMA'!I83</f>
        <v>3.2514821706061188E-2</v>
      </c>
      <c r="R82" s="12">
        <v>0.10120836415194701</v>
      </c>
      <c r="S82" s="12">
        <f t="shared" si="18"/>
        <v>9.6475466081591202E-2</v>
      </c>
      <c r="T82" s="12">
        <v>4.7328980703558003E-3</v>
      </c>
      <c r="U82" s="41">
        <f>'Survival-1cycle NMA'!J83</f>
        <v>0.17457212597347579</v>
      </c>
      <c r="V82" s="12">
        <f t="shared" si="19"/>
        <v>8.1229217686852678E-2</v>
      </c>
      <c r="W82" s="41">
        <f>'Survival-1cycle NMA'!K83</f>
        <v>9.3342908286623116E-2</v>
      </c>
      <c r="X82" s="41">
        <f>'Survival-1cycle NMA'!H83</f>
        <v>0.16001957929247329</v>
      </c>
      <c r="Y82" s="12">
        <f t="shared" si="20"/>
        <v>0.12750475758641211</v>
      </c>
      <c r="Z82" s="41">
        <f>'Survival-1cycle NMA'!I83</f>
        <v>3.2514821706061188E-2</v>
      </c>
      <c r="AA82" s="41">
        <f>'Survival-1cycle NMA'!P83</f>
        <v>0.11297075153106922</v>
      </c>
      <c r="AB82" s="12">
        <f t="shared" si="21"/>
        <v>9.1091080591495441E-2</v>
      </c>
      <c r="AC82" s="41">
        <f>'Survival-1cycle NMA'!Q83</f>
        <v>2.187967093957378E-2</v>
      </c>
      <c r="AD82" s="41">
        <f>'Survival-1cycle NMA'!L83</f>
        <v>0.27728168657595936</v>
      </c>
      <c r="AE82" s="12">
        <f t="shared" si="22"/>
        <v>0.20470246530289599</v>
      </c>
      <c r="AF82" s="41">
        <f>'Survival-1cycle NMA'!M83</f>
        <v>7.2579221273063377E-2</v>
      </c>
      <c r="AG82" s="12">
        <v>0.10120836415194701</v>
      </c>
      <c r="AH82" s="12">
        <f t="shared" si="23"/>
        <v>9.6475466081591202E-2</v>
      </c>
      <c r="AI82" s="12">
        <v>4.7328980703558003E-3</v>
      </c>
      <c r="AJ82" s="41">
        <f>'Survival-1cycle NMA'!N83</f>
        <v>0.15639587288612489</v>
      </c>
      <c r="AK82" s="12">
        <f t="shared" si="24"/>
        <v>3.8892357268481698E-2</v>
      </c>
      <c r="AL82" s="41">
        <f>'Survival-1cycle NMA'!O83</f>
        <v>0.11750351561764319</v>
      </c>
      <c r="AM82" s="41">
        <f>'Survival-1cycle NMA'!P83</f>
        <v>0.11297075153106922</v>
      </c>
      <c r="AN82" s="12">
        <f t="shared" si="25"/>
        <v>9.1091080591495441E-2</v>
      </c>
      <c r="AO82" s="41">
        <f>'Survival-1cycle NMA'!Q83</f>
        <v>2.187967093957378E-2</v>
      </c>
    </row>
    <row r="83" spans="1:41">
      <c r="A83" s="12">
        <v>80</v>
      </c>
      <c r="B83" s="12">
        <f t="shared" si="13"/>
        <v>4.5452054794520551</v>
      </c>
      <c r="C83" s="41">
        <f>'Survival-1cycle NMA'!F84</f>
        <v>0.16512232675556807</v>
      </c>
      <c r="D83" s="41">
        <f>'Survival-1cycle NMA'!G84</f>
        <v>2.0581535516347157E-2</v>
      </c>
      <c r="E83" s="12">
        <f t="shared" si="14"/>
        <v>0.14454079123922092</v>
      </c>
      <c r="F83" s="12">
        <v>9.9354358287164907E-2</v>
      </c>
      <c r="G83" s="12">
        <v>4.5457758578303399E-3</v>
      </c>
      <c r="H83" s="12">
        <f t="shared" si="15"/>
        <v>9.480858242933457E-2</v>
      </c>
      <c r="I83" s="41">
        <f>'Survival-1cycle NMA'!H84</f>
        <v>0.15767017081764984</v>
      </c>
      <c r="J83" s="12">
        <f t="shared" si="16"/>
        <v>0.12598404579878972</v>
      </c>
      <c r="K83" s="41">
        <f>'Survival-1cycle NMA'!I84</f>
        <v>3.1686125018860117E-2</v>
      </c>
      <c r="L83" s="12">
        <v>9.7343680720852394E-2</v>
      </c>
      <c r="M83" s="12">
        <v>9.9354358287164907E-2</v>
      </c>
      <c r="N83" s="12">
        <v>4.5457758578303399E-3</v>
      </c>
      <c r="O83" s="41">
        <f>'Survival-1cycle NMA'!H84</f>
        <v>0.15767017081764984</v>
      </c>
      <c r="P83" s="12">
        <f t="shared" si="17"/>
        <v>0.12598404579878972</v>
      </c>
      <c r="Q83" s="41">
        <f>'Survival-1cycle NMA'!I84</f>
        <v>3.1686125018860117E-2</v>
      </c>
      <c r="R83" s="12">
        <v>9.9354358287164907E-2</v>
      </c>
      <c r="S83" s="12">
        <f t="shared" si="18"/>
        <v>9.480858242933457E-2</v>
      </c>
      <c r="T83" s="12">
        <v>4.5457758578303399E-3</v>
      </c>
      <c r="U83" s="41">
        <f>'Survival-1cycle NMA'!J84</f>
        <v>0.17212994701563492</v>
      </c>
      <c r="V83" s="12">
        <f t="shared" si="19"/>
        <v>8.0440289212747609E-2</v>
      </c>
      <c r="W83" s="41">
        <f>'Survival-1cycle NMA'!K84</f>
        <v>9.1689657802887306E-2</v>
      </c>
      <c r="X83" s="41">
        <f>'Survival-1cycle NMA'!H84</f>
        <v>0.15767017081764984</v>
      </c>
      <c r="Y83" s="12">
        <f t="shared" si="20"/>
        <v>0.12598404579878972</v>
      </c>
      <c r="Z83" s="41">
        <f>'Survival-1cycle NMA'!I84</f>
        <v>3.1686125018860117E-2</v>
      </c>
      <c r="AA83" s="41">
        <f>'Survival-1cycle NMA'!P84</f>
        <v>0.1109997371520702</v>
      </c>
      <c r="AB83" s="12">
        <f t="shared" si="21"/>
        <v>8.9741261270696787E-2</v>
      </c>
      <c r="AC83" s="41">
        <f>'Survival-1cycle NMA'!Q84</f>
        <v>2.1258475881373418E-2</v>
      </c>
      <c r="AD83" s="41">
        <f>'Survival-1cycle NMA'!L84</f>
        <v>0.27442563429746258</v>
      </c>
      <c r="AE83" s="12">
        <f t="shared" si="22"/>
        <v>0.20326694685135588</v>
      </c>
      <c r="AF83" s="41">
        <f>'Survival-1cycle NMA'!M84</f>
        <v>7.1158687446106719E-2</v>
      </c>
      <c r="AG83" s="12">
        <v>9.9354358287164907E-2</v>
      </c>
      <c r="AH83" s="12">
        <f t="shared" si="23"/>
        <v>9.480858242933457E-2</v>
      </c>
      <c r="AI83" s="12">
        <v>4.5457758578303399E-3</v>
      </c>
      <c r="AJ83" s="41">
        <f>'Survival-1cycle NMA'!N84</f>
        <v>0.1540711795047989</v>
      </c>
      <c r="AK83" s="12">
        <f t="shared" si="24"/>
        <v>3.8448452774205888E-2</v>
      </c>
      <c r="AL83" s="41">
        <f>'Survival-1cycle NMA'!O84</f>
        <v>0.11562272673059301</v>
      </c>
      <c r="AM83" s="41">
        <f>'Survival-1cycle NMA'!P84</f>
        <v>0.1109997371520702</v>
      </c>
      <c r="AN83" s="12">
        <f t="shared" si="25"/>
        <v>8.9741261270696787E-2</v>
      </c>
      <c r="AO83" s="41">
        <f>'Survival-1cycle NMA'!Q84</f>
        <v>2.1258475881373418E-2</v>
      </c>
    </row>
    <row r="84" spans="1:41">
      <c r="A84" s="12">
        <v>81</v>
      </c>
      <c r="B84" s="12">
        <f t="shared" si="13"/>
        <v>4.602739726027397</v>
      </c>
      <c r="C84" s="41">
        <f>'Survival-1cycle NMA'!F85</f>
        <v>0.16277600546799889</v>
      </c>
      <c r="D84" s="41">
        <f>'Survival-1cycle NMA'!G85</f>
        <v>1.9997139823228541E-2</v>
      </c>
      <c r="E84" s="12">
        <f t="shared" si="14"/>
        <v>0.14277886564477035</v>
      </c>
      <c r="F84" s="12">
        <v>9.7548016810623403E-2</v>
      </c>
      <c r="G84" s="12">
        <v>4.3675025901400103E-3</v>
      </c>
      <c r="H84" s="12">
        <f t="shared" si="15"/>
        <v>9.3180514220483387E-2</v>
      </c>
      <c r="I84" s="41">
        <f>'Survival-1cycle NMA'!H85</f>
        <v>0.1553727153009053</v>
      </c>
      <c r="J84" s="12">
        <f t="shared" si="16"/>
        <v>0.12448759981631823</v>
      </c>
      <c r="K84" s="41">
        <f>'Survival-1cycle NMA'!I85</f>
        <v>3.0885115484587066E-2</v>
      </c>
      <c r="L84" s="12">
        <v>9.5294128645133105E-2</v>
      </c>
      <c r="M84" s="12">
        <v>9.7548016810623403E-2</v>
      </c>
      <c r="N84" s="12">
        <v>4.3675025901400103E-3</v>
      </c>
      <c r="O84" s="41">
        <f>'Survival-1cycle NMA'!H85</f>
        <v>0.1553727153009053</v>
      </c>
      <c r="P84" s="12">
        <f t="shared" si="17"/>
        <v>0.12448759981631823</v>
      </c>
      <c r="Q84" s="41">
        <f>'Survival-1cycle NMA'!I85</f>
        <v>3.0885115484587066E-2</v>
      </c>
      <c r="R84" s="12">
        <v>9.7548016810623403E-2</v>
      </c>
      <c r="S84" s="12">
        <f t="shared" si="18"/>
        <v>9.3180514220483387E-2</v>
      </c>
      <c r="T84" s="12">
        <v>4.3675025901400103E-3</v>
      </c>
      <c r="U84" s="41">
        <f>'Survival-1cycle NMA'!J85</f>
        <v>0.16974010037781587</v>
      </c>
      <c r="V84" s="12">
        <f t="shared" si="19"/>
        <v>7.9661154601064654E-2</v>
      </c>
      <c r="W84" s="41">
        <f>'Survival-1cycle NMA'!K85</f>
        <v>9.0078945776751213E-2</v>
      </c>
      <c r="X84" s="41">
        <f>'Survival-1cycle NMA'!H85</f>
        <v>0.1553727153009053</v>
      </c>
      <c r="Y84" s="12">
        <f t="shared" si="20"/>
        <v>0.12448759981631823</v>
      </c>
      <c r="Z84" s="41">
        <f>'Survival-1cycle NMA'!I85</f>
        <v>3.0885115484587066E-2</v>
      </c>
      <c r="AA84" s="41">
        <f>'Survival-1cycle NMA'!P85</f>
        <v>0.10907769679221263</v>
      </c>
      <c r="AB84" s="12">
        <f t="shared" si="21"/>
        <v>8.8417879129654514E-2</v>
      </c>
      <c r="AC84" s="41">
        <f>'Survival-1cycle NMA'!Q85</f>
        <v>2.0659817662558123E-2</v>
      </c>
      <c r="AD84" s="41">
        <f>'Survival-1cycle NMA'!L85</f>
        <v>0.27162036525618499</v>
      </c>
      <c r="AE84" s="12">
        <f t="shared" si="22"/>
        <v>0.2018430502692305</v>
      </c>
      <c r="AF84" s="41">
        <f>'Survival-1cycle NMA'!M85</f>
        <v>6.9777314986954511E-2</v>
      </c>
      <c r="AG84" s="12">
        <v>9.7548016810623403E-2</v>
      </c>
      <c r="AH84" s="12">
        <f t="shared" si="23"/>
        <v>9.3180514220483387E-2</v>
      </c>
      <c r="AI84" s="12">
        <v>4.3675025901400103E-3</v>
      </c>
      <c r="AJ84" s="41">
        <f>'Survival-1cycle NMA'!N85</f>
        <v>0.15179831122244777</v>
      </c>
      <c r="AK84" s="12">
        <f t="shared" si="24"/>
        <v>3.801114848949784E-2</v>
      </c>
      <c r="AL84" s="41">
        <f>'Survival-1cycle NMA'!O85</f>
        <v>0.11378716273294993</v>
      </c>
      <c r="AM84" s="41">
        <f>'Survival-1cycle NMA'!P85</f>
        <v>0.10907769679221263</v>
      </c>
      <c r="AN84" s="12">
        <f t="shared" si="25"/>
        <v>8.8417879129654514E-2</v>
      </c>
      <c r="AO84" s="41">
        <f>'Survival-1cycle NMA'!Q85</f>
        <v>2.0659817662558123E-2</v>
      </c>
    </row>
    <row r="85" spans="1:41">
      <c r="A85" s="12">
        <v>82</v>
      </c>
      <c r="B85" s="12">
        <f t="shared" si="13"/>
        <v>4.6602739726027398</v>
      </c>
      <c r="C85" s="41">
        <f>'Survival-1cycle NMA'!F86</f>
        <v>0.1604802983092174</v>
      </c>
      <c r="D85" s="41">
        <f>'Survival-1cycle NMA'!G86</f>
        <v>1.9433899117507918E-2</v>
      </c>
      <c r="E85" s="12">
        <f t="shared" si="14"/>
        <v>0.14104639919170947</v>
      </c>
      <c r="F85" s="12">
        <v>9.5787734382546202E-2</v>
      </c>
      <c r="G85" s="12">
        <v>4.1975890875189303E-3</v>
      </c>
      <c r="H85" s="12">
        <f t="shared" si="15"/>
        <v>9.1590145295027278E-2</v>
      </c>
      <c r="I85" s="41">
        <f>'Survival-1cycle NMA'!H86</f>
        <v>0.15312564145011451</v>
      </c>
      <c r="J85" s="12">
        <f t="shared" si="16"/>
        <v>0.12301500396942322</v>
      </c>
      <c r="K85" s="41">
        <f>'Survival-1cycle NMA'!I86</f>
        <v>3.0110637480691285E-2</v>
      </c>
      <c r="L85" s="12">
        <v>9.3301239555368995E-2</v>
      </c>
      <c r="M85" s="12">
        <v>9.5787734382546202E-2</v>
      </c>
      <c r="N85" s="12">
        <v>4.1975890875189303E-3</v>
      </c>
      <c r="O85" s="41">
        <f>'Survival-1cycle NMA'!H86</f>
        <v>0.15312564145011451</v>
      </c>
      <c r="P85" s="12">
        <f t="shared" si="17"/>
        <v>0.12301500396942322</v>
      </c>
      <c r="Q85" s="41">
        <f>'Survival-1cycle NMA'!I86</f>
        <v>3.0110637480691285E-2</v>
      </c>
      <c r="R85" s="12">
        <v>9.5787734382546202E-2</v>
      </c>
      <c r="S85" s="12">
        <f t="shared" si="18"/>
        <v>9.1590145295027278E-2</v>
      </c>
      <c r="T85" s="12">
        <v>4.1975890875189303E-3</v>
      </c>
      <c r="U85" s="41">
        <f>'Survival-1cycle NMA'!J86</f>
        <v>0.16740103729007158</v>
      </c>
      <c r="V85" s="12">
        <f t="shared" si="19"/>
        <v>7.8891725166082116E-2</v>
      </c>
      <c r="W85" s="41">
        <f>'Survival-1cycle NMA'!K86</f>
        <v>8.8509312123989464E-2</v>
      </c>
      <c r="X85" s="41">
        <f>'Survival-1cycle NMA'!H86</f>
        <v>0.15312564145011451</v>
      </c>
      <c r="Y85" s="12">
        <f t="shared" si="20"/>
        <v>0.12301500396942322</v>
      </c>
      <c r="Z85" s="41">
        <f>'Survival-1cycle NMA'!I86</f>
        <v>3.0110637480691285E-2</v>
      </c>
      <c r="AA85" s="41">
        <f>'Survival-1cycle NMA'!P86</f>
        <v>0.10720302148270573</v>
      </c>
      <c r="AB85" s="12">
        <f t="shared" si="21"/>
        <v>8.7120328710286549E-2</v>
      </c>
      <c r="AC85" s="41">
        <f>'Survival-1cycle NMA'!Q86</f>
        <v>2.008269277241919E-2</v>
      </c>
      <c r="AD85" s="41">
        <f>'Survival-1cycle NMA'!L86</f>
        <v>0.26886455047117302</v>
      </c>
      <c r="AE85" s="12">
        <f t="shared" si="22"/>
        <v>0.20043085988527359</v>
      </c>
      <c r="AF85" s="41">
        <f>'Survival-1cycle NMA'!M86</f>
        <v>6.8433690585899418E-2</v>
      </c>
      <c r="AG85" s="12">
        <v>9.5787734382546202E-2</v>
      </c>
      <c r="AH85" s="12">
        <f t="shared" si="23"/>
        <v>9.1590145295027278E-2</v>
      </c>
      <c r="AI85" s="12">
        <v>4.1975890875189303E-3</v>
      </c>
      <c r="AJ85" s="41">
        <f>'Survival-1cycle NMA'!N86</f>
        <v>0.14957569174382729</v>
      </c>
      <c r="AK85" s="12">
        <f t="shared" si="24"/>
        <v>3.7580347535119324E-2</v>
      </c>
      <c r="AL85" s="41">
        <f>'Survival-1cycle NMA'!O86</f>
        <v>0.11199534420870796</v>
      </c>
      <c r="AM85" s="41">
        <f>'Survival-1cycle NMA'!P86</f>
        <v>0.10720302148270573</v>
      </c>
      <c r="AN85" s="12">
        <f t="shared" si="25"/>
        <v>8.7120328710286549E-2</v>
      </c>
      <c r="AO85" s="41">
        <f>'Survival-1cycle NMA'!Q86</f>
        <v>2.008269277241919E-2</v>
      </c>
    </row>
    <row r="86" spans="1:41">
      <c r="A86" s="12">
        <v>83</v>
      </c>
      <c r="B86" s="12">
        <f t="shared" si="13"/>
        <v>4.7178082191780826</v>
      </c>
      <c r="C86" s="41">
        <f>'Survival-1cycle NMA'!F87</f>
        <v>0.15823370509604598</v>
      </c>
      <c r="D86" s="41">
        <f>'Survival-1cycle NMA'!G87</f>
        <v>1.889087501568942E-2</v>
      </c>
      <c r="E86" s="12">
        <f t="shared" si="14"/>
        <v>0.13934283008035656</v>
      </c>
      <c r="F86" s="12">
        <v>9.4071973066799403E-2</v>
      </c>
      <c r="G86" s="12">
        <v>4.0355771960284897E-3</v>
      </c>
      <c r="H86" s="12">
        <f t="shared" si="15"/>
        <v>9.0036395870770919E-2</v>
      </c>
      <c r="I86" s="41">
        <f>'Survival-1cycle NMA'!H87</f>
        <v>0.15092743886017182</v>
      </c>
      <c r="J86" s="12">
        <f t="shared" si="16"/>
        <v>0.121565845345756</v>
      </c>
      <c r="K86" s="41">
        <f>'Survival-1cycle NMA'!I87</f>
        <v>2.9361593514415817E-2</v>
      </c>
      <c r="L86" s="12">
        <v>9.1363051022460701E-2</v>
      </c>
      <c r="M86" s="12">
        <v>9.4071973066799403E-2</v>
      </c>
      <c r="N86" s="12">
        <v>4.0355771960284897E-3</v>
      </c>
      <c r="O86" s="41">
        <f>'Survival-1cycle NMA'!H87</f>
        <v>0.15092743886017182</v>
      </c>
      <c r="P86" s="12">
        <f t="shared" si="17"/>
        <v>0.121565845345756</v>
      </c>
      <c r="Q86" s="41">
        <f>'Survival-1cycle NMA'!I87</f>
        <v>2.9361593514415817E-2</v>
      </c>
      <c r="R86" s="12">
        <v>9.4071973066799403E-2</v>
      </c>
      <c r="S86" s="12">
        <f t="shared" si="18"/>
        <v>9.0036395870770919E-2</v>
      </c>
      <c r="T86" s="12">
        <v>4.0355771960284897E-3</v>
      </c>
      <c r="U86" s="41">
        <f>'Survival-1cycle NMA'!J87</f>
        <v>0.16511126805616327</v>
      </c>
      <c r="V86" s="12">
        <f t="shared" si="19"/>
        <v>7.8131908198144626E-2</v>
      </c>
      <c r="W86" s="41">
        <f>'Survival-1cycle NMA'!K87</f>
        <v>8.6979359858018648E-2</v>
      </c>
      <c r="X86" s="41">
        <f>'Survival-1cycle NMA'!H87</f>
        <v>0.15092743886017182</v>
      </c>
      <c r="Y86" s="12">
        <f t="shared" si="20"/>
        <v>0.121565845345756</v>
      </c>
      <c r="Z86" s="41">
        <f>'Survival-1cycle NMA'!I87</f>
        <v>2.9361593514415817E-2</v>
      </c>
      <c r="AA86" s="41">
        <f>'Survival-1cycle NMA'!P87</f>
        <v>0.10537416855192387</v>
      </c>
      <c r="AB86" s="12">
        <f t="shared" si="21"/>
        <v>8.5848017675633104E-2</v>
      </c>
      <c r="AC86" s="41">
        <f>'Survival-1cycle NMA'!Q87</f>
        <v>1.9526150876290761E-2</v>
      </c>
      <c r="AD86" s="41">
        <f>'Survival-1cycle NMA'!L87</f>
        <v>0.26615690744195758</v>
      </c>
      <c r="AE86" s="12">
        <f t="shared" si="22"/>
        <v>0.19903044306183848</v>
      </c>
      <c r="AF86" s="41">
        <f>'Survival-1cycle NMA'!M87</f>
        <v>6.7126464380119086E-2</v>
      </c>
      <c r="AG86" s="12">
        <v>9.4071973066799403E-2</v>
      </c>
      <c r="AH86" s="12">
        <f t="shared" si="23"/>
        <v>9.0036395870770919E-2</v>
      </c>
      <c r="AI86" s="12">
        <v>4.0355771960284897E-3</v>
      </c>
      <c r="AJ86" s="41">
        <f>'Survival-1cycle NMA'!N87</f>
        <v>0.14740180610726072</v>
      </c>
      <c r="AK86" s="12">
        <f t="shared" si="24"/>
        <v>3.7155952686558441E-2</v>
      </c>
      <c r="AL86" s="41">
        <f>'Survival-1cycle NMA'!O87</f>
        <v>0.11024585342070228</v>
      </c>
      <c r="AM86" s="41">
        <f>'Survival-1cycle NMA'!P87</f>
        <v>0.10537416855192387</v>
      </c>
      <c r="AN86" s="12">
        <f t="shared" si="25"/>
        <v>8.5848017675633104E-2</v>
      </c>
      <c r="AO86" s="41">
        <f>'Survival-1cycle NMA'!Q87</f>
        <v>1.9526150876290761E-2</v>
      </c>
    </row>
    <row r="87" spans="1:41">
      <c r="A87" s="12">
        <v>84</v>
      </c>
      <c r="B87" s="12">
        <f t="shared" si="13"/>
        <v>4.7753424657534245</v>
      </c>
      <c r="C87" s="41">
        <f>'Survival-1cycle NMA'!F88</f>
        <v>0.15603478277583885</v>
      </c>
      <c r="D87" s="41">
        <f>'Survival-1cycle NMA'!G88</f>
        <v>1.8367178612438043E-2</v>
      </c>
      <c r="E87" s="12">
        <f t="shared" si="14"/>
        <v>0.13766760416340079</v>
      </c>
      <c r="F87" s="12">
        <v>9.2399258929710806E-2</v>
      </c>
      <c r="G87" s="12">
        <v>3.8810375645117199E-3</v>
      </c>
      <c r="H87" s="12">
        <f t="shared" si="15"/>
        <v>8.8518221365199087E-2</v>
      </c>
      <c r="I87" s="41">
        <f>'Survival-1cycle NMA'!H88</f>
        <v>0.14877665512586144</v>
      </c>
      <c r="J87" s="12">
        <f t="shared" si="16"/>
        <v>0.1201397143316489</v>
      </c>
      <c r="K87" s="41">
        <f>'Survival-1cycle NMA'!I88</f>
        <v>2.8636940794212543E-2</v>
      </c>
      <c r="L87" s="12">
        <v>8.9477682689215896E-2</v>
      </c>
      <c r="M87" s="12">
        <v>9.2399258929710806E-2</v>
      </c>
      <c r="N87" s="12">
        <v>3.8810375645117199E-3</v>
      </c>
      <c r="O87" s="41">
        <f>'Survival-1cycle NMA'!H88</f>
        <v>0.14877665512586144</v>
      </c>
      <c r="P87" s="12">
        <f t="shared" si="17"/>
        <v>0.1201397143316489</v>
      </c>
      <c r="Q87" s="41">
        <f>'Survival-1cycle NMA'!I88</f>
        <v>2.8636940794212543E-2</v>
      </c>
      <c r="R87" s="12">
        <v>9.2399258929710806E-2</v>
      </c>
      <c r="S87" s="12">
        <f t="shared" si="18"/>
        <v>8.8518221365199087E-2</v>
      </c>
      <c r="T87" s="12">
        <v>3.8810375645117199E-3</v>
      </c>
      <c r="U87" s="41">
        <f>'Survival-1cycle NMA'!J88</f>
        <v>0.16286935928590185</v>
      </c>
      <c r="V87" s="12">
        <f t="shared" si="19"/>
        <v>7.73816074916642E-2</v>
      </c>
      <c r="W87" s="41">
        <f>'Survival-1cycle NMA'!K88</f>
        <v>8.5487751794237649E-2</v>
      </c>
      <c r="X87" s="41">
        <f>'Survival-1cycle NMA'!H88</f>
        <v>0.14877665512586144</v>
      </c>
      <c r="Y87" s="12">
        <f t="shared" si="20"/>
        <v>0.1201397143316489</v>
      </c>
      <c r="Z87" s="41">
        <f>'Survival-1cycle NMA'!I88</f>
        <v>2.8636940794212543E-2</v>
      </c>
      <c r="AA87" s="41">
        <f>'Survival-1cycle NMA'!P88</f>
        <v>0.10358965832898474</v>
      </c>
      <c r="AB87" s="12">
        <f t="shared" si="21"/>
        <v>8.4600366787113412E-2</v>
      </c>
      <c r="AC87" s="41">
        <f>'Survival-1cycle NMA'!Q88</f>
        <v>1.8989291541871331E-2</v>
      </c>
      <c r="AD87" s="41">
        <f>'Survival-1cycle NMA'!L88</f>
        <v>0.26349619810721803</v>
      </c>
      <c r="AE87" s="12">
        <f t="shared" si="22"/>
        <v>0.19764185156826253</v>
      </c>
      <c r="AF87" s="41">
        <f>'Survival-1cycle NMA'!M88</f>
        <v>6.5854346538955513E-2</v>
      </c>
      <c r="AG87" s="12">
        <v>9.2399258929710806E-2</v>
      </c>
      <c r="AH87" s="12">
        <f t="shared" si="23"/>
        <v>8.8518221365199087E-2</v>
      </c>
      <c r="AI87" s="12">
        <v>3.8810375645117199E-3</v>
      </c>
      <c r="AJ87" s="41">
        <f>'Survival-1cycle NMA'!N88</f>
        <v>0.14527519776714409</v>
      </c>
      <c r="AK87" s="12">
        <f t="shared" si="24"/>
        <v>3.673786658941823E-2</v>
      </c>
      <c r="AL87" s="41">
        <f>'Survival-1cycle NMA'!O88</f>
        <v>0.10853733117772586</v>
      </c>
      <c r="AM87" s="41">
        <f>'Survival-1cycle NMA'!P88</f>
        <v>0.10358965832898474</v>
      </c>
      <c r="AN87" s="12">
        <f t="shared" si="25"/>
        <v>8.4600366787113412E-2</v>
      </c>
      <c r="AO87" s="41">
        <f>'Survival-1cycle NMA'!Q88</f>
        <v>1.8989291541871331E-2</v>
      </c>
    </row>
    <row r="88" spans="1:41">
      <c r="A88" s="12">
        <v>85</v>
      </c>
      <c r="B88" s="12">
        <f t="shared" si="13"/>
        <v>4.8328767123287673</v>
      </c>
      <c r="C88" s="41">
        <f>'Survival-1cycle NMA'!F89</f>
        <v>0.15388214275915854</v>
      </c>
      <c r="D88" s="41">
        <f>'Survival-1cycle NMA'!G89</f>
        <v>1.7861967452177916E-2</v>
      </c>
      <c r="E88" s="12">
        <f t="shared" si="14"/>
        <v>0.13602017530698063</v>
      </c>
      <c r="F88" s="12">
        <v>9.0768178839487804E-2</v>
      </c>
      <c r="G88" s="12">
        <v>3.73356759919303E-3</v>
      </c>
      <c r="H88" s="12">
        <f t="shared" si="15"/>
        <v>8.7034611240294768E-2</v>
      </c>
      <c r="I88" s="41">
        <f>'Survival-1cycle NMA'!H89</f>
        <v>0.14667189311672502</v>
      </c>
      <c r="J88" s="12">
        <f t="shared" si="16"/>
        <v>0.11873620508347013</v>
      </c>
      <c r="K88" s="41">
        <f>'Survival-1cycle NMA'!I89</f>
        <v>2.7935688033254892E-2</v>
      </c>
      <c r="L88" s="12">
        <v>8.7643332244939004E-2</v>
      </c>
      <c r="M88" s="12">
        <v>9.0768178839487804E-2</v>
      </c>
      <c r="N88" s="12">
        <v>3.73356759919303E-3</v>
      </c>
      <c r="O88" s="41">
        <f>'Survival-1cycle NMA'!H89</f>
        <v>0.14667189311672502</v>
      </c>
      <c r="P88" s="12">
        <f t="shared" si="17"/>
        <v>0.11873620508347013</v>
      </c>
      <c r="Q88" s="41">
        <f>'Survival-1cycle NMA'!I89</f>
        <v>2.7935688033254892E-2</v>
      </c>
      <c r="R88" s="12">
        <v>9.0768178839487804E-2</v>
      </c>
      <c r="S88" s="12">
        <f t="shared" si="18"/>
        <v>8.7034611240294768E-2</v>
      </c>
      <c r="T88" s="12">
        <v>3.73356759919303E-3</v>
      </c>
      <c r="U88" s="41">
        <f>'Survival-1cycle NMA'!J89</f>
        <v>0.1606739312813098</v>
      </c>
      <c r="V88" s="12">
        <f t="shared" si="19"/>
        <v>7.6640723825042889E-2</v>
      </c>
      <c r="W88" s="41">
        <f>'Survival-1cycle NMA'!K89</f>
        <v>8.4033207456266912E-2</v>
      </c>
      <c r="X88" s="41">
        <f>'Survival-1cycle NMA'!H89</f>
        <v>0.14667189311672502</v>
      </c>
      <c r="Y88" s="12">
        <f t="shared" si="20"/>
        <v>0.11873620508347013</v>
      </c>
      <c r="Z88" s="41">
        <f>'Survival-1cycle NMA'!I89</f>
        <v>2.7935688033254892E-2</v>
      </c>
      <c r="AA88" s="41">
        <f>'Survival-1cycle NMA'!P89</f>
        <v>0.1018480710394479</v>
      </c>
      <c r="AB88" s="12">
        <f t="shared" si="21"/>
        <v>8.3376809844183747E-2</v>
      </c>
      <c r="AC88" s="41">
        <f>'Survival-1cycle NMA'!Q89</f>
        <v>1.8471261195264158E-2</v>
      </c>
      <c r="AD88" s="41">
        <f>'Survival-1cycle NMA'!L89</f>
        <v>0.260881226911302</v>
      </c>
      <c r="AE88" s="12">
        <f t="shared" si="22"/>
        <v>0.19626512284776637</v>
      </c>
      <c r="AF88" s="41">
        <f>'Survival-1cycle NMA'!M89</f>
        <v>6.4616104063535629E-2</v>
      </c>
      <c r="AG88" s="12">
        <v>9.0768178839487804E-2</v>
      </c>
      <c r="AH88" s="12">
        <f t="shared" si="23"/>
        <v>8.7034611240294768E-2</v>
      </c>
      <c r="AI88" s="12">
        <v>3.73356759919303E-3</v>
      </c>
      <c r="AJ88" s="41">
        <f>'Survival-1cycle NMA'!N89</f>
        <v>0.14319446584056345</v>
      </c>
      <c r="AK88" s="12">
        <f t="shared" si="24"/>
        <v>3.6325991951251246E-2</v>
      </c>
      <c r="AL88" s="41">
        <f>'Survival-1cycle NMA'!O89</f>
        <v>0.1068684738893122</v>
      </c>
      <c r="AM88" s="41">
        <f>'Survival-1cycle NMA'!P89</f>
        <v>0.1018480710394479</v>
      </c>
      <c r="AN88" s="12">
        <f t="shared" si="25"/>
        <v>8.3376809844183747E-2</v>
      </c>
      <c r="AO88" s="41">
        <f>'Survival-1cycle NMA'!Q89</f>
        <v>1.8471261195264158E-2</v>
      </c>
    </row>
    <row r="89" spans="1:41">
      <c r="A89" s="12">
        <v>86</v>
      </c>
      <c r="B89" s="12">
        <f t="shared" si="13"/>
        <v>4.8904109589041092</v>
      </c>
      <c r="C89" s="41">
        <f>'Survival-1cycle NMA'!F90</f>
        <v>0.15177444840000506</v>
      </c>
      <c r="D89" s="41">
        <f>'Survival-1cycle NMA'!G90</f>
        <v>1.7374442711841638E-2</v>
      </c>
      <c r="E89" s="12">
        <f t="shared" si="14"/>
        <v>0.13440000568816343</v>
      </c>
      <c r="F89" s="12">
        <v>8.9177377452701406E-2</v>
      </c>
      <c r="G89" s="12">
        <v>3.5927895802616702E-3</v>
      </c>
      <c r="H89" s="12">
        <f t="shared" si="15"/>
        <v>8.5584587872439735E-2</v>
      </c>
      <c r="I89" s="41">
        <f>'Survival-1cycle NMA'!H90</f>
        <v>0.14461180840343907</v>
      </c>
      <c r="J89" s="12">
        <f t="shared" si="16"/>
        <v>0.11735491593611969</v>
      </c>
      <c r="K89" s="41">
        <f>'Survival-1cycle NMA'!I90</f>
        <v>2.7256892467319382E-2</v>
      </c>
      <c r="L89" s="12">
        <v>8.5858271626096397E-2</v>
      </c>
      <c r="M89" s="12">
        <v>8.9177377452701406E-2</v>
      </c>
      <c r="N89" s="12">
        <v>3.5927895802616702E-3</v>
      </c>
      <c r="O89" s="41">
        <f>'Survival-1cycle NMA'!H90</f>
        <v>0.14461180840343907</v>
      </c>
      <c r="P89" s="12">
        <f t="shared" si="17"/>
        <v>0.11735491593611969</v>
      </c>
      <c r="Q89" s="41">
        <f>'Survival-1cycle NMA'!I90</f>
        <v>2.7256892467319382E-2</v>
      </c>
      <c r="R89" s="12">
        <v>8.9177377452701406E-2</v>
      </c>
      <c r="S89" s="12">
        <f t="shared" si="18"/>
        <v>8.5584587872439735E-2</v>
      </c>
      <c r="T89" s="12">
        <v>3.5927895802616702E-3</v>
      </c>
      <c r="U89" s="41">
        <f>'Survival-1cycle NMA'!J90</f>
        <v>0.15852365556672321</v>
      </c>
      <c r="V89" s="12">
        <f t="shared" si="19"/>
        <v>7.5909155396818598E-2</v>
      </c>
      <c r="W89" s="41">
        <f>'Survival-1cycle NMA'!K90</f>
        <v>8.2614500169904612E-2</v>
      </c>
      <c r="X89" s="41">
        <f>'Survival-1cycle NMA'!H90</f>
        <v>0.14461180840343907</v>
      </c>
      <c r="Y89" s="12">
        <f t="shared" si="20"/>
        <v>0.11735491593611969</v>
      </c>
      <c r="Z89" s="41">
        <f>'Survival-1cycle NMA'!I90</f>
        <v>2.7256892467319382E-2</v>
      </c>
      <c r="AA89" s="41">
        <f>'Survival-1cycle NMA'!P90</f>
        <v>0.10014804388029921</v>
      </c>
      <c r="AB89" s="12">
        <f t="shared" si="21"/>
        <v>8.2176793591655847E-2</v>
      </c>
      <c r="AC89" s="41">
        <f>'Survival-1cycle NMA'!Q90</f>
        <v>1.7971250288643367E-2</v>
      </c>
      <c r="AD89" s="41">
        <f>'Survival-1cycle NMA'!L90</f>
        <v>0.25831083897195267</v>
      </c>
      <c r="AE89" s="12">
        <f t="shared" si="22"/>
        <v>0.19490028118658331</v>
      </c>
      <c r="AF89" s="41">
        <f>'Survival-1cycle NMA'!M90</f>
        <v>6.3410557785369373E-2</v>
      </c>
      <c r="AG89" s="12">
        <v>8.9177377452701406E-2</v>
      </c>
      <c r="AH89" s="12">
        <f t="shared" si="23"/>
        <v>8.5584587872439735E-2</v>
      </c>
      <c r="AI89" s="12">
        <v>3.5927895802616702E-3</v>
      </c>
      <c r="AJ89" s="41">
        <f>'Survival-1cycle NMA'!N90</f>
        <v>0.14115826250737817</v>
      </c>
      <c r="AK89" s="12">
        <f t="shared" si="24"/>
        <v>3.5920231712132822E-2</v>
      </c>
      <c r="AL89" s="41">
        <f>'Survival-1cycle NMA'!O90</f>
        <v>0.10523803079524535</v>
      </c>
      <c r="AM89" s="41">
        <f>'Survival-1cycle NMA'!P90</f>
        <v>0.10014804388029921</v>
      </c>
      <c r="AN89" s="12">
        <f t="shared" si="25"/>
        <v>8.2176793591655847E-2</v>
      </c>
      <c r="AO89" s="41">
        <f>'Survival-1cycle NMA'!Q90</f>
        <v>1.7971250288643367E-2</v>
      </c>
    </row>
    <row r="90" spans="1:41">
      <c r="A90" s="12">
        <v>87</v>
      </c>
      <c r="B90" s="12">
        <f t="shared" si="13"/>
        <v>4.9479452054794519</v>
      </c>
      <c r="C90" s="41">
        <f>'Survival-1cycle NMA'!F91</f>
        <v>0.14971041261417284</v>
      </c>
      <c r="D90" s="41">
        <f>'Survival-1cycle NMA'!G91</f>
        <v>1.6903846578254108E-2</v>
      </c>
      <c r="E90" s="12">
        <f t="shared" si="14"/>
        <v>0.13280656603591873</v>
      </c>
      <c r="F90" s="12">
        <v>8.7625554375331802E-2</v>
      </c>
      <c r="G90" s="12">
        <v>3.4583489262869499E-3</v>
      </c>
      <c r="H90" s="12">
        <f t="shared" si="15"/>
        <v>8.4167205449044852E-2</v>
      </c>
      <c r="I90" s="41">
        <f>'Survival-1cycle NMA'!H91</f>
        <v>0.14259510682598617</v>
      </c>
      <c r="J90" s="12">
        <f t="shared" si="16"/>
        <v>0.11599544975517039</v>
      </c>
      <c r="K90" s="41">
        <f>'Survival-1cycle NMA'!I91</f>
        <v>2.6599657070815779E-2</v>
      </c>
      <c r="L90" s="12">
        <v>8.4120843428811001E-2</v>
      </c>
      <c r="M90" s="12">
        <v>8.7625554375331802E-2</v>
      </c>
      <c r="N90" s="12">
        <v>3.4583489262869499E-3</v>
      </c>
      <c r="O90" s="41">
        <f>'Survival-1cycle NMA'!H91</f>
        <v>0.14259510682598617</v>
      </c>
      <c r="P90" s="12">
        <f t="shared" si="17"/>
        <v>0.11599544975517039</v>
      </c>
      <c r="Q90" s="41">
        <f>'Survival-1cycle NMA'!I91</f>
        <v>2.6599657070815779E-2</v>
      </c>
      <c r="R90" s="12">
        <v>8.7625554375331802E-2</v>
      </c>
      <c r="S90" s="12">
        <f t="shared" si="18"/>
        <v>8.4167205449044852E-2</v>
      </c>
      <c r="T90" s="12">
        <v>3.4583489262869499E-3</v>
      </c>
      <c r="U90" s="41">
        <f>'Survival-1cycle NMA'!J91</f>
        <v>0.156417252553675</v>
      </c>
      <c r="V90" s="12">
        <f t="shared" si="19"/>
        <v>7.5186798221931736E-2</v>
      </c>
      <c r="W90" s="41">
        <f>'Survival-1cycle NMA'!K91</f>
        <v>8.1230454331743265E-2</v>
      </c>
      <c r="X90" s="41">
        <f>'Survival-1cycle NMA'!H91</f>
        <v>0.14259510682598617</v>
      </c>
      <c r="Y90" s="12">
        <f t="shared" si="20"/>
        <v>0.11599544975517039</v>
      </c>
      <c r="Z90" s="41">
        <f>'Survival-1cycle NMA'!I91</f>
        <v>2.6599657070815779E-2</v>
      </c>
      <c r="AA90" s="41">
        <f>'Survival-1cycle NMA'!P91</f>
        <v>9.8488268262356682E-2</v>
      </c>
      <c r="AB90" s="12">
        <f t="shared" si="21"/>
        <v>8.0999777599323725E-2</v>
      </c>
      <c r="AC90" s="41">
        <f>'Survival-1cycle NMA'!Q91</f>
        <v>1.7488490663032954E-2</v>
      </c>
      <c r="AD90" s="41">
        <f>'Survival-1cycle NMA'!L91</f>
        <v>0.25578391834306746</v>
      </c>
      <c r="AE90" s="12">
        <f t="shared" si="22"/>
        <v>0.1935473387932661</v>
      </c>
      <c r="AF90" s="41">
        <f>'Survival-1cycle NMA'!M91</f>
        <v>6.2236579549801357E-2</v>
      </c>
      <c r="AG90" s="12">
        <v>8.7625554375331802E-2</v>
      </c>
      <c r="AH90" s="12">
        <f t="shared" si="23"/>
        <v>8.4167205449044852E-2</v>
      </c>
      <c r="AI90" s="12">
        <v>3.4583489262869499E-3</v>
      </c>
      <c r="AJ90" s="41">
        <f>'Survival-1cycle NMA'!N91</f>
        <v>0.1391652905539075</v>
      </c>
      <c r="AK90" s="12">
        <f t="shared" si="24"/>
        <v>3.5520489196039715E-2</v>
      </c>
      <c r="AL90" s="41">
        <f>'Survival-1cycle NMA'!O91</f>
        <v>0.10364480135786779</v>
      </c>
      <c r="AM90" s="41">
        <f>'Survival-1cycle NMA'!P91</f>
        <v>9.8488268262356682E-2</v>
      </c>
      <c r="AN90" s="12">
        <f t="shared" si="25"/>
        <v>8.0999777599323725E-2</v>
      </c>
      <c r="AO90" s="41">
        <f>'Survival-1cycle NMA'!Q91</f>
        <v>1.7488490663032954E-2</v>
      </c>
    </row>
    <row r="91" spans="1:41">
      <c r="A91" s="12">
        <v>88</v>
      </c>
      <c r="B91" s="12">
        <f t="shared" si="13"/>
        <v>5.0054794520547947</v>
      </c>
      <c r="C91" s="41">
        <f>'Survival-1cycle NMA'!F92</f>
        <v>0.14768879562699241</v>
      </c>
      <c r="D91" s="41">
        <f>'Survival-1cycle NMA'!G92</f>
        <v>1.644945980506507E-2</v>
      </c>
      <c r="E91" s="12">
        <f t="shared" si="14"/>
        <v>0.13123933582192734</v>
      </c>
      <c r="F91" s="12">
        <v>8.6111461486808594E-2</v>
      </c>
      <c r="G91" s="12">
        <v>3.32991259366445E-3</v>
      </c>
      <c r="H91" s="12">
        <f t="shared" si="15"/>
        <v>8.2781548893144138E-2</v>
      </c>
      <c r="I91" s="41">
        <f>'Survival-1cycle NMA'!H92</f>
        <v>0.14062054219460585</v>
      </c>
      <c r="J91" s="12">
        <f t="shared" si="16"/>
        <v>0.11465741423849593</v>
      </c>
      <c r="K91" s="41">
        <f>'Survival-1cycle NMA'!I92</f>
        <v>2.5963127956109919E-2</v>
      </c>
      <c r="L91" s="12">
        <v>8.2429457519929306E-2</v>
      </c>
      <c r="M91" s="12">
        <v>8.6111461486808594E-2</v>
      </c>
      <c r="N91" s="12">
        <v>3.32991259366445E-3</v>
      </c>
      <c r="O91" s="41">
        <f>'Survival-1cycle NMA'!H92</f>
        <v>0.14062054219460585</v>
      </c>
      <c r="P91" s="12">
        <f t="shared" si="17"/>
        <v>0.11465741423849593</v>
      </c>
      <c r="Q91" s="41">
        <f>'Survival-1cycle NMA'!I92</f>
        <v>2.5963127956109919E-2</v>
      </c>
      <c r="R91" s="12">
        <v>8.6111461486808594E-2</v>
      </c>
      <c r="S91" s="12">
        <f t="shared" si="18"/>
        <v>8.2781548893144138E-2</v>
      </c>
      <c r="T91" s="12">
        <v>3.32991259366445E-3</v>
      </c>
      <c r="U91" s="41">
        <f>'Survival-1cycle NMA'!J92</f>
        <v>0.15435348933205922</v>
      </c>
      <c r="V91" s="12">
        <f t="shared" si="19"/>
        <v>7.4473546491649348E-2</v>
      </c>
      <c r="W91" s="41">
        <f>'Survival-1cycle NMA'!K92</f>
        <v>7.9879942840409876E-2</v>
      </c>
      <c r="X91" s="41">
        <f>'Survival-1cycle NMA'!H92</f>
        <v>0.14062054219460585</v>
      </c>
      <c r="Y91" s="12">
        <f t="shared" si="20"/>
        <v>0.11465741423849593</v>
      </c>
      <c r="Z91" s="41">
        <f>'Survival-1cycle NMA'!I92</f>
        <v>2.5963127956109919E-2</v>
      </c>
      <c r="AA91" s="41">
        <f>'Survival-1cycle NMA'!P92</f>
        <v>9.6867487209112479E-2</v>
      </c>
      <c r="AB91" s="12">
        <f t="shared" si="21"/>
        <v>7.9845234117999486E-2</v>
      </c>
      <c r="AC91" s="41">
        <f>'Survival-1cycle NMA'!Q92</f>
        <v>1.7022253091113E-2</v>
      </c>
      <c r="AD91" s="41">
        <f>'Survival-1cycle NMA'!L92</f>
        <v>0.2532993863667371</v>
      </c>
      <c r="AE91" s="12">
        <f t="shared" si="22"/>
        <v>0.1922062967954217</v>
      </c>
      <c r="AF91" s="41">
        <f>'Survival-1cycle NMA'!M92</f>
        <v>6.1093089571315408E-2</v>
      </c>
      <c r="AG91" s="12">
        <v>8.6111461486808594E-2</v>
      </c>
      <c r="AH91" s="12">
        <f t="shared" si="23"/>
        <v>8.2781548893144138E-2</v>
      </c>
      <c r="AI91" s="12">
        <v>3.32991259366445E-3</v>
      </c>
      <c r="AJ91" s="41">
        <f>'Survival-1cycle NMA'!N92</f>
        <v>0.13721430105107316</v>
      </c>
      <c r="AK91" s="12">
        <f t="shared" si="24"/>
        <v>3.5126668244897796E-2</v>
      </c>
      <c r="AL91" s="41">
        <f>'Survival-1cycle NMA'!O92</f>
        <v>0.10208763280617536</v>
      </c>
      <c r="AM91" s="41">
        <f>'Survival-1cycle NMA'!P92</f>
        <v>9.6867487209112479E-2</v>
      </c>
      <c r="AN91" s="12">
        <f t="shared" si="25"/>
        <v>7.9845234117999486E-2</v>
      </c>
      <c r="AO91" s="41">
        <f>'Survival-1cycle NMA'!Q92</f>
        <v>1.7022253091113E-2</v>
      </c>
    </row>
    <row r="92" spans="1:41">
      <c r="A92" s="12">
        <v>89</v>
      </c>
      <c r="B92" s="12">
        <f t="shared" si="13"/>
        <v>5.0630136986301366</v>
      </c>
      <c r="C92" s="41">
        <f>'Survival-1cycle NMA'!F93</f>
        <v>0.14570840284233666</v>
      </c>
      <c r="D92" s="41">
        <f>'Survival-1cycle NMA'!G93</f>
        <v>1.601059943544008E-2</v>
      </c>
      <c r="E92" s="12">
        <f t="shared" si="14"/>
        <v>0.12969780340689657</v>
      </c>
      <c r="F92" s="12">
        <v>8.4633900416340904E-2</v>
      </c>
      <c r="G92" s="12">
        <v>3.2071675995043502E-3</v>
      </c>
      <c r="H92" s="12">
        <f t="shared" si="15"/>
        <v>8.1426732816836558E-2</v>
      </c>
      <c r="I92" s="41">
        <f>'Survival-1cycle NMA'!H93</f>
        <v>0.13868691411515829</v>
      </c>
      <c r="J92" s="12">
        <f t="shared" si="16"/>
        <v>0.11334042217263447</v>
      </c>
      <c r="K92" s="41">
        <f>'Survival-1cycle NMA'!I93</f>
        <v>2.5346491942523818E-2</v>
      </c>
      <c r="L92" s="12">
        <v>8.0782587834319394E-2</v>
      </c>
      <c r="M92" s="12">
        <v>8.4633900416340904E-2</v>
      </c>
      <c r="N92" s="12">
        <v>3.2071675995043502E-3</v>
      </c>
      <c r="O92" s="41">
        <f>'Survival-1cycle NMA'!H93</f>
        <v>0.13868691411515829</v>
      </c>
      <c r="P92" s="12">
        <f t="shared" si="17"/>
        <v>0.11334042217263447</v>
      </c>
      <c r="Q92" s="41">
        <f>'Survival-1cycle NMA'!I93</f>
        <v>2.5346491942523818E-2</v>
      </c>
      <c r="R92" s="12">
        <v>8.4633900416340904E-2</v>
      </c>
      <c r="S92" s="12">
        <f t="shared" si="18"/>
        <v>8.1426732816836558E-2</v>
      </c>
      <c r="T92" s="12">
        <v>3.2071675995043502E-3</v>
      </c>
      <c r="U92" s="41">
        <f>'Survival-1cycle NMA'!J93</f>
        <v>0.15233117757968073</v>
      </c>
      <c r="V92" s="12">
        <f t="shared" si="19"/>
        <v>7.3769292900352029E-2</v>
      </c>
      <c r="W92" s="41">
        <f>'Survival-1cycle NMA'!K93</f>
        <v>7.8561884679328703E-2</v>
      </c>
      <c r="X92" s="41">
        <f>'Survival-1cycle NMA'!H93</f>
        <v>0.13868691411515829</v>
      </c>
      <c r="Y92" s="12">
        <f t="shared" si="20"/>
        <v>0.11334042217263447</v>
      </c>
      <c r="Z92" s="41">
        <f>'Survival-1cycle NMA'!I93</f>
        <v>2.5346491942523818E-2</v>
      </c>
      <c r="AA92" s="41">
        <f>'Survival-1cycle NMA'!P93</f>
        <v>9.5284492901839241E-2</v>
      </c>
      <c r="AB92" s="12">
        <f t="shared" si="21"/>
        <v>7.8712647915578832E-2</v>
      </c>
      <c r="AC92" s="41">
        <f>'Survival-1cycle NMA'!Q93</f>
        <v>1.6571844986260405E-2</v>
      </c>
      <c r="AD92" s="41">
        <f>'Survival-1cycle NMA'!L93</f>
        <v>0.25085620010921117</v>
      </c>
      <c r="AE92" s="12">
        <f t="shared" si="22"/>
        <v>0.19087714616049206</v>
      </c>
      <c r="AF92" s="41">
        <f>'Survival-1cycle NMA'!M93</f>
        <v>5.9979053948719122E-2</v>
      </c>
      <c r="AG92" s="12">
        <v>8.4633900416340904E-2</v>
      </c>
      <c r="AH92" s="12">
        <f t="shared" si="23"/>
        <v>8.1426732816836558E-2</v>
      </c>
      <c r="AI92" s="12">
        <v>3.2071675995043502E-3</v>
      </c>
      <c r="AJ92" s="41">
        <f>'Survival-1cycle NMA'!N93</f>
        <v>0.13530409115850772</v>
      </c>
      <c r="AK92" s="12">
        <f t="shared" si="24"/>
        <v>3.4738673336978401E-2</v>
      </c>
      <c r="AL92" s="41">
        <f>'Survival-1cycle NMA'!O93</f>
        <v>0.10056541782152932</v>
      </c>
      <c r="AM92" s="41">
        <f>'Survival-1cycle NMA'!P93</f>
        <v>9.5284492901839241E-2</v>
      </c>
      <c r="AN92" s="12">
        <f t="shared" si="25"/>
        <v>7.8712647915578832E-2</v>
      </c>
      <c r="AO92" s="41">
        <f>'Survival-1cycle NMA'!Q93</f>
        <v>1.6571844986260405E-2</v>
      </c>
    </row>
    <row r="93" spans="1:41">
      <c r="A93" s="12">
        <v>90</v>
      </c>
      <c r="B93" s="12">
        <f t="shared" si="13"/>
        <v>5.1205479452054794</v>
      </c>
      <c r="C93" s="41">
        <f>'Survival-1cycle NMA'!F94</f>
        <v>0.14376808282535411</v>
      </c>
      <c r="D93" s="41">
        <f>'Survival-1cycle NMA'!G94</f>
        <v>1.5586616677893758E-2</v>
      </c>
      <c r="E93" s="12">
        <f t="shared" si="14"/>
        <v>0.12818146614746034</v>
      </c>
      <c r="F93" s="12">
        <v>8.3191720161624697E-2</v>
      </c>
      <c r="G93" s="12">
        <v>3.0898196574600701E-3</v>
      </c>
      <c r="H93" s="12">
        <f t="shared" si="15"/>
        <v>8.010190050416463E-2</v>
      </c>
      <c r="I93" s="41">
        <f>'Survival-1cycle NMA'!H94</f>
        <v>0.13679306593113508</v>
      </c>
      <c r="J93" s="12">
        <f t="shared" si="16"/>
        <v>0.11204409164861223</v>
      </c>
      <c r="K93" s="41">
        <f>'Survival-1cycle NMA'!I94</f>
        <v>2.4748974282522838E-2</v>
      </c>
      <c r="L93" s="12">
        <v>7.9178769346902503E-2</v>
      </c>
      <c r="M93" s="12">
        <v>8.3191720161624697E-2</v>
      </c>
      <c r="N93" s="12">
        <v>3.0898196574600701E-3</v>
      </c>
      <c r="O93" s="41">
        <f>'Survival-1cycle NMA'!H94</f>
        <v>0.13679306593113508</v>
      </c>
      <c r="P93" s="12">
        <f t="shared" si="17"/>
        <v>0.11204409164861223</v>
      </c>
      <c r="Q93" s="41">
        <f>'Survival-1cycle NMA'!I94</f>
        <v>2.4748974282522838E-2</v>
      </c>
      <c r="R93" s="12">
        <v>8.3191720161624697E-2</v>
      </c>
      <c r="S93" s="12">
        <f t="shared" si="18"/>
        <v>8.010190050416463E-2</v>
      </c>
      <c r="T93" s="12">
        <v>3.0898196574600701E-3</v>
      </c>
      <c r="U93" s="41">
        <f>'Survival-1cycle NMA'!J94</f>
        <v>0.15034917158285901</v>
      </c>
      <c r="V93" s="12">
        <f t="shared" si="19"/>
        <v>7.3073928942099201E-2</v>
      </c>
      <c r="W93" s="41">
        <f>'Survival-1cycle NMA'!K94</f>
        <v>7.7275242640759814E-2</v>
      </c>
      <c r="X93" s="41">
        <f>'Survival-1cycle NMA'!H94</f>
        <v>0.13679306593113508</v>
      </c>
      <c r="Y93" s="12">
        <f t="shared" si="20"/>
        <v>0.11204409164861223</v>
      </c>
      <c r="Z93" s="41">
        <f>'Survival-1cycle NMA'!I94</f>
        <v>2.4748974282522838E-2</v>
      </c>
      <c r="AA93" s="41">
        <f>'Survival-1cycle NMA'!P94</f>
        <v>9.3738124361535169E-2</v>
      </c>
      <c r="AB93" s="12">
        <f t="shared" si="21"/>
        <v>7.7601516096331993E-2</v>
      </c>
      <c r="AC93" s="41">
        <f>'Survival-1cycle NMA'!Q94</f>
        <v>1.6136608265203179E-2</v>
      </c>
      <c r="AD93" s="41">
        <f>'Survival-1cycle NMA'!L94</f>
        <v>0.24845335087580445</v>
      </c>
      <c r="AE93" s="12">
        <f t="shared" si="22"/>
        <v>0.18955986854663195</v>
      </c>
      <c r="AF93" s="41">
        <f>'Survival-1cycle NMA'!M94</f>
        <v>5.8893482329172492E-2</v>
      </c>
      <c r="AG93" s="12">
        <v>8.3191720161624697E-2</v>
      </c>
      <c r="AH93" s="12">
        <f t="shared" si="23"/>
        <v>8.010190050416463E-2</v>
      </c>
      <c r="AI93" s="12">
        <v>3.0898196574600701E-3</v>
      </c>
      <c r="AJ93" s="41">
        <f>'Survival-1cycle NMA'!N94</f>
        <v>0.13343350204674884</v>
      </c>
      <c r="AK93" s="12">
        <f t="shared" si="24"/>
        <v>3.4356409691161369E-2</v>
      </c>
      <c r="AL93" s="41">
        <f>'Survival-1cycle NMA'!O94</f>
        <v>9.9077092355587468E-2</v>
      </c>
      <c r="AM93" s="41">
        <f>'Survival-1cycle NMA'!P94</f>
        <v>9.3738124361535169E-2</v>
      </c>
      <c r="AN93" s="12">
        <f t="shared" si="25"/>
        <v>7.7601516096331993E-2</v>
      </c>
      <c r="AO93" s="41">
        <f>'Survival-1cycle NMA'!Q94</f>
        <v>1.6136608265203179E-2</v>
      </c>
    </row>
    <row r="94" spans="1:41">
      <c r="A94" s="12">
        <v>91</v>
      </c>
      <c r="B94" s="12">
        <f t="shared" si="13"/>
        <v>5.1780821917808222</v>
      </c>
      <c r="C94" s="41">
        <f>'Survival-1cycle NMA'!F95</f>
        <v>0.14186672539191561</v>
      </c>
      <c r="D94" s="41">
        <f>'Survival-1cycle NMA'!G95</f>
        <v>1.5176894923711869E-2</v>
      </c>
      <c r="E94" s="12">
        <f t="shared" si="14"/>
        <v>0.12668983046820373</v>
      </c>
      <c r="F94" s="12">
        <v>8.1783814840737296E-2</v>
      </c>
      <c r="G94" s="12">
        <v>2.9775919169719302E-3</v>
      </c>
      <c r="H94" s="12">
        <f t="shared" si="15"/>
        <v>7.8806222923765365E-2</v>
      </c>
      <c r="I94" s="41">
        <f>'Survival-1cycle NMA'!H95</f>
        <v>0.13493788277509314</v>
      </c>
      <c r="J94" s="12">
        <f t="shared" si="16"/>
        <v>0.11076804624147067</v>
      </c>
      <c r="K94" s="41">
        <f>'Survival-1cycle NMA'!I95</f>
        <v>2.4169836533622469E-2</v>
      </c>
      <c r="L94" s="12">
        <v>7.7616595208706604E-2</v>
      </c>
      <c r="M94" s="12">
        <v>8.1783814840737296E-2</v>
      </c>
      <c r="N94" s="12">
        <v>2.9775919169719302E-3</v>
      </c>
      <c r="O94" s="41">
        <f>'Survival-1cycle NMA'!H95</f>
        <v>0.13493788277509314</v>
      </c>
      <c r="P94" s="12">
        <f t="shared" si="17"/>
        <v>0.11076804624147067</v>
      </c>
      <c r="Q94" s="41">
        <f>'Survival-1cycle NMA'!I95</f>
        <v>2.4169836533622469E-2</v>
      </c>
      <c r="R94" s="12">
        <v>8.1783814840737296E-2</v>
      </c>
      <c r="S94" s="12">
        <f t="shared" si="18"/>
        <v>7.8806222923765365E-2</v>
      </c>
      <c r="T94" s="12">
        <v>2.9775919169719302E-3</v>
      </c>
      <c r="U94" s="41">
        <f>'Survival-1cycle NMA'!J95</f>
        <v>0.14840636636126359</v>
      </c>
      <c r="V94" s="12">
        <f t="shared" si="19"/>
        <v>7.2387345179619353E-2</v>
      </c>
      <c r="W94" s="41">
        <f>'Survival-1cycle NMA'!K95</f>
        <v>7.6019021181644233E-2</v>
      </c>
      <c r="X94" s="41">
        <f>'Survival-1cycle NMA'!H95</f>
        <v>0.13493788277509314</v>
      </c>
      <c r="Y94" s="12">
        <f t="shared" si="20"/>
        <v>0.11076804624147067</v>
      </c>
      <c r="Z94" s="41">
        <f>'Survival-1cycle NMA'!I95</f>
        <v>2.4169836533622469E-2</v>
      </c>
      <c r="AA94" s="41">
        <f>'Survival-1cycle NMA'!P95</f>
        <v>9.222726525896241E-2</v>
      </c>
      <c r="AB94" s="12">
        <f t="shared" si="21"/>
        <v>7.6511347906234414E-2</v>
      </c>
      <c r="AC94" s="41">
        <f>'Survival-1cycle NMA'!Q95</f>
        <v>1.5715917352727992E-2</v>
      </c>
      <c r="AD94" s="41">
        <f>'Survival-1cycle NMA'!L95</f>
        <v>0.24608986280009226</v>
      </c>
      <c r="AE94" s="12">
        <f t="shared" si="22"/>
        <v>0.18825443708921333</v>
      </c>
      <c r="AF94" s="41">
        <f>'Survival-1cycle NMA'!M95</f>
        <v>5.7835425710878935E-2</v>
      </c>
      <c r="AG94" s="12">
        <v>8.1783814840737296E-2</v>
      </c>
      <c r="AH94" s="12">
        <f t="shared" si="23"/>
        <v>7.8806222923765365E-2</v>
      </c>
      <c r="AI94" s="12">
        <v>2.9775919169719302E-3</v>
      </c>
      <c r="AJ94" s="41">
        <f>'Survival-1cycle NMA'!N95</f>
        <v>0.13160141693019284</v>
      </c>
      <c r="AK94" s="12">
        <f t="shared" si="24"/>
        <v>3.3979783358436405E-2</v>
      </c>
      <c r="AL94" s="41">
        <f>'Survival-1cycle NMA'!O95</f>
        <v>9.7621633571756433E-2</v>
      </c>
      <c r="AM94" s="41">
        <f>'Survival-1cycle NMA'!P95</f>
        <v>9.222726525896241E-2</v>
      </c>
      <c r="AN94" s="12">
        <f t="shared" si="25"/>
        <v>7.6511347906234414E-2</v>
      </c>
      <c r="AO94" s="41">
        <f>'Survival-1cycle NMA'!Q95</f>
        <v>1.5715917352727992E-2</v>
      </c>
    </row>
    <row r="95" spans="1:41">
      <c r="A95" s="12">
        <v>92</v>
      </c>
      <c r="B95" s="12">
        <f t="shared" si="13"/>
        <v>5.2356164383561641</v>
      </c>
      <c r="C95" s="41">
        <f>'Survival-1cycle NMA'!F96</f>
        <v>0.1400032597982574</v>
      </c>
      <c r="D95" s="41">
        <f>'Survival-1cycle NMA'!G96</f>
        <v>1.4780847895376327E-2</v>
      </c>
      <c r="E95" s="12">
        <f t="shared" si="14"/>
        <v>0.12522241190288108</v>
      </c>
      <c r="F95" s="12">
        <v>8.0409121568699699E-2</v>
      </c>
      <c r="G95" s="12">
        <v>2.8702237972789701E-3</v>
      </c>
      <c r="H95" s="12">
        <f t="shared" si="15"/>
        <v>7.7538897771420728E-2</v>
      </c>
      <c r="I95" s="41">
        <f>'Survival-1cycle NMA'!H96</f>
        <v>0.13312028972280168</v>
      </c>
      <c r="J95" s="12">
        <f t="shared" si="16"/>
        <v>0.10951191515732192</v>
      </c>
      <c r="K95" s="41">
        <f>'Survival-1cycle NMA'!I96</f>
        <v>2.3608374565479758E-2</v>
      </c>
      <c r="L95" s="12">
        <v>7.6094714036954697E-2</v>
      </c>
      <c r="M95" s="12">
        <v>8.0409121568699699E-2</v>
      </c>
      <c r="N95" s="12">
        <v>2.8702237972789701E-3</v>
      </c>
      <c r="O95" s="41">
        <f>'Survival-1cycle NMA'!H96</f>
        <v>0.13312028972280168</v>
      </c>
      <c r="P95" s="12">
        <f t="shared" si="17"/>
        <v>0.10951191515732192</v>
      </c>
      <c r="Q95" s="41">
        <f>'Survival-1cycle NMA'!I96</f>
        <v>2.3608374565479758E-2</v>
      </c>
      <c r="R95" s="12">
        <v>8.0409121568699699E-2</v>
      </c>
      <c r="S95" s="12">
        <f t="shared" si="18"/>
        <v>7.7538897771420728E-2</v>
      </c>
      <c r="T95" s="12">
        <v>2.8702237972789701E-3</v>
      </c>
      <c r="U95" s="41">
        <f>'Survival-1cycle NMA'!J96</f>
        <v>0.14650169589063861</v>
      </c>
      <c r="V95" s="12">
        <f t="shared" si="19"/>
        <v>7.1709431488132039E-2</v>
      </c>
      <c r="W95" s="41">
        <f>'Survival-1cycle NMA'!K96</f>
        <v>7.4792264402506567E-2</v>
      </c>
      <c r="X95" s="41">
        <f>'Survival-1cycle NMA'!H96</f>
        <v>0.13312028972280168</v>
      </c>
      <c r="Y95" s="12">
        <f t="shared" si="20"/>
        <v>0.10951191515732192</v>
      </c>
      <c r="Z95" s="41">
        <f>'Survival-1cycle NMA'!I96</f>
        <v>2.3608374565479758E-2</v>
      </c>
      <c r="AA95" s="41">
        <f>'Survival-1cycle NMA'!P96</f>
        <v>9.075084184466814E-2</v>
      </c>
      <c r="AB95" s="12">
        <f t="shared" si="21"/>
        <v>7.5441664526821245E-2</v>
      </c>
      <c r="AC95" s="41">
        <f>'Survival-1cycle NMA'!Q96</f>
        <v>1.5309177317846895E-2</v>
      </c>
      <c r="AD95" s="41">
        <f>'Survival-1cycle NMA'!L96</f>
        <v>0.24376479150306082</v>
      </c>
      <c r="AE95" s="12">
        <f t="shared" si="22"/>
        <v>0.18696081712801899</v>
      </c>
      <c r="AF95" s="41">
        <f>'Survival-1cycle NMA'!M96</f>
        <v>5.6803974375041831E-2</v>
      </c>
      <c r="AG95" s="12">
        <v>8.0409121568699699E-2</v>
      </c>
      <c r="AH95" s="12">
        <f t="shared" si="23"/>
        <v>7.7538897771420728E-2</v>
      </c>
      <c r="AI95" s="12">
        <v>2.8702237972789701E-3</v>
      </c>
      <c r="AJ95" s="41">
        <f>'Survival-1cycle NMA'!N96</f>
        <v>0.12980675920399898</v>
      </c>
      <c r="AK95" s="12">
        <f t="shared" si="24"/>
        <v>3.3608701301878499E-2</v>
      </c>
      <c r="AL95" s="41">
        <f>'Survival-1cycle NMA'!O96</f>
        <v>9.6198057902120479E-2</v>
      </c>
      <c r="AM95" s="41">
        <f>'Survival-1cycle NMA'!P96</f>
        <v>9.075084184466814E-2</v>
      </c>
      <c r="AN95" s="12">
        <f t="shared" si="25"/>
        <v>7.5441664526821245E-2</v>
      </c>
      <c r="AO95" s="41">
        <f>'Survival-1cycle NMA'!Q96</f>
        <v>1.5309177317846895E-2</v>
      </c>
    </row>
    <row r="96" spans="1:41">
      <c r="A96" s="12">
        <v>93</v>
      </c>
      <c r="B96" s="12">
        <f t="shared" si="13"/>
        <v>5.2931506849315069</v>
      </c>
      <c r="C96" s="41">
        <f>'Survival-1cycle NMA'!F97</f>
        <v>0.13817665302474769</v>
      </c>
      <c r="D96" s="41">
        <f>'Survival-1cycle NMA'!G97</f>
        <v>1.4397917916281835E-2</v>
      </c>
      <c r="E96" s="12">
        <f t="shared" si="14"/>
        <v>0.12377873510846585</v>
      </c>
      <c r="F96" s="12">
        <v>7.9066618450796697E-2</v>
      </c>
      <c r="G96" s="12">
        <v>2.7674699083418699E-3</v>
      </c>
      <c r="H96" s="12">
        <f t="shared" si="15"/>
        <v>7.6299148542454828E-2</v>
      </c>
      <c r="I96" s="41">
        <f>'Survival-1cycle NMA'!H97</f>
        <v>0.1313392500438503</v>
      </c>
      <c r="J96" s="12">
        <f t="shared" si="16"/>
        <v>0.10827533335137024</v>
      </c>
      <c r="K96" s="41">
        <f>'Survival-1cycle NMA'!I97</f>
        <v>2.3063916692480067E-2</v>
      </c>
      <c r="L96" s="12">
        <v>7.4611827349872498E-2</v>
      </c>
      <c r="M96" s="12">
        <v>7.9066618450796697E-2</v>
      </c>
      <c r="N96" s="12">
        <v>2.7674699083418699E-3</v>
      </c>
      <c r="O96" s="41">
        <f>'Survival-1cycle NMA'!H97</f>
        <v>0.1313392500438503</v>
      </c>
      <c r="P96" s="12">
        <f t="shared" si="17"/>
        <v>0.10827533335137024</v>
      </c>
      <c r="Q96" s="41">
        <f>'Survival-1cycle NMA'!I97</f>
        <v>2.3063916692480067E-2</v>
      </c>
      <c r="R96" s="12">
        <v>7.9066618450796697E-2</v>
      </c>
      <c r="S96" s="12">
        <f t="shared" si="18"/>
        <v>7.6299148542454828E-2</v>
      </c>
      <c r="T96" s="12">
        <v>2.7674699083418699E-3</v>
      </c>
      <c r="U96" s="41">
        <f>'Survival-1cycle NMA'!J97</f>
        <v>0.14463413141750653</v>
      </c>
      <c r="V96" s="12">
        <f t="shared" si="19"/>
        <v>7.1040077276192395E-2</v>
      </c>
      <c r="W96" s="41">
        <f>'Survival-1cycle NMA'!K97</f>
        <v>7.3594054141314133E-2</v>
      </c>
      <c r="X96" s="41">
        <f>'Survival-1cycle NMA'!H97</f>
        <v>0.1313392500438503</v>
      </c>
      <c r="Y96" s="12">
        <f t="shared" si="20"/>
        <v>0.10827533335137024</v>
      </c>
      <c r="Z96" s="41">
        <f>'Survival-1cycle NMA'!I97</f>
        <v>2.3063916692480067E-2</v>
      </c>
      <c r="AA96" s="41">
        <f>'Survival-1cycle NMA'!P97</f>
        <v>8.9307820991450418E-2</v>
      </c>
      <c r="AB96" s="12">
        <f t="shared" si="21"/>
        <v>7.4391998859747926E-2</v>
      </c>
      <c r="AC96" s="41">
        <f>'Survival-1cycle NMA'!Q97</f>
        <v>1.491582213170249E-2</v>
      </c>
      <c r="AD96" s="41">
        <f>'Survival-1cycle NMA'!L97</f>
        <v>0.24147722281816045</v>
      </c>
      <c r="AE96" s="12">
        <f t="shared" si="22"/>
        <v>0.18567896687975938</v>
      </c>
      <c r="AF96" s="41">
        <f>'Survival-1cycle NMA'!M97</f>
        <v>5.5798255938401056E-2</v>
      </c>
      <c r="AG96" s="12">
        <v>7.9066618450796697E-2</v>
      </c>
      <c r="AH96" s="12">
        <f t="shared" si="23"/>
        <v>7.6299148542454828E-2</v>
      </c>
      <c r="AI96" s="12">
        <v>2.7674699083418699E-3</v>
      </c>
      <c r="AJ96" s="41">
        <f>'Survival-1cycle NMA'!N97</f>
        <v>0.12804849067860627</v>
      </c>
      <c r="AK96" s="12">
        <f t="shared" si="24"/>
        <v>3.3243071466220561E-2</v>
      </c>
      <c r="AL96" s="41">
        <f>'Survival-1cycle NMA'!O97</f>
        <v>9.4805419212385708E-2</v>
      </c>
      <c r="AM96" s="41">
        <f>'Survival-1cycle NMA'!P97</f>
        <v>8.9307820991450418E-2</v>
      </c>
      <c r="AN96" s="12">
        <f t="shared" si="25"/>
        <v>7.4391998859747926E-2</v>
      </c>
      <c r="AO96" s="41">
        <f>'Survival-1cycle NMA'!Q97</f>
        <v>1.491582213170249E-2</v>
      </c>
    </row>
    <row r="97" spans="1:41">
      <c r="A97" s="12">
        <v>94</v>
      </c>
      <c r="B97" s="12">
        <f t="shared" si="13"/>
        <v>5.3506849315068497</v>
      </c>
      <c r="C97" s="41">
        <f>'Survival-1cycle NMA'!F98</f>
        <v>0.13638590814812573</v>
      </c>
      <c r="D97" s="41">
        <f>'Survival-1cycle NMA'!G98</f>
        <v>1.4027574292833111E-2</v>
      </c>
      <c r="E97" s="12">
        <f t="shared" si="14"/>
        <v>0.12235833385529263</v>
      </c>
      <c r="F97" s="12">
        <v>7.7755322685311906E-2</v>
      </c>
      <c r="G97" s="12">
        <v>2.6690990515324401E-3</v>
      </c>
      <c r="H97" s="12">
        <f t="shared" si="15"/>
        <v>7.5086223633779467E-2</v>
      </c>
      <c r="I97" s="41">
        <f>'Survival-1cycle NMA'!H98</f>
        <v>0.12959376354290247</v>
      </c>
      <c r="J97" s="12">
        <f t="shared" si="16"/>
        <v>0.10705794161999754</v>
      </c>
      <c r="K97" s="41">
        <f>'Survival-1cycle NMA'!I98</f>
        <v>2.2535821922904927E-2</v>
      </c>
      <c r="L97" s="12">
        <v>7.3166687137522904E-2</v>
      </c>
      <c r="M97" s="12">
        <v>7.7755322685311906E-2</v>
      </c>
      <c r="N97" s="12">
        <v>2.6690990515324401E-3</v>
      </c>
      <c r="O97" s="41">
        <f>'Survival-1cycle NMA'!H98</f>
        <v>0.12959376354290247</v>
      </c>
      <c r="P97" s="12">
        <f t="shared" si="17"/>
        <v>0.10705794161999754</v>
      </c>
      <c r="Q97" s="41">
        <f>'Survival-1cycle NMA'!I98</f>
        <v>2.2535821922904927E-2</v>
      </c>
      <c r="R97" s="12">
        <v>7.7755322685311906E-2</v>
      </c>
      <c r="S97" s="12">
        <f t="shared" si="18"/>
        <v>7.5086223633779467E-2</v>
      </c>
      <c r="T97" s="12">
        <v>2.6690990515324401E-3</v>
      </c>
      <c r="U97" s="41">
        <f>'Survival-1cycle NMA'!J98</f>
        <v>0.14280267986034886</v>
      </c>
      <c r="V97" s="12">
        <f t="shared" si="19"/>
        <v>7.0379171685550052E-2</v>
      </c>
      <c r="W97" s="41">
        <f>'Survival-1cycle NMA'!K98</f>
        <v>7.2423508174798812E-2</v>
      </c>
      <c r="X97" s="41">
        <f>'Survival-1cycle NMA'!H98</f>
        <v>0.12959376354290247</v>
      </c>
      <c r="Y97" s="12">
        <f t="shared" si="20"/>
        <v>0.10705794161999754</v>
      </c>
      <c r="Z97" s="41">
        <f>'Survival-1cycle NMA'!I98</f>
        <v>2.2535821922904927E-2</v>
      </c>
      <c r="AA97" s="41">
        <f>'Survival-1cycle NMA'!P98</f>
        <v>8.7897208342269106E-2</v>
      </c>
      <c r="AB97" s="12">
        <f t="shared" si="21"/>
        <v>7.3361895303979185E-2</v>
      </c>
      <c r="AC97" s="41">
        <f>'Survival-1cycle NMA'!Q98</f>
        <v>1.4535313038289928E-2</v>
      </c>
      <c r="AD97" s="41">
        <f>'Survival-1cycle NMA'!L98</f>
        <v>0.23922627157848275</v>
      </c>
      <c r="AE97" s="12">
        <f t="shared" si="22"/>
        <v>0.18440883806015854</v>
      </c>
      <c r="AF97" s="41">
        <f>'Survival-1cycle NMA'!M98</f>
        <v>5.4817433518324223E-2</v>
      </c>
      <c r="AG97" s="12">
        <v>7.7755322685311906E-2</v>
      </c>
      <c r="AH97" s="12">
        <f t="shared" si="23"/>
        <v>7.5086223633779467E-2</v>
      </c>
      <c r="AI97" s="12">
        <v>2.6690990515324401E-3</v>
      </c>
      <c r="AJ97" s="41">
        <f>'Survival-1cycle NMA'!N98</f>
        <v>0.12632560990596381</v>
      </c>
      <c r="AK97" s="12">
        <f t="shared" si="24"/>
        <v>3.2882802838031785E-2</v>
      </c>
      <c r="AL97" s="41">
        <f>'Survival-1cycle NMA'!O98</f>
        <v>9.3442807067932024E-2</v>
      </c>
      <c r="AM97" s="41">
        <f>'Survival-1cycle NMA'!P98</f>
        <v>8.7897208342269106E-2</v>
      </c>
      <c r="AN97" s="12">
        <f t="shared" si="25"/>
        <v>7.3361895303979185E-2</v>
      </c>
      <c r="AO97" s="41">
        <f>'Survival-1cycle NMA'!Q98</f>
        <v>1.4535313038289928E-2</v>
      </c>
    </row>
    <row r="98" spans="1:41">
      <c r="A98" s="12">
        <v>95</v>
      </c>
      <c r="B98" s="12">
        <f t="shared" si="13"/>
        <v>5.4082191780821915</v>
      </c>
      <c r="C98" s="41">
        <f>'Survival-1cycle NMA'!F99</f>
        <v>0.13463006279694426</v>
      </c>
      <c r="D98" s="41">
        <f>'Survival-1cycle NMA'!G99</f>
        <v>1.3669311800734241E-2</v>
      </c>
      <c r="E98" s="12">
        <f t="shared" si="14"/>
        <v>0.12096075099621001</v>
      </c>
      <c r="F98" s="12">
        <v>7.6474288768852802E-2</v>
      </c>
      <c r="G98" s="12">
        <v>2.57489329358654E-3</v>
      </c>
      <c r="H98" s="12">
        <f t="shared" si="15"/>
        <v>7.3899395475266264E-2</v>
      </c>
      <c r="I98" s="41">
        <f>'Survival-1cycle NMA'!H99</f>
        <v>0.12788286498617388</v>
      </c>
      <c r="J98" s="12">
        <f t="shared" si="16"/>
        <v>0.10585938666970468</v>
      </c>
      <c r="K98" s="41">
        <f>'Survival-1cycle NMA'!I99</f>
        <v>2.2023478316469194E-2</v>
      </c>
      <c r="L98" s="12">
        <v>7.1758093560552405E-2</v>
      </c>
      <c r="M98" s="12">
        <v>7.6474288768852802E-2</v>
      </c>
      <c r="N98" s="12">
        <v>2.57489329358654E-3</v>
      </c>
      <c r="O98" s="41">
        <f>'Survival-1cycle NMA'!H99</f>
        <v>0.12788286498617388</v>
      </c>
      <c r="P98" s="12">
        <f t="shared" si="17"/>
        <v>0.10585938666970468</v>
      </c>
      <c r="Q98" s="41">
        <f>'Survival-1cycle NMA'!I99</f>
        <v>2.2023478316469194E-2</v>
      </c>
      <c r="R98" s="12">
        <v>7.6474288768852802E-2</v>
      </c>
      <c r="S98" s="12">
        <f t="shared" si="18"/>
        <v>7.3899395475266264E-2</v>
      </c>
      <c r="T98" s="12">
        <v>2.57489329358654E-3</v>
      </c>
      <c r="U98" s="41">
        <f>'Survival-1cycle NMA'!J99</f>
        <v>0.14100638229213397</v>
      </c>
      <c r="V98" s="12">
        <f t="shared" si="19"/>
        <v>6.9726603771842435E-2</v>
      </c>
      <c r="W98" s="41">
        <f>'Survival-1cycle NMA'!K99</f>
        <v>7.1279778520291534E-2</v>
      </c>
      <c r="X98" s="41">
        <f>'Survival-1cycle NMA'!H99</f>
        <v>0.12788286498617388</v>
      </c>
      <c r="Y98" s="12">
        <f t="shared" si="20"/>
        <v>0.10585938666970468</v>
      </c>
      <c r="Z98" s="41">
        <f>'Survival-1cycle NMA'!I99</f>
        <v>2.2023478316469194E-2</v>
      </c>
      <c r="AA98" s="41">
        <f>'Survival-1cycle NMA'!P99</f>
        <v>8.6518046557090139E-2</v>
      </c>
      <c r="AB98" s="12">
        <f t="shared" si="21"/>
        <v>7.2350909527293825E-2</v>
      </c>
      <c r="AC98" s="41">
        <f>'Survival-1cycle NMA'!Q99</f>
        <v>1.4167137029796315E-2</v>
      </c>
      <c r="AD98" s="41">
        <f>'Survival-1cycle NMA'!L99</f>
        <v>0.23701108046252778</v>
      </c>
      <c r="AE98" s="12">
        <f t="shared" si="22"/>
        <v>0.18315037645950577</v>
      </c>
      <c r="AF98" s="41">
        <f>'Survival-1cycle NMA'!M99</f>
        <v>5.3860704003021995E-2</v>
      </c>
      <c r="AG98" s="12">
        <v>7.6474288768852802E-2</v>
      </c>
      <c r="AH98" s="12">
        <f t="shared" si="23"/>
        <v>7.3899395475266264E-2</v>
      </c>
      <c r="AI98" s="12">
        <v>2.57489329358654E-3</v>
      </c>
      <c r="AJ98" s="41">
        <f>'Survival-1cycle NMA'!N99</f>
        <v>0.12463715059197913</v>
      </c>
      <c r="AK98" s="12">
        <f t="shared" si="24"/>
        <v>3.2527805497423387E-2</v>
      </c>
      <c r="AL98" s="41">
        <f>'Survival-1cycle NMA'!O99</f>
        <v>9.2109345094555747E-2</v>
      </c>
      <c r="AM98" s="41">
        <f>'Survival-1cycle NMA'!P99</f>
        <v>8.6518046557090139E-2</v>
      </c>
      <c r="AN98" s="12">
        <f t="shared" si="25"/>
        <v>7.2350909527293825E-2</v>
      </c>
      <c r="AO98" s="41">
        <f>'Survival-1cycle NMA'!Q99</f>
        <v>1.4167137029796315E-2</v>
      </c>
    </row>
    <row r="99" spans="1:41">
      <c r="A99" s="12">
        <v>96</v>
      </c>
      <c r="B99" s="12">
        <f t="shared" si="13"/>
        <v>5.4657534246575343</v>
      </c>
      <c r="C99" s="41">
        <f>'Survival-1cycle NMA'!F100</f>
        <v>0.13290818768530227</v>
      </c>
      <c r="D99" s="41">
        <f>'Survival-1cycle NMA'!G100</f>
        <v>1.3322649267945338E-2</v>
      </c>
      <c r="E99" s="12">
        <f t="shared" si="14"/>
        <v>0.11958553841735693</v>
      </c>
      <c r="F99" s="12">
        <v>7.5222606797920505E-2</v>
      </c>
      <c r="G99" s="12">
        <v>2.4846471078973E-3</v>
      </c>
      <c r="H99" s="12">
        <f t="shared" si="15"/>
        <v>7.273795969002321E-2</v>
      </c>
      <c r="I99" s="41">
        <f>'Survival-1cycle NMA'!H100</f>
        <v>0.12620562260808066</v>
      </c>
      <c r="J99" s="12">
        <f t="shared" si="16"/>
        <v>0.10467932116541891</v>
      </c>
      <c r="K99" s="41">
        <f>'Survival-1cycle NMA'!I100</f>
        <v>2.1526301442661749E-2</v>
      </c>
      <c r="L99" s="12">
        <v>7.0384892769271498E-2</v>
      </c>
      <c r="M99" s="12">
        <v>7.5222606797920505E-2</v>
      </c>
      <c r="N99" s="12">
        <v>2.4846471078973E-3</v>
      </c>
      <c r="O99" s="41">
        <f>'Survival-1cycle NMA'!H100</f>
        <v>0.12620562260808066</v>
      </c>
      <c r="P99" s="12">
        <f t="shared" si="17"/>
        <v>0.10467932116541891</v>
      </c>
      <c r="Q99" s="41">
        <f>'Survival-1cycle NMA'!I100</f>
        <v>2.1526301442661749E-2</v>
      </c>
      <c r="R99" s="12">
        <v>7.5222606797920505E-2</v>
      </c>
      <c r="S99" s="12">
        <f t="shared" si="18"/>
        <v>7.273795969002321E-2</v>
      </c>
      <c r="T99" s="12">
        <v>2.4846471078973E-3</v>
      </c>
      <c r="U99" s="41">
        <f>'Survival-1cycle NMA'!J100</f>
        <v>0.13924431249940533</v>
      </c>
      <c r="V99" s="12">
        <f t="shared" si="19"/>
        <v>6.9082262667773134E-2</v>
      </c>
      <c r="W99" s="41">
        <f>'Survival-1cycle NMA'!K100</f>
        <v>7.0162049831632198E-2</v>
      </c>
      <c r="X99" s="41">
        <f>'Survival-1cycle NMA'!H100</f>
        <v>0.12620562260808066</v>
      </c>
      <c r="Y99" s="12">
        <f t="shared" si="20"/>
        <v>0.10467932116541891</v>
      </c>
      <c r="Z99" s="41">
        <f>'Survival-1cycle NMA'!I100</f>
        <v>2.1526301442661749E-2</v>
      </c>
      <c r="AA99" s="41">
        <f>'Survival-1cycle NMA'!P100</f>
        <v>8.51694136526054E-2</v>
      </c>
      <c r="AB99" s="12">
        <f t="shared" si="21"/>
        <v>7.1358608233584628E-2</v>
      </c>
      <c r="AC99" s="41">
        <f>'Survival-1cycle NMA'!Q100</f>
        <v>1.3810805419020767E-2</v>
      </c>
      <c r="AD99" s="41">
        <f>'Survival-1cycle NMA'!L100</f>
        <v>0.23483081889525603</v>
      </c>
      <c r="AE99" s="12">
        <f t="shared" si="22"/>
        <v>0.18190352247524302</v>
      </c>
      <c r="AF99" s="41">
        <f>'Survival-1cycle NMA'!M100</f>
        <v>5.2927296420013009E-2</v>
      </c>
      <c r="AG99" s="12">
        <v>7.5222606797920505E-2</v>
      </c>
      <c r="AH99" s="12">
        <f t="shared" si="23"/>
        <v>7.273795969002321E-2</v>
      </c>
      <c r="AI99" s="12">
        <v>2.4846471078973E-3</v>
      </c>
      <c r="AJ99" s="41">
        <f>'Survival-1cycle NMA'!N100</f>
        <v>0.12298218009006003</v>
      </c>
      <c r="AK99" s="12">
        <f t="shared" si="24"/>
        <v>3.2177990662106346E-2</v>
      </c>
      <c r="AL99" s="41">
        <f>'Survival-1cycle NMA'!O100</f>
        <v>9.080418942795368E-2</v>
      </c>
      <c r="AM99" s="41">
        <f>'Survival-1cycle NMA'!P100</f>
        <v>8.51694136526054E-2</v>
      </c>
      <c r="AN99" s="12">
        <f t="shared" si="25"/>
        <v>7.1358608233584628E-2</v>
      </c>
      <c r="AO99" s="41">
        <f>'Survival-1cycle NMA'!Q100</f>
        <v>1.3810805419020767E-2</v>
      </c>
    </row>
    <row r="100" spans="1:41">
      <c r="A100" s="12">
        <v>97</v>
      </c>
      <c r="B100" s="12">
        <f t="shared" si="13"/>
        <v>5.5232876712328771</v>
      </c>
      <c r="C100" s="41">
        <f>'Survival-1cycle NMA'!F101</f>
        <v>0.13121938522028254</v>
      </c>
      <c r="D100" s="41">
        <f>'Survival-1cycle NMA'!G101</f>
        <v>1.2987128247381947E-2</v>
      </c>
      <c r="E100" s="12">
        <f t="shared" si="14"/>
        <v>0.11823225697290059</v>
      </c>
      <c r="F100" s="12">
        <v>7.3999400860819201E-2</v>
      </c>
      <c r="G100" s="12">
        <v>2.3981665777485098E-3</v>
      </c>
      <c r="H100" s="12">
        <f t="shared" si="15"/>
        <v>7.1601234283070692E-2</v>
      </c>
      <c r="I100" s="41">
        <f>'Survival-1cycle NMA'!H101</f>
        <v>0.12456113669334366</v>
      </c>
      <c r="J100" s="12">
        <f t="shared" si="16"/>
        <v>0.10351740376043352</v>
      </c>
      <c r="K100" s="41">
        <f>'Survival-1cycle NMA'!I101</f>
        <v>2.1043732932910144E-2</v>
      </c>
      <c r="L100" s="12">
        <v>6.9045974835984805E-2</v>
      </c>
      <c r="M100" s="12">
        <v>7.3999400860819201E-2</v>
      </c>
      <c r="N100" s="12">
        <v>2.3981665777485098E-3</v>
      </c>
      <c r="O100" s="41">
        <f>'Survival-1cycle NMA'!H101</f>
        <v>0.12456113669334366</v>
      </c>
      <c r="P100" s="12">
        <f t="shared" si="17"/>
        <v>0.10351740376043352</v>
      </c>
      <c r="Q100" s="41">
        <f>'Survival-1cycle NMA'!I101</f>
        <v>2.1043732932910144E-2</v>
      </c>
      <c r="R100" s="12">
        <v>7.3999400860819201E-2</v>
      </c>
      <c r="S100" s="12">
        <f t="shared" si="18"/>
        <v>7.1601234283070692E-2</v>
      </c>
      <c r="T100" s="12">
        <v>2.3981665777485098E-3</v>
      </c>
      <c r="U100" s="41">
        <f>'Survival-1cycle NMA'!J101</f>
        <v>0.13751557561346456</v>
      </c>
      <c r="V100" s="12">
        <f t="shared" si="19"/>
        <v>6.8446037730286832E-2</v>
      </c>
      <c r="W100" s="41">
        <f>'Survival-1cycle NMA'!K101</f>
        <v>6.9069537883177726E-2</v>
      </c>
      <c r="X100" s="41">
        <f>'Survival-1cycle NMA'!H101</f>
        <v>0.12456113669334366</v>
      </c>
      <c r="Y100" s="12">
        <f t="shared" si="20"/>
        <v>0.10351740376043352</v>
      </c>
      <c r="Z100" s="41">
        <f>'Survival-1cycle NMA'!I101</f>
        <v>2.1043732932910144E-2</v>
      </c>
      <c r="AA100" s="41">
        <f>'Survival-1cycle NMA'!P101</f>
        <v>8.3850421429188124E-2</v>
      </c>
      <c r="AB100" s="12">
        <f t="shared" si="21"/>
        <v>7.0384568927249438E-2</v>
      </c>
      <c r="AC100" s="41">
        <f>'Survival-1cycle NMA'!Q101</f>
        <v>1.3465852501938682E-2</v>
      </c>
      <c r="AD100" s="41">
        <f>'Survival-1cycle NMA'!L101</f>
        <v>0.23268468200133319</v>
      </c>
      <c r="AE100" s="12">
        <f t="shared" si="22"/>
        <v>0.18066821160486829</v>
      </c>
      <c r="AF100" s="41">
        <f>'Survival-1cycle NMA'!M101</f>
        <v>5.2016470396464905E-2</v>
      </c>
      <c r="AG100" s="12">
        <v>7.3999400860819201E-2</v>
      </c>
      <c r="AH100" s="12">
        <f t="shared" si="23"/>
        <v>7.1601234283070692E-2</v>
      </c>
      <c r="AI100" s="12">
        <v>2.3981665777485098E-3</v>
      </c>
      <c r="AJ100" s="41">
        <f>'Survival-1cycle NMA'!N101</f>
        <v>0.12135979797097109</v>
      </c>
      <c r="AK100" s="12">
        <f t="shared" si="24"/>
        <v>3.1833270724554608E-2</v>
      </c>
      <c r="AL100" s="41">
        <f>'Survival-1cycle NMA'!O101</f>
        <v>8.9526527246416479E-2</v>
      </c>
      <c r="AM100" s="41">
        <f>'Survival-1cycle NMA'!P101</f>
        <v>8.3850421429188124E-2</v>
      </c>
      <c r="AN100" s="12">
        <f t="shared" si="25"/>
        <v>7.0384568927249438E-2</v>
      </c>
      <c r="AO100" s="41">
        <f>'Survival-1cycle NMA'!Q101</f>
        <v>1.3465852501938682E-2</v>
      </c>
    </row>
    <row r="101" spans="1:41">
      <c r="A101" s="12">
        <v>98</v>
      </c>
      <c r="B101" s="12">
        <f t="shared" si="13"/>
        <v>5.580821917808219</v>
      </c>
      <c r="C101" s="41">
        <f>'Survival-1cycle NMA'!F102</f>
        <v>0.12956278817881575</v>
      </c>
      <c r="D101" s="41">
        <f>'Survival-1cycle NMA'!G102</f>
        <v>1.2662311772983258E-2</v>
      </c>
      <c r="E101" s="12">
        <f t="shared" si="14"/>
        <v>0.1169004764058325</v>
      </c>
      <c r="F101" s="12">
        <v>7.2803827514409794E-2</v>
      </c>
      <c r="G101" s="12">
        <v>2.3152686565615201E-3</v>
      </c>
      <c r="H101" s="12">
        <f t="shared" si="15"/>
        <v>7.0488558857848271E-2</v>
      </c>
      <c r="I101" s="41">
        <f>'Survival-1cycle NMA'!H102</f>
        <v>0.12294853823014837</v>
      </c>
      <c r="J101" s="12">
        <f t="shared" si="16"/>
        <v>0.10237329911002001</v>
      </c>
      <c r="K101" s="41">
        <f>'Survival-1cycle NMA'!I102</f>
        <v>2.0575239120128361E-2</v>
      </c>
      <c r="L101" s="12">
        <v>6.77402717939527E-2</v>
      </c>
      <c r="M101" s="12">
        <v>7.2803827514409794E-2</v>
      </c>
      <c r="N101" s="12">
        <v>2.3152686565615201E-3</v>
      </c>
      <c r="O101" s="41">
        <f>'Survival-1cycle NMA'!H102</f>
        <v>0.12294853823014837</v>
      </c>
      <c r="P101" s="12">
        <f t="shared" si="17"/>
        <v>0.10237329911002001</v>
      </c>
      <c r="Q101" s="41">
        <f>'Survival-1cycle NMA'!I102</f>
        <v>2.0575239120128361E-2</v>
      </c>
      <c r="R101" s="12">
        <v>7.2803827514409794E-2</v>
      </c>
      <c r="S101" s="12">
        <f t="shared" si="18"/>
        <v>7.0488558857848271E-2</v>
      </c>
      <c r="T101" s="12">
        <v>2.3152686565615201E-3</v>
      </c>
      <c r="U101" s="41">
        <f>'Survival-1cycle NMA'!J102</f>
        <v>0.13581930680947926</v>
      </c>
      <c r="V101" s="12">
        <f t="shared" si="19"/>
        <v>6.7817818673117841E-2</v>
      </c>
      <c r="W101" s="41">
        <f>'Survival-1cycle NMA'!K102</f>
        <v>6.8001488136361421E-2</v>
      </c>
      <c r="X101" s="41">
        <f>'Survival-1cycle NMA'!H102</f>
        <v>0.12294853823014837</v>
      </c>
      <c r="Y101" s="12">
        <f t="shared" si="20"/>
        <v>0.10237329911002001</v>
      </c>
      <c r="Z101" s="41">
        <f>'Survival-1cycle NMA'!I102</f>
        <v>2.0575239120128361E-2</v>
      </c>
      <c r="AA101" s="41">
        <f>'Survival-1cycle NMA'!P102</f>
        <v>8.2560213979830099E-2</v>
      </c>
      <c r="AB101" s="12">
        <f t="shared" si="21"/>
        <v>6.9428379675806312E-2</v>
      </c>
      <c r="AC101" s="41">
        <f>'Survival-1cycle NMA'!Q102</f>
        <v>1.3131834304023789E-2</v>
      </c>
      <c r="AD101" s="41">
        <f>'Survival-1cycle NMA'!L102</f>
        <v>0.23057188960767463</v>
      </c>
      <c r="AE101" s="12">
        <f t="shared" si="22"/>
        <v>0.17944437490216952</v>
      </c>
      <c r="AF101" s="41">
        <f>'Survival-1cycle NMA'!M102</f>
        <v>5.1127514705505098E-2</v>
      </c>
      <c r="AG101" s="12">
        <v>7.2803827514409794E-2</v>
      </c>
      <c r="AH101" s="12">
        <f t="shared" si="23"/>
        <v>7.0488558857848271E-2</v>
      </c>
      <c r="AI101" s="12">
        <v>2.3152686565615201E-3</v>
      </c>
      <c r="AJ101" s="41">
        <f>'Survival-1cycle NMA'!N102</f>
        <v>0.11976913466454635</v>
      </c>
      <c r="AK101" s="12">
        <f t="shared" si="24"/>
        <v>3.1493559282954817E-2</v>
      </c>
      <c r="AL101" s="41">
        <f>'Survival-1cycle NMA'!O102</f>
        <v>8.8275575381591531E-2</v>
      </c>
      <c r="AM101" s="41">
        <f>'Survival-1cycle NMA'!P102</f>
        <v>8.2560213979830099E-2</v>
      </c>
      <c r="AN101" s="12">
        <f t="shared" si="25"/>
        <v>6.9428379675806312E-2</v>
      </c>
      <c r="AO101" s="41">
        <f>'Survival-1cycle NMA'!Q102</f>
        <v>1.3131834304023789E-2</v>
      </c>
    </row>
    <row r="102" spans="1:41">
      <c r="A102" s="12">
        <v>99</v>
      </c>
      <c r="B102" s="12">
        <f t="shared" si="13"/>
        <v>5.6383561643835618</v>
      </c>
      <c r="C102" s="41">
        <f>'Survival-1cycle NMA'!F103</f>
        <v>0.12793755844997073</v>
      </c>
      <c r="D102" s="41">
        <f>'Survival-1cycle NMA'!G103</f>
        <v>1.234778319327612E-2</v>
      </c>
      <c r="E102" s="12">
        <f t="shared" si="14"/>
        <v>0.11558977525669462</v>
      </c>
      <c r="F102" s="12">
        <v>7.1635074340586594E-2</v>
      </c>
      <c r="G102" s="12">
        <v>2.2357804806572099E-3</v>
      </c>
      <c r="H102" s="12">
        <f t="shared" si="15"/>
        <v>6.9399293859929378E-2</v>
      </c>
      <c r="I102" s="41">
        <f>'Survival-1cycle NMA'!H103</f>
        <v>0.12136698763025067</v>
      </c>
      <c r="J102" s="12">
        <f t="shared" si="16"/>
        <v>0.10124667787055229</v>
      </c>
      <c r="K102" s="41">
        <f>'Survival-1cycle NMA'!I103</f>
        <v>2.012030975969838E-2</v>
      </c>
      <c r="L102" s="12">
        <v>6.6466755776791703E-2</v>
      </c>
      <c r="M102" s="12">
        <v>7.1635074340586594E-2</v>
      </c>
      <c r="N102" s="12">
        <v>2.2357804806572099E-3</v>
      </c>
      <c r="O102" s="41">
        <f>'Survival-1cycle NMA'!H103</f>
        <v>0.12136698763025067</v>
      </c>
      <c r="P102" s="12">
        <f t="shared" si="17"/>
        <v>0.10124667787055229</v>
      </c>
      <c r="Q102" s="41">
        <f>'Survival-1cycle NMA'!I103</f>
        <v>2.012030975969838E-2</v>
      </c>
      <c r="R102" s="12">
        <v>7.1635074340586594E-2</v>
      </c>
      <c r="S102" s="12">
        <f t="shared" si="18"/>
        <v>6.9399293859929378E-2</v>
      </c>
      <c r="T102" s="12">
        <v>2.2357804806572099E-3</v>
      </c>
      <c r="U102" s="41">
        <f>'Survival-1cycle NMA'!J103</f>
        <v>0.13415467006961684</v>
      </c>
      <c r="V102" s="12">
        <f t="shared" si="19"/>
        <v>6.7197495685968472E-2</v>
      </c>
      <c r="W102" s="41">
        <f>'Survival-1cycle NMA'!K103</f>
        <v>6.6957174383648371E-2</v>
      </c>
      <c r="X102" s="41">
        <f>'Survival-1cycle NMA'!H103</f>
        <v>0.12136698763025067</v>
      </c>
      <c r="Y102" s="12">
        <f t="shared" si="20"/>
        <v>0.10124667787055229</v>
      </c>
      <c r="Z102" s="41">
        <f>'Survival-1cycle NMA'!I103</f>
        <v>2.012030975969838E-2</v>
      </c>
      <c r="AA102" s="41">
        <f>'Survival-1cycle NMA'!P103</f>
        <v>8.1297966276162745E-2</v>
      </c>
      <c r="AB102" s="12">
        <f t="shared" si="21"/>
        <v>6.8489638871720174E-2</v>
      </c>
      <c r="AC102" s="41">
        <f>'Survival-1cycle NMA'!Q103</f>
        <v>1.2808327404442568E-2</v>
      </c>
      <c r="AD102" s="41">
        <f>'Survival-1cycle NMA'!L103</f>
        <v>0.22849168529257724</v>
      </c>
      <c r="AE102" s="12">
        <f t="shared" si="22"/>
        <v>0.17823193939955809</v>
      </c>
      <c r="AF102" s="41">
        <f>'Survival-1cycle NMA'!M103</f>
        <v>5.025974589301916E-2</v>
      </c>
      <c r="AG102" s="12">
        <v>7.1635074340586594E-2</v>
      </c>
      <c r="AH102" s="12">
        <f t="shared" si="23"/>
        <v>6.9399293859929378E-2</v>
      </c>
      <c r="AI102" s="12">
        <v>2.2357804806572099E-3</v>
      </c>
      <c r="AJ102" s="41">
        <f>'Survival-1cycle NMA'!N103</f>
        <v>0.11820935016909097</v>
      </c>
      <c r="AK102" s="12">
        <f t="shared" si="24"/>
        <v>3.1158771166557936E-2</v>
      </c>
      <c r="AL102" s="41">
        <f>'Survival-1cycle NMA'!O103</f>
        <v>8.7050579002533032E-2</v>
      </c>
      <c r="AM102" s="41">
        <f>'Survival-1cycle NMA'!P103</f>
        <v>8.1297966276162745E-2</v>
      </c>
      <c r="AN102" s="12">
        <f t="shared" si="25"/>
        <v>6.8489638871720174E-2</v>
      </c>
      <c r="AO102" s="41">
        <f>'Survival-1cycle NMA'!Q103</f>
        <v>1.2808327404442568E-2</v>
      </c>
    </row>
    <row r="103" spans="1:41">
      <c r="A103" s="12">
        <v>100</v>
      </c>
      <c r="B103" s="12">
        <f t="shared" si="13"/>
        <v>5.6958904109589037</v>
      </c>
      <c r="C103" s="41">
        <f>'Survival-1cycle NMA'!F104</f>
        <v>0.1263428858389338</v>
      </c>
      <c r="D103" s="41">
        <f>'Survival-1cycle NMA'!G104</f>
        <v>1.2043145077020758E-2</v>
      </c>
      <c r="E103" s="12">
        <f t="shared" si="14"/>
        <v>0.11429974076191304</v>
      </c>
      <c r="F103" s="12">
        <v>7.0492358577704306E-2</v>
      </c>
      <c r="G103" s="12">
        <v>2.1595387304224798E-3</v>
      </c>
      <c r="H103" s="12">
        <f t="shared" si="15"/>
        <v>6.8332819847281831E-2</v>
      </c>
      <c r="I103" s="41">
        <f>'Survival-1cycle NMA'!H104</f>
        <v>0.11981567351218705</v>
      </c>
      <c r="J103" s="12">
        <f t="shared" si="16"/>
        <v>0.10013721668579943</v>
      </c>
      <c r="K103" s="41">
        <f>'Survival-1cycle NMA'!I104</f>
        <v>1.9678456826387622E-2</v>
      </c>
      <c r="L103" s="12">
        <v>6.5224437252520098E-2</v>
      </c>
      <c r="M103" s="12">
        <v>7.0492358577704306E-2</v>
      </c>
      <c r="N103" s="12">
        <v>2.1595387304224798E-3</v>
      </c>
      <c r="O103" s="41">
        <f>'Survival-1cycle NMA'!H104</f>
        <v>0.11981567351218705</v>
      </c>
      <c r="P103" s="12">
        <f t="shared" si="17"/>
        <v>0.10013721668579943</v>
      </c>
      <c r="Q103" s="41">
        <f>'Survival-1cycle NMA'!I104</f>
        <v>1.9678456826387622E-2</v>
      </c>
      <c r="R103" s="12">
        <v>7.0492358577704306E-2</v>
      </c>
      <c r="S103" s="12">
        <f t="shared" si="18"/>
        <v>6.8332819847281831E-2</v>
      </c>
      <c r="T103" s="12">
        <v>2.1595387304224798E-3</v>
      </c>
      <c r="U103" s="41">
        <f>'Survival-1cycle NMA'!J104</f>
        <v>0.13252085700656172</v>
      </c>
      <c r="V103" s="12">
        <f t="shared" si="19"/>
        <v>6.6584959541464997E-2</v>
      </c>
      <c r="W103" s="41">
        <f>'Survival-1cycle NMA'!K104</f>
        <v>6.5935897465096718E-2</v>
      </c>
      <c r="X103" s="41">
        <f>'Survival-1cycle NMA'!H104</f>
        <v>0.11981567351218705</v>
      </c>
      <c r="Y103" s="12">
        <f t="shared" si="20"/>
        <v>0.10013721668579943</v>
      </c>
      <c r="Z103" s="41">
        <f>'Survival-1cycle NMA'!I104</f>
        <v>1.9678456826387622E-2</v>
      </c>
      <c r="AA103" s="41">
        <f>'Survival-1cycle NMA'!P104</f>
        <v>8.0062882826994392E-2</v>
      </c>
      <c r="AB103" s="12">
        <f t="shared" si="21"/>
        <v>6.7567954994299934E-2</v>
      </c>
      <c r="AC103" s="41">
        <f>'Survival-1cycle NMA'!Q104</f>
        <v>1.2494927832694451E-2</v>
      </c>
      <c r="AD103" s="41">
        <f>'Survival-1cycle NMA'!L104</f>
        <v>0.22644333547889786</v>
      </c>
      <c r="AE103" s="12">
        <f t="shared" si="22"/>
        <v>0.17703082849904828</v>
      </c>
      <c r="AF103" s="41">
        <f>'Survival-1cycle NMA'!M104</f>
        <v>4.9412506979849585E-2</v>
      </c>
      <c r="AG103" s="12">
        <v>7.0492358577704306E-2</v>
      </c>
      <c r="AH103" s="12">
        <f t="shared" si="23"/>
        <v>6.8332819847281831E-2</v>
      </c>
      <c r="AI103" s="12">
        <v>2.1595387304224798E-3</v>
      </c>
      <c r="AJ103" s="41">
        <f>'Survival-1cycle NMA'!N104</f>
        <v>0.11667963282458188</v>
      </c>
      <c r="AK103" s="12">
        <f t="shared" si="24"/>
        <v>3.0828822455992694E-2</v>
      </c>
      <c r="AL103" s="41">
        <f>'Survival-1cycle NMA'!O104</f>
        <v>8.5850810368589187E-2</v>
      </c>
      <c r="AM103" s="41">
        <f>'Survival-1cycle NMA'!P104</f>
        <v>8.0062882826994392E-2</v>
      </c>
      <c r="AN103" s="12">
        <f t="shared" si="25"/>
        <v>6.7567954994299934E-2</v>
      </c>
      <c r="AO103" s="41">
        <f>'Survival-1cycle NMA'!Q104</f>
        <v>1.2494927832694451E-2</v>
      </c>
    </row>
    <row r="104" spans="1:41">
      <c r="A104" s="12">
        <v>101</v>
      </c>
      <c r="B104" s="12">
        <f t="shared" si="13"/>
        <v>5.7534246575342465</v>
      </c>
      <c r="C104" s="41">
        <f>'Survival-1cycle NMA'!F105</f>
        <v>0.12477798692918049</v>
      </c>
      <c r="D104" s="41">
        <f>'Survival-1cycle NMA'!G105</f>
        <v>1.1748018185943006E-2</v>
      </c>
      <c r="E104" s="12">
        <f t="shared" si="14"/>
        <v>0.11302996874323748</v>
      </c>
      <c r="F104" s="12">
        <v>6.9374925822503597E-2</v>
      </c>
      <c r="G104" s="12">
        <v>2.0863890361224398E-3</v>
      </c>
      <c r="H104" s="12">
        <f t="shared" si="15"/>
        <v>6.7288536786381151E-2</v>
      </c>
      <c r="I104" s="41">
        <f>'Survival-1cycle NMA'!H105</f>
        <v>0.11829381154399767</v>
      </c>
      <c r="J104" s="12">
        <f t="shared" si="16"/>
        <v>9.9044598161880382E-2</v>
      </c>
      <c r="K104" s="41">
        <f>'Survival-1cycle NMA'!I105</f>
        <v>1.9249213382117287E-2</v>
      </c>
      <c r="L104" s="12">
        <v>6.4012363346826806E-2</v>
      </c>
      <c r="M104" s="12">
        <v>6.9374925822503597E-2</v>
      </c>
      <c r="N104" s="12">
        <v>2.0863890361224398E-3</v>
      </c>
      <c r="O104" s="41">
        <f>'Survival-1cycle NMA'!H105</f>
        <v>0.11829381154399767</v>
      </c>
      <c r="P104" s="12">
        <f t="shared" si="17"/>
        <v>9.9044598161880382E-2</v>
      </c>
      <c r="Q104" s="41">
        <f>'Survival-1cycle NMA'!I105</f>
        <v>1.9249213382117287E-2</v>
      </c>
      <c r="R104" s="12">
        <v>6.9374925822503597E-2</v>
      </c>
      <c r="S104" s="12">
        <f t="shared" si="18"/>
        <v>6.7288536786381151E-2</v>
      </c>
      <c r="T104" s="12">
        <v>2.0863890361224398E-3</v>
      </c>
      <c r="U104" s="41">
        <f>'Survival-1cycle NMA'!J105</f>
        <v>0.13091708574400596</v>
      </c>
      <c r="V104" s="12">
        <f t="shared" si="19"/>
        <v>6.5980101690938903E-2</v>
      </c>
      <c r="W104" s="41">
        <f>'Survival-1cycle NMA'!K105</f>
        <v>6.4936984053067054E-2</v>
      </c>
      <c r="X104" s="41">
        <f>'Survival-1cycle NMA'!H105</f>
        <v>0.11829381154399767</v>
      </c>
      <c r="Y104" s="12">
        <f t="shared" si="20"/>
        <v>9.9044598161880382E-2</v>
      </c>
      <c r="Z104" s="41">
        <f>'Survival-1cycle NMA'!I105</f>
        <v>1.9249213382117287E-2</v>
      </c>
      <c r="AA104" s="41">
        <f>'Survival-1cycle NMA'!P105</f>
        <v>7.8854196405100052E-2</v>
      </c>
      <c r="AB104" s="12">
        <f t="shared" si="21"/>
        <v>6.6662946372409965E-2</v>
      </c>
      <c r="AC104" s="41">
        <f>'Survival-1cycle NMA'!Q105</f>
        <v>1.2191250032690081E-2</v>
      </c>
      <c r="AD104" s="41">
        <f>'Survival-1cycle NMA'!L105</f>
        <v>0.22442612856889485</v>
      </c>
      <c r="AE104" s="12">
        <f t="shared" si="22"/>
        <v>0.17584096233422694</v>
      </c>
      <c r="AF104" s="41">
        <f>'Survival-1cycle NMA'!M105</f>
        <v>4.8585166234667902E-2</v>
      </c>
      <c r="AG104" s="12">
        <v>6.9374925822503597E-2</v>
      </c>
      <c r="AH104" s="12">
        <f t="shared" si="23"/>
        <v>6.7288536786381151E-2</v>
      </c>
      <c r="AI104" s="12">
        <v>2.0863890361224398E-3</v>
      </c>
      <c r="AJ104" s="41">
        <f>'Survival-1cycle NMA'!N105</f>
        <v>0.1151791981460271</v>
      </c>
      <c r="AK104" s="12">
        <f t="shared" si="24"/>
        <v>3.0503630499045573E-2</v>
      </c>
      <c r="AL104" s="41">
        <f>'Survival-1cycle NMA'!O105</f>
        <v>8.4675567646981531E-2</v>
      </c>
      <c r="AM104" s="41">
        <f>'Survival-1cycle NMA'!P105</f>
        <v>7.8854196405100052E-2</v>
      </c>
      <c r="AN104" s="12">
        <f t="shared" si="25"/>
        <v>6.6662946372409965E-2</v>
      </c>
      <c r="AO104" s="41">
        <f>'Survival-1cycle NMA'!Q105</f>
        <v>1.2191250032690081E-2</v>
      </c>
    </row>
    <row r="105" spans="1:41">
      <c r="A105" s="12">
        <v>102</v>
      </c>
      <c r="B105" s="12">
        <f t="shared" si="13"/>
        <v>5.8109589041095893</v>
      </c>
      <c r="C105" s="41">
        <f>'Survival-1cycle NMA'!F106</f>
        <v>0.12324210399957</v>
      </c>
      <c r="D105" s="41">
        <f>'Survival-1cycle NMA'!G106</f>
        <v>1.1462040509940763E-2</v>
      </c>
      <c r="E105" s="12">
        <f t="shared" si="14"/>
        <v>0.11178006348962924</v>
      </c>
      <c r="F105" s="12">
        <v>6.8282048798381997E-2</v>
      </c>
      <c r="G105" s="12">
        <v>2.0161854249182301E-3</v>
      </c>
      <c r="H105" s="12">
        <f t="shared" si="15"/>
        <v>6.6265863373463768E-2</v>
      </c>
      <c r="I105" s="41">
        <f>'Survival-1cycle NMA'!H106</f>
        <v>0.11680064334210367</v>
      </c>
      <c r="J105" s="12">
        <f t="shared" si="16"/>
        <v>9.7968510832228878E-2</v>
      </c>
      <c r="K105" s="41">
        <f>'Survival-1cycle NMA'!I106</f>
        <v>1.8832132509874793E-2</v>
      </c>
      <c r="L105" s="12">
        <v>6.2829616250485096E-2</v>
      </c>
      <c r="M105" s="12">
        <v>6.8282048798381997E-2</v>
      </c>
      <c r="N105" s="12">
        <v>2.0161854249182301E-3</v>
      </c>
      <c r="O105" s="41">
        <f>'Survival-1cycle NMA'!H106</f>
        <v>0.11680064334210367</v>
      </c>
      <c r="P105" s="12">
        <f t="shared" si="17"/>
        <v>9.7968510832228878E-2</v>
      </c>
      <c r="Q105" s="41">
        <f>'Survival-1cycle NMA'!I106</f>
        <v>1.8832132509874793E-2</v>
      </c>
      <c r="R105" s="12">
        <v>6.8282048798381997E-2</v>
      </c>
      <c r="S105" s="12">
        <f t="shared" si="18"/>
        <v>6.6265863373463768E-2</v>
      </c>
      <c r="T105" s="12">
        <v>2.0161854249182301E-3</v>
      </c>
      <c r="U105" s="41">
        <f>'Survival-1cycle NMA'!J106</f>
        <v>0.12934259985092408</v>
      </c>
      <c r="V105" s="12">
        <f t="shared" si="19"/>
        <v>6.5382814349993892E-2</v>
      </c>
      <c r="W105" s="41">
        <f>'Survival-1cycle NMA'!K106</f>
        <v>6.3959785500930191E-2</v>
      </c>
      <c r="X105" s="41">
        <f>'Survival-1cycle NMA'!H106</f>
        <v>0.11680064334210367</v>
      </c>
      <c r="Y105" s="12">
        <f t="shared" si="20"/>
        <v>9.7968510832228878E-2</v>
      </c>
      <c r="Z105" s="41">
        <f>'Survival-1cycle NMA'!I106</f>
        <v>1.8832132509874793E-2</v>
      </c>
      <c r="AA105" s="41">
        <f>'Survival-1cycle NMA'!P106</f>
        <v>7.7671166838284164E-2</v>
      </c>
      <c r="AB105" s="12">
        <f t="shared" si="21"/>
        <v>6.577424094864108E-2</v>
      </c>
      <c r="AC105" s="41">
        <f>'Survival-1cycle NMA'!Q106</f>
        <v>1.1896925889643084E-2</v>
      </c>
      <c r="AD105" s="41">
        <f>'Survival-1cycle NMA'!L106</f>
        <v>0.22243937411849796</v>
      </c>
      <c r="AE105" s="12">
        <f t="shared" si="22"/>
        <v>0.17466225810537339</v>
      </c>
      <c r="AF105" s="41">
        <f>'Survival-1cycle NMA'!M106</f>
        <v>4.7777116013124558E-2</v>
      </c>
      <c r="AG105" s="12">
        <v>6.8282048798381997E-2</v>
      </c>
      <c r="AH105" s="12">
        <f t="shared" si="23"/>
        <v>6.6265863373463768E-2</v>
      </c>
      <c r="AI105" s="12">
        <v>2.0161854249182301E-3</v>
      </c>
      <c r="AJ105" s="41">
        <f>'Survival-1cycle NMA'!N106</f>
        <v>0.11370728771358182</v>
      </c>
      <c r="AK105" s="12">
        <f t="shared" si="24"/>
        <v>3.0183113922370067E-2</v>
      </c>
      <c r="AL105" s="41">
        <f>'Survival-1cycle NMA'!O106</f>
        <v>8.3524173791211756E-2</v>
      </c>
      <c r="AM105" s="41">
        <f>'Survival-1cycle NMA'!P106</f>
        <v>7.7671166838284164E-2</v>
      </c>
      <c r="AN105" s="12">
        <f t="shared" si="25"/>
        <v>6.577424094864108E-2</v>
      </c>
      <c r="AO105" s="41">
        <f>'Survival-1cycle NMA'!Q106</f>
        <v>1.1896925889643084E-2</v>
      </c>
    </row>
    <row r="106" spans="1:41">
      <c r="A106" s="12">
        <v>103</v>
      </c>
      <c r="B106" s="12">
        <f t="shared" si="13"/>
        <v>5.8684931506849312</v>
      </c>
      <c r="C106" s="41">
        <f>'Survival-1cycle NMA'!F107</f>
        <v>0.12173450399329948</v>
      </c>
      <c r="D106" s="41">
        <f>'Survival-1cycle NMA'!G107</f>
        <v>1.1184866360505273E-2</v>
      </c>
      <c r="E106" s="12">
        <f t="shared" si="14"/>
        <v>0.11054963763279421</v>
      </c>
      <c r="F106" s="12">
        <v>6.7213026186132105E-2</v>
      </c>
      <c r="G106" s="12">
        <v>1.9487898059404099E-3</v>
      </c>
      <c r="H106" s="12">
        <f t="shared" si="15"/>
        <v>6.5264236380191701E-2</v>
      </c>
      <c r="I106" s="41">
        <f>'Survival-1cycle NMA'!H107</f>
        <v>0.11533543542319415</v>
      </c>
      <c r="J106" s="12">
        <f t="shared" si="16"/>
        <v>9.6908649113780831E-2</v>
      </c>
      <c r="K106" s="41">
        <f>'Survival-1cycle NMA'!I107</f>
        <v>1.8426786309413315E-2</v>
      </c>
      <c r="L106" s="12">
        <v>6.1675311706152397E-2</v>
      </c>
      <c r="M106" s="12">
        <v>6.7213026186132105E-2</v>
      </c>
      <c r="N106" s="12">
        <v>1.9487898059404099E-3</v>
      </c>
      <c r="O106" s="41">
        <f>'Survival-1cycle NMA'!H107</f>
        <v>0.11533543542319415</v>
      </c>
      <c r="P106" s="12">
        <f t="shared" si="17"/>
        <v>9.6908649113780831E-2</v>
      </c>
      <c r="Q106" s="41">
        <f>'Survival-1cycle NMA'!I107</f>
        <v>1.8426786309413315E-2</v>
      </c>
      <c r="R106" s="12">
        <v>6.7213026186132105E-2</v>
      </c>
      <c r="S106" s="12">
        <f t="shared" si="18"/>
        <v>6.5264236380191701E-2</v>
      </c>
      <c r="T106" s="12">
        <v>1.9487898059404099E-3</v>
      </c>
      <c r="U106" s="41">
        <f>'Survival-1cycle NMA'!J107</f>
        <v>0.12779666732664496</v>
      </c>
      <c r="V106" s="12">
        <f t="shared" si="19"/>
        <v>6.4792990574733547E-2</v>
      </c>
      <c r="W106" s="41">
        <f>'Survival-1cycle NMA'!K107</f>
        <v>6.3003676751911417E-2</v>
      </c>
      <c r="X106" s="41">
        <f>'Survival-1cycle NMA'!H107</f>
        <v>0.11533543542319415</v>
      </c>
      <c r="Y106" s="12">
        <f t="shared" si="20"/>
        <v>9.6908649113780831E-2</v>
      </c>
      <c r="Z106" s="41">
        <f>'Survival-1cycle NMA'!I107</f>
        <v>1.8426786309413315E-2</v>
      </c>
      <c r="AA106" s="41">
        <f>'Survival-1cycle NMA'!P107</f>
        <v>7.651307986099784E-2</v>
      </c>
      <c r="AB106" s="12">
        <f t="shared" si="21"/>
        <v>6.4901476045494261E-2</v>
      </c>
      <c r="AC106" s="41">
        <f>'Survival-1cycle NMA'!Q107</f>
        <v>1.1611603815503583E-2</v>
      </c>
      <c r="AD106" s="41">
        <f>'Survival-1cycle NMA'!L107</f>
        <v>0.22048240204890937</v>
      </c>
      <c r="AE106" s="12">
        <f t="shared" si="22"/>
        <v>0.17349463038971705</v>
      </c>
      <c r="AF106" s="41">
        <f>'Survival-1cycle NMA'!M107</f>
        <v>4.6987771659192316E-2</v>
      </c>
      <c r="AG106" s="12">
        <v>6.7213026186132105E-2</v>
      </c>
      <c r="AH106" s="12">
        <f t="shared" si="23"/>
        <v>6.5264236380191701E-2</v>
      </c>
      <c r="AI106" s="12">
        <v>1.9487898059404099E-3</v>
      </c>
      <c r="AJ106" s="41">
        <f>'Survival-1cycle NMA'!N107</f>
        <v>0.11226316811623617</v>
      </c>
      <c r="AK106" s="12">
        <f t="shared" si="24"/>
        <v>2.9867192639539797E-2</v>
      </c>
      <c r="AL106" s="41">
        <f>'Survival-1cycle NMA'!O107</f>
        <v>8.2395975476696373E-2</v>
      </c>
      <c r="AM106" s="41">
        <f>'Survival-1cycle NMA'!P107</f>
        <v>7.651307986099784E-2</v>
      </c>
      <c r="AN106" s="12">
        <f t="shared" si="25"/>
        <v>6.4901476045494261E-2</v>
      </c>
      <c r="AO106" s="41">
        <f>'Survival-1cycle NMA'!Q107</f>
        <v>1.1611603815503583E-2</v>
      </c>
    </row>
    <row r="107" spans="1:41">
      <c r="A107" s="12">
        <v>104</v>
      </c>
      <c r="B107" s="12">
        <f t="shared" si="13"/>
        <v>5.9260273972602739</v>
      </c>
      <c r="C107" s="41">
        <f>'Survival-1cycle NMA'!F108</f>
        <v>0.12025447753584551</v>
      </c>
      <c r="D107" s="41">
        <f>'Survival-1cycle NMA'!G108</f>
        <v>1.0916165518417302E-2</v>
      </c>
      <c r="E107" s="12">
        <f t="shared" si="14"/>
        <v>0.1093383120174282</v>
      </c>
      <c r="F107" s="12">
        <v>6.6167181513520898E-2</v>
      </c>
      <c r="G107" s="12">
        <v>1.88407149053062E-3</v>
      </c>
      <c r="H107" s="12">
        <f t="shared" si="15"/>
        <v>6.4283110022990281E-2</v>
      </c>
      <c r="I107" s="41">
        <f>'Survival-1cycle NMA'!H108</f>
        <v>0.11389747820617331</v>
      </c>
      <c r="J107" s="12">
        <f t="shared" si="16"/>
        <v>9.5864713255474882E-2</v>
      </c>
      <c r="K107" s="41">
        <f>'Survival-1cycle NMA'!I108</f>
        <v>1.8032764950698423E-2</v>
      </c>
      <c r="L107" s="12">
        <v>6.0548597570098103E-2</v>
      </c>
      <c r="M107" s="12">
        <v>6.6167181513520898E-2</v>
      </c>
      <c r="N107" s="12">
        <v>1.88407149053062E-3</v>
      </c>
      <c r="O107" s="41">
        <f>'Survival-1cycle NMA'!H108</f>
        <v>0.11389747820617331</v>
      </c>
      <c r="P107" s="12">
        <f t="shared" si="17"/>
        <v>9.5864713255474882E-2</v>
      </c>
      <c r="Q107" s="41">
        <f>'Survival-1cycle NMA'!I108</f>
        <v>1.8032764950698423E-2</v>
      </c>
      <c r="R107" s="12">
        <v>6.6167181513520898E-2</v>
      </c>
      <c r="S107" s="12">
        <f t="shared" si="18"/>
        <v>6.4283110022990281E-2</v>
      </c>
      <c r="T107" s="12">
        <v>1.88407149053062E-3</v>
      </c>
      <c r="U107" s="41">
        <f>'Survival-1cycle NMA'!J108</f>
        <v>0.12627857963391706</v>
      </c>
      <c r="V107" s="12">
        <f t="shared" si="19"/>
        <v>6.4210524329450361E-2</v>
      </c>
      <c r="W107" s="41">
        <f>'Survival-1cycle NMA'!K108</f>
        <v>6.2068055304466699E-2</v>
      </c>
      <c r="X107" s="41">
        <f>'Survival-1cycle NMA'!H108</f>
        <v>0.11389747820617331</v>
      </c>
      <c r="Y107" s="12">
        <f t="shared" si="20"/>
        <v>9.5864713255474882E-2</v>
      </c>
      <c r="Z107" s="41">
        <f>'Survival-1cycle NMA'!I108</f>
        <v>1.8032764950698423E-2</v>
      </c>
      <c r="AA107" s="41">
        <f>'Survival-1cycle NMA'!P108</f>
        <v>7.5379246023030935E-2</v>
      </c>
      <c r="AB107" s="12">
        <f t="shared" si="21"/>
        <v>6.4044298134049243E-2</v>
      </c>
      <c r="AC107" s="41">
        <f>'Survival-1cycle NMA'!Q108</f>
        <v>1.1334947888981692E-2</v>
      </c>
      <c r="AD107" s="41">
        <f>'Survival-1cycle NMA'!L108</f>
        <v>0.21855456189355926</v>
      </c>
      <c r="AE107" s="12">
        <f t="shared" si="22"/>
        <v>0.17233799142866371</v>
      </c>
      <c r="AF107" s="41">
        <f>'Survival-1cycle NMA'!M108</f>
        <v>4.6216570464895558E-2</v>
      </c>
      <c r="AG107" s="12">
        <v>6.6167181513520898E-2</v>
      </c>
      <c r="AH107" s="12">
        <f t="shared" si="23"/>
        <v>6.4283110022990281E-2</v>
      </c>
      <c r="AI107" s="12">
        <v>1.88407149053062E-3</v>
      </c>
      <c r="AJ107" s="41">
        <f>'Survival-1cycle NMA'!N108</f>
        <v>0.11084612994608767</v>
      </c>
      <c r="AK107" s="12">
        <f t="shared" si="24"/>
        <v>2.9555787855822857E-2</v>
      </c>
      <c r="AL107" s="41">
        <f>'Survival-1cycle NMA'!O108</f>
        <v>8.1290342090264811E-2</v>
      </c>
      <c r="AM107" s="41">
        <f>'Survival-1cycle NMA'!P108</f>
        <v>7.5379246023030935E-2</v>
      </c>
      <c r="AN107" s="12">
        <f t="shared" si="25"/>
        <v>6.4044298134049243E-2</v>
      </c>
      <c r="AO107" s="41">
        <f>'Survival-1cycle NMA'!Q108</f>
        <v>1.1334947888981692E-2</v>
      </c>
    </row>
    <row r="108" spans="1:41">
      <c r="A108" s="12">
        <v>105</v>
      </c>
      <c r="B108" s="12">
        <f t="shared" si="13"/>
        <v>5.9835616438356167</v>
      </c>
      <c r="C108" s="41">
        <f>'Survival-1cycle NMA'!F109</f>
        <v>0.11880133799920897</v>
      </c>
      <c r="D108" s="41">
        <f>'Survival-1cycle NMA'!G109</f>
        <v>1.0655622432076047E-2</v>
      </c>
      <c r="E108" s="12">
        <f t="shared" si="14"/>
        <v>0.10814571556713293</v>
      </c>
      <c r="F108" s="12">
        <v>6.5143862100327493E-2</v>
      </c>
      <c r="G108" s="12">
        <v>1.82190674500399E-3</v>
      </c>
      <c r="H108" s="12">
        <f t="shared" si="15"/>
        <v>6.3321955355323506E-2</v>
      </c>
      <c r="I108" s="41">
        <f>'Survival-1cycle NMA'!H109</f>
        <v>0.11248608506141454</v>
      </c>
      <c r="J108" s="12">
        <f t="shared" si="16"/>
        <v>9.4836409280056086E-2</v>
      </c>
      <c r="K108" s="41">
        <f>'Survival-1cycle NMA'!I109</f>
        <v>1.7649675781358454E-2</v>
      </c>
      <c r="L108" s="12">
        <v>5.9448652444678299E-2</v>
      </c>
      <c r="M108" s="12">
        <v>6.5143862100327493E-2</v>
      </c>
      <c r="N108" s="12">
        <v>1.82190674500399E-3</v>
      </c>
      <c r="O108" s="41">
        <f>'Survival-1cycle NMA'!H109</f>
        <v>0.11248608506141454</v>
      </c>
      <c r="P108" s="12">
        <f t="shared" si="17"/>
        <v>9.4836409280056086E-2</v>
      </c>
      <c r="Q108" s="41">
        <f>'Survival-1cycle NMA'!I109</f>
        <v>1.7649675781358454E-2</v>
      </c>
      <c r="R108" s="12">
        <v>6.5143862100327493E-2</v>
      </c>
      <c r="S108" s="12">
        <f t="shared" si="18"/>
        <v>6.3321955355323506E-2</v>
      </c>
      <c r="T108" s="12">
        <v>1.82190674500399E-3</v>
      </c>
      <c r="U108" s="41">
        <f>'Survival-1cycle NMA'!J109</f>
        <v>0.1247876507773486</v>
      </c>
      <c r="V108" s="12">
        <f t="shared" si="19"/>
        <v>6.3635310546512586E-2</v>
      </c>
      <c r="W108" s="41">
        <f>'Survival-1cycle NMA'!K109</f>
        <v>6.1152340230836023E-2</v>
      </c>
      <c r="X108" s="41">
        <f>'Survival-1cycle NMA'!H109</f>
        <v>0.11248608506141454</v>
      </c>
      <c r="Y108" s="12">
        <f t="shared" si="20"/>
        <v>9.4836409280056086E-2</v>
      </c>
      <c r="Z108" s="41">
        <f>'Survival-1cycle NMA'!I109</f>
        <v>1.7649675781358454E-2</v>
      </c>
      <c r="AA108" s="41">
        <f>'Survival-1cycle NMA'!P109</f>
        <v>7.4268999652032527E-2</v>
      </c>
      <c r="AB108" s="12">
        <f t="shared" si="21"/>
        <v>6.3202362605525489E-2</v>
      </c>
      <c r="AC108" s="41">
        <f>'Survival-1cycle NMA'!Q109</f>
        <v>1.1066637046507044E-2</v>
      </c>
      <c r="AD108" s="41">
        <f>'Survival-1cycle NMA'!L109</f>
        <v>0.2166552220785716</v>
      </c>
      <c r="AE108" s="12">
        <f t="shared" si="22"/>
        <v>0.17119225139368527</v>
      </c>
      <c r="AF108" s="41">
        <f>'Survival-1cycle NMA'!M109</f>
        <v>4.5462970684886334E-2</v>
      </c>
      <c r="AG108" s="12">
        <v>6.5143862100327493E-2</v>
      </c>
      <c r="AH108" s="12">
        <f t="shared" si="23"/>
        <v>6.3321955355323506E-2</v>
      </c>
      <c r="AI108" s="12">
        <v>1.82190674500399E-3</v>
      </c>
      <c r="AJ108" s="41">
        <f>'Survival-1cycle NMA'!N109</f>
        <v>0.10945548684040945</v>
      </c>
      <c r="AK108" s="12">
        <f t="shared" si="24"/>
        <v>2.9248822070023536E-2</v>
      </c>
      <c r="AL108" s="41">
        <f>'Survival-1cycle NMA'!O109</f>
        <v>8.0206664770385919E-2</v>
      </c>
      <c r="AM108" s="41">
        <f>'Survival-1cycle NMA'!P109</f>
        <v>7.4268999652032527E-2</v>
      </c>
      <c r="AN108" s="12">
        <f t="shared" si="25"/>
        <v>6.3202362605525489E-2</v>
      </c>
      <c r="AO108" s="41">
        <f>'Survival-1cycle NMA'!Q109</f>
        <v>1.1066637046507044E-2</v>
      </c>
    </row>
    <row r="109" spans="1:41">
      <c r="A109" s="12">
        <v>106</v>
      </c>
      <c r="B109" s="12">
        <f t="shared" si="13"/>
        <v>6.0410958904109586</v>
      </c>
      <c r="C109" s="41">
        <f>'Survival-1cycle NMA'!F110</f>
        <v>0.11737442060993571</v>
      </c>
      <c r="D109" s="41">
        <f>'Survival-1cycle NMA'!G110</f>
        <v>1.0402935463087602E-2</v>
      </c>
      <c r="E109" s="12">
        <f t="shared" si="14"/>
        <v>0.10697148514684811</v>
      </c>
      <c r="F109" s="12">
        <v>6.4142438055667106E-2</v>
      </c>
      <c r="G109" s="12">
        <v>1.7621783735022199E-3</v>
      </c>
      <c r="H109" s="12">
        <f t="shared" si="15"/>
        <v>6.2380259682164887E-2</v>
      </c>
      <c r="I109" s="41">
        <f>'Survival-1cycle NMA'!H110</f>
        <v>0.11110059140472593</v>
      </c>
      <c r="J109" s="12">
        <f t="shared" si="16"/>
        <v>9.3823448920063113E-2</v>
      </c>
      <c r="K109" s="41">
        <f>'Survival-1cycle NMA'!I110</f>
        <v>1.7277142484662826E-2</v>
      </c>
      <c r="L109" s="12">
        <v>5.8374684377633199E-2</v>
      </c>
      <c r="M109" s="12">
        <v>6.4142438055667106E-2</v>
      </c>
      <c r="N109" s="12">
        <v>1.7621783735022199E-3</v>
      </c>
      <c r="O109" s="41">
        <f>'Survival-1cycle NMA'!H110</f>
        <v>0.11110059140472593</v>
      </c>
      <c r="P109" s="12">
        <f t="shared" si="17"/>
        <v>9.3823448920063113E-2</v>
      </c>
      <c r="Q109" s="41">
        <f>'Survival-1cycle NMA'!I110</f>
        <v>1.7277142484662826E-2</v>
      </c>
      <c r="R109" s="12">
        <v>6.4142438055667106E-2</v>
      </c>
      <c r="S109" s="12">
        <f t="shared" si="18"/>
        <v>6.2380259682164887E-2</v>
      </c>
      <c r="T109" s="12">
        <v>1.7621783735022199E-3</v>
      </c>
      <c r="U109" s="41">
        <f>'Survival-1cycle NMA'!J110</f>
        <v>0.12332321642475441</v>
      </c>
      <c r="V109" s="12">
        <f t="shared" si="19"/>
        <v>6.306724517911641E-2</v>
      </c>
      <c r="W109" s="41">
        <f>'Survival-1cycle NMA'!K110</f>
        <v>6.0255971245638001E-2</v>
      </c>
      <c r="X109" s="41">
        <f>'Survival-1cycle NMA'!H110</f>
        <v>0.11110059140472593</v>
      </c>
      <c r="Y109" s="12">
        <f t="shared" si="20"/>
        <v>9.3823448920063113E-2</v>
      </c>
      <c r="Z109" s="41">
        <f>'Survival-1cycle NMA'!I110</f>
        <v>1.7277142484662826E-2</v>
      </c>
      <c r="AA109" s="41">
        <f>'Survival-1cycle NMA'!P110</f>
        <v>7.318169786681171E-2</v>
      </c>
      <c r="AB109" s="12">
        <f t="shared" si="21"/>
        <v>6.2375333546072116E-2</v>
      </c>
      <c r="AC109" s="41">
        <f>'Survival-1cycle NMA'!Q110</f>
        <v>1.0806364320739595E-2</v>
      </c>
      <c r="AD109" s="41">
        <f>'Survival-1cycle NMA'!L110</f>
        <v>0.21478376923499085</v>
      </c>
      <c r="AE109" s="12">
        <f t="shared" si="22"/>
        <v>0.17005731863242723</v>
      </c>
      <c r="AF109" s="41">
        <f>'Survival-1cycle NMA'!M110</f>
        <v>4.4726450602563597E-2</v>
      </c>
      <c r="AG109" s="12">
        <v>6.4142438055667106E-2</v>
      </c>
      <c r="AH109" s="12">
        <f t="shared" si="23"/>
        <v>6.2380259682164887E-2</v>
      </c>
      <c r="AI109" s="12">
        <v>1.7621783735022199E-3</v>
      </c>
      <c r="AJ109" s="41">
        <f>'Survival-1cycle NMA'!N110</f>
        <v>0.10809057456888796</v>
      </c>
      <c r="AK109" s="12">
        <f t="shared" si="24"/>
        <v>2.8946219073698376E-2</v>
      </c>
      <c r="AL109" s="41">
        <f>'Survival-1cycle NMA'!O110</f>
        <v>7.9144355495189583E-2</v>
      </c>
      <c r="AM109" s="41">
        <f>'Survival-1cycle NMA'!P110</f>
        <v>7.318169786681171E-2</v>
      </c>
      <c r="AN109" s="12">
        <f t="shared" si="25"/>
        <v>6.2375333546072116E-2</v>
      </c>
      <c r="AO109" s="41">
        <f>'Survival-1cycle NMA'!Q110</f>
        <v>1.0806364320739595E-2</v>
      </c>
    </row>
    <row r="110" spans="1:41">
      <c r="A110" s="12">
        <v>107</v>
      </c>
      <c r="B110" s="12">
        <f t="shared" si="13"/>
        <v>6.0986301369863014</v>
      </c>
      <c r="C110" s="41">
        <f>'Survival-1cycle NMA'!F111</f>
        <v>0.11597308159855065</v>
      </c>
      <c r="D110" s="41">
        <f>'Survival-1cycle NMA'!G111</f>
        <v>1.015781617598944E-2</v>
      </c>
      <c r="E110" s="12">
        <f t="shared" si="14"/>
        <v>0.1058152654225612</v>
      </c>
      <c r="F110" s="12">
        <v>6.3162301324640902E-2</v>
      </c>
      <c r="G110" s="12">
        <v>1.70477532870586E-3</v>
      </c>
      <c r="H110" s="12">
        <f t="shared" si="15"/>
        <v>6.1457525995935042E-2</v>
      </c>
      <c r="I110" s="41">
        <f>'Survival-1cycle NMA'!H111</f>
        <v>0.10974035383360622</v>
      </c>
      <c r="J110" s="12">
        <f t="shared" si="16"/>
        <v>9.2825549548803121E-2</v>
      </c>
      <c r="K110" s="41">
        <f>'Survival-1cycle NMA'!I111</f>
        <v>1.6914804284803103E-2</v>
      </c>
      <c r="L110" s="12">
        <v>5.7325929624528899E-2</v>
      </c>
      <c r="M110" s="12">
        <v>6.3162301324640902E-2</v>
      </c>
      <c r="N110" s="12">
        <v>1.70477532870586E-3</v>
      </c>
      <c r="O110" s="41">
        <f>'Survival-1cycle NMA'!H111</f>
        <v>0.10974035383360622</v>
      </c>
      <c r="P110" s="12">
        <f t="shared" si="17"/>
        <v>9.2825549548803121E-2</v>
      </c>
      <c r="Q110" s="41">
        <f>'Survival-1cycle NMA'!I111</f>
        <v>1.6914804284803103E-2</v>
      </c>
      <c r="R110" s="12">
        <v>6.3162301324640902E-2</v>
      </c>
      <c r="S110" s="12">
        <f t="shared" si="18"/>
        <v>6.1457525995935042E-2</v>
      </c>
      <c r="T110" s="12">
        <v>1.70477532870586E-3</v>
      </c>
      <c r="U110" s="41">
        <f>'Survival-1cycle NMA'!J111</f>
        <v>0.12188463306910405</v>
      </c>
      <c r="V110" s="12">
        <f t="shared" si="19"/>
        <v>6.2506225247523264E-2</v>
      </c>
      <c r="W110" s="41">
        <f>'Survival-1cycle NMA'!K111</f>
        <v>5.9378407821580784E-2</v>
      </c>
      <c r="X110" s="41">
        <f>'Survival-1cycle NMA'!H111</f>
        <v>0.10974035383360622</v>
      </c>
      <c r="Y110" s="12">
        <f t="shared" si="20"/>
        <v>9.2825549548803121E-2</v>
      </c>
      <c r="Z110" s="41">
        <f>'Survival-1cycle NMA'!I111</f>
        <v>1.6914804284803103E-2</v>
      </c>
      <c r="AA110" s="41">
        <f>'Survival-1cycle NMA'!P111</f>
        <v>7.2116719638573412E-2</v>
      </c>
      <c r="AB110" s="12">
        <f t="shared" si="21"/>
        <v>6.1562883515076404E-2</v>
      </c>
      <c r="AC110" s="41">
        <f>'Survival-1cycle NMA'!Q111</f>
        <v>1.0553836123497008E-2</v>
      </c>
      <c r="AD110" s="41">
        <f>'Survival-1cycle NMA'!L111</f>
        <v>0.21293960754113722</v>
      </c>
      <c r="AE110" s="12">
        <f t="shared" si="22"/>
        <v>0.16893309989647903</v>
      </c>
      <c r="AF110" s="41">
        <f>'Survival-1cycle NMA'!M111</f>
        <v>4.4006507644658174E-2</v>
      </c>
      <c r="AG110" s="12">
        <v>6.3162301324640902E-2</v>
      </c>
      <c r="AH110" s="12">
        <f t="shared" si="23"/>
        <v>6.1457525995935042E-2</v>
      </c>
      <c r="AI110" s="12">
        <v>1.70477532870586E-3</v>
      </c>
      <c r="AJ110" s="41">
        <f>'Survival-1cycle NMA'!N111</f>
        <v>0.1067507501635765</v>
      </c>
      <c r="AK110" s="12">
        <f t="shared" si="24"/>
        <v>2.8647903948033251E-2</v>
      </c>
      <c r="AL110" s="41">
        <f>'Survival-1cycle NMA'!O111</f>
        <v>7.8102846215543253E-2</v>
      </c>
      <c r="AM110" s="41">
        <f>'Survival-1cycle NMA'!P111</f>
        <v>7.2116719638573412E-2</v>
      </c>
      <c r="AN110" s="12">
        <f t="shared" si="25"/>
        <v>6.1562883515076404E-2</v>
      </c>
      <c r="AO110" s="41">
        <f>'Survival-1cycle NMA'!Q111</f>
        <v>1.0553836123497008E-2</v>
      </c>
    </row>
    <row r="111" spans="1:41">
      <c r="A111" s="12">
        <v>108</v>
      </c>
      <c r="B111" s="12">
        <f t="shared" si="13"/>
        <v>6.1561643835616442</v>
      </c>
      <c r="C111" s="41">
        <f>'Survival-1cycle NMA'!F112</f>
        <v>0.11459669738818308</v>
      </c>
      <c r="D111" s="41">
        <f>'Survival-1cycle NMA'!G112</f>
        <v>9.9199886692167925E-3</v>
      </c>
      <c r="E111" s="12">
        <f t="shared" si="14"/>
        <v>0.10467670871896628</v>
      </c>
      <c r="F111" s="12">
        <v>6.2202864781535097E-2</v>
      </c>
      <c r="G111" s="12">
        <v>1.6495923483552E-3</v>
      </c>
      <c r="H111" s="12">
        <f t="shared" si="15"/>
        <v>6.05532724331799E-2</v>
      </c>
      <c r="I111" s="41">
        <f>'Survival-1cycle NMA'!H112</f>
        <v>0.10840474930350975</v>
      </c>
      <c r="J111" s="12">
        <f t="shared" si="16"/>
        <v>9.1842434107028914E-2</v>
      </c>
      <c r="K111" s="41">
        <f>'Survival-1cycle NMA'!I112</f>
        <v>1.656231519648084E-2</v>
      </c>
      <c r="L111" s="12">
        <v>5.6301651470886102E-2</v>
      </c>
      <c r="M111" s="12">
        <v>6.2202864781535097E-2</v>
      </c>
      <c r="N111" s="12">
        <v>1.6495923483552E-3</v>
      </c>
      <c r="O111" s="41">
        <f>'Survival-1cycle NMA'!H112</f>
        <v>0.10840474930350975</v>
      </c>
      <c r="P111" s="12">
        <f t="shared" si="17"/>
        <v>9.1842434107028914E-2</v>
      </c>
      <c r="Q111" s="41">
        <f>'Survival-1cycle NMA'!I112</f>
        <v>1.656231519648084E-2</v>
      </c>
      <c r="R111" s="12">
        <v>6.2202864781535097E-2</v>
      </c>
      <c r="S111" s="12">
        <f t="shared" si="18"/>
        <v>6.05532724331799E-2</v>
      </c>
      <c r="T111" s="12">
        <v>1.6495923483552E-3</v>
      </c>
      <c r="U111" s="41">
        <f>'Survival-1cycle NMA'!J112</f>
        <v>0.12047127722890007</v>
      </c>
      <c r="V111" s="12">
        <f t="shared" si="19"/>
        <v>6.1952148879341147E-2</v>
      </c>
      <c r="W111" s="41">
        <f>'Survival-1cycle NMA'!K112</f>
        <v>5.851912834955892E-2</v>
      </c>
      <c r="X111" s="41">
        <f>'Survival-1cycle NMA'!H112</f>
        <v>0.10840474930350975</v>
      </c>
      <c r="Y111" s="12">
        <f t="shared" si="20"/>
        <v>9.1842434107028914E-2</v>
      </c>
      <c r="Z111" s="41">
        <f>'Survival-1cycle NMA'!I112</f>
        <v>1.656231519648084E-2</v>
      </c>
      <c r="AA111" s="41">
        <f>'Survival-1cycle NMA'!P112</f>
        <v>7.1073464897419461E-2</v>
      </c>
      <c r="AB111" s="12">
        <f t="shared" si="21"/>
        <v>6.0764693327225769E-2</v>
      </c>
      <c r="AC111" s="41">
        <f>'Survival-1cycle NMA'!Q112</f>
        <v>1.0308771570193694E-2</v>
      </c>
      <c r="AD111" s="41">
        <f>'Survival-1cycle NMA'!L112</f>
        <v>0.21112215809354751</v>
      </c>
      <c r="AE111" s="12">
        <f t="shared" si="22"/>
        <v>0.16781950055213368</v>
      </c>
      <c r="AF111" s="41">
        <f>'Survival-1cycle NMA'!M112</f>
        <v>4.3302657541413839E-2</v>
      </c>
      <c r="AG111" s="12">
        <v>6.2202864781535097E-2</v>
      </c>
      <c r="AH111" s="12">
        <f t="shared" si="23"/>
        <v>6.05532724331799E-2</v>
      </c>
      <c r="AI111" s="12">
        <v>1.6495923483552E-3</v>
      </c>
      <c r="AJ111" s="41">
        <f>'Survival-1cycle NMA'!N112</f>
        <v>0.10543539108925837</v>
      </c>
      <c r="AK111" s="12">
        <f t="shared" si="24"/>
        <v>2.8353803058634539E-2</v>
      </c>
      <c r="AL111" s="41">
        <f>'Survival-1cycle NMA'!O112</f>
        <v>7.7081588030623829E-2</v>
      </c>
      <c r="AM111" s="41">
        <f>'Survival-1cycle NMA'!P112</f>
        <v>7.1073464897419461E-2</v>
      </c>
      <c r="AN111" s="12">
        <f t="shared" si="25"/>
        <v>6.0764693327225769E-2</v>
      </c>
      <c r="AO111" s="41">
        <f>'Survival-1cycle NMA'!Q112</f>
        <v>1.0308771570193694E-2</v>
      </c>
    </row>
    <row r="112" spans="1:41">
      <c r="A112" s="12">
        <v>109</v>
      </c>
      <c r="B112" s="12">
        <f t="shared" si="13"/>
        <v>6.2136986301369861</v>
      </c>
      <c r="C112" s="41">
        <f>'Survival-1cycle NMA'!F113</f>
        <v>0.11324466382029474</v>
      </c>
      <c r="D112" s="41">
        <f>'Survival-1cycle NMA'!G113</f>
        <v>9.6891889446251173E-3</v>
      </c>
      <c r="E112" s="12">
        <f t="shared" si="14"/>
        <v>0.10355547487566963</v>
      </c>
      <c r="F112" s="12">
        <v>6.1263561366969199E-2</v>
      </c>
      <c r="G112" s="12">
        <v>1.59652961569379E-3</v>
      </c>
      <c r="H112" s="12">
        <f t="shared" si="15"/>
        <v>5.9667031751275412E-2</v>
      </c>
      <c r="I112" s="41">
        <f>'Survival-1cycle NMA'!H113</f>
        <v>0.10709317434198137</v>
      </c>
      <c r="J112" s="12">
        <f t="shared" si="16"/>
        <v>9.0873831025966134E-2</v>
      </c>
      <c r="K112" s="41">
        <f>'Survival-1cycle NMA'!I113</f>
        <v>1.6219343316015246E-2</v>
      </c>
      <c r="L112" s="12">
        <v>5.5301139110750401E-2</v>
      </c>
      <c r="M112" s="12">
        <v>6.1263561366969199E-2</v>
      </c>
      <c r="N112" s="12">
        <v>1.59652961569379E-3</v>
      </c>
      <c r="O112" s="41">
        <f>'Survival-1cycle NMA'!H113</f>
        <v>0.10709317434198137</v>
      </c>
      <c r="P112" s="12">
        <f t="shared" si="17"/>
        <v>9.0873831025966134E-2</v>
      </c>
      <c r="Q112" s="41">
        <f>'Survival-1cycle NMA'!I113</f>
        <v>1.6219343316015246E-2</v>
      </c>
      <c r="R112" s="12">
        <v>6.1263561366969199E-2</v>
      </c>
      <c r="S112" s="12">
        <f t="shared" si="18"/>
        <v>5.9667031751275412E-2</v>
      </c>
      <c r="T112" s="12">
        <v>1.59652961569379E-3</v>
      </c>
      <c r="U112" s="41">
        <f>'Survival-1cycle NMA'!J113</f>
        <v>0.11908254468494685</v>
      </c>
      <c r="V112" s="12">
        <f t="shared" si="19"/>
        <v>6.140491534436858E-2</v>
      </c>
      <c r="W112" s="41">
        <f>'Survival-1cycle NMA'!K113</f>
        <v>5.7677629340578268E-2</v>
      </c>
      <c r="X112" s="41">
        <f>'Survival-1cycle NMA'!H113</f>
        <v>0.10709317434198137</v>
      </c>
      <c r="Y112" s="12">
        <f t="shared" si="20"/>
        <v>9.0873831025966134E-2</v>
      </c>
      <c r="Z112" s="41">
        <f>'Survival-1cycle NMA'!I113</f>
        <v>1.6219343316015246E-2</v>
      </c>
      <c r="AA112" s="41">
        <f>'Survival-1cycle NMA'!P113</f>
        <v>7.0051353681611861E-2</v>
      </c>
      <c r="AB112" s="12">
        <f t="shared" si="21"/>
        <v>5.9980451838516871E-2</v>
      </c>
      <c r="AC112" s="41">
        <f>'Survival-1cycle NMA'!Q113</f>
        <v>1.0070901843094992E-2</v>
      </c>
      <c r="AD112" s="41">
        <f>'Survival-1cycle NMA'!L113</f>
        <v>0.20933085830504677</v>
      </c>
      <c r="AE112" s="12">
        <f t="shared" si="22"/>
        <v>0.16671642477536586</v>
      </c>
      <c r="AF112" s="41">
        <f>'Survival-1cycle NMA'!M113</f>
        <v>4.2614433529680931E-2</v>
      </c>
      <c r="AG112" s="12">
        <v>6.1263561366969199E-2</v>
      </c>
      <c r="AH112" s="12">
        <f t="shared" si="23"/>
        <v>5.9667031751275412E-2</v>
      </c>
      <c r="AI112" s="12">
        <v>1.59652961569379E-3</v>
      </c>
      <c r="AJ112" s="41">
        <f>'Survival-1cycle NMA'!N113</f>
        <v>0.10414389445205122</v>
      </c>
      <c r="AK112" s="12">
        <f t="shared" si="24"/>
        <v>2.8063844048468373E-2</v>
      </c>
      <c r="AL112" s="41">
        <f>'Survival-1cycle NMA'!O113</f>
        <v>7.6080050403582844E-2</v>
      </c>
      <c r="AM112" s="41">
        <f>'Survival-1cycle NMA'!P113</f>
        <v>7.0051353681611861E-2</v>
      </c>
      <c r="AN112" s="12">
        <f t="shared" si="25"/>
        <v>5.9980451838516871E-2</v>
      </c>
      <c r="AO112" s="41">
        <f>'Survival-1cycle NMA'!Q113</f>
        <v>1.0070901843094992E-2</v>
      </c>
    </row>
    <row r="113" spans="1:41">
      <c r="A113" s="12">
        <v>110</v>
      </c>
      <c r="B113" s="12">
        <f t="shared" si="13"/>
        <v>6.2712328767123289</v>
      </c>
      <c r="C113" s="41">
        <f>'Survival-1cycle NMA'!F114</f>
        <v>0.11191639541555318</v>
      </c>
      <c r="D113" s="41">
        <f>'Survival-1cycle NMA'!G114</f>
        <v>9.4651643130792395E-3</v>
      </c>
      <c r="E113" s="12">
        <f t="shared" si="14"/>
        <v>0.10245123110247394</v>
      </c>
      <c r="F113" s="12">
        <v>6.0343843266559297E-2</v>
      </c>
      <c r="G113" s="12">
        <v>1.54549244209963E-3</v>
      </c>
      <c r="H113" s="12">
        <f t="shared" si="15"/>
        <v>5.8798350824459666E-2</v>
      </c>
      <c r="I113" s="41">
        <f>'Survival-1cycle NMA'!H114</f>
        <v>0.10580504429865271</v>
      </c>
      <c r="J113" s="12">
        <f t="shared" si="16"/>
        <v>8.991947414727014E-2</v>
      </c>
      <c r="K113" s="41">
        <f>'Survival-1cycle NMA'!I114</f>
        <v>1.5885570151382571E-2</v>
      </c>
      <c r="L113" s="12">
        <v>5.4323706578655102E-2</v>
      </c>
      <c r="M113" s="12">
        <v>6.0343843266559297E-2</v>
      </c>
      <c r="N113" s="12">
        <v>1.54549244209963E-3</v>
      </c>
      <c r="O113" s="41">
        <f>'Survival-1cycle NMA'!H114</f>
        <v>0.10580504429865271</v>
      </c>
      <c r="P113" s="12">
        <f t="shared" si="17"/>
        <v>8.991947414727014E-2</v>
      </c>
      <c r="Q113" s="41">
        <f>'Survival-1cycle NMA'!I114</f>
        <v>1.5885570151382571E-2</v>
      </c>
      <c r="R113" s="12">
        <v>6.0343843266559297E-2</v>
      </c>
      <c r="S113" s="12">
        <f t="shared" si="18"/>
        <v>5.8798350824459666E-2</v>
      </c>
      <c r="T113" s="12">
        <v>1.54549244209963E-3</v>
      </c>
      <c r="U113" s="41">
        <f>'Survival-1cycle NMA'!J114</f>
        <v>0.11771784975159799</v>
      </c>
      <c r="V113" s="12">
        <f t="shared" si="19"/>
        <v>6.0864425084472616E-2</v>
      </c>
      <c r="W113" s="41">
        <f>'Survival-1cycle NMA'!K114</f>
        <v>5.6853424667125375E-2</v>
      </c>
      <c r="X113" s="41">
        <f>'Survival-1cycle NMA'!H114</f>
        <v>0.10580504429865271</v>
      </c>
      <c r="Y113" s="12">
        <f t="shared" si="20"/>
        <v>8.991947414727014E-2</v>
      </c>
      <c r="Z113" s="41">
        <f>'Survival-1cycle NMA'!I114</f>
        <v>1.5885570151382571E-2</v>
      </c>
      <c r="AA113" s="41">
        <f>'Survival-1cycle NMA'!P114</f>
        <v>6.9049825327254885E-2</v>
      </c>
      <c r="AB113" s="12">
        <f t="shared" si="21"/>
        <v>5.9209855736368E-2</v>
      </c>
      <c r="AC113" s="41">
        <f>'Survival-1cycle NMA'!Q114</f>
        <v>9.8399695908868868E-3</v>
      </c>
      <c r="AD113" s="41">
        <f>'Survival-1cycle NMA'!L114</f>
        <v>0.20756516132858868</v>
      </c>
      <c r="AE113" s="12">
        <f t="shared" si="22"/>
        <v>0.16562377573216558</v>
      </c>
      <c r="AF113" s="41">
        <f>'Survival-1cycle NMA'!M114</f>
        <v>4.1941385596423117E-2</v>
      </c>
      <c r="AG113" s="12">
        <v>6.0343843266559297E-2</v>
      </c>
      <c r="AH113" s="12">
        <f t="shared" si="23"/>
        <v>5.8798350824459666E-2</v>
      </c>
      <c r="AI113" s="12">
        <v>1.54549244209963E-3</v>
      </c>
      <c r="AJ113" s="41">
        <f>'Survival-1cycle NMA'!N114</f>
        <v>0.10287567624422272</v>
      </c>
      <c r="AK113" s="12">
        <f t="shared" si="24"/>
        <v>2.7777955829157153E-2</v>
      </c>
      <c r="AL113" s="41">
        <f>'Survival-1cycle NMA'!O114</f>
        <v>7.5097720415065572E-2</v>
      </c>
      <c r="AM113" s="41">
        <f>'Survival-1cycle NMA'!P114</f>
        <v>6.9049825327254885E-2</v>
      </c>
      <c r="AN113" s="12">
        <f t="shared" si="25"/>
        <v>5.9209855736368E-2</v>
      </c>
      <c r="AO113" s="41">
        <f>'Survival-1cycle NMA'!Q114</f>
        <v>9.8399695908868868E-3</v>
      </c>
    </row>
    <row r="114" spans="1:41">
      <c r="A114" s="12">
        <v>111</v>
      </c>
      <c r="B114" s="12">
        <f t="shared" si="13"/>
        <v>6.3287671232876717</v>
      </c>
      <c r="C114" s="41">
        <f>'Survival-1cycle NMA'!F115</f>
        <v>0.11061132466800684</v>
      </c>
      <c r="D114" s="41">
        <f>'Survival-1cycle NMA'!G115</f>
        <v>9.2476728337947539E-3</v>
      </c>
      <c r="E114" s="12">
        <f t="shared" si="14"/>
        <v>0.10136365183421209</v>
      </c>
      <c r="F114" s="12">
        <v>5.9443181128811202E-2</v>
      </c>
      <c r="G114" s="12">
        <v>1.49639097030602E-3</v>
      </c>
      <c r="H114" s="12">
        <f t="shared" si="15"/>
        <v>5.7946790158505179E-2</v>
      </c>
      <c r="I114" s="41">
        <f>'Survival-1cycle NMA'!H115</f>
        <v>0.1045397926292117</v>
      </c>
      <c r="J114" s="12">
        <f t="shared" si="16"/>
        <v>8.8979102640437902E-2</v>
      </c>
      <c r="K114" s="41">
        <f>'Survival-1cycle NMA'!I115</f>
        <v>1.5560689988773807E-2</v>
      </c>
      <c r="L114" s="12">
        <v>5.3368691732109098E-2</v>
      </c>
      <c r="M114" s="12">
        <v>5.9443181128811202E-2</v>
      </c>
      <c r="N114" s="12">
        <v>1.49639097030602E-3</v>
      </c>
      <c r="O114" s="41">
        <f>'Survival-1cycle NMA'!H115</f>
        <v>0.1045397926292117</v>
      </c>
      <c r="P114" s="12">
        <f t="shared" si="17"/>
        <v>8.8979102640437902E-2</v>
      </c>
      <c r="Q114" s="41">
        <f>'Survival-1cycle NMA'!I115</f>
        <v>1.5560689988773807E-2</v>
      </c>
      <c r="R114" s="12">
        <v>5.9443181128811202E-2</v>
      </c>
      <c r="S114" s="12">
        <f t="shared" si="18"/>
        <v>5.7946790158505179E-2</v>
      </c>
      <c r="T114" s="12">
        <v>1.49639097030602E-3</v>
      </c>
      <c r="U114" s="41">
        <f>'Survival-1cycle NMA'!J115</f>
        <v>0.11637662458068018</v>
      </c>
      <c r="V114" s="12">
        <f t="shared" si="19"/>
        <v>6.0330579738939009E-2</v>
      </c>
      <c r="W114" s="41">
        <f>'Survival-1cycle NMA'!K115</f>
        <v>5.6046044841741173E-2</v>
      </c>
      <c r="X114" s="41">
        <f>'Survival-1cycle NMA'!H115</f>
        <v>0.1045397926292117</v>
      </c>
      <c r="Y114" s="12">
        <f t="shared" si="20"/>
        <v>8.8979102640437902E-2</v>
      </c>
      <c r="Z114" s="41">
        <f>'Survival-1cycle NMA'!I115</f>
        <v>1.5560689988773807E-2</v>
      </c>
      <c r="AA114" s="41">
        <f>'Survival-1cycle NMA'!P115</f>
        <v>6.8068337696194997E-2</v>
      </c>
      <c r="AB114" s="12">
        <f t="shared" si="21"/>
        <v>5.8452609333958058E-2</v>
      </c>
      <c r="AC114" s="41">
        <f>'Survival-1cycle NMA'!Q115</f>
        <v>9.6157283622369406E-3</v>
      </c>
      <c r="AD114" s="41">
        <f>'Survival-1cycle NMA'!L115</f>
        <v>0.20582453550557311</v>
      </c>
      <c r="AE114" s="12">
        <f t="shared" si="22"/>
        <v>0.16454145574527954</v>
      </c>
      <c r="AF114" s="41">
        <f>'Survival-1cycle NMA'!M115</f>
        <v>4.1283079760293571E-2</v>
      </c>
      <c r="AG114" s="12">
        <v>5.9443181128811202E-2</v>
      </c>
      <c r="AH114" s="12">
        <f t="shared" si="23"/>
        <v>5.7946790158505179E-2</v>
      </c>
      <c r="AI114" s="12">
        <v>1.49639097030602E-3</v>
      </c>
      <c r="AJ114" s="41">
        <f>'Survival-1cycle NMA'!N115</f>
        <v>0.1016301706233049</v>
      </c>
      <c r="AK114" s="12">
        <f t="shared" si="24"/>
        <v>2.7496068570829785E-2</v>
      </c>
      <c r="AL114" s="41">
        <f>'Survival-1cycle NMA'!O115</f>
        <v>7.4134102052475115E-2</v>
      </c>
      <c r="AM114" s="41">
        <f>'Survival-1cycle NMA'!P115</f>
        <v>6.8068337696194997E-2</v>
      </c>
      <c r="AN114" s="12">
        <f t="shared" si="25"/>
        <v>5.8452609333958058E-2</v>
      </c>
      <c r="AO114" s="41">
        <f>'Survival-1cycle NMA'!Q115</f>
        <v>9.6157283622369406E-3</v>
      </c>
    </row>
    <row r="115" spans="1:41">
      <c r="A115" s="12">
        <v>112</v>
      </c>
      <c r="B115" s="12">
        <f t="shared" si="13"/>
        <v>6.3863013698630136</v>
      </c>
      <c r="C115" s="41">
        <f>'Survival-1cycle NMA'!F116</f>
        <v>0.10932890137082563</v>
      </c>
      <c r="D115" s="41">
        <f>'Survival-1cycle NMA'!G116</f>
        <v>9.0364827852851548E-3</v>
      </c>
      <c r="E115" s="12">
        <f t="shared" si="14"/>
        <v>0.10029241858554047</v>
      </c>
      <c r="F115" s="12">
        <v>5.8561063320099797E-2</v>
      </c>
      <c r="G115" s="12">
        <v>1.4491398967404099E-3</v>
      </c>
      <c r="H115" s="12">
        <f t="shared" si="15"/>
        <v>5.7111923423359384E-2</v>
      </c>
      <c r="I115" s="41">
        <f>'Survival-1cycle NMA'!H116</f>
        <v>0.10329687021156571</v>
      </c>
      <c r="J115" s="12">
        <f t="shared" si="16"/>
        <v>8.8052460918136483E-2</v>
      </c>
      <c r="K115" s="41">
        <f>'Survival-1cycle NMA'!I116</f>
        <v>1.5244409293429221E-2</v>
      </c>
      <c r="L115" s="12">
        <v>5.2435455281915198E-2</v>
      </c>
      <c r="M115" s="12">
        <v>5.8561063320099797E-2</v>
      </c>
      <c r="N115" s="12">
        <v>1.4491398967404099E-3</v>
      </c>
      <c r="O115" s="41">
        <f>'Survival-1cycle NMA'!H116</f>
        <v>0.10329687021156571</v>
      </c>
      <c r="P115" s="12">
        <f t="shared" si="17"/>
        <v>8.8052460918136483E-2</v>
      </c>
      <c r="Q115" s="41">
        <f>'Survival-1cycle NMA'!I116</f>
        <v>1.5244409293429221E-2</v>
      </c>
      <c r="R115" s="12">
        <v>5.8561063320099797E-2</v>
      </c>
      <c r="S115" s="12">
        <f t="shared" si="18"/>
        <v>5.7111923423359384E-2</v>
      </c>
      <c r="T115" s="12">
        <v>1.4491398967404099E-3</v>
      </c>
      <c r="U115" s="41">
        <f>'Survival-1cycle NMA'!J116</f>
        <v>0.1150583184963965</v>
      </c>
      <c r="V115" s="12">
        <f t="shared" si="19"/>
        <v>5.9803282165683529E-2</v>
      </c>
      <c r="W115" s="41">
        <f>'Survival-1cycle NMA'!K116</f>
        <v>5.5255036330712971E-2</v>
      </c>
      <c r="X115" s="41">
        <f>'Survival-1cycle NMA'!H116</f>
        <v>0.10329687021156571</v>
      </c>
      <c r="Y115" s="12">
        <f t="shared" si="20"/>
        <v>8.8052460918136483E-2</v>
      </c>
      <c r="Z115" s="41">
        <f>'Survival-1cycle NMA'!I116</f>
        <v>1.5244409293429221E-2</v>
      </c>
      <c r="AA115" s="41">
        <f>'Survival-1cycle NMA'!P116</f>
        <v>6.7106366440070564E-2</v>
      </c>
      <c r="AB115" s="12">
        <f t="shared" si="21"/>
        <v>5.7708424368880268E-2</v>
      </c>
      <c r="AC115" s="41">
        <f>'Survival-1cycle NMA'!Q116</f>
        <v>9.3979420711902927E-3</v>
      </c>
      <c r="AD115" s="41">
        <f>'Survival-1cycle NMA'!L116</f>
        <v>0.20410846383742459</v>
      </c>
      <c r="AE115" s="12">
        <f t="shared" si="22"/>
        <v>0.1634693664483263</v>
      </c>
      <c r="AF115" s="41">
        <f>'Survival-1cycle NMA'!M116</f>
        <v>4.0639097389098287E-2</v>
      </c>
      <c r="AG115" s="12">
        <v>5.8561063320099797E-2</v>
      </c>
      <c r="AH115" s="12">
        <f t="shared" si="23"/>
        <v>5.7111923423359384E-2</v>
      </c>
      <c r="AI115" s="12">
        <v>1.4491398967404099E-3</v>
      </c>
      <c r="AJ115" s="41">
        <f>'Survival-1cycle NMA'!N116</f>
        <v>0.10040682922370724</v>
      </c>
      <c r="AK115" s="12">
        <f t="shared" si="24"/>
        <v>2.7218113690689383E-2</v>
      </c>
      <c r="AL115" s="41">
        <f>'Survival-1cycle NMA'!O116</f>
        <v>7.3188715533017853E-2</v>
      </c>
      <c r="AM115" s="41">
        <f>'Survival-1cycle NMA'!P116</f>
        <v>6.7106366440070564E-2</v>
      </c>
      <c r="AN115" s="12">
        <f t="shared" si="25"/>
        <v>5.7708424368880268E-2</v>
      </c>
      <c r="AO115" s="41">
        <f>'Survival-1cycle NMA'!Q116</f>
        <v>9.3979420711902927E-3</v>
      </c>
    </row>
    <row r="116" spans="1:41">
      <c r="A116" s="12">
        <v>113</v>
      </c>
      <c r="B116" s="12">
        <f t="shared" si="13"/>
        <v>6.4438356164383563</v>
      </c>
      <c r="C116" s="41">
        <f>'Survival-1cycle NMA'!F117</f>
        <v>0.10806859197198181</v>
      </c>
      <c r="D116" s="41">
        <f>'Survival-1cycle NMA'!G117</f>
        <v>8.8313721659161269E-3</v>
      </c>
      <c r="E116" s="12">
        <f t="shared" si="14"/>
        <v>9.9237219806065674E-2</v>
      </c>
      <c r="F116" s="12">
        <v>5.7696995214726703E-2</v>
      </c>
      <c r="G116" s="12">
        <v>1.4036582116239099E-3</v>
      </c>
      <c r="H116" s="12">
        <f t="shared" si="15"/>
        <v>5.6293337003102795E-2</v>
      </c>
      <c r="I116" s="41">
        <f>'Survival-1cycle NMA'!H117</f>
        <v>0.10207574469253389</v>
      </c>
      <c r="J116" s="12">
        <f t="shared" si="16"/>
        <v>8.7139298549877675E-2</v>
      </c>
      <c r="K116" s="41">
        <f>'Survival-1cycle NMA'!I117</f>
        <v>1.4936446142656209E-2</v>
      </c>
      <c r="L116" s="12">
        <v>5.1523379867782E-2</v>
      </c>
      <c r="M116" s="12">
        <v>5.7696995214726703E-2</v>
      </c>
      <c r="N116" s="12">
        <v>1.4036582116239099E-3</v>
      </c>
      <c r="O116" s="41">
        <f>'Survival-1cycle NMA'!H117</f>
        <v>0.10207574469253389</v>
      </c>
      <c r="P116" s="12">
        <f t="shared" si="17"/>
        <v>8.7139298549877675E-2</v>
      </c>
      <c r="Q116" s="41">
        <f>'Survival-1cycle NMA'!I117</f>
        <v>1.4936446142656209E-2</v>
      </c>
      <c r="R116" s="12">
        <v>5.7696995214726703E-2</v>
      </c>
      <c r="S116" s="12">
        <f t="shared" si="18"/>
        <v>5.6293337003102795E-2</v>
      </c>
      <c r="T116" s="12">
        <v>1.4036582116239099E-3</v>
      </c>
      <c r="U116" s="41">
        <f>'Survival-1cycle NMA'!J117</f>
        <v>0.1137623973596215</v>
      </c>
      <c r="V116" s="12">
        <f t="shared" si="19"/>
        <v>5.9282436458701016E-2</v>
      </c>
      <c r="W116" s="41">
        <f>'Survival-1cycle NMA'!K117</f>
        <v>5.4479960900920485E-2</v>
      </c>
      <c r="X116" s="41">
        <f>'Survival-1cycle NMA'!H117</f>
        <v>0.10207574469253389</v>
      </c>
      <c r="Y116" s="12">
        <f t="shared" si="20"/>
        <v>8.7139298549877675E-2</v>
      </c>
      <c r="Z116" s="41">
        <f>'Survival-1cycle NMA'!I117</f>
        <v>1.4936446142656209E-2</v>
      </c>
      <c r="AA116" s="41">
        <f>'Survival-1cycle NMA'!P117</f>
        <v>6.6163404298576256E-2</v>
      </c>
      <c r="AB116" s="12">
        <f t="shared" si="21"/>
        <v>5.6977019806183339E-2</v>
      </c>
      <c r="AC116" s="41">
        <f>'Survival-1cycle NMA'!Q117</f>
        <v>9.1863844923929187E-3</v>
      </c>
      <c r="AD116" s="41">
        <f>'Survival-1cycle NMA'!L117</f>
        <v>0.20241644347929177</v>
      </c>
      <c r="AE116" s="12">
        <f t="shared" si="22"/>
        <v>0.16240740892819511</v>
      </c>
      <c r="AF116" s="41">
        <f>'Survival-1cycle NMA'!M117</f>
        <v>4.0009034551096653E-2</v>
      </c>
      <c r="AG116" s="12">
        <v>5.7696995214726703E-2</v>
      </c>
      <c r="AH116" s="12">
        <f t="shared" si="23"/>
        <v>5.6293337003102795E-2</v>
      </c>
      <c r="AI116" s="12">
        <v>1.4036582116239099E-3</v>
      </c>
      <c r="AJ116" s="41">
        <f>'Survival-1cycle NMA'!N117</f>
        <v>9.9205120499145191E-2</v>
      </c>
      <c r="AK116" s="12">
        <f t="shared" si="24"/>
        <v>2.6944023840468664E-2</v>
      </c>
      <c r="AL116" s="41">
        <f>'Survival-1cycle NMA'!O117</f>
        <v>7.2261096658676527E-2</v>
      </c>
      <c r="AM116" s="41">
        <f>'Survival-1cycle NMA'!P117</f>
        <v>6.6163404298576256E-2</v>
      </c>
      <c r="AN116" s="12">
        <f t="shared" si="25"/>
        <v>5.6977019806183339E-2</v>
      </c>
      <c r="AO116" s="41">
        <f>'Survival-1cycle NMA'!Q117</f>
        <v>9.1863844923929187E-3</v>
      </c>
    </row>
    <row r="117" spans="1:41">
      <c r="A117" s="12">
        <v>114</v>
      </c>
      <c r="B117" s="12">
        <f t="shared" si="13"/>
        <v>6.5013698630136982</v>
      </c>
      <c r="C117" s="41">
        <f>'Survival-1cycle NMA'!F118</f>
        <v>0.10682987895832789</v>
      </c>
      <c r="D117" s="41">
        <f>'Survival-1cycle NMA'!G118</f>
        <v>8.6321282222108029E-3</v>
      </c>
      <c r="E117" s="12">
        <f t="shared" si="14"/>
        <v>9.8197750736117084E-2</v>
      </c>
      <c r="F117" s="12">
        <v>5.6850498518163498E-2</v>
      </c>
      <c r="G117" s="12">
        <v>1.3598689555797999E-3</v>
      </c>
      <c r="H117" s="12">
        <f t="shared" si="15"/>
        <v>5.5490629562583695E-2</v>
      </c>
      <c r="I117" s="41">
        <f>'Survival-1cycle NMA'!H118</f>
        <v>0.10087589986348799</v>
      </c>
      <c r="J117" s="12">
        <f t="shared" si="16"/>
        <v>8.6239370174405083E-2</v>
      </c>
      <c r="K117" s="41">
        <f>'Survival-1cycle NMA'!I118</f>
        <v>1.4636529689082918E-2</v>
      </c>
      <c r="L117" s="12">
        <v>5.0631869176844799E-2</v>
      </c>
      <c r="M117" s="12">
        <v>5.6850498518163498E-2</v>
      </c>
      <c r="N117" s="12">
        <v>1.3598689555797999E-3</v>
      </c>
      <c r="O117" s="41">
        <f>'Survival-1cycle NMA'!H118</f>
        <v>0.10087589986348799</v>
      </c>
      <c r="P117" s="12">
        <f t="shared" si="17"/>
        <v>8.6239370174405083E-2</v>
      </c>
      <c r="Q117" s="41">
        <f>'Survival-1cycle NMA'!I118</f>
        <v>1.4636529689082918E-2</v>
      </c>
      <c r="R117" s="12">
        <v>5.6850498518163498E-2</v>
      </c>
      <c r="S117" s="12">
        <f t="shared" si="18"/>
        <v>5.5490629562583695E-2</v>
      </c>
      <c r="T117" s="12">
        <v>1.3598689555797999E-3</v>
      </c>
      <c r="U117" s="41">
        <f>'Survival-1cycle NMA'!J118</f>
        <v>0.11248834296007759</v>
      </c>
      <c r="V117" s="12">
        <f t="shared" si="19"/>
        <v>5.876794796207558E-2</v>
      </c>
      <c r="W117" s="41">
        <f>'Survival-1cycle NMA'!K118</f>
        <v>5.3720394998002012E-2</v>
      </c>
      <c r="X117" s="41">
        <f>'Survival-1cycle NMA'!H118</f>
        <v>0.10087589986348799</v>
      </c>
      <c r="Y117" s="12">
        <f t="shared" si="20"/>
        <v>8.6239370174405083E-2</v>
      </c>
      <c r="Z117" s="41">
        <f>'Survival-1cycle NMA'!I118</f>
        <v>1.4636529689082918E-2</v>
      </c>
      <c r="AA117" s="41">
        <f>'Survival-1cycle NMA'!P118</f>
        <v>6.5238960430114151E-2</v>
      </c>
      <c r="AB117" s="12">
        <f t="shared" si="21"/>
        <v>5.6258121645837177E-2</v>
      </c>
      <c r="AC117" s="41">
        <f>'Survival-1cycle NMA'!Q118</f>
        <v>8.9808387842769729E-3</v>
      </c>
      <c r="AD117" s="41">
        <f>'Survival-1cycle NMA'!L118</f>
        <v>0.20074798525477666</v>
      </c>
      <c r="AE117" s="12">
        <f t="shared" si="22"/>
        <v>0.16135548385655063</v>
      </c>
      <c r="AF117" s="41">
        <f>'Survival-1cycle NMA'!M118</f>
        <v>3.9392501398226025E-2</v>
      </c>
      <c r="AG117" s="12">
        <v>5.6850498518163498E-2</v>
      </c>
      <c r="AH117" s="12">
        <f t="shared" si="23"/>
        <v>5.5490629562583695E-2</v>
      </c>
      <c r="AI117" s="12">
        <v>1.3598689555797999E-3</v>
      </c>
      <c r="AJ117" s="41">
        <f>'Survival-1cycle NMA'!N118</f>
        <v>9.8024529094283872E-2</v>
      </c>
      <c r="AK117" s="12">
        <f t="shared" si="24"/>
        <v>2.667373289290334E-2</v>
      </c>
      <c r="AL117" s="41">
        <f>'Survival-1cycle NMA'!O118</f>
        <v>7.1350796201380531E-2</v>
      </c>
      <c r="AM117" s="41">
        <f>'Survival-1cycle NMA'!P118</f>
        <v>6.5238960430114151E-2</v>
      </c>
      <c r="AN117" s="12">
        <f t="shared" si="25"/>
        <v>5.6258121645837177E-2</v>
      </c>
      <c r="AO117" s="41">
        <f>'Survival-1cycle NMA'!Q118</f>
        <v>8.9808387842769729E-3</v>
      </c>
    </row>
    <row r="118" spans="1:41">
      <c r="A118" s="12">
        <v>115</v>
      </c>
      <c r="B118" s="12">
        <f t="shared" si="13"/>
        <v>6.558904109589041</v>
      </c>
      <c r="C118" s="41">
        <f>'Survival-1cycle NMA'!F119</f>
        <v>0.1056122602666326</v>
      </c>
      <c r="D118" s="41">
        <f>'Survival-1cycle NMA'!G119</f>
        <v>8.4385470031777161E-3</v>
      </c>
      <c r="E118" s="12">
        <f t="shared" si="14"/>
        <v>9.7173713263454892E-2</v>
      </c>
      <c r="F118" s="12">
        <v>5.60211106217108E-2</v>
      </c>
      <c r="G118" s="12">
        <v>1.3176989915956699E-3</v>
      </c>
      <c r="H118" s="12">
        <f t="shared" si="15"/>
        <v>5.4703411630115127E-2</v>
      </c>
      <c r="I118" s="41">
        <f>'Survival-1cycle NMA'!H119</f>
        <v>9.9696835063468089E-2</v>
      </c>
      <c r="J118" s="12">
        <f t="shared" si="16"/>
        <v>8.535243541113828E-2</v>
      </c>
      <c r="K118" s="41">
        <f>'Survival-1cycle NMA'!I119</f>
        <v>1.4344399652329804E-2</v>
      </c>
      <c r="L118" s="12">
        <v>4.9760347102846998E-2</v>
      </c>
      <c r="M118" s="12">
        <v>5.60211106217108E-2</v>
      </c>
      <c r="N118" s="12">
        <v>1.3176989915956699E-3</v>
      </c>
      <c r="O118" s="41">
        <f>'Survival-1cycle NMA'!H119</f>
        <v>9.9696835063468089E-2</v>
      </c>
      <c r="P118" s="12">
        <f t="shared" si="17"/>
        <v>8.535243541113828E-2</v>
      </c>
      <c r="Q118" s="41">
        <f>'Survival-1cycle NMA'!I119</f>
        <v>1.4344399652329804E-2</v>
      </c>
      <c r="R118" s="12">
        <v>5.60211106217108E-2</v>
      </c>
      <c r="S118" s="12">
        <f t="shared" si="18"/>
        <v>5.4703411630115127E-2</v>
      </c>
      <c r="T118" s="12">
        <v>1.3176989915956699E-3</v>
      </c>
      <c r="U118" s="41">
        <f>'Survival-1cycle NMA'!J119</f>
        <v>0.11123565243498627</v>
      </c>
      <c r="V118" s="12">
        <f t="shared" si="19"/>
        <v>5.8259723280866198E-2</v>
      </c>
      <c r="W118" s="41">
        <f>'Survival-1cycle NMA'!K119</f>
        <v>5.2975929154120076E-2</v>
      </c>
      <c r="X118" s="41">
        <f>'Survival-1cycle NMA'!H119</f>
        <v>9.9696835063468089E-2</v>
      </c>
      <c r="Y118" s="12">
        <f t="shared" si="20"/>
        <v>8.535243541113828E-2</v>
      </c>
      <c r="Z118" s="41">
        <f>'Survival-1cycle NMA'!I119</f>
        <v>1.4344399652329804E-2</v>
      </c>
      <c r="AA118" s="41">
        <f>'Survival-1cycle NMA'!P119</f>
        <v>6.4332559773123188E-2</v>
      </c>
      <c r="AB118" s="12">
        <f t="shared" si="21"/>
        <v>5.5551462734651696E-2</v>
      </c>
      <c r="AC118" s="41">
        <f>'Survival-1cycle NMA'!Q119</f>
        <v>8.7810970384714932E-3</v>
      </c>
      <c r="AD118" s="41">
        <f>'Survival-1cycle NMA'!L119</f>
        <v>0.19910261319068298</v>
      </c>
      <c r="AE118" s="12">
        <f t="shared" si="22"/>
        <v>0.16031349161122477</v>
      </c>
      <c r="AF118" s="41">
        <f>'Survival-1cycle NMA'!M119</f>
        <v>3.878912157945822E-2</v>
      </c>
      <c r="AG118" s="12">
        <v>5.60211106217108E-2</v>
      </c>
      <c r="AH118" s="12">
        <f t="shared" si="23"/>
        <v>5.4703411630115127E-2</v>
      </c>
      <c r="AI118" s="12">
        <v>1.3176989915956699E-3</v>
      </c>
      <c r="AJ118" s="41">
        <f>'Survival-1cycle NMA'!N119</f>
        <v>9.6864555244107531E-2</v>
      </c>
      <c r="AK118" s="12">
        <f t="shared" si="24"/>
        <v>2.6407175927360665E-2</v>
      </c>
      <c r="AL118" s="41">
        <f>'Survival-1cycle NMA'!O119</f>
        <v>7.0457379316746865E-2</v>
      </c>
      <c r="AM118" s="41">
        <f>'Survival-1cycle NMA'!P119</f>
        <v>6.4332559773123188E-2</v>
      </c>
      <c r="AN118" s="12">
        <f t="shared" si="25"/>
        <v>5.5551462734651696E-2</v>
      </c>
      <c r="AO118" s="41">
        <f>'Survival-1cycle NMA'!Q119</f>
        <v>8.7810970384714932E-3</v>
      </c>
    </row>
    <row r="119" spans="1:41">
      <c r="A119" s="12">
        <v>116</v>
      </c>
      <c r="B119" s="12">
        <f t="shared" si="13"/>
        <v>6.6164383561643838</v>
      </c>
      <c r="C119" s="41">
        <f>'Survival-1cycle NMA'!F120</f>
        <v>0.10441524872020752</v>
      </c>
      <c r="D119" s="41">
        <f>'Survival-1cycle NMA'!G120</f>
        <v>8.2504329390518868E-3</v>
      </c>
      <c r="E119" s="12">
        <f t="shared" si="14"/>
        <v>9.6164815781155627E-2</v>
      </c>
      <c r="F119" s="12">
        <v>5.5208383986903198E-2</v>
      </c>
      <c r="G119" s="12">
        <v>1.2770787912718901E-3</v>
      </c>
      <c r="H119" s="12">
        <f t="shared" si="15"/>
        <v>5.3931305195631309E-2</v>
      </c>
      <c r="I119" s="41">
        <f>'Survival-1cycle NMA'!H120</f>
        <v>9.8538064608373763E-2</v>
      </c>
      <c r="J119" s="12">
        <f t="shared" si="16"/>
        <v>8.447825877097187E-2</v>
      </c>
      <c r="K119" s="41">
        <f>'Survival-1cycle NMA'!I120</f>
        <v>1.4059805837401887E-2</v>
      </c>
      <c r="L119" s="12">
        <v>4.8908256943867301E-2</v>
      </c>
      <c r="M119" s="12">
        <v>5.5208383986903198E-2</v>
      </c>
      <c r="N119" s="12">
        <v>1.2770787912718901E-3</v>
      </c>
      <c r="O119" s="41">
        <f>'Survival-1cycle NMA'!H120</f>
        <v>9.8538064608373763E-2</v>
      </c>
      <c r="P119" s="12">
        <f t="shared" si="17"/>
        <v>8.447825877097187E-2</v>
      </c>
      <c r="Q119" s="41">
        <f>'Survival-1cycle NMA'!I120</f>
        <v>1.4059805837401887E-2</v>
      </c>
      <c r="R119" s="12">
        <v>5.5208383986903198E-2</v>
      </c>
      <c r="S119" s="12">
        <f t="shared" si="18"/>
        <v>5.3931305195631309E-2</v>
      </c>
      <c r="T119" s="12">
        <v>1.2770787912718901E-3</v>
      </c>
      <c r="U119" s="41">
        <f>'Survival-1cycle NMA'!J120</f>
        <v>0.11000383771285666</v>
      </c>
      <c r="V119" s="12">
        <f t="shared" si="19"/>
        <v>5.7757670289148778E-2</v>
      </c>
      <c r="W119" s="41">
        <f>'Survival-1cycle NMA'!K120</f>
        <v>5.2246167423707877E-2</v>
      </c>
      <c r="X119" s="41">
        <f>'Survival-1cycle NMA'!H120</f>
        <v>9.8538064608373763E-2</v>
      </c>
      <c r="Y119" s="12">
        <f t="shared" si="20"/>
        <v>8.447825877097187E-2</v>
      </c>
      <c r="Z119" s="41">
        <f>'Survival-1cycle NMA'!I120</f>
        <v>1.4059805837401887E-2</v>
      </c>
      <c r="AA119" s="41">
        <f>'Survival-1cycle NMA'!P120</f>
        <v>6.3443742436473258E-2</v>
      </c>
      <c r="AB119" s="12">
        <f t="shared" si="21"/>
        <v>5.4856782582652877E-2</v>
      </c>
      <c r="AC119" s="41">
        <f>'Survival-1cycle NMA'!Q120</f>
        <v>8.5869598538203841E-3</v>
      </c>
      <c r="AD119" s="41">
        <f>'Survival-1cycle NMA'!L120</f>
        <v>0.19747986407081125</v>
      </c>
      <c r="AE119" s="12">
        <f t="shared" si="22"/>
        <v>0.15928133238820688</v>
      </c>
      <c r="AF119" s="41">
        <f>'Survival-1cycle NMA'!M120</f>
        <v>3.8198531682604363E-2</v>
      </c>
      <c r="AG119" s="12">
        <v>5.5208383986903198E-2</v>
      </c>
      <c r="AH119" s="12">
        <f t="shared" si="23"/>
        <v>5.3931305195631309E-2</v>
      </c>
      <c r="AI119" s="12">
        <v>1.2770787912718901E-3</v>
      </c>
      <c r="AJ119" s="41">
        <f>'Survival-1cycle NMA'!N120</f>
        <v>9.5724714199599006E-2</v>
      </c>
      <c r="AK119" s="12">
        <f t="shared" si="24"/>
        <v>2.6144289214739533E-2</v>
      </c>
      <c r="AL119" s="41">
        <f>'Survival-1cycle NMA'!O120</f>
        <v>6.9580424984859474E-2</v>
      </c>
      <c r="AM119" s="41">
        <f>'Survival-1cycle NMA'!P120</f>
        <v>6.3443742436473258E-2</v>
      </c>
      <c r="AN119" s="12">
        <f t="shared" si="25"/>
        <v>5.4856782582652877E-2</v>
      </c>
      <c r="AO119" s="41">
        <f>'Survival-1cycle NMA'!Q120</f>
        <v>8.5869598538203841E-3</v>
      </c>
    </row>
    <row r="120" spans="1:41">
      <c r="A120" s="12">
        <v>117</v>
      </c>
      <c r="B120" s="12">
        <f t="shared" si="13"/>
        <v>6.6739726027397257</v>
      </c>
      <c r="C120" s="41">
        <f>'Survival-1cycle NMA'!F121</f>
        <v>0.10323837148984129</v>
      </c>
      <c r="D120" s="41">
        <f>'Survival-1cycle NMA'!G121</f>
        <v>8.0675984429516637E-3</v>
      </c>
      <c r="E120" s="12">
        <f t="shared" si="14"/>
        <v>9.5170773046889617E-2</v>
      </c>
      <c r="F120" s="12">
        <v>5.4411885558093502E-2</v>
      </c>
      <c r="G120" s="12">
        <v>1.2379422343706901E-3</v>
      </c>
      <c r="H120" s="12">
        <f t="shared" si="15"/>
        <v>5.3173943323722814E-2</v>
      </c>
      <c r="I120" s="41">
        <f>'Survival-1cycle NMA'!H121</f>
        <v>9.739911724491751E-2</v>
      </c>
      <c r="J120" s="12">
        <f t="shared" si="16"/>
        <v>8.3616609566696906E-2</v>
      </c>
      <c r="K120" s="41">
        <f>'Survival-1cycle NMA'!I121</f>
        <v>1.3782507678220609E-2</v>
      </c>
      <c r="L120" s="12">
        <v>4.8075060636599498E-2</v>
      </c>
      <c r="M120" s="12">
        <v>5.4411885558093502E-2</v>
      </c>
      <c r="N120" s="12">
        <v>1.2379422343706901E-3</v>
      </c>
      <c r="O120" s="41">
        <f>'Survival-1cycle NMA'!H121</f>
        <v>9.739911724491751E-2</v>
      </c>
      <c r="P120" s="12">
        <f t="shared" si="17"/>
        <v>8.3616609566696906E-2</v>
      </c>
      <c r="Q120" s="41">
        <f>'Survival-1cycle NMA'!I121</f>
        <v>1.3782507678220609E-2</v>
      </c>
      <c r="R120" s="12">
        <v>5.4411885558093502E-2</v>
      </c>
      <c r="S120" s="12">
        <f t="shared" si="18"/>
        <v>5.3173943323722814E-2</v>
      </c>
      <c r="T120" s="12">
        <v>1.2379422343706901E-3</v>
      </c>
      <c r="U120" s="41">
        <f>'Survival-1cycle NMA'!J121</f>
        <v>0.10879242498115586</v>
      </c>
      <c r="V120" s="12">
        <f t="shared" si="19"/>
        <v>5.7261698135468643E-2</v>
      </c>
      <c r="W120" s="41">
        <f>'Survival-1cycle NMA'!K121</f>
        <v>5.1530726845687221E-2</v>
      </c>
      <c r="X120" s="41">
        <f>'Survival-1cycle NMA'!H121</f>
        <v>9.739911724491751E-2</v>
      </c>
      <c r="Y120" s="12">
        <f t="shared" si="20"/>
        <v>8.3616609566696906E-2</v>
      </c>
      <c r="Z120" s="41">
        <f>'Survival-1cycle NMA'!I121</f>
        <v>1.3782507678220609E-2</v>
      </c>
      <c r="AA120" s="41">
        <f>'Survival-1cycle NMA'!P121</f>
        <v>6.2572063117409288E-2</v>
      </c>
      <c r="AB120" s="12">
        <f t="shared" si="21"/>
        <v>5.417382718390671E-2</v>
      </c>
      <c r="AC120" s="41">
        <f>'Survival-1cycle NMA'!Q121</f>
        <v>8.398235933502576E-3</v>
      </c>
      <c r="AD120" s="41">
        <f>'Survival-1cycle NMA'!L121</f>
        <v>0.19587928700789387</v>
      </c>
      <c r="AE120" s="12">
        <f t="shared" si="22"/>
        <v>0.15825890630489495</v>
      </c>
      <c r="AF120" s="41">
        <f>'Survival-1cycle NMA'!M121</f>
        <v>3.7620380702998925E-2</v>
      </c>
      <c r="AG120" s="12">
        <v>5.4411885558093502E-2</v>
      </c>
      <c r="AH120" s="12">
        <f t="shared" si="23"/>
        <v>5.3173943323722814E-2</v>
      </c>
      <c r="AI120" s="12">
        <v>1.2379422343706901E-3</v>
      </c>
      <c r="AJ120" s="41">
        <f>'Survival-1cycle NMA'!N121</f>
        <v>9.4604535678401311E-2</v>
      </c>
      <c r="AK120" s="12">
        <f t="shared" si="24"/>
        <v>2.5885010201742206E-2</v>
      </c>
      <c r="AL120" s="41">
        <f>'Survival-1cycle NMA'!O121</f>
        <v>6.8719525476659105E-2</v>
      </c>
      <c r="AM120" s="41">
        <f>'Survival-1cycle NMA'!P121</f>
        <v>6.2572063117409288E-2</v>
      </c>
      <c r="AN120" s="12">
        <f t="shared" si="25"/>
        <v>5.417382718390671E-2</v>
      </c>
      <c r="AO120" s="41">
        <f>'Survival-1cycle NMA'!Q121</f>
        <v>8.398235933502576E-3</v>
      </c>
    </row>
    <row r="121" spans="1:41">
      <c r="A121" s="12">
        <v>118</v>
      </c>
      <c r="B121" s="12">
        <f t="shared" si="13"/>
        <v>6.7315068493150685</v>
      </c>
      <c r="C121" s="41">
        <f>'Survival-1cycle NMA'!F122</f>
        <v>0.1020811695778307</v>
      </c>
      <c r="D121" s="41">
        <f>'Survival-1cycle NMA'!G122</f>
        <v>7.8898635340525474E-3</v>
      </c>
      <c r="E121" s="12">
        <f t="shared" si="14"/>
        <v>9.419130604377815E-2</v>
      </c>
      <c r="F121" s="12">
        <v>5.3631196201741699E-2</v>
      </c>
      <c r="G121" s="12">
        <v>1.2002264207537001E-3</v>
      </c>
      <c r="H121" s="12">
        <f t="shared" si="15"/>
        <v>5.2430969780987997E-2</v>
      </c>
      <c r="I121" s="41">
        <f>'Survival-1cycle NMA'!H122</f>
        <v>9.6279535628101154E-2</v>
      </c>
      <c r="J121" s="12">
        <f t="shared" si="16"/>
        <v>8.276726182328796E-2</v>
      </c>
      <c r="K121" s="41">
        <f>'Survival-1cycle NMA'!I122</f>
        <v>1.3512273804813199E-2</v>
      </c>
      <c r="L121" s="12">
        <v>4.7260238025305497E-2</v>
      </c>
      <c r="M121" s="12">
        <v>5.3631196201741699E-2</v>
      </c>
      <c r="N121" s="12">
        <v>1.2002264207537001E-3</v>
      </c>
      <c r="O121" s="41">
        <f>'Survival-1cycle NMA'!H122</f>
        <v>9.6279535628101154E-2</v>
      </c>
      <c r="P121" s="12">
        <f t="shared" si="17"/>
        <v>8.276726182328796E-2</v>
      </c>
      <c r="Q121" s="41">
        <f>'Survival-1cycle NMA'!I122</f>
        <v>1.3512273804813199E-2</v>
      </c>
      <c r="R121" s="12">
        <v>5.3631196201741699E-2</v>
      </c>
      <c r="S121" s="12">
        <f t="shared" si="18"/>
        <v>5.2430969780987997E-2</v>
      </c>
      <c r="T121" s="12">
        <v>1.2002264207537001E-3</v>
      </c>
      <c r="U121" s="41">
        <f>'Survival-1cycle NMA'!J122</f>
        <v>0.10760095417667599</v>
      </c>
      <c r="V121" s="12">
        <f t="shared" si="19"/>
        <v>5.6771717245948969E-2</v>
      </c>
      <c r="W121" s="41">
        <f>'Survival-1cycle NMA'!K122</f>
        <v>5.0829236930727023E-2</v>
      </c>
      <c r="X121" s="41">
        <f>'Survival-1cycle NMA'!H122</f>
        <v>9.6279535628101154E-2</v>
      </c>
      <c r="Y121" s="12">
        <f t="shared" si="20"/>
        <v>8.276726182328796E-2</v>
      </c>
      <c r="Z121" s="41">
        <f>'Survival-1cycle NMA'!I122</f>
        <v>1.3512273804813199E-2</v>
      </c>
      <c r="AA121" s="41">
        <f>'Survival-1cycle NMA'!P122</f>
        <v>6.1717090545618997E-2</v>
      </c>
      <c r="AB121" s="12">
        <f t="shared" si="21"/>
        <v>5.3502348841771241E-2</v>
      </c>
      <c r="AC121" s="41">
        <f>'Survival-1cycle NMA'!Q122</f>
        <v>8.214741703847759E-3</v>
      </c>
      <c r="AD121" s="41">
        <f>'Survival-1cycle NMA'!L122</f>
        <v>0.19430044303280733</v>
      </c>
      <c r="AE121" s="12">
        <f t="shared" si="22"/>
        <v>0.1572461134952281</v>
      </c>
      <c r="AF121" s="41">
        <f>'Survival-1cycle NMA'!M122</f>
        <v>3.7054329537579235E-2</v>
      </c>
      <c r="AG121" s="12">
        <v>5.3631196201741699E-2</v>
      </c>
      <c r="AH121" s="12">
        <f t="shared" si="23"/>
        <v>5.2430969780987997E-2</v>
      </c>
      <c r="AI121" s="12">
        <v>1.2002264207537001E-3</v>
      </c>
      <c r="AJ121" s="41">
        <f>'Survival-1cycle NMA'!N122</f>
        <v>9.3503563339208132E-2</v>
      </c>
      <c r="AK121" s="12">
        <f t="shared" si="24"/>
        <v>2.5629277494623667E-2</v>
      </c>
      <c r="AL121" s="41">
        <f>'Survival-1cycle NMA'!O122</f>
        <v>6.7874285844584464E-2</v>
      </c>
      <c r="AM121" s="41">
        <f>'Survival-1cycle NMA'!P122</f>
        <v>6.1717090545618997E-2</v>
      </c>
      <c r="AN121" s="12">
        <f t="shared" si="25"/>
        <v>5.3502348841771241E-2</v>
      </c>
      <c r="AO121" s="41">
        <f>'Survival-1cycle NMA'!Q122</f>
        <v>8.214741703847759E-3</v>
      </c>
    </row>
    <row r="122" spans="1:41">
      <c r="A122" s="12">
        <v>119</v>
      </c>
      <c r="B122" s="12">
        <f t="shared" si="13"/>
        <v>6.7890410958904113</v>
      </c>
      <c r="C122" s="41">
        <f>'Survival-1cycle NMA'!F123</f>
        <v>0.10094319732396266</v>
      </c>
      <c r="D122" s="41">
        <f>'Survival-1cycle NMA'!G123</f>
        <v>7.7170554809774779E-3</v>
      </c>
      <c r="E122" s="12">
        <f t="shared" si="14"/>
        <v>9.322614184298518E-2</v>
      </c>
      <c r="F122" s="12">
        <v>5.2865910171019298E-2</v>
      </c>
      <c r="G122" s="12">
        <v>1.1638714938648901E-3</v>
      </c>
      <c r="H122" s="12">
        <f t="shared" si="15"/>
        <v>5.1702038677154408E-2</v>
      </c>
      <c r="I122" s="41">
        <f>'Survival-1cycle NMA'!H123</f>
        <v>9.5178875821043701E-2</v>
      </c>
      <c r="J122" s="12">
        <f t="shared" si="16"/>
        <v>8.1929994188263411E-2</v>
      </c>
      <c r="K122" s="41">
        <f>'Survival-1cycle NMA'!I123</f>
        <v>1.3248881632780296E-2</v>
      </c>
      <c r="L122" s="12">
        <v>4.6463286163670701E-2</v>
      </c>
      <c r="M122" s="12">
        <v>5.2865910171019298E-2</v>
      </c>
      <c r="N122" s="12">
        <v>1.1638714938648901E-3</v>
      </c>
      <c r="O122" s="41">
        <f>'Survival-1cycle NMA'!H123</f>
        <v>9.5178875821043701E-2</v>
      </c>
      <c r="P122" s="12">
        <f t="shared" si="17"/>
        <v>8.1929994188263411E-2</v>
      </c>
      <c r="Q122" s="41">
        <f>'Survival-1cycle NMA'!I123</f>
        <v>1.3248881632780296E-2</v>
      </c>
      <c r="R122" s="12">
        <v>5.2865910171019298E-2</v>
      </c>
      <c r="S122" s="12">
        <f t="shared" si="18"/>
        <v>5.1702038677154408E-2</v>
      </c>
      <c r="T122" s="12">
        <v>1.1638714938648901E-3</v>
      </c>
      <c r="U122" s="41">
        <f>'Survival-1cycle NMA'!J123</f>
        <v>0.10642897849747701</v>
      </c>
      <c r="V122" s="12">
        <f t="shared" si="19"/>
        <v>5.6287639325263795E-2</v>
      </c>
      <c r="W122" s="41">
        <f>'Survival-1cycle NMA'!K123</f>
        <v>5.0141339172213216E-2</v>
      </c>
      <c r="X122" s="41">
        <f>'Survival-1cycle NMA'!H123</f>
        <v>9.5178875821043701E-2</v>
      </c>
      <c r="Y122" s="12">
        <f t="shared" si="20"/>
        <v>8.1929994188263411E-2</v>
      </c>
      <c r="Z122" s="41">
        <f>'Survival-1cycle NMA'!I123</f>
        <v>1.3248881632780296E-2</v>
      </c>
      <c r="AA122" s="41">
        <f>'Survival-1cycle NMA'!P123</f>
        <v>6.0878406952079619E-2</v>
      </c>
      <c r="AB122" s="12">
        <f t="shared" si="21"/>
        <v>5.2842105998539723E-2</v>
      </c>
      <c r="AC122" s="41">
        <f>'Survival-1cycle NMA'!Q123</f>
        <v>8.0363009535398978E-3</v>
      </c>
      <c r="AD122" s="41">
        <f>'Survival-1cycle NMA'!L123</f>
        <v>0.19274290470024458</v>
      </c>
      <c r="AE122" s="12">
        <f t="shared" si="22"/>
        <v>0.15624285419726314</v>
      </c>
      <c r="AF122" s="41">
        <f>'Survival-1cycle NMA'!M123</f>
        <v>3.650005050298144E-2</v>
      </c>
      <c r="AG122" s="12">
        <v>5.2865910171019298E-2</v>
      </c>
      <c r="AH122" s="12">
        <f t="shared" si="23"/>
        <v>5.1702038677154408E-2</v>
      </c>
      <c r="AI122" s="12">
        <v>1.1638714938648901E-3</v>
      </c>
      <c r="AJ122" s="41">
        <f>'Survival-1cycle NMA'!N123</f>
        <v>9.2421354278699019E-2</v>
      </c>
      <c r="AK122" s="12">
        <f t="shared" si="24"/>
        <v>2.5377030842494125E-2</v>
      </c>
      <c r="AL122" s="41">
        <f>'Survival-1cycle NMA'!O123</f>
        <v>6.7044323436204895E-2</v>
      </c>
      <c r="AM122" s="41">
        <f>'Survival-1cycle NMA'!P123</f>
        <v>6.0878406952079619E-2</v>
      </c>
      <c r="AN122" s="12">
        <f t="shared" si="25"/>
        <v>5.2842105998539723E-2</v>
      </c>
      <c r="AO122" s="41">
        <f>'Survival-1cycle NMA'!Q123</f>
        <v>8.0363009535398978E-3</v>
      </c>
    </row>
    <row r="123" spans="1:41">
      <c r="A123" s="12">
        <v>120</v>
      </c>
      <c r="B123" s="12">
        <f t="shared" si="13"/>
        <v>6.8465753424657532</v>
      </c>
      <c r="C123" s="41">
        <f>'Survival-1cycle NMA'!F124</f>
        <v>9.9824021932372858E-2</v>
      </c>
      <c r="D123" s="41">
        <f>'Survival-1cycle NMA'!G124</f>
        <v>7.5490084641868724E-3</v>
      </c>
      <c r="E123" s="12">
        <f t="shared" si="14"/>
        <v>9.2275013468185979E-2</v>
      </c>
      <c r="F123" s="12">
        <v>5.2115634594425003E-2</v>
      </c>
      <c r="G123" s="12">
        <v>1.1288204749779001E-3</v>
      </c>
      <c r="H123" s="12">
        <f t="shared" si="15"/>
        <v>5.0986814119447103E-2</v>
      </c>
      <c r="I123" s="41">
        <f>'Survival-1cycle NMA'!H124</f>
        <v>9.4096706816060943E-2</v>
      </c>
      <c r="J123" s="12">
        <f t="shared" si="16"/>
        <v>8.1104589842313529E-2</v>
      </c>
      <c r="K123" s="41">
        <f>'Survival-1cycle NMA'!I124</f>
        <v>1.2992116973747407E-2</v>
      </c>
      <c r="L123" s="12">
        <v>4.5683718647890698E-2</v>
      </c>
      <c r="M123" s="12">
        <v>5.2115634594425003E-2</v>
      </c>
      <c r="N123" s="12">
        <v>1.1288204749779001E-3</v>
      </c>
      <c r="O123" s="41">
        <f>'Survival-1cycle NMA'!H124</f>
        <v>9.4096706816060943E-2</v>
      </c>
      <c r="P123" s="12">
        <f t="shared" si="17"/>
        <v>8.1104589842313529E-2</v>
      </c>
      <c r="Q123" s="41">
        <f>'Survival-1cycle NMA'!I124</f>
        <v>1.2992116973747407E-2</v>
      </c>
      <c r="R123" s="12">
        <v>5.2115634594425003E-2</v>
      </c>
      <c r="S123" s="12">
        <f t="shared" si="18"/>
        <v>5.0986814119447103E-2</v>
      </c>
      <c r="T123" s="12">
        <v>1.1288204749779001E-3</v>
      </c>
      <c r="U123" s="41">
        <f>'Survival-1cycle NMA'!J124</f>
        <v>0.10527606393535306</v>
      </c>
      <c r="V123" s="12">
        <f t="shared" si="19"/>
        <v>5.5809377355685058E-2</v>
      </c>
      <c r="W123" s="41">
        <f>'Survival-1cycle NMA'!K124</f>
        <v>4.9466686579668004E-2</v>
      </c>
      <c r="X123" s="41">
        <f>'Survival-1cycle NMA'!H124</f>
        <v>9.4096706816060943E-2</v>
      </c>
      <c r="Y123" s="12">
        <f t="shared" si="20"/>
        <v>8.1104589842313529E-2</v>
      </c>
      <c r="Z123" s="41">
        <f>'Survival-1cycle NMA'!I124</f>
        <v>1.2992116973747407E-2</v>
      </c>
      <c r="AA123" s="41">
        <f>'Survival-1cycle NMA'!P124</f>
        <v>6.0055607561420948E-2</v>
      </c>
      <c r="AB123" s="12">
        <f t="shared" si="21"/>
        <v>5.2192863069436227E-2</v>
      </c>
      <c r="AC123" s="41">
        <f>'Survival-1cycle NMA'!Q124</f>
        <v>7.8627444919847182E-3</v>
      </c>
      <c r="AD123" s="41">
        <f>'Survival-1cycle NMA'!L124</f>
        <v>0.19120625571008251</v>
      </c>
      <c r="AE123" s="12">
        <f t="shared" si="22"/>
        <v>0.15524902883373518</v>
      </c>
      <c r="AF123" s="41">
        <f>'Survival-1cycle NMA'!M124</f>
        <v>3.5957226876347337E-2</v>
      </c>
      <c r="AG123" s="12">
        <v>5.2115634594425003E-2</v>
      </c>
      <c r="AH123" s="12">
        <f t="shared" si="23"/>
        <v>5.0986814119447103E-2</v>
      </c>
      <c r="AI123" s="12">
        <v>1.1288204749779001E-3</v>
      </c>
      <c r="AJ123" s="41">
        <f>'Survival-1cycle NMA'!N124</f>
        <v>9.1357478549907639E-2</v>
      </c>
      <c r="AK123" s="12">
        <f t="shared" si="24"/>
        <v>2.5128211120263533E-2</v>
      </c>
      <c r="AL123" s="41">
        <f>'Survival-1cycle NMA'!O124</f>
        <v>6.6229267429644106E-2</v>
      </c>
      <c r="AM123" s="41">
        <f>'Survival-1cycle NMA'!P124</f>
        <v>6.0055607561420948E-2</v>
      </c>
      <c r="AN123" s="12">
        <f t="shared" si="25"/>
        <v>5.2192863069436227E-2</v>
      </c>
      <c r="AO123" s="41">
        <f>'Survival-1cycle NMA'!Q124</f>
        <v>7.8627444919847182E-3</v>
      </c>
    </row>
    <row r="124" spans="1:41">
      <c r="A124" s="12">
        <v>121</v>
      </c>
      <c r="B124" s="12">
        <f t="shared" si="13"/>
        <v>6.904109589041096</v>
      </c>
      <c r="C124" s="41">
        <f>'Survival-1cycle NMA'!F125</f>
        <v>9.8723223018256936E-2</v>
      </c>
      <c r="D124" s="41">
        <f>'Survival-1cycle NMA'!G125</f>
        <v>7.3855632562348219E-3</v>
      </c>
      <c r="E124" s="12">
        <f t="shared" si="14"/>
        <v>9.1337659762022114E-2</v>
      </c>
      <c r="F124" s="12">
        <v>5.1379988987177903E-2</v>
      </c>
      <c r="G124" s="12">
        <v>1.0950191074848E-3</v>
      </c>
      <c r="H124" s="12">
        <f t="shared" si="15"/>
        <v>5.0284969879693102E-2</v>
      </c>
      <c r="I124" s="41">
        <f>'Survival-1cycle NMA'!H125</f>
        <v>9.303261007595072E-2</v>
      </c>
      <c r="J124" s="12">
        <f t="shared" si="16"/>
        <v>8.0290836410358571E-2</v>
      </c>
      <c r="K124" s="41">
        <f>'Survival-1cycle NMA'!I125</f>
        <v>1.2741773665592154E-2</v>
      </c>
      <c r="L124" s="12">
        <v>4.4921064979413297E-2</v>
      </c>
      <c r="M124" s="12">
        <v>5.1379988987177903E-2</v>
      </c>
      <c r="N124" s="12">
        <v>1.0950191074848E-3</v>
      </c>
      <c r="O124" s="41">
        <f>'Survival-1cycle NMA'!H125</f>
        <v>9.303261007595072E-2</v>
      </c>
      <c r="P124" s="12">
        <f t="shared" si="17"/>
        <v>8.0290836410358571E-2</v>
      </c>
      <c r="Q124" s="41">
        <f>'Survival-1cycle NMA'!I125</f>
        <v>1.2741773665592154E-2</v>
      </c>
      <c r="R124" s="12">
        <v>5.1379988987177903E-2</v>
      </c>
      <c r="S124" s="12">
        <f t="shared" si="18"/>
        <v>5.0284969879693102E-2</v>
      </c>
      <c r="T124" s="12">
        <v>1.0950191074848E-3</v>
      </c>
      <c r="U124" s="41">
        <f>'Survival-1cycle NMA'!J125</f>
        <v>0.10414178882781985</v>
      </c>
      <c r="V124" s="12">
        <f t="shared" si="19"/>
        <v>5.5336845594379888E-2</v>
      </c>
      <c r="W124" s="41">
        <f>'Survival-1cycle NMA'!K125</f>
        <v>4.8804943233439965E-2</v>
      </c>
      <c r="X124" s="41">
        <f>'Survival-1cycle NMA'!H125</f>
        <v>9.303261007595072E-2</v>
      </c>
      <c r="Y124" s="12">
        <f t="shared" si="20"/>
        <v>8.0290836410358571E-2</v>
      </c>
      <c r="Z124" s="41">
        <f>'Survival-1cycle NMA'!I125</f>
        <v>1.2741773665592154E-2</v>
      </c>
      <c r="AA124" s="41">
        <f>'Survival-1cycle NMA'!P125</f>
        <v>5.9248300106608434E-2</v>
      </c>
      <c r="AB124" s="12">
        <f t="shared" si="21"/>
        <v>5.1554390280907615E-2</v>
      </c>
      <c r="AC124" s="41">
        <f>'Survival-1cycle NMA'!Q125</f>
        <v>7.6939098257008164E-3</v>
      </c>
      <c r="AD124" s="41">
        <f>'Survival-1cycle NMA'!L125</f>
        <v>0.18969009054370797</v>
      </c>
      <c r="AE124" s="12">
        <f t="shared" si="22"/>
        <v>0.15426453808608526</v>
      </c>
      <c r="AF124" s="41">
        <f>'Survival-1cycle NMA'!M125</f>
        <v>3.542555245762273E-2</v>
      </c>
      <c r="AG124" s="12">
        <v>5.1379988987177903E-2</v>
      </c>
      <c r="AH124" s="12">
        <f t="shared" si="23"/>
        <v>5.0284969879693102E-2</v>
      </c>
      <c r="AI124" s="12">
        <v>1.0950191074848E-3</v>
      </c>
      <c r="AJ124" s="41">
        <f>'Survival-1cycle NMA'!N125</f>
        <v>9.031151870096564E-2</v>
      </c>
      <c r="AK124" s="12">
        <f t="shared" si="24"/>
        <v>2.4882760311291427E-2</v>
      </c>
      <c r="AL124" s="41">
        <f>'Survival-1cycle NMA'!O125</f>
        <v>6.5428758389674213E-2</v>
      </c>
      <c r="AM124" s="41">
        <f>'Survival-1cycle NMA'!P125</f>
        <v>5.9248300106608434E-2</v>
      </c>
      <c r="AN124" s="12">
        <f t="shared" si="25"/>
        <v>5.1554390280907615E-2</v>
      </c>
      <c r="AO124" s="41">
        <f>'Survival-1cycle NMA'!Q125</f>
        <v>7.6939098257008164E-3</v>
      </c>
    </row>
    <row r="125" spans="1:41">
      <c r="A125" s="12">
        <v>122</v>
      </c>
      <c r="B125" s="12">
        <f t="shared" si="13"/>
        <v>6.9616438356164387</v>
      </c>
      <c r="C125" s="41">
        <f>'Survival-1cycle NMA'!F126</f>
        <v>9.7640392173476434E-2</v>
      </c>
      <c r="D125" s="41">
        <f>'Survival-1cycle NMA'!G126</f>
        <v>7.2265669188320749E-3</v>
      </c>
      <c r="E125" s="12">
        <f t="shared" si="14"/>
        <v>9.0413825254644364E-2</v>
      </c>
      <c r="F125" s="12">
        <v>5.0658604784230503E-2</v>
      </c>
      <c r="G125" s="12">
        <v>1.06241571055627E-3</v>
      </c>
      <c r="H125" s="12">
        <f t="shared" si="15"/>
        <v>4.9596189073674232E-2</v>
      </c>
      <c r="I125" s="41">
        <f>'Survival-1cycle NMA'!H126</f>
        <v>9.1986179094503517E-2</v>
      </c>
      <c r="J125" s="12">
        <f t="shared" si="16"/>
        <v>7.948852587318761E-2</v>
      </c>
      <c r="K125" s="41">
        <f>'Survival-1cycle NMA'!I126</f>
        <v>1.2497653221315914E-2</v>
      </c>
      <c r="L125" s="12">
        <v>4.4174869955847899E-2</v>
      </c>
      <c r="M125" s="12">
        <v>5.0658604784230503E-2</v>
      </c>
      <c r="N125" s="12">
        <v>1.06241571055627E-3</v>
      </c>
      <c r="O125" s="41">
        <f>'Survival-1cycle NMA'!H126</f>
        <v>9.1986179094503517E-2</v>
      </c>
      <c r="P125" s="12">
        <f t="shared" si="17"/>
        <v>7.948852587318761E-2</v>
      </c>
      <c r="Q125" s="41">
        <f>'Survival-1cycle NMA'!I126</f>
        <v>1.2497653221315914E-2</v>
      </c>
      <c r="R125" s="12">
        <v>5.0658604784230503E-2</v>
      </c>
      <c r="S125" s="12">
        <f t="shared" si="18"/>
        <v>4.9596189073674232E-2</v>
      </c>
      <c r="T125" s="12">
        <v>1.06241571055627E-3</v>
      </c>
      <c r="U125" s="41">
        <f>'Survival-1cycle NMA'!J126</f>
        <v>0.10302574342868492</v>
      </c>
      <c r="V125" s="12">
        <f t="shared" si="19"/>
        <v>5.4869959569132092E-2</v>
      </c>
      <c r="W125" s="41">
        <f>'Survival-1cycle NMA'!K126</f>
        <v>4.8155783859552832E-2</v>
      </c>
      <c r="X125" s="41">
        <f>'Survival-1cycle NMA'!H126</f>
        <v>9.1986179094503517E-2</v>
      </c>
      <c r="Y125" s="12">
        <f t="shared" si="20"/>
        <v>7.948852587318761E-2</v>
      </c>
      <c r="Z125" s="41">
        <f>'Survival-1cycle NMA'!I126</f>
        <v>1.2497653221315914E-2</v>
      </c>
      <c r="AA125" s="41">
        <f>'Survival-1cycle NMA'!P126</f>
        <v>5.8456104364825276E-2</v>
      </c>
      <c r="AB125" s="12">
        <f t="shared" si="21"/>
        <v>5.0926463513156876E-2</v>
      </c>
      <c r="AC125" s="41">
        <f>'Survival-1cycle NMA'!Q126</f>
        <v>7.5296408516683996E-3</v>
      </c>
      <c r="AD125" s="41">
        <f>'Survival-1cycle NMA'!L126</f>
        <v>0.18819401411461706</v>
      </c>
      <c r="AE125" s="12">
        <f t="shared" si="22"/>
        <v>0.15328928296241778</v>
      </c>
      <c r="AF125" s="41">
        <f>'Survival-1cycle NMA'!M126</f>
        <v>3.4904731152199261E-2</v>
      </c>
      <c r="AG125" s="12">
        <v>5.0658604784230503E-2</v>
      </c>
      <c r="AH125" s="12">
        <f t="shared" si="23"/>
        <v>4.9596189073674232E-2</v>
      </c>
      <c r="AI125" s="12">
        <v>1.06241571055627E-3</v>
      </c>
      <c r="AJ125" s="41">
        <f>'Survival-1cycle NMA'!N126</f>
        <v>8.9283069333230991E-2</v>
      </c>
      <c r="AK125" s="12">
        <f t="shared" si="24"/>
        <v>2.464062148981E-2</v>
      </c>
      <c r="AL125" s="41">
        <f>'Survival-1cycle NMA'!O126</f>
        <v>6.4642447843420991E-2</v>
      </c>
      <c r="AM125" s="41">
        <f>'Survival-1cycle NMA'!P126</f>
        <v>5.8456104364825276E-2</v>
      </c>
      <c r="AN125" s="12">
        <f t="shared" si="25"/>
        <v>5.0926463513156876E-2</v>
      </c>
      <c r="AO125" s="41">
        <f>'Survival-1cycle NMA'!Q126</f>
        <v>7.5296408516683996E-3</v>
      </c>
    </row>
    <row r="126" spans="1:41">
      <c r="A126" s="12">
        <v>123</v>
      </c>
      <c r="B126" s="12">
        <f t="shared" si="13"/>
        <v>7.0191780821917806</v>
      </c>
      <c r="C126" s="41">
        <f>'Survival-1cycle NMA'!F127</f>
        <v>9.657513255014652E-2</v>
      </c>
      <c r="D126" s="41">
        <f>'Survival-1cycle NMA'!G127</f>
        <v>7.0718725157259436E-3</v>
      </c>
      <c r="E126" s="12">
        <f t="shared" si="14"/>
        <v>8.9503260034420579E-2</v>
      </c>
      <c r="F126" s="12">
        <v>4.9951124893806903E-2</v>
      </c>
      <c r="G126" s="12">
        <v>1.0309610415519799E-3</v>
      </c>
      <c r="H126" s="12">
        <f t="shared" si="15"/>
        <v>4.8920163852254922E-2</v>
      </c>
      <c r="I126" s="41">
        <f>'Survival-1cycle NMA'!H127</f>
        <v>9.0957018975306309E-2</v>
      </c>
      <c r="J126" s="12">
        <f t="shared" si="16"/>
        <v>7.8697454479806139E-2</v>
      </c>
      <c r="K126" s="41">
        <f>'Survival-1cycle NMA'!I127</f>
        <v>1.2259564495500164E-2</v>
      </c>
      <c r="L126" s="12">
        <v>4.3444693088637597E-2</v>
      </c>
      <c r="M126" s="12">
        <v>4.9951124893806903E-2</v>
      </c>
      <c r="N126" s="12">
        <v>1.0309610415519799E-3</v>
      </c>
      <c r="O126" s="41">
        <f>'Survival-1cycle NMA'!H127</f>
        <v>9.0957018975306309E-2</v>
      </c>
      <c r="P126" s="12">
        <f t="shared" si="17"/>
        <v>7.8697454479806139E-2</v>
      </c>
      <c r="Q126" s="41">
        <f>'Survival-1cycle NMA'!I127</f>
        <v>1.2259564495500164E-2</v>
      </c>
      <c r="R126" s="12">
        <v>4.9951124893806903E-2</v>
      </c>
      <c r="S126" s="12">
        <f t="shared" si="18"/>
        <v>4.8920163852254922E-2</v>
      </c>
      <c r="T126" s="12">
        <v>1.0309610415519799E-3</v>
      </c>
      <c r="U126" s="41">
        <f>'Survival-1cycle NMA'!J127</f>
        <v>0.10192752949630654</v>
      </c>
      <c r="V126" s="12">
        <f t="shared" si="19"/>
        <v>5.4408636072638794E-2</v>
      </c>
      <c r="W126" s="41">
        <f>'Survival-1cycle NMA'!K127</f>
        <v>4.7518893423667746E-2</v>
      </c>
      <c r="X126" s="41">
        <f>'Survival-1cycle NMA'!H127</f>
        <v>9.0957018975306309E-2</v>
      </c>
      <c r="Y126" s="12">
        <f t="shared" si="20"/>
        <v>7.8697454479806139E-2</v>
      </c>
      <c r="Z126" s="41">
        <f>'Survival-1cycle NMA'!I127</f>
        <v>1.2259564495500164E-2</v>
      </c>
      <c r="AA126" s="41">
        <f>'Survival-1cycle NMA'!P127</f>
        <v>5.7678651713490334E-2</v>
      </c>
      <c r="AB126" s="12">
        <f t="shared" si="21"/>
        <v>5.0308864146850575E-2</v>
      </c>
      <c r="AC126" s="41">
        <f>'Survival-1cycle NMA'!Q127</f>
        <v>7.3697875666397569E-3</v>
      </c>
      <c r="AD126" s="41">
        <f>'Survival-1cycle NMA'!L127</f>
        <v>0.1867176414326302</v>
      </c>
      <c r="AE126" s="12">
        <f t="shared" si="22"/>
        <v>0.15232316485980948</v>
      </c>
      <c r="AF126" s="41">
        <f>'Survival-1cycle NMA'!M127</f>
        <v>3.4394476572820708E-2</v>
      </c>
      <c r="AG126" s="12">
        <v>4.9951124893806903E-2</v>
      </c>
      <c r="AH126" s="12">
        <f t="shared" si="23"/>
        <v>4.8920163852254922E-2</v>
      </c>
      <c r="AI126" s="12">
        <v>1.0309610415519799E-3</v>
      </c>
      <c r="AJ126" s="41">
        <f>'Survival-1cycle NMA'!N127</f>
        <v>8.8271736677859619E-2</v>
      </c>
      <c r="AK126" s="12">
        <f t="shared" si="24"/>
        <v>2.4401738803176018E-2</v>
      </c>
      <c r="AL126" s="41">
        <f>'Survival-1cycle NMA'!O127</f>
        <v>6.3869997874683601E-2</v>
      </c>
      <c r="AM126" s="41">
        <f>'Survival-1cycle NMA'!P127</f>
        <v>5.7678651713490334E-2</v>
      </c>
      <c r="AN126" s="12">
        <f t="shared" si="25"/>
        <v>5.0308864146850575E-2</v>
      </c>
      <c r="AO126" s="41">
        <f>'Survival-1cycle NMA'!Q127</f>
        <v>7.3697875666397569E-3</v>
      </c>
    </row>
    <row r="127" spans="1:41">
      <c r="A127" s="12">
        <v>124</v>
      </c>
      <c r="B127" s="12">
        <f t="shared" si="13"/>
        <v>7.0767123287671234</v>
      </c>
      <c r="C127" s="41">
        <f>'Survival-1cycle NMA'!F128</f>
        <v>9.5527058461348083E-2</v>
      </c>
      <c r="D127" s="41">
        <f>'Survival-1cycle NMA'!G128</f>
        <v>6.9213388404717989E-3</v>
      </c>
      <c r="E127" s="12">
        <f t="shared" si="14"/>
        <v>8.860571962087628E-2</v>
      </c>
      <c r="F127" s="12">
        <v>4.9257203270436201E-2</v>
      </c>
      <c r="G127" s="12">
        <v>1.0006081666049001E-3</v>
      </c>
      <c r="H127" s="12">
        <f t="shared" si="15"/>
        <v>4.8256595103831304E-2</v>
      </c>
      <c r="I127" s="41">
        <f>'Survival-1cycle NMA'!H128</f>
        <v>8.9944746027962971E-2</v>
      </c>
      <c r="J127" s="12">
        <f t="shared" si="16"/>
        <v>7.7917422660607999E-2</v>
      </c>
      <c r="K127" s="41">
        <f>'Survival-1cycle NMA'!I128</f>
        <v>1.2027323367354967E-2</v>
      </c>
      <c r="L127" s="12">
        <v>4.2730108046166899E-2</v>
      </c>
      <c r="M127" s="12">
        <v>4.9257203270436201E-2</v>
      </c>
      <c r="N127" s="12">
        <v>1.0006081666049001E-3</v>
      </c>
      <c r="O127" s="41">
        <f>'Survival-1cycle NMA'!H128</f>
        <v>8.9944746027962971E-2</v>
      </c>
      <c r="P127" s="12">
        <f t="shared" si="17"/>
        <v>7.7917422660607999E-2</v>
      </c>
      <c r="Q127" s="41">
        <f>'Survival-1cycle NMA'!I128</f>
        <v>1.2027323367354967E-2</v>
      </c>
      <c r="R127" s="12">
        <v>4.9257203270436201E-2</v>
      </c>
      <c r="S127" s="12">
        <f t="shared" si="18"/>
        <v>4.8256595103831304E-2</v>
      </c>
      <c r="T127" s="12">
        <v>1.0006081666049001E-3</v>
      </c>
      <c r="U127" s="41">
        <f>'Survival-1cycle NMA'!J128</f>
        <v>0.1008467598987015</v>
      </c>
      <c r="V127" s="12">
        <f t="shared" si="19"/>
        <v>5.395279315552895E-2</v>
      </c>
      <c r="W127" s="41">
        <f>'Survival-1cycle NMA'!K128</f>
        <v>4.6893966743172547E-2</v>
      </c>
      <c r="X127" s="41">
        <f>'Survival-1cycle NMA'!H128</f>
        <v>8.9944746027962971E-2</v>
      </c>
      <c r="Y127" s="12">
        <f t="shared" si="20"/>
        <v>7.7917422660607999E-2</v>
      </c>
      <c r="Z127" s="41">
        <f>'Survival-1cycle NMA'!I128</f>
        <v>1.2027323367354967E-2</v>
      </c>
      <c r="AA127" s="41">
        <f>'Survival-1cycle NMA'!P128</f>
        <v>5.6915584705413032E-2</v>
      </c>
      <c r="AB127" s="12">
        <f t="shared" si="21"/>
        <v>4.9701378913933059E-2</v>
      </c>
      <c r="AC127" s="41">
        <f>'Survival-1cycle NMA'!Q128</f>
        <v>7.2142057914799749E-3</v>
      </c>
      <c r="AD127" s="41">
        <f>'Survival-1cycle NMA'!L128</f>
        <v>0.18526059728110522</v>
      </c>
      <c r="AE127" s="12">
        <f t="shared" si="22"/>
        <v>0.151366085621367</v>
      </c>
      <c r="AF127" s="41">
        <f>'Survival-1cycle NMA'!M128</f>
        <v>3.3894511659738225E-2</v>
      </c>
      <c r="AG127" s="12">
        <v>4.9257203270436201E-2</v>
      </c>
      <c r="AH127" s="12">
        <f t="shared" si="23"/>
        <v>4.8256595103831304E-2</v>
      </c>
      <c r="AI127" s="12">
        <v>1.0006081666049001E-3</v>
      </c>
      <c r="AJ127" s="41">
        <f>'Survival-1cycle NMA'!N128</f>
        <v>8.7277138189933753E-2</v>
      </c>
      <c r="AK127" s="12">
        <f t="shared" si="24"/>
        <v>2.4166057454006004E-2</v>
      </c>
      <c r="AL127" s="41">
        <f>'Survival-1cycle NMA'!O128</f>
        <v>6.3111080735927749E-2</v>
      </c>
      <c r="AM127" s="41">
        <f>'Survival-1cycle NMA'!P128</f>
        <v>5.6915584705413032E-2</v>
      </c>
      <c r="AN127" s="12">
        <f t="shared" si="25"/>
        <v>4.9701378913933059E-2</v>
      </c>
      <c r="AO127" s="41">
        <f>'Survival-1cycle NMA'!Q128</f>
        <v>7.2142057914799749E-3</v>
      </c>
    </row>
    <row r="128" spans="1:41">
      <c r="A128" s="12">
        <v>125</v>
      </c>
      <c r="B128" s="12">
        <f t="shared" si="13"/>
        <v>7.1342465753424653</v>
      </c>
      <c r="C128" s="41">
        <f>'Survival-1cycle NMA'!F129</f>
        <v>9.4495794998149099E-2</v>
      </c>
      <c r="D128" s="41">
        <f>'Survival-1cycle NMA'!G129</f>
        <v>6.7748301582313125E-3</v>
      </c>
      <c r="E128" s="12">
        <f t="shared" si="14"/>
        <v>8.7720964839917787E-2</v>
      </c>
      <c r="F128" s="12">
        <v>4.8576504506506302E-2</v>
      </c>
      <c r="G128" s="12">
        <v>9.7131233884487403E-4</v>
      </c>
      <c r="H128" s="12">
        <f t="shared" si="15"/>
        <v>4.7605192167661431E-2</v>
      </c>
      <c r="I128" s="41">
        <f>'Survival-1cycle NMA'!H129</f>
        <v>8.8948987380897918E-2</v>
      </c>
      <c r="J128" s="12">
        <f t="shared" si="16"/>
        <v>7.714823494146783E-2</v>
      </c>
      <c r="K128" s="41">
        <f>'Survival-1cycle NMA'!I129</f>
        <v>1.1800752439430094E-2</v>
      </c>
      <c r="L128" s="12">
        <v>4.2030702121051297E-2</v>
      </c>
      <c r="M128" s="12">
        <v>4.8576504506506302E-2</v>
      </c>
      <c r="N128" s="12">
        <v>9.7131233884487403E-4</v>
      </c>
      <c r="O128" s="41">
        <f>'Survival-1cycle NMA'!H129</f>
        <v>8.8948987380897918E-2</v>
      </c>
      <c r="P128" s="12">
        <f t="shared" si="17"/>
        <v>7.714823494146783E-2</v>
      </c>
      <c r="Q128" s="41">
        <f>'Survival-1cycle NMA'!I129</f>
        <v>1.1800752439430094E-2</v>
      </c>
      <c r="R128" s="12">
        <v>4.8576504506506302E-2</v>
      </c>
      <c r="S128" s="12">
        <f t="shared" si="18"/>
        <v>4.7605192167661431E-2</v>
      </c>
      <c r="T128" s="12">
        <v>9.7131233884487403E-4</v>
      </c>
      <c r="U128" s="41">
        <f>'Survival-1cycle NMA'!J129</f>
        <v>9.9783058234702252E-2</v>
      </c>
      <c r="V128" s="12">
        <f t="shared" si="19"/>
        <v>5.3502350118228958E-2</v>
      </c>
      <c r="W128" s="41">
        <f>'Survival-1cycle NMA'!K129</f>
        <v>4.6280708116473293E-2</v>
      </c>
      <c r="X128" s="41">
        <f>'Survival-1cycle NMA'!H129</f>
        <v>8.8948987380897918E-2</v>
      </c>
      <c r="Y128" s="12">
        <f t="shared" si="20"/>
        <v>7.714823494146783E-2</v>
      </c>
      <c r="Z128" s="41">
        <f>'Survival-1cycle NMA'!I129</f>
        <v>1.1800752439430094E-2</v>
      </c>
      <c r="AA128" s="41">
        <f>'Survival-1cycle NMA'!P129</f>
        <v>5.6166556662138531E-2</v>
      </c>
      <c r="AB128" s="12">
        <f t="shared" si="21"/>
        <v>4.9103799752471235E-2</v>
      </c>
      <c r="AC128" s="41">
        <f>'Survival-1cycle NMA'!Q129</f>
        <v>7.0627569096672945E-3</v>
      </c>
      <c r="AD128" s="41">
        <f>'Survival-1cycle NMA'!L129</f>
        <v>0.18382251590655752</v>
      </c>
      <c r="AE128" s="12">
        <f t="shared" si="22"/>
        <v>0.15041794758839577</v>
      </c>
      <c r="AF128" s="41">
        <f>'Survival-1cycle NMA'!M129</f>
        <v>3.3404568318161736E-2</v>
      </c>
      <c r="AG128" s="12">
        <v>4.8576504506506302E-2</v>
      </c>
      <c r="AH128" s="12">
        <f t="shared" si="23"/>
        <v>4.7605192167661431E-2</v>
      </c>
      <c r="AI128" s="12">
        <v>9.7131233884487403E-4</v>
      </c>
      <c r="AJ128" s="41">
        <f>'Survival-1cycle NMA'!N129</f>
        <v>8.6298902159305718E-2</v>
      </c>
      <c r="AK128" s="12">
        <f t="shared" si="24"/>
        <v>2.3933523682237487E-2</v>
      </c>
      <c r="AL128" s="41">
        <f>'Survival-1cycle NMA'!O129</f>
        <v>6.2365378477068231E-2</v>
      </c>
      <c r="AM128" s="41">
        <f>'Survival-1cycle NMA'!P129</f>
        <v>5.6166556662138531E-2</v>
      </c>
      <c r="AN128" s="12">
        <f t="shared" si="25"/>
        <v>4.9103799752471235E-2</v>
      </c>
      <c r="AO128" s="41">
        <f>'Survival-1cycle NMA'!Q129</f>
        <v>7.0627569096672945E-3</v>
      </c>
    </row>
    <row r="129" spans="1:41">
      <c r="A129" s="12">
        <v>126</v>
      </c>
      <c r="B129" s="12">
        <f t="shared" si="13"/>
        <v>7.1917808219178081</v>
      </c>
      <c r="C129" s="41">
        <f>'Survival-1cycle NMA'!F130</f>
        <v>9.3480977662167383E-2</v>
      </c>
      <c r="D129" s="41">
        <f>'Survival-1cycle NMA'!G130</f>
        <v>6.6322159607873432E-3</v>
      </c>
      <c r="E129" s="12">
        <f t="shared" si="14"/>
        <v>8.6848761701380034E-2</v>
      </c>
      <c r="F129" s="12">
        <v>4.7908703441422403E-2</v>
      </c>
      <c r="G129" s="12">
        <v>9.4303088376475298E-4</v>
      </c>
      <c r="H129" s="12">
        <f t="shared" si="15"/>
        <v>4.6965672557657649E-2</v>
      </c>
      <c r="I129" s="41">
        <f>'Survival-1cycle NMA'!H130</f>
        <v>8.796938060996029E-2</v>
      </c>
      <c r="J129" s="12">
        <f t="shared" si="16"/>
        <v>7.6389699858844473E-2</v>
      </c>
      <c r="K129" s="41">
        <f>'Survival-1cycle NMA'!I130</f>
        <v>1.157968075111581E-2</v>
      </c>
      <c r="L129" s="12">
        <v>4.1346075720424799E-2</v>
      </c>
      <c r="M129" s="12">
        <v>4.7908703441422403E-2</v>
      </c>
      <c r="N129" s="12">
        <v>9.4303088376475298E-4</v>
      </c>
      <c r="O129" s="41">
        <f>'Survival-1cycle NMA'!H130</f>
        <v>8.796938060996029E-2</v>
      </c>
      <c r="P129" s="12">
        <f t="shared" si="17"/>
        <v>7.6389699858844473E-2</v>
      </c>
      <c r="Q129" s="41">
        <f>'Survival-1cycle NMA'!I130</f>
        <v>1.157968075111581E-2</v>
      </c>
      <c r="R129" s="12">
        <v>4.7908703441422403E-2</v>
      </c>
      <c r="S129" s="12">
        <f t="shared" si="18"/>
        <v>4.6965672557657649E-2</v>
      </c>
      <c r="T129" s="12">
        <v>9.4303088376475298E-4</v>
      </c>
      <c r="U129" s="41">
        <f>'Survival-1cycle NMA'!J130</f>
        <v>9.8736058470412016E-2</v>
      </c>
      <c r="V129" s="12">
        <f t="shared" si="19"/>
        <v>5.3057227501801009E-2</v>
      </c>
      <c r="W129" s="41">
        <f>'Survival-1cycle NMA'!K130</f>
        <v>4.5678830968611008E-2</v>
      </c>
      <c r="X129" s="41">
        <f>'Survival-1cycle NMA'!H130</f>
        <v>8.796938060996029E-2</v>
      </c>
      <c r="Y129" s="12">
        <f t="shared" si="20"/>
        <v>7.6389699858844473E-2</v>
      </c>
      <c r="Z129" s="41">
        <f>'Survival-1cycle NMA'!I130</f>
        <v>1.157968075111581E-2</v>
      </c>
      <c r="AA129" s="41">
        <f>'Survival-1cycle NMA'!P130</f>
        <v>5.5431231284593284E-2</v>
      </c>
      <c r="AB129" s="12">
        <f t="shared" si="21"/>
        <v>4.8515923665455589E-2</v>
      </c>
      <c r="AC129" s="41">
        <f>'Survival-1cycle NMA'!Q130</f>
        <v>6.9153076191376924E-3</v>
      </c>
      <c r="AD129" s="41">
        <f>'Survival-1cycle NMA'!L130</f>
        <v>0.18240304072013494</v>
      </c>
      <c r="AE129" s="12">
        <f t="shared" si="22"/>
        <v>0.14947865364802793</v>
      </c>
      <c r="AF129" s="41">
        <f>'Survival-1cycle NMA'!M130</f>
        <v>3.2924387072107014E-2</v>
      </c>
      <c r="AG129" s="12">
        <v>4.7908703441422403E-2</v>
      </c>
      <c r="AH129" s="12">
        <f t="shared" si="23"/>
        <v>4.6965672557657649E-2</v>
      </c>
      <c r="AI129" s="12">
        <v>9.4303088376475298E-4</v>
      </c>
      <c r="AJ129" s="41">
        <f>'Survival-1cycle NMA'!N130</f>
        <v>8.5336667337365613E-2</v>
      </c>
      <c r="AK129" s="12">
        <f t="shared" si="24"/>
        <v>2.3704084747162707E-2</v>
      </c>
      <c r="AL129" s="41">
        <f>'Survival-1cycle NMA'!O130</f>
        <v>6.1632582590202906E-2</v>
      </c>
      <c r="AM129" s="41">
        <f>'Survival-1cycle NMA'!P130</f>
        <v>5.5431231284593284E-2</v>
      </c>
      <c r="AN129" s="12">
        <f t="shared" si="25"/>
        <v>4.8515923665455589E-2</v>
      </c>
      <c r="AO129" s="41">
        <f>'Survival-1cycle NMA'!Q130</f>
        <v>6.9153076191376924E-3</v>
      </c>
    </row>
    <row r="130" spans="1:41">
      <c r="A130" s="12">
        <v>127</v>
      </c>
      <c r="B130" s="12">
        <f t="shared" si="13"/>
        <v>7.2493150684931509</v>
      </c>
      <c r="C130" s="41">
        <f>'Survival-1cycle NMA'!F131</f>
        <v>9.248225201294466E-2</v>
      </c>
      <c r="D130" s="41">
        <f>'Survival-1cycle NMA'!G131</f>
        <v>6.493370734018046E-3</v>
      </c>
      <c r="E130" s="12">
        <f t="shared" si="14"/>
        <v>8.5988881278926621E-2</v>
      </c>
      <c r="F130" s="12">
        <v>4.7253484787500299E-2</v>
      </c>
      <c r="G130" s="12">
        <v>9.1572309126786904E-4</v>
      </c>
      <c r="H130" s="12">
        <f t="shared" si="15"/>
        <v>4.6337761696232431E-2</v>
      </c>
      <c r="I130" s="41">
        <f>'Survival-1cycle NMA'!H131</f>
        <v>8.7005573382081203E-2</v>
      </c>
      <c r="J130" s="12">
        <f t="shared" si="16"/>
        <v>7.5641629875965039E-2</v>
      </c>
      <c r="K130" s="41">
        <f>'Survival-1cycle NMA'!I131</f>
        <v>1.1363943506116164E-2</v>
      </c>
      <c r="L130" s="12">
        <v>4.0675841878103997E-2</v>
      </c>
      <c r="M130" s="12">
        <v>4.7253484787500299E-2</v>
      </c>
      <c r="N130" s="12">
        <v>9.1572309126786904E-4</v>
      </c>
      <c r="O130" s="41">
        <f>'Survival-1cycle NMA'!H131</f>
        <v>8.7005573382081203E-2</v>
      </c>
      <c r="P130" s="12">
        <f t="shared" si="17"/>
        <v>7.5641629875965039E-2</v>
      </c>
      <c r="Q130" s="41">
        <f>'Survival-1cycle NMA'!I131</f>
        <v>1.1363943506116164E-2</v>
      </c>
      <c r="R130" s="12">
        <v>4.7253484787500299E-2</v>
      </c>
      <c r="S130" s="12">
        <f t="shared" si="18"/>
        <v>4.6337761696232431E-2</v>
      </c>
      <c r="T130" s="12">
        <v>9.1572309126786904E-4</v>
      </c>
      <c r="U130" s="41">
        <f>'Survival-1cycle NMA'!J131</f>
        <v>9.7705404590240796E-2</v>
      </c>
      <c r="V130" s="12">
        <f t="shared" si="19"/>
        <v>5.2617347077858381E-2</v>
      </c>
      <c r="W130" s="41">
        <f>'Survival-1cycle NMA'!K131</f>
        <v>4.5088057512382415E-2</v>
      </c>
      <c r="X130" s="41">
        <f>'Survival-1cycle NMA'!H131</f>
        <v>8.7005573382081203E-2</v>
      </c>
      <c r="Y130" s="12">
        <f t="shared" si="20"/>
        <v>7.5641629875965039E-2</v>
      </c>
      <c r="Z130" s="41">
        <f>'Survival-1cycle NMA'!I131</f>
        <v>1.1363943506116164E-2</v>
      </c>
      <c r="AA130" s="41">
        <f>'Survival-1cycle NMA'!P131</f>
        <v>5.4709282280185338E-2</v>
      </c>
      <c r="AB130" s="12">
        <f t="shared" si="21"/>
        <v>4.7937552583474548E-2</v>
      </c>
      <c r="AC130" s="41">
        <f>'Survival-1cycle NMA'!Q131</f>
        <v>6.7717296967107921E-3</v>
      </c>
      <c r="AD130" s="41">
        <f>'Survival-1cycle NMA'!L131</f>
        <v>0.18100182401041198</v>
      </c>
      <c r="AE130" s="12">
        <f t="shared" si="22"/>
        <v>0.14854810727661794</v>
      </c>
      <c r="AF130" s="41">
        <f>'Survival-1cycle NMA'!M131</f>
        <v>3.2453716733794061E-2</v>
      </c>
      <c r="AG130" s="12">
        <v>4.7253484787500299E-2</v>
      </c>
      <c r="AH130" s="12">
        <f t="shared" si="23"/>
        <v>4.6337761696232431E-2</v>
      </c>
      <c r="AI130" s="12">
        <v>9.1572309126786904E-4</v>
      </c>
      <c r="AJ130" s="41">
        <f>'Survival-1cycle NMA'!N131</f>
        <v>8.439008257897887E-2</v>
      </c>
      <c r="AK130" s="12">
        <f t="shared" si="24"/>
        <v>2.3477688909467928E-2</v>
      </c>
      <c r="AL130" s="41">
        <f>'Survival-1cycle NMA'!O131</f>
        <v>6.0912393669510942E-2</v>
      </c>
      <c r="AM130" s="41">
        <f>'Survival-1cycle NMA'!P131</f>
        <v>5.4709282280185338E-2</v>
      </c>
      <c r="AN130" s="12">
        <f t="shared" si="25"/>
        <v>4.7937552583474548E-2</v>
      </c>
      <c r="AO130" s="41">
        <f>'Survival-1cycle NMA'!Q131</f>
        <v>6.7717296967107921E-3</v>
      </c>
    </row>
    <row r="131" spans="1:41">
      <c r="A131" s="12">
        <v>128</v>
      </c>
      <c r="B131" s="12">
        <f t="shared" si="13"/>
        <v>7.3068493150684928</v>
      </c>
      <c r="C131" s="41">
        <f>'Survival-1cycle NMA'!F132</f>
        <v>9.149927332944445E-2</v>
      </c>
      <c r="D131" s="41">
        <f>'Survival-1cycle NMA'!G132</f>
        <v>6.3581737371201982E-3</v>
      </c>
      <c r="E131" s="12">
        <f t="shared" si="14"/>
        <v>8.5141099592324257E-2</v>
      </c>
      <c r="F131" s="12">
        <v>4.6610542771778202E-2</v>
      </c>
      <c r="G131" s="12">
        <v>8.8935011396799402E-4</v>
      </c>
      <c r="H131" s="12">
        <f t="shared" si="15"/>
        <v>4.572119265781021E-2</v>
      </c>
      <c r="I131" s="41">
        <f>'Survival-1cycle NMA'!H132</f>
        <v>8.605722311328344E-2</v>
      </c>
      <c r="J131" s="12">
        <f t="shared" si="16"/>
        <v>7.4903841300157217E-2</v>
      </c>
      <c r="K131" s="41">
        <f>'Survival-1cycle NMA'!I132</f>
        <v>1.1153381813126225E-2</v>
      </c>
      <c r="L131" s="12">
        <v>4.00196257875697E-2</v>
      </c>
      <c r="M131" s="12">
        <v>4.6610542771778202E-2</v>
      </c>
      <c r="N131" s="12">
        <v>8.8935011396799402E-4</v>
      </c>
      <c r="O131" s="41">
        <f>'Survival-1cycle NMA'!H132</f>
        <v>8.605722311328344E-2</v>
      </c>
      <c r="P131" s="12">
        <f t="shared" si="17"/>
        <v>7.4903841300157217E-2</v>
      </c>
      <c r="Q131" s="41">
        <f>'Survival-1cycle NMA'!I132</f>
        <v>1.1153381813126225E-2</v>
      </c>
      <c r="R131" s="12">
        <v>4.6610542771778202E-2</v>
      </c>
      <c r="S131" s="12">
        <f t="shared" si="18"/>
        <v>4.572119265781021E-2</v>
      </c>
      <c r="T131" s="12">
        <v>8.8935011396799402E-4</v>
      </c>
      <c r="U131" s="41">
        <f>'Survival-1cycle NMA'!J132</f>
        <v>9.6690750261849312E-2</v>
      </c>
      <c r="V131" s="12">
        <f t="shared" si="19"/>
        <v>5.2182631837663924E-2</v>
      </c>
      <c r="W131" s="41">
        <f>'Survival-1cycle NMA'!K132</f>
        <v>4.4508118424185387E-2</v>
      </c>
      <c r="X131" s="41">
        <f>'Survival-1cycle NMA'!H132</f>
        <v>8.605722311328344E-2</v>
      </c>
      <c r="Y131" s="12">
        <f t="shared" si="20"/>
        <v>7.4903841300157217E-2</v>
      </c>
      <c r="Z131" s="41">
        <f>'Survival-1cycle NMA'!I132</f>
        <v>1.1153381813126225E-2</v>
      </c>
      <c r="AA131" s="41">
        <f>'Survival-1cycle NMA'!P132</f>
        <v>5.4000393005565604E-2</v>
      </c>
      <c r="AB131" s="12">
        <f t="shared" si="21"/>
        <v>4.7368493231183403E-2</v>
      </c>
      <c r="AC131" s="41">
        <f>'Survival-1cycle NMA'!Q132</f>
        <v>6.6318997743822E-3</v>
      </c>
      <c r="AD131" s="41">
        <f>'Survival-1cycle NMA'!L132</f>
        <v>0.1796185266670085</v>
      </c>
      <c r="AE131" s="12">
        <f t="shared" si="22"/>
        <v>0.14762621257921005</v>
      </c>
      <c r="AF131" s="41">
        <f>'Survival-1cycle NMA'!M132</f>
        <v>3.1992314087798464E-2</v>
      </c>
      <c r="AG131" s="12">
        <v>4.6610542771778202E-2</v>
      </c>
      <c r="AH131" s="12">
        <f t="shared" si="23"/>
        <v>4.572119265781021E-2</v>
      </c>
      <c r="AI131" s="12">
        <v>8.8935011396799402E-4</v>
      </c>
      <c r="AJ131" s="41">
        <f>'Survival-1cycle NMA'!N132</f>
        <v>8.3458806498885152E-2</v>
      </c>
      <c r="AK131" s="12">
        <f t="shared" si="24"/>
        <v>2.3254285413315569E-2</v>
      </c>
      <c r="AL131" s="41">
        <f>'Survival-1cycle NMA'!O132</f>
        <v>6.0204521085569583E-2</v>
      </c>
      <c r="AM131" s="41">
        <f>'Survival-1cycle NMA'!P132</f>
        <v>5.4000393005565604E-2</v>
      </c>
      <c r="AN131" s="12">
        <f t="shared" si="25"/>
        <v>4.7368493231183403E-2</v>
      </c>
      <c r="AO131" s="41">
        <f>'Survival-1cycle NMA'!Q132</f>
        <v>6.6318997743822E-3</v>
      </c>
    </row>
    <row r="132" spans="1:41">
      <c r="A132" s="12">
        <v>129</v>
      </c>
      <c r="B132" s="12">
        <f t="shared" si="13"/>
        <v>7.3643835616438356</v>
      </c>
      <c r="C132" s="41">
        <f>'Survival-1cycle NMA'!F133</f>
        <v>9.0531706285018318E-2</v>
      </c>
      <c r="D132" s="41">
        <f>'Survival-1cycle NMA'!G133</f>
        <v>6.2265087929168897E-3</v>
      </c>
      <c r="E132" s="12">
        <f t="shared" si="14"/>
        <v>8.4305197492101427E-2</v>
      </c>
      <c r="F132" s="12">
        <v>4.5979580792970799E-2</v>
      </c>
      <c r="G132" s="12">
        <v>8.6387487134307402E-4</v>
      </c>
      <c r="H132" s="12">
        <f t="shared" si="15"/>
        <v>4.5115705921627725E-2</v>
      </c>
      <c r="I132" s="41">
        <f>'Survival-1cycle NMA'!H133</f>
        <v>8.5123996640374178E-2</v>
      </c>
      <c r="J132" s="12">
        <f t="shared" si="16"/>
        <v>7.4176154201381211E-2</v>
      </c>
      <c r="K132" s="41">
        <f>'Survival-1cycle NMA'!I133</f>
        <v>1.0947842438992959E-2</v>
      </c>
      <c r="L132" s="12">
        <v>3.9377064354763902E-2</v>
      </c>
      <c r="M132" s="12">
        <v>4.5979580792970799E-2</v>
      </c>
      <c r="N132" s="12">
        <v>8.6387487134307402E-4</v>
      </c>
      <c r="O132" s="41">
        <f>'Survival-1cycle NMA'!H133</f>
        <v>8.5123996640374178E-2</v>
      </c>
      <c r="P132" s="12">
        <f t="shared" si="17"/>
        <v>7.4176154201381211E-2</v>
      </c>
      <c r="Q132" s="41">
        <f>'Survival-1cycle NMA'!I133</f>
        <v>1.0947842438992959E-2</v>
      </c>
      <c r="R132" s="12">
        <v>4.5979580792970799E-2</v>
      </c>
      <c r="S132" s="12">
        <f t="shared" si="18"/>
        <v>4.5115705921627725E-2</v>
      </c>
      <c r="T132" s="12">
        <v>8.6387487134307402E-4</v>
      </c>
      <c r="U132" s="41">
        <f>'Survival-1cycle NMA'!J133</f>
        <v>9.5691758514357697E-2</v>
      </c>
      <c r="V132" s="12">
        <f t="shared" si="19"/>
        <v>5.1753005980500436E-2</v>
      </c>
      <c r="W132" s="41">
        <f>'Survival-1cycle NMA'!K133</f>
        <v>4.3938752533857262E-2</v>
      </c>
      <c r="X132" s="41">
        <f>'Survival-1cycle NMA'!H133</f>
        <v>8.5123996640374178E-2</v>
      </c>
      <c r="Y132" s="12">
        <f t="shared" si="20"/>
        <v>7.4176154201381211E-2</v>
      </c>
      <c r="Z132" s="41">
        <f>'Survival-1cycle NMA'!I133</f>
        <v>1.0947842438992959E-2</v>
      </c>
      <c r="AA132" s="41">
        <f>'Survival-1cycle NMA'!P133</f>
        <v>5.3304256124294701E-2</v>
      </c>
      <c r="AB132" s="12">
        <f t="shared" si="21"/>
        <v>4.6808556997482244E-2</v>
      </c>
      <c r="AC132" s="41">
        <f>'Survival-1cycle NMA'!Q133</f>
        <v>6.495699126812457E-3</v>
      </c>
      <c r="AD132" s="41">
        <f>'Survival-1cycle NMA'!L133</f>
        <v>0.1782528179145513</v>
      </c>
      <c r="AE132" s="12">
        <f t="shared" si="22"/>
        <v>0.14671287432534591</v>
      </c>
      <c r="AF132" s="41">
        <f>'Survival-1cycle NMA'!M133</f>
        <v>3.1539943589205394E-2</v>
      </c>
      <c r="AG132" s="12">
        <v>4.5979580792970799E-2</v>
      </c>
      <c r="AH132" s="12">
        <f t="shared" si="23"/>
        <v>4.5115705921627725E-2</v>
      </c>
      <c r="AI132" s="12">
        <v>8.6387487134307402E-4</v>
      </c>
      <c r="AJ132" s="41">
        <f>'Survival-1cycle NMA'!N133</f>
        <v>8.254250714188309E-2</v>
      </c>
      <c r="AK132" s="12">
        <f t="shared" si="24"/>
        <v>2.3033824468496882E-2</v>
      </c>
      <c r="AL132" s="41">
        <f>'Survival-1cycle NMA'!O133</f>
        <v>5.9508682673386208E-2</v>
      </c>
      <c r="AM132" s="41">
        <f>'Survival-1cycle NMA'!P133</f>
        <v>5.3304256124294701E-2</v>
      </c>
      <c r="AN132" s="12">
        <f t="shared" si="25"/>
        <v>4.6808556997482244E-2</v>
      </c>
      <c r="AO132" s="41">
        <f>'Survival-1cycle NMA'!Q133</f>
        <v>6.495699126812457E-3</v>
      </c>
    </row>
    <row r="133" spans="1:41">
      <c r="A133" s="12">
        <v>130</v>
      </c>
      <c r="B133" s="12">
        <f t="shared" ref="B133:B196" si="26">A132*21/365</f>
        <v>7.4219178082191783</v>
      </c>
      <c r="C133" s="41">
        <f>'Survival-1cycle NMA'!F134</f>
        <v>8.9579224635223775E-2</v>
      </c>
      <c r="D133" s="41">
        <f>'Survival-1cycle NMA'!G134</f>
        <v>6.0982640886262391E-3</v>
      </c>
      <c r="E133" s="12">
        <f t="shared" ref="E133:E196" si="27">IF(C133-D133&gt;0,C133-D133,0)</f>
        <v>8.3480960546597538E-2</v>
      </c>
      <c r="F133" s="12">
        <v>4.5360311092835899E-2</v>
      </c>
      <c r="G133" s="12">
        <v>8.3926195937175099E-4</v>
      </c>
      <c r="H133" s="12">
        <f t="shared" ref="H133:H196" si="28">IF(F133-G133&gt;0,F133-G133,0)</f>
        <v>4.4521049133464149E-2</v>
      </c>
      <c r="I133" s="41">
        <f>'Survival-1cycle NMA'!H134</f>
        <v>8.4205569905690683E-2</v>
      </c>
      <c r="J133" s="12">
        <f t="shared" ref="J133:J196" si="29">IF(I133-K133&gt;0,I133-K133,0)</f>
        <v>7.345839233200821E-2</v>
      </c>
      <c r="K133" s="41">
        <f>'Survival-1cycle NMA'!I134</f>
        <v>1.0747177573682471E-2</v>
      </c>
      <c r="L133" s="12">
        <v>3.8747805769752397E-2</v>
      </c>
      <c r="M133" s="12">
        <v>4.5360311092835899E-2</v>
      </c>
      <c r="N133" s="12">
        <v>8.3926195937175099E-4</v>
      </c>
      <c r="O133" s="41">
        <f>'Survival-1cycle NMA'!H134</f>
        <v>8.4205569905690683E-2</v>
      </c>
      <c r="P133" s="12">
        <f t="shared" ref="P133:P196" si="30">IF(O133-Q133&gt;0,O133-Q133,0)</f>
        <v>7.345839233200821E-2</v>
      </c>
      <c r="Q133" s="41">
        <f>'Survival-1cycle NMA'!I134</f>
        <v>1.0747177573682471E-2</v>
      </c>
      <c r="R133" s="12">
        <v>4.5360311092835899E-2</v>
      </c>
      <c r="S133" s="12">
        <f t="shared" ref="S133:S196" si="31">IF(R133-T133&gt;0,R133-T133,0)</f>
        <v>4.4521049133464149E-2</v>
      </c>
      <c r="T133" s="12">
        <v>8.3926195937175099E-4</v>
      </c>
      <c r="U133" s="41">
        <f>'Survival-1cycle NMA'!J134</f>
        <v>9.4708101429213584E-2</v>
      </c>
      <c r="V133" s="12">
        <f t="shared" ref="V133:V196" si="32">IF(U133-W133&gt;0,U133-W133,0)</f>
        <v>5.1328394901400627E-2</v>
      </c>
      <c r="W133" s="41">
        <f>'Survival-1cycle NMA'!K134</f>
        <v>4.3379706527812957E-2</v>
      </c>
      <c r="X133" s="41">
        <f>'Survival-1cycle NMA'!H134</f>
        <v>8.4205569905690683E-2</v>
      </c>
      <c r="Y133" s="12">
        <f t="shared" ref="Y133:Y196" si="33">IF(X133-Z133&gt;0,X133-Z133,0)</f>
        <v>7.345839233200821E-2</v>
      </c>
      <c r="Z133" s="41">
        <f>'Survival-1cycle NMA'!I134</f>
        <v>1.0747177573682471E-2</v>
      </c>
      <c r="AA133" s="41">
        <f>'Survival-1cycle NMA'!P134</f>
        <v>5.2620573278704411E-2</v>
      </c>
      <c r="AB133" s="12">
        <f t="shared" ref="AB133:AB196" si="34">IF(AA133-AC133&gt;0,AA133-AC133,0)</f>
        <v>4.6257559809319643E-2</v>
      </c>
      <c r="AC133" s="41">
        <f>'Survival-1cycle NMA'!Q134</f>
        <v>6.3630134693847653E-3</v>
      </c>
      <c r="AD133" s="41">
        <f>'Survival-1cycle NMA'!L134</f>
        <v>0.17690437505652912</v>
      </c>
      <c r="AE133" s="12">
        <f t="shared" ref="AE133:AE196" si="35">IF(AD133-AF133&gt;0,AD133-AF133,0)</f>
        <v>0.14580799798147154</v>
      </c>
      <c r="AF133" s="41">
        <f>'Survival-1cycle NMA'!M134</f>
        <v>3.1096377075057566E-2</v>
      </c>
      <c r="AG133" s="12">
        <v>4.5360311092835899E-2</v>
      </c>
      <c r="AH133" s="12">
        <f t="shared" ref="AH133:AH196" si="36">IF(AG133-AI133&gt;0,AG133-AI133,0)</f>
        <v>4.4521049133464149E-2</v>
      </c>
      <c r="AI133" s="12">
        <v>8.3926195937175099E-4</v>
      </c>
      <c r="AJ133" s="41">
        <f>'Survival-1cycle NMA'!N134</f>
        <v>8.1640861666164619E-2</v>
      </c>
      <c r="AK133" s="12">
        <f t="shared" ref="AK133:AK196" si="37">IF(AJ133-AL133&gt;0,AJ133-AL133,0)</f>
        <v>2.2816257232683206E-2</v>
      </c>
      <c r="AL133" s="41">
        <f>'Survival-1cycle NMA'!O134</f>
        <v>5.8824604433481413E-2</v>
      </c>
      <c r="AM133" s="41">
        <f>'Survival-1cycle NMA'!P134</f>
        <v>5.2620573278704411E-2</v>
      </c>
      <c r="AN133" s="12">
        <f t="shared" ref="AN133:AN196" si="38">IF(AM133-AO133&gt;0,AM133-AO133,0)</f>
        <v>4.6257559809319643E-2</v>
      </c>
      <c r="AO133" s="41">
        <f>'Survival-1cycle NMA'!Q134</f>
        <v>6.3630134693847653E-3</v>
      </c>
    </row>
    <row r="134" spans="1:41">
      <c r="A134" s="12">
        <v>131</v>
      </c>
      <c r="B134" s="12">
        <f t="shared" si="26"/>
        <v>7.4794520547945202</v>
      </c>
      <c r="C134" s="41">
        <f>'Survival-1cycle NMA'!F135</f>
        <v>8.8641510917904939E-2</v>
      </c>
      <c r="D134" s="41">
        <f>'Survival-1cycle NMA'!G135</f>
        <v>5.9733319865066985E-3</v>
      </c>
      <c r="E134" s="12">
        <f t="shared" si="27"/>
        <v>8.2668178931398245E-2</v>
      </c>
      <c r="F134" s="12">
        <v>4.4752454441260303E-2</v>
      </c>
      <c r="G134" s="12">
        <v>8.1547756530738998E-4</v>
      </c>
      <c r="H134" s="12">
        <f t="shared" si="28"/>
        <v>4.393697687595291E-2</v>
      </c>
      <c r="I134" s="41">
        <f>'Survival-1cycle NMA'!H135</f>
        <v>8.3301627654299576E-2</v>
      </c>
      <c r="J134" s="12">
        <f t="shared" si="29"/>
        <v>7.2750383047882047E-2</v>
      </c>
      <c r="K134" s="41">
        <f>'Survival-1cycle NMA'!I135</f>
        <v>1.055124460641753E-2</v>
      </c>
      <c r="L134" s="12">
        <v>3.81315090963565E-2</v>
      </c>
      <c r="M134" s="12">
        <v>4.4752454441260303E-2</v>
      </c>
      <c r="N134" s="12">
        <v>8.1547756530738998E-4</v>
      </c>
      <c r="O134" s="41">
        <f>'Survival-1cycle NMA'!H135</f>
        <v>8.3301627654299576E-2</v>
      </c>
      <c r="P134" s="12">
        <f t="shared" si="30"/>
        <v>7.2750383047882047E-2</v>
      </c>
      <c r="Q134" s="41">
        <f>'Survival-1cycle NMA'!I135</f>
        <v>1.055124460641753E-2</v>
      </c>
      <c r="R134" s="12">
        <v>4.4752454441260303E-2</v>
      </c>
      <c r="S134" s="12">
        <f t="shared" si="31"/>
        <v>4.393697687595291E-2</v>
      </c>
      <c r="T134" s="12">
        <v>8.1547756530738998E-4</v>
      </c>
      <c r="U134" s="41">
        <f>'Survival-1cycle NMA'!J135</f>
        <v>9.3739459843142664E-2</v>
      </c>
      <c r="V134" s="12">
        <f t="shared" si="32"/>
        <v>5.0908725178312103E-2</v>
      </c>
      <c r="W134" s="41">
        <f>'Survival-1cycle NMA'!K135</f>
        <v>4.2830734664830561E-2</v>
      </c>
      <c r="X134" s="41">
        <f>'Survival-1cycle NMA'!H135</f>
        <v>8.3301627654299576E-2</v>
      </c>
      <c r="Y134" s="12">
        <f t="shared" si="33"/>
        <v>7.2750383047882047E-2</v>
      </c>
      <c r="Z134" s="41">
        <f>'Survival-1cycle NMA'!I135</f>
        <v>1.055124460641753E-2</v>
      </c>
      <c r="AA134" s="41">
        <f>'Survival-1cycle NMA'!P135</f>
        <v>5.1949054775278926E-2</v>
      </c>
      <c r="AB134" s="12">
        <f t="shared" si="34"/>
        <v>4.5715322009036399E-2</v>
      </c>
      <c r="AC134" s="41">
        <f>'Survival-1cycle NMA'!Q135</f>
        <v>6.2337327662425257E-3</v>
      </c>
      <c r="AD134" s="41">
        <f>'Survival-1cycle NMA'!L135</f>
        <v>0.17557288322860942</v>
      </c>
      <c r="AE134" s="12">
        <f t="shared" si="35"/>
        <v>0.14491148974017984</v>
      </c>
      <c r="AF134" s="41">
        <f>'Survival-1cycle NMA'!M135</f>
        <v>3.0661393488429573E-2</v>
      </c>
      <c r="AG134" s="12">
        <v>4.4752454441260303E-2</v>
      </c>
      <c r="AH134" s="12">
        <f t="shared" si="36"/>
        <v>4.393697687595291E-2</v>
      </c>
      <c r="AI134" s="12">
        <v>8.1547756530738998E-4</v>
      </c>
      <c r="AJ134" s="41">
        <f>'Survival-1cycle NMA'!N135</f>
        <v>8.0753556039192986E-2</v>
      </c>
      <c r="AK134" s="12">
        <f t="shared" si="37"/>
        <v>2.2601535793798484E-2</v>
      </c>
      <c r="AL134" s="41">
        <f>'Survival-1cycle NMA'!O135</f>
        <v>5.8152020245394502E-2</v>
      </c>
      <c r="AM134" s="41">
        <f>'Survival-1cycle NMA'!P135</f>
        <v>5.1949054775278926E-2</v>
      </c>
      <c r="AN134" s="12">
        <f t="shared" si="38"/>
        <v>4.5715322009036399E-2</v>
      </c>
      <c r="AO134" s="41">
        <f>'Survival-1cycle NMA'!Q135</f>
        <v>6.2337327662425257E-3</v>
      </c>
    </row>
    <row r="135" spans="1:41">
      <c r="A135" s="12">
        <v>132</v>
      </c>
      <c r="B135" s="12">
        <f t="shared" si="26"/>
        <v>7.536986301369863</v>
      </c>
      <c r="C135" s="41">
        <f>'Survival-1cycle NMA'!F136</f>
        <v>8.7718256164981648E-2</v>
      </c>
      <c r="D135" s="41">
        <f>'Survival-1cycle NMA'!G136</f>
        <v>5.8516088438306255E-3</v>
      </c>
      <c r="E135" s="12">
        <f t="shared" si="27"/>
        <v>8.1866647321151023E-2</v>
      </c>
      <c r="F135" s="12">
        <v>4.4155739834411602E-2</v>
      </c>
      <c r="G135" s="12">
        <v>7.9248938726803303E-4</v>
      </c>
      <c r="H135" s="12">
        <f t="shared" si="28"/>
        <v>4.3363250447143571E-2</v>
      </c>
      <c r="I135" s="41">
        <f>'Survival-1cycle NMA'!H136</f>
        <v>8.241186314308252E-2</v>
      </c>
      <c r="J135" s="12">
        <f t="shared" si="29"/>
        <v>7.2051957230695199E-2</v>
      </c>
      <c r="K135" s="41">
        <f>'Survival-1cycle NMA'!I136</f>
        <v>1.0359905912387316E-2</v>
      </c>
      <c r="L135" s="12">
        <v>3.7527843878901998E-2</v>
      </c>
      <c r="M135" s="12">
        <v>4.4155739834411602E-2</v>
      </c>
      <c r="N135" s="12">
        <v>7.9248938726803303E-4</v>
      </c>
      <c r="O135" s="41">
        <f>'Survival-1cycle NMA'!H136</f>
        <v>8.241186314308252E-2</v>
      </c>
      <c r="P135" s="12">
        <f t="shared" si="30"/>
        <v>7.2051957230695199E-2</v>
      </c>
      <c r="Q135" s="41">
        <f>'Survival-1cycle NMA'!I136</f>
        <v>1.0359905912387316E-2</v>
      </c>
      <c r="R135" s="12">
        <v>4.4155739834411602E-2</v>
      </c>
      <c r="S135" s="12">
        <f t="shared" si="31"/>
        <v>4.3363250447143571E-2</v>
      </c>
      <c r="T135" s="12">
        <v>7.9248938726803303E-4</v>
      </c>
      <c r="U135" s="41">
        <f>'Survival-1cycle NMA'!J136</f>
        <v>9.2785523062637376E-2</v>
      </c>
      <c r="V135" s="12">
        <f t="shared" si="32"/>
        <v>5.0493924558771469E-2</v>
      </c>
      <c r="W135" s="41">
        <f>'Survival-1cycle NMA'!K136</f>
        <v>4.2291598503865907E-2</v>
      </c>
      <c r="X135" s="41">
        <f>'Survival-1cycle NMA'!H136</f>
        <v>8.241186314308252E-2</v>
      </c>
      <c r="Y135" s="12">
        <f t="shared" si="33"/>
        <v>7.2051957230695199E-2</v>
      </c>
      <c r="Z135" s="41">
        <f>'Survival-1cycle NMA'!I136</f>
        <v>1.0359905912387316E-2</v>
      </c>
      <c r="AA135" s="41">
        <f>'Survival-1cycle NMA'!P136</f>
        <v>5.1289419282918775E-2</v>
      </c>
      <c r="AB135" s="12">
        <f t="shared" si="34"/>
        <v>4.5181668235164632E-2</v>
      </c>
      <c r="AC135" s="41">
        <f>'Survival-1cycle NMA'!Q136</f>
        <v>6.1077510477541451E-3</v>
      </c>
      <c r="AD135" s="41">
        <f>'Survival-1cycle NMA'!L136</f>
        <v>0.17425803516101079</v>
      </c>
      <c r="AE135" s="12">
        <f t="shared" si="35"/>
        <v>0.1440232565465126</v>
      </c>
      <c r="AF135" s="41">
        <f>'Survival-1cycle NMA'!M136</f>
        <v>3.0234778614498206E-2</v>
      </c>
      <c r="AG135" s="12">
        <v>4.4155739834411602E-2</v>
      </c>
      <c r="AH135" s="12">
        <f t="shared" si="36"/>
        <v>4.3363250447143571E-2</v>
      </c>
      <c r="AI135" s="12">
        <v>7.9248938726803303E-4</v>
      </c>
      <c r="AJ135" s="41">
        <f>'Survival-1cycle NMA'!N136</f>
        <v>7.9880284745553101E-2</v>
      </c>
      <c r="AK135" s="12">
        <f t="shared" si="37"/>
        <v>2.2389613152535098E-2</v>
      </c>
      <c r="AL135" s="41">
        <f>'Survival-1cycle NMA'!O136</f>
        <v>5.7490671593018003E-2</v>
      </c>
      <c r="AM135" s="41">
        <f>'Survival-1cycle NMA'!P136</f>
        <v>5.1289419282918775E-2</v>
      </c>
      <c r="AN135" s="12">
        <f t="shared" si="38"/>
        <v>4.5181668235164632E-2</v>
      </c>
      <c r="AO135" s="41">
        <f>'Survival-1cycle NMA'!Q136</f>
        <v>6.1077510477541451E-3</v>
      </c>
    </row>
    <row r="136" spans="1:41">
      <c r="A136" s="12">
        <v>133</v>
      </c>
      <c r="B136" s="12">
        <f t="shared" si="26"/>
        <v>7.5945205479452058</v>
      </c>
      <c r="C136" s="41">
        <f>'Survival-1cycle NMA'!F137</f>
        <v>8.6809159625417617E-2</v>
      </c>
      <c r="D136" s="41">
        <f>'Survival-1cycle NMA'!G137</f>
        <v>5.7329948416713983E-3</v>
      </c>
      <c r="E136" s="12">
        <f t="shared" si="27"/>
        <v>8.1076164783746213E-2</v>
      </c>
      <c r="F136" s="12">
        <v>4.3569904205335602E-2</v>
      </c>
      <c r="G136" s="12">
        <v>7.7026655834269502E-4</v>
      </c>
      <c r="H136" s="12">
        <f t="shared" si="28"/>
        <v>4.2799637646992905E-2</v>
      </c>
      <c r="I136" s="41">
        <f>'Survival-1cycle NMA'!H137</f>
        <v>8.1535977861169465E-2</v>
      </c>
      <c r="J136" s="12">
        <f t="shared" si="29"/>
        <v>7.136294921170265E-2</v>
      </c>
      <c r="K136" s="41">
        <f>'Survival-1cycle NMA'!I137</f>
        <v>1.0173028649466809E-2</v>
      </c>
      <c r="L136" s="12">
        <v>3.6936489765279898E-2</v>
      </c>
      <c r="M136" s="12">
        <v>4.3569904205335602E-2</v>
      </c>
      <c r="N136" s="12">
        <v>7.7026655834269502E-4</v>
      </c>
      <c r="O136" s="41">
        <f>'Survival-1cycle NMA'!H137</f>
        <v>8.1535977861169465E-2</v>
      </c>
      <c r="P136" s="12">
        <f t="shared" si="30"/>
        <v>7.136294921170265E-2</v>
      </c>
      <c r="Q136" s="41">
        <f>'Survival-1cycle NMA'!I137</f>
        <v>1.0173028649466809E-2</v>
      </c>
      <c r="R136" s="12">
        <v>4.3569904205335602E-2</v>
      </c>
      <c r="S136" s="12">
        <f t="shared" si="31"/>
        <v>4.2799637646992905E-2</v>
      </c>
      <c r="T136" s="12">
        <v>7.7026655834269502E-4</v>
      </c>
      <c r="U136" s="41">
        <f>'Survival-1cycle NMA'!J137</f>
        <v>9.1845988589463884E-2</v>
      </c>
      <c r="V136" s="12">
        <f t="shared" si="32"/>
        <v>5.0083921946150321E-2</v>
      </c>
      <c r="W136" s="41">
        <f>'Survival-1cycle NMA'!K137</f>
        <v>4.1762066643313563E-2</v>
      </c>
      <c r="X136" s="41">
        <f>'Survival-1cycle NMA'!H137</f>
        <v>8.1535977861169465E-2</v>
      </c>
      <c r="Y136" s="12">
        <f t="shared" si="33"/>
        <v>7.136294921170265E-2</v>
      </c>
      <c r="Z136" s="41">
        <f>'Survival-1cycle NMA'!I137</f>
        <v>1.0173028649466809E-2</v>
      </c>
      <c r="AA136" s="41">
        <f>'Survival-1cycle NMA'!P137</f>
        <v>5.0641393543482446E-2</v>
      </c>
      <c r="AB136" s="12">
        <f t="shared" si="34"/>
        <v>4.4656427306596094E-2</v>
      </c>
      <c r="AC136" s="41">
        <f>'Survival-1cycle NMA'!Q137</f>
        <v>5.9849662368863521E-3</v>
      </c>
      <c r="AD136" s="41">
        <f>'Survival-1cycle NMA'!L137</f>
        <v>0.17295953094953997</v>
      </c>
      <c r="AE136" s="12">
        <f t="shared" si="35"/>
        <v>0.14314320612152628</v>
      </c>
      <c r="AF136" s="41">
        <f>'Survival-1cycle NMA'!M137</f>
        <v>2.9816324828013684E-2</v>
      </c>
      <c r="AG136" s="12">
        <v>4.3569904205335602E-2</v>
      </c>
      <c r="AH136" s="12">
        <f t="shared" si="36"/>
        <v>4.2799637646992905E-2</v>
      </c>
      <c r="AI136" s="12">
        <v>7.7026655834269502E-4</v>
      </c>
      <c r="AJ136" s="41">
        <f>'Survival-1cycle NMA'!N137</f>
        <v>7.9020750506229101E-2</v>
      </c>
      <c r="AK136" s="12">
        <f t="shared" si="37"/>
        <v>2.2180443205030598E-2</v>
      </c>
      <c r="AL136" s="41">
        <f>'Survival-1cycle NMA'!O137</f>
        <v>5.6840307301198503E-2</v>
      </c>
      <c r="AM136" s="41">
        <f>'Survival-1cycle NMA'!P137</f>
        <v>5.0641393543482446E-2</v>
      </c>
      <c r="AN136" s="12">
        <f t="shared" si="38"/>
        <v>4.4656427306596094E-2</v>
      </c>
      <c r="AO136" s="41">
        <f>'Survival-1cycle NMA'!Q137</f>
        <v>5.9849662368863521E-3</v>
      </c>
    </row>
    <row r="137" spans="1:41">
      <c r="A137" s="12">
        <v>134</v>
      </c>
      <c r="B137" s="12">
        <f t="shared" si="26"/>
        <v>7.6520547945205477</v>
      </c>
      <c r="C137" s="41">
        <f>'Survival-1cycle NMA'!F138</f>
        <v>8.5913928498868114E-2</v>
      </c>
      <c r="D137" s="41">
        <f>'Survival-1cycle NMA'!G138</f>
        <v>5.6173938220210476E-3</v>
      </c>
      <c r="E137" s="12">
        <f t="shared" si="27"/>
        <v>8.0296534676847067E-2</v>
      </c>
      <c r="F137" s="12">
        <v>4.2994692146413903E-2</v>
      </c>
      <c r="G137" s="12">
        <v>7.4877957493478498E-4</v>
      </c>
      <c r="H137" s="12">
        <f t="shared" si="28"/>
        <v>4.2245912571479118E-2</v>
      </c>
      <c r="I137" s="41">
        <f>'Survival-1cycle NMA'!H138</f>
        <v>8.0673681261209967E-2</v>
      </c>
      <c r="J137" s="12">
        <f t="shared" si="29"/>
        <v>7.0683196696793058E-2</v>
      </c>
      <c r="K137" s="41">
        <f>'Survival-1cycle NMA'!I138</f>
        <v>9.9904845644169082E-3</v>
      </c>
      <c r="L137" s="12">
        <v>3.63571361455561E-2</v>
      </c>
      <c r="M137" s="12">
        <v>4.2994692146413903E-2</v>
      </c>
      <c r="N137" s="12">
        <v>7.4877957493478498E-4</v>
      </c>
      <c r="O137" s="41">
        <f>'Survival-1cycle NMA'!H138</f>
        <v>8.0673681261209967E-2</v>
      </c>
      <c r="P137" s="12">
        <f t="shared" si="30"/>
        <v>7.0683196696793058E-2</v>
      </c>
      <c r="Q137" s="41">
        <f>'Survival-1cycle NMA'!I138</f>
        <v>9.9904845644169082E-3</v>
      </c>
      <c r="R137" s="12">
        <v>4.2994692146413903E-2</v>
      </c>
      <c r="S137" s="12">
        <f t="shared" si="31"/>
        <v>4.2245912571479118E-2</v>
      </c>
      <c r="T137" s="12">
        <v>7.4877957493478498E-4</v>
      </c>
      <c r="U137" s="41">
        <f>'Survival-1cycle NMA'!J138</f>
        <v>9.0920561856698029E-2</v>
      </c>
      <c r="V137" s="12">
        <f t="shared" si="32"/>
        <v>4.9678647385535464E-2</v>
      </c>
      <c r="W137" s="41">
        <f>'Survival-1cycle NMA'!K138</f>
        <v>4.1241914471162565E-2</v>
      </c>
      <c r="X137" s="41">
        <f>'Survival-1cycle NMA'!H138</f>
        <v>8.0673681261209967E-2</v>
      </c>
      <c r="Y137" s="12">
        <f t="shared" si="33"/>
        <v>7.0683196696793058E-2</v>
      </c>
      <c r="Z137" s="41">
        <f>'Survival-1cycle NMA'!I138</f>
        <v>9.9904845644169082E-3</v>
      </c>
      <c r="AA137" s="41">
        <f>'Survival-1cycle NMA'!P138</f>
        <v>5.0004712094034724E-2</v>
      </c>
      <c r="AB137" s="12">
        <f t="shared" si="34"/>
        <v>4.413943211003564E-2</v>
      </c>
      <c r="AC137" s="41">
        <f>'Survival-1cycle NMA'!Q138</f>
        <v>5.8652799839990812E-3</v>
      </c>
      <c r="AD137" s="41">
        <f>'Survival-1cycle NMA'!L138</f>
        <v>0.17167707783492689</v>
      </c>
      <c r="AE137" s="12">
        <f t="shared" si="35"/>
        <v>0.1422712469833165</v>
      </c>
      <c r="AF137" s="41">
        <f>'Survival-1cycle NMA'!M138</f>
        <v>2.9405830851610391E-2</v>
      </c>
      <c r="AG137" s="12">
        <v>4.2994692146413903E-2</v>
      </c>
      <c r="AH137" s="12">
        <f t="shared" si="36"/>
        <v>4.2245912571479118E-2</v>
      </c>
      <c r="AI137" s="12">
        <v>7.4877957493478498E-4</v>
      </c>
      <c r="AJ137" s="41">
        <f>'Survival-1cycle NMA'!N138</f>
        <v>7.8174664008795455E-2</v>
      </c>
      <c r="AK137" s="12">
        <f t="shared" si="37"/>
        <v>2.1973980725722424E-2</v>
      </c>
      <c r="AL137" s="41">
        <f>'Survival-1cycle NMA'!O138</f>
        <v>5.6200683283073032E-2</v>
      </c>
      <c r="AM137" s="41">
        <f>'Survival-1cycle NMA'!P138</f>
        <v>5.0004712094034724E-2</v>
      </c>
      <c r="AN137" s="12">
        <f t="shared" si="38"/>
        <v>4.413943211003564E-2</v>
      </c>
      <c r="AO137" s="41">
        <f>'Survival-1cycle NMA'!Q138</f>
        <v>5.8652799839990812E-3</v>
      </c>
    </row>
    <row r="138" spans="1:41">
      <c r="A138" s="12">
        <v>135</v>
      </c>
      <c r="B138" s="12">
        <f t="shared" si="26"/>
        <v>7.7095890410958905</v>
      </c>
      <c r="C138" s="41">
        <f>'Survival-1cycle NMA'!F139</f>
        <v>8.5032277679531518E-2</v>
      </c>
      <c r="D138" s="41">
        <f>'Survival-1cycle NMA'!G139</f>
        <v>5.5047131327843378E-3</v>
      </c>
      <c r="E138" s="12">
        <f t="shared" si="27"/>
        <v>7.9527564546747184E-2</v>
      </c>
      <c r="F138" s="12">
        <v>4.2429855643125999E-2</v>
      </c>
      <c r="G138" s="12">
        <v>7.2800022908223096E-4</v>
      </c>
      <c r="H138" s="12">
        <f t="shared" si="28"/>
        <v>4.1701855414043768E-2</v>
      </c>
      <c r="I138" s="41">
        <f>'Survival-1cycle NMA'!H139</f>
        <v>7.9824690500996914E-2</v>
      </c>
      <c r="J138" s="12">
        <f t="shared" si="29"/>
        <v>7.0012540692929934E-2</v>
      </c>
      <c r="K138" s="41">
        <f>'Survival-1cycle NMA'!I139</f>
        <v>9.8121498080669823E-3</v>
      </c>
      <c r="L138" s="12">
        <v>3.5789481805405497E-2</v>
      </c>
      <c r="M138" s="12">
        <v>4.2429855643125999E-2</v>
      </c>
      <c r="N138" s="12">
        <v>7.2800022908223096E-4</v>
      </c>
      <c r="O138" s="41">
        <f>'Survival-1cycle NMA'!H139</f>
        <v>7.9824690500996914E-2</v>
      </c>
      <c r="P138" s="12">
        <f t="shared" si="30"/>
        <v>7.0012540692929934E-2</v>
      </c>
      <c r="Q138" s="41">
        <f>'Survival-1cycle NMA'!I139</f>
        <v>9.8121498080669823E-3</v>
      </c>
      <c r="R138" s="12">
        <v>4.2429855643125999E-2</v>
      </c>
      <c r="S138" s="12">
        <f t="shared" si="31"/>
        <v>4.1701855414043768E-2</v>
      </c>
      <c r="T138" s="12">
        <v>7.2800022908223096E-4</v>
      </c>
      <c r="U138" s="41">
        <f>'Survival-1cycle NMA'!J139</f>
        <v>9.0008955974821725E-2</v>
      </c>
      <c r="V138" s="12">
        <f t="shared" si="32"/>
        <v>4.9278032049296615E-2</v>
      </c>
      <c r="W138" s="41">
        <f>'Survival-1cycle NMA'!K139</f>
        <v>4.073092392552511E-2</v>
      </c>
      <c r="X138" s="41">
        <f>'Survival-1cycle NMA'!H139</f>
        <v>7.9824690500996914E-2</v>
      </c>
      <c r="Y138" s="12">
        <f t="shared" si="33"/>
        <v>7.0012540692929934E-2</v>
      </c>
      <c r="Z138" s="41">
        <f>'Survival-1cycle NMA'!I139</f>
        <v>9.8121498080669823E-3</v>
      </c>
      <c r="AA138" s="41">
        <f>'Survival-1cycle NMA'!P139</f>
        <v>4.9379117000258835E-2</v>
      </c>
      <c r="AB138" s="12">
        <f t="shared" si="34"/>
        <v>4.3630519490654704E-2</v>
      </c>
      <c r="AC138" s="41">
        <f>'Survival-1cycle NMA'!Q139</f>
        <v>5.7485975096041309E-3</v>
      </c>
      <c r="AD138" s="41">
        <f>'Survival-1cycle NMA'!L139</f>
        <v>0.17041038999010488</v>
      </c>
      <c r="AE138" s="12">
        <f t="shared" si="35"/>
        <v>0.14140728846567902</v>
      </c>
      <c r="AF138" s="41">
        <f>'Survival-1cycle NMA'!M139</f>
        <v>2.900310152442586E-2</v>
      </c>
      <c r="AG138" s="12">
        <v>4.2429855643125999E-2</v>
      </c>
      <c r="AH138" s="12">
        <f t="shared" si="36"/>
        <v>4.1701855414043768E-2</v>
      </c>
      <c r="AI138" s="12">
        <v>7.2800022908223096E-4</v>
      </c>
      <c r="AJ138" s="41">
        <f>'Survival-1cycle NMA'!N139</f>
        <v>7.7341743648031439E-2</v>
      </c>
      <c r="AK138" s="12">
        <f t="shared" si="37"/>
        <v>2.1770181350395088E-2</v>
      </c>
      <c r="AL138" s="41">
        <f>'Survival-1cycle NMA'!O139</f>
        <v>5.5571562297636351E-2</v>
      </c>
      <c r="AM138" s="41">
        <f>'Survival-1cycle NMA'!P139</f>
        <v>4.9379117000258835E-2</v>
      </c>
      <c r="AN138" s="12">
        <f t="shared" si="38"/>
        <v>4.3630519490654704E-2</v>
      </c>
      <c r="AO138" s="41">
        <f>'Survival-1cycle NMA'!Q139</f>
        <v>5.7485975096041309E-3</v>
      </c>
    </row>
    <row r="139" spans="1:41">
      <c r="A139" s="12">
        <v>136</v>
      </c>
      <c r="B139" s="12">
        <f t="shared" si="26"/>
        <v>7.7671232876712333</v>
      </c>
      <c r="C139" s="41">
        <f>'Survival-1cycle NMA'!F140</f>
        <v>8.4163929509752516E-2</v>
      </c>
      <c r="D139" s="41">
        <f>'Survival-1cycle NMA'!G140</f>
        <v>5.3948634802230234E-3</v>
      </c>
      <c r="E139" s="12">
        <f t="shared" si="27"/>
        <v>7.8769066029529489E-2</v>
      </c>
      <c r="F139" s="12">
        <v>4.1875153818589299E-2</v>
      </c>
      <c r="G139" s="12">
        <v>7.0790154451141896E-4</v>
      </c>
      <c r="H139" s="12">
        <f t="shared" si="28"/>
        <v>4.116725227407788E-2</v>
      </c>
      <c r="I139" s="41">
        <f>'Survival-1cycle NMA'!H140</f>
        <v>7.898873019498287E-2</v>
      </c>
      <c r="J139" s="12">
        <f t="shared" si="29"/>
        <v>6.9350825435971791E-2</v>
      </c>
      <c r="K139" s="41">
        <f>'Survival-1cycle NMA'!I140</f>
        <v>9.6379047590110824E-3</v>
      </c>
      <c r="L139" s="12">
        <v>3.5233234593684201E-2</v>
      </c>
      <c r="M139" s="12">
        <v>4.1875153818589299E-2</v>
      </c>
      <c r="N139" s="12">
        <v>7.0790154451141896E-4</v>
      </c>
      <c r="O139" s="41">
        <f>'Survival-1cycle NMA'!H140</f>
        <v>7.898873019498287E-2</v>
      </c>
      <c r="P139" s="12">
        <f t="shared" si="30"/>
        <v>6.9350825435971791E-2</v>
      </c>
      <c r="Q139" s="41">
        <f>'Survival-1cycle NMA'!I140</f>
        <v>9.6379047590110824E-3</v>
      </c>
      <c r="R139" s="12">
        <v>4.1875153818589299E-2</v>
      </c>
      <c r="S139" s="12">
        <f t="shared" si="31"/>
        <v>4.116725227407788E-2</v>
      </c>
      <c r="T139" s="12">
        <v>7.0790154451141896E-4</v>
      </c>
      <c r="U139" s="41">
        <f>'Survival-1cycle NMA'!J140</f>
        <v>8.9110891487437199E-2</v>
      </c>
      <c r="V139" s="12">
        <f t="shared" si="32"/>
        <v>4.888200822239188E-2</v>
      </c>
      <c r="W139" s="41">
        <f>'Survival-1cycle NMA'!K140</f>
        <v>4.0228883265045319E-2</v>
      </c>
      <c r="X139" s="41">
        <f>'Survival-1cycle NMA'!H140</f>
        <v>7.898873019498287E-2</v>
      </c>
      <c r="Y139" s="12">
        <f t="shared" si="33"/>
        <v>6.9350825435971791E-2</v>
      </c>
      <c r="Z139" s="41">
        <f>'Survival-1cycle NMA'!I140</f>
        <v>9.6379047590110824E-3</v>
      </c>
      <c r="AA139" s="41">
        <f>'Survival-1cycle NMA'!P140</f>
        <v>4.8764357600518685E-2</v>
      </c>
      <c r="AB139" s="12">
        <f t="shared" si="34"/>
        <v>4.3129530145860892E-2</v>
      </c>
      <c r="AC139" s="41">
        <f>'Survival-1cycle NMA'!Q140</f>
        <v>5.6348274546577891E-3</v>
      </c>
      <c r="AD139" s="41">
        <f>'Survival-1cycle NMA'!L140</f>
        <v>0.16915918831510149</v>
      </c>
      <c r="AE139" s="12">
        <f t="shared" si="35"/>
        <v>0.14055124073457428</v>
      </c>
      <c r="AF139" s="41">
        <f>'Survival-1cycle NMA'!M140</f>
        <v>2.8607947580527197E-2</v>
      </c>
      <c r="AG139" s="12">
        <v>4.1875153818589299E-2</v>
      </c>
      <c r="AH139" s="12">
        <f t="shared" si="36"/>
        <v>4.116725227407788E-2</v>
      </c>
      <c r="AI139" s="12">
        <v>7.0790154451141896E-4</v>
      </c>
      <c r="AJ139" s="41">
        <f>'Survival-1cycle NMA'!N140</f>
        <v>7.6521715276494526E-2</v>
      </c>
      <c r="AK139" s="12">
        <f t="shared" si="37"/>
        <v>2.1569001559430367E-2</v>
      </c>
      <c r="AL139" s="41">
        <f>'Survival-1cycle NMA'!O140</f>
        <v>5.4952713717064158E-2</v>
      </c>
      <c r="AM139" s="41">
        <f>'Survival-1cycle NMA'!P140</f>
        <v>4.8764357600518685E-2</v>
      </c>
      <c r="AN139" s="12">
        <f t="shared" si="38"/>
        <v>4.3129530145860892E-2</v>
      </c>
      <c r="AO139" s="41">
        <f>'Survival-1cycle NMA'!Q140</f>
        <v>5.6348274546577891E-3</v>
      </c>
    </row>
    <row r="140" spans="1:41">
      <c r="A140" s="12">
        <v>137</v>
      </c>
      <c r="B140" s="12">
        <f t="shared" si="26"/>
        <v>7.8246575342465752</v>
      </c>
      <c r="C140" s="41">
        <f>'Survival-1cycle NMA'!F141</f>
        <v>8.3308613542949675E-2</v>
      </c>
      <c r="D140" s="41">
        <f>'Survival-1cycle NMA'!G141</f>
        <v>5.2877587884492287E-3</v>
      </c>
      <c r="E140" s="12">
        <f t="shared" si="27"/>
        <v>7.8020854754500449E-2</v>
      </c>
      <c r="F140" s="12">
        <v>4.1330352688379798E-2</v>
      </c>
      <c r="G140" s="12">
        <v>6.8845771619820899E-4</v>
      </c>
      <c r="H140" s="12">
        <f t="shared" si="28"/>
        <v>4.064189497218159E-2</v>
      </c>
      <c r="I140" s="41">
        <f>'Survival-1cycle NMA'!H141</f>
        <v>7.8165532175252517E-2</v>
      </c>
      <c r="J140" s="12">
        <f t="shared" si="29"/>
        <v>6.8697898319876397E-2</v>
      </c>
      <c r="K140" s="41">
        <f>'Survival-1cycle NMA'!I141</f>
        <v>9.467633855376115E-3</v>
      </c>
      <c r="L140" s="12">
        <v>3.4688111103490502E-2</v>
      </c>
      <c r="M140" s="12">
        <v>4.1330352688379798E-2</v>
      </c>
      <c r="N140" s="12">
        <v>6.8845771619820899E-4</v>
      </c>
      <c r="O140" s="41">
        <f>'Survival-1cycle NMA'!H141</f>
        <v>7.8165532175252517E-2</v>
      </c>
      <c r="P140" s="12">
        <f t="shared" si="30"/>
        <v>6.8697898319876397E-2</v>
      </c>
      <c r="Q140" s="41">
        <f>'Survival-1cycle NMA'!I141</f>
        <v>9.467633855376115E-3</v>
      </c>
      <c r="R140" s="12">
        <v>4.1330352688379798E-2</v>
      </c>
      <c r="S140" s="12">
        <f t="shared" si="31"/>
        <v>4.064189497218159E-2</v>
      </c>
      <c r="T140" s="12">
        <v>6.8845771619820899E-4</v>
      </c>
      <c r="U140" s="41">
        <f>'Survival-1cycle NMA'!J141</f>
        <v>8.8226096136178905E-2</v>
      </c>
      <c r="V140" s="12">
        <f t="shared" si="32"/>
        <v>4.8490509287458128E-2</v>
      </c>
      <c r="W140" s="41">
        <f>'Survival-1cycle NMA'!K141</f>
        <v>3.9735586848720778E-2</v>
      </c>
      <c r="X140" s="41">
        <f>'Survival-1cycle NMA'!H141</f>
        <v>7.8165532175252517E-2</v>
      </c>
      <c r="Y140" s="12">
        <f t="shared" si="33"/>
        <v>6.8697898319876397E-2</v>
      </c>
      <c r="Z140" s="41">
        <f>'Survival-1cycle NMA'!I141</f>
        <v>9.467633855376115E-3</v>
      </c>
      <c r="AA140" s="41">
        <f>'Survival-1cycle NMA'!P141</f>
        <v>4.816019026008473E-2</v>
      </c>
      <c r="AB140" s="12">
        <f t="shared" si="34"/>
        <v>4.263630852210179E-2</v>
      </c>
      <c r="AC140" s="41">
        <f>'Survival-1cycle NMA'!Q141</f>
        <v>5.5238817379829382E-3</v>
      </c>
      <c r="AD140" s="41">
        <f>'Survival-1cycle NMA'!L141</f>
        <v>0.16792320023922361</v>
      </c>
      <c r="AE140" s="12">
        <f t="shared" si="35"/>
        <v>0.13970301480255315</v>
      </c>
      <c r="AF140" s="41">
        <f>'Survival-1cycle NMA'!M141</f>
        <v>2.8220185436670445E-2</v>
      </c>
      <c r="AG140" s="12">
        <v>4.1330352688379798E-2</v>
      </c>
      <c r="AH140" s="12">
        <f t="shared" si="36"/>
        <v>4.064189497218159E-2</v>
      </c>
      <c r="AI140" s="12">
        <v>6.8845771619820899E-4</v>
      </c>
      <c r="AJ140" s="41">
        <f>'Survival-1cycle NMA'!N141</f>
        <v>7.5714311964613062E-2</v>
      </c>
      <c r="AK140" s="12">
        <f t="shared" si="37"/>
        <v>2.137039866127375E-2</v>
      </c>
      <c r="AL140" s="41">
        <f>'Survival-1cycle NMA'!O141</f>
        <v>5.4343913303339313E-2</v>
      </c>
      <c r="AM140" s="41">
        <f>'Survival-1cycle NMA'!P141</f>
        <v>4.816019026008473E-2</v>
      </c>
      <c r="AN140" s="12">
        <f t="shared" si="38"/>
        <v>4.263630852210179E-2</v>
      </c>
      <c r="AO140" s="41">
        <f>'Survival-1cycle NMA'!Q141</f>
        <v>5.5238817379829382E-3</v>
      </c>
    </row>
    <row r="141" spans="1:41">
      <c r="A141" s="12">
        <v>138</v>
      </c>
      <c r="B141" s="12">
        <f t="shared" si="26"/>
        <v>7.882191780821918</v>
      </c>
      <c r="C141" s="41">
        <f>'Survival-1cycle NMA'!F142</f>
        <v>8.2466066315459524E-2</v>
      </c>
      <c r="D141" s="41">
        <f>'Survival-1cycle NMA'!G142</f>
        <v>5.1833160655908681E-3</v>
      </c>
      <c r="E141" s="12">
        <f t="shared" si="27"/>
        <v>7.7282750249868651E-2</v>
      </c>
      <c r="F141" s="12">
        <v>4.0795224925160099E-2</v>
      </c>
      <c r="G141" s="12">
        <v>6.6964405322432897E-4</v>
      </c>
      <c r="H141" s="12">
        <f t="shared" si="28"/>
        <v>4.0125580871935768E-2</v>
      </c>
      <c r="I141" s="41">
        <f>'Survival-1cycle NMA'!H142</f>
        <v>7.7354835261536511E-2</v>
      </c>
      <c r="J141" s="12">
        <f t="shared" si="29"/>
        <v>6.8053609827291001E-2</v>
      </c>
      <c r="K141" s="41">
        <f>'Survival-1cycle NMA'!I142</f>
        <v>9.3012254342455091E-3</v>
      </c>
      <c r="L141" s="12">
        <v>3.4153836366094703E-2</v>
      </c>
      <c r="M141" s="12">
        <v>4.0795224925160099E-2</v>
      </c>
      <c r="N141" s="12">
        <v>6.6964405322432897E-4</v>
      </c>
      <c r="O141" s="41">
        <f>'Survival-1cycle NMA'!H142</f>
        <v>7.7354835261536511E-2</v>
      </c>
      <c r="P141" s="12">
        <f t="shared" si="30"/>
        <v>6.8053609827291001E-2</v>
      </c>
      <c r="Q141" s="41">
        <f>'Survival-1cycle NMA'!I142</f>
        <v>9.3012254342455091E-3</v>
      </c>
      <c r="R141" s="12">
        <v>4.0795224925160099E-2</v>
      </c>
      <c r="S141" s="12">
        <f t="shared" si="31"/>
        <v>4.0125580871935768E-2</v>
      </c>
      <c r="T141" s="12">
        <v>6.6964405322432897E-4</v>
      </c>
      <c r="U141" s="41">
        <f>'Survival-1cycle NMA'!J142</f>
        <v>8.7354304634421842E-2</v>
      </c>
      <c r="V141" s="12">
        <f t="shared" si="32"/>
        <v>4.810346970972728E-2</v>
      </c>
      <c r="W141" s="41">
        <f>'Survival-1cycle NMA'!K142</f>
        <v>3.9250834924694562E-2</v>
      </c>
      <c r="X141" s="41">
        <f>'Survival-1cycle NMA'!H142</f>
        <v>7.7354835261536511E-2</v>
      </c>
      <c r="Y141" s="12">
        <f t="shared" si="33"/>
        <v>6.8053609827291001E-2</v>
      </c>
      <c r="Z141" s="41">
        <f>'Survival-1cycle NMA'!I142</f>
        <v>9.3012254342455091E-3</v>
      </c>
      <c r="AA141" s="41">
        <f>'Survival-1cycle NMA'!P142</f>
        <v>4.7566378135060886E-2</v>
      </c>
      <c r="AB141" s="12">
        <f t="shared" si="34"/>
        <v>4.2150702714620604E-2</v>
      </c>
      <c r="AC141" s="41">
        <f>'Survival-1cycle NMA'!Q142</f>
        <v>5.4156754204402842E-3</v>
      </c>
      <c r="AD141" s="41">
        <f>'Survival-1cycle NMA'!L142</f>
        <v>0.16670215953023274</v>
      </c>
      <c r="AE141" s="12">
        <f t="shared" si="35"/>
        <v>0.1388625225412885</v>
      </c>
      <c r="AF141" s="41">
        <f>'Survival-1cycle NMA'!M142</f>
        <v>2.783963698894423E-2</v>
      </c>
      <c r="AG141" s="12">
        <v>4.0795224925160099E-2</v>
      </c>
      <c r="AH141" s="12">
        <f t="shared" si="36"/>
        <v>4.0125580871935768E-2</v>
      </c>
      <c r="AI141" s="12">
        <v>6.6964405322432897E-4</v>
      </c>
      <c r="AJ141" s="41">
        <f>'Survival-1cycle NMA'!N142</f>
        <v>7.4919273769878628E-2</v>
      </c>
      <c r="AK141" s="12">
        <f t="shared" si="37"/>
        <v>2.1174330776125322E-2</v>
      </c>
      <c r="AL141" s="41">
        <f>'Survival-1cycle NMA'!O142</f>
        <v>5.3744942993753306E-2</v>
      </c>
      <c r="AM141" s="41">
        <f>'Survival-1cycle NMA'!P142</f>
        <v>4.7566378135060886E-2</v>
      </c>
      <c r="AN141" s="12">
        <f t="shared" si="38"/>
        <v>4.2150702714620604E-2</v>
      </c>
      <c r="AO141" s="41">
        <f>'Survival-1cycle NMA'!Q142</f>
        <v>5.4156754204402842E-3</v>
      </c>
    </row>
    <row r="142" spans="1:41">
      <c r="A142" s="12">
        <v>139</v>
      </c>
      <c r="B142" s="12">
        <f t="shared" si="26"/>
        <v>7.9397260273972599</v>
      </c>
      <c r="C142" s="41">
        <f>'Survival-1cycle NMA'!F143</f>
        <v>8.1636031126909175E-2</v>
      </c>
      <c r="D142" s="41">
        <f>'Survival-1cycle NMA'!G143</f>
        <v>5.0814552762745747E-3</v>
      </c>
      <c r="E142" s="12">
        <f t="shared" si="27"/>
        <v>7.6554575850634604E-2</v>
      </c>
      <c r="F142" s="12">
        <v>4.0269549632666497E-2</v>
      </c>
      <c r="G142" s="12">
        <v>6.5143692473142297E-4</v>
      </c>
      <c r="H142" s="12">
        <f t="shared" si="28"/>
        <v>3.9618112707935076E-2</v>
      </c>
      <c r="I142" s="41">
        <f>'Survival-1cycle NMA'!H143</f>
        <v>7.6556385039870556E-2</v>
      </c>
      <c r="J142" s="12">
        <f t="shared" si="29"/>
        <v>6.7417813461524104E-2</v>
      </c>
      <c r="K142" s="41">
        <f>'Survival-1cycle NMA'!I143</f>
        <v>9.1385715783464556E-3</v>
      </c>
      <c r="L142" s="12">
        <v>3.3630143557154102E-2</v>
      </c>
      <c r="M142" s="12">
        <v>4.0269549632666497E-2</v>
      </c>
      <c r="N142" s="12">
        <v>6.5143692473142297E-4</v>
      </c>
      <c r="O142" s="41">
        <f>'Survival-1cycle NMA'!H143</f>
        <v>7.6556385039870556E-2</v>
      </c>
      <c r="P142" s="12">
        <f t="shared" si="30"/>
        <v>6.7417813461524104E-2</v>
      </c>
      <c r="Q142" s="41">
        <f>'Survival-1cycle NMA'!I143</f>
        <v>9.1385715783464556E-3</v>
      </c>
      <c r="R142" s="12">
        <v>4.0269549632666497E-2</v>
      </c>
      <c r="S142" s="12">
        <f t="shared" si="31"/>
        <v>3.9618112707935076E-2</v>
      </c>
      <c r="T142" s="12">
        <v>6.5143692473142297E-4</v>
      </c>
      <c r="U142" s="41">
        <f>'Survival-1cycle NMA'!J143</f>
        <v>8.6495258449406115E-2</v>
      </c>
      <c r="V142" s="12">
        <f t="shared" si="32"/>
        <v>4.7720825021806232E-2</v>
      </c>
      <c r="W142" s="41">
        <f>'Survival-1cycle NMA'!K143</f>
        <v>3.8774433427599883E-2</v>
      </c>
      <c r="X142" s="41">
        <f>'Survival-1cycle NMA'!H143</f>
        <v>7.6556385039870556E-2</v>
      </c>
      <c r="Y142" s="12">
        <f t="shared" si="33"/>
        <v>6.7417813461524104E-2</v>
      </c>
      <c r="Z142" s="41">
        <f>'Survival-1cycle NMA'!I143</f>
        <v>9.1385715783464556E-3</v>
      </c>
      <c r="AA142" s="41">
        <f>'Survival-1cycle NMA'!P143</f>
        <v>4.6982690945573849E-2</v>
      </c>
      <c r="AB142" s="12">
        <f t="shared" si="34"/>
        <v>4.1672564370082751E-2</v>
      </c>
      <c r="AC142" s="41">
        <f>'Survival-1cycle NMA'!Q143</f>
        <v>5.310126575491101E-3</v>
      </c>
      <c r="AD142" s="41">
        <f>'Survival-1cycle NMA'!L143</f>
        <v>0.16549580611022072</v>
      </c>
      <c r="AE142" s="12">
        <f t="shared" si="35"/>
        <v>0.13802967669234634</v>
      </c>
      <c r="AF142" s="41">
        <f>'Survival-1cycle NMA'!M143</f>
        <v>2.746612941787438E-2</v>
      </c>
      <c r="AG142" s="12">
        <v>4.0269549632666497E-2</v>
      </c>
      <c r="AH142" s="12">
        <f t="shared" si="36"/>
        <v>3.9618112707935076E-2</v>
      </c>
      <c r="AI142" s="12">
        <v>6.5143692473142297E-4</v>
      </c>
      <c r="AJ142" s="41">
        <f>'Survival-1cycle NMA'!N143</f>
        <v>7.4136347514739673E-2</v>
      </c>
      <c r="AK142" s="12">
        <f t="shared" si="37"/>
        <v>2.0980756819861397E-2</v>
      </c>
      <c r="AL142" s="41">
        <f>'Survival-1cycle NMA'!O143</f>
        <v>5.3155590694878276E-2</v>
      </c>
      <c r="AM142" s="41">
        <f>'Survival-1cycle NMA'!P143</f>
        <v>4.6982690945573849E-2</v>
      </c>
      <c r="AN142" s="12">
        <f t="shared" si="38"/>
        <v>4.1672564370082751E-2</v>
      </c>
      <c r="AO142" s="41">
        <f>'Survival-1cycle NMA'!Q143</f>
        <v>5.310126575491101E-3</v>
      </c>
    </row>
    <row r="143" spans="1:41">
      <c r="A143" s="12">
        <v>140</v>
      </c>
      <c r="B143" s="12">
        <f t="shared" si="26"/>
        <v>7.9972602739726026</v>
      </c>
      <c r="C143" s="41">
        <f>'Survival-1cycle NMA'!F144</f>
        <v>8.0818257828750947E-2</v>
      </c>
      <c r="D143" s="41">
        <f>'Survival-1cycle NMA'!G144</f>
        <v>4.9820992200921392E-3</v>
      </c>
      <c r="E143" s="12">
        <f t="shared" si="27"/>
        <v>7.5836158608658805E-2</v>
      </c>
      <c r="F143" s="12">
        <v>3.9753112128630697E-2</v>
      </c>
      <c r="G143" s="12">
        <v>6.3381370878794804E-4</v>
      </c>
      <c r="H143" s="12">
        <f t="shared" si="28"/>
        <v>3.9119298419842748E-2</v>
      </c>
      <c r="I143" s="41">
        <f>'Survival-1cycle NMA'!H144</f>
        <v>7.5769933649527513E-2</v>
      </c>
      <c r="J143" s="12">
        <f t="shared" si="29"/>
        <v>6.6790365679897198E-2</v>
      </c>
      <c r="K143" s="41">
        <f>'Survival-1cycle NMA'!I144</f>
        <v>8.9795679696303178E-3</v>
      </c>
      <c r="L143" s="12">
        <v>3.3116773714655101E-2</v>
      </c>
      <c r="M143" s="12">
        <v>3.9753112128630697E-2</v>
      </c>
      <c r="N143" s="12">
        <v>6.3381370878794804E-4</v>
      </c>
      <c r="O143" s="41">
        <f>'Survival-1cycle NMA'!H144</f>
        <v>7.5769933649527513E-2</v>
      </c>
      <c r="P143" s="12">
        <f t="shared" si="30"/>
        <v>6.6790365679897198E-2</v>
      </c>
      <c r="Q143" s="41">
        <f>'Survival-1cycle NMA'!I144</f>
        <v>8.9795679696303178E-3</v>
      </c>
      <c r="R143" s="12">
        <v>3.9753112128630697E-2</v>
      </c>
      <c r="S143" s="12">
        <f t="shared" si="31"/>
        <v>3.9119298419842748E-2</v>
      </c>
      <c r="T143" s="12">
        <v>6.3381370878794804E-4</v>
      </c>
      <c r="U143" s="41">
        <f>'Survival-1cycle NMA'!J144</f>
        <v>8.5648705592417121E-2</v>
      </c>
      <c r="V143" s="12">
        <f t="shared" si="32"/>
        <v>4.734251180835726E-2</v>
      </c>
      <c r="W143" s="41">
        <f>'Survival-1cycle NMA'!K144</f>
        <v>3.8306193784059861E-2</v>
      </c>
      <c r="X143" s="41">
        <f>'Survival-1cycle NMA'!H144</f>
        <v>7.5769933649527513E-2</v>
      </c>
      <c r="Y143" s="12">
        <f t="shared" si="33"/>
        <v>6.6790365679897198E-2</v>
      </c>
      <c r="Z143" s="41">
        <f>'Survival-1cycle NMA'!I144</f>
        <v>8.9795679696303178E-3</v>
      </c>
      <c r="AA143" s="41">
        <f>'Survival-1cycle NMA'!P144</f>
        <v>4.640890475780983E-2</v>
      </c>
      <c r="AB143" s="12">
        <f t="shared" si="34"/>
        <v>4.1201748591995414E-2</v>
      </c>
      <c r="AC143" s="41">
        <f>'Survival-1cycle NMA'!Q144</f>
        <v>5.2071561658144161E-3</v>
      </c>
      <c r="AD143" s="41">
        <f>'Survival-1cycle NMA'!L144</f>
        <v>0.16430388587791414</v>
      </c>
      <c r="AE143" s="12">
        <f t="shared" si="35"/>
        <v>0.13720439087632685</v>
      </c>
      <c r="AF143" s="41">
        <f>'Survival-1cycle NMA'!M144</f>
        <v>2.7099495001587297E-2</v>
      </c>
      <c r="AG143" s="12">
        <v>3.9753112128630697E-2</v>
      </c>
      <c r="AH143" s="12">
        <f t="shared" si="36"/>
        <v>3.9119298419842748E-2</v>
      </c>
      <c r="AI143" s="12">
        <v>6.3381370878794804E-4</v>
      </c>
      <c r="AJ143" s="41">
        <f>'Survival-1cycle NMA'!N144</f>
        <v>7.336528657282021E-2</v>
      </c>
      <c r="AK143" s="12">
        <f t="shared" si="37"/>
        <v>2.078963648819656E-2</v>
      </c>
      <c r="AL143" s="41">
        <f>'Survival-1cycle NMA'!O144</f>
        <v>5.257565008462365E-2</v>
      </c>
      <c r="AM143" s="41">
        <f>'Survival-1cycle NMA'!P144</f>
        <v>4.640890475780983E-2</v>
      </c>
      <c r="AN143" s="12">
        <f t="shared" si="38"/>
        <v>4.1201748591995414E-2</v>
      </c>
      <c r="AO143" s="41">
        <f>'Survival-1cycle NMA'!Q144</f>
        <v>5.2071561658144161E-3</v>
      </c>
    </row>
    <row r="144" spans="1:41">
      <c r="A144" s="12">
        <v>141</v>
      </c>
      <c r="B144" s="12">
        <f t="shared" si="26"/>
        <v>8.0547945205479454</v>
      </c>
      <c r="C144" s="41">
        <f>'Survival-1cycle NMA'!F145</f>
        <v>8.0012502620607232E-2</v>
      </c>
      <c r="D144" s="41">
        <f>'Survival-1cycle NMA'!G145</f>
        <v>4.8851734157361664E-3</v>
      </c>
      <c r="E144" s="12">
        <f t="shared" si="27"/>
        <v>7.5127329204871071E-2</v>
      </c>
      <c r="F144" s="12">
        <v>3.92457037362322E-2</v>
      </c>
      <c r="G144" s="12">
        <v>6.16752743996154E-4</v>
      </c>
      <c r="H144" s="12">
        <f t="shared" si="28"/>
        <v>3.8628950992236046E-2</v>
      </c>
      <c r="I144" s="41">
        <f>'Survival-1cycle NMA'!H145</f>
        <v>7.4995239577863679E-2</v>
      </c>
      <c r="J144" s="12">
        <f t="shared" si="29"/>
        <v>6.6171125828466265E-2</v>
      </c>
      <c r="K144" s="41">
        <f>'Survival-1cycle NMA'!I145</f>
        <v>8.8241137493974102E-3</v>
      </c>
      <c r="L144" s="12">
        <v>3.2613475468055299E-2</v>
      </c>
      <c r="M144" s="12">
        <v>3.92457037362322E-2</v>
      </c>
      <c r="N144" s="12">
        <v>6.16752743996154E-4</v>
      </c>
      <c r="O144" s="41">
        <f>'Survival-1cycle NMA'!H145</f>
        <v>7.4995239577863679E-2</v>
      </c>
      <c r="P144" s="12">
        <f t="shared" si="30"/>
        <v>6.6171125828466265E-2</v>
      </c>
      <c r="Q144" s="41">
        <f>'Survival-1cycle NMA'!I145</f>
        <v>8.8241137493974102E-3</v>
      </c>
      <c r="R144" s="12">
        <v>3.92457037362322E-2</v>
      </c>
      <c r="S144" s="12">
        <f t="shared" si="31"/>
        <v>3.8628950992236046E-2</v>
      </c>
      <c r="T144" s="12">
        <v>6.16752743996154E-4</v>
      </c>
      <c r="U144" s="41">
        <f>'Survival-1cycle NMA'!J145</f>
        <v>8.4814400416675317E-2</v>
      </c>
      <c r="V144" s="12">
        <f t="shared" si="32"/>
        <v>4.6968467690708553E-2</v>
      </c>
      <c r="W144" s="41">
        <f>'Survival-1cycle NMA'!K145</f>
        <v>3.7845932725966765E-2</v>
      </c>
      <c r="X144" s="41">
        <f>'Survival-1cycle NMA'!H145</f>
        <v>7.4995239577863679E-2</v>
      </c>
      <c r="Y144" s="12">
        <f t="shared" si="33"/>
        <v>6.6171125828466265E-2</v>
      </c>
      <c r="Z144" s="41">
        <f>'Survival-1cycle NMA'!I145</f>
        <v>8.8241137493974102E-3</v>
      </c>
      <c r="AA144" s="41">
        <f>'Survival-1cycle NMA'!P145</f>
        <v>4.5844801774502397E-2</v>
      </c>
      <c r="AB144" s="12">
        <f t="shared" si="34"/>
        <v>4.073811384884081E-2</v>
      </c>
      <c r="AC144" s="41">
        <f>'Survival-1cycle NMA'!Q145</f>
        <v>5.1066879256615868E-3</v>
      </c>
      <c r="AD144" s="41">
        <f>'Survival-1cycle NMA'!L145</f>
        <v>0.16312615053714175</v>
      </c>
      <c r="AE144" s="12">
        <f t="shared" si="35"/>
        <v>0.13638657960048936</v>
      </c>
      <c r="AF144" s="41">
        <f>'Survival-1cycle NMA'!M145</f>
        <v>2.6739570936652395E-2</v>
      </c>
      <c r="AG144" s="12">
        <v>3.92457037362322E-2</v>
      </c>
      <c r="AH144" s="12">
        <f t="shared" si="36"/>
        <v>3.8628950992236046E-2</v>
      </c>
      <c r="AI144" s="12">
        <v>6.16752743996154E-4</v>
      </c>
      <c r="AJ144" s="41">
        <f>'Survival-1cycle NMA'!N145</f>
        <v>7.2605850663101421E-2</v>
      </c>
      <c r="AK144" s="12">
        <f t="shared" si="37"/>
        <v>2.0600930241088285E-2</v>
      </c>
      <c r="AL144" s="41">
        <f>'Survival-1cycle NMA'!O145</f>
        <v>5.2004920422013136E-2</v>
      </c>
      <c r="AM144" s="41">
        <f>'Survival-1cycle NMA'!P145</f>
        <v>4.5844801774502397E-2</v>
      </c>
      <c r="AN144" s="12">
        <f t="shared" si="38"/>
        <v>4.073811384884081E-2</v>
      </c>
      <c r="AO144" s="41">
        <f>'Survival-1cycle NMA'!Q145</f>
        <v>5.1066879256615868E-3</v>
      </c>
    </row>
    <row r="145" spans="1:41">
      <c r="A145" s="12">
        <v>142</v>
      </c>
      <c r="B145" s="12">
        <f t="shared" si="26"/>
        <v>8.1123287671232873</v>
      </c>
      <c r="C145" s="41">
        <f>'Survival-1cycle NMA'!F146</f>
        <v>7.9218527854093612E-2</v>
      </c>
      <c r="D145" s="41">
        <f>'Survival-1cycle NMA'!G146</f>
        <v>4.7906059905089759E-3</v>
      </c>
      <c r="E145" s="12">
        <f t="shared" si="27"/>
        <v>7.4427921863584642E-2</v>
      </c>
      <c r="F145" s="12">
        <v>3.8747121583698502E-2</v>
      </c>
      <c r="G145" s="12">
        <v>6.0023328367758905E-4</v>
      </c>
      <c r="H145" s="12">
        <f t="shared" si="28"/>
        <v>3.8146888300020915E-2</v>
      </c>
      <c r="I145" s="41">
        <f>'Survival-1cycle NMA'!H146</f>
        <v>7.4232067462741122E-2</v>
      </c>
      <c r="J145" s="12">
        <f t="shared" si="29"/>
        <v>6.5559956078104414E-2</v>
      </c>
      <c r="K145" s="41">
        <f>'Survival-1cycle NMA'!I146</f>
        <v>8.6721113846367041E-3</v>
      </c>
      <c r="L145" s="12">
        <v>3.2120004778123101E-2</v>
      </c>
      <c r="M145" s="12">
        <v>3.8747121583698502E-2</v>
      </c>
      <c r="N145" s="12">
        <v>6.0023328367758905E-4</v>
      </c>
      <c r="O145" s="41">
        <f>'Survival-1cycle NMA'!H146</f>
        <v>7.4232067462741122E-2</v>
      </c>
      <c r="P145" s="12">
        <f t="shared" si="30"/>
        <v>6.5559956078104414E-2</v>
      </c>
      <c r="Q145" s="41">
        <f>'Survival-1cycle NMA'!I146</f>
        <v>8.6721113846367041E-3</v>
      </c>
      <c r="R145" s="12">
        <v>3.8747121583698502E-2</v>
      </c>
      <c r="S145" s="12">
        <f t="shared" si="31"/>
        <v>3.8146888300020915E-2</v>
      </c>
      <c r="T145" s="12">
        <v>6.0023328367758905E-4</v>
      </c>
      <c r="U145" s="41">
        <f>'Survival-1cycle NMA'!J146</f>
        <v>8.3992103422609612E-2</v>
      </c>
      <c r="V145" s="12">
        <f t="shared" si="32"/>
        <v>4.6598631311425026E-2</v>
      </c>
      <c r="W145" s="41">
        <f>'Survival-1cycle NMA'!K146</f>
        <v>3.7393472111184586E-2</v>
      </c>
      <c r="X145" s="41">
        <f>'Survival-1cycle NMA'!H146</f>
        <v>7.4232067462741122E-2</v>
      </c>
      <c r="Y145" s="12">
        <f t="shared" si="33"/>
        <v>6.5559956078104414E-2</v>
      </c>
      <c r="Z145" s="41">
        <f>'Survival-1cycle NMA'!I146</f>
        <v>8.6721113846367041E-3</v>
      </c>
      <c r="AA145" s="41">
        <f>'Survival-1cycle NMA'!P146</f>
        <v>4.52901701334971E-2</v>
      </c>
      <c r="AB145" s="12">
        <f t="shared" si="34"/>
        <v>4.0281521884847613E-2</v>
      </c>
      <c r="AC145" s="41">
        <f>'Survival-1cycle NMA'!Q146</f>
        <v>5.0086482486494848E-3</v>
      </c>
      <c r="AD145" s="41">
        <f>'Survival-1cycle NMA'!L146</f>
        <v>0.16196235743121712</v>
      </c>
      <c r="AE145" s="12">
        <f t="shared" si="35"/>
        <v>0.13557615826497346</v>
      </c>
      <c r="AF145" s="41">
        <f>'Survival-1cycle NMA'!M146</f>
        <v>2.6386199166243664E-2</v>
      </c>
      <c r="AG145" s="12">
        <v>3.8747121583698502E-2</v>
      </c>
      <c r="AH145" s="12">
        <f t="shared" si="36"/>
        <v>3.8146888300020915E-2</v>
      </c>
      <c r="AI145" s="12">
        <v>6.0023328367758905E-4</v>
      </c>
      <c r="AJ145" s="41">
        <f>'Survival-1cycle NMA'!N146</f>
        <v>7.1857805651725865E-2</v>
      </c>
      <c r="AK145" s="12">
        <f t="shared" si="37"/>
        <v>2.0414599287390402E-2</v>
      </c>
      <c r="AL145" s="41">
        <f>'Survival-1cycle NMA'!O146</f>
        <v>5.1443206364335463E-2</v>
      </c>
      <c r="AM145" s="41">
        <f>'Survival-1cycle NMA'!P146</f>
        <v>4.52901701334971E-2</v>
      </c>
      <c r="AN145" s="12">
        <f t="shared" si="38"/>
        <v>4.0281521884847613E-2</v>
      </c>
      <c r="AO145" s="41">
        <f>'Survival-1cycle NMA'!Q146</f>
        <v>5.0086482486494848E-3</v>
      </c>
    </row>
    <row r="146" spans="1:41">
      <c r="A146" s="12">
        <v>143</v>
      </c>
      <c r="B146" s="12">
        <f t="shared" si="26"/>
        <v>8.169863013698631</v>
      </c>
      <c r="C146" s="41">
        <f>'Survival-1cycle NMA'!F147</f>
        <v>7.8436101843803716E-2</v>
      </c>
      <c r="D146" s="41">
        <f>'Survival-1cycle NMA'!G147</f>
        <v>4.698327574925807E-3</v>
      </c>
      <c r="E146" s="12">
        <f t="shared" si="27"/>
        <v>7.3737774268877912E-2</v>
      </c>
      <c r="F146" s="12">
        <v>3.8257168411690502E-2</v>
      </c>
      <c r="G146" s="12">
        <v>5.8423545248593902E-4</v>
      </c>
      <c r="H146" s="12">
        <f t="shared" si="28"/>
        <v>3.7672932959204562E-2</v>
      </c>
      <c r="I146" s="41">
        <f>'Survival-1cycle NMA'!H147</f>
        <v>7.3480187902204369E-2</v>
      </c>
      <c r="J146" s="12">
        <f t="shared" si="29"/>
        <v>6.495672136193481E-2</v>
      </c>
      <c r="K146" s="41">
        <f>'Survival-1cycle NMA'!I147</f>
        <v>8.5234665402695604E-3</v>
      </c>
      <c r="L146" s="12">
        <v>3.1636124686998598E-2</v>
      </c>
      <c r="M146" s="12">
        <v>3.8257168411690502E-2</v>
      </c>
      <c r="N146" s="12">
        <v>5.8423545248593902E-4</v>
      </c>
      <c r="O146" s="41">
        <f>'Survival-1cycle NMA'!H147</f>
        <v>7.3480187902204369E-2</v>
      </c>
      <c r="P146" s="12">
        <f t="shared" si="30"/>
        <v>6.495672136193481E-2</v>
      </c>
      <c r="Q146" s="41">
        <f>'Survival-1cycle NMA'!I147</f>
        <v>8.5234665402695604E-3</v>
      </c>
      <c r="R146" s="12">
        <v>3.8257168411690502E-2</v>
      </c>
      <c r="S146" s="12">
        <f t="shared" si="31"/>
        <v>3.7672932959204562E-2</v>
      </c>
      <c r="T146" s="12">
        <v>5.8423545248593902E-4</v>
      </c>
      <c r="U146" s="41">
        <f>'Survival-1cycle NMA'!J147</f>
        <v>8.3181581070203472E-2</v>
      </c>
      <c r="V146" s="12">
        <f t="shared" si="32"/>
        <v>4.6232942318866779E-2</v>
      </c>
      <c r="W146" s="41">
        <f>'Survival-1cycle NMA'!K147</f>
        <v>3.6948638751336693E-2</v>
      </c>
      <c r="X146" s="41">
        <f>'Survival-1cycle NMA'!H147</f>
        <v>7.3480187902204369E-2</v>
      </c>
      <c r="Y146" s="12">
        <f t="shared" si="33"/>
        <v>6.495672136193481E-2</v>
      </c>
      <c r="Z146" s="41">
        <f>'Survival-1cycle NMA'!I147</f>
        <v>8.5234665402695604E-3</v>
      </c>
      <c r="AA146" s="41">
        <f>'Survival-1cycle NMA'!P147</f>
        <v>4.4744803714036857E-2</v>
      </c>
      <c r="AB146" s="12">
        <f t="shared" si="34"/>
        <v>3.9831837633326143E-2</v>
      </c>
      <c r="AC146" s="41">
        <f>'Survival-1cycle NMA'!Q147</f>
        <v>4.9129660807107128E-3</v>
      </c>
      <c r="AD146" s="41">
        <f>'Survival-1cycle NMA'!L147</f>
        <v>0.16081226938299933</v>
      </c>
      <c r="AE146" s="12">
        <f t="shared" si="35"/>
        <v>0.1347730431677199</v>
      </c>
      <c r="AF146" s="41">
        <f>'Survival-1cycle NMA'!M147</f>
        <v>2.6039226215279439E-2</v>
      </c>
      <c r="AG146" s="12">
        <v>3.8257168411690502E-2</v>
      </c>
      <c r="AH146" s="12">
        <f t="shared" si="36"/>
        <v>3.7672932959204562E-2</v>
      </c>
      <c r="AI146" s="12">
        <v>5.8423545248593902E-4</v>
      </c>
      <c r="AJ146" s="41">
        <f>'Survival-1cycle NMA'!N147</f>
        <v>7.1120923361099625E-2</v>
      </c>
      <c r="AK146" s="12">
        <f t="shared" si="37"/>
        <v>2.0230605569759197E-2</v>
      </c>
      <c r="AL146" s="41">
        <f>'Survival-1cycle NMA'!O147</f>
        <v>5.0890317791340428E-2</v>
      </c>
      <c r="AM146" s="41">
        <f>'Survival-1cycle NMA'!P147</f>
        <v>4.4744803714036857E-2</v>
      </c>
      <c r="AN146" s="12">
        <f t="shared" si="38"/>
        <v>3.9831837633326143E-2</v>
      </c>
      <c r="AO146" s="41">
        <f>'Survival-1cycle NMA'!Q147</f>
        <v>4.9129660807107128E-3</v>
      </c>
    </row>
    <row r="147" spans="1:41">
      <c r="A147" s="12">
        <v>144</v>
      </c>
      <c r="B147" s="12">
        <f t="shared" si="26"/>
        <v>8.2273972602739729</v>
      </c>
      <c r="C147" s="41">
        <f>'Survival-1cycle NMA'!F148</f>
        <v>7.7664998685152017E-2</v>
      </c>
      <c r="D147" s="41">
        <f>'Survival-1cycle NMA'!G148</f>
        <v>4.6082712021493629E-3</v>
      </c>
      <c r="E147" s="12">
        <f t="shared" si="27"/>
        <v>7.3056727483002654E-2</v>
      </c>
      <c r="F147" s="12">
        <v>3.7775652388126003E-2</v>
      </c>
      <c r="G147" s="12">
        <v>5.6874020530570503E-4</v>
      </c>
      <c r="H147" s="12">
        <f t="shared" si="28"/>
        <v>3.7206912182820295E-2</v>
      </c>
      <c r="I147" s="41">
        <f>'Survival-1cycle NMA'!H148</f>
        <v>7.2739377271102176E-2</v>
      </c>
      <c r="J147" s="12">
        <f t="shared" si="29"/>
        <v>6.4361289314098361E-2</v>
      </c>
      <c r="K147" s="41">
        <f>'Survival-1cycle NMA'!I148</f>
        <v>8.3780879570038175E-3</v>
      </c>
      <c r="L147" s="12">
        <v>3.1161605078022198E-2</v>
      </c>
      <c r="M147" s="12">
        <v>3.7775652388126003E-2</v>
      </c>
      <c r="N147" s="12">
        <v>5.6874020530570503E-4</v>
      </c>
      <c r="O147" s="41">
        <f>'Survival-1cycle NMA'!H148</f>
        <v>7.2739377271102176E-2</v>
      </c>
      <c r="P147" s="12">
        <f t="shared" si="30"/>
        <v>6.4361289314098361E-2</v>
      </c>
      <c r="Q147" s="41">
        <f>'Survival-1cycle NMA'!I148</f>
        <v>8.3780879570038175E-3</v>
      </c>
      <c r="R147" s="12">
        <v>3.7775652388126003E-2</v>
      </c>
      <c r="S147" s="12">
        <f t="shared" si="31"/>
        <v>3.7206912182820295E-2</v>
      </c>
      <c r="T147" s="12">
        <v>5.6874020530570503E-4</v>
      </c>
      <c r="U147" s="41">
        <f>'Survival-1cycle NMA'!J148</f>
        <v>8.2382605598113889E-2</v>
      </c>
      <c r="V147" s="12">
        <f t="shared" si="32"/>
        <v>4.5871341351756093E-2</v>
      </c>
      <c r="W147" s="41">
        <f>'Survival-1cycle NMA'!K148</f>
        <v>3.6511264246357797E-2</v>
      </c>
      <c r="X147" s="41">
        <f>'Survival-1cycle NMA'!H148</f>
        <v>7.2739377271102176E-2</v>
      </c>
      <c r="Y147" s="12">
        <f t="shared" si="33"/>
        <v>6.4361289314098361E-2</v>
      </c>
      <c r="Z147" s="41">
        <f>'Survival-1cycle NMA'!I148</f>
        <v>8.3780879570038175E-3</v>
      </c>
      <c r="AA147" s="41">
        <f>'Survival-1cycle NMA'!P148</f>
        <v>4.4208501950428011E-2</v>
      </c>
      <c r="AB147" s="12">
        <f t="shared" si="34"/>
        <v>3.9388929132492555E-2</v>
      </c>
      <c r="AC147" s="41">
        <f>'Survival-1cycle NMA'!Q148</f>
        <v>4.8195728179354549E-3</v>
      </c>
      <c r="AD147" s="41">
        <f>'Survival-1cycle NMA'!L148</f>
        <v>0.15967565454040061</v>
      </c>
      <c r="AE147" s="12">
        <f t="shared" si="35"/>
        <v>0.13397715150818346</v>
      </c>
      <c r="AF147" s="41">
        <f>'Survival-1cycle NMA'!M148</f>
        <v>2.5698503032217154E-2</v>
      </c>
      <c r="AG147" s="12">
        <v>3.7775652388126003E-2</v>
      </c>
      <c r="AH147" s="12">
        <f t="shared" si="36"/>
        <v>3.7206912182820295E-2</v>
      </c>
      <c r="AI147" s="12">
        <v>5.6874020530570503E-4</v>
      </c>
      <c r="AJ147" s="41">
        <f>'Survival-1cycle NMA'!N148</f>
        <v>7.0394981385979841E-2</v>
      </c>
      <c r="AK147" s="12">
        <f t="shared" si="37"/>
        <v>2.0048911749812423E-2</v>
      </c>
      <c r="AL147" s="41">
        <f>'Survival-1cycle NMA'!O148</f>
        <v>5.0346069636167418E-2</v>
      </c>
      <c r="AM147" s="41">
        <f>'Survival-1cycle NMA'!P148</f>
        <v>4.4208501950428011E-2</v>
      </c>
      <c r="AN147" s="12">
        <f t="shared" si="38"/>
        <v>3.9388929132492555E-2</v>
      </c>
      <c r="AO147" s="41">
        <f>'Survival-1cycle NMA'!Q148</f>
        <v>4.8195728179354549E-3</v>
      </c>
    </row>
    <row r="148" spans="1:41">
      <c r="A148" s="12">
        <v>145</v>
      </c>
      <c r="B148" s="12">
        <f t="shared" si="26"/>
        <v>8.2849315068493148</v>
      </c>
      <c r="C148" s="41">
        <f>'Survival-1cycle NMA'!F149</f>
        <v>7.6904998078790435E-2</v>
      </c>
      <c r="D148" s="41">
        <f>'Survival-1cycle NMA'!G149</f>
        <v>4.5203722120079086E-3</v>
      </c>
      <c r="E148" s="12">
        <f t="shared" si="27"/>
        <v>7.2384625866782529E-2</v>
      </c>
      <c r="F148" s="12">
        <v>3.7302386930115297E-2</v>
      </c>
      <c r="G148" s="12">
        <v>5.5372928830421599E-4</v>
      </c>
      <c r="H148" s="12">
        <f t="shared" si="28"/>
        <v>3.6748657641811081E-2</v>
      </c>
      <c r="I148" s="41">
        <f>'Survival-1cycle NMA'!H149</f>
        <v>7.2009417544364809E-2</v>
      </c>
      <c r="J148" s="12">
        <f t="shared" si="29"/>
        <v>6.377353020984397E-2</v>
      </c>
      <c r="K148" s="41">
        <f>'Survival-1cycle NMA'!I149</f>
        <v>8.2358873345208337E-3</v>
      </c>
      <c r="L148" s="12">
        <v>3.06962224449009E-2</v>
      </c>
      <c r="M148" s="12">
        <v>3.7302386930115297E-2</v>
      </c>
      <c r="N148" s="12">
        <v>5.5372928830421599E-4</v>
      </c>
      <c r="O148" s="41">
        <f>'Survival-1cycle NMA'!H149</f>
        <v>7.2009417544364809E-2</v>
      </c>
      <c r="P148" s="12">
        <f t="shared" si="30"/>
        <v>6.377353020984397E-2</v>
      </c>
      <c r="Q148" s="41">
        <f>'Survival-1cycle NMA'!I149</f>
        <v>8.2358873345208337E-3</v>
      </c>
      <c r="R148" s="12">
        <v>3.7302386930115297E-2</v>
      </c>
      <c r="S148" s="12">
        <f t="shared" si="31"/>
        <v>3.6748657641811081E-2</v>
      </c>
      <c r="T148" s="12">
        <v>5.5372928830421599E-4</v>
      </c>
      <c r="U148" s="41">
        <f>'Survival-1cycle NMA'!J149</f>
        <v>8.1594954849285112E-2</v>
      </c>
      <c r="V148" s="12">
        <f t="shared" si="32"/>
        <v>4.5513770023778786E-2</v>
      </c>
      <c r="W148" s="41">
        <f>'Survival-1cycle NMA'!K149</f>
        <v>3.6081184825506325E-2</v>
      </c>
      <c r="X148" s="41">
        <f>'Survival-1cycle NMA'!H149</f>
        <v>7.2009417544364809E-2</v>
      </c>
      <c r="Y148" s="12">
        <f t="shared" si="33"/>
        <v>6.377353020984397E-2</v>
      </c>
      <c r="Z148" s="41">
        <f>'Survival-1cycle NMA'!I149</f>
        <v>8.2358873345208337E-3</v>
      </c>
      <c r="AA148" s="41">
        <f>'Survival-1cycle NMA'!P149</f>
        <v>4.368106965276719E-2</v>
      </c>
      <c r="AB148" s="12">
        <f t="shared" si="34"/>
        <v>3.8952667443712508E-2</v>
      </c>
      <c r="AC148" s="41">
        <f>'Survival-1cycle NMA'!Q149</f>
        <v>4.7284022090546846E-3</v>
      </c>
      <c r="AD148" s="41">
        <f>'Survival-1cycle NMA'!L149</f>
        <v>0.15855228622712911</v>
      </c>
      <c r="AE148" s="12">
        <f t="shared" si="35"/>
        <v>0.13318840138993229</v>
      </c>
      <c r="AF148" s="41">
        <f>'Survival-1cycle NMA'!M149</f>
        <v>2.5363884837196815E-2</v>
      </c>
      <c r="AG148" s="12">
        <v>3.7302386930115297E-2</v>
      </c>
      <c r="AH148" s="12">
        <f t="shared" si="36"/>
        <v>3.6748657641811081E-2</v>
      </c>
      <c r="AI148" s="12">
        <v>5.5372928830421599E-4</v>
      </c>
      <c r="AJ148" s="41">
        <f>'Survival-1cycle NMA'!N149</f>
        <v>6.9679762916256868E-2</v>
      </c>
      <c r="AK148" s="12">
        <f t="shared" si="37"/>
        <v>1.986948119354618E-2</v>
      </c>
      <c r="AL148" s="41">
        <f>'Survival-1cycle NMA'!O149</f>
        <v>4.9810281722710688E-2</v>
      </c>
      <c r="AM148" s="41">
        <f>'Survival-1cycle NMA'!P149</f>
        <v>4.368106965276719E-2</v>
      </c>
      <c r="AN148" s="12">
        <f t="shared" si="38"/>
        <v>3.8952667443712508E-2</v>
      </c>
      <c r="AO148" s="41">
        <f>'Survival-1cycle NMA'!Q149</f>
        <v>4.7284022090546846E-3</v>
      </c>
    </row>
    <row r="149" spans="1:41">
      <c r="A149" s="12">
        <v>146</v>
      </c>
      <c r="B149" s="12">
        <f t="shared" si="26"/>
        <v>8.3424657534246567</v>
      </c>
      <c r="C149" s="41">
        <f>'Survival-1cycle NMA'!F150</f>
        <v>7.6155885161321102E-2</v>
      </c>
      <c r="D149" s="41">
        <f>'Survival-1cycle NMA'!G150</f>
        <v>4.4345681593629923E-3</v>
      </c>
      <c r="E149" s="12">
        <f t="shared" si="27"/>
        <v>7.1721317001958107E-2</v>
      </c>
      <c r="F149" s="12">
        <v>3.6837190532694901E-2</v>
      </c>
      <c r="G149" s="12">
        <v>5.3918520201285704E-4</v>
      </c>
      <c r="H149" s="12">
        <f t="shared" si="28"/>
        <v>3.6298005330682045E-2</v>
      </c>
      <c r="I149" s="41">
        <f>'Survival-1cycle NMA'!H150</f>
        <v>7.1290096126655364E-2</v>
      </c>
      <c r="J149" s="12">
        <f t="shared" si="29"/>
        <v>6.3193316906921995E-2</v>
      </c>
      <c r="K149" s="41">
        <f>'Survival-1cycle NMA'!I150</f>
        <v>8.0967792197333653E-3</v>
      </c>
      <c r="L149" s="12">
        <v>3.02397596698015E-2</v>
      </c>
      <c r="M149" s="12">
        <v>3.6837190532694901E-2</v>
      </c>
      <c r="N149" s="12">
        <v>5.3918520201285704E-4</v>
      </c>
      <c r="O149" s="41">
        <f>'Survival-1cycle NMA'!H150</f>
        <v>7.1290096126655364E-2</v>
      </c>
      <c r="P149" s="12">
        <f t="shared" si="30"/>
        <v>6.3193316906921995E-2</v>
      </c>
      <c r="Q149" s="41">
        <f>'Survival-1cycle NMA'!I150</f>
        <v>8.0967792197333653E-3</v>
      </c>
      <c r="R149" s="12">
        <v>3.6837190532694901E-2</v>
      </c>
      <c r="S149" s="12">
        <f t="shared" si="31"/>
        <v>3.6298005330682045E-2</v>
      </c>
      <c r="T149" s="12">
        <v>5.3918520201285704E-4</v>
      </c>
      <c r="U149" s="41">
        <f>'Survival-1cycle NMA'!J150</f>
        <v>8.0818412102783233E-2</v>
      </c>
      <c r="V149" s="12">
        <f t="shared" si="32"/>
        <v>4.5160170908235396E-2</v>
      </c>
      <c r="W149" s="41">
        <f>'Survival-1cycle NMA'!K150</f>
        <v>3.5658241194547836E-2</v>
      </c>
      <c r="X149" s="41">
        <f>'Survival-1cycle NMA'!H150</f>
        <v>7.1290096126655364E-2</v>
      </c>
      <c r="Y149" s="12">
        <f t="shared" si="33"/>
        <v>6.3193316906921995E-2</v>
      </c>
      <c r="Z149" s="41">
        <f>'Survival-1cycle NMA'!I150</f>
        <v>8.0967792197333653E-3</v>
      </c>
      <c r="AA149" s="41">
        <f>'Survival-1cycle NMA'!P150</f>
        <v>4.3162316834420462E-2</v>
      </c>
      <c r="AB149" s="12">
        <f t="shared" si="34"/>
        <v>3.8522926572091887E-2</v>
      </c>
      <c r="AC149" s="41">
        <f>'Survival-1cycle NMA'!Q150</f>
        <v>4.6393902623285757E-3</v>
      </c>
      <c r="AD149" s="41">
        <f>'Survival-1cycle NMA'!L150</f>
        <v>0.15744194279845458</v>
      </c>
      <c r="AE149" s="12">
        <f t="shared" si="35"/>
        <v>0.13240671182221186</v>
      </c>
      <c r="AF149" s="41">
        <f>'Survival-1cycle NMA'!M150</f>
        <v>2.5035230976242728E-2</v>
      </c>
      <c r="AG149" s="12">
        <v>3.6837190532694901E-2</v>
      </c>
      <c r="AH149" s="12">
        <f t="shared" si="36"/>
        <v>3.6298005330682045E-2</v>
      </c>
      <c r="AI149" s="12">
        <v>5.3918520201285704E-4</v>
      </c>
      <c r="AJ149" s="41">
        <f>'Survival-1cycle NMA'!N150</f>
        <v>6.8975056566146331E-2</v>
      </c>
      <c r="AK149" s="12">
        <f t="shared" si="37"/>
        <v>1.969227795700762E-2</v>
      </c>
      <c r="AL149" s="41">
        <f>'Survival-1cycle NMA'!O150</f>
        <v>4.9282778609138711E-2</v>
      </c>
      <c r="AM149" s="41">
        <f>'Survival-1cycle NMA'!P150</f>
        <v>4.3162316834420462E-2</v>
      </c>
      <c r="AN149" s="12">
        <f t="shared" si="38"/>
        <v>3.8522926572091887E-2</v>
      </c>
      <c r="AO149" s="41">
        <f>'Survival-1cycle NMA'!Q150</f>
        <v>4.6393902623285757E-3</v>
      </c>
    </row>
    <row r="150" spans="1:41">
      <c r="A150" s="12">
        <v>147</v>
      </c>
      <c r="B150" s="12">
        <f t="shared" si="26"/>
        <v>8.4</v>
      </c>
      <c r="C150" s="41">
        <f>'Survival-1cycle NMA'!F151</f>
        <v>7.5417450342048692E-2</v>
      </c>
      <c r="D150" s="41">
        <f>'Survival-1cycle NMA'!G151</f>
        <v>4.3507987266063692E-3</v>
      </c>
      <c r="E150" s="12">
        <f t="shared" si="27"/>
        <v>7.1066651615442317E-2</v>
      </c>
      <c r="F150" s="12">
        <v>3.6379886604065097E-2</v>
      </c>
      <c r="G150" s="12">
        <v>5.2509116632121103E-4</v>
      </c>
      <c r="H150" s="12">
        <f t="shared" si="28"/>
        <v>3.5854795437743885E-2</v>
      </c>
      <c r="I150" s="41">
        <f>'Survival-1cycle NMA'!H151</f>
        <v>7.0581205688132947E-2</v>
      </c>
      <c r="J150" s="12">
        <f t="shared" si="29"/>
        <v>6.2620524788266477E-2</v>
      </c>
      <c r="K150" s="41">
        <f>'Survival-1cycle NMA'!I151</f>
        <v>7.9606808998664725E-3</v>
      </c>
      <c r="L150" s="12">
        <v>2.9792005809983101E-2</v>
      </c>
      <c r="M150" s="12">
        <v>3.6379886604065097E-2</v>
      </c>
      <c r="N150" s="12">
        <v>5.2509116632121103E-4</v>
      </c>
      <c r="O150" s="41">
        <f>'Survival-1cycle NMA'!H151</f>
        <v>7.0581205688132947E-2</v>
      </c>
      <c r="P150" s="12">
        <f t="shared" si="30"/>
        <v>6.2620524788266477E-2</v>
      </c>
      <c r="Q150" s="41">
        <f>'Survival-1cycle NMA'!I151</f>
        <v>7.9606808998664725E-3</v>
      </c>
      <c r="R150" s="12">
        <v>3.6379886604065097E-2</v>
      </c>
      <c r="S150" s="12">
        <f t="shared" si="31"/>
        <v>3.5854795437743885E-2</v>
      </c>
      <c r="T150" s="12">
        <v>5.2509116632121103E-4</v>
      </c>
      <c r="U150" s="41">
        <f>'Survival-1cycle NMA'!J151</f>
        <v>8.0052765911599058E-2</v>
      </c>
      <c r="V150" s="12">
        <f t="shared" si="32"/>
        <v>4.4810487522763356E-2</v>
      </c>
      <c r="W150" s="41">
        <f>'Survival-1cycle NMA'!K151</f>
        <v>3.5242278388835702E-2</v>
      </c>
      <c r="X150" s="41">
        <f>'Survival-1cycle NMA'!H151</f>
        <v>7.0581205688132947E-2</v>
      </c>
      <c r="Y150" s="12">
        <f t="shared" si="33"/>
        <v>6.2620524788266477E-2</v>
      </c>
      <c r="Z150" s="41">
        <f>'Survival-1cycle NMA'!I151</f>
        <v>7.9606808998664725E-3</v>
      </c>
      <c r="AA150" s="41">
        <f>'Survival-1cycle NMA'!P151</f>
        <v>4.2652058545966043E-2</v>
      </c>
      <c r="AB150" s="12">
        <f t="shared" si="34"/>
        <v>3.8099583389348636E-2</v>
      </c>
      <c r="AC150" s="41">
        <f>'Survival-1cycle NMA'!Q151</f>
        <v>4.5524751566174068E-3</v>
      </c>
      <c r="AD150" s="41">
        <f>'Survival-1cycle NMA'!L151</f>
        <v>0.1563444075018042</v>
      </c>
      <c r="AE150" s="12">
        <f t="shared" si="35"/>
        <v>0.13163200272055625</v>
      </c>
      <c r="AF150" s="41">
        <f>'Survival-1cycle NMA'!M151</f>
        <v>2.4712404781247938E-2</v>
      </c>
      <c r="AG150" s="12">
        <v>3.6379886604065097E-2</v>
      </c>
      <c r="AH150" s="12">
        <f t="shared" si="36"/>
        <v>3.5854795437743885E-2</v>
      </c>
      <c r="AI150" s="12">
        <v>5.2509116632121103E-4</v>
      </c>
      <c r="AJ150" s="41">
        <f>'Survival-1cycle NMA'!N151</f>
        <v>6.8280656209527349E-2</v>
      </c>
      <c r="AK150" s="12">
        <f t="shared" si="37"/>
        <v>1.9517266772226767E-2</v>
      </c>
      <c r="AL150" s="41">
        <f>'Survival-1cycle NMA'!O151</f>
        <v>4.8763389437300582E-2</v>
      </c>
      <c r="AM150" s="41">
        <f>'Survival-1cycle NMA'!P151</f>
        <v>4.2652058545966043E-2</v>
      </c>
      <c r="AN150" s="12">
        <f t="shared" si="38"/>
        <v>3.8099583389348636E-2</v>
      </c>
      <c r="AO150" s="41">
        <f>'Survival-1cycle NMA'!Q151</f>
        <v>4.5524751566174068E-3</v>
      </c>
    </row>
    <row r="151" spans="1:41">
      <c r="A151" s="12">
        <v>148</v>
      </c>
      <c r="B151" s="12">
        <f t="shared" si="26"/>
        <v>8.4575342465753423</v>
      </c>
      <c r="C151" s="41">
        <f>'Survival-1cycle NMA'!F152</f>
        <v>7.4689489145520413E-2</v>
      </c>
      <c r="D151" s="41">
        <f>'Survival-1cycle NMA'!G152</f>
        <v>4.269005640077617E-3</v>
      </c>
      <c r="E151" s="12">
        <f t="shared" si="27"/>
        <v>7.0420483505442791E-2</v>
      </c>
      <c r="F151" s="12">
        <v>3.5930303307047398E-2</v>
      </c>
      <c r="G151" s="12">
        <v>5.1143108727505504E-4</v>
      </c>
      <c r="H151" s="12">
        <f t="shared" si="28"/>
        <v>3.5418872219772343E-2</v>
      </c>
      <c r="I151" s="41">
        <f>'Survival-1cycle NMA'!H152</f>
        <v>6.9882544006072522E-2</v>
      </c>
      <c r="J151" s="12">
        <f t="shared" si="29"/>
        <v>6.2055031705945583E-2</v>
      </c>
      <c r="K151" s="41">
        <f>'Survival-1cycle NMA'!I152</f>
        <v>7.8275123001269389E-3</v>
      </c>
      <c r="L151" s="12">
        <v>2.9352755892595599E-2</v>
      </c>
      <c r="M151" s="12">
        <v>3.5930303307047398E-2</v>
      </c>
      <c r="N151" s="12">
        <v>5.1143108727505504E-4</v>
      </c>
      <c r="O151" s="41">
        <f>'Survival-1cycle NMA'!H152</f>
        <v>6.9882544006072522E-2</v>
      </c>
      <c r="P151" s="12">
        <f t="shared" si="30"/>
        <v>6.2055031705945583E-2</v>
      </c>
      <c r="Q151" s="41">
        <f>'Survival-1cycle NMA'!I152</f>
        <v>7.8275123001269389E-3</v>
      </c>
      <c r="R151" s="12">
        <v>3.5930303307047398E-2</v>
      </c>
      <c r="S151" s="12">
        <f t="shared" si="31"/>
        <v>3.5418872219772343E-2</v>
      </c>
      <c r="T151" s="12">
        <v>5.1143108727505504E-4</v>
      </c>
      <c r="U151" s="41">
        <f>'Survival-1cycle NMA'!J152</f>
        <v>7.9297809946171846E-2</v>
      </c>
      <c r="V151" s="12">
        <f t="shared" si="32"/>
        <v>4.4464664314144205E-2</v>
      </c>
      <c r="W151" s="41">
        <f>'Survival-1cycle NMA'!K152</f>
        <v>3.4833145632027641E-2</v>
      </c>
      <c r="X151" s="41">
        <f>'Survival-1cycle NMA'!H152</f>
        <v>6.9882544006072522E-2</v>
      </c>
      <c r="Y151" s="12">
        <f t="shared" si="33"/>
        <v>6.2055031705945583E-2</v>
      </c>
      <c r="Z151" s="41">
        <f>'Survival-1cycle NMA'!I152</f>
        <v>7.8275123001269389E-3</v>
      </c>
      <c r="AA151" s="41">
        <f>'Survival-1cycle NMA'!P152</f>
        <v>4.2150114715321617E-2</v>
      </c>
      <c r="AB151" s="12">
        <f t="shared" si="34"/>
        <v>3.7682517558897191E-2</v>
      </c>
      <c r="AC151" s="41">
        <f>'Survival-1cycle NMA'!Q152</f>
        <v>4.4675971564244257E-3</v>
      </c>
      <c r="AD151" s="41">
        <f>'Survival-1cycle NMA'!L152</f>
        <v>0.15525946834199533</v>
      </c>
      <c r="AE151" s="12">
        <f t="shared" si="35"/>
        <v>0.13086419490651574</v>
      </c>
      <c r="AF151" s="41">
        <f>'Survival-1cycle NMA'!M152</f>
        <v>2.4395273435479602E-2</v>
      </c>
      <c r="AG151" s="12">
        <v>3.5930303307047398E-2</v>
      </c>
      <c r="AH151" s="12">
        <f t="shared" si="36"/>
        <v>3.5418872219772343E-2</v>
      </c>
      <c r="AI151" s="12">
        <v>5.1143108727505504E-4</v>
      </c>
      <c r="AJ151" s="41">
        <f>'Survival-1cycle NMA'!N152</f>
        <v>6.759636082116921E-2</v>
      </c>
      <c r="AK151" s="12">
        <f t="shared" si="37"/>
        <v>1.934441303340536E-2</v>
      </c>
      <c r="AL151" s="41">
        <f>'Survival-1cycle NMA'!O152</f>
        <v>4.8251947787763851E-2</v>
      </c>
      <c r="AM151" s="41">
        <f>'Survival-1cycle NMA'!P152</f>
        <v>4.2150114715321617E-2</v>
      </c>
      <c r="AN151" s="12">
        <f t="shared" si="38"/>
        <v>3.7682517558897191E-2</v>
      </c>
      <c r="AO151" s="41">
        <f>'Survival-1cycle NMA'!Q152</f>
        <v>4.4675971564244257E-3</v>
      </c>
    </row>
    <row r="152" spans="1:41">
      <c r="A152" s="12">
        <v>149</v>
      </c>
      <c r="B152" s="12">
        <f t="shared" si="26"/>
        <v>8.5150684931506841</v>
      </c>
      <c r="C152" s="41">
        <f>'Survival-1cycle NMA'!F153</f>
        <v>7.3971802059619368E-2</v>
      </c>
      <c r="D152" s="41">
        <f>'Survival-1cycle NMA'!G153</f>
        <v>4.1891325902062024E-3</v>
      </c>
      <c r="E152" s="12">
        <f t="shared" si="27"/>
        <v>6.9782669469413167E-2</v>
      </c>
      <c r="F152" s="12">
        <v>3.5488273406495699E-2</v>
      </c>
      <c r="G152" s="12">
        <v>4.9818952557599604E-4</v>
      </c>
      <c r="H152" s="12">
        <f t="shared" si="28"/>
        <v>3.4990083880919703E-2</v>
      </c>
      <c r="I152" s="41">
        <f>'Survival-1cycle NMA'!H153</f>
        <v>6.9193913812102964E-2</v>
      </c>
      <c r="J152" s="12">
        <f t="shared" si="29"/>
        <v>6.1496717926363048E-2</v>
      </c>
      <c r="K152" s="41">
        <f>'Survival-1cycle NMA'!I153</f>
        <v>7.6971958857399185E-3</v>
      </c>
      <c r="L152" s="12">
        <v>2.8921810717294699E-2</v>
      </c>
      <c r="M152" s="12">
        <v>3.5488273406495699E-2</v>
      </c>
      <c r="N152" s="12">
        <v>4.9818952557599604E-4</v>
      </c>
      <c r="O152" s="41">
        <f>'Survival-1cycle NMA'!H153</f>
        <v>6.9193913812102964E-2</v>
      </c>
      <c r="P152" s="12">
        <f t="shared" si="30"/>
        <v>6.1496717926363048E-2</v>
      </c>
      <c r="Q152" s="41">
        <f>'Survival-1cycle NMA'!I153</f>
        <v>7.6971958857399185E-3</v>
      </c>
      <c r="R152" s="12">
        <v>3.5488273406495699E-2</v>
      </c>
      <c r="S152" s="12">
        <f t="shared" si="31"/>
        <v>3.4990083880919703E-2</v>
      </c>
      <c r="T152" s="12">
        <v>4.9818952557599604E-4</v>
      </c>
      <c r="U152" s="41">
        <f>'Survival-1cycle NMA'!J153</f>
        <v>7.8553342843403248E-2</v>
      </c>
      <c r="V152" s="12">
        <f t="shared" si="32"/>
        <v>4.4122646643211513E-2</v>
      </c>
      <c r="W152" s="41">
        <f>'Survival-1cycle NMA'!K153</f>
        <v>3.4430696200191735E-2</v>
      </c>
      <c r="X152" s="41">
        <f>'Survival-1cycle NMA'!H153</f>
        <v>6.9193913812102964E-2</v>
      </c>
      <c r="Y152" s="12">
        <f t="shared" si="33"/>
        <v>6.1496717926363048E-2</v>
      </c>
      <c r="Z152" s="41">
        <f>'Survival-1cycle NMA'!I153</f>
        <v>7.6971958857399185E-3</v>
      </c>
      <c r="AA152" s="41">
        <f>'Survival-1cycle NMA'!P153</f>
        <v>4.1656309993794084E-2</v>
      </c>
      <c r="AB152" s="12">
        <f t="shared" si="34"/>
        <v>3.7271611463081715E-2</v>
      </c>
      <c r="AC152" s="41">
        <f>'Survival-1cycle NMA'!Q153</f>
        <v>4.3846985307123675E-3</v>
      </c>
      <c r="AD152" s="41">
        <f>'Survival-1cycle NMA'!L153</f>
        <v>0.15418691795092956</v>
      </c>
      <c r="AE152" s="12">
        <f t="shared" si="35"/>
        <v>0.13010321010657175</v>
      </c>
      <c r="AF152" s="41">
        <f>'Survival-1cycle NMA'!M153</f>
        <v>2.4083707844357826E-2</v>
      </c>
      <c r="AG152" s="12">
        <v>3.5488273406495699E-2</v>
      </c>
      <c r="AH152" s="12">
        <f t="shared" si="36"/>
        <v>3.4990083880919703E-2</v>
      </c>
      <c r="AI152" s="12">
        <v>4.9818952557599604E-4</v>
      </c>
      <c r="AJ152" s="41">
        <f>'Survival-1cycle NMA'!N153</f>
        <v>6.6921974323606637E-2</v>
      </c>
      <c r="AK152" s="12">
        <f t="shared" si="37"/>
        <v>1.9173682783363788E-2</v>
      </c>
      <c r="AL152" s="41">
        <f>'Survival-1cycle NMA'!O153</f>
        <v>4.7748291540242849E-2</v>
      </c>
      <c r="AM152" s="41">
        <f>'Survival-1cycle NMA'!P153</f>
        <v>4.1656309993794084E-2</v>
      </c>
      <c r="AN152" s="12">
        <f t="shared" si="38"/>
        <v>3.7271611463081715E-2</v>
      </c>
      <c r="AO152" s="41">
        <f>'Survival-1cycle NMA'!Q153</f>
        <v>4.3846985307123675E-3</v>
      </c>
    </row>
    <row r="153" spans="1:41">
      <c r="A153" s="12">
        <v>150</v>
      </c>
      <c r="B153" s="12">
        <f t="shared" si="26"/>
        <v>8.5726027397260278</v>
      </c>
      <c r="C153" s="41">
        <f>'Survival-1cycle NMA'!F154</f>
        <v>7.326419438898267E-2</v>
      </c>
      <c r="D153" s="41">
        <f>'Survival-1cycle NMA'!G154</f>
        <v>4.111125155191942E-3</v>
      </c>
      <c r="E153" s="12">
        <f t="shared" si="27"/>
        <v>6.9153069233790734E-2</v>
      </c>
      <c r="F153" s="12">
        <v>3.5053634122403997E-2</v>
      </c>
      <c r="G153" s="12">
        <v>4.8535166668677401E-4</v>
      </c>
      <c r="H153" s="12">
        <f t="shared" si="28"/>
        <v>3.456828245571722E-2</v>
      </c>
      <c r="I153" s="41">
        <f>'Survival-1cycle NMA'!H154</f>
        <v>6.8515122644830687E-2</v>
      </c>
      <c r="J153" s="12">
        <f t="shared" si="29"/>
        <v>6.0945466076688222E-2</v>
      </c>
      <c r="K153" s="41">
        <f>'Survival-1cycle NMA'!I154</f>
        <v>7.5696565681424638E-3</v>
      </c>
      <c r="L153" s="12">
        <v>2.8498976666334198E-2</v>
      </c>
      <c r="M153" s="12">
        <v>3.5053634122403997E-2</v>
      </c>
      <c r="N153" s="12">
        <v>4.8535166668677401E-4</v>
      </c>
      <c r="O153" s="41">
        <f>'Survival-1cycle NMA'!H154</f>
        <v>6.8515122644830687E-2</v>
      </c>
      <c r="P153" s="12">
        <f t="shared" si="30"/>
        <v>6.0945466076688222E-2</v>
      </c>
      <c r="Q153" s="41">
        <f>'Survival-1cycle NMA'!I154</f>
        <v>7.5696565681424638E-3</v>
      </c>
      <c r="R153" s="12">
        <v>3.5053634122403997E-2</v>
      </c>
      <c r="S153" s="12">
        <f t="shared" si="31"/>
        <v>3.456828245571722E-2</v>
      </c>
      <c r="T153" s="12">
        <v>4.8535166668677401E-4</v>
      </c>
      <c r="U153" s="41">
        <f>'Survival-1cycle NMA'!J154</f>
        <v>7.7819168060936098E-2</v>
      </c>
      <c r="V153" s="12">
        <f t="shared" si="32"/>
        <v>4.3784380769870887E-2</v>
      </c>
      <c r="W153" s="41">
        <f>'Survival-1cycle NMA'!K154</f>
        <v>3.4034787291065211E-2</v>
      </c>
      <c r="X153" s="41">
        <f>'Survival-1cycle NMA'!H154</f>
        <v>6.8515122644830687E-2</v>
      </c>
      <c r="Y153" s="12">
        <f t="shared" si="33"/>
        <v>6.0945466076688222E-2</v>
      </c>
      <c r="Z153" s="41">
        <f>'Survival-1cycle NMA'!I154</f>
        <v>7.5696565681424638E-3</v>
      </c>
      <c r="AA153" s="41">
        <f>'Survival-1cycle NMA'!P154</f>
        <v>4.1170473607799442E-2</v>
      </c>
      <c r="AB153" s="12">
        <f t="shared" si="34"/>
        <v>3.6866750132493825E-2</v>
      </c>
      <c r="AC153" s="41">
        <f>'Survival-1cycle NMA'!Q154</f>
        <v>4.3037234753056184E-3</v>
      </c>
      <c r="AD153" s="41">
        <f>'Survival-1cycle NMA'!L154</f>
        <v>0.15312655346157086</v>
      </c>
      <c r="AE153" s="12">
        <f t="shared" si="35"/>
        <v>0.12934897095029962</v>
      </c>
      <c r="AF153" s="41">
        <f>'Survival-1cycle NMA'!M154</f>
        <v>2.3777582511271239E-2</v>
      </c>
      <c r="AG153" s="12">
        <v>3.5053634122403997E-2</v>
      </c>
      <c r="AH153" s="12">
        <f t="shared" si="36"/>
        <v>3.456828245571722E-2</v>
      </c>
      <c r="AI153" s="12">
        <v>4.8535166668677401E-4</v>
      </c>
      <c r="AJ153" s="41">
        <f>'Survival-1cycle NMA'!N154</f>
        <v>6.6257305439429037E-2</v>
      </c>
      <c r="AK153" s="12">
        <f t="shared" si="37"/>
        <v>1.9005042700243481E-2</v>
      </c>
      <c r="AL153" s="41">
        <f>'Survival-1cycle NMA'!O154</f>
        <v>4.7252262739185556E-2</v>
      </c>
      <c r="AM153" s="41">
        <f>'Survival-1cycle NMA'!P154</f>
        <v>4.1170473607799442E-2</v>
      </c>
      <c r="AN153" s="12">
        <f t="shared" si="38"/>
        <v>3.6866750132493825E-2</v>
      </c>
      <c r="AO153" s="41">
        <f>'Survival-1cycle NMA'!Q154</f>
        <v>4.3037234753056184E-3</v>
      </c>
    </row>
    <row r="154" spans="1:41">
      <c r="A154" s="12">
        <v>151</v>
      </c>
      <c r="B154" s="12">
        <f t="shared" si="26"/>
        <v>8.6301369863013697</v>
      </c>
      <c r="C154" s="41">
        <f>'Survival-1cycle NMA'!F155</f>
        <v>7.2566476113532036E-2</v>
      </c>
      <c r="D154" s="41">
        <f>'Survival-1cycle NMA'!G155</f>
        <v>4.0349307280487098E-3</v>
      </c>
      <c r="E154" s="12">
        <f t="shared" si="27"/>
        <v>6.8531545385483325E-2</v>
      </c>
      <c r="F154" s="12">
        <v>3.4626226988469698E-2</v>
      </c>
      <c r="G154" s="12">
        <v>4.72903292452242E-4</v>
      </c>
      <c r="H154" s="12">
        <f t="shared" si="28"/>
        <v>3.4153323696017458E-2</v>
      </c>
      <c r="I154" s="41">
        <f>'Survival-1cycle NMA'!H155</f>
        <v>6.7845982707633215E-2</v>
      </c>
      <c r="J154" s="12">
        <f t="shared" si="29"/>
        <v>6.0401161092497262E-2</v>
      </c>
      <c r="K154" s="41">
        <f>'Survival-1cycle NMA'!I155</f>
        <v>7.4448216151359542E-3</v>
      </c>
      <c r="L154" s="12">
        <v>2.80840655218191E-2</v>
      </c>
      <c r="M154" s="12">
        <v>3.4626226988469698E-2</v>
      </c>
      <c r="N154" s="12">
        <v>4.72903292452242E-4</v>
      </c>
      <c r="O154" s="41">
        <f>'Survival-1cycle NMA'!H155</f>
        <v>6.7845982707633215E-2</v>
      </c>
      <c r="P154" s="12">
        <f t="shared" si="30"/>
        <v>6.0401161092497262E-2</v>
      </c>
      <c r="Q154" s="41">
        <f>'Survival-1cycle NMA'!I155</f>
        <v>7.4448216151359542E-3</v>
      </c>
      <c r="R154" s="12">
        <v>3.4626226988469698E-2</v>
      </c>
      <c r="S154" s="12">
        <f t="shared" si="31"/>
        <v>3.4153323696017458E-2</v>
      </c>
      <c r="T154" s="12">
        <v>4.72903292452242E-4</v>
      </c>
      <c r="U154" s="41">
        <f>'Survival-1cycle NMA'!J155</f>
        <v>7.7095093736489012E-2</v>
      </c>
      <c r="V154" s="12">
        <f t="shared" si="32"/>
        <v>4.3449813838245692E-2</v>
      </c>
      <c r="W154" s="41">
        <f>'Survival-1cycle NMA'!K155</f>
        <v>3.364527989824332E-2</v>
      </c>
      <c r="X154" s="41">
        <f>'Survival-1cycle NMA'!H155</f>
        <v>6.7845982707633215E-2</v>
      </c>
      <c r="Y154" s="12">
        <f t="shared" si="33"/>
        <v>6.0401161092497262E-2</v>
      </c>
      <c r="Z154" s="41">
        <f>'Survival-1cycle NMA'!I155</f>
        <v>7.4448216151359542E-3</v>
      </c>
      <c r="AA154" s="41">
        <f>'Survival-1cycle NMA'!P155</f>
        <v>4.0692439216015119E-2</v>
      </c>
      <c r="AB154" s="12">
        <f t="shared" si="34"/>
        <v>3.6467821177314057E-2</v>
      </c>
      <c r="AC154" s="41">
        <f>'Survival-1cycle NMA'!Q155</f>
        <v>4.2246180387010635E-3</v>
      </c>
      <c r="AD154" s="41">
        <f>'Survival-1cycle NMA'!L155</f>
        <v>0.15207817638604756</v>
      </c>
      <c r="AE154" s="12">
        <f t="shared" si="35"/>
        <v>0.12860140096784101</v>
      </c>
      <c r="AF154" s="41">
        <f>'Survival-1cycle NMA'!M155</f>
        <v>2.3476775418206558E-2</v>
      </c>
      <c r="AG154" s="12">
        <v>3.4626226988469698E-2</v>
      </c>
      <c r="AH154" s="12">
        <f t="shared" si="36"/>
        <v>3.4153323696017458E-2</v>
      </c>
      <c r="AI154" s="12">
        <v>4.72903292452242E-4</v>
      </c>
      <c r="AJ154" s="41">
        <f>'Survival-1cycle NMA'!N155</f>
        <v>6.5602167548766438E-2</v>
      </c>
      <c r="AK154" s="12">
        <f t="shared" si="37"/>
        <v>1.8838460084465193E-2</v>
      </c>
      <c r="AL154" s="41">
        <f>'Survival-1cycle NMA'!O155</f>
        <v>4.6763707464301245E-2</v>
      </c>
      <c r="AM154" s="41">
        <f>'Survival-1cycle NMA'!P155</f>
        <v>4.0692439216015119E-2</v>
      </c>
      <c r="AN154" s="12">
        <f t="shared" si="38"/>
        <v>3.6467821177314057E-2</v>
      </c>
      <c r="AO154" s="41">
        <f>'Survival-1cycle NMA'!Q155</f>
        <v>4.2246180387010635E-3</v>
      </c>
    </row>
    <row r="155" spans="1:41">
      <c r="A155" s="12">
        <v>152</v>
      </c>
      <c r="B155" s="12">
        <f t="shared" si="26"/>
        <v>8.6876712328767116</v>
      </c>
      <c r="C155" s="41">
        <f>'Survival-1cycle NMA'!F156</f>
        <v>7.1878461751907208E-2</v>
      </c>
      <c r="D155" s="41">
        <f>'Survival-1cycle NMA'!G156</f>
        <v>3.9604984468453114E-3</v>
      </c>
      <c r="E155" s="12">
        <f t="shared" si="27"/>
        <v>6.791796330506189E-2</v>
      </c>
      <c r="F155" s="12">
        <v>3.4205897715879202E-2</v>
      </c>
      <c r="G155" s="12">
        <v>4.60830754151471E-4</v>
      </c>
      <c r="H155" s="12">
        <f t="shared" si="28"/>
        <v>3.3745066961727729E-2</v>
      </c>
      <c r="I155" s="41">
        <f>'Survival-1cycle NMA'!H156</f>
        <v>6.7186310731410209E-2</v>
      </c>
      <c r="J155" s="12">
        <f t="shared" si="29"/>
        <v>5.9863690166601376E-2</v>
      </c>
      <c r="K155" s="41">
        <f>'Survival-1cycle NMA'!I156</f>
        <v>7.3226205648088362E-3</v>
      </c>
      <c r="L155" s="12">
        <v>2.76768942898123E-2</v>
      </c>
      <c r="M155" s="12">
        <v>3.4205897715879202E-2</v>
      </c>
      <c r="N155" s="12">
        <v>4.60830754151471E-4</v>
      </c>
      <c r="O155" s="41">
        <f>'Survival-1cycle NMA'!H156</f>
        <v>6.7186310731410209E-2</v>
      </c>
      <c r="P155" s="12">
        <f t="shared" si="30"/>
        <v>5.9863690166601376E-2</v>
      </c>
      <c r="Q155" s="41">
        <f>'Survival-1cycle NMA'!I156</f>
        <v>7.3226205648088362E-3</v>
      </c>
      <c r="R155" s="12">
        <v>3.4205897715879202E-2</v>
      </c>
      <c r="S155" s="12">
        <f t="shared" si="31"/>
        <v>3.3745066961727729E-2</v>
      </c>
      <c r="T155" s="12">
        <v>4.60830754151471E-4</v>
      </c>
      <c r="U155" s="41">
        <f>'Survival-1cycle NMA'!J156</f>
        <v>7.6380932552041009E-2</v>
      </c>
      <c r="V155" s="12">
        <f t="shared" si="32"/>
        <v>4.3118893861956303E-2</v>
      </c>
      <c r="W155" s="41">
        <f>'Survival-1cycle NMA'!K156</f>
        <v>3.3262038690084705E-2</v>
      </c>
      <c r="X155" s="41">
        <f>'Survival-1cycle NMA'!H156</f>
        <v>6.7186310731410209E-2</v>
      </c>
      <c r="Y155" s="12">
        <f t="shared" si="33"/>
        <v>5.9863690166601376E-2</v>
      </c>
      <c r="Z155" s="41">
        <f>'Survival-1cycle NMA'!I156</f>
        <v>7.3226205648088362E-3</v>
      </c>
      <c r="AA155" s="41">
        <f>'Survival-1cycle NMA'!P156</f>
        <v>4.0222044771735341E-2</v>
      </c>
      <c r="AB155" s="12">
        <f t="shared" si="34"/>
        <v>3.6074714720615589E-2</v>
      </c>
      <c r="AC155" s="41">
        <f>'Survival-1cycle NMA'!Q156</f>
        <v>4.1473300511197485E-3</v>
      </c>
      <c r="AD155" s="41">
        <f>'Survival-1cycle NMA'!L156</f>
        <v>0.15104159249771609</v>
      </c>
      <c r="AE155" s="12">
        <f t="shared" si="35"/>
        <v>0.12786042458673763</v>
      </c>
      <c r="AF155" s="41">
        <f>'Survival-1cycle NMA'!M156</f>
        <v>2.3181167910978476E-2</v>
      </c>
      <c r="AG155" s="12">
        <v>3.4205897715879202E-2</v>
      </c>
      <c r="AH155" s="12">
        <f t="shared" si="36"/>
        <v>3.3745066961727729E-2</v>
      </c>
      <c r="AI155" s="12">
        <v>4.60830754151471E-4</v>
      </c>
      <c r="AJ155" s="41">
        <f>'Survival-1cycle NMA'!N156</f>
        <v>6.4956378551757579E-2</v>
      </c>
      <c r="AK155" s="12">
        <f t="shared" si="37"/>
        <v>1.8673902845939047E-2</v>
      </c>
      <c r="AL155" s="41">
        <f>'Survival-1cycle NMA'!O156</f>
        <v>4.6282475705818532E-2</v>
      </c>
      <c r="AM155" s="41">
        <f>'Survival-1cycle NMA'!P156</f>
        <v>4.0222044771735341E-2</v>
      </c>
      <c r="AN155" s="12">
        <f t="shared" si="38"/>
        <v>3.6074714720615589E-2</v>
      </c>
      <c r="AO155" s="41">
        <f>'Survival-1cycle NMA'!Q156</f>
        <v>4.1473300511197485E-3</v>
      </c>
    </row>
    <row r="156" spans="1:41">
      <c r="A156" s="12">
        <v>153</v>
      </c>
      <c r="B156" s="12">
        <f t="shared" si="26"/>
        <v>8.7452054794520553</v>
      </c>
      <c r="C156" s="41">
        <f>'Survival-1cycle NMA'!F157</f>
        <v>7.1199970229610762E-2</v>
      </c>
      <c r="D156" s="41">
        <f>'Survival-1cycle NMA'!G157</f>
        <v>3.887779127986964E-3</v>
      </c>
      <c r="E156" s="12">
        <f t="shared" si="27"/>
        <v>6.73121911016238E-2</v>
      </c>
      <c r="F156" s="12">
        <v>3.37924960620982E-2</v>
      </c>
      <c r="G156" s="12">
        <v>4.4912094690162803E-4</v>
      </c>
      <c r="H156" s="12">
        <f t="shared" si="28"/>
        <v>3.3343375115196569E-2</v>
      </c>
      <c r="I156" s="41">
        <f>'Survival-1cycle NMA'!H157</f>
        <v>6.6535927842096401E-2</v>
      </c>
      <c r="J156" s="12">
        <f t="shared" si="29"/>
        <v>5.9332942699044391E-2</v>
      </c>
      <c r="K156" s="41">
        <f>'Survival-1cycle NMA'!I157</f>
        <v>7.2029851430520063E-3</v>
      </c>
      <c r="L156" s="12">
        <v>2.7277285031007199E-2</v>
      </c>
      <c r="M156" s="12">
        <v>3.37924960620982E-2</v>
      </c>
      <c r="N156" s="12">
        <v>4.4912094690162803E-4</v>
      </c>
      <c r="O156" s="41">
        <f>'Survival-1cycle NMA'!H157</f>
        <v>6.6535927842096401E-2</v>
      </c>
      <c r="P156" s="12">
        <f t="shared" si="30"/>
        <v>5.9332942699044391E-2</v>
      </c>
      <c r="Q156" s="41">
        <f>'Survival-1cycle NMA'!I157</f>
        <v>7.2029851430520063E-3</v>
      </c>
      <c r="R156" s="12">
        <v>3.37924960620982E-2</v>
      </c>
      <c r="S156" s="12">
        <f t="shared" si="31"/>
        <v>3.3343375115196569E-2</v>
      </c>
      <c r="T156" s="12">
        <v>4.4912094690162803E-4</v>
      </c>
      <c r="U156" s="41">
        <f>'Survival-1cycle NMA'!J157</f>
        <v>7.5676501602676777E-2</v>
      </c>
      <c r="V156" s="12">
        <f t="shared" si="32"/>
        <v>4.2791569709545549E-2</v>
      </c>
      <c r="W156" s="41">
        <f>'Survival-1cycle NMA'!K157</f>
        <v>3.2884931893131228E-2</v>
      </c>
      <c r="X156" s="41">
        <f>'Survival-1cycle NMA'!H157</f>
        <v>6.6535927842096401E-2</v>
      </c>
      <c r="Y156" s="12">
        <f t="shared" si="33"/>
        <v>5.9332942699044391E-2</v>
      </c>
      <c r="Z156" s="41">
        <f>'Survival-1cycle NMA'!I157</f>
        <v>7.2029851430520063E-3</v>
      </c>
      <c r="AA156" s="41">
        <f>'Survival-1cycle NMA'!P157</f>
        <v>3.9759132390215314E-2</v>
      </c>
      <c r="AB156" s="12">
        <f t="shared" si="34"/>
        <v>3.5687323333574217E-2</v>
      </c>
      <c r="AC156" s="41">
        <f>'Survival-1cycle NMA'!Q157</f>
        <v>4.0718090566410937E-3</v>
      </c>
      <c r="AD156" s="41">
        <f>'Survival-1cycle NMA'!L157</f>
        <v>0.15001661171704214</v>
      </c>
      <c r="AE156" s="12">
        <f t="shared" si="35"/>
        <v>0.12712596712818372</v>
      </c>
      <c r="AF156" s="41">
        <f>'Survival-1cycle NMA'!M157</f>
        <v>2.2890644588858422E-2</v>
      </c>
      <c r="AG156" s="12">
        <v>3.37924960620982E-2</v>
      </c>
      <c r="AH156" s="12">
        <f t="shared" si="36"/>
        <v>3.3343375115196569E-2</v>
      </c>
      <c r="AI156" s="12">
        <v>4.4912094690162803E-4</v>
      </c>
      <c r="AJ156" s="41">
        <f>'Survival-1cycle NMA'!N157</f>
        <v>6.4319760735804463E-2</v>
      </c>
      <c r="AK156" s="12">
        <f t="shared" si="37"/>
        <v>1.8511339491527876E-2</v>
      </c>
      <c r="AL156" s="41">
        <f>'Survival-1cycle NMA'!O157</f>
        <v>4.5808421244276587E-2</v>
      </c>
      <c r="AM156" s="41">
        <f>'Survival-1cycle NMA'!P157</f>
        <v>3.9759132390215314E-2</v>
      </c>
      <c r="AN156" s="12">
        <f t="shared" si="38"/>
        <v>3.5687323333574217E-2</v>
      </c>
      <c r="AO156" s="41">
        <f>'Survival-1cycle NMA'!Q157</f>
        <v>4.0718090566410937E-3</v>
      </c>
    </row>
    <row r="157" spans="1:41">
      <c r="A157" s="12">
        <v>154</v>
      </c>
      <c r="B157" s="12">
        <f t="shared" si="26"/>
        <v>8.8027397260273972</v>
      </c>
      <c r="C157" s="41">
        <f>'Survival-1cycle NMA'!F158</f>
        <v>7.0530824751672827E-2</v>
      </c>
      <c r="D157" s="41">
        <f>'Survival-1cycle NMA'!G158</f>
        <v>3.816725202388981E-3</v>
      </c>
      <c r="E157" s="12">
        <f t="shared" si="27"/>
        <v>6.671409954928384E-2</v>
      </c>
      <c r="F157" s="12">
        <v>3.3385875704454303E-2</v>
      </c>
      <c r="G157" s="12">
        <v>4.3776128533904102E-4</v>
      </c>
      <c r="H157" s="12">
        <f t="shared" si="28"/>
        <v>3.2948114419115264E-2</v>
      </c>
      <c r="I157" s="41">
        <f>'Survival-1cycle NMA'!H158</f>
        <v>6.5894659432742975E-2</v>
      </c>
      <c r="J157" s="12">
        <f t="shared" si="29"/>
        <v>5.8808810248245066E-2</v>
      </c>
      <c r="K157" s="41">
        <f>'Survival-1cycle NMA'!I158</f>
        <v>7.0858491844979074E-3</v>
      </c>
      <c r="L157" s="12">
        <v>2.6885064697688001E-2</v>
      </c>
      <c r="M157" s="12">
        <v>3.3385875704454303E-2</v>
      </c>
      <c r="N157" s="12">
        <v>4.3776128533904102E-4</v>
      </c>
      <c r="O157" s="41">
        <f>'Survival-1cycle NMA'!H158</f>
        <v>6.5894659432742975E-2</v>
      </c>
      <c r="P157" s="12">
        <f t="shared" si="30"/>
        <v>5.8808810248245066E-2</v>
      </c>
      <c r="Q157" s="41">
        <f>'Survival-1cycle NMA'!I158</f>
        <v>7.0858491844979074E-3</v>
      </c>
      <c r="R157" s="12">
        <v>3.3385875704454303E-2</v>
      </c>
      <c r="S157" s="12">
        <f t="shared" si="31"/>
        <v>3.2948114419115264E-2</v>
      </c>
      <c r="T157" s="12">
        <v>4.3776128533904102E-4</v>
      </c>
      <c r="U157" s="41">
        <f>'Survival-1cycle NMA'!J158</f>
        <v>7.4981622269904444E-2</v>
      </c>
      <c r="V157" s="12">
        <f t="shared" si="32"/>
        <v>4.2467791090054781E-2</v>
      </c>
      <c r="W157" s="41">
        <f>'Survival-1cycle NMA'!K158</f>
        <v>3.2513831179849663E-2</v>
      </c>
      <c r="X157" s="41">
        <f>'Survival-1cycle NMA'!H158</f>
        <v>6.5894659432742975E-2</v>
      </c>
      <c r="Y157" s="12">
        <f t="shared" si="33"/>
        <v>5.8808810248245066E-2</v>
      </c>
      <c r="Z157" s="41">
        <f>'Survival-1cycle NMA'!I158</f>
        <v>7.0858491844979074E-3</v>
      </c>
      <c r="AA157" s="41">
        <f>'Survival-1cycle NMA'!P158</f>
        <v>3.9303548220794626E-2</v>
      </c>
      <c r="AB157" s="12">
        <f t="shared" si="34"/>
        <v>3.5305541972525008E-2</v>
      </c>
      <c r="AC157" s="41">
        <f>'Survival-1cycle NMA'!Q158</f>
        <v>3.9980062482696159E-3</v>
      </c>
      <c r="AD157" s="41">
        <f>'Survival-1cycle NMA'!L158</f>
        <v>0.14900304800114858</v>
      </c>
      <c r="AE157" s="12">
        <f t="shared" si="35"/>
        <v>0.12639795480273869</v>
      </c>
      <c r="AF157" s="41">
        <f>'Survival-1cycle NMA'!M158</f>
        <v>2.2605093198409885E-2</v>
      </c>
      <c r="AG157" s="12">
        <v>3.3385875704454303E-2</v>
      </c>
      <c r="AH157" s="12">
        <f t="shared" si="36"/>
        <v>3.2948114419115264E-2</v>
      </c>
      <c r="AI157" s="12">
        <v>4.3776128533904102E-4</v>
      </c>
      <c r="AJ157" s="41">
        <f>'Survival-1cycle NMA'!N158</f>
        <v>6.3692140647416615E-2</v>
      </c>
      <c r="AK157" s="12">
        <f t="shared" si="37"/>
        <v>1.8350739112757614E-2</v>
      </c>
      <c r="AL157" s="41">
        <f>'Survival-1cycle NMA'!O158</f>
        <v>4.5341401534659001E-2</v>
      </c>
      <c r="AM157" s="41">
        <f>'Survival-1cycle NMA'!P158</f>
        <v>3.9303548220794626E-2</v>
      </c>
      <c r="AN157" s="12">
        <f t="shared" si="38"/>
        <v>3.5305541972525008E-2</v>
      </c>
      <c r="AO157" s="41">
        <f>'Survival-1cycle NMA'!Q158</f>
        <v>3.9980062482696159E-3</v>
      </c>
    </row>
    <row r="158" spans="1:41">
      <c r="A158" s="12">
        <v>155</v>
      </c>
      <c r="B158" s="12">
        <f t="shared" si="26"/>
        <v>8.8602739726027391</v>
      </c>
      <c r="C158" s="41">
        <f>'Survival-1cycle NMA'!F159</f>
        <v>6.9870852679658216E-2</v>
      </c>
      <c r="D158" s="41">
        <f>'Survival-1cycle NMA'!G159</f>
        <v>3.7472906544024432E-3</v>
      </c>
      <c r="E158" s="12">
        <f t="shared" si="27"/>
        <v>6.6123562025255767E-2</v>
      </c>
      <c r="F158" s="12">
        <v>3.29858941183135E-2</v>
      </c>
      <c r="G158" s="12">
        <v>4.26739680507361E-4</v>
      </c>
      <c r="H158" s="12">
        <f t="shared" si="28"/>
        <v>3.2559154437806138E-2</v>
      </c>
      <c r="I158" s="41">
        <f>'Survival-1cycle NMA'!H159</f>
        <v>6.5262335039986824E-2</v>
      </c>
      <c r="J158" s="12">
        <f t="shared" si="29"/>
        <v>5.8291186483263459E-2</v>
      </c>
      <c r="K158" s="41">
        <f>'Survival-1cycle NMA'!I159</f>
        <v>6.9711485567233627E-3</v>
      </c>
      <c r="L158" s="12">
        <v>2.6500064976715101E-2</v>
      </c>
      <c r="M158" s="12">
        <v>3.29858941183135E-2</v>
      </c>
      <c r="N158" s="12">
        <v>4.26739680507361E-4</v>
      </c>
      <c r="O158" s="41">
        <f>'Survival-1cycle NMA'!H159</f>
        <v>6.5262335039986824E-2</v>
      </c>
      <c r="P158" s="12">
        <f t="shared" si="30"/>
        <v>5.8291186483263459E-2</v>
      </c>
      <c r="Q158" s="41">
        <f>'Survival-1cycle NMA'!I159</f>
        <v>6.9711485567233627E-3</v>
      </c>
      <c r="R158" s="12">
        <v>3.29858941183135E-2</v>
      </c>
      <c r="S158" s="12">
        <f t="shared" si="31"/>
        <v>3.2559154437806138E-2</v>
      </c>
      <c r="T158" s="12">
        <v>4.26739680507361E-4</v>
      </c>
      <c r="U158" s="41">
        <f>'Survival-1cycle NMA'!J159</f>
        <v>7.4296120099271112E-2</v>
      </c>
      <c r="V158" s="12">
        <f t="shared" si="32"/>
        <v>4.214750853875987E-2</v>
      </c>
      <c r="W158" s="41">
        <f>'Survival-1cycle NMA'!K159</f>
        <v>3.2148611560511242E-2</v>
      </c>
      <c r="X158" s="41">
        <f>'Survival-1cycle NMA'!H159</f>
        <v>6.5262335039986824E-2</v>
      </c>
      <c r="Y158" s="12">
        <f t="shared" si="33"/>
        <v>5.8291186483263459E-2</v>
      </c>
      <c r="Z158" s="41">
        <f>'Survival-1cycle NMA'!I159</f>
        <v>6.9711485567233627E-3</v>
      </c>
      <c r="AA158" s="41">
        <f>'Survival-1cycle NMA'!P159</f>
        <v>3.8855142323604319E-2</v>
      </c>
      <c r="AB158" s="12">
        <f t="shared" si="34"/>
        <v>3.4929267917811917E-2</v>
      </c>
      <c r="AC158" s="41">
        <f>'Survival-1cycle NMA'!Q159</f>
        <v>3.9258744057924008E-3</v>
      </c>
      <c r="AD158" s="41">
        <f>'Survival-1cycle NMA'!L159</f>
        <v>0.14800071923689617</v>
      </c>
      <c r="AE158" s="12">
        <f t="shared" si="35"/>
        <v>0.12567631470554891</v>
      </c>
      <c r="AF158" s="41">
        <f>'Survival-1cycle NMA'!M159</f>
        <v>2.232440453134725E-2</v>
      </c>
      <c r="AG158" s="12">
        <v>3.29858941183135E-2</v>
      </c>
      <c r="AH158" s="12">
        <f t="shared" si="36"/>
        <v>3.2559154437806138E-2</v>
      </c>
      <c r="AI158" s="12">
        <v>4.26739680507361E-4</v>
      </c>
      <c r="AJ158" s="41">
        <f>'Survival-1cycle NMA'!N159</f>
        <v>6.3073348968464782E-2</v>
      </c>
      <c r="AK158" s="12">
        <f t="shared" si="37"/>
        <v>1.8192071373774356E-2</v>
      </c>
      <c r="AL158" s="41">
        <f>'Survival-1cycle NMA'!O159</f>
        <v>4.4881277594690426E-2</v>
      </c>
      <c r="AM158" s="41">
        <f>'Survival-1cycle NMA'!P159</f>
        <v>3.8855142323604319E-2</v>
      </c>
      <c r="AN158" s="12">
        <f t="shared" si="38"/>
        <v>3.4929267917811917E-2</v>
      </c>
      <c r="AO158" s="41">
        <f>'Survival-1cycle NMA'!Q159</f>
        <v>3.9258744057924008E-3</v>
      </c>
    </row>
    <row r="159" spans="1:41">
      <c r="A159" s="12">
        <v>156</v>
      </c>
      <c r="B159" s="12">
        <f t="shared" si="26"/>
        <v>8.9178082191780828</v>
      </c>
      <c r="C159" s="41">
        <f>'Survival-1cycle NMA'!F160</f>
        <v>6.9219885412846877E-2</v>
      </c>
      <c r="D159" s="41">
        <f>'Survival-1cycle NMA'!G160</f>
        <v>3.6794309633590987E-3</v>
      </c>
      <c r="E159" s="12">
        <f t="shared" si="27"/>
        <v>6.5540454449487778E-2</v>
      </c>
      <c r="F159" s="12">
        <v>3.2592412459660297E-2</v>
      </c>
      <c r="G159" s="12">
        <v>4.1604451788694602E-4</v>
      </c>
      <c r="H159" s="12">
        <f t="shared" si="28"/>
        <v>3.2176367941773351E-2</v>
      </c>
      <c r="I159" s="41">
        <f>'Survival-1cycle NMA'!H160</f>
        <v>6.4638788224735427E-2</v>
      </c>
      <c r="J159" s="12">
        <f t="shared" si="29"/>
        <v>5.7779967137170804E-2</v>
      </c>
      <c r="K159" s="41">
        <f>'Survival-1cycle NMA'!I160</f>
        <v>6.8588210875646207E-3</v>
      </c>
      <c r="L159" s="12">
        <v>2.6122122138284298E-2</v>
      </c>
      <c r="M159" s="12">
        <v>3.2592412459660297E-2</v>
      </c>
      <c r="N159" s="12">
        <v>4.1604451788694602E-4</v>
      </c>
      <c r="O159" s="41">
        <f>'Survival-1cycle NMA'!H160</f>
        <v>6.4638788224735427E-2</v>
      </c>
      <c r="P159" s="12">
        <f t="shared" si="30"/>
        <v>5.7779967137170804E-2</v>
      </c>
      <c r="Q159" s="41">
        <f>'Survival-1cycle NMA'!I160</f>
        <v>6.8588210875646207E-3</v>
      </c>
      <c r="R159" s="12">
        <v>3.2592412459660297E-2</v>
      </c>
      <c r="S159" s="12">
        <f t="shared" si="31"/>
        <v>3.2176367941773351E-2</v>
      </c>
      <c r="T159" s="12">
        <v>4.1604451788694602E-4</v>
      </c>
      <c r="U159" s="41">
        <f>'Survival-1cycle NMA'!J160</f>
        <v>7.3619824682108689E-2</v>
      </c>
      <c r="V159" s="12">
        <f t="shared" si="32"/>
        <v>4.1830673403073483E-2</v>
      </c>
      <c r="W159" s="41">
        <f>'Survival-1cycle NMA'!K160</f>
        <v>3.1789151279035206E-2</v>
      </c>
      <c r="X159" s="41">
        <f>'Survival-1cycle NMA'!H160</f>
        <v>6.4638788224735427E-2</v>
      </c>
      <c r="Y159" s="12">
        <f t="shared" si="33"/>
        <v>5.7779967137170804E-2</v>
      </c>
      <c r="Z159" s="41">
        <f>'Survival-1cycle NMA'!I160</f>
        <v>6.8588210875646207E-3</v>
      </c>
      <c r="AA159" s="41">
        <f>'Survival-1cycle NMA'!P160</f>
        <v>3.8413768550670073E-2</v>
      </c>
      <c r="AB159" s="12">
        <f t="shared" si="34"/>
        <v>3.4558400714377012E-2</v>
      </c>
      <c r="AC159" s="41">
        <f>'Survival-1cycle NMA'!Q160</f>
        <v>3.855367836293064E-3</v>
      </c>
      <c r="AD159" s="41">
        <f>'Survival-1cycle NMA'!L160</f>
        <v>0.14700944713736572</v>
      </c>
      <c r="AE159" s="12">
        <f t="shared" si="35"/>
        <v>0.1249609748111209</v>
      </c>
      <c r="AF159" s="41">
        <f>'Survival-1cycle NMA'!M160</f>
        <v>2.2048472326244826E-2</v>
      </c>
      <c r="AG159" s="12">
        <v>3.2592412459660297E-2</v>
      </c>
      <c r="AH159" s="12">
        <f t="shared" si="36"/>
        <v>3.2176367941773351E-2</v>
      </c>
      <c r="AI159" s="12">
        <v>4.1604451788694602E-4</v>
      </c>
      <c r="AJ159" s="41">
        <f>'Survival-1cycle NMA'!N160</f>
        <v>6.2463220396669752E-2</v>
      </c>
      <c r="AK159" s="12">
        <f t="shared" si="37"/>
        <v>1.8035306499545697E-2</v>
      </c>
      <c r="AL159" s="41">
        <f>'Survival-1cycle NMA'!O160</f>
        <v>4.4427913897124055E-2</v>
      </c>
      <c r="AM159" s="41">
        <f>'Survival-1cycle NMA'!P160</f>
        <v>3.8413768550670073E-2</v>
      </c>
      <c r="AN159" s="12">
        <f t="shared" si="38"/>
        <v>3.4558400714377012E-2</v>
      </c>
      <c r="AO159" s="41">
        <f>'Survival-1cycle NMA'!Q160</f>
        <v>3.855367836293064E-3</v>
      </c>
    </row>
    <row r="160" spans="1:41">
      <c r="A160" s="12">
        <v>157</v>
      </c>
      <c r="B160" s="12">
        <f t="shared" si="26"/>
        <v>8.9753424657534246</v>
      </c>
      <c r="C160" s="41">
        <f>'Survival-1cycle NMA'!F161</f>
        <v>6.8577758273420636E-2</v>
      </c>
      <c r="D160" s="41">
        <f>'Survival-1cycle NMA'!G161</f>
        <v>3.6131030476098222E-3</v>
      </c>
      <c r="E160" s="12">
        <f t="shared" si="27"/>
        <v>6.4964655225810811E-2</v>
      </c>
      <c r="F160" s="12">
        <v>3.2205295451898201E-2</v>
      </c>
      <c r="G160" s="12">
        <v>4.0566463650348297E-4</v>
      </c>
      <c r="H160" s="12">
        <f t="shared" si="28"/>
        <v>3.1799630815394719E-2</v>
      </c>
      <c r="I160" s="41">
        <f>'Survival-1cycle NMA'!H161</f>
        <v>6.4023856456898995E-2</v>
      </c>
      <c r="J160" s="12">
        <f t="shared" si="29"/>
        <v>5.7275049961498237E-2</v>
      </c>
      <c r="K160" s="41">
        <f>'Survival-1cycle NMA'!I161</f>
        <v>6.7488064954007547E-3</v>
      </c>
      <c r="L160" s="12">
        <v>2.5751076890220801E-2</v>
      </c>
      <c r="M160" s="12">
        <v>3.2205295451898201E-2</v>
      </c>
      <c r="N160" s="12">
        <v>4.0566463650348297E-4</v>
      </c>
      <c r="O160" s="41">
        <f>'Survival-1cycle NMA'!H161</f>
        <v>6.4023856456898995E-2</v>
      </c>
      <c r="P160" s="12">
        <f t="shared" si="30"/>
        <v>5.7275049961498237E-2</v>
      </c>
      <c r="Q160" s="41">
        <f>'Survival-1cycle NMA'!I161</f>
        <v>6.7488064954007547E-3</v>
      </c>
      <c r="R160" s="12">
        <v>3.2205295451898201E-2</v>
      </c>
      <c r="S160" s="12">
        <f t="shared" si="31"/>
        <v>3.1799630815394719E-2</v>
      </c>
      <c r="T160" s="12">
        <v>4.0566463650348297E-4</v>
      </c>
      <c r="U160" s="41">
        <f>'Survival-1cycle NMA'!J161</f>
        <v>7.2952569541246737E-2</v>
      </c>
      <c r="V160" s="12">
        <f t="shared" si="32"/>
        <v>4.1517237828617437E-2</v>
      </c>
      <c r="W160" s="41">
        <f>'Survival-1cycle NMA'!K161</f>
        <v>3.14353317126293E-2</v>
      </c>
      <c r="X160" s="41">
        <f>'Survival-1cycle NMA'!H161</f>
        <v>6.4023856456898995E-2</v>
      </c>
      <c r="Y160" s="12">
        <f t="shared" si="33"/>
        <v>5.7275049961498237E-2</v>
      </c>
      <c r="Z160" s="41">
        <f>'Survival-1cycle NMA'!I161</f>
        <v>6.7488064954007547E-3</v>
      </c>
      <c r="AA160" s="41">
        <f>'Survival-1cycle NMA'!P161</f>
        <v>3.7979284431230546E-2</v>
      </c>
      <c r="AB160" s="12">
        <f t="shared" si="34"/>
        <v>3.4192842114035428E-2</v>
      </c>
      <c r="AC160" s="41">
        <f>'Survival-1cycle NMA'!Q161</f>
        <v>3.7864423171951205E-3</v>
      </c>
      <c r="AD160" s="41">
        <f>'Survival-1cycle NMA'!L161</f>
        <v>0.14602905714161121</v>
      </c>
      <c r="AE160" s="12">
        <f t="shared" si="35"/>
        <v>0.12425186396768095</v>
      </c>
      <c r="AF160" s="41">
        <f>'Survival-1cycle NMA'!M161</f>
        <v>2.1777193173930252E-2</v>
      </c>
      <c r="AG160" s="12">
        <v>3.2205295451898201E-2</v>
      </c>
      <c r="AH160" s="12">
        <f t="shared" si="36"/>
        <v>3.1799630815394719E-2</v>
      </c>
      <c r="AI160" s="12">
        <v>4.0566463650348297E-4</v>
      </c>
      <c r="AJ160" s="41">
        <f>'Survival-1cycle NMA'!N161</f>
        <v>6.1861593530156911E-2</v>
      </c>
      <c r="AK160" s="12">
        <f t="shared" si="37"/>
        <v>1.7880415264301196E-2</v>
      </c>
      <c r="AL160" s="41">
        <f>'Survival-1cycle NMA'!O161</f>
        <v>4.3981178265855715E-2</v>
      </c>
      <c r="AM160" s="41">
        <f>'Survival-1cycle NMA'!P161</f>
        <v>3.7979284431230546E-2</v>
      </c>
      <c r="AN160" s="12">
        <f t="shared" si="38"/>
        <v>3.4192842114035428E-2</v>
      </c>
      <c r="AO160" s="41">
        <f>'Survival-1cycle NMA'!Q161</f>
        <v>3.7864423171951205E-3</v>
      </c>
    </row>
    <row r="161" spans="1:41">
      <c r="A161" s="12">
        <v>158</v>
      </c>
      <c r="B161" s="12">
        <f t="shared" si="26"/>
        <v>9.0328767123287665</v>
      </c>
      <c r="C161" s="41">
        <f>'Survival-1cycle NMA'!F162</f>
        <v>6.7944310395504415E-2</v>
      </c>
      <c r="D161" s="41">
        <f>'Survival-1cycle NMA'!G162</f>
        <v>3.5482652109376828E-3</v>
      </c>
      <c r="E161" s="12">
        <f t="shared" si="27"/>
        <v>6.4396045184566736E-2</v>
      </c>
      <c r="F161" s="12">
        <v>3.18244112766995E-2</v>
      </c>
      <c r="G161" s="12">
        <v>3.9558930905756698E-4</v>
      </c>
      <c r="H161" s="12">
        <f t="shared" si="28"/>
        <v>3.1428821967641934E-2</v>
      </c>
      <c r="I161" s="41">
        <f>'Survival-1cycle NMA'!H162</f>
        <v>6.3417381004014353E-2</v>
      </c>
      <c r="J161" s="12">
        <f t="shared" si="29"/>
        <v>5.6776334681745345E-2</v>
      </c>
      <c r="K161" s="41">
        <f>'Survival-1cycle NMA'!I162</f>
        <v>6.6410463222690104E-3</v>
      </c>
      <c r="L161" s="12">
        <v>2.5386774237578399E-2</v>
      </c>
      <c r="M161" s="12">
        <v>3.18244112766995E-2</v>
      </c>
      <c r="N161" s="12">
        <v>3.9558930905756698E-4</v>
      </c>
      <c r="O161" s="41">
        <f>'Survival-1cycle NMA'!H162</f>
        <v>6.3417381004014353E-2</v>
      </c>
      <c r="P161" s="12">
        <f t="shared" si="30"/>
        <v>5.6776334681745345E-2</v>
      </c>
      <c r="Q161" s="41">
        <f>'Survival-1cycle NMA'!I162</f>
        <v>6.6410463222690104E-3</v>
      </c>
      <c r="R161" s="12">
        <v>3.18244112766995E-2</v>
      </c>
      <c r="S161" s="12">
        <f t="shared" si="31"/>
        <v>3.1428821967641934E-2</v>
      </c>
      <c r="T161" s="12">
        <v>3.9558930905756698E-4</v>
      </c>
      <c r="U161" s="41">
        <f>'Survival-1cycle NMA'!J162</f>
        <v>7.229419202054127E-2</v>
      </c>
      <c r="V161" s="12">
        <f t="shared" si="32"/>
        <v>4.1207154745472097E-2</v>
      </c>
      <c r="W161" s="41">
        <f>'Survival-1cycle NMA'!K162</f>
        <v>3.108703727506917E-2</v>
      </c>
      <c r="X161" s="41">
        <f>'Survival-1cycle NMA'!H162</f>
        <v>6.3417381004014353E-2</v>
      </c>
      <c r="Y161" s="12">
        <f t="shared" si="33"/>
        <v>5.6776334681745345E-2</v>
      </c>
      <c r="Z161" s="41">
        <f>'Survival-1cycle NMA'!I162</f>
        <v>6.6410463222690104E-3</v>
      </c>
      <c r="AA161" s="41">
        <f>'Survival-1cycle NMA'!P162</f>
        <v>3.7551551061101994E-2</v>
      </c>
      <c r="AB161" s="12">
        <f t="shared" si="34"/>
        <v>3.3832496019387627E-2</v>
      </c>
      <c r="AC161" s="41">
        <f>'Survival-1cycle NMA'!Q162</f>
        <v>3.7190550417143657E-3</v>
      </c>
      <c r="AD161" s="41">
        <f>'Survival-1cycle NMA'!L162</f>
        <v>0.14505937831756863</v>
      </c>
      <c r="AE161" s="12">
        <f t="shared" si="35"/>
        <v>0.12354891189116354</v>
      </c>
      <c r="AF161" s="41">
        <f>'Survival-1cycle NMA'!M162</f>
        <v>2.1510466426405091E-2</v>
      </c>
      <c r="AG161" s="12">
        <v>3.18244112766995E-2</v>
      </c>
      <c r="AH161" s="12">
        <f t="shared" si="36"/>
        <v>3.1428821967641934E-2</v>
      </c>
      <c r="AI161" s="12">
        <v>3.9558930905756698E-4</v>
      </c>
      <c r="AJ161" s="41">
        <f>'Survival-1cycle NMA'!N162</f>
        <v>6.1268310755919965E-2</v>
      </c>
      <c r="AK161" s="12">
        <f t="shared" si="37"/>
        <v>1.7727368980211447E-2</v>
      </c>
      <c r="AL161" s="41">
        <f>'Survival-1cycle NMA'!O162</f>
        <v>4.3540941775708518E-2</v>
      </c>
      <c r="AM161" s="41">
        <f>'Survival-1cycle NMA'!P162</f>
        <v>3.7551551061101994E-2</v>
      </c>
      <c r="AN161" s="12">
        <f t="shared" si="38"/>
        <v>3.3832496019387627E-2</v>
      </c>
      <c r="AO161" s="41">
        <f>'Survival-1cycle NMA'!Q162</f>
        <v>3.7190550417143657E-3</v>
      </c>
    </row>
    <row r="162" spans="1:41">
      <c r="A162" s="12">
        <v>159</v>
      </c>
      <c r="B162" s="12">
        <f t="shared" si="26"/>
        <v>9.0904109589041102</v>
      </c>
      <c r="C162" s="41">
        <f>'Survival-1cycle NMA'!F163</f>
        <v>6.7319384617910316E-2</v>
      </c>
      <c r="D162" s="41">
        <f>'Survival-1cycle NMA'!G163</f>
        <v>3.484877091232881E-3</v>
      </c>
      <c r="E162" s="12">
        <f t="shared" si="27"/>
        <v>6.3834507526677436E-2</v>
      </c>
      <c r="F162" s="12">
        <v>3.1449631468737999E-2</v>
      </c>
      <c r="G162" s="12">
        <v>3.8580822302037199E-4</v>
      </c>
      <c r="H162" s="12">
        <f t="shared" si="28"/>
        <v>3.1063823245717628E-2</v>
      </c>
      <c r="I162" s="41">
        <f>'Survival-1cycle NMA'!H163</f>
        <v>6.2819206823608059E-2</v>
      </c>
      <c r="J162" s="12">
        <f t="shared" si="29"/>
        <v>5.6283722953925377E-2</v>
      </c>
      <c r="K162" s="41">
        <f>'Survival-1cycle NMA'!I163</f>
        <v>6.5354838696826852E-3</v>
      </c>
      <c r="L162" s="12">
        <v>2.50290633473274E-2</v>
      </c>
      <c r="M162" s="12">
        <v>3.1449631468737999E-2</v>
      </c>
      <c r="N162" s="12">
        <v>3.8580822302037199E-4</v>
      </c>
      <c r="O162" s="41">
        <f>'Survival-1cycle NMA'!H163</f>
        <v>6.2819206823608059E-2</v>
      </c>
      <c r="P162" s="12">
        <f t="shared" si="30"/>
        <v>5.6283722953925377E-2</v>
      </c>
      <c r="Q162" s="41">
        <f>'Survival-1cycle NMA'!I163</f>
        <v>6.5354838696826852E-3</v>
      </c>
      <c r="R162" s="12">
        <v>3.1449631468737999E-2</v>
      </c>
      <c r="S162" s="12">
        <f t="shared" si="31"/>
        <v>3.1063823245717628E-2</v>
      </c>
      <c r="T162" s="12">
        <v>3.8580822302037199E-4</v>
      </c>
      <c r="U162" s="41">
        <f>'Survival-1cycle NMA'!J163</f>
        <v>7.1644533178071262E-2</v>
      </c>
      <c r="V162" s="12">
        <f t="shared" si="32"/>
        <v>4.0900377854605645E-2</v>
      </c>
      <c r="W162" s="41">
        <f>'Survival-1cycle NMA'!K163</f>
        <v>3.0744155323465618E-2</v>
      </c>
      <c r="X162" s="41">
        <f>'Survival-1cycle NMA'!H163</f>
        <v>6.2819206823608059E-2</v>
      </c>
      <c r="Y162" s="12">
        <f t="shared" si="33"/>
        <v>5.6283722953925377E-2</v>
      </c>
      <c r="Z162" s="41">
        <f>'Survival-1cycle NMA'!I163</f>
        <v>6.5354838696826852E-3</v>
      </c>
      <c r="AA162" s="41">
        <f>'Survival-1cycle NMA'!P163</f>
        <v>3.7130432995924806E-2</v>
      </c>
      <c r="AB162" s="12">
        <f t="shared" si="34"/>
        <v>3.3477268429318495E-2</v>
      </c>
      <c r="AC162" s="41">
        <f>'Survival-1cycle NMA'!Q163</f>
        <v>3.6531645666063135E-3</v>
      </c>
      <c r="AD162" s="41">
        <f>'Survival-1cycle NMA'!L163</f>
        <v>0.1441002432680015</v>
      </c>
      <c r="AE162" s="12">
        <f t="shared" si="35"/>
        <v>0.12285204915885869</v>
      </c>
      <c r="AF162" s="41">
        <f>'Survival-1cycle NMA'!M163</f>
        <v>2.1248194109142807E-2</v>
      </c>
      <c r="AG162" s="12">
        <v>3.1449631468737999E-2</v>
      </c>
      <c r="AH162" s="12">
        <f t="shared" si="36"/>
        <v>3.1063823245717628E-2</v>
      </c>
      <c r="AI162" s="12">
        <v>3.8580822302037199E-4</v>
      </c>
      <c r="AJ162" s="41">
        <f>'Survival-1cycle NMA'!N163</f>
        <v>6.0683218142040238E-2</v>
      </c>
      <c r="AK162" s="12">
        <f t="shared" si="37"/>
        <v>1.7576139486301247E-2</v>
      </c>
      <c r="AL162" s="41">
        <f>'Survival-1cycle NMA'!O163</f>
        <v>4.3107078655738991E-2</v>
      </c>
      <c r="AM162" s="41">
        <f>'Survival-1cycle NMA'!P163</f>
        <v>3.7130432995924806E-2</v>
      </c>
      <c r="AN162" s="12">
        <f t="shared" si="38"/>
        <v>3.3477268429318495E-2</v>
      </c>
      <c r="AO162" s="41">
        <f>'Survival-1cycle NMA'!Q163</f>
        <v>3.6531645666063135E-3</v>
      </c>
    </row>
    <row r="163" spans="1:41">
      <c r="A163" s="12">
        <v>160</v>
      </c>
      <c r="B163" s="12">
        <f t="shared" si="26"/>
        <v>9.1479452054794521</v>
      </c>
      <c r="C163" s="41">
        <f>'Survival-1cycle NMA'!F164</f>
        <v>6.6702827380440921E-2</v>
      </c>
      <c r="D163" s="41">
        <f>'Survival-1cycle NMA'!G164</f>
        <v>3.4228996113227672E-3</v>
      </c>
      <c r="E163" s="12">
        <f t="shared" si="27"/>
        <v>6.3279927769118158E-2</v>
      </c>
      <c r="F163" s="12">
        <v>3.1080830814146001E-2</v>
      </c>
      <c r="G163" s="12">
        <v>3.7631146264376298E-4</v>
      </c>
      <c r="H163" s="12">
        <f t="shared" si="28"/>
        <v>3.0704519351502237E-2</v>
      </c>
      <c r="I163" s="41">
        <f>'Survival-1cycle NMA'!H164</f>
        <v>6.2229182459152065E-2</v>
      </c>
      <c r="J163" s="12">
        <f t="shared" si="29"/>
        <v>5.5797118322123439E-2</v>
      </c>
      <c r="K163" s="41">
        <f>'Survival-1cycle NMA'!I164</f>
        <v>6.4320641370286275E-3</v>
      </c>
      <c r="L163" s="12">
        <v>2.46777974179219E-2</v>
      </c>
      <c r="M163" s="12">
        <v>3.1080830814146001E-2</v>
      </c>
      <c r="N163" s="12">
        <v>3.7631146264376298E-4</v>
      </c>
      <c r="O163" s="41">
        <f>'Survival-1cycle NMA'!H164</f>
        <v>6.2229182459152065E-2</v>
      </c>
      <c r="P163" s="12">
        <f t="shared" si="30"/>
        <v>5.5797118322123439E-2</v>
      </c>
      <c r="Q163" s="41">
        <f>'Survival-1cycle NMA'!I164</f>
        <v>6.4320641370286275E-3</v>
      </c>
      <c r="R163" s="12">
        <v>3.1080830814146001E-2</v>
      </c>
      <c r="S163" s="12">
        <f t="shared" si="31"/>
        <v>3.0704519351502237E-2</v>
      </c>
      <c r="T163" s="12">
        <v>3.7631146264376298E-4</v>
      </c>
      <c r="U163" s="41">
        <f>'Survival-1cycle NMA'!J164</f>
        <v>7.1003437682860188E-2</v>
      </c>
      <c r="V163" s="12">
        <f t="shared" si="32"/>
        <v>4.0596861614484725E-2</v>
      </c>
      <c r="W163" s="41">
        <f>'Survival-1cycle NMA'!K164</f>
        <v>3.0406576068375466E-2</v>
      </c>
      <c r="X163" s="41">
        <f>'Survival-1cycle NMA'!H164</f>
        <v>6.2229182459152065E-2</v>
      </c>
      <c r="Y163" s="12">
        <f t="shared" si="33"/>
        <v>5.5797118322123439E-2</v>
      </c>
      <c r="Z163" s="41">
        <f>'Survival-1cycle NMA'!I164</f>
        <v>6.4320641370286275E-3</v>
      </c>
      <c r="AA163" s="41">
        <f>'Survival-1cycle NMA'!P164</f>
        <v>3.6715798148135095E-2</v>
      </c>
      <c r="AB163" s="12">
        <f t="shared" si="34"/>
        <v>3.3127067386034527E-2</v>
      </c>
      <c r="AC163" s="41">
        <f>'Survival-1cycle NMA'!Q164</f>
        <v>3.5887307621005693E-3</v>
      </c>
      <c r="AD163" s="41">
        <f>'Survival-1cycle NMA'!L164</f>
        <v>0.14315148803936992</v>
      </c>
      <c r="AE163" s="12">
        <f t="shared" si="35"/>
        <v>0.12216120720274881</v>
      </c>
      <c r="AF163" s="41">
        <f>'Survival-1cycle NMA'!M164</f>
        <v>2.0990280836621099E-2</v>
      </c>
      <c r="AG163" s="12">
        <v>3.1080830814146001E-2</v>
      </c>
      <c r="AH163" s="12">
        <f t="shared" si="36"/>
        <v>3.0704519351502237E-2</v>
      </c>
      <c r="AI163" s="12">
        <v>3.7631146264376298E-4</v>
      </c>
      <c r="AJ163" s="41">
        <f>'Survival-1cycle NMA'!N164</f>
        <v>6.0106165333514025E-2</v>
      </c>
      <c r="AK163" s="12">
        <f t="shared" si="37"/>
        <v>1.7426699137591706E-2</v>
      </c>
      <c r="AL163" s="41">
        <f>'Survival-1cycle NMA'!O164</f>
        <v>4.2679466195922319E-2</v>
      </c>
      <c r="AM163" s="41">
        <f>'Survival-1cycle NMA'!P164</f>
        <v>3.6715798148135095E-2</v>
      </c>
      <c r="AN163" s="12">
        <f t="shared" si="38"/>
        <v>3.3127067386034527E-2</v>
      </c>
      <c r="AO163" s="41">
        <f>'Survival-1cycle NMA'!Q164</f>
        <v>3.5887307621005693E-3</v>
      </c>
    </row>
    <row r="164" spans="1:41">
      <c r="A164" s="12">
        <v>161</v>
      </c>
      <c r="B164" s="12">
        <f t="shared" si="26"/>
        <v>9.205479452054794</v>
      </c>
      <c r="C164" s="41">
        <f>'Survival-1cycle NMA'!F165</f>
        <v>6.6094488623619219E-2</v>
      </c>
      <c r="D164" s="41">
        <f>'Survival-1cycle NMA'!G165</f>
        <v>3.3622949318557454E-3</v>
      </c>
      <c r="E164" s="12">
        <f t="shared" si="27"/>
        <v>6.2732193691763471E-2</v>
      </c>
      <c r="F164" s="12">
        <v>3.0717887252547701E-2</v>
      </c>
      <c r="G164" s="12">
        <v>3.6708949183622601E-4</v>
      </c>
      <c r="H164" s="12">
        <f t="shared" si="28"/>
        <v>3.0350797760711475E-2</v>
      </c>
      <c r="I164" s="41">
        <f>'Survival-1cycle NMA'!H165</f>
        <v>6.1647159939478009E-2</v>
      </c>
      <c r="J164" s="12">
        <f t="shared" si="29"/>
        <v>5.5316426177050279E-2</v>
      </c>
      <c r="K164" s="41">
        <f>'Survival-1cycle NMA'!I165</f>
        <v>6.3307337624277267E-3</v>
      </c>
      <c r="L164" s="12">
        <v>2.4332833553549E-2</v>
      </c>
      <c r="M164" s="12">
        <v>3.0717887252547701E-2</v>
      </c>
      <c r="N164" s="12">
        <v>3.6708949183622601E-4</v>
      </c>
      <c r="O164" s="41">
        <f>'Survival-1cycle NMA'!H165</f>
        <v>6.1647159939478009E-2</v>
      </c>
      <c r="P164" s="12">
        <f t="shared" si="30"/>
        <v>5.5316426177050279E-2</v>
      </c>
      <c r="Q164" s="41">
        <f>'Survival-1cycle NMA'!I165</f>
        <v>6.3307337624277267E-3</v>
      </c>
      <c r="R164" s="12">
        <v>3.0717887252547701E-2</v>
      </c>
      <c r="S164" s="12">
        <f t="shared" si="31"/>
        <v>3.0350797760711475E-2</v>
      </c>
      <c r="T164" s="12">
        <v>3.6708949183622601E-4</v>
      </c>
      <c r="U164" s="41">
        <f>'Survival-1cycle NMA'!J165</f>
        <v>7.0370753714992587E-2</v>
      </c>
      <c r="V164" s="12">
        <f t="shared" si="32"/>
        <v>4.029656122787352E-2</v>
      </c>
      <c r="W164" s="41">
        <f>'Survival-1cycle NMA'!K165</f>
        <v>3.0074192487119067E-2</v>
      </c>
      <c r="X164" s="41">
        <f>'Survival-1cycle NMA'!H165</f>
        <v>6.1647159939478009E-2</v>
      </c>
      <c r="Y164" s="12">
        <f t="shared" si="33"/>
        <v>5.5316426177050279E-2</v>
      </c>
      <c r="Z164" s="41">
        <f>'Survival-1cycle NMA'!I165</f>
        <v>6.3307337624277267E-3</v>
      </c>
      <c r="AA164" s="41">
        <f>'Survival-1cycle NMA'!P165</f>
        <v>3.6307517687515257E-2</v>
      </c>
      <c r="AB164" s="12">
        <f t="shared" si="34"/>
        <v>3.2781802923595497E-2</v>
      </c>
      <c r="AC164" s="41">
        <f>'Survival-1cycle NMA'!Q165</f>
        <v>3.5257147639197596E-3</v>
      </c>
      <c r="AD164" s="41">
        <f>'Survival-1cycle NMA'!L165</f>
        <v>0.14221295203352285</v>
      </c>
      <c r="AE164" s="12">
        <f t="shared" si="35"/>
        <v>0.12147631830256982</v>
      </c>
      <c r="AF164" s="41">
        <f>'Survival-1cycle NMA'!M165</f>
        <v>2.0736633730953035E-2</v>
      </c>
      <c r="AG164" s="12">
        <v>3.0717887252547701E-2</v>
      </c>
      <c r="AH164" s="12">
        <f t="shared" si="36"/>
        <v>3.0350797760711475E-2</v>
      </c>
      <c r="AI164" s="12">
        <v>3.6708949183622601E-4</v>
      </c>
      <c r="AJ164" s="41">
        <f>'Survival-1cycle NMA'!N165</f>
        <v>5.9537005451552771E-2</v>
      </c>
      <c r="AK164" s="12">
        <f t="shared" si="37"/>
        <v>1.7279020794471842E-2</v>
      </c>
      <c r="AL164" s="41">
        <f>'Survival-1cycle NMA'!O165</f>
        <v>4.225798465708093E-2</v>
      </c>
      <c r="AM164" s="41">
        <f>'Survival-1cycle NMA'!P165</f>
        <v>3.6307517687515257E-2</v>
      </c>
      <c r="AN164" s="12">
        <f t="shared" si="38"/>
        <v>3.2781802923595497E-2</v>
      </c>
      <c r="AO164" s="41">
        <f>'Survival-1cycle NMA'!Q165</f>
        <v>3.5257147639197596E-3</v>
      </c>
    </row>
    <row r="165" spans="1:41">
      <c r="A165" s="12">
        <v>162</v>
      </c>
      <c r="B165" s="12">
        <f t="shared" si="26"/>
        <v>9.2630136986301377</v>
      </c>
      <c r="C165" s="41">
        <f>'Survival-1cycle NMA'!F166</f>
        <v>6.5494221691711194E-2</v>
      </c>
      <c r="D165" s="41">
        <f>'Survival-1cycle NMA'!G166</f>
        <v>3.3030264061431011E-3</v>
      </c>
      <c r="E165" s="12">
        <f t="shared" si="27"/>
        <v>6.2191195285568095E-2</v>
      </c>
      <c r="F165" s="12">
        <v>3.0360681782523199E-2</v>
      </c>
      <c r="G165" s="12">
        <v>3.58133137858796E-4</v>
      </c>
      <c r="H165" s="12">
        <f t="shared" si="28"/>
        <v>3.0002548644664402E-2</v>
      </c>
      <c r="I165" s="41">
        <f>'Survival-1cycle NMA'!H166</f>
        <v>6.1072994681513927E-2</v>
      </c>
      <c r="J165" s="12">
        <f t="shared" si="29"/>
        <v>5.4841553715566323E-2</v>
      </c>
      <c r="K165" s="41">
        <f>'Survival-1cycle NMA'!I166</f>
        <v>6.2314409659476053E-3</v>
      </c>
      <c r="L165" s="12">
        <v>2.3994032642870099E-2</v>
      </c>
      <c r="M165" s="12">
        <v>3.0360681782523199E-2</v>
      </c>
      <c r="N165" s="12">
        <v>3.58133137858796E-4</v>
      </c>
      <c r="O165" s="41">
        <f>'Survival-1cycle NMA'!H166</f>
        <v>6.1072994681513927E-2</v>
      </c>
      <c r="P165" s="12">
        <f t="shared" si="30"/>
        <v>5.4841553715566323E-2</v>
      </c>
      <c r="Q165" s="41">
        <f>'Survival-1cycle NMA'!I166</f>
        <v>6.2314409659476053E-3</v>
      </c>
      <c r="R165" s="12">
        <v>3.0360681782523199E-2</v>
      </c>
      <c r="S165" s="12">
        <f t="shared" si="31"/>
        <v>3.0002548644664402E-2</v>
      </c>
      <c r="T165" s="12">
        <v>3.58133137858796E-4</v>
      </c>
      <c r="U165" s="41">
        <f>'Survival-1cycle NMA'!J166</f>
        <v>6.9746332868993385E-2</v>
      </c>
      <c r="V165" s="12">
        <f t="shared" si="32"/>
        <v>3.9999432628820046E-2</v>
      </c>
      <c r="W165" s="41">
        <f>'Survival-1cycle NMA'!K166</f>
        <v>2.9746900240173339E-2</v>
      </c>
      <c r="X165" s="41">
        <f>'Survival-1cycle NMA'!H166</f>
        <v>6.1072994681513927E-2</v>
      </c>
      <c r="Y165" s="12">
        <f t="shared" si="33"/>
        <v>5.4841553715566323E-2</v>
      </c>
      <c r="Z165" s="41">
        <f>'Survival-1cycle NMA'!I166</f>
        <v>6.2314409659476053E-3</v>
      </c>
      <c r="AA165" s="41">
        <f>'Survival-1cycle NMA'!P166</f>
        <v>3.5905465945179349E-2</v>
      </c>
      <c r="AB165" s="12">
        <f t="shared" si="34"/>
        <v>3.2441387017893467E-2</v>
      </c>
      <c r="AC165" s="41">
        <f>'Survival-1cycle NMA'!Q166</f>
        <v>3.4640789272858854E-3</v>
      </c>
      <c r="AD165" s="41">
        <f>'Survival-1cycle NMA'!L166</f>
        <v>0.14128447792210694</v>
      </c>
      <c r="AE165" s="12">
        <f t="shared" si="35"/>
        <v>0.1207973155786197</v>
      </c>
      <c r="AF165" s="41">
        <f>'Survival-1cycle NMA'!M166</f>
        <v>2.0487162343487249E-2</v>
      </c>
      <c r="AG165" s="12">
        <v>3.0360681782523199E-2</v>
      </c>
      <c r="AH165" s="12">
        <f t="shared" si="36"/>
        <v>3.0002548644664402E-2</v>
      </c>
      <c r="AI165" s="12">
        <v>3.58133137858796E-4</v>
      </c>
      <c r="AJ165" s="41">
        <f>'Survival-1cycle NMA'!N166</f>
        <v>5.8975594996219433E-2</v>
      </c>
      <c r="AK165" s="12">
        <f t="shared" si="37"/>
        <v>1.7133077812292494E-2</v>
      </c>
      <c r="AL165" s="41">
        <f>'Survival-1cycle NMA'!O166</f>
        <v>4.1842517183926939E-2</v>
      </c>
      <c r="AM165" s="41">
        <f>'Survival-1cycle NMA'!P166</f>
        <v>3.5905465945179349E-2</v>
      </c>
      <c r="AN165" s="12">
        <f t="shared" si="38"/>
        <v>3.2441387017893467E-2</v>
      </c>
      <c r="AO165" s="41">
        <f>'Survival-1cycle NMA'!Q166</f>
        <v>3.4640789272858854E-3</v>
      </c>
    </row>
    <row r="166" spans="1:41">
      <c r="A166" s="12">
        <v>163</v>
      </c>
      <c r="B166" s="12">
        <f t="shared" si="26"/>
        <v>9.3205479452054796</v>
      </c>
      <c r="C166" s="41">
        <f>'Survival-1cycle NMA'!F167</f>
        <v>6.4901883238917671E-2</v>
      </c>
      <c r="D166" s="41">
        <f>'Survival-1cycle NMA'!G167</f>
        <v>3.2450585368677533E-3</v>
      </c>
      <c r="E166" s="12">
        <f t="shared" si="27"/>
        <v>6.1656824702049917E-2</v>
      </c>
      <c r="F166" s="12">
        <v>3.00090983703666E-2</v>
      </c>
      <c r="G166" s="12">
        <v>3.4943357579781602E-4</v>
      </c>
      <c r="H166" s="12">
        <f t="shared" si="28"/>
        <v>2.9659664794568785E-2</v>
      </c>
      <c r="I166" s="41">
        <f>'Survival-1cycle NMA'!H167</f>
        <v>6.0506545396218282E-2</v>
      </c>
      <c r="J166" s="12">
        <f t="shared" si="29"/>
        <v>5.4372409901156063E-2</v>
      </c>
      <c r="K166" s="41">
        <f>'Survival-1cycle NMA'!I167</f>
        <v>6.1341354950622219E-3</v>
      </c>
      <c r="L166" s="12">
        <v>2.3661259242073001E-2</v>
      </c>
      <c r="M166" s="12">
        <v>3.00090983703666E-2</v>
      </c>
      <c r="N166" s="12">
        <v>3.4943357579781602E-4</v>
      </c>
      <c r="O166" s="41">
        <f>'Survival-1cycle NMA'!H167</f>
        <v>6.0506545396218282E-2</v>
      </c>
      <c r="P166" s="12">
        <f t="shared" si="30"/>
        <v>5.4372409901156063E-2</v>
      </c>
      <c r="Q166" s="41">
        <f>'Survival-1cycle NMA'!I167</f>
        <v>6.1341354950622219E-3</v>
      </c>
      <c r="R166" s="12">
        <v>3.00090983703666E-2</v>
      </c>
      <c r="S166" s="12">
        <f t="shared" si="31"/>
        <v>2.9659664794568785E-2</v>
      </c>
      <c r="T166" s="12">
        <v>3.4943357579781602E-4</v>
      </c>
      <c r="U166" s="41">
        <f>'Survival-1cycle NMA'!J167</f>
        <v>6.9130030060347389E-2</v>
      </c>
      <c r="V166" s="12">
        <f t="shared" si="32"/>
        <v>3.9705432469831922E-2</v>
      </c>
      <c r="W166" s="41">
        <f>'Survival-1cycle NMA'!K167</f>
        <v>2.9424597590515463E-2</v>
      </c>
      <c r="X166" s="41">
        <f>'Survival-1cycle NMA'!H167</f>
        <v>6.0506545396218282E-2</v>
      </c>
      <c r="Y166" s="12">
        <f t="shared" si="33"/>
        <v>5.4372409901156063E-2</v>
      </c>
      <c r="Z166" s="41">
        <f>'Survival-1cycle NMA'!I167</f>
        <v>6.1341354950622219E-3</v>
      </c>
      <c r="AA166" s="41">
        <f>'Survival-1cycle NMA'!P167</f>
        <v>3.5509520320857718E-2</v>
      </c>
      <c r="AB166" s="12">
        <f t="shared" si="34"/>
        <v>3.2105733538035724E-2</v>
      </c>
      <c r="AC166" s="41">
        <f>'Survival-1cycle NMA'!Q167</f>
        <v>3.4037867828219937E-3</v>
      </c>
      <c r="AD166" s="41">
        <f>'Survival-1cycle NMA'!L167</f>
        <v>0.14036591156359501</v>
      </c>
      <c r="AE166" s="12">
        <f t="shared" si="35"/>
        <v>0.12012413298434138</v>
      </c>
      <c r="AF166" s="41">
        <f>'Survival-1cycle NMA'!M167</f>
        <v>2.024177857925363E-2</v>
      </c>
      <c r="AG166" s="12">
        <v>3.00090983703666E-2</v>
      </c>
      <c r="AH166" s="12">
        <f t="shared" si="36"/>
        <v>2.9659664794568785E-2</v>
      </c>
      <c r="AI166" s="12">
        <v>3.4943357579781602E-4</v>
      </c>
      <c r="AJ166" s="41">
        <f>'Survival-1cycle NMA'!N167</f>
        <v>5.8421793752274916E-2</v>
      </c>
      <c r="AK166" s="12">
        <f t="shared" si="37"/>
        <v>1.6988844031180304E-2</v>
      </c>
      <c r="AL166" s="41">
        <f>'Survival-1cycle NMA'!O167</f>
        <v>4.1432949721094611E-2</v>
      </c>
      <c r="AM166" s="41">
        <f>'Survival-1cycle NMA'!P167</f>
        <v>3.5509520320857718E-2</v>
      </c>
      <c r="AN166" s="12">
        <f t="shared" si="38"/>
        <v>3.2105733538035724E-2</v>
      </c>
      <c r="AO166" s="41">
        <f>'Survival-1cycle NMA'!Q167</f>
        <v>3.4037867828219937E-3</v>
      </c>
    </row>
    <row r="167" spans="1:41">
      <c r="A167" s="12">
        <v>164</v>
      </c>
      <c r="B167" s="12">
        <f t="shared" si="26"/>
        <v>9.3780821917808215</v>
      </c>
      <c r="C167" s="41">
        <f>'Survival-1cycle NMA'!F168</f>
        <v>6.431733313861665E-2</v>
      </c>
      <c r="D167" s="41">
        <f>'Survival-1cycle NMA'!G168</f>
        <v>3.1883569345736509E-3</v>
      </c>
      <c r="E167" s="12">
        <f t="shared" si="27"/>
        <v>6.1128976204042999E-2</v>
      </c>
      <c r="F167" s="12">
        <v>2.96630238620081E-2</v>
      </c>
      <c r="G167" s="12">
        <v>3.4098231377384998E-4</v>
      </c>
      <c r="H167" s="12">
        <f t="shared" si="28"/>
        <v>2.932204154823425E-2</v>
      </c>
      <c r="I167" s="41">
        <f>'Survival-1cycle NMA'!H168</f>
        <v>5.994767399759128E-2</v>
      </c>
      <c r="J167" s="12">
        <f t="shared" si="29"/>
        <v>5.3908905425332811E-2</v>
      </c>
      <c r="K167" s="41">
        <f>'Survival-1cycle NMA'!I168</f>
        <v>6.0387685722584688E-3</v>
      </c>
      <c r="L167" s="12">
        <v>2.3334381462062501E-2</v>
      </c>
      <c r="M167" s="12">
        <v>2.96630238620081E-2</v>
      </c>
      <c r="N167" s="12">
        <v>3.4098231377384998E-4</v>
      </c>
      <c r="O167" s="41">
        <f>'Survival-1cycle NMA'!H168</f>
        <v>5.994767399759128E-2</v>
      </c>
      <c r="P167" s="12">
        <f t="shared" si="30"/>
        <v>5.3908905425332811E-2</v>
      </c>
      <c r="Q167" s="41">
        <f>'Survival-1cycle NMA'!I168</f>
        <v>6.0387685722584688E-3</v>
      </c>
      <c r="R167" s="12">
        <v>2.96630238620081E-2</v>
      </c>
      <c r="S167" s="12">
        <f t="shared" si="31"/>
        <v>2.932204154823425E-2</v>
      </c>
      <c r="T167" s="12">
        <v>3.4098231377384998E-4</v>
      </c>
      <c r="U167" s="41">
        <f>'Survival-1cycle NMA'!J168</f>
        <v>6.8521703435043338E-2</v>
      </c>
      <c r="V167" s="12">
        <f t="shared" si="32"/>
        <v>3.941451810924497E-2</v>
      </c>
      <c r="W167" s="41">
        <f>'Survival-1cycle NMA'!K168</f>
        <v>2.9107185325798365E-2</v>
      </c>
      <c r="X167" s="41">
        <f>'Survival-1cycle NMA'!H168</f>
        <v>5.994767399759128E-2</v>
      </c>
      <c r="Y167" s="12">
        <f t="shared" si="33"/>
        <v>5.3908905425332811E-2</v>
      </c>
      <c r="Z167" s="41">
        <f>'Survival-1cycle NMA'!I168</f>
        <v>6.0387685722584688E-3</v>
      </c>
      <c r="AA167" s="41">
        <f>'Survival-1cycle NMA'!P168</f>
        <v>3.5119561193352862E-2</v>
      </c>
      <c r="AB167" s="12">
        <f t="shared" si="34"/>
        <v>3.1774758199091022E-2</v>
      </c>
      <c r="AC167" s="41">
        <f>'Survival-1cycle NMA'!Q168</f>
        <v>3.344802994261843E-3</v>
      </c>
      <c r="AD167" s="41">
        <f>'Survival-1cycle NMA'!L168</f>
        <v>0.13945710192284325</v>
      </c>
      <c r="AE167" s="12">
        <f t="shared" si="35"/>
        <v>0.11945670529870597</v>
      </c>
      <c r="AF167" s="41">
        <f>'Survival-1cycle NMA'!M168</f>
        <v>2.000039662413728E-2</v>
      </c>
      <c r="AG167" s="12">
        <v>2.96630238620081E-2</v>
      </c>
      <c r="AH167" s="12">
        <f t="shared" si="36"/>
        <v>2.932204154823425E-2</v>
      </c>
      <c r="AI167" s="12">
        <v>3.4098231377384998E-4</v>
      </c>
      <c r="AJ167" s="41">
        <f>'Survival-1cycle NMA'!N168</f>
        <v>5.7875464698113534E-2</v>
      </c>
      <c r="AK167" s="12">
        <f t="shared" si="37"/>
        <v>1.6846293766068478E-2</v>
      </c>
      <c r="AL167" s="41">
        <f>'Survival-1cycle NMA'!O168</f>
        <v>4.1029170932045056E-2</v>
      </c>
      <c r="AM167" s="41">
        <f>'Survival-1cycle NMA'!P168</f>
        <v>3.5119561193352862E-2</v>
      </c>
      <c r="AN167" s="12">
        <f t="shared" si="38"/>
        <v>3.1774758199091022E-2</v>
      </c>
      <c r="AO167" s="41">
        <f>'Survival-1cycle NMA'!Q168</f>
        <v>3.344802994261843E-3</v>
      </c>
    </row>
    <row r="168" spans="1:41">
      <c r="A168" s="12">
        <v>165</v>
      </c>
      <c r="B168" s="12">
        <f t="shared" si="26"/>
        <v>9.4356164383561651</v>
      </c>
      <c r="C168" s="41">
        <f>'Survival-1cycle NMA'!F169</f>
        <v>6.3740434395539294E-2</v>
      </c>
      <c r="D168" s="41">
        <f>'Survival-1cycle NMA'!G169</f>
        <v>3.1328882778538319E-3</v>
      </c>
      <c r="E168" s="12">
        <f t="shared" si="27"/>
        <v>6.0607546117685464E-2</v>
      </c>
      <c r="F168" s="12">
        <v>2.9322347897973E-2</v>
      </c>
      <c r="G168" s="12">
        <v>3.3277117884835501E-4</v>
      </c>
      <c r="H168" s="12">
        <f t="shared" si="28"/>
        <v>2.8989576719124645E-2</v>
      </c>
      <c r="I168" s="41">
        <f>'Survival-1cycle NMA'!H169</f>
        <v>5.9396245514644501E-2</v>
      </c>
      <c r="J168" s="12">
        <f t="shared" si="29"/>
        <v>5.3450952669950015E-2</v>
      </c>
      <c r="K168" s="41">
        <f>'Survival-1cycle NMA'!I169</f>
        <v>5.945292844694485E-3</v>
      </c>
      <c r="L168" s="12">
        <v>2.30132708596241E-2</v>
      </c>
      <c r="M168" s="12">
        <v>2.9322347897973E-2</v>
      </c>
      <c r="N168" s="12">
        <v>3.3277117884835501E-4</v>
      </c>
      <c r="O168" s="41">
        <f>'Survival-1cycle NMA'!H169</f>
        <v>5.9396245514644501E-2</v>
      </c>
      <c r="P168" s="12">
        <f t="shared" si="30"/>
        <v>5.3450952669950015E-2</v>
      </c>
      <c r="Q168" s="41">
        <f>'Survival-1cycle NMA'!I169</f>
        <v>5.945292844694485E-3</v>
      </c>
      <c r="R168" s="12">
        <v>2.9322347897973E-2</v>
      </c>
      <c r="S168" s="12">
        <f t="shared" si="31"/>
        <v>2.8989576719124645E-2</v>
      </c>
      <c r="T168" s="12">
        <v>3.3277117884835501E-4</v>
      </c>
      <c r="U168" s="41">
        <f>'Survival-1cycle NMA'!J169</f>
        <v>6.7921214282025591E-2</v>
      </c>
      <c r="V168" s="12">
        <f t="shared" si="32"/>
        <v>3.9126647598782177E-2</v>
      </c>
      <c r="W168" s="41">
        <f>'Survival-1cycle NMA'!K169</f>
        <v>2.8794566683243417E-2</v>
      </c>
      <c r="X168" s="41">
        <f>'Survival-1cycle NMA'!H169</f>
        <v>5.9396245514644501E-2</v>
      </c>
      <c r="Y168" s="12">
        <f t="shared" si="33"/>
        <v>5.3450952669950015E-2</v>
      </c>
      <c r="Z168" s="41">
        <f>'Survival-1cycle NMA'!I169</f>
        <v>5.945292844694485E-3</v>
      </c>
      <c r="AA168" s="41">
        <f>'Survival-1cycle NMA'!P169</f>
        <v>3.4735471834039737E-2</v>
      </c>
      <c r="AB168" s="12">
        <f t="shared" si="34"/>
        <v>3.1448378516155243E-2</v>
      </c>
      <c r="AC168" s="41">
        <f>'Survival-1cycle NMA'!Q169</f>
        <v>3.2870933178844965E-3</v>
      </c>
      <c r="AD168" s="41">
        <f>'Survival-1cycle NMA'!L169</f>
        <v>0.13855790099308207</v>
      </c>
      <c r="AE168" s="12">
        <f t="shared" si="35"/>
        <v>0.11879496811841422</v>
      </c>
      <c r="AF168" s="41">
        <f>'Survival-1cycle NMA'!M169</f>
        <v>1.9762932874667846E-2</v>
      </c>
      <c r="AG168" s="12">
        <v>2.9322347897973E-2</v>
      </c>
      <c r="AH168" s="12">
        <f t="shared" si="36"/>
        <v>2.8989576719124645E-2</v>
      </c>
      <c r="AI168" s="12">
        <v>3.3277117884835501E-4</v>
      </c>
      <c r="AJ168" s="41">
        <f>'Survival-1cycle NMA'!N169</f>
        <v>5.7336473917668447E-2</v>
      </c>
      <c r="AK168" s="12">
        <f t="shared" si="37"/>
        <v>1.6705401796939266E-2</v>
      </c>
      <c r="AL168" s="41">
        <f>'Survival-1cycle NMA'!O169</f>
        <v>4.0631072120729181E-2</v>
      </c>
      <c r="AM168" s="41">
        <f>'Survival-1cycle NMA'!P169</f>
        <v>3.4735471834039737E-2</v>
      </c>
      <c r="AN168" s="12">
        <f t="shared" si="38"/>
        <v>3.1448378516155243E-2</v>
      </c>
      <c r="AO168" s="41">
        <f>'Survival-1cycle NMA'!Q169</f>
        <v>3.2870933178844965E-3</v>
      </c>
    </row>
    <row r="169" spans="1:41">
      <c r="A169" s="12">
        <v>166</v>
      </c>
      <c r="B169" s="12">
        <f t="shared" si="26"/>
        <v>9.493150684931507</v>
      </c>
      <c r="C169" s="41">
        <f>'Survival-1cycle NMA'!F170</f>
        <v>6.3171053060774196E-2</v>
      </c>
      <c r="D169" s="41">
        <f>'Survival-1cycle NMA'!G170</f>
        <v>3.0786202751595074E-3</v>
      </c>
      <c r="E169" s="12">
        <f t="shared" si="27"/>
        <v>6.0092432785614686E-2</v>
      </c>
      <c r="F169" s="12">
        <v>2.8986962831260801E-2</v>
      </c>
      <c r="G169" s="12">
        <v>3.2479230359196799E-4</v>
      </c>
      <c r="H169" s="12">
        <f t="shared" si="28"/>
        <v>2.8662170527668833E-2</v>
      </c>
      <c r="I169" s="41">
        <f>'Survival-1cycle NMA'!H170</f>
        <v>5.8852128006222477E-2</v>
      </c>
      <c r="J169" s="12">
        <f t="shared" si="29"/>
        <v>5.2998465670402936E-2</v>
      </c>
      <c r="K169" s="41">
        <f>'Survival-1cycle NMA'!I170</f>
        <v>5.8536623358195422E-3</v>
      </c>
      <c r="L169" s="12">
        <v>2.26978023324024E-2</v>
      </c>
      <c r="M169" s="12">
        <v>2.8986962831260801E-2</v>
      </c>
      <c r="N169" s="12">
        <v>3.2479230359196799E-4</v>
      </c>
      <c r="O169" s="41">
        <f>'Survival-1cycle NMA'!H170</f>
        <v>5.8852128006222477E-2</v>
      </c>
      <c r="P169" s="12">
        <f t="shared" si="30"/>
        <v>5.2998465670402936E-2</v>
      </c>
      <c r="Q169" s="41">
        <f>'Survival-1cycle NMA'!I170</f>
        <v>5.8536623358195422E-3</v>
      </c>
      <c r="R169" s="12">
        <v>2.8986962831260801E-2</v>
      </c>
      <c r="S169" s="12">
        <f t="shared" si="31"/>
        <v>2.8662170527668833E-2</v>
      </c>
      <c r="T169" s="12">
        <v>3.2479230359196799E-4</v>
      </c>
      <c r="U169" s="41">
        <f>'Survival-1cycle NMA'!J170</f>
        <v>6.7328426948450565E-2</v>
      </c>
      <c r="V169" s="12">
        <f t="shared" si="32"/>
        <v>3.8841779671307711E-2</v>
      </c>
      <c r="W169" s="41">
        <f>'Survival-1cycle NMA'!K170</f>
        <v>2.8486647277142851E-2</v>
      </c>
      <c r="X169" s="41">
        <f>'Survival-1cycle NMA'!H170</f>
        <v>5.8852128006222477E-2</v>
      </c>
      <c r="Y169" s="12">
        <f t="shared" si="33"/>
        <v>5.2998465670402936E-2</v>
      </c>
      <c r="Z169" s="41">
        <f>'Survival-1cycle NMA'!I170</f>
        <v>5.8536623358195422E-3</v>
      </c>
      <c r="AA169" s="41">
        <f>'Survival-1cycle NMA'!P170</f>
        <v>3.4357138323295476E-2</v>
      </c>
      <c r="AB169" s="12">
        <f t="shared" si="34"/>
        <v>3.1126513759700186E-2</v>
      </c>
      <c r="AC169" s="41">
        <f>'Survival-1cycle NMA'!Q170</f>
        <v>3.2306245635952912E-3</v>
      </c>
      <c r="AD169" s="41">
        <f>'Survival-1cycle NMA'!L170</f>
        <v>0.13766816372026158</v>
      </c>
      <c r="AE169" s="12">
        <f t="shared" si="35"/>
        <v>0.11813885784994378</v>
      </c>
      <c r="AF169" s="41">
        <f>'Survival-1cycle NMA'!M170</f>
        <v>1.9529305870317801E-2</v>
      </c>
      <c r="AG169" s="12">
        <v>2.8986962831260801E-2</v>
      </c>
      <c r="AH169" s="12">
        <f t="shared" si="36"/>
        <v>2.8662170527668833E-2</v>
      </c>
      <c r="AI169" s="12">
        <v>3.2479230359196799E-4</v>
      </c>
      <c r="AJ169" s="41">
        <f>'Survival-1cycle NMA'!N170</f>
        <v>5.6804690515178974E-2</v>
      </c>
      <c r="AK169" s="12">
        <f t="shared" si="37"/>
        <v>1.6566143359276336E-2</v>
      </c>
      <c r="AL169" s="41">
        <f>'Survival-1cycle NMA'!O170</f>
        <v>4.0238547155902638E-2</v>
      </c>
      <c r="AM169" s="41">
        <f>'Survival-1cycle NMA'!P170</f>
        <v>3.4357138323295476E-2</v>
      </c>
      <c r="AN169" s="12">
        <f t="shared" si="38"/>
        <v>3.1126513759700186E-2</v>
      </c>
      <c r="AO169" s="41">
        <f>'Survival-1cycle NMA'!Q170</f>
        <v>3.2306245635952912E-3</v>
      </c>
    </row>
    <row r="170" spans="1:41">
      <c r="A170" s="12">
        <v>167</v>
      </c>
      <c r="B170" s="12">
        <f t="shared" si="26"/>
        <v>9.5506849315068489</v>
      </c>
      <c r="C170" s="41">
        <f>'Survival-1cycle NMA'!F171</f>
        <v>6.2609058149489985E-2</v>
      </c>
      <c r="D170" s="41">
        <f>'Survival-1cycle NMA'!G171</f>
        <v>3.0255216281562984E-3</v>
      </c>
      <c r="E170" s="12">
        <f t="shared" si="27"/>
        <v>5.9583536521333684E-2</v>
      </c>
      <c r="F170" s="12">
        <v>2.86567636480272E-2</v>
      </c>
      <c r="G170" s="12">
        <v>3.1703811328023199E-4</v>
      </c>
      <c r="H170" s="12">
        <f t="shared" si="28"/>
        <v>2.8339725534746969E-2</v>
      </c>
      <c r="I170" s="41">
        <f>'Survival-1cycle NMA'!H171</f>
        <v>5.8315192478564599E-2</v>
      </c>
      <c r="J170" s="12">
        <f t="shared" si="29"/>
        <v>5.2551360079695214E-2</v>
      </c>
      <c r="K170" s="41">
        <f>'Survival-1cycle NMA'!I171</f>
        <v>5.7638323988693828E-3</v>
      </c>
      <c r="L170" s="12">
        <v>2.2387854017545099E-2</v>
      </c>
      <c r="M170" s="12">
        <v>2.86567636480272E-2</v>
      </c>
      <c r="N170" s="12">
        <v>3.1703811328023199E-4</v>
      </c>
      <c r="O170" s="41">
        <f>'Survival-1cycle NMA'!H171</f>
        <v>5.8315192478564599E-2</v>
      </c>
      <c r="P170" s="12">
        <f t="shared" si="30"/>
        <v>5.2551360079695214E-2</v>
      </c>
      <c r="Q170" s="41">
        <f>'Survival-1cycle NMA'!I171</f>
        <v>5.7638323988693828E-3</v>
      </c>
      <c r="R170" s="12">
        <v>2.86567636480272E-2</v>
      </c>
      <c r="S170" s="12">
        <f t="shared" si="31"/>
        <v>2.8339725534746969E-2</v>
      </c>
      <c r="T170" s="12">
        <v>3.1703811328023199E-4</v>
      </c>
      <c r="U170" s="41">
        <f>'Survival-1cycle NMA'!J171</f>
        <v>6.674320875763895E-2</v>
      </c>
      <c r="V170" s="12">
        <f t="shared" si="32"/>
        <v>3.8559873728771829E-2</v>
      </c>
      <c r="W170" s="41">
        <f>'Survival-1cycle NMA'!K171</f>
        <v>2.8183335028867117E-2</v>
      </c>
      <c r="X170" s="41">
        <f>'Survival-1cycle NMA'!H171</f>
        <v>5.8315192478564599E-2</v>
      </c>
      <c r="Y170" s="12">
        <f t="shared" si="33"/>
        <v>5.2551360079695214E-2</v>
      </c>
      <c r="Z170" s="41">
        <f>'Survival-1cycle NMA'!I171</f>
        <v>5.7638323988693828E-3</v>
      </c>
      <c r="AA170" s="41">
        <f>'Survival-1cycle NMA'!P171</f>
        <v>3.3984449469741898E-2</v>
      </c>
      <c r="AB170" s="12">
        <f t="shared" si="34"/>
        <v>3.0809084912163567E-2</v>
      </c>
      <c r="AC170" s="41">
        <f>'Survival-1cycle NMA'!Q171</f>
        <v>3.1753645575783324E-3</v>
      </c>
      <c r="AD170" s="41">
        <f>'Survival-1cycle NMA'!L171</f>
        <v>0.13678774792966109</v>
      </c>
      <c r="AE170" s="12">
        <f t="shared" si="35"/>
        <v>0.11748831170145388</v>
      </c>
      <c r="AF170" s="41">
        <f>'Survival-1cycle NMA'!M171</f>
        <v>1.9299436228207213E-2</v>
      </c>
      <c r="AG170" s="12">
        <v>2.86567636480272E-2</v>
      </c>
      <c r="AH170" s="12">
        <f t="shared" si="36"/>
        <v>2.8339725534746969E-2</v>
      </c>
      <c r="AI170" s="12">
        <v>3.1703811328023199E-4</v>
      </c>
      <c r="AJ170" s="41">
        <f>'Survival-1cycle NMA'!N171</f>
        <v>5.6279986532708839E-2</v>
      </c>
      <c r="AK170" s="12">
        <f t="shared" si="37"/>
        <v>1.6428494134720792E-2</v>
      </c>
      <c r="AL170" s="41">
        <f>'Survival-1cycle NMA'!O171</f>
        <v>3.9851492397988048E-2</v>
      </c>
      <c r="AM170" s="41">
        <f>'Survival-1cycle NMA'!P171</f>
        <v>3.3984449469741898E-2</v>
      </c>
      <c r="AN170" s="12">
        <f t="shared" si="38"/>
        <v>3.0809084912163567E-2</v>
      </c>
      <c r="AO170" s="41">
        <f>'Survival-1cycle NMA'!Q171</f>
        <v>3.1753645575783324E-3</v>
      </c>
    </row>
    <row r="171" spans="1:41">
      <c r="A171" s="12">
        <v>168</v>
      </c>
      <c r="B171" s="12">
        <f t="shared" si="26"/>
        <v>9.6082191780821926</v>
      </c>
      <c r="C171" s="41">
        <f>'Survival-1cycle NMA'!F172</f>
        <v>6.2054321561280407E-2</v>
      </c>
      <c r="D171" s="41">
        <f>'Survival-1cycle NMA'!G172</f>
        <v>2.9735619965575769E-3</v>
      </c>
      <c r="E171" s="12">
        <f t="shared" si="27"/>
        <v>5.9080759564722828E-2</v>
      </c>
      <c r="F171" s="12">
        <v>2.8331647890962E-2</v>
      </c>
      <c r="G171" s="12">
        <v>3.09501313684573E-4</v>
      </c>
      <c r="H171" s="12">
        <f t="shared" si="28"/>
        <v>2.8022146577277428E-2</v>
      </c>
      <c r="I171" s="41">
        <f>'Survival-1cycle NMA'!H172</f>
        <v>5.7785312805510344E-2</v>
      </c>
      <c r="J171" s="12">
        <f t="shared" si="29"/>
        <v>5.2109553133355142E-2</v>
      </c>
      <c r="K171" s="41">
        <f>'Survival-1cycle NMA'!I172</f>
        <v>5.6757596721552003E-3</v>
      </c>
      <c r="L171" s="12">
        <v>2.2083307193866301E-2</v>
      </c>
      <c r="M171" s="12">
        <v>2.8331647890962E-2</v>
      </c>
      <c r="N171" s="12">
        <v>3.09501313684573E-4</v>
      </c>
      <c r="O171" s="41">
        <f>'Survival-1cycle NMA'!H172</f>
        <v>5.7785312805510344E-2</v>
      </c>
      <c r="P171" s="12">
        <f t="shared" si="30"/>
        <v>5.2109553133355142E-2</v>
      </c>
      <c r="Q171" s="41">
        <f>'Survival-1cycle NMA'!I172</f>
        <v>5.6757596721552003E-3</v>
      </c>
      <c r="R171" s="12">
        <v>2.8331647890962E-2</v>
      </c>
      <c r="S171" s="12">
        <f t="shared" si="31"/>
        <v>2.8022146577277428E-2</v>
      </c>
      <c r="T171" s="12">
        <v>3.09501313684573E-4</v>
      </c>
      <c r="U171" s="41">
        <f>'Survival-1cycle NMA'!J172</f>
        <v>6.6165429929628788E-2</v>
      </c>
      <c r="V171" s="12">
        <f t="shared" si="32"/>
        <v>3.8280889830349975E-2</v>
      </c>
      <c r="W171" s="41">
        <f>'Survival-1cycle NMA'!K172</f>
        <v>2.7884540099278814E-2</v>
      </c>
      <c r="X171" s="41">
        <f>'Survival-1cycle NMA'!H172</f>
        <v>5.7785312805510344E-2</v>
      </c>
      <c r="Y171" s="12">
        <f t="shared" si="33"/>
        <v>5.2109553133355142E-2</v>
      </c>
      <c r="Z171" s="41">
        <f>'Survival-1cycle NMA'!I172</f>
        <v>5.6757596721552003E-3</v>
      </c>
      <c r="AA171" s="41">
        <f>'Survival-1cycle NMA'!P172</f>
        <v>3.3617296732194858E-2</v>
      </c>
      <c r="AB171" s="12">
        <f t="shared" si="34"/>
        <v>3.0496014625745298E-2</v>
      </c>
      <c r="AC171" s="41">
        <f>'Survival-1cycle NMA'!Q172</f>
        <v>3.1212821064495601E-3</v>
      </c>
      <c r="AD171" s="41">
        <f>'Survival-1cycle NMA'!L172</f>
        <v>0.1359165142546899</v>
      </c>
      <c r="AE171" s="12">
        <f t="shared" si="35"/>
        <v>0.11684326767457237</v>
      </c>
      <c r="AF171" s="41">
        <f>'Survival-1cycle NMA'!M172</f>
        <v>1.9073246580117532E-2</v>
      </c>
      <c r="AG171" s="12">
        <v>2.8331647890962E-2</v>
      </c>
      <c r="AH171" s="12">
        <f t="shared" si="36"/>
        <v>2.8022146577277428E-2</v>
      </c>
      <c r="AI171" s="12">
        <v>3.09501313684573E-4</v>
      </c>
      <c r="AJ171" s="41">
        <f>'Survival-1cycle NMA'!N172</f>
        <v>5.5762236870316367E-2</v>
      </c>
      <c r="AK171" s="12">
        <f t="shared" si="37"/>
        <v>1.6292430241929438E-2</v>
      </c>
      <c r="AL171" s="41">
        <f>'Survival-1cycle NMA'!O172</f>
        <v>3.9469806628386929E-2</v>
      </c>
      <c r="AM171" s="41">
        <f>'Survival-1cycle NMA'!P172</f>
        <v>3.3617296732194858E-2</v>
      </c>
      <c r="AN171" s="12">
        <f t="shared" si="38"/>
        <v>3.0496014625745298E-2</v>
      </c>
      <c r="AO171" s="41">
        <f>'Survival-1cycle NMA'!Q172</f>
        <v>3.1212821064495601E-3</v>
      </c>
    </row>
    <row r="172" spans="1:41">
      <c r="A172" s="12">
        <v>169</v>
      </c>
      <c r="B172" s="12">
        <f t="shared" si="26"/>
        <v>9.6657534246575345</v>
      </c>
      <c r="C172" s="41">
        <f>'Survival-1cycle NMA'!F173</f>
        <v>6.1506718003033409E-2</v>
      </c>
      <c r="D172" s="41">
        <f>'Survival-1cycle NMA'!G173</f>
        <v>2.9227119643683249E-3</v>
      </c>
      <c r="E172" s="12">
        <f t="shared" si="27"/>
        <v>5.8584006038665086E-2</v>
      </c>
      <c r="F172" s="12">
        <v>2.8011515585257801E-2</v>
      </c>
      <c r="G172" s="12">
        <v>3.0217487942809501E-4</v>
      </c>
      <c r="H172" s="12">
        <f t="shared" si="28"/>
        <v>2.7709340705829706E-2</v>
      </c>
      <c r="I172" s="41">
        <f>'Survival-1cycle NMA'!H173</f>
        <v>5.7262365651247947E-2</v>
      </c>
      <c r="J172" s="12">
        <f t="shared" si="29"/>
        <v>5.1672963615179306E-2</v>
      </c>
      <c r="K172" s="41">
        <f>'Survival-1cycle NMA'!I173</f>
        <v>5.5894020360686405E-3</v>
      </c>
      <c r="L172" s="12">
        <v>2.1784046187392901E-2</v>
      </c>
      <c r="M172" s="12">
        <v>2.8011515585257801E-2</v>
      </c>
      <c r="N172" s="12">
        <v>3.0217487942809501E-4</v>
      </c>
      <c r="O172" s="41">
        <f>'Survival-1cycle NMA'!H173</f>
        <v>5.7262365651247947E-2</v>
      </c>
      <c r="P172" s="12">
        <f t="shared" si="30"/>
        <v>5.1672963615179306E-2</v>
      </c>
      <c r="Q172" s="41">
        <f>'Survival-1cycle NMA'!I173</f>
        <v>5.5894020360686405E-3</v>
      </c>
      <c r="R172" s="12">
        <v>2.8011515585257801E-2</v>
      </c>
      <c r="S172" s="12">
        <f t="shared" si="31"/>
        <v>2.7709340705829706E-2</v>
      </c>
      <c r="T172" s="12">
        <v>3.0217487942809501E-4</v>
      </c>
      <c r="U172" s="41">
        <f>'Survival-1cycle NMA'!J173</f>
        <v>6.5594963504232995E-2</v>
      </c>
      <c r="V172" s="12">
        <f t="shared" si="32"/>
        <v>3.8004788680774809E-2</v>
      </c>
      <c r="W172" s="41">
        <f>'Survival-1cycle NMA'!K173</f>
        <v>2.7590174823458186E-2</v>
      </c>
      <c r="X172" s="41">
        <f>'Survival-1cycle NMA'!H173</f>
        <v>5.7262365651247947E-2</v>
      </c>
      <c r="Y172" s="12">
        <f t="shared" si="33"/>
        <v>5.1672963615179306E-2</v>
      </c>
      <c r="Z172" s="41">
        <f>'Survival-1cycle NMA'!I173</f>
        <v>5.5894020360686405E-3</v>
      </c>
      <c r="AA172" s="41">
        <f>'Survival-1cycle NMA'!P173</f>
        <v>3.3255574144216087E-2</v>
      </c>
      <c r="AB172" s="12">
        <f t="shared" si="34"/>
        <v>3.0187227181373136E-2</v>
      </c>
      <c r="AC172" s="41">
        <f>'Survival-1cycle NMA'!Q173</f>
        <v>3.0683469628429499E-3</v>
      </c>
      <c r="AD172" s="41">
        <f>'Survival-1cycle NMA'!L173</f>
        <v>0.13505432606780027</v>
      </c>
      <c r="AE172" s="12">
        <f t="shared" si="35"/>
        <v>0.11620366455607863</v>
      </c>
      <c r="AF172" s="41">
        <f>'Survival-1cycle NMA'!M173</f>
        <v>1.8850661511721645E-2</v>
      </c>
      <c r="AG172" s="12">
        <v>2.8011515585257801E-2</v>
      </c>
      <c r="AH172" s="12">
        <f t="shared" si="36"/>
        <v>2.7709340705829706E-2</v>
      </c>
      <c r="AI172" s="12">
        <v>3.0217487942809501E-4</v>
      </c>
      <c r="AJ172" s="41">
        <f>'Survival-1cycle NMA'!N173</f>
        <v>5.5251319208777155E-2</v>
      </c>
      <c r="AK172" s="12">
        <f t="shared" si="37"/>
        <v>1.6157928227630326E-2</v>
      </c>
      <c r="AL172" s="41">
        <f>'Survival-1cycle NMA'!O173</f>
        <v>3.9093390981146829E-2</v>
      </c>
      <c r="AM172" s="41">
        <f>'Survival-1cycle NMA'!P173</f>
        <v>3.3255574144216087E-2</v>
      </c>
      <c r="AN172" s="12">
        <f t="shared" si="38"/>
        <v>3.0187227181373136E-2</v>
      </c>
      <c r="AO172" s="41">
        <f>'Survival-1cycle NMA'!Q173</f>
        <v>3.0683469628429499E-3</v>
      </c>
    </row>
    <row r="173" spans="1:41">
      <c r="A173" s="12">
        <v>170</v>
      </c>
      <c r="B173" s="12">
        <f t="shared" si="26"/>
        <v>9.7232876712328764</v>
      </c>
      <c r="C173" s="41">
        <f>'Survival-1cycle NMA'!F174</f>
        <v>6.0966124914231222E-2</v>
      </c>
      <c r="D173" s="41">
        <f>'Survival-1cycle NMA'!G174</f>
        <v>2.8729430074762472E-3</v>
      </c>
      <c r="E173" s="12">
        <f t="shared" si="27"/>
        <v>5.8093181906754977E-2</v>
      </c>
      <c r="F173" s="12">
        <v>2.7696269167068601E-2</v>
      </c>
      <c r="G173" s="12">
        <v>2.9505204287748701E-4</v>
      </c>
      <c r="H173" s="12">
        <f t="shared" si="28"/>
        <v>2.7401217124191114E-2</v>
      </c>
      <c r="I173" s="41">
        <f>'Survival-1cycle NMA'!H174</f>
        <v>5.6746230395512569E-2</v>
      </c>
      <c r="J173" s="12">
        <f t="shared" si="29"/>
        <v>5.1241511823784114E-2</v>
      </c>
      <c r="K173" s="41">
        <f>'Survival-1cycle NMA'!I174</f>
        <v>5.5047185717284576E-3</v>
      </c>
      <c r="L173" s="12">
        <v>2.1489958280161099E-2</v>
      </c>
      <c r="M173" s="12">
        <v>2.7696269167068601E-2</v>
      </c>
      <c r="N173" s="12">
        <v>2.9505204287748701E-4</v>
      </c>
      <c r="O173" s="41">
        <f>'Survival-1cycle NMA'!H174</f>
        <v>5.6746230395512569E-2</v>
      </c>
      <c r="P173" s="12">
        <f t="shared" si="30"/>
        <v>5.1241511823784114E-2</v>
      </c>
      <c r="Q173" s="41">
        <f>'Survival-1cycle NMA'!I174</f>
        <v>5.5047185717284576E-3</v>
      </c>
      <c r="R173" s="12">
        <v>2.7696269167068601E-2</v>
      </c>
      <c r="S173" s="12">
        <f t="shared" si="31"/>
        <v>2.7401217124191114E-2</v>
      </c>
      <c r="T173" s="12">
        <v>2.9505204287748701E-4</v>
      </c>
      <c r="U173" s="41">
        <f>'Survival-1cycle NMA'!J174</f>
        <v>6.5031685266508446E-2</v>
      </c>
      <c r="V173" s="12">
        <f t="shared" si="32"/>
        <v>3.7731531618858741E-2</v>
      </c>
      <c r="W173" s="41">
        <f>'Survival-1cycle NMA'!K174</f>
        <v>2.7300153647649705E-2</v>
      </c>
      <c r="X173" s="41">
        <f>'Survival-1cycle NMA'!H174</f>
        <v>5.6746230395512569E-2</v>
      </c>
      <c r="Y173" s="12">
        <f t="shared" si="33"/>
        <v>5.1241511823784114E-2</v>
      </c>
      <c r="Z173" s="41">
        <f>'Survival-1cycle NMA'!I174</f>
        <v>5.5047185717284576E-3</v>
      </c>
      <c r="AA173" s="41">
        <f>'Survival-1cycle NMA'!P174</f>
        <v>3.2899178241167261E-2</v>
      </c>
      <c r="AB173" s="12">
        <f t="shared" si="34"/>
        <v>2.9882648448801508E-2</v>
      </c>
      <c r="AC173" s="41">
        <f>'Survival-1cycle NMA'!Q174</f>
        <v>3.0165297923657546E-3</v>
      </c>
      <c r="AD173" s="41">
        <f>'Survival-1cycle NMA'!L174</f>
        <v>0.13420104941343775</v>
      </c>
      <c r="AE173" s="12">
        <f t="shared" si="35"/>
        <v>0.11556944190949679</v>
      </c>
      <c r="AF173" s="41">
        <f>'Survival-1cycle NMA'!M174</f>
        <v>1.8631607503940953E-2</v>
      </c>
      <c r="AG173" s="12">
        <v>2.7696269167068601E-2</v>
      </c>
      <c r="AH173" s="12">
        <f t="shared" si="36"/>
        <v>2.7401217124191114E-2</v>
      </c>
      <c r="AI173" s="12">
        <v>2.9505204287748701E-4</v>
      </c>
      <c r="AJ173" s="41">
        <f>'Survival-1cycle NMA'!N174</f>
        <v>5.4747113934764446E-2</v>
      </c>
      <c r="AK173" s="12">
        <f t="shared" si="37"/>
        <v>1.6024965057871397E-2</v>
      </c>
      <c r="AL173" s="41">
        <f>'Survival-1cycle NMA'!O174</f>
        <v>3.8722148876893049E-2</v>
      </c>
      <c r="AM173" s="41">
        <f>'Survival-1cycle NMA'!P174</f>
        <v>3.2899178241167261E-2</v>
      </c>
      <c r="AN173" s="12">
        <f t="shared" si="38"/>
        <v>2.9882648448801508E-2</v>
      </c>
      <c r="AO173" s="41">
        <f>'Survival-1cycle NMA'!Q174</f>
        <v>3.0165297923657546E-3</v>
      </c>
    </row>
    <row r="174" spans="1:41">
      <c r="A174" s="12">
        <v>171</v>
      </c>
      <c r="B174" s="12">
        <f t="shared" si="26"/>
        <v>9.7808219178082183</v>
      </c>
      <c r="C174" s="41">
        <f>'Survival-1cycle NMA'!F175</f>
        <v>6.0432422394594704E-2</v>
      </c>
      <c r="D174" s="41">
        <f>'Survival-1cycle NMA'!G175</f>
        <v>2.8242274625300805E-3</v>
      </c>
      <c r="E174" s="12">
        <f t="shared" si="27"/>
        <v>5.7608194932064621E-2</v>
      </c>
      <c r="F174" s="12">
        <v>2.7385813414364E-2</v>
      </c>
      <c r="G174" s="12">
        <v>2.8812628354391202E-4</v>
      </c>
      <c r="H174" s="12">
        <f t="shared" si="28"/>
        <v>2.7097687130820086E-2</v>
      </c>
      <c r="I174" s="41">
        <f>'Survival-1cycle NMA'!H175</f>
        <v>5.6236789061145862E-2</v>
      </c>
      <c r="J174" s="12">
        <f t="shared" si="29"/>
        <v>5.0815119539947162E-2</v>
      </c>
      <c r="K174" s="41">
        <f>'Survival-1cycle NMA'!I175</f>
        <v>5.4216695211986975E-3</v>
      </c>
      <c r="L174" s="12">
        <v>2.1200933622137999E-2</v>
      </c>
      <c r="M174" s="12">
        <v>2.7385813414364E-2</v>
      </c>
      <c r="N174" s="12">
        <v>2.8812628354391202E-4</v>
      </c>
      <c r="O174" s="41">
        <f>'Survival-1cycle NMA'!H175</f>
        <v>5.6236789061145862E-2</v>
      </c>
      <c r="P174" s="12">
        <f t="shared" si="30"/>
        <v>5.0815119539947162E-2</v>
      </c>
      <c r="Q174" s="41">
        <f>'Survival-1cycle NMA'!I175</f>
        <v>5.4216695211986975E-3</v>
      </c>
      <c r="R174" s="12">
        <v>2.7385813414364E-2</v>
      </c>
      <c r="S174" s="12">
        <f t="shared" si="31"/>
        <v>2.7097687130820086E-2</v>
      </c>
      <c r="T174" s="12">
        <v>2.8812628354391202E-4</v>
      </c>
      <c r="U174" s="41">
        <f>'Survival-1cycle NMA'!J175</f>
        <v>6.4475473674551739E-2</v>
      </c>
      <c r="V174" s="12">
        <f t="shared" si="32"/>
        <v>3.7461080606208105E-2</v>
      </c>
      <c r="W174" s="41">
        <f>'Survival-1cycle NMA'!K175</f>
        <v>2.7014393068343637E-2</v>
      </c>
      <c r="X174" s="41">
        <f>'Survival-1cycle NMA'!H175</f>
        <v>5.6236789061145862E-2</v>
      </c>
      <c r="Y174" s="12">
        <f t="shared" si="33"/>
        <v>5.0815119539947162E-2</v>
      </c>
      <c r="Z174" s="41">
        <f>'Survival-1cycle NMA'!I175</f>
        <v>5.4216695211986975E-3</v>
      </c>
      <c r="AA174" s="41">
        <f>'Survival-1cycle NMA'!P175</f>
        <v>3.2548007989672834E-2</v>
      </c>
      <c r="AB174" s="12">
        <f t="shared" si="34"/>
        <v>2.958220584781094E-2</v>
      </c>
      <c r="AC174" s="41">
        <f>'Survival-1cycle NMA'!Q175</f>
        <v>2.9658021418618929E-3</v>
      </c>
      <c r="AD174" s="41">
        <f>'Survival-1cycle NMA'!L175</f>
        <v>0.13335655294296192</v>
      </c>
      <c r="AE174" s="12">
        <f t="shared" si="35"/>
        <v>0.11494054006661675</v>
      </c>
      <c r="AF174" s="41">
        <f>'Survival-1cycle NMA'!M175</f>
        <v>1.8416012876345179E-2</v>
      </c>
      <c r="AG174" s="12">
        <v>2.7385813414364E-2</v>
      </c>
      <c r="AH174" s="12">
        <f t="shared" si="36"/>
        <v>2.7097687130820086E-2</v>
      </c>
      <c r="AI174" s="12">
        <v>2.8812628354391202E-4</v>
      </c>
      <c r="AJ174" s="41">
        <f>'Survival-1cycle NMA'!N175</f>
        <v>5.424950406839818E-2</v>
      </c>
      <c r="AK174" s="12">
        <f t="shared" si="37"/>
        <v>1.589351810945859E-2</v>
      </c>
      <c r="AL174" s="41">
        <f>'Survival-1cycle NMA'!O175</f>
        <v>3.835598595893959E-2</v>
      </c>
      <c r="AM174" s="41">
        <f>'Survival-1cycle NMA'!P175</f>
        <v>3.2548007989672834E-2</v>
      </c>
      <c r="AN174" s="12">
        <f t="shared" si="38"/>
        <v>2.958220584781094E-2</v>
      </c>
      <c r="AO174" s="41">
        <f>'Survival-1cycle NMA'!Q175</f>
        <v>2.9658021418618929E-3</v>
      </c>
    </row>
    <row r="175" spans="1:41">
      <c r="A175" s="12">
        <v>172</v>
      </c>
      <c r="B175" s="12">
        <f t="shared" si="26"/>
        <v>9.838356164383562</v>
      </c>
      <c r="C175" s="41">
        <f>'Survival-1cycle NMA'!F176</f>
        <v>5.9905493133987214E-2</v>
      </c>
      <c r="D175" s="41">
        <f>'Survival-1cycle NMA'!G176</f>
        <v>2.7765384970478472E-3</v>
      </c>
      <c r="E175" s="12">
        <f t="shared" si="27"/>
        <v>5.7128954636939365E-2</v>
      </c>
      <c r="F175" s="12">
        <v>2.7080055380087498E-2</v>
      </c>
      <c r="G175" s="12">
        <v>2.8139131796724501E-4</v>
      </c>
      <c r="H175" s="12">
        <f t="shared" si="28"/>
        <v>2.6798664062120253E-2</v>
      </c>
      <c r="I175" s="41">
        <f>'Survival-1cycle NMA'!H176</f>
        <v>5.5733926243931468E-2</v>
      </c>
      <c r="J175" s="12">
        <f t="shared" si="29"/>
        <v>5.0393709994720634E-2</v>
      </c>
      <c r="K175" s="41">
        <f>'Survival-1cycle NMA'!I176</f>
        <v>5.3402162492108369E-3</v>
      </c>
      <c r="L175" s="12">
        <v>2.0916865146146501E-2</v>
      </c>
      <c r="M175" s="12">
        <v>2.7080055380087498E-2</v>
      </c>
      <c r="N175" s="12">
        <v>2.8139131796724501E-4</v>
      </c>
      <c r="O175" s="41">
        <f>'Survival-1cycle NMA'!H176</f>
        <v>5.5733926243931468E-2</v>
      </c>
      <c r="P175" s="12">
        <f t="shared" si="30"/>
        <v>5.0393709994720634E-2</v>
      </c>
      <c r="Q175" s="41">
        <f>'Survival-1cycle NMA'!I176</f>
        <v>5.3402162492108369E-3</v>
      </c>
      <c r="R175" s="12">
        <v>2.7080055380087498E-2</v>
      </c>
      <c r="S175" s="12">
        <f t="shared" si="31"/>
        <v>2.6798664062120253E-2</v>
      </c>
      <c r="T175" s="12">
        <v>2.8139131796724501E-4</v>
      </c>
      <c r="U175" s="41">
        <f>'Survival-1cycle NMA'!J176</f>
        <v>6.3926209789537683E-2</v>
      </c>
      <c r="V175" s="12">
        <f t="shared" si="32"/>
        <v>3.7193398216128382E-2</v>
      </c>
      <c r="W175" s="41">
        <f>'Survival-1cycle NMA'!K176</f>
        <v>2.6732811573409298E-2</v>
      </c>
      <c r="X175" s="41">
        <f>'Survival-1cycle NMA'!H176</f>
        <v>5.5733926243931468E-2</v>
      </c>
      <c r="Y175" s="12">
        <f t="shared" si="33"/>
        <v>5.0393709994720634E-2</v>
      </c>
      <c r="Z175" s="41">
        <f>'Survival-1cycle NMA'!I176</f>
        <v>5.3402162492108369E-3</v>
      </c>
      <c r="AA175" s="41">
        <f>'Survival-1cycle NMA'!P176</f>
        <v>3.2201964719400469E-2</v>
      </c>
      <c r="AB175" s="12">
        <f t="shared" si="34"/>
        <v>2.9285828310474948E-2</v>
      </c>
      <c r="AC175" s="41">
        <f>'Survival-1cycle NMA'!Q176</f>
        <v>2.9161364089255229E-3</v>
      </c>
      <c r="AD175" s="41">
        <f>'Survival-1cycle NMA'!L176</f>
        <v>0.13252070785146949</v>
      </c>
      <c r="AE175" s="12">
        <f t="shared" si="35"/>
        <v>0.11431690011895619</v>
      </c>
      <c r="AF175" s="41">
        <f>'Survival-1cycle NMA'!M176</f>
        <v>1.8203807732513302E-2</v>
      </c>
      <c r="AG175" s="12">
        <v>2.7080055380087498E-2</v>
      </c>
      <c r="AH175" s="12">
        <f t="shared" si="36"/>
        <v>2.6798664062120253E-2</v>
      </c>
      <c r="AI175" s="12">
        <v>2.8139131796724501E-4</v>
      </c>
      <c r="AJ175" s="41">
        <f>'Survival-1cycle NMA'!N176</f>
        <v>5.3758375193077385E-2</v>
      </c>
      <c r="AK175" s="12">
        <f t="shared" si="37"/>
        <v>1.5763565161581665E-2</v>
      </c>
      <c r="AL175" s="41">
        <f>'Survival-1cycle NMA'!O176</f>
        <v>3.799481003149572E-2</v>
      </c>
      <c r="AM175" s="41">
        <f>'Survival-1cycle NMA'!P176</f>
        <v>3.2201964719400469E-2</v>
      </c>
      <c r="AN175" s="12">
        <f t="shared" si="38"/>
        <v>2.9285828310474948E-2</v>
      </c>
      <c r="AO175" s="41">
        <f>'Survival-1cycle NMA'!Q176</f>
        <v>2.9161364089255229E-3</v>
      </c>
    </row>
    <row r="176" spans="1:41">
      <c r="A176" s="12">
        <v>173</v>
      </c>
      <c r="B176" s="12">
        <f t="shared" si="26"/>
        <v>9.8958904109589039</v>
      </c>
      <c r="C176" s="41">
        <f>'Survival-1cycle NMA'!F177</f>
        <v>5.9385222344494677E-2</v>
      </c>
      <c r="D176" s="41">
        <f>'Survival-1cycle NMA'!G177</f>
        <v>2.7298500807007701E-3</v>
      </c>
      <c r="E176" s="12">
        <f t="shared" si="27"/>
        <v>5.6655372263793906E-2</v>
      </c>
      <c r="F176" s="12">
        <v>2.6778904327530099E-2</v>
      </c>
      <c r="G176" s="12">
        <v>2.7484109005944E-4</v>
      </c>
      <c r="H176" s="12">
        <f t="shared" si="28"/>
        <v>2.6504063237470659E-2</v>
      </c>
      <c r="I176" s="41">
        <f>'Survival-1cycle NMA'!H177</f>
        <v>5.5237529044621619E-2</v>
      </c>
      <c r="J176" s="12">
        <f t="shared" si="29"/>
        <v>4.9977207838295373E-2</v>
      </c>
      <c r="K176" s="41">
        <f>'Survival-1cycle NMA'!I177</f>
        <v>5.260321206326247E-3</v>
      </c>
      <c r="L176" s="12">
        <v>2.0637648485678499E-2</v>
      </c>
      <c r="M176" s="12">
        <v>2.6778904327530099E-2</v>
      </c>
      <c r="N176" s="12">
        <v>2.7484109005944E-4</v>
      </c>
      <c r="O176" s="41">
        <f>'Survival-1cycle NMA'!H177</f>
        <v>5.5237529044621619E-2</v>
      </c>
      <c r="P176" s="12">
        <f t="shared" si="30"/>
        <v>4.9977207838295373E-2</v>
      </c>
      <c r="Q176" s="41">
        <f>'Survival-1cycle NMA'!I177</f>
        <v>5.260321206326247E-3</v>
      </c>
      <c r="R176" s="12">
        <v>2.6778904327530099E-2</v>
      </c>
      <c r="S176" s="12">
        <f t="shared" si="31"/>
        <v>2.6504063237470659E-2</v>
      </c>
      <c r="T176" s="12">
        <v>2.7484109005944E-4</v>
      </c>
      <c r="U176" s="41">
        <f>'Survival-1cycle NMA'!J177</f>
        <v>6.3383777207917699E-2</v>
      </c>
      <c r="V176" s="12">
        <f t="shared" si="32"/>
        <v>3.6928447622716493E-2</v>
      </c>
      <c r="W176" s="41">
        <f>'Survival-1cycle NMA'!K177</f>
        <v>2.6455329585201203E-2</v>
      </c>
      <c r="X176" s="41">
        <f>'Survival-1cycle NMA'!H177</f>
        <v>5.5237529044621619E-2</v>
      </c>
      <c r="Y176" s="12">
        <f t="shared" si="33"/>
        <v>4.9977207838295373E-2</v>
      </c>
      <c r="Z176" s="41">
        <f>'Survival-1cycle NMA'!I177</f>
        <v>5.260321206326247E-3</v>
      </c>
      <c r="AA176" s="41">
        <f>'Survival-1cycle NMA'!P177</f>
        <v>3.1860952057071061E-2</v>
      </c>
      <c r="AB176" s="12">
        <f t="shared" si="34"/>
        <v>2.8993446244461325E-2</v>
      </c>
      <c r="AC176" s="41">
        <f>'Survival-1cycle NMA'!Q177</f>
        <v>2.8675058126097345E-3</v>
      </c>
      <c r="AD176" s="41">
        <f>'Survival-1cycle NMA'!L177</f>
        <v>0.13169338781645143</v>
      </c>
      <c r="AE176" s="12">
        <f t="shared" si="35"/>
        <v>0.11369846390917288</v>
      </c>
      <c r="AF176" s="41">
        <f>'Survival-1cycle NMA'!M177</f>
        <v>1.7994923907278554E-2</v>
      </c>
      <c r="AG176" s="12">
        <v>2.6778904327530099E-2</v>
      </c>
      <c r="AH176" s="12">
        <f t="shared" si="36"/>
        <v>2.6504063237470659E-2</v>
      </c>
      <c r="AI176" s="12">
        <v>2.7484109005944E-4</v>
      </c>
      <c r="AJ176" s="41">
        <f>'Survival-1cycle NMA'!N177</f>
        <v>5.3273615387510381E-2</v>
      </c>
      <c r="AK176" s="12">
        <f t="shared" si="37"/>
        <v>1.5635084387620728E-2</v>
      </c>
      <c r="AL176" s="41">
        <f>'Survival-1cycle NMA'!O177</f>
        <v>3.7638530999889654E-2</v>
      </c>
      <c r="AM176" s="41">
        <f>'Survival-1cycle NMA'!P177</f>
        <v>3.1860952057071061E-2</v>
      </c>
      <c r="AN176" s="12">
        <f t="shared" si="38"/>
        <v>2.8993446244461325E-2</v>
      </c>
      <c r="AO176" s="41">
        <f>'Survival-1cycle NMA'!Q177</f>
        <v>2.8675058126097345E-3</v>
      </c>
    </row>
    <row r="177" spans="1:41">
      <c r="A177" s="12">
        <v>174</v>
      </c>
      <c r="B177" s="12">
        <f t="shared" si="26"/>
        <v>9.9534246575342458</v>
      </c>
      <c r="C177" s="41">
        <f>'Survival-1cycle NMA'!F178</f>
        <v>5.8871497694606381E-2</v>
      </c>
      <c r="D177" s="41">
        <f>'Survival-1cycle NMA'!G178</f>
        <v>2.6841369577212133E-3</v>
      </c>
      <c r="E177" s="12">
        <f t="shared" si="27"/>
        <v>5.618736073688517E-2</v>
      </c>
      <c r="F177" s="12">
        <v>2.64822716678371E-2</v>
      </c>
      <c r="G177" s="12">
        <v>2.6846976188413198E-4</v>
      </c>
      <c r="H177" s="12">
        <f t="shared" si="28"/>
        <v>2.6213801905952967E-2</v>
      </c>
      <c r="I177" s="41">
        <f>'Survival-1cycle NMA'!H178</f>
        <v>5.4747487003079041E-2</v>
      </c>
      <c r="J177" s="12">
        <f t="shared" si="29"/>
        <v>4.9565539109601119E-2</v>
      </c>
      <c r="K177" s="41">
        <f>'Survival-1cycle NMA'!I178</f>
        <v>5.1819478934779202E-3</v>
      </c>
      <c r="L177" s="12">
        <v>2.0363181895486599E-2</v>
      </c>
      <c r="M177" s="12">
        <v>2.64822716678371E-2</v>
      </c>
      <c r="N177" s="12">
        <v>2.6846976188413198E-4</v>
      </c>
      <c r="O177" s="41">
        <f>'Survival-1cycle NMA'!H178</f>
        <v>5.4747487003079041E-2</v>
      </c>
      <c r="P177" s="12">
        <f t="shared" si="30"/>
        <v>4.9565539109601119E-2</v>
      </c>
      <c r="Q177" s="41">
        <f>'Survival-1cycle NMA'!I178</f>
        <v>5.1819478934779202E-3</v>
      </c>
      <c r="R177" s="12">
        <v>2.64822716678371E-2</v>
      </c>
      <c r="S177" s="12">
        <f t="shared" si="31"/>
        <v>2.6213801905952967E-2</v>
      </c>
      <c r="T177" s="12">
        <v>2.6846976188413198E-4</v>
      </c>
      <c r="U177" s="41">
        <f>'Survival-1cycle NMA'!J178</f>
        <v>6.2848061995704488E-2</v>
      </c>
      <c r="V177" s="12">
        <f t="shared" si="32"/>
        <v>3.6666192590141637E-2</v>
      </c>
      <c r="W177" s="41">
        <f>'Survival-1cycle NMA'!K178</f>
        <v>2.6181869405562851E-2</v>
      </c>
      <c r="X177" s="41">
        <f>'Survival-1cycle NMA'!H178</f>
        <v>5.4747487003079041E-2</v>
      </c>
      <c r="Y177" s="12">
        <f t="shared" si="33"/>
        <v>4.9565539109601119E-2</v>
      </c>
      <c r="Z177" s="41">
        <f>'Survival-1cycle NMA'!I178</f>
        <v>5.1819478934779202E-3</v>
      </c>
      <c r="AA177" s="41">
        <f>'Survival-1cycle NMA'!P178</f>
        <v>3.1524875862616313E-2</v>
      </c>
      <c r="AB177" s="12">
        <f t="shared" si="34"/>
        <v>2.8704991497338281E-2</v>
      </c>
      <c r="AC177" s="41">
        <f>'Survival-1cycle NMA'!Q178</f>
        <v>2.8198843652780317E-3</v>
      </c>
      <c r="AD177" s="41">
        <f>'Survival-1cycle NMA'!L178</f>
        <v>0.13087446893822732</v>
      </c>
      <c r="AE177" s="12">
        <f t="shared" si="35"/>
        <v>0.11308517402244377</v>
      </c>
      <c r="AF177" s="41">
        <f>'Survival-1cycle NMA'!M178</f>
        <v>1.7789294915783557E-2</v>
      </c>
      <c r="AG177" s="12">
        <v>2.64822716678371E-2</v>
      </c>
      <c r="AH177" s="12">
        <f t="shared" si="36"/>
        <v>2.6213801905952967E-2</v>
      </c>
      <c r="AI177" s="12">
        <v>2.6846976188413198E-4</v>
      </c>
      <c r="AJ177" s="41">
        <f>'Survival-1cycle NMA'!N178</f>
        <v>5.27951151598662E-2</v>
      </c>
      <c r="AK177" s="12">
        <f t="shared" si="37"/>
        <v>1.5508054347132157E-2</v>
      </c>
      <c r="AL177" s="41">
        <f>'Survival-1cycle NMA'!O178</f>
        <v>3.7287060812734044E-2</v>
      </c>
      <c r="AM177" s="41">
        <f>'Survival-1cycle NMA'!P178</f>
        <v>3.1524875862616313E-2</v>
      </c>
      <c r="AN177" s="12">
        <f t="shared" si="38"/>
        <v>2.8704991497338281E-2</v>
      </c>
      <c r="AO177" s="41">
        <f>'Survival-1cycle NMA'!Q178</f>
        <v>2.8198843652780317E-3</v>
      </c>
    </row>
    <row r="178" spans="1:41">
      <c r="A178" s="12">
        <v>175</v>
      </c>
      <c r="B178" s="12">
        <f t="shared" si="26"/>
        <v>10.010958904109589</v>
      </c>
      <c r="C178" s="41">
        <f>'Survival-1cycle NMA'!F179</f>
        <v>5.8364209245419144E-2</v>
      </c>
      <c r="D178" s="41">
        <f>'Survival-1cycle NMA'!G179</f>
        <v>2.6393746203853419E-3</v>
      </c>
      <c r="E178" s="12">
        <f t="shared" si="27"/>
        <v>5.5724834625033803E-2</v>
      </c>
      <c r="F178" s="12">
        <v>2.6190070899566199E-2</v>
      </c>
      <c r="G178" s="12">
        <v>2.6227170485081401E-4</v>
      </c>
      <c r="H178" s="12">
        <f t="shared" si="28"/>
        <v>2.5927799194715384E-2</v>
      </c>
      <c r="I178" s="41">
        <f>'Survival-1cycle NMA'!H179</f>
        <v>5.4263692034455677E-2</v>
      </c>
      <c r="J178" s="12">
        <f t="shared" si="29"/>
        <v>4.9158631206622297E-2</v>
      </c>
      <c r="K178" s="41">
        <f>'Survival-1cycle NMA'!I179</f>
        <v>5.1050608278333832E-3</v>
      </c>
      <c r="L178" s="12">
        <v>2.0093366174846399E-2</v>
      </c>
      <c r="M178" s="12">
        <v>2.6190070899566199E-2</v>
      </c>
      <c r="N178" s="12">
        <v>2.6227170485081401E-4</v>
      </c>
      <c r="O178" s="41">
        <f>'Survival-1cycle NMA'!H179</f>
        <v>5.4263692034455677E-2</v>
      </c>
      <c r="P178" s="12">
        <f t="shared" si="30"/>
        <v>4.9158631206622297E-2</v>
      </c>
      <c r="Q178" s="41">
        <f>'Survival-1cycle NMA'!I179</f>
        <v>5.1050608278333832E-3</v>
      </c>
      <c r="R178" s="12">
        <v>2.6190070899566199E-2</v>
      </c>
      <c r="S178" s="12">
        <f t="shared" si="31"/>
        <v>2.5927799194715384E-2</v>
      </c>
      <c r="T178" s="12">
        <v>2.6227170485081401E-4</v>
      </c>
      <c r="U178" s="41">
        <f>'Survival-1cycle NMA'!J179</f>
        <v>6.2318952624765694E-2</v>
      </c>
      <c r="V178" s="12">
        <f t="shared" si="32"/>
        <v>3.6406597462110654E-2</v>
      </c>
      <c r="W178" s="41">
        <f>'Survival-1cycle NMA'!K179</f>
        <v>2.5912355162655037E-2</v>
      </c>
      <c r="X178" s="41">
        <f>'Survival-1cycle NMA'!H179</f>
        <v>5.4263692034455677E-2</v>
      </c>
      <c r="Y178" s="12">
        <f t="shared" si="33"/>
        <v>4.9158631206622297E-2</v>
      </c>
      <c r="Z178" s="41">
        <f>'Survival-1cycle NMA'!I179</f>
        <v>5.1050608278333832E-3</v>
      </c>
      <c r="AA178" s="41">
        <f>'Survival-1cycle NMA'!P179</f>
        <v>3.1193644167402852E-2</v>
      </c>
      <c r="AB178" s="12">
        <f t="shared" si="34"/>
        <v>2.842039732185421E-2</v>
      </c>
      <c r="AC178" s="41">
        <f>'Survival-1cycle NMA'!Q179</f>
        <v>2.7732468455486433E-3</v>
      </c>
      <c r="AD178" s="41">
        <f>'Survival-1cycle NMA'!L179</f>
        <v>0.13006382968209121</v>
      </c>
      <c r="AE178" s="12">
        <f t="shared" si="35"/>
        <v>0.11247697377781661</v>
      </c>
      <c r="AF178" s="41">
        <f>'Survival-1cycle NMA'!M179</f>
        <v>1.7586855904274595E-2</v>
      </c>
      <c r="AG178" s="12">
        <v>2.6190070899566199E-2</v>
      </c>
      <c r="AH178" s="12">
        <f t="shared" si="36"/>
        <v>2.5927799194715384E-2</v>
      </c>
      <c r="AI178" s="12">
        <v>2.6227170485081401E-4</v>
      </c>
      <c r="AJ178" s="41">
        <f>'Survival-1cycle NMA'!N179</f>
        <v>5.2322767383968995E-2</v>
      </c>
      <c r="AK178" s="12">
        <f t="shared" si="37"/>
        <v>1.5382453978008824E-2</v>
      </c>
      <c r="AL178" s="41">
        <f>'Survival-1cycle NMA'!O179</f>
        <v>3.6940313405960171E-2</v>
      </c>
      <c r="AM178" s="41">
        <f>'Survival-1cycle NMA'!P179</f>
        <v>3.1193644167402852E-2</v>
      </c>
      <c r="AN178" s="12">
        <f t="shared" si="38"/>
        <v>2.842039732185421E-2</v>
      </c>
      <c r="AO178" s="41">
        <f>'Survival-1cycle NMA'!Q179</f>
        <v>2.7732468455486433E-3</v>
      </c>
    </row>
    <row r="179" spans="1:41">
      <c r="A179" s="12">
        <v>176</v>
      </c>
      <c r="B179" s="12">
        <f t="shared" si="26"/>
        <v>10.068493150684931</v>
      </c>
      <c r="C179" s="41">
        <f>'Survival-1cycle NMA'!F180</f>
        <v>5.7863249388796549E-2</v>
      </c>
      <c r="D179" s="41">
        <f>'Survival-1cycle NMA'!G180</f>
        <v>2.5955392835237969E-3</v>
      </c>
      <c r="E179" s="12">
        <f t="shared" si="27"/>
        <v>5.5267710105272753E-2</v>
      </c>
      <c r="F179" s="12">
        <v>2.5902217550222002E-2</v>
      </c>
      <c r="G179" s="12">
        <v>2.5624149130310599E-4</v>
      </c>
      <c r="H179" s="12">
        <f t="shared" si="28"/>
        <v>2.5645976058918895E-2</v>
      </c>
      <c r="I179" s="41">
        <f>'Survival-1cycle NMA'!H180</f>
        <v>5.3786038367338598E-2</v>
      </c>
      <c r="J179" s="12">
        <f t="shared" si="29"/>
        <v>4.8756412857415193E-2</v>
      </c>
      <c r="K179" s="41">
        <f>'Survival-1cycle NMA'!I180</f>
        <v>5.0296255099234015E-3</v>
      </c>
      <c r="L179" s="12">
        <v>1.9828104593390902E-2</v>
      </c>
      <c r="M179" s="12">
        <v>2.5902217550222002E-2</v>
      </c>
      <c r="N179" s="12">
        <v>2.5624149130310599E-4</v>
      </c>
      <c r="O179" s="41">
        <f>'Survival-1cycle NMA'!H180</f>
        <v>5.3786038367338598E-2</v>
      </c>
      <c r="P179" s="12">
        <f t="shared" si="30"/>
        <v>4.8756412857415193E-2</v>
      </c>
      <c r="Q179" s="41">
        <f>'Survival-1cycle NMA'!I180</f>
        <v>5.0296255099234015E-3</v>
      </c>
      <c r="R179" s="12">
        <v>2.5902217550222002E-2</v>
      </c>
      <c r="S179" s="12">
        <f t="shared" si="31"/>
        <v>2.5645976058918895E-2</v>
      </c>
      <c r="T179" s="12">
        <v>2.5624149130310599E-4</v>
      </c>
      <c r="U179" s="41">
        <f>'Survival-1cycle NMA'!J180</f>
        <v>6.1796339911059199E-2</v>
      </c>
      <c r="V179" s="12">
        <f t="shared" si="32"/>
        <v>3.6149627151519419E-2</v>
      </c>
      <c r="W179" s="41">
        <f>'Survival-1cycle NMA'!K180</f>
        <v>2.564671275953978E-2</v>
      </c>
      <c r="X179" s="41">
        <f>'Survival-1cycle NMA'!H180</f>
        <v>5.3786038367338598E-2</v>
      </c>
      <c r="Y179" s="12">
        <f t="shared" si="33"/>
        <v>4.8756412857415193E-2</v>
      </c>
      <c r="Z179" s="41">
        <f>'Survival-1cycle NMA'!I180</f>
        <v>5.0296255099234015E-3</v>
      </c>
      <c r="AA179" s="41">
        <f>'Survival-1cycle NMA'!P180</f>
        <v>3.0867167114447935E-2</v>
      </c>
      <c r="AB179" s="12">
        <f t="shared" si="34"/>
        <v>2.8139598342163674E-2</v>
      </c>
      <c r="AC179" s="41">
        <f>'Survival-1cycle NMA'!Q180</f>
        <v>2.7275687722842601E-3</v>
      </c>
      <c r="AD179" s="41">
        <f>'Survival-1cycle NMA'!L180</f>
        <v>0.12926135082211782</v>
      </c>
      <c r="AE179" s="12">
        <f t="shared" si="35"/>
        <v>0.11187380721955045</v>
      </c>
      <c r="AF179" s="41">
        <f>'Survival-1cycle NMA'!M180</f>
        <v>1.7387543602567369E-2</v>
      </c>
      <c r="AG179" s="12">
        <v>2.5902217550222002E-2</v>
      </c>
      <c r="AH179" s="12">
        <f t="shared" si="36"/>
        <v>2.5645976058918895E-2</v>
      </c>
      <c r="AI179" s="12">
        <v>2.5624149130310599E-4</v>
      </c>
      <c r="AJ179" s="41">
        <f>'Survival-1cycle NMA'!N180</f>
        <v>5.1856467237464857E-2</v>
      </c>
      <c r="AK179" s="12">
        <f t="shared" si="37"/>
        <v>1.5258262588813278E-2</v>
      </c>
      <c r="AL179" s="41">
        <f>'Survival-1cycle NMA'!O180</f>
        <v>3.6598204648651579E-2</v>
      </c>
      <c r="AM179" s="41">
        <f>'Survival-1cycle NMA'!P180</f>
        <v>3.0867167114447935E-2</v>
      </c>
      <c r="AN179" s="12">
        <f t="shared" si="38"/>
        <v>2.8139598342163674E-2</v>
      </c>
      <c r="AO179" s="41">
        <f>'Survival-1cycle NMA'!Q180</f>
        <v>2.7275687722842601E-3</v>
      </c>
    </row>
    <row r="180" spans="1:41">
      <c r="A180" s="12">
        <v>177</v>
      </c>
      <c r="B180" s="12">
        <f t="shared" si="26"/>
        <v>10.126027397260273</v>
      </c>
      <c r="C180" s="41">
        <f>'Survival-1cycle NMA'!F181</f>
        <v>5.7368512787408857E-2</v>
      </c>
      <c r="D180" s="41">
        <f>'Survival-1cycle NMA'!G181</f>
        <v>2.5526078600158555E-3</v>
      </c>
      <c r="E180" s="12">
        <f t="shared" si="27"/>
        <v>5.4815904927393001E-2</v>
      </c>
      <c r="F180" s="12">
        <v>2.5618629119690602E-2</v>
      </c>
      <c r="G180" s="12">
        <v>2.50373886481748E-4</v>
      </c>
      <c r="H180" s="12">
        <f t="shared" si="28"/>
        <v>2.5368255233208854E-2</v>
      </c>
      <c r="I180" s="41">
        <f>'Survival-1cycle NMA'!H181</f>
        <v>5.3314422483789085E-2</v>
      </c>
      <c r="J180" s="12">
        <f t="shared" si="29"/>
        <v>4.835881409180523E-2</v>
      </c>
      <c r="K180" s="41">
        <f>'Survival-1cycle NMA'!I181</f>
        <v>4.9556083919838553E-3</v>
      </c>
      <c r="L180" s="12">
        <v>1.95673028194174E-2</v>
      </c>
      <c r="M180" s="12">
        <v>2.5618629119690602E-2</v>
      </c>
      <c r="N180" s="12">
        <v>2.50373886481748E-4</v>
      </c>
      <c r="O180" s="41">
        <f>'Survival-1cycle NMA'!H181</f>
        <v>5.3314422483789085E-2</v>
      </c>
      <c r="P180" s="12">
        <f t="shared" si="30"/>
        <v>4.835881409180523E-2</v>
      </c>
      <c r="Q180" s="41">
        <f>'Survival-1cycle NMA'!I181</f>
        <v>4.9556083919838553E-3</v>
      </c>
      <c r="R180" s="12">
        <v>2.5618629119690602E-2</v>
      </c>
      <c r="S180" s="12">
        <f t="shared" si="31"/>
        <v>2.5368255233208854E-2</v>
      </c>
      <c r="T180" s="12">
        <v>2.50373886481748E-4</v>
      </c>
      <c r="U180" s="41">
        <f>'Survival-1cycle NMA'!J181</f>
        <v>6.1280116954736993E-2</v>
      </c>
      <c r="V180" s="12">
        <f t="shared" si="32"/>
        <v>3.5895247130283206E-2</v>
      </c>
      <c r="W180" s="41">
        <f>'Survival-1cycle NMA'!K181</f>
        <v>2.5384869824453787E-2</v>
      </c>
      <c r="X180" s="41">
        <f>'Survival-1cycle NMA'!H181</f>
        <v>5.3314422483789085E-2</v>
      </c>
      <c r="Y180" s="12">
        <f t="shared" si="33"/>
        <v>4.835881409180523E-2</v>
      </c>
      <c r="Z180" s="41">
        <f>'Survival-1cycle NMA'!I181</f>
        <v>4.9556083919838553E-3</v>
      </c>
      <c r="AA180" s="41">
        <f>'Survival-1cycle NMA'!P181</f>
        <v>3.05453569005508E-2</v>
      </c>
      <c r="AB180" s="12">
        <f t="shared" si="34"/>
        <v>2.7862530520968713E-2</v>
      </c>
      <c r="AC180" s="41">
        <f>'Survival-1cycle NMA'!Q181</f>
        <v>2.6828263795820881E-3</v>
      </c>
      <c r="AD180" s="41">
        <f>'Survival-1cycle NMA'!L181</f>
        <v>0.12846691538656538</v>
      </c>
      <c r="AE180" s="12">
        <f t="shared" si="35"/>
        <v>0.1112756191084452</v>
      </c>
      <c r="AF180" s="41">
        <f>'Survival-1cycle NMA'!M181</f>
        <v>1.7191296278120174E-2</v>
      </c>
      <c r="AG180" s="12">
        <v>2.5618629119690602E-2</v>
      </c>
      <c r="AH180" s="12">
        <f t="shared" si="36"/>
        <v>2.5368255233208854E-2</v>
      </c>
      <c r="AI180" s="12">
        <v>2.50373886481748E-4</v>
      </c>
      <c r="AJ180" s="41">
        <f>'Survival-1cycle NMA'!N181</f>
        <v>5.1396112141887038E-2</v>
      </c>
      <c r="AK180" s="12">
        <f t="shared" si="37"/>
        <v>1.5135459851275845E-2</v>
      </c>
      <c r="AL180" s="41">
        <f>'Survival-1cycle NMA'!O181</f>
        <v>3.6260652290611192E-2</v>
      </c>
      <c r="AM180" s="41">
        <f>'Survival-1cycle NMA'!P181</f>
        <v>3.05453569005508E-2</v>
      </c>
      <c r="AN180" s="12">
        <f t="shared" si="38"/>
        <v>2.7862530520968713E-2</v>
      </c>
      <c r="AO180" s="41">
        <f>'Survival-1cycle NMA'!Q181</f>
        <v>2.6828263795820881E-3</v>
      </c>
    </row>
    <row r="181" spans="1:41">
      <c r="A181" s="12">
        <v>178</v>
      </c>
      <c r="B181" s="12">
        <f t="shared" si="26"/>
        <v>10.183561643835617</v>
      </c>
      <c r="C181" s="41">
        <f>'Survival-1cycle NMA'!F182</f>
        <v>5.6879896316594868E-2</v>
      </c>
      <c r="D181" s="41">
        <f>'Survival-1cycle NMA'!G182</f>
        <v>2.5105579372245732E-3</v>
      </c>
      <c r="E181" s="12">
        <f t="shared" si="27"/>
        <v>5.4369338379370295E-2</v>
      </c>
      <c r="F181" s="12">
        <v>2.5339225025507402E-2</v>
      </c>
      <c r="G181" s="12">
        <v>2.4466384084396401E-4</v>
      </c>
      <c r="H181" s="12">
        <f t="shared" si="28"/>
        <v>2.5094561184663439E-2</v>
      </c>
      <c r="I181" s="41">
        <f>'Survival-1cycle NMA'!H182</f>
        <v>5.284874306121403E-2</v>
      </c>
      <c r="J181" s="12">
        <f t="shared" si="29"/>
        <v>4.7965766213753806E-2</v>
      </c>
      <c r="K181" s="41">
        <f>'Survival-1cycle NMA'!I182</f>
        <v>4.8829768474602268E-3</v>
      </c>
      <c r="L181" s="12">
        <v>1.9310868850575098E-2</v>
      </c>
      <c r="M181" s="12">
        <v>2.5339225025507402E-2</v>
      </c>
      <c r="N181" s="12">
        <v>2.4466384084396401E-4</v>
      </c>
      <c r="O181" s="41">
        <f>'Survival-1cycle NMA'!H182</f>
        <v>5.284874306121403E-2</v>
      </c>
      <c r="P181" s="12">
        <f t="shared" si="30"/>
        <v>4.7965766213753806E-2</v>
      </c>
      <c r="Q181" s="41">
        <f>'Survival-1cycle NMA'!I182</f>
        <v>4.8829768474602268E-3</v>
      </c>
      <c r="R181" s="12">
        <v>2.5339225025507402E-2</v>
      </c>
      <c r="S181" s="12">
        <f t="shared" si="31"/>
        <v>2.5094561184663439E-2</v>
      </c>
      <c r="T181" s="12">
        <v>2.4466384084396401E-4</v>
      </c>
      <c r="U181" s="41">
        <f>'Survival-1cycle NMA'!J182</f>
        <v>6.0770179082058874E-2</v>
      </c>
      <c r="V181" s="12">
        <f t="shared" si="32"/>
        <v>3.5643423419351464E-2</v>
      </c>
      <c r="W181" s="41">
        <f>'Survival-1cycle NMA'!K182</f>
        <v>2.5126755662707414E-2</v>
      </c>
      <c r="X181" s="41">
        <f>'Survival-1cycle NMA'!H182</f>
        <v>5.284874306121403E-2</v>
      </c>
      <c r="Y181" s="12">
        <f t="shared" si="33"/>
        <v>4.7965766213753806E-2</v>
      </c>
      <c r="Z181" s="41">
        <f>'Survival-1cycle NMA'!I182</f>
        <v>4.8829768474602268E-3</v>
      </c>
      <c r="AA181" s="41">
        <f>'Survival-1cycle NMA'!P182</f>
        <v>3.0228127720273348E-2</v>
      </c>
      <c r="AB181" s="12">
        <f t="shared" si="34"/>
        <v>2.7589131127552284E-2</v>
      </c>
      <c r="AC181" s="41">
        <f>'Survival-1cycle NMA'!Q182</f>
        <v>2.638996592721063E-3</v>
      </c>
      <c r="AD181" s="41">
        <f>'Survival-1cycle NMA'!L182</f>
        <v>0.12768040860483251</v>
      </c>
      <c r="AE181" s="12">
        <f t="shared" si="35"/>
        <v>0.11068235491318092</v>
      </c>
      <c r="AF181" s="41">
        <f>'Survival-1cycle NMA'!M182</f>
        <v>1.6998053691651596E-2</v>
      </c>
      <c r="AG181" s="12">
        <v>2.5339225025507402E-2</v>
      </c>
      <c r="AH181" s="12">
        <f t="shared" si="36"/>
        <v>2.5094561184663439E-2</v>
      </c>
      <c r="AI181" s="12">
        <v>2.4466384084396401E-4</v>
      </c>
      <c r="AJ181" s="41">
        <f>'Survival-1cycle NMA'!N182</f>
        <v>5.0941601704557957E-2</v>
      </c>
      <c r="AK181" s="12">
        <f t="shared" si="37"/>
        <v>1.50140257929606E-2</v>
      </c>
      <c r="AL181" s="41">
        <f>'Survival-1cycle NMA'!O182</f>
        <v>3.5927575911597356E-2</v>
      </c>
      <c r="AM181" s="41">
        <f>'Survival-1cycle NMA'!P182</f>
        <v>3.0228127720273348E-2</v>
      </c>
      <c r="AN181" s="12">
        <f t="shared" si="38"/>
        <v>2.7589131127552284E-2</v>
      </c>
      <c r="AO181" s="41">
        <f>'Survival-1cycle NMA'!Q182</f>
        <v>2.638996592721063E-3</v>
      </c>
    </row>
    <row r="182" spans="1:41">
      <c r="A182" s="12">
        <v>179</v>
      </c>
      <c r="B182" s="12">
        <f t="shared" si="26"/>
        <v>10.241095890410959</v>
      </c>
      <c r="C182" s="41">
        <f>'Survival-1cycle NMA'!F183</f>
        <v>5.6397299007974015E-2</v>
      </c>
      <c r="D182" s="41">
        <f>'Survival-1cycle NMA'!G183</f>
        <v>2.469367754332619E-3</v>
      </c>
      <c r="E182" s="12">
        <f t="shared" si="27"/>
        <v>5.3927931253641398E-2</v>
      </c>
      <c r="F182" s="12">
        <v>2.50639265498863E-2</v>
      </c>
      <c r="G182" s="12">
        <v>2.3910648272184399E-4</v>
      </c>
      <c r="H182" s="12">
        <f t="shared" si="28"/>
        <v>2.4824820067164455E-2</v>
      </c>
      <c r="I182" s="41">
        <f>'Survival-1cycle NMA'!H183</f>
        <v>5.2388900915998314E-2</v>
      </c>
      <c r="J182" s="12">
        <f t="shared" si="29"/>
        <v>4.7577201774371414E-2</v>
      </c>
      <c r="K182" s="41">
        <f>'Survival-1cycle NMA'!I183</f>
        <v>4.8116991416269038E-3</v>
      </c>
      <c r="L182" s="12">
        <v>1.9058712946844601E-2</v>
      </c>
      <c r="M182" s="12">
        <v>2.50639265498863E-2</v>
      </c>
      <c r="N182" s="12">
        <v>2.3910648272184399E-4</v>
      </c>
      <c r="O182" s="41">
        <f>'Survival-1cycle NMA'!H183</f>
        <v>5.2388900915998314E-2</v>
      </c>
      <c r="P182" s="12">
        <f t="shared" si="30"/>
        <v>4.7577201774371414E-2</v>
      </c>
      <c r="Q182" s="41">
        <f>'Survival-1cycle NMA'!I183</f>
        <v>4.8116991416269038E-3</v>
      </c>
      <c r="R182" s="12">
        <v>2.50639265498863E-2</v>
      </c>
      <c r="S182" s="12">
        <f t="shared" si="31"/>
        <v>2.4824820067164455E-2</v>
      </c>
      <c r="T182" s="12">
        <v>2.3910648272184399E-4</v>
      </c>
      <c r="U182" s="41">
        <f>'Survival-1cycle NMA'!J183</f>
        <v>6.0266423789045225E-2</v>
      </c>
      <c r="V182" s="12">
        <f t="shared" si="32"/>
        <v>3.539412257889641E-2</v>
      </c>
      <c r="W182" s="41">
        <f>'Survival-1cycle NMA'!K183</f>
        <v>2.4872301210148814E-2</v>
      </c>
      <c r="X182" s="41">
        <f>'Survival-1cycle NMA'!H183</f>
        <v>5.2388900915998314E-2</v>
      </c>
      <c r="Y182" s="12">
        <f t="shared" si="33"/>
        <v>4.7577201774371414E-2</v>
      </c>
      <c r="Z182" s="41">
        <f>'Survival-1cycle NMA'!I183</f>
        <v>4.8116991416269038E-3</v>
      </c>
      <c r="AA182" s="41">
        <f>'Survival-1cycle NMA'!P183</f>
        <v>2.9915395711698121E-2</v>
      </c>
      <c r="AB182" s="12">
        <f t="shared" si="34"/>
        <v>2.7319338706672688E-2</v>
      </c>
      <c r="AC182" s="41">
        <f>'Survival-1cycle NMA'!Q183</f>
        <v>2.5960570050254338E-3</v>
      </c>
      <c r="AD182" s="41">
        <f>'Survival-1cycle NMA'!L183</f>
        <v>0.12690171785590618</v>
      </c>
      <c r="AE182" s="12">
        <f t="shared" si="35"/>
        <v>0.11009396080166167</v>
      </c>
      <c r="AF182" s="41">
        <f>'Survival-1cycle NMA'!M183</f>
        <v>1.6807757054244504E-2</v>
      </c>
      <c r="AG182" s="12">
        <v>2.50639265498863E-2</v>
      </c>
      <c r="AH182" s="12">
        <f t="shared" si="36"/>
        <v>2.4824820067164455E-2</v>
      </c>
      <c r="AI182" s="12">
        <v>2.3910648272184399E-4</v>
      </c>
      <c r="AJ182" s="41">
        <f>'Survival-1cycle NMA'!N183</f>
        <v>5.049283766225688E-2</v>
      </c>
      <c r="AK182" s="12">
        <f t="shared" si="37"/>
        <v>1.4893940790088329E-2</v>
      </c>
      <c r="AL182" s="41">
        <f>'Survival-1cycle NMA'!O183</f>
        <v>3.5598896872168551E-2</v>
      </c>
      <c r="AM182" s="41">
        <f>'Survival-1cycle NMA'!P183</f>
        <v>2.9915395711698121E-2</v>
      </c>
      <c r="AN182" s="12">
        <f t="shared" si="38"/>
        <v>2.7319338706672688E-2</v>
      </c>
      <c r="AO182" s="41">
        <f>'Survival-1cycle NMA'!Q183</f>
        <v>2.5960570050254338E-3</v>
      </c>
    </row>
    <row r="183" spans="1:41">
      <c r="A183" s="12">
        <v>180</v>
      </c>
      <c r="B183" s="12">
        <f t="shared" si="26"/>
        <v>10.298630136986301</v>
      </c>
      <c r="C183" s="41">
        <f>'Survival-1cycle NMA'!F184</f>
        <v>5.5920621994754845E-2</v>
      </c>
      <c r="D183" s="41">
        <f>'Survival-1cycle NMA'!G184</f>
        <v>2.4290161805402889E-3</v>
      </c>
      <c r="E183" s="12">
        <f t="shared" si="27"/>
        <v>5.3491605814214555E-2</v>
      </c>
      <c r="F183" s="12">
        <v>2.47926567884495E-2</v>
      </c>
      <c r="G183" s="12">
        <v>2.33697111303306E-4</v>
      </c>
      <c r="H183" s="12">
        <f t="shared" si="28"/>
        <v>2.4558959677146195E-2</v>
      </c>
      <c r="I183" s="41">
        <f>'Survival-1cycle NMA'!H184</f>
        <v>5.1934798948843092E-2</v>
      </c>
      <c r="J183" s="12">
        <f t="shared" si="29"/>
        <v>4.7193054545567756E-2</v>
      </c>
      <c r="K183" s="41">
        <f>'Survival-1cycle NMA'!I184</f>
        <v>4.7417444032753367E-3</v>
      </c>
      <c r="L183" s="12">
        <v>1.8810747565722801E-2</v>
      </c>
      <c r="M183" s="12">
        <v>2.47926567884495E-2</v>
      </c>
      <c r="N183" s="12">
        <v>2.33697111303306E-4</v>
      </c>
      <c r="O183" s="41">
        <f>'Survival-1cycle NMA'!H184</f>
        <v>5.1934798948843092E-2</v>
      </c>
      <c r="P183" s="12">
        <f t="shared" si="30"/>
        <v>4.7193054545567756E-2</v>
      </c>
      <c r="Q183" s="41">
        <f>'Survival-1cycle NMA'!I184</f>
        <v>4.7417444032753367E-3</v>
      </c>
      <c r="R183" s="12">
        <v>2.47926567884495E-2</v>
      </c>
      <c r="S183" s="12">
        <f t="shared" si="31"/>
        <v>2.4558959677146195E-2</v>
      </c>
      <c r="T183" s="12">
        <v>2.33697111303306E-4</v>
      </c>
      <c r="U183" s="41">
        <f>'Survival-1cycle NMA'!J184</f>
        <v>5.9768750686816148E-2</v>
      </c>
      <c r="V183" s="12">
        <f t="shared" si="32"/>
        <v>3.5147311698681391E-2</v>
      </c>
      <c r="W183" s="41">
        <f>'Survival-1cycle NMA'!K184</f>
        <v>2.4621438988134757E-2</v>
      </c>
      <c r="X183" s="41">
        <f>'Survival-1cycle NMA'!H184</f>
        <v>5.1934798948843092E-2</v>
      </c>
      <c r="Y183" s="12">
        <f t="shared" si="33"/>
        <v>4.7193054545567756E-2</v>
      </c>
      <c r="Z183" s="41">
        <f>'Survival-1cycle NMA'!I184</f>
        <v>4.7417444032753367E-3</v>
      </c>
      <c r="AA183" s="41">
        <f>'Survival-1cycle NMA'!P184</f>
        <v>2.9607078903903263E-2</v>
      </c>
      <c r="AB183" s="12">
        <f t="shared" si="34"/>
        <v>2.7053093048297724E-2</v>
      </c>
      <c r="AC183" s="41">
        <f>'Survival-1cycle NMA'!Q184</f>
        <v>2.5539858556055386E-3</v>
      </c>
      <c r="AD183" s="41">
        <f>'Survival-1cycle NMA'!L184</f>
        <v>0.12613073261826191</v>
      </c>
      <c r="AE183" s="12">
        <f t="shared" si="35"/>
        <v>0.10951038363238268</v>
      </c>
      <c r="AF183" s="41">
        <f>'Survival-1cycle NMA'!M184</f>
        <v>1.6620348985879229E-2</v>
      </c>
      <c r="AG183" s="12">
        <v>2.47926567884495E-2</v>
      </c>
      <c r="AH183" s="12">
        <f t="shared" si="36"/>
        <v>2.4558959677146195E-2</v>
      </c>
      <c r="AI183" s="12">
        <v>2.33697111303306E-4</v>
      </c>
      <c r="AJ183" s="41">
        <f>'Survival-1cycle NMA'!N184</f>
        <v>5.0049723826597427E-2</v>
      </c>
      <c r="AK183" s="12">
        <f t="shared" si="37"/>
        <v>1.4775185560519655E-2</v>
      </c>
      <c r="AL183" s="41">
        <f>'Survival-1cycle NMA'!O184</f>
        <v>3.5274538266077772E-2</v>
      </c>
      <c r="AM183" s="41">
        <f>'Survival-1cycle NMA'!P184</f>
        <v>2.9607078903903263E-2</v>
      </c>
      <c r="AN183" s="12">
        <f t="shared" si="38"/>
        <v>2.7053093048297724E-2</v>
      </c>
      <c r="AO183" s="41">
        <f>'Survival-1cycle NMA'!Q184</f>
        <v>2.5539858556055386E-3</v>
      </c>
    </row>
    <row r="184" spans="1:41">
      <c r="A184" s="12">
        <v>181</v>
      </c>
      <c r="B184" s="12">
        <f t="shared" si="26"/>
        <v>10.356164383561644</v>
      </c>
      <c r="C184" s="41">
        <f>'Survival-1cycle NMA'!F185</f>
        <v>5.5449768458676239E-2</v>
      </c>
      <c r="D184" s="41">
        <f>'Survival-1cycle NMA'!G185</f>
        <v>2.3894826940890064E-3</v>
      </c>
      <c r="E184" s="12">
        <f t="shared" si="27"/>
        <v>5.3060285764587233E-2</v>
      </c>
      <c r="F184" s="12">
        <v>2.4525340600592801E-2</v>
      </c>
      <c r="G184" s="12">
        <v>2.28431189920059E-4</v>
      </c>
      <c r="H184" s="12">
        <f t="shared" si="28"/>
        <v>2.4296909410672741E-2</v>
      </c>
      <c r="I184" s="41">
        <f>'Survival-1cycle NMA'!H185</f>
        <v>5.1486342091745949E-2</v>
      </c>
      <c r="J184" s="12">
        <f t="shared" si="29"/>
        <v>4.6813259494318589E-2</v>
      </c>
      <c r="K184" s="41">
        <f>'Survival-1cycle NMA'!I185</f>
        <v>4.6730825974273605E-3</v>
      </c>
      <c r="L184" s="12">
        <v>1.8566887299532899E-2</v>
      </c>
      <c r="M184" s="12">
        <v>2.4525340600592801E-2</v>
      </c>
      <c r="N184" s="12">
        <v>2.28431189920059E-4</v>
      </c>
      <c r="O184" s="41">
        <f>'Survival-1cycle NMA'!H185</f>
        <v>5.1486342091745949E-2</v>
      </c>
      <c r="P184" s="12">
        <f t="shared" si="30"/>
        <v>4.6813259494318589E-2</v>
      </c>
      <c r="Q184" s="41">
        <f>'Survival-1cycle NMA'!I185</f>
        <v>4.6730825974273605E-3</v>
      </c>
      <c r="R184" s="12">
        <v>2.4525340600592801E-2</v>
      </c>
      <c r="S184" s="12">
        <f t="shared" si="31"/>
        <v>2.4296909410672741E-2</v>
      </c>
      <c r="T184" s="12">
        <v>2.28431189920059E-4</v>
      </c>
      <c r="U184" s="41">
        <f>'Survival-1cycle NMA'!J185</f>
        <v>5.9277061448553159E-2</v>
      </c>
      <c r="V184" s="12">
        <f t="shared" si="32"/>
        <v>3.4902958388600858E-2</v>
      </c>
      <c r="W184" s="41">
        <f>'Survival-1cycle NMA'!K185</f>
        <v>2.4374103059952305E-2</v>
      </c>
      <c r="X184" s="41">
        <f>'Survival-1cycle NMA'!H185</f>
        <v>5.1486342091745949E-2</v>
      </c>
      <c r="Y184" s="12">
        <f t="shared" si="33"/>
        <v>4.6813259494318589E-2</v>
      </c>
      <c r="Z184" s="41">
        <f>'Survival-1cycle NMA'!I185</f>
        <v>4.6730825974273605E-3</v>
      </c>
      <c r="AA184" s="41">
        <f>'Survival-1cycle NMA'!P185</f>
        <v>2.9303097166089358E-2</v>
      </c>
      <c r="AB184" s="12">
        <f t="shared" si="34"/>
        <v>2.6790335158150689E-2</v>
      </c>
      <c r="AC184" s="41">
        <f>'Survival-1cycle NMA'!Q185</f>
        <v>2.5127620079386679E-3</v>
      </c>
      <c r="AD184" s="41">
        <f>'Survival-1cycle NMA'!L185</f>
        <v>0.12536734442116124</v>
      </c>
      <c r="AE184" s="12">
        <f t="shared" si="35"/>
        <v>0.10893157094581978</v>
      </c>
      <c r="AF184" s="41">
        <f>'Survival-1cycle NMA'!M185</f>
        <v>1.6435773475341461E-2</v>
      </c>
      <c r="AG184" s="12">
        <v>2.4525340600592801E-2</v>
      </c>
      <c r="AH184" s="12">
        <f t="shared" si="36"/>
        <v>2.4296909410672741E-2</v>
      </c>
      <c r="AI184" s="12">
        <v>2.28431189920059E-4</v>
      </c>
      <c r="AJ184" s="41">
        <f>'Survival-1cycle NMA'!N185</f>
        <v>4.9612166031050661E-2</v>
      </c>
      <c r="AK184" s="12">
        <f t="shared" si="37"/>
        <v>1.4657741156890343E-2</v>
      </c>
      <c r="AL184" s="41">
        <f>'Survival-1cycle NMA'!O185</f>
        <v>3.4954424874160318E-2</v>
      </c>
      <c r="AM184" s="41">
        <f>'Survival-1cycle NMA'!P185</f>
        <v>2.9303097166089358E-2</v>
      </c>
      <c r="AN184" s="12">
        <f t="shared" si="38"/>
        <v>2.6790335158150689E-2</v>
      </c>
      <c r="AO184" s="41">
        <f>'Survival-1cycle NMA'!Q185</f>
        <v>2.5127620079386679E-3</v>
      </c>
    </row>
    <row r="185" spans="1:41">
      <c r="A185" s="12">
        <v>182</v>
      </c>
      <c r="B185" s="12">
        <f t="shared" si="26"/>
        <v>10.413698630136986</v>
      </c>
      <c r="C185" s="41">
        <f>'Survival-1cycle NMA'!F186</f>
        <v>5.4984643578528163E-2</v>
      </c>
      <c r="D185" s="41">
        <f>'Survival-1cycle NMA'!G186</f>
        <v>2.3507473620755087E-3</v>
      </c>
      <c r="E185" s="12">
        <f t="shared" si="27"/>
        <v>5.2633896216452654E-2</v>
      </c>
      <c r="F185" s="12">
        <v>2.4261904561428699E-2</v>
      </c>
      <c r="G185" s="12">
        <v>2.23304339627831E-4</v>
      </c>
      <c r="H185" s="12">
        <f t="shared" si="28"/>
        <v>2.403860022180087E-2</v>
      </c>
      <c r="I185" s="41">
        <f>'Survival-1cycle NMA'!H186</f>
        <v>5.1043437256568756E-2</v>
      </c>
      <c r="J185" s="12">
        <f t="shared" si="29"/>
        <v>4.6437752757536678E-2</v>
      </c>
      <c r="K185" s="41">
        <f>'Survival-1cycle NMA'!I186</f>
        <v>4.6056844990320766E-3</v>
      </c>
      <c r="L185" s="12">
        <v>1.83270488147791E-2</v>
      </c>
      <c r="M185" s="12">
        <v>2.4261904561428699E-2</v>
      </c>
      <c r="N185" s="12">
        <v>2.23304339627831E-4</v>
      </c>
      <c r="O185" s="41">
        <f>'Survival-1cycle NMA'!H186</f>
        <v>5.1043437256568756E-2</v>
      </c>
      <c r="P185" s="12">
        <f t="shared" si="30"/>
        <v>4.6437752757536678E-2</v>
      </c>
      <c r="Q185" s="41">
        <f>'Survival-1cycle NMA'!I186</f>
        <v>4.6056844990320766E-3</v>
      </c>
      <c r="R185" s="12">
        <v>2.4261904561428699E-2</v>
      </c>
      <c r="S185" s="12">
        <f t="shared" si="31"/>
        <v>2.403860022180087E-2</v>
      </c>
      <c r="T185" s="12">
        <v>2.23304339627831E-4</v>
      </c>
      <c r="U185" s="41">
        <f>'Survival-1cycle NMA'!J186</f>
        <v>5.8791259758031282E-2</v>
      </c>
      <c r="V185" s="12">
        <f t="shared" si="32"/>
        <v>3.4661030769392961E-2</v>
      </c>
      <c r="W185" s="41">
        <f>'Survival-1cycle NMA'!K186</f>
        <v>2.4130228988638321E-2</v>
      </c>
      <c r="X185" s="41">
        <f>'Survival-1cycle NMA'!H186</f>
        <v>5.1043437256568756E-2</v>
      </c>
      <c r="Y185" s="12">
        <f t="shared" si="33"/>
        <v>4.6437752757536678E-2</v>
      </c>
      <c r="Z185" s="41">
        <f>'Survival-1cycle NMA'!I186</f>
        <v>4.6056844990320766E-3</v>
      </c>
      <c r="AA185" s="41">
        <f>'Survival-1cycle NMA'!P186</f>
        <v>2.9003372158300622E-2</v>
      </c>
      <c r="AB185" s="12">
        <f t="shared" si="34"/>
        <v>2.6531007229046038E-2</v>
      </c>
      <c r="AC185" s="41">
        <f>'Survival-1cycle NMA'!Q186</f>
        <v>2.4723649292545838E-3</v>
      </c>
      <c r="AD185" s="41">
        <f>'Survival-1cycle NMA'!L186</f>
        <v>0.12461144679730558</v>
      </c>
      <c r="AE185" s="12">
        <f t="shared" si="35"/>
        <v>0.10835747095585174</v>
      </c>
      <c r="AF185" s="41">
        <f>'Survival-1cycle NMA'!M186</f>
        <v>1.6253975841453834E-2</v>
      </c>
      <c r="AG185" s="12">
        <v>2.4261904561428699E-2</v>
      </c>
      <c r="AH185" s="12">
        <f t="shared" si="36"/>
        <v>2.403860022180087E-2</v>
      </c>
      <c r="AI185" s="12">
        <v>2.23304339627831E-4</v>
      </c>
      <c r="AJ185" s="41">
        <f>'Survival-1cycle NMA'!N186</f>
        <v>4.9180072079559677E-2</v>
      </c>
      <c r="AK185" s="12">
        <f t="shared" si="37"/>
        <v>1.4541588959897676E-2</v>
      </c>
      <c r="AL185" s="41">
        <f>'Survival-1cycle NMA'!O186</f>
        <v>3.4638483119662E-2</v>
      </c>
      <c r="AM185" s="41">
        <f>'Survival-1cycle NMA'!P186</f>
        <v>2.9003372158300622E-2</v>
      </c>
      <c r="AN185" s="12">
        <f t="shared" si="38"/>
        <v>2.6531007229046038E-2</v>
      </c>
      <c r="AO185" s="41">
        <f>'Survival-1cycle NMA'!Q186</f>
        <v>2.4723649292545838E-3</v>
      </c>
    </row>
    <row r="186" spans="1:41">
      <c r="A186" s="12">
        <v>183</v>
      </c>
      <c r="B186" s="12">
        <f t="shared" si="26"/>
        <v>10.471232876712328</v>
      </c>
      <c r="C186" s="41">
        <f>'Survival-1cycle NMA'!F187</f>
        <v>5.4525154480195674E-2</v>
      </c>
      <c r="D186" s="41">
        <f>'Survival-1cycle NMA'!G187</f>
        <v>2.3127908210232094E-3</v>
      </c>
      <c r="E186" s="12">
        <f t="shared" si="27"/>
        <v>5.2212363659172464E-2</v>
      </c>
      <c r="F186" s="12">
        <v>2.4002276915249001E-2</v>
      </c>
      <c r="G186" s="12">
        <v>2.1831233306486201E-4</v>
      </c>
      <c r="H186" s="12">
        <f t="shared" si="28"/>
        <v>2.3783964582184139E-2</v>
      </c>
      <c r="I186" s="41">
        <f>'Survival-1cycle NMA'!H187</f>
        <v>5.0605993285137207E-2</v>
      </c>
      <c r="J186" s="12">
        <f t="shared" si="29"/>
        <v>4.606647161753101E-2</v>
      </c>
      <c r="K186" s="41">
        <f>'Survival-1cycle NMA'!I187</f>
        <v>4.5395216676061964E-3</v>
      </c>
      <c r="L186" s="12">
        <v>1.8091150793472399E-2</v>
      </c>
      <c r="M186" s="12">
        <v>2.4002276915249001E-2</v>
      </c>
      <c r="N186" s="12">
        <v>2.1831233306486201E-4</v>
      </c>
      <c r="O186" s="41">
        <f>'Survival-1cycle NMA'!H187</f>
        <v>5.0605993285137207E-2</v>
      </c>
      <c r="P186" s="12">
        <f t="shared" si="30"/>
        <v>4.606647161753101E-2</v>
      </c>
      <c r="Q186" s="41">
        <f>'Survival-1cycle NMA'!I187</f>
        <v>4.5395216676061964E-3</v>
      </c>
      <c r="R186" s="12">
        <v>2.4002276915249001E-2</v>
      </c>
      <c r="S186" s="12">
        <f t="shared" si="31"/>
        <v>2.3783964582184139E-2</v>
      </c>
      <c r="T186" s="12">
        <v>2.1831233306486201E-4</v>
      </c>
      <c r="U186" s="41">
        <f>'Survival-1cycle NMA'!J187</f>
        <v>5.8311251259665853E-2</v>
      </c>
      <c r="V186" s="12">
        <f t="shared" si="32"/>
        <v>3.4421497463521362E-2</v>
      </c>
      <c r="W186" s="41">
        <f>'Survival-1cycle NMA'!K187</f>
        <v>2.388975379614449E-2</v>
      </c>
      <c r="X186" s="41">
        <f>'Survival-1cycle NMA'!H187</f>
        <v>5.0605993285137207E-2</v>
      </c>
      <c r="Y186" s="12">
        <f t="shared" si="33"/>
        <v>4.606647161753101E-2</v>
      </c>
      <c r="Z186" s="41">
        <f>'Survival-1cycle NMA'!I187</f>
        <v>4.5395216676061964E-3</v>
      </c>
      <c r="AA186" s="41">
        <f>'Survival-1cycle NMA'!P187</f>
        <v>2.8707827283682305E-2</v>
      </c>
      <c r="AB186" s="12">
        <f t="shared" si="34"/>
        <v>2.6275052612990509E-2</v>
      </c>
      <c r="AC186" s="41">
        <f>'Survival-1cycle NMA'!Q187</f>
        <v>2.432774670691795E-3</v>
      </c>
      <c r="AD186" s="41">
        <f>'Survival-1cycle NMA'!L187</f>
        <v>0.12386293523679905</v>
      </c>
      <c r="AE186" s="12">
        <f t="shared" si="35"/>
        <v>0.10778803254121883</v>
      </c>
      <c r="AF186" s="41">
        <f>'Survival-1cycle NMA'!M187</f>
        <v>1.607490269558022E-2</v>
      </c>
      <c r="AG186" s="12">
        <v>2.4002276915249001E-2</v>
      </c>
      <c r="AH186" s="12">
        <f t="shared" si="36"/>
        <v>2.3783964582184139E-2</v>
      </c>
      <c r="AI186" s="12">
        <v>2.1831233306486201E-4</v>
      </c>
      <c r="AJ186" s="41">
        <f>'Survival-1cycle NMA'!N187</f>
        <v>4.8753351696688811E-2</v>
      </c>
      <c r="AK186" s="12">
        <f t="shared" si="37"/>
        <v>1.4426710671734198E-2</v>
      </c>
      <c r="AL186" s="41">
        <f>'Survival-1cycle NMA'!O187</f>
        <v>3.4326641024954613E-2</v>
      </c>
      <c r="AM186" s="41">
        <f>'Survival-1cycle NMA'!P187</f>
        <v>2.8707827283682305E-2</v>
      </c>
      <c r="AN186" s="12">
        <f t="shared" si="38"/>
        <v>2.6275052612990509E-2</v>
      </c>
      <c r="AO186" s="41">
        <f>'Survival-1cycle NMA'!Q187</f>
        <v>2.432774670691795E-3</v>
      </c>
    </row>
    <row r="187" spans="1:41">
      <c r="A187" s="12">
        <v>184</v>
      </c>
      <c r="B187" s="12">
        <f t="shared" si="26"/>
        <v>10.528767123287672</v>
      </c>
      <c r="C187" s="41">
        <f>'Survival-1cycle NMA'!F188</f>
        <v>5.407121018817615E-2</v>
      </c>
      <c r="D187" s="41">
        <f>'Survival-1cycle NMA'!G188</f>
        <v>2.2755942581792177E-3</v>
      </c>
      <c r="E187" s="12">
        <f t="shared" si="27"/>
        <v>5.179561592999693E-2</v>
      </c>
      <c r="F187" s="12">
        <v>2.3746387530453002E-2</v>
      </c>
      <c r="G187" s="12">
        <v>2.13451088575437E-4</v>
      </c>
      <c r="H187" s="12">
        <f t="shared" si="28"/>
        <v>2.3532936441877563E-2</v>
      </c>
      <c r="I187" s="41">
        <f>'Survival-1cycle NMA'!H188</f>
        <v>5.0173920900820242E-2</v>
      </c>
      <c r="J187" s="12">
        <f t="shared" si="29"/>
        <v>4.5699354478040195E-2</v>
      </c>
      <c r="K187" s="41">
        <f>'Survival-1cycle NMA'!I188</f>
        <v>4.4745664227800455E-3</v>
      </c>
      <c r="L187" s="12">
        <v>1.78591138763552E-2</v>
      </c>
      <c r="M187" s="12">
        <v>2.3746387530453002E-2</v>
      </c>
      <c r="N187" s="12">
        <v>2.13451088575437E-4</v>
      </c>
      <c r="O187" s="41">
        <f>'Survival-1cycle NMA'!H188</f>
        <v>5.0173920900820242E-2</v>
      </c>
      <c r="P187" s="12">
        <f t="shared" si="30"/>
        <v>4.5699354478040195E-2</v>
      </c>
      <c r="Q187" s="41">
        <f>'Survival-1cycle NMA'!I188</f>
        <v>4.4745664227800455E-3</v>
      </c>
      <c r="R187" s="12">
        <v>2.3746387530453002E-2</v>
      </c>
      <c r="S187" s="12">
        <f t="shared" si="31"/>
        <v>2.3532936441877563E-2</v>
      </c>
      <c r="T187" s="12">
        <v>2.13451088575437E-4</v>
      </c>
      <c r="U187" s="41">
        <f>'Survival-1cycle NMA'!J188</f>
        <v>5.7836943510024198E-2</v>
      </c>
      <c r="V187" s="12">
        <f t="shared" si="32"/>
        <v>3.4184327586224056E-2</v>
      </c>
      <c r="W187" s="41">
        <f>'Survival-1cycle NMA'!K188</f>
        <v>2.3652615923800139E-2</v>
      </c>
      <c r="X187" s="41">
        <f>'Survival-1cycle NMA'!H188</f>
        <v>5.0173920900820242E-2</v>
      </c>
      <c r="Y187" s="12">
        <f t="shared" si="33"/>
        <v>4.5699354478040195E-2</v>
      </c>
      <c r="Z187" s="41">
        <f>'Survival-1cycle NMA'!I188</f>
        <v>4.4745664227800455E-3</v>
      </c>
      <c r="AA187" s="41">
        <f>'Survival-1cycle NMA'!P188</f>
        <v>2.8416387642220271E-2</v>
      </c>
      <c r="AB187" s="12">
        <f t="shared" si="34"/>
        <v>2.6022415794027764E-2</v>
      </c>
      <c r="AC187" s="41">
        <f>'Survival-1cycle NMA'!Q188</f>
        <v>2.3939718481925088E-3</v>
      </c>
      <c r="AD187" s="41">
        <f>'Survival-1cycle NMA'!L188</f>
        <v>0.12312170714238103</v>
      </c>
      <c r="AE187" s="12">
        <f t="shared" si="35"/>
        <v>0.10722320523702479</v>
      </c>
      <c r="AF187" s="41">
        <f>'Survival-1cycle NMA'!M188</f>
        <v>1.5898501905356244E-2</v>
      </c>
      <c r="AG187" s="12">
        <v>2.3746387530453002E-2</v>
      </c>
      <c r="AH187" s="12">
        <f t="shared" si="36"/>
        <v>2.3532936441877563E-2</v>
      </c>
      <c r="AI187" s="12">
        <v>2.13451088575437E-4</v>
      </c>
      <c r="AJ187" s="41">
        <f>'Survival-1cycle NMA'!N188</f>
        <v>4.8331916479256019E-2</v>
      </c>
      <c r="AK187" s="12">
        <f t="shared" si="37"/>
        <v>1.431308830966526E-2</v>
      </c>
      <c r="AL187" s="41">
        <f>'Survival-1cycle NMA'!O188</f>
        <v>3.4018828169590759E-2</v>
      </c>
      <c r="AM187" s="41">
        <f>'Survival-1cycle NMA'!P188</f>
        <v>2.8416387642220271E-2</v>
      </c>
      <c r="AN187" s="12">
        <f t="shared" si="38"/>
        <v>2.6022415794027764E-2</v>
      </c>
      <c r="AO187" s="41">
        <f>'Survival-1cycle NMA'!Q188</f>
        <v>2.3939718481925088E-3</v>
      </c>
    </row>
    <row r="188" spans="1:41">
      <c r="A188" s="12">
        <v>185</v>
      </c>
      <c r="B188" s="12">
        <f t="shared" si="26"/>
        <v>10.586301369863014</v>
      </c>
      <c r="C188" s="41">
        <f>'Survival-1cycle NMA'!F189</f>
        <v>5.3622721578517579E-2</v>
      </c>
      <c r="D188" s="41">
        <f>'Survival-1cycle NMA'!G189</f>
        <v>2.2391393935065761E-3</v>
      </c>
      <c r="E188" s="12">
        <f t="shared" si="27"/>
        <v>5.1383582185011004E-2</v>
      </c>
      <c r="F188" s="12">
        <v>2.3494167855887899E-2</v>
      </c>
      <c r="G188" s="12">
        <v>2.0871666458587899E-4</v>
      </c>
      <c r="H188" s="12">
        <f t="shared" si="28"/>
        <v>2.3285451191302018E-2</v>
      </c>
      <c r="I188" s="41">
        <f>'Survival-1cycle NMA'!H189</f>
        <v>4.9747132661538011E-2</v>
      </c>
      <c r="J188" s="12">
        <f t="shared" si="29"/>
        <v>4.5336340840825266E-2</v>
      </c>
      <c r="K188" s="41">
        <f>'Survival-1cycle NMA'!I189</f>
        <v>4.410791820712745E-3</v>
      </c>
      <c r="L188" s="12">
        <v>1.76308606079543E-2</v>
      </c>
      <c r="M188" s="12">
        <v>2.3494167855887899E-2</v>
      </c>
      <c r="N188" s="12">
        <v>2.0871666458587899E-4</v>
      </c>
      <c r="O188" s="41">
        <f>'Survival-1cycle NMA'!H189</f>
        <v>4.9747132661538011E-2</v>
      </c>
      <c r="P188" s="12">
        <f t="shared" si="30"/>
        <v>4.5336340840825266E-2</v>
      </c>
      <c r="Q188" s="41">
        <f>'Survival-1cycle NMA'!I189</f>
        <v>4.410791820712745E-3</v>
      </c>
      <c r="R188" s="12">
        <v>2.3494167855887899E-2</v>
      </c>
      <c r="S188" s="12">
        <f t="shared" si="31"/>
        <v>2.3285451191302018E-2</v>
      </c>
      <c r="T188" s="12">
        <v>2.0871666458587899E-4</v>
      </c>
      <c r="U188" s="41">
        <f>'Survival-1cycle NMA'!J189</f>
        <v>5.7368245930751058E-2</v>
      </c>
      <c r="V188" s="12">
        <f t="shared" si="32"/>
        <v>3.3949490736726561E-2</v>
      </c>
      <c r="W188" s="41">
        <f>'Survival-1cycle NMA'!K189</f>
        <v>2.3418755194024497E-2</v>
      </c>
      <c r="X188" s="41">
        <f>'Survival-1cycle NMA'!H189</f>
        <v>4.9747132661538011E-2</v>
      </c>
      <c r="Y188" s="12">
        <f t="shared" si="33"/>
        <v>4.5336340840825266E-2</v>
      </c>
      <c r="Z188" s="41">
        <f>'Survival-1cycle NMA'!I189</f>
        <v>4.410791820712745E-3</v>
      </c>
      <c r="AA188" s="41">
        <f>'Survival-1cycle NMA'!P189</f>
        <v>2.8128979985909547E-2</v>
      </c>
      <c r="AB188" s="12">
        <f t="shared" si="34"/>
        <v>2.5773042361804121E-2</v>
      </c>
      <c r="AC188" s="41">
        <f>'Survival-1cycle NMA'!Q189</f>
        <v>2.3559376241054264E-3</v>
      </c>
      <c r="AD188" s="41">
        <f>'Survival-1cycle NMA'!L189</f>
        <v>0.12238766178588484</v>
      </c>
      <c r="AE188" s="12">
        <f t="shared" si="35"/>
        <v>0.10666293922628506</v>
      </c>
      <c r="AF188" s="41">
        <f>'Survival-1cycle NMA'!M189</f>
        <v>1.5724722559599776E-2</v>
      </c>
      <c r="AG188" s="12">
        <v>2.3494167855887899E-2</v>
      </c>
      <c r="AH188" s="12">
        <f t="shared" si="36"/>
        <v>2.3285451191302018E-2</v>
      </c>
      <c r="AI188" s="12">
        <v>2.0871666458587899E-4</v>
      </c>
      <c r="AJ188" s="41">
        <f>'Survival-1cycle NMA'!N189</f>
        <v>4.7915679849396507E-2</v>
      </c>
      <c r="AK188" s="12">
        <f t="shared" si="37"/>
        <v>1.4200704199747068E-2</v>
      </c>
      <c r="AL188" s="41">
        <f>'Survival-1cycle NMA'!O189</f>
        <v>3.371497564964944E-2</v>
      </c>
      <c r="AM188" s="41">
        <f>'Survival-1cycle NMA'!P189</f>
        <v>2.8128979985909547E-2</v>
      </c>
      <c r="AN188" s="12">
        <f t="shared" si="38"/>
        <v>2.5773042361804121E-2</v>
      </c>
      <c r="AO188" s="41">
        <f>'Survival-1cycle NMA'!Q189</f>
        <v>2.3559376241054264E-3</v>
      </c>
    </row>
    <row r="189" spans="1:41">
      <c r="A189" s="12">
        <v>186</v>
      </c>
      <c r="B189" s="12">
        <f t="shared" si="26"/>
        <v>10.643835616438356</v>
      </c>
      <c r="C189" s="41">
        <f>'Survival-1cycle NMA'!F190</f>
        <v>5.3179601333132299E-2</v>
      </c>
      <c r="D189" s="41">
        <f>'Survival-1cycle NMA'!G190</f>
        <v>2.2034084623429261E-3</v>
      </c>
      <c r="E189" s="12">
        <f t="shared" si="27"/>
        <v>5.0976192870789375E-2</v>
      </c>
      <c r="F189" s="12">
        <v>2.3245550878551801E-2</v>
      </c>
      <c r="G189" s="12">
        <v>2.04105254221096E-4</v>
      </c>
      <c r="H189" s="12">
        <f t="shared" si="28"/>
        <v>2.3041445624330706E-2</v>
      </c>
      <c r="I189" s="41">
        <f>'Survival-1cycle NMA'!H190</f>
        <v>4.9325542914151144E-2</v>
      </c>
      <c r="J189" s="12">
        <f t="shared" si="29"/>
        <v>4.4977371282809271E-2</v>
      </c>
      <c r="K189" s="41">
        <f>'Survival-1cycle NMA'!I190</f>
        <v>4.3481716313418708E-3</v>
      </c>
      <c r="L189" s="12">
        <v>1.7406315383396601E-2</v>
      </c>
      <c r="M189" s="12">
        <v>2.3245550878551801E-2</v>
      </c>
      <c r="N189" s="12">
        <v>2.04105254221096E-4</v>
      </c>
      <c r="O189" s="41">
        <f>'Survival-1cycle NMA'!H190</f>
        <v>4.9325542914151144E-2</v>
      </c>
      <c r="P189" s="12">
        <f t="shared" si="30"/>
        <v>4.4977371282809271E-2</v>
      </c>
      <c r="Q189" s="41">
        <f>'Survival-1cycle NMA'!I190</f>
        <v>4.3481716313418708E-3</v>
      </c>
      <c r="R189" s="12">
        <v>2.3245550878551801E-2</v>
      </c>
      <c r="S189" s="12">
        <f t="shared" si="31"/>
        <v>2.3041445624330706E-2</v>
      </c>
      <c r="T189" s="12">
        <v>2.04105254221096E-4</v>
      </c>
      <c r="U189" s="41">
        <f>'Survival-1cycle NMA'!J190</f>
        <v>5.690506976286188E-2</v>
      </c>
      <c r="V189" s="12">
        <f t="shared" si="32"/>
        <v>3.3716956989617894E-2</v>
      </c>
      <c r="W189" s="41">
        <f>'Survival-1cycle NMA'!K190</f>
        <v>2.318811277324399E-2</v>
      </c>
      <c r="X189" s="41">
        <f>'Survival-1cycle NMA'!H190</f>
        <v>4.9325542914151144E-2</v>
      </c>
      <c r="Y189" s="12">
        <f t="shared" si="33"/>
        <v>4.4977371282809271E-2</v>
      </c>
      <c r="Z189" s="41">
        <f>'Survival-1cycle NMA'!I190</f>
        <v>4.3481716313418708E-3</v>
      </c>
      <c r="AA189" s="41">
        <f>'Survival-1cycle NMA'!P190</f>
        <v>2.7845532675302209E-2</v>
      </c>
      <c r="AB189" s="12">
        <f t="shared" si="34"/>
        <v>2.5526878985835093E-2</v>
      </c>
      <c r="AC189" s="41">
        <f>'Survival-1cycle NMA'!Q190</f>
        <v>2.318653689467117E-3</v>
      </c>
      <c r="AD189" s="41">
        <f>'Survival-1cycle NMA'!L190</f>
        <v>0.12166070026588566</v>
      </c>
      <c r="AE189" s="12">
        <f t="shared" si="35"/>
        <v>0.1061071853315278</v>
      </c>
      <c r="AF189" s="41">
        <f>'Survival-1cycle NMA'!M190</f>
        <v>1.5553514934357856E-2</v>
      </c>
      <c r="AG189" s="12">
        <v>2.3245550878551801E-2</v>
      </c>
      <c r="AH189" s="12">
        <f t="shared" si="36"/>
        <v>2.3041445624330706E-2</v>
      </c>
      <c r="AI189" s="12">
        <v>2.04105254221096E-4</v>
      </c>
      <c r="AJ189" s="41">
        <f>'Survival-1cycle NMA'!N190</f>
        <v>4.7504557009010052E-2</v>
      </c>
      <c r="AK189" s="12">
        <f t="shared" si="37"/>
        <v>1.4089540970683066E-2</v>
      </c>
      <c r="AL189" s="41">
        <f>'Survival-1cycle NMA'!O190</f>
        <v>3.3415016038326986E-2</v>
      </c>
      <c r="AM189" s="41">
        <f>'Survival-1cycle NMA'!P190</f>
        <v>2.7845532675302209E-2</v>
      </c>
      <c r="AN189" s="12">
        <f t="shared" si="38"/>
        <v>2.5526878985835093E-2</v>
      </c>
      <c r="AO189" s="41">
        <f>'Survival-1cycle NMA'!Q190</f>
        <v>2.318653689467117E-3</v>
      </c>
    </row>
    <row r="190" spans="1:41">
      <c r="A190" s="12">
        <v>187</v>
      </c>
      <c r="B190" s="12">
        <f t="shared" si="26"/>
        <v>10.701369863013699</v>
      </c>
      <c r="C190" s="41">
        <f>'Survival-1cycle NMA'!F191</f>
        <v>5.2741763895437957E-2</v>
      </c>
      <c r="D190" s="41">
        <f>'Survival-1cycle NMA'!G191</f>
        <v>2.1683841986979945E-3</v>
      </c>
      <c r="E190" s="12">
        <f t="shared" si="27"/>
        <v>5.0573379696739959E-2</v>
      </c>
      <c r="F190" s="12">
        <v>2.3000471082610299E-2</v>
      </c>
      <c r="G190" s="12">
        <v>1.9961318015038101E-4</v>
      </c>
      <c r="H190" s="12">
        <f t="shared" si="28"/>
        <v>2.2800857902459917E-2</v>
      </c>
      <c r="I190" s="41">
        <f>'Survival-1cycle NMA'!H191</f>
        <v>4.8909067750183582E-2</v>
      </c>
      <c r="J190" s="12">
        <f t="shared" si="29"/>
        <v>4.4622387433749161E-2</v>
      </c>
      <c r="K190" s="41">
        <f>'Survival-1cycle NMA'!I191</f>
        <v>4.2866803164344231E-3</v>
      </c>
      <c r="L190" s="12">
        <v>1.7185404396924901E-2</v>
      </c>
      <c r="M190" s="12">
        <v>2.3000471082610299E-2</v>
      </c>
      <c r="N190" s="12">
        <v>1.9961318015038101E-4</v>
      </c>
      <c r="O190" s="41">
        <f>'Survival-1cycle NMA'!H191</f>
        <v>4.8909067750183582E-2</v>
      </c>
      <c r="P190" s="12">
        <f t="shared" si="30"/>
        <v>4.4622387433749161E-2</v>
      </c>
      <c r="Q190" s="41">
        <f>'Survival-1cycle NMA'!I191</f>
        <v>4.2866803164344231E-3</v>
      </c>
      <c r="R190" s="12">
        <v>2.3000471082610299E-2</v>
      </c>
      <c r="S190" s="12">
        <f t="shared" si="31"/>
        <v>2.2800857902459917E-2</v>
      </c>
      <c r="T190" s="12">
        <v>1.9961318015038101E-4</v>
      </c>
      <c r="U190" s="41">
        <f>'Survival-1cycle NMA'!J191</f>
        <v>5.6447328022357066E-2</v>
      </c>
      <c r="V190" s="12">
        <f t="shared" si="32"/>
        <v>3.3486696886386239E-2</v>
      </c>
      <c r="W190" s="41">
        <f>'Survival-1cycle NMA'!K191</f>
        <v>2.2960631135970824E-2</v>
      </c>
      <c r="X190" s="41">
        <f>'Survival-1cycle NMA'!H191</f>
        <v>4.8909067750183582E-2</v>
      </c>
      <c r="Y190" s="12">
        <f t="shared" si="33"/>
        <v>4.4622387433749161E-2</v>
      </c>
      <c r="Z190" s="41">
        <f>'Survival-1cycle NMA'!I191</f>
        <v>4.2866803164344231E-3</v>
      </c>
      <c r="AA190" s="41">
        <f>'Survival-1cycle NMA'!P191</f>
        <v>2.7565975637385592E-2</v>
      </c>
      <c r="AB190" s="12">
        <f t="shared" si="34"/>
        <v>2.5283873390451628E-2</v>
      </c>
      <c r="AC190" s="41">
        <f>'Survival-1cycle NMA'!Q191</f>
        <v>2.2821022469339653E-3</v>
      </c>
      <c r="AD190" s="41">
        <f>'Survival-1cycle NMA'!L191</f>
        <v>0.12094072546649902</v>
      </c>
      <c r="AE190" s="12">
        <f t="shared" si="35"/>
        <v>0.10555589500645088</v>
      </c>
      <c r="AF190" s="41">
        <f>'Survival-1cycle NMA'!M191</f>
        <v>1.5384830460048144E-2</v>
      </c>
      <c r="AG190" s="12">
        <v>2.3000471082610299E-2</v>
      </c>
      <c r="AH190" s="12">
        <f t="shared" si="36"/>
        <v>2.2800857902459917E-2</v>
      </c>
      <c r="AI190" s="12">
        <v>1.9961318015038101E-4</v>
      </c>
      <c r="AJ190" s="41">
        <f>'Survival-1cycle NMA'!N191</f>
        <v>4.7098464895544527E-2</v>
      </c>
      <c r="AK190" s="12">
        <f t="shared" si="37"/>
        <v>1.3979581547814743E-2</v>
      </c>
      <c r="AL190" s="41">
        <f>'Survival-1cycle NMA'!O191</f>
        <v>3.3118883347729784E-2</v>
      </c>
      <c r="AM190" s="41">
        <f>'Survival-1cycle NMA'!P191</f>
        <v>2.7565975637385592E-2</v>
      </c>
      <c r="AN190" s="12">
        <f t="shared" si="38"/>
        <v>2.5283873390451628E-2</v>
      </c>
      <c r="AO190" s="41">
        <f>'Survival-1cycle NMA'!Q191</f>
        <v>2.2821022469339653E-3</v>
      </c>
    </row>
    <row r="191" spans="1:41">
      <c r="A191" s="12">
        <v>188</v>
      </c>
      <c r="B191" s="12">
        <f t="shared" si="26"/>
        <v>10.758904109589041</v>
      </c>
      <c r="C191" s="41">
        <f>'Survival-1cycle NMA'!F192</f>
        <v>5.2309125427281007E-2</v>
      </c>
      <c r="D191" s="41">
        <f>'Survival-1cycle NMA'!G192</f>
        <v>2.1340498191636486E-3</v>
      </c>
      <c r="E191" s="12">
        <f t="shared" si="27"/>
        <v>5.0175075608117362E-2</v>
      </c>
      <c r="F191" s="12">
        <v>2.2758864409679599E-2</v>
      </c>
      <c r="G191" s="12">
        <v>1.9523688965174501E-4</v>
      </c>
      <c r="H191" s="12">
        <f t="shared" si="28"/>
        <v>2.2563627520027853E-2</v>
      </c>
      <c r="I191" s="41">
        <f>'Survival-1cycle NMA'!H192</f>
        <v>4.849762496283315E-2</v>
      </c>
      <c r="J191" s="12">
        <f t="shared" si="29"/>
        <v>4.4271331954425799E-2</v>
      </c>
      <c r="K191" s="41">
        <f>'Survival-1cycle NMA'!I192</f>
        <v>4.2262930084073502E-3</v>
      </c>
      <c r="L191" s="12">
        <v>1.69680555920502E-2</v>
      </c>
      <c r="M191" s="12">
        <v>2.2758864409679599E-2</v>
      </c>
      <c r="N191" s="12">
        <v>1.9523688965174501E-4</v>
      </c>
      <c r="O191" s="41">
        <f>'Survival-1cycle NMA'!H192</f>
        <v>4.849762496283315E-2</v>
      </c>
      <c r="P191" s="12">
        <f t="shared" si="30"/>
        <v>4.4271331954425799E-2</v>
      </c>
      <c r="Q191" s="41">
        <f>'Survival-1cycle NMA'!I192</f>
        <v>4.2262930084073502E-3</v>
      </c>
      <c r="R191" s="12">
        <v>2.2758864409679599E-2</v>
      </c>
      <c r="S191" s="12">
        <f t="shared" si="31"/>
        <v>2.2563627520027853E-2</v>
      </c>
      <c r="T191" s="12">
        <v>1.9523688965174501E-4</v>
      </c>
      <c r="U191" s="41">
        <f>'Survival-1cycle NMA'!J192</f>
        <v>5.5994935457112052E-2</v>
      </c>
      <c r="V191" s="12">
        <f t="shared" si="32"/>
        <v>3.3258681427110748E-2</v>
      </c>
      <c r="W191" s="41">
        <f>'Survival-1cycle NMA'!K192</f>
        <v>2.2736254030001304E-2</v>
      </c>
      <c r="X191" s="41">
        <f>'Survival-1cycle NMA'!H192</f>
        <v>4.849762496283315E-2</v>
      </c>
      <c r="Y191" s="12">
        <f t="shared" si="33"/>
        <v>4.4271331954425799E-2</v>
      </c>
      <c r="Z191" s="41">
        <f>'Survival-1cycle NMA'!I192</f>
        <v>4.2262930084073502E-3</v>
      </c>
      <c r="AA191" s="41">
        <f>'Survival-1cycle NMA'!P192</f>
        <v>2.7290240324743649E-2</v>
      </c>
      <c r="AB191" s="12">
        <f t="shared" si="34"/>
        <v>2.5043974330405647E-2</v>
      </c>
      <c r="AC191" s="41">
        <f>'Survival-1cycle NMA'!Q192</f>
        <v>2.2462659943380016E-3</v>
      </c>
      <c r="AD191" s="41">
        <f>'Survival-1cycle NMA'!L192</f>
        <v>0.12022764201729071</v>
      </c>
      <c r="AE191" s="12">
        <f t="shared" si="35"/>
        <v>0.105009020327636</v>
      </c>
      <c r="AF191" s="41">
        <f>'Survival-1cycle NMA'!M192</f>
        <v>1.5218621689654715E-2</v>
      </c>
      <c r="AG191" s="12">
        <v>2.2758864409679599E-2</v>
      </c>
      <c r="AH191" s="12">
        <f t="shared" si="36"/>
        <v>2.2563627520027853E-2</v>
      </c>
      <c r="AI191" s="12">
        <v>1.9523688965174501E-4</v>
      </c>
      <c r="AJ191" s="41">
        <f>'Survival-1cycle NMA'!N192</f>
        <v>4.669732213906929E-2</v>
      </c>
      <c r="AK191" s="12">
        <f t="shared" si="37"/>
        <v>1.3870809147242993E-2</v>
      </c>
      <c r="AL191" s="41">
        <f>'Survival-1cycle NMA'!O192</f>
        <v>3.2826512991826297E-2</v>
      </c>
      <c r="AM191" s="41">
        <f>'Survival-1cycle NMA'!P192</f>
        <v>2.7290240324743649E-2</v>
      </c>
      <c r="AN191" s="12">
        <f t="shared" si="38"/>
        <v>2.5043974330405647E-2</v>
      </c>
      <c r="AO191" s="41">
        <f>'Survival-1cycle NMA'!Q192</f>
        <v>2.2462659943380016E-3</v>
      </c>
    </row>
    <row r="192" spans="1:41">
      <c r="A192" s="12">
        <v>189</v>
      </c>
      <c r="B192" s="12">
        <f t="shared" si="26"/>
        <v>10.816438356164383</v>
      </c>
      <c r="C192" s="41">
        <f>'Survival-1cycle NMA'!F193</f>
        <v>5.1881603767102928E-2</v>
      </c>
      <c r="D192" s="41">
        <f>'Survival-1cycle NMA'!G193</f>
        <v>2.1003890074113955E-3</v>
      </c>
      <c r="E192" s="12">
        <f t="shared" si="27"/>
        <v>4.9781214759691536E-2</v>
      </c>
      <c r="F192" s="12">
        <v>2.2520668220333401E-2</v>
      </c>
      <c r="G192" s="12">
        <v>1.9097294988460099E-4</v>
      </c>
      <c r="H192" s="12">
        <f t="shared" si="28"/>
        <v>2.2329695270448799E-2</v>
      </c>
      <c r="I192" s="41">
        <f>'Survival-1cycle NMA'!H193</f>
        <v>4.8091134005230088E-2</v>
      </c>
      <c r="J192" s="12">
        <f t="shared" si="29"/>
        <v>4.3924148515342765E-2</v>
      </c>
      <c r="K192" s="41">
        <f>'Survival-1cycle NMA'!I193</f>
        <v>4.1669854898873267E-3</v>
      </c>
      <c r="L192" s="12">
        <v>1.67541986132843E-2</v>
      </c>
      <c r="M192" s="12">
        <v>2.2520668220333401E-2</v>
      </c>
      <c r="N192" s="12">
        <v>1.9097294988460099E-4</v>
      </c>
      <c r="O192" s="41">
        <f>'Survival-1cycle NMA'!H193</f>
        <v>4.8091134005230088E-2</v>
      </c>
      <c r="P192" s="12">
        <f t="shared" si="30"/>
        <v>4.3924148515342765E-2</v>
      </c>
      <c r="Q192" s="41">
        <f>'Survival-1cycle NMA'!I193</f>
        <v>4.1669854898873267E-3</v>
      </c>
      <c r="R192" s="12">
        <v>2.2520668220333401E-2</v>
      </c>
      <c r="S192" s="12">
        <f t="shared" si="31"/>
        <v>2.2329695270448799E-2</v>
      </c>
      <c r="T192" s="12">
        <v>1.9097294988460099E-4</v>
      </c>
      <c r="U192" s="41">
        <f>'Survival-1cycle NMA'!J193</f>
        <v>5.5547808505004535E-2</v>
      </c>
      <c r="V192" s="12">
        <f t="shared" si="32"/>
        <v>3.3032882062310351E-2</v>
      </c>
      <c r="W192" s="41">
        <f>'Survival-1cycle NMA'!K193</f>
        <v>2.2514926442694188E-2</v>
      </c>
      <c r="X192" s="41">
        <f>'Survival-1cycle NMA'!H193</f>
        <v>4.8091134005230088E-2</v>
      </c>
      <c r="Y192" s="12">
        <f t="shared" si="33"/>
        <v>4.3924148515342765E-2</v>
      </c>
      <c r="Z192" s="41">
        <f>'Survival-1cycle NMA'!I193</f>
        <v>4.1669854898873267E-3</v>
      </c>
      <c r="AA192" s="41">
        <f>'Survival-1cycle NMA'!P193</f>
        <v>2.7018259675958806E-2</v>
      </c>
      <c r="AB192" s="12">
        <f t="shared" si="34"/>
        <v>2.4807131567117672E-2</v>
      </c>
      <c r="AC192" s="41">
        <f>'Survival-1cycle NMA'!Q193</f>
        <v>2.211128108841135E-3</v>
      </c>
      <c r="AD192" s="41">
        <f>'Survival-1cycle NMA'!L193</f>
        <v>0.11952135625426925</v>
      </c>
      <c r="AE192" s="12">
        <f t="shared" si="35"/>
        <v>0.10446651398632958</v>
      </c>
      <c r="AF192" s="41">
        <f>'Survival-1cycle NMA'!M193</f>
        <v>1.5054842267939676E-2</v>
      </c>
      <c r="AG192" s="12">
        <v>2.2520668220333401E-2</v>
      </c>
      <c r="AH192" s="12">
        <f t="shared" si="36"/>
        <v>2.2329695270448799E-2</v>
      </c>
      <c r="AI192" s="12">
        <v>1.9097294988460099E-4</v>
      </c>
      <c r="AJ192" s="41">
        <f>'Survival-1cycle NMA'!N193</f>
        <v>4.6301049020598228E-2</v>
      </c>
      <c r="AK192" s="12">
        <f t="shared" si="37"/>
        <v>1.3763207270079951E-2</v>
      </c>
      <c r="AL192" s="41">
        <f>'Survival-1cycle NMA'!O193</f>
        <v>3.2537841750518277E-2</v>
      </c>
      <c r="AM192" s="41">
        <f>'Survival-1cycle NMA'!P193</f>
        <v>2.7018259675958806E-2</v>
      </c>
      <c r="AN192" s="12">
        <f t="shared" si="38"/>
        <v>2.4807131567117672E-2</v>
      </c>
      <c r="AO192" s="41">
        <f>'Survival-1cycle NMA'!Q193</f>
        <v>2.211128108841135E-3</v>
      </c>
    </row>
    <row r="193" spans="1:41">
      <c r="A193" s="12">
        <v>190</v>
      </c>
      <c r="B193" s="12">
        <f t="shared" si="26"/>
        <v>10.873972602739727</v>
      </c>
      <c r="C193" s="41">
        <f>'Survival-1cycle NMA'!F194</f>
        <v>5.1459118389304045E-2</v>
      </c>
      <c r="D193" s="41">
        <f>'Survival-1cycle NMA'!G194</f>
        <v>2.0673858992533863E-3</v>
      </c>
      <c r="E193" s="12">
        <f t="shared" si="27"/>
        <v>4.939173249005066E-2</v>
      </c>
      <c r="F193" s="12">
        <v>2.2285821256788501E-2</v>
      </c>
      <c r="G193" s="12">
        <v>1.8681804336115199E-4</v>
      </c>
      <c r="H193" s="12">
        <f t="shared" si="28"/>
        <v>2.2099003213427348E-2</v>
      </c>
      <c r="I193" s="41">
        <f>'Survival-1cycle NMA'!H194</f>
        <v>4.7689515949897794E-2</v>
      </c>
      <c r="J193" s="12">
        <f t="shared" si="29"/>
        <v>4.3580781775916962E-2</v>
      </c>
      <c r="K193" s="41">
        <f>'Survival-1cycle NMA'!I194</f>
        <v>4.1087341739808316E-3</v>
      </c>
      <c r="L193" s="12">
        <v>1.6543764759394199E-2</v>
      </c>
      <c r="M193" s="12">
        <v>2.2285821256788501E-2</v>
      </c>
      <c r="N193" s="12">
        <v>1.8681804336115199E-4</v>
      </c>
      <c r="O193" s="41">
        <f>'Survival-1cycle NMA'!H194</f>
        <v>4.7689515949897794E-2</v>
      </c>
      <c r="P193" s="12">
        <f t="shared" si="30"/>
        <v>4.3580781775916962E-2</v>
      </c>
      <c r="Q193" s="41">
        <f>'Survival-1cycle NMA'!I194</f>
        <v>4.1087341739808316E-3</v>
      </c>
      <c r="R193" s="12">
        <v>2.2285821256788501E-2</v>
      </c>
      <c r="S193" s="12">
        <f t="shared" si="31"/>
        <v>2.2099003213427348E-2</v>
      </c>
      <c r="T193" s="12">
        <v>1.8681804336115199E-4</v>
      </c>
      <c r="U193" s="41">
        <f>'Survival-1cycle NMA'!J194</f>
        <v>5.5105865253233723E-2</v>
      </c>
      <c r="V193" s="12">
        <f t="shared" si="32"/>
        <v>3.2809270684943145E-2</v>
      </c>
      <c r="W193" s="41">
        <f>'Survival-1cycle NMA'!K194</f>
        <v>2.2296594568290574E-2</v>
      </c>
      <c r="X193" s="41">
        <f>'Survival-1cycle NMA'!H194</f>
        <v>4.7689515949897794E-2</v>
      </c>
      <c r="Y193" s="12">
        <f t="shared" si="33"/>
        <v>4.3580781775916962E-2</v>
      </c>
      <c r="Z193" s="41">
        <f>'Survival-1cycle NMA'!I194</f>
        <v>4.1087341739808316E-3</v>
      </c>
      <c r="AA193" s="41">
        <f>'Survival-1cycle NMA'!P194</f>
        <v>2.6749968077209012E-2</v>
      </c>
      <c r="AB193" s="12">
        <f t="shared" si="34"/>
        <v>2.4573295845545545E-2</v>
      </c>
      <c r="AC193" s="41">
        <f>'Survival-1cycle NMA'!Q194</f>
        <v>2.1766722316634663E-3</v>
      </c>
      <c r="AD193" s="41">
        <f>'Survival-1cycle NMA'!L194</f>
        <v>0.11882177618192045</v>
      </c>
      <c r="AE193" s="12">
        <f t="shared" si="35"/>
        <v>0.10392832928028667</v>
      </c>
      <c r="AF193" s="41">
        <f>'Survival-1cycle NMA'!M194</f>
        <v>1.4893446901633786E-2</v>
      </c>
      <c r="AG193" s="12">
        <v>2.2285821256788501E-2</v>
      </c>
      <c r="AH193" s="12">
        <f t="shared" si="36"/>
        <v>2.2099003213427348E-2</v>
      </c>
      <c r="AI193" s="12">
        <v>1.8681804336115199E-4</v>
      </c>
      <c r="AJ193" s="41">
        <f>'Survival-1cycle NMA'!N194</f>
        <v>4.5909567431617365E-2</v>
      </c>
      <c r="AK193" s="12">
        <f t="shared" si="37"/>
        <v>1.3656759696824977E-2</v>
      </c>
      <c r="AL193" s="41">
        <f>'Survival-1cycle NMA'!O194</f>
        <v>3.2252807734792388E-2</v>
      </c>
      <c r="AM193" s="41">
        <f>'Survival-1cycle NMA'!P194</f>
        <v>2.6749968077209012E-2</v>
      </c>
      <c r="AN193" s="12">
        <f t="shared" si="38"/>
        <v>2.4573295845545545E-2</v>
      </c>
      <c r="AO193" s="41">
        <f>'Survival-1cycle NMA'!Q194</f>
        <v>2.1766722316634663E-3</v>
      </c>
    </row>
    <row r="194" spans="1:41">
      <c r="A194" s="12">
        <v>191</v>
      </c>
      <c r="B194" s="12">
        <f t="shared" si="26"/>
        <v>10.931506849315069</v>
      </c>
      <c r="C194" s="41">
        <f>'Survival-1cycle NMA'!F195</f>
        <v>5.1041590364768352E-2</v>
      </c>
      <c r="D194" s="41">
        <f>'Survival-1cycle NMA'!G195</f>
        <v>2.0350250682439866E-3</v>
      </c>
      <c r="E194" s="12">
        <f t="shared" si="27"/>
        <v>4.9006565296524363E-2</v>
      </c>
      <c r="F194" s="12">
        <v>2.20542636067294E-2</v>
      </c>
      <c r="G194" s="12">
        <v>1.8276896360729501E-4</v>
      </c>
      <c r="H194" s="12">
        <f t="shared" si="28"/>
        <v>2.1871494643122106E-2</v>
      </c>
      <c r="I194" s="41">
        <f>'Survival-1cycle NMA'!H195</f>
        <v>4.7292693449379197E-2</v>
      </c>
      <c r="J194" s="12">
        <f t="shared" si="29"/>
        <v>4.3241177364152582E-2</v>
      </c>
      <c r="K194" s="41">
        <f>'Survival-1cycle NMA'!I195</f>
        <v>4.0515160852266172E-3</v>
      </c>
      <c r="L194" s="12">
        <v>1.6336686938126399E-2</v>
      </c>
      <c r="M194" s="12">
        <v>2.20542636067294E-2</v>
      </c>
      <c r="N194" s="12">
        <v>1.8276896360729501E-4</v>
      </c>
      <c r="O194" s="41">
        <f>'Survival-1cycle NMA'!H195</f>
        <v>4.7292693449379197E-2</v>
      </c>
      <c r="P194" s="12">
        <f t="shared" si="30"/>
        <v>4.3241177364152582E-2</v>
      </c>
      <c r="Q194" s="41">
        <f>'Survival-1cycle NMA'!I195</f>
        <v>4.0515160852266172E-3</v>
      </c>
      <c r="R194" s="12">
        <v>2.20542636067294E-2</v>
      </c>
      <c r="S194" s="12">
        <f t="shared" si="31"/>
        <v>2.1871494643122106E-2</v>
      </c>
      <c r="T194" s="12">
        <v>1.8276896360729501E-4</v>
      </c>
      <c r="U194" s="41">
        <f>'Survival-1cycle NMA'!J195</f>
        <v>5.4669025398795375E-2</v>
      </c>
      <c r="V194" s="12">
        <f t="shared" si="32"/>
        <v>3.2587819622557093E-2</v>
      </c>
      <c r="W194" s="41">
        <f>'Survival-1cycle NMA'!K195</f>
        <v>2.2081205776238285E-2</v>
      </c>
      <c r="X194" s="41">
        <f>'Survival-1cycle NMA'!H195</f>
        <v>4.7292693449379197E-2</v>
      </c>
      <c r="Y194" s="12">
        <f t="shared" si="33"/>
        <v>4.3241177364152582E-2</v>
      </c>
      <c r="Z194" s="41">
        <f>'Survival-1cycle NMA'!I195</f>
        <v>4.0515160852266172E-3</v>
      </c>
      <c r="AA194" s="41">
        <f>'Survival-1cycle NMA'!P195</f>
        <v>2.6485301325020482E-2</v>
      </c>
      <c r="AB194" s="12">
        <f t="shared" si="34"/>
        <v>2.4342418871658143E-2</v>
      </c>
      <c r="AC194" s="41">
        <f>'Survival-1cycle NMA'!Q195</f>
        <v>2.142882453362339E-3</v>
      </c>
      <c r="AD194" s="41">
        <f>'Survival-1cycle NMA'!L195</f>
        <v>0.11812881143625567</v>
      </c>
      <c r="AE194" s="12">
        <f t="shared" si="35"/>
        <v>0.10339442010568543</v>
      </c>
      <c r="AF194" s="41">
        <f>'Survival-1cycle NMA'!M195</f>
        <v>1.4734391330570241E-2</v>
      </c>
      <c r="AG194" s="12">
        <v>2.20542636067294E-2</v>
      </c>
      <c r="AH194" s="12">
        <f t="shared" si="36"/>
        <v>2.1871494643122106E-2</v>
      </c>
      <c r="AI194" s="12">
        <v>1.8276896360729501E-4</v>
      </c>
      <c r="AJ194" s="41">
        <f>'Survival-1cycle NMA'!N195</f>
        <v>4.5522800834779095E-2</v>
      </c>
      <c r="AK194" s="12">
        <f t="shared" si="37"/>
        <v>1.3551450481864846E-2</v>
      </c>
      <c r="AL194" s="41">
        <f>'Survival-1cycle NMA'!O195</f>
        <v>3.1971350352914249E-2</v>
      </c>
      <c r="AM194" s="41">
        <f>'Survival-1cycle NMA'!P195</f>
        <v>2.6485301325020482E-2</v>
      </c>
      <c r="AN194" s="12">
        <f t="shared" si="38"/>
        <v>2.4342418871658143E-2</v>
      </c>
      <c r="AO194" s="41">
        <f>'Survival-1cycle NMA'!Q195</f>
        <v>2.142882453362339E-3</v>
      </c>
    </row>
    <row r="195" spans="1:41">
      <c r="A195" s="12">
        <v>192</v>
      </c>
      <c r="B195" s="12">
        <f t="shared" si="26"/>
        <v>10.989041095890411</v>
      </c>
      <c r="C195" s="41">
        <f>'Survival-1cycle NMA'!F196</f>
        <v>5.0628942322509057E-2</v>
      </c>
      <c r="D195" s="41">
        <f>'Survival-1cycle NMA'!G196</f>
        <v>2.0032915118001746E-3</v>
      </c>
      <c r="E195" s="12">
        <f t="shared" si="27"/>
        <v>4.8625650810708881E-2</v>
      </c>
      <c r="F195" s="12">
        <v>2.1825936668231301E-2</v>
      </c>
      <c r="G195" s="12">
        <v>1.7882261100435101E-4</v>
      </c>
      <c r="H195" s="12">
        <f t="shared" si="28"/>
        <v>2.1647114057226951E-2</v>
      </c>
      <c r="I195" s="41">
        <f>'Survival-1cycle NMA'!H196</f>
        <v>4.6900590697987424E-2</v>
      </c>
      <c r="J195" s="12">
        <f t="shared" si="29"/>
        <v>4.2905281856783113E-2</v>
      </c>
      <c r="K195" s="41">
        <f>'Survival-1cycle NMA'!I196</f>
        <v>3.9953088412043106E-3</v>
      </c>
      <c r="L195" s="12">
        <v>1.6132899622346299E-2</v>
      </c>
      <c r="M195" s="12">
        <v>2.1825936668231301E-2</v>
      </c>
      <c r="N195" s="12">
        <v>1.7882261100435101E-4</v>
      </c>
      <c r="O195" s="41">
        <f>'Survival-1cycle NMA'!H196</f>
        <v>4.6900590697987424E-2</v>
      </c>
      <c r="P195" s="12">
        <f t="shared" si="30"/>
        <v>4.2905281856783113E-2</v>
      </c>
      <c r="Q195" s="41">
        <f>'Survival-1cycle NMA'!I196</f>
        <v>3.9953088412043106E-3</v>
      </c>
      <c r="R195" s="12">
        <v>2.1825936668231301E-2</v>
      </c>
      <c r="S195" s="12">
        <f t="shared" si="31"/>
        <v>2.1647114057226951E-2</v>
      </c>
      <c r="T195" s="12">
        <v>1.7882261100435101E-4</v>
      </c>
      <c r="U195" s="41">
        <f>'Survival-1cycle NMA'!J196</f>
        <v>5.4237210210072773E-2</v>
      </c>
      <c r="V195" s="12">
        <f t="shared" si="32"/>
        <v>3.2368501629586627E-2</v>
      </c>
      <c r="W195" s="41">
        <f>'Survival-1cycle NMA'!K196</f>
        <v>2.1868708580486142E-2</v>
      </c>
      <c r="X195" s="41">
        <f>'Survival-1cycle NMA'!H196</f>
        <v>4.6900590697987424E-2</v>
      </c>
      <c r="Y195" s="12">
        <f t="shared" si="33"/>
        <v>4.2905281856783113E-2</v>
      </c>
      <c r="Z195" s="41">
        <f>'Survival-1cycle NMA'!I196</f>
        <v>3.9953088412043106E-3</v>
      </c>
      <c r="AA195" s="41">
        <f>'Survival-1cycle NMA'!P196</f>
        <v>2.6224196590134967E-2</v>
      </c>
      <c r="AB195" s="12">
        <f t="shared" si="34"/>
        <v>2.4114453290494844E-2</v>
      </c>
      <c r="AC195" s="41">
        <f>'Survival-1cycle NMA'!Q196</f>
        <v>2.1097432996401229E-3</v>
      </c>
      <c r="AD195" s="41">
        <f>'Survival-1cycle NMA'!L196</f>
        <v>0.11744237324883933</v>
      </c>
      <c r="AE195" s="12">
        <f t="shared" si="35"/>
        <v>0.10286474094911097</v>
      </c>
      <c r="AF195" s="41">
        <f>'Survival-1cycle NMA'!M196</f>
        <v>1.4577632299728362E-2</v>
      </c>
      <c r="AG195" s="12">
        <v>2.1825936668231301E-2</v>
      </c>
      <c r="AH195" s="12">
        <f t="shared" si="36"/>
        <v>2.1647114057226951E-2</v>
      </c>
      <c r="AI195" s="12">
        <v>1.7882261100435101E-4</v>
      </c>
      <c r="AJ195" s="41">
        <f>'Survival-1cycle NMA'!N196</f>
        <v>4.5140674225722918E-2</v>
      </c>
      <c r="AK195" s="12">
        <f t="shared" si="37"/>
        <v>1.3447263948092578E-2</v>
      </c>
      <c r="AL195" s="41">
        <f>'Survival-1cycle NMA'!O196</f>
        <v>3.1693410277630341E-2</v>
      </c>
      <c r="AM195" s="41">
        <f>'Survival-1cycle NMA'!P196</f>
        <v>2.6224196590134967E-2</v>
      </c>
      <c r="AN195" s="12">
        <f t="shared" si="38"/>
        <v>2.4114453290494844E-2</v>
      </c>
      <c r="AO195" s="41">
        <f>'Survival-1cycle NMA'!Q196</f>
        <v>2.1097432996401229E-3</v>
      </c>
    </row>
    <row r="196" spans="1:41">
      <c r="A196" s="12">
        <v>193</v>
      </c>
      <c r="B196" s="12">
        <f t="shared" si="26"/>
        <v>11.046575342465754</v>
      </c>
      <c r="C196" s="41">
        <f>'Survival-1cycle NMA'!F197</f>
        <v>5.0221098412400057E-2</v>
      </c>
      <c r="D196" s="41">
        <f>'Survival-1cycle NMA'!G197</f>
        <v>1.9721706378197984E-3</v>
      </c>
      <c r="E196" s="12">
        <f t="shared" si="27"/>
        <v>4.8248927774580258E-2</v>
      </c>
      <c r="F196" s="12">
        <v>2.1600783115744499E-2</v>
      </c>
      <c r="G196" s="12">
        <v>1.7497598880333599E-4</v>
      </c>
      <c r="H196" s="12">
        <f t="shared" si="28"/>
        <v>2.1425807126941164E-2</v>
      </c>
      <c r="I196" s="41">
        <f>'Survival-1cycle NMA'!H197</f>
        <v>4.6513133394646529E-2</v>
      </c>
      <c r="J196" s="12">
        <f t="shared" si="29"/>
        <v>4.2573042759872955E-2</v>
      </c>
      <c r="K196" s="41">
        <f>'Survival-1cycle NMA'!I197</f>
        <v>3.9400906347735751E-3</v>
      </c>
      <c r="L196" s="12">
        <v>1.59323388075461E-2</v>
      </c>
      <c r="M196" s="12">
        <v>2.1600783115744499E-2</v>
      </c>
      <c r="N196" s="12">
        <v>1.7497598880333599E-4</v>
      </c>
      <c r="O196" s="41">
        <f>'Survival-1cycle NMA'!H197</f>
        <v>4.6513133394646529E-2</v>
      </c>
      <c r="P196" s="12">
        <f t="shared" si="30"/>
        <v>4.2573042759872955E-2</v>
      </c>
      <c r="Q196" s="41">
        <f>'Survival-1cycle NMA'!I197</f>
        <v>3.9400906347735751E-3</v>
      </c>
      <c r="R196" s="12">
        <v>2.1600783115744499E-2</v>
      </c>
      <c r="S196" s="12">
        <f t="shared" si="31"/>
        <v>2.1425807126941164E-2</v>
      </c>
      <c r="T196" s="12">
        <v>1.7497598880333599E-4</v>
      </c>
      <c r="U196" s="41">
        <f>'Survival-1cycle NMA'!J197</f>
        <v>5.3810342489509257E-2</v>
      </c>
      <c r="V196" s="12">
        <f t="shared" si="32"/>
        <v>3.2151289879795569E-2</v>
      </c>
      <c r="W196" s="41">
        <f>'Survival-1cycle NMA'!K197</f>
        <v>2.1659052609713684E-2</v>
      </c>
      <c r="X196" s="41">
        <f>'Survival-1cycle NMA'!H197</f>
        <v>4.6513133394646529E-2</v>
      </c>
      <c r="Y196" s="12">
        <f t="shared" si="33"/>
        <v>4.2573042759872955E-2</v>
      </c>
      <c r="Z196" s="41">
        <f>'Survival-1cycle NMA'!I197</f>
        <v>3.9400906347735751E-3</v>
      </c>
      <c r="AA196" s="41">
        <f>'Survival-1cycle NMA'!P197</f>
        <v>2.5966592382454988E-2</v>
      </c>
      <c r="AB196" s="12">
        <f t="shared" si="34"/>
        <v>2.3889352664795652E-2</v>
      </c>
      <c r="AC196" s="41">
        <f>'Survival-1cycle NMA'!Q197</f>
        <v>2.077239717659335E-3</v>
      </c>
      <c r="AD196" s="41">
        <f>'Survival-1cycle NMA'!L197</f>
        <v>0.11676237441176873</v>
      </c>
      <c r="AE196" s="12">
        <f t="shared" si="35"/>
        <v>0.10233924687961474</v>
      </c>
      <c r="AF196" s="41">
        <f>'Survival-1cycle NMA'!M197</f>
        <v>1.4423127532153988E-2</v>
      </c>
      <c r="AG196" s="12">
        <v>2.1600783115744499E-2</v>
      </c>
      <c r="AH196" s="12">
        <f t="shared" si="36"/>
        <v>2.1425807126941164E-2</v>
      </c>
      <c r="AI196" s="12">
        <v>1.7497598880333599E-4</v>
      </c>
      <c r="AJ196" s="41">
        <f>'Survival-1cycle NMA'!N197</f>
        <v>4.4763114095987058E-2</v>
      </c>
      <c r="AK196" s="12">
        <f t="shared" si="37"/>
        <v>1.3344184681644833E-2</v>
      </c>
      <c r="AL196" s="41">
        <f>'Survival-1cycle NMA'!O197</f>
        <v>3.1418929414342225E-2</v>
      </c>
      <c r="AM196" s="41">
        <f>'Survival-1cycle NMA'!P197</f>
        <v>2.5966592382454988E-2</v>
      </c>
      <c r="AN196" s="12">
        <f t="shared" si="38"/>
        <v>2.3889352664795652E-2</v>
      </c>
      <c r="AO196" s="41">
        <f>'Survival-1cycle NMA'!Q197</f>
        <v>2.077239717659335E-3</v>
      </c>
    </row>
    <row r="197" spans="1:41">
      <c r="A197" s="12">
        <v>194</v>
      </c>
      <c r="B197" s="12">
        <f t="shared" ref="B197:B260" si="39">A196*21/365</f>
        <v>11.104109589041096</v>
      </c>
      <c r="C197" s="41">
        <f>'Survival-1cycle NMA'!F198</f>
        <v>4.981798426895595E-2</v>
      </c>
      <c r="D197" s="41">
        <f>'Survival-1cycle NMA'!G198</f>
        <v>1.9416482517776981E-3</v>
      </c>
      <c r="E197" s="12">
        <f t="shared" ref="E197:E260" si="40">IF(C197-D197&gt;0,C197-D197,0)</f>
        <v>4.787633601717825E-2</v>
      </c>
      <c r="F197" s="12">
        <v>2.1378746867102501E-2</v>
      </c>
      <c r="G197" s="12">
        <v>1.7122619930390399E-4</v>
      </c>
      <c r="H197" s="12">
        <f t="shared" ref="H197:H260" si="41">IF(F197-G197&gt;0,F197-G197,0)</f>
        <v>2.1207520667798598E-2</v>
      </c>
      <c r="I197" s="41">
        <f>'Survival-1cycle NMA'!H198</f>
        <v>4.6130248706783922E-2</v>
      </c>
      <c r="J197" s="12">
        <f t="shared" ref="J197:J260" si="42">IF(I197-K197&gt;0,I197-K197,0)</f>
        <v>4.2244408489864473E-2</v>
      </c>
      <c r="K197" s="41">
        <f>'Survival-1cycle NMA'!I198</f>
        <v>3.885840216919447E-3</v>
      </c>
      <c r="L197" s="12">
        <v>1.5734941970669901E-2</v>
      </c>
      <c r="M197" s="12">
        <v>2.1378746867102501E-2</v>
      </c>
      <c r="N197" s="12">
        <v>1.7122619930390399E-4</v>
      </c>
      <c r="O197" s="41">
        <f>'Survival-1cycle NMA'!H198</f>
        <v>4.6130248706783922E-2</v>
      </c>
      <c r="P197" s="12">
        <f t="shared" ref="P197:P260" si="43">IF(O197-Q197&gt;0,O197-Q197,0)</f>
        <v>4.2244408489864473E-2</v>
      </c>
      <c r="Q197" s="41">
        <f>'Survival-1cycle NMA'!I198</f>
        <v>3.885840216919447E-3</v>
      </c>
      <c r="R197" s="12">
        <v>2.1378746867102501E-2</v>
      </c>
      <c r="S197" s="12">
        <f t="shared" ref="S197:S260" si="44">IF(R197-T197&gt;0,R197-T197,0)</f>
        <v>2.1207520667798598E-2</v>
      </c>
      <c r="T197" s="12">
        <v>1.7122619930390399E-4</v>
      </c>
      <c r="U197" s="41">
        <f>'Survival-1cycle NMA'!J198</f>
        <v>5.3388346537324965E-2</v>
      </c>
      <c r="V197" s="12">
        <f t="shared" ref="V197:V260" si="45">IF(U197-W197&gt;0,U197-W197,0)</f>
        <v>3.1936157958861663E-2</v>
      </c>
      <c r="W197" s="41">
        <f>'Survival-1cycle NMA'!K198</f>
        <v>2.1452188578463302E-2</v>
      </c>
      <c r="X197" s="41">
        <f>'Survival-1cycle NMA'!H198</f>
        <v>4.6130248706783922E-2</v>
      </c>
      <c r="Y197" s="12">
        <f t="shared" ref="Y197:Y260" si="46">IF(X197-Z197&gt;0,X197-Z197,0)</f>
        <v>4.2244408489864473E-2</v>
      </c>
      <c r="Z197" s="41">
        <f>'Survival-1cycle NMA'!I198</f>
        <v>3.885840216919447E-3</v>
      </c>
      <c r="AA197" s="41">
        <f>'Survival-1cycle NMA'!P198</f>
        <v>2.571242851702871E-2</v>
      </c>
      <c r="AB197" s="12">
        <f t="shared" ref="AB197:AB260" si="47">IF(AA197-AC197&gt;0,AA197-AC197,0)</f>
        <v>2.3667071454183855E-2</v>
      </c>
      <c r="AC197" s="41">
        <f>'Survival-1cycle NMA'!Q198</f>
        <v>2.0453570628448541E-3</v>
      </c>
      <c r="AD197" s="41">
        <f>'Survival-1cycle NMA'!L198</f>
        <v>0.11608872924357279</v>
      </c>
      <c r="AE197" s="12">
        <f t="shared" ref="AE197:AE260" si="48">IF(AD197-AF197&gt;0,AD197-AF197,0)</f>
        <v>0.10181789354084765</v>
      </c>
      <c r="AF197" s="41">
        <f>'Survival-1cycle NMA'!M198</f>
        <v>1.4270835702725138E-2</v>
      </c>
      <c r="AG197" s="12">
        <v>2.1378746867102501E-2</v>
      </c>
      <c r="AH197" s="12">
        <f t="shared" ref="AH197:AH260" si="49">IF(AG197-AI197&gt;0,AG197-AI197,0)</f>
        <v>2.1207520667798598E-2</v>
      </c>
      <c r="AI197" s="12">
        <v>1.7122619930390399E-4</v>
      </c>
      <c r="AJ197" s="41">
        <f>'Survival-1cycle NMA'!N198</f>
        <v>4.4390048396973213E-2</v>
      </c>
      <c r="AK197" s="12">
        <f t="shared" ref="AK197:AK260" si="50">IF(AJ197-AL197&gt;0,AJ197-AL197,0)</f>
        <v>1.3242197526753298E-2</v>
      </c>
      <c r="AL197" s="41">
        <f>'Survival-1cycle NMA'!O198</f>
        <v>3.1147850870219915E-2</v>
      </c>
      <c r="AM197" s="41">
        <f>'Survival-1cycle NMA'!P198</f>
        <v>2.571242851702871E-2</v>
      </c>
      <c r="AN197" s="12">
        <f t="shared" ref="AN197:AN260" si="51">IF(AM197-AO197&gt;0,AM197-AO197,0)</f>
        <v>2.3667071454183855E-2</v>
      </c>
      <c r="AO197" s="41">
        <f>'Survival-1cycle NMA'!Q198</f>
        <v>2.0453570628448541E-3</v>
      </c>
    </row>
    <row r="198" spans="1:41">
      <c r="A198" s="12">
        <v>195</v>
      </c>
      <c r="B198" s="12">
        <f t="shared" si="39"/>
        <v>11.161643835616438</v>
      </c>
      <c r="C198" s="41">
        <f>'Survival-1cycle NMA'!F199</f>
        <v>4.9419526976129509E-2</v>
      </c>
      <c r="D198" s="41">
        <f>'Survival-1cycle NMA'!G199</f>
        <v>1.9117105442807917E-3</v>
      </c>
      <c r="E198" s="12">
        <f t="shared" si="40"/>
        <v>4.7507816431848718E-2</v>
      </c>
      <c r="F198" s="12">
        <v>2.1159773051520302E-2</v>
      </c>
      <c r="G198" s="12">
        <v>1.67570440190515E-4</v>
      </c>
      <c r="H198" s="12">
        <f t="shared" si="41"/>
        <v>2.0992202611329787E-2</v>
      </c>
      <c r="I198" s="41">
        <f>'Survival-1cycle NMA'!H199</f>
        <v>4.5751865235243501E-2</v>
      </c>
      <c r="J198" s="12">
        <f t="shared" si="42"/>
        <v>4.1919328355062603E-2</v>
      </c>
      <c r="K198" s="41">
        <f>'Survival-1cycle NMA'!I199</f>
        <v>3.8325368801809009E-3</v>
      </c>
      <c r="L198" s="12">
        <v>1.55406480302128E-2</v>
      </c>
      <c r="M198" s="12">
        <v>2.1159773051520302E-2</v>
      </c>
      <c r="N198" s="12">
        <v>1.67570440190515E-4</v>
      </c>
      <c r="O198" s="41">
        <f>'Survival-1cycle NMA'!H199</f>
        <v>4.5751865235243501E-2</v>
      </c>
      <c r="P198" s="12">
        <f t="shared" si="43"/>
        <v>4.1919328355062603E-2</v>
      </c>
      <c r="Q198" s="41">
        <f>'Survival-1cycle NMA'!I199</f>
        <v>3.8325368801809009E-3</v>
      </c>
      <c r="R198" s="12">
        <v>2.1159773051520302E-2</v>
      </c>
      <c r="S198" s="12">
        <f t="shared" si="44"/>
        <v>2.0992202611329787E-2</v>
      </c>
      <c r="T198" s="12">
        <v>1.67570440190515E-4</v>
      </c>
      <c r="U198" s="41">
        <f>'Survival-1cycle NMA'!J199</f>
        <v>5.2971148116247389E-2</v>
      </c>
      <c r="V198" s="12">
        <f t="shared" si="45"/>
        <v>3.172307985710264E-2</v>
      </c>
      <c r="W198" s="41">
        <f>'Survival-1cycle NMA'!K199</f>
        <v>2.1248068259144746E-2</v>
      </c>
      <c r="X198" s="41">
        <f>'Survival-1cycle NMA'!H199</f>
        <v>4.5751865235243501E-2</v>
      </c>
      <c r="Y198" s="12">
        <f t="shared" si="46"/>
        <v>4.1919328355062603E-2</v>
      </c>
      <c r="Z198" s="41">
        <f>'Survival-1cycle NMA'!I199</f>
        <v>3.8325368801809009E-3</v>
      </c>
      <c r="AA198" s="41">
        <f>'Survival-1cycle NMA'!P199</f>
        <v>2.5461646081041445E-2</v>
      </c>
      <c r="AB198" s="12">
        <f t="shared" si="47"/>
        <v>2.3447564994887468E-2</v>
      </c>
      <c r="AC198" s="41">
        <f>'Survival-1cycle NMA'!Q199</f>
        <v>2.0140810861539781E-3</v>
      </c>
      <c r="AD198" s="41">
        <f>'Survival-1cycle NMA'!L199</f>
        <v>0.11542135355600693</v>
      </c>
      <c r="AE198" s="12">
        <f t="shared" si="48"/>
        <v>0.10130063714327328</v>
      </c>
      <c r="AF198" s="41">
        <f>'Survival-1cycle NMA'!M199</f>
        <v>1.412071641273365E-2</v>
      </c>
      <c r="AG198" s="12">
        <v>2.1159773051520302E-2</v>
      </c>
      <c r="AH198" s="12">
        <f t="shared" si="49"/>
        <v>2.0992202611329787E-2</v>
      </c>
      <c r="AI198" s="12">
        <v>1.67570440190515E-4</v>
      </c>
      <c r="AJ198" s="41">
        <f>'Survival-1cycle NMA'!N199</f>
        <v>4.4021406504933087E-2</v>
      </c>
      <c r="AK198" s="12">
        <f t="shared" si="50"/>
        <v>1.314128758070943E-2</v>
      </c>
      <c r="AL198" s="41">
        <f>'Survival-1cycle NMA'!O199</f>
        <v>3.0880118924223657E-2</v>
      </c>
      <c r="AM198" s="41">
        <f>'Survival-1cycle NMA'!P199</f>
        <v>2.5461646081041445E-2</v>
      </c>
      <c r="AN198" s="12">
        <f t="shared" si="51"/>
        <v>2.3447564994887468E-2</v>
      </c>
      <c r="AO198" s="41">
        <f>'Survival-1cycle NMA'!Q199</f>
        <v>2.0140810861539781E-3</v>
      </c>
    </row>
    <row r="199" spans="1:41">
      <c r="A199" s="12">
        <v>196</v>
      </c>
      <c r="B199" s="12">
        <f t="shared" si="39"/>
        <v>11.219178082191782</v>
      </c>
      <c r="C199" s="41">
        <f>'Survival-1cycle NMA'!F200</f>
        <v>4.9025655033089081E-2</v>
      </c>
      <c r="D199" s="41">
        <f>'Survival-1cycle NMA'!G200</f>
        <v>1.8823440790637573E-3</v>
      </c>
      <c r="E199" s="12">
        <f t="shared" si="40"/>
        <v>4.7143310954025325E-2</v>
      </c>
      <c r="F199" s="12">
        <v>2.0943807978546499E-2</v>
      </c>
      <c r="G199" s="12">
        <v>1.6400600101870399E-4</v>
      </c>
      <c r="H199" s="12">
        <f t="shared" si="41"/>
        <v>2.0779801977527795E-2</v>
      </c>
      <c r="I199" s="41">
        <f>'Survival-1cycle NMA'!H200</f>
        <v>4.5377912980181338E-2</v>
      </c>
      <c r="J199" s="12">
        <f t="shared" si="42"/>
        <v>4.1597752537541222E-2</v>
      </c>
      <c r="K199" s="41">
        <f>'Survival-1cycle NMA'!I200</f>
        <v>3.7801604426401132E-3</v>
      </c>
      <c r="L199" s="12">
        <v>1.5349397307547301E-2</v>
      </c>
      <c r="M199" s="12">
        <v>2.0943807978546499E-2</v>
      </c>
      <c r="N199" s="12">
        <v>1.6400600101870399E-4</v>
      </c>
      <c r="O199" s="41">
        <f>'Survival-1cycle NMA'!H200</f>
        <v>4.5377912980181338E-2</v>
      </c>
      <c r="P199" s="12">
        <f t="shared" si="43"/>
        <v>4.1597752537541222E-2</v>
      </c>
      <c r="Q199" s="41">
        <f>'Survival-1cycle NMA'!I200</f>
        <v>3.7801604426401132E-3</v>
      </c>
      <c r="R199" s="12">
        <v>2.0943807978546499E-2</v>
      </c>
      <c r="S199" s="12">
        <f t="shared" si="44"/>
        <v>2.0779801977527795E-2</v>
      </c>
      <c r="T199" s="12">
        <v>1.6400600101870399E-4</v>
      </c>
      <c r="U199" s="41">
        <f>'Survival-1cycle NMA'!J200</f>
        <v>5.2558674417217961E-2</v>
      </c>
      <c r="V199" s="12">
        <f t="shared" si="45"/>
        <v>3.1512029962337179E-2</v>
      </c>
      <c r="W199" s="41">
        <f>'Survival-1cycle NMA'!K200</f>
        <v>2.1046644454880782E-2</v>
      </c>
      <c r="X199" s="41">
        <f>'Survival-1cycle NMA'!H200</f>
        <v>4.5377912980181338E-2</v>
      </c>
      <c r="Y199" s="12">
        <f t="shared" si="46"/>
        <v>4.1597752537541222E-2</v>
      </c>
      <c r="Z199" s="41">
        <f>'Survival-1cycle NMA'!I200</f>
        <v>3.7801604426401132E-3</v>
      </c>
      <c r="AA199" s="41">
        <f>'Survival-1cycle NMA'!P200</f>
        <v>2.5214187401776385E-2</v>
      </c>
      <c r="AB199" s="12">
        <f t="shared" si="47"/>
        <v>2.3230789479980717E-2</v>
      </c>
      <c r="AC199" s="41">
        <f>'Survival-1cycle NMA'!Q200</f>
        <v>1.9833979217956676E-3</v>
      </c>
      <c r="AD199" s="41">
        <f>'Survival-1cycle NMA'!L200</f>
        <v>0.1147601646217087</v>
      </c>
      <c r="AE199" s="12">
        <f t="shared" si="48"/>
        <v>0.10078743445645548</v>
      </c>
      <c r="AF199" s="41">
        <f>'Survival-1cycle NMA'!M200</f>
        <v>1.3972730165253211E-2</v>
      </c>
      <c r="AG199" s="12">
        <v>2.0943807978546499E-2</v>
      </c>
      <c r="AH199" s="12">
        <f t="shared" si="49"/>
        <v>2.0779801977527795E-2</v>
      </c>
      <c r="AI199" s="12">
        <v>1.6400600101870399E-4</v>
      </c>
      <c r="AJ199" s="41">
        <f>'Survival-1cycle NMA'!N200</f>
        <v>4.3657119186938605E-2</v>
      </c>
      <c r="AK199" s="12">
        <f t="shared" si="50"/>
        <v>1.3041440188936309E-2</v>
      </c>
      <c r="AL199" s="41">
        <f>'Survival-1cycle NMA'!O200</f>
        <v>3.0615678998002296E-2</v>
      </c>
      <c r="AM199" s="41">
        <f>'Survival-1cycle NMA'!P200</f>
        <v>2.5214187401776385E-2</v>
      </c>
      <c r="AN199" s="12">
        <f t="shared" si="51"/>
        <v>2.3230789479980717E-2</v>
      </c>
      <c r="AO199" s="41">
        <f>'Survival-1cycle NMA'!Q200</f>
        <v>1.9833979217956676E-3</v>
      </c>
    </row>
    <row r="200" spans="1:41">
      <c r="A200" s="12">
        <v>197</v>
      </c>
      <c r="B200" s="12">
        <f t="shared" si="39"/>
        <v>11.276712328767124</v>
      </c>
      <c r="C200" s="41">
        <f>'Survival-1cycle NMA'!F201</f>
        <v>4.8636298320950233E-2</v>
      </c>
      <c r="D200" s="41">
        <f>'Survival-1cycle NMA'!G201</f>
        <v>1.8535357814079079E-3</v>
      </c>
      <c r="E200" s="12">
        <f t="shared" si="40"/>
        <v>4.6782762539542326E-2</v>
      </c>
      <c r="F200" s="12">
        <v>2.0730799107939998E-2</v>
      </c>
      <c r="G200" s="12">
        <v>1.6053025984470799E-4</v>
      </c>
      <c r="H200" s="12">
        <f t="shared" si="41"/>
        <v>2.0570268848095291E-2</v>
      </c>
      <c r="I200" s="41">
        <f>'Survival-1cycle NMA'!H201</f>
        <v>4.5008323307918527E-2</v>
      </c>
      <c r="J200" s="12">
        <f t="shared" si="42"/>
        <v>4.12796320754674E-2</v>
      </c>
      <c r="K200" s="41">
        <f>'Survival-1cycle NMA'!I201</f>
        <v>3.7286912324511262E-3</v>
      </c>
      <c r="L200" s="12">
        <v>1.51611314894358E-2</v>
      </c>
      <c r="M200" s="12">
        <v>2.0730799107939998E-2</v>
      </c>
      <c r="N200" s="12">
        <v>1.6053025984470799E-4</v>
      </c>
      <c r="O200" s="41">
        <f>'Survival-1cycle NMA'!H201</f>
        <v>4.5008323307918527E-2</v>
      </c>
      <c r="P200" s="12">
        <f t="shared" si="43"/>
        <v>4.12796320754674E-2</v>
      </c>
      <c r="Q200" s="41">
        <f>'Survival-1cycle NMA'!I201</f>
        <v>3.7286912324511262E-3</v>
      </c>
      <c r="R200" s="12">
        <v>2.0730799107939998E-2</v>
      </c>
      <c r="S200" s="12">
        <f t="shared" si="44"/>
        <v>2.0570268848095291E-2</v>
      </c>
      <c r="T200" s="12">
        <v>1.6053025984470799E-4</v>
      </c>
      <c r="U200" s="41">
        <f>'Survival-1cycle NMA'!J201</f>
        <v>5.2150854026049853E-2</v>
      </c>
      <c r="V200" s="12">
        <f t="shared" si="45"/>
        <v>3.1302983052884537E-2</v>
      </c>
      <c r="W200" s="41">
        <f>'Survival-1cycle NMA'!K201</f>
        <v>2.0847870973165317E-2</v>
      </c>
      <c r="X200" s="41">
        <f>'Survival-1cycle NMA'!H201</f>
        <v>4.5008323307918527E-2</v>
      </c>
      <c r="Y200" s="12">
        <f t="shared" si="46"/>
        <v>4.12796320754674E-2</v>
      </c>
      <c r="Z200" s="41">
        <f>'Survival-1cycle NMA'!I201</f>
        <v>3.7286912324511262E-3</v>
      </c>
      <c r="AA200" s="41">
        <f>'Survival-1cycle NMA'!P201</f>
        <v>2.4969996015516201E-2</v>
      </c>
      <c r="AB200" s="12">
        <f t="shared" si="47"/>
        <v>2.3016701940134922E-2</v>
      </c>
      <c r="AC200" s="41">
        <f>'Survival-1cycle NMA'!Q201</f>
        <v>1.9532940753812793E-3</v>
      </c>
      <c r="AD200" s="41">
        <f>'Survival-1cycle NMA'!L201</f>
        <v>0.11410508114269806</v>
      </c>
      <c r="AE200" s="12">
        <f t="shared" si="48"/>
        <v>0.10027824280143176</v>
      </c>
      <c r="AF200" s="41">
        <f>'Survival-1cycle NMA'!M201</f>
        <v>1.3826838341266303E-2</v>
      </c>
      <c r="AG200" s="12">
        <v>2.0730799107939998E-2</v>
      </c>
      <c r="AH200" s="12">
        <f t="shared" si="49"/>
        <v>2.0570268848095291E-2</v>
      </c>
      <c r="AI200" s="12">
        <v>1.6053025984470799E-4</v>
      </c>
      <c r="AJ200" s="41">
        <f>'Survival-1cycle NMA'!N201</f>
        <v>4.3297118567809795E-2</v>
      </c>
      <c r="AK200" s="12">
        <f t="shared" si="50"/>
        <v>1.2942640940170586E-2</v>
      </c>
      <c r="AL200" s="41">
        <f>'Survival-1cycle NMA'!O201</f>
        <v>3.0354477627639209E-2</v>
      </c>
      <c r="AM200" s="41">
        <f>'Survival-1cycle NMA'!P201</f>
        <v>2.4969996015516201E-2</v>
      </c>
      <c r="AN200" s="12">
        <f t="shared" si="51"/>
        <v>2.3016701940134922E-2</v>
      </c>
      <c r="AO200" s="41">
        <f>'Survival-1cycle NMA'!Q201</f>
        <v>1.9532940753812793E-3</v>
      </c>
    </row>
    <row r="201" spans="1:41">
      <c r="A201" s="12">
        <v>198</v>
      </c>
      <c r="B201" s="12">
        <f t="shared" si="39"/>
        <v>11.334246575342465</v>
      </c>
      <c r="C201" s="41">
        <f>'Survival-1cycle NMA'!F202</f>
        <v>4.8251388070425373E-2</v>
      </c>
      <c r="D201" s="41">
        <f>'Survival-1cycle NMA'!G202</f>
        <v>1.8252729269666826E-3</v>
      </c>
      <c r="E201" s="12">
        <f t="shared" si="40"/>
        <v>4.6426115143458693E-2</v>
      </c>
      <c r="F201" s="12">
        <v>2.05206950204368E-2</v>
      </c>
      <c r="G201" s="12">
        <v>1.5714067999203301E-4</v>
      </c>
      <c r="H201" s="12">
        <f t="shared" si="41"/>
        <v>2.0363554340444769E-2</v>
      </c>
      <c r="I201" s="41">
        <f>'Survival-1cycle NMA'!H202</f>
        <v>4.4643028918714148E-2</v>
      </c>
      <c r="J201" s="12">
        <f t="shared" si="42"/>
        <v>4.0964918845826474E-2</v>
      </c>
      <c r="K201" s="41">
        <f>'Survival-1cycle NMA'!I202</f>
        <v>3.6781100728876756E-3</v>
      </c>
      <c r="L201" s="12">
        <v>1.49757935916886E-2</v>
      </c>
      <c r="M201" s="12">
        <v>2.05206950204368E-2</v>
      </c>
      <c r="N201" s="12">
        <v>1.5714067999203301E-4</v>
      </c>
      <c r="O201" s="41">
        <f>'Survival-1cycle NMA'!H202</f>
        <v>4.4643028918714148E-2</v>
      </c>
      <c r="P201" s="12">
        <f t="shared" si="43"/>
        <v>4.0964918845826474E-2</v>
      </c>
      <c r="Q201" s="41">
        <f>'Survival-1cycle NMA'!I202</f>
        <v>3.6781100728876756E-3</v>
      </c>
      <c r="R201" s="12">
        <v>2.05206950204368E-2</v>
      </c>
      <c r="S201" s="12">
        <f t="shared" si="44"/>
        <v>2.0363554340444769E-2</v>
      </c>
      <c r="T201" s="12">
        <v>1.5714067999203301E-4</v>
      </c>
      <c r="U201" s="41">
        <f>'Survival-1cycle NMA'!J202</f>
        <v>5.1747616891000381E-2</v>
      </c>
      <c r="V201" s="12">
        <f t="shared" si="45"/>
        <v>3.1095914290693579E-2</v>
      </c>
      <c r="W201" s="41">
        <f>'Survival-1cycle NMA'!K202</f>
        <v>2.0651702600306802E-2</v>
      </c>
      <c r="X201" s="41">
        <f>'Survival-1cycle NMA'!H202</f>
        <v>4.4643028918714148E-2</v>
      </c>
      <c r="Y201" s="12">
        <f t="shared" si="46"/>
        <v>4.0964918845826474E-2</v>
      </c>
      <c r="Z201" s="41">
        <f>'Survival-1cycle NMA'!I202</f>
        <v>3.6781100728876756E-3</v>
      </c>
      <c r="AA201" s="41">
        <f>'Survival-1cycle NMA'!P202</f>
        <v>2.4729016637350106E-2</v>
      </c>
      <c r="AB201" s="12">
        <f t="shared" si="47"/>
        <v>2.2805260224860156E-2</v>
      </c>
      <c r="AC201" s="41">
        <f>'Survival-1cycle NMA'!Q202</f>
        <v>1.9237564124899502E-3</v>
      </c>
      <c r="AD201" s="41">
        <f>'Survival-1cycle NMA'!L202</f>
        <v>0.11345602321968676</v>
      </c>
      <c r="AE201" s="12">
        <f t="shared" si="48"/>
        <v>9.9773020043163033E-2</v>
      </c>
      <c r="AF201" s="41">
        <f>'Survival-1cycle NMA'!M202</f>
        <v>1.3683003176523731E-2</v>
      </c>
      <c r="AG201" s="12">
        <v>2.05206950204368E-2</v>
      </c>
      <c r="AH201" s="12">
        <f t="shared" si="49"/>
        <v>2.0363554340444769E-2</v>
      </c>
      <c r="AI201" s="12">
        <v>1.5714067999203301E-4</v>
      </c>
      <c r="AJ201" s="41">
        <f>'Survival-1cycle NMA'!N202</f>
        <v>4.2941338097963806E-2</v>
      </c>
      <c r="AK201" s="12">
        <f t="shared" si="50"/>
        <v>1.2844875661745945E-2</v>
      </c>
      <c r="AL201" s="41">
        <f>'Survival-1cycle NMA'!O202</f>
        <v>3.0096462436217861E-2</v>
      </c>
      <c r="AM201" s="41">
        <f>'Survival-1cycle NMA'!P202</f>
        <v>2.4729016637350106E-2</v>
      </c>
      <c r="AN201" s="12">
        <f t="shared" si="51"/>
        <v>2.2805260224860156E-2</v>
      </c>
      <c r="AO201" s="41">
        <f>'Survival-1cycle NMA'!Q202</f>
        <v>1.9237564124899502E-3</v>
      </c>
    </row>
    <row r="202" spans="1:41">
      <c r="A202" s="12">
        <v>199</v>
      </c>
      <c r="B202" s="12">
        <f t="shared" si="39"/>
        <v>11.391780821917807</v>
      </c>
      <c r="C202" s="41">
        <f>'Survival-1cycle NMA'!F203</f>
        <v>4.7870856830366501E-2</v>
      </c>
      <c r="D202" s="41">
        <f>'Survival-1cycle NMA'!G203</f>
        <v>1.7975431309816933E-3</v>
      </c>
      <c r="E202" s="12">
        <f t="shared" si="40"/>
        <v>4.6073313699384805E-2</v>
      </c>
      <c r="F202" s="12">
        <v>2.03134453893794E-2</v>
      </c>
      <c r="G202" s="12">
        <v>1.5383480694884899E-4</v>
      </c>
      <c r="H202" s="12">
        <f t="shared" si="41"/>
        <v>2.015961058243055E-2</v>
      </c>
      <c r="I202" s="41">
        <f>'Survival-1cycle NMA'!H203</f>
        <v>4.4281963815433381E-2</v>
      </c>
      <c r="J202" s="12">
        <f t="shared" si="42"/>
        <v>4.0653565547542972E-2</v>
      </c>
      <c r="K202" s="41">
        <f>'Survival-1cycle NMA'!I203</f>
        <v>3.6283982678904122E-3</v>
      </c>
      <c r="L202" s="12">
        <v>1.47933279239263E-2</v>
      </c>
      <c r="M202" s="12">
        <v>2.03134453893794E-2</v>
      </c>
      <c r="N202" s="12">
        <v>1.5383480694884899E-4</v>
      </c>
      <c r="O202" s="41">
        <f>'Survival-1cycle NMA'!H203</f>
        <v>4.4281963815433381E-2</v>
      </c>
      <c r="P202" s="12">
        <f t="shared" si="43"/>
        <v>4.0653565547542972E-2</v>
      </c>
      <c r="Q202" s="41">
        <f>'Survival-1cycle NMA'!I203</f>
        <v>3.6283982678904122E-3</v>
      </c>
      <c r="R202" s="12">
        <v>2.03134453893794E-2</v>
      </c>
      <c r="S202" s="12">
        <f t="shared" si="44"/>
        <v>2.015961058243055E-2</v>
      </c>
      <c r="T202" s="12">
        <v>1.5383480694884899E-4</v>
      </c>
      <c r="U202" s="41">
        <f>'Survival-1cycle NMA'!J203</f>
        <v>5.1348894291233849E-2</v>
      </c>
      <c r="V202" s="12">
        <f t="shared" si="45"/>
        <v>3.0890799214604549E-2</v>
      </c>
      <c r="W202" s="41">
        <f>'Survival-1cycle NMA'!K203</f>
        <v>2.0458095076629299E-2</v>
      </c>
      <c r="X202" s="41">
        <f>'Survival-1cycle NMA'!H203</f>
        <v>4.4281963815433381E-2</v>
      </c>
      <c r="Y202" s="12">
        <f t="shared" si="46"/>
        <v>4.0653565547542972E-2</v>
      </c>
      <c r="Z202" s="41">
        <f>'Survival-1cycle NMA'!I203</f>
        <v>3.6283982678904122E-3</v>
      </c>
      <c r="AA202" s="41">
        <f>'Survival-1cycle NMA'!P203</f>
        <v>2.4491195131858944E-2</v>
      </c>
      <c r="AB202" s="12">
        <f t="shared" si="47"/>
        <v>2.259642298422665E-2</v>
      </c>
      <c r="AC202" s="41">
        <f>'Survival-1cycle NMA'!Q203</f>
        <v>1.8947721476322951E-3</v>
      </c>
      <c r="AD202" s="41">
        <f>'Survival-1cycle NMA'!L203</f>
        <v>0.11281291232217987</v>
      </c>
      <c r="AE202" s="12">
        <f t="shared" si="48"/>
        <v>9.927172458306921E-2</v>
      </c>
      <c r="AF202" s="41">
        <f>'Survival-1cycle NMA'!M203</f>
        <v>1.3541187739110663E-2</v>
      </c>
      <c r="AG202" s="12">
        <v>2.03134453893794E-2</v>
      </c>
      <c r="AH202" s="12">
        <f t="shared" si="49"/>
        <v>2.015961058243055E-2</v>
      </c>
      <c r="AI202" s="12">
        <v>1.5383480694884899E-4</v>
      </c>
      <c r="AJ202" s="41">
        <f>'Survival-1cycle NMA'!N203</f>
        <v>4.25897125221599E-2</v>
      </c>
      <c r="AK202" s="12">
        <f t="shared" si="50"/>
        <v>1.2748130414980973E-2</v>
      </c>
      <c r="AL202" s="41">
        <f>'Survival-1cycle NMA'!O203</f>
        <v>2.9841582107178927E-2</v>
      </c>
      <c r="AM202" s="41">
        <f>'Survival-1cycle NMA'!P203</f>
        <v>2.4491195131858944E-2</v>
      </c>
      <c r="AN202" s="12">
        <f t="shared" si="51"/>
        <v>2.259642298422665E-2</v>
      </c>
      <c r="AO202" s="41">
        <f>'Survival-1cycle NMA'!Q203</f>
        <v>1.8947721476322951E-3</v>
      </c>
    </row>
    <row r="203" spans="1:41">
      <c r="A203" s="12">
        <v>200</v>
      </c>
      <c r="B203" s="12">
        <f t="shared" si="39"/>
        <v>11.449315068493151</v>
      </c>
      <c r="C203" s="41">
        <f>'Survival-1cycle NMA'!F204</f>
        <v>4.7494638437170889E-2</v>
      </c>
      <c r="D203" s="41">
        <f>'Survival-1cycle NMA'!G204</f>
        <v>1.7703343378741559E-3</v>
      </c>
      <c r="E203" s="12">
        <f t="shared" si="40"/>
        <v>4.5724304099296731E-2</v>
      </c>
      <c r="F203" s="12">
        <v>2.0109000953178701E-2</v>
      </c>
      <c r="G203" s="12">
        <v>1.5061026539039799E-4</v>
      </c>
      <c r="H203" s="12">
        <f t="shared" si="41"/>
        <v>1.9958390687788301E-2</v>
      </c>
      <c r="I203" s="41">
        <f>'Survival-1cycle NMA'!H204</f>
        <v>4.392506327308085E-2</v>
      </c>
      <c r="J203" s="12">
        <f t="shared" si="42"/>
        <v>4.0345525684986019E-2</v>
      </c>
      <c r="K203" s="41">
        <f>'Survival-1cycle NMA'!I204</f>
        <v>3.5795375880948326E-3</v>
      </c>
      <c r="L203" s="12">
        <v>1.46136800554103E-2</v>
      </c>
      <c r="M203" s="12">
        <v>2.0109000953178701E-2</v>
      </c>
      <c r="N203" s="12">
        <v>1.5061026539039799E-4</v>
      </c>
      <c r="O203" s="41">
        <f>'Survival-1cycle NMA'!H204</f>
        <v>4.392506327308085E-2</v>
      </c>
      <c r="P203" s="12">
        <f t="shared" si="43"/>
        <v>4.0345525684986019E-2</v>
      </c>
      <c r="Q203" s="41">
        <f>'Survival-1cycle NMA'!I204</f>
        <v>3.5795375880948326E-3</v>
      </c>
      <c r="R203" s="12">
        <v>2.0109000953178701E-2</v>
      </c>
      <c r="S203" s="12">
        <f t="shared" si="44"/>
        <v>1.9958390687788301E-2</v>
      </c>
      <c r="T203" s="12">
        <v>1.5061026539039799E-4</v>
      </c>
      <c r="U203" s="41">
        <f>'Survival-1cycle NMA'!J204</f>
        <v>5.09546188061447E-2</v>
      </c>
      <c r="V203" s="12">
        <f t="shared" si="45"/>
        <v>3.0687613733738666E-2</v>
      </c>
      <c r="W203" s="41">
        <f>'Survival-1cycle NMA'!K204</f>
        <v>2.0267005072406034E-2</v>
      </c>
      <c r="X203" s="41">
        <f>'Survival-1cycle NMA'!H204</f>
        <v>4.392506327308085E-2</v>
      </c>
      <c r="Y203" s="12">
        <f t="shared" si="46"/>
        <v>4.0345525684986019E-2</v>
      </c>
      <c r="Z203" s="41">
        <f>'Survival-1cycle NMA'!I204</f>
        <v>3.5795375880948326E-3</v>
      </c>
      <c r="AA203" s="41">
        <f>'Survival-1cycle NMA'!P204</f>
        <v>2.4256478484648434E-2</v>
      </c>
      <c r="AB203" s="12">
        <f t="shared" si="47"/>
        <v>2.2390149651051468E-2</v>
      </c>
      <c r="AC203" s="41">
        <f>'Survival-1cycle NMA'!Q204</f>
        <v>1.8663288335969662E-3</v>
      </c>
      <c r="AD203" s="41">
        <f>'Survival-1cycle NMA'!L204</f>
        <v>0.11217567125934313</v>
      </c>
      <c r="AE203" s="12">
        <f t="shared" si="48"/>
        <v>9.8774315351648212E-2</v>
      </c>
      <c r="AF203" s="41">
        <f>'Survival-1cycle NMA'!M204</f>
        <v>1.3401355907694928E-2</v>
      </c>
      <c r="AG203" s="12">
        <v>2.0109000953178701E-2</v>
      </c>
      <c r="AH203" s="12">
        <f t="shared" si="49"/>
        <v>1.9958390687788301E-2</v>
      </c>
      <c r="AI203" s="12">
        <v>1.5061026539039799E-4</v>
      </c>
      <c r="AJ203" s="41">
        <f>'Survival-1cycle NMA'!N204</f>
        <v>4.224217784910967E-2</v>
      </c>
      <c r="AK203" s="12">
        <f t="shared" si="50"/>
        <v>1.2652391490666475E-2</v>
      </c>
      <c r="AL203" s="41">
        <f>'Survival-1cycle NMA'!O204</f>
        <v>2.9589786358443195E-2</v>
      </c>
      <c r="AM203" s="41">
        <f>'Survival-1cycle NMA'!P204</f>
        <v>2.4256478484648434E-2</v>
      </c>
      <c r="AN203" s="12">
        <f t="shared" si="51"/>
        <v>2.2390149651051468E-2</v>
      </c>
      <c r="AO203" s="41">
        <f>'Survival-1cycle NMA'!Q204</f>
        <v>1.8663288335969662E-3</v>
      </c>
    </row>
    <row r="204" spans="1:41">
      <c r="A204" s="12">
        <v>201</v>
      </c>
      <c r="B204" s="12">
        <f t="shared" si="39"/>
        <v>11.506849315068493</v>
      </c>
      <c r="C204" s="41">
        <f>'Survival-1cycle NMA'!F205</f>
        <v>4.7122667985021238E-2</v>
      </c>
      <c r="D204" s="41">
        <f>'Survival-1cycle NMA'!G205</f>
        <v>1.7436348111971335E-3</v>
      </c>
      <c r="E204" s="12">
        <f t="shared" si="40"/>
        <v>4.5379033173824107E-2</v>
      </c>
      <c r="F204" s="12">
        <v>1.9907313488579999E-2</v>
      </c>
      <c r="G204" s="12">
        <v>1.4746475632089901E-4</v>
      </c>
      <c r="H204" s="12">
        <f t="shared" si="41"/>
        <v>1.9759848732259101E-2</v>
      </c>
      <c r="I204" s="41">
        <f>'Survival-1cycle NMA'!H205</f>
        <v>4.3572263809169738E-2</v>
      </c>
      <c r="J204" s="12">
        <f t="shared" si="42"/>
        <v>4.0040753551847656E-2</v>
      </c>
      <c r="K204" s="41">
        <f>'Survival-1cycle NMA'!I205</f>
        <v>3.531510257322081E-3</v>
      </c>
      <c r="L204" s="12">
        <v>1.4436796781904401E-2</v>
      </c>
      <c r="M204" s="12">
        <v>1.9907313488579999E-2</v>
      </c>
      <c r="N204" s="12">
        <v>1.4746475632089901E-4</v>
      </c>
      <c r="O204" s="41">
        <f>'Survival-1cycle NMA'!H205</f>
        <v>4.3572263809169738E-2</v>
      </c>
      <c r="P204" s="12">
        <f t="shared" si="43"/>
        <v>4.0040753551847656E-2</v>
      </c>
      <c r="Q204" s="41">
        <f>'Survival-1cycle NMA'!I205</f>
        <v>3.531510257322081E-3</v>
      </c>
      <c r="R204" s="12">
        <v>1.9907313488579999E-2</v>
      </c>
      <c r="S204" s="12">
        <f t="shared" si="44"/>
        <v>1.9759848732259101E-2</v>
      </c>
      <c r="T204" s="12">
        <v>1.4746475632089901E-4</v>
      </c>
      <c r="U204" s="41">
        <f>'Survival-1cycle NMA'!J205</f>
        <v>5.0564724285512529E-2</v>
      </c>
      <c r="V204" s="12">
        <f t="shared" si="45"/>
        <v>3.0486334121011649E-2</v>
      </c>
      <c r="W204" s="41">
        <f>'Survival-1cycle NMA'!K205</f>
        <v>2.007839016450088E-2</v>
      </c>
      <c r="X204" s="41">
        <f>'Survival-1cycle NMA'!H205</f>
        <v>4.3572263809169738E-2</v>
      </c>
      <c r="Y204" s="12">
        <f t="shared" si="46"/>
        <v>4.0040753551847656E-2</v>
      </c>
      <c r="Z204" s="41">
        <f>'Survival-1cycle NMA'!I205</f>
        <v>3.531510257322081E-3</v>
      </c>
      <c r="AA204" s="41">
        <f>'Survival-1cycle NMA'!P205</f>
        <v>2.4024814774701232E-2</v>
      </c>
      <c r="AB204" s="12">
        <f t="shared" si="47"/>
        <v>2.218640042353592E-2</v>
      </c>
      <c r="AC204" s="41">
        <f>'Survival-1cycle NMA'!Q205</f>
        <v>1.8384143511653132E-3</v>
      </c>
      <c r="AD204" s="41">
        <f>'Survival-1cycle NMA'!L205</f>
        <v>0.11154422415161044</v>
      </c>
      <c r="AE204" s="12">
        <f t="shared" si="48"/>
        <v>9.8280751801176278E-2</v>
      </c>
      <c r="AF204" s="41">
        <f>'Survival-1cycle NMA'!M205</f>
        <v>1.3263472350434168E-2</v>
      </c>
      <c r="AG204" s="12">
        <v>1.9907313488579999E-2</v>
      </c>
      <c r="AH204" s="12">
        <f t="shared" si="49"/>
        <v>1.9759848732259101E-2</v>
      </c>
      <c r="AI204" s="12">
        <v>1.4746475632089901E-4</v>
      </c>
      <c r="AJ204" s="41">
        <f>'Survival-1cycle NMA'!N205</f>
        <v>4.1898671321924069E-2</v>
      </c>
      <c r="AK204" s="12">
        <f t="shared" si="50"/>
        <v>1.2557645404648741E-2</v>
      </c>
      <c r="AL204" s="41">
        <f>'Survival-1cycle NMA'!O205</f>
        <v>2.9341025917275328E-2</v>
      </c>
      <c r="AM204" s="41">
        <f>'Survival-1cycle NMA'!P205</f>
        <v>2.4024814774701232E-2</v>
      </c>
      <c r="AN204" s="12">
        <f t="shared" si="51"/>
        <v>2.218640042353592E-2</v>
      </c>
      <c r="AO204" s="41">
        <f>'Survival-1cycle NMA'!Q205</f>
        <v>1.8384143511653132E-3</v>
      </c>
    </row>
    <row r="205" spans="1:41">
      <c r="A205" s="12">
        <v>202</v>
      </c>
      <c r="B205" s="12">
        <f t="shared" si="39"/>
        <v>11.564383561643835</v>
      </c>
      <c r="C205" s="41">
        <f>'Survival-1cycle NMA'!F206</f>
        <v>4.675488179693682E-2</v>
      </c>
      <c r="D205" s="41">
        <f>'Survival-1cycle NMA'!G206</f>
        <v>1.717433123934523E-3</v>
      </c>
      <c r="E205" s="12">
        <f t="shared" si="40"/>
        <v>4.50374486730023E-2</v>
      </c>
      <c r="F205" s="12">
        <v>1.97083357847079E-2</v>
      </c>
      <c r="G205" s="12">
        <v>1.4439605432967E-4</v>
      </c>
      <c r="H205" s="12">
        <f t="shared" si="41"/>
        <v>1.9563939730378229E-2</v>
      </c>
      <c r="I205" s="41">
        <f>'Survival-1cycle NMA'!H206</f>
        <v>4.3223503154903649E-2</v>
      </c>
      <c r="J205" s="12">
        <f t="shared" si="42"/>
        <v>3.9739204215388471E-2</v>
      </c>
      <c r="K205" s="41">
        <f>'Survival-1cycle NMA'!I206</f>
        <v>3.4842989395151755E-3</v>
      </c>
      <c r="L205" s="12">
        <v>1.4262626093532699E-2</v>
      </c>
      <c r="M205" s="12">
        <v>1.97083357847079E-2</v>
      </c>
      <c r="N205" s="12">
        <v>1.4439605432967E-4</v>
      </c>
      <c r="O205" s="41">
        <f>'Survival-1cycle NMA'!H206</f>
        <v>4.3223503154903649E-2</v>
      </c>
      <c r="P205" s="12">
        <f t="shared" si="43"/>
        <v>3.9739204215388471E-2</v>
      </c>
      <c r="Q205" s="41">
        <f>'Survival-1cycle NMA'!I206</f>
        <v>3.4842989395151755E-3</v>
      </c>
      <c r="R205" s="12">
        <v>1.97083357847079E-2</v>
      </c>
      <c r="S205" s="12">
        <f t="shared" si="44"/>
        <v>1.9563939730378229E-2</v>
      </c>
      <c r="T205" s="12">
        <v>1.4439605432967E-4</v>
      </c>
      <c r="U205" s="41">
        <f>'Survival-1cycle NMA'!J206</f>
        <v>5.0179145820466099E-2</v>
      </c>
      <c r="V205" s="12">
        <f t="shared" si="45"/>
        <v>3.0286937006772884E-2</v>
      </c>
      <c r="W205" s="41">
        <f>'Survival-1cycle NMA'!K206</f>
        <v>1.9892208813693215E-2</v>
      </c>
      <c r="X205" s="41">
        <f>'Survival-1cycle NMA'!H206</f>
        <v>4.3223503154903649E-2</v>
      </c>
      <c r="Y205" s="12">
        <f t="shared" si="46"/>
        <v>3.9739204215388471E-2</v>
      </c>
      <c r="Z205" s="41">
        <f>'Survival-1cycle NMA'!I206</f>
        <v>3.4842989395151755E-3</v>
      </c>
      <c r="AA205" s="41">
        <f>'Survival-1cycle NMA'!P206</f>
        <v>2.3796153147523182E-2</v>
      </c>
      <c r="AB205" s="12">
        <f t="shared" si="47"/>
        <v>2.1985136248343425E-2</v>
      </c>
      <c r="AC205" s="41">
        <f>'Survival-1cycle NMA'!Q206</f>
        <v>1.8110168991797577E-3</v>
      </c>
      <c r="AD205" s="41">
        <f>'Survival-1cycle NMA'!L206</f>
        <v>0.11091849640301495</v>
      </c>
      <c r="AE205" s="12">
        <f t="shared" si="48"/>
        <v>9.779099389849652E-2</v>
      </c>
      <c r="AF205" s="41">
        <f>'Survival-1cycle NMA'!M206</f>
        <v>1.3127502504518433E-2</v>
      </c>
      <c r="AG205" s="12">
        <v>1.97083357847079E-2</v>
      </c>
      <c r="AH205" s="12">
        <f t="shared" si="49"/>
        <v>1.9563939730378229E-2</v>
      </c>
      <c r="AI205" s="12">
        <v>1.4439605432967E-4</v>
      </c>
      <c r="AJ205" s="41">
        <f>'Survival-1cycle NMA'!N206</f>
        <v>4.1559131389373422E-2</v>
      </c>
      <c r="AK205" s="12">
        <f t="shared" si="50"/>
        <v>1.2463878893510385E-2</v>
      </c>
      <c r="AL205" s="41">
        <f>'Survival-1cycle NMA'!O206</f>
        <v>2.9095252495863037E-2</v>
      </c>
      <c r="AM205" s="41">
        <f>'Survival-1cycle NMA'!P206</f>
        <v>2.3796153147523182E-2</v>
      </c>
      <c r="AN205" s="12">
        <f t="shared" si="51"/>
        <v>2.1985136248343425E-2</v>
      </c>
      <c r="AO205" s="41">
        <f>'Survival-1cycle NMA'!Q206</f>
        <v>1.8110168991797577E-3</v>
      </c>
    </row>
    <row r="206" spans="1:41">
      <c r="A206" s="12">
        <v>203</v>
      </c>
      <c r="B206" s="12">
        <f t="shared" si="39"/>
        <v>11.621917808219179</v>
      </c>
      <c r="C206" s="41">
        <f>'Survival-1cycle NMA'!F207</f>
        <v>4.6391217396607995E-2</v>
      </c>
      <c r="D206" s="41">
        <f>'Survival-1cycle NMA'!G207</f>
        <v>1.6917181491335875E-3</v>
      </c>
      <c r="E206" s="12">
        <f t="shared" si="40"/>
        <v>4.4699499247474406E-2</v>
      </c>
      <c r="F206" s="12">
        <v>1.9512021617862901E-2</v>
      </c>
      <c r="G206" s="12">
        <v>1.41402004956472E-4</v>
      </c>
      <c r="H206" s="12">
        <f t="shared" si="41"/>
        <v>1.9370619612906429E-2</v>
      </c>
      <c r="I206" s="41">
        <f>'Survival-1cycle NMA'!H207</f>
        <v>4.2878720227143084E-2</v>
      </c>
      <c r="J206" s="12">
        <f t="shared" si="42"/>
        <v>3.9440833501038643E-2</v>
      </c>
      <c r="K206" s="41">
        <f>'Survival-1cycle NMA'!I207</f>
        <v>3.4378867261044411E-3</v>
      </c>
      <c r="L206" s="12">
        <v>1.4091117143599299E-2</v>
      </c>
      <c r="M206" s="12">
        <v>1.9512021617862901E-2</v>
      </c>
      <c r="N206" s="12">
        <v>1.41402004956472E-4</v>
      </c>
      <c r="O206" s="41">
        <f>'Survival-1cycle NMA'!H207</f>
        <v>4.2878720227143084E-2</v>
      </c>
      <c r="P206" s="12">
        <f t="shared" si="43"/>
        <v>3.9440833501038643E-2</v>
      </c>
      <c r="Q206" s="41">
        <f>'Survival-1cycle NMA'!I207</f>
        <v>3.4378867261044411E-3</v>
      </c>
      <c r="R206" s="12">
        <v>1.9512021617862901E-2</v>
      </c>
      <c r="S206" s="12">
        <f t="shared" si="44"/>
        <v>1.9370619612906429E-2</v>
      </c>
      <c r="T206" s="12">
        <v>1.41402004956472E-4</v>
      </c>
      <c r="U206" s="41">
        <f>'Survival-1cycle NMA'!J207</f>
        <v>4.979781971522837E-2</v>
      </c>
      <c r="V206" s="12">
        <f t="shared" si="45"/>
        <v>3.0089399372563962E-2</v>
      </c>
      <c r="W206" s="41">
        <f>'Survival-1cycle NMA'!K207</f>
        <v>1.9708420342664408E-2</v>
      </c>
      <c r="X206" s="41">
        <f>'Survival-1cycle NMA'!H207</f>
        <v>4.2878720227143084E-2</v>
      </c>
      <c r="Y206" s="12">
        <f t="shared" si="46"/>
        <v>3.9440833501038643E-2</v>
      </c>
      <c r="Z206" s="41">
        <f>'Survival-1cycle NMA'!I207</f>
        <v>3.4378867261044411E-3</v>
      </c>
      <c r="AA206" s="41">
        <f>'Survival-1cycle NMA'!P207</f>
        <v>2.35704437890559E-2</v>
      </c>
      <c r="AB206" s="12">
        <f t="shared" si="47"/>
        <v>2.1786318804103366E-2</v>
      </c>
      <c r="AC206" s="41">
        <f>'Survival-1cycle NMA'!Q207</f>
        <v>1.7841249849525325E-3</v>
      </c>
      <c r="AD206" s="41">
        <f>'Survival-1cycle NMA'!L207</f>
        <v>0.11029841467421773</v>
      </c>
      <c r="AE206" s="12">
        <f t="shared" si="48"/>
        <v>9.7305002117890269E-2</v>
      </c>
      <c r="AF206" s="41">
        <f>'Survival-1cycle NMA'!M207</f>
        <v>1.2993412556327461E-2</v>
      </c>
      <c r="AG206" s="12">
        <v>1.9512021617862901E-2</v>
      </c>
      <c r="AH206" s="12">
        <f t="shared" si="49"/>
        <v>1.9370619612906429E-2</v>
      </c>
      <c r="AI206" s="12">
        <v>1.41402004956472E-4</v>
      </c>
      <c r="AJ206" s="41">
        <f>'Survival-1cycle NMA'!N207</f>
        <v>4.1223497677932111E-2</v>
      </c>
      <c r="AK206" s="12">
        <f t="shared" si="50"/>
        <v>1.2371078910342229E-2</v>
      </c>
      <c r="AL206" s="41">
        <f>'Survival-1cycle NMA'!O207</f>
        <v>2.8852418767589882E-2</v>
      </c>
      <c r="AM206" s="41">
        <f>'Survival-1cycle NMA'!P207</f>
        <v>2.35704437890559E-2</v>
      </c>
      <c r="AN206" s="12">
        <f t="shared" si="51"/>
        <v>2.1786318804103366E-2</v>
      </c>
      <c r="AO206" s="41">
        <f>'Survival-1cycle NMA'!Q207</f>
        <v>1.7841249849525325E-3</v>
      </c>
    </row>
    <row r="207" spans="1:41">
      <c r="A207" s="12">
        <v>204</v>
      </c>
      <c r="B207" s="12">
        <f t="shared" si="39"/>
        <v>11.67945205479452</v>
      </c>
      <c r="C207" s="41">
        <f>'Survival-1cycle NMA'!F208</f>
        <v>4.6031613480990559E-2</v>
      </c>
      <c r="D207" s="41">
        <f>'Survival-1cycle NMA'!G208</f>
        <v>1.6664790508579938E-3</v>
      </c>
      <c r="E207" s="12">
        <f t="shared" si="40"/>
        <v>4.4365134430132562E-2</v>
      </c>
      <c r="F207" s="12">
        <v>1.9318325727045602E-2</v>
      </c>
      <c r="G207" s="12">
        <v>1.3848052216128501E-4</v>
      </c>
      <c r="H207" s="12">
        <f t="shared" si="41"/>
        <v>1.9179845204884315E-2</v>
      </c>
      <c r="I207" s="41">
        <f>'Survival-1cycle NMA'!H208</f>
        <v>4.2537855101133101E-2</v>
      </c>
      <c r="J207" s="12">
        <f t="shared" si="42"/>
        <v>3.9145597977347193E-2</v>
      </c>
      <c r="K207" s="41">
        <f>'Survival-1cycle NMA'!I208</f>
        <v>3.3922571237859057E-3</v>
      </c>
      <c r="L207" s="12">
        <v>1.39222202183386E-2</v>
      </c>
      <c r="M207" s="12">
        <v>1.9318325727045602E-2</v>
      </c>
      <c r="N207" s="12">
        <v>1.3848052216128501E-4</v>
      </c>
      <c r="O207" s="41">
        <f>'Survival-1cycle NMA'!H208</f>
        <v>4.2537855101133101E-2</v>
      </c>
      <c r="P207" s="12">
        <f t="shared" si="43"/>
        <v>3.9145597977347193E-2</v>
      </c>
      <c r="Q207" s="41">
        <f>'Survival-1cycle NMA'!I208</f>
        <v>3.3922571237859057E-3</v>
      </c>
      <c r="R207" s="12">
        <v>1.9318325727045602E-2</v>
      </c>
      <c r="S207" s="12">
        <f t="shared" si="44"/>
        <v>1.9179845204884315E-2</v>
      </c>
      <c r="T207" s="12">
        <v>1.3848052216128501E-4</v>
      </c>
      <c r="U207" s="41">
        <f>'Survival-1cycle NMA'!J208</f>
        <v>4.9420683459619981E-2</v>
      </c>
      <c r="V207" s="12">
        <f t="shared" si="45"/>
        <v>2.9893698544997651E-2</v>
      </c>
      <c r="W207" s="41">
        <f>'Survival-1cycle NMA'!K208</f>
        <v>1.952698491462233E-2</v>
      </c>
      <c r="X207" s="41">
        <f>'Survival-1cycle NMA'!H208</f>
        <v>4.2537855101133101E-2</v>
      </c>
      <c r="Y207" s="12">
        <f t="shared" si="46"/>
        <v>3.9145597977347193E-2</v>
      </c>
      <c r="Z207" s="41">
        <f>'Survival-1cycle NMA'!I208</f>
        <v>3.3922571237859057E-3</v>
      </c>
      <c r="AA207" s="41">
        <f>'Survival-1cycle NMA'!P208</f>
        <v>2.3347637900331702E-2</v>
      </c>
      <c r="AB207" s="12">
        <f t="shared" si="47"/>
        <v>2.1589910485330242E-2</v>
      </c>
      <c r="AC207" s="41">
        <f>'Survival-1cycle NMA'!Q208</f>
        <v>1.75772741500146E-3</v>
      </c>
      <c r="AD207" s="41">
        <f>'Survival-1cycle NMA'!L208</f>
        <v>0.10968390685621607</v>
      </c>
      <c r="AE207" s="12">
        <f t="shared" si="48"/>
        <v>9.682273743403573E-2</v>
      </c>
      <c r="AF207" s="41">
        <f>'Survival-1cycle NMA'!M208</f>
        <v>1.2861169422180338E-2</v>
      </c>
      <c r="AG207" s="12">
        <v>1.9318325727045602E-2</v>
      </c>
      <c r="AH207" s="12">
        <f t="shared" si="49"/>
        <v>1.9179845204884315E-2</v>
      </c>
      <c r="AI207" s="12">
        <v>1.3848052216128501E-4</v>
      </c>
      <c r="AJ207" s="41">
        <f>'Survival-1cycle NMA'!N208</f>
        <v>4.0891710964584965E-2</v>
      </c>
      <c r="AK207" s="12">
        <f t="shared" si="50"/>
        <v>1.2279232620607969E-2</v>
      </c>
      <c r="AL207" s="41">
        <f>'Survival-1cycle NMA'!O208</f>
        <v>2.8612478343976996E-2</v>
      </c>
      <c r="AM207" s="41">
        <f>'Survival-1cycle NMA'!P208</f>
        <v>2.3347637900331702E-2</v>
      </c>
      <c r="AN207" s="12">
        <f t="shared" si="51"/>
        <v>2.1589910485330242E-2</v>
      </c>
      <c r="AO207" s="41">
        <f>'Survival-1cycle NMA'!Q208</f>
        <v>1.75772741500146E-3</v>
      </c>
    </row>
    <row r="208" spans="1:41">
      <c r="A208" s="12">
        <v>205</v>
      </c>
      <c r="B208" s="12">
        <f t="shared" si="39"/>
        <v>11.736986301369862</v>
      </c>
      <c r="C208" s="41">
        <f>'Survival-1cycle NMA'!F209</f>
        <v>4.5676009893636273E-2</v>
      </c>
      <c r="D208" s="41">
        <f>'Survival-1cycle NMA'!G209</f>
        <v>1.6417052754494274E-3</v>
      </c>
      <c r="E208" s="12">
        <f t="shared" si="40"/>
        <v>4.4034304618186845E-2</v>
      </c>
      <c r="F208" s="12">
        <v>1.9127203790184299E-2</v>
      </c>
      <c r="G208" s="12">
        <v>1.3562958589399899E-4</v>
      </c>
      <c r="H208" s="12">
        <f t="shared" si="41"/>
        <v>1.8991574204290301E-2</v>
      </c>
      <c r="I208" s="41">
        <f>'Survival-1cycle NMA'!H209</f>
        <v>4.2200848983967795E-2</v>
      </c>
      <c r="J208" s="12">
        <f t="shared" si="42"/>
        <v>3.8853454941269724E-2</v>
      </c>
      <c r="K208" s="41">
        <f>'Survival-1cycle NMA'!I209</f>
        <v>3.3473940426980691E-3</v>
      </c>
      <c r="L208" s="12">
        <v>1.37558867075639E-2</v>
      </c>
      <c r="M208" s="12">
        <v>1.9127203790184299E-2</v>
      </c>
      <c r="N208" s="12">
        <v>1.3562958589399899E-4</v>
      </c>
      <c r="O208" s="41">
        <f>'Survival-1cycle NMA'!H209</f>
        <v>4.2200848983967795E-2</v>
      </c>
      <c r="P208" s="12">
        <f t="shared" si="43"/>
        <v>3.8853454941269724E-2</v>
      </c>
      <c r="Q208" s="41">
        <f>'Survival-1cycle NMA'!I209</f>
        <v>3.3473940426980691E-3</v>
      </c>
      <c r="R208" s="12">
        <v>1.9127203790184299E-2</v>
      </c>
      <c r="S208" s="12">
        <f t="shared" si="44"/>
        <v>1.8991574204290301E-2</v>
      </c>
      <c r="T208" s="12">
        <v>1.3562958589399899E-4</v>
      </c>
      <c r="U208" s="41">
        <f>'Survival-1cycle NMA'!J209</f>
        <v>4.904767570229647E-2</v>
      </c>
      <c r="V208" s="12">
        <f t="shared" si="45"/>
        <v>2.9699812189751575E-2</v>
      </c>
      <c r="W208" s="41">
        <f>'Survival-1cycle NMA'!K209</f>
        <v>1.9347863512544895E-2</v>
      </c>
      <c r="X208" s="41">
        <f>'Survival-1cycle NMA'!H209</f>
        <v>4.2200848983967795E-2</v>
      </c>
      <c r="Y208" s="12">
        <f t="shared" si="46"/>
        <v>3.8853454941269724E-2</v>
      </c>
      <c r="Z208" s="41">
        <f>'Survival-1cycle NMA'!I209</f>
        <v>3.3473940426980691E-3</v>
      </c>
      <c r="AA208" s="41">
        <f>'Survival-1cycle NMA'!P209</f>
        <v>2.3127687672846207E-2</v>
      </c>
      <c r="AB208" s="12">
        <f t="shared" si="47"/>
        <v>2.1395874386745537E-2</v>
      </c>
      <c r="AC208" s="41">
        <f>'Survival-1cycle NMA'!Q209</f>
        <v>1.7318132861006692E-3</v>
      </c>
      <c r="AD208" s="41">
        <f>'Survival-1cycle NMA'!L209</f>
        <v>0.10907490204471003</v>
      </c>
      <c r="AE208" s="12">
        <f t="shared" si="48"/>
        <v>9.6344161315051025E-2</v>
      </c>
      <c r="AF208" s="41">
        <f>'Survival-1cycle NMA'!M209</f>
        <v>1.2730740729659011E-2</v>
      </c>
      <c r="AG208" s="12">
        <v>1.9127203790184299E-2</v>
      </c>
      <c r="AH208" s="12">
        <f t="shared" si="49"/>
        <v>1.8991574204290301E-2</v>
      </c>
      <c r="AI208" s="12">
        <v>1.3562958589399899E-4</v>
      </c>
      <c r="AJ208" s="41">
        <f>'Survival-1cycle NMA'!N209</f>
        <v>4.0563713150370578E-2</v>
      </c>
      <c r="AK208" s="12">
        <f t="shared" si="50"/>
        <v>1.218832739809584E-2</v>
      </c>
      <c r="AL208" s="41">
        <f>'Survival-1cycle NMA'!O209</f>
        <v>2.8375385752274739E-2</v>
      </c>
      <c r="AM208" s="41">
        <f>'Survival-1cycle NMA'!P209</f>
        <v>2.3127687672846207E-2</v>
      </c>
      <c r="AN208" s="12">
        <f t="shared" si="51"/>
        <v>2.1395874386745537E-2</v>
      </c>
      <c r="AO208" s="41">
        <f>'Survival-1cycle NMA'!Q209</f>
        <v>1.7318132861006692E-3</v>
      </c>
    </row>
    <row r="209" spans="1:41">
      <c r="A209" s="12">
        <v>206</v>
      </c>
      <c r="B209" s="12">
        <f t="shared" si="39"/>
        <v>11.794520547945206</v>
      </c>
      <c r="C209" s="41">
        <f>'Survival-1cycle NMA'!F210</f>
        <v>4.532434759873679E-2</v>
      </c>
      <c r="D209" s="41">
        <f>'Survival-1cycle NMA'!G210</f>
        <v>1.6173865430857083E-3</v>
      </c>
      <c r="E209" s="12">
        <f t="shared" si="40"/>
        <v>4.3706961055651083E-2</v>
      </c>
      <c r="F209" s="12">
        <v>1.89386124010433E-2</v>
      </c>
      <c r="G209" s="12">
        <v>1.3284723975966E-4</v>
      </c>
      <c r="H209" s="12">
        <f t="shared" si="41"/>
        <v>1.8805765161283641E-2</v>
      </c>
      <c r="I209" s="41">
        <f>'Survival-1cycle NMA'!H210</f>
        <v>4.1867644188769468E-2</v>
      </c>
      <c r="J209" s="12">
        <f t="shared" si="42"/>
        <v>3.8564362403787605E-2</v>
      </c>
      <c r="K209" s="41">
        <f>'Survival-1cycle NMA'!I210</f>
        <v>3.3032817849818594E-3</v>
      </c>
      <c r="L209" s="12">
        <v>1.35920690761848E-2</v>
      </c>
      <c r="M209" s="12">
        <v>1.89386124010433E-2</v>
      </c>
      <c r="N209" s="12">
        <v>1.3284723975966E-4</v>
      </c>
      <c r="O209" s="41">
        <f>'Survival-1cycle NMA'!H210</f>
        <v>4.1867644188769468E-2</v>
      </c>
      <c r="P209" s="12">
        <f t="shared" si="43"/>
        <v>3.8564362403787605E-2</v>
      </c>
      <c r="Q209" s="41">
        <f>'Survival-1cycle NMA'!I210</f>
        <v>3.3032817849818594E-3</v>
      </c>
      <c r="R209" s="12">
        <v>1.89386124010433E-2</v>
      </c>
      <c r="S209" s="12">
        <f t="shared" si="44"/>
        <v>1.8805765161283641E-2</v>
      </c>
      <c r="T209" s="12">
        <v>1.3284723975966E-4</v>
      </c>
      <c r="U209" s="41">
        <f>'Survival-1cycle NMA'!J210</f>
        <v>4.8678736224698253E-2</v>
      </c>
      <c r="V209" s="12">
        <f t="shared" si="45"/>
        <v>2.9507718305678419E-2</v>
      </c>
      <c r="W209" s="41">
        <f>'Survival-1cycle NMA'!K210</f>
        <v>1.9171017919019834E-2</v>
      </c>
      <c r="X209" s="41">
        <f>'Survival-1cycle NMA'!H210</f>
        <v>4.1867644188769468E-2</v>
      </c>
      <c r="Y209" s="12">
        <f t="shared" si="46"/>
        <v>3.8564362403787605E-2</v>
      </c>
      <c r="Z209" s="41">
        <f>'Survival-1cycle NMA'!I210</f>
        <v>3.3032817849818594E-3</v>
      </c>
      <c r="AA209" s="41">
        <f>'Survival-1cycle NMA'!P210</f>
        <v>2.2910546264626085E-2</v>
      </c>
      <c r="AB209" s="12">
        <f t="shared" si="47"/>
        <v>2.1204174287992143E-2</v>
      </c>
      <c r="AC209" s="41">
        <f>'Survival-1cycle NMA'!Q210</f>
        <v>1.7063719766339425E-3</v>
      </c>
      <c r="AD209" s="41">
        <f>'Survival-1cycle NMA'!L210</f>
        <v>0.10847133051510938</v>
      </c>
      <c r="AE209" s="12">
        <f t="shared" si="48"/>
        <v>9.5869235715624862E-2</v>
      </c>
      <c r="AF209" s="41">
        <f>'Survival-1cycle NMA'!M210</f>
        <v>1.2602094799484521E-2</v>
      </c>
      <c r="AG209" s="12">
        <v>1.89386124010433E-2</v>
      </c>
      <c r="AH209" s="12">
        <f t="shared" si="49"/>
        <v>1.8805765161283641E-2</v>
      </c>
      <c r="AI209" s="12">
        <v>1.3284723975966E-4</v>
      </c>
      <c r="AJ209" s="41">
        <f>'Survival-1cycle NMA'!N210</f>
        <v>4.0239447234639389E-2</v>
      </c>
      <c r="AK209" s="12">
        <f t="shared" si="50"/>
        <v>1.2098350820958833E-2</v>
      </c>
      <c r="AL209" s="41">
        <f>'Survival-1cycle NMA'!O210</f>
        <v>2.8141096413680556E-2</v>
      </c>
      <c r="AM209" s="41">
        <f>'Survival-1cycle NMA'!P210</f>
        <v>2.2910546264626085E-2</v>
      </c>
      <c r="AN209" s="12">
        <f t="shared" si="51"/>
        <v>2.1204174287992143E-2</v>
      </c>
      <c r="AO209" s="41">
        <f>'Survival-1cycle NMA'!Q210</f>
        <v>1.7063719766339425E-3</v>
      </c>
    </row>
    <row r="210" spans="1:41">
      <c r="A210" s="12">
        <v>207</v>
      </c>
      <c r="B210" s="12">
        <f t="shared" si="39"/>
        <v>11.852054794520548</v>
      </c>
      <c r="C210" s="41">
        <f>'Survival-1cycle NMA'!F211</f>
        <v>4.4976568655858272E-2</v>
      </c>
      <c r="D210" s="41">
        <f>'Survival-1cycle NMA'!G211</f>
        <v>1.5935128396243716E-3</v>
      </c>
      <c r="E210" s="12">
        <f t="shared" si="40"/>
        <v>4.3383055816233904E-2</v>
      </c>
      <c r="F210" s="12">
        <v>1.8752509046789E-2</v>
      </c>
      <c r="G210" s="12">
        <v>1.3013158877516701E-4</v>
      </c>
      <c r="H210" s="12">
        <f t="shared" si="41"/>
        <v>1.8622377458013834E-2</v>
      </c>
      <c r="I210" s="41">
        <f>'Survival-1cycle NMA'!H211</f>
        <v>4.1538184109558958E-2</v>
      </c>
      <c r="J210" s="12">
        <f t="shared" si="42"/>
        <v>3.827827907584877E-2</v>
      </c>
      <c r="K210" s="41">
        <f>'Survival-1cycle NMA'!I211</f>
        <v>3.2599050337101857E-3</v>
      </c>
      <c r="L210" s="12">
        <v>1.3430720836564001E-2</v>
      </c>
      <c r="M210" s="12">
        <v>1.8752509046789E-2</v>
      </c>
      <c r="N210" s="12">
        <v>1.3013158877516701E-4</v>
      </c>
      <c r="O210" s="41">
        <f>'Survival-1cycle NMA'!H211</f>
        <v>4.1538184109558958E-2</v>
      </c>
      <c r="P210" s="12">
        <f t="shared" si="43"/>
        <v>3.827827907584877E-2</v>
      </c>
      <c r="Q210" s="41">
        <f>'Survival-1cycle NMA'!I211</f>
        <v>3.2599050337101857E-3</v>
      </c>
      <c r="R210" s="12">
        <v>1.8752509046789E-2</v>
      </c>
      <c r="S210" s="12">
        <f t="shared" si="44"/>
        <v>1.8622377458013834E-2</v>
      </c>
      <c r="T210" s="12">
        <v>1.3013158877516701E-4</v>
      </c>
      <c r="U210" s="41">
        <f>'Survival-1cycle NMA'!J211</f>
        <v>4.831380591568904E-2</v>
      </c>
      <c r="V210" s="12">
        <f t="shared" si="45"/>
        <v>2.9317395219026533E-2</v>
      </c>
      <c r="W210" s="41">
        <f>'Survival-1cycle NMA'!K211</f>
        <v>1.8996410696662507E-2</v>
      </c>
      <c r="X210" s="41">
        <f>'Survival-1cycle NMA'!H211</f>
        <v>4.1538184109558958E-2</v>
      </c>
      <c r="Y210" s="12">
        <f t="shared" si="46"/>
        <v>3.827827907584877E-2</v>
      </c>
      <c r="Z210" s="41">
        <f>'Survival-1cycle NMA'!I211</f>
        <v>3.2599050337101857E-3</v>
      </c>
      <c r="AA210" s="41">
        <f>'Survival-1cycle NMA'!P211</f>
        <v>2.2696167776968448E-2</v>
      </c>
      <c r="AB210" s="12">
        <f t="shared" si="47"/>
        <v>2.1014774638728972E-2</v>
      </c>
      <c r="AC210" s="41">
        <f>'Survival-1cycle NMA'!Q211</f>
        <v>1.6813931382394754E-3</v>
      </c>
      <c r="AD210" s="41">
        <f>'Survival-1cycle NMA'!L211</f>
        <v>0.10787312369815996</v>
      </c>
      <c r="AE210" s="12">
        <f t="shared" si="48"/>
        <v>9.5397923070231511E-2</v>
      </c>
      <c r="AF210" s="41">
        <f>'Survival-1cycle NMA'!M211</f>
        <v>1.2475200627928455E-2</v>
      </c>
      <c r="AG210" s="12">
        <v>1.8752509046789E-2</v>
      </c>
      <c r="AH210" s="12">
        <f t="shared" si="49"/>
        <v>1.8622377458013834E-2</v>
      </c>
      <c r="AI210" s="12">
        <v>1.3013158877516701E-4</v>
      </c>
      <c r="AJ210" s="41">
        <f>'Survival-1cycle NMA'!N211</f>
        <v>3.9918857290002933E-2</v>
      </c>
      <c r="AK210" s="12">
        <f t="shared" si="50"/>
        <v>1.200929066783846E-2</v>
      </c>
      <c r="AL210" s="41">
        <f>'Survival-1cycle NMA'!O211</f>
        <v>2.7909566622164473E-2</v>
      </c>
      <c r="AM210" s="41">
        <f>'Survival-1cycle NMA'!P211</f>
        <v>2.2696167776968448E-2</v>
      </c>
      <c r="AN210" s="12">
        <f t="shared" si="51"/>
        <v>2.1014774638728972E-2</v>
      </c>
      <c r="AO210" s="41">
        <f>'Survival-1cycle NMA'!Q211</f>
        <v>1.6813931382394754E-3</v>
      </c>
    </row>
    <row r="211" spans="1:41">
      <c r="A211" s="12">
        <v>208</v>
      </c>
      <c r="B211" s="12">
        <f t="shared" si="39"/>
        <v>11.90958904109589</v>
      </c>
      <c r="C211" s="41">
        <f>'Survival-1cycle NMA'!F212</f>
        <v>4.4632616195347093E-2</v>
      </c>
      <c r="D211" s="41">
        <f>'Survival-1cycle NMA'!G212</f>
        <v>1.5700744087209508E-3</v>
      </c>
      <c r="E211" s="12">
        <f t="shared" si="40"/>
        <v>4.3062541786626142E-2</v>
      </c>
      <c r="F211" s="12">
        <v>1.85688520861934E-2</v>
      </c>
      <c r="G211" s="12">
        <v>1.2748079721349099E-4</v>
      </c>
      <c r="H211" s="12">
        <f t="shared" si="41"/>
        <v>1.8441371288979908E-2</v>
      </c>
      <c r="I211" s="41">
        <f>'Survival-1cycle NMA'!H212</f>
        <v>4.1212413196797713E-2</v>
      </c>
      <c r="J211" s="12">
        <f t="shared" si="42"/>
        <v>3.7995164354623995E-2</v>
      </c>
      <c r="K211" s="41">
        <f>'Survival-1cycle NMA'!I212</f>
        <v>3.2172488421737195E-3</v>
      </c>
      <c r="L211" s="12">
        <v>1.32717965216868E-2</v>
      </c>
      <c r="M211" s="12">
        <v>1.85688520861934E-2</v>
      </c>
      <c r="N211" s="12">
        <v>1.2748079721349099E-4</v>
      </c>
      <c r="O211" s="41">
        <f>'Survival-1cycle NMA'!H212</f>
        <v>4.1212413196797713E-2</v>
      </c>
      <c r="P211" s="12">
        <f t="shared" si="43"/>
        <v>3.7995164354623995E-2</v>
      </c>
      <c r="Q211" s="41">
        <f>'Survival-1cycle NMA'!I212</f>
        <v>3.2172488421737195E-3</v>
      </c>
      <c r="R211" s="12">
        <v>1.85688520861934E-2</v>
      </c>
      <c r="S211" s="12">
        <f t="shared" si="44"/>
        <v>1.8441371288979908E-2</v>
      </c>
      <c r="T211" s="12">
        <v>1.2748079721349099E-4</v>
      </c>
      <c r="U211" s="41">
        <f>'Survival-1cycle NMA'!J212</f>
        <v>4.7952826746864699E-2</v>
      </c>
      <c r="V211" s="12">
        <f t="shared" si="45"/>
        <v>2.9128821577771691E-2</v>
      </c>
      <c r="W211" s="41">
        <f>'Survival-1cycle NMA'!K212</f>
        <v>1.8824005169093008E-2</v>
      </c>
      <c r="X211" s="41">
        <f>'Survival-1cycle NMA'!H212</f>
        <v>4.1212413196797713E-2</v>
      </c>
      <c r="Y211" s="12">
        <f t="shared" si="46"/>
        <v>3.7995164354623995E-2</v>
      </c>
      <c r="Z211" s="41">
        <f>'Survival-1cycle NMA'!I212</f>
        <v>3.2172488421737195E-3</v>
      </c>
      <c r="AA211" s="41">
        <f>'Survival-1cycle NMA'!P212</f>
        <v>2.2484507231831707E-2</v>
      </c>
      <c r="AB211" s="12">
        <f t="shared" si="47"/>
        <v>2.0827640544096627E-2</v>
      </c>
      <c r="AC211" s="41">
        <f>'Survival-1cycle NMA'!Q212</f>
        <v>1.6568666877350797E-3</v>
      </c>
      <c r="AD211" s="41">
        <f>'Survival-1cycle NMA'!L212</f>
        <v>0.10728021415617471</v>
      </c>
      <c r="AE211" s="12">
        <f t="shared" si="48"/>
        <v>9.4930186286433141E-2</v>
      </c>
      <c r="AF211" s="41">
        <f>'Survival-1cycle NMA'!M212</f>
        <v>1.235002786974157E-2</v>
      </c>
      <c r="AG211" s="12">
        <v>1.85688520861934E-2</v>
      </c>
      <c r="AH211" s="12">
        <f t="shared" si="49"/>
        <v>1.8441371288979908E-2</v>
      </c>
      <c r="AI211" s="12">
        <v>1.2748079721349099E-4</v>
      </c>
      <c r="AJ211" s="41">
        <f>'Survival-1cycle NMA'!N212</f>
        <v>3.9601888437954889E-2</v>
      </c>
      <c r="AK211" s="12">
        <f t="shared" si="50"/>
        <v>1.1921134914071756E-2</v>
      </c>
      <c r="AL211" s="41">
        <f>'Survival-1cycle NMA'!O212</f>
        <v>2.7680753523883134E-2</v>
      </c>
      <c r="AM211" s="41">
        <f>'Survival-1cycle NMA'!P212</f>
        <v>2.2484507231831707E-2</v>
      </c>
      <c r="AN211" s="12">
        <f t="shared" si="51"/>
        <v>2.0827640544096627E-2</v>
      </c>
      <c r="AO211" s="41">
        <f>'Survival-1cycle NMA'!Q212</f>
        <v>1.6568666877350797E-3</v>
      </c>
    </row>
    <row r="212" spans="1:41">
      <c r="A212" s="12">
        <v>209</v>
      </c>
      <c r="B212" s="12">
        <f t="shared" si="39"/>
        <v>11.967123287671233</v>
      </c>
      <c r="C212" s="41">
        <f>'Survival-1cycle NMA'!F213</f>
        <v>4.4292434394384524E-2</v>
      </c>
      <c r="D212" s="41">
        <f>'Survival-1cycle NMA'!G213</f>
        <v>1.5470617442115066E-3</v>
      </c>
      <c r="E212" s="12">
        <f t="shared" si="40"/>
        <v>4.2745372650173016E-2</v>
      </c>
      <c r="F212" s="12">
        <v>1.8387600728453701E-2</v>
      </c>
      <c r="G212" s="12">
        <v>1.2489308653165299E-4</v>
      </c>
      <c r="H212" s="12">
        <f t="shared" si="41"/>
        <v>1.8262707641922046E-2</v>
      </c>
      <c r="I212" s="41">
        <f>'Survival-1cycle NMA'!H213</f>
        <v>4.0890276933579314E-2</v>
      </c>
      <c r="J212" s="12">
        <f t="shared" si="42"/>
        <v>3.771497831006955E-2</v>
      </c>
      <c r="K212" s="41">
        <f>'Survival-1cycle NMA'!I213</f>
        <v>3.1752986235097668E-3</v>
      </c>
      <c r="L212" s="12">
        <v>1.3115251659114299E-2</v>
      </c>
      <c r="M212" s="12">
        <v>1.8387600728453701E-2</v>
      </c>
      <c r="N212" s="12">
        <v>1.2489308653165299E-4</v>
      </c>
      <c r="O212" s="41">
        <f>'Survival-1cycle NMA'!H213</f>
        <v>4.0890276933579314E-2</v>
      </c>
      <c r="P212" s="12">
        <f t="shared" si="43"/>
        <v>3.771497831006955E-2</v>
      </c>
      <c r="Q212" s="41">
        <f>'Survival-1cycle NMA'!I213</f>
        <v>3.1752986235097668E-3</v>
      </c>
      <c r="R212" s="12">
        <v>1.8387600728453701E-2</v>
      </c>
      <c r="S212" s="12">
        <f t="shared" si="44"/>
        <v>1.8262707641922046E-2</v>
      </c>
      <c r="T212" s="12">
        <v>1.2489308653165299E-4</v>
      </c>
      <c r="U212" s="41">
        <f>'Survival-1cycle NMA'!J213</f>
        <v>4.759574174850973E-2</v>
      </c>
      <c r="V212" s="12">
        <f t="shared" si="45"/>
        <v>2.8941976346056414E-2</v>
      </c>
      <c r="W212" s="41">
        <f>'Survival-1cycle NMA'!K213</f>
        <v>1.8653765402453316E-2</v>
      </c>
      <c r="X212" s="41">
        <f>'Survival-1cycle NMA'!H213</f>
        <v>4.0890276933579314E-2</v>
      </c>
      <c r="Y212" s="12">
        <f t="shared" si="46"/>
        <v>3.771497831006955E-2</v>
      </c>
      <c r="Z212" s="41">
        <f>'Survival-1cycle NMA'!I213</f>
        <v>3.1752986235097668E-3</v>
      </c>
      <c r="AA212" s="41">
        <f>'Survival-1cycle NMA'!P213</f>
        <v>2.2275520549856129E-2</v>
      </c>
      <c r="AB212" s="12">
        <f t="shared" si="47"/>
        <v>2.0642737750542928E-2</v>
      </c>
      <c r="AC212" s="41">
        <f>'Survival-1cycle NMA'!Q213</f>
        <v>1.6327827993132019E-3</v>
      </c>
      <c r="AD212" s="41">
        <f>'Survival-1cycle NMA'!L213</f>
        <v>0.10669253555984937</v>
      </c>
      <c r="AE212" s="12">
        <f t="shared" si="48"/>
        <v>9.4465988738267656E-2</v>
      </c>
      <c r="AF212" s="41">
        <f>'Survival-1cycle NMA'!M213</f>
        <v>1.2226546821581714E-2</v>
      </c>
      <c r="AG212" s="12">
        <v>1.8387600728453701E-2</v>
      </c>
      <c r="AH212" s="12">
        <f t="shared" si="49"/>
        <v>1.8262707641922046E-2</v>
      </c>
      <c r="AI212" s="12">
        <v>1.2489308653165299E-4</v>
      </c>
      <c r="AJ212" s="41">
        <f>'Survival-1cycle NMA'!N213</f>
        <v>3.9288486825141515E-2</v>
      </c>
      <c r="AK212" s="12">
        <f t="shared" si="50"/>
        <v>1.1833871727979225E-2</v>
      </c>
      <c r="AL212" s="41">
        <f>'Survival-1cycle NMA'!O213</f>
        <v>2.745461509716229E-2</v>
      </c>
      <c r="AM212" s="41">
        <f>'Survival-1cycle NMA'!P213</f>
        <v>2.2275520549856129E-2</v>
      </c>
      <c r="AN212" s="12">
        <f t="shared" si="51"/>
        <v>2.0642737750542928E-2</v>
      </c>
      <c r="AO212" s="41">
        <f>'Survival-1cycle NMA'!Q213</f>
        <v>1.6327827993132019E-3</v>
      </c>
    </row>
    <row r="213" spans="1:41">
      <c r="A213" s="12">
        <v>210</v>
      </c>
      <c r="B213" s="12">
        <f t="shared" si="39"/>
        <v>12.024657534246575</v>
      </c>
      <c r="C213" s="41">
        <f>'Survival-1cycle NMA'!F214</f>
        <v>4.3955968453671911E-2</v>
      </c>
      <c r="D213" s="41">
        <f>'Survival-1cycle NMA'!G214</f>
        <v>1.5244655827495665E-3</v>
      </c>
      <c r="E213" s="12">
        <f t="shared" si="40"/>
        <v>4.2431502870922344E-2</v>
      </c>
      <c r="F213" s="12">
        <v>1.8208715012608501E-2</v>
      </c>
      <c r="G213" s="12">
        <v>1.2236673337890001E-4</v>
      </c>
      <c r="H213" s="12">
        <f t="shared" si="41"/>
        <v>1.80863482792296E-2</v>
      </c>
      <c r="I213" s="41">
        <f>'Survival-1cycle NMA'!H214</f>
        <v>4.0571721812451791E-2</v>
      </c>
      <c r="J213" s="12">
        <f t="shared" si="42"/>
        <v>3.7437681671789763E-2</v>
      </c>
      <c r="K213" s="41">
        <f>'Survival-1cycle NMA'!I214</f>
        <v>3.1340401406620309E-3</v>
      </c>
      <c r="L213" s="12">
        <v>1.29610427456967E-2</v>
      </c>
      <c r="M213" s="12">
        <v>1.8208715012608501E-2</v>
      </c>
      <c r="N213" s="12">
        <v>1.2236673337890001E-4</v>
      </c>
      <c r="O213" s="41">
        <f>'Survival-1cycle NMA'!H214</f>
        <v>4.0571721812451791E-2</v>
      </c>
      <c r="P213" s="12">
        <f t="shared" si="43"/>
        <v>3.7437681671789763E-2</v>
      </c>
      <c r="Q213" s="41">
        <f>'Survival-1cycle NMA'!I214</f>
        <v>3.1340401406620309E-3</v>
      </c>
      <c r="R213" s="12">
        <v>1.8208715012608501E-2</v>
      </c>
      <c r="S213" s="12">
        <f t="shared" si="44"/>
        <v>1.80863482792296E-2</v>
      </c>
      <c r="T213" s="12">
        <v>1.2236673337890001E-4</v>
      </c>
      <c r="U213" s="41">
        <f>'Survival-1cycle NMA'!J214</f>
        <v>4.7242494986183103E-2</v>
      </c>
      <c r="V213" s="12">
        <f t="shared" si="45"/>
        <v>2.8756838798735796E-2</v>
      </c>
      <c r="W213" s="41">
        <f>'Survival-1cycle NMA'!K214</f>
        <v>1.8485656187447307E-2</v>
      </c>
      <c r="X213" s="41">
        <f>'Survival-1cycle NMA'!H214</f>
        <v>4.0571721812451791E-2</v>
      </c>
      <c r="Y213" s="12">
        <f t="shared" si="46"/>
        <v>3.7437681671789763E-2</v>
      </c>
      <c r="Z213" s="41">
        <f>'Survival-1cycle NMA'!I214</f>
        <v>3.1340401406620309E-3</v>
      </c>
      <c r="AA213" s="41">
        <f>'Survival-1cycle NMA'!P214</f>
        <v>2.2069164528994455E-2</v>
      </c>
      <c r="AB213" s="12">
        <f t="shared" si="47"/>
        <v>2.046003263199872E-2</v>
      </c>
      <c r="AC213" s="41">
        <f>'Survival-1cycle NMA'!Q214</f>
        <v>1.6091318969957357E-3</v>
      </c>
      <c r="AD213" s="41">
        <f>'Survival-1cycle NMA'!L214</f>
        <v>0.10611002266564723</v>
      </c>
      <c r="AE213" s="12">
        <f t="shared" si="48"/>
        <v>9.4005294259722538E-2</v>
      </c>
      <c r="AF213" s="41">
        <f>'Survival-1cycle NMA'!M214</f>
        <v>1.210472840592469E-2</v>
      </c>
      <c r="AG213" s="12">
        <v>1.8208715012608501E-2</v>
      </c>
      <c r="AH213" s="12">
        <f t="shared" si="49"/>
        <v>1.80863482792296E-2</v>
      </c>
      <c r="AI213" s="12">
        <v>1.2236673337890001E-4</v>
      </c>
      <c r="AJ213" s="41">
        <f>'Survival-1cycle NMA'!N214</f>
        <v>3.8978599600262669E-2</v>
      </c>
      <c r="AK213" s="12">
        <f t="shared" si="50"/>
        <v>1.1747489467232385E-2</v>
      </c>
      <c r="AL213" s="41">
        <f>'Survival-1cycle NMA'!O214</f>
        <v>2.7231110133030284E-2</v>
      </c>
      <c r="AM213" s="41">
        <f>'Survival-1cycle NMA'!P214</f>
        <v>2.2069164528994455E-2</v>
      </c>
      <c r="AN213" s="12">
        <f t="shared" si="51"/>
        <v>2.046003263199872E-2</v>
      </c>
      <c r="AO213" s="41">
        <f>'Survival-1cycle NMA'!Q214</f>
        <v>1.6091318969957357E-3</v>
      </c>
    </row>
    <row r="214" spans="1:41">
      <c r="A214" s="12">
        <v>211</v>
      </c>
      <c r="B214" s="12">
        <f t="shared" si="39"/>
        <v>12.082191780821917</v>
      </c>
      <c r="C214" s="41">
        <f>'Survival-1cycle NMA'!F215</f>
        <v>4.362316457472537E-2</v>
      </c>
      <c r="D214" s="41">
        <f>'Survival-1cycle NMA'!G215</f>
        <v>1.5022768966880854E-3</v>
      </c>
      <c r="E214" s="12">
        <f t="shared" si="40"/>
        <v>4.2120887678037282E-2</v>
      </c>
      <c r="F214" s="12">
        <v>1.8032155787530899E-2</v>
      </c>
      <c r="G214" s="12">
        <v>1.19900067681679E-4</v>
      </c>
      <c r="H214" s="12">
        <f t="shared" si="41"/>
        <v>1.791225571984922E-2</v>
      </c>
      <c r="I214" s="41">
        <f>'Survival-1cycle NMA'!H215</f>
        <v>4.0256695312849908E-2</v>
      </c>
      <c r="J214" s="12">
        <f t="shared" si="42"/>
        <v>3.7163235816190368E-2</v>
      </c>
      <c r="K214" s="41">
        <f>'Survival-1cycle NMA'!I215</f>
        <v>3.0934594966595427E-3</v>
      </c>
      <c r="L214" s="12">
        <v>1.2809127223020699E-2</v>
      </c>
      <c r="M214" s="12">
        <v>1.8032155787530899E-2</v>
      </c>
      <c r="N214" s="12">
        <v>1.19900067681679E-4</v>
      </c>
      <c r="O214" s="41">
        <f>'Survival-1cycle NMA'!H215</f>
        <v>4.0256695312849908E-2</v>
      </c>
      <c r="P214" s="12">
        <f t="shared" si="43"/>
        <v>3.7163235816190368E-2</v>
      </c>
      <c r="Q214" s="41">
        <f>'Survival-1cycle NMA'!I215</f>
        <v>3.0934594966595427E-3</v>
      </c>
      <c r="R214" s="12">
        <v>1.8032155787530899E-2</v>
      </c>
      <c r="S214" s="12">
        <f t="shared" si="44"/>
        <v>1.791225571984922E-2</v>
      </c>
      <c r="T214" s="12">
        <v>1.19900067681679E-4</v>
      </c>
      <c r="U214" s="41">
        <f>'Survival-1cycle NMA'!J215</f>
        <v>4.6893031537913132E-2</v>
      </c>
      <c r="V214" s="12">
        <f t="shared" si="45"/>
        <v>2.8573388516025592E-2</v>
      </c>
      <c r="W214" s="41">
        <f>'Survival-1cycle NMA'!K215</f>
        <v>1.831964302188754E-2</v>
      </c>
      <c r="X214" s="41">
        <f>'Survival-1cycle NMA'!H215</f>
        <v>4.0256695312849908E-2</v>
      </c>
      <c r="Y214" s="12">
        <f t="shared" si="46"/>
        <v>3.7163235816190368E-2</v>
      </c>
      <c r="Z214" s="41">
        <f>'Survival-1cycle NMA'!I215</f>
        <v>3.0934594966595427E-3</v>
      </c>
      <c r="AA214" s="41">
        <f>'Survival-1cycle NMA'!P215</f>
        <v>2.1865396823732695E-2</v>
      </c>
      <c r="AB214" s="12">
        <f t="shared" si="47"/>
        <v>2.0279492176393632E-2</v>
      </c>
      <c r="AC214" s="41">
        <f>'Survival-1cycle NMA'!Q215</f>
        <v>1.5859046473390623E-3</v>
      </c>
      <c r="AD214" s="41">
        <f>'Survival-1cycle NMA'!L215</f>
        <v>0.10553261129373513</v>
      </c>
      <c r="AE214" s="12">
        <f t="shared" si="48"/>
        <v>9.354806713829264E-2</v>
      </c>
      <c r="AF214" s="41">
        <f>'Survival-1cycle NMA'!M215</f>
        <v>1.1984544155442487E-2</v>
      </c>
      <c r="AG214" s="12">
        <v>1.8032155787530899E-2</v>
      </c>
      <c r="AH214" s="12">
        <f t="shared" si="49"/>
        <v>1.791225571984922E-2</v>
      </c>
      <c r="AI214" s="12">
        <v>1.19900067681679E-4</v>
      </c>
      <c r="AJ214" s="41">
        <f>'Survival-1cycle NMA'!N215</f>
        <v>3.8672174891582763E-2</v>
      </c>
      <c r="AK214" s="12">
        <f t="shared" si="50"/>
        <v>1.1661976675296865E-2</v>
      </c>
      <c r="AL214" s="41">
        <f>'Survival-1cycle NMA'!O215</f>
        <v>2.7010198216285898E-2</v>
      </c>
      <c r="AM214" s="41">
        <f>'Survival-1cycle NMA'!P215</f>
        <v>2.1865396823732695E-2</v>
      </c>
      <c r="AN214" s="12">
        <f t="shared" si="51"/>
        <v>2.0279492176393632E-2</v>
      </c>
      <c r="AO214" s="41">
        <f>'Survival-1cycle NMA'!Q215</f>
        <v>1.5859046473390623E-3</v>
      </c>
    </row>
    <row r="215" spans="1:41">
      <c r="A215" s="12">
        <v>212</v>
      </c>
      <c r="B215" s="12">
        <f t="shared" si="39"/>
        <v>12.139726027397261</v>
      </c>
      <c r="C215" s="41">
        <f>'Survival-1cycle NMA'!F216</f>
        <v>4.3293969937765159E-2</v>
      </c>
      <c r="D215" s="41">
        <f>'Survival-1cycle NMA'!G216</f>
        <v>1.4804868871971656E-3</v>
      </c>
      <c r="E215" s="12">
        <f t="shared" si="40"/>
        <v>4.1813483050567993E-2</v>
      </c>
      <c r="F215" s="12">
        <v>1.78578846924814E-2</v>
      </c>
      <c r="G215" s="12">
        <v>1.1749147080214401E-4</v>
      </c>
      <c r="H215" s="12">
        <f t="shared" si="41"/>
        <v>1.7740393221679255E-2</v>
      </c>
      <c r="I215" s="41">
        <f>'Survival-1cycle NMA'!H216</f>
        <v>3.9945145879121846E-2</v>
      </c>
      <c r="J215" s="12">
        <f t="shared" si="42"/>
        <v>3.6891602753918749E-2</v>
      </c>
      <c r="K215" s="41">
        <f>'Survival-1cycle NMA'!I216</f>
        <v>3.0535431252030972E-3</v>
      </c>
      <c r="L215" s="12">
        <v>1.26594634535665E-2</v>
      </c>
      <c r="M215" s="12">
        <v>1.78578846924814E-2</v>
      </c>
      <c r="N215" s="12">
        <v>1.1749147080214401E-4</v>
      </c>
      <c r="O215" s="41">
        <f>'Survival-1cycle NMA'!H216</f>
        <v>3.9945145879121846E-2</v>
      </c>
      <c r="P215" s="12">
        <f t="shared" si="43"/>
        <v>3.6891602753918749E-2</v>
      </c>
      <c r="Q215" s="41">
        <f>'Survival-1cycle NMA'!I216</f>
        <v>3.0535431252030972E-3</v>
      </c>
      <c r="R215" s="12">
        <v>1.78578846924814E-2</v>
      </c>
      <c r="S215" s="12">
        <f t="shared" si="44"/>
        <v>1.7740393221679255E-2</v>
      </c>
      <c r="T215" s="12">
        <v>1.1749147080214401E-4</v>
      </c>
      <c r="U215" s="41">
        <f>'Survival-1cycle NMA'!J216</f>
        <v>4.6547297471985875E-2</v>
      </c>
      <c r="V215" s="12">
        <f t="shared" si="45"/>
        <v>2.8391605378254657E-2</v>
      </c>
      <c r="W215" s="41">
        <f>'Survival-1cycle NMA'!K216</f>
        <v>1.8155692093731218E-2</v>
      </c>
      <c r="X215" s="41">
        <f>'Survival-1cycle NMA'!H216</f>
        <v>3.9945145879121846E-2</v>
      </c>
      <c r="Y215" s="12">
        <f t="shared" si="46"/>
        <v>3.6891602753918749E-2</v>
      </c>
      <c r="Z215" s="41">
        <f>'Survival-1cycle NMA'!I216</f>
        <v>3.0535431252030972E-3</v>
      </c>
      <c r="AA215" s="41">
        <f>'Survival-1cycle NMA'!P216</f>
        <v>2.1664175924884028E-2</v>
      </c>
      <c r="AB215" s="12">
        <f t="shared" si="47"/>
        <v>2.0101083972504121E-2</v>
      </c>
      <c r="AC215" s="41">
        <f>'Survival-1cycle NMA'!Q216</f>
        <v>1.5630919523799069E-3</v>
      </c>
      <c r="AD215" s="41">
        <f>'Survival-1cycle NMA'!L216</f>
        <v>0.10496023830645901</v>
      </c>
      <c r="AE215" s="12">
        <f t="shared" si="48"/>
        <v>9.3094272108626225E-2</v>
      </c>
      <c r="AF215" s="41">
        <f>'Survival-1cycle NMA'!M216</f>
        <v>1.1865966197832789E-2</v>
      </c>
      <c r="AG215" s="12">
        <v>1.78578846924814E-2</v>
      </c>
      <c r="AH215" s="12">
        <f t="shared" si="49"/>
        <v>1.7740393221679255E-2</v>
      </c>
      <c r="AI215" s="12">
        <v>1.1749147080214401E-4</v>
      </c>
      <c r="AJ215" s="41">
        <f>'Survival-1cycle NMA'!N216</f>
        <v>3.8369161785035882E-2</v>
      </c>
      <c r="AK215" s="12">
        <f t="shared" si="50"/>
        <v>1.1577322077953457E-2</v>
      </c>
      <c r="AL215" s="41">
        <f>'Survival-1cycle NMA'!O216</f>
        <v>2.6791839707082425E-2</v>
      </c>
      <c r="AM215" s="41">
        <f>'Survival-1cycle NMA'!P216</f>
        <v>2.1664175924884028E-2</v>
      </c>
      <c r="AN215" s="12">
        <f t="shared" si="51"/>
        <v>2.0101083972504121E-2</v>
      </c>
      <c r="AO215" s="41">
        <f>'Survival-1cycle NMA'!Q216</f>
        <v>1.5630919523799069E-3</v>
      </c>
    </row>
    <row r="216" spans="1:41">
      <c r="A216" s="12">
        <v>213</v>
      </c>
      <c r="B216" s="12">
        <f t="shared" si="39"/>
        <v>12.197260273972603</v>
      </c>
      <c r="C216" s="41">
        <f>'Survival-1cycle NMA'!F217</f>
        <v>4.2968332680178037E-2</v>
      </c>
      <c r="D216" s="41">
        <f>'Survival-1cycle NMA'!G217</f>
        <v>1.4590869776089461E-3</v>
      </c>
      <c r="E216" s="12">
        <f t="shared" si="40"/>
        <v>4.1509245702569093E-2</v>
      </c>
      <c r="F216" s="12">
        <v>1.7685864138201401E-2</v>
      </c>
      <c r="G216" s="12">
        <v>1.15139373767113E-4</v>
      </c>
      <c r="H216" s="12">
        <f t="shared" si="41"/>
        <v>1.7570724764434286E-2</v>
      </c>
      <c r="I216" s="41">
        <f>'Survival-1cycle NMA'!H217</f>
        <v>3.9637022899129341E-2</v>
      </c>
      <c r="J216" s="12">
        <f t="shared" si="42"/>
        <v>3.6622745117580818E-2</v>
      </c>
      <c r="K216" s="41">
        <f>'Survival-1cycle NMA'!I217</f>
        <v>3.0142777815485265E-3</v>
      </c>
      <c r="L216" s="12">
        <v>1.2512010697552801E-2</v>
      </c>
      <c r="M216" s="12">
        <v>1.7685864138201401E-2</v>
      </c>
      <c r="N216" s="12">
        <v>1.15139373767113E-4</v>
      </c>
      <c r="O216" s="41">
        <f>'Survival-1cycle NMA'!H217</f>
        <v>3.9637022899129341E-2</v>
      </c>
      <c r="P216" s="12">
        <f t="shared" si="43"/>
        <v>3.6622745117580818E-2</v>
      </c>
      <c r="Q216" s="41">
        <f>'Survival-1cycle NMA'!I217</f>
        <v>3.0142777815485265E-3</v>
      </c>
      <c r="R216" s="12">
        <v>1.7685864138201401E-2</v>
      </c>
      <c r="S216" s="12">
        <f t="shared" si="44"/>
        <v>1.7570724764434286E-2</v>
      </c>
      <c r="T216" s="12">
        <v>1.15139373767113E-4</v>
      </c>
      <c r="U216" s="41">
        <f>'Survival-1cycle NMA'!J217</f>
        <v>4.6205239825306055E-2</v>
      </c>
      <c r="V216" s="12">
        <f t="shared" si="45"/>
        <v>2.8211469560715401E-2</v>
      </c>
      <c r="W216" s="41">
        <f>'Survival-1cycle NMA'!K217</f>
        <v>1.7993770264590654E-2</v>
      </c>
      <c r="X216" s="41">
        <f>'Survival-1cycle NMA'!H217</f>
        <v>3.9637022899129341E-2</v>
      </c>
      <c r="Y216" s="12">
        <f t="shared" si="46"/>
        <v>3.6622745117580818E-2</v>
      </c>
      <c r="Z216" s="41">
        <f>'Survival-1cycle NMA'!I217</f>
        <v>3.0142777815485265E-3</v>
      </c>
      <c r="AA216" s="41">
        <f>'Survival-1cycle NMA'!P217</f>
        <v>2.1465461139935957E-2</v>
      </c>
      <c r="AB216" s="12">
        <f t="shared" si="47"/>
        <v>1.9924776197122719E-2</v>
      </c>
      <c r="AC216" s="41">
        <f>'Survival-1cycle NMA'!Q217</f>
        <v>1.5406849428132366E-3</v>
      </c>
      <c r="AD216" s="41">
        <f>'Survival-1cycle NMA'!L217</f>
        <v>0.10439284158733887</v>
      </c>
      <c r="AE216" s="12">
        <f t="shared" si="48"/>
        <v>9.2643874346253555E-2</v>
      </c>
      <c r="AF216" s="41">
        <f>'Survival-1cycle NMA'!M217</f>
        <v>1.1748967241085316E-2</v>
      </c>
      <c r="AG216" s="12">
        <v>1.7685864138201401E-2</v>
      </c>
      <c r="AH216" s="12">
        <f t="shared" si="49"/>
        <v>1.7570724764434286E-2</v>
      </c>
      <c r="AI216" s="12">
        <v>1.15139373767113E-4</v>
      </c>
      <c r="AJ216" s="41">
        <f>'Survival-1cycle NMA'!N217</f>
        <v>3.8069510302903911E-2</v>
      </c>
      <c r="AK216" s="12">
        <f t="shared" si="50"/>
        <v>1.1493514579891118E-2</v>
      </c>
      <c r="AL216" s="41">
        <f>'Survival-1cycle NMA'!O217</f>
        <v>2.6575995723012794E-2</v>
      </c>
      <c r="AM216" s="41">
        <f>'Survival-1cycle NMA'!P217</f>
        <v>2.1465461139935957E-2</v>
      </c>
      <c r="AN216" s="12">
        <f t="shared" si="51"/>
        <v>1.9924776197122719E-2</v>
      </c>
      <c r="AO216" s="41">
        <f>'Survival-1cycle NMA'!Q217</f>
        <v>1.5406849428132366E-3</v>
      </c>
    </row>
    <row r="217" spans="1:41">
      <c r="A217" s="12">
        <v>214</v>
      </c>
      <c r="B217" s="12">
        <f t="shared" si="39"/>
        <v>12.254794520547945</v>
      </c>
      <c r="C217" s="41">
        <f>'Survival-1cycle NMA'!F218</f>
        <v>4.2646201875536492E-2</v>
      </c>
      <c r="D217" s="41">
        <f>'Survival-1cycle NMA'!G218</f>
        <v>1.4380688069812084E-3</v>
      </c>
      <c r="E217" s="12">
        <f t="shared" si="40"/>
        <v>4.120813306855528E-2</v>
      </c>
      <c r="F217" s="12">
        <v>1.7516057288530201E-2</v>
      </c>
      <c r="G217" s="12">
        <v>1.12842255564507E-4</v>
      </c>
      <c r="H217" s="12">
        <f t="shared" si="41"/>
        <v>1.7403215032965696E-2</v>
      </c>
      <c r="I217" s="41">
        <f>'Survival-1cycle NMA'!H218</f>
        <v>3.933227668340443E-2</v>
      </c>
      <c r="J217" s="12">
        <f t="shared" si="42"/>
        <v>3.6356626149728365E-2</v>
      </c>
      <c r="K217" s="41">
        <f>'Survival-1cycle NMA'!I218</f>
        <v>2.9756505336760676E-3</v>
      </c>
      <c r="L217" s="12">
        <v>1.2366729090446E-2</v>
      </c>
      <c r="M217" s="12">
        <v>1.7516057288530201E-2</v>
      </c>
      <c r="N217" s="12">
        <v>1.12842255564507E-4</v>
      </c>
      <c r="O217" s="41">
        <f>'Survival-1cycle NMA'!H218</f>
        <v>3.933227668340443E-2</v>
      </c>
      <c r="P217" s="12">
        <f t="shared" si="43"/>
        <v>3.6356626149728365E-2</v>
      </c>
      <c r="Q217" s="41">
        <f>'Survival-1cycle NMA'!I218</f>
        <v>2.9756505336760676E-3</v>
      </c>
      <c r="R217" s="12">
        <v>1.7516057288530201E-2</v>
      </c>
      <c r="S217" s="12">
        <f t="shared" si="44"/>
        <v>1.7403215032965696E-2</v>
      </c>
      <c r="T217" s="12">
        <v>1.12842255564507E-4</v>
      </c>
      <c r="U217" s="41">
        <f>'Survival-1cycle NMA'!J218</f>
        <v>4.5866806582314332E-2</v>
      </c>
      <c r="V217" s="12">
        <f t="shared" si="45"/>
        <v>2.8032961528612076E-2</v>
      </c>
      <c r="W217" s="41">
        <f>'Survival-1cycle NMA'!K218</f>
        <v>1.7833845053702255E-2</v>
      </c>
      <c r="X217" s="41">
        <f>'Survival-1cycle NMA'!H218</f>
        <v>3.933227668340443E-2</v>
      </c>
      <c r="Y217" s="12">
        <f t="shared" si="46"/>
        <v>3.6356626149728365E-2</v>
      </c>
      <c r="Z217" s="41">
        <f>'Survival-1cycle NMA'!I218</f>
        <v>2.9756505336760676E-3</v>
      </c>
      <c r="AA217" s="41">
        <f>'Survival-1cycle NMA'!P218</f>
        <v>2.1269212573933764E-2</v>
      </c>
      <c r="AB217" s="12">
        <f t="shared" si="47"/>
        <v>1.9750537602540145E-2</v>
      </c>
      <c r="AC217" s="41">
        <f>'Survival-1cycle NMA'!Q218</f>
        <v>1.5186749713936205E-3</v>
      </c>
      <c r="AD217" s="41">
        <f>'Survival-1cycle NMA'!L218</f>
        <v>0.10383036002056953</v>
      </c>
      <c r="AE217" s="12">
        <f t="shared" si="48"/>
        <v>9.2196839461399061E-2</v>
      </c>
      <c r="AF217" s="41">
        <f>'Survival-1cycle NMA'!M218</f>
        <v>1.1633520559170463E-2</v>
      </c>
      <c r="AG217" s="12">
        <v>1.7516057288530201E-2</v>
      </c>
      <c r="AH217" s="12">
        <f t="shared" si="49"/>
        <v>1.7403215032965696E-2</v>
      </c>
      <c r="AI217" s="12">
        <v>1.12842255564507E-4</v>
      </c>
      <c r="AJ217" s="41">
        <f>'Survival-1cycle NMA'!N218</f>
        <v>3.7773171383051418E-2</v>
      </c>
      <c r="AK217" s="12">
        <f t="shared" si="50"/>
        <v>1.1410543261371975E-2</v>
      </c>
      <c r="AL217" s="41">
        <f>'Survival-1cycle NMA'!O218</f>
        <v>2.6362628121679443E-2</v>
      </c>
      <c r="AM217" s="41">
        <f>'Survival-1cycle NMA'!P218</f>
        <v>2.1269212573933764E-2</v>
      </c>
      <c r="AN217" s="12">
        <f t="shared" si="51"/>
        <v>1.9750537602540145E-2</v>
      </c>
      <c r="AO217" s="41">
        <f>'Survival-1cycle NMA'!Q218</f>
        <v>1.5186749713936205E-3</v>
      </c>
    </row>
    <row r="218" spans="1:41">
      <c r="A218" s="12">
        <v>215</v>
      </c>
      <c r="B218" s="12">
        <f t="shared" si="39"/>
        <v>12.312328767123288</v>
      </c>
      <c r="C218" s="41">
        <f>'Survival-1cycle NMA'!F219</f>
        <v>4.232752751316074E-2</v>
      </c>
      <c r="D218" s="41">
        <f>'Survival-1cycle NMA'!G219</f>
        <v>1.417424223871784E-3</v>
      </c>
      <c r="E218" s="12">
        <f t="shared" si="40"/>
        <v>4.0910103289288957E-2</v>
      </c>
      <c r="F218" s="12">
        <v>1.73484280425306E-2</v>
      </c>
      <c r="G218" s="12">
        <v>1.1059864150446201E-4</v>
      </c>
      <c r="H218" s="12">
        <f t="shared" si="41"/>
        <v>1.7237829401026139E-2</v>
      </c>
      <c r="I218" s="41">
        <f>'Survival-1cycle NMA'!H219</f>
        <v>3.9030858444848777E-2</v>
      </c>
      <c r="J218" s="12">
        <f t="shared" si="42"/>
        <v>3.6093209691112738E-2</v>
      </c>
      <c r="K218" s="41">
        <f>'Survival-1cycle NMA'!I219</f>
        <v>2.9376487537360429E-3</v>
      </c>
      <c r="L218" s="12">
        <v>1.22235796211125E-2</v>
      </c>
      <c r="M218" s="12">
        <v>1.73484280425306E-2</v>
      </c>
      <c r="N218" s="12">
        <v>1.1059864150446201E-4</v>
      </c>
      <c r="O218" s="41">
        <f>'Survival-1cycle NMA'!H219</f>
        <v>3.9030858444848777E-2</v>
      </c>
      <c r="P218" s="12">
        <f t="shared" si="43"/>
        <v>3.6093209691112738E-2</v>
      </c>
      <c r="Q218" s="41">
        <f>'Survival-1cycle NMA'!I219</f>
        <v>2.9376487537360429E-3</v>
      </c>
      <c r="R218" s="12">
        <v>1.73484280425306E-2</v>
      </c>
      <c r="S218" s="12">
        <f t="shared" si="44"/>
        <v>1.7237829401026139E-2</v>
      </c>
      <c r="T218" s="12">
        <v>1.1059864150446201E-4</v>
      </c>
      <c r="U218" s="41">
        <f>'Survival-1cycle NMA'!J219</f>
        <v>4.553194665444673E-2</v>
      </c>
      <c r="V218" s="12">
        <f t="shared" si="45"/>
        <v>2.7856062032106041E-2</v>
      </c>
      <c r="W218" s="41">
        <f>'Survival-1cycle NMA'!K219</f>
        <v>1.7675884622340689E-2</v>
      </c>
      <c r="X218" s="41">
        <f>'Survival-1cycle NMA'!H219</f>
        <v>3.9030858444848777E-2</v>
      </c>
      <c r="Y218" s="12">
        <f t="shared" si="46"/>
        <v>3.6093209691112738E-2</v>
      </c>
      <c r="Z218" s="41">
        <f>'Survival-1cycle NMA'!I219</f>
        <v>2.9376487537360429E-3</v>
      </c>
      <c r="AA218" s="41">
        <f>'Survival-1cycle NMA'!P219</f>
        <v>2.1075391110885217E-2</v>
      </c>
      <c r="AB218" s="12">
        <f t="shared" si="47"/>
        <v>1.957833750433326E-2</v>
      </c>
      <c r="AC218" s="41">
        <f>'Survival-1cycle NMA'!Q219</f>
        <v>1.497053606551957E-3</v>
      </c>
      <c r="AD218" s="41">
        <f>'Survival-1cycle NMA'!L219</f>
        <v>0.10327273347101695</v>
      </c>
      <c r="AE218" s="12">
        <f t="shared" si="48"/>
        <v>9.175313349287996E-2</v>
      </c>
      <c r="AF218" s="41">
        <f>'Survival-1cycle NMA'!M219</f>
        <v>1.1519599978136988E-2</v>
      </c>
      <c r="AG218" s="12">
        <v>1.73484280425306E-2</v>
      </c>
      <c r="AH218" s="12">
        <f t="shared" si="49"/>
        <v>1.7237829401026139E-2</v>
      </c>
      <c r="AI218" s="12">
        <v>1.1059864150446201E-4</v>
      </c>
      <c r="AJ218" s="41">
        <f>'Survival-1cycle NMA'!N219</f>
        <v>3.7480096858702287E-2</v>
      </c>
      <c r="AK218" s="12">
        <f t="shared" si="50"/>
        <v>1.1328397374967467E-2</v>
      </c>
      <c r="AL218" s="41">
        <f>'Survival-1cycle NMA'!O219</f>
        <v>2.615169948373482E-2</v>
      </c>
      <c r="AM218" s="41">
        <f>'Survival-1cycle NMA'!P219</f>
        <v>2.1075391110885217E-2</v>
      </c>
      <c r="AN218" s="12">
        <f t="shared" si="51"/>
        <v>1.957833750433326E-2</v>
      </c>
      <c r="AO218" s="41">
        <f>'Survival-1cycle NMA'!Q219</f>
        <v>1.497053606551957E-3</v>
      </c>
    </row>
    <row r="219" spans="1:41">
      <c r="A219" s="12">
        <v>216</v>
      </c>
      <c r="B219" s="12">
        <f t="shared" si="39"/>
        <v>12.36986301369863</v>
      </c>
      <c r="C219" s="41">
        <f>'Survival-1cycle NMA'!F220</f>
        <v>4.2012260478204076E-2</v>
      </c>
      <c r="D219" s="41">
        <f>'Survival-1cycle NMA'!G220</f>
        <v>1.3971452803158684E-3</v>
      </c>
      <c r="E219" s="12">
        <f t="shared" si="40"/>
        <v>4.0615115197888206E-2</v>
      </c>
      <c r="F219" s="12">
        <v>1.7182941017105199E-2</v>
      </c>
      <c r="G219" s="12">
        <v>1.084071016424E-4</v>
      </c>
      <c r="H219" s="12">
        <f t="shared" si="41"/>
        <v>1.7074533915462799E-2</v>
      </c>
      <c r="I219" s="41">
        <f>'Survival-1cycle NMA'!H220</f>
        <v>3.8732720278956287E-2</v>
      </c>
      <c r="J219" s="12">
        <f t="shared" si="42"/>
        <v>3.5832460169195571E-2</v>
      </c>
      <c r="K219" s="41">
        <f>'Survival-1cycle NMA'!I220</f>
        <v>2.9002601097607192E-3</v>
      </c>
      <c r="L219" s="12">
        <v>1.20825241105946E-2</v>
      </c>
      <c r="M219" s="12">
        <v>1.7182941017105199E-2</v>
      </c>
      <c r="N219" s="12">
        <v>1.084071016424E-4</v>
      </c>
      <c r="O219" s="41">
        <f>'Survival-1cycle NMA'!H220</f>
        <v>3.8732720278956287E-2</v>
      </c>
      <c r="P219" s="12">
        <f t="shared" si="43"/>
        <v>3.5832460169195571E-2</v>
      </c>
      <c r="Q219" s="41">
        <f>'Survival-1cycle NMA'!I220</f>
        <v>2.9002601097607192E-3</v>
      </c>
      <c r="R219" s="12">
        <v>1.7182941017105199E-2</v>
      </c>
      <c r="S219" s="12">
        <f t="shared" si="44"/>
        <v>1.7074533915462799E-2</v>
      </c>
      <c r="T219" s="12">
        <v>1.084071016424E-4</v>
      </c>
      <c r="U219" s="41">
        <f>'Survival-1cycle NMA'!J220</f>
        <v>4.5200609860117189E-2</v>
      </c>
      <c r="V219" s="12">
        <f t="shared" si="45"/>
        <v>2.7680752101455052E-2</v>
      </c>
      <c r="W219" s="41">
        <f>'Survival-1cycle NMA'!K220</f>
        <v>1.7519857758662136E-2</v>
      </c>
      <c r="X219" s="41">
        <f>'Survival-1cycle NMA'!H220</f>
        <v>3.8732720278956287E-2</v>
      </c>
      <c r="Y219" s="12">
        <f t="shared" si="46"/>
        <v>3.5832460169195571E-2</v>
      </c>
      <c r="Z219" s="41">
        <f>'Survival-1cycle NMA'!I220</f>
        <v>2.9002601097607192E-3</v>
      </c>
      <c r="AA219" s="41">
        <f>'Survival-1cycle NMA'!P220</f>
        <v>2.0883958395668135E-2</v>
      </c>
      <c r="AB219" s="12">
        <f t="shared" si="47"/>
        <v>1.9408145769448576E-2</v>
      </c>
      <c r="AC219" s="41">
        <f>'Survival-1cycle NMA'!Q220</f>
        <v>1.4758126262195603E-3</v>
      </c>
      <c r="AD219" s="41">
        <f>'Survival-1cycle NMA'!L220</f>
        <v>0.10271990276469106</v>
      </c>
      <c r="AE219" s="12">
        <f t="shared" si="48"/>
        <v>9.1312722902086696E-2</v>
      </c>
      <c r="AF219" s="41">
        <f>'Survival-1cycle NMA'!M220</f>
        <v>1.1407179862604363E-2</v>
      </c>
      <c r="AG219" s="12">
        <v>1.7182941017105199E-2</v>
      </c>
      <c r="AH219" s="12">
        <f t="shared" si="49"/>
        <v>1.7074533915462799E-2</v>
      </c>
      <c r="AI219" s="12">
        <v>1.084071016424E-4</v>
      </c>
      <c r="AJ219" s="41">
        <f>'Survival-1cycle NMA'!N220</f>
        <v>3.7190239438739767E-2</v>
      </c>
      <c r="AK219" s="12">
        <f t="shared" si="50"/>
        <v>1.124706634236353E-2</v>
      </c>
      <c r="AL219" s="41">
        <f>'Survival-1cycle NMA'!O220</f>
        <v>2.5943173096376237E-2</v>
      </c>
      <c r="AM219" s="41">
        <f>'Survival-1cycle NMA'!P220</f>
        <v>2.0883958395668135E-2</v>
      </c>
      <c r="AN219" s="12">
        <f t="shared" si="51"/>
        <v>1.9408145769448576E-2</v>
      </c>
      <c r="AO219" s="41">
        <f>'Survival-1cycle NMA'!Q220</f>
        <v>1.4758126262195603E-3</v>
      </c>
    </row>
    <row r="220" spans="1:41">
      <c r="A220" s="12">
        <v>217</v>
      </c>
      <c r="B220" s="12">
        <f t="shared" si="39"/>
        <v>12.427397260273972</v>
      </c>
      <c r="C220" s="41">
        <f>'Survival-1cycle NMA'!F221</f>
        <v>4.1700352532247485E-2</v>
      </c>
      <c r="D220" s="41">
        <f>'Survival-1cycle NMA'!G221</f>
        <v>1.3772242259990906E-3</v>
      </c>
      <c r="E220" s="12">
        <f t="shared" si="40"/>
        <v>4.0323128306248394E-2</v>
      </c>
      <c r="F220" s="12">
        <v>1.7019561530088899E-2</v>
      </c>
      <c r="G220" s="12">
        <v>1.06266249261516E-4</v>
      </c>
      <c r="H220" s="12">
        <f t="shared" si="41"/>
        <v>1.6913295280827384E-2</v>
      </c>
      <c r="I220" s="41">
        <f>'Survival-1cycle NMA'!H221</f>
        <v>3.8437815144544633E-2</v>
      </c>
      <c r="J220" s="12">
        <f t="shared" si="42"/>
        <v>3.5574342586911119E-2</v>
      </c>
      <c r="K220" s="41">
        <f>'Survival-1cycle NMA'!I221</f>
        <v>2.8634725576335129E-3</v>
      </c>
      <c r="L220" s="12">
        <v>1.19435251914882E-2</v>
      </c>
      <c r="M220" s="12">
        <v>1.7019561530088899E-2</v>
      </c>
      <c r="N220" s="12">
        <v>1.06266249261516E-4</v>
      </c>
      <c r="O220" s="41">
        <f>'Survival-1cycle NMA'!H221</f>
        <v>3.8437815144544633E-2</v>
      </c>
      <c r="P220" s="12">
        <f t="shared" si="43"/>
        <v>3.5574342586911119E-2</v>
      </c>
      <c r="Q220" s="41">
        <f>'Survival-1cycle NMA'!I221</f>
        <v>2.8634725576335129E-3</v>
      </c>
      <c r="R220" s="12">
        <v>1.7019561530088899E-2</v>
      </c>
      <c r="S220" s="12">
        <f t="shared" si="44"/>
        <v>1.6913295280827384E-2</v>
      </c>
      <c r="T220" s="12">
        <v>1.06266249261516E-4</v>
      </c>
      <c r="U220" s="41">
        <f>'Survival-1cycle NMA'!J221</f>
        <v>4.4872746905209017E-2</v>
      </c>
      <c r="V220" s="12">
        <f t="shared" si="45"/>
        <v>2.7507013042243719E-2</v>
      </c>
      <c r="W220" s="41">
        <f>'Survival-1cycle NMA'!K221</f>
        <v>1.7365733862965298E-2</v>
      </c>
      <c r="X220" s="41">
        <f>'Survival-1cycle NMA'!H221</f>
        <v>3.8437815144544633E-2</v>
      </c>
      <c r="Y220" s="12">
        <f t="shared" si="46"/>
        <v>3.5574342586911119E-2</v>
      </c>
      <c r="Z220" s="41">
        <f>'Survival-1cycle NMA'!I221</f>
        <v>2.8634725576335129E-3</v>
      </c>
      <c r="AA220" s="41">
        <f>'Survival-1cycle NMA'!P221</f>
        <v>2.069487681642642E-2</v>
      </c>
      <c r="AB220" s="12">
        <f t="shared" si="47"/>
        <v>1.9239932804574127E-2</v>
      </c>
      <c r="AC220" s="41">
        <f>'Survival-1cycle NMA'!Q221</f>
        <v>1.4549440118522944E-3</v>
      </c>
      <c r="AD220" s="41">
        <f>'Survival-1cycle NMA'!L221</f>
        <v>0.10217180966968401</v>
      </c>
      <c r="AE220" s="12">
        <f t="shared" si="48"/>
        <v>9.0875574567045592E-2</v>
      </c>
      <c r="AF220" s="41">
        <f>'Survival-1cycle NMA'!M221</f>
        <v>1.1296235102638417E-2</v>
      </c>
      <c r="AG220" s="12">
        <v>1.7019561530088899E-2</v>
      </c>
      <c r="AH220" s="12">
        <f t="shared" si="49"/>
        <v>1.6913295280827384E-2</v>
      </c>
      <c r="AI220" s="12">
        <v>1.06266249261516E-4</v>
      </c>
      <c r="AJ220" s="41">
        <f>'Survival-1cycle NMA'!N221</f>
        <v>3.6903552688514564E-2</v>
      </c>
      <c r="AK220" s="12">
        <f t="shared" si="50"/>
        <v>1.1166539751231389E-2</v>
      </c>
      <c r="AL220" s="41">
        <f>'Survival-1cycle NMA'!O221</f>
        <v>2.5737012937283175E-2</v>
      </c>
      <c r="AM220" s="41">
        <f>'Survival-1cycle NMA'!P221</f>
        <v>2.069487681642642E-2</v>
      </c>
      <c r="AN220" s="12">
        <f t="shared" si="51"/>
        <v>1.9239932804574127E-2</v>
      </c>
      <c r="AO220" s="41">
        <f>'Survival-1cycle NMA'!Q221</f>
        <v>1.4549440118522944E-3</v>
      </c>
    </row>
    <row r="221" spans="1:41">
      <c r="A221" s="12">
        <v>218</v>
      </c>
      <c r="B221" s="12">
        <f t="shared" si="39"/>
        <v>12.484931506849316</v>
      </c>
      <c r="C221" s="41">
        <f>'Survival-1cycle NMA'!F222</f>
        <v>4.139175629438973E-2</v>
      </c>
      <c r="D221" s="41">
        <f>'Survival-1cycle NMA'!G222</f>
        <v>1.3576535026191005E-3</v>
      </c>
      <c r="E221" s="12">
        <f t="shared" si="40"/>
        <v>4.003410279177063E-2</v>
      </c>
      <c r="F221" s="12">
        <v>1.68582555838033E-2</v>
      </c>
      <c r="G221" s="12">
        <v>1.04174739412205E-4</v>
      </c>
      <c r="H221" s="12">
        <f t="shared" si="41"/>
        <v>1.6754080844391096E-2</v>
      </c>
      <c r="I221" s="41">
        <f>'Survival-1cycle NMA'!H222</f>
        <v>3.8146096844981756E-2</v>
      </c>
      <c r="J221" s="12">
        <f t="shared" si="42"/>
        <v>3.5318822511675473E-2</v>
      </c>
      <c r="K221" s="41">
        <f>'Survival-1cycle NMA'!I222</f>
        <v>2.8272743333062861E-3</v>
      </c>
      <c r="L221" s="12">
        <v>1.1806546287903801E-2</v>
      </c>
      <c r="M221" s="12">
        <v>1.68582555838033E-2</v>
      </c>
      <c r="N221" s="12">
        <v>1.04174739412205E-4</v>
      </c>
      <c r="O221" s="41">
        <f>'Survival-1cycle NMA'!H222</f>
        <v>3.8146096844981756E-2</v>
      </c>
      <c r="P221" s="12">
        <f t="shared" si="43"/>
        <v>3.5318822511675473E-2</v>
      </c>
      <c r="Q221" s="41">
        <f>'Survival-1cycle NMA'!I222</f>
        <v>2.8272743333062861E-3</v>
      </c>
      <c r="R221" s="12">
        <v>1.68582555838033E-2</v>
      </c>
      <c r="S221" s="12">
        <f t="shared" si="44"/>
        <v>1.6754080844391096E-2</v>
      </c>
      <c r="T221" s="12">
        <v>1.04174739412205E-4</v>
      </c>
      <c r="U221" s="41">
        <f>'Survival-1cycle NMA'!J222</f>
        <v>4.4548309364061608E-2</v>
      </c>
      <c r="V221" s="12">
        <f t="shared" si="45"/>
        <v>2.7334826430705842E-2</v>
      </c>
      <c r="W221" s="41">
        <f>'Survival-1cycle NMA'!K222</f>
        <v>1.7213482933355766E-2</v>
      </c>
      <c r="X221" s="41">
        <f>'Survival-1cycle NMA'!H222</f>
        <v>3.8146096844981756E-2</v>
      </c>
      <c r="Y221" s="12">
        <f t="shared" si="46"/>
        <v>3.5318822511675473E-2</v>
      </c>
      <c r="Z221" s="41">
        <f>'Survival-1cycle NMA'!I222</f>
        <v>2.8272743333062861E-3</v>
      </c>
      <c r="AA221" s="41">
        <f>'Survival-1cycle NMA'!P222</f>
        <v>2.0508109487439898E-2</v>
      </c>
      <c r="AB221" s="12">
        <f t="shared" si="47"/>
        <v>1.9073669544792515E-2</v>
      </c>
      <c r="AC221" s="41">
        <f>'Survival-1cycle NMA'!Q222</f>
        <v>1.4344399426473827E-3</v>
      </c>
      <c r="AD221" s="41">
        <f>'Survival-1cycle NMA'!L222</f>
        <v>0.10162839687756282</v>
      </c>
      <c r="AE221" s="12">
        <f t="shared" si="48"/>
        <v>9.0441655776565821E-2</v>
      </c>
      <c r="AF221" s="41">
        <f>'Survival-1cycle NMA'!M222</f>
        <v>1.1186741100996999E-2</v>
      </c>
      <c r="AG221" s="12">
        <v>1.68582555838033E-2</v>
      </c>
      <c r="AH221" s="12">
        <f t="shared" si="49"/>
        <v>1.6754080844391096E-2</v>
      </c>
      <c r="AI221" s="12">
        <v>1.04174739412205E-4</v>
      </c>
      <c r="AJ221" s="41">
        <f>'Survival-1cycle NMA'!N222</f>
        <v>3.6619991011148025E-2</v>
      </c>
      <c r="AK221" s="12">
        <f t="shared" si="50"/>
        <v>1.1086807352165867E-2</v>
      </c>
      <c r="AL221" s="41">
        <f>'Survival-1cycle NMA'!O222</f>
        <v>2.5533183658982158E-2</v>
      </c>
      <c r="AM221" s="41">
        <f>'Survival-1cycle NMA'!P222</f>
        <v>2.0508109487439898E-2</v>
      </c>
      <c r="AN221" s="12">
        <f t="shared" si="51"/>
        <v>1.9073669544792515E-2</v>
      </c>
      <c r="AO221" s="41">
        <f>'Survival-1cycle NMA'!Q222</f>
        <v>1.4344399426473827E-3</v>
      </c>
    </row>
    <row r="222" spans="1:41">
      <c r="A222" s="12">
        <v>219</v>
      </c>
      <c r="B222" s="12">
        <f t="shared" si="39"/>
        <v>12.542465753424658</v>
      </c>
      <c r="C222" s="41">
        <f>'Survival-1cycle NMA'!F223</f>
        <v>4.1086425222815526E-2</v>
      </c>
      <c r="D222" s="41">
        <f>'Survival-1cycle NMA'!G223</f>
        <v>1.3384257384288375E-3</v>
      </c>
      <c r="E222" s="12">
        <f t="shared" si="40"/>
        <v>3.974799948438669E-2</v>
      </c>
      <c r="F222" s="12">
        <v>1.66989898490572E-2</v>
      </c>
      <c r="G222" s="12">
        <v>1.02131267506089E-4</v>
      </c>
      <c r="H222" s="12">
        <f t="shared" si="41"/>
        <v>1.6596858581551112E-2</v>
      </c>
      <c r="I222" s="41">
        <f>'Survival-1cycle NMA'!H223</f>
        <v>3.7857520009890261E-2</v>
      </c>
      <c r="J222" s="12">
        <f t="shared" si="42"/>
        <v>3.5065866064634153E-2</v>
      </c>
      <c r="K222" s="41">
        <f>'Survival-1cycle NMA'!I223</f>
        <v>2.791653945256108E-3</v>
      </c>
      <c r="L222" s="12">
        <v>1.1671551595993101E-2</v>
      </c>
      <c r="M222" s="12">
        <v>1.66989898490572E-2</v>
      </c>
      <c r="N222" s="12">
        <v>1.02131267506089E-4</v>
      </c>
      <c r="O222" s="41">
        <f>'Survival-1cycle NMA'!H223</f>
        <v>3.7857520009890261E-2</v>
      </c>
      <c r="P222" s="12">
        <f t="shared" si="43"/>
        <v>3.5065866064634153E-2</v>
      </c>
      <c r="Q222" s="41">
        <f>'Survival-1cycle NMA'!I223</f>
        <v>2.791653945256108E-3</v>
      </c>
      <c r="R222" s="12">
        <v>1.66989898490572E-2</v>
      </c>
      <c r="S222" s="12">
        <f t="shared" si="44"/>
        <v>1.6596858581551112E-2</v>
      </c>
      <c r="T222" s="12">
        <v>1.02131267506089E-4</v>
      </c>
      <c r="U222" s="41">
        <f>'Survival-1cycle NMA'!J223</f>
        <v>4.422724966093524E-2</v>
      </c>
      <c r="V222" s="12">
        <f t="shared" si="45"/>
        <v>2.7164174109134281E-2</v>
      </c>
      <c r="W222" s="41">
        <f>'Survival-1cycle NMA'!K223</f>
        <v>1.706307555180096E-2</v>
      </c>
      <c r="X222" s="41">
        <f>'Survival-1cycle NMA'!H223</f>
        <v>3.7857520009890261E-2</v>
      </c>
      <c r="Y222" s="12">
        <f t="shared" si="46"/>
        <v>3.5065866064634153E-2</v>
      </c>
      <c r="Z222" s="41">
        <f>'Survival-1cycle NMA'!I223</f>
        <v>2.791653945256108E-3</v>
      </c>
      <c r="AA222" s="41">
        <f>'Survival-1cycle NMA'!P223</f>
        <v>2.0323620232451971E-2</v>
      </c>
      <c r="AB222" s="12">
        <f t="shared" si="47"/>
        <v>1.8909327442506028E-2</v>
      </c>
      <c r="AC222" s="41">
        <f>'Survival-1cycle NMA'!Q223</f>
        <v>1.4142927899459447E-3</v>
      </c>
      <c r="AD222" s="41">
        <f>'Survival-1cycle NMA'!L223</f>
        <v>0.1010896079851992</v>
      </c>
      <c r="AE222" s="12">
        <f t="shared" si="48"/>
        <v>9.0010934224465447E-2</v>
      </c>
      <c r="AF222" s="41">
        <f>'Survival-1cycle NMA'!M223</f>
        <v>1.1078673760733746E-2</v>
      </c>
      <c r="AG222" s="12">
        <v>1.66989898490572E-2</v>
      </c>
      <c r="AH222" s="12">
        <f t="shared" si="49"/>
        <v>1.6596858581551112E-2</v>
      </c>
      <c r="AI222" s="12">
        <v>1.02131267506089E-4</v>
      </c>
      <c r="AJ222" s="41">
        <f>'Survival-1cycle NMA'!N223</f>
        <v>3.6339509629312358E-2</v>
      </c>
      <c r="AK222" s="12">
        <f t="shared" si="50"/>
        <v>1.1007859055686436E-2</v>
      </c>
      <c r="AL222" s="41">
        <f>'Survival-1cycle NMA'!O223</f>
        <v>2.5331650573625922E-2</v>
      </c>
      <c r="AM222" s="41">
        <f>'Survival-1cycle NMA'!P223</f>
        <v>2.0323620232451971E-2</v>
      </c>
      <c r="AN222" s="12">
        <f t="shared" si="51"/>
        <v>1.8909327442506028E-2</v>
      </c>
      <c r="AO222" s="41">
        <f>'Survival-1cycle NMA'!Q223</f>
        <v>1.4142927899459447E-3</v>
      </c>
    </row>
    <row r="223" spans="1:41">
      <c r="A223" s="12">
        <v>220</v>
      </c>
      <c r="B223" s="12">
        <f t="shared" si="39"/>
        <v>12.6</v>
      </c>
      <c r="C223" s="41">
        <f>'Survival-1cycle NMA'!F224</f>
        <v>4.0784313596830525E-2</v>
      </c>
      <c r="D223" s="41">
        <f>'Survival-1cycle NMA'!G224</f>
        <v>1.3195337429550815E-3</v>
      </c>
      <c r="E223" s="12">
        <f t="shared" si="40"/>
        <v>3.9464779853875441E-2</v>
      </c>
      <c r="F223" s="12">
        <v>1.6541731649580699E-2</v>
      </c>
      <c r="G223" s="12">
        <v>1.00134567962413E-4</v>
      </c>
      <c r="H223" s="12">
        <f t="shared" si="41"/>
        <v>1.6441597081618287E-2</v>
      </c>
      <c r="I223" s="41">
        <f>'Survival-1cycle NMA'!H224</f>
        <v>3.7572040077317938E-2</v>
      </c>
      <c r="J223" s="12">
        <f t="shared" si="42"/>
        <v>3.4815439910144519E-2</v>
      </c>
      <c r="K223" s="41">
        <f>'Survival-1cycle NMA'!I224</f>
        <v>2.7566001671734215E-3</v>
      </c>
      <c r="L223" s="12">
        <v>1.1538506065021799E-2</v>
      </c>
      <c r="M223" s="12">
        <v>1.6541731649580699E-2</v>
      </c>
      <c r="N223" s="12">
        <v>1.00134567962413E-4</v>
      </c>
      <c r="O223" s="41">
        <f>'Survival-1cycle NMA'!H224</f>
        <v>3.7572040077317938E-2</v>
      </c>
      <c r="P223" s="12">
        <f t="shared" si="43"/>
        <v>3.4815439910144519E-2</v>
      </c>
      <c r="Q223" s="41">
        <f>'Survival-1cycle NMA'!I224</f>
        <v>2.7566001671734215E-3</v>
      </c>
      <c r="R223" s="12">
        <v>1.6541731649580699E-2</v>
      </c>
      <c r="S223" s="12">
        <f t="shared" si="44"/>
        <v>1.6441597081618287E-2</v>
      </c>
      <c r="T223" s="12">
        <v>1.00134567962413E-4</v>
      </c>
      <c r="U223" s="41">
        <f>'Survival-1cycle NMA'!J224</f>
        <v>4.3909521051942298E-2</v>
      </c>
      <c r="V223" s="12">
        <f t="shared" si="45"/>
        <v>2.699503818137787E-2</v>
      </c>
      <c r="W223" s="41">
        <f>'Survival-1cycle NMA'!K224</f>
        <v>1.6914482870564428E-2</v>
      </c>
      <c r="X223" s="41">
        <f>'Survival-1cycle NMA'!H224</f>
        <v>3.7572040077317938E-2</v>
      </c>
      <c r="Y223" s="12">
        <f t="shared" si="46"/>
        <v>3.4815439910144519E-2</v>
      </c>
      <c r="Z223" s="41">
        <f>'Survival-1cycle NMA'!I224</f>
        <v>2.7566001671734215E-3</v>
      </c>
      <c r="AA223" s="41">
        <f>'Survival-1cycle NMA'!P224</f>
        <v>2.0141373568442554E-2</v>
      </c>
      <c r="AB223" s="12">
        <f t="shared" si="47"/>
        <v>1.8746878456627838E-2</v>
      </c>
      <c r="AC223" s="41">
        <f>'Survival-1cycle NMA'!Q224</f>
        <v>1.3944951118147154E-3</v>
      </c>
      <c r="AD223" s="41">
        <f>'Survival-1cycle NMA'!L224</f>
        <v>0.10055538747702868</v>
      </c>
      <c r="AE223" s="12">
        <f t="shared" si="48"/>
        <v>8.9583378003879402E-2</v>
      </c>
      <c r="AF223" s="41">
        <f>'Survival-1cycle NMA'!M224</f>
        <v>1.097200947314928E-2</v>
      </c>
      <c r="AG223" s="12">
        <v>1.6541731649580699E-2</v>
      </c>
      <c r="AH223" s="12">
        <f t="shared" si="49"/>
        <v>1.6441597081618287E-2</v>
      </c>
      <c r="AI223" s="12">
        <v>1.00134567962413E-4</v>
      </c>
      <c r="AJ223" s="41">
        <f>'Survival-1cycle NMA'!N224</f>
        <v>3.6062064567476682E-2</v>
      </c>
      <c r="AK223" s="12">
        <f t="shared" si="50"/>
        <v>1.0929684929301266E-2</v>
      </c>
      <c r="AL223" s="41">
        <f>'Survival-1cycle NMA'!O224</f>
        <v>2.5132379638175415E-2</v>
      </c>
      <c r="AM223" s="41">
        <f>'Survival-1cycle NMA'!P224</f>
        <v>2.0141373568442554E-2</v>
      </c>
      <c r="AN223" s="12">
        <f t="shared" si="51"/>
        <v>1.8746878456627838E-2</v>
      </c>
      <c r="AO223" s="41">
        <f>'Survival-1cycle NMA'!Q224</f>
        <v>1.3944951118147154E-3</v>
      </c>
    </row>
    <row r="224" spans="1:41">
      <c r="A224" s="12">
        <v>221</v>
      </c>
      <c r="B224" s="12">
        <f t="shared" si="39"/>
        <v>12.657534246575343</v>
      </c>
      <c r="C224" s="41">
        <f>'Survival-1cycle NMA'!F225</f>
        <v>4.0485376499349184E-2</v>
      </c>
      <c r="D224" s="41">
        <f>'Survival-1cycle NMA'!G225</f>
        <v>1.3009705018858836E-3</v>
      </c>
      <c r="E224" s="12">
        <f t="shared" si="40"/>
        <v>3.9184405997463298E-2</v>
      </c>
      <c r="F224" s="12">
        <v>1.63864489468796E-2</v>
      </c>
      <c r="G224" s="12">
        <v>9.81834129046621E-5</v>
      </c>
      <c r="H224" s="12">
        <f t="shared" si="41"/>
        <v>1.6288265533974937E-2</v>
      </c>
      <c r="I224" s="41">
        <f>'Survival-1cycle NMA'!H225</f>
        <v>3.7289613276360704E-2</v>
      </c>
      <c r="J224" s="12">
        <f t="shared" si="42"/>
        <v>3.4567511245487244E-2</v>
      </c>
      <c r="K224" s="41">
        <f>'Survival-1cycle NMA'!I225</f>
        <v>2.7221020308734636E-3</v>
      </c>
      <c r="L224" s="12">
        <v>1.14073753789722E-2</v>
      </c>
      <c r="M224" s="12">
        <v>1.63864489468796E-2</v>
      </c>
      <c r="N224" s="12">
        <v>9.81834129046621E-5</v>
      </c>
      <c r="O224" s="41">
        <f>'Survival-1cycle NMA'!H225</f>
        <v>3.7289613276360704E-2</v>
      </c>
      <c r="P224" s="12">
        <f t="shared" si="43"/>
        <v>3.4567511245487244E-2</v>
      </c>
      <c r="Q224" s="41">
        <f>'Survival-1cycle NMA'!I225</f>
        <v>2.7221020308734636E-3</v>
      </c>
      <c r="R224" s="12">
        <v>1.63864489468796E-2</v>
      </c>
      <c r="S224" s="12">
        <f t="shared" si="44"/>
        <v>1.6288265533974937E-2</v>
      </c>
      <c r="T224" s="12">
        <v>9.81834129046621E-5</v>
      </c>
      <c r="U224" s="41">
        <f>'Survival-1cycle NMA'!J225</f>
        <v>4.3595077607431885E-2</v>
      </c>
      <c r="V224" s="12">
        <f t="shared" si="45"/>
        <v>2.6827401008424897E-2</v>
      </c>
      <c r="W224" s="41">
        <f>'Survival-1cycle NMA'!K225</f>
        <v>1.6767676599006989E-2</v>
      </c>
      <c r="X224" s="41">
        <f>'Survival-1cycle NMA'!H225</f>
        <v>3.7289613276360704E-2</v>
      </c>
      <c r="Y224" s="12">
        <f t="shared" si="46"/>
        <v>3.4567511245487244E-2</v>
      </c>
      <c r="Z224" s="41">
        <f>'Survival-1cycle NMA'!I225</f>
        <v>2.7221020308734636E-3</v>
      </c>
      <c r="AA224" s="41">
        <f>'Survival-1cycle NMA'!P225</f>
        <v>1.9961334689832685E-2</v>
      </c>
      <c r="AB224" s="12">
        <f t="shared" si="47"/>
        <v>1.8586295042032252E-2</v>
      </c>
      <c r="AC224" s="41">
        <f>'Survival-1cycle NMA'!Q225</f>
        <v>1.3750396478004326E-3</v>
      </c>
      <c r="AD224" s="41">
        <f>'Survival-1cycle NMA'!L225</f>
        <v>0.10002568070772744</v>
      </c>
      <c r="AE224" s="12">
        <f t="shared" si="48"/>
        <v>8.915895560164952E-2</v>
      </c>
      <c r="AF224" s="41">
        <f>'Survival-1cycle NMA'!M225</f>
        <v>1.0866725106077923E-2</v>
      </c>
      <c r="AG224" s="12">
        <v>1.63864489468796E-2</v>
      </c>
      <c r="AH224" s="12">
        <f t="shared" si="49"/>
        <v>1.6288265533974937E-2</v>
      </c>
      <c r="AI224" s="12">
        <v>9.81834129046621E-5</v>
      </c>
      <c r="AJ224" s="41">
        <f>'Survival-1cycle NMA'!N225</f>
        <v>3.5787612634605059E-2</v>
      </c>
      <c r="AK224" s="12">
        <f t="shared" si="50"/>
        <v>1.0852275194633606E-2</v>
      </c>
      <c r="AL224" s="41">
        <f>'Survival-1cycle NMA'!O225</f>
        <v>2.4935337439971453E-2</v>
      </c>
      <c r="AM224" s="41">
        <f>'Survival-1cycle NMA'!P225</f>
        <v>1.9961334689832685E-2</v>
      </c>
      <c r="AN224" s="12">
        <f t="shared" si="51"/>
        <v>1.8586295042032252E-2</v>
      </c>
      <c r="AO224" s="41">
        <f>'Survival-1cycle NMA'!Q225</f>
        <v>1.3750396478004326E-3</v>
      </c>
    </row>
    <row r="225" spans="1:41">
      <c r="A225" s="12">
        <v>222</v>
      </c>
      <c r="B225" s="12">
        <f t="shared" si="39"/>
        <v>12.715068493150685</v>
      </c>
      <c r="C225" s="41">
        <f>'Survival-1cycle NMA'!F226</f>
        <v>4.0189569799819296E-2</v>
      </c>
      <c r="D225" s="41">
        <f>'Survival-1cycle NMA'!G226</f>
        <v>1.282729172120887E-3</v>
      </c>
      <c r="E225" s="12">
        <f t="shared" si="40"/>
        <v>3.8906840627698405E-2</v>
      </c>
      <c r="F225" s="12">
        <v>1.6233110325495299E-2</v>
      </c>
      <c r="G225" s="12">
        <v>9.6276610905357698E-5</v>
      </c>
      <c r="H225" s="12">
        <f t="shared" si="41"/>
        <v>1.6136833714589943E-2</v>
      </c>
      <c r="I225" s="41">
        <f>'Survival-1cycle NMA'!H226</f>
        <v>3.7010196610221625E-2</v>
      </c>
      <c r="J225" s="12">
        <f t="shared" si="42"/>
        <v>3.4322047790798324E-2</v>
      </c>
      <c r="K225" s="41">
        <f>'Survival-1cycle NMA'!I226</f>
        <v>2.6881488194233044E-3</v>
      </c>
      <c r="L225" s="12">
        <v>1.1278125938658999E-2</v>
      </c>
      <c r="M225" s="12">
        <v>1.6233110325495299E-2</v>
      </c>
      <c r="N225" s="12">
        <v>9.6276610905357698E-5</v>
      </c>
      <c r="O225" s="41">
        <f>'Survival-1cycle NMA'!H226</f>
        <v>3.7010196610221625E-2</v>
      </c>
      <c r="P225" s="12">
        <f t="shared" si="43"/>
        <v>3.4322047790798324E-2</v>
      </c>
      <c r="Q225" s="41">
        <f>'Survival-1cycle NMA'!I226</f>
        <v>2.6881488194233044E-3</v>
      </c>
      <c r="R225" s="12">
        <v>1.6233110325495299E-2</v>
      </c>
      <c r="S225" s="12">
        <f t="shared" si="44"/>
        <v>1.6136833714589943E-2</v>
      </c>
      <c r="T225" s="12">
        <v>9.6276610905357698E-5</v>
      </c>
      <c r="U225" s="41">
        <f>'Survival-1cycle NMA'!J226</f>
        <v>4.3283874194810619E-2</v>
      </c>
      <c r="V225" s="12">
        <f t="shared" si="45"/>
        <v>2.6661245204067208E-2</v>
      </c>
      <c r="W225" s="41">
        <f>'Survival-1cycle NMA'!K226</f>
        <v>1.6622628990743411E-2</v>
      </c>
      <c r="X225" s="41">
        <f>'Survival-1cycle NMA'!H226</f>
        <v>3.7010196610221625E-2</v>
      </c>
      <c r="Y225" s="12">
        <f t="shared" si="46"/>
        <v>3.4322047790798324E-2</v>
      </c>
      <c r="Z225" s="41">
        <f>'Survival-1cycle NMA'!I226</f>
        <v>2.6881488194233044E-3</v>
      </c>
      <c r="AA225" s="41">
        <f>'Survival-1cycle NMA'!P226</f>
        <v>1.9783469453105659E-2</v>
      </c>
      <c r="AB225" s="12">
        <f t="shared" si="47"/>
        <v>1.8427550139254865E-2</v>
      </c>
      <c r="AC225" s="41">
        <f>'Survival-1cycle NMA'!Q226</f>
        <v>1.3559193138507927E-3</v>
      </c>
      <c r="AD225" s="41">
        <f>'Survival-1cycle NMA'!L226</f>
        <v>9.9500433885289008E-2</v>
      </c>
      <c r="AE225" s="12">
        <f t="shared" si="48"/>
        <v>8.8737635892789241E-2</v>
      </c>
      <c r="AF225" s="41">
        <f>'Survival-1cycle NMA'!M226</f>
        <v>1.0762797992499774E-2</v>
      </c>
      <c r="AG225" s="12">
        <v>1.6233110325495299E-2</v>
      </c>
      <c r="AH225" s="12">
        <f t="shared" si="49"/>
        <v>1.6136833714589943E-2</v>
      </c>
      <c r="AI225" s="12">
        <v>9.6276610905357698E-5</v>
      </c>
      <c r="AJ225" s="41">
        <f>'Survival-1cycle NMA'!N226</f>
        <v>3.551611140729001E-2</v>
      </c>
      <c r="AK225" s="12">
        <f t="shared" si="50"/>
        <v>1.0775620224605643E-2</v>
      </c>
      <c r="AL225" s="41">
        <f>'Survival-1cycle NMA'!O226</f>
        <v>2.4740491182684368E-2</v>
      </c>
      <c r="AM225" s="41">
        <f>'Survival-1cycle NMA'!P226</f>
        <v>1.9783469453105659E-2</v>
      </c>
      <c r="AN225" s="12">
        <f t="shared" si="51"/>
        <v>1.8427550139254865E-2</v>
      </c>
      <c r="AO225" s="41">
        <f>'Survival-1cycle NMA'!Q226</f>
        <v>1.3559193138507927E-3</v>
      </c>
    </row>
    <row r="226" spans="1:41">
      <c r="A226" s="12">
        <v>223</v>
      </c>
      <c r="B226" s="12">
        <f t="shared" si="39"/>
        <v>12.772602739726027</v>
      </c>
      <c r="C226" s="41">
        <f>'Survival-1cycle NMA'!F227</f>
        <v>3.9896850137576288E-2</v>
      </c>
      <c r="D226" s="41">
        <f>'Survival-1cycle NMA'!G227</f>
        <v>1.2648030769787965E-3</v>
      </c>
      <c r="E226" s="12">
        <f t="shared" si="40"/>
        <v>3.8632047060597495E-2</v>
      </c>
      <c r="F226" s="12">
        <v>1.6081684978660901E-2</v>
      </c>
      <c r="G226" s="12">
        <v>9.4413005777083705E-5</v>
      </c>
      <c r="H226" s="12">
        <f t="shared" si="41"/>
        <v>1.5987271972883816E-2</v>
      </c>
      <c r="I226" s="41">
        <f>'Survival-1cycle NMA'!H227</f>
        <v>3.673374783969896E-2</v>
      </c>
      <c r="J226" s="12">
        <f t="shared" si="42"/>
        <v>3.4079017779221669E-2</v>
      </c>
      <c r="K226" s="41">
        <f>'Survival-1cycle NMA'!I227</f>
        <v>2.6547300604772917E-3</v>
      </c>
      <c r="L226" s="12">
        <v>1.1150724844341301E-2</v>
      </c>
      <c r="M226" s="12">
        <v>1.6081684978660901E-2</v>
      </c>
      <c r="N226" s="12">
        <v>9.4413005777083705E-5</v>
      </c>
      <c r="O226" s="41">
        <f>'Survival-1cycle NMA'!H227</f>
        <v>3.673374783969896E-2</v>
      </c>
      <c r="P226" s="12">
        <f t="shared" si="43"/>
        <v>3.4079017779221669E-2</v>
      </c>
      <c r="Q226" s="41">
        <f>'Survival-1cycle NMA'!I227</f>
        <v>2.6547300604772917E-3</v>
      </c>
      <c r="R226" s="12">
        <v>1.6081684978660901E-2</v>
      </c>
      <c r="S226" s="12">
        <f t="shared" si="44"/>
        <v>1.5987271972883816E-2</v>
      </c>
      <c r="T226" s="12">
        <v>9.4413005777083705E-5</v>
      </c>
      <c r="U226" s="41">
        <f>'Survival-1cycle NMA'!J227</f>
        <v>4.2975866461793709E-2</v>
      </c>
      <c r="V226" s="12">
        <f t="shared" si="45"/>
        <v>2.6496553630649452E-2</v>
      </c>
      <c r="W226" s="41">
        <f>'Survival-1cycle NMA'!K227</f>
        <v>1.6479312831144257E-2</v>
      </c>
      <c r="X226" s="41">
        <f>'Survival-1cycle NMA'!H227</f>
        <v>3.673374783969896E-2</v>
      </c>
      <c r="Y226" s="12">
        <f t="shared" si="46"/>
        <v>3.4079017779221669E-2</v>
      </c>
      <c r="Z226" s="41">
        <f>'Survival-1cycle NMA'!I227</f>
        <v>2.6547300604772917E-3</v>
      </c>
      <c r="AA226" s="41">
        <f>'Survival-1cycle NMA'!P227</f>
        <v>1.9607744361835704E-2</v>
      </c>
      <c r="AB226" s="12">
        <f t="shared" si="47"/>
        <v>1.8270617164439597E-2</v>
      </c>
      <c r="AC226" s="41">
        <f>'Survival-1cycle NMA'!Q227</f>
        <v>1.337127197396106E-3</v>
      </c>
      <c r="AD226" s="41">
        <f>'Survival-1cycle NMA'!L227</f>
        <v>9.8979594054500866E-2</v>
      </c>
      <c r="AE226" s="12">
        <f t="shared" si="48"/>
        <v>8.8319388135033039E-2</v>
      </c>
      <c r="AF226" s="41">
        <f>'Survival-1cycle NMA'!M227</f>
        <v>1.0660205919467831E-2</v>
      </c>
      <c r="AG226" s="12">
        <v>1.6081684978660901E-2</v>
      </c>
      <c r="AH226" s="12">
        <f t="shared" si="49"/>
        <v>1.5987271972883816E-2</v>
      </c>
      <c r="AI226" s="12">
        <v>9.4413005777083705E-5</v>
      </c>
      <c r="AJ226" s="41">
        <f>'Survival-1cycle NMA'!N227</f>
        <v>3.5247519213314586E-2</v>
      </c>
      <c r="AK226" s="12">
        <f t="shared" si="50"/>
        <v>1.0699710540683648E-2</v>
      </c>
      <c r="AL226" s="41">
        <f>'Survival-1cycle NMA'!O227</f>
        <v>2.4547808672630938E-2</v>
      </c>
      <c r="AM226" s="41">
        <f>'Survival-1cycle NMA'!P227</f>
        <v>1.9607744361835704E-2</v>
      </c>
      <c r="AN226" s="12">
        <f t="shared" si="51"/>
        <v>1.8270617164439597E-2</v>
      </c>
      <c r="AO226" s="41">
        <f>'Survival-1cycle NMA'!Q227</f>
        <v>1.337127197396106E-3</v>
      </c>
    </row>
    <row r="227" spans="1:41">
      <c r="A227" s="12">
        <v>224</v>
      </c>
      <c r="B227" s="12">
        <f t="shared" si="39"/>
        <v>12.830136986301369</v>
      </c>
      <c r="C227" s="41">
        <f>'Survival-1cycle NMA'!F228</f>
        <v>3.9607174905608507E-2</v>
      </c>
      <c r="D227" s="41">
        <f>'Survival-1cycle NMA'!G228</f>
        <v>1.2471857015563447E-3</v>
      </c>
      <c r="E227" s="12">
        <f t="shared" si="40"/>
        <v>3.8359989204052161E-2</v>
      </c>
      <c r="F227" s="12">
        <v>1.5932142694338201E-2</v>
      </c>
      <c r="G227" s="12">
        <v>9.2591475407868896E-5</v>
      </c>
      <c r="H227" s="12">
        <f t="shared" si="41"/>
        <v>1.5839551218930333E-2</v>
      </c>
      <c r="I227" s="41">
        <f>'Survival-1cycle NMA'!H228</f>
        <v>3.646022546708462E-2</v>
      </c>
      <c r="J227" s="12">
        <f t="shared" si="42"/>
        <v>3.3838389947271022E-2</v>
      </c>
      <c r="K227" s="41">
        <f>'Survival-1cycle NMA'!I228</f>
        <v>2.6218355198135944E-3</v>
      </c>
      <c r="L227" s="12">
        <v>1.10251398788167E-2</v>
      </c>
      <c r="M227" s="12">
        <v>1.5932142694338201E-2</v>
      </c>
      <c r="N227" s="12">
        <v>9.2591475407868896E-5</v>
      </c>
      <c r="O227" s="41">
        <f>'Survival-1cycle NMA'!H228</f>
        <v>3.646022546708462E-2</v>
      </c>
      <c r="P227" s="12">
        <f t="shared" si="43"/>
        <v>3.3838389947271022E-2</v>
      </c>
      <c r="Q227" s="41">
        <f>'Survival-1cycle NMA'!I228</f>
        <v>2.6218355198135944E-3</v>
      </c>
      <c r="R227" s="12">
        <v>1.5932142694338201E-2</v>
      </c>
      <c r="S227" s="12">
        <f t="shared" si="44"/>
        <v>1.5839551218930333E-2</v>
      </c>
      <c r="T227" s="12">
        <v>9.2591475407868896E-5</v>
      </c>
      <c r="U227" s="41">
        <f>'Survival-1cycle NMA'!J228</f>
        <v>4.2671010820067086E-2</v>
      </c>
      <c r="V227" s="12">
        <f t="shared" si="45"/>
        <v>2.6333309394895518E-2</v>
      </c>
      <c r="W227" s="41">
        <f>'Survival-1cycle NMA'!K228</f>
        <v>1.6337701425171568E-2</v>
      </c>
      <c r="X227" s="41">
        <f>'Survival-1cycle NMA'!H228</f>
        <v>3.646022546708462E-2</v>
      </c>
      <c r="Y227" s="12">
        <f t="shared" si="46"/>
        <v>3.3838389947271022E-2</v>
      </c>
      <c r="Z227" s="41">
        <f>'Survival-1cycle NMA'!I228</f>
        <v>2.6218355198135944E-3</v>
      </c>
      <c r="AA227" s="41">
        <f>'Survival-1cycle NMA'!P228</f>
        <v>1.9434126552108077E-2</v>
      </c>
      <c r="AB227" s="12">
        <f t="shared" si="47"/>
        <v>1.8115469999522186E-2</v>
      </c>
      <c r="AC227" s="41">
        <f>'Survival-1cycle NMA'!Q228</f>
        <v>1.3186565525858925E-3</v>
      </c>
      <c r="AD227" s="41">
        <f>'Survival-1cycle NMA'!L228</f>
        <v>9.8463109080798097E-2</v>
      </c>
      <c r="AE227" s="12">
        <f t="shared" si="48"/>
        <v>8.7904181963458006E-2</v>
      </c>
      <c r="AF227" s="41">
        <f>'Survival-1cycle NMA'!M228</f>
        <v>1.0558927117340087E-2</v>
      </c>
      <c r="AG227" s="12">
        <v>1.5932142694338201E-2</v>
      </c>
      <c r="AH227" s="12">
        <f t="shared" si="49"/>
        <v>1.5839551218930333E-2</v>
      </c>
      <c r="AI227" s="12">
        <v>9.2591475407868896E-5</v>
      </c>
      <c r="AJ227" s="41">
        <f>'Survival-1cycle NMA'!N228</f>
        <v>3.4981795115624291E-2</v>
      </c>
      <c r="AK227" s="12">
        <f t="shared" si="50"/>
        <v>1.0624536810177495E-2</v>
      </c>
      <c r="AL227" s="41">
        <f>'Survival-1cycle NMA'!O228</f>
        <v>2.4357258305446796E-2</v>
      </c>
      <c r="AM227" s="41">
        <f>'Survival-1cycle NMA'!P228</f>
        <v>1.9434126552108077E-2</v>
      </c>
      <c r="AN227" s="12">
        <f t="shared" si="51"/>
        <v>1.8115469999522186E-2</v>
      </c>
      <c r="AO227" s="41">
        <f>'Survival-1cycle NMA'!Q228</f>
        <v>1.3186565525858925E-3</v>
      </c>
    </row>
    <row r="228" spans="1:41">
      <c r="A228" s="12">
        <v>225</v>
      </c>
      <c r="B228" s="12">
        <f t="shared" si="39"/>
        <v>12.887671232876713</v>
      </c>
      <c r="C228" s="41">
        <f>'Survival-1cycle NMA'!F229</f>
        <v>3.9320502234727446E-2</v>
      </c>
      <c r="D228" s="41">
        <f>'Survival-1cycle NMA'!G229</f>
        <v>1.2298706882334749E-3</v>
      </c>
      <c r="E228" s="12">
        <f t="shared" si="40"/>
        <v>3.8090631546493968E-2</v>
      </c>
      <c r="F228" s="12">
        <v>1.57844538416268E-2</v>
      </c>
      <c r="G228" s="12">
        <v>9.0810930639145302E-5</v>
      </c>
      <c r="H228" s="12">
        <f t="shared" si="41"/>
        <v>1.5693642910987654E-2</v>
      </c>
      <c r="I228" s="41">
        <f>'Survival-1cycle NMA'!H229</f>
        <v>3.6189588720466723E-2</v>
      </c>
      <c r="J228" s="12">
        <f t="shared" si="42"/>
        <v>3.3600133525401525E-2</v>
      </c>
      <c r="K228" s="41">
        <f>'Survival-1cycle NMA'!I229</f>
        <v>2.5894551950652002E-3</v>
      </c>
      <c r="L228" s="12">
        <v>1.09013394909813E-2</v>
      </c>
      <c r="M228" s="12">
        <v>1.57844538416268E-2</v>
      </c>
      <c r="N228" s="12">
        <v>9.0810930639145302E-5</v>
      </c>
      <c r="O228" s="41">
        <f>'Survival-1cycle NMA'!H229</f>
        <v>3.6189588720466723E-2</v>
      </c>
      <c r="P228" s="12">
        <f t="shared" si="43"/>
        <v>3.3600133525401525E-2</v>
      </c>
      <c r="Q228" s="41">
        <f>'Survival-1cycle NMA'!I229</f>
        <v>2.5894551950652002E-3</v>
      </c>
      <c r="R228" s="12">
        <v>1.57844538416268E-2</v>
      </c>
      <c r="S228" s="12">
        <f t="shared" si="44"/>
        <v>1.5693642910987654E-2</v>
      </c>
      <c r="T228" s="12">
        <v>9.0810930639145302E-5</v>
      </c>
      <c r="U228" s="41">
        <f>'Survival-1cycle NMA'!J229</f>
        <v>4.2369264429354632E-2</v>
      </c>
      <c r="V228" s="12">
        <f t="shared" si="45"/>
        <v>2.6171495843815944E-2</v>
      </c>
      <c r="W228" s="41">
        <f>'Survival-1cycle NMA'!K229</f>
        <v>1.6197768585538688E-2</v>
      </c>
      <c r="X228" s="41">
        <f>'Survival-1cycle NMA'!H229</f>
        <v>3.6189588720466723E-2</v>
      </c>
      <c r="Y228" s="12">
        <f t="shared" si="46"/>
        <v>3.3600133525401525E-2</v>
      </c>
      <c r="Z228" s="41">
        <f>'Survival-1cycle NMA'!I229</f>
        <v>2.5894551950652002E-3</v>
      </c>
      <c r="AA228" s="41">
        <f>'Survival-1cycle NMA'!P229</f>
        <v>1.9262583778322122E-2</v>
      </c>
      <c r="AB228" s="12">
        <f t="shared" si="47"/>
        <v>1.7962082982647062E-2</v>
      </c>
      <c r="AC228" s="41">
        <f>'Survival-1cycle NMA'!Q229</f>
        <v>1.3005007956750599E-3</v>
      </c>
      <c r="AD228" s="41">
        <f>'Survival-1cycle NMA'!L229</f>
        <v>9.7950927634494603E-2</v>
      </c>
      <c r="AE228" s="12">
        <f t="shared" si="48"/>
        <v>8.7491987385187445E-2</v>
      </c>
      <c r="AF228" s="41">
        <f>'Survival-1cycle NMA'!M229</f>
        <v>1.0458940249307155E-2</v>
      </c>
      <c r="AG228" s="12">
        <v>1.57844538416268E-2</v>
      </c>
      <c r="AH228" s="12">
        <f t="shared" si="49"/>
        <v>1.5693642910987654E-2</v>
      </c>
      <c r="AI228" s="12">
        <v>9.0810930639145302E-5</v>
      </c>
      <c r="AJ228" s="41">
        <f>'Survival-1cycle NMA'!N229</f>
        <v>3.4718898896702551E-2</v>
      </c>
      <c r="AK228" s="12">
        <f t="shared" si="50"/>
        <v>1.0550089843598443E-2</v>
      </c>
      <c r="AL228" s="41">
        <f>'Survival-1cycle NMA'!O229</f>
        <v>2.4168809053104107E-2</v>
      </c>
      <c r="AM228" s="41">
        <f>'Survival-1cycle NMA'!P229</f>
        <v>1.9262583778322122E-2</v>
      </c>
      <c r="AN228" s="12">
        <f t="shared" si="51"/>
        <v>1.7962082982647062E-2</v>
      </c>
      <c r="AO228" s="41">
        <f>'Survival-1cycle NMA'!Q229</f>
        <v>1.3005007956750599E-3</v>
      </c>
    </row>
    <row r="229" spans="1:41">
      <c r="A229" s="12">
        <v>226</v>
      </c>
      <c r="B229" s="12">
        <f t="shared" si="39"/>
        <v>12.945205479452055</v>
      </c>
      <c r="C229" s="41">
        <f>'Survival-1cycle NMA'!F230</f>
        <v>3.9036790978127255E-2</v>
      </c>
      <c r="D229" s="41">
        <f>'Survival-1cycle NMA'!G230</f>
        <v>1.2128518323195822E-3</v>
      </c>
      <c r="E229" s="12">
        <f t="shared" si="40"/>
        <v>3.7823939145807672E-2</v>
      </c>
      <c r="F229" s="12">
        <v>1.5638589357531998E-2</v>
      </c>
      <c r="G229" s="12">
        <v>8.9070314184573499E-5</v>
      </c>
      <c r="H229" s="12">
        <f t="shared" si="41"/>
        <v>1.5549519043347424E-2</v>
      </c>
      <c r="I229" s="41">
        <f>'Survival-1cycle NMA'!H230</f>
        <v>3.5921797538420619E-2</v>
      </c>
      <c r="J229" s="12">
        <f t="shared" si="42"/>
        <v>3.3364218228781897E-2</v>
      </c>
      <c r="K229" s="41">
        <f>'Survival-1cycle NMA'!I230</f>
        <v>2.5575793096387208E-3</v>
      </c>
      <c r="L229" s="12">
        <v>1.0779292779841399E-2</v>
      </c>
      <c r="M229" s="12">
        <v>1.5638589357531998E-2</v>
      </c>
      <c r="N229" s="12">
        <v>8.9070314184573499E-5</v>
      </c>
      <c r="O229" s="41">
        <f>'Survival-1cycle NMA'!H230</f>
        <v>3.5921797538420619E-2</v>
      </c>
      <c r="P229" s="12">
        <f t="shared" si="43"/>
        <v>3.3364218228781897E-2</v>
      </c>
      <c r="Q229" s="41">
        <f>'Survival-1cycle NMA'!I230</f>
        <v>2.5575793096387208E-3</v>
      </c>
      <c r="R229" s="12">
        <v>1.5638589357531998E-2</v>
      </c>
      <c r="S229" s="12">
        <f t="shared" si="44"/>
        <v>1.5549519043347424E-2</v>
      </c>
      <c r="T229" s="12">
        <v>8.9070314184573499E-5</v>
      </c>
      <c r="U229" s="41">
        <f>'Survival-1cycle NMA'!J230</f>
        <v>4.207058518187496E-2</v>
      </c>
      <c r="V229" s="12">
        <f t="shared" si="45"/>
        <v>2.6011096560690752E-2</v>
      </c>
      <c r="W229" s="41">
        <f>'Survival-1cycle NMA'!K230</f>
        <v>1.6059488621184208E-2</v>
      </c>
      <c r="X229" s="41">
        <f>'Survival-1cycle NMA'!H230</f>
        <v>3.5921797538420619E-2</v>
      </c>
      <c r="Y229" s="12">
        <f t="shared" si="46"/>
        <v>3.3364218228781897E-2</v>
      </c>
      <c r="Z229" s="41">
        <f>'Survival-1cycle NMA'!I230</f>
        <v>2.5575793096387208E-3</v>
      </c>
      <c r="AA229" s="41">
        <f>'Survival-1cycle NMA'!P230</f>
        <v>1.9093084399363611E-2</v>
      </c>
      <c r="AB229" s="12">
        <f t="shared" si="47"/>
        <v>1.7810430898809262E-2</v>
      </c>
      <c r="AC229" s="41">
        <f>'Survival-1cycle NMA'!Q230</f>
        <v>1.2826535005543511E-3</v>
      </c>
      <c r="AD229" s="41">
        <f>'Survival-1cycle NMA'!L230</f>
        <v>9.7442999175373676E-2</v>
      </c>
      <c r="AE229" s="12">
        <f t="shared" si="48"/>
        <v>8.7082774774167412E-2</v>
      </c>
      <c r="AF229" s="41">
        <f>'Survival-1cycle NMA'!M230</f>
        <v>1.0360224401206264E-2</v>
      </c>
      <c r="AG229" s="12">
        <v>1.5638589357531998E-2</v>
      </c>
      <c r="AH229" s="12">
        <f t="shared" si="49"/>
        <v>1.5549519043347424E-2</v>
      </c>
      <c r="AI229" s="12">
        <v>8.9070314184573499E-5</v>
      </c>
      <c r="AJ229" s="41">
        <f>'Survival-1cycle NMA'!N230</f>
        <v>3.4458791043334103E-2</v>
      </c>
      <c r="AK229" s="12">
        <f t="shared" si="50"/>
        <v>1.0476360592069738E-2</v>
      </c>
      <c r="AL229" s="41">
        <f>'Survival-1cycle NMA'!O230</f>
        <v>2.3982430451264365E-2</v>
      </c>
      <c r="AM229" s="41">
        <f>'Survival-1cycle NMA'!P230</f>
        <v>1.9093084399363611E-2</v>
      </c>
      <c r="AN229" s="12">
        <f t="shared" si="51"/>
        <v>1.7810430898809262E-2</v>
      </c>
      <c r="AO229" s="41">
        <f>'Survival-1cycle NMA'!Q230</f>
        <v>1.2826535005543511E-3</v>
      </c>
    </row>
    <row r="230" spans="1:41">
      <c r="A230" s="12">
        <v>227</v>
      </c>
      <c r="B230" s="12">
        <f t="shared" si="39"/>
        <v>13.002739726027396</v>
      </c>
      <c r="C230" s="41">
        <f>'Survival-1cycle NMA'!F231</f>
        <v>3.8756000696324407E-2</v>
      </c>
      <c r="D230" s="41">
        <f>'Survival-1cycle NMA'!G231</f>
        <v>1.1961230778358631E-3</v>
      </c>
      <c r="E230" s="12">
        <f t="shared" si="40"/>
        <v>3.7559877618488544E-2</v>
      </c>
      <c r="F230" s="12">
        <v>1.5494520734081901E-2</v>
      </c>
      <c r="G230" s="12">
        <v>8.7368599588102198E-5</v>
      </c>
      <c r="H230" s="12">
        <f t="shared" si="41"/>
        <v>1.5407152134493798E-2</v>
      </c>
      <c r="I230" s="41">
        <f>'Survival-1cycle NMA'!H231</f>
        <v>3.565681255507952E-2</v>
      </c>
      <c r="J230" s="12">
        <f t="shared" si="42"/>
        <v>3.3130614248264807E-2</v>
      </c>
      <c r="K230" s="41">
        <f>'Survival-1cycle NMA'!I231</f>
        <v>2.5261983068147146E-3</v>
      </c>
      <c r="L230" s="12">
        <v>1.0658969478963699E-2</v>
      </c>
      <c r="M230" s="12">
        <v>1.5494520734081901E-2</v>
      </c>
      <c r="N230" s="12">
        <v>8.7368599588102198E-5</v>
      </c>
      <c r="O230" s="41">
        <f>'Survival-1cycle NMA'!H231</f>
        <v>3.565681255507952E-2</v>
      </c>
      <c r="P230" s="12">
        <f t="shared" si="43"/>
        <v>3.3130614248264807E-2</v>
      </c>
      <c r="Q230" s="41">
        <f>'Survival-1cycle NMA'!I231</f>
        <v>2.5261983068147146E-3</v>
      </c>
      <c r="R230" s="12">
        <v>1.5494520734081901E-2</v>
      </c>
      <c r="S230" s="12">
        <f t="shared" si="44"/>
        <v>1.5407152134493798E-2</v>
      </c>
      <c r="T230" s="12">
        <v>8.7368599588102198E-5</v>
      </c>
      <c r="U230" s="41">
        <f>'Survival-1cycle NMA'!J231</f>
        <v>4.1774931687178926E-2</v>
      </c>
      <c r="V230" s="12">
        <f t="shared" si="45"/>
        <v>2.5852095361128442E-2</v>
      </c>
      <c r="W230" s="41">
        <f>'Survival-1cycle NMA'!K231</f>
        <v>1.5922836326050484E-2</v>
      </c>
      <c r="X230" s="41">
        <f>'Survival-1cycle NMA'!H231</f>
        <v>3.565681255507952E-2</v>
      </c>
      <c r="Y230" s="12">
        <f t="shared" si="46"/>
        <v>3.3130614248264807E-2</v>
      </c>
      <c r="Z230" s="41">
        <f>'Survival-1cycle NMA'!I231</f>
        <v>2.5261983068147146E-3</v>
      </c>
      <c r="AA230" s="41">
        <f>'Survival-1cycle NMA'!P231</f>
        <v>1.892559736513643E-2</v>
      </c>
      <c r="AB230" s="12">
        <f t="shared" si="47"/>
        <v>1.7660488970716363E-2</v>
      </c>
      <c r="AC230" s="41">
        <f>'Survival-1cycle NMA'!Q231</f>
        <v>1.265108394420067E-3</v>
      </c>
      <c r="AD230" s="41">
        <f>'Survival-1cycle NMA'!L231</f>
        <v>9.6939273937632908E-2</v>
      </c>
      <c r="AE230" s="12">
        <f t="shared" si="48"/>
        <v>8.6676514866020432E-2</v>
      </c>
      <c r="AF230" s="41">
        <f>'Survival-1cycle NMA'!M231</f>
        <v>1.026275907161248E-2</v>
      </c>
      <c r="AG230" s="12">
        <v>1.5494520734081901E-2</v>
      </c>
      <c r="AH230" s="12">
        <f t="shared" si="49"/>
        <v>1.5407152134493798E-2</v>
      </c>
      <c r="AI230" s="12">
        <v>8.7368599588102198E-5</v>
      </c>
      <c r="AJ230" s="41">
        <f>'Survival-1cycle NMA'!N231</f>
        <v>3.4201432731747361E-2</v>
      </c>
      <c r="AK230" s="12">
        <f t="shared" si="50"/>
        <v>1.0403340144791409E-2</v>
      </c>
      <c r="AL230" s="41">
        <f>'Survival-1cycle NMA'!O231</f>
        <v>2.3798092586955952E-2</v>
      </c>
      <c r="AM230" s="41">
        <f>'Survival-1cycle NMA'!P231</f>
        <v>1.892559736513643E-2</v>
      </c>
      <c r="AN230" s="12">
        <f t="shared" si="51"/>
        <v>1.7660488970716363E-2</v>
      </c>
      <c r="AO230" s="41">
        <f>'Survival-1cycle NMA'!Q231</f>
        <v>1.265108394420067E-3</v>
      </c>
    </row>
    <row r="231" spans="1:41">
      <c r="A231" s="12">
        <v>228</v>
      </c>
      <c r="B231" s="12">
        <f t="shared" si="39"/>
        <v>13.06027397260274</v>
      </c>
      <c r="C231" s="41">
        <f>'Survival-1cycle NMA'!F232</f>
        <v>3.8478091642466412E-2</v>
      </c>
      <c r="D231" s="41">
        <f>'Survival-1cycle NMA'!G232</f>
        <v>1.1796785134290477E-3</v>
      </c>
      <c r="E231" s="12">
        <f t="shared" si="40"/>
        <v>3.7298413129037367E-2</v>
      </c>
      <c r="F231" s="12">
        <v>1.53522200057827E-2</v>
      </c>
      <c r="G231" s="12">
        <v>8.57047902197031E-5</v>
      </c>
      <c r="H231" s="12">
        <f t="shared" si="41"/>
        <v>1.5266515215562998E-2</v>
      </c>
      <c r="I231" s="41">
        <f>'Survival-1cycle NMA'!H232</f>
        <v>3.5394595085572932E-2</v>
      </c>
      <c r="J231" s="12">
        <f t="shared" si="42"/>
        <v>3.2899292241549485E-2</v>
      </c>
      <c r="K231" s="41">
        <f>'Survival-1cycle NMA'!I232</f>
        <v>2.4953028440234453E-3</v>
      </c>
      <c r="L231" s="12">
        <v>1.05403399413487E-2</v>
      </c>
      <c r="M231" s="12">
        <v>1.53522200057827E-2</v>
      </c>
      <c r="N231" s="12">
        <v>8.57047902197031E-5</v>
      </c>
      <c r="O231" s="41">
        <f>'Survival-1cycle NMA'!H232</f>
        <v>3.5394595085572932E-2</v>
      </c>
      <c r="P231" s="12">
        <f t="shared" si="43"/>
        <v>3.2899292241549485E-2</v>
      </c>
      <c r="Q231" s="41">
        <f>'Survival-1cycle NMA'!I232</f>
        <v>2.4953028440234453E-3</v>
      </c>
      <c r="R231" s="12">
        <v>1.53522200057827E-2</v>
      </c>
      <c r="S231" s="12">
        <f t="shared" si="44"/>
        <v>1.5266515215562998E-2</v>
      </c>
      <c r="T231" s="12">
        <v>8.57047902197031E-5</v>
      </c>
      <c r="U231" s="41">
        <f>'Survival-1cycle NMA'!J232</f>
        <v>4.1482263257356121E-2</v>
      </c>
      <c r="V231" s="12">
        <f t="shared" si="45"/>
        <v>2.5694476289198461E-2</v>
      </c>
      <c r="W231" s="41">
        <f>'Survival-1cycle NMA'!K232</f>
        <v>1.578778696815766E-2</v>
      </c>
      <c r="X231" s="41">
        <f>'Survival-1cycle NMA'!H232</f>
        <v>3.5394595085572932E-2</v>
      </c>
      <c r="Y231" s="12">
        <f t="shared" si="46"/>
        <v>3.2899292241549485E-2</v>
      </c>
      <c r="Z231" s="41">
        <f>'Survival-1cycle NMA'!I232</f>
        <v>2.4953028440234453E-3</v>
      </c>
      <c r="AA231" s="41">
        <f>'Survival-1cycle NMA'!P232</f>
        <v>1.876009220344272E-2</v>
      </c>
      <c r="AB231" s="12">
        <f t="shared" si="47"/>
        <v>1.7512232849864508E-2</v>
      </c>
      <c r="AC231" s="41">
        <f>'Survival-1cycle NMA'!Q232</f>
        <v>1.2478593535782112E-3</v>
      </c>
      <c r="AD231" s="41">
        <f>'Survival-1cycle NMA'!L232</f>
        <v>9.6439702915171954E-2</v>
      </c>
      <c r="AE231" s="12">
        <f t="shared" si="48"/>
        <v>8.6273178752972982E-2</v>
      </c>
      <c r="AF231" s="41">
        <f>'Survival-1cycle NMA'!M232</f>
        <v>1.0166524162198976E-2</v>
      </c>
      <c r="AG231" s="12">
        <v>1.53522200057827E-2</v>
      </c>
      <c r="AH231" s="12">
        <f t="shared" si="49"/>
        <v>1.5266515215562998E-2</v>
      </c>
      <c r="AI231" s="12">
        <v>8.57047902197031E-5</v>
      </c>
      <c r="AJ231" s="41">
        <f>'Survival-1cycle NMA'!N232</f>
        <v>3.3946785813123999E-2</v>
      </c>
      <c r="AK231" s="12">
        <f t="shared" si="50"/>
        <v>1.0331019726556527E-2</v>
      </c>
      <c r="AL231" s="41">
        <f>'Survival-1cycle NMA'!O232</f>
        <v>2.3615766086567472E-2</v>
      </c>
      <c r="AM231" s="41">
        <f>'Survival-1cycle NMA'!P232</f>
        <v>1.876009220344272E-2</v>
      </c>
      <c r="AN231" s="12">
        <f t="shared" si="51"/>
        <v>1.7512232849864508E-2</v>
      </c>
      <c r="AO231" s="41">
        <f>'Survival-1cycle NMA'!Q232</f>
        <v>1.2478593535782112E-3</v>
      </c>
    </row>
    <row r="232" spans="1:41">
      <c r="A232" s="12">
        <v>229</v>
      </c>
      <c r="B232" s="12">
        <f t="shared" si="39"/>
        <v>13.117808219178082</v>
      </c>
      <c r="C232" s="41">
        <f>'Survival-1cycle NMA'!F233</f>
        <v>3.8203024747999671E-2</v>
      </c>
      <c r="D232" s="41">
        <f>'Survival-1cycle NMA'!G233</f>
        <v>1.1635123684119299E-3</v>
      </c>
      <c r="E232" s="12">
        <f t="shared" si="40"/>
        <v>3.703951237958774E-2</v>
      </c>
      <c r="F232" s="12">
        <v>1.52116597374026E-2</v>
      </c>
      <c r="G232" s="12">
        <v>8.4077918307283095E-5</v>
      </c>
      <c r="H232" s="12">
        <f t="shared" si="41"/>
        <v>1.5127581819095317E-2</v>
      </c>
      <c r="I232" s="41">
        <f>'Survival-1cycle NMA'!H233</f>
        <v>3.5135107111823632E-2</v>
      </c>
      <c r="J232" s="12">
        <f t="shared" si="42"/>
        <v>3.2670223324533426E-2</v>
      </c>
      <c r="K232" s="41">
        <f>'Survival-1cycle NMA'!I233</f>
        <v>2.4648837872902041E-3</v>
      </c>
      <c r="L232" s="12">
        <v>1.04233751247172E-2</v>
      </c>
      <c r="M232" s="12">
        <v>1.52116597374026E-2</v>
      </c>
      <c r="N232" s="12">
        <v>8.4077918307283095E-5</v>
      </c>
      <c r="O232" s="41">
        <f>'Survival-1cycle NMA'!H233</f>
        <v>3.5135107111823632E-2</v>
      </c>
      <c r="P232" s="12">
        <f t="shared" si="43"/>
        <v>3.2670223324533426E-2</v>
      </c>
      <c r="Q232" s="41">
        <f>'Survival-1cycle NMA'!I233</f>
        <v>2.4648837872902041E-3</v>
      </c>
      <c r="R232" s="12">
        <v>1.52116597374026E-2</v>
      </c>
      <c r="S232" s="12">
        <f t="shared" si="44"/>
        <v>1.5127581819095317E-2</v>
      </c>
      <c r="T232" s="12">
        <v>8.4077918307283095E-5</v>
      </c>
      <c r="U232" s="41">
        <f>'Survival-1cycle NMA'!J233</f>
        <v>4.1192539892601396E-2</v>
      </c>
      <c r="V232" s="12">
        <f t="shared" si="45"/>
        <v>2.5538223613637306E-2</v>
      </c>
      <c r="W232" s="41">
        <f>'Survival-1cycle NMA'!K233</f>
        <v>1.5654316278964089E-2</v>
      </c>
      <c r="X232" s="41">
        <f>'Survival-1cycle NMA'!H233</f>
        <v>3.5135107111823632E-2</v>
      </c>
      <c r="Y232" s="12">
        <f t="shared" si="46"/>
        <v>3.2670223324533426E-2</v>
      </c>
      <c r="Z232" s="41">
        <f>'Survival-1cycle NMA'!I233</f>
        <v>2.4648837872902041E-3</v>
      </c>
      <c r="AA232" s="41">
        <f>'Survival-1cycle NMA'!P233</f>
        <v>1.8596539007201592E-2</v>
      </c>
      <c r="AB232" s="12">
        <f t="shared" si="47"/>
        <v>1.7365638607823204E-2</v>
      </c>
      <c r="AC232" s="41">
        <f>'Survival-1cycle NMA'!Q233</f>
        <v>1.2309003993783876E-3</v>
      </c>
      <c r="AD232" s="41">
        <f>'Survival-1cycle NMA'!L233</f>
        <v>9.5944237847216049E-2</v>
      </c>
      <c r="AE232" s="12">
        <f t="shared" si="48"/>
        <v>8.5872737878858491E-2</v>
      </c>
      <c r="AF232" s="41">
        <f>'Survival-1cycle NMA'!M233</f>
        <v>1.0071499968357558E-2</v>
      </c>
      <c r="AG232" s="12">
        <v>1.52116597374026E-2</v>
      </c>
      <c r="AH232" s="12">
        <f t="shared" si="49"/>
        <v>1.5127581819095317E-2</v>
      </c>
      <c r="AI232" s="12">
        <v>8.4077918307283095E-5</v>
      </c>
      <c r="AJ232" s="41">
        <f>'Survival-1cycle NMA'!N233</f>
        <v>3.3694812799466553E-2</v>
      </c>
      <c r="AK232" s="12">
        <f t="shared" si="50"/>
        <v>1.0259390695319576E-2</v>
      </c>
      <c r="AL232" s="41">
        <f>'Survival-1cycle NMA'!O233</f>
        <v>2.3435422104146977E-2</v>
      </c>
      <c r="AM232" s="41">
        <f>'Survival-1cycle NMA'!P233</f>
        <v>1.8596539007201592E-2</v>
      </c>
      <c r="AN232" s="12">
        <f t="shared" si="51"/>
        <v>1.7365638607823204E-2</v>
      </c>
      <c r="AO232" s="41">
        <f>'Survival-1cycle NMA'!Q233</f>
        <v>1.2309003993783876E-3</v>
      </c>
    </row>
    <row r="233" spans="1:41">
      <c r="A233" s="12">
        <v>230</v>
      </c>
      <c r="B233" s="12">
        <f t="shared" si="39"/>
        <v>13.175342465753424</v>
      </c>
      <c r="C233" s="41">
        <f>'Survival-1cycle NMA'!F234</f>
        <v>3.7930761608684624E-2</v>
      </c>
      <c r="D233" s="41">
        <f>'Survival-1cycle NMA'!G234</f>
        <v>1.1476190089263216E-3</v>
      </c>
      <c r="E233" s="12">
        <f t="shared" si="40"/>
        <v>3.6783142599758303E-2</v>
      </c>
      <c r="F233" s="12">
        <v>1.5072813012073499E-2</v>
      </c>
      <c r="G233" s="12">
        <v>8.2487044003349397E-5</v>
      </c>
      <c r="H233" s="12">
        <f t="shared" si="41"/>
        <v>1.4990325968070151E-2</v>
      </c>
      <c r="I233" s="41">
        <f>'Survival-1cycle NMA'!H234</f>
        <v>3.4878311268690919E-2</v>
      </c>
      <c r="J233" s="12">
        <f t="shared" si="42"/>
        <v>3.244337906284632E-2</v>
      </c>
      <c r="K233" s="41">
        <f>'Survival-1cycle NMA'!I234</f>
        <v>2.4349322058445969E-3</v>
      </c>
      <c r="L233" s="12">
        <v>1.03080465771937E-2</v>
      </c>
      <c r="M233" s="12">
        <v>1.5072813012073499E-2</v>
      </c>
      <c r="N233" s="12">
        <v>8.2487044003349397E-5</v>
      </c>
      <c r="O233" s="41">
        <f>'Survival-1cycle NMA'!H234</f>
        <v>3.4878311268690919E-2</v>
      </c>
      <c r="P233" s="12">
        <f t="shared" si="43"/>
        <v>3.244337906284632E-2</v>
      </c>
      <c r="Q233" s="41">
        <f>'Survival-1cycle NMA'!I234</f>
        <v>2.4349322058445969E-3</v>
      </c>
      <c r="R233" s="12">
        <v>1.5072813012073499E-2</v>
      </c>
      <c r="S233" s="12">
        <f t="shared" si="44"/>
        <v>1.4990325968070151E-2</v>
      </c>
      <c r="T233" s="12">
        <v>8.2487044003349397E-5</v>
      </c>
      <c r="U233" s="41">
        <f>'Survival-1cycle NMA'!J234</f>
        <v>4.09057222671287E-2</v>
      </c>
      <c r="V233" s="12">
        <f t="shared" si="45"/>
        <v>2.5383321824123877E-2</v>
      </c>
      <c r="W233" s="41">
        <f>'Survival-1cycle NMA'!K234</f>
        <v>1.5522400443004822E-2</v>
      </c>
      <c r="X233" s="41">
        <f>'Survival-1cycle NMA'!H234</f>
        <v>3.4878311268690919E-2</v>
      </c>
      <c r="Y233" s="12">
        <f t="shared" si="46"/>
        <v>3.244337906284632E-2</v>
      </c>
      <c r="Z233" s="41">
        <f>'Survival-1cycle NMA'!I234</f>
        <v>2.4349322058445969E-3</v>
      </c>
      <c r="AA233" s="41">
        <f>'Survival-1cycle NMA'!P234</f>
        <v>1.8434908421995362E-2</v>
      </c>
      <c r="AB233" s="12">
        <f t="shared" si="47"/>
        <v>1.722068272772237E-2</v>
      </c>
      <c r="AC233" s="41">
        <f>'Survival-1cycle NMA'!Q234</f>
        <v>1.2142256942729928E-3</v>
      </c>
      <c r="AD233" s="41">
        <f>'Survival-1cycle NMA'!L234</f>
        <v>9.5452831204262595E-2</v>
      </c>
      <c r="AE233" s="12">
        <f t="shared" si="48"/>
        <v>8.5475164034190698E-2</v>
      </c>
      <c r="AF233" s="41">
        <f>'Survival-1cycle NMA'!M234</f>
        <v>9.9776671700719001E-3</v>
      </c>
      <c r="AG233" s="12">
        <v>1.5072813012073499E-2</v>
      </c>
      <c r="AH233" s="12">
        <f t="shared" si="49"/>
        <v>1.4990325968070151E-2</v>
      </c>
      <c r="AI233" s="12">
        <v>8.2487044003349397E-5</v>
      </c>
      <c r="AJ233" s="41">
        <f>'Survival-1cycle NMA'!N234</f>
        <v>3.3445476849811563E-2</v>
      </c>
      <c r="AK233" s="12">
        <f t="shared" si="50"/>
        <v>1.0188444539812873E-2</v>
      </c>
      <c r="AL233" s="41">
        <f>'Survival-1cycle NMA'!O234</f>
        <v>2.325703230999869E-2</v>
      </c>
      <c r="AM233" s="41">
        <f>'Survival-1cycle NMA'!P234</f>
        <v>1.8434908421995362E-2</v>
      </c>
      <c r="AN233" s="12">
        <f t="shared" si="51"/>
        <v>1.722068272772237E-2</v>
      </c>
      <c r="AO233" s="41">
        <f>'Survival-1cycle NMA'!Q234</f>
        <v>1.2142256942729928E-3</v>
      </c>
    </row>
    <row r="234" spans="1:41">
      <c r="A234" s="12">
        <v>231</v>
      </c>
      <c r="B234" s="12">
        <f t="shared" si="39"/>
        <v>13.232876712328768</v>
      </c>
      <c r="C234" s="41">
        <f>'Survival-1cycle NMA'!F235</f>
        <v>3.7661264470950806E-2</v>
      </c>
      <c r="D234" s="41">
        <f>'Survival-1cycle NMA'!G235</f>
        <v>1.1319929342241918E-3</v>
      </c>
      <c r="E234" s="12">
        <f t="shared" si="40"/>
        <v>3.6529271536726617E-2</v>
      </c>
      <c r="F234" s="12">
        <v>1.4935653419702301E-2</v>
      </c>
      <c r="G234" s="12">
        <v>8.0931254485054898E-5</v>
      </c>
      <c r="H234" s="12">
        <f t="shared" si="41"/>
        <v>1.4854722165217245E-2</v>
      </c>
      <c r="I234" s="41">
        <f>'Survival-1cycle NMA'!H235</f>
        <v>3.4624170830452869E-2</v>
      </c>
      <c r="J234" s="12">
        <f t="shared" si="42"/>
        <v>3.2218731463564555E-2</v>
      </c>
      <c r="K234" s="41">
        <f>'Survival-1cycle NMA'!I235</f>
        <v>2.4054393668883154E-3</v>
      </c>
      <c r="L234" s="12">
        <v>1.0194326423377999E-2</v>
      </c>
      <c r="M234" s="12">
        <v>1.4935653419702301E-2</v>
      </c>
      <c r="N234" s="12">
        <v>8.0931254485054898E-5</v>
      </c>
      <c r="O234" s="41">
        <f>'Survival-1cycle NMA'!H235</f>
        <v>3.4624170830452869E-2</v>
      </c>
      <c r="P234" s="12">
        <f t="shared" si="43"/>
        <v>3.2218731463564555E-2</v>
      </c>
      <c r="Q234" s="41">
        <f>'Survival-1cycle NMA'!I235</f>
        <v>2.4054393668883154E-3</v>
      </c>
      <c r="R234" s="12">
        <v>1.4935653419702301E-2</v>
      </c>
      <c r="S234" s="12">
        <f t="shared" si="44"/>
        <v>1.4854722165217245E-2</v>
      </c>
      <c r="T234" s="12">
        <v>8.0931254485054898E-5</v>
      </c>
      <c r="U234" s="41">
        <f>'Survival-1cycle NMA'!J235</f>
        <v>4.0621771715425505E-2</v>
      </c>
      <c r="V234" s="12">
        <f t="shared" si="45"/>
        <v>2.5229755627625812E-2</v>
      </c>
      <c r="W234" s="41">
        <f>'Survival-1cycle NMA'!K235</f>
        <v>1.5392016087799691E-2</v>
      </c>
      <c r="X234" s="41">
        <f>'Survival-1cycle NMA'!H235</f>
        <v>3.4624170830452869E-2</v>
      </c>
      <c r="Y234" s="12">
        <f t="shared" si="46"/>
        <v>3.2218731463564555E-2</v>
      </c>
      <c r="Z234" s="41">
        <f>'Survival-1cycle NMA'!I235</f>
        <v>2.4054393668883154E-3</v>
      </c>
      <c r="AA234" s="41">
        <f>'Survival-1cycle NMA'!P235</f>
        <v>1.8275171633935054E-2</v>
      </c>
      <c r="AB234" s="12">
        <f t="shared" si="47"/>
        <v>1.7077342095937684E-2</v>
      </c>
      <c r="AC234" s="41">
        <f>'Survival-1cycle NMA'!Q235</f>
        <v>1.1978295379973692E-3</v>
      </c>
      <c r="AD234" s="41">
        <f>'Survival-1cycle NMA'!L235</f>
        <v>9.4965436174346635E-2</v>
      </c>
      <c r="AE234" s="12">
        <f t="shared" si="48"/>
        <v>8.5080429351311201E-2</v>
      </c>
      <c r="AF234" s="41">
        <f>'Survival-1cycle NMA'!M235</f>
        <v>9.8850068230354332E-3</v>
      </c>
      <c r="AG234" s="12">
        <v>1.4935653419702301E-2</v>
      </c>
      <c r="AH234" s="12">
        <f t="shared" si="49"/>
        <v>1.4854722165217245E-2</v>
      </c>
      <c r="AI234" s="12">
        <v>8.0931254485054898E-5</v>
      </c>
      <c r="AJ234" s="41">
        <f>'Survival-1cycle NMA'!N235</f>
        <v>3.31987417567811E-2</v>
      </c>
      <c r="AK234" s="12">
        <f t="shared" si="50"/>
        <v>1.0118172877213033E-2</v>
      </c>
      <c r="AL234" s="41">
        <f>'Survival-1cycle NMA'!O235</f>
        <v>2.3080568879568067E-2</v>
      </c>
      <c r="AM234" s="41">
        <f>'Survival-1cycle NMA'!P235</f>
        <v>1.8275171633935054E-2</v>
      </c>
      <c r="AN234" s="12">
        <f t="shared" si="51"/>
        <v>1.7077342095937684E-2</v>
      </c>
      <c r="AO234" s="41">
        <f>'Survival-1cycle NMA'!Q235</f>
        <v>1.1978295379973692E-3</v>
      </c>
    </row>
    <row r="235" spans="1:41">
      <c r="A235" s="12">
        <v>232</v>
      </c>
      <c r="B235" s="12">
        <f t="shared" si="39"/>
        <v>13.29041095890411</v>
      </c>
      <c r="C235" s="41">
        <f>'Survival-1cycle NMA'!F236</f>
        <v>3.7394496218580417E-2</v>
      </c>
      <c r="D235" s="41">
        <f>'Survival-1cycle NMA'!G236</f>
        <v>1.1166287730629471E-3</v>
      </c>
      <c r="E235" s="12">
        <f t="shared" si="40"/>
        <v>3.6277867445517469E-2</v>
      </c>
      <c r="F235" s="12">
        <v>1.4800155045681799E-2</v>
      </c>
      <c r="G235" s="12">
        <v>7.9409663086318897E-5</v>
      </c>
      <c r="H235" s="12">
        <f t="shared" si="41"/>
        <v>1.472074538259548E-2</v>
      </c>
      <c r="I235" s="41">
        <f>'Survival-1cycle NMA'!H236</f>
        <v>3.4372649697616137E-2</v>
      </c>
      <c r="J235" s="12">
        <f t="shared" si="42"/>
        <v>3.1996252967099931E-2</v>
      </c>
      <c r="K235" s="41">
        <f>'Survival-1cycle NMA'!I236</f>
        <v>2.3763967305162046E-3</v>
      </c>
      <c r="L235" s="12">
        <v>1.0082187350790601E-2</v>
      </c>
      <c r="M235" s="12">
        <v>1.4800155045681799E-2</v>
      </c>
      <c r="N235" s="12">
        <v>7.9409663086318897E-5</v>
      </c>
      <c r="O235" s="41">
        <f>'Survival-1cycle NMA'!H236</f>
        <v>3.4372649697616137E-2</v>
      </c>
      <c r="P235" s="12">
        <f t="shared" si="43"/>
        <v>3.1996252967099931E-2</v>
      </c>
      <c r="Q235" s="41">
        <f>'Survival-1cycle NMA'!I236</f>
        <v>2.3763967305162046E-3</v>
      </c>
      <c r="R235" s="12">
        <v>1.4800155045681799E-2</v>
      </c>
      <c r="S235" s="12">
        <f t="shared" si="44"/>
        <v>1.472074538259548E-2</v>
      </c>
      <c r="T235" s="12">
        <v>7.9409663086318897E-5</v>
      </c>
      <c r="U235" s="41">
        <f>'Survival-1cycle NMA'!J236</f>
        <v>4.0340650218836309E-2</v>
      </c>
      <c r="V235" s="12">
        <f t="shared" si="45"/>
        <v>2.5077509944813253E-2</v>
      </c>
      <c r="W235" s="41">
        <f>'Survival-1cycle NMA'!K236</f>
        <v>1.5263140274023054E-2</v>
      </c>
      <c r="X235" s="41">
        <f>'Survival-1cycle NMA'!H236</f>
        <v>3.4372649697616137E-2</v>
      </c>
      <c r="Y235" s="12">
        <f t="shared" si="46"/>
        <v>3.1996252967099931E-2</v>
      </c>
      <c r="Z235" s="41">
        <f>'Survival-1cycle NMA'!I236</f>
        <v>2.3763967305162046E-3</v>
      </c>
      <c r="AA235" s="41">
        <f>'Survival-1cycle NMA'!P236</f>
        <v>1.8117300357834865E-2</v>
      </c>
      <c r="AB235" s="12">
        <f t="shared" si="47"/>
        <v>1.6935593993968056E-2</v>
      </c>
      <c r="AC235" s="41">
        <f>'Survival-1cycle NMA'!Q236</f>
        <v>1.1817063638668082E-3</v>
      </c>
      <c r="AD235" s="41">
        <f>'Survival-1cycle NMA'!L236</f>
        <v>9.4482006649613884E-2</v>
      </c>
      <c r="AE235" s="12">
        <f t="shared" si="48"/>
        <v>8.4688506299607252E-2</v>
      </c>
      <c r="AF235" s="41">
        <f>'Survival-1cycle NMA'!M236</f>
        <v>9.7935003500066332E-3</v>
      </c>
      <c r="AG235" s="12">
        <v>1.4800155045681799E-2</v>
      </c>
      <c r="AH235" s="12">
        <f t="shared" si="49"/>
        <v>1.472074538259548E-2</v>
      </c>
      <c r="AI235" s="12">
        <v>7.9409663086318897E-5</v>
      </c>
      <c r="AJ235" s="41">
        <f>'Survival-1cycle NMA'!N236</f>
        <v>3.29545719334614E-2</v>
      </c>
      <c r="AK235" s="12">
        <f t="shared" si="50"/>
        <v>1.0048567450854175E-2</v>
      </c>
      <c r="AL235" s="41">
        <f>'Survival-1cycle NMA'!O236</f>
        <v>2.2906004482607226E-2</v>
      </c>
      <c r="AM235" s="41">
        <f>'Survival-1cycle NMA'!P236</f>
        <v>1.8117300357834865E-2</v>
      </c>
      <c r="AN235" s="12">
        <f t="shared" si="51"/>
        <v>1.6935593993968056E-2</v>
      </c>
      <c r="AO235" s="41">
        <f>'Survival-1cycle NMA'!Q236</f>
        <v>1.1817063638668082E-3</v>
      </c>
    </row>
    <row r="236" spans="1:41">
      <c r="A236" s="12">
        <v>233</v>
      </c>
      <c r="B236" s="12">
        <f t="shared" si="39"/>
        <v>13.347945205479451</v>
      </c>
      <c r="C236" s="41">
        <f>'Survival-1cycle NMA'!F237</f>
        <v>3.7130420359713756E-2</v>
      </c>
      <c r="D236" s="41">
        <f>'Survival-1cycle NMA'!G237</f>
        <v>1.1015212802109469E-3</v>
      </c>
      <c r="E236" s="12">
        <f t="shared" si="40"/>
        <v>3.602889907950281E-2</v>
      </c>
      <c r="F236" s="12">
        <v>1.46662924598933E-2</v>
      </c>
      <c r="G236" s="12">
        <v>7.7921408460766798E-5</v>
      </c>
      <c r="H236" s="12">
        <f t="shared" si="41"/>
        <v>1.4588371051432533E-2</v>
      </c>
      <c r="I236" s="41">
        <f>'Survival-1cycle NMA'!H237</f>
        <v>3.4123712384046559E-2</v>
      </c>
      <c r="J236" s="12">
        <f t="shared" si="42"/>
        <v>3.1775916439260983E-2</v>
      </c>
      <c r="K236" s="41">
        <f>'Survival-1cycle NMA'!I237</f>
        <v>2.3477959447855785E-3</v>
      </c>
      <c r="L236" s="12">
        <v>9.9716025966819308E-3</v>
      </c>
      <c r="M236" s="12">
        <v>1.46662924598933E-2</v>
      </c>
      <c r="N236" s="12">
        <v>7.7921408460766798E-5</v>
      </c>
      <c r="O236" s="41">
        <f>'Survival-1cycle NMA'!H237</f>
        <v>3.4123712384046559E-2</v>
      </c>
      <c r="P236" s="12">
        <f t="shared" si="43"/>
        <v>3.1775916439260983E-2</v>
      </c>
      <c r="Q236" s="41">
        <f>'Survival-1cycle NMA'!I237</f>
        <v>2.3477959447855785E-3</v>
      </c>
      <c r="R236" s="12">
        <v>1.46662924598933E-2</v>
      </c>
      <c r="S236" s="12">
        <f t="shared" si="44"/>
        <v>1.4588371051432533E-2</v>
      </c>
      <c r="T236" s="12">
        <v>7.7921408460766798E-5</v>
      </c>
      <c r="U236" s="41">
        <f>'Survival-1cycle NMA'!J237</f>
        <v>4.0062320392468445E-2</v>
      </c>
      <c r="V236" s="12">
        <f t="shared" si="45"/>
        <v>2.4926569906540956E-2</v>
      </c>
      <c r="W236" s="41">
        <f>'Survival-1cycle NMA'!K237</f>
        <v>1.5135750485927491E-2</v>
      </c>
      <c r="X236" s="41">
        <f>'Survival-1cycle NMA'!H237</f>
        <v>3.4123712384046559E-2</v>
      </c>
      <c r="Y236" s="12">
        <f t="shared" si="46"/>
        <v>3.1775916439260983E-2</v>
      </c>
      <c r="Z236" s="41">
        <f>'Survival-1cycle NMA'!I237</f>
        <v>2.3477959447855785E-3</v>
      </c>
      <c r="AA236" s="41">
        <f>'Survival-1cycle NMA'!P237</f>
        <v>1.7961266825687841E-2</v>
      </c>
      <c r="AB236" s="12">
        <f t="shared" si="47"/>
        <v>1.6795416090501454E-2</v>
      </c>
      <c r="AC236" s="41">
        <f>'Survival-1cycle NMA'!Q237</f>
        <v>1.1658507351863872E-3</v>
      </c>
      <c r="AD236" s="41">
        <f>'Survival-1cycle NMA'!L237</f>
        <v>9.400249721319659E-2</v>
      </c>
      <c r="AE236" s="12">
        <f t="shared" si="48"/>
        <v>8.4299367680802179E-2</v>
      </c>
      <c r="AF236" s="41">
        <f>'Survival-1cycle NMA'!M237</f>
        <v>9.7031295323944181E-3</v>
      </c>
      <c r="AG236" s="12">
        <v>1.46662924598933E-2</v>
      </c>
      <c r="AH236" s="12">
        <f t="shared" si="49"/>
        <v>1.4588371051432533E-2</v>
      </c>
      <c r="AI236" s="12">
        <v>7.7921408460766798E-5</v>
      </c>
      <c r="AJ236" s="41">
        <f>'Survival-1cycle NMA'!N237</f>
        <v>3.2712932400601323E-2</v>
      </c>
      <c r="AK236" s="12">
        <f t="shared" si="50"/>
        <v>9.9796201279889057E-3</v>
      </c>
      <c r="AL236" s="41">
        <f>'Survival-1cycle NMA'!O237</f>
        <v>2.2733312272612417E-2</v>
      </c>
      <c r="AM236" s="41">
        <f>'Survival-1cycle NMA'!P237</f>
        <v>1.7961266825687841E-2</v>
      </c>
      <c r="AN236" s="12">
        <f t="shared" si="51"/>
        <v>1.6795416090501454E-2</v>
      </c>
      <c r="AO236" s="41">
        <f>'Survival-1cycle NMA'!Q237</f>
        <v>1.1658507351863872E-3</v>
      </c>
    </row>
    <row r="237" spans="1:41">
      <c r="A237" s="12">
        <v>234</v>
      </c>
      <c r="B237" s="12">
        <f t="shared" si="39"/>
        <v>13.405479452054795</v>
      </c>
      <c r="C237" s="41">
        <f>'Survival-1cycle NMA'!F238</f>
        <v>3.6869001014162697E-2</v>
      </c>
      <c r="D237" s="41">
        <f>'Survival-1cycle NMA'!G238</f>
        <v>1.0866653330594582E-3</v>
      </c>
      <c r="E237" s="12">
        <f t="shared" si="40"/>
        <v>3.5782335681103242E-2</v>
      </c>
      <c r="F237" s="12">
        <v>1.45340407059902E-2</v>
      </c>
      <c r="G237" s="12">
        <v>7.6465653774289799E-5</v>
      </c>
      <c r="H237" s="12">
        <f t="shared" si="41"/>
        <v>1.4457575052215911E-2</v>
      </c>
      <c r="I237" s="41">
        <f>'Survival-1cycle NMA'!H238</f>
        <v>3.3877324004406892E-2</v>
      </c>
      <c r="J237" s="12">
        <f t="shared" si="42"/>
        <v>3.1557695163477992E-2</v>
      </c>
      <c r="K237" s="41">
        <f>'Survival-1cycle NMA'!I238</f>
        <v>2.3196288409288984E-3</v>
      </c>
      <c r="L237" s="12">
        <v>9.8625459351946304E-3</v>
      </c>
      <c r="M237" s="12">
        <v>1.45340407059902E-2</v>
      </c>
      <c r="N237" s="12">
        <v>7.6465653774289799E-5</v>
      </c>
      <c r="O237" s="41">
        <f>'Survival-1cycle NMA'!H238</f>
        <v>3.3877324004406892E-2</v>
      </c>
      <c r="P237" s="12">
        <f t="shared" si="43"/>
        <v>3.1557695163477992E-2</v>
      </c>
      <c r="Q237" s="41">
        <f>'Survival-1cycle NMA'!I238</f>
        <v>2.3196288409288984E-3</v>
      </c>
      <c r="R237" s="12">
        <v>1.45340407059902E-2</v>
      </c>
      <c r="S237" s="12">
        <f t="shared" si="44"/>
        <v>1.4457575052215911E-2</v>
      </c>
      <c r="T237" s="12">
        <v>7.6465653774289799E-5</v>
      </c>
      <c r="U237" s="41">
        <f>'Survival-1cycle NMA'!J238</f>
        <v>3.9786745472406355E-2</v>
      </c>
      <c r="V237" s="12">
        <f t="shared" si="45"/>
        <v>2.4776920850392532E-2</v>
      </c>
      <c r="W237" s="41">
        <f>'Survival-1cycle NMA'!K238</f>
        <v>1.5009824622013824E-2</v>
      </c>
      <c r="X237" s="41">
        <f>'Survival-1cycle NMA'!H238</f>
        <v>3.3877324004406892E-2</v>
      </c>
      <c r="Y237" s="12">
        <f t="shared" si="46"/>
        <v>3.1557695163477992E-2</v>
      </c>
      <c r="Z237" s="41">
        <f>'Survival-1cycle NMA'!I238</f>
        <v>2.3196288409288984E-3</v>
      </c>
      <c r="AA237" s="41">
        <f>'Survival-1cycle NMA'!P238</f>
        <v>1.7807043775431377E-2</v>
      </c>
      <c r="AB237" s="12">
        <f t="shared" si="47"/>
        <v>1.6656786433661568E-2</v>
      </c>
      <c r="AC237" s="41">
        <f>'Survival-1cycle NMA'!Q238</f>
        <v>1.1502573417698097E-3</v>
      </c>
      <c r="AD237" s="41">
        <f>'Survival-1cycle NMA'!L238</f>
        <v>9.3526863126376467E-2</v>
      </c>
      <c r="AE237" s="12">
        <f t="shared" si="48"/>
        <v>8.3912986624309863E-2</v>
      </c>
      <c r="AF237" s="41">
        <f>'Survival-1cycle NMA'!M238</f>
        <v>9.6138765020666022E-3</v>
      </c>
      <c r="AG237" s="12">
        <v>1.45340407059902E-2</v>
      </c>
      <c r="AH237" s="12">
        <f t="shared" si="49"/>
        <v>1.4457575052215911E-2</v>
      </c>
      <c r="AI237" s="12">
        <v>7.6465653774289799E-5</v>
      </c>
      <c r="AJ237" s="41">
        <f>'Survival-1cycle NMA'!N238</f>
        <v>3.2473788774117676E-2</v>
      </c>
      <c r="AK237" s="12">
        <f t="shared" si="50"/>
        <v>9.9113228975919732E-3</v>
      </c>
      <c r="AL237" s="41">
        <f>'Survival-1cycle NMA'!O238</f>
        <v>2.2562465876525703E-2</v>
      </c>
      <c r="AM237" s="41">
        <f>'Survival-1cycle NMA'!P238</f>
        <v>1.7807043775431377E-2</v>
      </c>
      <c r="AN237" s="12">
        <f t="shared" si="51"/>
        <v>1.6656786433661568E-2</v>
      </c>
      <c r="AO237" s="41">
        <f>'Survival-1cycle NMA'!Q238</f>
        <v>1.1502573417698097E-3</v>
      </c>
    </row>
    <row r="238" spans="1:41">
      <c r="A238" s="12">
        <v>235</v>
      </c>
      <c r="B238" s="12">
        <f t="shared" si="39"/>
        <v>13.463013698630137</v>
      </c>
      <c r="C238" s="41">
        <f>'Survival-1cycle NMA'!F239</f>
        <v>3.6610202901031029E-2</v>
      </c>
      <c r="D238" s="41">
        <f>'Survival-1cycle NMA'!G239</f>
        <v>1.0720559283374975E-3</v>
      </c>
      <c r="E238" s="12">
        <f t="shared" si="40"/>
        <v>3.553814697269353E-2</v>
      </c>
      <c r="F238" s="12">
        <v>1.4403375290958E-2</v>
      </c>
      <c r="G238" s="12">
        <v>7.5041585926076499E-5</v>
      </c>
      <c r="H238" s="12">
        <f t="shared" si="41"/>
        <v>1.4328333705031924E-2</v>
      </c>
      <c r="I238" s="41">
        <f>'Survival-1cycle NMA'!H239</f>
        <v>3.3633450261900448E-2</v>
      </c>
      <c r="J238" s="12">
        <f t="shared" si="42"/>
        <v>3.1341562833195259E-2</v>
      </c>
      <c r="K238" s="41">
        <f>'Survival-1cycle NMA'!I239</f>
        <v>2.2918874287051879E-3</v>
      </c>
      <c r="L238" s="12">
        <v>9.7549916648669108E-3</v>
      </c>
      <c r="M238" s="12">
        <v>1.4403375290958E-2</v>
      </c>
      <c r="N238" s="12">
        <v>7.5041585926076499E-5</v>
      </c>
      <c r="O238" s="41">
        <f>'Survival-1cycle NMA'!H239</f>
        <v>3.3633450261900448E-2</v>
      </c>
      <c r="P238" s="12">
        <f t="shared" si="43"/>
        <v>3.1341562833195259E-2</v>
      </c>
      <c r="Q238" s="41">
        <f>'Survival-1cycle NMA'!I239</f>
        <v>2.2918874287051879E-3</v>
      </c>
      <c r="R238" s="12">
        <v>1.4403375290958E-2</v>
      </c>
      <c r="S238" s="12">
        <f t="shared" si="44"/>
        <v>1.4328333705031924E-2</v>
      </c>
      <c r="T238" s="12">
        <v>7.5041585926076499E-5</v>
      </c>
      <c r="U238" s="41">
        <f>'Survival-1cycle NMA'!J239</f>
        <v>3.951388930323374E-2</v>
      </c>
      <c r="V238" s="12">
        <f t="shared" si="45"/>
        <v>2.4628548317293379E-2</v>
      </c>
      <c r="W238" s="41">
        <f>'Survival-1cycle NMA'!K239</f>
        <v>1.4885340985940359E-2</v>
      </c>
      <c r="X238" s="41">
        <f>'Survival-1cycle NMA'!H239</f>
        <v>3.3633450261900448E-2</v>
      </c>
      <c r="Y238" s="12">
        <f t="shared" si="46"/>
        <v>3.1341562833195259E-2</v>
      </c>
      <c r="Z238" s="41">
        <f>'Survival-1cycle NMA'!I239</f>
        <v>2.2918874287051879E-3</v>
      </c>
      <c r="AA238" s="41">
        <f>'Survival-1cycle NMA'!P239</f>
        <v>1.7654604439998337E-2</v>
      </c>
      <c r="AB238" s="12">
        <f t="shared" si="47"/>
        <v>1.6519683443434758E-2</v>
      </c>
      <c r="AC238" s="41">
        <f>'Survival-1cycle NMA'!Q239</f>
        <v>1.134920996563578E-3</v>
      </c>
      <c r="AD238" s="41">
        <f>'Survival-1cycle NMA'!L239</f>
        <v>9.30550603160403E-2</v>
      </c>
      <c r="AE238" s="12">
        <f t="shared" si="48"/>
        <v>8.3529336582665412E-2</v>
      </c>
      <c r="AF238" s="41">
        <f>'Survival-1cycle NMA'!M239</f>
        <v>9.5257237333748919E-3</v>
      </c>
      <c r="AG238" s="12">
        <v>1.4403375290958E-2</v>
      </c>
      <c r="AH238" s="12">
        <f t="shared" si="49"/>
        <v>1.4328333705031924E-2</v>
      </c>
      <c r="AI238" s="12">
        <v>7.5041585926076499E-5</v>
      </c>
      <c r="AJ238" s="41">
        <f>'Survival-1cycle NMA'!N239</f>
        <v>3.2237107252905399E-2</v>
      </c>
      <c r="AK238" s="12">
        <f t="shared" si="50"/>
        <v>9.8436678682120096E-3</v>
      </c>
      <c r="AL238" s="41">
        <f>'Survival-1cycle NMA'!O239</f>
        <v>2.2393439384693389E-2</v>
      </c>
      <c r="AM238" s="41">
        <f>'Survival-1cycle NMA'!P239</f>
        <v>1.7654604439998337E-2</v>
      </c>
      <c r="AN238" s="12">
        <f t="shared" si="51"/>
        <v>1.6519683443434758E-2</v>
      </c>
      <c r="AO238" s="41">
        <f>'Survival-1cycle NMA'!Q239</f>
        <v>1.134920996563578E-3</v>
      </c>
    </row>
    <row r="239" spans="1:41">
      <c r="A239" s="12">
        <v>236</v>
      </c>
      <c r="B239" s="12">
        <f t="shared" si="39"/>
        <v>13.520547945205479</v>
      </c>
      <c r="C239" s="41">
        <f>'Survival-1cycle NMA'!F240</f>
        <v>3.6353991326625708E-2</v>
      </c>
      <c r="D239" s="41">
        <f>'Survival-1cycle NMA'!G240</f>
        <v>1.0576881789260038E-3</v>
      </c>
      <c r="E239" s="12">
        <f t="shared" si="40"/>
        <v>3.5296303147699701E-2</v>
      </c>
      <c r="F239" s="12">
        <v>1.4274272174938599E-2</v>
      </c>
      <c r="G239" s="12">
        <v>7.3648414797012598E-5</v>
      </c>
      <c r="H239" s="12">
        <f t="shared" si="41"/>
        <v>1.4200623760141588E-2</v>
      </c>
      <c r="I239" s="41">
        <f>'Survival-1cycle NMA'!H240</f>
        <v>3.3392057436304363E-2</v>
      </c>
      <c r="J239" s="12">
        <f t="shared" si="42"/>
        <v>3.1127493544418752E-2</v>
      </c>
      <c r="K239" s="41">
        <f>'Survival-1cycle NMA'!I240</f>
        <v>2.2645638918856129E-3</v>
      </c>
      <c r="L239" s="12">
        <v>9.6489145964683502E-3</v>
      </c>
      <c r="M239" s="12">
        <v>1.4274272174938599E-2</v>
      </c>
      <c r="N239" s="12">
        <v>7.3648414797012598E-5</v>
      </c>
      <c r="O239" s="41">
        <f>'Survival-1cycle NMA'!H240</f>
        <v>3.3392057436304363E-2</v>
      </c>
      <c r="P239" s="12">
        <f t="shared" si="43"/>
        <v>3.1127493544418752E-2</v>
      </c>
      <c r="Q239" s="41">
        <f>'Survival-1cycle NMA'!I240</f>
        <v>2.2645638918856129E-3</v>
      </c>
      <c r="R239" s="12">
        <v>1.4274272174938599E-2</v>
      </c>
      <c r="S239" s="12">
        <f t="shared" si="44"/>
        <v>1.4200623760141588E-2</v>
      </c>
      <c r="T239" s="12">
        <v>7.3648414797012598E-5</v>
      </c>
      <c r="U239" s="41">
        <f>'Survival-1cycle NMA'!J240</f>
        <v>3.9243716325846764E-2</v>
      </c>
      <c r="V239" s="12">
        <f t="shared" si="45"/>
        <v>2.4481438048182487E-2</v>
      </c>
      <c r="W239" s="41">
        <f>'Survival-1cycle NMA'!K240</f>
        <v>1.4762278277664275E-2</v>
      </c>
      <c r="X239" s="41">
        <f>'Survival-1cycle NMA'!H240</f>
        <v>3.3392057436304363E-2</v>
      </c>
      <c r="Y239" s="12">
        <f t="shared" si="46"/>
        <v>3.1127493544418752E-2</v>
      </c>
      <c r="Z239" s="41">
        <f>'Survival-1cycle NMA'!I240</f>
        <v>2.2645638918856129E-3</v>
      </c>
      <c r="AA239" s="41">
        <f>'Survival-1cycle NMA'!P240</f>
        <v>1.7503922536641198E-2</v>
      </c>
      <c r="AB239" s="12">
        <f t="shared" si="47"/>
        <v>1.6384085904268302E-2</v>
      </c>
      <c r="AC239" s="41">
        <f>'Survival-1cycle NMA'!Q240</f>
        <v>1.1198366323728972E-3</v>
      </c>
      <c r="AD239" s="41">
        <f>'Survival-1cycle NMA'!L240</f>
        <v>9.2587045362406487E-2</v>
      </c>
      <c r="AE239" s="12">
        <f t="shared" si="48"/>
        <v>8.3148391327016763E-2</v>
      </c>
      <c r="AF239" s="41">
        <f>'Survival-1cycle NMA'!M240</f>
        <v>9.4386540353897253E-3</v>
      </c>
      <c r="AG239" s="12">
        <v>1.4274272174938599E-2</v>
      </c>
      <c r="AH239" s="12">
        <f t="shared" si="49"/>
        <v>1.4200623760141588E-2</v>
      </c>
      <c r="AI239" s="12">
        <v>7.3648414797012598E-5</v>
      </c>
      <c r="AJ239" s="41">
        <f>'Survival-1cycle NMA'!N240</f>
        <v>3.2002854606937102E-2</v>
      </c>
      <c r="AK239" s="12">
        <f t="shared" si="50"/>
        <v>9.7766472658633932E-3</v>
      </c>
      <c r="AL239" s="41">
        <f>'Survival-1cycle NMA'!O240</f>
        <v>2.2226207341073709E-2</v>
      </c>
      <c r="AM239" s="41">
        <f>'Survival-1cycle NMA'!P240</f>
        <v>1.7503922536641198E-2</v>
      </c>
      <c r="AN239" s="12">
        <f t="shared" si="51"/>
        <v>1.6384085904268302E-2</v>
      </c>
      <c r="AO239" s="41">
        <f>'Survival-1cycle NMA'!Q240</f>
        <v>1.1198366323728972E-3</v>
      </c>
    </row>
    <row r="240" spans="1:41">
      <c r="A240" s="12">
        <v>237</v>
      </c>
      <c r="B240" s="12">
        <f t="shared" si="39"/>
        <v>13.578082191780823</v>
      </c>
      <c r="C240" s="41">
        <f>'Survival-1cycle NMA'!F241</f>
        <v>3.6100332172657013E-2</v>
      </c>
      <c r="D240" s="41">
        <f>'Survival-1cycle NMA'!G241</f>
        <v>1.0435573107680559E-3</v>
      </c>
      <c r="E240" s="12">
        <f t="shared" si="40"/>
        <v>3.5056774861888955E-2</v>
      </c>
      <c r="F240" s="12">
        <v>1.41467077613147E-2</v>
      </c>
      <c r="G240" s="12">
        <v>7.2285372524399203E-5</v>
      </c>
      <c r="H240" s="12">
        <f t="shared" si="41"/>
        <v>1.4074422388790302E-2</v>
      </c>
      <c r="I240" s="41">
        <f>'Survival-1cycle NMA'!H241</f>
        <v>3.3153112372290933E-2</v>
      </c>
      <c r="J240" s="12">
        <f t="shared" si="42"/>
        <v>3.0915461788421972E-2</v>
      </c>
      <c r="K240" s="41">
        <f>'Survival-1cycle NMA'!I241</f>
        <v>2.2376505838689626E-3</v>
      </c>
      <c r="L240" s="12">
        <v>9.5442900411571597E-3</v>
      </c>
      <c r="M240" s="12">
        <v>1.41467077613147E-2</v>
      </c>
      <c r="N240" s="12">
        <v>7.2285372524399203E-5</v>
      </c>
      <c r="O240" s="41">
        <f>'Survival-1cycle NMA'!H241</f>
        <v>3.3153112372290933E-2</v>
      </c>
      <c r="P240" s="12">
        <f t="shared" si="43"/>
        <v>3.0915461788421972E-2</v>
      </c>
      <c r="Q240" s="41">
        <f>'Survival-1cycle NMA'!I241</f>
        <v>2.2376505838689626E-3</v>
      </c>
      <c r="R240" s="12">
        <v>1.41467077613147E-2</v>
      </c>
      <c r="S240" s="12">
        <f t="shared" si="44"/>
        <v>1.4074422388790302E-2</v>
      </c>
      <c r="T240" s="12">
        <v>7.2285372524399203E-5</v>
      </c>
      <c r="U240" s="41">
        <f>'Survival-1cycle NMA'!J241</f>
        <v>3.8976191565557074E-2</v>
      </c>
      <c r="V240" s="12">
        <f t="shared" si="45"/>
        <v>2.433557598074863E-2</v>
      </c>
      <c r="W240" s="41">
        <f>'Survival-1cycle NMA'!K241</f>
        <v>1.4640615584808444E-2</v>
      </c>
      <c r="X240" s="41">
        <f>'Survival-1cycle NMA'!H241</f>
        <v>3.3153112372290933E-2</v>
      </c>
      <c r="Y240" s="12">
        <f t="shared" si="46"/>
        <v>3.0915461788421972E-2</v>
      </c>
      <c r="Z240" s="41">
        <f>'Survival-1cycle NMA'!I241</f>
        <v>2.2376505838689626E-3</v>
      </c>
      <c r="AA240" s="41">
        <f>'Survival-1cycle NMA'!P241</f>
        <v>1.7354972256524902E-2</v>
      </c>
      <c r="AB240" s="12">
        <f t="shared" si="47"/>
        <v>1.6249972957838955E-2</v>
      </c>
      <c r="AC240" s="41">
        <f>'Survival-1cycle NMA'!Q241</f>
        <v>1.1049992986859479E-3</v>
      </c>
      <c r="AD240" s="41">
        <f>'Survival-1cycle NMA'!L241</f>
        <v>9.2122775487026895E-2</v>
      </c>
      <c r="AE240" s="12">
        <f t="shared" si="48"/>
        <v>8.2770124942688081E-2</v>
      </c>
      <c r="AF240" s="41">
        <f>'Survival-1cycle NMA'!M241</f>
        <v>9.3526505443388142E-3</v>
      </c>
      <c r="AG240" s="12">
        <v>1.41467077613147E-2</v>
      </c>
      <c r="AH240" s="12">
        <f t="shared" si="49"/>
        <v>1.4074422388790302E-2</v>
      </c>
      <c r="AI240" s="12">
        <v>7.2285372524399203E-5</v>
      </c>
      <c r="AJ240" s="41">
        <f>'Survival-1cycle NMA'!N241</f>
        <v>3.1770998165649746E-2</v>
      </c>
      <c r="AK240" s="12">
        <f t="shared" si="50"/>
        <v>9.7102534319628807E-3</v>
      </c>
      <c r="AL240" s="41">
        <f>'Survival-1cycle NMA'!O241</f>
        <v>2.2060744733686865E-2</v>
      </c>
      <c r="AM240" s="41">
        <f>'Survival-1cycle NMA'!P241</f>
        <v>1.7354972256524902E-2</v>
      </c>
      <c r="AN240" s="12">
        <f t="shared" si="51"/>
        <v>1.6249972957838955E-2</v>
      </c>
      <c r="AO240" s="41">
        <f>'Survival-1cycle NMA'!Q241</f>
        <v>1.1049992986859479E-3</v>
      </c>
    </row>
    <row r="241" spans="1:41">
      <c r="A241" s="12">
        <v>238</v>
      </c>
      <c r="B241" s="12">
        <f t="shared" si="39"/>
        <v>13.635616438356164</v>
      </c>
      <c r="C241" s="41">
        <f>'Survival-1cycle NMA'!F242</f>
        <v>3.5849191884715165E-2</v>
      </c>
      <c r="D241" s="41">
        <f>'Survival-1cycle NMA'!G242</f>
        <v>1.0296586598718604E-3</v>
      </c>
      <c r="E241" s="12">
        <f t="shared" si="40"/>
        <v>3.4819533224843303E-2</v>
      </c>
      <c r="F241" s="12">
        <v>1.4020658887044001E-2</v>
      </c>
      <c r="G241" s="12">
        <v>7.0951712801974596E-5</v>
      </c>
      <c r="H241" s="12">
        <f t="shared" si="41"/>
        <v>1.3949707174242026E-2</v>
      </c>
      <c r="I241" s="41">
        <f>'Survival-1cycle NMA'!H242</f>
        <v>3.2916582468024327E-2</v>
      </c>
      <c r="J241" s="12">
        <f t="shared" si="42"/>
        <v>3.0705442444601595E-2</v>
      </c>
      <c r="K241" s="41">
        <f>'Survival-1cycle NMA'!I242</f>
        <v>2.2111400234227328E-3</v>
      </c>
      <c r="L241" s="12">
        <v>9.4410937989497096E-3</v>
      </c>
      <c r="M241" s="12">
        <v>1.4020658887044001E-2</v>
      </c>
      <c r="N241" s="12">
        <v>7.0951712801974596E-5</v>
      </c>
      <c r="O241" s="41">
        <f>'Survival-1cycle NMA'!H242</f>
        <v>3.2916582468024327E-2</v>
      </c>
      <c r="P241" s="12">
        <f t="shared" si="43"/>
        <v>3.0705442444601595E-2</v>
      </c>
      <c r="Q241" s="41">
        <f>'Survival-1cycle NMA'!I242</f>
        <v>2.2111400234227328E-3</v>
      </c>
      <c r="R241" s="12">
        <v>1.4020658887044001E-2</v>
      </c>
      <c r="S241" s="12">
        <f t="shared" si="44"/>
        <v>1.3949707174242026E-2</v>
      </c>
      <c r="T241" s="12">
        <v>7.0951712801974596E-5</v>
      </c>
      <c r="U241" s="41">
        <f>'Survival-1cycle NMA'!J242</f>
        <v>3.8711280620471945E-2</v>
      </c>
      <c r="V241" s="12">
        <f t="shared" si="45"/>
        <v>2.4190948246224878E-2</v>
      </c>
      <c r="W241" s="41">
        <f>'Survival-1cycle NMA'!K242</f>
        <v>1.4520332374247066E-2</v>
      </c>
      <c r="X241" s="41">
        <f>'Survival-1cycle NMA'!H242</f>
        <v>3.2916582468024327E-2</v>
      </c>
      <c r="Y241" s="12">
        <f t="shared" si="46"/>
        <v>3.0705442444601595E-2</v>
      </c>
      <c r="Z241" s="41">
        <f>'Survival-1cycle NMA'!I242</f>
        <v>2.2111400234227328E-3</v>
      </c>
      <c r="AA241" s="41">
        <f>'Survival-1cycle NMA'!P242</f>
        <v>1.7207728254578048E-2</v>
      </c>
      <c r="AB241" s="12">
        <f t="shared" si="47"/>
        <v>1.6117324095984879E-2</v>
      </c>
      <c r="AC241" s="41">
        <f>'Survival-1cycle NMA'!Q242</f>
        <v>1.0904041585931695E-3</v>
      </c>
      <c r="AD241" s="41">
        <f>'Survival-1cycle NMA'!L242</f>
        <v>9.1662208541048201E-2</v>
      </c>
      <c r="AE241" s="12">
        <f t="shared" si="48"/>
        <v>8.2394511824805006E-2</v>
      </c>
      <c r="AF241" s="41">
        <f>'Survival-1cycle NMA'!M242</f>
        <v>9.2676967162431938E-3</v>
      </c>
      <c r="AG241" s="12">
        <v>1.4020658887044001E-2</v>
      </c>
      <c r="AH241" s="12">
        <f t="shared" si="49"/>
        <v>1.3949707174242026E-2</v>
      </c>
      <c r="AI241" s="12">
        <v>7.0951712801974596E-5</v>
      </c>
      <c r="AJ241" s="41">
        <f>'Survival-1cycle NMA'!N242</f>
        <v>3.1541505806606154E-2</v>
      </c>
      <c r="AK241" s="12">
        <f t="shared" si="50"/>
        <v>9.6444788213058789E-3</v>
      </c>
      <c r="AL241" s="41">
        <f>'Survival-1cycle NMA'!O242</f>
        <v>2.1897026985300275E-2</v>
      </c>
      <c r="AM241" s="41">
        <f>'Survival-1cycle NMA'!P242</f>
        <v>1.7207728254578048E-2</v>
      </c>
      <c r="AN241" s="12">
        <f t="shared" si="51"/>
        <v>1.6117324095984879E-2</v>
      </c>
      <c r="AO241" s="41">
        <f>'Survival-1cycle NMA'!Q242</f>
        <v>1.0904041585931695E-3</v>
      </c>
    </row>
    <row r="242" spans="1:41">
      <c r="A242" s="12">
        <v>239</v>
      </c>
      <c r="B242" s="12">
        <f t="shared" si="39"/>
        <v>13.693150684931506</v>
      </c>
      <c r="C242" s="41">
        <f>'Survival-1cycle NMA'!F243</f>
        <v>3.5600537461020196E-2</v>
      </c>
      <c r="D242" s="41">
        <f>'Survival-1cycle NMA'!G243</f>
        <v>1.0159876694034236E-3</v>
      </c>
      <c r="E242" s="12">
        <f t="shared" si="40"/>
        <v>3.4584549791616771E-2</v>
      </c>
      <c r="F242" s="12">
        <v>1.38961028132385E-2</v>
      </c>
      <c r="G242" s="12">
        <v>6.96467102042751E-5</v>
      </c>
      <c r="H242" s="12">
        <f t="shared" si="41"/>
        <v>1.3826456103034224E-2</v>
      </c>
      <c r="I242" s="41">
        <f>'Survival-1cycle NMA'!H243</f>
        <v>3.268243566402932E-2</v>
      </c>
      <c r="J242" s="12">
        <f t="shared" si="42"/>
        <v>3.0497410773483436E-2</v>
      </c>
      <c r="K242" s="41">
        <f>'Survival-1cycle NMA'!I243</f>
        <v>2.1850248905458843E-3</v>
      </c>
      <c r="L242" s="12">
        <v>9.3393021474932007E-3</v>
      </c>
      <c r="M242" s="12">
        <v>1.38961028132385E-2</v>
      </c>
      <c r="N242" s="12">
        <v>6.96467102042751E-5</v>
      </c>
      <c r="O242" s="41">
        <f>'Survival-1cycle NMA'!H243</f>
        <v>3.268243566402932E-2</v>
      </c>
      <c r="P242" s="12">
        <f t="shared" si="43"/>
        <v>3.0497410773483436E-2</v>
      </c>
      <c r="Q242" s="41">
        <f>'Survival-1cycle NMA'!I243</f>
        <v>2.1850248905458843E-3</v>
      </c>
      <c r="R242" s="12">
        <v>1.38961028132385E-2</v>
      </c>
      <c r="S242" s="12">
        <f t="shared" si="44"/>
        <v>1.3826456103034224E-2</v>
      </c>
      <c r="T242" s="12">
        <v>6.96467102042751E-5</v>
      </c>
      <c r="U242" s="41">
        <f>'Survival-1cycle NMA'!J243</f>
        <v>3.8448949650148168E-2</v>
      </c>
      <c r="V242" s="12">
        <f t="shared" si="45"/>
        <v>2.4047541166244302E-2</v>
      </c>
      <c r="W242" s="41">
        <f>'Survival-1cycle NMA'!K243</f>
        <v>1.4401408483903864E-2</v>
      </c>
      <c r="X242" s="41">
        <f>'Survival-1cycle NMA'!H243</f>
        <v>3.268243566402932E-2</v>
      </c>
      <c r="Y242" s="12">
        <f t="shared" si="46"/>
        <v>3.0497410773483436E-2</v>
      </c>
      <c r="Z242" s="41">
        <f>'Survival-1cycle NMA'!I243</f>
        <v>2.1850248905458843E-3</v>
      </c>
      <c r="AA242" s="41">
        <f>'Survival-1cycle NMA'!P243</f>
        <v>1.7062165639597626E-2</v>
      </c>
      <c r="AB242" s="12">
        <f t="shared" si="47"/>
        <v>1.5986119153799185E-2</v>
      </c>
      <c r="AC242" s="41">
        <f>'Survival-1cycle NMA'!Q243</f>
        <v>1.0760464857984403E-3</v>
      </c>
      <c r="AD242" s="41">
        <f>'Survival-1cycle NMA'!L243</f>
        <v>9.1205302993734361E-2</v>
      </c>
      <c r="AE242" s="12">
        <f t="shared" si="48"/>
        <v>8.2021526673989334E-2</v>
      </c>
      <c r="AF242" s="41">
        <f>'Survival-1cycle NMA'!M243</f>
        <v>9.1837763197450285E-3</v>
      </c>
      <c r="AG242" s="12">
        <v>1.38961028132385E-2</v>
      </c>
      <c r="AH242" s="12">
        <f t="shared" si="49"/>
        <v>1.3826456103034224E-2</v>
      </c>
      <c r="AI242" s="12">
        <v>6.96467102042751E-5</v>
      </c>
      <c r="AJ242" s="41">
        <f>'Survival-1cycle NMA'!N243</f>
        <v>3.1314345944427821E-2</v>
      </c>
      <c r="AK242" s="12">
        <f t="shared" si="50"/>
        <v>9.5793160000851411E-3</v>
      </c>
      <c r="AL242" s="41">
        <f>'Survival-1cycle NMA'!O243</f>
        <v>2.173502994434268E-2</v>
      </c>
      <c r="AM242" s="41">
        <f>'Survival-1cycle NMA'!P243</f>
        <v>1.7062165639597626E-2</v>
      </c>
      <c r="AN242" s="12">
        <f t="shared" si="51"/>
        <v>1.5986119153799185E-2</v>
      </c>
      <c r="AO242" s="41">
        <f>'Survival-1cycle NMA'!Q243</f>
        <v>1.0760464857984403E-3</v>
      </c>
    </row>
    <row r="243" spans="1:41">
      <c r="A243" s="12">
        <v>240</v>
      </c>
      <c r="B243" s="12">
        <f t="shared" si="39"/>
        <v>13.75068493150685</v>
      </c>
      <c r="C243" s="41">
        <f>'Survival-1cycle NMA'!F244</f>
        <v>3.5354336441433633E-2</v>
      </c>
      <c r="D243" s="41">
        <f>'Survival-1cycle NMA'!G244</f>
        <v>1.0025398868659199E-3</v>
      </c>
      <c r="E243" s="12">
        <f t="shared" si="40"/>
        <v>3.4351796554567715E-2</v>
      </c>
      <c r="F243" s="12">
        <v>1.37730172159797E-2</v>
      </c>
      <c r="G243" s="12">
        <v>6.8369659534404896E-5</v>
      </c>
      <c r="H243" s="12">
        <f t="shared" si="41"/>
        <v>1.3704647556445295E-2</v>
      </c>
      <c r="I243" s="41">
        <f>'Survival-1cycle NMA'!H244</f>
        <v>3.2450640432320946E-2</v>
      </c>
      <c r="J243" s="12">
        <f t="shared" si="42"/>
        <v>3.029134240987166E-2</v>
      </c>
      <c r="K243" s="41">
        <f>'Survival-1cycle NMA'!I244</f>
        <v>2.1592980224492873E-3</v>
      </c>
      <c r="L243" s="12">
        <v>9.2388918311321292E-3</v>
      </c>
      <c r="M243" s="12">
        <v>1.37730172159797E-2</v>
      </c>
      <c r="N243" s="12">
        <v>6.8369659534404896E-5</v>
      </c>
      <c r="O243" s="41">
        <f>'Survival-1cycle NMA'!H244</f>
        <v>3.2450640432320946E-2</v>
      </c>
      <c r="P243" s="12">
        <f t="shared" si="43"/>
        <v>3.029134240987166E-2</v>
      </c>
      <c r="Q243" s="41">
        <f>'Survival-1cycle NMA'!I244</f>
        <v>2.1592980224492873E-3</v>
      </c>
      <c r="R243" s="12">
        <v>1.37730172159797E-2</v>
      </c>
      <c r="S243" s="12">
        <f t="shared" si="44"/>
        <v>1.3704647556445295E-2</v>
      </c>
      <c r="T243" s="12">
        <v>6.8369659534404896E-5</v>
      </c>
      <c r="U243" s="41">
        <f>'Survival-1cycle NMA'!J244</f>
        <v>3.8189165364508677E-2</v>
      </c>
      <c r="V243" s="12">
        <f t="shared" si="45"/>
        <v>2.3905341249752087E-2</v>
      </c>
      <c r="W243" s="41">
        <f>'Survival-1cycle NMA'!K244</f>
        <v>1.428382411475659E-2</v>
      </c>
      <c r="X243" s="41">
        <f>'Survival-1cycle NMA'!H244</f>
        <v>3.2450640432320946E-2</v>
      </c>
      <c r="Y243" s="12">
        <f t="shared" si="46"/>
        <v>3.029134240987166E-2</v>
      </c>
      <c r="Z243" s="41">
        <f>'Survival-1cycle NMA'!I244</f>
        <v>2.1592980224492873E-3</v>
      </c>
      <c r="AA243" s="41">
        <f>'Survival-1cycle NMA'!P244</f>
        <v>1.6918259964597712E-2</v>
      </c>
      <c r="AB243" s="12">
        <f t="shared" si="47"/>
        <v>1.5856338302878668E-2</v>
      </c>
      <c r="AC243" s="41">
        <f>'Survival-1cycle NMA'!Q244</f>
        <v>1.0619216617190445E-3</v>
      </c>
      <c r="AD243" s="41">
        <f>'Survival-1cycle NMA'!L244</f>
        <v>9.075201792123605E-2</v>
      </c>
      <c r="AE243" s="12">
        <f t="shared" si="48"/>
        <v>8.165114449211465E-2</v>
      </c>
      <c r="AF243" s="41">
        <f>'Survival-1cycle NMA'!M244</f>
        <v>9.1008734291214022E-3</v>
      </c>
      <c r="AG243" s="12">
        <v>1.37730172159797E-2</v>
      </c>
      <c r="AH243" s="12">
        <f t="shared" si="49"/>
        <v>1.3704647556445295E-2</v>
      </c>
      <c r="AI243" s="12">
        <v>6.8369659534404896E-5</v>
      </c>
      <c r="AJ243" s="41">
        <f>'Survival-1cycle NMA'!N244</f>
        <v>3.1089487519988038E-2</v>
      </c>
      <c r="AK243" s="12">
        <f t="shared" si="50"/>
        <v>9.514757643947637E-3</v>
      </c>
      <c r="AL243" s="41">
        <f>'Survival-1cycle NMA'!O244</f>
        <v>2.1574729876040401E-2</v>
      </c>
      <c r="AM243" s="41">
        <f>'Survival-1cycle NMA'!P244</f>
        <v>1.6918259964597712E-2</v>
      </c>
      <c r="AN243" s="12">
        <f t="shared" si="51"/>
        <v>1.5856338302878668E-2</v>
      </c>
      <c r="AO243" s="41">
        <f>'Survival-1cycle NMA'!Q244</f>
        <v>1.0619216617190445E-3</v>
      </c>
    </row>
    <row r="244" spans="1:41">
      <c r="A244" s="12">
        <v>241</v>
      </c>
      <c r="B244" s="12">
        <f t="shared" si="39"/>
        <v>13.808219178082192</v>
      </c>
      <c r="C244" s="41">
        <f>'Survival-1cycle NMA'!F245</f>
        <v>3.5110556896727659E-2</v>
      </c>
      <c r="D244" s="41">
        <f>'Survival-1cycle NMA'!G245</f>
        <v>9.8931096136285431E-4</v>
      </c>
      <c r="E244" s="12">
        <f t="shared" si="40"/>
        <v>3.4121245935364801E-2</v>
      </c>
      <c r="F244" s="12">
        <v>1.36513801773643E-2</v>
      </c>
      <c r="G244" s="12">
        <v>6.7119875194328907E-5</v>
      </c>
      <c r="H244" s="12">
        <f t="shared" si="41"/>
        <v>1.358426030216997E-2</v>
      </c>
      <c r="I244" s="41">
        <f>'Survival-1cycle NMA'!H245</f>
        <v>3.2221165765790323E-2</v>
      </c>
      <c r="J244" s="12">
        <f t="shared" si="42"/>
        <v>3.0087213356140161E-2</v>
      </c>
      <c r="K244" s="41">
        <f>'Survival-1cycle NMA'!I245</f>
        <v>2.1339524096501607E-3</v>
      </c>
      <c r="L244" s="12">
        <v>9.1398400502603096E-3</v>
      </c>
      <c r="M244" s="12">
        <v>1.36513801773643E-2</v>
      </c>
      <c r="N244" s="12">
        <v>6.7119875194328907E-5</v>
      </c>
      <c r="O244" s="41">
        <f>'Survival-1cycle NMA'!H245</f>
        <v>3.2221165765790323E-2</v>
      </c>
      <c r="P244" s="12">
        <f t="shared" si="43"/>
        <v>3.0087213356140161E-2</v>
      </c>
      <c r="Q244" s="41">
        <f>'Survival-1cycle NMA'!I245</f>
        <v>2.1339524096501607E-3</v>
      </c>
      <c r="R244" s="12">
        <v>1.36513801773643E-2</v>
      </c>
      <c r="S244" s="12">
        <f t="shared" si="44"/>
        <v>1.358426030216997E-2</v>
      </c>
      <c r="T244" s="12">
        <v>6.7119875194328907E-5</v>
      </c>
      <c r="U244" s="41">
        <f>'Survival-1cycle NMA'!J245</f>
        <v>3.7931895013017178E-2</v>
      </c>
      <c r="V244" s="12">
        <f t="shared" si="45"/>
        <v>2.3764335189975082E-2</v>
      </c>
      <c r="W244" s="41">
        <f>'Survival-1cycle NMA'!K245</f>
        <v>1.4167559823042096E-2</v>
      </c>
      <c r="X244" s="41">
        <f>'Survival-1cycle NMA'!H245</f>
        <v>3.2221165765790323E-2</v>
      </c>
      <c r="Y244" s="12">
        <f t="shared" si="46"/>
        <v>3.0087213356140161E-2</v>
      </c>
      <c r="Z244" s="41">
        <f>'Survival-1cycle NMA'!I245</f>
        <v>2.1339524096501607E-3</v>
      </c>
      <c r="AA244" s="41">
        <f>'Survival-1cycle NMA'!P245</f>
        <v>1.6775987217396825E-2</v>
      </c>
      <c r="AB244" s="12">
        <f t="shared" si="47"/>
        <v>1.5727962044725298E-2</v>
      </c>
      <c r="AC244" s="41">
        <f>'Survival-1cycle NMA'!Q245</f>
        <v>1.0480251726715279E-3</v>
      </c>
      <c r="AD244" s="41">
        <f>'Survival-1cycle NMA'!L245</f>
        <v>9.0302312995605094E-2</v>
      </c>
      <c r="AE244" s="12">
        <f t="shared" si="48"/>
        <v>8.1283340578126334E-2</v>
      </c>
      <c r="AF244" s="41">
        <f>'Survival-1cycle NMA'!M245</f>
        <v>9.0189724174787565E-3</v>
      </c>
      <c r="AG244" s="12">
        <v>1.36513801773643E-2</v>
      </c>
      <c r="AH244" s="12">
        <f t="shared" si="49"/>
        <v>1.358426030216997E-2</v>
      </c>
      <c r="AI244" s="12">
        <v>6.7119875194328907E-5</v>
      </c>
      <c r="AJ244" s="41">
        <f>'Survival-1cycle NMA'!N245</f>
        <v>3.086689998986052E-2</v>
      </c>
      <c r="AK244" s="12">
        <f t="shared" si="50"/>
        <v>9.4507965360907734E-3</v>
      </c>
      <c r="AL244" s="41">
        <f>'Survival-1cycle NMA'!O245</f>
        <v>2.1416103453769746E-2</v>
      </c>
      <c r="AM244" s="41">
        <f>'Survival-1cycle NMA'!P245</f>
        <v>1.6775987217396825E-2</v>
      </c>
      <c r="AN244" s="12">
        <f t="shared" si="51"/>
        <v>1.5727962044725298E-2</v>
      </c>
      <c r="AO244" s="41">
        <f>'Survival-1cycle NMA'!Q245</f>
        <v>1.0480251726715279E-3</v>
      </c>
    </row>
    <row r="245" spans="1:41">
      <c r="A245" s="12">
        <v>242</v>
      </c>
      <c r="B245" s="12">
        <f t="shared" si="39"/>
        <v>13.865753424657534</v>
      </c>
      <c r="C245" s="41">
        <f>'Survival-1cycle NMA'!F246</f>
        <v>3.4869167418103947E-2</v>
      </c>
      <c r="D245" s="41">
        <f>'Survival-1cycle NMA'!G246</f>
        <v>9.7629664094226419E-4</v>
      </c>
      <c r="E245" s="12">
        <f t="shared" si="40"/>
        <v>3.3892870777161681E-2</v>
      </c>
      <c r="F245" s="12">
        <v>1.3531170176773501E-2</v>
      </c>
      <c r="G245" s="12">
        <v>6.5896690576832095E-5</v>
      </c>
      <c r="H245" s="12">
        <f t="shared" si="41"/>
        <v>1.3465273486196668E-2</v>
      </c>
      <c r="I245" s="41">
        <f>'Survival-1cycle NMA'!H246</f>
        <v>3.1993981167839317E-2</v>
      </c>
      <c r="J245" s="12">
        <f t="shared" si="42"/>
        <v>2.9884999975662484E-2</v>
      </c>
      <c r="K245" s="41">
        <f>'Survival-1cycle NMA'!I246</f>
        <v>2.1089811921768311E-3</v>
      </c>
      <c r="L245" s="12">
        <v>9.0421244509497796E-3</v>
      </c>
      <c r="M245" s="12">
        <v>1.3531170176773501E-2</v>
      </c>
      <c r="N245" s="12">
        <v>6.5896690576832095E-5</v>
      </c>
      <c r="O245" s="41">
        <f>'Survival-1cycle NMA'!H246</f>
        <v>3.1993981167839317E-2</v>
      </c>
      <c r="P245" s="12">
        <f t="shared" si="43"/>
        <v>2.9884999975662484E-2</v>
      </c>
      <c r="Q245" s="41">
        <f>'Survival-1cycle NMA'!I246</f>
        <v>2.1089811921768311E-3</v>
      </c>
      <c r="R245" s="12">
        <v>1.3531170176773501E-2</v>
      </c>
      <c r="S245" s="12">
        <f t="shared" si="44"/>
        <v>1.3465273486196668E-2</v>
      </c>
      <c r="T245" s="12">
        <v>6.5896690576832095E-5</v>
      </c>
      <c r="U245" s="41">
        <f>'Survival-1cycle NMA'!J246</f>
        <v>3.7677106374103271E-2</v>
      </c>
      <c r="V245" s="12">
        <f t="shared" si="45"/>
        <v>2.3624509861447256E-2</v>
      </c>
      <c r="W245" s="41">
        <f>'Survival-1cycle NMA'!K246</f>
        <v>1.4052596512656014E-2</v>
      </c>
      <c r="X245" s="41">
        <f>'Survival-1cycle NMA'!H246</f>
        <v>3.1993981167839317E-2</v>
      </c>
      <c r="Y245" s="12">
        <f t="shared" si="46"/>
        <v>2.9884999975662484E-2</v>
      </c>
      <c r="Z245" s="41">
        <f>'Survival-1cycle NMA'!I246</f>
        <v>2.1089811921768311E-3</v>
      </c>
      <c r="AA245" s="41">
        <f>'Survival-1cycle NMA'!P246</f>
        <v>1.6635323811436786E-2</v>
      </c>
      <c r="AB245" s="12">
        <f t="shared" si="47"/>
        <v>1.5600971204296215E-2</v>
      </c>
      <c r="AC245" s="41">
        <f>'Survival-1cycle NMA'!Q246</f>
        <v>1.0343526071405714E-3</v>
      </c>
      <c r="AD245" s="41">
        <f>'Survival-1cycle NMA'!L246</f>
        <v>8.985614847404734E-2</v>
      </c>
      <c r="AE245" s="12">
        <f t="shared" si="48"/>
        <v>8.0918090523924888E-2</v>
      </c>
      <c r="AF245" s="41">
        <f>'Survival-1cycle NMA'!M246</f>
        <v>8.9380579501224539E-3</v>
      </c>
      <c r="AG245" s="12">
        <v>1.3531170176773501E-2</v>
      </c>
      <c r="AH245" s="12">
        <f t="shared" si="49"/>
        <v>1.3465273486196668E-2</v>
      </c>
      <c r="AI245" s="12">
        <v>6.5896690576832095E-5</v>
      </c>
      <c r="AJ245" s="41">
        <f>'Survival-1cycle NMA'!N246</f>
        <v>3.0646553316016067E-2</v>
      </c>
      <c r="AK245" s="12">
        <f t="shared" si="50"/>
        <v>9.3874255653967897E-3</v>
      </c>
      <c r="AL245" s="41">
        <f>'Survival-1cycle NMA'!O246</f>
        <v>2.1259127750619278E-2</v>
      </c>
      <c r="AM245" s="41">
        <f>'Survival-1cycle NMA'!P246</f>
        <v>1.6635323811436786E-2</v>
      </c>
      <c r="AN245" s="12">
        <f t="shared" si="51"/>
        <v>1.5600971204296215E-2</v>
      </c>
      <c r="AO245" s="41">
        <f>'Survival-1cycle NMA'!Q246</f>
        <v>1.0343526071405714E-3</v>
      </c>
    </row>
    <row r="246" spans="1:41">
      <c r="A246" s="12">
        <v>243</v>
      </c>
      <c r="B246" s="12">
        <f t="shared" si="39"/>
        <v>13.923287671232877</v>
      </c>
      <c r="C246" s="41">
        <f>'Survival-1cycle NMA'!F247</f>
        <v>3.463013710695477E-2</v>
      </c>
      <c r="D246" s="41">
        <f>'Survival-1cycle NMA'!G247</f>
        <v>9.6349277001926811E-4</v>
      </c>
      <c r="E246" s="12">
        <f t="shared" si="40"/>
        <v>3.3666644336935503E-2</v>
      </c>
      <c r="F246" s="12">
        <v>1.3412366082359101E-2</v>
      </c>
      <c r="G246" s="12">
        <v>6.4699457478331406E-5</v>
      </c>
      <c r="H246" s="12">
        <f t="shared" si="41"/>
        <v>1.334766662488077E-2</v>
      </c>
      <c r="I246" s="41">
        <f>'Survival-1cycle NMA'!H247</f>
        <v>3.1769056642256072E-2</v>
      </c>
      <c r="J246" s="12">
        <f t="shared" si="42"/>
        <v>2.9684678986375713E-2</v>
      </c>
      <c r="K246" s="41">
        <f>'Survival-1cycle NMA'!I247</f>
        <v>2.0843776558803597E-3</v>
      </c>
      <c r="L246" s="12">
        <v>8.9457231148486593E-3</v>
      </c>
      <c r="M246" s="12">
        <v>1.3412366082359101E-2</v>
      </c>
      <c r="N246" s="12">
        <v>6.4699457478331406E-5</v>
      </c>
      <c r="O246" s="41">
        <f>'Survival-1cycle NMA'!H247</f>
        <v>3.1769056642256072E-2</v>
      </c>
      <c r="P246" s="12">
        <f t="shared" si="43"/>
        <v>2.9684678986375713E-2</v>
      </c>
      <c r="Q246" s="41">
        <f>'Survival-1cycle NMA'!I247</f>
        <v>2.0843776558803597E-3</v>
      </c>
      <c r="R246" s="12">
        <v>1.3412366082359101E-2</v>
      </c>
      <c r="S246" s="12">
        <f t="shared" si="44"/>
        <v>1.334766662488077E-2</v>
      </c>
      <c r="T246" s="12">
        <v>6.4699457478331406E-5</v>
      </c>
      <c r="U246" s="41">
        <f>'Survival-1cycle NMA'!J247</f>
        <v>3.7424767744830598E-2</v>
      </c>
      <c r="V246" s="12">
        <f t="shared" si="45"/>
        <v>2.3485852317088871E-2</v>
      </c>
      <c r="W246" s="41">
        <f>'Survival-1cycle NMA'!K247</f>
        <v>1.3938915427741727E-2</v>
      </c>
      <c r="X246" s="41">
        <f>'Survival-1cycle NMA'!H247</f>
        <v>3.1769056642256072E-2</v>
      </c>
      <c r="Y246" s="12">
        <f t="shared" si="46"/>
        <v>2.9684678986375713E-2</v>
      </c>
      <c r="Z246" s="41">
        <f>'Survival-1cycle NMA'!I247</f>
        <v>2.0843776558803597E-3</v>
      </c>
      <c r="AA246" s="41">
        <f>'Survival-1cycle NMA'!P247</f>
        <v>1.6496246576826048E-2</v>
      </c>
      <c r="AB246" s="12">
        <f t="shared" si="47"/>
        <v>1.5475346923697878E-2</v>
      </c>
      <c r="AC246" s="41">
        <f>'Survival-1cycle NMA'!Q247</f>
        <v>1.0208996531281701E-3</v>
      </c>
      <c r="AD246" s="41">
        <f>'Survival-1cycle NMA'!L247</f>
        <v>8.9413485188405389E-2</v>
      </c>
      <c r="AE246" s="12">
        <f t="shared" si="48"/>
        <v>8.0555370210308855E-2</v>
      </c>
      <c r="AF246" s="41">
        <f>'Survival-1cycle NMA'!M247</f>
        <v>8.8581149780965294E-3</v>
      </c>
      <c r="AG246" s="12">
        <v>1.3412366082359101E-2</v>
      </c>
      <c r="AH246" s="12">
        <f t="shared" si="49"/>
        <v>1.334766662488077E-2</v>
      </c>
      <c r="AI246" s="12">
        <v>6.4699457478331406E-5</v>
      </c>
      <c r="AJ246" s="41">
        <f>'Survival-1cycle NMA'!N247</f>
        <v>3.0428417955759682E-2</v>
      </c>
      <c r="AK246" s="12">
        <f t="shared" si="50"/>
        <v>9.3246377246032908E-3</v>
      </c>
      <c r="AL246" s="41">
        <f>'Survival-1cycle NMA'!O247</f>
        <v>2.1103780231156392E-2</v>
      </c>
      <c r="AM246" s="41">
        <f>'Survival-1cycle NMA'!P247</f>
        <v>1.6496246576826048E-2</v>
      </c>
      <c r="AN246" s="12">
        <f t="shared" si="51"/>
        <v>1.5475346923697878E-2</v>
      </c>
      <c r="AO246" s="41">
        <f>'Survival-1cycle NMA'!Q247</f>
        <v>1.0208996531281701E-3</v>
      </c>
    </row>
    <row r="247" spans="1:41">
      <c r="A247" s="12">
        <v>244</v>
      </c>
      <c r="B247" s="12">
        <f t="shared" si="39"/>
        <v>13.980821917808219</v>
      </c>
      <c r="C247" s="41">
        <f>'Survival-1cycle NMA'!F248</f>
        <v>3.4393435564862164E-2</v>
      </c>
      <c r="D247" s="41">
        <f>'Survival-1cycle NMA'!G248</f>
        <v>9.5089528687439641E-4</v>
      </c>
      <c r="E247" s="12">
        <f t="shared" si="40"/>
        <v>3.3442540277987765E-2</v>
      </c>
      <c r="F247" s="12">
        <v>1.3294947142741299E-2</v>
      </c>
      <c r="G247" s="12">
        <v>6.3527545531754404E-5</v>
      </c>
      <c r="H247" s="12">
        <f t="shared" si="41"/>
        <v>1.3231419597209545E-2</v>
      </c>
      <c r="I247" s="41">
        <f>'Survival-1cycle NMA'!H248</f>
        <v>3.1546362683327597E-2</v>
      </c>
      <c r="J247" s="12">
        <f t="shared" si="42"/>
        <v>2.9486227454477987E-2</v>
      </c>
      <c r="K247" s="41">
        <f>'Survival-1cycle NMA'!I248</f>
        <v>2.0601352288496114E-3</v>
      </c>
      <c r="L247" s="12">
        <v>8.8506145493400003E-3</v>
      </c>
      <c r="M247" s="12">
        <v>1.3294947142741299E-2</v>
      </c>
      <c r="N247" s="12">
        <v>6.3527545531754404E-5</v>
      </c>
      <c r="O247" s="41">
        <f>'Survival-1cycle NMA'!H248</f>
        <v>3.1546362683327597E-2</v>
      </c>
      <c r="P247" s="12">
        <f t="shared" si="43"/>
        <v>2.9486227454477987E-2</v>
      </c>
      <c r="Q247" s="41">
        <f>'Survival-1cycle NMA'!I248</f>
        <v>2.0601352288496114E-3</v>
      </c>
      <c r="R247" s="12">
        <v>1.3294947142741299E-2</v>
      </c>
      <c r="S247" s="12">
        <f t="shared" si="44"/>
        <v>1.3231419597209545E-2</v>
      </c>
      <c r="T247" s="12">
        <v>6.3527545531754404E-5</v>
      </c>
      <c r="U247" s="41">
        <f>'Survival-1cycle NMA'!J248</f>
        <v>3.7174847930803653E-2</v>
      </c>
      <c r="V247" s="12">
        <f t="shared" si="45"/>
        <v>2.3348349785340668E-2</v>
      </c>
      <c r="W247" s="41">
        <f>'Survival-1cycle NMA'!K248</f>
        <v>1.3826498145462985E-2</v>
      </c>
      <c r="X247" s="41">
        <f>'Survival-1cycle NMA'!H248</f>
        <v>3.1546362683327597E-2</v>
      </c>
      <c r="Y247" s="12">
        <f t="shared" si="46"/>
        <v>2.9486227454477987E-2</v>
      </c>
      <c r="Z247" s="41">
        <f>'Survival-1cycle NMA'!I248</f>
        <v>2.0601352288496114E-3</v>
      </c>
      <c r="AA247" s="41">
        <f>'Survival-1cycle NMA'!P248</f>
        <v>1.6358732751602548E-2</v>
      </c>
      <c r="AB247" s="12">
        <f t="shared" si="47"/>
        <v>1.5351070656022075E-2</v>
      </c>
      <c r="AC247" s="41">
        <f>'Survival-1cycle NMA'!Q248</f>
        <v>1.0076620955804744E-3</v>
      </c>
      <c r="AD247" s="41">
        <f>'Survival-1cycle NMA'!L248</f>
        <v>8.8974284534870357E-2</v>
      </c>
      <c r="AE247" s="12">
        <f t="shared" si="48"/>
        <v>8.0195155802981755E-2</v>
      </c>
      <c r="AF247" s="41">
        <f>'Survival-1cycle NMA'!M248</f>
        <v>8.7791287318885955E-3</v>
      </c>
      <c r="AG247" s="12">
        <v>1.3294947142741299E-2</v>
      </c>
      <c r="AH247" s="12">
        <f t="shared" si="49"/>
        <v>1.3231419597209545E-2</v>
      </c>
      <c r="AI247" s="12">
        <v>6.3527545531754404E-5</v>
      </c>
      <c r="AJ247" s="41">
        <f>'Survival-1cycle NMA'!N248</f>
        <v>3.0212464851903851E-2</v>
      </c>
      <c r="AK247" s="12">
        <f t="shared" si="50"/>
        <v>9.262426108511624E-3</v>
      </c>
      <c r="AL247" s="41">
        <f>'Survival-1cycle NMA'!O248</f>
        <v>2.0950038743392227E-2</v>
      </c>
      <c r="AM247" s="41">
        <f>'Survival-1cycle NMA'!P248</f>
        <v>1.6358732751602548E-2</v>
      </c>
      <c r="AN247" s="12">
        <f t="shared" si="51"/>
        <v>1.5351070656022075E-2</v>
      </c>
      <c r="AO247" s="41">
        <f>'Survival-1cycle NMA'!Q248</f>
        <v>1.0076620955804744E-3</v>
      </c>
    </row>
    <row r="248" spans="1:41">
      <c r="A248" s="12">
        <v>245</v>
      </c>
      <c r="B248" s="12">
        <f t="shared" si="39"/>
        <v>14.038356164383561</v>
      </c>
      <c r="C248" s="41">
        <f>'Survival-1cycle NMA'!F249</f>
        <v>3.4159032883826122E-2</v>
      </c>
      <c r="D248" s="41">
        <f>'Survival-1cycle NMA'!G249</f>
        <v>9.3850022122521414E-4</v>
      </c>
      <c r="E248" s="12">
        <f t="shared" si="40"/>
        <v>3.3220532662600909E-2</v>
      </c>
      <c r="F248" s="12">
        <v>1.31788929789112E-2</v>
      </c>
      <c r="G248" s="12">
        <v>6.2380341658735099E-5</v>
      </c>
      <c r="H248" s="12">
        <f t="shared" si="41"/>
        <v>1.3116512637252465E-2</v>
      </c>
      <c r="I248" s="41">
        <f>'Survival-1cycle NMA'!H249</f>
        <v>3.1325870266180389E-2</v>
      </c>
      <c r="J248" s="12">
        <f t="shared" si="42"/>
        <v>2.9289622788253811E-2</v>
      </c>
      <c r="K248" s="41">
        <f>'Survival-1cycle NMA'!I249</f>
        <v>2.0362474779265795E-3</v>
      </c>
      <c r="L248" s="12">
        <v>8.7567776779542E-3</v>
      </c>
      <c r="M248" s="12">
        <v>1.31788929789112E-2</v>
      </c>
      <c r="N248" s="12">
        <v>6.2380341658735099E-5</v>
      </c>
      <c r="O248" s="41">
        <f>'Survival-1cycle NMA'!H249</f>
        <v>3.1325870266180389E-2</v>
      </c>
      <c r="P248" s="12">
        <f t="shared" si="43"/>
        <v>2.9289622788253811E-2</v>
      </c>
      <c r="Q248" s="41">
        <f>'Survival-1cycle NMA'!I249</f>
        <v>2.0362474779265795E-3</v>
      </c>
      <c r="R248" s="12">
        <v>1.31788929789112E-2</v>
      </c>
      <c r="S248" s="12">
        <f t="shared" si="44"/>
        <v>1.3116512637252465E-2</v>
      </c>
      <c r="T248" s="12">
        <v>6.2380341658735099E-5</v>
      </c>
      <c r="U248" s="41">
        <f>'Survival-1cycle NMA'!J249</f>
        <v>3.6927316236304644E-2</v>
      </c>
      <c r="V248" s="12">
        <f t="shared" si="45"/>
        <v>2.3211989667349317E-2</v>
      </c>
      <c r="W248" s="41">
        <f>'Survival-1cycle NMA'!K249</f>
        <v>1.3715326568955327E-2</v>
      </c>
      <c r="X248" s="41">
        <f>'Survival-1cycle NMA'!H249</f>
        <v>3.1325870266180389E-2</v>
      </c>
      <c r="Y248" s="12">
        <f t="shared" si="46"/>
        <v>2.9289622788253811E-2</v>
      </c>
      <c r="Z248" s="41">
        <f>'Survival-1cycle NMA'!I249</f>
        <v>2.0362474779265795E-3</v>
      </c>
      <c r="AA248" s="41">
        <f>'Survival-1cycle NMA'!P249</f>
        <v>1.6222759973208663E-2</v>
      </c>
      <c r="AB248" s="12">
        <f t="shared" si="47"/>
        <v>1.5228124159318901E-2</v>
      </c>
      <c r="AC248" s="41">
        <f>'Survival-1cycle NMA'!Q249</f>
        <v>9.9463581388976245E-4</v>
      </c>
      <c r="AD248" s="41">
        <f>'Survival-1cycle NMA'!L249</f>
        <v>8.8538508463911619E-2</v>
      </c>
      <c r="AE248" s="12">
        <f t="shared" si="48"/>
        <v>7.9837423748616493E-2</v>
      </c>
      <c r="AF248" s="41">
        <f>'Survival-1cycle NMA'!M249</f>
        <v>8.7010847152951196E-3</v>
      </c>
      <c r="AG248" s="12">
        <v>1.31788929789112E-2</v>
      </c>
      <c r="AH248" s="12">
        <f t="shared" si="49"/>
        <v>1.3116512637252465E-2</v>
      </c>
      <c r="AI248" s="12">
        <v>6.2380341658735099E-5</v>
      </c>
      <c r="AJ248" s="41">
        <f>'Survival-1cycle NMA'!N249</f>
        <v>2.9998665423169243E-2</v>
      </c>
      <c r="AK248" s="12">
        <f t="shared" si="50"/>
        <v>9.2007839122295286E-3</v>
      </c>
      <c r="AL248" s="41">
        <f>'Survival-1cycle NMA'!O249</f>
        <v>2.0797881510939715E-2</v>
      </c>
      <c r="AM248" s="41">
        <f>'Survival-1cycle NMA'!P249</f>
        <v>1.6222759973208663E-2</v>
      </c>
      <c r="AN248" s="12">
        <f t="shared" si="51"/>
        <v>1.5228124159318901E-2</v>
      </c>
      <c r="AO248" s="41">
        <f>'Survival-1cycle NMA'!Q249</f>
        <v>9.9463581388976245E-4</v>
      </c>
    </row>
    <row r="249" spans="1:41">
      <c r="A249" s="12">
        <v>246</v>
      </c>
      <c r="B249" s="12">
        <f t="shared" si="39"/>
        <v>14.095890410958905</v>
      </c>
      <c r="C249" s="41">
        <f>'Survival-1cycle NMA'!F250</f>
        <v>3.3926899636716211E-2</v>
      </c>
      <c r="D249" s="41">
        <f>'Survival-1cycle NMA'!G250</f>
        <v>9.2630369186883746E-4</v>
      </c>
      <c r="E249" s="12">
        <f t="shared" si="40"/>
        <v>3.3000595944847375E-2</v>
      </c>
      <c r="F249" s="12">
        <v>1.30641835763321E-2</v>
      </c>
      <c r="G249" s="12">
        <v>6.1257249540402407E-5</v>
      </c>
      <c r="H249" s="12">
        <f t="shared" si="41"/>
        <v>1.3002926326791698E-2</v>
      </c>
      <c r="I249" s="41">
        <f>'Survival-1cycle NMA'!H250</f>
        <v>3.1107550837343182E-2</v>
      </c>
      <c r="J249" s="12">
        <f t="shared" si="42"/>
        <v>2.9094842732024447E-2</v>
      </c>
      <c r="K249" s="41">
        <f>'Survival-1cycle NMA'!I250</f>
        <v>2.0127081053187344E-3</v>
      </c>
      <c r="L249" s="12">
        <v>8.6641918310273996E-3</v>
      </c>
      <c r="M249" s="12">
        <v>1.30641835763321E-2</v>
      </c>
      <c r="N249" s="12">
        <v>6.1257249540402407E-5</v>
      </c>
      <c r="O249" s="41">
        <f>'Survival-1cycle NMA'!H250</f>
        <v>3.1107550837343182E-2</v>
      </c>
      <c r="P249" s="12">
        <f t="shared" si="43"/>
        <v>2.9094842732024447E-2</v>
      </c>
      <c r="Q249" s="41">
        <f>'Survival-1cycle NMA'!I250</f>
        <v>2.0127081053187344E-3</v>
      </c>
      <c r="R249" s="12">
        <v>1.30641835763321E-2</v>
      </c>
      <c r="S249" s="12">
        <f t="shared" si="44"/>
        <v>1.3002926326791698E-2</v>
      </c>
      <c r="T249" s="12">
        <v>6.1257249540402407E-5</v>
      </c>
      <c r="U249" s="41">
        <f>'Survival-1cycle NMA'!J250</f>
        <v>3.6682142454654294E-2</v>
      </c>
      <c r="V249" s="12">
        <f t="shared" si="45"/>
        <v>2.3076759534203566E-2</v>
      </c>
      <c r="W249" s="41">
        <f>'Survival-1cycle NMA'!K250</f>
        <v>1.3605382920450727E-2</v>
      </c>
      <c r="X249" s="41">
        <f>'Survival-1cycle NMA'!H250</f>
        <v>3.1107550837343182E-2</v>
      </c>
      <c r="Y249" s="12">
        <f t="shared" si="46"/>
        <v>2.9094842732024447E-2</v>
      </c>
      <c r="Z249" s="41">
        <f>'Survival-1cycle NMA'!I250</f>
        <v>2.0127081053187344E-3</v>
      </c>
      <c r="AA249" s="41">
        <f>'Survival-1cycle NMA'!P250</f>
        <v>1.6088306270172256E-2</v>
      </c>
      <c r="AB249" s="12">
        <f t="shared" si="47"/>
        <v>1.5106489490703168E-2</v>
      </c>
      <c r="AC249" s="41">
        <f>'Survival-1cycle NMA'!Q250</f>
        <v>9.8181677946908795E-4</v>
      </c>
      <c r="AD249" s="41">
        <f>'Survival-1cycle NMA'!L250</f>
        <v>8.8106119470420019E-2</v>
      </c>
      <c r="AE249" s="12">
        <f t="shared" si="48"/>
        <v>7.9482150770977658E-2</v>
      </c>
      <c r="AF249" s="41">
        <f>'Survival-1cycle NMA'!M250</f>
        <v>8.6239686994423557E-3</v>
      </c>
      <c r="AG249" s="12">
        <v>1.30641835763321E-2</v>
      </c>
      <c r="AH249" s="12">
        <f t="shared" si="49"/>
        <v>1.3002926326791698E-2</v>
      </c>
      <c r="AI249" s="12">
        <v>6.1257249540402407E-5</v>
      </c>
      <c r="AJ249" s="41">
        <f>'Survival-1cycle NMA'!N250</f>
        <v>2.978699155480696E-2</v>
      </c>
      <c r="AK249" s="12">
        <f t="shared" si="50"/>
        <v>9.1397044294478196E-3</v>
      </c>
      <c r="AL249" s="41">
        <f>'Survival-1cycle NMA'!O250</f>
        <v>2.064728712535914E-2</v>
      </c>
      <c r="AM249" s="41">
        <f>'Survival-1cycle NMA'!P250</f>
        <v>1.6088306270172256E-2</v>
      </c>
      <c r="AN249" s="12">
        <f t="shared" si="51"/>
        <v>1.5106489490703168E-2</v>
      </c>
      <c r="AO249" s="41">
        <f>'Survival-1cycle NMA'!Q250</f>
        <v>9.8181677946908795E-4</v>
      </c>
    </row>
    <row r="250" spans="1:41">
      <c r="A250" s="12">
        <v>247</v>
      </c>
      <c r="B250" s="12">
        <f t="shared" si="39"/>
        <v>14.153424657534247</v>
      </c>
      <c r="C250" s="41">
        <f>'Survival-1cycle NMA'!F251</f>
        <v>3.3697006867943989E-2</v>
      </c>
      <c r="D250" s="41">
        <f>'Survival-1cycle NMA'!G251</f>
        <v>9.1430190439304837E-4</v>
      </c>
      <c r="E250" s="12">
        <f t="shared" si="40"/>
        <v>3.2782704963550943E-2</v>
      </c>
      <c r="F250" s="12">
        <v>1.29507992772359E-2</v>
      </c>
      <c r="G250" s="12">
        <v>6.01576891060743E-5</v>
      </c>
      <c r="H250" s="12">
        <f t="shared" si="41"/>
        <v>1.2890641588129826E-2</v>
      </c>
      <c r="I250" s="41">
        <f>'Survival-1cycle NMA'!H251</f>
        <v>3.0891376305529374E-2</v>
      </c>
      <c r="J250" s="12">
        <f t="shared" si="42"/>
        <v>2.8901865360223915E-2</v>
      </c>
      <c r="K250" s="41">
        <f>'Survival-1cycle NMA'!I251</f>
        <v>1.9895109453054579E-3</v>
      </c>
      <c r="L250" s="12">
        <v>8.5728367365990599E-3</v>
      </c>
      <c r="M250" s="12">
        <v>1.29507992772359E-2</v>
      </c>
      <c r="N250" s="12">
        <v>6.01576891060743E-5</v>
      </c>
      <c r="O250" s="41">
        <f>'Survival-1cycle NMA'!H251</f>
        <v>3.0891376305529374E-2</v>
      </c>
      <c r="P250" s="12">
        <f t="shared" si="43"/>
        <v>2.8901865360223915E-2</v>
      </c>
      <c r="Q250" s="41">
        <f>'Survival-1cycle NMA'!I251</f>
        <v>1.9895109453054579E-3</v>
      </c>
      <c r="R250" s="12">
        <v>1.29507992772359E-2</v>
      </c>
      <c r="S250" s="12">
        <f t="shared" si="44"/>
        <v>1.2890641588129826E-2</v>
      </c>
      <c r="T250" s="12">
        <v>6.01576891060743E-5</v>
      </c>
      <c r="U250" s="41">
        <f>'Survival-1cycle NMA'!J251</f>
        <v>3.6439296858794309E-2</v>
      </c>
      <c r="V250" s="12">
        <f t="shared" si="45"/>
        <v>2.2942647124223003E-2</v>
      </c>
      <c r="W250" s="41">
        <f>'Survival-1cycle NMA'!K251</f>
        <v>1.3496649734571304E-2</v>
      </c>
      <c r="X250" s="41">
        <f>'Survival-1cycle NMA'!H251</f>
        <v>3.0891376305529374E-2</v>
      </c>
      <c r="Y250" s="12">
        <f t="shared" si="46"/>
        <v>2.8901865360223915E-2</v>
      </c>
      <c r="Z250" s="41">
        <f>'Survival-1cycle NMA'!I251</f>
        <v>1.9895109453054579E-3</v>
      </c>
      <c r="AA250" s="41">
        <f>'Survival-1cycle NMA'!P251</f>
        <v>1.5955350053990184E-2</v>
      </c>
      <c r="AB250" s="12">
        <f t="shared" si="47"/>
        <v>1.4986149000592931E-2</v>
      </c>
      <c r="AC250" s="41">
        <f>'Survival-1cycle NMA'!Q251</f>
        <v>9.692010533972526E-4</v>
      </c>
      <c r="AD250" s="41">
        <f>'Survival-1cycle NMA'!L251</f>
        <v>8.7677080584065162E-2</v>
      </c>
      <c r="AE250" s="12">
        <f t="shared" si="48"/>
        <v>7.912931386710656E-2</v>
      </c>
      <c r="AF250" s="41">
        <f>'Survival-1cycle NMA'!M251</f>
        <v>8.5477667169586019E-3</v>
      </c>
      <c r="AG250" s="12">
        <v>1.29507992772359E-2</v>
      </c>
      <c r="AH250" s="12">
        <f t="shared" si="49"/>
        <v>1.2890641588129826E-2</v>
      </c>
      <c r="AI250" s="12">
        <v>6.01576891060743E-5</v>
      </c>
      <c r="AJ250" s="41">
        <f>'Survival-1cycle NMA'!N251</f>
        <v>2.9577415589439743E-2</v>
      </c>
      <c r="AK250" s="12">
        <f t="shared" si="50"/>
        <v>9.0791810507532822E-3</v>
      </c>
      <c r="AL250" s="41">
        <f>'Survival-1cycle NMA'!O251</f>
        <v>2.0498234538686461E-2</v>
      </c>
      <c r="AM250" s="41">
        <f>'Survival-1cycle NMA'!P251</f>
        <v>1.5955350053990184E-2</v>
      </c>
      <c r="AN250" s="12">
        <f t="shared" si="51"/>
        <v>1.4986149000592931E-2</v>
      </c>
      <c r="AO250" s="41">
        <f>'Survival-1cycle NMA'!Q251</f>
        <v>9.692010533972526E-4</v>
      </c>
    </row>
    <row r="251" spans="1:41">
      <c r="A251" s="12">
        <v>248</v>
      </c>
      <c r="B251" s="12">
        <f t="shared" si="39"/>
        <v>14.210958904109589</v>
      </c>
      <c r="C251" s="41">
        <f>'Survival-1cycle NMA'!F252</f>
        <v>3.3469326084345177E-2</v>
      </c>
      <c r="D251" s="41">
        <f>'Survival-1cycle NMA'!G252</f>
        <v>9.0249114895377255E-4</v>
      </c>
      <c r="E251" s="12">
        <f t="shared" si="40"/>
        <v>3.2566834935391406E-2</v>
      </c>
      <c r="F251" s="12">
        <v>1.28387207731065E-2</v>
      </c>
      <c r="G251" s="12">
        <v>5.9081096039188699E-5</v>
      </c>
      <c r="H251" s="12">
        <f t="shared" si="41"/>
        <v>1.2779639677067311E-2</v>
      </c>
      <c r="I251" s="41">
        <f>'Survival-1cycle NMA'!H252</f>
        <v>3.0677319032628235E-2</v>
      </c>
      <c r="J251" s="12">
        <f t="shared" si="42"/>
        <v>2.8710669071592674E-2</v>
      </c>
      <c r="K251" s="41">
        <f>'Survival-1cycle NMA'!I252</f>
        <v>1.9666499610355597E-3</v>
      </c>
      <c r="L251" s="12">
        <v>8.4826925115415903E-3</v>
      </c>
      <c r="M251" s="12">
        <v>1.28387207731065E-2</v>
      </c>
      <c r="N251" s="12">
        <v>5.9081096039188699E-5</v>
      </c>
      <c r="O251" s="41">
        <f>'Survival-1cycle NMA'!H252</f>
        <v>3.0677319032628235E-2</v>
      </c>
      <c r="P251" s="12">
        <f t="shared" si="43"/>
        <v>2.8710669071592674E-2</v>
      </c>
      <c r="Q251" s="41">
        <f>'Survival-1cycle NMA'!I252</f>
        <v>1.9666499610355597E-3</v>
      </c>
      <c r="R251" s="12">
        <v>1.28387207731065E-2</v>
      </c>
      <c r="S251" s="12">
        <f t="shared" si="44"/>
        <v>1.2779639677067311E-2</v>
      </c>
      <c r="T251" s="12">
        <v>5.9081096039188699E-5</v>
      </c>
      <c r="U251" s="41">
        <f>'Survival-1cycle NMA'!J252</f>
        <v>3.6198750192080478E-2</v>
      </c>
      <c r="V251" s="12">
        <f t="shared" si="45"/>
        <v>2.2809640340293799E-2</v>
      </c>
      <c r="W251" s="41">
        <f>'Survival-1cycle NMA'!K252</f>
        <v>1.3389109851786681E-2</v>
      </c>
      <c r="X251" s="41">
        <f>'Survival-1cycle NMA'!H252</f>
        <v>3.0677319032628235E-2</v>
      </c>
      <c r="Y251" s="12">
        <f t="shared" si="46"/>
        <v>2.8710669071592674E-2</v>
      </c>
      <c r="Z251" s="41">
        <f>'Survival-1cycle NMA'!I252</f>
        <v>1.9666499610355597E-3</v>
      </c>
      <c r="AA251" s="41">
        <f>'Survival-1cycle NMA'!P252</f>
        <v>1.5823870111205854E-2</v>
      </c>
      <c r="AB251" s="12">
        <f t="shared" si="47"/>
        <v>1.4867085327074024E-2</v>
      </c>
      <c r="AC251" s="41">
        <f>'Survival-1cycle NMA'!Q252</f>
        <v>9.567847841318298E-4</v>
      </c>
      <c r="AD251" s="41">
        <f>'Survival-1cycle NMA'!L252</f>
        <v>8.7251355359851984E-2</v>
      </c>
      <c r="AE251" s="12">
        <f t="shared" si="48"/>
        <v>7.8778890303558724E-2</v>
      </c>
      <c r="AF251" s="41">
        <f>'Survival-1cycle NMA'!M252</f>
        <v>8.4724650562932585E-3</v>
      </c>
      <c r="AG251" s="12">
        <v>1.28387207731065E-2</v>
      </c>
      <c r="AH251" s="12">
        <f t="shared" si="49"/>
        <v>1.2779639677067311E-2</v>
      </c>
      <c r="AI251" s="12">
        <v>5.9081096039188699E-5</v>
      </c>
      <c r="AJ251" s="41">
        <f>'Survival-1cycle NMA'!N252</f>
        <v>2.9369910318111224E-2</v>
      </c>
      <c r="AK251" s="12">
        <f t="shared" si="50"/>
        <v>9.019207261972282E-3</v>
      </c>
      <c r="AL251" s="41">
        <f>'Survival-1cycle NMA'!O252</f>
        <v>2.0350703056138942E-2</v>
      </c>
      <c r="AM251" s="41">
        <f>'Survival-1cycle NMA'!P252</f>
        <v>1.5823870111205854E-2</v>
      </c>
      <c r="AN251" s="12">
        <f t="shared" si="51"/>
        <v>1.4867085327074024E-2</v>
      </c>
      <c r="AO251" s="41">
        <f>'Survival-1cycle NMA'!Q252</f>
        <v>9.567847841318298E-4</v>
      </c>
    </row>
    <row r="252" spans="1:41">
      <c r="A252" s="12">
        <v>249</v>
      </c>
      <c r="B252" s="12">
        <f t="shared" si="39"/>
        <v>14.268493150684931</v>
      </c>
      <c r="C252" s="41">
        <f>'Survival-1cycle NMA'!F253</f>
        <v>3.3243829246270361E-2</v>
      </c>
      <c r="D252" s="41">
        <f>'Survival-1cycle NMA'!G253</f>
        <v>8.9086779811677758E-4</v>
      </c>
      <c r="E252" s="12">
        <f t="shared" si="40"/>
        <v>3.2352961448153583E-2</v>
      </c>
      <c r="F252" s="12">
        <v>1.27279290973471E-2</v>
      </c>
      <c r="G252" s="12">
        <v>5.8026921299838499E-5</v>
      </c>
      <c r="H252" s="12">
        <f t="shared" si="41"/>
        <v>1.2669902176047262E-2</v>
      </c>
      <c r="I252" s="41">
        <f>'Survival-1cycle NMA'!H253</f>
        <v>3.04653518249033E-2</v>
      </c>
      <c r="J252" s="12">
        <f t="shared" si="42"/>
        <v>2.8521232583490201E-2</v>
      </c>
      <c r="K252" s="41">
        <f>'Survival-1cycle NMA'!I253</f>
        <v>1.9441192414130989E-3</v>
      </c>
      <c r="L252" s="12">
        <v>8.3937396529154898E-3</v>
      </c>
      <c r="M252" s="12">
        <v>1.27279290973471E-2</v>
      </c>
      <c r="N252" s="12">
        <v>5.8026921299838499E-5</v>
      </c>
      <c r="O252" s="41">
        <f>'Survival-1cycle NMA'!H253</f>
        <v>3.04653518249033E-2</v>
      </c>
      <c r="P252" s="12">
        <f t="shared" si="43"/>
        <v>2.8521232583490201E-2</v>
      </c>
      <c r="Q252" s="41">
        <f>'Survival-1cycle NMA'!I253</f>
        <v>1.9441192414130989E-3</v>
      </c>
      <c r="R252" s="12">
        <v>1.27279290973471E-2</v>
      </c>
      <c r="S252" s="12">
        <f t="shared" si="44"/>
        <v>1.2669902176047262E-2</v>
      </c>
      <c r="T252" s="12">
        <v>5.8026921299838499E-5</v>
      </c>
      <c r="U252" s="41">
        <f>'Survival-1cycle NMA'!J253</f>
        <v>3.596047365928496E-2</v>
      </c>
      <c r="V252" s="12">
        <f t="shared" si="45"/>
        <v>2.2677727247254122E-2</v>
      </c>
      <c r="W252" s="41">
        <f>'Survival-1cycle NMA'!K253</f>
        <v>1.3282746412030838E-2</v>
      </c>
      <c r="X252" s="41">
        <f>'Survival-1cycle NMA'!H253</f>
        <v>3.04653518249033E-2</v>
      </c>
      <c r="Y252" s="12">
        <f t="shared" si="46"/>
        <v>2.8521232583490201E-2</v>
      </c>
      <c r="Z252" s="41">
        <f>'Survival-1cycle NMA'!I253</f>
        <v>1.9441192414130989E-3</v>
      </c>
      <c r="AA252" s="41">
        <f>'Survival-1cycle NMA'!P253</f>
        <v>1.5693845595677606E-2</v>
      </c>
      <c r="AB252" s="12">
        <f t="shared" si="47"/>
        <v>1.4749281390389569E-2</v>
      </c>
      <c r="AC252" s="41">
        <f>'Survival-1cycle NMA'!Q253</f>
        <v>9.4456420528803674E-4</v>
      </c>
      <c r="AD252" s="41">
        <f>'Survival-1cycle NMA'!L253</f>
        <v>8.6828907868879465E-2</v>
      </c>
      <c r="AE252" s="12">
        <f t="shared" si="48"/>
        <v>7.8430857612700855E-2</v>
      </c>
      <c r="AF252" s="41">
        <f>'Survival-1cycle NMA'!M253</f>
        <v>8.3980502561786085E-3</v>
      </c>
      <c r="AG252" s="12">
        <v>1.27279290973471E-2</v>
      </c>
      <c r="AH252" s="12">
        <f t="shared" si="49"/>
        <v>1.2669902176047262E-2</v>
      </c>
      <c r="AI252" s="12">
        <v>5.8026921299838499E-5</v>
      </c>
      <c r="AJ252" s="41">
        <f>'Survival-1cycle NMA'!N253</f>
        <v>2.9164448971541884E-2</v>
      </c>
      <c r="AK252" s="12">
        <f t="shared" si="50"/>
        <v>8.9597766425482117E-3</v>
      </c>
      <c r="AL252" s="41">
        <f>'Survival-1cycle NMA'!O253</f>
        <v>2.0204672328993672E-2</v>
      </c>
      <c r="AM252" s="41">
        <f>'Survival-1cycle NMA'!P253</f>
        <v>1.5693845595677606E-2</v>
      </c>
      <c r="AN252" s="12">
        <f t="shared" si="51"/>
        <v>1.4749281390389569E-2</v>
      </c>
      <c r="AO252" s="41">
        <f>'Survival-1cycle NMA'!Q253</f>
        <v>9.4456420528803674E-4</v>
      </c>
    </row>
    <row r="253" spans="1:41">
      <c r="A253" s="12">
        <v>250</v>
      </c>
      <c r="B253" s="12">
        <f t="shared" si="39"/>
        <v>14.326027397260274</v>
      </c>
      <c r="C253" s="41">
        <f>'Survival-1cycle NMA'!F254</f>
        <v>3.3020488758877253E-2</v>
      </c>
      <c r="D253" s="41">
        <f>'Survival-1cycle NMA'!G254</f>
        <v>8.7942830476152203E-4</v>
      </c>
      <c r="E253" s="12">
        <f t="shared" si="40"/>
        <v>3.214106045411573E-2</v>
      </c>
      <c r="F253" s="12">
        <v>1.26184056181255E-2</v>
      </c>
      <c r="G253" s="12">
        <v>5.6994630663296499E-5</v>
      </c>
      <c r="H253" s="12">
        <f t="shared" si="41"/>
        <v>1.2561410987462203E-2</v>
      </c>
      <c r="I253" s="41">
        <f>'Survival-1cycle NMA'!H254</f>
        <v>3.0255447924391363E-2</v>
      </c>
      <c r="J253" s="12">
        <f t="shared" si="42"/>
        <v>2.8333534926322627E-2</v>
      </c>
      <c r="K253" s="41">
        <f>'Survival-1cycle NMA'!I254</f>
        <v>1.9219129980687381E-3</v>
      </c>
      <c r="L253" s="12">
        <v>8.3059590295435498E-3</v>
      </c>
      <c r="M253" s="12">
        <v>1.26184056181255E-2</v>
      </c>
      <c r="N253" s="12">
        <v>5.6994630663296499E-5</v>
      </c>
      <c r="O253" s="41">
        <f>'Survival-1cycle NMA'!H254</f>
        <v>3.0255447924391363E-2</v>
      </c>
      <c r="P253" s="12">
        <f t="shared" si="43"/>
        <v>2.8333534926322627E-2</v>
      </c>
      <c r="Q253" s="41">
        <f>'Survival-1cycle NMA'!I254</f>
        <v>1.9219129980687381E-3</v>
      </c>
      <c r="R253" s="12">
        <v>1.26184056181255E-2</v>
      </c>
      <c r="S253" s="12">
        <f t="shared" si="44"/>
        <v>1.2561410987462203E-2</v>
      </c>
      <c r="T253" s="12">
        <v>5.6994630663296499E-5</v>
      </c>
      <c r="U253" s="41">
        <f>'Survival-1cycle NMA'!J254</f>
        <v>3.5724438917800999E-2</v>
      </c>
      <c r="V253" s="12">
        <f t="shared" si="45"/>
        <v>2.2546896069327051E-2</v>
      </c>
      <c r="W253" s="41">
        <f>'Survival-1cycle NMA'!K254</f>
        <v>1.3177542848473948E-2</v>
      </c>
      <c r="X253" s="41">
        <f>'Survival-1cycle NMA'!H254</f>
        <v>3.0255447924391363E-2</v>
      </c>
      <c r="Y253" s="12">
        <f t="shared" si="46"/>
        <v>2.8333534926322627E-2</v>
      </c>
      <c r="Z253" s="41">
        <f>'Survival-1cycle NMA'!I254</f>
        <v>1.9219129980687381E-3</v>
      </c>
      <c r="AA253" s="41">
        <f>'Survival-1cycle NMA'!P254</f>
        <v>1.5565256021032099E-2</v>
      </c>
      <c r="AB253" s="12">
        <f t="shared" si="47"/>
        <v>1.463272038755075E-2</v>
      </c>
      <c r="AC253" s="41">
        <f>'Survival-1cycle NMA'!Q254</f>
        <v>9.3253563348134839E-4</v>
      </c>
      <c r="AD253" s="41">
        <f>'Survival-1cycle NMA'!L254</f>
        <v>8.6409702689293794E-2</v>
      </c>
      <c r="AE253" s="12">
        <f t="shared" si="48"/>
        <v>7.8085193589063601E-2</v>
      </c>
      <c r="AF253" s="41">
        <f>'Survival-1cycle NMA'!M254</f>
        <v>8.324509100230193E-3</v>
      </c>
      <c r="AG253" s="12">
        <v>1.26184056181255E-2</v>
      </c>
      <c r="AH253" s="12">
        <f t="shared" si="49"/>
        <v>1.2561410987462203E-2</v>
      </c>
      <c r="AI253" s="12">
        <v>5.6994630663296499E-5</v>
      </c>
      <c r="AJ253" s="41">
        <f>'Survival-1cycle NMA'!N254</f>
        <v>2.8961005211584744E-2</v>
      </c>
      <c r="AK253" s="12">
        <f t="shared" si="50"/>
        <v>8.9008828639507709E-3</v>
      </c>
      <c r="AL253" s="41">
        <f>'Survival-1cycle NMA'!O254</f>
        <v>2.0060122347633973E-2</v>
      </c>
      <c r="AM253" s="41">
        <f>'Survival-1cycle NMA'!P254</f>
        <v>1.5565256021032099E-2</v>
      </c>
      <c r="AN253" s="12">
        <f t="shared" si="51"/>
        <v>1.463272038755075E-2</v>
      </c>
      <c r="AO253" s="41">
        <f>'Survival-1cycle NMA'!Q254</f>
        <v>9.3253563348134839E-4</v>
      </c>
    </row>
    <row r="254" spans="1:41">
      <c r="A254" s="12">
        <v>251</v>
      </c>
      <c r="B254" s="12">
        <f t="shared" si="39"/>
        <v>14.383561643835616</v>
      </c>
      <c r="C254" s="41">
        <f>'Survival-1cycle NMA'!F255</f>
        <v>3.2799277463617875E-2</v>
      </c>
      <c r="D254" s="41">
        <f>'Survival-1cycle NMA'!G255</f>
        <v>8.6816920004516578E-4</v>
      </c>
      <c r="E254" s="12">
        <f t="shared" si="40"/>
        <v>3.1931108263572712E-2</v>
      </c>
      <c r="F254" s="12">
        <v>1.2510132031392E-2</v>
      </c>
      <c r="G254" s="12">
        <v>5.5983704273944301E-5</v>
      </c>
      <c r="H254" s="12">
        <f t="shared" si="41"/>
        <v>1.2454148327118057E-2</v>
      </c>
      <c r="I254" s="41">
        <f>'Survival-1cycle NMA'!H255</f>
        <v>3.0047581000495208E-2</v>
      </c>
      <c r="J254" s="12">
        <f t="shared" si="42"/>
        <v>2.8147555438081159E-2</v>
      </c>
      <c r="K254" s="41">
        <f>'Survival-1cycle NMA'!I255</f>
        <v>1.900025562414049E-3</v>
      </c>
      <c r="L254" s="12">
        <v>8.2193318737979002E-3</v>
      </c>
      <c r="M254" s="12">
        <v>1.2510132031392E-2</v>
      </c>
      <c r="N254" s="12">
        <v>5.5983704273944301E-5</v>
      </c>
      <c r="O254" s="41">
        <f>'Survival-1cycle NMA'!H255</f>
        <v>3.0047581000495208E-2</v>
      </c>
      <c r="P254" s="12">
        <f t="shared" si="43"/>
        <v>2.8147555438081159E-2</v>
      </c>
      <c r="Q254" s="41">
        <f>'Survival-1cycle NMA'!I255</f>
        <v>1.900025562414049E-3</v>
      </c>
      <c r="R254" s="12">
        <v>1.2510132031392E-2</v>
      </c>
      <c r="S254" s="12">
        <f t="shared" si="44"/>
        <v>1.2454148327118057E-2</v>
      </c>
      <c r="T254" s="12">
        <v>5.5983704273944301E-5</v>
      </c>
      <c r="U254" s="41">
        <f>'Survival-1cycle NMA'!J255</f>
        <v>3.5490618069043363E-2</v>
      </c>
      <c r="V254" s="12">
        <f t="shared" si="45"/>
        <v>2.2417135187598587E-2</v>
      </c>
      <c r="W254" s="41">
        <f>'Survival-1cycle NMA'!K255</f>
        <v>1.3073482881444774E-2</v>
      </c>
      <c r="X254" s="41">
        <f>'Survival-1cycle NMA'!H255</f>
        <v>3.0047581000495208E-2</v>
      </c>
      <c r="Y254" s="12">
        <f t="shared" si="46"/>
        <v>2.8147555438081159E-2</v>
      </c>
      <c r="Z254" s="41">
        <f>'Survival-1cycle NMA'!I255</f>
        <v>1.900025562414049E-3</v>
      </c>
      <c r="AA254" s="41">
        <f>'Survival-1cycle NMA'!P255</f>
        <v>1.543808125329678E-2</v>
      </c>
      <c r="AB254" s="12">
        <f t="shared" si="47"/>
        <v>1.4517385787064963E-2</v>
      </c>
      <c r="AC254" s="41">
        <f>'Survival-1cycle NMA'!Q255</f>
        <v>9.2069546623181739E-4</v>
      </c>
      <c r="AD254" s="41">
        <f>'Survival-1cycle NMA'!L255</f>
        <v>8.5993704897428525E-2</v>
      </c>
      <c r="AE254" s="12">
        <f t="shared" si="48"/>
        <v>7.7741876285746705E-2</v>
      </c>
      <c r="AF254" s="41">
        <f>'Survival-1cycle NMA'!M255</f>
        <v>8.2518286116818156E-3</v>
      </c>
      <c r="AG254" s="12">
        <v>1.2510132031392E-2</v>
      </c>
      <c r="AH254" s="12">
        <f t="shared" si="49"/>
        <v>1.2454148327118057E-2</v>
      </c>
      <c r="AI254" s="12">
        <v>5.5983704273944301E-5</v>
      </c>
      <c r="AJ254" s="41">
        <f>'Survival-1cycle NMA'!N255</f>
        <v>2.8759553122874329E-2</v>
      </c>
      <c r="AK254" s="12">
        <f t="shared" si="50"/>
        <v>8.8425196881149609E-3</v>
      </c>
      <c r="AL254" s="41">
        <f>'Survival-1cycle NMA'!O255</f>
        <v>1.9917033434759368E-2</v>
      </c>
      <c r="AM254" s="41">
        <f>'Survival-1cycle NMA'!P255</f>
        <v>1.543808125329678E-2</v>
      </c>
      <c r="AN254" s="12">
        <f t="shared" si="51"/>
        <v>1.4517385787064963E-2</v>
      </c>
      <c r="AO254" s="41">
        <f>'Survival-1cycle NMA'!Q255</f>
        <v>9.2069546623181739E-4</v>
      </c>
    </row>
    <row r="255" spans="1:41">
      <c r="A255" s="12">
        <v>252</v>
      </c>
      <c r="B255" s="12">
        <f t="shared" si="39"/>
        <v>14.441095890410958</v>
      </c>
      <c r="C255" s="41">
        <f>'Survival-1cycle NMA'!F256</f>
        <v>3.2580168629918589E-2</v>
      </c>
      <c r="D255" s="41">
        <f>'Survival-1cycle NMA'!G256</f>
        <v>8.5708709142480835E-4</v>
      </c>
      <c r="E255" s="12">
        <f t="shared" si="40"/>
        <v>3.1723081538493778E-2</v>
      </c>
      <c r="F255" s="12">
        <v>1.2403090354066299E-2</v>
      </c>
      <c r="G255" s="12">
        <v>5.49936362140428E-5</v>
      </c>
      <c r="H255" s="12">
        <f t="shared" si="41"/>
        <v>1.2348096717852256E-2</v>
      </c>
      <c r="I255" s="41">
        <f>'Survival-1cycle NMA'!H256</f>
        <v>2.9841725141768045E-2</v>
      </c>
      <c r="J255" s="12">
        <f t="shared" si="42"/>
        <v>2.7963273758991887E-2</v>
      </c>
      <c r="K255" s="41">
        <f>'Survival-1cycle NMA'!I256</f>
        <v>1.8784513827761575E-3</v>
      </c>
      <c r="L255" s="12">
        <v>8.1338397735937103E-3</v>
      </c>
      <c r="M255" s="12">
        <v>1.2403090354066299E-2</v>
      </c>
      <c r="N255" s="12">
        <v>5.49936362140428E-5</v>
      </c>
      <c r="O255" s="41">
        <f>'Survival-1cycle NMA'!H256</f>
        <v>2.9841725141768045E-2</v>
      </c>
      <c r="P255" s="12">
        <f t="shared" si="43"/>
        <v>2.7963273758991887E-2</v>
      </c>
      <c r="Q255" s="41">
        <f>'Survival-1cycle NMA'!I256</f>
        <v>1.8784513827761575E-3</v>
      </c>
      <c r="R255" s="12">
        <v>1.2403090354066299E-2</v>
      </c>
      <c r="S255" s="12">
        <f t="shared" si="44"/>
        <v>1.2348096717852256E-2</v>
      </c>
      <c r="T255" s="12">
        <v>5.49936362140428E-5</v>
      </c>
      <c r="U255" s="41">
        <f>'Survival-1cycle NMA'!J256</f>
        <v>3.525898365004243E-2</v>
      </c>
      <c r="V255" s="12">
        <f t="shared" si="45"/>
        <v>2.2288433137542848E-2</v>
      </c>
      <c r="W255" s="41">
        <f>'Survival-1cycle NMA'!K256</f>
        <v>1.2970550512499584E-2</v>
      </c>
      <c r="X255" s="41">
        <f>'Survival-1cycle NMA'!H256</f>
        <v>2.9841725141768045E-2</v>
      </c>
      <c r="Y255" s="12">
        <f t="shared" si="46"/>
        <v>2.7963273758991887E-2</v>
      </c>
      <c r="Z255" s="41">
        <f>'Survival-1cycle NMA'!I256</f>
        <v>1.8784513827761575E-3</v>
      </c>
      <c r="AA255" s="41">
        <f>'Survival-1cycle NMA'!P256</f>
        <v>1.5312301503708223E-2</v>
      </c>
      <c r="AB255" s="12">
        <f t="shared" si="47"/>
        <v>1.4403261323780106E-2</v>
      </c>
      <c r="AC255" s="41">
        <f>'Survival-1cycle NMA'!Q256</f>
        <v>9.0904017992811674E-4</v>
      </c>
      <c r="AD255" s="41">
        <f>'Survival-1cycle NMA'!L256</f>
        <v>8.5580880059132544E-2</v>
      </c>
      <c r="AE255" s="12">
        <f t="shared" si="48"/>
        <v>7.7400884010881077E-2</v>
      </c>
      <c r="AF255" s="41">
        <f>'Survival-1cycle NMA'!M256</f>
        <v>8.1799960482514724E-3</v>
      </c>
      <c r="AG255" s="12">
        <v>1.2403090354066299E-2</v>
      </c>
      <c r="AH255" s="12">
        <f t="shared" si="49"/>
        <v>1.2348096717852256E-2</v>
      </c>
      <c r="AI255" s="12">
        <v>5.49936362140428E-5</v>
      </c>
      <c r="AJ255" s="41">
        <f>'Survival-1cycle NMA'!N256</f>
        <v>2.8560067204666497E-2</v>
      </c>
      <c r="AK255" s="12">
        <f t="shared" si="50"/>
        <v>8.7846809659119333E-3</v>
      </c>
      <c r="AL255" s="41">
        <f>'Survival-1cycle NMA'!O256</f>
        <v>1.9775386238754564E-2</v>
      </c>
      <c r="AM255" s="41">
        <f>'Survival-1cycle NMA'!P256</f>
        <v>1.5312301503708223E-2</v>
      </c>
      <c r="AN255" s="12">
        <f t="shared" si="51"/>
        <v>1.4403261323780106E-2</v>
      </c>
      <c r="AO255" s="41">
        <f>'Survival-1cycle NMA'!Q256</f>
        <v>9.0904017992811674E-4</v>
      </c>
    </row>
    <row r="256" spans="1:41">
      <c r="A256" s="12">
        <v>253</v>
      </c>
      <c r="B256" s="12">
        <f t="shared" si="39"/>
        <v>14.498630136986302</v>
      </c>
      <c r="C256" s="41">
        <f>'Survival-1cycle NMA'!F257</f>
        <v>3.2363135947046033E-2</v>
      </c>
      <c r="D256" s="41">
        <f>'Survival-1cycle NMA'!G257</f>
        <v>8.4617866073610824E-4</v>
      </c>
      <c r="E256" s="12">
        <f t="shared" si="40"/>
        <v>3.1516957286309925E-2</v>
      </c>
      <c r="F256" s="12">
        <v>1.2297262917388099E-2</v>
      </c>
      <c r="G256" s="12">
        <v>5.4023934086800598E-5</v>
      </c>
      <c r="H256" s="12">
        <f t="shared" si="41"/>
        <v>1.2243238983301298E-2</v>
      </c>
      <c r="I256" s="41">
        <f>'Survival-1cycle NMA'!H257</f>
        <v>2.9637854847882672E-2</v>
      </c>
      <c r="J256" s="12">
        <f t="shared" si="42"/>
        <v>2.7780669826272336E-2</v>
      </c>
      <c r="K256" s="41">
        <f>'Survival-1cycle NMA'!I257</f>
        <v>1.8571850216103352E-3</v>
      </c>
      <c r="L256" s="12">
        <v>8.0494646645839704E-3</v>
      </c>
      <c r="M256" s="12">
        <v>1.2297262917388099E-2</v>
      </c>
      <c r="N256" s="12">
        <v>5.4023934086800598E-5</v>
      </c>
      <c r="O256" s="41">
        <f>'Survival-1cycle NMA'!H257</f>
        <v>2.9637854847882672E-2</v>
      </c>
      <c r="P256" s="12">
        <f t="shared" si="43"/>
        <v>2.7780669826272336E-2</v>
      </c>
      <c r="Q256" s="41">
        <f>'Survival-1cycle NMA'!I257</f>
        <v>1.8571850216103352E-3</v>
      </c>
      <c r="R256" s="12">
        <v>1.2297262917388099E-2</v>
      </c>
      <c r="S256" s="12">
        <f t="shared" si="44"/>
        <v>1.2243238983301298E-2</v>
      </c>
      <c r="T256" s="12">
        <v>5.4023934086800598E-5</v>
      </c>
      <c r="U256" s="41">
        <f>'Survival-1cycle NMA'!J257</f>
        <v>3.5029508625225012E-2</v>
      </c>
      <c r="V256" s="12">
        <f t="shared" si="45"/>
        <v>2.2160778606591394E-2</v>
      </c>
      <c r="W256" s="41">
        <f>'Survival-1cycle NMA'!K257</f>
        <v>1.2868730018633616E-2</v>
      </c>
      <c r="X256" s="41">
        <f>'Survival-1cycle NMA'!H257</f>
        <v>2.9637854847882672E-2</v>
      </c>
      <c r="Y256" s="12">
        <f t="shared" si="46"/>
        <v>2.7780669826272336E-2</v>
      </c>
      <c r="Z256" s="41">
        <f>'Survival-1cycle NMA'!I257</f>
        <v>1.8571850216103352E-3</v>
      </c>
      <c r="AA256" s="41">
        <f>'Survival-1cycle NMA'!P257</f>
        <v>1.5187897321690463E-2</v>
      </c>
      <c r="AB256" s="12">
        <f t="shared" si="47"/>
        <v>1.4290330993841038E-2</v>
      </c>
      <c r="AC256" s="41">
        <f>'Survival-1cycle NMA'!Q257</f>
        <v>8.9756632784942537E-4</v>
      </c>
      <c r="AD256" s="41">
        <f>'Survival-1cycle NMA'!L257</f>
        <v>8.5171194221278113E-2</v>
      </c>
      <c r="AE256" s="12">
        <f t="shared" si="48"/>
        <v>7.7062195324143767E-2</v>
      </c>
      <c r="AF256" s="41">
        <f>'Survival-1cycle NMA'!M257</f>
        <v>8.10899889713434E-3</v>
      </c>
      <c r="AG256" s="12">
        <v>1.2297262917388099E-2</v>
      </c>
      <c r="AH256" s="12">
        <f t="shared" si="49"/>
        <v>1.2243238983301298E-2</v>
      </c>
      <c r="AI256" s="12">
        <v>5.4023934086800598E-5</v>
      </c>
      <c r="AJ256" s="41">
        <f>'Survival-1cycle NMA'!N257</f>
        <v>2.8362522362862574E-2</v>
      </c>
      <c r="AK256" s="12">
        <f t="shared" si="50"/>
        <v>8.7273606356493144E-3</v>
      </c>
      <c r="AL256" s="41">
        <f>'Survival-1cycle NMA'!O257</f>
        <v>1.963516172721326E-2</v>
      </c>
      <c r="AM256" s="41">
        <f>'Survival-1cycle NMA'!P257</f>
        <v>1.5187897321690463E-2</v>
      </c>
      <c r="AN256" s="12">
        <f t="shared" si="51"/>
        <v>1.4290330993841038E-2</v>
      </c>
      <c r="AO256" s="41">
        <f>'Survival-1cycle NMA'!Q257</f>
        <v>8.9756632784942537E-4</v>
      </c>
    </row>
    <row r="257" spans="1:41">
      <c r="A257" s="12">
        <v>254</v>
      </c>
      <c r="B257" s="12">
        <f t="shared" si="39"/>
        <v>14.556164383561644</v>
      </c>
      <c r="C257" s="41">
        <f>'Survival-1cycle NMA'!F258</f>
        <v>3.2148153516152765E-2</v>
      </c>
      <c r="D257" s="41">
        <f>'Survival-1cycle NMA'!G258</f>
        <v>8.3544066232648598E-4</v>
      </c>
      <c r="E257" s="12">
        <f t="shared" si="40"/>
        <v>3.131271285382628E-2</v>
      </c>
      <c r="F257" s="12">
        <v>1.2192632360426101E-2</v>
      </c>
      <c r="G257" s="12">
        <v>5.3074118613224101E-5</v>
      </c>
      <c r="H257" s="12">
        <f t="shared" si="41"/>
        <v>1.2139558241812877E-2</v>
      </c>
      <c r="I257" s="41">
        <f>'Survival-1cycle NMA'!H258</f>
        <v>2.9435945021779378E-2</v>
      </c>
      <c r="J257" s="12">
        <f t="shared" si="42"/>
        <v>2.7599723868991267E-2</v>
      </c>
      <c r="K257" s="41">
        <f>'Survival-1cycle NMA'!I258</f>
        <v>1.8362211527881119E-3</v>
      </c>
      <c r="L257" s="12">
        <v>7.9661888225493801E-3</v>
      </c>
      <c r="M257" s="12">
        <v>1.2192632360426101E-2</v>
      </c>
      <c r="N257" s="12">
        <v>5.3074118613224101E-5</v>
      </c>
      <c r="O257" s="41">
        <f>'Survival-1cycle NMA'!H258</f>
        <v>2.9435945021779378E-2</v>
      </c>
      <c r="P257" s="12">
        <f t="shared" si="43"/>
        <v>2.7599723868991267E-2</v>
      </c>
      <c r="Q257" s="41">
        <f>'Survival-1cycle NMA'!I258</f>
        <v>1.8362211527881119E-3</v>
      </c>
      <c r="R257" s="12">
        <v>1.2192632360426101E-2</v>
      </c>
      <c r="S257" s="12">
        <f t="shared" si="44"/>
        <v>1.2139558241812877E-2</v>
      </c>
      <c r="T257" s="12">
        <v>5.3074118613224101E-5</v>
      </c>
      <c r="U257" s="41">
        <f>'Survival-1cycle NMA'!J258</f>
        <v>3.4802166378375604E-2</v>
      </c>
      <c r="V257" s="12">
        <f t="shared" si="45"/>
        <v>2.2034160431744595E-2</v>
      </c>
      <c r="W257" s="41">
        <f>'Survival-1cycle NMA'!K258</f>
        <v>1.2768005946631007E-2</v>
      </c>
      <c r="X257" s="41">
        <f>'Survival-1cycle NMA'!H258</f>
        <v>2.9435945021779378E-2</v>
      </c>
      <c r="Y257" s="12">
        <f t="shared" si="46"/>
        <v>2.7599723868991267E-2</v>
      </c>
      <c r="Z257" s="41">
        <f>'Survival-1cycle NMA'!I258</f>
        <v>1.8362211527881119E-3</v>
      </c>
      <c r="AA257" s="41">
        <f>'Survival-1cycle NMA'!P258</f>
        <v>1.5064849587998095E-2</v>
      </c>
      <c r="AB257" s="12">
        <f t="shared" si="47"/>
        <v>1.4178579049754786E-2</v>
      </c>
      <c r="AC257" s="41">
        <f>'Survival-1cycle NMA'!Q258</f>
        <v>8.8627053824330906E-4</v>
      </c>
      <c r="AD257" s="41">
        <f>'Survival-1cycle NMA'!L258</f>
        <v>8.4764613903441602E-2</v>
      </c>
      <c r="AE257" s="12">
        <f t="shared" si="48"/>
        <v>7.6725789033322139E-2</v>
      </c>
      <c r="AF257" s="41">
        <f>'Survival-1cycle NMA'!M258</f>
        <v>8.0388248701194556E-3</v>
      </c>
      <c r="AG257" s="12">
        <v>1.2192632360426101E-2</v>
      </c>
      <c r="AH257" s="12">
        <f t="shared" si="49"/>
        <v>1.2139558241812877E-2</v>
      </c>
      <c r="AI257" s="12">
        <v>5.3074118613224101E-5</v>
      </c>
      <c r="AJ257" s="41">
        <f>'Survival-1cycle NMA'!N258</f>
        <v>2.8166893902211387E-2</v>
      </c>
      <c r="AK257" s="12">
        <f t="shared" si="50"/>
        <v>8.6705527215987718E-3</v>
      </c>
      <c r="AL257" s="41">
        <f>'Survival-1cycle NMA'!O258</f>
        <v>1.9496341180612616E-2</v>
      </c>
      <c r="AM257" s="41">
        <f>'Survival-1cycle NMA'!P258</f>
        <v>1.5064849587998095E-2</v>
      </c>
      <c r="AN257" s="12">
        <f t="shared" si="51"/>
        <v>1.4178579049754786E-2</v>
      </c>
      <c r="AO257" s="41">
        <f>'Survival-1cycle NMA'!Q258</f>
        <v>8.8627053824330906E-4</v>
      </c>
    </row>
    <row r="258" spans="1:41">
      <c r="A258" s="12">
        <v>255</v>
      </c>
      <c r="B258" s="12">
        <f t="shared" si="39"/>
        <v>14.613698630136986</v>
      </c>
      <c r="C258" s="41">
        <f>'Survival-1cycle NMA'!F259</f>
        <v>3.193519584250288E-2</v>
      </c>
      <c r="D258" s="41">
        <f>'Survival-1cycle NMA'!G259</f>
        <v>8.2486992124117492E-4</v>
      </c>
      <c r="E258" s="12">
        <f t="shared" si="40"/>
        <v>3.1110325921261704E-2</v>
      </c>
      <c r="F258" s="12">
        <v>1.20891816237434E-2</v>
      </c>
      <c r="G258" s="12">
        <v>5.2143723242247001E-5</v>
      </c>
      <c r="H258" s="12">
        <f t="shared" si="41"/>
        <v>1.2037037900501153E-2</v>
      </c>
      <c r="I258" s="41">
        <f>'Survival-1cycle NMA'!H259</f>
        <v>2.9235970961992527E-2</v>
      </c>
      <c r="J258" s="12">
        <f t="shared" si="42"/>
        <v>2.7420416403033897E-2</v>
      </c>
      <c r="K258" s="41">
        <f>'Survival-1cycle NMA'!I259</f>
        <v>1.8155545589586309E-3</v>
      </c>
      <c r="L258" s="12">
        <v>7.8839948559780992E-3</v>
      </c>
      <c r="M258" s="12">
        <v>1.20891816237434E-2</v>
      </c>
      <c r="N258" s="12">
        <v>5.2143723242247001E-5</v>
      </c>
      <c r="O258" s="41">
        <f>'Survival-1cycle NMA'!H259</f>
        <v>2.9235970961992527E-2</v>
      </c>
      <c r="P258" s="12">
        <f t="shared" si="43"/>
        <v>2.7420416403033897E-2</v>
      </c>
      <c r="Q258" s="41">
        <f>'Survival-1cycle NMA'!I259</f>
        <v>1.8155545589586309E-3</v>
      </c>
      <c r="R258" s="12">
        <v>1.20891816237434E-2</v>
      </c>
      <c r="S258" s="12">
        <f t="shared" si="44"/>
        <v>1.2037037900501153E-2</v>
      </c>
      <c r="T258" s="12">
        <v>5.2143723242247001E-5</v>
      </c>
      <c r="U258" s="41">
        <f>'Survival-1cycle NMA'!J259</f>
        <v>3.4576930704778588E-2</v>
      </c>
      <c r="V258" s="12">
        <f t="shared" si="45"/>
        <v>2.1908567597229124E-2</v>
      </c>
      <c r="W258" s="41">
        <f>'Survival-1cycle NMA'!K259</f>
        <v>1.2668363107549464E-2</v>
      </c>
      <c r="X258" s="41">
        <f>'Survival-1cycle NMA'!H259</f>
        <v>2.9235970961992527E-2</v>
      </c>
      <c r="Y258" s="12">
        <f t="shared" si="46"/>
        <v>2.7420416403033897E-2</v>
      </c>
      <c r="Z258" s="41">
        <f>'Survival-1cycle NMA'!I259</f>
        <v>1.8155545589586309E-3</v>
      </c>
      <c r="AA258" s="41">
        <f>'Survival-1cycle NMA'!P259</f>
        <v>1.4943139508022264E-2</v>
      </c>
      <c r="AB258" s="12">
        <f t="shared" si="47"/>
        <v>1.4067989995564427E-2</v>
      </c>
      <c r="AC258" s="41">
        <f>'Survival-1cycle NMA'!Q259</f>
        <v>8.7514951245783645E-4</v>
      </c>
      <c r="AD258" s="41">
        <f>'Survival-1cycle NMA'!L259</f>
        <v>8.4361106089761634E-2</v>
      </c>
      <c r="AE258" s="12">
        <f t="shared" si="48"/>
        <v>7.6391644190935276E-2</v>
      </c>
      <c r="AF258" s="41">
        <f>'Survival-1cycle NMA'!M259</f>
        <v>7.9694618988263629E-3</v>
      </c>
      <c r="AG258" s="12">
        <v>1.20891816237434E-2</v>
      </c>
      <c r="AH258" s="12">
        <f t="shared" si="49"/>
        <v>1.2037037900501153E-2</v>
      </c>
      <c r="AI258" s="12">
        <v>5.2143723242247001E-5</v>
      </c>
      <c r="AJ258" s="41">
        <f>'Survival-1cycle NMA'!N259</f>
        <v>2.797315751868943E-2</v>
      </c>
      <c r="AK258" s="12">
        <f t="shared" si="50"/>
        <v>8.6142513325551326E-3</v>
      </c>
      <c r="AL258" s="41">
        <f>'Survival-1cycle NMA'!O259</f>
        <v>1.9358906186134298E-2</v>
      </c>
      <c r="AM258" s="41">
        <f>'Survival-1cycle NMA'!P259</f>
        <v>1.4943139508022264E-2</v>
      </c>
      <c r="AN258" s="12">
        <f t="shared" si="51"/>
        <v>1.4067989995564427E-2</v>
      </c>
      <c r="AO258" s="41">
        <f>'Survival-1cycle NMA'!Q259</f>
        <v>8.7514951245783645E-4</v>
      </c>
    </row>
    <row r="259" spans="1:41">
      <c r="A259" s="12">
        <v>256</v>
      </c>
      <c r="B259" s="12">
        <f t="shared" si="39"/>
        <v>14.671232876712329</v>
      </c>
      <c r="C259" s="41">
        <f>'Survival-1cycle NMA'!F260</f>
        <v>3.1724237827867319E-2</v>
      </c>
      <c r="D259" s="41">
        <f>'Survival-1cycle NMA'!G260</f>
        <v>8.1446333146047481E-4</v>
      </c>
      <c r="E259" s="12">
        <f t="shared" si="40"/>
        <v>3.0909774496406844E-2</v>
      </c>
      <c r="F259" s="12">
        <v>1.19868939432125E-2</v>
      </c>
      <c r="G259" s="12">
        <v>5.1232293773662298E-5</v>
      </c>
      <c r="H259" s="12">
        <f t="shared" si="41"/>
        <v>1.1935661649438838E-2</v>
      </c>
      <c r="I259" s="41">
        <f>'Survival-1cycle NMA'!H260</f>
        <v>2.9037908355145831E-2</v>
      </c>
      <c r="J259" s="12">
        <f t="shared" si="42"/>
        <v>2.7242728226164793E-2</v>
      </c>
      <c r="K259" s="41">
        <f>'Survival-1cycle NMA'!I260</f>
        <v>1.7951801289810372E-3</v>
      </c>
      <c r="L259" s="12">
        <v>7.8028656988298499E-3</v>
      </c>
      <c r="M259" s="12">
        <v>1.19868939432125E-2</v>
      </c>
      <c r="N259" s="12">
        <v>5.1232293773662298E-5</v>
      </c>
      <c r="O259" s="41">
        <f>'Survival-1cycle NMA'!H260</f>
        <v>2.9037908355145831E-2</v>
      </c>
      <c r="P259" s="12">
        <f t="shared" si="43"/>
        <v>2.7242728226164793E-2</v>
      </c>
      <c r="Q259" s="41">
        <f>'Survival-1cycle NMA'!I260</f>
        <v>1.7951801289810372E-3</v>
      </c>
      <c r="R259" s="12">
        <v>1.19868939432125E-2</v>
      </c>
      <c r="S259" s="12">
        <f t="shared" si="44"/>
        <v>1.1935661649438838E-2</v>
      </c>
      <c r="T259" s="12">
        <v>5.1232293773662298E-5</v>
      </c>
      <c r="U259" s="41">
        <f>'Survival-1cycle NMA'!J260</f>
        <v>3.4353775803530842E-2</v>
      </c>
      <c r="V259" s="12">
        <f t="shared" si="45"/>
        <v>2.1783989232194649E-2</v>
      </c>
      <c r="W259" s="41">
        <f>'Survival-1cycle NMA'!K260</f>
        <v>1.2569786571336191E-2</v>
      </c>
      <c r="X259" s="41">
        <f>'Survival-1cycle NMA'!H260</f>
        <v>2.9037908355145831E-2</v>
      </c>
      <c r="Y259" s="12">
        <f t="shared" si="46"/>
        <v>2.7242728226164793E-2</v>
      </c>
      <c r="Z259" s="41">
        <f>'Survival-1cycle NMA'!I260</f>
        <v>1.7951801289810372E-3</v>
      </c>
      <c r="AA259" s="41">
        <f>'Survival-1cycle NMA'!P260</f>
        <v>1.4822748605252047E-2</v>
      </c>
      <c r="AB259" s="12">
        <f t="shared" si="47"/>
        <v>1.3958548582125821E-2</v>
      </c>
      <c r="AC259" s="41">
        <f>'Survival-1cycle NMA'!Q260</f>
        <v>8.6420002312622606E-4</v>
      </c>
      <c r="AD259" s="41">
        <f>'Survival-1cycle NMA'!L260</f>
        <v>8.396063822096056E-2</v>
      </c>
      <c r="AE259" s="12">
        <f t="shared" si="48"/>
        <v>7.6059740090901912E-2</v>
      </c>
      <c r="AF259" s="41">
        <f>'Survival-1cycle NMA'!M260</f>
        <v>7.900898130058653E-3</v>
      </c>
      <c r="AG259" s="12">
        <v>1.19868939432125E-2</v>
      </c>
      <c r="AH259" s="12">
        <f t="shared" si="49"/>
        <v>1.1935661649438838E-2</v>
      </c>
      <c r="AI259" s="12">
        <v>5.1232293773662298E-5</v>
      </c>
      <c r="AJ259" s="41">
        <f>'Survival-1cycle NMA'!N260</f>
        <v>2.7781289292049063E-2</v>
      </c>
      <c r="AK259" s="12">
        <f t="shared" si="50"/>
        <v>8.5584506604207584E-3</v>
      </c>
      <c r="AL259" s="41">
        <f>'Survival-1cycle NMA'!O260</f>
        <v>1.9222838631628304E-2</v>
      </c>
      <c r="AM259" s="41">
        <f>'Survival-1cycle NMA'!P260</f>
        <v>1.4822748605252047E-2</v>
      </c>
      <c r="AN259" s="12">
        <f t="shared" si="51"/>
        <v>1.3958548582125821E-2</v>
      </c>
      <c r="AO259" s="41">
        <f>'Survival-1cycle NMA'!Q260</f>
        <v>8.6420002312622606E-4</v>
      </c>
    </row>
    <row r="260" spans="1:41">
      <c r="A260" s="12">
        <v>257</v>
      </c>
      <c r="B260" s="12">
        <f t="shared" si="39"/>
        <v>14.728767123287671</v>
      </c>
      <c r="C260" s="41">
        <f>'Survival-1cycle NMA'!F261</f>
        <v>3.1515254763087398E-2</v>
      </c>
      <c r="D260" s="41">
        <f>'Survival-1cycle NMA'!G261</f>
        <v>8.0421785418657399E-4</v>
      </c>
      <c r="E260" s="12">
        <f t="shared" si="40"/>
        <v>3.0711036908900823E-2</v>
      </c>
      <c r="F260" s="12">
        <v>1.1885752843977001E-2</v>
      </c>
      <c r="G260" s="12">
        <v>5.0339387993395001E-5</v>
      </c>
      <c r="H260" s="12">
        <f t="shared" si="41"/>
        <v>1.1835413455983606E-2</v>
      </c>
      <c r="I260" s="41">
        <f>'Survival-1cycle NMA'!H261</f>
        <v>2.8841733268614781E-2</v>
      </c>
      <c r="J260" s="12">
        <f t="shared" si="42"/>
        <v>2.7066640413189031E-2</v>
      </c>
      <c r="K260" s="41">
        <f>'Survival-1cycle NMA'!I261</f>
        <v>1.7750928554257487E-3</v>
      </c>
      <c r="L260" s="12">
        <v>7.7227846034794503E-3</v>
      </c>
      <c r="M260" s="12">
        <v>1.1885752843977001E-2</v>
      </c>
      <c r="N260" s="12">
        <v>5.0339387993395001E-5</v>
      </c>
      <c r="O260" s="41">
        <f>'Survival-1cycle NMA'!H261</f>
        <v>2.8841733268614781E-2</v>
      </c>
      <c r="P260" s="12">
        <f t="shared" si="43"/>
        <v>2.7066640413189031E-2</v>
      </c>
      <c r="Q260" s="41">
        <f>'Survival-1cycle NMA'!I261</f>
        <v>1.7750928554257487E-3</v>
      </c>
      <c r="R260" s="12">
        <v>1.1885752843977001E-2</v>
      </c>
      <c r="S260" s="12">
        <f t="shared" si="44"/>
        <v>1.1835413455983606E-2</v>
      </c>
      <c r="T260" s="12">
        <v>5.0339387993395001E-5</v>
      </c>
      <c r="U260" s="41">
        <f>'Survival-1cycle NMA'!J261</f>
        <v>3.4132676270023338E-2</v>
      </c>
      <c r="V260" s="12">
        <f t="shared" si="45"/>
        <v>2.1660414608452146E-2</v>
      </c>
      <c r="W260" s="41">
        <f>'Survival-1cycle NMA'!K261</f>
        <v>1.2472261661571194E-2</v>
      </c>
      <c r="X260" s="41">
        <f>'Survival-1cycle NMA'!H261</f>
        <v>2.8841733268614781E-2</v>
      </c>
      <c r="Y260" s="12">
        <f t="shared" si="46"/>
        <v>2.7066640413189031E-2</v>
      </c>
      <c r="Z260" s="41">
        <f>'Survival-1cycle NMA'!I261</f>
        <v>1.7750928554257487E-3</v>
      </c>
      <c r="AA260" s="41">
        <f>'Survival-1cycle NMA'!P261</f>
        <v>1.4703658714888762E-2</v>
      </c>
      <c r="AB260" s="12">
        <f t="shared" si="47"/>
        <v>1.3850239802486394E-2</v>
      </c>
      <c r="AC260" s="41">
        <f>'Survival-1cycle NMA'!Q261</f>
        <v>8.5341891240236969E-4</v>
      </c>
      <c r="AD260" s="41">
        <f>'Survival-1cycle NMA'!L261</f>
        <v>8.3563178186529807E-2</v>
      </c>
      <c r="AE260" s="12">
        <f t="shared" si="48"/>
        <v>7.5730056265258874E-2</v>
      </c>
      <c r="AF260" s="41">
        <f>'Survival-1cycle NMA'!M261</f>
        <v>7.8331219212709295E-3</v>
      </c>
      <c r="AG260" s="12">
        <v>1.1885752843977001E-2</v>
      </c>
      <c r="AH260" s="12">
        <f t="shared" si="49"/>
        <v>1.1835413455983606E-2</v>
      </c>
      <c r="AI260" s="12">
        <v>5.0339387993395001E-5</v>
      </c>
      <c r="AJ260" s="41">
        <f>'Survival-1cycle NMA'!N261</f>
        <v>2.7591265678533216E-2</v>
      </c>
      <c r="AK260" s="12">
        <f t="shared" si="50"/>
        <v>8.5031449788174097E-3</v>
      </c>
      <c r="AL260" s="41">
        <f>'Survival-1cycle NMA'!O261</f>
        <v>1.9088120699715806E-2</v>
      </c>
      <c r="AM260" s="41">
        <f>'Survival-1cycle NMA'!P261</f>
        <v>1.4703658714888762E-2</v>
      </c>
      <c r="AN260" s="12">
        <f t="shared" si="51"/>
        <v>1.3850239802486394E-2</v>
      </c>
      <c r="AO260" s="41">
        <f>'Survival-1cycle NMA'!Q261</f>
        <v>8.5341891240236969E-4</v>
      </c>
    </row>
    <row r="261" spans="1:41">
      <c r="A261" s="12">
        <v>258</v>
      </c>
      <c r="B261" s="12">
        <f t="shared" ref="B261:B324" si="52">A260*21/365</f>
        <v>14.786301369863013</v>
      </c>
      <c r="C261" s="41">
        <f>'Survival-1cycle NMA'!F262</f>
        <v>3.1308222320804123E-2</v>
      </c>
      <c r="D261" s="41">
        <f>'Survival-1cycle NMA'!G262</f>
        <v>7.9413051617839624E-4</v>
      </c>
      <c r="E261" s="12">
        <f t="shared" ref="E261:E324" si="53">IF(C261-D261&gt;0,C261-D261,0)</f>
        <v>3.0514091804625727E-2</v>
      </c>
      <c r="F261" s="12">
        <v>1.17857421345571E-2</v>
      </c>
      <c r="G261" s="12">
        <v>4.9464575320673202E-5</v>
      </c>
      <c r="H261" s="12">
        <f t="shared" ref="H261:H324" si="54">IF(F261-G261&gt;0,F261-G261,0)</f>
        <v>1.1736277559236426E-2</v>
      </c>
      <c r="I261" s="41">
        <f>'Survival-1cycle NMA'!H262</f>
        <v>2.8647422143353477E-2</v>
      </c>
      <c r="J261" s="12">
        <f t="shared" ref="J261:J324" si="55">IF(I261-K261&gt;0,I261-K261,0)</f>
        <v>2.6892134311210951E-2</v>
      </c>
      <c r="K261" s="41">
        <f>'Survival-1cycle NMA'!I262</f>
        <v>1.7552878321425264E-3</v>
      </c>
      <c r="L261" s="12">
        <v>7.6437351338344397E-3</v>
      </c>
      <c r="M261" s="12">
        <v>1.17857421345571E-2</v>
      </c>
      <c r="N261" s="12">
        <v>4.9464575320673202E-5</v>
      </c>
      <c r="O261" s="41">
        <f>'Survival-1cycle NMA'!H262</f>
        <v>2.8647422143353477E-2</v>
      </c>
      <c r="P261" s="12">
        <f t="shared" ref="P261:P324" si="56">IF(O261-Q261&gt;0,O261-Q261,0)</f>
        <v>2.6892134311210951E-2</v>
      </c>
      <c r="Q261" s="41">
        <f>'Survival-1cycle NMA'!I262</f>
        <v>1.7552878321425264E-3</v>
      </c>
      <c r="R261" s="12">
        <v>1.17857421345571E-2</v>
      </c>
      <c r="S261" s="12">
        <f t="shared" ref="S261:S324" si="57">IF(R261-T261&gt;0,R261-T261,0)</f>
        <v>1.1736277559236426E-2</v>
      </c>
      <c r="T261" s="12">
        <v>4.9464575320673202E-5</v>
      </c>
      <c r="U261" s="41">
        <f>'Survival-1cycle NMA'!J262</f>
        <v>3.3913607088589488E-2</v>
      </c>
      <c r="V261" s="12">
        <f t="shared" ref="V261:V324" si="58">IF(U261-W261&gt;0,U261-W261,0)</f>
        <v>2.1537833138254719E-2</v>
      </c>
      <c r="W261" s="41">
        <f>'Survival-1cycle NMA'!K262</f>
        <v>1.2375773950334767E-2</v>
      </c>
      <c r="X261" s="41">
        <f>'Survival-1cycle NMA'!H262</f>
        <v>2.8647422143353477E-2</v>
      </c>
      <c r="Y261" s="12">
        <f t="shared" ref="Y261:Y324" si="59">IF(X261-Z261&gt;0,X261-Z261,0)</f>
        <v>2.6892134311210951E-2</v>
      </c>
      <c r="Z261" s="41">
        <f>'Survival-1cycle NMA'!I262</f>
        <v>1.7552878321425264E-3</v>
      </c>
      <c r="AA261" s="41">
        <f>'Survival-1cycle NMA'!P262</f>
        <v>1.4585851977610035E-2</v>
      </c>
      <c r="AB261" s="12">
        <f t="shared" ref="AB261:AB324" si="60">IF(AA261-AC261&gt;0,AA261-AC261,0)</f>
        <v>1.3743048887364389E-2</v>
      </c>
      <c r="AC261" s="41">
        <f>'Survival-1cycle NMA'!Q262</f>
        <v>8.4280309024564596E-4</v>
      </c>
      <c r="AD261" s="41">
        <f>'Survival-1cycle NMA'!L262</f>
        <v>8.3168694317079017E-2</v>
      </c>
      <c r="AE261" s="12">
        <f t="shared" ref="AE261:AE324" si="61">IF(AD261-AF261&gt;0,AD261-AF261,0)</f>
        <v>7.540257248093285E-2</v>
      </c>
      <c r="AF261" s="41">
        <f>'Survival-1cycle NMA'!M262</f>
        <v>7.7661218361461644E-3</v>
      </c>
      <c r="AG261" s="12">
        <v>1.17857421345571E-2</v>
      </c>
      <c r="AH261" s="12">
        <f t="shared" ref="AH261:AH324" si="62">IF(AG261-AI261&gt;0,AG261-AI261,0)</f>
        <v>1.1736277559236426E-2</v>
      </c>
      <c r="AI261" s="12">
        <v>4.9464575320673202E-5</v>
      </c>
      <c r="AJ261" s="41">
        <f>'Survival-1cycle NMA'!N262</f>
        <v>2.7403063503753985E-2</v>
      </c>
      <c r="AK261" s="12">
        <f t="shared" ref="AK261:AK324" si="63">IF(AJ261-AL261&gt;0,AJ261-AL261,0)</f>
        <v>8.4483286417268363E-3</v>
      </c>
      <c r="AL261" s="41">
        <f>'Survival-1cycle NMA'!O262</f>
        <v>1.8954734862027148E-2</v>
      </c>
      <c r="AM261" s="41">
        <f>'Survival-1cycle NMA'!P262</f>
        <v>1.4585851977610035E-2</v>
      </c>
      <c r="AN261" s="12">
        <f t="shared" ref="AN261:AN324" si="64">IF(AM261-AO261&gt;0,AM261-AO261,0)</f>
        <v>1.3743048887364389E-2</v>
      </c>
      <c r="AO261" s="41">
        <f>'Survival-1cycle NMA'!Q262</f>
        <v>8.4280309024564596E-4</v>
      </c>
    </row>
    <row r="262" spans="1:41">
      <c r="A262" s="12">
        <v>259</v>
      </c>
      <c r="B262" s="12">
        <f t="shared" si="52"/>
        <v>14.843835616438357</v>
      </c>
      <c r="C262" s="41">
        <f>'Survival-1cycle NMA'!F263</f>
        <v>3.1103116548344172E-2</v>
      </c>
      <c r="D262" s="41">
        <f>'Survival-1cycle NMA'!G263</f>
        <v>7.8419840813297908E-4</v>
      </c>
      <c r="E262" s="12">
        <f t="shared" si="53"/>
        <v>3.0318918140211194E-2</v>
      </c>
      <c r="F262" s="12">
        <v>1.1686845901092599E-2</v>
      </c>
      <c r="G262" s="12">
        <v>4.8607436466672602E-5</v>
      </c>
      <c r="H262" s="12">
        <f t="shared" si="54"/>
        <v>1.1638238464625927E-2</v>
      </c>
      <c r="I262" s="41">
        <f>'Survival-1cycle NMA'!H263</f>
        <v>2.8454951786877417E-2</v>
      </c>
      <c r="J262" s="12">
        <f t="shared" si="55"/>
        <v>2.671919153498405E-2</v>
      </c>
      <c r="K262" s="41">
        <f>'Survival-1cycle NMA'!I263</f>
        <v>1.7357602518933675E-3</v>
      </c>
      <c r="L262" s="12">
        <v>7.5657011586224097E-3</v>
      </c>
      <c r="M262" s="12">
        <v>1.1686845901092599E-2</v>
      </c>
      <c r="N262" s="12">
        <v>4.8607436466672602E-5</v>
      </c>
      <c r="O262" s="41">
        <f>'Survival-1cycle NMA'!H263</f>
        <v>2.8454951786877417E-2</v>
      </c>
      <c r="P262" s="12">
        <f t="shared" si="56"/>
        <v>2.671919153498405E-2</v>
      </c>
      <c r="Q262" s="41">
        <f>'Survival-1cycle NMA'!I263</f>
        <v>1.7357602518933675E-3</v>
      </c>
      <c r="R262" s="12">
        <v>1.1686845901092599E-2</v>
      </c>
      <c r="S262" s="12">
        <f t="shared" si="57"/>
        <v>1.1638238464625927E-2</v>
      </c>
      <c r="T262" s="12">
        <v>4.8607436466672602E-5</v>
      </c>
      <c r="U262" s="41">
        <f>'Survival-1cycle NMA'!J263</f>
        <v>3.369654362531091E-2</v>
      </c>
      <c r="V262" s="12">
        <f t="shared" si="58"/>
        <v>2.1416234372115116E-2</v>
      </c>
      <c r="W262" s="41">
        <f>'Survival-1cycle NMA'!K263</f>
        <v>1.2280309253195794E-2</v>
      </c>
      <c r="X262" s="41">
        <f>'Survival-1cycle NMA'!H263</f>
        <v>2.8454951786877417E-2</v>
      </c>
      <c r="Y262" s="12">
        <f t="shared" si="59"/>
        <v>2.671919153498405E-2</v>
      </c>
      <c r="Z262" s="41">
        <f>'Survival-1cycle NMA'!I263</f>
        <v>1.7357602518933675E-3</v>
      </c>
      <c r="AA262" s="41">
        <f>'Survival-1cycle NMA'!P263</f>
        <v>1.4469310833477071E-2</v>
      </c>
      <c r="AB262" s="12">
        <f t="shared" si="60"/>
        <v>1.3636961300723576E-2</v>
      </c>
      <c r="AC262" s="41">
        <f>'Survival-1cycle NMA'!Q263</f>
        <v>8.3234953275349553E-4</v>
      </c>
      <c r="AD262" s="41">
        <f>'Survival-1cycle NMA'!L263</f>
        <v>8.2777155376835998E-2</v>
      </c>
      <c r="AE262" s="12">
        <f t="shared" si="61"/>
        <v>7.507726873655568E-2</v>
      </c>
      <c r="AF262" s="41">
        <f>'Survival-1cycle NMA'!M263</f>
        <v>7.6998866402803188E-3</v>
      </c>
      <c r="AG262" s="12">
        <v>1.1686845901092599E-2</v>
      </c>
      <c r="AH262" s="12">
        <f t="shared" si="62"/>
        <v>1.1638238464625927E-2</v>
      </c>
      <c r="AI262" s="12">
        <v>4.8607436466672602E-5</v>
      </c>
      <c r="AJ262" s="41">
        <f>'Survival-1cycle NMA'!N263</f>
        <v>2.7216659955726349E-2</v>
      </c>
      <c r="AK262" s="12">
        <f t="shared" si="63"/>
        <v>8.3939960821546346E-3</v>
      </c>
      <c r="AL262" s="41">
        <f>'Survival-1cycle NMA'!O263</f>
        <v>1.8822663873571715E-2</v>
      </c>
      <c r="AM262" s="41">
        <f>'Survival-1cycle NMA'!P263</f>
        <v>1.4469310833477071E-2</v>
      </c>
      <c r="AN262" s="12">
        <f t="shared" si="64"/>
        <v>1.3636961300723576E-2</v>
      </c>
      <c r="AO262" s="41">
        <f>'Survival-1cycle NMA'!Q263</f>
        <v>8.3234953275349553E-4</v>
      </c>
    </row>
    <row r="263" spans="1:41">
      <c r="A263" s="12">
        <v>260</v>
      </c>
      <c r="B263" s="12">
        <f t="shared" si="52"/>
        <v>14.901369863013699</v>
      </c>
      <c r="C263" s="41">
        <f>'Survival-1cycle NMA'!F264</f>
        <v>3.0899913860763132E-2</v>
      </c>
      <c r="D263" s="41">
        <f>'Survival-1cycle NMA'!G264</f>
        <v>7.7441868311191981E-4</v>
      </c>
      <c r="E263" s="12">
        <f t="shared" si="53"/>
        <v>3.0125495177651212E-2</v>
      </c>
      <c r="F263" s="12">
        <v>1.15890485017219E-2</v>
      </c>
      <c r="G263" s="12">
        <v>4.7767563104225499E-5</v>
      </c>
      <c r="H263" s="12">
        <f t="shared" si="54"/>
        <v>1.1541280938617674E-2</v>
      </c>
      <c r="I263" s="41">
        <f>'Survival-1cycle NMA'!H264</f>
        <v>2.8264299366402124E-2</v>
      </c>
      <c r="J263" s="12">
        <f t="shared" si="55"/>
        <v>2.6547793962353863E-2</v>
      </c>
      <c r="K263" s="41">
        <f>'Survival-1cycle NMA'!I264</f>
        <v>1.7165054040482596E-3</v>
      </c>
      <c r="L263" s="12">
        <v>7.4886668448428699E-3</v>
      </c>
      <c r="M263" s="12">
        <v>1.15890485017219E-2</v>
      </c>
      <c r="N263" s="12">
        <v>4.7767563104225499E-5</v>
      </c>
      <c r="O263" s="41">
        <f>'Survival-1cycle NMA'!H264</f>
        <v>2.8264299366402124E-2</v>
      </c>
      <c r="P263" s="12">
        <f t="shared" si="56"/>
        <v>2.6547793962353863E-2</v>
      </c>
      <c r="Q263" s="41">
        <f>'Survival-1cycle NMA'!I264</f>
        <v>1.7165054040482596E-3</v>
      </c>
      <c r="R263" s="12">
        <v>1.15890485017219E-2</v>
      </c>
      <c r="S263" s="12">
        <f t="shared" si="57"/>
        <v>1.1541280938617674E-2</v>
      </c>
      <c r="T263" s="12">
        <v>4.7767563104225499E-5</v>
      </c>
      <c r="U263" s="41">
        <f>'Survival-1cycle NMA'!J264</f>
        <v>3.3481461620981201E-2</v>
      </c>
      <c r="V263" s="12">
        <f t="shared" si="58"/>
        <v>2.129560799666376E-2</v>
      </c>
      <c r="W263" s="41">
        <f>'Survival-1cycle NMA'!K264</f>
        <v>1.218585362431744E-2</v>
      </c>
      <c r="X263" s="41">
        <f>'Survival-1cycle NMA'!H264</f>
        <v>2.8264299366402124E-2</v>
      </c>
      <c r="Y263" s="12">
        <f t="shared" si="59"/>
        <v>2.6547793962353863E-2</v>
      </c>
      <c r="Z263" s="41">
        <f>'Survival-1cycle NMA'!I264</f>
        <v>1.7165054040482596E-3</v>
      </c>
      <c r="AA263" s="41">
        <f>'Survival-1cycle NMA'!P264</f>
        <v>1.4354018015983624E-2</v>
      </c>
      <c r="AB263" s="12">
        <f t="shared" si="60"/>
        <v>1.3531962735443362E-2</v>
      </c>
      <c r="AC263" s="41">
        <f>'Survival-1cycle NMA'!Q264</f>
        <v>8.2205528054026119E-4</v>
      </c>
      <c r="AD263" s="41">
        <f>'Survival-1cycle NMA'!L264</f>
        <v>8.2388530556302089E-2</v>
      </c>
      <c r="AE263" s="12">
        <f t="shared" si="61"/>
        <v>7.47541252593307E-2</v>
      </c>
      <c r="AF263" s="41">
        <f>'Survival-1cycle NMA'!M264</f>
        <v>7.6344052969713845E-3</v>
      </c>
      <c r="AG263" s="12">
        <v>1.15890485017219E-2</v>
      </c>
      <c r="AH263" s="12">
        <f t="shared" si="62"/>
        <v>1.1541280938617674E-2</v>
      </c>
      <c r="AI263" s="12">
        <v>4.7767563104225499E-5</v>
      </c>
      <c r="AJ263" s="41">
        <f>'Survival-1cycle NMA'!N264</f>
        <v>2.7032032578057363E-2</v>
      </c>
      <c r="AK263" s="12">
        <f t="shared" si="63"/>
        <v>8.3401418108213499E-3</v>
      </c>
      <c r="AL263" s="41">
        <f>'Survival-1cycle NMA'!O264</f>
        <v>1.8691890767236014E-2</v>
      </c>
      <c r="AM263" s="41">
        <f>'Survival-1cycle NMA'!P264</f>
        <v>1.4354018015983624E-2</v>
      </c>
      <c r="AN263" s="12">
        <f t="shared" si="64"/>
        <v>1.3531962735443362E-2</v>
      </c>
      <c r="AO263" s="41">
        <f>'Survival-1cycle NMA'!Q264</f>
        <v>8.2205528054026119E-4</v>
      </c>
    </row>
    <row r="264" spans="1:41">
      <c r="A264" s="12">
        <v>261</v>
      </c>
      <c r="B264" s="12">
        <f t="shared" si="52"/>
        <v>14.95890410958904</v>
      </c>
      <c r="C264" s="41">
        <f>'Survival-1cycle NMA'!F265</f>
        <v>3.0698591034040018E-2</v>
      </c>
      <c r="D264" s="41">
        <f>'Survival-1cycle NMA'!G265</f>
        <v>7.6478855501149517E-4</v>
      </c>
      <c r="E264" s="12">
        <f t="shared" si="53"/>
        <v>2.9933802479028524E-2</v>
      </c>
      <c r="F264" s="12">
        <v>1.14923345610924E-2</v>
      </c>
      <c r="G264" s="12">
        <v>4.6944557548200598E-5</v>
      </c>
      <c r="H264" s="12">
        <f t="shared" si="54"/>
        <v>1.1445390003544199E-2</v>
      </c>
      <c r="I264" s="41">
        <f>'Survival-1cycle NMA'!H265</f>
        <v>2.8075442402132146E-2</v>
      </c>
      <c r="J264" s="12">
        <f t="shared" si="55"/>
        <v>2.6377923729790226E-2</v>
      </c>
      <c r="K264" s="41">
        <f>'Survival-1cycle NMA'!I265</f>
        <v>1.6975186723419207E-3</v>
      </c>
      <c r="L264" s="12">
        <v>7.4126166513795297E-3</v>
      </c>
      <c r="M264" s="12">
        <v>1.14923345610924E-2</v>
      </c>
      <c r="N264" s="12">
        <v>4.6944557548200598E-5</v>
      </c>
      <c r="O264" s="41">
        <f>'Survival-1cycle NMA'!H265</f>
        <v>2.8075442402132146E-2</v>
      </c>
      <c r="P264" s="12">
        <f t="shared" si="56"/>
        <v>2.6377923729790226E-2</v>
      </c>
      <c r="Q264" s="41">
        <f>'Survival-1cycle NMA'!I265</f>
        <v>1.6975186723419207E-3</v>
      </c>
      <c r="R264" s="12">
        <v>1.14923345610924E-2</v>
      </c>
      <c r="S264" s="12">
        <f t="shared" si="57"/>
        <v>1.1445390003544199E-2</v>
      </c>
      <c r="T264" s="12">
        <v>4.6944557548200598E-5</v>
      </c>
      <c r="U264" s="41">
        <f>'Survival-1cycle NMA'!J265</f>
        <v>3.3268337184221848E-2</v>
      </c>
      <c r="V264" s="12">
        <f t="shared" si="58"/>
        <v>2.1175943832544612E-2</v>
      </c>
      <c r="W264" s="41">
        <f>'Survival-1cycle NMA'!K265</f>
        <v>1.2092393351677238E-2</v>
      </c>
      <c r="X264" s="41">
        <f>'Survival-1cycle NMA'!H265</f>
        <v>2.8075442402132146E-2</v>
      </c>
      <c r="Y264" s="12">
        <f t="shared" si="59"/>
        <v>2.6377923729790226E-2</v>
      </c>
      <c r="Z264" s="41">
        <f>'Survival-1cycle NMA'!I265</f>
        <v>1.6975186723419207E-3</v>
      </c>
      <c r="AA264" s="41">
        <f>'Survival-1cycle NMA'!P265</f>
        <v>1.4239956546242051E-2</v>
      </c>
      <c r="AB264" s="12">
        <f t="shared" si="60"/>
        <v>1.3428039109081181E-2</v>
      </c>
      <c r="AC264" s="41">
        <f>'Survival-1cycle NMA'!Q265</f>
        <v>8.1191743716087087E-4</v>
      </c>
      <c r="AD264" s="41">
        <f>'Survival-1cycle NMA'!L265</f>
        <v>8.2002789465055556E-2</v>
      </c>
      <c r="AE264" s="12">
        <f t="shared" si="61"/>
        <v>7.4433122501945781E-2</v>
      </c>
      <c r="AF264" s="41">
        <f>'Survival-1cycle NMA'!M265</f>
        <v>7.5696669631097821E-3</v>
      </c>
      <c r="AG264" s="12">
        <v>1.14923345610924E-2</v>
      </c>
      <c r="AH264" s="12">
        <f t="shared" si="62"/>
        <v>1.1445390003544199E-2</v>
      </c>
      <c r="AI264" s="12">
        <v>4.6944557548200598E-5</v>
      </c>
      <c r="AJ264" s="41">
        <f>'Survival-1cycle NMA'!N265</f>
        <v>2.6849159263284839E-2</v>
      </c>
      <c r="AK264" s="12">
        <f t="shared" si="63"/>
        <v>8.2867604148782296E-3</v>
      </c>
      <c r="AL264" s="41">
        <f>'Survival-1cycle NMA'!O265</f>
        <v>1.856239884840661E-2</v>
      </c>
      <c r="AM264" s="41">
        <f>'Survival-1cycle NMA'!P265</f>
        <v>1.4239956546242051E-2</v>
      </c>
      <c r="AN264" s="12">
        <f t="shared" si="64"/>
        <v>1.3428039109081181E-2</v>
      </c>
      <c r="AO264" s="41">
        <f>'Survival-1cycle NMA'!Q265</f>
        <v>8.1191743716087087E-4</v>
      </c>
    </row>
    <row r="265" spans="1:41">
      <c r="A265" s="12">
        <v>262</v>
      </c>
      <c r="B265" s="12">
        <f t="shared" si="52"/>
        <v>15.016438356164384</v>
      </c>
      <c r="C265" s="41">
        <f>'Survival-1cycle NMA'!F266</f>
        <v>3.0499125198418773E-2</v>
      </c>
      <c r="D265" s="41">
        <f>'Survival-1cycle NMA'!G266</f>
        <v>7.5530529707512368E-4</v>
      </c>
      <c r="E265" s="12">
        <f t="shared" si="53"/>
        <v>2.974381990134365E-2</v>
      </c>
      <c r="F265" s="12">
        <v>1.13966889649986E-2</v>
      </c>
      <c r="G265" s="12">
        <v>4.6138032446178398E-5</v>
      </c>
      <c r="H265" s="12">
        <f t="shared" si="54"/>
        <v>1.1350550932552422E-2</v>
      </c>
      <c r="I265" s="41">
        <f>'Survival-1cycle NMA'!H266</f>
        <v>2.7888358760695942E-2</v>
      </c>
      <c r="J265" s="12">
        <f t="shared" si="55"/>
        <v>2.6209563228006175E-2</v>
      </c>
      <c r="K265" s="41">
        <f>'Survival-1cycle NMA'!I266</f>
        <v>1.6787955326897689E-3</v>
      </c>
      <c r="L265" s="12">
        <v>7.3375353227683104E-3</v>
      </c>
      <c r="M265" s="12">
        <v>1.13966889649986E-2</v>
      </c>
      <c r="N265" s="12">
        <v>4.6138032446178398E-5</v>
      </c>
      <c r="O265" s="41">
        <f>'Survival-1cycle NMA'!H266</f>
        <v>2.7888358760695942E-2</v>
      </c>
      <c r="P265" s="12">
        <f t="shared" si="56"/>
        <v>2.6209563228006175E-2</v>
      </c>
      <c r="Q265" s="41">
        <f>'Survival-1cycle NMA'!I266</f>
        <v>1.6787955326897689E-3</v>
      </c>
      <c r="R265" s="12">
        <v>1.13966889649986E-2</v>
      </c>
      <c r="S265" s="12">
        <f t="shared" si="57"/>
        <v>1.1350550932552422E-2</v>
      </c>
      <c r="T265" s="12">
        <v>4.6138032446178398E-5</v>
      </c>
      <c r="U265" s="41">
        <f>'Survival-1cycle NMA'!J266</f>
        <v>3.3057146784746083E-2</v>
      </c>
      <c r="V265" s="12">
        <f t="shared" si="58"/>
        <v>2.1057231832347464E-2</v>
      </c>
      <c r="W265" s="41">
        <f>'Survival-1cycle NMA'!K266</f>
        <v>1.199991495239862E-2</v>
      </c>
      <c r="X265" s="41">
        <f>'Survival-1cycle NMA'!H266</f>
        <v>2.7888358760695942E-2</v>
      </c>
      <c r="Y265" s="12">
        <f t="shared" si="59"/>
        <v>2.6209563228006175E-2</v>
      </c>
      <c r="Z265" s="41">
        <f>'Survival-1cycle NMA'!I266</f>
        <v>1.6787955326897689E-3</v>
      </c>
      <c r="AA265" s="41">
        <f>'Survival-1cycle NMA'!P266</f>
        <v>1.4127109727302493E-2</v>
      </c>
      <c r="AB265" s="12">
        <f t="shared" si="60"/>
        <v>1.3325176559724507E-2</v>
      </c>
      <c r="AC265" s="41">
        <f>'Survival-1cycle NMA'!Q266</f>
        <v>8.0193316757798557E-4</v>
      </c>
      <c r="AD265" s="41">
        <f>'Survival-1cycle NMA'!L266</f>
        <v>8.1619902124699023E-2</v>
      </c>
      <c r="AE265" s="12">
        <f t="shared" si="61"/>
        <v>7.4114241139531384E-2</v>
      </c>
      <c r="AF265" s="41">
        <f>'Survival-1cycle NMA'!M266</f>
        <v>7.5056609851676349E-3</v>
      </c>
      <c r="AG265" s="12">
        <v>1.13966889649986E-2</v>
      </c>
      <c r="AH265" s="12">
        <f t="shared" si="62"/>
        <v>1.1350550932552422E-2</v>
      </c>
      <c r="AI265" s="12">
        <v>4.6138032446178398E-5</v>
      </c>
      <c r="AJ265" s="41">
        <f>'Survival-1cycle NMA'!N266</f>
        <v>2.6668018246361544E-2</v>
      </c>
      <c r="AK265" s="12">
        <f t="shared" si="63"/>
        <v>8.2338465566465374E-3</v>
      </c>
      <c r="AL265" s="41">
        <f>'Survival-1cycle NMA'!O266</f>
        <v>1.8434171689715007E-2</v>
      </c>
      <c r="AM265" s="41">
        <f>'Survival-1cycle NMA'!P266</f>
        <v>1.4127109727302493E-2</v>
      </c>
      <c r="AN265" s="12">
        <f t="shared" si="64"/>
        <v>1.3325176559724507E-2</v>
      </c>
      <c r="AO265" s="41">
        <f>'Survival-1cycle NMA'!Q266</f>
        <v>8.0193316757798557E-4</v>
      </c>
    </row>
    <row r="266" spans="1:41">
      <c r="A266" s="12">
        <v>263</v>
      </c>
      <c r="B266" s="12">
        <f t="shared" si="52"/>
        <v>15.073972602739726</v>
      </c>
      <c r="C266" s="41">
        <f>'Survival-1cycle NMA'!F267</f>
        <v>3.0301493831895298E-2</v>
      </c>
      <c r="D266" s="41">
        <f>'Survival-1cycle NMA'!G267</f>
        <v>7.4596624044682839E-4</v>
      </c>
      <c r="E266" s="12">
        <f t="shared" si="53"/>
        <v>2.9555527591448468E-2</v>
      </c>
      <c r="F266" s="12">
        <v>1.1302096855145501E-2</v>
      </c>
      <c r="G266" s="12">
        <v>4.5347610479055401E-5</v>
      </c>
      <c r="H266" s="12">
        <f t="shared" si="54"/>
        <v>1.1256749244666445E-2</v>
      </c>
      <c r="I266" s="41">
        <f>'Survival-1cycle NMA'!H267</f>
        <v>2.7703026648725107E-2</v>
      </c>
      <c r="J266" s="12">
        <f t="shared" si="55"/>
        <v>2.6042695097663823E-2</v>
      </c>
      <c r="K266" s="41">
        <f>'Survival-1cycle NMA'!I267</f>
        <v>1.6603315510612848E-3</v>
      </c>
      <c r="L266" s="12">
        <v>7.2634078831169098E-3</v>
      </c>
      <c r="M266" s="12">
        <v>1.1302096855145501E-2</v>
      </c>
      <c r="N266" s="12">
        <v>4.5347610479055401E-5</v>
      </c>
      <c r="O266" s="41">
        <f>'Survival-1cycle NMA'!H267</f>
        <v>2.7703026648725107E-2</v>
      </c>
      <c r="P266" s="12">
        <f t="shared" si="56"/>
        <v>2.6042695097663823E-2</v>
      </c>
      <c r="Q266" s="41">
        <f>'Survival-1cycle NMA'!I267</f>
        <v>1.6603315510612848E-3</v>
      </c>
      <c r="R266" s="12">
        <v>1.1302096855145501E-2</v>
      </c>
      <c r="S266" s="12">
        <f t="shared" si="57"/>
        <v>1.1256749244666445E-2</v>
      </c>
      <c r="T266" s="12">
        <v>4.5347610479055401E-5</v>
      </c>
      <c r="U266" s="41">
        <f>'Survival-1cycle NMA'!J267</f>
        <v>3.2847867246768803E-2</v>
      </c>
      <c r="V266" s="12">
        <f t="shared" si="58"/>
        <v>2.0939462078578108E-2</v>
      </c>
      <c r="W266" s="41">
        <f>'Survival-1cycle NMA'!K267</f>
        <v>1.1908405168190693E-2</v>
      </c>
      <c r="X266" s="41">
        <f>'Survival-1cycle NMA'!H267</f>
        <v>2.7703026648725107E-2</v>
      </c>
      <c r="Y266" s="12">
        <f t="shared" si="59"/>
        <v>2.6042695097663823E-2</v>
      </c>
      <c r="Z266" s="41">
        <f>'Survival-1cycle NMA'!I267</f>
        <v>1.6603315510612848E-3</v>
      </c>
      <c r="AA266" s="41">
        <f>'Survival-1cycle NMA'!P267</f>
        <v>1.4015461138602824E-2</v>
      </c>
      <c r="AB266" s="12">
        <f t="shared" si="60"/>
        <v>1.322336144193156E-2</v>
      </c>
      <c r="AC266" s="41">
        <f>'Survival-1cycle NMA'!Q267</f>
        <v>7.9209969667126364E-4</v>
      </c>
      <c r="AD266" s="41">
        <f>'Survival-1cycle NMA'!L267</f>
        <v>8.1239838961950597E-2</v>
      </c>
      <c r="AE266" s="12">
        <f t="shared" si="61"/>
        <v>7.3797462066666694E-2</v>
      </c>
      <c r="AF266" s="41">
        <f>'Survival-1cycle NMA'!M267</f>
        <v>7.4423768952839022E-3</v>
      </c>
      <c r="AG266" s="12">
        <v>1.1302096855145501E-2</v>
      </c>
      <c r="AH266" s="12">
        <f t="shared" si="62"/>
        <v>1.1256749244666445E-2</v>
      </c>
      <c r="AI266" s="12">
        <v>4.5347610479055401E-5</v>
      </c>
      <c r="AJ266" s="41">
        <f>'Survival-1cycle NMA'!N267</f>
        <v>2.6488588098283011E-2</v>
      </c>
      <c r="AK266" s="12">
        <f t="shared" si="63"/>
        <v>8.1813949723822527E-3</v>
      </c>
      <c r="AL266" s="41">
        <f>'Survival-1cycle NMA'!O267</f>
        <v>1.8307193125900758E-2</v>
      </c>
      <c r="AM266" s="41">
        <f>'Survival-1cycle NMA'!P267</f>
        <v>1.4015461138602824E-2</v>
      </c>
      <c r="AN266" s="12">
        <f t="shared" si="64"/>
        <v>1.322336144193156E-2</v>
      </c>
      <c r="AO266" s="41">
        <f>'Survival-1cycle NMA'!Q267</f>
        <v>7.9209969667126364E-4</v>
      </c>
    </row>
    <row r="267" spans="1:41">
      <c r="A267" s="12">
        <v>264</v>
      </c>
      <c r="B267" s="12">
        <f t="shared" si="52"/>
        <v>15.131506849315068</v>
      </c>
      <c r="C267" s="41">
        <f>'Survival-1cycle NMA'!F268</f>
        <v>3.0105674753843462E-2</v>
      </c>
      <c r="D267" s="41">
        <f>'Survival-1cycle NMA'!G268</f>
        <v>7.3676877276446879E-4</v>
      </c>
      <c r="E267" s="12">
        <f t="shared" si="53"/>
        <v>2.9368905981078993E-2</v>
      </c>
      <c r="F267" s="12">
        <v>1.12085436240327E-2</v>
      </c>
      <c r="G267" s="12">
        <v>4.4572924071230999E-5</v>
      </c>
      <c r="H267" s="12">
        <f t="shared" si="54"/>
        <v>1.1163970699961469E-2</v>
      </c>
      <c r="I267" s="41">
        <f>'Survival-1cycle NMA'!H268</f>
        <v>2.7519424606571589E-2</v>
      </c>
      <c r="J267" s="12">
        <f t="shared" si="55"/>
        <v>2.5877302225162449E-2</v>
      </c>
      <c r="K267" s="41">
        <f>'Survival-1cycle NMA'!I268</f>
        <v>1.642122381409141E-3</v>
      </c>
      <c r="L267" s="12">
        <v>7.19021963017179E-3</v>
      </c>
      <c r="M267" s="12">
        <v>1.12085436240327E-2</v>
      </c>
      <c r="N267" s="12">
        <v>4.4572924071230999E-5</v>
      </c>
      <c r="O267" s="41">
        <f>'Survival-1cycle NMA'!H268</f>
        <v>2.7519424606571589E-2</v>
      </c>
      <c r="P267" s="12">
        <f t="shared" si="56"/>
        <v>2.5877302225162449E-2</v>
      </c>
      <c r="Q267" s="41">
        <f>'Survival-1cycle NMA'!I268</f>
        <v>1.642122381409141E-3</v>
      </c>
      <c r="R267" s="12">
        <v>1.12085436240327E-2</v>
      </c>
      <c r="S267" s="12">
        <f t="shared" si="57"/>
        <v>1.1163970699961469E-2</v>
      </c>
      <c r="T267" s="12">
        <v>4.4572924071230999E-5</v>
      </c>
      <c r="U267" s="41">
        <f>'Survival-1cycle NMA'!J268</f>
        <v>3.2640475742556532E-2</v>
      </c>
      <c r="V267" s="12">
        <f t="shared" si="58"/>
        <v>2.0822624781663038E-2</v>
      </c>
      <c r="W267" s="41">
        <f>'Survival-1cycle NMA'!K268</f>
        <v>1.1817850960893495E-2</v>
      </c>
      <c r="X267" s="41">
        <f>'Survival-1cycle NMA'!H268</f>
        <v>2.7519424606571589E-2</v>
      </c>
      <c r="Y267" s="12">
        <f t="shared" si="59"/>
        <v>2.5877302225162449E-2</v>
      </c>
      <c r="Z267" s="41">
        <f>'Survival-1cycle NMA'!I268</f>
        <v>1.642122381409141E-3</v>
      </c>
      <c r="AA267" s="41">
        <f>'Survival-1cycle NMA'!P268</f>
        <v>1.3904994630544468E-2</v>
      </c>
      <c r="AB267" s="12">
        <f t="shared" si="60"/>
        <v>1.312258032275701E-2</v>
      </c>
      <c r="AC267" s="41">
        <f>'Survival-1cycle NMA'!Q268</f>
        <v>7.8241430778745714E-4</v>
      </c>
      <c r="AD267" s="41">
        <f>'Survival-1cycle NMA'!L268</f>
        <v>8.0862570801871397E-2</v>
      </c>
      <c r="AE267" s="12">
        <f t="shared" si="61"/>
        <v>7.3482766394428425E-2</v>
      </c>
      <c r="AF267" s="41">
        <f>'Survival-1cycle NMA'!M268</f>
        <v>7.3798044074429772E-3</v>
      </c>
      <c r="AG267" s="12">
        <v>1.12085436240327E-2</v>
      </c>
      <c r="AH267" s="12">
        <f t="shared" si="62"/>
        <v>1.1163970699961469E-2</v>
      </c>
      <c r="AI267" s="12">
        <v>4.4572924071230999E-5</v>
      </c>
      <c r="AJ267" s="41">
        <f>'Survival-1cycle NMA'!N268</f>
        <v>2.6310847719852766E-2</v>
      </c>
      <c r="AK267" s="12">
        <f t="shared" si="63"/>
        <v>8.1294004710626283E-3</v>
      </c>
      <c r="AL267" s="41">
        <f>'Survival-1cycle NMA'!O268</f>
        <v>1.8181447248790138E-2</v>
      </c>
      <c r="AM267" s="41">
        <f>'Survival-1cycle NMA'!P268</f>
        <v>1.3904994630544468E-2</v>
      </c>
      <c r="AN267" s="12">
        <f t="shared" si="64"/>
        <v>1.312258032275701E-2</v>
      </c>
      <c r="AO267" s="41">
        <f>'Survival-1cycle NMA'!Q268</f>
        <v>7.8241430778745714E-4</v>
      </c>
    </row>
    <row r="268" spans="1:41">
      <c r="A268" s="12">
        <v>265</v>
      </c>
      <c r="B268" s="12">
        <f t="shared" si="52"/>
        <v>15.189041095890412</v>
      </c>
      <c r="C268" s="41">
        <f>'Survival-1cycle NMA'!F269</f>
        <v>2.9911646118779896E-2</v>
      </c>
      <c r="D268" s="41">
        <f>'Survival-1cycle NMA'!G269</f>
        <v>7.2771033679151938E-4</v>
      </c>
      <c r="E268" s="12">
        <f t="shared" si="53"/>
        <v>2.9183935781988378E-2</v>
      </c>
      <c r="F268" s="12">
        <v>1.11160149099574E-2</v>
      </c>
      <c r="G268" s="12">
        <v>4.38136151100392E-5</v>
      </c>
      <c r="H268" s="12">
        <f t="shared" si="54"/>
        <v>1.107220129484736E-2</v>
      </c>
      <c r="I268" s="41">
        <f>'Survival-1cycle NMA'!H269</f>
        <v>2.7337531502162664E-2</v>
      </c>
      <c r="J268" s="12">
        <f t="shared" si="55"/>
        <v>2.571336773851023E-2</v>
      </c>
      <c r="K268" s="41">
        <f>'Survival-1cycle NMA'!I269</f>
        <v>1.6241637636524328E-3</v>
      </c>
      <c r="L268" s="12">
        <v>7.11795612952859E-3</v>
      </c>
      <c r="M268" s="12">
        <v>1.11160149099574E-2</v>
      </c>
      <c r="N268" s="12">
        <v>4.38136151100392E-5</v>
      </c>
      <c r="O268" s="41">
        <f>'Survival-1cycle NMA'!H269</f>
        <v>2.7337531502162664E-2</v>
      </c>
      <c r="P268" s="12">
        <f t="shared" si="56"/>
        <v>2.571336773851023E-2</v>
      </c>
      <c r="Q268" s="41">
        <f>'Survival-1cycle NMA'!I269</f>
        <v>1.6241637636524328E-3</v>
      </c>
      <c r="R268" s="12">
        <v>1.11160149099574E-2</v>
      </c>
      <c r="S268" s="12">
        <f t="shared" si="57"/>
        <v>1.107220129484736E-2</v>
      </c>
      <c r="T268" s="12">
        <v>4.38136151100392E-5</v>
      </c>
      <c r="U268" s="41">
        <f>'Survival-1cycle NMA'!J269</f>
        <v>3.2434949786116864E-2</v>
      </c>
      <c r="V268" s="12">
        <f t="shared" si="58"/>
        <v>2.0706710277990814E-2</v>
      </c>
      <c r="W268" s="41">
        <f>'Survival-1cycle NMA'!K269</f>
        <v>1.172823950812605E-2</v>
      </c>
      <c r="X268" s="41">
        <f>'Survival-1cycle NMA'!H269</f>
        <v>2.7337531502162664E-2</v>
      </c>
      <c r="Y268" s="12">
        <f t="shared" si="59"/>
        <v>2.571336773851023E-2</v>
      </c>
      <c r="Z268" s="41">
        <f>'Survival-1cycle NMA'!I269</f>
        <v>1.6241637636524328E-3</v>
      </c>
      <c r="AA268" s="41">
        <f>'Survival-1cycle NMA'!P269</f>
        <v>1.3795694319192583E-2</v>
      </c>
      <c r="AB268" s="12">
        <f t="shared" si="60"/>
        <v>1.3022819977862489E-2</v>
      </c>
      <c r="AC268" s="41">
        <f>'Survival-1cycle NMA'!Q269</f>
        <v>7.7287434133009461E-4</v>
      </c>
      <c r="AD268" s="41">
        <f>'Survival-1cycle NMA'!L269</f>
        <v>8.0488068861230902E-2</v>
      </c>
      <c r="AE268" s="12">
        <f t="shared" si="61"/>
        <v>7.3170135447486753E-2</v>
      </c>
      <c r="AF268" s="41">
        <f>'Survival-1cycle NMA'!M269</f>
        <v>7.317933413744147E-3</v>
      </c>
      <c r="AG268" s="12">
        <v>1.11160149099574E-2</v>
      </c>
      <c r="AH268" s="12">
        <f t="shared" si="62"/>
        <v>1.107220129484736E-2</v>
      </c>
      <c r="AI268" s="12">
        <v>4.38136151100392E-5</v>
      </c>
      <c r="AJ268" s="41">
        <f>'Survival-1cycle NMA'!N269</f>
        <v>2.6134776335584711E-2</v>
      </c>
      <c r="AK268" s="12">
        <f t="shared" si="63"/>
        <v>8.0778579331973015E-3</v>
      </c>
      <c r="AL268" s="41">
        <f>'Survival-1cycle NMA'!O269</f>
        <v>1.805691840238741E-2</v>
      </c>
      <c r="AM268" s="41">
        <f>'Survival-1cycle NMA'!P269</f>
        <v>1.3795694319192583E-2</v>
      </c>
      <c r="AN268" s="12">
        <f t="shared" si="64"/>
        <v>1.3022819977862489E-2</v>
      </c>
      <c r="AO268" s="41">
        <f>'Survival-1cycle NMA'!Q269</f>
        <v>7.7287434133009461E-4</v>
      </c>
    </row>
    <row r="269" spans="1:41">
      <c r="A269" s="12">
        <v>266</v>
      </c>
      <c r="B269" s="12">
        <f t="shared" si="52"/>
        <v>15.246575342465754</v>
      </c>
      <c r="C269" s="41">
        <f>'Survival-1cycle NMA'!F270</f>
        <v>2.9719386410260284E-2</v>
      </c>
      <c r="D269" s="41">
        <f>'Survival-1cycle NMA'!G270</f>
        <v>7.18788429086204E-4</v>
      </c>
      <c r="E269" s="12">
        <f t="shared" si="53"/>
        <v>2.9000597981174079E-2</v>
      </c>
      <c r="F269" s="12">
        <v>1.1024496592131601E-2</v>
      </c>
      <c r="G269" s="12">
        <v>4.3069334674103403E-5</v>
      </c>
      <c r="H269" s="12">
        <f t="shared" si="54"/>
        <v>1.0981427257457496E-2</v>
      </c>
      <c r="I269" s="41">
        <f>'Survival-1cycle NMA'!H270</f>
        <v>2.715732652498629E-2</v>
      </c>
      <c r="J269" s="12">
        <f t="shared" si="55"/>
        <v>2.5550875003273851E-2</v>
      </c>
      <c r="K269" s="41">
        <f>'Survival-1cycle NMA'!I270</f>
        <v>1.6064515217124376E-3</v>
      </c>
      <c r="L269" s="12">
        <v>7.0466032089819804E-3</v>
      </c>
      <c r="M269" s="12">
        <v>1.1024496592131601E-2</v>
      </c>
      <c r="N269" s="12">
        <v>4.3069334674103403E-5</v>
      </c>
      <c r="O269" s="41">
        <f>'Survival-1cycle NMA'!H270</f>
        <v>2.715732652498629E-2</v>
      </c>
      <c r="P269" s="12">
        <f t="shared" si="56"/>
        <v>2.5550875003273851E-2</v>
      </c>
      <c r="Q269" s="41">
        <f>'Survival-1cycle NMA'!I270</f>
        <v>1.6064515217124376E-3</v>
      </c>
      <c r="R269" s="12">
        <v>1.1024496592131601E-2</v>
      </c>
      <c r="S269" s="12">
        <f t="shared" si="57"/>
        <v>1.0981427257457496E-2</v>
      </c>
      <c r="T269" s="12">
        <v>4.3069334674103403E-5</v>
      </c>
      <c r="U269" s="41">
        <f>'Survival-1cycle NMA'!J270</f>
        <v>3.2231267227020202E-2</v>
      </c>
      <c r="V269" s="12">
        <f t="shared" si="58"/>
        <v>2.059170902798586E-2</v>
      </c>
      <c r="W269" s="41">
        <f>'Survival-1cycle NMA'!K270</f>
        <v>1.1639558199034342E-2</v>
      </c>
      <c r="X269" s="41">
        <f>'Survival-1cycle NMA'!H270</f>
        <v>2.715732652498629E-2</v>
      </c>
      <c r="Y269" s="12">
        <f t="shared" si="59"/>
        <v>2.5550875003273851E-2</v>
      </c>
      <c r="Z269" s="41">
        <f>'Survival-1cycle NMA'!I270</f>
        <v>1.6064515217124376E-3</v>
      </c>
      <c r="AA269" s="41">
        <f>'Survival-1cycle NMA'!P270</f>
        <v>1.368754458109518E-2</v>
      </c>
      <c r="AB269" s="12">
        <f t="shared" si="60"/>
        <v>1.2924067387707629E-2</v>
      </c>
      <c r="AC269" s="41">
        <f>'Survival-1cycle NMA'!Q270</f>
        <v>7.6347719338755069E-4</v>
      </c>
      <c r="AD269" s="41">
        <f>'Survival-1cycle NMA'!L270</f>
        <v>8.0116304742000682E-2</v>
      </c>
      <c r="AE269" s="12">
        <f t="shared" si="61"/>
        <v>7.2859550761241204E-2</v>
      </c>
      <c r="AF269" s="41">
        <f>'Survival-1cycle NMA'!M270</f>
        <v>7.2567539807594818E-3</v>
      </c>
      <c r="AG269" s="12">
        <v>1.1024496592131601E-2</v>
      </c>
      <c r="AH269" s="12">
        <f t="shared" si="62"/>
        <v>1.0981427257457496E-2</v>
      </c>
      <c r="AI269" s="12">
        <v>4.3069334674103403E-5</v>
      </c>
      <c r="AJ269" s="41">
        <f>'Survival-1cycle NMA'!N270</f>
        <v>2.5960353487735344E-2</v>
      </c>
      <c r="AK269" s="12">
        <f t="shared" si="63"/>
        <v>8.026762309659808E-3</v>
      </c>
      <c r="AL269" s="41">
        <f>'Survival-1cycle NMA'!O270</f>
        <v>1.7933591178075536E-2</v>
      </c>
      <c r="AM269" s="41">
        <f>'Survival-1cycle NMA'!P270</f>
        <v>1.368754458109518E-2</v>
      </c>
      <c r="AN269" s="12">
        <f t="shared" si="64"/>
        <v>1.2924067387707629E-2</v>
      </c>
      <c r="AO269" s="41">
        <f>'Survival-1cycle NMA'!Q270</f>
        <v>7.6347719338755069E-4</v>
      </c>
    </row>
    <row r="270" spans="1:41">
      <c r="A270" s="12">
        <v>267</v>
      </c>
      <c r="B270" s="12">
        <f t="shared" si="52"/>
        <v>15.304109589041095</v>
      </c>
      <c r="C270" s="41">
        <f>'Survival-1cycle NMA'!F271</f>
        <v>2.952887443490745E-2</v>
      </c>
      <c r="D270" s="41">
        <f>'Survival-1cycle NMA'!G271</f>
        <v>7.1000059870687175E-4</v>
      </c>
      <c r="E270" s="12">
        <f t="shared" si="53"/>
        <v>2.8818873836200579E-2</v>
      </c>
      <c r="F270" s="12">
        <v>1.0933974785911901E-2</v>
      </c>
      <c r="G270" s="12">
        <v>4.23397427703028E-5</v>
      </c>
      <c r="H270" s="12">
        <f t="shared" si="54"/>
        <v>1.0891635043141598E-2</v>
      </c>
      <c r="I270" s="41">
        <f>'Survival-1cycle NMA'!H271</f>
        <v>2.6978789180207265E-2</v>
      </c>
      <c r="J270" s="12">
        <f t="shared" si="55"/>
        <v>2.5389807618607908E-2</v>
      </c>
      <c r="K270" s="41">
        <f>'Survival-1cycle NMA'!I271</f>
        <v>1.5889815615993557E-3</v>
      </c>
      <c r="L270" s="12">
        <v>6.9761469530113104E-3</v>
      </c>
      <c r="M270" s="12">
        <v>1.0933974785911901E-2</v>
      </c>
      <c r="N270" s="12">
        <v>4.23397427703028E-5</v>
      </c>
      <c r="O270" s="41">
        <f>'Survival-1cycle NMA'!H271</f>
        <v>2.6978789180207265E-2</v>
      </c>
      <c r="P270" s="12">
        <f t="shared" si="56"/>
        <v>2.5389807618607908E-2</v>
      </c>
      <c r="Q270" s="41">
        <f>'Survival-1cycle NMA'!I271</f>
        <v>1.5889815615993557E-3</v>
      </c>
      <c r="R270" s="12">
        <v>1.0933974785911901E-2</v>
      </c>
      <c r="S270" s="12">
        <f t="shared" si="57"/>
        <v>1.0891635043141598E-2</v>
      </c>
      <c r="T270" s="12">
        <v>4.23397427703028E-5</v>
      </c>
      <c r="U270" s="41">
        <f>'Survival-1cycle NMA'!J271</f>
        <v>3.2029406244354089E-2</v>
      </c>
      <c r="V270" s="12">
        <f t="shared" si="58"/>
        <v>2.047761161421733E-2</v>
      </c>
      <c r="W270" s="41">
        <f>'Survival-1cycle NMA'!K271</f>
        <v>1.1551794630136761E-2</v>
      </c>
      <c r="X270" s="41">
        <f>'Survival-1cycle NMA'!H271</f>
        <v>2.6978789180207265E-2</v>
      </c>
      <c r="Y270" s="12">
        <f t="shared" si="59"/>
        <v>2.5389807618607908E-2</v>
      </c>
      <c r="Z270" s="41">
        <f>'Survival-1cycle NMA'!I271</f>
        <v>1.5889815615993557E-3</v>
      </c>
      <c r="AA270" s="41">
        <f>'Survival-1cycle NMA'!P271</f>
        <v>1.3580530048220156E-2</v>
      </c>
      <c r="AB270" s="12">
        <f t="shared" si="60"/>
        <v>1.2826309733821832E-2</v>
      </c>
      <c r="AC270" s="41">
        <f>'Survival-1cycle NMA'!Q271</f>
        <v>7.5422031439832335E-4</v>
      </c>
      <c r="AD270" s="41">
        <f>'Survival-1cycle NMA'!L271</f>
        <v>7.9747250424979751E-2</v>
      </c>
      <c r="AE270" s="12">
        <f t="shared" si="61"/>
        <v>7.2550994079001993E-2</v>
      </c>
      <c r="AF270" s="41">
        <f>'Survival-1cycle NMA'!M271</f>
        <v>7.196256345977761E-3</v>
      </c>
      <c r="AG270" s="12">
        <v>1.0933974785911901E-2</v>
      </c>
      <c r="AH270" s="12">
        <f t="shared" si="62"/>
        <v>1.0891635043141598E-2</v>
      </c>
      <c r="AI270" s="12">
        <v>4.23397427703028E-5</v>
      </c>
      <c r="AJ270" s="41">
        <f>'Survival-1cycle NMA'!N271</f>
        <v>2.5787559030466155E-2</v>
      </c>
      <c r="AK270" s="12">
        <f t="shared" si="63"/>
        <v>7.9761086205423423E-3</v>
      </c>
      <c r="AL270" s="41">
        <f>'Survival-1cycle NMA'!O271</f>
        <v>1.7811450409923813E-2</v>
      </c>
      <c r="AM270" s="41">
        <f>'Survival-1cycle NMA'!P271</f>
        <v>1.3580530048220156E-2</v>
      </c>
      <c r="AN270" s="12">
        <f t="shared" si="64"/>
        <v>1.2826309733821832E-2</v>
      </c>
      <c r="AO270" s="41">
        <f>'Survival-1cycle NMA'!Q271</f>
        <v>7.5422031439832335E-4</v>
      </c>
    </row>
    <row r="271" spans="1:41">
      <c r="A271" s="12">
        <v>268</v>
      </c>
      <c r="B271" s="12">
        <f t="shared" si="52"/>
        <v>15.361643835616439</v>
      </c>
      <c r="C271" s="41">
        <f>'Survival-1cycle NMA'!F272</f>
        <v>2.9340089316566603E-2</v>
      </c>
      <c r="D271" s="41">
        <f>'Survival-1cycle NMA'!G272</f>
        <v>7.013444459524912E-4</v>
      </c>
      <c r="E271" s="12">
        <f t="shared" si="53"/>
        <v>2.8638744870614113E-2</v>
      </c>
      <c r="F271" s="12">
        <v>1.0844435838138501E-2</v>
      </c>
      <c r="G271" s="12">
        <v>4.1624508079050999E-5</v>
      </c>
      <c r="H271" s="12">
        <f t="shared" si="54"/>
        <v>1.0802811330059449E-2</v>
      </c>
      <c r="I271" s="41">
        <f>'Survival-1cycle NMA'!H272</f>
        <v>2.6801899282909401E-2</v>
      </c>
      <c r="J271" s="12">
        <f t="shared" si="55"/>
        <v>2.5230149413360846E-2</v>
      </c>
      <c r="K271" s="41">
        <f>'Survival-1cycle NMA'!I272</f>
        <v>1.5717498695485567E-3</v>
      </c>
      <c r="L271" s="12">
        <v>6.9065736973982599E-3</v>
      </c>
      <c r="M271" s="12">
        <v>1.0844435838138501E-2</v>
      </c>
      <c r="N271" s="12">
        <v>4.1624508079050999E-5</v>
      </c>
      <c r="O271" s="41">
        <f>'Survival-1cycle NMA'!H272</f>
        <v>2.6801899282909401E-2</v>
      </c>
      <c r="P271" s="12">
        <f t="shared" si="56"/>
        <v>2.5230149413360846E-2</v>
      </c>
      <c r="Q271" s="41">
        <f>'Survival-1cycle NMA'!I272</f>
        <v>1.5717498695485567E-3</v>
      </c>
      <c r="R271" s="12">
        <v>1.0844435838138501E-2</v>
      </c>
      <c r="S271" s="12">
        <f t="shared" si="57"/>
        <v>1.0802811330059449E-2</v>
      </c>
      <c r="T271" s="12">
        <v>4.1624508079050999E-5</v>
      </c>
      <c r="U271" s="41">
        <f>'Survival-1cycle NMA'!J272</f>
        <v>3.1829345340805573E-2</v>
      </c>
      <c r="V271" s="12">
        <f t="shared" si="58"/>
        <v>2.0364408739541238E-2</v>
      </c>
      <c r="W271" s="41">
        <f>'Survival-1cycle NMA'!K272</f>
        <v>1.1464936601264335E-2</v>
      </c>
      <c r="X271" s="41">
        <f>'Survival-1cycle NMA'!H272</f>
        <v>2.6801899282909401E-2</v>
      </c>
      <c r="Y271" s="12">
        <f t="shared" si="59"/>
        <v>2.5230149413360846E-2</v>
      </c>
      <c r="Z271" s="41">
        <f>'Survival-1cycle NMA'!I272</f>
        <v>1.5717498695485567E-3</v>
      </c>
      <c r="AA271" s="41">
        <f>'Survival-1cycle NMA'!P272</f>
        <v>1.3474635603006399E-2</v>
      </c>
      <c r="AB271" s="12">
        <f t="shared" si="60"/>
        <v>1.2729534395153988E-2</v>
      </c>
      <c r="AC271" s="41">
        <f>'Survival-1cycle NMA'!Q272</f>
        <v>7.4510120785241016E-4</v>
      </c>
      <c r="AD271" s="41">
        <f>'Survival-1cycle NMA'!L272</f>
        <v>7.9380878263545868E-2</v>
      </c>
      <c r="AE271" s="12">
        <f t="shared" si="61"/>
        <v>7.2244447349213758E-2</v>
      </c>
      <c r="AF271" s="41">
        <f>'Survival-1cycle NMA'!M272</f>
        <v>7.1364309143321101E-3</v>
      </c>
      <c r="AG271" s="12">
        <v>1.0844435838138501E-2</v>
      </c>
      <c r="AH271" s="12">
        <f t="shared" si="62"/>
        <v>1.0802811330059449E-2</v>
      </c>
      <c r="AI271" s="12">
        <v>4.1624508079050999E-5</v>
      </c>
      <c r="AJ271" s="41">
        <f>'Survival-1cycle NMA'!N272</f>
        <v>2.5616373124131508E-2</v>
      </c>
      <c r="AK271" s="12">
        <f t="shared" si="63"/>
        <v>7.9258919540320348E-3</v>
      </c>
      <c r="AL271" s="41">
        <f>'Survival-1cycle NMA'!O272</f>
        <v>1.7690481170099474E-2</v>
      </c>
      <c r="AM271" s="41">
        <f>'Survival-1cycle NMA'!P272</f>
        <v>1.3474635603006399E-2</v>
      </c>
      <c r="AN271" s="12">
        <f t="shared" si="64"/>
        <v>1.2729534395153988E-2</v>
      </c>
      <c r="AO271" s="41">
        <f>'Survival-1cycle NMA'!Q272</f>
        <v>7.4510120785241016E-4</v>
      </c>
    </row>
    <row r="272" spans="1:41">
      <c r="A272" s="12">
        <v>269</v>
      </c>
      <c r="B272" s="12">
        <f t="shared" si="52"/>
        <v>15.419178082191781</v>
      </c>
      <c r="C272" s="41">
        <f>'Survival-1cycle NMA'!F273</f>
        <v>2.9153010490584826E-2</v>
      </c>
      <c r="D272" s="41">
        <f>'Survival-1cycle NMA'!G273</f>
        <v>6.9281762113721781E-4</v>
      </c>
      <c r="E272" s="12">
        <f t="shared" si="53"/>
        <v>2.846019286944761E-2</v>
      </c>
      <c r="F272" s="12">
        <v>1.07558663225806E-2</v>
      </c>
      <c r="G272" s="12">
        <v>4.0923307707600002E-5</v>
      </c>
      <c r="H272" s="12">
        <f t="shared" si="54"/>
        <v>1.0714943014873E-2</v>
      </c>
      <c r="I272" s="41">
        <f>'Survival-1cycle NMA'!H273</f>
        <v>2.6626636952461039E-2</v>
      </c>
      <c r="J272" s="12">
        <f t="shared" si="55"/>
        <v>2.5071884442256141E-2</v>
      </c>
      <c r="K272" s="41">
        <f>'Survival-1cycle NMA'!I273</f>
        <v>1.5547525102048985E-3</v>
      </c>
      <c r="L272" s="12">
        <v>6.8378700239730399E-3</v>
      </c>
      <c r="M272" s="12">
        <v>1.07558663225806E-2</v>
      </c>
      <c r="N272" s="12">
        <v>4.0923307707600002E-5</v>
      </c>
      <c r="O272" s="41">
        <f>'Survival-1cycle NMA'!H273</f>
        <v>2.6626636952461039E-2</v>
      </c>
      <c r="P272" s="12">
        <f t="shared" si="56"/>
        <v>2.5071884442256141E-2</v>
      </c>
      <c r="Q272" s="41">
        <f>'Survival-1cycle NMA'!I273</f>
        <v>1.5547525102048985E-3</v>
      </c>
      <c r="R272" s="12">
        <v>1.07558663225806E-2</v>
      </c>
      <c r="S272" s="12">
        <f t="shared" si="57"/>
        <v>1.0714943014873E-2</v>
      </c>
      <c r="T272" s="12">
        <v>4.0923307707600002E-5</v>
      </c>
      <c r="U272" s="41">
        <f>'Survival-1cycle NMA'!J273</f>
        <v>3.1631063336868576E-2</v>
      </c>
      <c r="V272" s="12">
        <f t="shared" si="58"/>
        <v>2.0252091225275271E-2</v>
      </c>
      <c r="W272" s="41">
        <f>'Survival-1cycle NMA'!K273</f>
        <v>1.1378972111593303E-2</v>
      </c>
      <c r="X272" s="41">
        <f>'Survival-1cycle NMA'!H273</f>
        <v>2.6626636952461039E-2</v>
      </c>
      <c r="Y272" s="12">
        <f t="shared" si="59"/>
        <v>2.5071884442256141E-2</v>
      </c>
      <c r="Z272" s="41">
        <f>'Survival-1cycle NMA'!I273</f>
        <v>1.5547525102048985E-3</v>
      </c>
      <c r="AA272" s="41">
        <f>'Survival-1cycle NMA'!P273</f>
        <v>1.336984637352606E-2</v>
      </c>
      <c r="AB272" s="12">
        <f t="shared" si="60"/>
        <v>1.2633728944498381E-2</v>
      </c>
      <c r="AC272" s="41">
        <f>'Survival-1cycle NMA'!Q273</f>
        <v>7.3611742902767938E-4</v>
      </c>
      <c r="AD272" s="41">
        <f>'Survival-1cycle NMA'!L273</f>
        <v>7.9017160977530365E-2</v>
      </c>
      <c r="AE272" s="12">
        <f t="shared" si="61"/>
        <v>7.1939892722721263E-2</v>
      </c>
      <c r="AF272" s="41">
        <f>'Survival-1cycle NMA'!M273</f>
        <v>7.0772682548091029E-3</v>
      </c>
      <c r="AG272" s="12">
        <v>1.07558663225806E-2</v>
      </c>
      <c r="AH272" s="12">
        <f t="shared" si="62"/>
        <v>1.0714943014873E-2</v>
      </c>
      <c r="AI272" s="12">
        <v>4.0923307707600002E-5</v>
      </c>
      <c r="AJ272" s="41">
        <f>'Survival-1cycle NMA'!N273</f>
        <v>2.5446776229689168E-2</v>
      </c>
      <c r="AK272" s="12">
        <f t="shared" si="63"/>
        <v>7.8761074653084136E-3</v>
      </c>
      <c r="AL272" s="41">
        <f>'Survival-1cycle NMA'!O273</f>
        <v>1.7570668764380754E-2</v>
      </c>
      <c r="AM272" s="41">
        <f>'Survival-1cycle NMA'!P273</f>
        <v>1.336984637352606E-2</v>
      </c>
      <c r="AN272" s="12">
        <f t="shared" si="64"/>
        <v>1.2633728944498381E-2</v>
      </c>
      <c r="AO272" s="41">
        <f>'Survival-1cycle NMA'!Q273</f>
        <v>7.3611742902767938E-4</v>
      </c>
    </row>
    <row r="273" spans="1:41">
      <c r="A273" s="12">
        <v>270</v>
      </c>
      <c r="B273" s="12">
        <f t="shared" si="52"/>
        <v>15.476712328767123</v>
      </c>
      <c r="C273" s="41">
        <f>'Survival-1cycle NMA'!F274</f>
        <v>2.8967617698209318E-2</v>
      </c>
      <c r="D273" s="41">
        <f>'Survival-1cycle NMA'!G274</f>
        <v>6.8441782339800146E-4</v>
      </c>
      <c r="E273" s="12">
        <f t="shared" si="53"/>
        <v>2.8283199874811316E-2</v>
      </c>
      <c r="F273" s="12">
        <v>1.06682530354843E-2</v>
      </c>
      <c r="G273" s="12">
        <v>4.02358269510921E-5</v>
      </c>
      <c r="H273" s="12">
        <f t="shared" si="54"/>
        <v>1.0628017208533208E-2</v>
      </c>
      <c r="I273" s="41">
        <f>'Survival-1cycle NMA'!H274</f>
        <v>2.6452982606998243E-2</v>
      </c>
      <c r="J273" s="12">
        <f t="shared" si="55"/>
        <v>2.4914996982144524E-2</v>
      </c>
      <c r="K273" s="41">
        <f>'Survival-1cycle NMA'!I274</f>
        <v>1.5379856248537206E-3</v>
      </c>
      <c r="L273" s="12">
        <v>6.7700227554856399E-3</v>
      </c>
      <c r="M273" s="12">
        <v>1.06682530354843E-2</v>
      </c>
      <c r="N273" s="12">
        <v>4.02358269510921E-5</v>
      </c>
      <c r="O273" s="41">
        <f>'Survival-1cycle NMA'!H274</f>
        <v>2.6452982606998243E-2</v>
      </c>
      <c r="P273" s="12">
        <f t="shared" si="56"/>
        <v>2.4914996982144524E-2</v>
      </c>
      <c r="Q273" s="41">
        <f>'Survival-1cycle NMA'!I274</f>
        <v>1.5379856248537206E-3</v>
      </c>
      <c r="R273" s="12">
        <v>1.06682530354843E-2</v>
      </c>
      <c r="S273" s="12">
        <f t="shared" si="57"/>
        <v>1.0628017208533208E-2</v>
      </c>
      <c r="T273" s="12">
        <v>4.02358269510921E-5</v>
      </c>
      <c r="U273" s="41">
        <f>'Survival-1cycle NMA'!J274</f>
        <v>3.1434539365170718E-2</v>
      </c>
      <c r="V273" s="12">
        <f t="shared" si="58"/>
        <v>2.0140650009403009E-2</v>
      </c>
      <c r="W273" s="41">
        <f>'Survival-1cycle NMA'!K274</f>
        <v>1.1293889355767707E-2</v>
      </c>
      <c r="X273" s="41">
        <f>'Survival-1cycle NMA'!H274</f>
        <v>2.6452982606998243E-2</v>
      </c>
      <c r="Y273" s="12">
        <f t="shared" si="59"/>
        <v>2.4914996982144524E-2</v>
      </c>
      <c r="Z273" s="41">
        <f>'Survival-1cycle NMA'!I274</f>
        <v>1.5379856248537206E-3</v>
      </c>
      <c r="AA273" s="41">
        <f>'Survival-1cycle NMA'!P274</f>
        <v>1.3266147728754001E-2</v>
      </c>
      <c r="AB273" s="12">
        <f t="shared" si="60"/>
        <v>1.2538881144993802E-2</v>
      </c>
      <c r="AC273" s="41">
        <f>'Survival-1cycle NMA'!Q274</f>
        <v>7.2726658376019921E-4</v>
      </c>
      <c r="AD273" s="41">
        <f>'Survival-1cycle NMA'!L274</f>
        <v>7.8656071647209169E-2</v>
      </c>
      <c r="AE273" s="12">
        <f t="shared" si="61"/>
        <v>7.1637312550071913E-2</v>
      </c>
      <c r="AF273" s="41">
        <f>'Survival-1cycle NMA'!M274</f>
        <v>7.0187590971372551E-3</v>
      </c>
      <c r="AG273" s="12">
        <v>1.06682530354843E-2</v>
      </c>
      <c r="AH273" s="12">
        <f t="shared" si="62"/>
        <v>1.0628017208533208E-2</v>
      </c>
      <c r="AI273" s="12">
        <v>4.02358269510921E-5</v>
      </c>
      <c r="AJ273" s="41">
        <f>'Survival-1cycle NMA'!N274</f>
        <v>2.5278749103228207E-2</v>
      </c>
      <c r="AK273" s="12">
        <f t="shared" si="63"/>
        <v>7.8267503754593688E-3</v>
      </c>
      <c r="AL273" s="41">
        <f>'Survival-1cycle NMA'!O274</f>
        <v>1.7451998727768838E-2</v>
      </c>
      <c r="AM273" s="41">
        <f>'Survival-1cycle NMA'!P274</f>
        <v>1.3266147728754001E-2</v>
      </c>
      <c r="AN273" s="12">
        <f t="shared" si="64"/>
        <v>1.2538881144993802E-2</v>
      </c>
      <c r="AO273" s="41">
        <f>'Survival-1cycle NMA'!Q274</f>
        <v>7.2726658376019921E-4</v>
      </c>
    </row>
    <row r="274" spans="1:41">
      <c r="A274" s="12">
        <v>271</v>
      </c>
      <c r="B274" s="12">
        <f t="shared" si="52"/>
        <v>15.534246575342467</v>
      </c>
      <c r="C274" s="41">
        <f>'Survival-1cycle NMA'!F275</f>
        <v>2.8783890981107538E-2</v>
      </c>
      <c r="D274" s="41">
        <f>'Survival-1cycle NMA'!G275</f>
        <v>6.7614279953424829E-4</v>
      </c>
      <c r="E274" s="12">
        <f t="shared" si="53"/>
        <v>2.8107748181573289E-2</v>
      </c>
      <c r="F274" s="12">
        <v>1.0581582991223099E-2</v>
      </c>
      <c r="G274" s="12">
        <v>3.9561759061093402E-5</v>
      </c>
      <c r="H274" s="12">
        <f t="shared" si="54"/>
        <v>1.0542021232162005E-2</v>
      </c>
      <c r="I274" s="41">
        <f>'Survival-1cycle NMA'!H275</f>
        <v>2.6280916958028873E-2</v>
      </c>
      <c r="J274" s="12">
        <f t="shared" si="55"/>
        <v>2.4759471528331689E-2</v>
      </c>
      <c r="K274" s="41">
        <f>'Survival-1cycle NMA'!I275</f>
        <v>1.521445429697184E-3</v>
      </c>
      <c r="L274" s="12">
        <v>6.7030189505987896E-3</v>
      </c>
      <c r="M274" s="12">
        <v>1.0581582991223099E-2</v>
      </c>
      <c r="N274" s="12">
        <v>3.9561759061093402E-5</v>
      </c>
      <c r="O274" s="41">
        <f>'Survival-1cycle NMA'!H275</f>
        <v>2.6280916958028873E-2</v>
      </c>
      <c r="P274" s="12">
        <f t="shared" si="56"/>
        <v>2.4759471528331689E-2</v>
      </c>
      <c r="Q274" s="41">
        <f>'Survival-1cycle NMA'!I275</f>
        <v>1.521445429697184E-3</v>
      </c>
      <c r="R274" s="12">
        <v>1.0581582991223099E-2</v>
      </c>
      <c r="S274" s="12">
        <f t="shared" si="57"/>
        <v>1.0542021232162005E-2</v>
      </c>
      <c r="T274" s="12">
        <v>3.9561759061093402E-5</v>
      </c>
      <c r="U274" s="41">
        <f>'Survival-1cycle NMA'!J275</f>
        <v>3.123975286492299E-2</v>
      </c>
      <c r="V274" s="12">
        <f t="shared" si="58"/>
        <v>2.0030076144813287E-2</v>
      </c>
      <c r="W274" s="41">
        <f>'Survival-1cycle NMA'!K275</f>
        <v>1.1209676720109701E-2</v>
      </c>
      <c r="X274" s="41">
        <f>'Survival-1cycle NMA'!H275</f>
        <v>2.6280916958028873E-2</v>
      </c>
      <c r="Y274" s="12">
        <f t="shared" si="59"/>
        <v>2.4759471528331689E-2</v>
      </c>
      <c r="Z274" s="41">
        <f>'Survival-1cycle NMA'!I275</f>
        <v>1.521445429697184E-3</v>
      </c>
      <c r="AA274" s="41">
        <f>'Survival-1cycle NMA'!P275</f>
        <v>1.3163525273944812E-2</v>
      </c>
      <c r="AB274" s="12">
        <f t="shared" si="60"/>
        <v>1.2444978946697306E-2</v>
      </c>
      <c r="AC274" s="41">
        <f>'Survival-1cycle NMA'!Q275</f>
        <v>7.1854632724750647E-4</v>
      </c>
      <c r="AD274" s="41">
        <f>'Survival-1cycle NMA'!L275</f>
        <v>7.8297583707418225E-2</v>
      </c>
      <c r="AE274" s="12">
        <f t="shared" si="61"/>
        <v>7.1336689378865531E-2</v>
      </c>
      <c r="AF274" s="41">
        <f>'Survival-1cycle NMA'!M275</f>
        <v>6.9608943285526933E-3</v>
      </c>
      <c r="AG274" s="12">
        <v>1.0581582991223099E-2</v>
      </c>
      <c r="AH274" s="12">
        <f t="shared" si="62"/>
        <v>1.0542021232162005E-2</v>
      </c>
      <c r="AI274" s="12">
        <v>3.9561759061093402E-5</v>
      </c>
      <c r="AJ274" s="41">
        <f>'Survival-1cycle NMA'!N275</f>
        <v>2.5112272790616889E-2</v>
      </c>
      <c r="AK274" s="12">
        <f t="shared" si="63"/>
        <v>7.7778159704206991E-3</v>
      </c>
      <c r="AL274" s="41">
        <f>'Survival-1cycle NMA'!O275</f>
        <v>1.733445682019619E-2</v>
      </c>
      <c r="AM274" s="41">
        <f>'Survival-1cycle NMA'!P275</f>
        <v>1.3163525273944812E-2</v>
      </c>
      <c r="AN274" s="12">
        <f t="shared" si="64"/>
        <v>1.2444978946697306E-2</v>
      </c>
      <c r="AO274" s="41">
        <f>'Survival-1cycle NMA'!Q275</f>
        <v>7.1854632724750647E-4</v>
      </c>
    </row>
    <row r="275" spans="1:41">
      <c r="A275" s="12">
        <v>272</v>
      </c>
      <c r="B275" s="12">
        <f t="shared" si="52"/>
        <v>15.591780821917808</v>
      </c>
      <c r="C275" s="41">
        <f>'Survival-1cycle NMA'!F276</f>
        <v>2.8601810675998863E-2</v>
      </c>
      <c r="D275" s="41">
        <f>'Survival-1cycle NMA'!G276</f>
        <v>6.6799034287856433E-4</v>
      </c>
      <c r="E275" s="12">
        <f t="shared" si="53"/>
        <v>2.79338203331203E-2</v>
      </c>
      <c r="F275" s="12">
        <v>1.0495843418044999E-2</v>
      </c>
      <c r="G275" s="12">
        <v>3.8900805021352202E-5</v>
      </c>
      <c r="H275" s="12">
        <f t="shared" si="54"/>
        <v>1.0456942613023648E-2</v>
      </c>
      <c r="I275" s="41">
        <f>'Survival-1cycle NMA'!H276</f>
        <v>2.6110421005147148E-2</v>
      </c>
      <c r="J275" s="12">
        <f t="shared" si="55"/>
        <v>2.4605292790972514E-2</v>
      </c>
      <c r="K275" s="41">
        <f>'Survival-1cycle NMA'!I276</f>
        <v>1.5051282141746328E-3</v>
      </c>
      <c r="L275" s="12">
        <v>6.6368458989994302E-3</v>
      </c>
      <c r="M275" s="12">
        <v>1.0495843418044999E-2</v>
      </c>
      <c r="N275" s="12">
        <v>3.8900805021352202E-5</v>
      </c>
      <c r="O275" s="41">
        <f>'Survival-1cycle NMA'!H276</f>
        <v>2.6110421005147148E-2</v>
      </c>
      <c r="P275" s="12">
        <f t="shared" si="56"/>
        <v>2.4605292790972514E-2</v>
      </c>
      <c r="Q275" s="41">
        <f>'Survival-1cycle NMA'!I276</f>
        <v>1.5051282141746328E-3</v>
      </c>
      <c r="R275" s="12">
        <v>1.0495843418044999E-2</v>
      </c>
      <c r="S275" s="12">
        <f t="shared" si="57"/>
        <v>1.0456942613023648E-2</v>
      </c>
      <c r="T275" s="12">
        <v>3.8900805021352202E-5</v>
      </c>
      <c r="U275" s="41">
        <f>'Survival-1cycle NMA'!J276</f>
        <v>3.1046683576481552E-2</v>
      </c>
      <c r="V275" s="12">
        <f t="shared" si="58"/>
        <v>1.9920360797566483E-2</v>
      </c>
      <c r="W275" s="41">
        <f>'Survival-1cycle NMA'!K276</f>
        <v>1.1126322778915069E-2</v>
      </c>
      <c r="X275" s="41">
        <f>'Survival-1cycle NMA'!H276</f>
        <v>2.6110421005147148E-2</v>
      </c>
      <c r="Y275" s="12">
        <f t="shared" si="59"/>
        <v>2.4605292790972514E-2</v>
      </c>
      <c r="Z275" s="41">
        <f>'Survival-1cycle NMA'!I276</f>
        <v>1.5051282141746328E-3</v>
      </c>
      <c r="AA275" s="41">
        <f>'Survival-1cycle NMA'!P276</f>
        <v>1.3061964846110609E-2</v>
      </c>
      <c r="AB275" s="12">
        <f t="shared" si="60"/>
        <v>1.2352010483226795E-2</v>
      </c>
      <c r="AC275" s="41">
        <f>'Survival-1cycle NMA'!Q276</f>
        <v>7.0995436288381441E-4</v>
      </c>
      <c r="AD275" s="41">
        <f>'Survival-1cycle NMA'!L276</f>
        <v>7.7941670941777286E-2</v>
      </c>
      <c r="AE275" s="12">
        <f t="shared" si="61"/>
        <v>7.1038005951137323E-2</v>
      </c>
      <c r="AF275" s="41">
        <f>'Survival-1cycle NMA'!M276</f>
        <v>6.903664990639961E-3</v>
      </c>
      <c r="AG275" s="12">
        <v>1.0495843418044999E-2</v>
      </c>
      <c r="AH275" s="12">
        <f t="shared" si="62"/>
        <v>1.0456942613023648E-2</v>
      </c>
      <c r="AI275" s="12">
        <v>3.8900805021352202E-5</v>
      </c>
      <c r="AJ275" s="41">
        <f>'Survival-1cycle NMA'!N276</f>
        <v>2.49473286222608E-2</v>
      </c>
      <c r="AK275" s="12">
        <f t="shared" si="63"/>
        <v>7.7292995999320678E-3</v>
      </c>
      <c r="AL275" s="41">
        <f>'Survival-1cycle NMA'!O276</f>
        <v>1.7218029022328732E-2</v>
      </c>
      <c r="AM275" s="41">
        <f>'Survival-1cycle NMA'!P276</f>
        <v>1.3061964846110609E-2</v>
      </c>
      <c r="AN275" s="12">
        <f t="shared" si="64"/>
        <v>1.2352010483226795E-2</v>
      </c>
      <c r="AO275" s="41">
        <f>'Survival-1cycle NMA'!Q276</f>
        <v>7.0995436288381441E-4</v>
      </c>
    </row>
    <row r="276" spans="1:41">
      <c r="A276" s="12">
        <v>273</v>
      </c>
      <c r="B276" s="12">
        <f t="shared" si="52"/>
        <v>15.64931506849315</v>
      </c>
      <c r="C276" s="41">
        <f>'Survival-1cycle NMA'!F277</f>
        <v>2.8421357409401184E-2</v>
      </c>
      <c r="D276" s="41">
        <f>'Survival-1cycle NMA'!G277</f>
        <v>6.5995829219766319E-4</v>
      </c>
      <c r="E276" s="12">
        <f t="shared" si="53"/>
        <v>2.776139911720352E-2</v>
      </c>
      <c r="F276" s="12">
        <v>1.04110217539165E-2</v>
      </c>
      <c r="G276" s="12">
        <v>3.82526733305356E-5</v>
      </c>
      <c r="H276" s="12">
        <f t="shared" si="54"/>
        <v>1.0372769080585964E-2</v>
      </c>
      <c r="I276" s="41">
        <f>'Survival-1cycle NMA'!H277</f>
        <v>2.5941476030862214E-2</v>
      </c>
      <c r="J276" s="12">
        <f t="shared" si="55"/>
        <v>2.4452445691536481E-2</v>
      </c>
      <c r="K276" s="41">
        <f>'Survival-1cycle NMA'!I277</f>
        <v>1.4890303393257328E-3</v>
      </c>
      <c r="L276" s="12">
        <v>6.5714911166254398E-3</v>
      </c>
      <c r="M276" s="12">
        <v>1.04110217539165E-2</v>
      </c>
      <c r="N276" s="12">
        <v>3.82526733305356E-5</v>
      </c>
      <c r="O276" s="41">
        <f>'Survival-1cycle NMA'!H277</f>
        <v>2.5941476030862214E-2</v>
      </c>
      <c r="P276" s="12">
        <f t="shared" si="56"/>
        <v>2.4452445691536481E-2</v>
      </c>
      <c r="Q276" s="41">
        <f>'Survival-1cycle NMA'!I277</f>
        <v>1.4890303393257328E-3</v>
      </c>
      <c r="R276" s="12">
        <v>1.04110217539165E-2</v>
      </c>
      <c r="S276" s="12">
        <f t="shared" si="57"/>
        <v>1.0372769080585964E-2</v>
      </c>
      <c r="T276" s="12">
        <v>3.82526733305356E-5</v>
      </c>
      <c r="U276" s="41">
        <f>'Survival-1cycle NMA'!J277</f>
        <v>3.0855311536025387E-2</v>
      </c>
      <c r="V276" s="12">
        <f t="shared" si="58"/>
        <v>1.9811495245193295E-2</v>
      </c>
      <c r="W276" s="41">
        <f>'Survival-1cycle NMA'!K277</f>
        <v>1.1043816290832092E-2</v>
      </c>
      <c r="X276" s="41">
        <f>'Survival-1cycle NMA'!H277</f>
        <v>2.5941476030862214E-2</v>
      </c>
      <c r="Y276" s="12">
        <f t="shared" si="59"/>
        <v>2.4452445691536481E-2</v>
      </c>
      <c r="Z276" s="41">
        <f>'Survival-1cycle NMA'!I277</f>
        <v>1.4890303393257328E-3</v>
      </c>
      <c r="AA276" s="41">
        <f>'Survival-1cycle NMA'!P277</f>
        <v>1.2961452509600487E-2</v>
      </c>
      <c r="AB276" s="12">
        <f t="shared" si="60"/>
        <v>1.2259964068474251E-2</v>
      </c>
      <c r="AC276" s="41">
        <f>'Survival-1cycle NMA'!Q277</f>
        <v>7.0148844112623613E-4</v>
      </c>
      <c r="AD276" s="41">
        <f>'Survival-1cycle NMA'!L277</f>
        <v>7.7588307477030188E-2</v>
      </c>
      <c r="AE276" s="12">
        <f t="shared" si="61"/>
        <v>7.0741245200784134E-2</v>
      </c>
      <c r="AF276" s="41">
        <f>'Survival-1cycle NMA'!M277</f>
        <v>6.8470622762460591E-3</v>
      </c>
      <c r="AG276" s="12">
        <v>1.04110217539165E-2</v>
      </c>
      <c r="AH276" s="12">
        <f t="shared" si="62"/>
        <v>1.0372769080585964E-2</v>
      </c>
      <c r="AI276" s="12">
        <v>3.82526733305356E-5</v>
      </c>
      <c r="AJ276" s="41">
        <f>'Survival-1cycle NMA'!N277</f>
        <v>2.4783898207974268E-2</v>
      </c>
      <c r="AK276" s="12">
        <f t="shared" si="63"/>
        <v>7.6811966765145678E-3</v>
      </c>
      <c r="AL276" s="41">
        <f>'Survival-1cycle NMA'!O277</f>
        <v>1.7102701531459701E-2</v>
      </c>
      <c r="AM276" s="41">
        <f>'Survival-1cycle NMA'!P277</f>
        <v>1.2961452509600487E-2</v>
      </c>
      <c r="AN276" s="12">
        <f t="shared" si="64"/>
        <v>1.2259964068474251E-2</v>
      </c>
      <c r="AO276" s="41">
        <f>'Survival-1cycle NMA'!Q277</f>
        <v>7.0148844112623613E-4</v>
      </c>
    </row>
    <row r="277" spans="1:41">
      <c r="A277" s="12">
        <v>274</v>
      </c>
      <c r="B277" s="12">
        <f t="shared" si="52"/>
        <v>15.706849315068494</v>
      </c>
      <c r="C277" s="41">
        <f>'Survival-1cycle NMA'!F278</f>
        <v>2.8242512092486304E-2</v>
      </c>
      <c r="D277" s="41">
        <f>'Survival-1cycle NMA'!G278</f>
        <v>6.5204453062253686E-4</v>
      </c>
      <c r="E277" s="12">
        <f t="shared" si="53"/>
        <v>2.7590467561863768E-2</v>
      </c>
      <c r="F277" s="12">
        <v>1.03271056424595E-2</v>
      </c>
      <c r="G277" s="12">
        <v>3.7617079791705797E-5</v>
      </c>
      <c r="H277" s="12">
        <f t="shared" si="54"/>
        <v>1.0289488562667794E-2</v>
      </c>
      <c r="I277" s="41">
        <f>'Survival-1cycle NMA'!H278</f>
        <v>2.5774063595534476E-2</v>
      </c>
      <c r="J277" s="12">
        <f t="shared" si="55"/>
        <v>2.4300915359339328E-2</v>
      </c>
      <c r="K277" s="41">
        <f>'Survival-1cycle NMA'!I278</f>
        <v>1.4731482361951488E-3</v>
      </c>
      <c r="L277" s="12">
        <v>6.5069423410047296E-3</v>
      </c>
      <c r="M277" s="12">
        <v>1.03271056424595E-2</v>
      </c>
      <c r="N277" s="12">
        <v>3.7617079791705797E-5</v>
      </c>
      <c r="O277" s="41">
        <f>'Survival-1cycle NMA'!H278</f>
        <v>2.5774063595534476E-2</v>
      </c>
      <c r="P277" s="12">
        <f t="shared" si="56"/>
        <v>2.4300915359339328E-2</v>
      </c>
      <c r="Q277" s="41">
        <f>'Survival-1cycle NMA'!I278</f>
        <v>1.4731482361951488E-3</v>
      </c>
      <c r="R277" s="12">
        <v>1.03271056424595E-2</v>
      </c>
      <c r="S277" s="12">
        <f t="shared" si="57"/>
        <v>1.0289488562667794E-2</v>
      </c>
      <c r="T277" s="12">
        <v>3.7617079791705797E-5</v>
      </c>
      <c r="U277" s="41">
        <f>'Survival-1cycle NMA'!J278</f>
        <v>3.0665617070343456E-2</v>
      </c>
      <c r="V277" s="12">
        <f t="shared" si="58"/>
        <v>1.9703470875022049E-2</v>
      </c>
      <c r="W277" s="41">
        <f>'Survival-1cycle NMA'!K278</f>
        <v>1.0962146195321409E-2</v>
      </c>
      <c r="X277" s="41">
        <f>'Survival-1cycle NMA'!H278</f>
        <v>2.5774063595534476E-2</v>
      </c>
      <c r="Y277" s="12">
        <f t="shared" si="59"/>
        <v>2.4300915359339328E-2</v>
      </c>
      <c r="Z277" s="41">
        <f>'Survival-1cycle NMA'!I278</f>
        <v>1.4731482361951488E-3</v>
      </c>
      <c r="AA277" s="41">
        <f>'Survival-1cycle NMA'!P278</f>
        <v>1.2861974551777263E-2</v>
      </c>
      <c r="AB277" s="12">
        <f t="shared" si="60"/>
        <v>1.2168828193386189E-2</v>
      </c>
      <c r="AC277" s="41">
        <f>'Survival-1cycle NMA'!Q278</f>
        <v>6.9314635839107361E-4</v>
      </c>
      <c r="AD277" s="41">
        <f>'Survival-1cycle NMA'!L278</f>
        <v>7.7237467777493324E-2</v>
      </c>
      <c r="AE277" s="12">
        <f t="shared" si="61"/>
        <v>7.0446390251027613E-2</v>
      </c>
      <c r="AF277" s="41">
        <f>'Survival-1cycle NMA'!M278</f>
        <v>6.7910775264657048E-3</v>
      </c>
      <c r="AG277" s="12">
        <v>1.03271056424595E-2</v>
      </c>
      <c r="AH277" s="12">
        <f t="shared" si="62"/>
        <v>1.0289488562667794E-2</v>
      </c>
      <c r="AI277" s="12">
        <v>3.7617079791705797E-5</v>
      </c>
      <c r="AJ277" s="41">
        <f>'Survival-1cycle NMA'!N278</f>
        <v>2.4621963431958944E-2</v>
      </c>
      <c r="AK277" s="12">
        <f t="shared" si="63"/>
        <v>7.633502674466261E-3</v>
      </c>
      <c r="AL277" s="41">
        <f>'Survival-1cycle NMA'!O278</f>
        <v>1.6988460757492684E-2</v>
      </c>
      <c r="AM277" s="41">
        <f>'Survival-1cycle NMA'!P278</f>
        <v>1.2861974551777263E-2</v>
      </c>
      <c r="AN277" s="12">
        <f t="shared" si="64"/>
        <v>1.2168828193386189E-2</v>
      </c>
      <c r="AO277" s="41">
        <f>'Survival-1cycle NMA'!Q278</f>
        <v>6.9314635839107361E-4</v>
      </c>
    </row>
    <row r="278" spans="1:41">
      <c r="A278" s="12">
        <v>275</v>
      </c>
      <c r="B278" s="12">
        <f t="shared" si="52"/>
        <v>15.764383561643836</v>
      </c>
      <c r="C278" s="41">
        <f>'Survival-1cycle NMA'!F279</f>
        <v>2.8065255916042288E-2</v>
      </c>
      <c r="D278" s="41">
        <f>'Survival-1cycle NMA'!G279</f>
        <v>6.4424698460702721E-4</v>
      </c>
      <c r="E278" s="12">
        <f t="shared" si="53"/>
        <v>2.7421008931435259E-2</v>
      </c>
      <c r="F278" s="12">
        <v>1.0244082928978999E-2</v>
      </c>
      <c r="G278" s="12">
        <v>3.6993747308308398E-5</v>
      </c>
      <c r="H278" s="12">
        <f t="shared" si="54"/>
        <v>1.0207089181670691E-2</v>
      </c>
      <c r="I278" s="41">
        <f>'Survival-1cycle NMA'!H279</f>
        <v>2.5608165532417935E-2</v>
      </c>
      <c r="J278" s="12">
        <f t="shared" si="55"/>
        <v>2.4150687128140311E-2</v>
      </c>
      <c r="K278" s="41">
        <f>'Survival-1cycle NMA'!I279</f>
        <v>1.4574784042776228E-3</v>
      </c>
      <c r="L278" s="12">
        <v>6.4431875267035796E-3</v>
      </c>
      <c r="M278" s="12">
        <v>1.0244082928978999E-2</v>
      </c>
      <c r="N278" s="12">
        <v>3.6993747308308398E-5</v>
      </c>
      <c r="O278" s="41">
        <f>'Survival-1cycle NMA'!H279</f>
        <v>2.5608165532417935E-2</v>
      </c>
      <c r="P278" s="12">
        <f t="shared" si="56"/>
        <v>2.4150687128140311E-2</v>
      </c>
      <c r="Q278" s="41">
        <f>'Survival-1cycle NMA'!I279</f>
        <v>1.4574784042776228E-3</v>
      </c>
      <c r="R278" s="12">
        <v>1.0244082928978999E-2</v>
      </c>
      <c r="S278" s="12">
        <f t="shared" si="57"/>
        <v>1.0207089181670691E-2</v>
      </c>
      <c r="T278" s="12">
        <v>3.6993747308308398E-5</v>
      </c>
      <c r="U278" s="41">
        <f>'Survival-1cycle NMA'!J279</f>
        <v>3.047758079172962E-2</v>
      </c>
      <c r="V278" s="12">
        <f t="shared" si="58"/>
        <v>1.9596279182534766E-2</v>
      </c>
      <c r="W278" s="41">
        <f>'Survival-1cycle NMA'!K279</f>
        <v>1.0881301609194855E-2</v>
      </c>
      <c r="X278" s="41">
        <f>'Survival-1cycle NMA'!H279</f>
        <v>2.5608165532417935E-2</v>
      </c>
      <c r="Y278" s="12">
        <f t="shared" si="59"/>
        <v>2.4150687128140311E-2</v>
      </c>
      <c r="Z278" s="41">
        <f>'Survival-1cycle NMA'!I279</f>
        <v>1.4574784042776228E-3</v>
      </c>
      <c r="AA278" s="41">
        <f>'Survival-1cycle NMA'!P279</f>
        <v>1.2763517478789246E-2</v>
      </c>
      <c r="AB278" s="12">
        <f t="shared" si="60"/>
        <v>1.2078591522809929E-2</v>
      </c>
      <c r="AC278" s="41">
        <f>'Survival-1cycle NMA'!Q279</f>
        <v>6.8492595597931835E-4</v>
      </c>
      <c r="AD278" s="41">
        <f>'Survival-1cycle NMA'!L279</f>
        <v>7.6889126639611324E-2</v>
      </c>
      <c r="AE278" s="12">
        <f t="shared" si="61"/>
        <v>7.0153424411915299E-2</v>
      </c>
      <c r="AF278" s="41">
        <f>'Survival-1cycle NMA'!M279</f>
        <v>6.735702227696018E-3</v>
      </c>
      <c r="AG278" s="12">
        <v>1.0244082928978999E-2</v>
      </c>
      <c r="AH278" s="12">
        <f t="shared" si="62"/>
        <v>1.0207089181670691E-2</v>
      </c>
      <c r="AI278" s="12">
        <v>3.6993747308308398E-5</v>
      </c>
      <c r="AJ278" s="41">
        <f>'Survival-1cycle NMA'!N279</f>
        <v>2.4461506447888099E-2</v>
      </c>
      <c r="AK278" s="12">
        <f t="shared" si="63"/>
        <v>7.5862131288762409E-3</v>
      </c>
      <c r="AL278" s="41">
        <f>'Survival-1cycle NMA'!O279</f>
        <v>1.6875293319011858E-2</v>
      </c>
      <c r="AM278" s="41">
        <f>'Survival-1cycle NMA'!P279</f>
        <v>1.2763517478789246E-2</v>
      </c>
      <c r="AN278" s="12">
        <f t="shared" si="64"/>
        <v>1.2078591522809929E-2</v>
      </c>
      <c r="AO278" s="41">
        <f>'Survival-1cycle NMA'!Q279</f>
        <v>6.8492595597931835E-4</v>
      </c>
    </row>
    <row r="279" spans="1:41">
      <c r="A279" s="12">
        <v>276</v>
      </c>
      <c r="B279" s="12">
        <f t="shared" si="52"/>
        <v>15.821917808219178</v>
      </c>
      <c r="C279" s="41">
        <f>'Survival-1cycle NMA'!F280</f>
        <v>2.7889570345539978E-2</v>
      </c>
      <c r="D279" s="41">
        <f>'Survival-1cycle NMA'!G280</f>
        <v>6.3656362291394746E-4</v>
      </c>
      <c r="E279" s="12">
        <f t="shared" si="53"/>
        <v>2.7253006722626032E-2</v>
      </c>
      <c r="F279" s="12">
        <v>1.01619416565793E-2</v>
      </c>
      <c r="G279" s="12">
        <v>3.6382405686450997E-5</v>
      </c>
      <c r="H279" s="12">
        <f t="shared" si="54"/>
        <v>1.0125559250892849E-2</v>
      </c>
      <c r="I279" s="41">
        <f>'Survival-1cycle NMA'!H280</f>
        <v>2.5443763942805703E-2</v>
      </c>
      <c r="J279" s="12">
        <f t="shared" si="55"/>
        <v>2.4001746532803458E-2</v>
      </c>
      <c r="K279" s="41">
        <f>'Survival-1cycle NMA'!I280</f>
        <v>1.4420174100022449E-3</v>
      </c>
      <c r="L279" s="12">
        <v>6.3802148408813502E-3</v>
      </c>
      <c r="M279" s="12">
        <v>1.01619416565793E-2</v>
      </c>
      <c r="N279" s="12">
        <v>3.6382405686450997E-5</v>
      </c>
      <c r="O279" s="41">
        <f>'Survival-1cycle NMA'!H280</f>
        <v>2.5443763942805703E-2</v>
      </c>
      <c r="P279" s="12">
        <f t="shared" si="56"/>
        <v>2.4001746532803458E-2</v>
      </c>
      <c r="Q279" s="41">
        <f>'Survival-1cycle NMA'!I280</f>
        <v>1.4420174100022449E-3</v>
      </c>
      <c r="R279" s="12">
        <v>1.01619416565793E-2</v>
      </c>
      <c r="S279" s="12">
        <f t="shared" si="57"/>
        <v>1.0125559250892849E-2</v>
      </c>
      <c r="T279" s="12">
        <v>3.6382405686450997E-5</v>
      </c>
      <c r="U279" s="41">
        <f>'Survival-1cycle NMA'!J280</f>
        <v>3.0291183592982367E-2</v>
      </c>
      <c r="V279" s="12">
        <f t="shared" si="58"/>
        <v>1.9489911769751019E-2</v>
      </c>
      <c r="W279" s="41">
        <f>'Survival-1cycle NMA'!K280</f>
        <v>1.0801271823231347E-2</v>
      </c>
      <c r="X279" s="41">
        <f>'Survival-1cycle NMA'!H280</f>
        <v>2.5443763942805703E-2</v>
      </c>
      <c r="Y279" s="12">
        <f t="shared" si="59"/>
        <v>2.4001746532803458E-2</v>
      </c>
      <c r="Z279" s="41">
        <f>'Survival-1cycle NMA'!I280</f>
        <v>1.4420174100022449E-3</v>
      </c>
      <c r="AA279" s="41">
        <f>'Survival-1cycle NMA'!P280</f>
        <v>1.2666068011434811E-2</v>
      </c>
      <c r="AB279" s="12">
        <f t="shared" si="60"/>
        <v>1.1989242892404342E-2</v>
      </c>
      <c r="AC279" s="41">
        <f>'Survival-1cycle NMA'!Q280</f>
        <v>6.7682511903046825E-4</v>
      </c>
      <c r="AD279" s="41">
        <f>'Survival-1cycle NMA'!L280</f>
        <v>7.6543259186616322E-2</v>
      </c>
      <c r="AE279" s="12">
        <f t="shared" si="61"/>
        <v>6.9862331177857548E-2</v>
      </c>
      <c r="AF279" s="41">
        <f>'Survival-1cycle NMA'!M280</f>
        <v>6.6809280087587802E-3</v>
      </c>
      <c r="AG279" s="12">
        <v>1.01619416565793E-2</v>
      </c>
      <c r="AH279" s="12">
        <f t="shared" si="62"/>
        <v>1.0125559250892849E-2</v>
      </c>
      <c r="AI279" s="12">
        <v>3.6382405686450997E-5</v>
      </c>
      <c r="AJ279" s="41">
        <f>'Survival-1cycle NMA'!N280</f>
        <v>2.4302509674093357E-2</v>
      </c>
      <c r="AK279" s="12">
        <f t="shared" si="63"/>
        <v>7.5393236346562517E-3</v>
      </c>
      <c r="AL279" s="41">
        <f>'Survival-1cycle NMA'!O280</f>
        <v>1.6763186039437106E-2</v>
      </c>
      <c r="AM279" s="41">
        <f>'Survival-1cycle NMA'!P280</f>
        <v>1.2666068011434811E-2</v>
      </c>
      <c r="AN279" s="12">
        <f t="shared" si="64"/>
        <v>1.1989242892404342E-2</v>
      </c>
      <c r="AO279" s="41">
        <f>'Survival-1cycle NMA'!Q280</f>
        <v>6.7682511903046825E-4</v>
      </c>
    </row>
    <row r="280" spans="1:41">
      <c r="A280" s="12">
        <v>277</v>
      </c>
      <c r="B280" s="12">
        <f t="shared" si="52"/>
        <v>15.87945205479452</v>
      </c>
      <c r="C280" s="41">
        <f>'Survival-1cycle NMA'!F281</f>
        <v>2.7715437116303757E-2</v>
      </c>
      <c r="D280" s="41">
        <f>'Survival-1cycle NMA'!G281</f>
        <v>6.2899245562795072E-4</v>
      </c>
      <c r="E280" s="12">
        <f t="shared" si="53"/>
        <v>2.7086444660675807E-2</v>
      </c>
      <c r="F280" s="12">
        <v>1.0080670062367601E-2</v>
      </c>
      <c r="G280" s="12">
        <v>3.5782791443259701E-5</v>
      </c>
      <c r="H280" s="12">
        <f t="shared" si="54"/>
        <v>1.0044887270924341E-2</v>
      </c>
      <c r="I280" s="41">
        <f>'Survival-1cycle NMA'!H281</f>
        <v>2.5280841191278779E-2</v>
      </c>
      <c r="J280" s="12">
        <f t="shared" si="55"/>
        <v>2.3854079306023932E-2</v>
      </c>
      <c r="K280" s="41">
        <f>'Survival-1cycle NMA'!I281</f>
        <v>1.4267618852548459E-3</v>
      </c>
      <c r="L280" s="12">
        <v>6.3180126589489696E-3</v>
      </c>
      <c r="M280" s="12">
        <v>1.0080670062367601E-2</v>
      </c>
      <c r="N280" s="12">
        <v>3.5782791443259701E-5</v>
      </c>
      <c r="O280" s="41">
        <f>'Survival-1cycle NMA'!H281</f>
        <v>2.5280841191278779E-2</v>
      </c>
      <c r="P280" s="12">
        <f t="shared" si="56"/>
        <v>2.3854079306023932E-2</v>
      </c>
      <c r="Q280" s="41">
        <f>'Survival-1cycle NMA'!I281</f>
        <v>1.4267618852548459E-3</v>
      </c>
      <c r="R280" s="12">
        <v>1.0080670062367601E-2</v>
      </c>
      <c r="S280" s="12">
        <f t="shared" si="57"/>
        <v>1.0044887270924341E-2</v>
      </c>
      <c r="T280" s="12">
        <v>3.5782791443259701E-5</v>
      </c>
      <c r="U280" s="41">
        <f>'Survival-1cycle NMA'!J281</f>
        <v>3.0106406642509735E-2</v>
      </c>
      <c r="V280" s="12">
        <f t="shared" si="58"/>
        <v>1.9384360343642042E-2</v>
      </c>
      <c r="W280" s="41">
        <f>'Survival-1cycle NMA'!K281</f>
        <v>1.0722046298867695E-2</v>
      </c>
      <c r="X280" s="41">
        <f>'Survival-1cycle NMA'!H281</f>
        <v>2.5280841191278779E-2</v>
      </c>
      <c r="Y280" s="12">
        <f t="shared" si="59"/>
        <v>2.3854079306023932E-2</v>
      </c>
      <c r="Z280" s="41">
        <f>'Survival-1cycle NMA'!I281</f>
        <v>1.4267618852548459E-3</v>
      </c>
      <c r="AA280" s="41">
        <f>'Survival-1cycle NMA'!P281</f>
        <v>1.2569613081118656E-2</v>
      </c>
      <c r="AB280" s="12">
        <f t="shared" si="60"/>
        <v>1.1900771305614807E-2</v>
      </c>
      <c r="AC280" s="41">
        <f>'Survival-1cycle NMA'!Q281</f>
        <v>6.6884177550384873E-4</v>
      </c>
      <c r="AD280" s="41">
        <f>'Survival-1cycle NMA'!L281</f>
        <v>7.6199840863294413E-2</v>
      </c>
      <c r="AE280" s="12">
        <f t="shared" si="61"/>
        <v>6.9573094225205967E-2</v>
      </c>
      <c r="AF280" s="41">
        <f>'Survival-1cycle NMA'!M281</f>
        <v>6.6267466380884495E-3</v>
      </c>
      <c r="AG280" s="12">
        <v>1.0080670062367601E-2</v>
      </c>
      <c r="AH280" s="12">
        <f t="shared" si="62"/>
        <v>1.0044887270924341E-2</v>
      </c>
      <c r="AI280" s="12">
        <v>3.5782791443259701E-5</v>
      </c>
      <c r="AJ280" s="41">
        <f>'Survival-1cycle NMA'!N281</f>
        <v>2.4144955788854169E-2</v>
      </c>
      <c r="AK280" s="12">
        <f t="shared" si="63"/>
        <v>7.4928298455924254E-3</v>
      </c>
      <c r="AL280" s="41">
        <f>'Survival-1cycle NMA'!O281</f>
        <v>1.6652125943261743E-2</v>
      </c>
      <c r="AM280" s="41">
        <f>'Survival-1cycle NMA'!P281</f>
        <v>1.2569613081118656E-2</v>
      </c>
      <c r="AN280" s="12">
        <f t="shared" si="64"/>
        <v>1.1900771305614807E-2</v>
      </c>
      <c r="AO280" s="41">
        <f>'Survival-1cycle NMA'!Q281</f>
        <v>6.6884177550384873E-4</v>
      </c>
    </row>
    <row r="281" spans="1:41">
      <c r="A281" s="12">
        <v>278</v>
      </c>
      <c r="B281" s="12">
        <f t="shared" si="52"/>
        <v>15.936986301369863</v>
      </c>
      <c r="C281" s="41">
        <f>'Survival-1cycle NMA'!F282</f>
        <v>2.7542838228778652E-2</v>
      </c>
      <c r="D281" s="41">
        <f>'Survival-1cycle NMA'!G282</f>
        <v>6.2153153319435481E-4</v>
      </c>
      <c r="E281" s="12">
        <f t="shared" si="53"/>
        <v>2.6921306695584298E-2</v>
      </c>
      <c r="F281" s="12">
        <v>1.00002565737402E-2</v>
      </c>
      <c r="G281" s="12">
        <v>3.5194647621110197E-5</v>
      </c>
      <c r="H281" s="12">
        <f t="shared" si="54"/>
        <v>9.9650619261190902E-3</v>
      </c>
      <c r="I281" s="41">
        <f>'Survival-1cycle NMA'!H282</f>
        <v>2.5119379901050291E-2</v>
      </c>
      <c r="J281" s="12">
        <f t="shared" si="55"/>
        <v>2.3707671375112847E-2</v>
      </c>
      <c r="K281" s="41">
        <f>'Survival-1cycle NMA'!I282</f>
        <v>1.4117085259374449E-3</v>
      </c>
      <c r="L281" s="12">
        <v>6.2565695603282101E-3</v>
      </c>
      <c r="M281" s="12">
        <v>1.00002565737402E-2</v>
      </c>
      <c r="N281" s="12">
        <v>3.5194647621110197E-5</v>
      </c>
      <c r="O281" s="41">
        <f>'Survival-1cycle NMA'!H282</f>
        <v>2.5119379901050291E-2</v>
      </c>
      <c r="P281" s="12">
        <f t="shared" si="56"/>
        <v>2.3707671375112847E-2</v>
      </c>
      <c r="Q281" s="41">
        <f>'Survival-1cycle NMA'!I282</f>
        <v>1.4117085259374449E-3</v>
      </c>
      <c r="R281" s="12">
        <v>1.00002565737402E-2</v>
      </c>
      <c r="S281" s="12">
        <f t="shared" si="57"/>
        <v>9.9650619261190902E-3</v>
      </c>
      <c r="T281" s="12">
        <v>3.5194647621110197E-5</v>
      </c>
      <c r="U281" s="41">
        <f>'Survival-1cycle NMA'!J282</f>
        <v>2.9923231379531186E-2</v>
      </c>
      <c r="V281" s="12">
        <f t="shared" si="58"/>
        <v>1.927961671456855E-2</v>
      </c>
      <c r="W281" s="41">
        <f>'Survival-1cycle NMA'!K282</f>
        <v>1.0643614664962638E-2</v>
      </c>
      <c r="X281" s="41">
        <f>'Survival-1cycle NMA'!H282</f>
        <v>2.5119379901050291E-2</v>
      </c>
      <c r="Y281" s="12">
        <f t="shared" si="59"/>
        <v>2.3707671375112847E-2</v>
      </c>
      <c r="Z281" s="41">
        <f>'Survival-1cycle NMA'!I282</f>
        <v>1.4117085259374449E-3</v>
      </c>
      <c r="AA281" s="41">
        <f>'Survival-1cycle NMA'!P282</f>
        <v>1.2474139825894553E-2</v>
      </c>
      <c r="AB281" s="12">
        <f t="shared" si="60"/>
        <v>1.1813165930707926E-2</v>
      </c>
      <c r="AC281" s="41">
        <f>'Survival-1cycle NMA'!Q282</f>
        <v>6.6097389518662646E-4</v>
      </c>
      <c r="AD281" s="41">
        <f>'Survival-1cycle NMA'!L282</f>
        <v>7.5858847430845838E-2</v>
      </c>
      <c r="AE281" s="12">
        <f t="shared" si="61"/>
        <v>6.9285697409861471E-2</v>
      </c>
      <c r="AF281" s="41">
        <f>'Survival-1cycle NMA'!M282</f>
        <v>6.5731500209843729E-3</v>
      </c>
      <c r="AG281" s="12">
        <v>1.00002565737402E-2</v>
      </c>
      <c r="AH281" s="12">
        <f t="shared" si="62"/>
        <v>9.9650619261190902E-3</v>
      </c>
      <c r="AI281" s="12">
        <v>3.5194647621110197E-5</v>
      </c>
      <c r="AJ281" s="41">
        <f>'Survival-1cycle NMA'!N282</f>
        <v>2.3988827725782411E-2</v>
      </c>
      <c r="AK281" s="12">
        <f t="shared" si="63"/>
        <v>7.4467274734111473E-3</v>
      </c>
      <c r="AL281" s="41">
        <f>'Survival-1cycle NMA'!O282</f>
        <v>1.6542100252371263E-2</v>
      </c>
      <c r="AM281" s="41">
        <f>'Survival-1cycle NMA'!P282</f>
        <v>1.2474139825894553E-2</v>
      </c>
      <c r="AN281" s="12">
        <f t="shared" si="64"/>
        <v>1.1813165930707926E-2</v>
      </c>
      <c r="AO281" s="41">
        <f>'Survival-1cycle NMA'!Q282</f>
        <v>6.6097389518662646E-4</v>
      </c>
    </row>
    <row r="282" spans="1:41">
      <c r="A282" s="12">
        <v>279</v>
      </c>
      <c r="B282" s="12">
        <f t="shared" si="52"/>
        <v>15.994520547945205</v>
      </c>
      <c r="C282" s="41">
        <f>'Survival-1cycle NMA'!F283</f>
        <v>2.7371755943896646E-2</v>
      </c>
      <c r="D282" s="41">
        <f>'Survival-1cycle NMA'!G283</f>
        <v>6.1417894548318128E-4</v>
      </c>
      <c r="E282" s="12">
        <f t="shared" si="53"/>
        <v>2.6757576998413465E-2</v>
      </c>
      <c r="F282" s="12">
        <v>9.9206898047516992E-3</v>
      </c>
      <c r="G282" s="12">
        <v>3.4617723607535298E-5</v>
      </c>
      <c r="H282" s="12">
        <f t="shared" si="54"/>
        <v>9.8860720811441635E-3</v>
      </c>
      <c r="I282" s="41">
        <f>'Survival-1cycle NMA'!H283</f>
        <v>2.4959362949408009E-2</v>
      </c>
      <c r="J282" s="12">
        <f t="shared" si="55"/>
        <v>2.3562508858844297E-2</v>
      </c>
      <c r="K282" s="41">
        <f>'Survival-1cycle NMA'!I283</f>
        <v>1.3968540905637127E-3</v>
      </c>
      <c r="L282" s="12">
        <v>6.1958743243093204E-3</v>
      </c>
      <c r="M282" s="12">
        <v>9.9206898047516992E-3</v>
      </c>
      <c r="N282" s="12">
        <v>3.4617723607535298E-5</v>
      </c>
      <c r="O282" s="41">
        <f>'Survival-1cycle NMA'!H283</f>
        <v>2.4959362949408009E-2</v>
      </c>
      <c r="P282" s="12">
        <f t="shared" si="56"/>
        <v>2.3562508858844297E-2</v>
      </c>
      <c r="Q282" s="41">
        <f>'Survival-1cycle NMA'!I283</f>
        <v>1.3968540905637127E-3</v>
      </c>
      <c r="R282" s="12">
        <v>9.9206898047516992E-3</v>
      </c>
      <c r="S282" s="12">
        <f t="shared" si="57"/>
        <v>9.8860720811441635E-3</v>
      </c>
      <c r="T282" s="12">
        <v>3.4617723607535298E-5</v>
      </c>
      <c r="U282" s="41">
        <f>'Survival-1cycle NMA'!J283</f>
        <v>2.9741639509379424E-2</v>
      </c>
      <c r="V282" s="12">
        <f t="shared" si="58"/>
        <v>1.9175672794747238E-2</v>
      </c>
      <c r="W282" s="41">
        <f>'Survival-1cycle NMA'!K283</f>
        <v>1.0565966714632188E-2</v>
      </c>
      <c r="X282" s="41">
        <f>'Survival-1cycle NMA'!H283</f>
        <v>2.4959362949408009E-2</v>
      </c>
      <c r="Y282" s="12">
        <f t="shared" si="59"/>
        <v>2.3562508858844297E-2</v>
      </c>
      <c r="Z282" s="41">
        <f>'Survival-1cycle NMA'!I283</f>
        <v>1.3968540905637127E-3</v>
      </c>
      <c r="AA282" s="41">
        <f>'Survival-1cycle NMA'!P283</f>
        <v>1.2379635586595281E-2</v>
      </c>
      <c r="AB282" s="12">
        <f t="shared" si="60"/>
        <v>1.1726416097867527E-2</v>
      </c>
      <c r="AC282" s="41">
        <f>'Survival-1cycle NMA'!Q283</f>
        <v>6.5321948872775512E-4</v>
      </c>
      <c r="AD282" s="41">
        <f>'Survival-1cycle NMA'!L283</f>
        <v>7.5520254961846653E-2</v>
      </c>
      <c r="AE282" s="12">
        <f t="shared" si="61"/>
        <v>6.9000124764921192E-2</v>
      </c>
      <c r="AF282" s="41">
        <f>'Survival-1cycle NMA'!M283</f>
        <v>6.5201301969254671E-3</v>
      </c>
      <c r="AG282" s="12">
        <v>9.9206898047516992E-3</v>
      </c>
      <c r="AH282" s="12">
        <f t="shared" si="62"/>
        <v>9.8860720811441635E-3</v>
      </c>
      <c r="AI282" s="12">
        <v>3.4617723607535298E-5</v>
      </c>
      <c r="AJ282" s="41">
        <f>'Survival-1cycle NMA'!N283</f>
        <v>2.3834108669304483E-2</v>
      </c>
      <c r="AK282" s="12">
        <f t="shared" si="63"/>
        <v>7.4010122868635939E-3</v>
      </c>
      <c r="AL282" s="41">
        <f>'Survival-1cycle NMA'!O283</f>
        <v>1.6433096382440889E-2</v>
      </c>
      <c r="AM282" s="41">
        <f>'Survival-1cycle NMA'!P283</f>
        <v>1.2379635586595281E-2</v>
      </c>
      <c r="AN282" s="12">
        <f t="shared" si="64"/>
        <v>1.1726416097867527E-2</v>
      </c>
      <c r="AO282" s="41">
        <f>'Survival-1cycle NMA'!Q283</f>
        <v>6.5321948872775512E-4</v>
      </c>
    </row>
    <row r="283" spans="1:41">
      <c r="A283" s="12">
        <v>280</v>
      </c>
      <c r="B283" s="12">
        <f t="shared" si="52"/>
        <v>16.052054794520547</v>
      </c>
      <c r="C283" s="41">
        <f>'Survival-1cycle NMA'!F284</f>
        <v>2.7202172778538567E-2</v>
      </c>
      <c r="D283" s="41">
        <f>'Survival-1cycle NMA'!G284</f>
        <v>6.0693282087761829E-4</v>
      </c>
      <c r="E283" s="12">
        <f t="shared" si="53"/>
        <v>2.659523995766095E-2</v>
      </c>
      <c r="F283" s="12">
        <v>9.8419585525645805E-3</v>
      </c>
      <c r="G283" s="12">
        <v>3.4051774960617701E-5</v>
      </c>
      <c r="H283" s="12">
        <f t="shared" si="54"/>
        <v>9.807906777603962E-3</v>
      </c>
      <c r="I283" s="41">
        <f>'Survival-1cycle NMA'!H284</f>
        <v>2.4800773463251307E-2</v>
      </c>
      <c r="J283" s="12">
        <f t="shared" si="55"/>
        <v>2.3418578064361949E-2</v>
      </c>
      <c r="K283" s="41">
        <f>'Survival-1cycle NMA'!I284</f>
        <v>1.3821953988893574E-3</v>
      </c>
      <c r="L283" s="12">
        <v>6.1359159260043102E-3</v>
      </c>
      <c r="M283" s="12">
        <v>9.8419585525645805E-3</v>
      </c>
      <c r="N283" s="12">
        <v>3.4051774960617701E-5</v>
      </c>
      <c r="O283" s="41">
        <f>'Survival-1cycle NMA'!H284</f>
        <v>2.4800773463251307E-2</v>
      </c>
      <c r="P283" s="12">
        <f t="shared" si="56"/>
        <v>2.3418578064361949E-2</v>
      </c>
      <c r="Q283" s="41">
        <f>'Survival-1cycle NMA'!I284</f>
        <v>1.3821953988893574E-3</v>
      </c>
      <c r="R283" s="12">
        <v>9.8419585525645805E-3</v>
      </c>
      <c r="S283" s="12">
        <f t="shared" si="57"/>
        <v>9.807906777603962E-3</v>
      </c>
      <c r="T283" s="12">
        <v>3.4051774960617701E-5</v>
      </c>
      <c r="U283" s="41">
        <f>'Survival-1cycle NMA'!J284</f>
        <v>2.9561612998898635E-2</v>
      </c>
      <c r="V283" s="12">
        <f t="shared" si="58"/>
        <v>1.9072520596744365E-2</v>
      </c>
      <c r="W283" s="41">
        <f>'Survival-1cycle NMA'!K284</f>
        <v>1.048909240215427E-2</v>
      </c>
      <c r="X283" s="41">
        <f>'Survival-1cycle NMA'!H284</f>
        <v>2.4800773463251307E-2</v>
      </c>
      <c r="Y283" s="12">
        <f t="shared" si="59"/>
        <v>2.3418578064361949E-2</v>
      </c>
      <c r="Z283" s="41">
        <f>'Survival-1cycle NMA'!I284</f>
        <v>1.3821953988893574E-3</v>
      </c>
      <c r="AA283" s="41">
        <f>'Survival-1cycle NMA'!P284</f>
        <v>1.228608790304689E-2</v>
      </c>
      <c r="AB283" s="12">
        <f t="shared" si="60"/>
        <v>1.164051129634985E-2</v>
      </c>
      <c r="AC283" s="41">
        <f>'Survival-1cycle NMA'!Q284</f>
        <v>6.455766066970391E-4</v>
      </c>
      <c r="AD283" s="41">
        <f>'Survival-1cycle NMA'!L284</f>
        <v>7.5184039835307873E-2</v>
      </c>
      <c r="AE283" s="12">
        <f t="shared" si="61"/>
        <v>6.8716360498362355E-2</v>
      </c>
      <c r="AF283" s="41">
        <f>'Survival-1cycle NMA'!M284</f>
        <v>6.467679336945524E-3</v>
      </c>
      <c r="AG283" s="12">
        <v>9.8419585525645805E-3</v>
      </c>
      <c r="AH283" s="12">
        <f t="shared" si="62"/>
        <v>9.807906777603962E-3</v>
      </c>
      <c r="AI283" s="12">
        <v>3.4051774960617701E-5</v>
      </c>
      <c r="AJ283" s="41">
        <f>'Survival-1cycle NMA'!N284</f>
        <v>2.3680782050237631E-2</v>
      </c>
      <c r="AK283" s="12">
        <f t="shared" si="63"/>
        <v>7.3556801108281451E-3</v>
      </c>
      <c r="AL283" s="41">
        <f>'Survival-1cycle NMA'!O284</f>
        <v>1.6325101939409486E-2</v>
      </c>
      <c r="AM283" s="41">
        <f>'Survival-1cycle NMA'!P284</f>
        <v>1.228608790304689E-2</v>
      </c>
      <c r="AN283" s="12">
        <f t="shared" si="64"/>
        <v>1.164051129634985E-2</v>
      </c>
      <c r="AO283" s="41">
        <f>'Survival-1cycle NMA'!Q284</f>
        <v>6.455766066970391E-4</v>
      </c>
    </row>
    <row r="284" spans="1:41">
      <c r="A284" s="12">
        <v>281</v>
      </c>
      <c r="B284" s="12">
        <f t="shared" si="52"/>
        <v>16.109589041095891</v>
      </c>
      <c r="C284" s="41">
        <f>'Survival-1cycle NMA'!F285</f>
        <v>2.7034071501086793E-2</v>
      </c>
      <c r="D284" s="41">
        <f>'Survival-1cycle NMA'!G285</f>
        <v>5.9979132538628152E-4</v>
      </c>
      <c r="E284" s="12">
        <f t="shared" si="53"/>
        <v>2.6434280175700511E-2</v>
      </c>
      <c r="F284" s="12">
        <v>9.7640517939757508E-3</v>
      </c>
      <c r="G284" s="12">
        <v>3.3496563239688599E-5</v>
      </c>
      <c r="H284" s="12">
        <f t="shared" si="54"/>
        <v>9.7305552307360623E-3</v>
      </c>
      <c r="I284" s="41">
        <f>'Survival-1cycle NMA'!H285</f>
        <v>2.464359481471835E-2</v>
      </c>
      <c r="J284" s="12">
        <f t="shared" si="55"/>
        <v>2.327586548414173E-2</v>
      </c>
      <c r="K284" s="41">
        <f>'Survival-1cycle NMA'!I285</f>
        <v>1.3677293305766206E-3</v>
      </c>
      <c r="L284" s="12">
        <v>6.0766835323935904E-3</v>
      </c>
      <c r="M284" s="12">
        <v>9.7640517939757508E-3</v>
      </c>
      <c r="N284" s="12">
        <v>3.3496563239688599E-5</v>
      </c>
      <c r="O284" s="41">
        <f>'Survival-1cycle NMA'!H285</f>
        <v>2.464359481471835E-2</v>
      </c>
      <c r="P284" s="12">
        <f t="shared" si="56"/>
        <v>2.327586548414173E-2</v>
      </c>
      <c r="Q284" s="41">
        <f>'Survival-1cycle NMA'!I285</f>
        <v>1.3677293305766206E-3</v>
      </c>
      <c r="R284" s="12">
        <v>9.7640517939757508E-3</v>
      </c>
      <c r="S284" s="12">
        <f t="shared" si="57"/>
        <v>9.7305552307360623E-3</v>
      </c>
      <c r="T284" s="12">
        <v>3.3496563239688599E-5</v>
      </c>
      <c r="U284" s="41">
        <f>'Survival-1cycle NMA'!J285</f>
        <v>2.9383134071934221E-2</v>
      </c>
      <c r="V284" s="12">
        <f t="shared" si="58"/>
        <v>1.8970152231992825E-2</v>
      </c>
      <c r="W284" s="41">
        <f>'Survival-1cycle NMA'!K285</f>
        <v>1.0412981839941396E-2</v>
      </c>
      <c r="X284" s="41">
        <f>'Survival-1cycle NMA'!H285</f>
        <v>2.464359481471835E-2</v>
      </c>
      <c r="Y284" s="12">
        <f t="shared" si="59"/>
        <v>2.327586548414173E-2</v>
      </c>
      <c r="Z284" s="41">
        <f>'Survival-1cycle NMA'!I285</f>
        <v>1.3677293305766206E-3</v>
      </c>
      <c r="AA284" s="41">
        <f>'Survival-1cycle NMA'!P285</f>
        <v>1.2193484510363766E-2</v>
      </c>
      <c r="AB284" s="12">
        <f t="shared" si="60"/>
        <v>1.1555441171695088E-2</v>
      </c>
      <c r="AC284" s="41">
        <f>'Survival-1cycle NMA'!Q285</f>
        <v>6.3804333866867798E-4</v>
      </c>
      <c r="AD284" s="41">
        <f>'Survival-1cycle NMA'!L285</f>
        <v>7.4850178731824174E-2</v>
      </c>
      <c r="AE284" s="12">
        <f t="shared" si="61"/>
        <v>6.8434388990756073E-2</v>
      </c>
      <c r="AF284" s="41">
        <f>'Survival-1cycle NMA'!M285</f>
        <v>6.4157897410681078E-3</v>
      </c>
      <c r="AG284" s="12">
        <v>9.7640517939757508E-3</v>
      </c>
      <c r="AH284" s="12">
        <f t="shared" si="62"/>
        <v>9.7305552307360623E-3</v>
      </c>
      <c r="AI284" s="12">
        <v>3.3496563239688599E-5</v>
      </c>
      <c r="AJ284" s="41">
        <f>'Survival-1cycle NMA'!N285</f>
        <v>2.3528831541455759E-2</v>
      </c>
      <c r="AK284" s="12">
        <f t="shared" si="63"/>
        <v>7.310726825426616E-3</v>
      </c>
      <c r="AL284" s="41">
        <f>'Survival-1cycle NMA'!O285</f>
        <v>1.6218104716029143E-2</v>
      </c>
      <c r="AM284" s="41">
        <f>'Survival-1cycle NMA'!P285</f>
        <v>1.2193484510363766E-2</v>
      </c>
      <c r="AN284" s="12">
        <f t="shared" si="64"/>
        <v>1.1555441171695088E-2</v>
      </c>
      <c r="AO284" s="41">
        <f>'Survival-1cycle NMA'!Q285</f>
        <v>6.3804333866867798E-4</v>
      </c>
    </row>
    <row r="285" spans="1:41">
      <c r="A285" s="12">
        <v>282</v>
      </c>
      <c r="B285" s="12">
        <f t="shared" si="52"/>
        <v>16.167123287671235</v>
      </c>
      <c r="C285" s="41">
        <f>'Survival-1cycle NMA'!F286</f>
        <v>2.6867435127069864E-2</v>
      </c>
      <c r="D285" s="41">
        <f>'Survival-1cycle NMA'!G286</f>
        <v>5.9275266177850449E-4</v>
      </c>
      <c r="E285" s="12">
        <f t="shared" si="53"/>
        <v>2.6274682465291358E-2</v>
      </c>
      <c r="F285" s="12">
        <v>9.6869586820198996E-3</v>
      </c>
      <c r="G285" s="12">
        <v>3.2951855841152203E-5</v>
      </c>
      <c r="H285" s="12">
        <f t="shared" si="54"/>
        <v>9.6540068261787466E-3</v>
      </c>
      <c r="I285" s="41">
        <f>'Survival-1cycle NMA'!H286</f>
        <v>2.4487810616903964E-2</v>
      </c>
      <c r="J285" s="12">
        <f t="shared" si="55"/>
        <v>2.3134357793012178E-2</v>
      </c>
      <c r="K285" s="41">
        <f>'Survival-1cycle NMA'!I286</f>
        <v>1.3534528238917844E-3</v>
      </c>
      <c r="L285" s="12">
        <v>6.0181664984633402E-3</v>
      </c>
      <c r="M285" s="12">
        <v>9.6869586820198996E-3</v>
      </c>
      <c r="N285" s="12">
        <v>3.2951855841152203E-5</v>
      </c>
      <c r="O285" s="41">
        <f>'Survival-1cycle NMA'!H286</f>
        <v>2.4487810616903964E-2</v>
      </c>
      <c r="P285" s="12">
        <f t="shared" si="56"/>
        <v>2.3134357793012178E-2</v>
      </c>
      <c r="Q285" s="41">
        <f>'Survival-1cycle NMA'!I286</f>
        <v>1.3534528238917844E-3</v>
      </c>
      <c r="R285" s="12">
        <v>9.6869586820198996E-3</v>
      </c>
      <c r="S285" s="12">
        <f t="shared" si="57"/>
        <v>9.6540068261787466E-3</v>
      </c>
      <c r="T285" s="12">
        <v>3.2951855841152203E-5</v>
      </c>
      <c r="U285" s="41">
        <f>'Survival-1cycle NMA'!J286</f>
        <v>2.9206185204915108E-2</v>
      </c>
      <c r="V285" s="12">
        <f t="shared" si="58"/>
        <v>1.8868559909335871E-2</v>
      </c>
      <c r="W285" s="41">
        <f>'Survival-1cycle NMA'!K286</f>
        <v>1.0337625295579238E-2</v>
      </c>
      <c r="X285" s="41">
        <f>'Survival-1cycle NMA'!H286</f>
        <v>2.4487810616903964E-2</v>
      </c>
      <c r="Y285" s="12">
        <f t="shared" si="59"/>
        <v>2.3134357793012178E-2</v>
      </c>
      <c r="Z285" s="41">
        <f>'Survival-1cycle NMA'!I286</f>
        <v>1.3534528238917844E-3</v>
      </c>
      <c r="AA285" s="41">
        <f>'Survival-1cycle NMA'!P286</f>
        <v>1.210181333532429E-2</v>
      </c>
      <c r="AB285" s="12">
        <f t="shared" si="60"/>
        <v>1.1471195522995791E-2</v>
      </c>
      <c r="AC285" s="41">
        <f>'Survival-1cycle NMA'!Q286</f>
        <v>6.3061781232849905E-4</v>
      </c>
      <c r="AD285" s="41">
        <f>'Survival-1cycle NMA'!L286</f>
        <v>7.4518648628816853E-2</v>
      </c>
      <c r="AE285" s="12">
        <f t="shared" si="61"/>
        <v>6.8154194793017861E-2</v>
      </c>
      <c r="AF285" s="41">
        <f>'Survival-1cycle NMA'!M286</f>
        <v>6.3644538357989881E-3</v>
      </c>
      <c r="AG285" s="12">
        <v>9.6869586820198996E-3</v>
      </c>
      <c r="AH285" s="12">
        <f t="shared" si="62"/>
        <v>9.6540068261787466E-3</v>
      </c>
      <c r="AI285" s="12">
        <v>3.2951855841152203E-5</v>
      </c>
      <c r="AJ285" s="41">
        <f>'Survival-1cycle NMA'!N286</f>
        <v>2.337824105364554E-2</v>
      </c>
      <c r="AK285" s="12">
        <f t="shared" si="63"/>
        <v>7.2661483651581676E-3</v>
      </c>
      <c r="AL285" s="41">
        <f>'Survival-1cycle NMA'!O286</f>
        <v>1.6112092688487373E-2</v>
      </c>
      <c r="AM285" s="41">
        <f>'Survival-1cycle NMA'!P286</f>
        <v>1.210181333532429E-2</v>
      </c>
      <c r="AN285" s="12">
        <f t="shared" si="64"/>
        <v>1.1471195522995791E-2</v>
      </c>
      <c r="AO285" s="41">
        <f>'Survival-1cycle NMA'!Q286</f>
        <v>6.3061781232849905E-4</v>
      </c>
    </row>
    <row r="286" spans="1:41">
      <c r="A286" s="12">
        <v>283</v>
      </c>
      <c r="B286" s="12">
        <f t="shared" si="52"/>
        <v>16.224657534246575</v>
      </c>
      <c r="C286" s="41">
        <f>'Survival-1cycle NMA'!F287</f>
        <v>2.6702246914895162E-2</v>
      </c>
      <c r="D286" s="41">
        <f>'Survival-1cycle NMA'!G287</f>
        <v>5.8581506874202743E-4</v>
      </c>
      <c r="E286" s="12">
        <f t="shared" si="53"/>
        <v>2.6116431846153136E-2</v>
      </c>
      <c r="F286" s="12">
        <v>9.6106685426468105E-3</v>
      </c>
      <c r="G286" s="12">
        <v>3.2417425839267397E-5</v>
      </c>
      <c r="H286" s="12">
        <f t="shared" si="54"/>
        <v>9.5782511168075422E-3</v>
      </c>
      <c r="I286" s="41">
        <f>'Survival-1cycle NMA'!H287</f>
        <v>2.4333404719664865E-2</v>
      </c>
      <c r="J286" s="12">
        <f t="shared" si="55"/>
        <v>2.2994041845230028E-2</v>
      </c>
      <c r="K286" s="41">
        <f>'Survival-1cycle NMA'!I287</f>
        <v>1.3393628744348366E-3</v>
      </c>
      <c r="L286" s="12">
        <v>5.9603543634313702E-3</v>
      </c>
      <c r="M286" s="12">
        <v>9.6106685426468105E-3</v>
      </c>
      <c r="N286" s="12">
        <v>3.2417425839267397E-5</v>
      </c>
      <c r="O286" s="41">
        <f>'Survival-1cycle NMA'!H287</f>
        <v>2.4333404719664865E-2</v>
      </c>
      <c r="P286" s="12">
        <f t="shared" si="56"/>
        <v>2.2994041845230028E-2</v>
      </c>
      <c r="Q286" s="41">
        <f>'Survival-1cycle NMA'!I287</f>
        <v>1.3393628744348366E-3</v>
      </c>
      <c r="R286" s="12">
        <v>9.6106685426468105E-3</v>
      </c>
      <c r="S286" s="12">
        <f t="shared" si="57"/>
        <v>9.5782511168075422E-3</v>
      </c>
      <c r="T286" s="12">
        <v>3.2417425839267397E-5</v>
      </c>
      <c r="U286" s="41">
        <f>'Survival-1cycle NMA'!J287</f>
        <v>2.9030749122524901E-2</v>
      </c>
      <c r="V286" s="12">
        <f t="shared" si="58"/>
        <v>1.876773593359532E-2</v>
      </c>
      <c r="W286" s="41">
        <f>'Survival-1cycle NMA'!K287</f>
        <v>1.0263013188929582E-2</v>
      </c>
      <c r="X286" s="41">
        <f>'Survival-1cycle NMA'!H287</f>
        <v>2.4333404719664865E-2</v>
      </c>
      <c r="Y286" s="12">
        <f t="shared" si="59"/>
        <v>2.2994041845230028E-2</v>
      </c>
      <c r="Z286" s="41">
        <f>'Survival-1cycle NMA'!I287</f>
        <v>1.3393628744348366E-3</v>
      </c>
      <c r="AA286" s="41">
        <f>'Survival-1cycle NMA'!P287</f>
        <v>1.2011062492824283E-2</v>
      </c>
      <c r="AB286" s="12">
        <f t="shared" si="60"/>
        <v>1.1387764300220043E-2</v>
      </c>
      <c r="AC286" s="41">
        <f>'Survival-1cycle NMA'!Q287</f>
        <v>6.2329819260423984E-4</v>
      </c>
      <c r="AD286" s="41">
        <f>'Survival-1cycle NMA'!L287</f>
        <v>7.4189426795866029E-2</v>
      </c>
      <c r="AE286" s="12">
        <f t="shared" si="61"/>
        <v>6.7875762624191163E-2</v>
      </c>
      <c r="AF286" s="41">
        <f>'Survival-1cycle NMA'!M287</f>
        <v>6.3136641716748593E-3</v>
      </c>
      <c r="AG286" s="12">
        <v>9.6106685426468105E-3</v>
      </c>
      <c r="AH286" s="12">
        <f t="shared" si="62"/>
        <v>9.5782511168075422E-3</v>
      </c>
      <c r="AI286" s="12">
        <v>3.2417425839267397E-5</v>
      </c>
      <c r="AJ286" s="41">
        <f>'Survival-1cycle NMA'!N287</f>
        <v>2.3228994731149415E-2</v>
      </c>
      <c r="AK286" s="12">
        <f t="shared" si="63"/>
        <v>7.2219407180486236E-3</v>
      </c>
      <c r="AL286" s="41">
        <f>'Survival-1cycle NMA'!O287</f>
        <v>1.6007054013100791E-2</v>
      </c>
      <c r="AM286" s="41">
        <f>'Survival-1cycle NMA'!P287</f>
        <v>1.2011062492824283E-2</v>
      </c>
      <c r="AN286" s="12">
        <f t="shared" si="64"/>
        <v>1.1387764300220043E-2</v>
      </c>
      <c r="AO286" s="41">
        <f>'Survival-1cycle NMA'!Q287</f>
        <v>6.2329819260423984E-4</v>
      </c>
    </row>
    <row r="287" spans="1:41">
      <c r="A287" s="12">
        <v>284</v>
      </c>
      <c r="B287" s="12">
        <f t="shared" si="52"/>
        <v>16.282191780821918</v>
      </c>
      <c r="C287" s="41">
        <f>'Survival-1cycle NMA'!F288</f>
        <v>2.6538490361667891E-2</v>
      </c>
      <c r="D287" s="41">
        <f>'Survival-1cycle NMA'!G288</f>
        <v>5.7897682006244735E-4</v>
      </c>
      <c r="E287" s="12">
        <f t="shared" si="53"/>
        <v>2.5959513541605445E-2</v>
      </c>
      <c r="F287" s="12">
        <v>9.5351708714709795E-3</v>
      </c>
      <c r="G287" s="12">
        <v>3.1893051831723701E-5</v>
      </c>
      <c r="H287" s="12">
        <f t="shared" si="54"/>
        <v>9.503277819639255E-3</v>
      </c>
      <c r="I287" s="41">
        <f>'Survival-1cycle NMA'!H288</f>
        <v>2.4180361205510273E-2</v>
      </c>
      <c r="J287" s="12">
        <f t="shared" si="55"/>
        <v>2.2854904671609853E-2</v>
      </c>
      <c r="K287" s="41">
        <f>'Survival-1cycle NMA'!I288</f>
        <v>1.3254565339004193E-3</v>
      </c>
      <c r="L287" s="12">
        <v>5.9032368470593203E-3</v>
      </c>
      <c r="M287" s="12">
        <v>9.5351708714709795E-3</v>
      </c>
      <c r="N287" s="12">
        <v>3.1893051831723701E-5</v>
      </c>
      <c r="O287" s="41">
        <f>'Survival-1cycle NMA'!H288</f>
        <v>2.4180361205510273E-2</v>
      </c>
      <c r="P287" s="12">
        <f t="shared" si="56"/>
        <v>2.2854904671609853E-2</v>
      </c>
      <c r="Q287" s="41">
        <f>'Survival-1cycle NMA'!I288</f>
        <v>1.3254565339004193E-3</v>
      </c>
      <c r="R287" s="12">
        <v>9.5351708714709795E-3</v>
      </c>
      <c r="S287" s="12">
        <f t="shared" si="57"/>
        <v>9.503277819639255E-3</v>
      </c>
      <c r="T287" s="12">
        <v>3.1893051831723701E-5</v>
      </c>
      <c r="U287" s="41">
        <f>'Survival-1cycle NMA'!J288</f>
        <v>2.8856808793460115E-2</v>
      </c>
      <c r="V287" s="12">
        <f t="shared" si="58"/>
        <v>1.8667672704163814E-2</v>
      </c>
      <c r="W287" s="41">
        <f>'Survival-1cycle NMA'!K288</f>
        <v>1.0189136089296301E-2</v>
      </c>
      <c r="X287" s="41">
        <f>'Survival-1cycle NMA'!H288</f>
        <v>2.4180361205510273E-2</v>
      </c>
      <c r="Y287" s="12">
        <f t="shared" si="59"/>
        <v>2.2854904671609853E-2</v>
      </c>
      <c r="Z287" s="41">
        <f>'Survival-1cycle NMA'!I288</f>
        <v>1.3254565339004193E-3</v>
      </c>
      <c r="AA287" s="41">
        <f>'Survival-1cycle NMA'!P288</f>
        <v>1.1921220282406355E-2</v>
      </c>
      <c r="AB287" s="12">
        <f t="shared" si="60"/>
        <v>1.1305137601588142E-2</v>
      </c>
      <c r="AC287" s="41">
        <f>'Survival-1cycle NMA'!Q288</f>
        <v>6.1608268081821333E-4</v>
      </c>
      <c r="AD287" s="41">
        <f>'Survival-1cycle NMA'!L288</f>
        <v>7.3862490790129867E-2</v>
      </c>
      <c r="AE287" s="12">
        <f t="shared" si="61"/>
        <v>6.7599077369262836E-2</v>
      </c>
      <c r="AF287" s="41">
        <f>'Survival-1cycle NMA'!M288</f>
        <v>6.2634134208670355E-3</v>
      </c>
      <c r="AG287" s="12">
        <v>9.5351708714709795E-3</v>
      </c>
      <c r="AH287" s="12">
        <f t="shared" si="62"/>
        <v>9.503277819639255E-3</v>
      </c>
      <c r="AI287" s="12">
        <v>3.1893051831723701E-5</v>
      </c>
      <c r="AJ287" s="41">
        <f>'Survival-1cycle NMA'!N288</f>
        <v>2.3081076947893398E-2</v>
      </c>
      <c r="AK287" s="12">
        <f t="shared" si="63"/>
        <v>7.1780999248147563E-3</v>
      </c>
      <c r="AL287" s="41">
        <f>'Survival-1cycle NMA'!O288</f>
        <v>1.5902977023078642E-2</v>
      </c>
      <c r="AM287" s="41">
        <f>'Survival-1cycle NMA'!P288</f>
        <v>1.1921220282406355E-2</v>
      </c>
      <c r="AN287" s="12">
        <f t="shared" si="64"/>
        <v>1.1305137601588142E-2</v>
      </c>
      <c r="AO287" s="41">
        <f>'Survival-1cycle NMA'!Q288</f>
        <v>6.1608268081821333E-4</v>
      </c>
    </row>
    <row r="288" spans="1:41">
      <c r="A288" s="12">
        <v>285</v>
      </c>
      <c r="B288" s="12">
        <f t="shared" si="52"/>
        <v>16.339726027397262</v>
      </c>
      <c r="C288" s="41">
        <f>'Survival-1cycle NMA'!F289</f>
        <v>2.6376149199094527E-2</v>
      </c>
      <c r="D288" s="41">
        <f>'Survival-1cycle NMA'!G289</f>
        <v>5.7223622382377673E-4</v>
      </c>
      <c r="E288" s="12">
        <f t="shared" si="53"/>
        <v>2.5803912975270751E-2</v>
      </c>
      <c r="F288" s="12">
        <v>9.4604553305917792E-3</v>
      </c>
      <c r="G288" s="12">
        <v>3.1378517789851797E-5</v>
      </c>
      <c r="H288" s="12">
        <f t="shared" si="54"/>
        <v>9.429076812801928E-3</v>
      </c>
      <c r="I288" s="41">
        <f>'Survival-1cycle NMA'!H289</f>
        <v>2.4028664385575948E-2</v>
      </c>
      <c r="J288" s="12">
        <f t="shared" si="55"/>
        <v>2.2716933476706783E-2</v>
      </c>
      <c r="K288" s="41">
        <f>'Survival-1cycle NMA'!I289</f>
        <v>1.3117309088691638E-3</v>
      </c>
      <c r="L288" s="12">
        <v>5.8468038460486498E-3</v>
      </c>
      <c r="M288" s="12">
        <v>9.4604553305917792E-3</v>
      </c>
      <c r="N288" s="12">
        <v>3.1378517789851797E-5</v>
      </c>
      <c r="O288" s="41">
        <f>'Survival-1cycle NMA'!H289</f>
        <v>2.4028664385575948E-2</v>
      </c>
      <c r="P288" s="12">
        <f t="shared" si="56"/>
        <v>2.2716933476706783E-2</v>
      </c>
      <c r="Q288" s="41">
        <f>'Survival-1cycle NMA'!I289</f>
        <v>1.3117309088691638E-3</v>
      </c>
      <c r="R288" s="12">
        <v>9.4604553305917792E-3</v>
      </c>
      <c r="S288" s="12">
        <f t="shared" si="57"/>
        <v>9.429076812801928E-3</v>
      </c>
      <c r="T288" s="12">
        <v>3.1378517789851797E-5</v>
      </c>
      <c r="U288" s="41">
        <f>'Survival-1cycle NMA'!J289</f>
        <v>2.8684347426273415E-2</v>
      </c>
      <c r="V288" s="12">
        <f t="shared" si="58"/>
        <v>1.8568362713621063E-2</v>
      </c>
      <c r="W288" s="41">
        <f>'Survival-1cycle NMA'!K289</f>
        <v>1.0115984712652354E-2</v>
      </c>
      <c r="X288" s="41">
        <f>'Survival-1cycle NMA'!H289</f>
        <v>2.4028664385575948E-2</v>
      </c>
      <c r="Y288" s="12">
        <f t="shared" si="59"/>
        <v>2.2716933476706783E-2</v>
      </c>
      <c r="Z288" s="41">
        <f>'Survival-1cycle NMA'!I289</f>
        <v>1.3117309088691638E-3</v>
      </c>
      <c r="AA288" s="41">
        <f>'Survival-1cycle NMA'!P289</f>
        <v>1.1832275184863513E-2</v>
      </c>
      <c r="AB288" s="12">
        <f t="shared" si="60"/>
        <v>1.1223305671001816E-2</v>
      </c>
      <c r="AC288" s="41">
        <f>'Survival-1cycle NMA'!Q289</f>
        <v>6.0896951386169755E-4</v>
      </c>
      <c r="AD288" s="41">
        <f>'Survival-1cycle NMA'!L289</f>
        <v>7.3537818451850007E-2</v>
      </c>
      <c r="AE288" s="12">
        <f t="shared" si="61"/>
        <v>6.7324124077011535E-2</v>
      </c>
      <c r="AF288" s="41">
        <f>'Survival-1cycle NMA'!M289</f>
        <v>6.213694374838475E-3</v>
      </c>
      <c r="AG288" s="12">
        <v>9.4604553305917792E-3</v>
      </c>
      <c r="AH288" s="12">
        <f t="shared" si="62"/>
        <v>9.429076812801928E-3</v>
      </c>
      <c r="AI288" s="12">
        <v>3.1378517789851797E-5</v>
      </c>
      <c r="AJ288" s="41">
        <f>'Survival-1cycle NMA'!N289</f>
        <v>2.2934472303397936E-2</v>
      </c>
      <c r="AK288" s="12">
        <f t="shared" si="63"/>
        <v>7.1346220780439465E-3</v>
      </c>
      <c r="AL288" s="41">
        <f>'Survival-1cycle NMA'!O289</f>
        <v>1.579985022535399E-2</v>
      </c>
      <c r="AM288" s="41">
        <f>'Survival-1cycle NMA'!P289</f>
        <v>1.1832275184863513E-2</v>
      </c>
      <c r="AN288" s="12">
        <f t="shared" si="64"/>
        <v>1.1223305671001816E-2</v>
      </c>
      <c r="AO288" s="41">
        <f>'Survival-1cycle NMA'!Q289</f>
        <v>6.0896951386169755E-4</v>
      </c>
    </row>
    <row r="289" spans="1:41">
      <c r="A289" s="12">
        <v>286</v>
      </c>
      <c r="B289" s="12">
        <f t="shared" si="52"/>
        <v>16.397260273972602</v>
      </c>
      <c r="C289" s="41">
        <f>'Survival-1cycle NMA'!F290</f>
        <v>2.6215207389468535E-2</v>
      </c>
      <c r="D289" s="41">
        <f>'Survival-1cycle NMA'!G290</f>
        <v>5.6559162162952775E-4</v>
      </c>
      <c r="E289" s="12">
        <f t="shared" si="53"/>
        <v>2.5649615767839008E-2</v>
      </c>
      <c r="F289" s="12">
        <v>9.3865117454824502E-3</v>
      </c>
      <c r="G289" s="12">
        <v>3.0873612913317797E-5</v>
      </c>
      <c r="H289" s="12">
        <f t="shared" si="54"/>
        <v>9.3556381325691322E-3</v>
      </c>
      <c r="I289" s="41">
        <f>'Survival-1cycle NMA'!H290</f>
        <v>2.38782987956799E-2</v>
      </c>
      <c r="J289" s="12">
        <f t="shared" si="55"/>
        <v>2.2580115636051307E-2</v>
      </c>
      <c r="K289" s="41">
        <f>'Survival-1cycle NMA'!I290</f>
        <v>1.2981831596285921E-3</v>
      </c>
      <c r="L289" s="12">
        <v>5.7910454305186597E-3</v>
      </c>
      <c r="M289" s="12">
        <v>9.3865117454824502E-3</v>
      </c>
      <c r="N289" s="12">
        <v>3.0873612913317797E-5</v>
      </c>
      <c r="O289" s="41">
        <f>'Survival-1cycle NMA'!H290</f>
        <v>2.38782987956799E-2</v>
      </c>
      <c r="P289" s="12">
        <f t="shared" si="56"/>
        <v>2.2580115636051307E-2</v>
      </c>
      <c r="Q289" s="41">
        <f>'Survival-1cycle NMA'!I290</f>
        <v>1.2981831596285921E-3</v>
      </c>
      <c r="R289" s="12">
        <v>9.3865117454824502E-3</v>
      </c>
      <c r="S289" s="12">
        <f t="shared" si="57"/>
        <v>9.3556381325691322E-3</v>
      </c>
      <c r="T289" s="12">
        <v>3.0873612913317797E-5</v>
      </c>
      <c r="U289" s="41">
        <f>'Survival-1cycle NMA'!J290</f>
        <v>2.8513348465300035E-2</v>
      </c>
      <c r="V289" s="12">
        <f t="shared" si="58"/>
        <v>1.8469798546373276E-2</v>
      </c>
      <c r="W289" s="41">
        <f>'Survival-1cycle NMA'!K290</f>
        <v>1.0043549918926762E-2</v>
      </c>
      <c r="X289" s="41">
        <f>'Survival-1cycle NMA'!H290</f>
        <v>2.38782987956799E-2</v>
      </c>
      <c r="Y289" s="12">
        <f t="shared" si="59"/>
        <v>2.2580115636051307E-2</v>
      </c>
      <c r="Z289" s="41">
        <f>'Survival-1cycle NMA'!I290</f>
        <v>1.2981831596285921E-3</v>
      </c>
      <c r="AA289" s="41">
        <f>'Survival-1cycle NMA'!P290</f>
        <v>1.1744215858915025E-2</v>
      </c>
      <c r="AB289" s="12">
        <f t="shared" si="60"/>
        <v>1.1142258895524577E-2</v>
      </c>
      <c r="AC289" s="41">
        <f>'Survival-1cycle NMA'!Q290</f>
        <v>6.0195696339044788E-4</v>
      </c>
      <c r="AD289" s="41">
        <f>'Survival-1cycle NMA'!L290</f>
        <v>7.3215387899940518E-2</v>
      </c>
      <c r="AE289" s="12">
        <f t="shared" si="61"/>
        <v>6.7050887957887578E-2</v>
      </c>
      <c r="AF289" s="41">
        <f>'Survival-1cycle NMA'!M290</f>
        <v>6.1644999420529438E-3</v>
      </c>
      <c r="AG289" s="12">
        <v>9.3865117454824502E-3</v>
      </c>
      <c r="AH289" s="12">
        <f t="shared" si="62"/>
        <v>9.3556381325691322E-3</v>
      </c>
      <c r="AI289" s="12">
        <v>3.0873612913317797E-5</v>
      </c>
      <c r="AJ289" s="41">
        <f>'Survival-1cycle NMA'!N290</f>
        <v>2.2789165618869907E-2</v>
      </c>
      <c r="AK289" s="12">
        <f t="shared" si="63"/>
        <v>7.0915033213884808E-3</v>
      </c>
      <c r="AL289" s="41">
        <f>'Survival-1cycle NMA'!O290</f>
        <v>1.5697662297481426E-2</v>
      </c>
      <c r="AM289" s="41">
        <f>'Survival-1cycle NMA'!P290</f>
        <v>1.1744215858915025E-2</v>
      </c>
      <c r="AN289" s="12">
        <f t="shared" si="64"/>
        <v>1.1142258895524577E-2</v>
      </c>
      <c r="AO289" s="41">
        <f>'Survival-1cycle NMA'!Q290</f>
        <v>6.0195696339044788E-4</v>
      </c>
    </row>
    <row r="290" spans="1:41">
      <c r="A290" s="12">
        <v>287</v>
      </c>
      <c r="B290" s="12">
        <f t="shared" si="52"/>
        <v>16.454794520547946</v>
      </c>
      <c r="C290" s="41">
        <f>'Survival-1cycle NMA'!F291</f>
        <v>2.6055649121736805E-2</v>
      </c>
      <c r="D290" s="41">
        <f>'Survival-1cycle NMA'!G291</f>
        <v>5.5904138784372364E-4</v>
      </c>
      <c r="E290" s="12">
        <f t="shared" si="53"/>
        <v>2.5496607733893083E-2</v>
      </c>
      <c r="F290" s="12">
        <v>9.3133301019462395E-3</v>
      </c>
      <c r="G290" s="12">
        <v>3.0378131489153E-5</v>
      </c>
      <c r="H290" s="12">
        <f t="shared" si="54"/>
        <v>9.2829519704570873E-3</v>
      </c>
      <c r="I290" s="41">
        <f>'Survival-1cycle NMA'!H291</f>
        <v>2.37292491924577E-2</v>
      </c>
      <c r="J290" s="12">
        <f t="shared" si="55"/>
        <v>2.2444438693434921E-2</v>
      </c>
      <c r="K290" s="41">
        <f>'Survival-1cycle NMA'!I291</f>
        <v>1.2848104990227803E-3</v>
      </c>
      <c r="L290" s="12">
        <v>5.7359518405642098E-3</v>
      </c>
      <c r="M290" s="12">
        <v>9.3133301019462395E-3</v>
      </c>
      <c r="N290" s="12">
        <v>3.0378131489153E-5</v>
      </c>
      <c r="O290" s="41">
        <f>'Survival-1cycle NMA'!H291</f>
        <v>2.37292491924577E-2</v>
      </c>
      <c r="P290" s="12">
        <f t="shared" si="56"/>
        <v>2.2444438693434921E-2</v>
      </c>
      <c r="Q290" s="41">
        <f>'Survival-1cycle NMA'!I291</f>
        <v>1.2848104990227803E-3</v>
      </c>
      <c r="R290" s="12">
        <v>9.3133301019462395E-3</v>
      </c>
      <c r="S290" s="12">
        <f t="shared" si="57"/>
        <v>9.2829519704570873E-3</v>
      </c>
      <c r="T290" s="12">
        <v>3.0378131489153E-5</v>
      </c>
      <c r="U290" s="41">
        <f>'Survival-1cycle NMA'!J291</f>
        <v>2.8343795586665412E-2</v>
      </c>
      <c r="V290" s="12">
        <f t="shared" si="58"/>
        <v>1.8371972877315713E-2</v>
      </c>
      <c r="W290" s="41">
        <f>'Survival-1cycle NMA'!K291</f>
        <v>9.9718227093496987E-3</v>
      </c>
      <c r="X290" s="41">
        <f>'Survival-1cycle NMA'!H291</f>
        <v>2.37292491924577E-2</v>
      </c>
      <c r="Y290" s="12">
        <f t="shared" si="59"/>
        <v>2.2444438693434921E-2</v>
      </c>
      <c r="Z290" s="41">
        <f>'Survival-1cycle NMA'!I291</f>
        <v>1.2848104990227803E-3</v>
      </c>
      <c r="AA290" s="41">
        <f>'Survival-1cycle NMA'!P291</f>
        <v>1.1657031137952956E-2</v>
      </c>
      <c r="AB290" s="12">
        <f t="shared" si="60"/>
        <v>1.1061987802912237E-2</v>
      </c>
      <c r="AC290" s="41">
        <f>'Survival-1cycle NMA'!Q291</f>
        <v>5.9504333504071876E-4</v>
      </c>
      <c r="AD290" s="41">
        <f>'Survival-1cycle NMA'!L291</f>
        <v>7.2895177527659297E-2</v>
      </c>
      <c r="AE290" s="12">
        <f t="shared" si="61"/>
        <v>6.6779354381924311E-2</v>
      </c>
      <c r="AF290" s="41">
        <f>'Survival-1cycle NMA'!M291</f>
        <v>6.1158231457349825E-3</v>
      </c>
      <c r="AG290" s="12">
        <v>9.3133301019462395E-3</v>
      </c>
      <c r="AH290" s="12">
        <f t="shared" si="62"/>
        <v>9.2829519704570873E-3</v>
      </c>
      <c r="AI290" s="12">
        <v>3.0378131489153E-5</v>
      </c>
      <c r="AJ290" s="41">
        <f>'Survival-1cycle NMA'!N291</f>
        <v>2.264514193337373E-2</v>
      </c>
      <c r="AK290" s="12">
        <f t="shared" si="63"/>
        <v>7.0487398487742662E-3</v>
      </c>
      <c r="AL290" s="41">
        <f>'Survival-1cycle NMA'!O291</f>
        <v>1.5596402084599463E-2</v>
      </c>
      <c r="AM290" s="41">
        <f>'Survival-1cycle NMA'!P291</f>
        <v>1.1657031137952956E-2</v>
      </c>
      <c r="AN290" s="12">
        <f t="shared" si="64"/>
        <v>1.1061987802912237E-2</v>
      </c>
      <c r="AO290" s="41">
        <f>'Survival-1cycle NMA'!Q291</f>
        <v>5.9504333504071876E-4</v>
      </c>
    </row>
    <row r="291" spans="1:41">
      <c r="A291" s="12">
        <v>288</v>
      </c>
      <c r="B291" s="12">
        <f t="shared" si="52"/>
        <v>16.512328767123286</v>
      </c>
      <c r="C291" s="41">
        <f>'Survival-1cycle NMA'!F292</f>
        <v>2.5897458807644599E-2</v>
      </c>
      <c r="D291" s="41">
        <f>'Survival-1cycle NMA'!G292</f>
        <v>5.525839288512735E-4</v>
      </c>
      <c r="E291" s="12">
        <f t="shared" si="53"/>
        <v>2.5344874878793326E-2</v>
      </c>
      <c r="F291" s="12">
        <v>9.2409005431379095E-3</v>
      </c>
      <c r="G291" s="12">
        <v>2.9891872754978698E-5</v>
      </c>
      <c r="H291" s="12">
        <f t="shared" si="54"/>
        <v>9.2110086703829312E-3</v>
      </c>
      <c r="I291" s="41">
        <f>'Survival-1cycle NMA'!H292</f>
        <v>2.3581500549575553E-2</v>
      </c>
      <c r="J291" s="12">
        <f t="shared" si="55"/>
        <v>2.2309890358245574E-2</v>
      </c>
      <c r="K291" s="41">
        <f>'Survival-1cycle NMA'!I292</f>
        <v>1.2716101913299806E-3</v>
      </c>
      <c r="L291" s="12">
        <v>5.6815134828911203E-3</v>
      </c>
      <c r="M291" s="12">
        <v>9.2409005431379095E-3</v>
      </c>
      <c r="N291" s="12">
        <v>2.9891872754978698E-5</v>
      </c>
      <c r="O291" s="41">
        <f>'Survival-1cycle NMA'!H292</f>
        <v>2.3581500549575553E-2</v>
      </c>
      <c r="P291" s="12">
        <f t="shared" si="56"/>
        <v>2.2309890358245574E-2</v>
      </c>
      <c r="Q291" s="41">
        <f>'Survival-1cycle NMA'!I292</f>
        <v>1.2716101913299806E-3</v>
      </c>
      <c r="R291" s="12">
        <v>9.2409005431379095E-3</v>
      </c>
      <c r="S291" s="12">
        <f t="shared" si="57"/>
        <v>9.2110086703829312E-3</v>
      </c>
      <c r="T291" s="12">
        <v>2.9891872754978698E-5</v>
      </c>
      <c r="U291" s="41">
        <f>'Survival-1cycle NMA'!J292</f>
        <v>2.8175672694372121E-2</v>
      </c>
      <c r="V291" s="12">
        <f t="shared" si="58"/>
        <v>1.8274878470517564E-2</v>
      </c>
      <c r="W291" s="41">
        <f>'Survival-1cycle NMA'!K292</f>
        <v>9.9007942238545574E-3</v>
      </c>
      <c r="X291" s="41">
        <f>'Survival-1cycle NMA'!H292</f>
        <v>2.3581500549575553E-2</v>
      </c>
      <c r="Y291" s="12">
        <f t="shared" si="59"/>
        <v>2.2309890358245574E-2</v>
      </c>
      <c r="Z291" s="41">
        <f>'Survival-1cycle NMA'!I292</f>
        <v>1.2716101913299806E-3</v>
      </c>
      <c r="AA291" s="41">
        <f>'Survival-1cycle NMA'!P292</f>
        <v>1.1570710026857604E-2</v>
      </c>
      <c r="AB291" s="12">
        <f t="shared" si="60"/>
        <v>1.0982483059192392E-2</v>
      </c>
      <c r="AC291" s="41">
        <f>'Survival-1cycle NMA'!Q292</f>
        <v>5.8822696766521279E-4</v>
      </c>
      <c r="AD291" s="41">
        <f>'Survival-1cycle NMA'!L292</f>
        <v>7.2577165998359269E-2</v>
      </c>
      <c r="AE291" s="12">
        <f t="shared" si="61"/>
        <v>6.6509508876679918E-2</v>
      </c>
      <c r="AF291" s="41">
        <f>'Survival-1cycle NMA'!M292</f>
        <v>6.067657121679346E-3</v>
      </c>
      <c r="AG291" s="12">
        <v>9.2409005431379095E-3</v>
      </c>
      <c r="AH291" s="12">
        <f t="shared" si="62"/>
        <v>9.2110086703829312E-3</v>
      </c>
      <c r="AI291" s="12">
        <v>2.9891872754978698E-5</v>
      </c>
      <c r="AJ291" s="41">
        <f>'Survival-1cycle NMA'!N292</f>
        <v>2.2502386500079869E-2</v>
      </c>
      <c r="AK291" s="12">
        <f t="shared" si="63"/>
        <v>7.0063279036238161E-3</v>
      </c>
      <c r="AL291" s="41">
        <f>'Survival-1cycle NMA'!O292</f>
        <v>1.5496058596456053E-2</v>
      </c>
      <c r="AM291" s="41">
        <f>'Survival-1cycle NMA'!P292</f>
        <v>1.1570710026857604E-2</v>
      </c>
      <c r="AN291" s="12">
        <f t="shared" si="64"/>
        <v>1.0982483059192392E-2</v>
      </c>
      <c r="AO291" s="41">
        <f>'Survival-1cycle NMA'!Q292</f>
        <v>5.8822696766521279E-4</v>
      </c>
    </row>
    <row r="292" spans="1:41">
      <c r="A292" s="12">
        <v>289</v>
      </c>
      <c r="B292" s="12">
        <f t="shared" si="52"/>
        <v>16.56986301369863</v>
      </c>
      <c r="C292" s="41">
        <f>'Survival-1cycle NMA'!F293</f>
        <v>2.5740621077957191E-2</v>
      </c>
      <c r="D292" s="41">
        <f>'Survival-1cycle NMA'!G293</f>
        <v>5.4621768233716246E-4</v>
      </c>
      <c r="E292" s="12">
        <f t="shared" si="53"/>
        <v>2.5194403395620027E-2</v>
      </c>
      <c r="F292" s="12">
        <v>9.1692133666491996E-3</v>
      </c>
      <c r="G292" s="12">
        <v>2.9414640766289E-5</v>
      </c>
      <c r="H292" s="12">
        <f t="shared" si="54"/>
        <v>9.1397987258829104E-3</v>
      </c>
      <c r="I292" s="41">
        <f>'Survival-1cycle NMA'!H293</f>
        <v>2.343503805401928E-2</v>
      </c>
      <c r="J292" s="12">
        <f t="shared" si="55"/>
        <v>2.2176458502851815E-2</v>
      </c>
      <c r="K292" s="41">
        <f>'Survival-1cycle NMA'!I293</f>
        <v>1.2585795511674647E-3</v>
      </c>
      <c r="L292" s="12">
        <v>5.6277209275274699E-3</v>
      </c>
      <c r="M292" s="12">
        <v>9.1692133666491996E-3</v>
      </c>
      <c r="N292" s="12">
        <v>2.9414640766289E-5</v>
      </c>
      <c r="O292" s="41">
        <f>'Survival-1cycle NMA'!H293</f>
        <v>2.343503805401928E-2</v>
      </c>
      <c r="P292" s="12">
        <f t="shared" si="56"/>
        <v>2.2176458502851815E-2</v>
      </c>
      <c r="Q292" s="41">
        <f>'Survival-1cycle NMA'!I293</f>
        <v>1.2585795511674647E-3</v>
      </c>
      <c r="R292" s="12">
        <v>9.1692133666491996E-3</v>
      </c>
      <c r="S292" s="12">
        <f t="shared" si="57"/>
        <v>9.1397987258829104E-3</v>
      </c>
      <c r="T292" s="12">
        <v>2.9414640766289E-5</v>
      </c>
      <c r="U292" s="41">
        <f>'Survival-1cycle NMA'!J293</f>
        <v>2.8008963916464229E-2</v>
      </c>
      <c r="V292" s="12">
        <f t="shared" si="58"/>
        <v>1.8178508177928779E-2</v>
      </c>
      <c r="W292" s="41">
        <f>'Survival-1cycle NMA'!K293</f>
        <v>9.8304557385354516E-3</v>
      </c>
      <c r="X292" s="41">
        <f>'Survival-1cycle NMA'!H293</f>
        <v>2.343503805401928E-2</v>
      </c>
      <c r="Y292" s="12">
        <f t="shared" si="59"/>
        <v>2.2176458502851815E-2</v>
      </c>
      <c r="Z292" s="41">
        <f>'Survival-1cycle NMA'!I293</f>
        <v>1.2585795511674647E-3</v>
      </c>
      <c r="AA292" s="41">
        <f>'Survival-1cycle NMA'!P293</f>
        <v>1.148524169888001E-2</v>
      </c>
      <c r="AB292" s="12">
        <f t="shared" si="60"/>
        <v>1.0903735466291607E-2</v>
      </c>
      <c r="AC292" s="41">
        <f>'Survival-1cycle NMA'!Q293</f>
        <v>5.8150623258840185E-4</v>
      </c>
      <c r="AD292" s="41">
        <f>'Survival-1cycle NMA'!L293</f>
        <v>7.2261332241318255E-2</v>
      </c>
      <c r="AE292" s="12">
        <f t="shared" si="61"/>
        <v>6.6241337125209535E-2</v>
      </c>
      <c r="AF292" s="41">
        <f>'Survival-1cycle NMA'!M293</f>
        <v>6.0199951161087261E-3</v>
      </c>
      <c r="AG292" s="12">
        <v>9.1692133666491996E-3</v>
      </c>
      <c r="AH292" s="12">
        <f t="shared" si="62"/>
        <v>9.1397987258829104E-3</v>
      </c>
      <c r="AI292" s="12">
        <v>2.9414640766289E-5</v>
      </c>
      <c r="AJ292" s="41">
        <f>'Survival-1cycle NMA'!N293</f>
        <v>2.2360884782588675E-2</v>
      </c>
      <c r="AK292" s="12">
        <f t="shared" si="63"/>
        <v>6.9642637780928142E-3</v>
      </c>
      <c r="AL292" s="41">
        <f>'Survival-1cycle NMA'!O293</f>
        <v>1.5396621004495861E-2</v>
      </c>
      <c r="AM292" s="41">
        <f>'Survival-1cycle NMA'!P293</f>
        <v>1.148524169888001E-2</v>
      </c>
      <c r="AN292" s="12">
        <f t="shared" si="64"/>
        <v>1.0903735466291607E-2</v>
      </c>
      <c r="AO292" s="41">
        <f>'Survival-1cycle NMA'!Q293</f>
        <v>5.8150623258840185E-4</v>
      </c>
    </row>
    <row r="293" spans="1:41">
      <c r="A293" s="12">
        <v>290</v>
      </c>
      <c r="B293" s="12">
        <f t="shared" si="52"/>
        <v>16.627397260273973</v>
      </c>
      <c r="C293" s="41">
        <f>'Survival-1cycle NMA'!F294</f>
        <v>2.5585120778757024E-2</v>
      </c>
      <c r="D293" s="41">
        <f>'Survival-1cycle NMA'!G294</f>
        <v>5.3994111658392204E-4</v>
      </c>
      <c r="E293" s="12">
        <f t="shared" si="53"/>
        <v>2.5045179662173102E-2</v>
      </c>
      <c r="F293" s="12">
        <v>9.0982590216565993E-3</v>
      </c>
      <c r="G293" s="12">
        <v>2.8946244267659299E-5</v>
      </c>
      <c r="H293" s="12">
        <f t="shared" si="54"/>
        <v>9.0693127773889392E-3</v>
      </c>
      <c r="I293" s="41">
        <f>'Survival-1cycle NMA'!H294</f>
        <v>2.3289847102457819E-2</v>
      </c>
      <c r="J293" s="12">
        <f t="shared" si="55"/>
        <v>2.204413116003499E-2</v>
      </c>
      <c r="K293" s="41">
        <f>'Survival-1cycle NMA'!I294</f>
        <v>1.2457159424228295E-3</v>
      </c>
      <c r="L293" s="12">
        <v>5.5745649046086204E-3</v>
      </c>
      <c r="M293" s="12">
        <v>9.0982590216565993E-3</v>
      </c>
      <c r="N293" s="12">
        <v>2.8946244267659299E-5</v>
      </c>
      <c r="O293" s="41">
        <f>'Survival-1cycle NMA'!H294</f>
        <v>2.3289847102457819E-2</v>
      </c>
      <c r="P293" s="12">
        <f t="shared" si="56"/>
        <v>2.204413116003499E-2</v>
      </c>
      <c r="Q293" s="41">
        <f>'Survival-1cycle NMA'!I294</f>
        <v>1.2457159424228295E-3</v>
      </c>
      <c r="R293" s="12">
        <v>9.0982590216565993E-3</v>
      </c>
      <c r="S293" s="12">
        <f t="shared" si="57"/>
        <v>9.0693127773889392E-3</v>
      </c>
      <c r="T293" s="12">
        <v>2.8946244267659299E-5</v>
      </c>
      <c r="U293" s="41">
        <f>'Survival-1cycle NMA'!J294</f>
        <v>2.7843653601267709E-2</v>
      </c>
      <c r="V293" s="12">
        <f t="shared" si="58"/>
        <v>1.8082854938108867E-2</v>
      </c>
      <c r="W293" s="41">
        <f>'Survival-1cycle NMA'!K294</f>
        <v>9.7607986631588414E-3</v>
      </c>
      <c r="X293" s="41">
        <f>'Survival-1cycle NMA'!H294</f>
        <v>2.3289847102457819E-2</v>
      </c>
      <c r="Y293" s="12">
        <f t="shared" si="59"/>
        <v>2.204413116003499E-2</v>
      </c>
      <c r="Z293" s="41">
        <f>'Survival-1cycle NMA'!I294</f>
        <v>1.2457159424228295E-3</v>
      </c>
      <c r="AA293" s="41">
        <f>'Survival-1cycle NMA'!P294</f>
        <v>1.1400615492590332E-2</v>
      </c>
      <c r="AB293" s="12">
        <f t="shared" si="60"/>
        <v>1.0825735959709672E-2</v>
      </c>
      <c r="AC293" s="41">
        <f>'Survival-1cycle NMA'!Q294</f>
        <v>5.7487953288066053E-4</v>
      </c>
      <c r="AD293" s="41">
        <f>'Survival-1cycle NMA'!L294</f>
        <v>7.1947655447645864E-2</v>
      </c>
      <c r="AE293" s="12">
        <f t="shared" si="61"/>
        <v>6.5974824964067313E-2</v>
      </c>
      <c r="AF293" s="41">
        <f>'Survival-1cycle NMA'!M294</f>
        <v>5.9728304835785489E-3</v>
      </c>
      <c r="AG293" s="12">
        <v>9.0982590216565993E-3</v>
      </c>
      <c r="AH293" s="12">
        <f t="shared" si="62"/>
        <v>9.0693127773889392E-3</v>
      </c>
      <c r="AI293" s="12">
        <v>2.8946244267659299E-5</v>
      </c>
      <c r="AJ293" s="41">
        <f>'Survival-1cycle NMA'!N294</f>
        <v>2.2220622451328394E-2</v>
      </c>
      <c r="AK293" s="12">
        <f t="shared" si="63"/>
        <v>6.9225438123206567E-3</v>
      </c>
      <c r="AL293" s="41">
        <f>'Survival-1cycle NMA'!O294</f>
        <v>1.5298078639007737E-2</v>
      </c>
      <c r="AM293" s="41">
        <f>'Survival-1cycle NMA'!P294</f>
        <v>1.1400615492590332E-2</v>
      </c>
      <c r="AN293" s="12">
        <f t="shared" si="64"/>
        <v>1.0825735959709672E-2</v>
      </c>
      <c r="AO293" s="41">
        <f>'Survival-1cycle NMA'!Q294</f>
        <v>5.7487953288066053E-4</v>
      </c>
    </row>
    <row r="294" spans="1:41">
      <c r="A294" s="12">
        <v>291</v>
      </c>
      <c r="B294" s="12">
        <f t="shared" si="52"/>
        <v>16.684931506849313</v>
      </c>
      <c r="C294" s="41">
        <f>'Survival-1cycle NMA'!F295</f>
        <v>2.5430942967813754E-2</v>
      </c>
      <c r="D294" s="41">
        <f>'Survival-1cycle NMA'!G295</f>
        <v>5.3375272978685917E-4</v>
      </c>
      <c r="E294" s="12">
        <f t="shared" si="53"/>
        <v>2.4897190238026896E-2</v>
      </c>
      <c r="F294" s="12">
        <v>9.0280281061298605E-3</v>
      </c>
      <c r="G294" s="12">
        <v>2.8486496567754199E-5</v>
      </c>
      <c r="H294" s="12">
        <f t="shared" si="54"/>
        <v>8.9995416095621072E-3</v>
      </c>
      <c r="I294" s="41">
        <f>'Survival-1cycle NMA'!H295</f>
        <v>2.3145913297678965E-2</v>
      </c>
      <c r="J294" s="12">
        <f t="shared" si="55"/>
        <v>2.1912896520467913E-2</v>
      </c>
      <c r="K294" s="41">
        <f>'Survival-1cycle NMA'!I295</f>
        <v>1.2330167772110518E-3</v>
      </c>
      <c r="L294" s="12">
        <v>5.5220363012342902E-3</v>
      </c>
      <c r="M294" s="12">
        <v>9.0280281061298605E-3</v>
      </c>
      <c r="N294" s="12">
        <v>2.8486496567754199E-5</v>
      </c>
      <c r="O294" s="41">
        <f>'Survival-1cycle NMA'!H295</f>
        <v>2.3145913297678965E-2</v>
      </c>
      <c r="P294" s="12">
        <f t="shared" si="56"/>
        <v>2.1912896520467913E-2</v>
      </c>
      <c r="Q294" s="41">
        <f>'Survival-1cycle NMA'!I295</f>
        <v>1.2330167772110518E-3</v>
      </c>
      <c r="R294" s="12">
        <v>9.0280281061298605E-3</v>
      </c>
      <c r="S294" s="12">
        <f t="shared" si="57"/>
        <v>8.9995416095621072E-3</v>
      </c>
      <c r="T294" s="12">
        <v>2.8486496567754199E-5</v>
      </c>
      <c r="U294" s="41">
        <f>'Survival-1cycle NMA'!J295</f>
        <v>2.767972631370454E-2</v>
      </c>
      <c r="V294" s="12">
        <f t="shared" si="58"/>
        <v>1.7987911774976571E-2</v>
      </c>
      <c r="W294" s="41">
        <f>'Survival-1cycle NMA'!K295</f>
        <v>9.6918145387279667E-3</v>
      </c>
      <c r="X294" s="41">
        <f>'Survival-1cycle NMA'!H295</f>
        <v>2.3145913297678965E-2</v>
      </c>
      <c r="Y294" s="12">
        <f t="shared" si="59"/>
        <v>2.1912896520467913E-2</v>
      </c>
      <c r="Z294" s="41">
        <f>'Survival-1cycle NMA'!I295</f>
        <v>1.2330167772110518E-3</v>
      </c>
      <c r="AA294" s="41">
        <f>'Survival-1cycle NMA'!P295</f>
        <v>1.1316820908890062E-2</v>
      </c>
      <c r="AB294" s="12">
        <f t="shared" si="60"/>
        <v>1.0748475606239368E-2</v>
      </c>
      <c r="AC294" s="41">
        <f>'Survival-1cycle NMA'!Q295</f>
        <v>5.6834530265069351E-4</v>
      </c>
      <c r="AD294" s="41">
        <f>'Survival-1cycle NMA'!L295</f>
        <v>7.1636115066265299E-2</v>
      </c>
      <c r="AE294" s="12">
        <f t="shared" si="61"/>
        <v>6.5709958381337696E-2</v>
      </c>
      <c r="AF294" s="41">
        <f>'Survival-1cycle NMA'!M295</f>
        <v>5.9261566849275983E-3</v>
      </c>
      <c r="AG294" s="12">
        <v>9.0280281061298605E-3</v>
      </c>
      <c r="AH294" s="12">
        <f t="shared" si="62"/>
        <v>8.9995416095621072E-3</v>
      </c>
      <c r="AI294" s="12">
        <v>2.8486496567754199E-5</v>
      </c>
      <c r="AJ294" s="41">
        <f>'Survival-1cycle NMA'!N295</f>
        <v>2.2081585380024908E-2</v>
      </c>
      <c r="AK294" s="12">
        <f t="shared" si="63"/>
        <v>6.8811643936939355E-3</v>
      </c>
      <c r="AL294" s="41">
        <f>'Survival-1cycle NMA'!O295</f>
        <v>1.5200420986330973E-2</v>
      </c>
      <c r="AM294" s="41">
        <f>'Survival-1cycle NMA'!P295</f>
        <v>1.1316820908890062E-2</v>
      </c>
      <c r="AN294" s="12">
        <f t="shared" si="64"/>
        <v>1.0748475606239368E-2</v>
      </c>
      <c r="AO294" s="41">
        <f>'Survival-1cycle NMA'!Q295</f>
        <v>5.6834530265069351E-4</v>
      </c>
    </row>
    <row r="295" spans="1:41">
      <c r="A295" s="12">
        <v>292</v>
      </c>
      <c r="B295" s="12">
        <f t="shared" si="52"/>
        <v>16.742465753424657</v>
      </c>
      <c r="C295" s="41">
        <f>'Survival-1cycle NMA'!F296</f>
        <v>2.5278072911026357E-2</v>
      </c>
      <c r="D295" s="41">
        <f>'Survival-1cycle NMA'!G296</f>
        <v>5.2765104938655655E-4</v>
      </c>
      <c r="E295" s="12">
        <f t="shared" si="53"/>
        <v>2.4750421861639799E-2</v>
      </c>
      <c r="F295" s="12">
        <v>8.95851136409994E-3</v>
      </c>
      <c r="G295" s="12">
        <v>2.8035215418011501E-5</v>
      </c>
      <c r="H295" s="12">
        <f t="shared" si="54"/>
        <v>8.9304761486819293E-3</v>
      </c>
      <c r="I295" s="41">
        <f>'Survival-1cycle NMA'!H296</f>
        <v>2.3003222445096214E-2</v>
      </c>
      <c r="J295" s="12">
        <f t="shared" si="55"/>
        <v>2.1782742930239601E-2</v>
      </c>
      <c r="K295" s="41">
        <f>'Survival-1cycle NMA'!I296</f>
        <v>1.2204795148566105E-3</v>
      </c>
      <c r="L295" s="12">
        <v>5.4701261583957796E-3</v>
      </c>
      <c r="M295" s="12">
        <v>8.95851136409994E-3</v>
      </c>
      <c r="N295" s="12">
        <v>2.8035215418011501E-5</v>
      </c>
      <c r="O295" s="41">
        <f>'Survival-1cycle NMA'!H296</f>
        <v>2.3003222445096214E-2</v>
      </c>
      <c r="P295" s="12">
        <f t="shared" si="56"/>
        <v>2.1782742930239601E-2</v>
      </c>
      <c r="Q295" s="41">
        <f>'Survival-1cycle NMA'!I296</f>
        <v>1.2204795148566105E-3</v>
      </c>
      <c r="R295" s="12">
        <v>8.95851136409994E-3</v>
      </c>
      <c r="S295" s="12">
        <f t="shared" si="57"/>
        <v>8.9304761486819293E-3</v>
      </c>
      <c r="T295" s="12">
        <v>2.8035215418011501E-5</v>
      </c>
      <c r="U295" s="41">
        <f>'Survival-1cycle NMA'!J296</f>
        <v>2.7517166831679457E-2</v>
      </c>
      <c r="V295" s="12">
        <f t="shared" si="58"/>
        <v>1.7893671796580635E-2</v>
      </c>
      <c r="W295" s="41">
        <f>'Survival-1cycle NMA'!K296</f>
        <v>9.6234950350988207E-3</v>
      </c>
      <c r="X295" s="41">
        <f>'Survival-1cycle NMA'!H296</f>
        <v>2.3003222445096214E-2</v>
      </c>
      <c r="Y295" s="12">
        <f t="shared" si="59"/>
        <v>2.1782742930239601E-2</v>
      </c>
      <c r="Z295" s="41">
        <f>'Survival-1cycle NMA'!I296</f>
        <v>1.2204795148566105E-3</v>
      </c>
      <c r="AA295" s="41">
        <f>'Survival-1cycle NMA'!P296</f>
        <v>1.1233847608086824E-2</v>
      </c>
      <c r="AB295" s="12">
        <f t="shared" si="60"/>
        <v>1.0671945601731089E-2</v>
      </c>
      <c r="AC295" s="41">
        <f>'Survival-1cycle NMA'!Q296</f>
        <v>5.6190200635573481E-4</v>
      </c>
      <c r="AD295" s="41">
        <f>'Survival-1cycle NMA'!L296</f>
        <v>7.1326690799968978E-2</v>
      </c>
      <c r="AE295" s="12">
        <f t="shared" si="61"/>
        <v>6.5446723514695521E-2</v>
      </c>
      <c r="AF295" s="41">
        <f>'Survival-1cycle NMA'!M296</f>
        <v>5.8799672852734575E-3</v>
      </c>
      <c r="AG295" s="12">
        <v>8.95851136409994E-3</v>
      </c>
      <c r="AH295" s="12">
        <f t="shared" si="62"/>
        <v>8.9304761486819293E-3</v>
      </c>
      <c r="AI295" s="12">
        <v>2.8035215418011501E-5</v>
      </c>
      <c r="AJ295" s="41">
        <f>'Survival-1cycle NMA'!N296</f>
        <v>2.1943759642242169E-2</v>
      </c>
      <c r="AK295" s="12">
        <f t="shared" si="63"/>
        <v>6.8401219561232702E-3</v>
      </c>
      <c r="AL295" s="41">
        <f>'Survival-1cycle NMA'!O296</f>
        <v>1.5103637686118899E-2</v>
      </c>
      <c r="AM295" s="41">
        <f>'Survival-1cycle NMA'!P296</f>
        <v>1.1233847608086824E-2</v>
      </c>
      <c r="AN295" s="12">
        <f t="shared" si="64"/>
        <v>1.0671945601731089E-2</v>
      </c>
      <c r="AO295" s="41">
        <f>'Survival-1cycle NMA'!Q296</f>
        <v>5.6190200635573481E-4</v>
      </c>
    </row>
    <row r="296" spans="1:41">
      <c r="A296" s="12">
        <v>293</v>
      </c>
      <c r="B296" s="12">
        <f t="shared" si="52"/>
        <v>16.8</v>
      </c>
      <c r="C296" s="41">
        <f>'Survival-1cycle NMA'!F297</f>
        <v>2.5126496078935086E-2</v>
      </c>
      <c r="D296" s="41">
        <f>'Survival-1cycle NMA'!G297</f>
        <v>5.2163463141814703E-4</v>
      </c>
      <c r="E296" s="12">
        <f t="shared" si="53"/>
        <v>2.4604861447516939E-2</v>
      </c>
      <c r="F296" s="12">
        <v>8.8896996829847409E-3</v>
      </c>
      <c r="G296" s="12">
        <v>2.75922228948844E-5</v>
      </c>
      <c r="H296" s="12">
        <f t="shared" si="54"/>
        <v>8.8621074600898561E-3</v>
      </c>
      <c r="I296" s="41">
        <f>'Survival-1cycle NMA'!H297</f>
        <v>2.2861760549324733E-2</v>
      </c>
      <c r="J296" s="12">
        <f t="shared" si="55"/>
        <v>2.1653658888424757E-2</v>
      </c>
      <c r="K296" s="41">
        <f>'Survival-1cycle NMA'!I297</f>
        <v>1.2081016608999767E-3</v>
      </c>
      <c r="L296" s="12">
        <v>5.4188256679716801E-3</v>
      </c>
      <c r="M296" s="12">
        <v>8.8896996829847409E-3</v>
      </c>
      <c r="N296" s="12">
        <v>2.75922228948844E-5</v>
      </c>
      <c r="O296" s="41">
        <f>'Survival-1cycle NMA'!H297</f>
        <v>2.2861760549324733E-2</v>
      </c>
      <c r="P296" s="12">
        <f t="shared" si="56"/>
        <v>2.1653658888424757E-2</v>
      </c>
      <c r="Q296" s="41">
        <f>'Survival-1cycle NMA'!I297</f>
        <v>1.2081016608999767E-3</v>
      </c>
      <c r="R296" s="12">
        <v>8.8896996829847409E-3</v>
      </c>
      <c r="S296" s="12">
        <f t="shared" si="57"/>
        <v>8.8621074600898561E-3</v>
      </c>
      <c r="T296" s="12">
        <v>2.75922228948844E-5</v>
      </c>
      <c r="U296" s="41">
        <f>'Survival-1cycle NMA'!J297</f>
        <v>2.7355960142537175E-2</v>
      </c>
      <c r="V296" s="12">
        <f t="shared" si="58"/>
        <v>1.7800128193890777E-2</v>
      </c>
      <c r="W296" s="41">
        <f>'Survival-1cycle NMA'!K297</f>
        <v>9.5558319486463966E-3</v>
      </c>
      <c r="X296" s="41">
        <f>'Survival-1cycle NMA'!H297</f>
        <v>2.2861760549324733E-2</v>
      </c>
      <c r="Y296" s="12">
        <f t="shared" si="59"/>
        <v>2.1653658888424757E-2</v>
      </c>
      <c r="Z296" s="41">
        <f>'Survival-1cycle NMA'!I297</f>
        <v>1.2081016608999767E-3</v>
      </c>
      <c r="AA296" s="41">
        <f>'Survival-1cycle NMA'!P297</f>
        <v>1.1151685407030218E-2</v>
      </c>
      <c r="AB296" s="12">
        <f t="shared" si="60"/>
        <v>1.0596137268901188E-2</v>
      </c>
      <c r="AC296" s="41">
        <f>'Survival-1cycle NMA'!Q297</f>
        <v>5.5554813812902948E-4</v>
      </c>
      <c r="AD296" s="41">
        <f>'Survival-1cycle NMA'!L297</f>
        <v>7.1019362601545843E-2</v>
      </c>
      <c r="AE296" s="12">
        <f t="shared" si="61"/>
        <v>6.5185106649494298E-2</v>
      </c>
      <c r="AF296" s="41">
        <f>'Survival-1cycle NMA'!M297</f>
        <v>5.8342559520515392E-3</v>
      </c>
      <c r="AG296" s="12">
        <v>8.8896996829847409E-3</v>
      </c>
      <c r="AH296" s="12">
        <f t="shared" si="62"/>
        <v>8.8621074600898561E-3</v>
      </c>
      <c r="AI296" s="12">
        <v>2.75922228948844E-5</v>
      </c>
      <c r="AJ296" s="41">
        <f>'Survival-1cycle NMA'!N297</f>
        <v>2.1807131507991337E-2</v>
      </c>
      <c r="AK296" s="12">
        <f t="shared" si="63"/>
        <v>6.7994129793326613E-3</v>
      </c>
      <c r="AL296" s="41">
        <f>'Survival-1cycle NMA'!O297</f>
        <v>1.5007718528658676E-2</v>
      </c>
      <c r="AM296" s="41">
        <f>'Survival-1cycle NMA'!P297</f>
        <v>1.1151685407030218E-2</v>
      </c>
      <c r="AN296" s="12">
        <f t="shared" si="64"/>
        <v>1.0596137268901188E-2</v>
      </c>
      <c r="AO296" s="41">
        <f>'Survival-1cycle NMA'!Q297</f>
        <v>5.5554813812902948E-4</v>
      </c>
    </row>
    <row r="297" spans="1:41">
      <c r="A297" s="12">
        <v>294</v>
      </c>
      <c r="B297" s="12">
        <f t="shared" si="52"/>
        <v>16.857534246575341</v>
      </c>
      <c r="C297" s="41">
        <f>'Survival-1cycle NMA'!F298</f>
        <v>2.4976198143302018E-2</v>
      </c>
      <c r="D297" s="41">
        <f>'Survival-1cycle NMA'!G298</f>
        <v>5.1570205987690166E-4</v>
      </c>
      <c r="E297" s="12">
        <f t="shared" si="53"/>
        <v>2.4460496083425116E-2</v>
      </c>
      <c r="F297" s="12">
        <v>8.8215840909714096E-3</v>
      </c>
      <c r="G297" s="12">
        <v>2.71573452855275E-5</v>
      </c>
      <c r="H297" s="12">
        <f t="shared" si="54"/>
        <v>8.7944267456858821E-3</v>
      </c>
      <c r="I297" s="41">
        <f>'Survival-1cycle NMA'!H298</f>
        <v>2.2721513810825121E-2</v>
      </c>
      <c r="J297" s="12">
        <f t="shared" si="55"/>
        <v>2.1525633044697266E-2</v>
      </c>
      <c r="K297" s="41">
        <f>'Survival-1cycle NMA'!I298</f>
        <v>1.1958807661278559E-3</v>
      </c>
      <c r="L297" s="12">
        <v>5.3681261697902096E-3</v>
      </c>
      <c r="M297" s="12">
        <v>8.8215840909714096E-3</v>
      </c>
      <c r="N297" s="12">
        <v>2.71573452855275E-5</v>
      </c>
      <c r="O297" s="41">
        <f>'Survival-1cycle NMA'!H298</f>
        <v>2.2721513810825121E-2</v>
      </c>
      <c r="P297" s="12">
        <f t="shared" si="56"/>
        <v>2.1525633044697266E-2</v>
      </c>
      <c r="Q297" s="41">
        <f>'Survival-1cycle NMA'!I298</f>
        <v>1.1958807661278559E-3</v>
      </c>
      <c r="R297" s="12">
        <v>8.8215840909714096E-3</v>
      </c>
      <c r="S297" s="12">
        <f t="shared" si="57"/>
        <v>8.7944267456858821E-3</v>
      </c>
      <c r="T297" s="12">
        <v>2.71573452855275E-5</v>
      </c>
      <c r="U297" s="41">
        <f>'Survival-1cycle NMA'!J298</f>
        <v>2.7196091439589013E-2</v>
      </c>
      <c r="V297" s="12">
        <f t="shared" si="58"/>
        <v>1.770727423960896E-2</v>
      </c>
      <c r="W297" s="41">
        <f>'Survival-1cycle NMA'!K298</f>
        <v>9.4888171999800517E-3</v>
      </c>
      <c r="X297" s="41">
        <f>'Survival-1cycle NMA'!H298</f>
        <v>2.2721513810825121E-2</v>
      </c>
      <c r="Y297" s="12">
        <f t="shared" si="59"/>
        <v>2.1525633044697266E-2</v>
      </c>
      <c r="Z297" s="41">
        <f>'Survival-1cycle NMA'!I298</f>
        <v>1.1958807661278559E-3</v>
      </c>
      <c r="AA297" s="41">
        <f>'Survival-1cycle NMA'!P298</f>
        <v>1.1070324276307221E-2</v>
      </c>
      <c r="AB297" s="12">
        <f t="shared" si="60"/>
        <v>1.0521042055183111E-2</v>
      </c>
      <c r="AC297" s="41">
        <f>'Survival-1cycle NMA'!Q298</f>
        <v>5.4928222112410991E-4</v>
      </c>
      <c r="AD297" s="41">
        <f>'Survival-1cycle NMA'!L298</f>
        <v>7.0714110669979513E-2</v>
      </c>
      <c r="AE297" s="12">
        <f t="shared" si="61"/>
        <v>6.492509421688282E-2</v>
      </c>
      <c r="AF297" s="41">
        <f>'Survival-1cycle NMA'!M298</f>
        <v>5.7890164530966914E-3</v>
      </c>
      <c r="AG297" s="12">
        <v>8.8215840909714096E-3</v>
      </c>
      <c r="AH297" s="12">
        <f t="shared" si="62"/>
        <v>8.7944267456858821E-3</v>
      </c>
      <c r="AI297" s="12">
        <v>2.71573452855275E-5</v>
      </c>
      <c r="AJ297" s="41">
        <f>'Survival-1cycle NMA'!N298</f>
        <v>2.1671687440407213E-2</v>
      </c>
      <c r="AK297" s="12">
        <f t="shared" si="63"/>
        <v>6.7590339881615103E-3</v>
      </c>
      <c r="AL297" s="41">
        <f>'Survival-1cycle NMA'!O298</f>
        <v>1.4912653452245702E-2</v>
      </c>
      <c r="AM297" s="41">
        <f>'Survival-1cycle NMA'!P298</f>
        <v>1.1070324276307221E-2</v>
      </c>
      <c r="AN297" s="12">
        <f t="shared" si="64"/>
        <v>1.0521042055183111E-2</v>
      </c>
      <c r="AO297" s="41">
        <f>'Survival-1cycle NMA'!Q298</f>
        <v>5.4928222112410991E-4</v>
      </c>
    </row>
    <row r="298" spans="1:41">
      <c r="A298" s="12">
        <v>295</v>
      </c>
      <c r="B298" s="12">
        <f t="shared" si="52"/>
        <v>16.915068493150685</v>
      </c>
      <c r="C298" s="41">
        <f>'Survival-1cycle NMA'!F299</f>
        <v>2.4827164973758614E-2</v>
      </c>
      <c r="D298" s="41">
        <f>'Survival-1cycle NMA'!G299</f>
        <v>5.0985194609966689E-4</v>
      </c>
      <c r="E298" s="12">
        <f t="shared" si="53"/>
        <v>2.4317313027658948E-2</v>
      </c>
      <c r="F298" s="12">
        <v>8.7541557544538497E-3</v>
      </c>
      <c r="G298" s="12">
        <v>2.6730412976815901E-5</v>
      </c>
      <c r="H298" s="12">
        <f t="shared" si="54"/>
        <v>8.7274253414770346E-3</v>
      </c>
      <c r="I298" s="41">
        <f>'Survival-1cycle NMA'!H299</f>
        <v>2.2582468622613296E-2</v>
      </c>
      <c r="J298" s="12">
        <f t="shared" si="55"/>
        <v>2.1398654196986801E-2</v>
      </c>
      <c r="K298" s="41">
        <f>'Survival-1cycle NMA'!I299</f>
        <v>1.1838144256264952E-3</v>
      </c>
      <c r="L298" s="12">
        <v>5.3180191487566201E-3</v>
      </c>
      <c r="M298" s="12">
        <v>8.7541557544538497E-3</v>
      </c>
      <c r="N298" s="12">
        <v>2.6730412976815901E-5</v>
      </c>
      <c r="O298" s="41">
        <f>'Survival-1cycle NMA'!H299</f>
        <v>2.2582468622613296E-2</v>
      </c>
      <c r="P298" s="12">
        <f t="shared" si="56"/>
        <v>2.1398654196986801E-2</v>
      </c>
      <c r="Q298" s="41">
        <f>'Survival-1cycle NMA'!I299</f>
        <v>1.1838144256264952E-3</v>
      </c>
      <c r="R298" s="12">
        <v>8.7541557544538497E-3</v>
      </c>
      <c r="S298" s="12">
        <f t="shared" si="57"/>
        <v>8.7274253414770346E-3</v>
      </c>
      <c r="T298" s="12">
        <v>2.6730412976815901E-5</v>
      </c>
      <c r="U298" s="41">
        <f>'Survival-1cycle NMA'!J299</f>
        <v>2.703754611870696E-2</v>
      </c>
      <c r="V298" s="12">
        <f t="shared" si="58"/>
        <v>1.761510328700025E-2</v>
      </c>
      <c r="W298" s="41">
        <f>'Survival-1cycle NMA'!K299</f>
        <v>9.4224428317067101E-3</v>
      </c>
      <c r="X298" s="41">
        <f>'Survival-1cycle NMA'!H299</f>
        <v>2.2582468622613296E-2</v>
      </c>
      <c r="Y298" s="12">
        <f t="shared" si="59"/>
        <v>2.1398654196986801E-2</v>
      </c>
      <c r="Z298" s="41">
        <f>'Survival-1cycle NMA'!I299</f>
        <v>1.1838144256264952E-3</v>
      </c>
      <c r="AA298" s="41">
        <f>'Survival-1cycle NMA'!P299</f>
        <v>1.0989754337495758E-2</v>
      </c>
      <c r="AB298" s="12">
        <f t="shared" si="60"/>
        <v>1.0446651530620361E-2</v>
      </c>
      <c r="AC298" s="41">
        <f>'Survival-1cycle NMA'!Q299</f>
        <v>5.4310280687539588E-4</v>
      </c>
      <c r="AD298" s="41">
        <f>'Survival-1cycle NMA'!L299</f>
        <v>7.041091544671535E-2</v>
      </c>
      <c r="AE298" s="12">
        <f t="shared" si="61"/>
        <v>6.466667279194907E-2</v>
      </c>
      <c r="AF298" s="41">
        <f>'Survival-1cycle NMA'!M299</f>
        <v>5.7442426547662769E-3</v>
      </c>
      <c r="AG298" s="12">
        <v>8.7541557544538497E-3</v>
      </c>
      <c r="AH298" s="12">
        <f t="shared" si="62"/>
        <v>8.7274253414770346E-3</v>
      </c>
      <c r="AI298" s="12">
        <v>2.6730412976815901E-5</v>
      </c>
      <c r="AJ298" s="41">
        <f>'Survival-1cycle NMA'!N299</f>
        <v>2.1537414092490513E-2</v>
      </c>
      <c r="AK298" s="12">
        <f t="shared" si="63"/>
        <v>6.7189815518790431E-3</v>
      </c>
      <c r="AL298" s="41">
        <f>'Survival-1cycle NMA'!O299</f>
        <v>1.481843254061147E-2</v>
      </c>
      <c r="AM298" s="41">
        <f>'Survival-1cycle NMA'!P299</f>
        <v>1.0989754337495758E-2</v>
      </c>
      <c r="AN298" s="12">
        <f t="shared" si="64"/>
        <v>1.0446651530620361E-2</v>
      </c>
      <c r="AO298" s="41">
        <f>'Survival-1cycle NMA'!Q299</f>
        <v>5.4310280687539588E-4</v>
      </c>
    </row>
    <row r="299" spans="1:41">
      <c r="A299" s="12">
        <v>296</v>
      </c>
      <c r="B299" s="12">
        <f t="shared" si="52"/>
        <v>16.972602739726028</v>
      </c>
      <c r="C299" s="41">
        <f>'Survival-1cycle NMA'!F300</f>
        <v>2.4679382634518507E-2</v>
      </c>
      <c r="D299" s="41">
        <f>'Survival-1cycle NMA'!G300</f>
        <v>5.0408292816172596E-4</v>
      </c>
      <c r="E299" s="12">
        <f t="shared" si="53"/>
        <v>2.4175299706356779E-2</v>
      </c>
      <c r="F299" s="12">
        <v>8.6874059755238896E-3</v>
      </c>
      <c r="G299" s="12">
        <v>2.63112603475923E-5</v>
      </c>
      <c r="H299" s="12">
        <f t="shared" si="54"/>
        <v>8.6610947151762978E-3</v>
      </c>
      <c r="I299" s="41">
        <f>'Survival-1cycle NMA'!H300</f>
        <v>2.2444611567034978E-2</v>
      </c>
      <c r="J299" s="12">
        <f t="shared" si="55"/>
        <v>2.1272711289177477E-2</v>
      </c>
      <c r="K299" s="41">
        <f>'Survival-1cycle NMA'!I300</f>
        <v>1.1719002778575009E-3</v>
      </c>
      <c r="L299" s="12">
        <v>5.2684962320441097E-3</v>
      </c>
      <c r="M299" s="12">
        <v>8.6874059755238896E-3</v>
      </c>
      <c r="N299" s="12">
        <v>2.63112603475923E-5</v>
      </c>
      <c r="O299" s="41">
        <f>'Survival-1cycle NMA'!H300</f>
        <v>2.2444611567034978E-2</v>
      </c>
      <c r="P299" s="12">
        <f t="shared" si="56"/>
        <v>2.1272711289177477E-2</v>
      </c>
      <c r="Q299" s="41">
        <f>'Survival-1cycle NMA'!I300</f>
        <v>1.1719002778575009E-3</v>
      </c>
      <c r="R299" s="12">
        <v>8.6874059755238896E-3</v>
      </c>
      <c r="S299" s="12">
        <f t="shared" si="57"/>
        <v>8.6610947151762978E-3</v>
      </c>
      <c r="T299" s="12">
        <v>2.63112603475923E-5</v>
      </c>
      <c r="U299" s="41">
        <f>'Survival-1cycle NMA'!J300</f>
        <v>2.6880309774983735E-2</v>
      </c>
      <c r="V299" s="12">
        <f t="shared" si="58"/>
        <v>1.7523608768742829E-2</v>
      </c>
      <c r="W299" s="41">
        <f>'Survival-1cycle NMA'!K300</f>
        <v>9.3567010062409074E-3</v>
      </c>
      <c r="X299" s="41">
        <f>'Survival-1cycle NMA'!H300</f>
        <v>2.2444611567034978E-2</v>
      </c>
      <c r="Y299" s="12">
        <f t="shared" si="59"/>
        <v>2.1272711289177477E-2</v>
      </c>
      <c r="Z299" s="41">
        <f>'Survival-1cycle NMA'!I300</f>
        <v>1.1719002778575009E-3</v>
      </c>
      <c r="AA299" s="41">
        <f>'Survival-1cycle NMA'!P300</f>
        <v>1.0909965860475029E-2</v>
      </c>
      <c r="AB299" s="12">
        <f t="shared" si="60"/>
        <v>1.0372957385800343E-2</v>
      </c>
      <c r="AC299" s="41">
        <f>'Survival-1cycle NMA'!Q300</f>
        <v>5.3700847467468601E-4</v>
      </c>
      <c r="AD299" s="41">
        <f>'Survival-1cycle NMA'!L300</f>
        <v>7.0109757611994644E-2</v>
      </c>
      <c r="AE299" s="12">
        <f t="shared" si="61"/>
        <v>6.4409829091890802E-2</v>
      </c>
      <c r="AF299" s="41">
        <f>'Survival-1cycle NMA'!M300</f>
        <v>5.6999285201038384E-3</v>
      </c>
      <c r="AG299" s="12">
        <v>8.6874059755238896E-3</v>
      </c>
      <c r="AH299" s="12">
        <f t="shared" si="62"/>
        <v>8.6610947151762978E-3</v>
      </c>
      <c r="AI299" s="12">
        <v>2.63112603475923E-5</v>
      </c>
      <c r="AJ299" s="41">
        <f>'Survival-1cycle NMA'!N300</f>
        <v>2.1404298303914143E-2</v>
      </c>
      <c r="AK299" s="12">
        <f t="shared" si="63"/>
        <v>6.6792522835103577E-3</v>
      </c>
      <c r="AL299" s="41">
        <f>'Survival-1cycle NMA'!O300</f>
        <v>1.4725046020403785E-2</v>
      </c>
      <c r="AM299" s="41">
        <f>'Survival-1cycle NMA'!P300</f>
        <v>1.0909965860475029E-2</v>
      </c>
      <c r="AN299" s="12">
        <f t="shared" si="64"/>
        <v>1.0372957385800343E-2</v>
      </c>
      <c r="AO299" s="41">
        <f>'Survival-1cycle NMA'!Q300</f>
        <v>5.3700847467468601E-4</v>
      </c>
    </row>
    <row r="300" spans="1:41">
      <c r="A300" s="12">
        <v>297</v>
      </c>
      <c r="B300" s="12">
        <f t="shared" si="52"/>
        <v>17.030136986301368</v>
      </c>
      <c r="C300" s="41">
        <f>'Survival-1cycle NMA'!F301</f>
        <v>2.4532837381154596E-2</v>
      </c>
      <c r="D300" s="41">
        <f>'Survival-1cycle NMA'!G301</f>
        <v>4.9839367028862384E-4</v>
      </c>
      <c r="E300" s="12">
        <f t="shared" si="53"/>
        <v>2.4034443710865973E-2</v>
      </c>
      <c r="F300" s="12">
        <v>8.6213261895152406E-3</v>
      </c>
      <c r="G300" s="12">
        <v>2.5899725664037399E-5</v>
      </c>
      <c r="H300" s="12">
        <f t="shared" si="54"/>
        <v>8.5954264638512037E-3</v>
      </c>
      <c r="I300" s="41">
        <f>'Survival-1cycle NMA'!H301</f>
        <v>2.2307929412603598E-2</v>
      </c>
      <c r="J300" s="12">
        <f t="shared" si="55"/>
        <v>2.1147793408848106E-2</v>
      </c>
      <c r="K300" s="41">
        <f>'Survival-1cycle NMA'!I301</f>
        <v>1.1601360037554931E-3</v>
      </c>
      <c r="L300" s="12">
        <v>5.2195491863464899E-3</v>
      </c>
      <c r="M300" s="12">
        <v>8.6213261895152406E-3</v>
      </c>
      <c r="N300" s="12">
        <v>2.5899725664037399E-5</v>
      </c>
      <c r="O300" s="41">
        <f>'Survival-1cycle NMA'!H301</f>
        <v>2.2307929412603598E-2</v>
      </c>
      <c r="P300" s="12">
        <f t="shared" si="56"/>
        <v>2.1147793408848106E-2</v>
      </c>
      <c r="Q300" s="41">
        <f>'Survival-1cycle NMA'!I301</f>
        <v>1.1601360037554931E-3</v>
      </c>
      <c r="R300" s="12">
        <v>8.6213261895152406E-3</v>
      </c>
      <c r="S300" s="12">
        <f t="shared" si="57"/>
        <v>8.5954264638512037E-3</v>
      </c>
      <c r="T300" s="12">
        <v>2.5899725664037399E-5</v>
      </c>
      <c r="U300" s="41">
        <f>'Survival-1cycle NMA'!J301</f>
        <v>2.6724368199457775E-2</v>
      </c>
      <c r="V300" s="12">
        <f t="shared" si="58"/>
        <v>1.7432784195797427E-2</v>
      </c>
      <c r="W300" s="41">
        <f>'Survival-1cycle NMA'!K301</f>
        <v>9.2915840036603484E-3</v>
      </c>
      <c r="X300" s="41">
        <f>'Survival-1cycle NMA'!H301</f>
        <v>2.2307929412603598E-2</v>
      </c>
      <c r="Y300" s="12">
        <f t="shared" si="59"/>
        <v>2.1147793408848106E-2</v>
      </c>
      <c r="Z300" s="41">
        <f>'Survival-1cycle NMA'!I301</f>
        <v>1.1601360037554931E-3</v>
      </c>
      <c r="AA300" s="41">
        <f>'Survival-1cycle NMA'!P301</f>
        <v>1.083094926079144E-2</v>
      </c>
      <c r="AB300" s="12">
        <f t="shared" si="60"/>
        <v>1.0299951429828381E-2</v>
      </c>
      <c r="AC300" s="41">
        <f>'Survival-1cycle NMA'!Q301</f>
        <v>5.3099783096305939E-4</v>
      </c>
      <c r="AD300" s="41">
        <f>'Survival-1cycle NMA'!L301</f>
        <v>6.9810618081255674E-2</v>
      </c>
      <c r="AE300" s="12">
        <f t="shared" si="61"/>
        <v>6.4154549974213576E-2</v>
      </c>
      <c r="AF300" s="41">
        <f>'Survival-1cycle NMA'!M301</f>
        <v>5.6560681070420985E-3</v>
      </c>
      <c r="AG300" s="12">
        <v>8.6213261895152406E-3</v>
      </c>
      <c r="AH300" s="12">
        <f t="shared" si="62"/>
        <v>8.5954264638512037E-3</v>
      </c>
      <c r="AI300" s="12">
        <v>2.5899725664037399E-5</v>
      </c>
      <c r="AJ300" s="41">
        <f>'Survival-1cycle NMA'!N301</f>
        <v>2.1272327097892608E-2</v>
      </c>
      <c r="AK300" s="12">
        <f t="shared" si="63"/>
        <v>6.6398428391749569E-3</v>
      </c>
      <c r="AL300" s="41">
        <f>'Survival-1cycle NMA'!O301</f>
        <v>1.4632484258717651E-2</v>
      </c>
      <c r="AM300" s="41">
        <f>'Survival-1cycle NMA'!P301</f>
        <v>1.083094926079144E-2</v>
      </c>
      <c r="AN300" s="12">
        <f t="shared" si="64"/>
        <v>1.0299951429828381E-2</v>
      </c>
      <c r="AO300" s="41">
        <f>'Survival-1cycle NMA'!Q301</f>
        <v>5.3099783096305939E-4</v>
      </c>
    </row>
    <row r="301" spans="1:41">
      <c r="A301" s="12">
        <v>298</v>
      </c>
      <c r="B301" s="12">
        <f t="shared" si="52"/>
        <v>17.087671232876712</v>
      </c>
      <c r="C301" s="41">
        <f>'Survival-1cycle NMA'!F302</f>
        <v>2.4387515657438172E-2</v>
      </c>
      <c r="D301" s="41">
        <f>'Survival-1cycle NMA'!G302</f>
        <v>4.9278286228260219E-4</v>
      </c>
      <c r="E301" s="12">
        <f t="shared" si="53"/>
        <v>2.3894732795155568E-2</v>
      </c>
      <c r="F301" s="12">
        <v>8.5559079625984902E-3</v>
      </c>
      <c r="G301" s="12">
        <v>2.5495650978067301E-5</v>
      </c>
      <c r="H301" s="12">
        <f t="shared" si="54"/>
        <v>8.5304123116204233E-3</v>
      </c>
      <c r="I301" s="41">
        <f>'Survival-1cycle NMA'!H302</f>
        <v>2.2172409110899523E-2</v>
      </c>
      <c r="J301" s="12">
        <f t="shared" si="55"/>
        <v>2.1023889785052395E-2</v>
      </c>
      <c r="K301" s="41">
        <f>'Survival-1cycle NMA'!I302</f>
        <v>1.1485193258471279E-3</v>
      </c>
      <c r="L301" s="12">
        <v>5.1711699151912602E-3</v>
      </c>
      <c r="M301" s="12">
        <v>8.5559079625984902E-3</v>
      </c>
      <c r="N301" s="12">
        <v>2.5495650978067301E-5</v>
      </c>
      <c r="O301" s="41">
        <f>'Survival-1cycle NMA'!H302</f>
        <v>2.2172409110899523E-2</v>
      </c>
      <c r="P301" s="12">
        <f t="shared" si="56"/>
        <v>2.1023889785052395E-2</v>
      </c>
      <c r="Q301" s="41">
        <f>'Survival-1cycle NMA'!I302</f>
        <v>1.1485193258471279E-3</v>
      </c>
      <c r="R301" s="12">
        <v>8.5559079625984902E-3</v>
      </c>
      <c r="S301" s="12">
        <f t="shared" si="57"/>
        <v>8.5304123116204233E-3</v>
      </c>
      <c r="T301" s="12">
        <v>2.5495650978067301E-5</v>
      </c>
      <c r="U301" s="41">
        <f>'Survival-1cycle NMA'!J302</f>
        <v>2.6569707375900819E-2</v>
      </c>
      <c r="V301" s="12">
        <f t="shared" si="58"/>
        <v>1.7342623156294576E-2</v>
      </c>
      <c r="W301" s="41">
        <f>'Survival-1cycle NMA'!K302</f>
        <v>9.2270842196062429E-3</v>
      </c>
      <c r="X301" s="41">
        <f>'Survival-1cycle NMA'!H302</f>
        <v>2.2172409110899523E-2</v>
      </c>
      <c r="Y301" s="12">
        <f t="shared" si="59"/>
        <v>2.1023889785052395E-2</v>
      </c>
      <c r="Z301" s="41">
        <f>'Survival-1cycle NMA'!I302</f>
        <v>1.1485193258471279E-3</v>
      </c>
      <c r="AA301" s="41">
        <f>'Survival-1cycle NMA'!P302</f>
        <v>1.0752695097078371E-2</v>
      </c>
      <c r="AB301" s="12">
        <f t="shared" si="60"/>
        <v>1.0227625588340542E-2</v>
      </c>
      <c r="AC301" s="41">
        <f>'Survival-1cycle NMA'!Q302</f>
        <v>5.2506950873782918E-4</v>
      </c>
      <c r="AD301" s="41">
        <f>'Survival-1cycle NMA'!L302</f>
        <v>6.9513478001598503E-2</v>
      </c>
      <c r="AE301" s="12">
        <f t="shared" si="61"/>
        <v>6.3900822434953777E-2</v>
      </c>
      <c r="AF301" s="41">
        <f>'Survival-1cycle NMA'!M302</f>
        <v>5.6126555666447192E-3</v>
      </c>
      <c r="AG301" s="12">
        <v>8.5559079625984902E-3</v>
      </c>
      <c r="AH301" s="12">
        <f t="shared" si="62"/>
        <v>8.5304123116204233E-3</v>
      </c>
      <c r="AI301" s="12">
        <v>2.5495650978067301E-5</v>
      </c>
      <c r="AJ301" s="41">
        <f>'Survival-1cycle NMA'!N302</f>
        <v>2.1141487678112369E-2</v>
      </c>
      <c r="AK301" s="12">
        <f t="shared" si="63"/>
        <v>6.6007499174358195E-3</v>
      </c>
      <c r="AL301" s="41">
        <f>'Survival-1cycle NMA'!O302</f>
        <v>1.4540737760676549E-2</v>
      </c>
      <c r="AM301" s="41">
        <f>'Survival-1cycle NMA'!P302</f>
        <v>1.0752695097078371E-2</v>
      </c>
      <c r="AN301" s="12">
        <f t="shared" si="64"/>
        <v>1.0227625588340542E-2</v>
      </c>
      <c r="AO301" s="41">
        <f>'Survival-1cycle NMA'!Q302</f>
        <v>5.2506950873782918E-4</v>
      </c>
    </row>
    <row r="302" spans="1:41">
      <c r="A302" s="12">
        <v>299</v>
      </c>
      <c r="B302" s="12">
        <f t="shared" si="52"/>
        <v>17.145205479452056</v>
      </c>
      <c r="C302" s="41">
        <f>'Survival-1cycle NMA'!F303</f>
        <v>2.4243404092239886E-2</v>
      </c>
      <c r="D302" s="41">
        <f>'Survival-1cycle NMA'!G303</f>
        <v>4.8724921896315922E-4</v>
      </c>
      <c r="E302" s="12">
        <f t="shared" si="53"/>
        <v>2.3756154873276727E-2</v>
      </c>
      <c r="F302" s="12">
        <v>8.4911429894264402E-3</v>
      </c>
      <c r="G302" s="12">
        <v>2.5098882028658501E-5</v>
      </c>
      <c r="H302" s="12">
        <f t="shared" si="54"/>
        <v>8.4660441073977823E-3</v>
      </c>
      <c r="I302" s="41">
        <f>'Survival-1cycle NMA'!H303</f>
        <v>2.2038037793530356E-2</v>
      </c>
      <c r="J302" s="12">
        <f t="shared" si="55"/>
        <v>2.0900989786139579E-2</v>
      </c>
      <c r="K302" s="41">
        <f>'Survival-1cycle NMA'!I303</f>
        <v>1.1370480073907769E-3</v>
      </c>
      <c r="L302" s="12">
        <v>5.12335045631147E-3</v>
      </c>
      <c r="M302" s="12">
        <v>8.4911429894264402E-3</v>
      </c>
      <c r="N302" s="12">
        <v>2.5098882028658501E-5</v>
      </c>
      <c r="O302" s="41">
        <f>'Survival-1cycle NMA'!H303</f>
        <v>2.2038037793530356E-2</v>
      </c>
      <c r="P302" s="12">
        <f t="shared" si="56"/>
        <v>2.0900989786139579E-2</v>
      </c>
      <c r="Q302" s="41">
        <f>'Survival-1cycle NMA'!I303</f>
        <v>1.1370480073907769E-3</v>
      </c>
      <c r="R302" s="12">
        <v>8.4911429894264402E-3</v>
      </c>
      <c r="S302" s="12">
        <f t="shared" si="57"/>
        <v>8.4660441073977823E-3</v>
      </c>
      <c r="T302" s="12">
        <v>2.5098882028658501E-5</v>
      </c>
      <c r="U302" s="41">
        <f>'Survival-1cycle NMA'!J303</f>
        <v>2.641631347766802E-2</v>
      </c>
      <c r="V302" s="12">
        <f t="shared" si="58"/>
        <v>1.7253119314441134E-2</v>
      </c>
      <c r="W302" s="41">
        <f>'Survival-1cycle NMA'!K303</f>
        <v>9.1631941632268864E-3</v>
      </c>
      <c r="X302" s="41">
        <f>'Survival-1cycle NMA'!H303</f>
        <v>2.2038037793530356E-2</v>
      </c>
      <c r="Y302" s="12">
        <f t="shared" si="59"/>
        <v>2.0900989786139579E-2</v>
      </c>
      <c r="Z302" s="41">
        <f>'Survival-1cycle NMA'!I303</f>
        <v>1.1370480073907769E-3</v>
      </c>
      <c r="AA302" s="41">
        <f>'Survival-1cycle NMA'!P303</f>
        <v>1.0675194068529304E-2</v>
      </c>
      <c r="AB302" s="12">
        <f t="shared" si="60"/>
        <v>1.0155971901555254E-2</v>
      </c>
      <c r="AC302" s="41">
        <f>'Survival-1cycle NMA'!Q303</f>
        <v>5.1922216697405097E-4</v>
      </c>
      <c r="AD302" s="41">
        <f>'Survival-1cycle NMA'!L303</f>
        <v>6.9218318748314259E-2</v>
      </c>
      <c r="AE302" s="12">
        <f t="shared" si="61"/>
        <v>6.3648633606928823E-2</v>
      </c>
      <c r="AF302" s="41">
        <f>'Survival-1cycle NMA'!M303</f>
        <v>5.5696851413854342E-3</v>
      </c>
      <c r="AG302" s="12">
        <v>8.4911429894264402E-3</v>
      </c>
      <c r="AH302" s="12">
        <f t="shared" si="62"/>
        <v>8.4660441073977823E-3</v>
      </c>
      <c r="AI302" s="12">
        <v>2.5098882028658501E-5</v>
      </c>
      <c r="AJ302" s="41">
        <f>'Survival-1cycle NMA'!N303</f>
        <v>2.1011767425722683E-2</v>
      </c>
      <c r="AK302" s="12">
        <f t="shared" si="63"/>
        <v>6.5619702586610165E-3</v>
      </c>
      <c r="AL302" s="41">
        <f>'Survival-1cycle NMA'!O303</f>
        <v>1.4449797167061667E-2</v>
      </c>
      <c r="AM302" s="41">
        <f>'Survival-1cycle NMA'!P303</f>
        <v>1.0675194068529304E-2</v>
      </c>
      <c r="AN302" s="12">
        <f t="shared" si="64"/>
        <v>1.0155971901555254E-2</v>
      </c>
      <c r="AO302" s="41">
        <f>'Survival-1cycle NMA'!Q303</f>
        <v>5.1922216697405097E-4</v>
      </c>
    </row>
    <row r="303" spans="1:41">
      <c r="A303" s="12">
        <v>300</v>
      </c>
      <c r="B303" s="12">
        <f t="shared" si="52"/>
        <v>17.202739726027396</v>
      </c>
      <c r="C303" s="41">
        <f>'Survival-1cycle NMA'!F304</f>
        <v>2.410048949648989E-2</v>
      </c>
      <c r="D303" s="41">
        <f>'Survival-1cycle NMA'!G304</f>
        <v>4.8179147962142094E-4</v>
      </c>
      <c r="E303" s="12">
        <f t="shared" si="53"/>
        <v>2.3618698016868469E-2</v>
      </c>
      <c r="F303" s="12">
        <v>8.4270230908281406E-3</v>
      </c>
      <c r="G303" s="12">
        <v>2.47092681460116E-5</v>
      </c>
      <c r="H303" s="12">
        <f t="shared" si="54"/>
        <v>8.4023138226821288E-3</v>
      </c>
      <c r="I303" s="41">
        <f>'Survival-1cycle NMA'!H304</f>
        <v>2.1904802769149651E-2</v>
      </c>
      <c r="J303" s="12">
        <f t="shared" si="55"/>
        <v>2.0779082917613195E-2</v>
      </c>
      <c r="K303" s="41">
        <f>'Survival-1cycle NMA'!I304</f>
        <v>1.1257198515364573E-3</v>
      </c>
      <c r="L303" s="12">
        <v>5.0760829790750198E-3</v>
      </c>
      <c r="M303" s="12">
        <v>8.4270230908281406E-3</v>
      </c>
      <c r="N303" s="12">
        <v>2.47092681460116E-5</v>
      </c>
      <c r="O303" s="41">
        <f>'Survival-1cycle NMA'!H304</f>
        <v>2.1904802769149651E-2</v>
      </c>
      <c r="P303" s="12">
        <f t="shared" si="56"/>
        <v>2.0779082917613195E-2</v>
      </c>
      <c r="Q303" s="41">
        <f>'Survival-1cycle NMA'!I304</f>
        <v>1.1257198515364573E-3</v>
      </c>
      <c r="R303" s="12">
        <v>8.4270230908281406E-3</v>
      </c>
      <c r="S303" s="12">
        <f t="shared" si="57"/>
        <v>8.4023138226821288E-3</v>
      </c>
      <c r="T303" s="12">
        <v>2.47092681460116E-5</v>
      </c>
      <c r="U303" s="41">
        <f>'Survival-1cycle NMA'!J304</f>
        <v>2.6264172864607766E-2</v>
      </c>
      <c r="V303" s="12">
        <f t="shared" si="58"/>
        <v>1.7164266409443893E-2</v>
      </c>
      <c r="W303" s="41">
        <f>'Survival-1cycle NMA'!K304</f>
        <v>9.0999064551638732E-3</v>
      </c>
      <c r="X303" s="41">
        <f>'Survival-1cycle NMA'!H304</f>
        <v>2.1904802769149651E-2</v>
      </c>
      <c r="Y303" s="12">
        <f t="shared" si="59"/>
        <v>2.0779082917613195E-2</v>
      </c>
      <c r="Z303" s="41">
        <f>'Survival-1cycle NMA'!I304</f>
        <v>1.1257198515364573E-3</v>
      </c>
      <c r="AA303" s="41">
        <f>'Survival-1cycle NMA'!P304</f>
        <v>1.0598437012422151E-2</v>
      </c>
      <c r="AB303" s="12">
        <f t="shared" si="60"/>
        <v>1.0084982522361893E-2</v>
      </c>
      <c r="AC303" s="41">
        <f>'Survival-1cycle NMA'!Q304</f>
        <v>5.134544900602581E-4</v>
      </c>
      <c r="AD303" s="41">
        <f>'Survival-1cycle NMA'!L304</f>
        <v>6.8925121921475554E-2</v>
      </c>
      <c r="AE303" s="12">
        <f t="shared" si="61"/>
        <v>6.3397970758011554E-2</v>
      </c>
      <c r="AF303" s="41">
        <f>'Survival-1cycle NMA'!M304</f>
        <v>5.5271511634639968E-3</v>
      </c>
      <c r="AG303" s="12">
        <v>8.4270230908281406E-3</v>
      </c>
      <c r="AH303" s="12">
        <f t="shared" si="62"/>
        <v>8.4023138226821288E-3</v>
      </c>
      <c r="AI303" s="12">
        <v>2.47092681460116E-5</v>
      </c>
      <c r="AJ303" s="41">
        <f>'Survival-1cycle NMA'!N304</f>
        <v>2.0883153896384701E-2</v>
      </c>
      <c r="AK303" s="12">
        <f t="shared" si="63"/>
        <v>6.523500644395502E-3</v>
      </c>
      <c r="AL303" s="41">
        <f>'Survival-1cycle NMA'!O304</f>
        <v>1.4359653251989199E-2</v>
      </c>
      <c r="AM303" s="41">
        <f>'Survival-1cycle NMA'!P304</f>
        <v>1.0598437012422151E-2</v>
      </c>
      <c r="AN303" s="12">
        <f t="shared" si="64"/>
        <v>1.0084982522361893E-2</v>
      </c>
      <c r="AO303" s="41">
        <f>'Survival-1cycle NMA'!Q304</f>
        <v>5.134544900602581E-4</v>
      </c>
    </row>
    <row r="304" spans="1:41">
      <c r="A304" s="12">
        <v>301</v>
      </c>
      <c r="B304" s="12">
        <f t="shared" si="52"/>
        <v>17.260273972602739</v>
      </c>
      <c r="C304" s="41">
        <f>'Survival-1cycle NMA'!F305</f>
        <v>2.3958758860196779E-2</v>
      </c>
      <c r="D304" s="41">
        <f>'Survival-1cycle NMA'!G305</f>
        <v>4.7640840748790588E-4</v>
      </c>
      <c r="E304" s="12">
        <f t="shared" si="53"/>
        <v>2.3482350452708873E-2</v>
      </c>
      <c r="F304" s="12">
        <v>8.3635402115507899E-3</v>
      </c>
      <c r="G304" s="12">
        <v>2.4326662158462298E-5</v>
      </c>
      <c r="H304" s="12">
        <f t="shared" si="54"/>
        <v>8.3392135493923283E-3</v>
      </c>
      <c r="I304" s="41">
        <f>'Survival-1cycle NMA'!H305</f>
        <v>2.1772691520533762E-2</v>
      </c>
      <c r="J304" s="12">
        <f t="shared" si="55"/>
        <v>2.0658158820028361E-2</v>
      </c>
      <c r="K304" s="41">
        <f>'Survival-1cycle NMA'!I305</f>
        <v>1.1145327005054027E-3</v>
      </c>
      <c r="L304" s="12">
        <v>5.0293597819699703E-3</v>
      </c>
      <c r="M304" s="12">
        <v>8.3635402115507899E-3</v>
      </c>
      <c r="N304" s="12">
        <v>2.4326662158462298E-5</v>
      </c>
      <c r="O304" s="41">
        <f>'Survival-1cycle NMA'!H305</f>
        <v>2.1772691520533762E-2</v>
      </c>
      <c r="P304" s="12">
        <f t="shared" si="56"/>
        <v>2.0658158820028361E-2</v>
      </c>
      <c r="Q304" s="41">
        <f>'Survival-1cycle NMA'!I305</f>
        <v>1.1145327005054027E-3</v>
      </c>
      <c r="R304" s="12">
        <v>8.3635402115507899E-3</v>
      </c>
      <c r="S304" s="12">
        <f t="shared" si="57"/>
        <v>8.3392135493923283E-3</v>
      </c>
      <c r="T304" s="12">
        <v>2.4326662158462298E-5</v>
      </c>
      <c r="U304" s="41">
        <f>'Survival-1cycle NMA'!J305</f>
        <v>2.6113272080030957E-2</v>
      </c>
      <c r="V304" s="12">
        <f t="shared" si="58"/>
        <v>1.7076058254451128E-2</v>
      </c>
      <c r="W304" s="41">
        <f>'Survival-1cycle NMA'!K305</f>
        <v>9.037213825579829E-3</v>
      </c>
      <c r="X304" s="41">
        <f>'Survival-1cycle NMA'!H305</f>
        <v>2.1772691520533762E-2</v>
      </c>
      <c r="Y304" s="12">
        <f t="shared" si="59"/>
        <v>2.0658158820028361E-2</v>
      </c>
      <c r="Z304" s="41">
        <f>'Survival-1cycle NMA'!I305</f>
        <v>1.1145327005054027E-3</v>
      </c>
      <c r="AA304" s="41">
        <f>'Survival-1cycle NMA'!P305</f>
        <v>1.052241490169435E-2</v>
      </c>
      <c r="AB304" s="12">
        <f t="shared" si="60"/>
        <v>1.0014649714446345E-2</v>
      </c>
      <c r="AC304" s="41">
        <f>'Survival-1cycle NMA'!Q305</f>
        <v>5.0776518724800505E-4</v>
      </c>
      <c r="AD304" s="41">
        <f>'Survival-1cycle NMA'!L305</f>
        <v>6.8633869342588055E-2</v>
      </c>
      <c r="AE304" s="12">
        <f t="shared" si="61"/>
        <v>6.3148821289430113E-2</v>
      </c>
      <c r="AF304" s="41">
        <f>'Survival-1cycle NMA'!M305</f>
        <v>5.4850480531579374E-3</v>
      </c>
      <c r="AG304" s="12">
        <v>8.3635402115507899E-3</v>
      </c>
      <c r="AH304" s="12">
        <f t="shared" si="62"/>
        <v>8.3392135493923283E-3</v>
      </c>
      <c r="AI304" s="12">
        <v>2.4326662158462298E-5</v>
      </c>
      <c r="AJ304" s="41">
        <f>'Survival-1cycle NMA'!N305</f>
        <v>2.0755634817378105E-2</v>
      </c>
      <c r="AK304" s="12">
        <f t="shared" si="63"/>
        <v>6.4853378967441346E-3</v>
      </c>
      <c r="AL304" s="41">
        <f>'Survival-1cycle NMA'!O305</f>
        <v>1.427029692063397E-2</v>
      </c>
      <c r="AM304" s="41">
        <f>'Survival-1cycle NMA'!P305</f>
        <v>1.052241490169435E-2</v>
      </c>
      <c r="AN304" s="12">
        <f t="shared" si="64"/>
        <v>1.0014649714446345E-2</v>
      </c>
      <c r="AO304" s="41">
        <f>'Survival-1cycle NMA'!Q305</f>
        <v>5.0776518724800505E-4</v>
      </c>
    </row>
    <row r="305" spans="1:41">
      <c r="A305" s="12">
        <v>302</v>
      </c>
      <c r="B305" s="12">
        <f t="shared" si="52"/>
        <v>17.317808219178083</v>
      </c>
      <c r="C305" s="41">
        <f>'Survival-1cycle NMA'!F306</f>
        <v>2.3818199349523679E-2</v>
      </c>
      <c r="D305" s="41">
        <f>'Survival-1cycle NMA'!G306</f>
        <v>4.7109878921331968E-4</v>
      </c>
      <c r="E305" s="12">
        <f t="shared" si="53"/>
        <v>2.334710056031036E-2</v>
      </c>
      <c r="F305" s="12">
        <v>8.3006864180482001E-3</v>
      </c>
      <c r="G305" s="12">
        <v>2.3950920302053802E-5</v>
      </c>
      <c r="H305" s="12">
        <f t="shared" si="54"/>
        <v>8.2767354977461467E-3</v>
      </c>
      <c r="I305" s="41">
        <f>'Survival-1cycle NMA'!H306</f>
        <v>2.1641691701715E-2</v>
      </c>
      <c r="J305" s="12">
        <f t="shared" si="55"/>
        <v>2.0538207266926234E-2</v>
      </c>
      <c r="K305" s="41">
        <f>'Survival-1cycle NMA'!I306</f>
        <v>1.1034844347887667E-3</v>
      </c>
      <c r="L305" s="12">
        <v>4.9831732901444003E-3</v>
      </c>
      <c r="M305" s="12">
        <v>8.3006864180482001E-3</v>
      </c>
      <c r="N305" s="12">
        <v>2.3950920302053802E-5</v>
      </c>
      <c r="O305" s="41">
        <f>'Survival-1cycle NMA'!H306</f>
        <v>2.1641691701715E-2</v>
      </c>
      <c r="P305" s="12">
        <f t="shared" si="56"/>
        <v>2.0538207266926234E-2</v>
      </c>
      <c r="Q305" s="41">
        <f>'Survival-1cycle NMA'!I306</f>
        <v>1.1034844347887667E-3</v>
      </c>
      <c r="R305" s="12">
        <v>8.3006864180482001E-3</v>
      </c>
      <c r="S305" s="12">
        <f t="shared" si="57"/>
        <v>8.2767354977461467E-3</v>
      </c>
      <c r="T305" s="12">
        <v>2.3950920302053802E-5</v>
      </c>
      <c r="U305" s="41">
        <f>'Survival-1cycle NMA'!J306</f>
        <v>2.5963597847738017E-2</v>
      </c>
      <c r="V305" s="12">
        <f t="shared" si="58"/>
        <v>1.6988488735511564E-2</v>
      </c>
      <c r="W305" s="41">
        <f>'Survival-1cycle NMA'!K306</f>
        <v>8.975109112226454E-3</v>
      </c>
      <c r="X305" s="41">
        <f>'Survival-1cycle NMA'!H306</f>
        <v>2.1641691701715E-2</v>
      </c>
      <c r="Y305" s="12">
        <f t="shared" si="59"/>
        <v>2.0538207266926234E-2</v>
      </c>
      <c r="Z305" s="41">
        <f>'Survival-1cycle NMA'!I306</f>
        <v>1.1034844347887667E-3</v>
      </c>
      <c r="AA305" s="41">
        <f>'Survival-1cycle NMA'!P306</f>
        <v>1.0447118842567075E-2</v>
      </c>
      <c r="AB305" s="12">
        <f t="shared" si="60"/>
        <v>9.9449658504522434E-3</v>
      </c>
      <c r="AC305" s="41">
        <f>'Survival-1cycle NMA'!Q306</f>
        <v>5.0215299211483111E-4</v>
      </c>
      <c r="AD305" s="41">
        <f>'Survival-1cycle NMA'!L306</f>
        <v>6.8344543051301637E-2</v>
      </c>
      <c r="AE305" s="12">
        <f t="shared" si="61"/>
        <v>6.2901172734092473E-2</v>
      </c>
      <c r="AF305" s="41">
        <f>'Survival-1cycle NMA'!M306</f>
        <v>5.443370317209162E-3</v>
      </c>
      <c r="AG305" s="12">
        <v>8.3006864180482001E-3</v>
      </c>
      <c r="AH305" s="12">
        <f t="shared" si="62"/>
        <v>8.2767354977461467E-3</v>
      </c>
      <c r="AI305" s="12">
        <v>2.3950920302053802E-5</v>
      </c>
      <c r="AJ305" s="41">
        <f>'Survival-1cycle NMA'!N306</f>
        <v>2.0629198084763802E-2</v>
      </c>
      <c r="AK305" s="12">
        <f t="shared" si="63"/>
        <v>6.4474788777655386E-3</v>
      </c>
      <c r="AL305" s="41">
        <f>'Survival-1cycle NMA'!O306</f>
        <v>1.4181719206998263E-2</v>
      </c>
      <c r="AM305" s="41">
        <f>'Survival-1cycle NMA'!P306</f>
        <v>1.0447118842567075E-2</v>
      </c>
      <c r="AN305" s="12">
        <f t="shared" si="64"/>
        <v>9.9449658504522434E-3</v>
      </c>
      <c r="AO305" s="41">
        <f>'Survival-1cycle NMA'!Q306</f>
        <v>5.0215299211483111E-4</v>
      </c>
    </row>
    <row r="306" spans="1:41">
      <c r="A306" s="12">
        <v>303</v>
      </c>
      <c r="B306" s="12">
        <f t="shared" si="52"/>
        <v>17.375342465753423</v>
      </c>
      <c r="C306" s="41">
        <f>'Survival-1cycle NMA'!F307</f>
        <v>2.3678798303920022E-2</v>
      </c>
      <c r="D306" s="41">
        <f>'Survival-1cycle NMA'!G307</f>
        <v>4.6586143436203433E-4</v>
      </c>
      <c r="E306" s="12">
        <f t="shared" si="53"/>
        <v>2.3212936869557988E-2</v>
      </c>
      <c r="F306" s="12">
        <v>8.2384538963148294E-3</v>
      </c>
      <c r="G306" s="12">
        <v>2.3581902132688E-5</v>
      </c>
      <c r="H306" s="12">
        <f t="shared" si="54"/>
        <v>8.2148719941821415E-3</v>
      </c>
      <c r="I306" s="41">
        <f>'Survival-1cycle NMA'!H307</f>
        <v>2.1511791135169916E-2</v>
      </c>
      <c r="J306" s="12">
        <f t="shared" si="55"/>
        <v>2.0419218162804932E-2</v>
      </c>
      <c r="K306" s="41">
        <f>'Survival-1cycle NMA'!I307</f>
        <v>1.0925729723649852E-3</v>
      </c>
      <c r="L306" s="12">
        <v>4.9375160529996302E-3</v>
      </c>
      <c r="M306" s="12">
        <v>8.2384538963148294E-3</v>
      </c>
      <c r="N306" s="12">
        <v>2.3581902132688E-5</v>
      </c>
      <c r="O306" s="41">
        <f>'Survival-1cycle NMA'!H307</f>
        <v>2.1511791135169916E-2</v>
      </c>
      <c r="P306" s="12">
        <f t="shared" si="56"/>
        <v>2.0419218162804932E-2</v>
      </c>
      <c r="Q306" s="41">
        <f>'Survival-1cycle NMA'!I307</f>
        <v>1.0925729723649852E-3</v>
      </c>
      <c r="R306" s="12">
        <v>8.2384538963148294E-3</v>
      </c>
      <c r="S306" s="12">
        <f t="shared" si="57"/>
        <v>8.2148719941821415E-3</v>
      </c>
      <c r="T306" s="12">
        <v>2.3581902132688E-5</v>
      </c>
      <c r="U306" s="41">
        <f>'Survival-1cycle NMA'!J307</f>
        <v>2.5815137069102163E-2</v>
      </c>
      <c r="V306" s="12">
        <f t="shared" si="58"/>
        <v>1.6901551810549864E-2</v>
      </c>
      <c r="W306" s="41">
        <f>'Survival-1cycle NMA'!K307</f>
        <v>8.913585258552301E-3</v>
      </c>
      <c r="X306" s="41">
        <f>'Survival-1cycle NMA'!H307</f>
        <v>2.1511791135169916E-2</v>
      </c>
      <c r="Y306" s="12">
        <f t="shared" si="59"/>
        <v>2.0419218162804932E-2</v>
      </c>
      <c r="Z306" s="41">
        <f>'Survival-1cycle NMA'!I307</f>
        <v>1.0925729723649852E-3</v>
      </c>
      <c r="AA306" s="41">
        <f>'Survival-1cycle NMA'!P307</f>
        <v>1.0372540072217655E-2</v>
      </c>
      <c r="AB306" s="12">
        <f t="shared" si="60"/>
        <v>9.8759234101773504E-3</v>
      </c>
      <c r="AC306" s="41">
        <f>'Survival-1cycle NMA'!Q307</f>
        <v>4.966166620403047E-4</v>
      </c>
      <c r="AD306" s="41">
        <f>'Survival-1cycle NMA'!L307</f>
        <v>6.8057125302179361E-2</v>
      </c>
      <c r="AE306" s="12">
        <f t="shared" si="61"/>
        <v>6.2655012754934652E-2</v>
      </c>
      <c r="AF306" s="41">
        <f>'Survival-1cycle NMA'!M307</f>
        <v>5.402112547244705E-3</v>
      </c>
      <c r="AG306" s="12">
        <v>8.2384538963148294E-3</v>
      </c>
      <c r="AH306" s="12">
        <f t="shared" si="62"/>
        <v>8.2148719941821415E-3</v>
      </c>
      <c r="AI306" s="12">
        <v>2.3581902132688E-5</v>
      </c>
      <c r="AJ306" s="41">
        <f>'Survival-1cycle NMA'!N307</f>
        <v>2.0503831760601301E-2</v>
      </c>
      <c r="AK306" s="12">
        <f t="shared" si="63"/>
        <v>6.4099204888760919E-3</v>
      </c>
      <c r="AL306" s="41">
        <f>'Survival-1cycle NMA'!O307</f>
        <v>1.4093911271725209E-2</v>
      </c>
      <c r="AM306" s="41">
        <f>'Survival-1cycle NMA'!P307</f>
        <v>1.0372540072217655E-2</v>
      </c>
      <c r="AN306" s="12">
        <f t="shared" si="64"/>
        <v>9.8759234101773504E-3</v>
      </c>
      <c r="AO306" s="41">
        <f>'Survival-1cycle NMA'!Q307</f>
        <v>4.966166620403047E-4</v>
      </c>
    </row>
    <row r="307" spans="1:41">
      <c r="A307" s="12">
        <v>304</v>
      </c>
      <c r="B307" s="12">
        <f t="shared" si="52"/>
        <v>17.432876712328767</v>
      </c>
      <c r="C307" s="41">
        <f>'Survival-1cycle NMA'!F308</f>
        <v>2.3540543233308453E-2</v>
      </c>
      <c r="D307" s="41">
        <f>'Survival-1cycle NMA'!G308</f>
        <v>4.6069517491791279E-4</v>
      </c>
      <c r="E307" s="12">
        <f t="shared" si="53"/>
        <v>2.3079848058390539E-2</v>
      </c>
      <c r="F307" s="12">
        <v>8.1768349497642594E-3</v>
      </c>
      <c r="G307" s="12">
        <v>2.32194704407749E-5</v>
      </c>
      <c r="H307" s="12">
        <f t="shared" si="54"/>
        <v>8.1536154793234849E-3</v>
      </c>
      <c r="I307" s="41">
        <f>'Survival-1cycle NMA'!H308</f>
        <v>2.1382977809061801E-2</v>
      </c>
      <c r="J307" s="12">
        <f t="shared" si="55"/>
        <v>2.0301181541126489E-2</v>
      </c>
      <c r="K307" s="41">
        <f>'Survival-1cycle NMA'!I308</f>
        <v>1.0817962679353121E-3</v>
      </c>
      <c r="L307" s="12">
        <v>4.8923807418353796E-3</v>
      </c>
      <c r="M307" s="12">
        <v>8.1768349497642594E-3</v>
      </c>
      <c r="N307" s="12">
        <v>2.32194704407749E-5</v>
      </c>
      <c r="O307" s="41">
        <f>'Survival-1cycle NMA'!H308</f>
        <v>2.1382977809061801E-2</v>
      </c>
      <c r="P307" s="12">
        <f t="shared" si="56"/>
        <v>2.0301181541126489E-2</v>
      </c>
      <c r="Q307" s="41">
        <f>'Survival-1cycle NMA'!I308</f>
        <v>1.0817962679353121E-3</v>
      </c>
      <c r="R307" s="12">
        <v>8.1768349497642594E-3</v>
      </c>
      <c r="S307" s="12">
        <f t="shared" si="57"/>
        <v>8.1536154793234849E-3</v>
      </c>
      <c r="T307" s="12">
        <v>2.32194704407749E-5</v>
      </c>
      <c r="U307" s="41">
        <f>'Survival-1cycle NMA'!J308</f>
        <v>2.566787682020838E-2</v>
      </c>
      <c r="V307" s="12">
        <f t="shared" si="58"/>
        <v>1.6815241508359186E-2</v>
      </c>
      <c r="W307" s="41">
        <f>'Survival-1cycle NMA'!K308</f>
        <v>8.8526353118491934E-3</v>
      </c>
      <c r="X307" s="41">
        <f>'Survival-1cycle NMA'!H308</f>
        <v>2.1382977809061801E-2</v>
      </c>
      <c r="Y307" s="12">
        <f t="shared" si="59"/>
        <v>2.0301181541126489E-2</v>
      </c>
      <c r="Z307" s="41">
        <f>'Survival-1cycle NMA'!I308</f>
        <v>1.0817962679353121E-3</v>
      </c>
      <c r="AA307" s="41">
        <f>'Survival-1cycle NMA'!P308</f>
        <v>1.0298669956499062E-2</v>
      </c>
      <c r="AB307" s="12">
        <f t="shared" si="60"/>
        <v>9.8075149788042753E-3</v>
      </c>
      <c r="AC307" s="41">
        <f>'Survival-1cycle NMA'!Q308</f>
        <v>4.9115497769478694E-4</v>
      </c>
      <c r="AD307" s="41">
        <f>'Survival-1cycle NMA'!L308</f>
        <v>6.7771598561524232E-2</v>
      </c>
      <c r="AE307" s="12">
        <f t="shared" si="61"/>
        <v>6.2410329143293405E-2</v>
      </c>
      <c r="AF307" s="41">
        <f>'Survival-1cycle NMA'!M308</f>
        <v>5.3612694182308277E-3</v>
      </c>
      <c r="AG307" s="12">
        <v>8.1768349497642594E-3</v>
      </c>
      <c r="AH307" s="12">
        <f t="shared" si="62"/>
        <v>8.1536154793234849E-3</v>
      </c>
      <c r="AI307" s="12">
        <v>2.32194704407749E-5</v>
      </c>
      <c r="AJ307" s="41">
        <f>'Survival-1cycle NMA'!N308</f>
        <v>2.0379524070219954E-2</v>
      </c>
      <c r="AK307" s="12">
        <f t="shared" si="63"/>
        <v>6.3726596702643953E-3</v>
      </c>
      <c r="AL307" s="41">
        <f>'Survival-1cycle NMA'!O308</f>
        <v>1.4006864399955559E-2</v>
      </c>
      <c r="AM307" s="41">
        <f>'Survival-1cycle NMA'!P308</f>
        <v>1.0298669956499062E-2</v>
      </c>
      <c r="AN307" s="12">
        <f t="shared" si="64"/>
        <v>9.8075149788042753E-3</v>
      </c>
      <c r="AO307" s="41">
        <f>'Survival-1cycle NMA'!Q308</f>
        <v>4.9115497769478694E-4</v>
      </c>
    </row>
    <row r="308" spans="1:41">
      <c r="A308" s="12">
        <v>305</v>
      </c>
      <c r="B308" s="12">
        <f t="shared" si="52"/>
        <v>17.490410958904111</v>
      </c>
      <c r="C308" s="41">
        <f>'Survival-1cycle NMA'!F309</f>
        <v>2.3403421815324874E-2</v>
      </c>
      <c r="D308" s="41">
        <f>'Survival-1cycle NMA'!G309</f>
        <v>4.5559886480211012E-4</v>
      </c>
      <c r="E308" s="12">
        <f t="shared" si="53"/>
        <v>2.2947822950522764E-2</v>
      </c>
      <c r="F308" s="12">
        <v>8.1158219971511694E-3</v>
      </c>
      <c r="G308" s="12">
        <v>2.2863491168300999E-5</v>
      </c>
      <c r="H308" s="12">
        <f t="shared" si="54"/>
        <v>8.0929585059828692E-3</v>
      </c>
      <c r="I308" s="41">
        <f>'Survival-1cycle NMA'!H309</f>
        <v>2.1255239874535824E-2</v>
      </c>
      <c r="J308" s="12">
        <f t="shared" si="55"/>
        <v>2.0184087562358836E-2</v>
      </c>
      <c r="K308" s="41">
        <f>'Survival-1cycle NMA'!I309</f>
        <v>1.0711523121769884E-3</v>
      </c>
      <c r="L308" s="12">
        <v>4.8477601475457703E-3</v>
      </c>
      <c r="M308" s="12">
        <v>8.1158219971511694E-3</v>
      </c>
      <c r="N308" s="12">
        <v>2.2863491168300999E-5</v>
      </c>
      <c r="O308" s="41">
        <f>'Survival-1cycle NMA'!H309</f>
        <v>2.1255239874535824E-2</v>
      </c>
      <c r="P308" s="12">
        <f t="shared" si="56"/>
        <v>2.0184087562358836E-2</v>
      </c>
      <c r="Q308" s="41">
        <f>'Survival-1cycle NMA'!I309</f>
        <v>1.0711523121769884E-3</v>
      </c>
      <c r="R308" s="12">
        <v>8.1158219971511694E-3</v>
      </c>
      <c r="S308" s="12">
        <f t="shared" si="57"/>
        <v>8.0929585059828692E-3</v>
      </c>
      <c r="T308" s="12">
        <v>2.2863491168300999E-5</v>
      </c>
      <c r="U308" s="41">
        <f>'Survival-1cycle NMA'!J309</f>
        <v>2.5521804349046169E-2</v>
      </c>
      <c r="V308" s="12">
        <f t="shared" si="58"/>
        <v>1.6729551927610053E-2</v>
      </c>
      <c r="W308" s="41">
        <f>'Survival-1cycle NMA'!K309</f>
        <v>8.7922524214361138E-3</v>
      </c>
      <c r="X308" s="41">
        <f>'Survival-1cycle NMA'!H309</f>
        <v>2.1255239874535824E-2</v>
      </c>
      <c r="Y308" s="12">
        <f t="shared" si="59"/>
        <v>2.0184087562358836E-2</v>
      </c>
      <c r="Z308" s="41">
        <f>'Survival-1cycle NMA'!I309</f>
        <v>1.0711523121769884E-3</v>
      </c>
      <c r="AA308" s="41">
        <f>'Survival-1cycle NMA'!P309</f>
        <v>1.0225499987705342E-2</v>
      </c>
      <c r="AB308" s="12">
        <f t="shared" si="60"/>
        <v>9.7397332451647951E-3</v>
      </c>
      <c r="AC308" s="41">
        <f>'Survival-1cycle NMA'!Q309</f>
        <v>4.8576674254054603E-4</v>
      </c>
      <c r="AD308" s="41">
        <f>'Survival-1cycle NMA'!L309</f>
        <v>6.7487945504261376E-2</v>
      </c>
      <c r="AE308" s="12">
        <f t="shared" si="61"/>
        <v>6.2167109817301981E-2</v>
      </c>
      <c r="AF308" s="41">
        <f>'Survival-1cycle NMA'!M309</f>
        <v>5.3208356869593977E-3</v>
      </c>
      <c r="AG308" s="12">
        <v>8.1158219971511694E-3</v>
      </c>
      <c r="AH308" s="12">
        <f t="shared" si="62"/>
        <v>8.0929585059828692E-3</v>
      </c>
      <c r="AI308" s="12">
        <v>2.2863491168300999E-5</v>
      </c>
      <c r="AJ308" s="41">
        <f>'Survival-1cycle NMA'!N309</f>
        <v>2.0256263399542437E-2</v>
      </c>
      <c r="AK308" s="12">
        <f t="shared" si="63"/>
        <v>6.335693400315992E-3</v>
      </c>
      <c r="AL308" s="41">
        <f>'Survival-1cycle NMA'!O309</f>
        <v>1.3920569999226445E-2</v>
      </c>
      <c r="AM308" s="41">
        <f>'Survival-1cycle NMA'!P309</f>
        <v>1.0225499987705342E-2</v>
      </c>
      <c r="AN308" s="12">
        <f t="shared" si="64"/>
        <v>9.7397332451647951E-3</v>
      </c>
      <c r="AO308" s="41">
        <f>'Survival-1cycle NMA'!Q309</f>
        <v>4.8576674254054603E-4</v>
      </c>
    </row>
    <row r="309" spans="1:41">
      <c r="A309" s="12">
        <v>306</v>
      </c>
      <c r="B309" s="12">
        <f t="shared" si="52"/>
        <v>17.547945205479451</v>
      </c>
      <c r="C309" s="41">
        <f>'Survival-1cycle NMA'!F310</f>
        <v>2.326742189261077E-2</v>
      </c>
      <c r="D309" s="41">
        <f>'Survival-1cycle NMA'!G310</f>
        <v>4.5057137940257997E-4</v>
      </c>
      <c r="E309" s="12">
        <f t="shared" si="53"/>
        <v>2.2816850513208191E-2</v>
      </c>
      <c r="F309" s="12">
        <v>8.0554075705356002E-3</v>
      </c>
      <c r="G309" s="12">
        <v>2.25138333282445E-5</v>
      </c>
      <c r="H309" s="12">
        <f t="shared" si="54"/>
        <v>8.0328937372073552E-3</v>
      </c>
      <c r="I309" s="41">
        <f>'Survival-1cycle NMA'!H310</f>
        <v>2.1128565643065676E-2</v>
      </c>
      <c r="J309" s="12">
        <f t="shared" si="55"/>
        <v>2.0067926512051967E-2</v>
      </c>
      <c r="K309" s="41">
        <f>'Survival-1cycle NMA'!I310</f>
        <v>1.0606391310137105E-3</v>
      </c>
      <c r="L309" s="12">
        <v>4.8036471783646601E-3</v>
      </c>
      <c r="M309" s="12">
        <v>8.0554075705356002E-3</v>
      </c>
      <c r="N309" s="12">
        <v>2.25138333282445E-5</v>
      </c>
      <c r="O309" s="41">
        <f>'Survival-1cycle NMA'!H310</f>
        <v>2.1128565643065676E-2</v>
      </c>
      <c r="P309" s="12">
        <f t="shared" si="56"/>
        <v>2.0067926512051967E-2</v>
      </c>
      <c r="Q309" s="41">
        <f>'Survival-1cycle NMA'!I310</f>
        <v>1.0606391310137105E-3</v>
      </c>
      <c r="R309" s="12">
        <v>8.0554075705356002E-3</v>
      </c>
      <c r="S309" s="12">
        <f t="shared" si="57"/>
        <v>8.0328937372073552E-3</v>
      </c>
      <c r="T309" s="12">
        <v>2.25138333282445E-5</v>
      </c>
      <c r="U309" s="41">
        <f>'Survival-1cycle NMA'!J310</f>
        <v>2.537690707275507E-2</v>
      </c>
      <c r="V309" s="12">
        <f t="shared" si="58"/>
        <v>1.6644477235874745E-2</v>
      </c>
      <c r="W309" s="41">
        <f>'Survival-1cycle NMA'!K310</f>
        <v>8.7324298368803253E-3</v>
      </c>
      <c r="X309" s="41">
        <f>'Survival-1cycle NMA'!H310</f>
        <v>2.1128565643065676E-2</v>
      </c>
      <c r="Y309" s="12">
        <f t="shared" si="59"/>
        <v>2.0067926512051967E-2</v>
      </c>
      <c r="Z309" s="41">
        <f>'Survival-1cycle NMA'!I310</f>
        <v>1.0606391310137105E-3</v>
      </c>
      <c r="AA309" s="41">
        <f>'Survival-1cycle NMA'!P310</f>
        <v>1.0153021782381802E-2</v>
      </c>
      <c r="AB309" s="12">
        <f t="shared" si="60"/>
        <v>9.6725710000368659E-3</v>
      </c>
      <c r="AC309" s="41">
        <f>'Survival-1cycle NMA'!Q310</f>
        <v>4.804507823449352E-4</v>
      </c>
      <c r="AD309" s="41">
        <f>'Survival-1cycle NMA'!L310</f>
        <v>6.7206149010874613E-2</v>
      </c>
      <c r="AE309" s="12">
        <f t="shared" si="61"/>
        <v>6.1925342820308385E-2</v>
      </c>
      <c r="AF309" s="41">
        <f>'Survival-1cycle NMA'!M310</f>
        <v>5.2808061905662276E-3</v>
      </c>
      <c r="AG309" s="12">
        <v>8.0554075705356002E-3</v>
      </c>
      <c r="AH309" s="12">
        <f t="shared" si="62"/>
        <v>8.0328937372073552E-3</v>
      </c>
      <c r="AI309" s="12">
        <v>2.25138333282445E-5</v>
      </c>
      <c r="AJ309" s="41">
        <f>'Survival-1cycle NMA'!N310</f>
        <v>2.0134038292459411E-2</v>
      </c>
      <c r="AK309" s="12">
        <f t="shared" si="63"/>
        <v>6.2990186950473582E-3</v>
      </c>
      <c r="AL309" s="41">
        <f>'Survival-1cycle NMA'!O310</f>
        <v>1.3835019597412053E-2</v>
      </c>
      <c r="AM309" s="41">
        <f>'Survival-1cycle NMA'!P310</f>
        <v>1.0153021782381802E-2</v>
      </c>
      <c r="AN309" s="12">
        <f t="shared" si="64"/>
        <v>9.6725710000368659E-3</v>
      </c>
      <c r="AO309" s="41">
        <f>'Survival-1cycle NMA'!Q310</f>
        <v>4.804507823449352E-4</v>
      </c>
    </row>
    <row r="310" spans="1:41">
      <c r="A310" s="12">
        <v>307</v>
      </c>
      <c r="B310" s="12">
        <f t="shared" si="52"/>
        <v>17.605479452054794</v>
      </c>
      <c r="C310" s="41">
        <f>'Survival-1cycle NMA'!F311</f>
        <v>2.3132531470157071E-2</v>
      </c>
      <c r="D310" s="41">
        <f>'Survival-1cycle NMA'!G311</f>
        <v>4.4561161511492492E-4</v>
      </c>
      <c r="E310" s="12">
        <f t="shared" si="53"/>
        <v>2.2686919855042145E-2</v>
      </c>
      <c r="F310" s="12">
        <v>7.9955843132887804E-3</v>
      </c>
      <c r="G310" s="12">
        <v>2.21703689262618E-5</v>
      </c>
      <c r="H310" s="12">
        <f t="shared" si="54"/>
        <v>7.9734139443625191E-3</v>
      </c>
      <c r="I310" s="41">
        <f>'Survival-1cycle NMA'!H311</f>
        <v>2.1002943583851012E-2</v>
      </c>
      <c r="J310" s="12">
        <f t="shared" si="55"/>
        <v>1.9952688798948185E-2</v>
      </c>
      <c r="K310" s="41">
        <f>'Survival-1cycle NMA'!I311</f>
        <v>1.0502547849028283E-3</v>
      </c>
      <c r="L310" s="12">
        <v>4.76003485765951E-3</v>
      </c>
      <c r="M310" s="12">
        <v>7.9955843132887804E-3</v>
      </c>
      <c r="N310" s="12">
        <v>2.21703689262618E-5</v>
      </c>
      <c r="O310" s="41">
        <f>'Survival-1cycle NMA'!H311</f>
        <v>2.1002943583851012E-2</v>
      </c>
      <c r="P310" s="12">
        <f t="shared" si="56"/>
        <v>1.9952688798948185E-2</v>
      </c>
      <c r="Q310" s="41">
        <f>'Survival-1cycle NMA'!I311</f>
        <v>1.0502547849028283E-3</v>
      </c>
      <c r="R310" s="12">
        <v>7.9955843132887804E-3</v>
      </c>
      <c r="S310" s="12">
        <f t="shared" si="57"/>
        <v>7.9734139443625191E-3</v>
      </c>
      <c r="T310" s="12">
        <v>2.21703689262618E-5</v>
      </c>
      <c r="U310" s="41">
        <f>'Survival-1cycle NMA'!J311</f>
        <v>2.5233172574922288E-2</v>
      </c>
      <c r="V310" s="12">
        <f t="shared" si="58"/>
        <v>1.6560011668668037E-2</v>
      </c>
      <c r="W310" s="41">
        <f>'Survival-1cycle NMA'!K311</f>
        <v>8.6731609062542497E-3</v>
      </c>
      <c r="X310" s="41">
        <f>'Survival-1cycle NMA'!H311</f>
        <v>2.1002943583851012E-2</v>
      </c>
      <c r="Y310" s="12">
        <f t="shared" si="59"/>
        <v>1.9952688798948185E-2</v>
      </c>
      <c r="Z310" s="41">
        <f>'Survival-1cycle NMA'!I311</f>
        <v>1.0502547849028283E-3</v>
      </c>
      <c r="AA310" s="41">
        <f>'Survival-1cycle NMA'!P311</f>
        <v>1.0081227079179307E-2</v>
      </c>
      <c r="AB310" s="12">
        <f t="shared" si="60"/>
        <v>9.6060211344740406E-3</v>
      </c>
      <c r="AC310" s="41">
        <f>'Survival-1cycle NMA'!Q311</f>
        <v>4.7520594470526711E-4</v>
      </c>
      <c r="AD310" s="41">
        <f>'Survival-1cycle NMA'!L311</f>
        <v>6.6926192164397449E-2</v>
      </c>
      <c r="AE310" s="12">
        <f t="shared" si="61"/>
        <v>6.1685016319317283E-2</v>
      </c>
      <c r="AF310" s="41">
        <f>'Survival-1cycle NMA'!M311</f>
        <v>5.2411758450801689E-3</v>
      </c>
      <c r="AG310" s="12">
        <v>7.9955843132887804E-3</v>
      </c>
      <c r="AH310" s="12">
        <f t="shared" si="62"/>
        <v>7.9734139443625191E-3</v>
      </c>
      <c r="AI310" s="12">
        <v>2.21703689262618E-5</v>
      </c>
      <c r="AJ310" s="41">
        <f>'Survival-1cycle NMA'!N311</f>
        <v>2.0012837448254543E-2</v>
      </c>
      <c r="AK310" s="12">
        <f t="shared" si="63"/>
        <v>6.2626326075501792E-3</v>
      </c>
      <c r="AL310" s="41">
        <f>'Survival-1cycle NMA'!O311</f>
        <v>1.3750204840704364E-2</v>
      </c>
      <c r="AM310" s="41">
        <f>'Survival-1cycle NMA'!P311</f>
        <v>1.0081227079179307E-2</v>
      </c>
      <c r="AN310" s="12">
        <f t="shared" si="64"/>
        <v>9.6060211344740406E-3</v>
      </c>
      <c r="AO310" s="41">
        <f>'Survival-1cycle NMA'!Q311</f>
        <v>4.7520594470526711E-4</v>
      </c>
    </row>
    <row r="311" spans="1:41">
      <c r="A311" s="12">
        <v>308</v>
      </c>
      <c r="B311" s="12">
        <f t="shared" si="52"/>
        <v>17.663013698630138</v>
      </c>
      <c r="C311" s="41">
        <f>'Survival-1cycle NMA'!F312</f>
        <v>2.2998738712697871E-2</v>
      </c>
      <c r="D311" s="41">
        <f>'Survival-1cycle NMA'!G312</f>
        <v>4.4071848889430833E-4</v>
      </c>
      <c r="E311" s="12">
        <f t="shared" si="53"/>
        <v>2.2558020223803564E-2</v>
      </c>
      <c r="F311" s="12">
        <v>7.9363449781394597E-3</v>
      </c>
      <c r="G311" s="12">
        <v>2.1832972884577001E-5</v>
      </c>
      <c r="H311" s="12">
        <f t="shared" si="54"/>
        <v>7.9145120052548819E-3</v>
      </c>
      <c r="I311" s="41">
        <f>'Survival-1cycle NMA'!H312</f>
        <v>2.0878362321264197E-2</v>
      </c>
      <c r="J311" s="12">
        <f t="shared" si="55"/>
        <v>1.9838364953125277E-2</v>
      </c>
      <c r="K311" s="41">
        <f>'Survival-1cycle NMA'!I312</f>
        <v>1.0399973681389206E-3</v>
      </c>
      <c r="L311" s="12">
        <v>4.7169163217721903E-3</v>
      </c>
      <c r="M311" s="12">
        <v>7.9363449781394597E-3</v>
      </c>
      <c r="N311" s="12">
        <v>2.1832972884577001E-5</v>
      </c>
      <c r="O311" s="41">
        <f>'Survival-1cycle NMA'!H312</f>
        <v>2.0878362321264197E-2</v>
      </c>
      <c r="P311" s="12">
        <f t="shared" si="56"/>
        <v>1.9838364953125277E-2</v>
      </c>
      <c r="Q311" s="41">
        <f>'Survival-1cycle NMA'!I312</f>
        <v>1.0399973681389206E-3</v>
      </c>
      <c r="R311" s="12">
        <v>7.9363449781394597E-3</v>
      </c>
      <c r="S311" s="12">
        <f t="shared" si="57"/>
        <v>7.9145120052548819E-3</v>
      </c>
      <c r="T311" s="12">
        <v>2.1832972884577001E-5</v>
      </c>
      <c r="U311" s="41">
        <f>'Survival-1cycle NMA'!J312</f>
        <v>2.5090588602930876E-2</v>
      </c>
      <c r="V311" s="12">
        <f t="shared" si="58"/>
        <v>1.6476149528503341E-2</v>
      </c>
      <c r="W311" s="41">
        <f>'Survival-1cycle NMA'!K312</f>
        <v>8.6144390744275351E-3</v>
      </c>
      <c r="X311" s="41">
        <f>'Survival-1cycle NMA'!H312</f>
        <v>2.0878362321264197E-2</v>
      </c>
      <c r="Y311" s="12">
        <f t="shared" si="59"/>
        <v>1.9838364953125277E-2</v>
      </c>
      <c r="Z311" s="41">
        <f>'Survival-1cycle NMA'!I312</f>
        <v>1.0399973681389206E-3</v>
      </c>
      <c r="AA311" s="41">
        <f>'Survival-1cycle NMA'!P312</f>
        <v>1.0010107736751362E-2</v>
      </c>
      <c r="AB311" s="12">
        <f t="shared" si="60"/>
        <v>9.5400766381662661E-3</v>
      </c>
      <c r="AC311" s="41">
        <f>'Survival-1cycle NMA'!Q312</f>
        <v>4.7003109858509634E-4</v>
      </c>
      <c r="AD311" s="41">
        <f>'Survival-1cycle NMA'!L312</f>
        <v>6.6648058247456524E-2</v>
      </c>
      <c r="AE311" s="12">
        <f t="shared" si="61"/>
        <v>6.1446118603453989E-2</v>
      </c>
      <c r="AF311" s="41">
        <f>'Survival-1cycle NMA'!M312</f>
        <v>5.2019396440025345E-3</v>
      </c>
      <c r="AG311" s="12">
        <v>7.9363449781394597E-3</v>
      </c>
      <c r="AH311" s="12">
        <f t="shared" si="62"/>
        <v>7.9145120052548819E-3</v>
      </c>
      <c r="AI311" s="12">
        <v>2.1832972884577001E-5</v>
      </c>
      <c r="AJ311" s="41">
        <f>'Survival-1cycle NMA'!N312</f>
        <v>1.9892649719078618E-2</v>
      </c>
      <c r="AK311" s="12">
        <f t="shared" si="63"/>
        <v>6.2265322274449655E-3</v>
      </c>
      <c r="AL311" s="41">
        <f>'Survival-1cycle NMA'!O312</f>
        <v>1.3666117491633652E-2</v>
      </c>
      <c r="AM311" s="41">
        <f>'Survival-1cycle NMA'!P312</f>
        <v>1.0010107736751362E-2</v>
      </c>
      <c r="AN311" s="12">
        <f t="shared" si="64"/>
        <v>9.5400766381662661E-3</v>
      </c>
      <c r="AO311" s="41">
        <f>'Survival-1cycle NMA'!Q312</f>
        <v>4.7003109858509634E-4</v>
      </c>
    </row>
    <row r="312" spans="1:41">
      <c r="A312" s="12">
        <v>309</v>
      </c>
      <c r="B312" s="12">
        <f t="shared" si="52"/>
        <v>17.720547945205478</v>
      </c>
      <c r="C312" s="41">
        <f>'Survival-1cycle NMA'!F313</f>
        <v>2.2866031942153048E-2</v>
      </c>
      <c r="D312" s="41">
        <f>'Survival-1cycle NMA'!G313</f>
        <v>4.3589093781813085E-4</v>
      </c>
      <c r="E312" s="12">
        <f t="shared" si="53"/>
        <v>2.2430141004334919E-2</v>
      </c>
      <c r="F312" s="12">
        <v>7.8776824252596196E-3</v>
      </c>
      <c r="G312" s="12">
        <v>2.1501522968006001E-5</v>
      </c>
      <c r="H312" s="12">
        <f t="shared" si="54"/>
        <v>7.8561809022916138E-3</v>
      </c>
      <c r="I312" s="41">
        <f>'Survival-1cycle NMA'!H313</f>
        <v>2.0754810632345178E-2</v>
      </c>
      <c r="J312" s="12">
        <f t="shared" si="55"/>
        <v>1.9724945624171882E-2</v>
      </c>
      <c r="K312" s="41">
        <f>'Survival-1cycle NMA'!I313</f>
        <v>1.0298650081732956E-3</v>
      </c>
      <c r="L312" s="12">
        <v>4.6742848179059703E-3</v>
      </c>
      <c r="M312" s="12">
        <v>7.8776824252596196E-3</v>
      </c>
      <c r="N312" s="12">
        <v>2.1501522968006001E-5</v>
      </c>
      <c r="O312" s="41">
        <f>'Survival-1cycle NMA'!H313</f>
        <v>2.0754810632345178E-2</v>
      </c>
      <c r="P312" s="12">
        <f t="shared" si="56"/>
        <v>1.9724945624171882E-2</v>
      </c>
      <c r="Q312" s="41">
        <f>'Survival-1cycle NMA'!I313</f>
        <v>1.0298650081732956E-3</v>
      </c>
      <c r="R312" s="12">
        <v>7.8776824252596196E-3</v>
      </c>
      <c r="S312" s="12">
        <f t="shared" si="57"/>
        <v>7.8561809022916138E-3</v>
      </c>
      <c r="T312" s="12">
        <v>2.1501522968006001E-5</v>
      </c>
      <c r="U312" s="41">
        <f>'Survival-1cycle NMA'!J313</f>
        <v>2.4949143065357057E-2</v>
      </c>
      <c r="V312" s="12">
        <f t="shared" si="58"/>
        <v>1.6392885183963431E-2</v>
      </c>
      <c r="W312" s="41">
        <f>'Survival-1cycle NMA'!K313</f>
        <v>8.5562578813936276E-3</v>
      </c>
      <c r="X312" s="41">
        <f>'Survival-1cycle NMA'!H313</f>
        <v>2.0754810632345178E-2</v>
      </c>
      <c r="Y312" s="12">
        <f t="shared" si="59"/>
        <v>1.9724945624171882E-2</v>
      </c>
      <c r="Z312" s="41">
        <f>'Survival-1cycle NMA'!I313</f>
        <v>1.0298650081732956E-3</v>
      </c>
      <c r="AA312" s="41">
        <f>'Survival-1cycle NMA'!P313</f>
        <v>9.9396557316929531E-3</v>
      </c>
      <c r="AB312" s="12">
        <f t="shared" si="60"/>
        <v>9.4747305978313545E-3</v>
      </c>
      <c r="AC312" s="41">
        <f>'Survival-1cycle NMA'!Q313</f>
        <v>4.6492513386159811E-4</v>
      </c>
      <c r="AD312" s="41">
        <f>'Survival-1cycle NMA'!L313</f>
        <v>6.6371730739365489E-2</v>
      </c>
      <c r="AE312" s="12">
        <f t="shared" si="61"/>
        <v>6.1208638082449494E-2</v>
      </c>
      <c r="AF312" s="41">
        <f>'Survival-1cycle NMA'!M313</f>
        <v>5.1630926569159932E-3</v>
      </c>
      <c r="AG312" s="12">
        <v>7.8776824252596196E-3</v>
      </c>
      <c r="AH312" s="12">
        <f t="shared" si="62"/>
        <v>7.8561809022916138E-3</v>
      </c>
      <c r="AI312" s="12">
        <v>2.1501522968006001E-5</v>
      </c>
      <c r="AJ312" s="41">
        <f>'Survival-1cycle NMA'!N313</f>
        <v>1.9773464107471224E-2</v>
      </c>
      <c r="AK312" s="12">
        <f t="shared" si="63"/>
        <v>6.1907146803436251E-3</v>
      </c>
      <c r="AL312" s="41">
        <f>'Survival-1cycle NMA'!O313</f>
        <v>1.3582749427127599E-2</v>
      </c>
      <c r="AM312" s="41">
        <f>'Survival-1cycle NMA'!P313</f>
        <v>9.9396557316929531E-3</v>
      </c>
      <c r="AN312" s="12">
        <f t="shared" si="64"/>
        <v>9.4747305978313545E-3</v>
      </c>
      <c r="AO312" s="41">
        <f>'Survival-1cycle NMA'!Q313</f>
        <v>4.6492513386159811E-4</v>
      </c>
    </row>
    <row r="313" spans="1:41">
      <c r="A313" s="12">
        <v>310</v>
      </c>
      <c r="B313" s="12">
        <f t="shared" si="52"/>
        <v>17.778082191780822</v>
      </c>
      <c r="C313" s="41">
        <f>'Survival-1cycle NMA'!F314</f>
        <v>2.2734399635119053E-2</v>
      </c>
      <c r="D313" s="41">
        <f>'Survival-1cycle NMA'!G314</f>
        <v>4.3112791865917061E-4</v>
      </c>
      <c r="E313" s="12">
        <f t="shared" si="53"/>
        <v>2.2303271716459884E-2</v>
      </c>
      <c r="F313" s="12">
        <v>7.8195896203890492E-3</v>
      </c>
      <c r="G313" s="12">
        <v>2.1175899712049701E-5</v>
      </c>
      <c r="H313" s="12">
        <f t="shared" si="54"/>
        <v>7.7984137206769995E-3</v>
      </c>
      <c r="I313" s="41">
        <f>'Survival-1cycle NMA'!H314</f>
        <v>2.0632277444343972E-2</v>
      </c>
      <c r="J313" s="12">
        <f t="shared" si="55"/>
        <v>1.9612421579394964E-2</v>
      </c>
      <c r="K313" s="41">
        <f>'Survival-1cycle NMA'!I314</f>
        <v>1.0198558649490092E-3</v>
      </c>
      <c r="L313" s="12">
        <v>4.6321337020573698E-3</v>
      </c>
      <c r="M313" s="12">
        <v>7.8195896203890492E-3</v>
      </c>
      <c r="N313" s="12">
        <v>2.1175899712049701E-5</v>
      </c>
      <c r="O313" s="41">
        <f>'Survival-1cycle NMA'!H314</f>
        <v>2.0632277444343972E-2</v>
      </c>
      <c r="P313" s="12">
        <f t="shared" si="56"/>
        <v>1.9612421579394964E-2</v>
      </c>
      <c r="Q313" s="41">
        <f>'Survival-1cycle NMA'!I314</f>
        <v>1.0198558649490092E-3</v>
      </c>
      <c r="R313" s="12">
        <v>7.8195896203890492E-3</v>
      </c>
      <c r="S313" s="12">
        <f t="shared" si="57"/>
        <v>7.7984137206769995E-3</v>
      </c>
      <c r="T313" s="12">
        <v>2.1175899712049701E-5</v>
      </c>
      <c r="U313" s="41">
        <f>'Survival-1cycle NMA'!J314</f>
        <v>2.4808824029416712E-2</v>
      </c>
      <c r="V313" s="12">
        <f t="shared" si="58"/>
        <v>1.631021306878698E-2</v>
      </c>
      <c r="W313" s="41">
        <f>'Survival-1cycle NMA'!K314</f>
        <v>8.4986109606297339E-3</v>
      </c>
      <c r="X313" s="41">
        <f>'Survival-1cycle NMA'!H314</f>
        <v>2.0632277444343972E-2</v>
      </c>
      <c r="Y313" s="12">
        <f t="shared" si="59"/>
        <v>1.9612421579394964E-2</v>
      </c>
      <c r="Z313" s="41">
        <f>'Survival-1cycle NMA'!I314</f>
        <v>1.0198558649490092E-3</v>
      </c>
      <c r="AA313" s="41">
        <f>'Survival-1cycle NMA'!P314</f>
        <v>9.8698631565206103E-3</v>
      </c>
      <c r="AB313" s="12">
        <f t="shared" si="60"/>
        <v>9.4099761956368683E-3</v>
      </c>
      <c r="AC313" s="41">
        <f>'Survival-1cycle NMA'!Q314</f>
        <v>4.5988696088374178E-4</v>
      </c>
      <c r="AD313" s="41">
        <f>'Survival-1cycle NMA'!L314</f>
        <v>6.6097193313270894E-2</v>
      </c>
      <c r="AE313" s="12">
        <f t="shared" si="61"/>
        <v>6.0972563285148648E-2</v>
      </c>
      <c r="AF313" s="41">
        <f>'Survival-1cycle NMA'!M314</f>
        <v>5.1246300281222474E-3</v>
      </c>
      <c r="AG313" s="12">
        <v>7.8195896203890492E-3</v>
      </c>
      <c r="AH313" s="12">
        <f t="shared" si="62"/>
        <v>7.7984137206769995E-3</v>
      </c>
      <c r="AI313" s="12">
        <v>2.1175899712049701E-5</v>
      </c>
      <c r="AJ313" s="41">
        <f>'Survival-1cycle NMA'!N314</f>
        <v>1.9655269763929908E-2</v>
      </c>
      <c r="AK313" s="12">
        <f t="shared" si="63"/>
        <v>6.155177127321769E-3</v>
      </c>
      <c r="AL313" s="41">
        <f>'Survival-1cycle NMA'!O314</f>
        <v>1.3500092636608139E-2</v>
      </c>
      <c r="AM313" s="41">
        <f>'Survival-1cycle NMA'!P314</f>
        <v>9.8698631565206103E-3</v>
      </c>
      <c r="AN313" s="12">
        <f t="shared" si="64"/>
        <v>9.4099761956368683E-3</v>
      </c>
      <c r="AO313" s="41">
        <f>'Survival-1cycle NMA'!Q314</f>
        <v>4.5988696088374178E-4</v>
      </c>
    </row>
    <row r="314" spans="1:41">
      <c r="A314" s="12">
        <v>311</v>
      </c>
      <c r="B314" s="12">
        <f t="shared" si="52"/>
        <v>17.835616438356166</v>
      </c>
      <c r="C314" s="41">
        <f>'Survival-1cycle NMA'!F315</f>
        <v>2.2603830420406486E-2</v>
      </c>
      <c r="D314" s="41">
        <f>'Survival-1cycle NMA'!G315</f>
        <v>4.2642840746893133E-4</v>
      </c>
      <c r="E314" s="12">
        <f t="shared" si="53"/>
        <v>2.2177402012937556E-2</v>
      </c>
      <c r="F314" s="12">
        <v>7.7620596329975103E-3</v>
      </c>
      <c r="G314" s="12">
        <v>2.0855986352993401E-5</v>
      </c>
      <c r="H314" s="12">
        <f t="shared" si="54"/>
        <v>7.7412036466445169E-3</v>
      </c>
      <c r="I314" s="41">
        <f>'Survival-1cycle NMA'!H315</f>
        <v>2.0510751832309149E-2</v>
      </c>
      <c r="J314" s="12">
        <f t="shared" si="55"/>
        <v>1.9500783702058117E-2</v>
      </c>
      <c r="K314" s="41">
        <f>'Survival-1cycle NMA'!I315</f>
        <v>1.0099681302510313E-3</v>
      </c>
      <c r="L314" s="12">
        <v>4.5904564369918599E-3</v>
      </c>
      <c r="M314" s="12">
        <v>7.7620596329975103E-3</v>
      </c>
      <c r="N314" s="12">
        <v>2.0855986352993401E-5</v>
      </c>
      <c r="O314" s="41">
        <f>'Survival-1cycle NMA'!H315</f>
        <v>2.0510751832309149E-2</v>
      </c>
      <c r="P314" s="12">
        <f t="shared" si="56"/>
        <v>1.9500783702058117E-2</v>
      </c>
      <c r="Q314" s="41">
        <f>'Survival-1cycle NMA'!I315</f>
        <v>1.0099681302510313E-3</v>
      </c>
      <c r="R314" s="12">
        <v>7.7620596329975103E-3</v>
      </c>
      <c r="S314" s="12">
        <f t="shared" si="57"/>
        <v>7.7412036466445169E-3</v>
      </c>
      <c r="T314" s="12">
        <v>2.0855986352993401E-5</v>
      </c>
      <c r="U314" s="41">
        <f>'Survival-1cycle NMA'!J315</f>
        <v>2.4669619718458692E-2</v>
      </c>
      <c r="V314" s="12">
        <f t="shared" si="58"/>
        <v>1.6228127680968908E-2</v>
      </c>
      <c r="W314" s="41">
        <f>'Survival-1cycle NMA'!K315</f>
        <v>8.4414920374897857E-3</v>
      </c>
      <c r="X314" s="41">
        <f>'Survival-1cycle NMA'!H315</f>
        <v>2.0510751832309149E-2</v>
      </c>
      <c r="Y314" s="12">
        <f t="shared" si="59"/>
        <v>1.9500783702058117E-2</v>
      </c>
      <c r="Z314" s="41">
        <f>'Survival-1cycle NMA'!I315</f>
        <v>1.0099681302510313E-3</v>
      </c>
      <c r="AA314" s="41">
        <f>'Survival-1cycle NMA'!P315</f>
        <v>9.8007222176922527E-3</v>
      </c>
      <c r="AB314" s="12">
        <f t="shared" si="60"/>
        <v>9.3458067076512621E-3</v>
      </c>
      <c r="AC314" s="41">
        <f>'Survival-1cycle NMA'!Q315</f>
        <v>4.5491551004099074E-4</v>
      </c>
      <c r="AD314" s="41">
        <f>'Survival-1cycle NMA'!L315</f>
        <v>6.5824429833346243E-2</v>
      </c>
      <c r="AE314" s="12">
        <f t="shared" si="61"/>
        <v>6.0737882858038293E-2</v>
      </c>
      <c r="AF314" s="41">
        <f>'Survival-1cycle NMA'!M315</f>
        <v>5.0865469753079498E-3</v>
      </c>
      <c r="AG314" s="12">
        <v>7.7620596329975103E-3</v>
      </c>
      <c r="AH314" s="12">
        <f t="shared" si="62"/>
        <v>7.7412036466445169E-3</v>
      </c>
      <c r="AI314" s="12">
        <v>2.0855986352993401E-5</v>
      </c>
      <c r="AJ314" s="41">
        <f>'Survival-1cycle NMA'!N315</f>
        <v>1.9538055984524839E-2</v>
      </c>
      <c r="AK314" s="12">
        <f t="shared" si="63"/>
        <v>6.1199167643993749E-3</v>
      </c>
      <c r="AL314" s="41">
        <f>'Survival-1cycle NMA'!O315</f>
        <v>1.3418139220125464E-2</v>
      </c>
      <c r="AM314" s="41">
        <f>'Survival-1cycle NMA'!P315</f>
        <v>9.8007222176922527E-3</v>
      </c>
      <c r="AN314" s="12">
        <f t="shared" si="64"/>
        <v>9.3458067076512621E-3</v>
      </c>
      <c r="AO314" s="41">
        <f>'Survival-1cycle NMA'!Q315</f>
        <v>4.5491551004099074E-4</v>
      </c>
    </row>
    <row r="315" spans="1:41">
      <c r="A315" s="12">
        <v>312</v>
      </c>
      <c r="B315" s="12">
        <f t="shared" si="52"/>
        <v>17.893150684931506</v>
      </c>
      <c r="C315" s="41">
        <f>'Survival-1cycle NMA'!F316</f>
        <v>2.2474313076623467E-2</v>
      </c>
      <c r="D315" s="41">
        <f>'Survival-1cycle NMA'!G316</f>
        <v>4.2179139917089689E-4</v>
      </c>
      <c r="E315" s="12">
        <f t="shared" si="53"/>
        <v>2.2052521677452572E-2</v>
      </c>
      <c r="F315" s="12">
        <v>7.7050856344838704E-3</v>
      </c>
      <c r="G315" s="12">
        <v>2.0541668759950299E-5</v>
      </c>
      <c r="H315" s="12">
        <f t="shared" si="54"/>
        <v>7.6845439657239204E-3</v>
      </c>
      <c r="I315" s="41">
        <f>'Survival-1cycle NMA'!H316</f>
        <v>2.0390223016721647E-2</v>
      </c>
      <c r="J315" s="12">
        <f t="shared" si="55"/>
        <v>1.9390022989650531E-2</v>
      </c>
      <c r="K315" s="41">
        <f>'Survival-1cycle NMA'!I316</f>
        <v>1.000200027071117E-3</v>
      </c>
      <c r="L315" s="12">
        <v>4.5492465902623597E-3</v>
      </c>
      <c r="M315" s="12">
        <v>7.7050856344838704E-3</v>
      </c>
      <c r="N315" s="12">
        <v>2.0541668759950299E-5</v>
      </c>
      <c r="O315" s="41">
        <f>'Survival-1cycle NMA'!H316</f>
        <v>2.0390223016721647E-2</v>
      </c>
      <c r="P315" s="12">
        <f t="shared" si="56"/>
        <v>1.9390022989650531E-2</v>
      </c>
      <c r="Q315" s="41">
        <f>'Survival-1cycle NMA'!I316</f>
        <v>1.000200027071117E-3</v>
      </c>
      <c r="R315" s="12">
        <v>7.7050856344838704E-3</v>
      </c>
      <c r="S315" s="12">
        <f t="shared" si="57"/>
        <v>7.6845439657239204E-3</v>
      </c>
      <c r="T315" s="12">
        <v>2.0541668759950299E-5</v>
      </c>
      <c r="U315" s="41">
        <f>'Survival-1cycle NMA'!J316</f>
        <v>2.4531518509504861E-2</v>
      </c>
      <c r="V315" s="12">
        <f t="shared" si="58"/>
        <v>1.6146623581875567E-2</v>
      </c>
      <c r="W315" s="41">
        <f>'Survival-1cycle NMA'!K316</f>
        <v>8.3848949276292932E-3</v>
      </c>
      <c r="X315" s="41">
        <f>'Survival-1cycle NMA'!H316</f>
        <v>2.0390223016721647E-2</v>
      </c>
      <c r="Y315" s="12">
        <f t="shared" si="59"/>
        <v>1.9390022989650531E-2</v>
      </c>
      <c r="Z315" s="41">
        <f>'Survival-1cycle NMA'!I316</f>
        <v>1.000200027071117E-3</v>
      </c>
      <c r="AA315" s="41">
        <f>'Survival-1cycle NMA'!P316</f>
        <v>9.7322252336662744E-3</v>
      </c>
      <c r="AB315" s="12">
        <f t="shared" si="60"/>
        <v>9.2822155023240538E-3</v>
      </c>
      <c r="AC315" s="41">
        <f>'Survival-1cycle NMA'!Q316</f>
        <v>4.5000973134222047E-4</v>
      </c>
      <c r="AD315" s="41">
        <f>'Survival-1cycle NMA'!L316</f>
        <v>6.5553424352034845E-2</v>
      </c>
      <c r="AE315" s="12">
        <f t="shared" si="61"/>
        <v>6.0504585563796912E-2</v>
      </c>
      <c r="AF315" s="41">
        <f>'Survival-1cycle NMA'!M316</f>
        <v>5.0488387882379332E-3</v>
      </c>
      <c r="AG315" s="12">
        <v>7.7050856344838704E-3</v>
      </c>
      <c r="AH315" s="12">
        <f t="shared" si="62"/>
        <v>7.6845439657239204E-3</v>
      </c>
      <c r="AI315" s="12">
        <v>2.0541668759950299E-5</v>
      </c>
      <c r="AJ315" s="41">
        <f>'Survival-1cycle NMA'!N316</f>
        <v>1.9421812208558528E-2</v>
      </c>
      <c r="AK315" s="12">
        <f t="shared" si="63"/>
        <v>6.0849308220306281E-3</v>
      </c>
      <c r="AL315" s="41">
        <f>'Survival-1cycle NMA'!O316</f>
        <v>1.33368813865279E-2</v>
      </c>
      <c r="AM315" s="41">
        <f>'Survival-1cycle NMA'!P316</f>
        <v>9.7322252336662744E-3</v>
      </c>
      <c r="AN315" s="12">
        <f t="shared" si="64"/>
        <v>9.2822155023240538E-3</v>
      </c>
      <c r="AO315" s="41">
        <f>'Survival-1cycle NMA'!Q316</f>
        <v>4.5000973134222047E-4</v>
      </c>
    </row>
    <row r="316" spans="1:41">
      <c r="A316" s="12">
        <v>313</v>
      </c>
      <c r="B316" s="12">
        <f t="shared" si="52"/>
        <v>17.950684931506849</v>
      </c>
      <c r="C316" s="41">
        <f>'Survival-1cycle NMA'!F317</f>
        <v>2.234583652980417E-2</v>
      </c>
      <c r="D316" s="41">
        <f>'Survival-1cycle NMA'!G317</f>
        <v>4.1721590716346086E-4</v>
      </c>
      <c r="E316" s="12">
        <f t="shared" si="53"/>
        <v>2.1928620622640709E-2</v>
      </c>
      <c r="F316" s="12">
        <v>7.6486608964113001E-3</v>
      </c>
      <c r="G316" s="12">
        <v>2.0232835368790901E-5</v>
      </c>
      <c r="H316" s="12">
        <f t="shared" si="54"/>
        <v>7.6284280610425092E-3</v>
      </c>
      <c r="I316" s="41">
        <f>'Survival-1cycle NMA'!H317</f>
        <v>2.0270680361172962E-2</v>
      </c>
      <c r="J316" s="12">
        <f t="shared" si="55"/>
        <v>1.9280130552185873E-2</v>
      </c>
      <c r="K316" s="41">
        <f>'Survival-1cycle NMA'!I317</f>
        <v>9.9054980898708898E-4</v>
      </c>
      <c r="L316" s="12">
        <v>4.5084978322695902E-3</v>
      </c>
      <c r="M316" s="12">
        <v>7.6486608964113001E-3</v>
      </c>
      <c r="N316" s="12">
        <v>2.0232835368790901E-5</v>
      </c>
      <c r="O316" s="41">
        <f>'Survival-1cycle NMA'!H317</f>
        <v>2.0270680361172962E-2</v>
      </c>
      <c r="P316" s="12">
        <f t="shared" si="56"/>
        <v>1.9280130552185873E-2</v>
      </c>
      <c r="Q316" s="41">
        <f>'Survival-1cycle NMA'!I317</f>
        <v>9.9054980898708898E-4</v>
      </c>
      <c r="R316" s="12">
        <v>7.6486608964113001E-3</v>
      </c>
      <c r="S316" s="12">
        <f t="shared" si="57"/>
        <v>7.6284280610425092E-3</v>
      </c>
      <c r="T316" s="12">
        <v>2.0232835368790901E-5</v>
      </c>
      <c r="U316" s="41">
        <f>'Survival-1cycle NMA'!J317</f>
        <v>2.4394508930835598E-2</v>
      </c>
      <c r="V316" s="12">
        <f t="shared" si="58"/>
        <v>1.6065695395373929E-2</v>
      </c>
      <c r="W316" s="41">
        <f>'Survival-1cycle NMA'!K317</f>
        <v>8.3288135354616689E-3</v>
      </c>
      <c r="X316" s="41">
        <f>'Survival-1cycle NMA'!H317</f>
        <v>2.0270680361172962E-2</v>
      </c>
      <c r="Y316" s="12">
        <f t="shared" si="59"/>
        <v>1.9280130552185873E-2</v>
      </c>
      <c r="Z316" s="41">
        <f>'Survival-1cycle NMA'!I317</f>
        <v>9.9054980898708898E-4</v>
      </c>
      <c r="AA316" s="41">
        <f>'Survival-1cycle NMA'!P317</f>
        <v>9.6643646329989032E-3</v>
      </c>
      <c r="AB316" s="12">
        <f t="shared" si="60"/>
        <v>9.2191960389942876E-3</v>
      </c>
      <c r="AC316" s="41">
        <f>'Survival-1cycle NMA'!Q317</f>
        <v>4.4516859400461618E-4</v>
      </c>
      <c r="AD316" s="41">
        <f>'Survival-1cycle NMA'!L317</f>
        <v>6.5284161107340463E-2</v>
      </c>
      <c r="AE316" s="12">
        <f t="shared" si="61"/>
        <v>6.0272660279865033E-2</v>
      </c>
      <c r="AF316" s="41">
        <f>'Survival-1cycle NMA'!M317</f>
        <v>5.0115008274754331E-3</v>
      </c>
      <c r="AG316" s="12">
        <v>7.6486608964113001E-3</v>
      </c>
      <c r="AH316" s="12">
        <f t="shared" si="62"/>
        <v>7.6284280610425092E-3</v>
      </c>
      <c r="AI316" s="12">
        <v>2.0232835368790901E-5</v>
      </c>
      <c r="AJ316" s="41">
        <f>'Survival-1cycle NMA'!N317</f>
        <v>1.9306528016269607E-2</v>
      </c>
      <c r="AK316" s="12">
        <f t="shared" si="63"/>
        <v>6.0502165646022146E-3</v>
      </c>
      <c r="AL316" s="41">
        <f>'Survival-1cycle NMA'!O317</f>
        <v>1.3256311451667393E-2</v>
      </c>
      <c r="AM316" s="41">
        <f>'Survival-1cycle NMA'!P317</f>
        <v>9.6643646329989032E-3</v>
      </c>
      <c r="AN316" s="12">
        <f t="shared" si="64"/>
        <v>9.2191960389942876E-3</v>
      </c>
      <c r="AO316" s="41">
        <f>'Survival-1cycle NMA'!Q317</f>
        <v>4.4516859400461618E-4</v>
      </c>
    </row>
    <row r="317" spans="1:41">
      <c r="A317" s="12">
        <v>314</v>
      </c>
      <c r="B317" s="12">
        <f t="shared" si="52"/>
        <v>18.008219178082193</v>
      </c>
      <c r="C317" s="41">
        <f>'Survival-1cycle NMA'!F318</f>
        <v>2.2218389851081079E-2</v>
      </c>
      <c r="D317" s="41">
        <f>'Survival-1cycle NMA'!G318</f>
        <v>4.1270096293224664E-4</v>
      </c>
      <c r="E317" s="12">
        <f t="shared" si="53"/>
        <v>2.1805688888148832E-2</v>
      </c>
      <c r="F317" s="12">
        <v>7.5927787887776601E-3</v>
      </c>
      <c r="G317" s="12">
        <v>1.9929377117900301E-5</v>
      </c>
      <c r="H317" s="12">
        <f t="shared" si="54"/>
        <v>7.5728494116597597E-3</v>
      </c>
      <c r="I317" s="41">
        <f>'Survival-1cycle NMA'!H318</f>
        <v>2.0152113370086572E-2</v>
      </c>
      <c r="J317" s="12">
        <f t="shared" si="55"/>
        <v>1.9171097610530492E-2</v>
      </c>
      <c r="K317" s="41">
        <f>'Survival-1cycle NMA'!I318</f>
        <v>9.810157595560795E-4</v>
      </c>
      <c r="L317" s="12">
        <v>4.4682039343631403E-3</v>
      </c>
      <c r="M317" s="12">
        <v>7.5927787887776601E-3</v>
      </c>
      <c r="N317" s="12">
        <v>1.9929377117900301E-5</v>
      </c>
      <c r="O317" s="41">
        <f>'Survival-1cycle NMA'!H318</f>
        <v>2.0152113370086572E-2</v>
      </c>
      <c r="P317" s="12">
        <f t="shared" si="56"/>
        <v>1.9171097610530492E-2</v>
      </c>
      <c r="Q317" s="41">
        <f>'Survival-1cycle NMA'!I318</f>
        <v>9.810157595560795E-4</v>
      </c>
      <c r="R317" s="12">
        <v>7.5927787887776601E-3</v>
      </c>
      <c r="S317" s="12">
        <f t="shared" si="57"/>
        <v>7.5728494116597597E-3</v>
      </c>
      <c r="T317" s="12">
        <v>1.9929377117900301E-5</v>
      </c>
      <c r="U317" s="41">
        <f>'Survival-1cycle NMA'!J318</f>
        <v>2.4258579659619649E-2</v>
      </c>
      <c r="V317" s="12">
        <f t="shared" si="58"/>
        <v>1.5985337806974625E-2</v>
      </c>
      <c r="W317" s="41">
        <f>'Survival-1cycle NMA'!K318</f>
        <v>8.2732418526450247E-3</v>
      </c>
      <c r="X317" s="41">
        <f>'Survival-1cycle NMA'!H318</f>
        <v>2.0152113370086572E-2</v>
      </c>
      <c r="Y317" s="12">
        <f t="shared" si="59"/>
        <v>1.9171097610530492E-2</v>
      </c>
      <c r="Z317" s="41">
        <f>'Survival-1cycle NMA'!I318</f>
        <v>9.810157595560795E-4</v>
      </c>
      <c r="AA317" s="41">
        <f>'Survival-1cycle NMA'!P318</f>
        <v>9.5971329524788523E-3</v>
      </c>
      <c r="AB317" s="12">
        <f t="shared" si="60"/>
        <v>9.1567418664265914E-3</v>
      </c>
      <c r="AC317" s="41">
        <f>'Survival-1cycle NMA'!Q318</f>
        <v>4.4039108605226074E-4</v>
      </c>
      <c r="AD317" s="41">
        <f>'Survival-1cycle NMA'!L318</f>
        <v>6.5016624520163949E-2</v>
      </c>
      <c r="AE317" s="12">
        <f t="shared" si="61"/>
        <v>6.0042095997035541E-2</v>
      </c>
      <c r="AF317" s="41">
        <f>'Survival-1cycle NMA'!M318</f>
        <v>4.9745285231284084E-3</v>
      </c>
      <c r="AG317" s="12">
        <v>7.5927787887776601E-3</v>
      </c>
      <c r="AH317" s="12">
        <f t="shared" si="62"/>
        <v>7.5728494116597597E-3</v>
      </c>
      <c r="AI317" s="12">
        <v>1.9929377117900301E-5</v>
      </c>
      <c r="AJ317" s="41">
        <f>'Survival-1cycle NMA'!N318</f>
        <v>1.9192193126579406E-2</v>
      </c>
      <c r="AK317" s="12">
        <f t="shared" si="63"/>
        <v>6.0157712899401566E-3</v>
      </c>
      <c r="AL317" s="41">
        <f>'Survival-1cycle NMA'!O318</f>
        <v>1.317642183663925E-2</v>
      </c>
      <c r="AM317" s="41">
        <f>'Survival-1cycle NMA'!P318</f>
        <v>9.5971329524788523E-3</v>
      </c>
      <c r="AN317" s="12">
        <f t="shared" si="64"/>
        <v>9.1567418664265914E-3</v>
      </c>
      <c r="AO317" s="41">
        <f>'Survival-1cycle NMA'!Q318</f>
        <v>4.4039108605226074E-4</v>
      </c>
    </row>
    <row r="318" spans="1:41">
      <c r="A318" s="12">
        <v>315</v>
      </c>
      <c r="B318" s="12">
        <f t="shared" si="52"/>
        <v>18.065753424657533</v>
      </c>
      <c r="C318" s="41">
        <f>'Survival-1cycle NMA'!F319</f>
        <v>2.2091962254400407E-2</v>
      </c>
      <c r="D318" s="41">
        <f>'Survival-1cycle NMA'!G319</f>
        <v>4.0824561567159948E-4</v>
      </c>
      <c r="E318" s="12">
        <f t="shared" si="53"/>
        <v>2.1683716638728808E-2</v>
      </c>
      <c r="F318" s="12">
        <v>7.5374327783203797E-3</v>
      </c>
      <c r="G318" s="12">
        <v>1.9631187385708999E-5</v>
      </c>
      <c r="H318" s="12">
        <f t="shared" si="54"/>
        <v>7.5178015909346703E-3</v>
      </c>
      <c r="I318" s="41">
        <f>'Survival-1cycle NMA'!H319</f>
        <v>2.0034511686481758E-2</v>
      </c>
      <c r="J318" s="12">
        <f t="shared" si="55"/>
        <v>1.9062915494760291E-2</v>
      </c>
      <c r="K318" s="41">
        <f>'Survival-1cycle NMA'!I319</f>
        <v>9.7159619172146599E-4</v>
      </c>
      <c r="L318" s="12">
        <v>4.42835876698247E-3</v>
      </c>
      <c r="M318" s="12">
        <v>7.5374327783203797E-3</v>
      </c>
      <c r="N318" s="12">
        <v>1.9631187385708999E-5</v>
      </c>
      <c r="O318" s="41">
        <f>'Survival-1cycle NMA'!H319</f>
        <v>2.0034511686481758E-2</v>
      </c>
      <c r="P318" s="12">
        <f t="shared" si="56"/>
        <v>1.9062915494760291E-2</v>
      </c>
      <c r="Q318" s="41">
        <f>'Survival-1cycle NMA'!I319</f>
        <v>9.7159619172146599E-4</v>
      </c>
      <c r="R318" s="12">
        <v>7.5374327783203797E-3</v>
      </c>
      <c r="S318" s="12">
        <f t="shared" si="57"/>
        <v>7.5178015909346703E-3</v>
      </c>
      <c r="T318" s="12">
        <v>1.9631187385708999E-5</v>
      </c>
      <c r="U318" s="41">
        <f>'Survival-1cycle NMA'!J319</f>
        <v>2.4123719519587555E-2</v>
      </c>
      <c r="V318" s="12">
        <f t="shared" si="58"/>
        <v>1.5905545562988448E-2</v>
      </c>
      <c r="W318" s="41">
        <f>'Survival-1cycle NMA'!K319</f>
        <v>8.2181739565991094E-3</v>
      </c>
      <c r="X318" s="41">
        <f>'Survival-1cycle NMA'!H319</f>
        <v>2.0034511686481758E-2</v>
      </c>
      <c r="Y318" s="12">
        <f t="shared" si="59"/>
        <v>1.9062915494760291E-2</v>
      </c>
      <c r="Z318" s="41">
        <f>'Survival-1cycle NMA'!I319</f>
        <v>9.7159619172146599E-4</v>
      </c>
      <c r="AA318" s="41">
        <f>'Survival-1cycle NMA'!P319</f>
        <v>9.5305228352985955E-3</v>
      </c>
      <c r="AB318" s="12">
        <f t="shared" si="60"/>
        <v>9.0948466213744139E-3</v>
      </c>
      <c r="AC318" s="41">
        <f>'Survival-1cycle NMA'!Q319</f>
        <v>4.3567621392418194E-4</v>
      </c>
      <c r="AD318" s="41">
        <f>'Survival-1cycle NMA'!L319</f>
        <v>6.4750799191685679E-2</v>
      </c>
      <c r="AE318" s="12">
        <f t="shared" si="61"/>
        <v>5.9812881818064156E-2</v>
      </c>
      <c r="AF318" s="41">
        <f>'Survival-1cycle NMA'!M319</f>
        <v>4.9379173736215226E-3</v>
      </c>
      <c r="AG318" s="12">
        <v>7.5374327783203797E-3</v>
      </c>
      <c r="AH318" s="12">
        <f t="shared" si="62"/>
        <v>7.5178015909346703E-3</v>
      </c>
      <c r="AI318" s="12">
        <v>1.9631187385708999E-5</v>
      </c>
      <c r="AJ318" s="41">
        <f>'Survival-1cycle NMA'!N319</f>
        <v>1.9078797394880765E-2</v>
      </c>
      <c r="AK318" s="12">
        <f t="shared" si="63"/>
        <v>5.9815923288247183E-3</v>
      </c>
      <c r="AL318" s="41">
        <f>'Survival-1cycle NMA'!O319</f>
        <v>1.3097205066056047E-2</v>
      </c>
      <c r="AM318" s="41">
        <f>'Survival-1cycle NMA'!P319</f>
        <v>9.5305228352985955E-3</v>
      </c>
      <c r="AN318" s="12">
        <f t="shared" si="64"/>
        <v>9.0948466213744139E-3</v>
      </c>
      <c r="AO318" s="41">
        <f>'Survival-1cycle NMA'!Q319</f>
        <v>4.3567621392418194E-4</v>
      </c>
    </row>
    <row r="319" spans="1:41">
      <c r="A319" s="12">
        <v>316</v>
      </c>
      <c r="B319" s="12">
        <f t="shared" si="52"/>
        <v>18.123287671232877</v>
      </c>
      <c r="C319" s="41">
        <f>'Survival-1cycle NMA'!F320</f>
        <v>2.1966543094279697E-2</v>
      </c>
      <c r="D319" s="41">
        <f>'Survival-1cycle NMA'!G320</f>
        <v>4.0384893191498599E-4</v>
      </c>
      <c r="E319" s="12">
        <f t="shared" si="53"/>
        <v>2.1562694162364712E-2</v>
      </c>
      <c r="F319" s="12">
        <v>7.4826164268549803E-3</v>
      </c>
      <c r="G319" s="12">
        <v>1.9338161929942501E-5</v>
      </c>
      <c r="H319" s="12">
        <f t="shared" si="54"/>
        <v>7.4632782649250379E-3</v>
      </c>
      <c r="I319" s="41">
        <f>'Survival-1cycle NMA'!H320</f>
        <v>1.9917865089779128E-2</v>
      </c>
      <c r="J319" s="12">
        <f t="shared" si="55"/>
        <v>1.8955575642546043E-2</v>
      </c>
      <c r="K319" s="41">
        <f>'Survival-1cycle NMA'!I320</f>
        <v>9.6228944723308462E-4</v>
      </c>
      <c r="L319" s="12">
        <v>4.3889562978367399E-3</v>
      </c>
      <c r="M319" s="12">
        <v>7.4826164268549803E-3</v>
      </c>
      <c r="N319" s="12">
        <v>1.9338161929942501E-5</v>
      </c>
      <c r="O319" s="41">
        <f>'Survival-1cycle NMA'!H320</f>
        <v>1.9917865089779128E-2</v>
      </c>
      <c r="P319" s="12">
        <f t="shared" si="56"/>
        <v>1.8955575642546043E-2</v>
      </c>
      <c r="Q319" s="41">
        <f>'Survival-1cycle NMA'!I320</f>
        <v>9.6228944723308462E-4</v>
      </c>
      <c r="R319" s="12">
        <v>7.4826164268549803E-3</v>
      </c>
      <c r="S319" s="12">
        <f t="shared" si="57"/>
        <v>7.4632782649250379E-3</v>
      </c>
      <c r="T319" s="12">
        <v>1.9338161929942501E-5</v>
      </c>
      <c r="U319" s="41">
        <f>'Survival-1cycle NMA'!J320</f>
        <v>2.3989917478747898E-2</v>
      </c>
      <c r="V319" s="12">
        <f t="shared" si="58"/>
        <v>1.5826313469696589E-2</v>
      </c>
      <c r="W319" s="41">
        <f>'Survival-1cycle NMA'!K320</f>
        <v>8.163604009051308E-3</v>
      </c>
      <c r="X319" s="41">
        <f>'Survival-1cycle NMA'!H320</f>
        <v>1.9917865089779128E-2</v>
      </c>
      <c r="Y319" s="12">
        <f t="shared" si="59"/>
        <v>1.8955575642546043E-2</v>
      </c>
      <c r="Z319" s="41">
        <f>'Survival-1cycle NMA'!I320</f>
        <v>9.6228944723308462E-4</v>
      </c>
      <c r="AA319" s="41">
        <f>'Survival-1cycle NMA'!P320</f>
        <v>9.4645270292614044E-3</v>
      </c>
      <c r="AB319" s="12">
        <f t="shared" si="60"/>
        <v>9.033504027169811E-3</v>
      </c>
      <c r="AC319" s="41">
        <f>'Survival-1cycle NMA'!Q320</f>
        <v>4.3102300209159257E-4</v>
      </c>
      <c r="AD319" s="41">
        <f>'Survival-1cycle NMA'!L320</f>
        <v>6.4486669900792853E-2</v>
      </c>
      <c r="AE319" s="12">
        <f t="shared" si="61"/>
        <v>5.9585006956299709E-2</v>
      </c>
      <c r="AF319" s="41">
        <f>'Survival-1cycle NMA'!M320</f>
        <v>4.9016629444931471E-3</v>
      </c>
      <c r="AG319" s="12">
        <v>7.4826164268549803E-3</v>
      </c>
      <c r="AH319" s="12">
        <f t="shared" si="62"/>
        <v>7.4632782649250379E-3</v>
      </c>
      <c r="AI319" s="12">
        <v>1.9338161929942501E-5</v>
      </c>
      <c r="AJ319" s="41">
        <f>'Survival-1cycle NMA'!N320</f>
        <v>1.8966330810868084E-2</v>
      </c>
      <c r="AK319" s="12">
        <f t="shared" si="63"/>
        <v>5.9476770445137852E-3</v>
      </c>
      <c r="AL319" s="41">
        <f>'Survival-1cycle NMA'!O320</f>
        <v>1.3018653766354299E-2</v>
      </c>
      <c r="AM319" s="41">
        <f>'Survival-1cycle NMA'!P320</f>
        <v>9.4645270292614044E-3</v>
      </c>
      <c r="AN319" s="12">
        <f t="shared" si="64"/>
        <v>9.033504027169811E-3</v>
      </c>
      <c r="AO319" s="41">
        <f>'Survival-1cycle NMA'!Q320</f>
        <v>4.3102300209159257E-4</v>
      </c>
    </row>
    <row r="320" spans="1:41">
      <c r="A320" s="12">
        <v>317</v>
      </c>
      <c r="B320" s="12">
        <f t="shared" si="52"/>
        <v>18.18082191780822</v>
      </c>
      <c r="C320" s="41">
        <f>'Survival-1cycle NMA'!F321</f>
        <v>2.1842121863606397E-2</v>
      </c>
      <c r="D320" s="41">
        <f>'Survival-1cycle NMA'!G321</f>
        <v>3.9950999517406955E-4</v>
      </c>
      <c r="E320" s="12">
        <f t="shared" si="53"/>
        <v>2.1442611868432326E-2</v>
      </c>
      <c r="F320" s="12">
        <v>7.4283233896464502E-3</v>
      </c>
      <c r="G320" s="12">
        <v>1.9050198828538498E-5</v>
      </c>
      <c r="H320" s="12">
        <f t="shared" si="54"/>
        <v>7.4092731908179119E-3</v>
      </c>
      <c r="I320" s="41">
        <f>'Survival-1cycle NMA'!H321</f>
        <v>1.9802163493646434E-2</v>
      </c>
      <c r="J320" s="12">
        <f t="shared" si="55"/>
        <v>1.8849069597566027E-2</v>
      </c>
      <c r="K320" s="41">
        <f>'Survival-1cycle NMA'!I321</f>
        <v>9.530938960804077E-4</v>
      </c>
      <c r="L320" s="12">
        <v>4.3499905901226597E-3</v>
      </c>
      <c r="M320" s="12">
        <v>7.4283233896464502E-3</v>
      </c>
      <c r="N320" s="12">
        <v>1.9050198828538498E-5</v>
      </c>
      <c r="O320" s="41">
        <f>'Survival-1cycle NMA'!H321</f>
        <v>1.9802163493646434E-2</v>
      </c>
      <c r="P320" s="12">
        <f t="shared" si="56"/>
        <v>1.8849069597566027E-2</v>
      </c>
      <c r="Q320" s="41">
        <f>'Survival-1cycle NMA'!I321</f>
        <v>9.530938960804077E-4</v>
      </c>
      <c r="R320" s="12">
        <v>7.4283233896464502E-3</v>
      </c>
      <c r="S320" s="12">
        <f t="shared" si="57"/>
        <v>7.4092731908179119E-3</v>
      </c>
      <c r="T320" s="12">
        <v>1.9050198828538498E-5</v>
      </c>
      <c r="U320" s="41">
        <f>'Survival-1cycle NMA'!J321</f>
        <v>2.3857162647144881E-2</v>
      </c>
      <c r="V320" s="12">
        <f t="shared" si="58"/>
        <v>1.5747636392533588E-2</v>
      </c>
      <c r="W320" s="41">
        <f>'Survival-1cycle NMA'!K321</f>
        <v>8.1095262546112927E-3</v>
      </c>
      <c r="X320" s="41">
        <f>'Survival-1cycle NMA'!H321</f>
        <v>1.9802163493646434E-2</v>
      </c>
      <c r="Y320" s="12">
        <f t="shared" si="59"/>
        <v>1.8849069597566027E-2</v>
      </c>
      <c r="Z320" s="41">
        <f>'Survival-1cycle NMA'!I321</f>
        <v>9.530938960804077E-4</v>
      </c>
      <c r="AA320" s="41">
        <f>'Survival-1cycle NMA'!P321</f>
        <v>9.3991383850232386E-3</v>
      </c>
      <c r="AB320" s="12">
        <f t="shared" si="60"/>
        <v>8.9727078923391539E-3</v>
      </c>
      <c r="AC320" s="41">
        <f>'Survival-1cycle NMA'!Q321</f>
        <v>4.2643049268408461E-4</v>
      </c>
      <c r="AD320" s="41">
        <f>'Survival-1cycle NMA'!L321</f>
        <v>6.422422160155021E-2</v>
      </c>
      <c r="AE320" s="12">
        <f t="shared" si="61"/>
        <v>5.935846073433354E-2</v>
      </c>
      <c r="AF320" s="41">
        <f>'Survival-1cycle NMA'!M321</f>
        <v>4.8657608672166702E-3</v>
      </c>
      <c r="AG320" s="12">
        <v>7.4283233896464502E-3</v>
      </c>
      <c r="AH320" s="12">
        <f t="shared" si="62"/>
        <v>7.4092731908179119E-3</v>
      </c>
      <c r="AI320" s="12">
        <v>1.9050198828538498E-5</v>
      </c>
      <c r="AJ320" s="41">
        <f>'Survival-1cycle NMA'!N321</f>
        <v>1.8854783496407453E-2</v>
      </c>
      <c r="AK320" s="12">
        <f t="shared" si="63"/>
        <v>5.9140228322739786E-3</v>
      </c>
      <c r="AL320" s="41">
        <f>'Survival-1cycle NMA'!O321</f>
        <v>1.2940760664133475E-2</v>
      </c>
      <c r="AM320" s="41">
        <f>'Survival-1cycle NMA'!P321</f>
        <v>9.3991383850232386E-3</v>
      </c>
      <c r="AN320" s="12">
        <f t="shared" si="64"/>
        <v>8.9727078923391539E-3</v>
      </c>
      <c r="AO320" s="41">
        <f>'Survival-1cycle NMA'!Q321</f>
        <v>4.2643049268408461E-4</v>
      </c>
    </row>
    <row r="321" spans="1:41">
      <c r="A321" s="12">
        <v>318</v>
      </c>
      <c r="B321" s="12">
        <f t="shared" si="52"/>
        <v>18.238356164383561</v>
      </c>
      <c r="C321" s="41">
        <f>'Survival-1cycle NMA'!F322</f>
        <v>2.1718688191476924E-2</v>
      </c>
      <c r="D321" s="41">
        <f>'Survival-1cycle NMA'!G322</f>
        <v>3.952279055862593E-4</v>
      </c>
      <c r="E321" s="12">
        <f t="shared" si="53"/>
        <v>2.1323460285890664E-2</v>
      </c>
      <c r="F321" s="12">
        <v>7.3745474138128602E-3</v>
      </c>
      <c r="G321" s="12">
        <v>1.8767198422182099E-5</v>
      </c>
      <c r="H321" s="12">
        <f t="shared" si="54"/>
        <v>7.3557802153906785E-3</v>
      </c>
      <c r="I321" s="41">
        <f>'Survival-1cycle NMA'!H322</f>
        <v>1.9687396943884387E-2</v>
      </c>
      <c r="J321" s="12">
        <f t="shared" si="55"/>
        <v>1.874338900794598E-2</v>
      </c>
      <c r="K321" s="41">
        <f>'Survival-1cycle NMA'!I322</f>
        <v>9.4400793593840573E-4</v>
      </c>
      <c r="L321" s="12">
        <v>4.3114558007794701E-3</v>
      </c>
      <c r="M321" s="12">
        <v>7.3745474138128602E-3</v>
      </c>
      <c r="N321" s="12">
        <v>1.8767198422182099E-5</v>
      </c>
      <c r="O321" s="41">
        <f>'Survival-1cycle NMA'!H322</f>
        <v>1.9687396943884387E-2</v>
      </c>
      <c r="P321" s="12">
        <f t="shared" si="56"/>
        <v>1.874338900794598E-2</v>
      </c>
      <c r="Q321" s="41">
        <f>'Survival-1cycle NMA'!I322</f>
        <v>9.4400793593840573E-4</v>
      </c>
      <c r="R321" s="12">
        <v>7.3745474138128602E-3</v>
      </c>
      <c r="S321" s="12">
        <f t="shared" si="57"/>
        <v>7.3557802153906785E-3</v>
      </c>
      <c r="T321" s="12">
        <v>1.8767198422182099E-5</v>
      </c>
      <c r="U321" s="41">
        <f>'Survival-1cycle NMA'!J322</f>
        <v>2.3725444274657045E-2</v>
      </c>
      <c r="V321" s="12">
        <f t="shared" si="58"/>
        <v>1.5669509255283327E-2</v>
      </c>
      <c r="W321" s="41">
        <f>'Survival-1cycle NMA'!K322</f>
        <v>8.0559350193737198E-3</v>
      </c>
      <c r="X321" s="41">
        <f>'Survival-1cycle NMA'!H322</f>
        <v>1.9687396943884387E-2</v>
      </c>
      <c r="Y321" s="12">
        <f t="shared" si="59"/>
        <v>1.874338900794598E-2</v>
      </c>
      <c r="Z321" s="41">
        <f>'Survival-1cycle NMA'!I322</f>
        <v>9.4400793593840573E-4</v>
      </c>
      <c r="AA321" s="41">
        <f>'Survival-1cycle NMA'!P322</f>
        <v>9.3343498543688556E-3</v>
      </c>
      <c r="AB321" s="12">
        <f t="shared" si="60"/>
        <v>8.9124521092442937E-3</v>
      </c>
      <c r="AC321" s="41">
        <f>'Survival-1cycle NMA'!Q322</f>
        <v>4.2189774512456249E-4</v>
      </c>
      <c r="AD321" s="41">
        <f>'Survival-1cycle NMA'!L322</f>
        <v>6.3963439420713628E-2</v>
      </c>
      <c r="AE321" s="12">
        <f t="shared" si="61"/>
        <v>5.9133232582667762E-2</v>
      </c>
      <c r="AF321" s="41">
        <f>'Survival-1cycle NMA'!M322</f>
        <v>4.8302068380458646E-3</v>
      </c>
      <c r="AG321" s="12">
        <v>7.3745474138128602E-3</v>
      </c>
      <c r="AH321" s="12">
        <f t="shared" si="62"/>
        <v>7.3557802153906785E-3</v>
      </c>
      <c r="AI321" s="12">
        <v>1.8767198422182099E-5</v>
      </c>
      <c r="AJ321" s="41">
        <f>'Survival-1cycle NMA'!N322</f>
        <v>1.8744145703446371E-2</v>
      </c>
      <c r="AK321" s="12">
        <f t="shared" si="63"/>
        <v>5.8806271189195385E-3</v>
      </c>
      <c r="AL321" s="41">
        <f>'Survival-1cycle NMA'!O322</f>
        <v>1.2863518584526832E-2</v>
      </c>
      <c r="AM321" s="41">
        <f>'Survival-1cycle NMA'!P322</f>
        <v>9.3343498543688556E-3</v>
      </c>
      <c r="AN321" s="12">
        <f t="shared" si="64"/>
        <v>8.9124521092442937E-3</v>
      </c>
      <c r="AO321" s="41">
        <f>'Survival-1cycle NMA'!Q322</f>
        <v>4.2189774512456249E-4</v>
      </c>
    </row>
    <row r="322" spans="1:41">
      <c r="A322" s="12">
        <v>319</v>
      </c>
      <c r="B322" s="12">
        <f t="shared" si="52"/>
        <v>18.295890410958904</v>
      </c>
      <c r="C322" s="41">
        <f>'Survival-1cycle NMA'!F323</f>
        <v>2.1596231841075404E-2</v>
      </c>
      <c r="D322" s="41">
        <f>'Survival-1cycle NMA'!G323</f>
        <v>3.91001779570479E-4</v>
      </c>
      <c r="E322" s="12">
        <f t="shared" si="53"/>
        <v>2.1205230061504925E-2</v>
      </c>
      <c r="F322" s="12">
        <v>7.3212823367603801E-3</v>
      </c>
      <c r="G322" s="12">
        <v>1.8489063258409899E-5</v>
      </c>
      <c r="H322" s="12">
        <f t="shared" si="54"/>
        <v>7.3027932735019703E-3</v>
      </c>
      <c r="I322" s="41">
        <f>'Survival-1cycle NMA'!H323</f>
        <v>1.9573555616351358E-2</v>
      </c>
      <c r="J322" s="12">
        <f t="shared" si="55"/>
        <v>1.8638525624725649E-2</v>
      </c>
      <c r="K322" s="41">
        <f>'Survival-1cycle NMA'!I323</f>
        <v>9.3502999162570926E-4</v>
      </c>
      <c r="L322" s="12">
        <v>4.27334617878012E-3</v>
      </c>
      <c r="M322" s="12">
        <v>7.3212823367603801E-3</v>
      </c>
      <c r="N322" s="12">
        <v>1.8489063258409899E-5</v>
      </c>
      <c r="O322" s="41">
        <f>'Survival-1cycle NMA'!H323</f>
        <v>1.9573555616351358E-2</v>
      </c>
      <c r="P322" s="12">
        <f t="shared" si="56"/>
        <v>1.8638525624725649E-2</v>
      </c>
      <c r="Q322" s="41">
        <f>'Survival-1cycle NMA'!I323</f>
        <v>9.3502999162570926E-4</v>
      </c>
      <c r="R322" s="12">
        <v>7.3212823367603801E-3</v>
      </c>
      <c r="S322" s="12">
        <f t="shared" si="57"/>
        <v>7.3027932735019703E-3</v>
      </c>
      <c r="T322" s="12">
        <v>1.8489063258409899E-5</v>
      </c>
      <c r="U322" s="41">
        <f>'Survival-1cycle NMA'!J323</f>
        <v>2.3594751748835963E-2</v>
      </c>
      <c r="V322" s="12">
        <f t="shared" si="58"/>
        <v>1.5591927039287806E-2</v>
      </c>
      <c r="W322" s="41">
        <f>'Survival-1cycle NMA'!K323</f>
        <v>8.0028247095481567E-3</v>
      </c>
      <c r="X322" s="41">
        <f>'Survival-1cycle NMA'!H323</f>
        <v>1.9573555616351358E-2</v>
      </c>
      <c r="Y322" s="12">
        <f t="shared" si="59"/>
        <v>1.8638525624725649E-2</v>
      </c>
      <c r="Z322" s="41">
        <f>'Survival-1cycle NMA'!I323</f>
        <v>9.3502999162570926E-4</v>
      </c>
      <c r="AA322" s="41">
        <f>'Survival-1cycle NMA'!P323</f>
        <v>9.2701544885213961E-3</v>
      </c>
      <c r="AB322" s="12">
        <f t="shared" si="60"/>
        <v>8.852730652748728E-3</v>
      </c>
      <c r="AC322" s="41">
        <f>'Survival-1cycle NMA'!Q323</f>
        <v>4.1742383577266797E-4</v>
      </c>
      <c r="AD322" s="41">
        <f>'Survival-1cycle NMA'!L323</f>
        <v>6.3704308655286285E-2</v>
      </c>
      <c r="AE322" s="12">
        <f t="shared" si="61"/>
        <v>5.8909312038402856E-2</v>
      </c>
      <c r="AF322" s="41">
        <f>'Survival-1cycle NMA'!M323</f>
        <v>4.7949966168834299E-3</v>
      </c>
      <c r="AG322" s="12">
        <v>7.3212823367603801E-3</v>
      </c>
      <c r="AH322" s="12">
        <f t="shared" si="62"/>
        <v>7.3027932735019703E-3</v>
      </c>
      <c r="AI322" s="12">
        <v>1.8489063258409899E-5</v>
      </c>
      <c r="AJ322" s="41">
        <f>'Survival-1cycle NMA'!N323</f>
        <v>1.8634407811962128E-2</v>
      </c>
      <c r="AK322" s="12">
        <f t="shared" si="63"/>
        <v>5.8474873623591134E-3</v>
      </c>
      <c r="AL322" s="41">
        <f>'Survival-1cycle NMA'!O323</f>
        <v>1.2786920449603015E-2</v>
      </c>
      <c r="AM322" s="41">
        <f>'Survival-1cycle NMA'!P323</f>
        <v>9.2701544885213961E-3</v>
      </c>
      <c r="AN322" s="12">
        <f t="shared" si="64"/>
        <v>8.852730652748728E-3</v>
      </c>
      <c r="AO322" s="41">
        <f>'Survival-1cycle NMA'!Q323</f>
        <v>4.1742383577266797E-4</v>
      </c>
    </row>
    <row r="323" spans="1:41">
      <c r="A323" s="12">
        <v>320</v>
      </c>
      <c r="B323" s="12">
        <f t="shared" si="52"/>
        <v>18.353424657534248</v>
      </c>
      <c r="C323" s="41">
        <f>'Survival-1cycle NMA'!F324</f>
        <v>2.1474742707590731E-2</v>
      </c>
      <c r="D323" s="41">
        <f>'Survival-1cycle NMA'!G324</f>
        <v>3.868307494909591E-4</v>
      </c>
      <c r="E323" s="12">
        <f t="shared" si="53"/>
        <v>2.1087911958099771E-2</v>
      </c>
      <c r="F323" s="12">
        <v>7.2685220846490303E-3</v>
      </c>
      <c r="G323" s="12">
        <v>1.8215698037235901E-5</v>
      </c>
      <c r="H323" s="12">
        <f t="shared" si="54"/>
        <v>7.2503063866117944E-3</v>
      </c>
      <c r="I323" s="41">
        <f>'Survival-1cycle NMA'!H324</f>
        <v>1.9460629814926134E-2</v>
      </c>
      <c r="J323" s="12">
        <f t="shared" si="55"/>
        <v>1.8534471300351338E-2</v>
      </c>
      <c r="K323" s="41">
        <f>'Survival-1cycle NMA'!I324</f>
        <v>9.2615851457479516E-4</v>
      </c>
      <c r="L323" s="12">
        <v>4.2356560634578396E-3</v>
      </c>
      <c r="M323" s="12">
        <v>7.2685220846490303E-3</v>
      </c>
      <c r="N323" s="12">
        <v>1.8215698037235901E-5</v>
      </c>
      <c r="O323" s="41">
        <f>'Survival-1cycle NMA'!H324</f>
        <v>1.9460629814926134E-2</v>
      </c>
      <c r="P323" s="12">
        <f t="shared" si="56"/>
        <v>1.8534471300351338E-2</v>
      </c>
      <c r="Q323" s="41">
        <f>'Survival-1cycle NMA'!I324</f>
        <v>9.2615851457479516E-4</v>
      </c>
      <c r="R323" s="12">
        <v>7.2685220846490303E-3</v>
      </c>
      <c r="S323" s="12">
        <f t="shared" si="57"/>
        <v>7.2503063866117944E-3</v>
      </c>
      <c r="T323" s="12">
        <v>1.8215698037235901E-5</v>
      </c>
      <c r="U323" s="41">
        <f>'Survival-1cycle NMA'!J324</f>
        <v>2.3465074592783974E-2</v>
      </c>
      <c r="V323" s="12">
        <f t="shared" si="58"/>
        <v>1.5514884782668261E-2</v>
      </c>
      <c r="W323" s="41">
        <f>'Survival-1cycle NMA'!K324</f>
        <v>7.9501898101157122E-3</v>
      </c>
      <c r="X323" s="41">
        <f>'Survival-1cycle NMA'!H324</f>
        <v>1.9460629814926134E-2</v>
      </c>
      <c r="Y323" s="12">
        <f t="shared" si="59"/>
        <v>1.8534471300351338E-2</v>
      </c>
      <c r="Z323" s="41">
        <f>'Survival-1cycle NMA'!I324</f>
        <v>9.2615851457479516E-4</v>
      </c>
      <c r="AA323" s="41">
        <f>'Survival-1cycle NMA'!P324</f>
        <v>9.2065454364845187E-3</v>
      </c>
      <c r="AB323" s="12">
        <f t="shared" si="60"/>
        <v>8.7935375789080401E-3</v>
      </c>
      <c r="AC323" s="41">
        <f>'Survival-1cycle NMA'!Q324</f>
        <v>4.1300785757647913E-4</v>
      </c>
      <c r="AD323" s="41">
        <f>'Survival-1cycle NMA'!L324</f>
        <v>6.3446814770115573E-2</v>
      </c>
      <c r="AE323" s="12">
        <f t="shared" si="61"/>
        <v>5.8686688743943241E-2</v>
      </c>
      <c r="AF323" s="41">
        <f>'Survival-1cycle NMA'!M324</f>
        <v>4.7601260261723307E-3</v>
      </c>
      <c r="AG323" s="12">
        <v>7.2685220846490303E-3</v>
      </c>
      <c r="AH323" s="12">
        <f t="shared" si="62"/>
        <v>7.2503063866117944E-3</v>
      </c>
      <c r="AI323" s="12">
        <v>1.8215698037235901E-5</v>
      </c>
      <c r="AJ323" s="41">
        <f>'Survival-1cycle NMA'!N324</f>
        <v>1.8525560327947874E-2</v>
      </c>
      <c r="AK323" s="12">
        <f t="shared" si="63"/>
        <v>5.8146010511499722E-3</v>
      </c>
      <c r="AL323" s="41">
        <f>'Survival-1cycle NMA'!O324</f>
        <v>1.2710959276797901E-2</v>
      </c>
      <c r="AM323" s="41">
        <f>'Survival-1cycle NMA'!P324</f>
        <v>9.2065454364845187E-3</v>
      </c>
      <c r="AN323" s="12">
        <f t="shared" si="64"/>
        <v>8.7935375789080401E-3</v>
      </c>
      <c r="AO323" s="41">
        <f>'Survival-1cycle NMA'!Q324</f>
        <v>4.1300785757647913E-4</v>
      </c>
    </row>
    <row r="324" spans="1:41">
      <c r="A324" s="12">
        <v>321</v>
      </c>
      <c r="B324" s="12">
        <f t="shared" si="52"/>
        <v>18.410958904109588</v>
      </c>
      <c r="C324" s="41">
        <f>'Survival-1cycle NMA'!F325</f>
        <v>2.1354210816171816E-2</v>
      </c>
      <c r="D324" s="41">
        <f>'Survival-1cycle NMA'!G325</f>
        <v>3.8271396332884992E-4</v>
      </c>
      <c r="E324" s="12">
        <f t="shared" si="53"/>
        <v>2.0971496852842966E-2</v>
      </c>
      <c r="F324" s="12">
        <v>7.2162606708885101E-3</v>
      </c>
      <c r="G324" s="12">
        <v>1.79470095582551E-5</v>
      </c>
      <c r="H324" s="12">
        <f t="shared" si="54"/>
        <v>7.1983136613302549E-3</v>
      </c>
      <c r="I324" s="41">
        <f>'Survival-1cycle NMA'!H325</f>
        <v>1.9348609969507925E-2</v>
      </c>
      <c r="J324" s="12">
        <f t="shared" si="55"/>
        <v>1.8431217987194003E-2</v>
      </c>
      <c r="K324" s="41">
        <f>'Survival-1cycle NMA'!I325</f>
        <v>9.1739198231392057E-4</v>
      </c>
      <c r="L324" s="12">
        <v>4.19837988286729E-3</v>
      </c>
      <c r="M324" s="12">
        <v>7.2162606708885101E-3</v>
      </c>
      <c r="N324" s="12">
        <v>1.79470095582551E-5</v>
      </c>
      <c r="O324" s="41">
        <f>'Survival-1cycle NMA'!H325</f>
        <v>1.9348609969507925E-2</v>
      </c>
      <c r="P324" s="12">
        <f t="shared" si="56"/>
        <v>1.8431217987194003E-2</v>
      </c>
      <c r="Q324" s="41">
        <f>'Survival-1cycle NMA'!I325</f>
        <v>9.1739198231392057E-4</v>
      </c>
      <c r="R324" s="12">
        <v>7.2162606708885101E-3</v>
      </c>
      <c r="S324" s="12">
        <f t="shared" si="57"/>
        <v>7.1983136613302549E-3</v>
      </c>
      <c r="T324" s="12">
        <v>1.79470095582551E-5</v>
      </c>
      <c r="U324" s="41">
        <f>'Survival-1cycle NMA'!J325</f>
        <v>2.3336402463070307E-2</v>
      </c>
      <c r="V324" s="12">
        <f t="shared" si="58"/>
        <v>1.5438377579558356E-2</v>
      </c>
      <c r="W324" s="41">
        <f>'Survival-1cycle NMA'!K325</f>
        <v>7.8980248835119511E-3</v>
      </c>
      <c r="X324" s="41">
        <f>'Survival-1cycle NMA'!H325</f>
        <v>1.9348609969507925E-2</v>
      </c>
      <c r="Y324" s="12">
        <f t="shared" si="59"/>
        <v>1.8431217987194003E-2</v>
      </c>
      <c r="Z324" s="41">
        <f>'Survival-1cycle NMA'!I325</f>
        <v>9.1739198231392057E-4</v>
      </c>
      <c r="AA324" s="41">
        <f>'Survival-1cycle NMA'!P325</f>
        <v>9.1435159434166118E-3</v>
      </c>
      <c r="AB324" s="12">
        <f t="shared" si="60"/>
        <v>8.7348670236843257E-3</v>
      </c>
      <c r="AC324" s="41">
        <f>'Survival-1cycle NMA'!Q325</f>
        <v>4.0864891973228627E-4</v>
      </c>
      <c r="AD324" s="41">
        <f>'Survival-1cycle NMA'!L325</f>
        <v>6.3190943395530622E-2</v>
      </c>
      <c r="AE324" s="12">
        <f t="shared" si="61"/>
        <v>5.8465352445721125E-2</v>
      </c>
      <c r="AF324" s="41">
        <f>'Survival-1cycle NMA'!M325</f>
        <v>4.7255909498094984E-3</v>
      </c>
      <c r="AG324" s="12">
        <v>7.2162606708885101E-3</v>
      </c>
      <c r="AH324" s="12">
        <f t="shared" si="62"/>
        <v>7.1983136613302549E-3</v>
      </c>
      <c r="AI324" s="12">
        <v>1.79470095582551E-5</v>
      </c>
      <c r="AJ324" s="41">
        <f>'Survival-1cycle NMA'!N325</f>
        <v>1.841759388143575E-2</v>
      </c>
      <c r="AK324" s="12">
        <f t="shared" si="63"/>
        <v>5.7819657040595451E-3</v>
      </c>
      <c r="AL324" s="41">
        <f>'Survival-1cycle NMA'!O325</f>
        <v>1.2635628177376205E-2</v>
      </c>
      <c r="AM324" s="41">
        <f>'Survival-1cycle NMA'!P325</f>
        <v>9.1435159434166118E-3</v>
      </c>
      <c r="AN324" s="12">
        <f t="shared" si="64"/>
        <v>8.7348670236843257E-3</v>
      </c>
      <c r="AO324" s="41">
        <f>'Survival-1cycle NMA'!Q325</f>
        <v>4.0864891973228627E-4</v>
      </c>
    </row>
    <row r="325" spans="1:41">
      <c r="A325" s="12">
        <v>322</v>
      </c>
      <c r="B325" s="12">
        <f t="shared" ref="B325:B352" si="65">A324*21/365</f>
        <v>18.468493150684932</v>
      </c>
      <c r="C325" s="41">
        <f>'Survival-1cycle NMA'!F326</f>
        <v>2.1234626319919774E-2</v>
      </c>
      <c r="D325" s="41">
        <f>'Survival-1cycle NMA'!G326</f>
        <v>3.786505843614419E-4</v>
      </c>
      <c r="E325" s="12">
        <f t="shared" ref="E325:E352" si="66">IF(C325-D325&gt;0,C325-D325,0)</f>
        <v>2.0855975735558332E-2</v>
      </c>
      <c r="F325" s="12">
        <v>7.1644921946634301E-3</v>
      </c>
      <c r="G325" s="12">
        <v>1.7682906669179701E-5</v>
      </c>
      <c r="H325" s="12">
        <f t="shared" ref="H325:H352" si="67">IF(F325-G325&gt;0,F325-G325,0)</f>
        <v>7.1468092879942505E-3</v>
      </c>
      <c r="I325" s="41">
        <f>'Survival-1cycle NMA'!H326</f>
        <v>1.9237486634053058E-2</v>
      </c>
      <c r="J325" s="12">
        <f t="shared" ref="J325:J352" si="68">IF(I325-K325&gt;0,I325-K325,0)</f>
        <v>1.832875773609258E-2</v>
      </c>
      <c r="K325" s="41">
        <f>'Survival-1cycle NMA'!I326</f>
        <v>9.0872889796047641E-4</v>
      </c>
      <c r="L325" s="12">
        <v>4.1615121521794999E-3</v>
      </c>
      <c r="M325" s="12">
        <v>7.1644921946634301E-3</v>
      </c>
      <c r="N325" s="12">
        <v>1.7682906669179701E-5</v>
      </c>
      <c r="O325" s="41">
        <f>'Survival-1cycle NMA'!H326</f>
        <v>1.9237486634053058E-2</v>
      </c>
      <c r="P325" s="12">
        <f t="shared" ref="P325:P352" si="69">IF(O325-Q325&gt;0,O325-Q325,0)</f>
        <v>1.832875773609258E-2</v>
      </c>
      <c r="Q325" s="41">
        <f>'Survival-1cycle NMA'!I326</f>
        <v>9.0872889796047641E-4</v>
      </c>
      <c r="R325" s="12">
        <v>7.1644921946634301E-3</v>
      </c>
      <c r="S325" s="12">
        <f t="shared" ref="S325:S352" si="70">IF(R325-T325&gt;0,R325-T325,0)</f>
        <v>7.1468092879942505E-3</v>
      </c>
      <c r="T325" s="12">
        <v>1.7682906669179701E-5</v>
      </c>
      <c r="U325" s="41">
        <f>'Survival-1cycle NMA'!J326</f>
        <v>2.3208725147684857E-2</v>
      </c>
      <c r="V325" s="12">
        <f t="shared" ref="V325:V352" si="71">IF(U325-W325&gt;0,U325-W325,0)</f>
        <v>1.5362400579349643E-2</v>
      </c>
      <c r="W325" s="41">
        <f>'Survival-1cycle NMA'!K326</f>
        <v>7.846324568335214E-3</v>
      </c>
      <c r="X325" s="41">
        <f>'Survival-1cycle NMA'!H326</f>
        <v>1.9237486634053058E-2</v>
      </c>
      <c r="Y325" s="12">
        <f t="shared" ref="Y325:Y352" si="72">IF(X325-Z325&gt;0,X325-Z325,0)</f>
        <v>1.832875773609258E-2</v>
      </c>
      <c r="Z325" s="41">
        <f>'Survival-1cycle NMA'!I326</f>
        <v>9.0872889796047641E-4</v>
      </c>
      <c r="AA325" s="41">
        <f>'Survival-1cycle NMA'!P326</f>
        <v>9.0810593490362451E-3</v>
      </c>
      <c r="AB325" s="12">
        <f t="shared" ref="AB325:AB352" si="73">IF(AA325-AC325&gt;0,AA325-AC325,0)</f>
        <v>8.6767132016840262E-3</v>
      </c>
      <c r="AC325" s="41">
        <f>'Survival-1cycle NMA'!Q326</f>
        <v>4.0434614735221949E-4</v>
      </c>
      <c r="AD325" s="41">
        <f>'Survival-1cycle NMA'!L326</f>
        <v>6.2936680325019492E-2</v>
      </c>
      <c r="AE325" s="12">
        <f t="shared" ref="AE325:AE352" si="74">IF(AD325-AF325&gt;0,AD325-AF325,0)</f>
        <v>5.8245292992938291E-2</v>
      </c>
      <c r="AF325" s="41">
        <f>'Survival-1cycle NMA'!M326</f>
        <v>4.6913873320811976E-3</v>
      </c>
      <c r="AG325" s="12">
        <v>7.1644921946634301E-3</v>
      </c>
      <c r="AH325" s="12">
        <f t="shared" ref="AH325:AH352" si="75">IF(AG325-AI325&gt;0,AG325-AI325,0)</f>
        <v>7.1468092879942505E-3</v>
      </c>
      <c r="AI325" s="12">
        <v>1.7682906669179701E-5</v>
      </c>
      <c r="AJ325" s="41">
        <f>'Survival-1cycle NMA'!N326</f>
        <v>1.8310499224556201E-2</v>
      </c>
      <c r="AK325" s="12">
        <f t="shared" ref="AK325:AK352" si="76">IF(AJ325-AL325&gt;0,AJ325-AL325,0)</f>
        <v>5.7495788696342795E-3</v>
      </c>
      <c r="AL325" s="41">
        <f>'Survival-1cycle NMA'!O326</f>
        <v>1.2560920354921921E-2</v>
      </c>
      <c r="AM325" s="41">
        <f>'Survival-1cycle NMA'!P326</f>
        <v>9.0810593490362451E-3</v>
      </c>
      <c r="AN325" s="12">
        <f t="shared" ref="AN325:AN352" si="77">IF(AM325-AO325&gt;0,AM325-AO325,0)</f>
        <v>8.6767132016840262E-3</v>
      </c>
      <c r="AO325" s="41">
        <f>'Survival-1cycle NMA'!Q326</f>
        <v>4.0434614735221949E-4</v>
      </c>
    </row>
    <row r="326" spans="1:41">
      <c r="A326" s="12">
        <v>323</v>
      </c>
      <c r="B326" s="12">
        <f t="shared" si="65"/>
        <v>18.526027397260275</v>
      </c>
      <c r="C326" s="41">
        <f>'Survival-1cycle NMA'!F327</f>
        <v>2.1115979497916281E-2</v>
      </c>
      <c r="D326" s="41">
        <f>'Survival-1cycle NMA'!G327</f>
        <v>3.74639790848795E-4</v>
      </c>
      <c r="E326" s="12">
        <f t="shared" si="66"/>
        <v>2.0741339707067485E-2</v>
      </c>
      <c r="F326" s="12">
        <v>7.1132108394872003E-3</v>
      </c>
      <c r="G326" s="12">
        <v>1.7423300215765698E-5</v>
      </c>
      <c r="H326" s="12">
        <f t="shared" si="67"/>
        <v>7.0957875392714349E-3</v>
      </c>
      <c r="I326" s="41">
        <f>'Survival-1cycle NMA'!H327</f>
        <v>1.9127250484647151E-2</v>
      </c>
      <c r="J326" s="12">
        <f t="shared" si="68"/>
        <v>1.822708269492166E-2</v>
      </c>
      <c r="K326" s="41">
        <f>'Survival-1cycle NMA'!I327</f>
        <v>9.0016778972549128E-4</v>
      </c>
      <c r="L326" s="12">
        <v>4.1250474721097703E-3</v>
      </c>
      <c r="M326" s="12">
        <v>7.1132108394872003E-3</v>
      </c>
      <c r="N326" s="12">
        <v>1.7423300215765698E-5</v>
      </c>
      <c r="O326" s="41">
        <f>'Survival-1cycle NMA'!H327</f>
        <v>1.9127250484647151E-2</v>
      </c>
      <c r="P326" s="12">
        <f t="shared" si="69"/>
        <v>1.822708269492166E-2</v>
      </c>
      <c r="Q326" s="41">
        <f>'Survival-1cycle NMA'!I327</f>
        <v>9.0016778972549128E-4</v>
      </c>
      <c r="R326" s="12">
        <v>7.1132108394872003E-3</v>
      </c>
      <c r="S326" s="12">
        <f t="shared" si="70"/>
        <v>7.0957875392714349E-3</v>
      </c>
      <c r="T326" s="12">
        <v>1.7423300215765698E-5</v>
      </c>
      <c r="U326" s="41">
        <f>'Survival-1cycle NMA'!J327</f>
        <v>2.3082032564028472E-2</v>
      </c>
      <c r="V326" s="12">
        <f t="shared" si="71"/>
        <v>1.5286948985948519E-2</v>
      </c>
      <c r="W326" s="41">
        <f>'Survival-1cycle NMA'!K327</f>
        <v>7.7950835780799532E-3</v>
      </c>
      <c r="X326" s="41">
        <f>'Survival-1cycle NMA'!H327</f>
        <v>1.9127250484647151E-2</v>
      </c>
      <c r="Y326" s="12">
        <f t="shared" si="72"/>
        <v>1.822708269492166E-2</v>
      </c>
      <c r="Z326" s="41">
        <f>'Survival-1cycle NMA'!I327</f>
        <v>9.0016778972549128E-4</v>
      </c>
      <c r="AA326" s="41">
        <f>'Survival-1cycle NMA'!P327</f>
        <v>9.0191690860580917E-3</v>
      </c>
      <c r="AB326" s="12">
        <f t="shared" si="73"/>
        <v>8.6190704049185652E-3</v>
      </c>
      <c r="AC326" s="41">
        <f>'Survival-1cycle NMA'!Q327</f>
        <v>4.000986811395271E-4</v>
      </c>
      <c r="AD326" s="41">
        <f>'Survival-1cycle NMA'!L327</f>
        <v>6.2684011512945018E-2</v>
      </c>
      <c r="AE326" s="12">
        <f t="shared" si="74"/>
        <v>5.8026500336325344E-2</v>
      </c>
      <c r="AF326" s="41">
        <f>'Survival-1cycle NMA'!M327</f>
        <v>4.6575111766196707E-3</v>
      </c>
      <c r="AG326" s="12">
        <v>7.1132108394872003E-3</v>
      </c>
      <c r="AH326" s="12">
        <f t="shared" si="75"/>
        <v>7.0957875392714349E-3</v>
      </c>
      <c r="AI326" s="12">
        <v>1.7423300215765698E-5</v>
      </c>
      <c r="AJ326" s="41">
        <f>'Survival-1cycle NMA'!N327</f>
        <v>1.8204267229632719E-2</v>
      </c>
      <c r="AK326" s="12">
        <f t="shared" si="76"/>
        <v>5.7174381257755879E-3</v>
      </c>
      <c r="AL326" s="41">
        <f>'Survival-1cycle NMA'!O327</f>
        <v>1.2486829103857131E-2</v>
      </c>
      <c r="AM326" s="41">
        <f>'Survival-1cycle NMA'!P327</f>
        <v>9.0191690860580917E-3</v>
      </c>
      <c r="AN326" s="12">
        <f t="shared" si="77"/>
        <v>8.6190704049185652E-3</v>
      </c>
      <c r="AO326" s="41">
        <f>'Survival-1cycle NMA'!Q327</f>
        <v>4.000986811395271E-4</v>
      </c>
    </row>
    <row r="327" spans="1:41">
      <c r="A327" s="12">
        <v>324</v>
      </c>
      <c r="B327" s="12">
        <f t="shared" si="65"/>
        <v>18.583561643835615</v>
      </c>
      <c r="C327" s="41">
        <f>'Survival-1cycle NMA'!F328</f>
        <v>2.0998260753287777E-2</v>
      </c>
      <c r="D327" s="41">
        <f>'Survival-1cycle NMA'!G328</f>
        <v>3.7068077572760007E-4</v>
      </c>
      <c r="E327" s="12">
        <f t="shared" si="66"/>
        <v>2.0627579977560179E-2</v>
      </c>
      <c r="F327" s="12">
        <v>7.06241087178411E-3</v>
      </c>
      <c r="G327" s="12">
        <v>1.7168102993089201E-5</v>
      </c>
      <c r="H327" s="12">
        <f t="shared" si="67"/>
        <v>7.0452427687910206E-3</v>
      </c>
      <c r="I327" s="41">
        <f>'Survival-1cycle NMA'!H328</f>
        <v>1.9017892317612556E-2</v>
      </c>
      <c r="J327" s="12">
        <f t="shared" si="68"/>
        <v>1.8126185107183536E-2</v>
      </c>
      <c r="K327" s="41">
        <f>'Survival-1cycle NMA'!I328</f>
        <v>8.9170721042901974E-4</v>
      </c>
      <c r="L327" s="12">
        <v>4.0889805273777897E-3</v>
      </c>
      <c r="M327" s="12">
        <v>7.06241087178411E-3</v>
      </c>
      <c r="N327" s="12">
        <v>1.7168102993089201E-5</v>
      </c>
      <c r="O327" s="41">
        <f>'Survival-1cycle NMA'!H328</f>
        <v>1.9017892317612556E-2</v>
      </c>
      <c r="P327" s="12">
        <f t="shared" si="69"/>
        <v>1.8126185107183536E-2</v>
      </c>
      <c r="Q327" s="41">
        <f>'Survival-1cycle NMA'!I328</f>
        <v>8.9170721042901974E-4</v>
      </c>
      <c r="R327" s="12">
        <v>7.06241087178411E-3</v>
      </c>
      <c r="S327" s="12">
        <f t="shared" si="70"/>
        <v>7.0452427687910206E-3</v>
      </c>
      <c r="T327" s="12">
        <v>1.7168102993089201E-5</v>
      </c>
      <c r="U327" s="41">
        <f>'Survival-1cycle NMA'!J328</f>
        <v>2.2956314756939544E-2</v>
      </c>
      <c r="V327" s="12">
        <f t="shared" si="71"/>
        <v>1.5212018057044996E-2</v>
      </c>
      <c r="W327" s="41">
        <f>'Survival-1cycle NMA'!K328</f>
        <v>7.744296699894548E-3</v>
      </c>
      <c r="X327" s="41">
        <f>'Survival-1cycle NMA'!H328</f>
        <v>1.9017892317612556E-2</v>
      </c>
      <c r="Y327" s="12">
        <f t="shared" si="72"/>
        <v>1.8126185107183536E-2</v>
      </c>
      <c r="Z327" s="41">
        <f>'Survival-1cycle NMA'!I328</f>
        <v>8.9170721042901974E-4</v>
      </c>
      <c r="AA327" s="41">
        <f>'Survival-1cycle NMA'!P328</f>
        <v>8.9578386786589113E-3</v>
      </c>
      <c r="AB327" s="12">
        <f t="shared" si="73"/>
        <v>8.5619330015875919E-3</v>
      </c>
      <c r="AC327" s="41">
        <f>'Survival-1cycle NMA'!Q328</f>
        <v>3.959056770713198E-4</v>
      </c>
      <c r="AD327" s="41">
        <f>'Survival-1cycle NMA'!L328</f>
        <v>6.2432923072299064E-2</v>
      </c>
      <c r="AE327" s="12">
        <f t="shared" si="74"/>
        <v>5.7808964526918472E-2</v>
      </c>
      <c r="AF327" s="41">
        <f>'Survival-1cycle NMA'!M328</f>
        <v>4.6239585453805949E-3</v>
      </c>
      <c r="AG327" s="12">
        <v>7.06241087178411E-3</v>
      </c>
      <c r="AH327" s="12">
        <f t="shared" si="75"/>
        <v>7.0452427687910206E-3</v>
      </c>
      <c r="AI327" s="12">
        <v>1.7168102993089201E-5</v>
      </c>
      <c r="AJ327" s="41">
        <f>'Survival-1cycle NMA'!N328</f>
        <v>1.8098888887311374E-2</v>
      </c>
      <c r="AK327" s="12">
        <f t="shared" si="76"/>
        <v>5.6855410793228162E-3</v>
      </c>
      <c r="AL327" s="41">
        <f>'Survival-1cycle NMA'!O328</f>
        <v>1.2413347807988558E-2</v>
      </c>
      <c r="AM327" s="41">
        <f>'Survival-1cycle NMA'!P328</f>
        <v>8.9578386786589113E-3</v>
      </c>
      <c r="AN327" s="12">
        <f t="shared" si="77"/>
        <v>8.5619330015875919E-3</v>
      </c>
      <c r="AO327" s="41">
        <f>'Survival-1cycle NMA'!Q328</f>
        <v>3.959056770713198E-4</v>
      </c>
    </row>
    <row r="328" spans="1:41">
      <c r="A328" s="12">
        <v>325</v>
      </c>
      <c r="B328" s="12">
        <f t="shared" si="65"/>
        <v>18.641095890410959</v>
      </c>
      <c r="C328" s="41">
        <f>'Survival-1cycle NMA'!F329</f>
        <v>2.0881460611304345E-2</v>
      </c>
      <c r="D328" s="41">
        <f>'Survival-1cycle NMA'!G329</f>
        <v>3.6677274631207341E-4</v>
      </c>
      <c r="E328" s="12">
        <f t="shared" si="66"/>
        <v>2.0514687864992272E-2</v>
      </c>
      <c r="F328" s="12">
        <v>7.0120866394988799E-3</v>
      </c>
      <c r="G328" s="12">
        <v>1.6917229698132301E-5</v>
      </c>
      <c r="H328" s="12">
        <f t="shared" si="67"/>
        <v>6.9951694098007479E-3</v>
      </c>
      <c r="I328" s="41">
        <f>'Survival-1cycle NMA'!H329</f>
        <v>1.8909403047649979E-2</v>
      </c>
      <c r="J328" s="12">
        <f t="shared" si="68"/>
        <v>1.8026057310623841E-2</v>
      </c>
      <c r="K328" s="41">
        <f>'Survival-1cycle NMA'!I329</f>
        <v>8.8334573702613718E-4</v>
      </c>
      <c r="L328" s="12">
        <v>4.0533060851992804E-3</v>
      </c>
      <c r="M328" s="12">
        <v>7.0120866394988799E-3</v>
      </c>
      <c r="N328" s="12">
        <v>1.6917229698132301E-5</v>
      </c>
      <c r="O328" s="41">
        <f>'Survival-1cycle NMA'!H329</f>
        <v>1.8909403047649979E-2</v>
      </c>
      <c r="P328" s="12">
        <f t="shared" si="69"/>
        <v>1.8026057310623841E-2</v>
      </c>
      <c r="Q328" s="41">
        <f>'Survival-1cycle NMA'!I329</f>
        <v>8.8334573702613718E-4</v>
      </c>
      <c r="R328" s="12">
        <v>7.0120866394988799E-3</v>
      </c>
      <c r="S328" s="12">
        <f t="shared" si="70"/>
        <v>6.9951694098007479E-3</v>
      </c>
      <c r="T328" s="12">
        <v>1.6917229698132301E-5</v>
      </c>
      <c r="U328" s="41">
        <f>'Survival-1cycle NMA'!J329</f>
        <v>2.2831561896755802E-2</v>
      </c>
      <c r="V328" s="12">
        <f t="shared" si="71"/>
        <v>1.5137603103392877E-2</v>
      </c>
      <c r="W328" s="41">
        <f>'Survival-1cycle NMA'!K329</f>
        <v>7.6939587933629247E-3</v>
      </c>
      <c r="X328" s="41">
        <f>'Survival-1cycle NMA'!H329</f>
        <v>1.8909403047649979E-2</v>
      </c>
      <c r="Y328" s="12">
        <f t="shared" si="72"/>
        <v>1.8026057310623841E-2</v>
      </c>
      <c r="Z328" s="41">
        <f>'Survival-1cycle NMA'!I329</f>
        <v>8.8334573702613718E-4</v>
      </c>
      <c r="AA328" s="41">
        <f>'Survival-1cycle NMA'!P329</f>
        <v>8.8970617409727375E-3</v>
      </c>
      <c r="AB328" s="12">
        <f t="shared" si="73"/>
        <v>8.5052954348841595E-3</v>
      </c>
      <c r="AC328" s="41">
        <f>'Survival-1cycle NMA'!Q329</f>
        <v>3.9176630608857738E-4</v>
      </c>
      <c r="AD328" s="41">
        <f>'Survival-1cycle NMA'!L329</f>
        <v>6.2183401272494221E-2</v>
      </c>
      <c r="AE328" s="12">
        <f t="shared" si="74"/>
        <v>5.7592675714853409E-2</v>
      </c>
      <c r="AF328" s="41">
        <f>'Survival-1cycle NMA'!M329</f>
        <v>4.5907255576408115E-3</v>
      </c>
      <c r="AG328" s="12">
        <v>7.0120866394988799E-3</v>
      </c>
      <c r="AH328" s="12">
        <f t="shared" si="75"/>
        <v>6.9951694098007479E-3</v>
      </c>
      <c r="AI328" s="12">
        <v>1.6917229698132301E-5</v>
      </c>
      <c r="AJ328" s="41">
        <f>'Survival-1cycle NMA'!N329</f>
        <v>1.7994355304724388E-2</v>
      </c>
      <c r="AK328" s="12">
        <f t="shared" si="76"/>
        <v>5.6538853656431624E-3</v>
      </c>
      <c r="AL328" s="41">
        <f>'Survival-1cycle NMA'!O329</f>
        <v>1.2340469939081226E-2</v>
      </c>
      <c r="AM328" s="41">
        <f>'Survival-1cycle NMA'!P329</f>
        <v>8.8970617409727375E-3</v>
      </c>
      <c r="AN328" s="12">
        <f t="shared" si="77"/>
        <v>8.5052954348841595E-3</v>
      </c>
      <c r="AO328" s="41">
        <f>'Survival-1cycle NMA'!Q329</f>
        <v>3.9176630608857738E-4</v>
      </c>
    </row>
    <row r="329" spans="1:41">
      <c r="A329" s="12">
        <v>326</v>
      </c>
      <c r="B329" s="12">
        <f t="shared" si="65"/>
        <v>18.698630136986303</v>
      </c>
      <c r="C329" s="41">
        <f>'Survival-1cycle NMA'!F330</f>
        <v>2.0765569717512481E-2</v>
      </c>
      <c r="D329" s="41">
        <f>'Survival-1cycle NMA'!G330</f>
        <v>3.6291492400171953E-4</v>
      </c>
      <c r="E329" s="12">
        <f t="shared" si="66"/>
        <v>2.0402654793510763E-2</v>
      </c>
      <c r="F329" s="12">
        <v>6.9622325707330204E-3</v>
      </c>
      <c r="G329" s="12">
        <v>1.6670596883640602E-5</v>
      </c>
      <c r="H329" s="12">
        <f t="shared" si="67"/>
        <v>6.9455619738493799E-3</v>
      </c>
      <c r="I329" s="41">
        <f>'Survival-1cycle NMA'!H330</f>
        <v>1.8801773706013495E-2</v>
      </c>
      <c r="J329" s="12">
        <f t="shared" si="68"/>
        <v>1.79266917358702E-2</v>
      </c>
      <c r="K329" s="41">
        <f>'Survival-1cycle NMA'!I330</f>
        <v>8.7508197014329609E-4</v>
      </c>
      <c r="L329" s="12">
        <v>4.0180189938083897E-3</v>
      </c>
      <c r="M329" s="12">
        <v>6.9622325707330204E-3</v>
      </c>
      <c r="N329" s="12">
        <v>1.6670596883640602E-5</v>
      </c>
      <c r="O329" s="41">
        <f>'Survival-1cycle NMA'!H330</f>
        <v>1.8801773706013495E-2</v>
      </c>
      <c r="P329" s="12">
        <f t="shared" si="69"/>
        <v>1.79266917358702E-2</v>
      </c>
      <c r="Q329" s="41">
        <f>'Survival-1cycle NMA'!I330</f>
        <v>8.7508197014329609E-4</v>
      </c>
      <c r="R329" s="12">
        <v>6.9622325707330204E-3</v>
      </c>
      <c r="S329" s="12">
        <f t="shared" si="70"/>
        <v>6.9455619738493799E-3</v>
      </c>
      <c r="T329" s="12">
        <v>1.6670596883640602E-5</v>
      </c>
      <c r="U329" s="41">
        <f>'Survival-1cycle NMA'!J330</f>
        <v>2.2707764277410364E-2</v>
      </c>
      <c r="V329" s="12">
        <f t="shared" si="71"/>
        <v>1.5063699488100615E-2</v>
      </c>
      <c r="W329" s="41">
        <f>'Survival-1cycle NMA'!K330</f>
        <v>7.6440647893097477E-3</v>
      </c>
      <c r="X329" s="41">
        <f>'Survival-1cycle NMA'!H330</f>
        <v>1.8801773706013495E-2</v>
      </c>
      <c r="Y329" s="12">
        <f t="shared" si="72"/>
        <v>1.79266917358702E-2</v>
      </c>
      <c r="Z329" s="41">
        <f>'Survival-1cycle NMA'!I330</f>
        <v>8.7508197014329609E-4</v>
      </c>
      <c r="AA329" s="41">
        <f>'Survival-1cycle NMA'!P330</f>
        <v>8.8368319756145976E-3</v>
      </c>
      <c r="AB329" s="12">
        <f t="shared" si="73"/>
        <v>8.4491522218213492E-3</v>
      </c>
      <c r="AC329" s="41">
        <f>'Survival-1cycle NMA'!Q330</f>
        <v>3.8767975379324845E-4</v>
      </c>
      <c r="AD329" s="41">
        <f>'Survival-1cycle NMA'!L330</f>
        <v>6.1935432537191359E-2</v>
      </c>
      <c r="AE329" s="12">
        <f t="shared" si="74"/>
        <v>5.737762414817537E-2</v>
      </c>
      <c r="AF329" s="41">
        <f>'Survival-1cycle NMA'!M330</f>
        <v>4.5578083890159887E-3</v>
      </c>
      <c r="AG329" s="12">
        <v>6.9622325707330204E-3</v>
      </c>
      <c r="AH329" s="12">
        <f t="shared" si="75"/>
        <v>6.9455619738493799E-3</v>
      </c>
      <c r="AI329" s="12">
        <v>1.6670596883640602E-5</v>
      </c>
      <c r="AJ329" s="41">
        <f>'Survival-1cycle NMA'!N330</f>
        <v>1.7890657703686676E-2</v>
      </c>
      <c r="AK329" s="12">
        <f t="shared" si="76"/>
        <v>5.6224686482278883E-3</v>
      </c>
      <c r="AL329" s="41">
        <f>'Survival-1cycle NMA'!O330</f>
        <v>1.2268189055458787E-2</v>
      </c>
      <c r="AM329" s="41">
        <f>'Survival-1cycle NMA'!P330</f>
        <v>8.8368319756145976E-3</v>
      </c>
      <c r="AN329" s="12">
        <f t="shared" si="77"/>
        <v>8.4491522218213492E-3</v>
      </c>
      <c r="AO329" s="41">
        <f>'Survival-1cycle NMA'!Q330</f>
        <v>3.8767975379324845E-4</v>
      </c>
    </row>
    <row r="330" spans="1:41">
      <c r="A330" s="12">
        <v>327</v>
      </c>
      <c r="B330" s="12">
        <f t="shared" si="65"/>
        <v>18.756164383561643</v>
      </c>
      <c r="C330" s="41">
        <f>'Survival-1cycle NMA'!F331</f>
        <v>2.0650578835901684E-2</v>
      </c>
      <c r="D330" s="41">
        <f>'Survival-1cycle NMA'!G331</f>
        <v>3.5910654399576509E-4</v>
      </c>
      <c r="E330" s="12">
        <f t="shared" si="66"/>
        <v>2.0291472291905917E-2</v>
      </c>
      <c r="F330" s="12">
        <v>6.9128431724075397E-3</v>
      </c>
      <c r="G330" s="12">
        <v>1.6428122913213799E-5</v>
      </c>
      <c r="H330" s="12">
        <f t="shared" si="67"/>
        <v>6.8964150494943257E-3</v>
      </c>
      <c r="I330" s="41">
        <f>'Survival-1cycle NMA'!H331</f>
        <v>1.8694995438718782E-2</v>
      </c>
      <c r="J330" s="12">
        <f t="shared" si="68"/>
        <v>1.7828080905094024E-2</v>
      </c>
      <c r="K330" s="41">
        <f>'Survival-1cycle NMA'!I331</f>
        <v>8.6691453362475949E-4</v>
      </c>
      <c r="L330" s="12">
        <v>3.9831141810101498E-3</v>
      </c>
      <c r="M330" s="12">
        <v>6.9128431724075397E-3</v>
      </c>
      <c r="N330" s="12">
        <v>1.6428122913213799E-5</v>
      </c>
      <c r="O330" s="41">
        <f>'Survival-1cycle NMA'!H331</f>
        <v>1.8694995438718782E-2</v>
      </c>
      <c r="P330" s="12">
        <f t="shared" si="69"/>
        <v>1.7828080905094024E-2</v>
      </c>
      <c r="Q330" s="41">
        <f>'Survival-1cycle NMA'!I331</f>
        <v>8.6691453362475949E-4</v>
      </c>
      <c r="R330" s="12">
        <v>6.9128431724075397E-3</v>
      </c>
      <c r="S330" s="12">
        <f t="shared" si="70"/>
        <v>6.8964150494943257E-3</v>
      </c>
      <c r="T330" s="12">
        <v>1.6428122913213799E-5</v>
      </c>
      <c r="U330" s="41">
        <f>'Survival-1cycle NMA'!J331</f>
        <v>2.2584912314562108E-2</v>
      </c>
      <c r="V330" s="12">
        <f t="shared" si="71"/>
        <v>1.4990302625933918E-2</v>
      </c>
      <c r="W330" s="41">
        <f>'Survival-1cycle NMA'!K331</f>
        <v>7.5946096886281896E-3</v>
      </c>
      <c r="X330" s="41">
        <f>'Survival-1cycle NMA'!H331</f>
        <v>1.8694995438718782E-2</v>
      </c>
      <c r="Y330" s="12">
        <f t="shared" si="72"/>
        <v>1.7828080905094024E-2</v>
      </c>
      <c r="Z330" s="41">
        <f>'Survival-1cycle NMA'!I331</f>
        <v>8.6691453362475949E-4</v>
      </c>
      <c r="AA330" s="41">
        <f>'Survival-1cycle NMA'!P331</f>
        <v>8.7771431722324256E-3</v>
      </c>
      <c r="AB330" s="12">
        <f t="shared" si="73"/>
        <v>8.393497952080187E-3</v>
      </c>
      <c r="AC330" s="41">
        <f>'Survival-1cycle NMA'!Q331</f>
        <v>3.8364522015223835E-4</v>
      </c>
      <c r="AD330" s="41">
        <f>'Survival-1cycle NMA'!L331</f>
        <v>6.1689003442164256E-2</v>
      </c>
      <c r="AE330" s="12">
        <f t="shared" si="74"/>
        <v>5.7163800171666689E-2</v>
      </c>
      <c r="AF330" s="41">
        <f>'Survival-1cycle NMA'!M331</f>
        <v>4.5252032704975655E-3</v>
      </c>
      <c r="AG330" s="12">
        <v>6.9128431724075397E-3</v>
      </c>
      <c r="AH330" s="12">
        <f t="shared" si="75"/>
        <v>6.8964150494943257E-3</v>
      </c>
      <c r="AI330" s="12">
        <v>1.6428122913213799E-5</v>
      </c>
      <c r="AJ330" s="41">
        <f>'Survival-1cycle NMA'!N331</f>
        <v>1.7787787418925487E-2</v>
      </c>
      <c r="AK330" s="12">
        <f t="shared" si="76"/>
        <v>5.5912886182957998E-3</v>
      </c>
      <c r="AL330" s="41">
        <f>'Survival-1cycle NMA'!O331</f>
        <v>1.2196498800629688E-2</v>
      </c>
      <c r="AM330" s="41">
        <f>'Survival-1cycle NMA'!P331</f>
        <v>8.7771431722324256E-3</v>
      </c>
      <c r="AN330" s="12">
        <f t="shared" si="77"/>
        <v>8.393497952080187E-3</v>
      </c>
      <c r="AO330" s="41">
        <f>'Survival-1cycle NMA'!Q331</f>
        <v>3.8364522015223835E-4</v>
      </c>
    </row>
    <row r="331" spans="1:41">
      <c r="A331" s="12">
        <v>328</v>
      </c>
      <c r="B331" s="12">
        <f t="shared" si="65"/>
        <v>18.813698630136987</v>
      </c>
      <c r="C331" s="41">
        <f>'Survival-1cycle NMA'!F332</f>
        <v>2.0536478847103409E-2</v>
      </c>
      <c r="D331" s="41">
        <f>'Survival-1cycle NMA'!G332</f>
        <v>3.5534685501411673E-4</v>
      </c>
      <c r="E331" s="12">
        <f t="shared" si="66"/>
        <v>2.0181131992089291E-2</v>
      </c>
      <c r="F331" s="12">
        <v>6.86391302895139E-3</v>
      </c>
      <c r="G331" s="12">
        <v>1.6189727917594999E-5</v>
      </c>
      <c r="H331" s="12">
        <f t="shared" si="67"/>
        <v>6.8477233010337951E-3</v>
      </c>
      <c r="I331" s="41">
        <f>'Survival-1cycle NMA'!H332</f>
        <v>1.858905950478321E-2</v>
      </c>
      <c r="J331" s="12">
        <f t="shared" si="68"/>
        <v>1.7730217430694299E-2</v>
      </c>
      <c r="K331" s="41">
        <f>'Survival-1cycle NMA'!I332</f>
        <v>8.5884207408890901E-4</v>
      </c>
      <c r="L331" s="12">
        <v>3.9485866527622501E-3</v>
      </c>
      <c r="M331" s="12">
        <v>6.86391302895139E-3</v>
      </c>
      <c r="N331" s="12">
        <v>1.6189727917594999E-5</v>
      </c>
      <c r="O331" s="41">
        <f>'Survival-1cycle NMA'!H332</f>
        <v>1.858905950478321E-2</v>
      </c>
      <c r="P331" s="12">
        <f t="shared" si="69"/>
        <v>1.7730217430694299E-2</v>
      </c>
      <c r="Q331" s="41">
        <f>'Survival-1cycle NMA'!I332</f>
        <v>8.5884207408890901E-4</v>
      </c>
      <c r="R331" s="12">
        <v>6.86391302895139E-3</v>
      </c>
      <c r="S331" s="12">
        <f t="shared" si="70"/>
        <v>6.8477233010337951E-3</v>
      </c>
      <c r="T331" s="12">
        <v>1.6189727917594999E-5</v>
      </c>
      <c r="U331" s="41">
        <f>'Survival-1cycle NMA'!J332</f>
        <v>2.2462996543758783E-2</v>
      </c>
      <c r="V331" s="12">
        <f t="shared" si="71"/>
        <v>1.4917407982628448E-2</v>
      </c>
      <c r="W331" s="41">
        <f>'Survival-1cycle NMA'!K332</f>
        <v>7.5455885611303355E-3</v>
      </c>
      <c r="X331" s="41">
        <f>'Survival-1cycle NMA'!H332</f>
        <v>1.858905950478321E-2</v>
      </c>
      <c r="Y331" s="12">
        <f t="shared" si="72"/>
        <v>1.7730217430694299E-2</v>
      </c>
      <c r="Z331" s="41">
        <f>'Survival-1cycle NMA'!I332</f>
        <v>8.5884207408890901E-4</v>
      </c>
      <c r="AA331" s="41">
        <f>'Survival-1cycle NMA'!P332</f>
        <v>8.71798920608618E-3</v>
      </c>
      <c r="AB331" s="12">
        <f t="shared" si="73"/>
        <v>8.3383272868780417E-3</v>
      </c>
      <c r="AC331" s="41">
        <f>'Survival-1cycle NMA'!Q332</f>
        <v>3.7966191920813913E-4</v>
      </c>
      <c r="AD331" s="41">
        <f>'Survival-1cycle NMA'!L332</f>
        <v>6.1444100713198654E-2</v>
      </c>
      <c r="AE331" s="12">
        <f t="shared" si="74"/>
        <v>5.6951194225689859E-2</v>
      </c>
      <c r="AF331" s="41">
        <f>'Survival-1cycle NMA'!M332</f>
        <v>4.4929064875087969E-3</v>
      </c>
      <c r="AG331" s="12">
        <v>6.86391302895139E-3</v>
      </c>
      <c r="AH331" s="12">
        <f t="shared" si="75"/>
        <v>6.8477233010337951E-3</v>
      </c>
      <c r="AI331" s="12">
        <v>1.6189727917594999E-5</v>
      </c>
      <c r="AJ331" s="41">
        <f>'Survival-1cycle NMA'!N332</f>
        <v>1.7685735896341488E-2</v>
      </c>
      <c r="AK331" s="12">
        <f t="shared" si="76"/>
        <v>5.5603429944026204E-3</v>
      </c>
      <c r="AL331" s="41">
        <f>'Survival-1cycle NMA'!O332</f>
        <v>1.2125392901938868E-2</v>
      </c>
      <c r="AM331" s="41">
        <f>'Survival-1cycle NMA'!P332</f>
        <v>8.71798920608618E-3</v>
      </c>
      <c r="AN331" s="12">
        <f t="shared" si="77"/>
        <v>8.3383272868780417E-3</v>
      </c>
      <c r="AO331" s="41">
        <f>'Survival-1cycle NMA'!Q332</f>
        <v>3.7966191920813913E-4</v>
      </c>
    </row>
    <row r="332" spans="1:41">
      <c r="A332" s="12">
        <v>329</v>
      </c>
      <c r="B332" s="12">
        <f t="shared" si="65"/>
        <v>18.87123287671233</v>
      </c>
      <c r="C332" s="41">
        <f>'Survival-1cycle NMA'!F333</f>
        <v>2.0423260746622197E-2</v>
      </c>
      <c r="D332" s="41">
        <f>'Survival-1cycle NMA'!G333</f>
        <v>3.5163511902466501E-4</v>
      </c>
      <c r="E332" s="12">
        <f t="shared" si="66"/>
        <v>2.0071625627597532E-2</v>
      </c>
      <c r="F332" s="12">
        <v>6.8154368010149803E-3</v>
      </c>
      <c r="G332" s="12">
        <v>1.59553337521224E-5</v>
      </c>
      <c r="H332" s="12">
        <f t="shared" si="67"/>
        <v>6.7994814672628582E-3</v>
      </c>
      <c r="I332" s="41">
        <f>'Survival-1cycle NMA'!H333</f>
        <v>1.8483957274497705E-2</v>
      </c>
      <c r="J332" s="12">
        <f t="shared" si="68"/>
        <v>1.7633094014003554E-2</v>
      </c>
      <c r="K332" s="41">
        <f>'Survival-1cycle NMA'!I333</f>
        <v>8.5086326049414979E-4</v>
      </c>
      <c r="L332" s="12">
        <v>3.9144314917856499E-3</v>
      </c>
      <c r="M332" s="12">
        <v>6.8154368010149803E-3</v>
      </c>
      <c r="N332" s="12">
        <v>1.59553337521224E-5</v>
      </c>
      <c r="O332" s="41">
        <f>'Survival-1cycle NMA'!H333</f>
        <v>1.8483957274497705E-2</v>
      </c>
      <c r="P332" s="12">
        <f t="shared" si="69"/>
        <v>1.7633094014003554E-2</v>
      </c>
      <c r="Q332" s="41">
        <f>'Survival-1cycle NMA'!I333</f>
        <v>8.5086326049414979E-4</v>
      </c>
      <c r="R332" s="12">
        <v>6.8154368010149803E-3</v>
      </c>
      <c r="S332" s="12">
        <f t="shared" si="70"/>
        <v>6.7994814672628582E-3</v>
      </c>
      <c r="T332" s="12">
        <v>1.59553337521224E-5</v>
      </c>
      <c r="U332" s="41">
        <f>'Survival-1cycle NMA'!J333</f>
        <v>2.2342007618632871E-2</v>
      </c>
      <c r="V332" s="12">
        <f t="shared" si="71"/>
        <v>1.4845011074213547E-2</v>
      </c>
      <c r="W332" s="41">
        <f>'Survival-1cycle NMA'!K333</f>
        <v>7.4969965444193253E-3</v>
      </c>
      <c r="X332" s="41">
        <f>'Survival-1cycle NMA'!H333</f>
        <v>1.8483957274497705E-2</v>
      </c>
      <c r="Y332" s="12">
        <f t="shared" si="72"/>
        <v>1.7633094014003554E-2</v>
      </c>
      <c r="Z332" s="41">
        <f>'Survival-1cycle NMA'!I333</f>
        <v>8.5086326049414979E-4</v>
      </c>
      <c r="AA332" s="41">
        <f>'Survival-1cycle NMA'!P333</f>
        <v>8.659364036653943E-3</v>
      </c>
      <c r="AB332" s="12">
        <f t="shared" si="73"/>
        <v>8.283634957857432E-3</v>
      </c>
      <c r="AC332" s="41">
        <f>'Survival-1cycle NMA'!Q333</f>
        <v>3.7572907879651016E-4</v>
      </c>
      <c r="AD332" s="41">
        <f>'Survival-1cycle NMA'!L333</f>
        <v>6.1200711224026226E-2</v>
      </c>
      <c r="AE332" s="12">
        <f t="shared" si="74"/>
        <v>5.673979684504693E-2</v>
      </c>
      <c r="AF332" s="41">
        <f>'Survival-1cycle NMA'!M333</f>
        <v>4.4609143789792931E-3</v>
      </c>
      <c r="AG332" s="12">
        <v>6.8154368010149803E-3</v>
      </c>
      <c r="AH332" s="12">
        <f t="shared" si="75"/>
        <v>6.7994814672628582E-3</v>
      </c>
      <c r="AI332" s="12">
        <v>1.59553337521224E-5</v>
      </c>
      <c r="AJ332" s="41">
        <f>'Survival-1cycle NMA'!N333</f>
        <v>1.7584494691301408E-2</v>
      </c>
      <c r="AK332" s="12">
        <f t="shared" si="76"/>
        <v>5.5296295220570064E-3</v>
      </c>
      <c r="AL332" s="41">
        <f>'Survival-1cycle NMA'!O333</f>
        <v>1.2054865169244401E-2</v>
      </c>
      <c r="AM332" s="41">
        <f>'Survival-1cycle NMA'!P333</f>
        <v>8.659364036653943E-3</v>
      </c>
      <c r="AN332" s="12">
        <f t="shared" si="77"/>
        <v>8.283634957857432E-3</v>
      </c>
      <c r="AO332" s="41">
        <f>'Survival-1cycle NMA'!Q333</f>
        <v>3.7572907879651016E-4</v>
      </c>
    </row>
    <row r="333" spans="1:41">
      <c r="A333" s="12">
        <v>330</v>
      </c>
      <c r="B333" s="12">
        <f t="shared" si="65"/>
        <v>18.92876712328767</v>
      </c>
      <c r="C333" s="41">
        <f>'Survival-1cycle NMA'!F334</f>
        <v>2.031091564309814E-2</v>
      </c>
      <c r="D333" s="41">
        <f>'Survival-1cycle NMA'!G334</f>
        <v>3.4797061097676909E-4</v>
      </c>
      <c r="E333" s="12">
        <f t="shared" si="66"/>
        <v>1.9962945032121371E-2</v>
      </c>
      <c r="F333" s="12">
        <v>6.76740922420837E-3</v>
      </c>
      <c r="G333" s="12">
        <v>1.572486395531E-5</v>
      </c>
      <c r="H333" s="12">
        <f t="shared" si="67"/>
        <v>6.75168436025306E-3</v>
      </c>
      <c r="I333" s="41">
        <f>'Survival-1cycle NMA'!H334</f>
        <v>1.837968022772922E-2</v>
      </c>
      <c r="J333" s="12">
        <f t="shared" si="68"/>
        <v>1.753670344401503E-2</v>
      </c>
      <c r="K333" s="41">
        <f>'Survival-1cycle NMA'!I334</f>
        <v>8.4297678371418963E-4</v>
      </c>
      <c r="L333" s="12">
        <v>3.8806438562031401E-3</v>
      </c>
      <c r="M333" s="12">
        <v>6.76740922420837E-3</v>
      </c>
      <c r="N333" s="12">
        <v>1.572486395531E-5</v>
      </c>
      <c r="O333" s="41">
        <f>'Survival-1cycle NMA'!H334</f>
        <v>1.837968022772922E-2</v>
      </c>
      <c r="P333" s="12">
        <f t="shared" si="69"/>
        <v>1.753670344401503E-2</v>
      </c>
      <c r="Q333" s="41">
        <f>'Survival-1cycle NMA'!I334</f>
        <v>8.4297678371418963E-4</v>
      </c>
      <c r="R333" s="12">
        <v>6.76740922420837E-3</v>
      </c>
      <c r="S333" s="12">
        <f t="shared" si="70"/>
        <v>6.75168436025306E-3</v>
      </c>
      <c r="T333" s="12">
        <v>1.572486395531E-5</v>
      </c>
      <c r="U333" s="41">
        <f>'Survival-1cycle NMA'!J334</f>
        <v>2.2221936309128963E-2</v>
      </c>
      <c r="V333" s="12">
        <f t="shared" si="71"/>
        <v>1.477310746634612E-2</v>
      </c>
      <c r="W333" s="41">
        <f>'Survival-1cycle NMA'!K334</f>
        <v>7.4488288427828429E-3</v>
      </c>
      <c r="X333" s="41">
        <f>'Survival-1cycle NMA'!H334</f>
        <v>1.837968022772922E-2</v>
      </c>
      <c r="Y333" s="12">
        <f t="shared" si="72"/>
        <v>1.753670344401503E-2</v>
      </c>
      <c r="Z333" s="41">
        <f>'Survival-1cycle NMA'!I334</f>
        <v>8.4297678371418963E-4</v>
      </c>
      <c r="AA333" s="41">
        <f>'Survival-1cycle NMA'!P334</f>
        <v>8.6012617062641156E-3</v>
      </c>
      <c r="AB333" s="12">
        <f t="shared" si="73"/>
        <v>8.2294157659945685E-3</v>
      </c>
      <c r="AC333" s="41">
        <f>'Survival-1cycle NMA'!Q334</f>
        <v>3.7184594026954651E-4</v>
      </c>
      <c r="AD333" s="41">
        <f>'Survival-1cycle NMA'!L334</f>
        <v>6.0958821994292173E-2</v>
      </c>
      <c r="AE333" s="12">
        <f t="shared" si="74"/>
        <v>5.6529598657854528E-2</v>
      </c>
      <c r="AF333" s="41">
        <f>'Survival-1cycle NMA'!M334</f>
        <v>4.4292233364376455E-3</v>
      </c>
      <c r="AG333" s="12">
        <v>6.76740922420837E-3</v>
      </c>
      <c r="AH333" s="12">
        <f t="shared" si="75"/>
        <v>6.75168436025306E-3</v>
      </c>
      <c r="AI333" s="12">
        <v>1.572486395531E-5</v>
      </c>
      <c r="AJ333" s="41">
        <f>'Survival-1cycle NMA'!N334</f>
        <v>1.7484055466961104E-2</v>
      </c>
      <c r="AK333" s="12">
        <f t="shared" si="76"/>
        <v>5.4991459733428078E-3</v>
      </c>
      <c r="AL333" s="41">
        <f>'Survival-1cycle NMA'!O334</f>
        <v>1.1984909493618296E-2</v>
      </c>
      <c r="AM333" s="41">
        <f>'Survival-1cycle NMA'!P334</f>
        <v>8.6012617062641156E-3</v>
      </c>
      <c r="AN333" s="12">
        <f t="shared" si="77"/>
        <v>8.2294157659945685E-3</v>
      </c>
      <c r="AO333" s="41">
        <f>'Survival-1cycle NMA'!Q334</f>
        <v>3.7184594026954651E-4</v>
      </c>
    </row>
    <row r="334" spans="1:41">
      <c r="A334" s="12">
        <v>331</v>
      </c>
      <c r="B334" s="12">
        <f t="shared" si="65"/>
        <v>18.986301369863014</v>
      </c>
      <c r="C334" s="41">
        <f>'Survival-1cycle NMA'!F335</f>
        <v>2.0199434756600264E-2</v>
      </c>
      <c r="D334" s="41">
        <f>'Survival-1cycle NMA'!G335</f>
        <v>3.4435261854078947E-4</v>
      </c>
      <c r="E334" s="12">
        <f t="shared" si="66"/>
        <v>1.9855082138059473E-2</v>
      </c>
      <c r="F334" s="12">
        <v>6.7198251078635198E-3</v>
      </c>
      <c r="G334" s="12">
        <v>1.5498243708525301E-5</v>
      </c>
      <c r="H334" s="12">
        <f t="shared" si="67"/>
        <v>6.7043268641549941E-3</v>
      </c>
      <c r="I334" s="41">
        <f>'Survival-1cycle NMA'!H335</f>
        <v>1.8276219952253855E-2</v>
      </c>
      <c r="J334" s="12">
        <f t="shared" si="68"/>
        <v>1.7441038596131359E-2</v>
      </c>
      <c r="K334" s="41">
        <f>'Survival-1cycle NMA'!I335</f>
        <v>8.351813561224983E-4</v>
      </c>
      <c r="L334" s="12">
        <v>3.84721897820533E-3</v>
      </c>
      <c r="M334" s="12">
        <v>6.7198251078635198E-3</v>
      </c>
      <c r="N334" s="12">
        <v>1.5498243708525301E-5</v>
      </c>
      <c r="O334" s="41">
        <f>'Survival-1cycle NMA'!H335</f>
        <v>1.8276219952253855E-2</v>
      </c>
      <c r="P334" s="12">
        <f t="shared" si="69"/>
        <v>1.7441038596131359E-2</v>
      </c>
      <c r="Q334" s="41">
        <f>'Survival-1cycle NMA'!I335</f>
        <v>8.351813561224983E-4</v>
      </c>
      <c r="R334" s="12">
        <v>6.7198251078635198E-3</v>
      </c>
      <c r="S334" s="12">
        <f t="shared" si="70"/>
        <v>6.7043268641549941E-3</v>
      </c>
      <c r="T334" s="12">
        <v>1.5498243708525301E-5</v>
      </c>
      <c r="U334" s="41">
        <f>'Survival-1cycle NMA'!J335</f>
        <v>2.2102773499762755E-2</v>
      </c>
      <c r="V334" s="12">
        <f t="shared" si="71"/>
        <v>1.4701692773654981E-2</v>
      </c>
      <c r="W334" s="41">
        <f>'Survival-1cycle NMA'!K335</f>
        <v>7.4010807261077737E-3</v>
      </c>
      <c r="X334" s="41">
        <f>'Survival-1cycle NMA'!H335</f>
        <v>1.8276219952253855E-2</v>
      </c>
      <c r="Y334" s="12">
        <f t="shared" si="72"/>
        <v>1.7441038596131359E-2</v>
      </c>
      <c r="Z334" s="41">
        <f>'Survival-1cycle NMA'!I335</f>
        <v>8.351813561224983E-4</v>
      </c>
      <c r="AA334" s="41">
        <f>'Survival-1cycle NMA'!P335</f>
        <v>8.5436763387534229E-3</v>
      </c>
      <c r="AB334" s="12">
        <f t="shared" si="73"/>
        <v>8.1756645805274291E-3</v>
      </c>
      <c r="AC334" s="41">
        <f>'Survival-1cycle NMA'!Q335</f>
        <v>3.6801175822599453E-4</v>
      </c>
      <c r="AD334" s="41">
        <f>'Survival-1cycle NMA'!L335</f>
        <v>6.0718420187556674E-2</v>
      </c>
      <c r="AE334" s="12">
        <f t="shared" si="74"/>
        <v>5.6320590384434752E-2</v>
      </c>
      <c r="AF334" s="41">
        <f>'Survival-1cycle NMA'!M335</f>
        <v>4.3978298031219203E-3</v>
      </c>
      <c r="AG334" s="12">
        <v>6.7198251078635198E-3</v>
      </c>
      <c r="AH334" s="12">
        <f t="shared" si="75"/>
        <v>6.7043268641549941E-3</v>
      </c>
      <c r="AI334" s="12">
        <v>1.5498243708525301E-5</v>
      </c>
      <c r="AJ334" s="41">
        <f>'Survival-1cycle NMA'!N335</f>
        <v>1.7384409992618852E-2</v>
      </c>
      <c r="AK334" s="12">
        <f t="shared" si="76"/>
        <v>5.468890146547313E-3</v>
      </c>
      <c r="AL334" s="41">
        <f>'Survival-1cycle NMA'!O335</f>
        <v>1.1915519846071539E-2</v>
      </c>
      <c r="AM334" s="41">
        <f>'Survival-1cycle NMA'!P335</f>
        <v>8.5436763387534229E-3</v>
      </c>
      <c r="AN334" s="12">
        <f t="shared" si="77"/>
        <v>8.1756645805274291E-3</v>
      </c>
      <c r="AO334" s="41">
        <f>'Survival-1cycle NMA'!Q335</f>
        <v>3.6801175822599453E-4</v>
      </c>
    </row>
    <row r="335" spans="1:41">
      <c r="A335" s="12">
        <v>332</v>
      </c>
      <c r="B335" s="12">
        <f t="shared" si="65"/>
        <v>19.043835616438358</v>
      </c>
      <c r="C335" s="41">
        <f>'Survival-1cycle NMA'!F336</f>
        <v>2.0088809416949769E-2</v>
      </c>
      <c r="D335" s="41">
        <f>'Survival-1cycle NMA'!G336</f>
        <v>3.4078044185348273E-4</v>
      </c>
      <c r="E335" s="12">
        <f t="shared" si="66"/>
        <v>1.9748028975096286E-2</v>
      </c>
      <c r="F335" s="12">
        <v>6.6726793338200904E-3</v>
      </c>
      <c r="G335" s="12">
        <v>1.5275399796730601E-5</v>
      </c>
      <c r="H335" s="12">
        <f t="shared" si="67"/>
        <v>6.6574039340233596E-3</v>
      </c>
      <c r="I335" s="41">
        <f>'Survival-1cycle NMA'!H336</f>
        <v>1.8173568142119206E-2</v>
      </c>
      <c r="J335" s="12">
        <f t="shared" si="68"/>
        <v>1.7346092430933543E-2</v>
      </c>
      <c r="K335" s="41">
        <f>'Survival-1cycle NMA'!I336</f>
        <v>8.2747571118566444E-4</v>
      </c>
      <c r="L335" s="12">
        <v>3.8141521627435E-3</v>
      </c>
      <c r="M335" s="12">
        <v>6.6726793338200904E-3</v>
      </c>
      <c r="N335" s="12">
        <v>1.5275399796730601E-5</v>
      </c>
      <c r="O335" s="41">
        <f>'Survival-1cycle NMA'!H336</f>
        <v>1.8173568142119206E-2</v>
      </c>
      <c r="P335" s="12">
        <f t="shared" si="69"/>
        <v>1.7346092430933543E-2</v>
      </c>
      <c r="Q335" s="41">
        <f>'Survival-1cycle NMA'!I336</f>
        <v>8.2747571118566444E-4</v>
      </c>
      <c r="R335" s="12">
        <v>6.6726793338200904E-3</v>
      </c>
      <c r="S335" s="12">
        <f t="shared" si="70"/>
        <v>6.6574039340233596E-3</v>
      </c>
      <c r="T335" s="12">
        <v>1.5275399796730601E-5</v>
      </c>
      <c r="U335" s="41">
        <f>'Survival-1cycle NMA'!J336</f>
        <v>2.1984510187910106E-2</v>
      </c>
      <c r="V335" s="12">
        <f t="shared" si="71"/>
        <v>1.4630762659094992E-2</v>
      </c>
      <c r="W335" s="41">
        <f>'Survival-1cycle NMA'!K336</f>
        <v>7.353747528815114E-3</v>
      </c>
      <c r="X335" s="41">
        <f>'Survival-1cycle NMA'!H336</f>
        <v>1.8173568142119206E-2</v>
      </c>
      <c r="Y335" s="12">
        <f t="shared" si="72"/>
        <v>1.7346092430933543E-2</v>
      </c>
      <c r="Z335" s="41">
        <f>'Survival-1cycle NMA'!I336</f>
        <v>8.2747571118566444E-4</v>
      </c>
      <c r="AA335" s="41">
        <f>'Survival-1cycle NMA'!P336</f>
        <v>8.4866021381499596E-3</v>
      </c>
      <c r="AB335" s="12">
        <f t="shared" si="73"/>
        <v>8.1223763379028365E-3</v>
      </c>
      <c r="AC335" s="41">
        <f>'Survival-1cycle NMA'!Q336</f>
        <v>3.6422580024712337E-4</v>
      </c>
      <c r="AD335" s="41">
        <f>'Survival-1cycle NMA'!L336</f>
        <v>6.0479493109328313E-2</v>
      </c>
      <c r="AE335" s="12">
        <f t="shared" si="74"/>
        <v>5.6112762836220964E-2</v>
      </c>
      <c r="AF335" s="41">
        <f>'Survival-1cycle NMA'!M336</f>
        <v>4.3667302731073511E-3</v>
      </c>
      <c r="AG335" s="12">
        <v>6.6726793338200904E-3</v>
      </c>
      <c r="AH335" s="12">
        <f t="shared" si="75"/>
        <v>6.6574039340233596E-3</v>
      </c>
      <c r="AI335" s="12">
        <v>1.5275399796730601E-5</v>
      </c>
      <c r="AJ335" s="41">
        <f>'Survival-1cycle NMA'!N336</f>
        <v>1.728555014209775E-2</v>
      </c>
      <c r="AK335" s="12">
        <f t="shared" si="76"/>
        <v>5.438859865795679E-3</v>
      </c>
      <c r="AL335" s="41">
        <f>'Survival-1cycle NMA'!O336</f>
        <v>1.1846690276302071E-2</v>
      </c>
      <c r="AM335" s="41">
        <f>'Survival-1cycle NMA'!P336</f>
        <v>8.4866021381499596E-3</v>
      </c>
      <c r="AN335" s="12">
        <f t="shared" si="77"/>
        <v>8.1223763379028365E-3</v>
      </c>
      <c r="AO335" s="41">
        <f>'Survival-1cycle NMA'!Q336</f>
        <v>3.6422580024712337E-4</v>
      </c>
    </row>
    <row r="336" spans="1:41">
      <c r="A336" s="12">
        <v>333</v>
      </c>
      <c r="B336" s="12">
        <f t="shared" si="65"/>
        <v>19.101369863013698</v>
      </c>
      <c r="C336" s="41">
        <f>'Survival-1cycle NMA'!F337</f>
        <v>1.9979031062072952E-2</v>
      </c>
      <c r="D336" s="41">
        <f>'Survival-1cycle NMA'!G337</f>
        <v>3.3725339326914081E-4</v>
      </c>
      <c r="E336" s="12">
        <f t="shared" si="66"/>
        <v>1.964177766880381E-2</v>
      </c>
      <c r="F336" s="12">
        <v>6.6259668552342398E-3</v>
      </c>
      <c r="G336" s="12">
        <v>1.50562605702589E-5</v>
      </c>
      <c r="H336" s="12">
        <f t="shared" si="67"/>
        <v>6.6109105946639806E-3</v>
      </c>
      <c r="I336" s="41">
        <f>'Survival-1cycle NMA'!H337</f>
        <v>1.8071716596035924E-2</v>
      </c>
      <c r="J336" s="12">
        <f t="shared" si="68"/>
        <v>1.725185799297043E-2</v>
      </c>
      <c r="K336" s="41">
        <f>'Survival-1cycle NMA'!I337</f>
        <v>8.1985860306549134E-4</v>
      </c>
      <c r="L336" s="12">
        <v>3.7814387862486198E-3</v>
      </c>
      <c r="M336" s="12">
        <v>6.6259668552342398E-3</v>
      </c>
      <c r="N336" s="12">
        <v>1.50562605702589E-5</v>
      </c>
      <c r="O336" s="41">
        <f>'Survival-1cycle NMA'!H337</f>
        <v>1.8071716596035924E-2</v>
      </c>
      <c r="P336" s="12">
        <f t="shared" si="69"/>
        <v>1.725185799297043E-2</v>
      </c>
      <c r="Q336" s="41">
        <f>'Survival-1cycle NMA'!I337</f>
        <v>8.1985860306549134E-4</v>
      </c>
      <c r="R336" s="12">
        <v>6.6259668552342398E-3</v>
      </c>
      <c r="S336" s="12">
        <f t="shared" si="70"/>
        <v>6.6109105946639806E-3</v>
      </c>
      <c r="T336" s="12">
        <v>1.50562605702589E-5</v>
      </c>
      <c r="U336" s="41">
        <f>'Survival-1cycle NMA'!J337</f>
        <v>2.1867137482126299E-2</v>
      </c>
      <c r="V336" s="12">
        <f t="shared" si="71"/>
        <v>1.4560312833311268E-2</v>
      </c>
      <c r="W336" s="41">
        <f>'Survival-1cycle NMA'!K337</f>
        <v>7.3068246488150312E-3</v>
      </c>
      <c r="X336" s="41">
        <f>'Survival-1cycle NMA'!H337</f>
        <v>1.8071716596035924E-2</v>
      </c>
      <c r="Y336" s="12">
        <f t="shared" si="72"/>
        <v>1.725185799297043E-2</v>
      </c>
      <c r="Z336" s="41">
        <f>'Survival-1cycle NMA'!I337</f>
        <v>8.1985860306549134E-4</v>
      </c>
      <c r="AA336" s="41">
        <f>'Survival-1cycle NMA'!P337</f>
        <v>8.4300333873808097E-3</v>
      </c>
      <c r="AB336" s="12">
        <f t="shared" si="73"/>
        <v>8.0695460407421774E-3</v>
      </c>
      <c r="AC336" s="41">
        <f>'Survival-1cycle NMA'!Q337</f>
        <v>3.6048734663863202E-4</v>
      </c>
      <c r="AD336" s="41">
        <f>'Survival-1cycle NMA'!L337</f>
        <v>6.0242028205129722E-2</v>
      </c>
      <c r="AE336" s="12">
        <f t="shared" si="74"/>
        <v>5.5906106914678642E-2</v>
      </c>
      <c r="AF336" s="41">
        <f>'Survival-1cycle NMA'!M337</f>
        <v>4.3359212904510776E-3</v>
      </c>
      <c r="AG336" s="12">
        <v>6.6259668552342398E-3</v>
      </c>
      <c r="AH336" s="12">
        <f t="shared" si="75"/>
        <v>6.6109105946639806E-3</v>
      </c>
      <c r="AI336" s="12">
        <v>1.50562605702589E-5</v>
      </c>
      <c r="AJ336" s="41">
        <f>'Survival-1cycle NMA'!N337</f>
        <v>1.7187467892157006E-2</v>
      </c>
      <c r="AK336" s="12">
        <f t="shared" si="76"/>
        <v>5.4090529806910641E-3</v>
      </c>
      <c r="AL336" s="41">
        <f>'Survival-1cycle NMA'!O337</f>
        <v>1.1778414911465942E-2</v>
      </c>
      <c r="AM336" s="41">
        <f>'Survival-1cycle NMA'!P337</f>
        <v>8.4300333873808097E-3</v>
      </c>
      <c r="AN336" s="12">
        <f t="shared" si="77"/>
        <v>8.0695460407421774E-3</v>
      </c>
      <c r="AO336" s="41">
        <f>'Survival-1cycle NMA'!Q337</f>
        <v>3.6048734663863202E-4</v>
      </c>
    </row>
    <row r="337" spans="1:41">
      <c r="A337" s="12">
        <v>334</v>
      </c>
      <c r="B337" s="12">
        <f t="shared" si="65"/>
        <v>19.158904109589042</v>
      </c>
      <c r="C337" s="41">
        <f>'Survival-1cycle NMA'!F338</f>
        <v>1.9870091236383034E-2</v>
      </c>
      <c r="D337" s="41">
        <f>'Survival-1cycle NMA'!G338</f>
        <v>3.3377079711631539E-4</v>
      </c>
      <c r="E337" s="12">
        <f t="shared" si="66"/>
        <v>1.953632043926672E-2</v>
      </c>
      <c r="F337" s="12">
        <v>6.5796826954100497E-3</v>
      </c>
      <c r="G337" s="12">
        <v>1.4840755907593699E-5</v>
      </c>
      <c r="H337" s="12">
        <f t="shared" si="67"/>
        <v>6.5648419395024559E-3</v>
      </c>
      <c r="I337" s="41">
        <f>'Survival-1cycle NMA'!H338</f>
        <v>1.7970657215797738E-2</v>
      </c>
      <c r="J337" s="12">
        <f t="shared" si="68"/>
        <v>1.715832840956814E-2</v>
      </c>
      <c r="K337" s="41">
        <f>'Survival-1cycle NMA'!I338</f>
        <v>8.123288062295978E-4</v>
      </c>
      <c r="L337" s="12">
        <v>3.7490742953759301E-3</v>
      </c>
      <c r="M337" s="12">
        <v>6.5796826954100497E-3</v>
      </c>
      <c r="N337" s="12">
        <v>1.4840755907593699E-5</v>
      </c>
      <c r="O337" s="41">
        <f>'Survival-1cycle NMA'!H338</f>
        <v>1.7970657215797738E-2</v>
      </c>
      <c r="P337" s="12">
        <f t="shared" si="69"/>
        <v>1.715832840956814E-2</v>
      </c>
      <c r="Q337" s="41">
        <f>'Survival-1cycle NMA'!I338</f>
        <v>8.123288062295978E-4</v>
      </c>
      <c r="R337" s="12">
        <v>6.5796826954100497E-3</v>
      </c>
      <c r="S337" s="12">
        <f t="shared" si="70"/>
        <v>6.5648419395024559E-3</v>
      </c>
      <c r="T337" s="12">
        <v>1.4840755907593699E-5</v>
      </c>
      <c r="U337" s="41">
        <f>'Survival-1cycle NMA'!J338</f>
        <v>2.1750646600494559E-2</v>
      </c>
      <c r="V337" s="12">
        <f t="shared" si="71"/>
        <v>1.4490339054012929E-2</v>
      </c>
      <c r="W337" s="41">
        <f>'Survival-1cycle NMA'!K338</f>
        <v>7.2603075464816296E-3</v>
      </c>
      <c r="X337" s="41">
        <f>'Survival-1cycle NMA'!H338</f>
        <v>1.7970657215797738E-2</v>
      </c>
      <c r="Y337" s="12">
        <f t="shared" si="72"/>
        <v>1.715832840956814E-2</v>
      </c>
      <c r="Z337" s="41">
        <f>'Survival-1cycle NMA'!I338</f>
        <v>8.123288062295978E-4</v>
      </c>
      <c r="AA337" s="41">
        <f>'Survival-1cycle NMA'!P338</f>
        <v>8.373964447003843E-3</v>
      </c>
      <c r="AB337" s="12">
        <f t="shared" si="73"/>
        <v>8.0171687568255101E-3</v>
      </c>
      <c r="AC337" s="41">
        <f>'Survival-1cycle NMA'!Q338</f>
        <v>3.5679569017833221E-4</v>
      </c>
      <c r="AD337" s="41">
        <f>'Survival-1cycle NMA'!L338</f>
        <v>6.0006013058594827E-2</v>
      </c>
      <c r="AE337" s="12">
        <f t="shared" si="74"/>
        <v>5.5700613610241374E-2</v>
      </c>
      <c r="AF337" s="41">
        <f>'Survival-1cycle NMA'!M338</f>
        <v>4.3053994483534521E-3</v>
      </c>
      <c r="AG337" s="12">
        <v>6.5796826954100497E-3</v>
      </c>
      <c r="AH337" s="12">
        <f t="shared" si="75"/>
        <v>6.5648419395024559E-3</v>
      </c>
      <c r="AI337" s="12">
        <v>1.4840755907593699E-5</v>
      </c>
      <c r="AJ337" s="41">
        <f>'Survival-1cycle NMA'!N338</f>
        <v>1.709015532093144E-2</v>
      </c>
      <c r="AK337" s="12">
        <f t="shared" si="76"/>
        <v>5.3794673659606947E-3</v>
      </c>
      <c r="AL337" s="41">
        <f>'Survival-1cycle NMA'!O338</f>
        <v>1.1710687954970746E-2</v>
      </c>
      <c r="AM337" s="41">
        <f>'Survival-1cycle NMA'!P338</f>
        <v>8.373964447003843E-3</v>
      </c>
      <c r="AN337" s="12">
        <f t="shared" si="77"/>
        <v>8.0171687568255101E-3</v>
      </c>
      <c r="AO337" s="41">
        <f>'Survival-1cycle NMA'!Q338</f>
        <v>3.5679569017833221E-4</v>
      </c>
    </row>
    <row r="338" spans="1:41">
      <c r="A338" s="12">
        <v>335</v>
      </c>
      <c r="B338" s="12">
        <f t="shared" si="65"/>
        <v>19.216438356164385</v>
      </c>
      <c r="C338" s="41">
        <f>'Survival-1cycle NMA'!F339</f>
        <v>1.9761981589190424E-2</v>
      </c>
      <c r="D338" s="41">
        <f>'Survival-1cycle NMA'!G339</f>
        <v>3.3033198945998731E-4</v>
      </c>
      <c r="E338" s="12">
        <f t="shared" si="66"/>
        <v>1.9431649599730438E-2</v>
      </c>
      <c r="F338" s="12">
        <v>6.5338219466530099E-3</v>
      </c>
      <c r="G338" s="12">
        <v>1.46288171791236E-5</v>
      </c>
      <c r="H338" s="12">
        <f t="shared" si="67"/>
        <v>6.519193129473886E-3</v>
      </c>
      <c r="I338" s="41">
        <f>'Survival-1cycle NMA'!H339</f>
        <v>1.7870382004729429E-2</v>
      </c>
      <c r="J338" s="12">
        <f t="shared" si="68"/>
        <v>1.7065496889659124E-2</v>
      </c>
      <c r="K338" s="41">
        <f>'Survival-1cycle NMA'!I339</f>
        <v>8.0488511507030732E-4</v>
      </c>
      <c r="L338" s="12">
        <v>3.7170542057746499E-3</v>
      </c>
      <c r="M338" s="12">
        <v>6.5338219466530099E-3</v>
      </c>
      <c r="N338" s="12">
        <v>1.46288171791236E-5</v>
      </c>
      <c r="O338" s="41">
        <f>'Survival-1cycle NMA'!H339</f>
        <v>1.7870382004729429E-2</v>
      </c>
      <c r="P338" s="12">
        <f t="shared" si="69"/>
        <v>1.7065496889659124E-2</v>
      </c>
      <c r="Q338" s="41">
        <f>'Survival-1cycle NMA'!I339</f>
        <v>8.0488511507030732E-4</v>
      </c>
      <c r="R338" s="12">
        <v>6.5338219466530099E-3</v>
      </c>
      <c r="S338" s="12">
        <f t="shared" si="70"/>
        <v>6.519193129473886E-3</v>
      </c>
      <c r="T338" s="12">
        <v>1.46288171791236E-5</v>
      </c>
      <c r="U338" s="41">
        <f>'Survival-1cycle NMA'!J339</f>
        <v>2.163502886900346E-2</v>
      </c>
      <c r="V338" s="12">
        <f t="shared" si="71"/>
        <v>1.4420837125356776E-2</v>
      </c>
      <c r="W338" s="41">
        <f>'Survival-1cycle NMA'!K339</f>
        <v>7.2141917436466842E-3</v>
      </c>
      <c r="X338" s="41">
        <f>'Survival-1cycle NMA'!H339</f>
        <v>1.7870382004729429E-2</v>
      </c>
      <c r="Y338" s="12">
        <f t="shared" si="72"/>
        <v>1.7065496889659124E-2</v>
      </c>
      <c r="Z338" s="41">
        <f>'Survival-1cycle NMA'!I339</f>
        <v>8.0488511507030732E-4</v>
      </c>
      <c r="AA338" s="41">
        <f>'Survival-1cycle NMA'!P339</f>
        <v>8.3183897539630281E-3</v>
      </c>
      <c r="AB338" s="12">
        <f t="shared" si="73"/>
        <v>7.9652396180935787E-3</v>
      </c>
      <c r="AC338" s="41">
        <f>'Survival-1cycle NMA'!Q339</f>
        <v>3.5315013586945023E-4</v>
      </c>
      <c r="AD338" s="41">
        <f>'Survival-1cycle NMA'!L339</f>
        <v>5.9771435389596991E-2</v>
      </c>
      <c r="AE338" s="12">
        <f t="shared" si="74"/>
        <v>5.5496274001261461E-2</v>
      </c>
      <c r="AF338" s="41">
        <f>'Survival-1cycle NMA'!M339</f>
        <v>4.2751613883355282E-3</v>
      </c>
      <c r="AG338" s="12">
        <v>6.5338219466530099E-3</v>
      </c>
      <c r="AH338" s="12">
        <f t="shared" si="75"/>
        <v>6.519193129473886E-3</v>
      </c>
      <c r="AI338" s="12">
        <v>1.46288171791236E-5</v>
      </c>
      <c r="AJ338" s="41">
        <f>'Survival-1cycle NMA'!N339</f>
        <v>1.6993604606398732E-2</v>
      </c>
      <c r="AK338" s="12">
        <f t="shared" si="76"/>
        <v>5.3501009211077959E-3</v>
      </c>
      <c r="AL338" s="41">
        <f>'Survival-1cycle NMA'!O339</f>
        <v>1.1643503685290936E-2</v>
      </c>
      <c r="AM338" s="41">
        <f>'Survival-1cycle NMA'!P339</f>
        <v>8.3183897539630281E-3</v>
      </c>
      <c r="AN338" s="12">
        <f t="shared" si="77"/>
        <v>7.9652396180935787E-3</v>
      </c>
      <c r="AO338" s="41">
        <f>'Survival-1cycle NMA'!Q339</f>
        <v>3.5315013586945023E-4</v>
      </c>
    </row>
    <row r="339" spans="1:41">
      <c r="A339" s="12">
        <v>336</v>
      </c>
      <c r="B339" s="12">
        <f t="shared" si="65"/>
        <v>19.273972602739725</v>
      </c>
      <c r="C339" s="41">
        <f>'Survival-1cycle NMA'!F340</f>
        <v>1.965469387314038E-2</v>
      </c>
      <c r="D339" s="41">
        <f>'Survival-1cycle NMA'!G340</f>
        <v>3.2693631786905882E-4</v>
      </c>
      <c r="E339" s="12">
        <f t="shared" si="66"/>
        <v>1.9327757555271323E-2</v>
      </c>
      <c r="F339" s="12">
        <v>6.4883797691449698E-3</v>
      </c>
      <c r="G339" s="12">
        <v>1.4420377211845101E-5</v>
      </c>
      <c r="H339" s="12">
        <f t="shared" si="67"/>
        <v>6.4739593919331245E-3</v>
      </c>
      <c r="I339" s="41">
        <f>'Survival-1cycle NMA'!H340</f>
        <v>1.7770883066161716E-2</v>
      </c>
      <c r="J339" s="12">
        <f t="shared" si="68"/>
        <v>1.6973356722630045E-2</v>
      </c>
      <c r="K339" s="41">
        <f>'Survival-1cycle NMA'!I340</f>
        <v>7.9752634353167284E-4</v>
      </c>
      <c r="L339" s="12">
        <v>3.6853741008820899E-3</v>
      </c>
      <c r="M339" s="12">
        <v>6.4883797691449698E-3</v>
      </c>
      <c r="N339" s="12">
        <v>1.4420377211845101E-5</v>
      </c>
      <c r="O339" s="41">
        <f>'Survival-1cycle NMA'!H340</f>
        <v>1.7770883066161716E-2</v>
      </c>
      <c r="P339" s="12">
        <f t="shared" si="69"/>
        <v>1.6973356722630045E-2</v>
      </c>
      <c r="Q339" s="41">
        <f>'Survival-1cycle NMA'!I340</f>
        <v>7.9752634353167284E-4</v>
      </c>
      <c r="R339" s="12">
        <v>6.4883797691449698E-3</v>
      </c>
      <c r="S339" s="12">
        <f t="shared" si="70"/>
        <v>6.4739593919331245E-3</v>
      </c>
      <c r="T339" s="12">
        <v>1.4420377211845101E-5</v>
      </c>
      <c r="U339" s="41">
        <f>'Survival-1cycle NMA'!J340</f>
        <v>2.1520275719952076E-2</v>
      </c>
      <c r="V339" s="12">
        <f t="shared" si="71"/>
        <v>1.4351802897339604E-2</v>
      </c>
      <c r="W339" s="41">
        <f>'Survival-1cycle NMA'!K340</f>
        <v>7.1684728226124716E-3</v>
      </c>
      <c r="X339" s="41">
        <f>'Survival-1cycle NMA'!H340</f>
        <v>1.7770883066161716E-2</v>
      </c>
      <c r="Y339" s="12">
        <f t="shared" si="72"/>
        <v>1.6973356722630045E-2</v>
      </c>
      <c r="Z339" s="41">
        <f>'Survival-1cycle NMA'!I340</f>
        <v>7.9752634353167284E-4</v>
      </c>
      <c r="AA339" s="41">
        <f>'Survival-1cycle NMA'!P340</f>
        <v>8.2633038203667152E-3</v>
      </c>
      <c r="AB339" s="12">
        <f t="shared" si="73"/>
        <v>7.9137538196672776E-3</v>
      </c>
      <c r="AC339" s="41">
        <f>'Survival-1cycle NMA'!Q340</f>
        <v>3.4955000069943802E-4</v>
      </c>
      <c r="AD339" s="41">
        <f>'Survival-1cycle NMA'!L340</f>
        <v>5.953828305240666E-2</v>
      </c>
      <c r="AE339" s="12">
        <f t="shared" si="74"/>
        <v>5.5293079252974185E-2</v>
      </c>
      <c r="AF339" s="41">
        <f>'Survival-1cycle NMA'!M340</f>
        <v>4.2452037994324746E-3</v>
      </c>
      <c r="AG339" s="12">
        <v>6.4883797691449698E-3</v>
      </c>
      <c r="AH339" s="12">
        <f t="shared" si="75"/>
        <v>6.4739593919331245E-3</v>
      </c>
      <c r="AI339" s="12">
        <v>1.4420377211845101E-5</v>
      </c>
      <c r="AJ339" s="41">
        <f>'Survival-1cycle NMA'!N340</f>
        <v>1.6897808024873291E-2</v>
      </c>
      <c r="AK339" s="12">
        <f t="shared" si="76"/>
        <v>5.3209515700685713E-3</v>
      </c>
      <c r="AL339" s="41">
        <f>'Survival-1cycle NMA'!O340</f>
        <v>1.157685645480472E-2</v>
      </c>
      <c r="AM339" s="41">
        <f>'Survival-1cycle NMA'!P340</f>
        <v>8.2633038203667152E-3</v>
      </c>
      <c r="AN339" s="12">
        <f t="shared" si="77"/>
        <v>7.9137538196672776E-3</v>
      </c>
      <c r="AO339" s="41">
        <f>'Survival-1cycle NMA'!Q340</f>
        <v>3.4955000069943802E-4</v>
      </c>
    </row>
    <row r="340" spans="1:41">
      <c r="A340" s="12">
        <v>337</v>
      </c>
      <c r="B340" s="12">
        <f t="shared" si="65"/>
        <v>19.331506849315069</v>
      </c>
      <c r="C340" s="41">
        <f>'Survival-1cycle NMA'!F341</f>
        <v>1.9548219942678358E-2</v>
      </c>
      <c r="D340" s="41">
        <f>'Survival-1cycle NMA'!G341</f>
        <v>3.235831411890166E-4</v>
      </c>
      <c r="E340" s="12">
        <f t="shared" si="66"/>
        <v>1.922463680148934E-2</v>
      </c>
      <c r="F340" s="12">
        <v>6.4433513898403899E-3</v>
      </c>
      <c r="G340" s="12">
        <v>1.4215370254984501E-5</v>
      </c>
      <c r="H340" s="12">
        <f t="shared" si="67"/>
        <v>6.4291360195854056E-3</v>
      </c>
      <c r="I340" s="41">
        <f>'Survival-1cycle NMA'!H341</f>
        <v>1.7672152601933298E-2</v>
      </c>
      <c r="J340" s="12">
        <f t="shared" si="68"/>
        <v>1.6881901277188919E-2</v>
      </c>
      <c r="K340" s="41">
        <f>'Survival-1cycle NMA'!I341</f>
        <v>7.9025132474437783E-4</v>
      </c>
      <c r="L340" s="12">
        <v>3.6540296307417102E-3</v>
      </c>
      <c r="M340" s="12">
        <v>6.4433513898403899E-3</v>
      </c>
      <c r="N340" s="12">
        <v>1.4215370254984501E-5</v>
      </c>
      <c r="O340" s="41">
        <f>'Survival-1cycle NMA'!H341</f>
        <v>1.7672152601933298E-2</v>
      </c>
      <c r="P340" s="12">
        <f t="shared" si="69"/>
        <v>1.6881901277188919E-2</v>
      </c>
      <c r="Q340" s="41">
        <f>'Survival-1cycle NMA'!I341</f>
        <v>7.9025132474437783E-4</v>
      </c>
      <c r="R340" s="12">
        <v>6.4433513898403899E-3</v>
      </c>
      <c r="S340" s="12">
        <f t="shared" si="70"/>
        <v>6.4291360195854056E-3</v>
      </c>
      <c r="T340" s="12">
        <v>1.4215370254984501E-5</v>
      </c>
      <c r="U340" s="41">
        <f>'Survival-1cycle NMA'!J341</f>
        <v>2.140637869038323E-2</v>
      </c>
      <c r="V340" s="12">
        <f t="shared" si="71"/>
        <v>1.4283232265200552E-2</v>
      </c>
      <c r="W340" s="41">
        <f>'Survival-1cycle NMA'!K341</f>
        <v>7.1231464251826767E-3</v>
      </c>
      <c r="X340" s="41">
        <f>'Survival-1cycle NMA'!H341</f>
        <v>1.7672152601933298E-2</v>
      </c>
      <c r="Y340" s="12">
        <f t="shared" si="72"/>
        <v>1.6881901277188919E-2</v>
      </c>
      <c r="Z340" s="41">
        <f>'Survival-1cycle NMA'!I341</f>
        <v>7.9025132474437783E-4</v>
      </c>
      <c r="AA340" s="41">
        <f>'Survival-1cycle NMA'!P341</f>
        <v>8.208701232288635E-3</v>
      </c>
      <c r="AB340" s="12">
        <f t="shared" si="73"/>
        <v>7.8627066188845119E-3</v>
      </c>
      <c r="AC340" s="41">
        <f>'Survival-1cycle NMA'!Q341</f>
        <v>3.4599461340412314E-4</v>
      </c>
      <c r="AD340" s="41">
        <f>'Survival-1cycle NMA'!L341</f>
        <v>5.9306544033879478E-2</v>
      </c>
      <c r="AE340" s="12">
        <f t="shared" si="74"/>
        <v>5.5091020616477041E-2</v>
      </c>
      <c r="AF340" s="41">
        <f>'Survival-1cycle NMA'!M341</f>
        <v>4.2155234174024395E-3</v>
      </c>
      <c r="AG340" s="12">
        <v>6.4433513898403899E-3</v>
      </c>
      <c r="AH340" s="12">
        <f t="shared" si="75"/>
        <v>6.4291360195854056E-3</v>
      </c>
      <c r="AI340" s="12">
        <v>1.4215370254984501E-5</v>
      </c>
      <c r="AJ340" s="41">
        <f>'Survival-1cycle NMA'!N341</f>
        <v>1.6802757949527073E-2</v>
      </c>
      <c r="AK340" s="12">
        <f t="shared" si="76"/>
        <v>5.292017260875222E-3</v>
      </c>
      <c r="AL340" s="41">
        <f>'Survival-1cycle NMA'!O341</f>
        <v>1.1510740688651851E-2</v>
      </c>
      <c r="AM340" s="41">
        <f>'Survival-1cycle NMA'!P341</f>
        <v>8.208701232288635E-3</v>
      </c>
      <c r="AN340" s="12">
        <f t="shared" si="77"/>
        <v>7.8627066188845119E-3</v>
      </c>
      <c r="AO340" s="41">
        <f>'Survival-1cycle NMA'!Q341</f>
        <v>3.4599461340412314E-4</v>
      </c>
    </row>
    <row r="341" spans="1:41">
      <c r="A341" s="12">
        <v>338</v>
      </c>
      <c r="B341" s="12">
        <f t="shared" si="65"/>
        <v>19.389041095890413</v>
      </c>
      <c r="C341" s="41">
        <f>'Survival-1cycle NMA'!F342</f>
        <v>1.9442551752541667E-2</v>
      </c>
      <c r="D341" s="41">
        <f>'Survival-1cycle NMA'!G342</f>
        <v>3.2027182931965739E-4</v>
      </c>
      <c r="E341" s="12">
        <f t="shared" si="66"/>
        <v>1.9122279923222008E-2</v>
      </c>
      <c r="F341" s="12">
        <v>6.3987321013831699E-3</v>
      </c>
      <c r="G341" s="12">
        <v>1.4013731946514899E-5</v>
      </c>
      <c r="H341" s="12">
        <f t="shared" si="67"/>
        <v>6.384718369436655E-3</v>
      </c>
      <c r="I341" s="41">
        <f>'Survival-1cycle NMA'!H342</f>
        <v>1.757418291091898E-2</v>
      </c>
      <c r="J341" s="12">
        <f t="shared" si="68"/>
        <v>1.6791124000250578E-2</v>
      </c>
      <c r="K341" s="41">
        <f>'Survival-1cycle NMA'!I342</f>
        <v>7.8305891066840017E-4</v>
      </c>
      <c r="L341" s="12">
        <v>3.6230165108446198E-3</v>
      </c>
      <c r="M341" s="12">
        <v>6.3987321013831699E-3</v>
      </c>
      <c r="N341" s="12">
        <v>1.4013731946514899E-5</v>
      </c>
      <c r="O341" s="41">
        <f>'Survival-1cycle NMA'!H342</f>
        <v>1.757418291091898E-2</v>
      </c>
      <c r="P341" s="12">
        <f t="shared" si="69"/>
        <v>1.6791124000250578E-2</v>
      </c>
      <c r="Q341" s="41">
        <f>'Survival-1cycle NMA'!I342</f>
        <v>7.8305891066840017E-4</v>
      </c>
      <c r="R341" s="12">
        <v>6.3987321013831699E-3</v>
      </c>
      <c r="S341" s="12">
        <f t="shared" si="70"/>
        <v>6.384718369436655E-3</v>
      </c>
      <c r="T341" s="12">
        <v>1.4013731946514899E-5</v>
      </c>
      <c r="U341" s="41">
        <f>'Survival-1cycle NMA'!J342</f>
        <v>2.129332942054345E-2</v>
      </c>
      <c r="V341" s="12">
        <f t="shared" si="71"/>
        <v>1.4215121168831876E-2</v>
      </c>
      <c r="W341" s="41">
        <f>'Survival-1cycle NMA'!K342</f>
        <v>7.0782082517115751E-3</v>
      </c>
      <c r="X341" s="41">
        <f>'Survival-1cycle NMA'!H342</f>
        <v>1.757418291091898E-2</v>
      </c>
      <c r="Y341" s="12">
        <f t="shared" si="72"/>
        <v>1.6791124000250578E-2</v>
      </c>
      <c r="Z341" s="41">
        <f>'Survival-1cycle NMA'!I342</f>
        <v>7.8305891066840017E-4</v>
      </c>
      <c r="AA341" s="41">
        <f>'Survival-1cycle NMA'!P342</f>
        <v>8.1545766485909381E-3</v>
      </c>
      <c r="AB341" s="12">
        <f t="shared" si="73"/>
        <v>7.8120933343538432E-3</v>
      </c>
      <c r="AC341" s="41">
        <f>'Survival-1cycle NMA'!Q342</f>
        <v>3.4248331423709488E-4</v>
      </c>
      <c r="AD341" s="41">
        <f>'Survival-1cycle NMA'!L342</f>
        <v>5.9076206451673254E-2</v>
      </c>
      <c r="AE341" s="12">
        <f t="shared" si="74"/>
        <v>5.4890089427722596E-2</v>
      </c>
      <c r="AF341" s="41">
        <f>'Survival-1cycle NMA'!M342</f>
        <v>4.1861170239506562E-3</v>
      </c>
      <c r="AG341" s="12">
        <v>6.3987321013831699E-3</v>
      </c>
      <c r="AH341" s="12">
        <f t="shared" si="75"/>
        <v>6.384718369436655E-3</v>
      </c>
      <c r="AI341" s="12">
        <v>1.4013731946514899E-5</v>
      </c>
      <c r="AJ341" s="41">
        <f>'Survival-1cycle NMA'!N342</f>
        <v>1.6708446848936208E-2</v>
      </c>
      <c r="AK341" s="12">
        <f t="shared" si="76"/>
        <v>5.2632959653240476E-3</v>
      </c>
      <c r="AL341" s="41">
        <f>'Survival-1cycle NMA'!O342</f>
        <v>1.144515088361216E-2</v>
      </c>
      <c r="AM341" s="41">
        <f>'Survival-1cycle NMA'!P342</f>
        <v>8.1545766485909381E-3</v>
      </c>
      <c r="AN341" s="12">
        <f t="shared" si="77"/>
        <v>7.8120933343538432E-3</v>
      </c>
      <c r="AO341" s="41">
        <f>'Survival-1cycle NMA'!Q342</f>
        <v>3.4248331423709488E-4</v>
      </c>
    </row>
    <row r="342" spans="1:41">
      <c r="A342" s="12">
        <v>339</v>
      </c>
      <c r="B342" s="12">
        <f t="shared" si="65"/>
        <v>19.446575342465753</v>
      </c>
      <c r="C342" s="41">
        <f>'Survival-1cycle NMA'!F343</f>
        <v>1.9337681356277565E-2</v>
      </c>
      <c r="D342" s="41">
        <f>'Survival-1cycle NMA'!G343</f>
        <v>3.1700176299773565E-4</v>
      </c>
      <c r="E342" s="12">
        <f t="shared" si="66"/>
        <v>1.902067959327983E-2</v>
      </c>
      <c r="F342" s="12">
        <v>6.35451726104376E-3</v>
      </c>
      <c r="G342" s="12">
        <v>1.3815399280541101E-5</v>
      </c>
      <c r="H342" s="12">
        <f t="shared" si="67"/>
        <v>6.3407018617632187E-3</v>
      </c>
      <c r="I342" s="41">
        <f>'Survival-1cycle NMA'!H343</f>
        <v>1.7476966387583465E-2</v>
      </c>
      <c r="J342" s="12">
        <f t="shared" si="68"/>
        <v>1.670101841584027E-2</v>
      </c>
      <c r="K342" s="41">
        <f>'Survival-1cycle NMA'!I343</f>
        <v>7.7594797174319592E-4</v>
      </c>
      <c r="L342" s="12">
        <v>3.5923305209938998E-3</v>
      </c>
      <c r="M342" s="12">
        <v>6.35451726104376E-3</v>
      </c>
      <c r="N342" s="12">
        <v>1.3815399280541101E-5</v>
      </c>
      <c r="O342" s="41">
        <f>'Survival-1cycle NMA'!H343</f>
        <v>1.7476966387583465E-2</v>
      </c>
      <c r="P342" s="12">
        <f t="shared" si="69"/>
        <v>1.670101841584027E-2</v>
      </c>
      <c r="Q342" s="41">
        <f>'Survival-1cycle NMA'!I343</f>
        <v>7.7594797174319592E-4</v>
      </c>
      <c r="R342" s="12">
        <v>6.35451726104376E-3</v>
      </c>
      <c r="S342" s="12">
        <f t="shared" si="70"/>
        <v>6.3407018617632187E-3</v>
      </c>
      <c r="T342" s="12">
        <v>1.3815399280541101E-5</v>
      </c>
      <c r="U342" s="41">
        <f>'Survival-1cycle NMA'!J343</f>
        <v>2.1181119652369729E-2</v>
      </c>
      <c r="V342" s="12">
        <f t="shared" si="71"/>
        <v>1.4147465592199059E-2</v>
      </c>
      <c r="W342" s="41">
        <f>'Survival-1cycle NMA'!K343</f>
        <v>7.0336540601706708E-3</v>
      </c>
      <c r="X342" s="41">
        <f>'Survival-1cycle NMA'!H343</f>
        <v>1.7476966387583465E-2</v>
      </c>
      <c r="Y342" s="12">
        <f t="shared" si="72"/>
        <v>1.670101841584027E-2</v>
      </c>
      <c r="Z342" s="41">
        <f>'Survival-1cycle NMA'!I343</f>
        <v>7.7594797174319592E-4</v>
      </c>
      <c r="AA342" s="41">
        <f>'Survival-1cycle NMA'!P343</f>
        <v>8.1009247997689288E-3</v>
      </c>
      <c r="AB342" s="12">
        <f t="shared" si="73"/>
        <v>7.7619093450247492E-3</v>
      </c>
      <c r="AC342" s="41">
        <f>'Survival-1cycle NMA'!Q343</f>
        <v>3.3901545474417978E-4</v>
      </c>
      <c r="AD342" s="41">
        <f>'Survival-1cycle NMA'!L343</f>
        <v>5.8847258552493481E-2</v>
      </c>
      <c r="AE342" s="12">
        <f t="shared" si="74"/>
        <v>5.4690277106525111E-2</v>
      </c>
      <c r="AF342" s="41">
        <f>'Survival-1cycle NMA'!M343</f>
        <v>4.1569814459683722E-3</v>
      </c>
      <c r="AG342" s="12">
        <v>6.35451726104376E-3</v>
      </c>
      <c r="AH342" s="12">
        <f t="shared" si="75"/>
        <v>6.3407018617632187E-3</v>
      </c>
      <c r="AI342" s="12">
        <v>1.3815399280541101E-5</v>
      </c>
      <c r="AJ342" s="41">
        <f>'Survival-1cycle NMA'!N343</f>
        <v>1.6614867285653104E-2</v>
      </c>
      <c r="AK342" s="12">
        <f t="shared" si="76"/>
        <v>5.2347856786489726E-3</v>
      </c>
      <c r="AL342" s="41">
        <f>'Survival-1cycle NMA'!O343</f>
        <v>1.1380081607004131E-2</v>
      </c>
      <c r="AM342" s="41">
        <f>'Survival-1cycle NMA'!P343</f>
        <v>8.1009247997689288E-3</v>
      </c>
      <c r="AN342" s="12">
        <f t="shared" si="77"/>
        <v>7.7619093450247492E-3</v>
      </c>
      <c r="AO342" s="41">
        <f>'Survival-1cycle NMA'!Q343</f>
        <v>3.3901545474417978E-4</v>
      </c>
    </row>
    <row r="343" spans="1:41">
      <c r="A343" s="12">
        <v>340</v>
      </c>
      <c r="B343" s="12">
        <f t="shared" si="65"/>
        <v>19.504109589041096</v>
      </c>
      <c r="C343" s="41">
        <f>'Survival-1cycle NMA'!F344</f>
        <v>1.9233600904786617E-2</v>
      </c>
      <c r="D343" s="41">
        <f>'Survival-1cycle NMA'!G344</f>
        <v>3.1377233358442037E-4</v>
      </c>
      <c r="E343" s="12">
        <f t="shared" si="66"/>
        <v>1.8919828571202196E-2</v>
      </c>
      <c r="F343" s="12">
        <v>6.3107022896760597E-3</v>
      </c>
      <c r="G343" s="12">
        <v>1.3620310575528599E-5</v>
      </c>
      <c r="H343" s="12">
        <f t="shared" si="67"/>
        <v>6.2970819791005311E-3</v>
      </c>
      <c r="I343" s="41">
        <f>'Survival-1cycle NMA'!H344</f>
        <v>1.7380495520560243E-2</v>
      </c>
      <c r="J343" s="12">
        <f t="shared" si="68"/>
        <v>1.6611578124014998E-2</v>
      </c>
      <c r="K343" s="41">
        <f>'Survival-1cycle NMA'!I344</f>
        <v>7.6891739654524709E-4</v>
      </c>
      <c r="L343" s="12">
        <v>3.5619675041912899E-3</v>
      </c>
      <c r="M343" s="12">
        <v>6.3107022896760597E-3</v>
      </c>
      <c r="N343" s="12">
        <v>1.3620310575528599E-5</v>
      </c>
      <c r="O343" s="41">
        <f>'Survival-1cycle NMA'!H344</f>
        <v>1.7380495520560243E-2</v>
      </c>
      <c r="P343" s="12">
        <f t="shared" si="69"/>
        <v>1.6611578124014998E-2</v>
      </c>
      <c r="Q343" s="41">
        <f>'Survival-1cycle NMA'!I344</f>
        <v>7.6891739654524709E-4</v>
      </c>
      <c r="R343" s="12">
        <v>6.3107022896760597E-3</v>
      </c>
      <c r="S343" s="12">
        <f t="shared" si="70"/>
        <v>6.2970819791005311E-3</v>
      </c>
      <c r="T343" s="12">
        <v>1.3620310575528599E-5</v>
      </c>
      <c r="U343" s="41">
        <f>'Survival-1cycle NMA'!J344</f>
        <v>2.1069741228001912E-2</v>
      </c>
      <c r="V343" s="12">
        <f t="shared" si="71"/>
        <v>1.4080261562769276E-2</v>
      </c>
      <c r="W343" s="41">
        <f>'Survival-1cycle NMA'!K344</f>
        <v>6.9894796652326362E-3</v>
      </c>
      <c r="X343" s="41">
        <f>'Survival-1cycle NMA'!H344</f>
        <v>1.7380495520560243E-2</v>
      </c>
      <c r="Y343" s="12">
        <f t="shared" si="72"/>
        <v>1.6611578124014998E-2</v>
      </c>
      <c r="Z343" s="41">
        <f>'Survival-1cycle NMA'!I344</f>
        <v>7.6891739654524709E-4</v>
      </c>
      <c r="AA343" s="41">
        <f>'Survival-1cycle NMA'!P344</f>
        <v>8.0477404868168588E-3</v>
      </c>
      <c r="AB343" s="12">
        <f t="shared" si="73"/>
        <v>7.7121500892739763E-3</v>
      </c>
      <c r="AC343" s="41">
        <f>'Survival-1cycle NMA'!Q344</f>
        <v>3.3559039754288281E-4</v>
      </c>
      <c r="AD343" s="41">
        <f>'Survival-1cycle NMA'!L344</f>
        <v>5.8619688710366651E-2</v>
      </c>
      <c r="AE343" s="12">
        <f t="shared" si="74"/>
        <v>5.4491575155580368E-2</v>
      </c>
      <c r="AF343" s="41">
        <f>'Survival-1cycle NMA'!M344</f>
        <v>4.128113554786283E-3</v>
      </c>
      <c r="AG343" s="12">
        <v>6.3107022896760597E-3</v>
      </c>
      <c r="AH343" s="12">
        <f t="shared" si="75"/>
        <v>6.2970819791005311E-3</v>
      </c>
      <c r="AI343" s="12">
        <v>1.3620310575528599E-5</v>
      </c>
      <c r="AJ343" s="41">
        <f>'Survival-1cycle NMA'!N344</f>
        <v>1.6522011914803385E-2</v>
      </c>
      <c r="AK343" s="12">
        <f t="shared" si="76"/>
        <v>5.2064844192001511E-3</v>
      </c>
      <c r="AL343" s="41">
        <f>'Survival-1cycle NMA'!O344</f>
        <v>1.1315527495603234E-2</v>
      </c>
      <c r="AM343" s="41">
        <f>'Survival-1cycle NMA'!P344</f>
        <v>8.0477404868168588E-3</v>
      </c>
      <c r="AN343" s="12">
        <f t="shared" si="77"/>
        <v>7.7121500892739763E-3</v>
      </c>
      <c r="AO343" s="41">
        <f>'Survival-1cycle NMA'!Q344</f>
        <v>3.3559039754288281E-4</v>
      </c>
    </row>
    <row r="344" spans="1:41">
      <c r="A344" s="12">
        <v>341</v>
      </c>
      <c r="B344" s="12">
        <f t="shared" si="65"/>
        <v>19.561643835616437</v>
      </c>
      <c r="C344" s="41">
        <f>'Survival-1cycle NMA'!F345</f>
        <v>1.9130302644891503E-2</v>
      </c>
      <c r="D344" s="41">
        <f>'Survival-1cycle NMA'!G345</f>
        <v>3.105829428574378E-4</v>
      </c>
      <c r="E344" s="12">
        <f t="shared" si="66"/>
        <v>1.8819719702034065E-2</v>
      </c>
      <c r="F344" s="12">
        <v>6.2672826706937296E-3</v>
      </c>
      <c r="G344" s="12">
        <v>1.34284054433527E-5</v>
      </c>
      <c r="H344" s="12">
        <f t="shared" si="67"/>
        <v>6.2538542652503769E-3</v>
      </c>
      <c r="I344" s="41">
        <f>'Survival-1cycle NMA'!H345</f>
        <v>1.7284762891255315E-2</v>
      </c>
      <c r="J344" s="12">
        <f t="shared" si="68"/>
        <v>1.6522796799802505E-2</v>
      </c>
      <c r="K344" s="41">
        <f>'Survival-1cycle NMA'!I345</f>
        <v>7.6196609145280994E-4</v>
      </c>
      <c r="L344" s="12">
        <v>3.5319233655458399E-3</v>
      </c>
      <c r="M344" s="12">
        <v>6.2672826706937296E-3</v>
      </c>
      <c r="N344" s="12">
        <v>1.34284054433527E-5</v>
      </c>
      <c r="O344" s="41">
        <f>'Survival-1cycle NMA'!H345</f>
        <v>1.7284762891255315E-2</v>
      </c>
      <c r="P344" s="12">
        <f t="shared" si="69"/>
        <v>1.6522796799802505E-2</v>
      </c>
      <c r="Q344" s="41">
        <f>'Survival-1cycle NMA'!I345</f>
        <v>7.6196609145280994E-4</v>
      </c>
      <c r="R344" s="12">
        <v>6.2672826706937296E-3</v>
      </c>
      <c r="S344" s="12">
        <f t="shared" si="70"/>
        <v>6.2538542652503769E-3</v>
      </c>
      <c r="T344" s="12">
        <v>1.34284054433527E-5</v>
      </c>
      <c r="U344" s="41">
        <f>'Survival-1cycle NMA'!J345</f>
        <v>2.0959186088320942E-2</v>
      </c>
      <c r="V344" s="12">
        <f t="shared" si="71"/>
        <v>1.4013505150948843E-2</v>
      </c>
      <c r="W344" s="41">
        <f>'Survival-1cycle NMA'!K345</f>
        <v>6.9456809373721002E-3</v>
      </c>
      <c r="X344" s="41">
        <f>'Survival-1cycle NMA'!H345</f>
        <v>1.7284762891255315E-2</v>
      </c>
      <c r="Y344" s="12">
        <f t="shared" si="72"/>
        <v>1.6522796799802505E-2</v>
      </c>
      <c r="Z344" s="41">
        <f>'Survival-1cycle NMA'!I345</f>
        <v>7.6196609145280994E-4</v>
      </c>
      <c r="AA344" s="41">
        <f>'Survival-1cycle NMA'!P345</f>
        <v>7.995018580114633E-3</v>
      </c>
      <c r="AB344" s="12">
        <f t="shared" si="73"/>
        <v>7.6628110640079503E-3</v>
      </c>
      <c r="AC344" s="41">
        <f>'Survival-1cycle NMA'!Q345</f>
        <v>3.3220751610668267E-4</v>
      </c>
      <c r="AD344" s="41">
        <f>'Survival-1cycle NMA'!L345</f>
        <v>5.8393485424941521E-2</v>
      </c>
      <c r="AE344" s="12">
        <f t="shared" si="74"/>
        <v>5.4293975159499318E-2</v>
      </c>
      <c r="AF344" s="41">
        <f>'Survival-1cycle NMA'!M345</f>
        <v>4.0995102654422045E-3</v>
      </c>
      <c r="AG344" s="12">
        <v>6.2672826706937296E-3</v>
      </c>
      <c r="AH344" s="12">
        <f t="shared" si="75"/>
        <v>6.2538542652503769E-3</v>
      </c>
      <c r="AI344" s="12">
        <v>1.34284054433527E-5</v>
      </c>
      <c r="AJ344" s="41">
        <f>'Survival-1cycle NMA'!N345</f>
        <v>1.6429873482707465E-2</v>
      </c>
      <c r="AK344" s="12">
        <f t="shared" si="76"/>
        <v>5.1783902281277716E-3</v>
      </c>
      <c r="AL344" s="41">
        <f>'Survival-1cycle NMA'!O345</f>
        <v>1.1251483254579694E-2</v>
      </c>
      <c r="AM344" s="41">
        <f>'Survival-1cycle NMA'!P345</f>
        <v>7.995018580114633E-3</v>
      </c>
      <c r="AN344" s="12">
        <f t="shared" si="77"/>
        <v>7.6628110640079503E-3</v>
      </c>
      <c r="AO344" s="41">
        <f>'Survival-1cycle NMA'!Q345</f>
        <v>3.3220751610668267E-4</v>
      </c>
    </row>
    <row r="345" spans="1:41">
      <c r="A345" s="12">
        <v>342</v>
      </c>
      <c r="B345" s="12">
        <f t="shared" si="65"/>
        <v>19.61917808219178</v>
      </c>
      <c r="C345" s="41">
        <f>'Survival-1cycle NMA'!F346</f>
        <v>1.9027778917930203E-2</v>
      </c>
      <c r="D345" s="41">
        <f>'Survival-1cycle NMA'!G346</f>
        <v>3.074330028077926E-4</v>
      </c>
      <c r="E345" s="12">
        <f t="shared" si="66"/>
        <v>1.8720345915122411E-2</v>
      </c>
      <c r="F345" s="12">
        <v>6.2242539490654798E-3</v>
      </c>
      <c r="G345" s="12">
        <v>1.32396247591447E-5</v>
      </c>
      <c r="H345" s="12">
        <f t="shared" si="67"/>
        <v>6.2110143243063352E-3</v>
      </c>
      <c r="I345" s="41">
        <f>'Survival-1cycle NMA'!H346</f>
        <v>1.7189761172475015E-2</v>
      </c>
      <c r="J345" s="12">
        <f t="shared" si="68"/>
        <v>1.6434668192157335E-2</v>
      </c>
      <c r="K345" s="41">
        <f>'Survival-1cycle NMA'!I346</f>
        <v>7.550929803176817E-4</v>
      </c>
      <c r="L345" s="12">
        <v>3.5021940712038901E-3</v>
      </c>
      <c r="M345" s="12">
        <v>6.2242539490654798E-3</v>
      </c>
      <c r="N345" s="12">
        <v>1.32396247591447E-5</v>
      </c>
      <c r="O345" s="41">
        <f>'Survival-1cycle NMA'!H346</f>
        <v>1.7189761172475015E-2</v>
      </c>
      <c r="P345" s="12">
        <f t="shared" si="69"/>
        <v>1.6434668192157335E-2</v>
      </c>
      <c r="Q345" s="41">
        <f>'Survival-1cycle NMA'!I346</f>
        <v>7.550929803176817E-4</v>
      </c>
      <c r="R345" s="12">
        <v>6.2242539490654798E-3</v>
      </c>
      <c r="S345" s="12">
        <f t="shared" si="70"/>
        <v>6.2110143243063352E-3</v>
      </c>
      <c r="T345" s="12">
        <v>1.32396247591447E-5</v>
      </c>
      <c r="U345" s="41">
        <f>'Survival-1cycle NMA'!J346</f>
        <v>2.0849446271511845E-2</v>
      </c>
      <c r="V345" s="12">
        <f t="shared" si="71"/>
        <v>1.3947192469528812E-2</v>
      </c>
      <c r="W345" s="41">
        <f>'Survival-1cycle NMA'!K346</f>
        <v>6.9022538019830335E-3</v>
      </c>
      <c r="X345" s="41">
        <f>'Survival-1cycle NMA'!H346</f>
        <v>1.7189761172475015E-2</v>
      </c>
      <c r="Y345" s="12">
        <f t="shared" si="72"/>
        <v>1.6434668192157335E-2</v>
      </c>
      <c r="Z345" s="41">
        <f>'Survival-1cycle NMA'!I346</f>
        <v>7.550929803176817E-4</v>
      </c>
      <c r="AA345" s="41">
        <f>'Survival-1cycle NMA'!P346</f>
        <v>7.9427540183347398E-3</v>
      </c>
      <c r="AB345" s="12">
        <f t="shared" si="73"/>
        <v>7.6138878237806866E-3</v>
      </c>
      <c r="AC345" s="41">
        <f>'Survival-1cycle NMA'!Q346</f>
        <v>3.2886619455405346E-4</v>
      </c>
      <c r="AD345" s="41">
        <f>'Survival-1cycle NMA'!L346</f>
        <v>5.8168637319817126E-2</v>
      </c>
      <c r="AE345" s="12">
        <f t="shared" si="74"/>
        <v>5.4097468783854484E-2</v>
      </c>
      <c r="AF345" s="41">
        <f>'Survival-1cycle NMA'!M346</f>
        <v>4.0711685359626406E-3</v>
      </c>
      <c r="AG345" s="12">
        <v>6.2242539490654798E-3</v>
      </c>
      <c r="AH345" s="12">
        <f t="shared" si="75"/>
        <v>6.2110143243063352E-3</v>
      </c>
      <c r="AI345" s="12">
        <v>1.32396247591447E-5</v>
      </c>
      <c r="AJ345" s="41">
        <f>'Survival-1cycle NMA'!N346</f>
        <v>1.6338444825525877E-2</v>
      </c>
      <c r="AK345" s="12">
        <f t="shared" si="76"/>
        <v>5.1505011690707904E-3</v>
      </c>
      <c r="AL345" s="41">
        <f>'Survival-1cycle NMA'!O346</f>
        <v>1.1187943656455087E-2</v>
      </c>
      <c r="AM345" s="41">
        <f>'Survival-1cycle NMA'!P346</f>
        <v>7.9427540183347398E-3</v>
      </c>
      <c r="AN345" s="12">
        <f t="shared" si="77"/>
        <v>7.6138878237806866E-3</v>
      </c>
      <c r="AO345" s="41">
        <f>'Survival-1cycle NMA'!Q346</f>
        <v>3.2886619455405346E-4</v>
      </c>
    </row>
    <row r="346" spans="1:41">
      <c r="A346" s="12">
        <v>343</v>
      </c>
      <c r="B346" s="12">
        <f t="shared" si="65"/>
        <v>19.676712328767124</v>
      </c>
      <c r="C346" s="41">
        <f>'Survival-1cycle NMA'!F347</f>
        <v>1.8926022158373468E-2</v>
      </c>
      <c r="D346" s="41">
        <f>'Survival-1cycle NMA'!G347</f>
        <v>3.0432193544094452E-4</v>
      </c>
      <c r="E346" s="12">
        <f t="shared" si="66"/>
        <v>1.8621700222932525E-2</v>
      </c>
      <c r="F346" s="12">
        <v>6.1816117303289597E-3</v>
      </c>
      <c r="G346" s="12">
        <v>1.3053910631912299E-5</v>
      </c>
      <c r="H346" s="12">
        <f t="shared" si="67"/>
        <v>6.1685578196970471E-3</v>
      </c>
      <c r="I346" s="41">
        <f>'Survival-1cycle NMA'!H347</f>
        <v>1.7095483127077454E-2</v>
      </c>
      <c r="J346" s="12">
        <f t="shared" si="68"/>
        <v>1.6347186122933632E-2</v>
      </c>
      <c r="K346" s="41">
        <f>'Survival-1cycle NMA'!I347</f>
        <v>7.4829700414382383E-4</v>
      </c>
      <c r="L346" s="12">
        <v>3.4727756472999402E-3</v>
      </c>
      <c r="M346" s="12">
        <v>6.1816117303289597E-3</v>
      </c>
      <c r="N346" s="12">
        <v>1.3053910631912299E-5</v>
      </c>
      <c r="O346" s="41">
        <f>'Survival-1cycle NMA'!H347</f>
        <v>1.7095483127077454E-2</v>
      </c>
      <c r="P346" s="12">
        <f t="shared" si="69"/>
        <v>1.6347186122933632E-2</v>
      </c>
      <c r="Q346" s="41">
        <f>'Survival-1cycle NMA'!I347</f>
        <v>7.4829700414382383E-4</v>
      </c>
      <c r="R346" s="12">
        <v>6.1816117303289597E-3</v>
      </c>
      <c r="S346" s="12">
        <f t="shared" si="70"/>
        <v>6.1685578196970471E-3</v>
      </c>
      <c r="T346" s="12">
        <v>1.3053910631912299E-5</v>
      </c>
      <c r="U346" s="41">
        <f>'Survival-1cycle NMA'!J347</f>
        <v>2.074051391165127E-2</v>
      </c>
      <c r="V346" s="12">
        <f t="shared" si="71"/>
        <v>1.3881319673138996E-2</v>
      </c>
      <c r="W346" s="41">
        <f>'Survival-1cycle NMA'!K347</f>
        <v>6.8591942385122758E-3</v>
      </c>
      <c r="X346" s="41">
        <f>'Survival-1cycle NMA'!H347</f>
        <v>1.7095483127077454E-2</v>
      </c>
      <c r="Y346" s="12">
        <f t="shared" si="72"/>
        <v>1.6347186122933632E-2</v>
      </c>
      <c r="Z346" s="41">
        <f>'Survival-1cycle NMA'!I347</f>
        <v>7.4829700414382383E-4</v>
      </c>
      <c r="AA346" s="41">
        <f>'Survival-1cycle NMA'!P347</f>
        <v>7.8909418073690746E-3</v>
      </c>
      <c r="AB346" s="12">
        <f t="shared" si="73"/>
        <v>7.5653759799269764E-3</v>
      </c>
      <c r="AC346" s="41">
        <f>'Survival-1cycle NMA'!Q347</f>
        <v>3.2556582744209828E-4</v>
      </c>
      <c r="AD346" s="41">
        <f>'Survival-1cycle NMA'!L347</f>
        <v>5.7945133140897248E-2</v>
      </c>
      <c r="AE346" s="12">
        <f t="shared" si="74"/>
        <v>5.3902047774239265E-2</v>
      </c>
      <c r="AF346" s="41">
        <f>'Survival-1cycle NMA'!M347</f>
        <v>4.043085366657981E-3</v>
      </c>
      <c r="AG346" s="12">
        <v>6.1816117303289597E-3</v>
      </c>
      <c r="AH346" s="12">
        <f t="shared" si="75"/>
        <v>6.1685578196970471E-3</v>
      </c>
      <c r="AI346" s="12">
        <v>1.3053910631912299E-5</v>
      </c>
      <c r="AJ346" s="41">
        <f>'Survival-1cycle NMA'!N347</f>
        <v>1.6247718867928269E-2</v>
      </c>
      <c r="AK346" s="12">
        <f t="shared" si="76"/>
        <v>5.1228153278506522E-3</v>
      </c>
      <c r="AL346" s="41">
        <f>'Survival-1cycle NMA'!O347</f>
        <v>1.1124903540077617E-2</v>
      </c>
      <c r="AM346" s="41">
        <f>'Survival-1cycle NMA'!P347</f>
        <v>7.8909418073690746E-3</v>
      </c>
      <c r="AN346" s="12">
        <f t="shared" si="77"/>
        <v>7.5653759799269764E-3</v>
      </c>
      <c r="AO346" s="41">
        <f>'Survival-1cycle NMA'!Q347</f>
        <v>3.2556582744209828E-4</v>
      </c>
    </row>
    <row r="347" spans="1:41">
      <c r="A347" s="12">
        <v>344</v>
      </c>
      <c r="B347" s="12">
        <f t="shared" si="65"/>
        <v>19.734246575342464</v>
      </c>
      <c r="C347" s="41">
        <f>'Survival-1cycle NMA'!F348</f>
        <v>1.8825024892465774E-2</v>
      </c>
      <c r="D347" s="41">
        <f>'Survival-1cycle NMA'!G348</f>
        <v>3.0124917258234594E-4</v>
      </c>
      <c r="E347" s="12">
        <f t="shared" si="66"/>
        <v>1.852377571988343E-2</v>
      </c>
      <c r="F347" s="12">
        <v>6.1393516796228002E-3</v>
      </c>
      <c r="G347" s="12">
        <v>1.2871206375913199E-5</v>
      </c>
      <c r="H347" s="12">
        <f t="shared" si="67"/>
        <v>6.1264804732468871E-3</v>
      </c>
      <c r="I347" s="41">
        <f>'Survival-1cycle NMA'!H348</f>
        <v>1.7001921606647322E-2</v>
      </c>
      <c r="J347" s="12">
        <f t="shared" si="68"/>
        <v>1.6260344485874628E-2</v>
      </c>
      <c r="K347" s="41">
        <f>'Survival-1cycle NMA'!I348</f>
        <v>7.415771207726924E-4</v>
      </c>
      <c r="L347" s="12">
        <v>3.4436641789281001E-3</v>
      </c>
      <c r="M347" s="12">
        <v>6.1393516796228002E-3</v>
      </c>
      <c r="N347" s="12">
        <v>1.2871206375913199E-5</v>
      </c>
      <c r="O347" s="41">
        <f>'Survival-1cycle NMA'!H348</f>
        <v>1.7001921606647322E-2</v>
      </c>
      <c r="P347" s="12">
        <f t="shared" si="69"/>
        <v>1.6260344485874628E-2</v>
      </c>
      <c r="Q347" s="41">
        <f>'Survival-1cycle NMA'!I348</f>
        <v>7.415771207726924E-4</v>
      </c>
      <c r="R347" s="12">
        <v>6.1393516796228002E-3</v>
      </c>
      <c r="S347" s="12">
        <f t="shared" si="70"/>
        <v>6.1264804732468871E-3</v>
      </c>
      <c r="T347" s="12">
        <v>1.2871206375913199E-5</v>
      </c>
      <c r="U347" s="41">
        <f>'Survival-1cycle NMA'!J348</f>
        <v>2.0632381237319048E-2</v>
      </c>
      <c r="V347" s="12">
        <f t="shared" si="71"/>
        <v>1.381588295771009E-2</v>
      </c>
      <c r="W347" s="41">
        <f>'Survival-1cycle NMA'!K348</f>
        <v>6.8164982796089573E-3</v>
      </c>
      <c r="X347" s="41">
        <f>'Survival-1cycle NMA'!H348</f>
        <v>1.7001921606647322E-2</v>
      </c>
      <c r="Y347" s="12">
        <f t="shared" si="72"/>
        <v>1.6260344485874628E-2</v>
      </c>
      <c r="Z347" s="41">
        <f>'Survival-1cycle NMA'!I348</f>
        <v>7.415771207726924E-4</v>
      </c>
      <c r="AA347" s="41">
        <f>'Survival-1cycle NMA'!P348</f>
        <v>7.839577019275264E-3</v>
      </c>
      <c r="AB347" s="12">
        <f t="shared" si="73"/>
        <v>7.5172711997105717E-3</v>
      </c>
      <c r="AC347" s="41">
        <f>'Survival-1cycle NMA'!Q348</f>
        <v>3.2230581956469188E-4</v>
      </c>
      <c r="AD347" s="41">
        <f>'Survival-1cycle NMA'!L348</f>
        <v>5.7722961754771013E-2</v>
      </c>
      <c r="AE347" s="12">
        <f t="shared" si="74"/>
        <v>5.3707703955340011E-2</v>
      </c>
      <c r="AF347" s="41">
        <f>'Survival-1cycle NMA'!M348</f>
        <v>4.0152577994310018E-3</v>
      </c>
      <c r="AG347" s="12">
        <v>6.1393516796228002E-3</v>
      </c>
      <c r="AH347" s="12">
        <f t="shared" si="75"/>
        <v>6.1264804732468871E-3</v>
      </c>
      <c r="AI347" s="12">
        <v>1.2871206375913199E-5</v>
      </c>
      <c r="AJ347" s="41">
        <f>'Survival-1cycle NMA'!N348</f>
        <v>1.6157688621785193E-2</v>
      </c>
      <c r="AK347" s="12">
        <f t="shared" si="76"/>
        <v>5.0953308121696201E-3</v>
      </c>
      <c r="AL347" s="41">
        <f>'Survival-1cycle NMA'!O348</f>
        <v>1.1062357809615573E-2</v>
      </c>
      <c r="AM347" s="41">
        <f>'Survival-1cycle NMA'!P348</f>
        <v>7.839577019275264E-3</v>
      </c>
      <c r="AN347" s="12">
        <f t="shared" si="77"/>
        <v>7.5172711997105717E-3</v>
      </c>
      <c r="AO347" s="41">
        <f>'Survival-1cycle NMA'!Q348</f>
        <v>3.2230581956469188E-4</v>
      </c>
    </row>
    <row r="348" spans="1:41">
      <c r="A348" s="12">
        <v>345</v>
      </c>
      <c r="B348" s="12">
        <f t="shared" si="65"/>
        <v>19.791780821917808</v>
      </c>
      <c r="C348" s="41">
        <f>'Survival-1cycle NMA'!F349</f>
        <v>1.8724779736889689E-2</v>
      </c>
      <c r="D348" s="41">
        <f>'Survival-1cycle NMA'!G349</f>
        <v>2.9821415568721501E-4</v>
      </c>
      <c r="E348" s="12">
        <f t="shared" si="66"/>
        <v>1.8426565581202474E-2</v>
      </c>
      <c r="F348" s="12">
        <v>6.0974695207365601E-3</v>
      </c>
      <c r="G348" s="12">
        <v>1.2691456482759699E-5</v>
      </c>
      <c r="H348" s="12">
        <f t="shared" si="67"/>
        <v>6.0847780642538001E-3</v>
      </c>
      <c r="I348" s="41">
        <f>'Survival-1cycle NMA'!H349</f>
        <v>1.6909069550193456E-2</v>
      </c>
      <c r="J348" s="12">
        <f t="shared" si="68"/>
        <v>1.6174137245618374E-2</v>
      </c>
      <c r="K348" s="41">
        <f>'Survival-1cycle NMA'!I349</f>
        <v>7.3493230457508107E-4</v>
      </c>
      <c r="L348" s="12">
        <v>3.4148558091334699E-3</v>
      </c>
      <c r="M348" s="12">
        <v>6.0974695207365601E-3</v>
      </c>
      <c r="N348" s="12">
        <v>1.2691456482759699E-5</v>
      </c>
      <c r="O348" s="41">
        <f>'Survival-1cycle NMA'!H349</f>
        <v>1.6909069550193456E-2</v>
      </c>
      <c r="P348" s="12">
        <f t="shared" si="69"/>
        <v>1.6174137245618374E-2</v>
      </c>
      <c r="Q348" s="41">
        <f>'Survival-1cycle NMA'!I349</f>
        <v>7.3493230457508107E-4</v>
      </c>
      <c r="R348" s="12">
        <v>6.0974695207365601E-3</v>
      </c>
      <c r="S348" s="12">
        <f t="shared" si="70"/>
        <v>6.0847780642538001E-3</v>
      </c>
      <c r="T348" s="12">
        <v>1.2691456482759699E-5</v>
      </c>
      <c r="U348" s="41">
        <f>'Survival-1cycle NMA'!J349</f>
        <v>2.0525040570233376E-2</v>
      </c>
      <c r="V348" s="12">
        <f t="shared" si="71"/>
        <v>1.3750878559944075E-2</v>
      </c>
      <c r="W348" s="41">
        <f>'Survival-1cycle NMA'!K349</f>
        <v>6.7741620102893018E-3</v>
      </c>
      <c r="X348" s="41">
        <f>'Survival-1cycle NMA'!H349</f>
        <v>1.6909069550193456E-2</v>
      </c>
      <c r="Y348" s="12">
        <f t="shared" si="72"/>
        <v>1.6174137245618374E-2</v>
      </c>
      <c r="Z348" s="41">
        <f>'Survival-1cycle NMA'!I349</f>
        <v>7.3493230457508107E-4</v>
      </c>
      <c r="AA348" s="41">
        <f>'Survival-1cycle NMA'!P349</f>
        <v>7.7886547912421446E-3</v>
      </c>
      <c r="AB348" s="12">
        <f t="shared" si="73"/>
        <v>7.4695692054871435E-3</v>
      </c>
      <c r="AC348" s="41">
        <f>'Survival-1cycle NMA'!Q349</f>
        <v>3.1908558575500129E-4</v>
      </c>
      <c r="AD348" s="41">
        <f>'Survival-1cycle NMA'!L349</f>
        <v>5.7502112147119207E-2</v>
      </c>
      <c r="AE348" s="12">
        <f t="shared" si="74"/>
        <v>5.3514429230020873E-2</v>
      </c>
      <c r="AF348" s="41">
        <f>'Survival-1cycle NMA'!M349</f>
        <v>3.9876829170983341E-3</v>
      </c>
      <c r="AG348" s="12">
        <v>6.0974695207365601E-3</v>
      </c>
      <c r="AH348" s="12">
        <f t="shared" si="75"/>
        <v>6.0847780642538001E-3</v>
      </c>
      <c r="AI348" s="12">
        <v>1.2691456482759699E-5</v>
      </c>
      <c r="AJ348" s="41">
        <f>'Survival-1cycle NMA'!N349</f>
        <v>1.6068347184882766E-2</v>
      </c>
      <c r="AK348" s="12">
        <f t="shared" si="76"/>
        <v>5.0680457513143685E-3</v>
      </c>
      <c r="AL348" s="41">
        <f>'Survival-1cycle NMA'!O349</f>
        <v>1.1000301433568397E-2</v>
      </c>
      <c r="AM348" s="41">
        <f>'Survival-1cycle NMA'!P349</f>
        <v>7.7886547912421446E-3</v>
      </c>
      <c r="AN348" s="12">
        <f t="shared" si="77"/>
        <v>7.4695692054871435E-3</v>
      </c>
      <c r="AO348" s="41">
        <f>'Survival-1cycle NMA'!Q349</f>
        <v>3.1908558575500129E-4</v>
      </c>
    </row>
    <row r="349" spans="1:41">
      <c r="A349" s="12">
        <v>346</v>
      </c>
      <c r="B349" s="12">
        <f t="shared" si="65"/>
        <v>19.849315068493151</v>
      </c>
      <c r="C349" s="41">
        <f>'Survival-1cycle NMA'!F350</f>
        <v>1.8625279397452767E-2</v>
      </c>
      <c r="D349" s="41">
        <f>'Survival-1cycle NMA'!G350</f>
        <v>2.9521633565445903E-4</v>
      </c>
      <c r="E349" s="12">
        <f t="shared" si="66"/>
        <v>1.8330063061798307E-2</v>
      </c>
      <c r="F349" s="12">
        <v>6.0559610351780101E-3</v>
      </c>
      <c r="G349" s="12">
        <v>1.25146065942351E-5</v>
      </c>
      <c r="H349" s="12">
        <f t="shared" si="67"/>
        <v>6.0434464285837753E-3</v>
      </c>
      <c r="I349" s="41">
        <f>'Survival-1cycle NMA'!H350</f>
        <v>1.6816919982868619E-2</v>
      </c>
      <c r="J349" s="12">
        <f t="shared" si="68"/>
        <v>1.6088558436719233E-2</v>
      </c>
      <c r="K349" s="41">
        <f>'Survival-1cycle NMA'!I350</f>
        <v>7.2836154614938512E-4</v>
      </c>
      <c r="L349" s="12">
        <v>3.3863467379231099E-3</v>
      </c>
      <c r="M349" s="12">
        <v>6.0559610351780101E-3</v>
      </c>
      <c r="N349" s="12">
        <v>1.25146065942351E-5</v>
      </c>
      <c r="O349" s="41">
        <f>'Survival-1cycle NMA'!H350</f>
        <v>1.6816919982868619E-2</v>
      </c>
      <c r="P349" s="12">
        <f t="shared" si="69"/>
        <v>1.6088558436719233E-2</v>
      </c>
      <c r="Q349" s="41">
        <f>'Survival-1cycle NMA'!I350</f>
        <v>7.2836154614938512E-4</v>
      </c>
      <c r="R349" s="12">
        <v>6.0559610351780101E-3</v>
      </c>
      <c r="S349" s="12">
        <f t="shared" si="70"/>
        <v>6.0434464285837753E-3</v>
      </c>
      <c r="T349" s="12">
        <v>1.25146065942351E-5</v>
      </c>
      <c r="U349" s="41">
        <f>'Survival-1cycle NMA'!J350</f>
        <v>2.041848432390888E-2</v>
      </c>
      <c r="V349" s="12">
        <f t="shared" si="71"/>
        <v>1.3686302756792107E-2</v>
      </c>
      <c r="W349" s="41">
        <f>'Survival-1cycle NMA'!K350</f>
        <v>6.7321815671167722E-3</v>
      </c>
      <c r="X349" s="41">
        <f>'Survival-1cycle NMA'!H350</f>
        <v>1.6816919982868619E-2</v>
      </c>
      <c r="Y349" s="12">
        <f t="shared" si="72"/>
        <v>1.6088558436719233E-2</v>
      </c>
      <c r="Z349" s="41">
        <f>'Survival-1cycle NMA'!I350</f>
        <v>7.2836154614938512E-4</v>
      </c>
      <c r="AA349" s="41">
        <f>'Survival-1cycle NMA'!P350</f>
        <v>7.7381703245737706E-3</v>
      </c>
      <c r="AB349" s="12">
        <f t="shared" si="73"/>
        <v>7.4222657738814667E-3</v>
      </c>
      <c r="AC349" s="41">
        <f>'Survival-1cycle NMA'!Q350</f>
        <v>3.1590455069230387E-4</v>
      </c>
      <c r="AD349" s="41">
        <f>'Survival-1cycle NMA'!L350</f>
        <v>5.7282573421145171E-2</v>
      </c>
      <c r="AE349" s="12">
        <f t="shared" si="74"/>
        <v>5.3322215578420401E-2</v>
      </c>
      <c r="AF349" s="41">
        <f>'Survival-1cycle NMA'!M350</f>
        <v>3.9603578427247705E-3</v>
      </c>
      <c r="AG349" s="12">
        <v>6.0559610351780101E-3</v>
      </c>
      <c r="AH349" s="12">
        <f t="shared" si="75"/>
        <v>6.0434464285837753E-3</v>
      </c>
      <c r="AI349" s="12">
        <v>1.25146065942351E-5</v>
      </c>
      <c r="AJ349" s="41">
        <f>'Survival-1cycle NMA'!N350</f>
        <v>1.5979687739659069E-2</v>
      </c>
      <c r="AK349" s="12">
        <f t="shared" si="76"/>
        <v>5.0409582958636373E-3</v>
      </c>
      <c r="AL349" s="41">
        <f>'Survival-1cycle NMA'!O350</f>
        <v>1.0938729443795432E-2</v>
      </c>
      <c r="AM349" s="41">
        <f>'Survival-1cycle NMA'!P350</f>
        <v>7.7381703245737706E-3</v>
      </c>
      <c r="AN349" s="12">
        <f t="shared" si="77"/>
        <v>7.4222657738814667E-3</v>
      </c>
      <c r="AO349" s="41">
        <f>'Survival-1cycle NMA'!Q350</f>
        <v>3.1590455069230387E-4</v>
      </c>
    </row>
    <row r="350" spans="1:41">
      <c r="A350" s="12">
        <v>347</v>
      </c>
      <c r="B350" s="12">
        <f t="shared" si="65"/>
        <v>19.906849315068492</v>
      </c>
      <c r="C350" s="41">
        <f>'Survival-1cycle NMA'!F351</f>
        <v>1.8526516667796849E-2</v>
      </c>
      <c r="D350" s="41">
        <f>'Survival-1cycle NMA'!G351</f>
        <v>2.922551726446457E-4</v>
      </c>
      <c r="E350" s="12">
        <f t="shared" si="66"/>
        <v>1.8234261495152202E-2</v>
      </c>
      <c r="F350" s="12">
        <v>6.0148220612575801E-3</v>
      </c>
      <c r="G350" s="12">
        <v>1.23406034758015E-5</v>
      </c>
      <c r="H350" s="12">
        <f t="shared" si="67"/>
        <v>6.0024814577817782E-3</v>
      </c>
      <c r="I350" s="41">
        <f>'Survival-1cycle NMA'!H351</f>
        <v>1.6725466014711293E-2</v>
      </c>
      <c r="J350" s="12">
        <f t="shared" si="68"/>
        <v>1.6003602162685194E-2</v>
      </c>
      <c r="K350" s="41">
        <f>'Survival-1cycle NMA'!I351</f>
        <v>7.2186385202609811E-4</v>
      </c>
      <c r="L350" s="12">
        <v>3.3581332212962401E-3</v>
      </c>
      <c r="M350" s="12">
        <v>6.0148220612575801E-3</v>
      </c>
      <c r="N350" s="12">
        <v>1.23406034758015E-5</v>
      </c>
      <c r="O350" s="41">
        <f>'Survival-1cycle NMA'!H351</f>
        <v>1.6725466014711293E-2</v>
      </c>
      <c r="P350" s="12">
        <f t="shared" si="69"/>
        <v>1.6003602162685194E-2</v>
      </c>
      <c r="Q350" s="41">
        <f>'Survival-1cycle NMA'!I351</f>
        <v>7.2186385202609811E-4</v>
      </c>
      <c r="R350" s="12">
        <v>6.0148220612575801E-3</v>
      </c>
      <c r="S350" s="12">
        <f t="shared" si="70"/>
        <v>6.0024814577817782E-3</v>
      </c>
      <c r="T350" s="12">
        <v>1.23406034758015E-5</v>
      </c>
      <c r="U350" s="41">
        <f>'Survival-1cycle NMA'!J351</f>
        <v>2.0312705002337509E-2</v>
      </c>
      <c r="V350" s="12">
        <f t="shared" si="71"/>
        <v>1.3622151864940417E-2</v>
      </c>
      <c r="W350" s="41">
        <f>'Survival-1cycle NMA'!K351</f>
        <v>6.6905531373970921E-3</v>
      </c>
      <c r="X350" s="41">
        <f>'Survival-1cycle NMA'!H351</f>
        <v>1.6725466014711293E-2</v>
      </c>
      <c r="Y350" s="12">
        <f t="shared" si="72"/>
        <v>1.6003602162685194E-2</v>
      </c>
      <c r="Z350" s="41">
        <f>'Survival-1cycle NMA'!I351</f>
        <v>7.2186385202609811E-4</v>
      </c>
      <c r="AA350" s="41">
        <f>'Survival-1cycle NMA'!P351</f>
        <v>7.6881188836918956E-3</v>
      </c>
      <c r="AB350" s="12">
        <f t="shared" si="73"/>
        <v>7.3753567349789054E-3</v>
      </c>
      <c r="AC350" s="41">
        <f>'Survival-1cycle NMA'!Q351</f>
        <v>3.127621487129898E-4</v>
      </c>
      <c r="AD350" s="41">
        <f>'Survival-1cycle NMA'!L351</f>
        <v>5.7064334796030791E-2</v>
      </c>
      <c r="AE350" s="12">
        <f t="shared" si="74"/>
        <v>5.3131055057060741E-2</v>
      </c>
      <c r="AF350" s="41">
        <f>'Survival-1cycle NMA'!M351</f>
        <v>3.9332797389700523E-3</v>
      </c>
      <c r="AG350" s="12">
        <v>6.0148220612575801E-3</v>
      </c>
      <c r="AH350" s="12">
        <f t="shared" si="75"/>
        <v>6.0024814577817782E-3</v>
      </c>
      <c r="AI350" s="12">
        <v>1.23406034758015E-5</v>
      </c>
      <c r="AJ350" s="41">
        <f>'Survival-1cycle NMA'!N351</f>
        <v>1.5891703551962559E-2</v>
      </c>
      <c r="AK350" s="12">
        <f t="shared" si="76"/>
        <v>5.0140666174007479E-3</v>
      </c>
      <c r="AL350" s="41">
        <f>'Survival-1cycle NMA'!O351</f>
        <v>1.0877636934561811E-2</v>
      </c>
      <c r="AM350" s="41">
        <f>'Survival-1cycle NMA'!P351</f>
        <v>7.6881188836918956E-3</v>
      </c>
      <c r="AN350" s="12">
        <f t="shared" si="77"/>
        <v>7.3753567349789054E-3</v>
      </c>
      <c r="AO350" s="41">
        <f>'Survival-1cycle NMA'!Q351</f>
        <v>3.127621487129898E-4</v>
      </c>
    </row>
    <row r="351" spans="1:41">
      <c r="A351" s="12">
        <v>348</v>
      </c>
      <c r="B351" s="12">
        <f t="shared" si="65"/>
        <v>19.964383561643835</v>
      </c>
      <c r="C351" s="41">
        <f>'Survival-1cycle NMA'!F352</f>
        <v>1.8428484428129138E-2</v>
      </c>
      <c r="D351" s="41">
        <f>'Survival-1cycle NMA'!G352</f>
        <v>2.8933013590190829E-4</v>
      </c>
      <c r="E351" s="12">
        <f t="shared" si="66"/>
        <v>1.813915429222723E-2</v>
      </c>
      <c r="F351" s="12">
        <v>5.9740484931894702E-3</v>
      </c>
      <c r="G351" s="12">
        <v>1.21693949907794E-5</v>
      </c>
      <c r="H351" s="12">
        <f t="shared" si="67"/>
        <v>5.9618790981986912E-3</v>
      </c>
      <c r="I351" s="41">
        <f>'Survival-1cycle NMA'!H352</f>
        <v>1.6634700839408812E-2</v>
      </c>
      <c r="J351" s="12">
        <f t="shared" si="68"/>
        <v>1.5919262595030424E-2</v>
      </c>
      <c r="K351" s="41">
        <f>'Survival-1cycle NMA'!I352</f>
        <v>7.1543824437838904E-4</v>
      </c>
      <c r="L351" s="12">
        <v>3.3302115702930801E-3</v>
      </c>
      <c r="M351" s="12">
        <v>5.9740484931894702E-3</v>
      </c>
      <c r="N351" s="12">
        <v>1.21693949907794E-5</v>
      </c>
      <c r="O351" s="41">
        <f>'Survival-1cycle NMA'!H352</f>
        <v>1.6634700839408812E-2</v>
      </c>
      <c r="P351" s="12">
        <f t="shared" si="69"/>
        <v>1.5919262595030424E-2</v>
      </c>
      <c r="Q351" s="41">
        <f>'Survival-1cycle NMA'!I352</f>
        <v>7.1543824437838904E-4</v>
      </c>
      <c r="R351" s="12">
        <v>5.9740484931894702E-3</v>
      </c>
      <c r="S351" s="12">
        <f t="shared" si="70"/>
        <v>5.9618790981986912E-3</v>
      </c>
      <c r="T351" s="12">
        <v>1.21693949907794E-5</v>
      </c>
      <c r="U351" s="41">
        <f>'Survival-1cycle NMA'!J352</f>
        <v>2.0207695198691516E-2</v>
      </c>
      <c r="V351" s="12">
        <f t="shared" si="71"/>
        <v>1.3558422240303805E-2</v>
      </c>
      <c r="W351" s="41">
        <f>'Survival-1cycle NMA'!K352</f>
        <v>6.6492729583877107E-3</v>
      </c>
      <c r="X351" s="41">
        <f>'Survival-1cycle NMA'!H352</f>
        <v>1.6634700839408812E-2</v>
      </c>
      <c r="Y351" s="12">
        <f t="shared" si="72"/>
        <v>1.5919262595030424E-2</v>
      </c>
      <c r="Z351" s="41">
        <f>'Survival-1cycle NMA'!I352</f>
        <v>7.1543824437838904E-4</v>
      </c>
      <c r="AA351" s="41">
        <f>'Survival-1cycle NMA'!P352</f>
        <v>7.6384957951562337E-3</v>
      </c>
      <c r="AB351" s="12">
        <f t="shared" si="73"/>
        <v>7.3288379715305977E-3</v>
      </c>
      <c r="AC351" s="41">
        <f>'Survival-1cycle NMA'!Q352</f>
        <v>3.0965782362563608E-4</v>
      </c>
      <c r="AD351" s="41">
        <f>'Survival-1cycle NMA'!L352</f>
        <v>5.6847385605416308E-2</v>
      </c>
      <c r="AE351" s="12">
        <f t="shared" si="74"/>
        <v>5.2940939797968545E-2</v>
      </c>
      <c r="AF351" s="41">
        <f>'Survival-1cycle NMA'!M352</f>
        <v>3.9064458074477655E-3</v>
      </c>
      <c r="AG351" s="12">
        <v>5.9740484931894702E-3</v>
      </c>
      <c r="AH351" s="12">
        <f t="shared" si="75"/>
        <v>5.9618790981986912E-3</v>
      </c>
      <c r="AI351" s="12">
        <v>1.21693949907794E-5</v>
      </c>
      <c r="AJ351" s="41">
        <f>'Survival-1cycle NMA'!N352</f>
        <v>1.580438796983143E-2</v>
      </c>
      <c r="AK351" s="12">
        <f t="shared" si="76"/>
        <v>4.9873689082306164E-3</v>
      </c>
      <c r="AL351" s="41">
        <f>'Survival-1cycle NMA'!O352</f>
        <v>1.0817019061600814E-2</v>
      </c>
      <c r="AM351" s="41">
        <f>'Survival-1cycle NMA'!P352</f>
        <v>7.6384957951562337E-3</v>
      </c>
      <c r="AN351" s="12">
        <f t="shared" si="77"/>
        <v>7.3288379715305977E-3</v>
      </c>
      <c r="AO351" s="41">
        <f>'Survival-1cycle NMA'!Q352</f>
        <v>3.0965782362563608E-4</v>
      </c>
    </row>
    <row r="352" spans="1:41">
      <c r="A352" s="12">
        <v>349</v>
      </c>
      <c r="B352" s="12">
        <f t="shared" si="65"/>
        <v>20.021917808219179</v>
      </c>
      <c r="C352" s="41">
        <f>'Survival-1cycle NMA'!F353</f>
        <v>1.8331175643974903E-2</v>
      </c>
      <c r="D352" s="41">
        <f>'Survival-1cycle NMA'!G353</f>
        <v>2.8644070357971809E-4</v>
      </c>
      <c r="E352" s="12">
        <f t="shared" si="66"/>
        <v>1.8044734940395185E-2</v>
      </c>
      <c r="F352" s="12">
        <v>5.9336362802092403E-3</v>
      </c>
      <c r="G352" s="12">
        <v>1.20009300751815E-5</v>
      </c>
      <c r="H352" s="12">
        <f t="shared" si="67"/>
        <v>5.9216353501340586E-3</v>
      </c>
      <c r="I352" s="41">
        <f>'Survival-1cycle NMA'!H353</f>
        <v>1.654461773308176E-2</v>
      </c>
      <c r="J352" s="12">
        <f t="shared" si="68"/>
        <v>1.583553397234309E-2</v>
      </c>
      <c r="K352" s="41">
        <f>'Survival-1cycle NMA'!I353</f>
        <v>7.090837607386677E-4</v>
      </c>
      <c r="L352" s="12">
        <v>3.3025781500621199E-3</v>
      </c>
      <c r="M352" s="12">
        <v>5.9336362802092403E-3</v>
      </c>
      <c r="N352" s="12">
        <v>1.20009300751815E-5</v>
      </c>
      <c r="O352" s="41">
        <f>'Survival-1cycle NMA'!H353</f>
        <v>1.654461773308176E-2</v>
      </c>
      <c r="P352" s="12">
        <f t="shared" si="69"/>
        <v>1.583553397234309E-2</v>
      </c>
      <c r="Q352" s="41">
        <f>'Survival-1cycle NMA'!I353</f>
        <v>7.090837607386677E-4</v>
      </c>
      <c r="R352" s="12">
        <v>5.9336362802092403E-3</v>
      </c>
      <c r="S352" s="12">
        <f t="shared" si="70"/>
        <v>5.9216353501340586E-3</v>
      </c>
      <c r="T352" s="12">
        <v>1.20009300751815E-5</v>
      </c>
      <c r="U352" s="41">
        <f>'Survival-1cycle NMA'!J353</f>
        <v>2.0103447594048342E-2</v>
      </c>
      <c r="V352" s="12">
        <f t="shared" si="71"/>
        <v>1.3495110277526579E-2</v>
      </c>
      <c r="W352" s="41">
        <f>'Survival-1cycle NMA'!K353</f>
        <v>6.6083373165217616E-3</v>
      </c>
      <c r="X352" s="41">
        <f>'Survival-1cycle NMA'!H353</f>
        <v>1.654461773308176E-2</v>
      </c>
      <c r="Y352" s="12">
        <f t="shared" si="72"/>
        <v>1.583553397234309E-2</v>
      </c>
      <c r="Z352" s="41">
        <f>'Survival-1cycle NMA'!I353</f>
        <v>7.090837607386677E-4</v>
      </c>
      <c r="AA352" s="41">
        <f>'Survival-1cycle NMA'!P353</f>
        <v>7.5892964467024837E-3</v>
      </c>
      <c r="AB352" s="12">
        <f t="shared" si="73"/>
        <v>7.2827054181724077E-3</v>
      </c>
      <c r="AC352" s="41">
        <f>'Survival-1cycle NMA'!Q353</f>
        <v>3.0659102853007608E-4</v>
      </c>
      <c r="AD352" s="41">
        <f>'Survival-1cycle NMA'!L353</f>
        <v>5.6631715295904349E-2</v>
      </c>
      <c r="AE352" s="12">
        <f t="shared" si="74"/>
        <v>5.2751862007807973E-2</v>
      </c>
      <c r="AF352" s="41">
        <f>'Survival-1cycle NMA'!M353</f>
        <v>3.8798532880963727E-3</v>
      </c>
      <c r="AG352" s="12">
        <v>5.9336362802092403E-3</v>
      </c>
      <c r="AH352" s="12">
        <f t="shared" si="75"/>
        <v>5.9216353501340586E-3</v>
      </c>
      <c r="AI352" s="12">
        <v>1.20009300751815E-5</v>
      </c>
      <c r="AJ352" s="41">
        <f>'Survival-1cycle NMA'!N353</f>
        <v>1.5717734422294169E-2</v>
      </c>
      <c r="AK352" s="12">
        <f t="shared" si="76"/>
        <v>4.9608633811011084E-3</v>
      </c>
      <c r="AL352" s="41">
        <f>'Survival-1cycle NMA'!O353</f>
        <v>1.0756871041193061E-2</v>
      </c>
      <c r="AM352" s="41">
        <f>'Survival-1cycle NMA'!P353</f>
        <v>7.5892964467024837E-3</v>
      </c>
      <c r="AN352" s="12">
        <f t="shared" si="77"/>
        <v>7.2827054181724077E-3</v>
      </c>
      <c r="AO352" s="41">
        <f>'Survival-1cycle NMA'!Q353</f>
        <v>3.0659102853007608E-4</v>
      </c>
    </row>
  </sheetData>
  <mergeCells count="20">
    <mergeCell ref="A1:B2"/>
    <mergeCell ref="AJ1:AO1"/>
    <mergeCell ref="AJ2:AL2"/>
    <mergeCell ref="AM2:AO2"/>
    <mergeCell ref="X2:Z2"/>
    <mergeCell ref="C2:E2"/>
    <mergeCell ref="F2:H2"/>
    <mergeCell ref="C1:H1"/>
    <mergeCell ref="U1:AC1"/>
    <mergeCell ref="U2:W2"/>
    <mergeCell ref="AA2:AC2"/>
    <mergeCell ref="AD1:AI1"/>
    <mergeCell ref="AD2:AF2"/>
    <mergeCell ref="AG2:AI2"/>
    <mergeCell ref="I1:N1"/>
    <mergeCell ref="I2:K2"/>
    <mergeCell ref="L2:N2"/>
    <mergeCell ref="O1:T1"/>
    <mergeCell ref="O2:Q2"/>
    <mergeCell ref="R2:T2"/>
  </mergeCells>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31648-21AF-4C2A-800E-97C71B0C976E}">
  <sheetPr codeName="Sheet7"/>
  <dimension ref="A1:CJ354"/>
  <sheetViews>
    <sheetView workbookViewId="0">
      <pane xSplit="1" topLeftCell="B1" activePane="topRight" state="frozen"/>
      <selection pane="topRight" activeCell="D12" sqref="D12"/>
    </sheetView>
  </sheetViews>
  <sheetFormatPr defaultRowHeight="13.8"/>
  <cols>
    <col min="1" max="3" width="8.88671875" style="12"/>
    <col min="4" max="4" width="9.77734375" style="12" bestFit="1" customWidth="1"/>
    <col min="5" max="5" width="8.88671875" style="12"/>
    <col min="6" max="6" width="9.21875" style="12" bestFit="1" customWidth="1"/>
    <col min="7" max="44" width="8.88671875" style="12"/>
    <col min="45" max="45" width="9.109375" style="12" bestFit="1" customWidth="1"/>
    <col min="46" max="54" width="8.88671875" style="12"/>
    <col min="55" max="88" width="8.88671875" style="85"/>
    <col min="89" max="16384" width="8.88671875" style="12"/>
  </cols>
  <sheetData>
    <row r="1" spans="1:88" ht="14.4" customHeight="1">
      <c r="A1" s="104" t="s">
        <v>162</v>
      </c>
      <c r="B1" s="104"/>
      <c r="C1" s="104" t="s">
        <v>165</v>
      </c>
      <c r="D1" s="104"/>
      <c r="E1" s="104"/>
      <c r="F1" s="104"/>
      <c r="G1" s="104"/>
      <c r="H1" s="104"/>
      <c r="I1" s="104"/>
      <c r="J1" s="104"/>
      <c r="K1" s="104" t="s">
        <v>169</v>
      </c>
      <c r="L1" s="104"/>
      <c r="M1" s="104"/>
      <c r="N1" s="104"/>
      <c r="O1" s="104"/>
      <c r="P1" s="104"/>
      <c r="Q1" s="104"/>
      <c r="R1" s="104"/>
      <c r="S1" s="104" t="s">
        <v>82</v>
      </c>
      <c r="T1" s="104"/>
      <c r="U1" s="104"/>
      <c r="V1" s="104"/>
      <c r="W1" s="104"/>
      <c r="X1" s="104"/>
      <c r="Y1" s="104"/>
      <c r="Z1" s="104"/>
      <c r="AA1" s="104" t="s">
        <v>170</v>
      </c>
      <c r="AB1" s="104"/>
      <c r="AC1" s="104"/>
      <c r="AD1" s="104"/>
      <c r="AE1" s="104"/>
      <c r="AF1" s="104"/>
      <c r="AG1" s="104"/>
      <c r="AH1" s="104"/>
      <c r="AI1" s="104"/>
      <c r="AJ1" s="104"/>
      <c r="AK1" s="104"/>
      <c r="AL1" s="104"/>
      <c r="AM1" s="104" t="s">
        <v>83</v>
      </c>
      <c r="AN1" s="104"/>
      <c r="AO1" s="104"/>
      <c r="AP1" s="104"/>
      <c r="AQ1" s="104"/>
      <c r="AR1" s="104"/>
      <c r="AS1" s="104"/>
      <c r="AT1" s="104"/>
      <c r="AU1" s="104" t="s">
        <v>177</v>
      </c>
      <c r="AV1" s="104"/>
      <c r="AW1" s="104"/>
      <c r="AX1" s="104"/>
      <c r="AY1" s="104"/>
      <c r="AZ1" s="104"/>
      <c r="BA1" s="104"/>
      <c r="BB1" s="104"/>
    </row>
    <row r="2" spans="1:88">
      <c r="A2" s="104"/>
      <c r="B2" s="104"/>
      <c r="C2" s="104" t="s">
        <v>166</v>
      </c>
      <c r="D2" s="104"/>
      <c r="E2" s="104"/>
      <c r="F2" s="104"/>
      <c r="G2" s="104" t="s">
        <v>167</v>
      </c>
      <c r="H2" s="104"/>
      <c r="I2" s="104"/>
      <c r="J2" s="104"/>
      <c r="K2" s="104" t="s">
        <v>166</v>
      </c>
      <c r="L2" s="104"/>
      <c r="M2" s="104"/>
      <c r="N2" s="104"/>
      <c r="O2" s="104" t="s">
        <v>167</v>
      </c>
      <c r="P2" s="104"/>
      <c r="Q2" s="104"/>
      <c r="R2" s="104"/>
      <c r="S2" s="104" t="s">
        <v>166</v>
      </c>
      <c r="T2" s="104"/>
      <c r="U2" s="104"/>
      <c r="V2" s="104"/>
      <c r="W2" s="104" t="s">
        <v>167</v>
      </c>
      <c r="X2" s="104"/>
      <c r="Y2" s="104"/>
      <c r="Z2" s="104"/>
      <c r="AA2" s="104" t="s">
        <v>172</v>
      </c>
      <c r="AB2" s="104"/>
      <c r="AC2" s="104"/>
      <c r="AD2" s="104"/>
      <c r="AE2" s="104" t="s">
        <v>174</v>
      </c>
      <c r="AF2" s="104"/>
      <c r="AG2" s="104"/>
      <c r="AH2" s="104"/>
      <c r="AI2" s="104" t="s">
        <v>176</v>
      </c>
      <c r="AJ2" s="104"/>
      <c r="AK2" s="104"/>
      <c r="AL2" s="104"/>
      <c r="AM2" s="104" t="s">
        <v>166</v>
      </c>
      <c r="AN2" s="104"/>
      <c r="AO2" s="104"/>
      <c r="AP2" s="104"/>
      <c r="AQ2" s="104" t="s">
        <v>167</v>
      </c>
      <c r="AR2" s="104"/>
      <c r="AS2" s="104"/>
      <c r="AT2" s="104"/>
      <c r="AU2" s="104" t="s">
        <v>166</v>
      </c>
      <c r="AV2" s="104"/>
      <c r="AW2" s="104"/>
      <c r="AX2" s="104"/>
      <c r="AY2" s="104" t="s">
        <v>167</v>
      </c>
      <c r="AZ2" s="104"/>
      <c r="BA2" s="104"/>
      <c r="BB2" s="104"/>
    </row>
    <row r="3" spans="1:88">
      <c r="A3" s="104" t="s">
        <v>164</v>
      </c>
      <c r="B3" s="104" t="s">
        <v>163</v>
      </c>
      <c r="C3" s="104" t="s">
        <v>168</v>
      </c>
      <c r="D3" s="104"/>
      <c r="E3" s="104" t="s">
        <v>60</v>
      </c>
      <c r="F3" s="104"/>
      <c r="G3" s="104" t="s">
        <v>168</v>
      </c>
      <c r="H3" s="104"/>
      <c r="I3" s="104" t="s">
        <v>60</v>
      </c>
      <c r="J3" s="104"/>
      <c r="K3" s="104" t="s">
        <v>168</v>
      </c>
      <c r="L3" s="104"/>
      <c r="M3" s="104" t="s">
        <v>60</v>
      </c>
      <c r="N3" s="104"/>
      <c r="O3" s="104" t="s">
        <v>168</v>
      </c>
      <c r="P3" s="104"/>
      <c r="Q3" s="104" t="s">
        <v>60</v>
      </c>
      <c r="R3" s="104"/>
      <c r="S3" s="104" t="s">
        <v>168</v>
      </c>
      <c r="T3" s="104"/>
      <c r="U3" s="104" t="s">
        <v>60</v>
      </c>
      <c r="V3" s="104"/>
      <c r="W3" s="104" t="s">
        <v>168</v>
      </c>
      <c r="X3" s="104"/>
      <c r="Y3" s="104" t="s">
        <v>60</v>
      </c>
      <c r="Z3" s="104"/>
      <c r="AA3" s="104" t="s">
        <v>168</v>
      </c>
      <c r="AB3" s="104"/>
      <c r="AC3" s="104" t="s">
        <v>60</v>
      </c>
      <c r="AD3" s="104"/>
      <c r="AE3" s="104" t="s">
        <v>168</v>
      </c>
      <c r="AF3" s="104"/>
      <c r="AG3" s="104" t="s">
        <v>60</v>
      </c>
      <c r="AH3" s="104"/>
      <c r="AI3" s="104" t="s">
        <v>168</v>
      </c>
      <c r="AJ3" s="104"/>
      <c r="AK3" s="104" t="s">
        <v>60</v>
      </c>
      <c r="AL3" s="104"/>
      <c r="AM3" s="104" t="s">
        <v>168</v>
      </c>
      <c r="AN3" s="104"/>
      <c r="AO3" s="104" t="s">
        <v>60</v>
      </c>
      <c r="AP3" s="104"/>
      <c r="AQ3" s="104" t="s">
        <v>168</v>
      </c>
      <c r="AR3" s="104"/>
      <c r="AS3" s="104" t="s">
        <v>60</v>
      </c>
      <c r="AT3" s="104"/>
      <c r="AU3" s="104" t="s">
        <v>168</v>
      </c>
      <c r="AV3" s="104"/>
      <c r="AW3" s="104" t="s">
        <v>60</v>
      </c>
      <c r="AX3" s="104"/>
      <c r="AY3" s="104" t="s">
        <v>168</v>
      </c>
      <c r="AZ3" s="104"/>
      <c r="BA3" s="104" t="s">
        <v>60</v>
      </c>
      <c r="BB3" s="104"/>
    </row>
    <row r="4" spans="1:88">
      <c r="A4" s="104"/>
      <c r="B4" s="104"/>
      <c r="C4" s="84" t="s">
        <v>291</v>
      </c>
      <c r="D4" s="84" t="s">
        <v>292</v>
      </c>
      <c r="E4" s="84" t="s">
        <v>291</v>
      </c>
      <c r="F4" s="84" t="s">
        <v>292</v>
      </c>
      <c r="G4" s="84" t="s">
        <v>291</v>
      </c>
      <c r="H4" s="84" t="s">
        <v>292</v>
      </c>
      <c r="I4" s="84" t="s">
        <v>291</v>
      </c>
      <c r="J4" s="84" t="s">
        <v>292</v>
      </c>
      <c r="K4" s="84" t="s">
        <v>291</v>
      </c>
      <c r="L4" s="84" t="s">
        <v>292</v>
      </c>
      <c r="M4" s="84" t="s">
        <v>291</v>
      </c>
      <c r="N4" s="84" t="s">
        <v>292</v>
      </c>
      <c r="O4" s="84" t="s">
        <v>291</v>
      </c>
      <c r="P4" s="84" t="s">
        <v>292</v>
      </c>
      <c r="Q4" s="84" t="s">
        <v>291</v>
      </c>
      <c r="R4" s="84" t="s">
        <v>292</v>
      </c>
      <c r="S4" s="84" t="s">
        <v>291</v>
      </c>
      <c r="T4" s="84" t="s">
        <v>292</v>
      </c>
      <c r="U4" s="84" t="s">
        <v>291</v>
      </c>
      <c r="V4" s="84" t="s">
        <v>292</v>
      </c>
      <c r="W4" s="84" t="s">
        <v>291</v>
      </c>
      <c r="X4" s="84" t="s">
        <v>292</v>
      </c>
      <c r="Y4" s="84" t="s">
        <v>291</v>
      </c>
      <c r="Z4" s="84" t="s">
        <v>292</v>
      </c>
      <c r="AA4" s="84" t="s">
        <v>291</v>
      </c>
      <c r="AB4" s="84" t="s">
        <v>292</v>
      </c>
      <c r="AC4" s="84" t="s">
        <v>291</v>
      </c>
      <c r="AD4" s="84" t="s">
        <v>292</v>
      </c>
      <c r="AE4" s="84" t="s">
        <v>291</v>
      </c>
      <c r="AF4" s="84" t="s">
        <v>292</v>
      </c>
      <c r="AG4" s="84" t="s">
        <v>291</v>
      </c>
      <c r="AH4" s="84" t="s">
        <v>292</v>
      </c>
      <c r="AI4" s="84" t="s">
        <v>291</v>
      </c>
      <c r="AJ4" s="84" t="s">
        <v>292</v>
      </c>
      <c r="AK4" s="84" t="s">
        <v>291</v>
      </c>
      <c r="AL4" s="84" t="s">
        <v>292</v>
      </c>
      <c r="AM4" s="84" t="s">
        <v>291</v>
      </c>
      <c r="AN4" s="84" t="s">
        <v>292</v>
      </c>
      <c r="AO4" s="84" t="s">
        <v>291</v>
      </c>
      <c r="AP4" s="84" t="s">
        <v>292</v>
      </c>
      <c r="AQ4" s="84" t="s">
        <v>291</v>
      </c>
      <c r="AR4" s="84" t="s">
        <v>292</v>
      </c>
      <c r="AS4" s="84" t="s">
        <v>291</v>
      </c>
      <c r="AT4" s="84" t="s">
        <v>292</v>
      </c>
      <c r="AU4" s="84" t="s">
        <v>291</v>
      </c>
      <c r="AV4" s="84" t="s">
        <v>292</v>
      </c>
      <c r="AW4" s="84" t="s">
        <v>291</v>
      </c>
      <c r="AX4" s="84" t="s">
        <v>292</v>
      </c>
      <c r="AY4" s="84" t="s">
        <v>291</v>
      </c>
      <c r="AZ4" s="84" t="s">
        <v>292</v>
      </c>
      <c r="BA4" s="84" t="s">
        <v>291</v>
      </c>
      <c r="BB4" s="84" t="s">
        <v>292</v>
      </c>
    </row>
    <row r="5" spans="1:88" s="83" customFormat="1">
      <c r="A5" s="140" t="s">
        <v>81</v>
      </c>
      <c r="B5" s="140"/>
      <c r="C5" s="84">
        <f>SUM(C6:C354)</f>
        <v>305403.62964532577</v>
      </c>
      <c r="D5" s="84">
        <f t="shared" ref="D5:BB5" si="0">SUM(D6:D354)</f>
        <v>292477.64765759197</v>
      </c>
      <c r="E5" s="84">
        <f t="shared" si="0"/>
        <v>241198.94799529851</v>
      </c>
      <c r="F5" s="84">
        <f t="shared" si="0"/>
        <v>236716.52293032935</v>
      </c>
      <c r="G5" s="84">
        <f t="shared" si="0"/>
        <v>193194.75039511648</v>
      </c>
      <c r="H5" s="84">
        <f t="shared" si="0"/>
        <v>180281.92287286822</v>
      </c>
      <c r="I5" s="84">
        <f t="shared" si="0"/>
        <v>81582.000084362939</v>
      </c>
      <c r="J5" s="84">
        <f t="shared" si="0"/>
        <v>80175.809029388256</v>
      </c>
      <c r="K5" s="84">
        <f t="shared" si="0"/>
        <v>251617.71893121305</v>
      </c>
      <c r="L5" s="84">
        <f t="shared" si="0"/>
        <v>240379.42553248859</v>
      </c>
      <c r="M5" s="84">
        <f t="shared" si="0"/>
        <v>194895.53366314658</v>
      </c>
      <c r="N5" s="84">
        <f t="shared" si="0"/>
        <v>191108.71398752669</v>
      </c>
      <c r="O5" s="84">
        <f t="shared" si="0"/>
        <v>227368.57123699973</v>
      </c>
      <c r="P5" s="84">
        <f t="shared" si="0"/>
        <v>213831.39831431862</v>
      </c>
      <c r="Q5" s="84">
        <f t="shared" si="0"/>
        <v>66027.038531727507</v>
      </c>
      <c r="R5" s="84">
        <f t="shared" si="0"/>
        <v>65028.768219619167</v>
      </c>
      <c r="S5" s="84">
        <f t="shared" si="0"/>
        <v>315979.55457796273</v>
      </c>
      <c r="T5" s="84">
        <f t="shared" si="0"/>
        <v>303020.04130927694</v>
      </c>
      <c r="U5" s="84">
        <f t="shared" si="0"/>
        <v>259257.3693098966</v>
      </c>
      <c r="V5" s="84">
        <f t="shared" si="0"/>
        <v>253749.32976431536</v>
      </c>
      <c r="W5" s="84">
        <f t="shared" si="0"/>
        <v>193215.86019068232</v>
      </c>
      <c r="X5" s="84">
        <f t="shared" si="0"/>
        <v>180302.88955481694</v>
      </c>
      <c r="Y5" s="84">
        <f t="shared" si="0"/>
        <v>81603.109879928743</v>
      </c>
      <c r="Z5" s="84">
        <f t="shared" si="0"/>
        <v>80196.775711336973</v>
      </c>
      <c r="AA5" s="84">
        <f t="shared" si="0"/>
        <v>387565.03881870996</v>
      </c>
      <c r="AB5" s="84">
        <f t="shared" si="0"/>
        <v>371513.14973786939</v>
      </c>
      <c r="AC5" s="84">
        <f t="shared" si="0"/>
        <v>347719.18665425398</v>
      </c>
      <c r="AD5" s="84">
        <f t="shared" si="0"/>
        <v>337188.24254816817</v>
      </c>
      <c r="AE5" s="84">
        <f t="shared" ref="AE5" si="1">SUM(AE6:AE354)</f>
        <v>217150.30631992506</v>
      </c>
      <c r="AF5" s="84">
        <f t="shared" ref="AF5" si="2">SUM(AF6:AF354)</f>
        <v>206022.27547413387</v>
      </c>
      <c r="AG5" s="84">
        <f t="shared" ref="AG5" si="3">SUM(AG6:AG354)</f>
        <v>160428.12105185864</v>
      </c>
      <c r="AH5" s="84">
        <f t="shared" ref="AH5" si="4">SUM(AH6:AH354)</f>
        <v>156751.56392917206</v>
      </c>
      <c r="AI5" s="84">
        <f t="shared" si="0"/>
        <v>218467.32466473951</v>
      </c>
      <c r="AJ5" s="84">
        <f t="shared" si="0"/>
        <v>203659.65750135804</v>
      </c>
      <c r="AK5" s="84">
        <f t="shared" si="0"/>
        <v>122056.3784824453</v>
      </c>
      <c r="AL5" s="84">
        <f t="shared" si="0"/>
        <v>118589.90596271408</v>
      </c>
      <c r="AM5" s="84">
        <f t="shared" si="0"/>
        <v>411201.5295017804</v>
      </c>
      <c r="AN5" s="84">
        <f t="shared" si="0"/>
        <v>387387.08849894471</v>
      </c>
      <c r="AO5" s="84">
        <f t="shared" si="0"/>
        <v>332188.45968578698</v>
      </c>
      <c r="AP5" s="84">
        <f t="shared" si="0"/>
        <v>323061.92047542019</v>
      </c>
      <c r="AQ5" s="84">
        <f t="shared" si="0"/>
        <v>193194.75039511648</v>
      </c>
      <c r="AR5" s="84">
        <f t="shared" si="0"/>
        <v>180281.92287286822</v>
      </c>
      <c r="AS5" s="84">
        <f t="shared" si="0"/>
        <v>81582.000084362939</v>
      </c>
      <c r="AT5" s="84">
        <f t="shared" si="0"/>
        <v>80175.809029388256</v>
      </c>
      <c r="AU5" s="84">
        <f t="shared" si="0"/>
        <v>414636.16678319301</v>
      </c>
      <c r="AV5" s="84">
        <f t="shared" si="0"/>
        <v>398927.99179409229</v>
      </c>
      <c r="AW5" s="84">
        <f t="shared" si="0"/>
        <v>390370.19980463502</v>
      </c>
      <c r="AX5" s="84">
        <f t="shared" si="0"/>
        <v>377407.96277991054</v>
      </c>
      <c r="AY5" s="84">
        <f t="shared" si="0"/>
        <v>218590.08868748817</v>
      </c>
      <c r="AZ5" s="84">
        <f t="shared" si="0"/>
        <v>203781.38206062626</v>
      </c>
      <c r="BA5" s="84">
        <f t="shared" si="0"/>
        <v>122179.14250519394</v>
      </c>
      <c r="BB5" s="84">
        <f t="shared" si="0"/>
        <v>118711.63052198227</v>
      </c>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row>
    <row r="6" spans="1:88">
      <c r="A6" s="12">
        <v>1</v>
      </c>
      <c r="B6" s="12">
        <v>0</v>
      </c>
      <c r="C6" s="12">
        <f>'Surv-rate CEA'!D4*'Unit cost and utilities'!$F$7+'Surv-rate CEA'!E4*'Unit cost and utilities'!$H$7+'Unit cost and utilities'!$G$14*(1-'Surv-rate CEA'!C4)+'Unit cost and utilities'!B36</f>
        <v>24968.630436578213</v>
      </c>
      <c r="D6" s="12">
        <f t="shared" ref="D6:D69" si="5">C6/(1+DISC)^($B6)</f>
        <v>24968.630436578213</v>
      </c>
      <c r="E6" s="12">
        <f>C6-'Surv-rate CEA'!E4*'Unit cost and utilities'!$H$7-'Unit cost and utilities'!$G$14*(1-'Surv-rate CEA'!C4)</f>
        <v>24968.630436578213</v>
      </c>
      <c r="F6" s="12">
        <f t="shared" ref="F6:F69" si="6">E6/(1+DISC)^($B6)</f>
        <v>24968.630436578213</v>
      </c>
      <c r="G6" s="12">
        <f>'Surv-rate CEA'!G4*'Unit cost and utilities'!$F$4+'Surv-rate CEA'!H4*'Unit cost and utilities'!$H$4+(1-'Surv-rate CEA'!F4)*'Unit cost and utilities'!$G$14+'Unit cost and utilities'!B33</f>
        <v>10618.135899389634</v>
      </c>
      <c r="H6" s="12">
        <f t="shared" ref="H6:H69" si="7">G6/(1+DISC)^($B6)</f>
        <v>10618.135899389634</v>
      </c>
      <c r="I6" s="12">
        <f>G6-'Surv-rate CEA'!H4*'Unit cost and utilities'!$H$4-(1-'Surv-rate CEA'!F4)*'Unit cost and utilities'!$G$14</f>
        <v>10618.135899389634</v>
      </c>
      <c r="J6" s="12">
        <f t="shared" ref="J6:J69" si="8">I6/(1+DISC)^($B6)</f>
        <v>10618.135899389634</v>
      </c>
      <c r="K6" s="12">
        <f>'Surv-rate CEA'!K4*'Unit cost and utilities'!$F$10+'Surv-rate CEA'!J4*'Unit cost and utilities'!$H$10+(1-'Surv-rate CEA'!$I$4)*'Unit cost and utilities'!$G$14+'Unit cost and utilities'!B39</f>
        <v>25616.178085835098</v>
      </c>
      <c r="L6" s="12">
        <f t="shared" ref="L6:L69" si="9">K6/(1+DISC)^($B6)</f>
        <v>25616.178085835098</v>
      </c>
      <c r="M6" s="12">
        <f>K6-'Surv-rate CEA'!J4*'Unit cost and utilities'!$H$10-(1-'Surv-rate CEA'!$I$4)*'Unit cost and utilities'!$G$14</f>
        <v>25616.178085835098</v>
      </c>
      <c r="N6" s="12">
        <f t="shared" ref="N6:N69" si="10">M6/(1+DISC)^($B6)</f>
        <v>25616.178085835098</v>
      </c>
      <c r="O6" s="12">
        <f>'Surv-rate CEA'!N4*'Unit cost and utilities'!$F$3+'Surv-rate CEA'!M4*'Unit cost and utilities'!$H$3+(1-'Surv-rate CEA'!L4)*'Unit cost and utilities'!$G$14+'Unit cost and utilities'!B33</f>
        <v>15876.289323739637</v>
      </c>
      <c r="P6" s="12">
        <f t="shared" ref="P6:P69" si="11">O6/(1+DISC)^($B6)</f>
        <v>15876.289323739637</v>
      </c>
      <c r="Q6" s="12">
        <f>O6-'Surv-rate CEA'!M4*'Unit cost and utilities'!$H$3-(1-'Surv-rate CEA'!L4)*'Unit cost and utilities'!$G$14</f>
        <v>11401.658076889637</v>
      </c>
      <c r="R6" s="12">
        <f t="shared" ref="R6:R69" si="12">Q6/(1+DISC)^($B6)</f>
        <v>11401.658076889637</v>
      </c>
      <c r="S6" s="12">
        <f>'Surv-rate CEA'!Q4*'Unit cost and utilities'!$F$11+'Surv-rate CEA'!P4*'Unit cost and utilities'!$H$11+(1-'Surv-rate CEA'!O4)*'Unit cost and utilities'!$G$14+'Unit cost and utilities'!B39</f>
        <v>24832.655908335095</v>
      </c>
      <c r="T6" s="12">
        <f t="shared" ref="T6:T69" si="13">S6/(1+DISC)^($B6)</f>
        <v>24832.655908335095</v>
      </c>
      <c r="U6" s="12">
        <f>S6-'Surv-rate CEA'!P4*'Unit cost and utilities'!$H$11-(1-'Surv-rate CEA'!O4)*'Unit cost and utilities'!$G$14</f>
        <v>24832.655908335095</v>
      </c>
      <c r="V6" s="12">
        <f t="shared" ref="V6:V69" si="14">U6/(1+DISC)^($B6)</f>
        <v>24832.655908335095</v>
      </c>
      <c r="W6" s="12">
        <f>'Surv-rate CEA'!T4*'Unit cost and utilities'!$F$4+'Surv-rate CEA'!S4*'Unit cost and utilities'!$H$4+(1-'Surv-rate CEA'!R4)*'Unit cost and utilities'!$G$14+'Unit cost and utilities'!B33</f>
        <v>10618.135899389634</v>
      </c>
      <c r="X6" s="12">
        <f t="shared" ref="X6:X69" si="15">W6/(1+DISC)^($B6)</f>
        <v>10618.135899389634</v>
      </c>
      <c r="Y6" s="12">
        <f>W6-'Surv-rate CEA'!S4*'Unit cost and utilities'!$H$4-(1-'Surv-rate CEA'!R4)*'Unit cost and utilities'!$G$14</f>
        <v>10618.135899389634</v>
      </c>
      <c r="Z6" s="12">
        <f t="shared" ref="Z6:Z69" si="16">Y6/(1+DISC)^($B6)</f>
        <v>10618.135899389634</v>
      </c>
      <c r="AA6" s="12">
        <f>'Surv-rate CEA'!W4*'Unit cost and utilities'!$F$6+'Surv-rate CEA'!V4*'Unit cost and utilities'!$H$6+(1-'Surv-rate CEA'!U4)*'Unit cost and utilities'!$G$14+'Unit cost and utilities'!B35</f>
        <v>25373.493765835097</v>
      </c>
      <c r="AB6" s="12">
        <f t="shared" ref="AB6:AB69" si="17">AA6/(1+DISC)^($B6)</f>
        <v>25373.493765835097</v>
      </c>
      <c r="AC6" s="12">
        <f>AA6-'Surv-rate CEA'!V4*'Unit cost and utilities'!$H$6-(1-'Surv-rate CEA'!U4)*'Unit cost and utilities'!$G$14</f>
        <v>25373.493765835097</v>
      </c>
      <c r="AD6" s="12">
        <f t="shared" ref="AD6:AD69" si="18">AC6/(1+DISC)^($B6)</f>
        <v>25373.493765835097</v>
      </c>
      <c r="AE6" s="12">
        <f>'Surv-rate CEA'!Z4*'Unit cost and utilities'!$F$12+'Surv-rate CEA'!Y4*'Unit cost and utilities'!$H$12+(1-'Surv-rate CEA'!X4)*'Unit cost and utilities'!$G$14+'Unit cost and utilities'!B39</f>
        <v>18043.583085835096</v>
      </c>
      <c r="AF6" s="12">
        <f t="shared" ref="AF6:AF69" si="19">AE6/(1+DISC)^($B6)</f>
        <v>18043.583085835096</v>
      </c>
      <c r="AG6" s="12">
        <f>AE6-'Surv-rate CEA'!Y4*'Unit cost and utilities'!$H$12-(1-'Surv-rate CEA'!X4)*'Unit cost and utilities'!$G$14</f>
        <v>18043.583085835096</v>
      </c>
      <c r="AH6" s="12">
        <f t="shared" ref="AH6:AH69" si="20">AG6/(1+DISC)^($B6)</f>
        <v>18043.583085835096</v>
      </c>
      <c r="AI6" s="12">
        <f>'Surv-rate CEA'!AC4*'Unit cost and utilities'!$F$5+'Surv-rate CEA'!AB4*'Unit cost and utilities'!$H$5+'Unit cost and utilities'!B34</f>
        <v>11627.493879999998</v>
      </c>
      <c r="AJ6" s="12">
        <f t="shared" ref="AJ6:AJ69" si="21">AI6/(1+DISC)^($B6)</f>
        <v>11627.493879999998</v>
      </c>
      <c r="AK6" s="12">
        <f>AI6-'Surv-rate CEA'!AB4*'Unit cost and utilities'!$H$5</f>
        <v>11627.493879999998</v>
      </c>
      <c r="AL6" s="12">
        <f t="shared" ref="AL6:AL69" si="22">AK6/(1+DISC)^($B6)</f>
        <v>11627.493879999998</v>
      </c>
      <c r="AM6" s="12">
        <f>'Surv-rate CEA'!AF4*'Unit cost and utilities'!$F$9+'Surv-rate CEA'!AE4*'Unit cost and utilities'!$H$9+'Unit cost and utilities'!B38</f>
        <v>21799.539214500001</v>
      </c>
      <c r="AN6" s="12">
        <f t="shared" ref="AN6:AN69" si="23">AM6/(1+DISC)^($B6)</f>
        <v>21799.539214500001</v>
      </c>
      <c r="AO6" s="12">
        <f>AM6-'Surv-rate CEA'!AE4*'Unit cost and utilities'!$H$9</f>
        <v>21799.539214500001</v>
      </c>
      <c r="AP6" s="12">
        <f t="shared" ref="AP6:AP69" si="24">AO6/(1+DISC)^($B6)</f>
        <v>21799.539214500001</v>
      </c>
      <c r="AQ6" s="13">
        <f>'Surv-rate CEA'!AI4*'Unit cost and utilities'!$F$4+'Surv-rate CEA'!AH4*'Unit cost and utilities'!$H$4+'Unit cost and utilities'!B33</f>
        <v>10618.135899389634</v>
      </c>
      <c r="AR6" s="12">
        <f t="shared" ref="AR6:AR69" si="25">AQ6/(1+DISC)^($B6)</f>
        <v>10618.135899389634</v>
      </c>
      <c r="AS6" s="13">
        <f>AQ6-'Surv-rate CEA'!AH4*'Unit cost and utilities'!$H$4</f>
        <v>10618.135899389634</v>
      </c>
      <c r="AT6" s="12">
        <f t="shared" ref="AT6:AT69" si="26">AS6/(1+DISC)^($B6)</f>
        <v>10618.135899389634</v>
      </c>
      <c r="AU6" s="12">
        <f>'Surv-rate CEA'!AL4*'Unit cost and utilities'!$F$8+'Surv-rate CEA'!AK4*'Unit cost and utilities'!$H$8+'Unit cost and utilities'!B37</f>
        <v>24399.933880000004</v>
      </c>
      <c r="AV6" s="12">
        <f t="shared" ref="AV6:AV69" si="27">AU6/(1+DISC)^($B6)</f>
        <v>24399.933880000004</v>
      </c>
      <c r="AW6" s="12">
        <f>AU6-'Surv-rate CEA'!AK4*'Unit cost and utilities'!$H$8</f>
        <v>24399.933880000004</v>
      </c>
      <c r="AX6" s="12">
        <f t="shared" ref="AX6:AX69" si="28">AW6/(1+DISC)^($B6)</f>
        <v>24399.933880000004</v>
      </c>
      <c r="AY6" s="12">
        <f>'Surv-rate CEA'!AO4*'Unit cost and utilities'!$F$5+'Surv-rate CEA'!AN4*'Unit cost and utilities'!$H$5+'Unit cost and utilities'!B34</f>
        <v>11627.493879999998</v>
      </c>
      <c r="AZ6" s="12">
        <f t="shared" ref="AZ6:AZ69" si="29">AY6/(1+DISC)^($B6)</f>
        <v>11627.493879999998</v>
      </c>
      <c r="BA6" s="12">
        <f>AY6-'Surv-rate CEA'!AN4*'Unit cost and utilities'!$H$5</f>
        <v>11627.493879999998</v>
      </c>
      <c r="BB6" s="12">
        <f t="shared" ref="BB6:BB69" si="30">BA6/(1+DISC)^($B6)</f>
        <v>11627.493879999998</v>
      </c>
    </row>
    <row r="7" spans="1:88">
      <c r="A7" s="12">
        <v>2</v>
      </c>
      <c r="B7" s="12">
        <f t="shared" ref="B7:B70" si="31">A6*21/365</f>
        <v>5.7534246575342465E-2</v>
      </c>
      <c r="C7" s="12">
        <f>'Surv-rate CEA'!D5*'Unit cost and utilities'!$F$7+'Surv-rate CEA'!E5*'Unit cost and utilities'!$H$7+'Unit cost and utilities'!$G$14*('Surv-rate CEA'!C4-'Surv-rate CEA'!C5)</f>
        <v>23046.534357855617</v>
      </c>
      <c r="D7" s="12">
        <f t="shared" si="5"/>
        <v>23007.373729494368</v>
      </c>
      <c r="E7" s="12">
        <f>C7-'Surv-rate CEA'!E5*'Unit cost and utilities'!$H$7-'Unit cost and utilities'!$G$14*('Surv-rate CEA'!C4-'Surv-rate CEA'!C5)</f>
        <v>22854.647472492976</v>
      </c>
      <c r="F7" s="12">
        <f t="shared" si="6"/>
        <v>22815.812897970816</v>
      </c>
      <c r="G7" s="12">
        <f>'Surv-rate CEA'!G5*'Unit cost and utilities'!$F$4+'Surv-rate CEA'!H5*'Unit cost and utilities'!$H$4+('Surv-rate CEA'!F4-'Surv-rate CEA'!F5)*'Unit cost and utilities'!$G$14</f>
        <v>7283.390857167652</v>
      </c>
      <c r="H7" s="12">
        <f t="shared" si="7"/>
        <v>7271.0149329554279</v>
      </c>
      <c r="I7" s="12">
        <f>G7-'Surv-rate CEA'!H5*'Unit cost and utilities'!$H$4-('Surv-rate CEA'!F4-'Surv-rate CEA'!F5)*'Unit cost and utilities'!$G$14</f>
        <v>6977.4066487209102</v>
      </c>
      <c r="J7" s="12">
        <f t="shared" si="8"/>
        <v>6965.5506523071708</v>
      </c>
      <c r="K7" s="12">
        <f>'Surv-rate CEA'!K5*'Unit cost and utilities'!$F$10+'Surv-rate CEA'!J5*'Unit cost and utilities'!$H$10+('Surv-rate CEA'!I4-'Surv-rate CEA'!I5)*'Unit cost and utilities'!$G$14</f>
        <v>17390.204038715659</v>
      </c>
      <c r="L7" s="12">
        <f t="shared" si="9"/>
        <v>17360.654636323437</v>
      </c>
      <c r="M7" s="12">
        <f>K7-'Surv-rate CEA'!J5*'Unit cost and utilities'!$H$10-('Surv-rate CEA'!I4-'Surv-rate CEA'!I5)*'Unit cost and utilities'!$G$14</f>
        <v>17200.32707707271</v>
      </c>
      <c r="N7" s="12">
        <f t="shared" si="10"/>
        <v>17171.100313260929</v>
      </c>
      <c r="O7" s="12">
        <f>'Surv-rate CEA'!N5*'Unit cost and utilities'!$F$3+'Surv-rate CEA'!M5*'Unit cost and utilities'!$H$3+('Surv-rate CEA'!L4-'Surv-rate CEA'!L5)*'Unit cost and utilities'!$G$14</f>
        <v>12238.393315446205</v>
      </c>
      <c r="P7" s="12">
        <f t="shared" si="11"/>
        <v>12217.597860263088</v>
      </c>
      <c r="Q7" s="12">
        <f>O7-'Surv-rate CEA'!M5*'Unit cost and utilities'!$H$3-('Surv-rate CEA'!L4-'Surv-rate CEA'!L5)*'Unit cost and utilities'!$G$14</f>
        <v>7729.0188527698501</v>
      </c>
      <c r="R7" s="12">
        <f t="shared" si="12"/>
        <v>7715.8857182954589</v>
      </c>
      <c r="S7" s="12">
        <f>'Surv-rate CEA'!Q5*'Unit cost and utilities'!$F$11+'Surv-rate CEA'!P5*'Unit cost and utilities'!$H$11+('Surv-rate CEA'!O4-'Surv-rate CEA'!O5)*'Unit cost and utilities'!$G$14</f>
        <v>16627.256787694056</v>
      </c>
      <c r="T7" s="12">
        <f t="shared" si="13"/>
        <v>16599.003783853244</v>
      </c>
      <c r="U7" s="12">
        <f>S7-'Surv-rate CEA'!P5*'Unit cost and utilities'!$H$11-('Surv-rate CEA'!O4-'Surv-rate CEA'!O5)*'Unit cost and utilities'!$G$14</f>
        <v>16437.379826051107</v>
      </c>
      <c r="V7" s="12">
        <f t="shared" si="14"/>
        <v>16409.449460790733</v>
      </c>
      <c r="W7" s="12">
        <f>'Surv-rate CEA'!T5*'Unit cost and utilities'!$F$4+'Surv-rate CEA'!S5*'Unit cost and utilities'!$H$4+('Surv-rate CEA'!R4-'Surv-rate CEA'!R5)*'Unit cost and utilities'!$G$14</f>
        <v>7283.390857167652</v>
      </c>
      <c r="X7" s="12">
        <f t="shared" si="15"/>
        <v>7271.0149329554279</v>
      </c>
      <c r="Y7" s="12">
        <f>W7-'Surv-rate CEA'!S5*'Unit cost and utilities'!$H$4-('Surv-rate CEA'!R4-'Surv-rate CEA'!R5)*'Unit cost and utilities'!$G$14</f>
        <v>6977.4066487209102</v>
      </c>
      <c r="Z7" s="12">
        <f t="shared" si="16"/>
        <v>6965.5506523071708</v>
      </c>
      <c r="AA7" s="12">
        <f>'Surv-rate CEA'!W5*'Unit cost and utilities'!$F$6+'Surv-rate CEA'!V5*'Unit cost and utilities'!$H$6+('Surv-rate CEA'!U4-'Surv-rate CEA'!U5)*'Unit cost and utilities'!$G$14</f>
        <v>17272.757619999251</v>
      </c>
      <c r="AB7" s="12">
        <f t="shared" si="17"/>
        <v>17243.407782343504</v>
      </c>
      <c r="AC7" s="12">
        <f>AA7-'Surv-rate CEA'!V5*'Unit cost and utilities'!$H$6-('Surv-rate CEA'!U4-'Surv-rate CEA'!U5)*'Unit cost and utilities'!$G$14</f>
        <v>17103.539034491241</v>
      </c>
      <c r="AD7" s="12">
        <f t="shared" si="18"/>
        <v>17074.476732741587</v>
      </c>
      <c r="AE7" s="12">
        <f>'Surv-rate CEA'!Z5*'Unit cost and utilities'!$F$12+'Surv-rate CEA'!Y5*'Unit cost and utilities'!$H$12+('Surv-rate CEA'!X4-'Surv-rate CEA'!X5)*'Unit cost and utilities'!$G$14</f>
        <v>10016.461847034132</v>
      </c>
      <c r="AF7" s="12">
        <f t="shared" si="19"/>
        <v>9999.441893673873</v>
      </c>
      <c r="AG7" s="12">
        <f>AE7-'Surv-rate CEA'!Y5*'Unit cost and utilities'!$H$12-('Surv-rate CEA'!X4-'Surv-rate CEA'!X5)*'Unit cost and utilities'!$G$14</f>
        <v>9826.5848853911848</v>
      </c>
      <c r="AH7" s="12">
        <f t="shared" si="20"/>
        <v>9809.8875706113649</v>
      </c>
      <c r="AI7" s="12">
        <f>'Surv-rate CEA'!AC5*'Unit cost and utilities'!$F$5+'Surv-rate CEA'!AB5*'Unit cost and utilities'!$H$5+('Surv-rate CEA'!AA4-'Surv-rate CEA'!AA5)*'Unit cost and utilities'!$G$14</f>
        <v>7926.1383407203093</v>
      </c>
      <c r="AJ7" s="12">
        <f t="shared" si="21"/>
        <v>7912.670261178233</v>
      </c>
      <c r="AK7" s="12">
        <f>AI7-'Surv-rate CEA'!AB5*'Unit cost and utilities'!$H$5-('Surv-rate CEA'!AA4-'Surv-rate CEA'!AA5)*'Unit cost and utilities'!$G$14</f>
        <v>7678.0966383662399</v>
      </c>
      <c r="AL7" s="12">
        <f t="shared" si="22"/>
        <v>7665.0500308239516</v>
      </c>
      <c r="AM7" s="12">
        <f>'Surv-rate CEA'!AF5*'Unit cost and utilities'!$F$9+'Surv-rate CEA'!AE5*'Unit cost and utilities'!$H$9+('Surv-rate CEA'!AD4-'Surv-rate CEA'!AD5)*'Unit cost and utilities'!G14</f>
        <v>17875.657385390234</v>
      </c>
      <c r="AN7" s="12">
        <f t="shared" si="23"/>
        <v>17845.283101573299</v>
      </c>
      <c r="AO7" s="12">
        <f>AM7-'Surv-rate CEA'!AE5*'Unit cost and utilities'!$H$9-('Surv-rate CEA'!AD4-'Surv-rate CEA'!AD5)*'Unit cost and utilities'!G14</f>
        <v>17739.403142942796</v>
      </c>
      <c r="AP7" s="12">
        <f t="shared" si="24"/>
        <v>17709.260382081473</v>
      </c>
      <c r="AQ7" s="13">
        <f>'Surv-rate CEA'!AI5*'Unit cost and utilities'!$F$4+'Surv-rate CEA'!AH5*'Unit cost and utilities'!$H$4+('Surv-rate CEA'!AG4-'Surv-rate CEA'!AG5)*'Unit cost and utilities'!$G$14</f>
        <v>7283.390857167652</v>
      </c>
      <c r="AR7" s="12">
        <f t="shared" si="25"/>
        <v>7271.0149329554279</v>
      </c>
      <c r="AS7" s="13">
        <f>AQ7-'Surv-rate CEA'!AH5*'Unit cost and utilities'!$H$4-('Surv-rate CEA'!AG4-'Surv-rate CEA'!AG5)*'Unit cost and utilities'!$G$14</f>
        <v>6977.4066487209102</v>
      </c>
      <c r="AT7" s="12">
        <f t="shared" si="26"/>
        <v>6965.5506523071708</v>
      </c>
      <c r="AU7" s="12">
        <f>'Surv-rate CEA'!AL5*'Unit cost and utilities'!$F$8+'Surv-rate CEA'!AK5*'Unit cost and utilities'!$H$8+('Surv-rate CEA'!AJ4-'Surv-rate CEA'!AJ5)*'Unit cost and utilities'!$G$14</f>
        <v>18306.185499823583</v>
      </c>
      <c r="AV7" s="12">
        <f t="shared" si="27"/>
        <v>18275.07966343451</v>
      </c>
      <c r="AW7" s="12">
        <f>AU7-'Surv-rate CEA'!AK5*'Unit cost and utilities'!$H$8-('Surv-rate CEA'!AJ4-'Surv-rate CEA'!AJ5)*'Unit cost and utilities'!$G$14</f>
        <v>18131.066669269487</v>
      </c>
      <c r="AX7" s="12">
        <f t="shared" si="28"/>
        <v>18100.258394471926</v>
      </c>
      <c r="AY7" s="12">
        <f>'Surv-rate CEA'!AO5*'Unit cost and utilities'!$F$5+'Surv-rate CEA'!AN5*'Unit cost and utilities'!$H$5+('Surv-rate CEA'!AM4-'Surv-rate CEA'!AM5)*'Unit cost and utilities'!$G$14</f>
        <v>7926.1383407203093</v>
      </c>
      <c r="AZ7" s="12">
        <f t="shared" si="29"/>
        <v>7912.670261178233</v>
      </c>
      <c r="BA7" s="12">
        <f>AY7-'Surv-rate CEA'!AN5*'Unit cost and utilities'!$H$5-('Surv-rate CEA'!AM4-'Surv-rate CEA'!AM5)*'Unit cost and utilities'!$G$14</f>
        <v>7678.0966383662399</v>
      </c>
      <c r="BB7" s="12">
        <f t="shared" si="30"/>
        <v>7665.0500308239516</v>
      </c>
    </row>
    <row r="8" spans="1:88">
      <c r="A8" s="12">
        <v>3</v>
      </c>
      <c r="B8" s="12">
        <f t="shared" si="31"/>
        <v>0.11506849315068493</v>
      </c>
      <c r="C8" s="12">
        <f>'Surv-rate CEA'!D6*'Unit cost and utilities'!$G$7+'Surv-rate CEA'!E6*'Unit cost and utilities'!$H$7+'Unit cost and utilities'!$G$14*('Surv-rate CEA'!C5-'Surv-rate CEA'!C6)</f>
        <v>15483.903287296243</v>
      </c>
      <c r="D8" s="12">
        <f t="shared" si="5"/>
        <v>15431.327554178175</v>
      </c>
      <c r="E8" s="12">
        <f>C8-'Surv-rate CEA'!E6*'Unit cost and utilities'!$H$7-'Unit cost and utilities'!$G$14*('Surv-rate CEA'!C5-'Surv-rate CEA'!C6)</f>
        <v>15124.895911944384</v>
      </c>
      <c r="F8" s="12">
        <f t="shared" si="6"/>
        <v>15073.539191603888</v>
      </c>
      <c r="G8" s="12">
        <f>'Surv-rate CEA'!G6*'Unit cost and utilities'!$F$4+'Surv-rate CEA'!H6*'Unit cost and utilities'!$H$4+('Surv-rate CEA'!F5-'Surv-rate CEA'!F6)*'Unit cost and utilities'!$G$14</f>
        <v>7049.3073503153164</v>
      </c>
      <c r="H8" s="12">
        <f t="shared" si="7"/>
        <v>7025.3713636948432</v>
      </c>
      <c r="I8" s="12">
        <f>G8-'Surv-rate CEA'!H6*'Unit cost and utilities'!$H$4-('Surv-rate CEA'!F5-'Surv-rate CEA'!F6)*'Unit cost and utilities'!$G$14</f>
        <v>6398.2887874306234</v>
      </c>
      <c r="J8" s="12">
        <f t="shared" si="8"/>
        <v>6376.5633402059384</v>
      </c>
      <c r="K8" s="12">
        <f>'Surv-rate CEA'!K6*'Unit cost and utilities'!$F$10+'Surv-rate CEA'!J6*'Unit cost and utilities'!$H$10+('Surv-rate CEA'!I5-'Surv-rate CEA'!I6)*'Unit cost and utilities'!$G$14</f>
        <v>16620.330426356893</v>
      </c>
      <c r="L8" s="12">
        <f t="shared" si="9"/>
        <v>16563.895944649223</v>
      </c>
      <c r="M8" s="12">
        <f>K8-'Surv-rate CEA'!J6*'Unit cost and utilities'!$H$10-('Surv-rate CEA'!I5-'Surv-rate CEA'!I6)*'Unit cost and utilities'!$G$14</f>
        <v>16272.466254428124</v>
      </c>
      <c r="N8" s="12">
        <f t="shared" si="10"/>
        <v>16217.212948650405</v>
      </c>
      <c r="O8" s="12">
        <f>'Surv-rate CEA'!N6*'Unit cost and utilities'!$F$3+'Surv-rate CEA'!M6*'Unit cost and utilities'!$H$3+('Surv-rate CEA'!L5-'Surv-rate CEA'!L6)*'Unit cost and utilities'!$G$14</f>
        <v>11657.908721506677</v>
      </c>
      <c r="P8" s="12">
        <f t="shared" si="11"/>
        <v>11618.32418740799</v>
      </c>
      <c r="Q8" s="12">
        <f>O8-'Surv-rate CEA'!M6*'Unit cost and utilities'!$H$3-('Surv-rate CEA'!L5-'Surv-rate CEA'!L6)*'Unit cost and utilities'!$G$14</f>
        <v>7087.5179207998153</v>
      </c>
      <c r="R8" s="12">
        <f t="shared" si="12"/>
        <v>7063.4521898429948</v>
      </c>
      <c r="S8" s="12">
        <f>'Surv-rate CEA'!Q6*'Unit cost and utilities'!$F$11+'Surv-rate CEA'!P6*'Unit cost and utilities'!$H$11+('Surv-rate CEA'!O5-'Surv-rate CEA'!O6)*'Unit cost and utilities'!$G$14</f>
        <v>15898.539884785943</v>
      </c>
      <c r="T8" s="12">
        <f t="shared" si="13"/>
        <v>15844.556249365327</v>
      </c>
      <c r="U8" s="12">
        <f>S8-'Surv-rate CEA'!P6*'Unit cost and utilities'!$H$11-('Surv-rate CEA'!O5-'Surv-rate CEA'!O6)*'Unit cost and utilities'!$G$14</f>
        <v>15550.675712857173</v>
      </c>
      <c r="V8" s="12">
        <f t="shared" si="14"/>
        <v>15497.87325336651</v>
      </c>
      <c r="W8" s="12">
        <f>'Surv-rate CEA'!T6*'Unit cost and utilities'!$F$4+'Surv-rate CEA'!S6*'Unit cost and utilities'!$H$4+('Surv-rate CEA'!R5-'Surv-rate CEA'!R6)*'Unit cost and utilities'!$G$14</f>
        <v>7049.3073503153164</v>
      </c>
      <c r="X8" s="12">
        <f t="shared" si="15"/>
        <v>7025.3713636948432</v>
      </c>
      <c r="Y8" s="12">
        <f>W8-'Surv-rate CEA'!S6*'Unit cost and utilities'!$H$4-('Surv-rate CEA'!R5-'Surv-rate CEA'!R6)*'Unit cost and utilities'!$G$14</f>
        <v>6398.2887874306234</v>
      </c>
      <c r="Z8" s="12">
        <f t="shared" si="16"/>
        <v>6376.5633402059384</v>
      </c>
      <c r="AA8" s="12">
        <f>'Surv-rate CEA'!W6*'Unit cost and utilities'!$F$6+'Surv-rate CEA'!V6*'Unit cost and utilities'!$H$6+('Surv-rate CEA'!U5-'Surv-rate CEA'!U6)*'Unit cost and utilities'!$G$14</f>
        <v>16756.847108076869</v>
      </c>
      <c r="AB8" s="12">
        <f t="shared" si="17"/>
        <v>16699.949082746436</v>
      </c>
      <c r="AC8" s="12">
        <f>AA8-'Surv-rate CEA'!V6*'Unit cost and utilities'!$H$6-('Surv-rate CEA'!U5-'Surv-rate CEA'!U6)*'Unit cost and utilities'!$G$14</f>
        <v>16459.468459735635</v>
      </c>
      <c r="AD8" s="12">
        <f t="shared" si="18"/>
        <v>16403.580186284955</v>
      </c>
      <c r="AE8" s="12">
        <f>'Surv-rate CEA'!Z6*'Unit cost and utilities'!$F$12+'Surv-rate CEA'!Y6*'Unit cost and utilities'!$H$12+('Surv-rate CEA'!X5-'Surv-rate CEA'!X6)*'Unit cost and utilities'!$G$14</f>
        <v>9644.360118040453</v>
      </c>
      <c r="AF8" s="12">
        <f t="shared" si="19"/>
        <v>9611.6126063663996</v>
      </c>
      <c r="AG8" s="12">
        <f>AE8-'Surv-rate CEA'!Y6*'Unit cost and utilities'!$H$12-('Surv-rate CEA'!X5-'Surv-rate CEA'!X6)*'Unit cost and utilities'!$G$14</f>
        <v>9296.4959461116832</v>
      </c>
      <c r="AH8" s="12">
        <f t="shared" si="20"/>
        <v>9264.9296103675824</v>
      </c>
      <c r="AI8" s="12">
        <f>'Surv-rate CEA'!AC6*'Unit cost and utilities'!$F$5+'Surv-rate CEA'!AB6*'Unit cost and utilities'!$H$5+('Surv-rate CEA'!AA5-'Surv-rate CEA'!AA6)*'Unit cost and utilities'!$G$14</f>
        <v>7713.7673900069558</v>
      </c>
      <c r="AJ8" s="12">
        <f t="shared" si="21"/>
        <v>7687.5752233350931</v>
      </c>
      <c r="AK8" s="12">
        <f>AI8-'Surv-rate CEA'!AB6*'Unit cost and utilities'!$H$5-('Surv-rate CEA'!AA5-'Surv-rate CEA'!AA6)*'Unit cost and utilities'!$G$14</f>
        <v>7217.480406491808</v>
      </c>
      <c r="AL8" s="12">
        <f t="shared" si="22"/>
        <v>7192.9733867438908</v>
      </c>
      <c r="AM8" s="12">
        <f>'Surv-rate CEA'!AF6*'Unit cost and utilities'!$F$9+'Surv-rate CEA'!AE6*'Unit cost and utilities'!$H$9+('Surv-rate CEA'!AD5-'Surv-rate CEA'!AD6)*'Unit cost and utilities'!G15</f>
        <v>17053.837059096506</v>
      </c>
      <c r="AN8" s="12">
        <f t="shared" si="23"/>
        <v>16995.930601711581</v>
      </c>
      <c r="AO8" s="12">
        <f>AM8-'Surv-rate CEA'!AE6*'Unit cost and utilities'!$H$9-('Surv-rate CEA'!AD5-'Surv-rate CEA'!AD6)*'Unit cost and utilities'!G15</f>
        <v>17002.007647834747</v>
      </c>
      <c r="AP8" s="12">
        <f t="shared" si="24"/>
        <v>16944.277177682732</v>
      </c>
      <c r="AQ8" s="13">
        <f>'Surv-rate CEA'!AI6*'Unit cost and utilities'!$F$4+'Surv-rate CEA'!AH6*'Unit cost and utilities'!$H$4+('Surv-rate CEA'!AG5-'Surv-rate CEA'!AG6)*'Unit cost and utilities'!$G$14</f>
        <v>7049.3073503153164</v>
      </c>
      <c r="AR8" s="12">
        <f t="shared" si="25"/>
        <v>7025.3713636948432</v>
      </c>
      <c r="AS8" s="13">
        <f>AQ8-'Surv-rate CEA'!AH6*'Unit cost and utilities'!$H$4-('Surv-rate CEA'!AG5-'Surv-rate CEA'!AG6)*'Unit cost and utilities'!$G$14</f>
        <v>6398.2887874306234</v>
      </c>
      <c r="AT8" s="12">
        <f t="shared" si="26"/>
        <v>6376.5633402059384</v>
      </c>
      <c r="AU8" s="12">
        <f>'Surv-rate CEA'!AL6*'Unit cost and utilities'!$F$8+'Surv-rate CEA'!AK6*'Unit cost and utilities'!$H$8+('Surv-rate CEA'!AJ5-'Surv-rate CEA'!AJ6)*'Unit cost and utilities'!$G$14</f>
        <v>17814.06050365368</v>
      </c>
      <c r="AV8" s="12">
        <f t="shared" si="27"/>
        <v>17753.572700713343</v>
      </c>
      <c r="AW8" s="12">
        <f>AU8-'Surv-rate CEA'!AK6*'Unit cost and utilities'!$H$8-('Surv-rate CEA'!AJ5-'Surv-rate CEA'!AJ6)*'Unit cost and utilities'!$G$14</f>
        <v>17513.432634558936</v>
      </c>
      <c r="AX8" s="12">
        <f t="shared" si="28"/>
        <v>17453.96561625669</v>
      </c>
      <c r="AY8" s="12">
        <f>'Surv-rate CEA'!AO6*'Unit cost and utilities'!$F$5+'Surv-rate CEA'!AN6*'Unit cost and utilities'!$H$5+('Surv-rate CEA'!AM5-'Surv-rate CEA'!AM6)*'Unit cost and utilities'!$G$14</f>
        <v>7713.7673900069558</v>
      </c>
      <c r="AZ8" s="12">
        <f t="shared" si="29"/>
        <v>7687.5752233350931</v>
      </c>
      <c r="BA8" s="12">
        <f>AY8-'Surv-rate CEA'!AN6*'Unit cost and utilities'!$H$5-('Surv-rate CEA'!AM5-'Surv-rate CEA'!AM6)*'Unit cost and utilities'!$G$14</f>
        <v>7217.480406491808</v>
      </c>
      <c r="BB8" s="12">
        <f t="shared" si="30"/>
        <v>7192.9733867438908</v>
      </c>
    </row>
    <row r="9" spans="1:88">
      <c r="A9" s="12">
        <v>4</v>
      </c>
      <c r="B9" s="12">
        <f t="shared" si="31"/>
        <v>0.17260273972602741</v>
      </c>
      <c r="C9" s="12">
        <f>'Surv-rate CEA'!D7*'Unit cost and utilities'!$G$7+'Surv-rate CEA'!E7*'Unit cost and utilities'!$H$7+'Unit cost and utilities'!$G$14*('Surv-rate CEA'!C6-'Surv-rate CEA'!C7)</f>
        <v>14458.421805481477</v>
      </c>
      <c r="D9" s="12">
        <f t="shared" si="5"/>
        <v>14384.843800431974</v>
      </c>
      <c r="E9" s="12">
        <f>C9-'Surv-rate CEA'!E7*'Unit cost and utilities'!$H$7-'Unit cost and utilities'!$G$14*('Surv-rate CEA'!C6-'Surv-rate CEA'!C7)</f>
        <v>13989.977912313185</v>
      </c>
      <c r="F9" s="12">
        <f t="shared" si="6"/>
        <v>13918.783788962573</v>
      </c>
      <c r="G9" s="12">
        <f>'Surv-rate CEA'!G7*'Unit cost and utilities'!$F$4+'Surv-rate CEA'!H7*'Unit cost and utilities'!$H$4+('Surv-rate CEA'!F6-'Surv-rate CEA'!F7)*'Unit cost and utilities'!$G$14</f>
        <v>6675.0070161908743</v>
      </c>
      <c r="H9" s="12">
        <f t="shared" si="7"/>
        <v>6641.0383226121212</v>
      </c>
      <c r="I9" s="12">
        <f>G9-'Surv-rate CEA'!H7*'Unit cost and utilities'!$H$4-('Surv-rate CEA'!F6-'Surv-rate CEA'!F7)*'Unit cost and utilities'!$G$14</f>
        <v>5741.3592038603092</v>
      </c>
      <c r="J9" s="12">
        <f t="shared" si="8"/>
        <v>5712.141785654092</v>
      </c>
      <c r="K9" s="12">
        <f>'Surv-rate CEA'!K7*'Unit cost and utilities'!$F$10+'Surv-rate CEA'!J7*'Unit cost and utilities'!$H$10+('Surv-rate CEA'!I6-'Surv-rate CEA'!I7)*'Unit cost and utilities'!$G$14</f>
        <v>15627.709946679322</v>
      </c>
      <c r="L9" s="12">
        <f t="shared" si="9"/>
        <v>15548.181507349034</v>
      </c>
      <c r="M9" s="12">
        <f>K9-'Surv-rate CEA'!J7*'Unit cost and utilities'!$H$10-('Surv-rate CEA'!I6-'Surv-rate CEA'!I7)*'Unit cost and utilities'!$G$14</f>
        <v>15182.452930251984</v>
      </c>
      <c r="N9" s="12">
        <f t="shared" si="10"/>
        <v>15105.190376053821</v>
      </c>
      <c r="O9" s="12">
        <f>'Surv-rate CEA'!N7*'Unit cost and utilities'!$F$3+'Surv-rate CEA'!M7*'Unit cost and utilities'!$H$3+('Surv-rate CEA'!L6-'Surv-rate CEA'!L7)*'Unit cost and utilities'!$G$14</f>
        <v>10846.114145284424</v>
      </c>
      <c r="P9" s="12">
        <f t="shared" si="11"/>
        <v>10790.918948181607</v>
      </c>
      <c r="Q9" s="12">
        <f>O9-'Surv-rate CEA'!M7*'Unit cost and utilities'!$H$3-('Surv-rate CEA'!L6-'Surv-rate CEA'!L7)*'Unit cost and utilities'!$G$14</f>
        <v>6359.8233213617859</v>
      </c>
      <c r="R9" s="12">
        <f t="shared" si="12"/>
        <v>6327.4585779099316</v>
      </c>
      <c r="S9" s="12">
        <f>'Surv-rate CEA'!Q7*'Unit cost and utilities'!$F$11+'Surv-rate CEA'!P7*'Unit cost and utilities'!$H$11+('Surv-rate CEA'!O6-'Surv-rate CEA'!O7)*'Unit cost and utilities'!$G$14</f>
        <v>14954.268640883407</v>
      </c>
      <c r="T9" s="12">
        <f t="shared" si="13"/>
        <v>14878.167302274416</v>
      </c>
      <c r="U9" s="12">
        <f>S9-'Surv-rate CEA'!P7*'Unit cost and utilities'!$H$11-('Surv-rate CEA'!O6-'Surv-rate CEA'!O7)*'Unit cost and utilities'!$G$14</f>
        <v>14509.011624456069</v>
      </c>
      <c r="V9" s="12">
        <f t="shared" si="14"/>
        <v>14435.176170979203</v>
      </c>
      <c r="W9" s="12">
        <f>'Surv-rate CEA'!T7*'Unit cost and utilities'!$F$4+'Surv-rate CEA'!S7*'Unit cost and utilities'!$H$4+('Surv-rate CEA'!R6-'Surv-rate CEA'!R7)*'Unit cost and utilities'!$G$14</f>
        <v>6675.0070161908743</v>
      </c>
      <c r="X9" s="12">
        <f t="shared" si="15"/>
        <v>6641.0383226121212</v>
      </c>
      <c r="Y9" s="12">
        <f>W9-'Surv-rate CEA'!S7*'Unit cost and utilities'!$H$4-('Surv-rate CEA'!R6-'Surv-rate CEA'!R7)*'Unit cost and utilities'!$G$14</f>
        <v>5741.3592038603092</v>
      </c>
      <c r="Z9" s="12">
        <f t="shared" si="16"/>
        <v>5712.141785654092</v>
      </c>
      <c r="AA9" s="12">
        <f>'Surv-rate CEA'!W7*'Unit cost and utilities'!$F$6+'Surv-rate CEA'!V7*'Unit cost and utilities'!$H$6+('Surv-rate CEA'!U6-'Surv-rate CEA'!U7)*'Unit cost and utilities'!$G$14</f>
        <v>16053.634686185631</v>
      </c>
      <c r="AB9" s="12">
        <f t="shared" si="17"/>
        <v>15971.938742472381</v>
      </c>
      <c r="AC9" s="12">
        <f>AA9-'Surv-rate CEA'!V7*'Unit cost and utilities'!$H$6-('Surv-rate CEA'!U6-'Surv-rate CEA'!U7)*'Unit cost and utilities'!$G$14</f>
        <v>15688.197435889932</v>
      </c>
      <c r="AD9" s="12">
        <f t="shared" si="18"/>
        <v>15608.361179506963</v>
      </c>
      <c r="AE9" s="12">
        <f>'Surv-rate CEA'!Z7*'Unit cost and utilities'!$F$12+'Surv-rate CEA'!Y7*'Unit cost and utilities'!$H$12+('Surv-rate CEA'!X6-'Surv-rate CEA'!X7)*'Unit cost and utilities'!$G$14</f>
        <v>9119.0259406499044</v>
      </c>
      <c r="AF9" s="12">
        <f t="shared" si="19"/>
        <v>9072.6197874933187</v>
      </c>
      <c r="AG9" s="12">
        <f>AE9-'Surv-rate CEA'!Y7*'Unit cost and utilities'!$H$12-('Surv-rate CEA'!X6-'Surv-rate CEA'!X7)*'Unit cost and utilities'!$G$14</f>
        <v>8673.7689242225661</v>
      </c>
      <c r="AH9" s="12">
        <f t="shared" si="20"/>
        <v>8629.6286561981051</v>
      </c>
      <c r="AI9" s="12">
        <f>'Surv-rate CEA'!AC7*'Unit cost and utilities'!$F$5+'Surv-rate CEA'!AB7*'Unit cost and utilities'!$H$5+('Surv-rate CEA'!AA6-'Surv-rate CEA'!AA7)*'Unit cost and utilities'!$G$14</f>
        <v>7362.739334961946</v>
      </c>
      <c r="AJ9" s="12">
        <f t="shared" si="21"/>
        <v>7325.2708145899214</v>
      </c>
      <c r="AK9" s="12">
        <f>AI9-'Surv-rate CEA'!AB7*'Unit cost and utilities'!$H$5-('Surv-rate CEA'!AA6-'Surv-rate CEA'!AA7)*'Unit cost and utilities'!$G$14</f>
        <v>6680.2473362556821</v>
      </c>
      <c r="AL9" s="12">
        <f t="shared" si="22"/>
        <v>6646.2519750155907</v>
      </c>
      <c r="AM9" s="12">
        <f>'Surv-rate CEA'!AF7*'Unit cost and utilities'!$F$9+'Surv-rate CEA'!AE7*'Unit cost and utilities'!$H$9+('Surv-rate CEA'!AD6-'Surv-rate CEA'!AD7)*'Unit cost and utilities'!G16</f>
        <v>16219.655827061388</v>
      </c>
      <c r="AN9" s="12">
        <f t="shared" si="23"/>
        <v>16137.115012137017</v>
      </c>
      <c r="AO9" s="12">
        <f>AM9-'Surv-rate CEA'!AE7*'Unit cost and utilities'!$H$9-('Surv-rate CEA'!AD6-'Surv-rate CEA'!AD7)*'Unit cost and utilities'!G16</f>
        <v>16123.010575231447</v>
      </c>
      <c r="AP9" s="12">
        <f t="shared" si="24"/>
        <v>16040.961581954198</v>
      </c>
      <c r="AQ9" s="13">
        <f>'Surv-rate CEA'!AI7*'Unit cost and utilities'!$F$4+'Surv-rate CEA'!AH7*'Unit cost and utilities'!$H$4+('Surv-rate CEA'!AG6-'Surv-rate CEA'!AG7)*'Unit cost and utilities'!$G$14</f>
        <v>6675.0070161908743</v>
      </c>
      <c r="AR9" s="12">
        <f t="shared" si="25"/>
        <v>6641.0383226121212</v>
      </c>
      <c r="AS9" s="13">
        <f>AQ9-'Surv-rate CEA'!AH7*'Unit cost and utilities'!$H$4-('Surv-rate CEA'!AG6-'Surv-rate CEA'!AG7)*'Unit cost and utilities'!$G$14</f>
        <v>5741.3592038603092</v>
      </c>
      <c r="AT9" s="12">
        <f t="shared" si="26"/>
        <v>5712.141785654092</v>
      </c>
      <c r="AU9" s="12">
        <f>'Surv-rate CEA'!AL7*'Unit cost and utilities'!$F$8+'Surv-rate CEA'!AK7*'Unit cost and utilities'!$H$8+('Surv-rate CEA'!AJ6-'Surv-rate CEA'!AJ7)*'Unit cost and utilities'!$G$14</f>
        <v>17131.471826209454</v>
      </c>
      <c r="AV9" s="12">
        <f t="shared" si="27"/>
        <v>17044.290836645545</v>
      </c>
      <c r="AW9" s="12">
        <f>AU9-'Surv-rate CEA'!AK7*'Unit cost and utilities'!$H$8-('Surv-rate CEA'!AJ6-'Surv-rate CEA'!AJ7)*'Unit cost and utilities'!$G$14</f>
        <v>16770.7169273371</v>
      </c>
      <c r="AX9" s="12">
        <f t="shared" si="28"/>
        <v>16685.371796909683</v>
      </c>
      <c r="AY9" s="12">
        <f>'Surv-rate CEA'!AO7*'Unit cost and utilities'!$F$5+'Surv-rate CEA'!AN7*'Unit cost and utilities'!$H$5+('Surv-rate CEA'!AM6-'Surv-rate CEA'!AM7)*'Unit cost and utilities'!$G$14</f>
        <v>7362.739334961946</v>
      </c>
      <c r="AZ9" s="12">
        <f t="shared" si="29"/>
        <v>7325.2708145899214</v>
      </c>
      <c r="BA9" s="12">
        <f>AY9-'Surv-rate CEA'!AN7*'Unit cost and utilities'!$H$5-('Surv-rate CEA'!AM6-'Surv-rate CEA'!AM7)*'Unit cost and utilities'!$G$14</f>
        <v>6680.2473362556821</v>
      </c>
      <c r="BB9" s="12">
        <f t="shared" si="30"/>
        <v>6646.2519750155907</v>
      </c>
    </row>
    <row r="10" spans="1:88">
      <c r="A10" s="12">
        <v>5</v>
      </c>
      <c r="B10" s="12">
        <f t="shared" si="31"/>
        <v>0.23013698630136986</v>
      </c>
      <c r="C10" s="12">
        <f>'Surv-rate CEA'!D8*'Unit cost and utilities'!$G$7+'Surv-rate CEA'!E8*'Unit cost and utilities'!$H$7+'Unit cost and utilities'!$G$14*('Surv-rate CEA'!C7-'Surv-rate CEA'!C8)</f>
        <v>13397.516582732571</v>
      </c>
      <c r="D10" s="12">
        <f t="shared" si="5"/>
        <v>13306.688272621479</v>
      </c>
      <c r="E10" s="12">
        <f>C10-'Surv-rate CEA'!E8*'Unit cost and utilities'!$H$7-'Unit cost and utilities'!$G$14*('Surv-rate CEA'!C7-'Surv-rate CEA'!C8)</f>
        <v>12853.285762412504</v>
      </c>
      <c r="F10" s="12">
        <f t="shared" si="6"/>
        <v>12766.14705890983</v>
      </c>
      <c r="G10" s="12">
        <f>'Surv-rate CEA'!G8*'Unit cost and utilities'!$G$4+'Surv-rate CEA'!H8*'Unit cost and utilities'!$H$4+('Surv-rate CEA'!F7-'Surv-rate CEA'!F8)*'Unit cost and utilities'!$G$14</f>
        <v>6240.8099109838204</v>
      </c>
      <c r="H10" s="12">
        <f t="shared" si="7"/>
        <v>6198.5004117240996</v>
      </c>
      <c r="I10" s="12">
        <f>G10-'Surv-rate CEA'!H8*'Unit cost and utilities'!$H$4-('Surv-rate CEA'!F7-'Surv-rate CEA'!F8)*'Unit cost and utilities'!$G$14</f>
        <v>5082.7604845867518</v>
      </c>
      <c r="J10" s="12">
        <f t="shared" si="8"/>
        <v>5048.3019681397964</v>
      </c>
      <c r="K10" s="12">
        <f>'Surv-rate CEA'!K8*'Unit cost and utilities'!$F$10+'Surv-rate CEA'!J8*'Unit cost and utilities'!$H$10+('Surv-rate CEA'!I7-'Surv-rate CEA'!I8)*'Unit cost and utilities'!$G$14</f>
        <v>14589.938012501801</v>
      </c>
      <c r="L10" s="12">
        <f t="shared" si="9"/>
        <v>14491.025694975053</v>
      </c>
      <c r="M10" s="12">
        <f>K10-'Surv-rate CEA'!J8*'Unit cost and utilities'!$H$10-('Surv-rate CEA'!I7-'Surv-rate CEA'!I8)*'Unit cost and utilities'!$G$14</f>
        <v>14080.830965660549</v>
      </c>
      <c r="N10" s="12">
        <f t="shared" si="10"/>
        <v>13985.370133522505</v>
      </c>
      <c r="O10" s="12">
        <f>'Surv-rate CEA'!N8*'Unit cost and utilities'!$F$3+'Surv-rate CEA'!M8*'Unit cost and utilities'!$H$3+('Surv-rate CEA'!L7-'Surv-rate CEA'!L8)*'Unit cost and utilities'!$G$14</f>
        <v>9966.5222703730615</v>
      </c>
      <c r="P10" s="12">
        <f t="shared" si="11"/>
        <v>9898.954346876757</v>
      </c>
      <c r="Q10" s="12">
        <f>O10-'Surv-rate CEA'!M8*'Unit cost and utilities'!$H$3-('Surv-rate CEA'!L7-'Surv-rate CEA'!L8)*'Unit cost and utilities'!$G$14</f>
        <v>5653.6635462722161</v>
      </c>
      <c r="R10" s="12">
        <f t="shared" si="12"/>
        <v>5615.3345990622211</v>
      </c>
      <c r="S10" s="12">
        <f>'Surv-rate CEA'!Q8*'Unit cost and utilities'!$F$11+'Surv-rate CEA'!P8*'Unit cost and utilities'!$H$11+('Surv-rate CEA'!O7-'Surv-rate CEA'!O8)*'Unit cost and utilities'!$G$14</f>
        <v>13965.36086177596</v>
      </c>
      <c r="T10" s="12">
        <f t="shared" si="13"/>
        <v>13870.68285788369</v>
      </c>
      <c r="U10" s="12">
        <f>S10-'Surv-rate CEA'!P8*'Unit cost and utilities'!$H$11-('Surv-rate CEA'!O7-'Surv-rate CEA'!O8)*'Unit cost and utilities'!$G$14</f>
        <v>13456.253814934707</v>
      </c>
      <c r="V10" s="12">
        <f t="shared" si="14"/>
        <v>13365.027296431144</v>
      </c>
      <c r="W10" s="12">
        <f>'Surv-rate CEA'!T8*'Unit cost and utilities'!$F$4+'Surv-rate CEA'!S8*'Unit cost and utilities'!$H$4+('Surv-rate CEA'!R7-'Surv-rate CEA'!R8)*'Unit cost and utilities'!$G$14</f>
        <v>6261.9197065496173</v>
      </c>
      <c r="X10" s="12">
        <f t="shared" si="15"/>
        <v>6219.467093672818</v>
      </c>
      <c r="Y10" s="12">
        <f>W10-'Surv-rate CEA'!S8*'Unit cost and utilities'!$H$4-('Surv-rate CEA'!R7-'Surv-rate CEA'!R8)*'Unit cost and utilities'!$G$14</f>
        <v>5103.8702801525487</v>
      </c>
      <c r="Z10" s="12">
        <f t="shared" si="16"/>
        <v>5069.2686500885138</v>
      </c>
      <c r="AA10" s="12">
        <f>'Surv-rate CEA'!W8*'Unit cost and utilities'!$F$6+'Surv-rate CEA'!V8*'Unit cost and utilities'!$H$6+('Surv-rate CEA'!U7-'Surv-rate CEA'!U8)*'Unit cost and utilities'!$G$14</f>
        <v>15294.157168609201</v>
      </c>
      <c r="AB10" s="12">
        <f t="shared" si="17"/>
        <v>15190.470605385341</v>
      </c>
      <c r="AC10" s="12">
        <f>AA10-'Surv-rate CEA'!V8*'Unit cost and utilities'!$H$6-('Surv-rate CEA'!U7-'Surv-rate CEA'!U8)*'Unit cost and utilities'!$G$14</f>
        <v>14891.178203682013</v>
      </c>
      <c r="AD10" s="12">
        <f t="shared" si="18"/>
        <v>14790.223631731955</v>
      </c>
      <c r="AE10" s="12">
        <f>'Surv-rate CEA'!Z8*'Unit cost and utilities'!$F$12+'Surv-rate CEA'!Y8*'Unit cost and utilities'!$H$12+('Surv-rate CEA'!X7-'Surv-rate CEA'!X8)*'Unit cost and utilities'!$G$14</f>
        <v>8553.5169072412118</v>
      </c>
      <c r="AF10" s="12">
        <f t="shared" si="19"/>
        <v>8495.5284374084749</v>
      </c>
      <c r="AG10" s="12">
        <f>AE10-'Surv-rate CEA'!Y8*'Unit cost and utilities'!$H$12-('Surv-rate CEA'!X7-'Surv-rate CEA'!X8)*'Unit cost and utilities'!$G$14</f>
        <v>8044.4098603999582</v>
      </c>
      <c r="AH10" s="12">
        <f t="shared" si="20"/>
        <v>7989.8728759559272</v>
      </c>
      <c r="AI10" s="12">
        <f>'Surv-rate CEA'!AC8*'Unit cost and utilities'!$F$5+'Surv-rate CEA'!AB8*'Unit cost and utilities'!$H$5+('Surv-rate CEA'!AA7-'Surv-rate CEA'!AA8)*'Unit cost and utilities'!$G$14</f>
        <v>6966.9098096439766</v>
      </c>
      <c r="AJ10" s="12">
        <f t="shared" si="21"/>
        <v>6919.6777244438035</v>
      </c>
      <c r="AK10" s="12">
        <f>AI10-'Surv-rate CEA'!AB8*'Unit cost and utilities'!$H$5-('Surv-rate CEA'!AA7-'Surv-rate CEA'!AA8)*'Unit cost and utilities'!$G$14</f>
        <v>6141.8098617684645</v>
      </c>
      <c r="AL10" s="12">
        <f t="shared" si="22"/>
        <v>6100.171532207667</v>
      </c>
      <c r="AM10" s="12">
        <f>'Surv-rate CEA'!AF8*'Unit cost and utilities'!$G$9+'Surv-rate CEA'!AE8*'Unit cost and utilities'!$H$9+('Surv-rate CEA'!AD7-'Surv-rate CEA'!AD8)*'Unit cost and utilities'!G17</f>
        <v>15259.45340894812</v>
      </c>
      <c r="AN10" s="12">
        <f t="shared" si="23"/>
        <v>15156.002119465109</v>
      </c>
      <c r="AO10" s="12">
        <f>AM10-'Surv-rate CEA'!AE8*'Unit cost and utilities'!$H$9-('Surv-rate CEA'!AD7-'Surv-rate CEA'!AD8)*'Unit cost and utilities'!G17</f>
        <v>15117.612217748516</v>
      </c>
      <c r="AP10" s="12">
        <f t="shared" si="24"/>
        <v>15015.122538995467</v>
      </c>
      <c r="AQ10" s="13">
        <f>'Surv-rate CEA'!AI8*'Unit cost and utilities'!$G$4+'Surv-rate CEA'!AH8*'Unit cost and utilities'!$H$4+('Surv-rate CEA'!AG7-'Surv-rate CEA'!AG8)*'Unit cost and utilities'!$G$14</f>
        <v>6240.8099109838204</v>
      </c>
      <c r="AR10" s="12">
        <f t="shared" si="25"/>
        <v>6198.5004117240996</v>
      </c>
      <c r="AS10" s="13">
        <f>AQ10-'Surv-rate CEA'!AH8*'Unit cost and utilities'!$H$4-('Surv-rate CEA'!AG7-'Surv-rate CEA'!AG8)*'Unit cost and utilities'!$G$14</f>
        <v>5082.7604845867518</v>
      </c>
      <c r="AT10" s="12">
        <f t="shared" si="26"/>
        <v>5048.3019681397964</v>
      </c>
      <c r="AU10" s="12">
        <f>'Surv-rate CEA'!AL8*'Unit cost and utilities'!$F$8+'Surv-rate CEA'!AK8*'Unit cost and utilities'!$H$8+('Surv-rate CEA'!AJ7-'Surv-rate CEA'!AJ8)*'Unit cost and utilities'!$G$14</f>
        <v>16387.927157509912</v>
      </c>
      <c r="AV10" s="12">
        <f t="shared" si="27"/>
        <v>16276.825393183026</v>
      </c>
      <c r="AW10" s="12">
        <f>AU10-'Surv-rate CEA'!AK8*'Unit cost and utilities'!$H$8-('Surv-rate CEA'!AJ7-'Surv-rate CEA'!AJ8)*'Unit cost and utilities'!$G$14</f>
        <v>15999.469840218542</v>
      </c>
      <c r="AX10" s="12">
        <f t="shared" si="28"/>
        <v>15891.001617821757</v>
      </c>
      <c r="AY10" s="12">
        <f>'Surv-rate CEA'!AO8*'Unit cost and utilities'!$F$5+'Surv-rate CEA'!AN8*'Unit cost and utilities'!$H$5+('Surv-rate CEA'!AM7-'Surv-rate CEA'!AM8)*'Unit cost and utilities'!$G$14</f>
        <v>6966.9098096439766</v>
      </c>
      <c r="AZ10" s="12">
        <f t="shared" si="29"/>
        <v>6919.6777244438035</v>
      </c>
      <c r="BA10" s="12">
        <f>AY10-'Surv-rate CEA'!AN8*'Unit cost and utilities'!$H$5-('Surv-rate CEA'!AM7-'Surv-rate CEA'!AM8)*'Unit cost and utilities'!$G$14</f>
        <v>6141.8098617684645</v>
      </c>
      <c r="BB10" s="12">
        <f t="shared" si="30"/>
        <v>6100.171532207667</v>
      </c>
    </row>
    <row r="11" spans="1:88">
      <c r="A11" s="12">
        <v>6</v>
      </c>
      <c r="B11" s="12">
        <f t="shared" si="31"/>
        <v>0.28767123287671231</v>
      </c>
      <c r="C11" s="12">
        <f>'Surv-rate CEA'!D9*'Unit cost and utilities'!$G$7+'Surv-rate CEA'!E9*'Unit cost and utilities'!$H$7+'Unit cost and utilities'!$G$14*('Surv-rate CEA'!C8-'Surv-rate CEA'!C9)</f>
        <v>12379.357929344847</v>
      </c>
      <c r="D11" s="12">
        <f t="shared" si="5"/>
        <v>12274.539838580497</v>
      </c>
      <c r="E11" s="12">
        <f>C11-'Surv-rate CEA'!E9*'Unit cost and utilities'!$H$7-'Unit cost and utilities'!$G$14*('Surv-rate CEA'!C8-'Surv-rate CEA'!C9)</f>
        <v>11780.89230966339</v>
      </c>
      <c r="F11" s="12">
        <f t="shared" si="6"/>
        <v>11681.141527236123</v>
      </c>
      <c r="G11" s="12">
        <f>'Surv-rate CEA'!G9*'Unit cost and utilities'!$G$4+'Surv-rate CEA'!H9*'Unit cost and utilities'!$H$4+('Surv-rate CEA'!F8-'Surv-rate CEA'!F9)*'Unit cost and utilities'!$G$14</f>
        <v>5835.2819477901558</v>
      </c>
      <c r="H11" s="12">
        <f t="shared" si="7"/>
        <v>5785.8736411291802</v>
      </c>
      <c r="I11" s="12">
        <f>G11-'Surv-rate CEA'!H9*'Unit cost and utilities'!$H$4-('Surv-rate CEA'!F8-'Surv-rate CEA'!F9)*'Unit cost and utilities'!$G$14</f>
        <v>4503.4949150767025</v>
      </c>
      <c r="J11" s="12">
        <f t="shared" si="8"/>
        <v>4465.363071611192</v>
      </c>
      <c r="K11" s="12">
        <f>'Surv-rate CEA'!K9*'Unit cost and utilities'!$G$10+'Surv-rate CEA'!J9*'Unit cost and utilities'!$H$10+('Surv-rate CEA'!I8-'Surv-rate CEA'!I9)*'Unit cost and utilities'!$G$14</f>
        <v>7870.4654742203038</v>
      </c>
      <c r="L11" s="12">
        <f t="shared" si="9"/>
        <v>7803.8249287943599</v>
      </c>
      <c r="M11" s="12">
        <f>K11-'Surv-rate CEA'!J9*'Unit cost and utilities'!$H$10-('Surv-rate CEA'!I8-'Surv-rate CEA'!I9)*'Unit cost and utilities'!$G$14</f>
        <v>7317.7989402261192</v>
      </c>
      <c r="N11" s="12">
        <f t="shared" si="10"/>
        <v>7255.8379146309499</v>
      </c>
      <c r="O11" s="12">
        <f>'Surv-rate CEA'!N9*'Unit cost and utilities'!$G$3+'Surv-rate CEA'!M9*'Unit cost and utilities'!$H$3+('Surv-rate CEA'!L8-'Surv-rate CEA'!L9)*'Unit cost and utilities'!$G$14</f>
        <v>6622.274699285158</v>
      </c>
      <c r="P11" s="12">
        <f t="shared" si="11"/>
        <v>6566.2027935806855</v>
      </c>
      <c r="Q11" s="12">
        <f>O11-'Surv-rate CEA'!M9*'Unit cost and utilities'!$H$3-('Surv-rate CEA'!L8-'Surv-rate CEA'!L9)*'Unit cost and utilities'!$G$14</f>
        <v>2516.9388638415844</v>
      </c>
      <c r="R11" s="12">
        <f t="shared" si="12"/>
        <v>2495.6275221884689</v>
      </c>
      <c r="S11" s="12">
        <f>'Surv-rate CEA'!Q9*'Unit cost and utilities'!$G$11+'Surv-rate CEA'!P9*'Unit cost and utilities'!$H$11+('Surv-rate CEA'!O8-'Surv-rate CEA'!O9)*'Unit cost and utilities'!$G$14</f>
        <v>12913.921650716766</v>
      </c>
      <c r="T11" s="12">
        <f t="shared" si="13"/>
        <v>12804.577319659025</v>
      </c>
      <c r="U11" s="12">
        <f>S11-'Surv-rate CEA'!P9*'Unit cost and utilities'!$H$11-('Surv-rate CEA'!O8-'Surv-rate CEA'!O9)*'Unit cost and utilities'!$G$14</f>
        <v>12361.255116722581</v>
      </c>
      <c r="V11" s="12">
        <f t="shared" si="14"/>
        <v>12256.590305495614</v>
      </c>
      <c r="W11" s="12">
        <f>'Surv-rate CEA'!T9*'Unit cost and utilities'!$G$4+'Surv-rate CEA'!S9*'Unit cost and utilities'!$H$4+('Surv-rate CEA'!R8-'Surv-rate CEA'!R9)*'Unit cost and utilities'!$G$14</f>
        <v>5835.2819477901558</v>
      </c>
      <c r="X11" s="12">
        <f t="shared" si="15"/>
        <v>5785.8736411291802</v>
      </c>
      <c r="Y11" s="12">
        <f>W11-'Surv-rate CEA'!S9*'Unit cost and utilities'!$H$4-('Surv-rate CEA'!R8-'Surv-rate CEA'!R9)*'Unit cost and utilities'!$G$14</f>
        <v>4503.4949150767025</v>
      </c>
      <c r="Z11" s="12">
        <f t="shared" si="16"/>
        <v>4465.363071611192</v>
      </c>
      <c r="AA11" s="12">
        <f>'Surv-rate CEA'!W9*'Unit cost and utilities'!$G$6+'Surv-rate CEA'!V9*'Unit cost and utilities'!$H$6+('Surv-rate CEA'!U8-'Surv-rate CEA'!U9)*'Unit cost and utilities'!$G$14</f>
        <v>14398.332059051845</v>
      </c>
      <c r="AB11" s="12">
        <f t="shared" si="17"/>
        <v>14276.418977191319</v>
      </c>
      <c r="AC11" s="12">
        <f>AA11-'Surv-rate CEA'!V9*'Unit cost and utilities'!$H$6-('Surv-rate CEA'!U8-'Surv-rate CEA'!U9)*'Unit cost and utilities'!$G$14</f>
        <v>13974.338868577477</v>
      </c>
      <c r="AD11" s="12">
        <f t="shared" si="18"/>
        <v>13856.015807861526</v>
      </c>
      <c r="AE11" s="12">
        <f>'Surv-rate CEA'!Z9*'Unit cost and utilities'!$G$12+'Surv-rate CEA'!Y9*'Unit cost and utilities'!$H$12+('Surv-rate CEA'!X8-'Surv-rate CEA'!X9)*'Unit cost and utilities'!$G$14</f>
        <v>7870.4654742203038</v>
      </c>
      <c r="AF11" s="12">
        <f t="shared" si="19"/>
        <v>7803.8249287943599</v>
      </c>
      <c r="AG11" s="12">
        <f>AE11-'Surv-rate CEA'!Y9*'Unit cost and utilities'!$H$12-('Surv-rate CEA'!X8-'Surv-rate CEA'!X9)*'Unit cost and utilities'!$G$14</f>
        <v>7317.7989402261192</v>
      </c>
      <c r="AH11" s="12">
        <f t="shared" si="20"/>
        <v>7255.8379146309499</v>
      </c>
      <c r="AI11" s="12">
        <f>'Surv-rate CEA'!AC9*'Unit cost and utilities'!$G$5+'Surv-rate CEA'!AB9*'Unit cost and utilities'!$H$5+('Surv-rate CEA'!AA8-'Surv-rate CEA'!AA9)*'Unit cost and utilities'!$G$14</f>
        <v>6445.6735264849731</v>
      </c>
      <c r="AJ11" s="12">
        <f t="shared" si="21"/>
        <v>6391.0969324004818</v>
      </c>
      <c r="AK11" s="12">
        <f>AI11-'Surv-rate CEA'!AB9*'Unit cost and utilities'!$H$5-('Surv-rate CEA'!AA8-'Surv-rate CEA'!AA9)*'Unit cost and utilities'!$G$14</f>
        <v>5510.7021408399487</v>
      </c>
      <c r="AL11" s="12">
        <f t="shared" si="22"/>
        <v>5464.0421056046289</v>
      </c>
      <c r="AM11" s="12">
        <f>'Surv-rate CEA'!AF9*'Unit cost and utilities'!$G$9+'Surv-rate CEA'!AE9*'Unit cost and utilities'!$H$9+('Surv-rate CEA'!AD8-'Surv-rate CEA'!AD9)*'Unit cost and utilities'!G18</f>
        <v>14431.604845010654</v>
      </c>
      <c r="AN11" s="12">
        <f t="shared" si="23"/>
        <v>14309.410036915333</v>
      </c>
      <c r="AO11" s="12">
        <f>AM11-'Surv-rate CEA'!AE9*'Unit cost and utilities'!$H$9-('Surv-rate CEA'!AD8-'Surv-rate CEA'!AD9)*'Unit cost and utilities'!G18</f>
        <v>14247.337643668678</v>
      </c>
      <c r="AP11" s="12">
        <f t="shared" si="24"/>
        <v>14126.70305673712</v>
      </c>
      <c r="AQ11" s="13">
        <f>'Surv-rate CEA'!AI9*'Unit cost and utilities'!$G$4+'Surv-rate CEA'!AH9*'Unit cost and utilities'!$H$4+('Surv-rate CEA'!AG8-'Surv-rate CEA'!AG9)*'Unit cost and utilities'!$G$14</f>
        <v>5835.2819477901558</v>
      </c>
      <c r="AR11" s="12">
        <f t="shared" si="25"/>
        <v>5785.8736411291802</v>
      </c>
      <c r="AS11" s="13">
        <f>AQ11-'Surv-rate CEA'!AH9*'Unit cost and utilities'!$H$4-('Surv-rate CEA'!AG8-'Surv-rate CEA'!AG9)*'Unit cost and utilities'!$G$14</f>
        <v>4503.4949150767025</v>
      </c>
      <c r="AT11" s="12">
        <f t="shared" si="26"/>
        <v>4465.363071611192</v>
      </c>
      <c r="AU11" s="12">
        <f>'Surv-rate CEA'!AL9*'Unit cost and utilities'!$F$8+'Surv-rate CEA'!AK9*'Unit cost and utilities'!$H$8+('Surv-rate CEA'!AJ8-'Surv-rate CEA'!AJ9)*'Unit cost and utilities'!$G$14</f>
        <v>15642.932952772173</v>
      </c>
      <c r="AV11" s="12">
        <f t="shared" si="27"/>
        <v>15510.48162731388</v>
      </c>
      <c r="AW11" s="12">
        <f>AU11-'Surv-rate CEA'!AK9*'Unit cost and utilities'!$H$8-('Surv-rate CEA'!AJ8-'Surv-rate CEA'!AJ9)*'Unit cost and utilities'!$G$14</f>
        <v>15243.531930348787</v>
      </c>
      <c r="AX11" s="12">
        <f t="shared" si="28"/>
        <v>15114.462400041641</v>
      </c>
      <c r="AY11" s="12">
        <f>'Surv-rate CEA'!AO9*'Unit cost and utilities'!$F$5+'Surv-rate CEA'!AN9*'Unit cost and utilities'!$H$5+('Surv-rate CEA'!AM8-'Surv-rate CEA'!AM9)*'Unit cost and utilities'!$G$14</f>
        <v>6568.437549233613</v>
      </c>
      <c r="AZ11" s="12">
        <f t="shared" si="29"/>
        <v>6512.8214916686647</v>
      </c>
      <c r="BA11" s="12">
        <f>AY11-'Surv-rate CEA'!AN9*'Unit cost and utilities'!$H$5-('Surv-rate CEA'!AM8-'Surv-rate CEA'!AM9)*'Unit cost and utilities'!$G$14</f>
        <v>5633.4661635885886</v>
      </c>
      <c r="BB11" s="12">
        <f t="shared" si="30"/>
        <v>5585.7666648728118</v>
      </c>
    </row>
    <row r="12" spans="1:88">
      <c r="A12" s="12">
        <v>7</v>
      </c>
      <c r="B12" s="12">
        <f t="shared" si="31"/>
        <v>0.34520547945205482</v>
      </c>
      <c r="C12" s="12">
        <f>'Surv-rate CEA'!D10*'Unit cost and utilities'!$G$7+'Surv-rate CEA'!E10*'Unit cost and utilities'!$H$7+'Unit cost and utilities'!$G$14*('Surv-rate CEA'!C9-'Surv-rate CEA'!C10)</f>
        <v>11433.876482442598</v>
      </c>
      <c r="D12" s="12">
        <f>C12/(1+DISC)^($B12)</f>
        <v>11317.800022986467</v>
      </c>
      <c r="E12" s="12">
        <f>C12-'Surv-rate CEA'!E10*'Unit cost and utilities'!$H$7-'Unit cost and utilities'!$G$14*('Surv-rate CEA'!C9-'Surv-rate CEA'!C10)</f>
        <v>10796.134291954078</v>
      </c>
      <c r="F12" s="12">
        <f t="shared" si="6"/>
        <v>10686.532177015431</v>
      </c>
      <c r="G12" s="12">
        <f>'Surv-rate CEA'!G10*'Unit cost and utilities'!$G$4+'Surv-rate CEA'!H10*'Unit cost and utilities'!$H$4+('Surv-rate CEA'!F9-'Surv-rate CEA'!F10)*'Unit cost and utilities'!$G$14</f>
        <v>5452.4100073073741</v>
      </c>
      <c r="H12" s="12">
        <f t="shared" si="7"/>
        <v>5397.0572623198568</v>
      </c>
      <c r="I12" s="12">
        <f>G12-'Surv-rate CEA'!H10*'Unit cost and utilities'!$H$4-('Surv-rate CEA'!F9-'Surv-rate CEA'!F10)*'Unit cost and utilities'!$G$14</f>
        <v>3989.303028554003</v>
      </c>
      <c r="J12" s="12">
        <f t="shared" si="8"/>
        <v>3948.8037130363628</v>
      </c>
      <c r="K12" s="12">
        <f>'Surv-rate CEA'!K10*'Unit cost and utilities'!$G$10+'Surv-rate CEA'!J10*'Unit cost and utilities'!$H$10+('Surv-rate CEA'!I9-'Surv-rate CEA'!I10)*'Unit cost and utilities'!$G$14</f>
        <v>7354.3230670274388</v>
      </c>
      <c r="L12" s="12">
        <f t="shared" si="9"/>
        <v>7279.6621430067926</v>
      </c>
      <c r="M12" s="12">
        <f>K12-'Surv-rate CEA'!J10*'Unit cost and utilities'!$H$10-('Surv-rate CEA'!I9-'Surv-rate CEA'!I10)*'Unit cost and utilities'!$G$14</f>
        <v>6771.4671644213813</v>
      </c>
      <c r="N12" s="12">
        <f t="shared" si="10"/>
        <v>6702.723380545769</v>
      </c>
      <c r="O12" s="12">
        <f>'Surv-rate CEA'!N10*'Unit cost and utilities'!$G$3+'Surv-rate CEA'!M10*'Unit cost and utilities'!$H$3+('Surv-rate CEA'!L9-'Surv-rate CEA'!L10)*'Unit cost and utilities'!$G$14</f>
        <v>6121.7166731975476</v>
      </c>
      <c r="P12" s="12">
        <f t="shared" si="11"/>
        <v>6059.5691418411006</v>
      </c>
      <c r="Q12" s="12">
        <f>O12-'Surv-rate CEA'!M10*'Unit cost and utilities'!$H$3-('Surv-rate CEA'!L9-'Surv-rate CEA'!L10)*'Unit cost and utilities'!$G$14</f>
        <v>2229.5643764566107</v>
      </c>
      <c r="R12" s="12">
        <f t="shared" si="12"/>
        <v>2206.9298885516555</v>
      </c>
      <c r="S12" s="12">
        <f>'Surv-rate CEA'!Q10*'Unit cost and utilities'!$G$11+'Surv-rate CEA'!P10*'Unit cost and utilities'!$H$11+('Surv-rate CEA'!O9-'Surv-rate CEA'!O10)*'Unit cost and utilities'!$G$14</f>
        <v>12021.245207592387</v>
      </c>
      <c r="T12" s="12">
        <f t="shared" si="13"/>
        <v>11899.205793917243</v>
      </c>
      <c r="U12" s="12">
        <f>S12-'Surv-rate CEA'!P10*'Unit cost and utilities'!$H$11-('Surv-rate CEA'!O9-'Surv-rate CEA'!O10)*'Unit cost and utilities'!$G$14</f>
        <v>11438.389304986329</v>
      </c>
      <c r="V12" s="12">
        <f t="shared" si="14"/>
        <v>11322.267031456218</v>
      </c>
      <c r="W12" s="12">
        <f>'Surv-rate CEA'!T10*'Unit cost and utilities'!$G$4+'Surv-rate CEA'!S10*'Unit cost and utilities'!$H$4+('Surv-rate CEA'!R9-'Surv-rate CEA'!R10)*'Unit cost and utilities'!$G$14</f>
        <v>5452.4100073073741</v>
      </c>
      <c r="X12" s="12">
        <f t="shared" si="15"/>
        <v>5397.0572623198568</v>
      </c>
      <c r="Y12" s="12">
        <f>W12-'Surv-rate CEA'!S10*'Unit cost and utilities'!$H$4-('Surv-rate CEA'!R9-'Surv-rate CEA'!R10)*'Unit cost and utilities'!$G$14</f>
        <v>3989.303028554003</v>
      </c>
      <c r="Z12" s="12">
        <f t="shared" si="16"/>
        <v>3948.8037130363628</v>
      </c>
      <c r="AA12" s="12">
        <f>'Surv-rate CEA'!W10*'Unit cost and utilities'!$G$6+'Surv-rate CEA'!V10*'Unit cost and utilities'!$H$6+('Surv-rate CEA'!U9-'Surv-rate CEA'!U10)*'Unit cost and utilities'!$G$14</f>
        <v>13678.969470892376</v>
      </c>
      <c r="AB12" s="12">
        <f t="shared" si="17"/>
        <v>13540.100877408104</v>
      </c>
      <c r="AC12" s="12">
        <f>AA12-'Surv-rate CEA'!V10*'Unit cost and utilities'!$H$6-('Surv-rate CEA'!U9-'Surv-rate CEA'!U10)*'Unit cost and utilities'!$G$14</f>
        <v>13243.602783441613</v>
      </c>
      <c r="AD12" s="12">
        <f t="shared" si="18"/>
        <v>13109.154022874201</v>
      </c>
      <c r="AE12" s="12">
        <f>'Surv-rate CEA'!Z10*'Unit cost and utilities'!$G$12+'Surv-rate CEA'!Y10*'Unit cost and utilities'!$H$12+('Surv-rate CEA'!X9-'Surv-rate CEA'!X10)*'Unit cost and utilities'!$G$14</f>
        <v>7354.3230670274388</v>
      </c>
      <c r="AF12" s="12">
        <f t="shared" si="19"/>
        <v>7279.6621430067926</v>
      </c>
      <c r="AG12" s="12">
        <f>AE12-'Surv-rate CEA'!Y10*'Unit cost and utilities'!$H$12-('Surv-rate CEA'!X9-'Surv-rate CEA'!X10)*'Unit cost and utilities'!$G$14</f>
        <v>6771.4671644213813</v>
      </c>
      <c r="AH12" s="12">
        <f t="shared" si="20"/>
        <v>6702.723380545769</v>
      </c>
      <c r="AI12" s="12">
        <f>'Surv-rate CEA'!AC10*'Unit cost and utilities'!$G$5+'Surv-rate CEA'!AB10*'Unit cost and utilities'!$H$5+('Surv-rate CEA'!AA9-'Surv-rate CEA'!AA10)*'Unit cost and utilities'!$G$14</f>
        <v>6073.0275731792717</v>
      </c>
      <c r="AJ12" s="12">
        <f t="shared" si="21"/>
        <v>6011.3743324820698</v>
      </c>
      <c r="AK12" s="12">
        <f>AI12-'Surv-rate CEA'!AB10*'Unit cost and utilities'!$H$5-('Surv-rate CEA'!AA9-'Surv-rate CEA'!AA10)*'Unit cost and utilities'!$G$14</f>
        <v>5053.7405874851629</v>
      </c>
      <c r="AL12" s="12">
        <f t="shared" si="22"/>
        <v>5002.4351255706652</v>
      </c>
      <c r="AM12" s="12">
        <f>'Surv-rate CEA'!AF10*'Unit cost and utilities'!$G$9+'Surv-rate CEA'!AE10*'Unit cost and utilities'!$H$9+('Surv-rate CEA'!AD9-'Surv-rate CEA'!AD10)*'Unit cost and utilities'!G19</f>
        <v>13648.389313971562</v>
      </c>
      <c r="AN12" s="12">
        <f t="shared" si="23"/>
        <v>13509.831169559433</v>
      </c>
      <c r="AO12" s="12">
        <f>AM12-'Surv-rate CEA'!AE10*'Unit cost and utilities'!$H$9-('Surv-rate CEA'!AD9-'Surv-rate CEA'!AD10)*'Unit cost and utilities'!G19</f>
        <v>13425.606627501093</v>
      </c>
      <c r="AP12" s="12">
        <f t="shared" si="24"/>
        <v>13289.310167961397</v>
      </c>
      <c r="AQ12" s="13">
        <f>'Surv-rate CEA'!AI10*'Unit cost and utilities'!$G$4+'Surv-rate CEA'!AH10*'Unit cost and utilities'!$H$4+('Surv-rate CEA'!AG9-'Surv-rate CEA'!AG10)*'Unit cost and utilities'!$G$14</f>
        <v>5452.4100073073741</v>
      </c>
      <c r="AR12" s="12">
        <f t="shared" si="25"/>
        <v>5397.0572623198568</v>
      </c>
      <c r="AS12" s="13">
        <f>AQ12-'Surv-rate CEA'!AH10*'Unit cost and utilities'!$H$4-('Surv-rate CEA'!AG9-'Surv-rate CEA'!AG10)*'Unit cost and utilities'!$G$14</f>
        <v>3989.303028554003</v>
      </c>
      <c r="AT12" s="12">
        <f t="shared" si="26"/>
        <v>3948.8037130363628</v>
      </c>
      <c r="AU12" s="12">
        <f>'Surv-rate CEA'!AL10*'Unit cost and utilities'!$G$8+'Surv-rate CEA'!AK10*'Unit cost and utilities'!$H$8+('Surv-rate CEA'!AJ9-'Surv-rate CEA'!AJ10)*'Unit cost and utilities'!$G$14</f>
        <v>14787.356626193208</v>
      </c>
      <c r="AV12" s="12">
        <f t="shared" si="27"/>
        <v>14637.235710988343</v>
      </c>
      <c r="AW12" s="12">
        <f>AU12-'Surv-rate CEA'!AK10*'Unit cost and utilities'!$H$8-('Surv-rate CEA'!AJ9-'Surv-rate CEA'!AJ10)*'Unit cost and utilities'!$G$14</f>
        <v>14386.161750543251</v>
      </c>
      <c r="AX12" s="12">
        <f t="shared" si="28"/>
        <v>14240.113756782735</v>
      </c>
      <c r="AY12" s="12">
        <f>'Surv-rate CEA'!AO10*'Unit cost and utilities'!$G$5+'Surv-rate CEA'!AN10*'Unit cost and utilities'!$H$5+('Surv-rate CEA'!AM9-'Surv-rate CEA'!AM10)*'Unit cost and utilities'!$G$14</f>
        <v>6073.0275731792717</v>
      </c>
      <c r="AZ12" s="12">
        <f t="shared" si="29"/>
        <v>6011.3743324820698</v>
      </c>
      <c r="BA12" s="12">
        <f>AY12-'Surv-rate CEA'!AN10*'Unit cost and utilities'!$H$5-('Surv-rate CEA'!AM9-'Surv-rate CEA'!AM10)*'Unit cost and utilities'!$G$14</f>
        <v>5053.7405874851629</v>
      </c>
      <c r="BB12" s="12">
        <f t="shared" si="30"/>
        <v>5002.4351255706652</v>
      </c>
    </row>
    <row r="13" spans="1:88">
      <c r="A13" s="12">
        <v>8</v>
      </c>
      <c r="B13" s="12">
        <f t="shared" si="31"/>
        <v>0.40273972602739727</v>
      </c>
      <c r="C13" s="12">
        <f>'Surv-rate CEA'!D11*'Unit cost and utilities'!$G$7+'Surv-rate CEA'!E11*'Unit cost and utilities'!$H$7+'Unit cost and utilities'!$G$14*('Surv-rate CEA'!C10-'Surv-rate CEA'!C11)</f>
        <v>10569.442146869593</v>
      </c>
      <c r="D13" s="12">
        <f t="shared" si="5"/>
        <v>10444.36415430216</v>
      </c>
      <c r="E13" s="12">
        <f>C13-'Surv-rate CEA'!E11*'Unit cost and utilities'!$H$7-'Unit cost and utilities'!$G$14*('Surv-rate CEA'!C10-'Surv-rate CEA'!C11)</f>
        <v>9903.3500782925803</v>
      </c>
      <c r="F13" s="12">
        <f t="shared" si="6"/>
        <v>9786.1545697432266</v>
      </c>
      <c r="G13" s="12">
        <f>'Surv-rate CEA'!G11*'Unit cost and utilities'!$G$4+'Surv-rate CEA'!H11*'Unit cost and utilities'!$H$4+('Surv-rate CEA'!F10-'Surv-rate CEA'!F11)*'Unit cost and utilities'!$G$14</f>
        <v>5098.3588245831261</v>
      </c>
      <c r="H13" s="12">
        <f t="shared" si="7"/>
        <v>5038.0252252969822</v>
      </c>
      <c r="I13" s="12">
        <f>G13-'Surv-rate CEA'!H11*'Unit cost and utilities'!$H$4-('Surv-rate CEA'!F10-'Surv-rate CEA'!F11)*'Unit cost and utilities'!$G$14</f>
        <v>3538.6119036651353</v>
      </c>
      <c r="J13" s="12">
        <f t="shared" si="8"/>
        <v>3496.7362334797658</v>
      </c>
      <c r="K13" s="12">
        <f>'Surv-rate CEA'!K11*'Unit cost and utilities'!$G$10+'Surv-rate CEA'!J11*'Unit cost and utilities'!$H$10+('Surv-rate CEA'!I10-'Surv-rate CEA'!I11)*'Unit cost and utilities'!$G$14</f>
        <v>6875.0513478402236</v>
      </c>
      <c r="L13" s="12">
        <f t="shared" si="9"/>
        <v>6793.6925013243208</v>
      </c>
      <c r="M13" s="12">
        <f>K13-'Surv-rate CEA'!J11*'Unit cost and utilities'!$H$10-('Surv-rate CEA'!I10-'Surv-rate CEA'!I11)*'Unit cost and utilities'!$G$14</f>
        <v>6271.3603749454487</v>
      </c>
      <c r="N13" s="12">
        <f t="shared" si="10"/>
        <v>6197.1455625206099</v>
      </c>
      <c r="O13" s="12">
        <f>'Surv-rate CEA'!N11*'Unit cost and utilities'!$G$3+'Surv-rate CEA'!M11*'Unit cost and utilities'!$H$3+('Surv-rate CEA'!L10-'Surv-rate CEA'!L11)*'Unit cost and utilities'!$G$14</f>
        <v>5664.8214120065122</v>
      </c>
      <c r="P13" s="12">
        <f t="shared" si="11"/>
        <v>5597.7843365751814</v>
      </c>
      <c r="Q13" s="12">
        <f>O13-'Surv-rate CEA'!M11*'Unit cost and utilities'!$H$3-('Surv-rate CEA'!L10-'Surv-rate CEA'!L11)*'Unit cost and utilities'!$G$14</f>
        <v>1977.6795560644123</v>
      </c>
      <c r="R13" s="12">
        <f t="shared" si="12"/>
        <v>1954.2758432310486</v>
      </c>
      <c r="S13" s="12">
        <f>'Surv-rate CEA'!Q11*'Unit cost and utilities'!$G$11+'Surv-rate CEA'!P11*'Unit cost and utilities'!$H$11+('Surv-rate CEA'!O10-'Surv-rate CEA'!O11)*'Unit cost and utilities'!$G$14</f>
        <v>11197.297897166221</v>
      </c>
      <c r="T13" s="12">
        <f t="shared" si="13"/>
        <v>11064.789906328513</v>
      </c>
      <c r="U13" s="12">
        <f>S13-'Surv-rate CEA'!P11*'Unit cost and utilities'!$H$11-('Surv-rate CEA'!O10-'Surv-rate CEA'!O11)*'Unit cost and utilities'!$G$14</f>
        <v>10593.606924271446</v>
      </c>
      <c r="V13" s="12">
        <f t="shared" si="14"/>
        <v>10468.2429675248</v>
      </c>
      <c r="W13" s="12">
        <f>'Surv-rate CEA'!T11*'Unit cost and utilities'!$G$4+'Surv-rate CEA'!S11*'Unit cost and utilities'!$H$4+('Surv-rate CEA'!R10-'Surv-rate CEA'!R11)*'Unit cost and utilities'!$G$14</f>
        <v>5098.3588245831261</v>
      </c>
      <c r="X13" s="12">
        <f t="shared" si="15"/>
        <v>5038.0252252969822</v>
      </c>
      <c r="Y13" s="12">
        <f>W13-'Surv-rate CEA'!S11*'Unit cost and utilities'!$H$4-('Surv-rate CEA'!R10-'Surv-rate CEA'!R11)*'Unit cost and utilities'!$G$14</f>
        <v>3538.6119036651353</v>
      </c>
      <c r="Z13" s="12">
        <f t="shared" si="16"/>
        <v>3496.7362334797658</v>
      </c>
      <c r="AA13" s="12">
        <f>'Surv-rate CEA'!W11*'Unit cost and utilities'!$G$6+'Surv-rate CEA'!V11*'Unit cost and utilities'!$H$6+('Surv-rate CEA'!U10-'Surv-rate CEA'!U11)*'Unit cost and utilities'!$G$14</f>
        <v>12999.395879111718</v>
      </c>
      <c r="AB13" s="12">
        <f t="shared" si="17"/>
        <v>12845.561994734935</v>
      </c>
      <c r="AC13" s="12">
        <f>AA13-'Surv-rate CEA'!V11*'Unit cost and utilities'!$H$6-('Surv-rate CEA'!U10-'Surv-rate CEA'!U11)*'Unit cost and utilities'!$G$14</f>
        <v>12558.615191652827</v>
      </c>
      <c r="AD13" s="12">
        <f t="shared" si="18"/>
        <v>12409.997473161031</v>
      </c>
      <c r="AE13" s="12">
        <f>'Surv-rate CEA'!Z11*'Unit cost and utilities'!$G$12+'Surv-rate CEA'!Y11*'Unit cost and utilities'!$H$12+('Surv-rate CEA'!X10-'Surv-rate CEA'!X11)*'Unit cost and utilities'!$G$14</f>
        <v>6875.0513478402236</v>
      </c>
      <c r="AF13" s="12">
        <f t="shared" si="19"/>
        <v>6793.6925013243208</v>
      </c>
      <c r="AG13" s="12">
        <f>AE13-'Surv-rate CEA'!Y11*'Unit cost and utilities'!$H$12-('Surv-rate CEA'!X10-'Surv-rate CEA'!X11)*'Unit cost and utilities'!$G$14</f>
        <v>6271.3603749454487</v>
      </c>
      <c r="AH13" s="12">
        <f t="shared" si="20"/>
        <v>6197.1455625206099</v>
      </c>
      <c r="AI13" s="12">
        <f>'Surv-rate CEA'!AC11*'Unit cost and utilities'!$G$5+'Surv-rate CEA'!AB11*'Unit cost and utilities'!$H$5+('Surv-rate CEA'!AA10-'Surv-rate CEA'!AA11)*'Unit cost and utilities'!$G$14</f>
        <v>5722.4737955744522</v>
      </c>
      <c r="AJ13" s="12">
        <f t="shared" si="21"/>
        <v>5654.7544661222182</v>
      </c>
      <c r="AK13" s="12">
        <f>AI13-'Surv-rate CEA'!AB11*'Unit cost and utilities'!$H$5-('Surv-rate CEA'!AA10-'Surv-rate CEA'!AA11)*'Unit cost and utilities'!$G$14</f>
        <v>4639.1582077251378</v>
      </c>
      <c r="AL13" s="12">
        <f t="shared" si="22"/>
        <v>4584.2587543990376</v>
      </c>
      <c r="AM13" s="12">
        <f>'Surv-rate CEA'!AF11*'Unit cost and utilities'!$G$9+'Surv-rate CEA'!AE11*'Unit cost and utilities'!$H$9+('Surv-rate CEA'!AD10-'Surv-rate CEA'!AD11)*'Unit cost and utilities'!G20</f>
        <v>12916.820461358973</v>
      </c>
      <c r="AN13" s="12">
        <f t="shared" si="23"/>
        <v>12763.9637683367</v>
      </c>
      <c r="AO13" s="12">
        <f>AM13-'Surv-rate CEA'!AE11*'Unit cost and utilities'!$H$9-('Surv-rate CEA'!AD10-'Surv-rate CEA'!AD11)*'Unit cost and utilities'!G20</f>
        <v>12659.673722788781</v>
      </c>
      <c r="AP13" s="12">
        <f t="shared" si="24"/>
        <v>12509.860085152846</v>
      </c>
      <c r="AQ13" s="13">
        <f>'Surv-rate CEA'!AI11*'Unit cost and utilities'!$G$4+'Surv-rate CEA'!AH11*'Unit cost and utilities'!$H$4+('Surv-rate CEA'!AG10-'Surv-rate CEA'!AG11)*'Unit cost and utilities'!$G$14</f>
        <v>5098.3588245831261</v>
      </c>
      <c r="AR13" s="12">
        <f t="shared" si="25"/>
        <v>5038.0252252969822</v>
      </c>
      <c r="AS13" s="13">
        <f>AQ13-'Surv-rate CEA'!AH11*'Unit cost and utilities'!$H$4-('Surv-rate CEA'!AG10-'Surv-rate CEA'!AG11)*'Unit cost and utilities'!$G$14</f>
        <v>3538.6119036651353</v>
      </c>
      <c r="AT13" s="12">
        <f t="shared" si="26"/>
        <v>3496.7362334797658</v>
      </c>
      <c r="AU13" s="12">
        <f>'Surv-rate CEA'!AL11*'Unit cost and utilities'!$G$8+'Surv-rate CEA'!AK11*'Unit cost and utilities'!$H$8+('Surv-rate CEA'!AJ10-'Surv-rate CEA'!AJ11)*'Unit cost and utilities'!$G$14</f>
        <v>14110.392398039772</v>
      </c>
      <c r="AV13" s="12">
        <f t="shared" si="27"/>
        <v>13943.411063456444</v>
      </c>
      <c r="AW13" s="12">
        <f>AU13-'Surv-rate CEA'!AK11*'Unit cost and utilities'!$H$8-('Surv-rate CEA'!AJ10-'Surv-rate CEA'!AJ11)*'Unit cost and utilities'!$G$14</f>
        <v>13712.584030605012</v>
      </c>
      <c r="AX13" s="12">
        <f t="shared" si="28"/>
        <v>13550.310330666338</v>
      </c>
      <c r="AY13" s="12">
        <f>'Surv-rate CEA'!AO11*'Unit cost and utilities'!$G$5+'Surv-rate CEA'!AN11*'Unit cost and utilities'!$H$5+('Surv-rate CEA'!AM10-'Surv-rate CEA'!AM11)*'Unit cost and utilities'!$G$14</f>
        <v>5722.4737955744522</v>
      </c>
      <c r="AZ13" s="12">
        <f t="shared" si="29"/>
        <v>5654.7544661222182</v>
      </c>
      <c r="BA13" s="12">
        <f>AY13-'Surv-rate CEA'!AN11*'Unit cost and utilities'!$H$5-('Surv-rate CEA'!AM10-'Surv-rate CEA'!AM11)*'Unit cost and utilities'!$G$14</f>
        <v>4639.1582077251378</v>
      </c>
      <c r="BB13" s="12">
        <f t="shared" si="30"/>
        <v>4584.2587543990376</v>
      </c>
    </row>
    <row r="14" spans="1:88">
      <c r="A14" s="12">
        <v>9</v>
      </c>
      <c r="B14" s="12">
        <f t="shared" si="31"/>
        <v>0.46027397260273972</v>
      </c>
      <c r="C14" s="12">
        <f>'Surv-rate CEA'!D12*'Unit cost and utilities'!$G$7+'Surv-rate CEA'!E12*'Unit cost and utilities'!$H$7+'Unit cost and utilities'!$G$14*('Surv-rate CEA'!C11-'Surv-rate CEA'!C12)</f>
        <v>9784.8718633805747</v>
      </c>
      <c r="D14" s="12">
        <f t="shared" si="5"/>
        <v>9652.6487371363328</v>
      </c>
      <c r="E14" s="12">
        <f>C14-'Surv-rate CEA'!E12*'Unit cost and utilities'!$H$7-'Unit cost and utilities'!$G$14*('Surv-rate CEA'!C11-'Surv-rate CEA'!C12)</f>
        <v>9098.6736632645643</v>
      </c>
      <c r="F14" s="12">
        <f t="shared" si="6"/>
        <v>8975.7231440109226</v>
      </c>
      <c r="G14" s="12">
        <f>'Surv-rate CEA'!G12*'Unit cost and utilities'!$G$4+'Surv-rate CEA'!H12*'Unit cost and utilities'!$H$4+('Surv-rate CEA'!F11-'Surv-rate CEA'!F12)*'Unit cost and utilities'!$G$14</f>
        <v>4774.1170223493073</v>
      </c>
      <c r="H14" s="12">
        <f t="shared" si="7"/>
        <v>4709.6043044962207</v>
      </c>
      <c r="I14" s="12">
        <f>G14-'Surv-rate CEA'!H12*'Unit cost and utilities'!$H$4-('Surv-rate CEA'!F11-'Surv-rate CEA'!F12)*'Unit cost and utilities'!$G$14</f>
        <v>3145.6920746574037</v>
      </c>
      <c r="J14" s="12">
        <f t="shared" si="8"/>
        <v>3103.1842885442766</v>
      </c>
      <c r="K14" s="12">
        <f>'Surv-rate CEA'!K12*'Unit cost and utilities'!$G$10+'Surv-rate CEA'!J12*'Unit cost and utilities'!$H$10+('Surv-rate CEA'!I11-'Surv-rate CEA'!I12)*'Unit cost and utilities'!$G$14</f>
        <v>6434.0122486209875</v>
      </c>
      <c r="L14" s="12">
        <f t="shared" si="9"/>
        <v>6347.0693406622022</v>
      </c>
      <c r="M14" s="12">
        <f>K14-'Surv-rate CEA'!J12*'Unit cost and utilities'!$H$10-('Surv-rate CEA'!I11-'Surv-rate CEA'!I12)*'Unit cost and utilities'!$G$14</f>
        <v>5816.3034021040348</v>
      </c>
      <c r="N14" s="12">
        <f t="shared" si="10"/>
        <v>5737.7076034314587</v>
      </c>
      <c r="O14" s="12">
        <f>'Surv-rate CEA'!N12*'Unit cost and utilities'!$G$3+'Surv-rate CEA'!M12*'Unit cost and utilities'!$H$3+('Surv-rate CEA'!L11-'Surv-rate CEA'!L12)*'Unit cost and utilities'!$G$14</f>
        <v>5259.5501648005311</v>
      </c>
      <c r="P14" s="12">
        <f t="shared" si="11"/>
        <v>5188.4777813152687</v>
      </c>
      <c r="Q14" s="12">
        <f>O14-'Surv-rate CEA'!M12*'Unit cost and utilities'!$H$3-('Surv-rate CEA'!L11-'Surv-rate CEA'!L12)*'Unit cost and utilities'!$G$14</f>
        <v>1758.0822862434238</v>
      </c>
      <c r="R14" s="12">
        <f t="shared" si="12"/>
        <v>1734.3252928635006</v>
      </c>
      <c r="S14" s="12">
        <f>'Surv-rate CEA'!Q12*'Unit cost and utilities'!$G$11+'Surv-rate CEA'!P12*'Unit cost and utilities'!$H$11+('Surv-rate CEA'!O11-'Surv-rate CEA'!O12)*'Unit cost and utilities'!$G$14</f>
        <v>10442.631719766578</v>
      </c>
      <c r="T14" s="12">
        <f t="shared" si="13"/>
        <v>10301.520274314518</v>
      </c>
      <c r="U14" s="12">
        <f>S14-'Surv-rate CEA'!P12*'Unit cost and utilities'!$H$11-('Surv-rate CEA'!O11-'Surv-rate CEA'!O12)*'Unit cost and utilities'!$G$14</f>
        <v>9824.9228732496249</v>
      </c>
      <c r="V14" s="12">
        <f t="shared" si="14"/>
        <v>9692.1585370837747</v>
      </c>
      <c r="W14" s="12">
        <f>'Surv-rate CEA'!T12*'Unit cost and utilities'!$G$4+'Surv-rate CEA'!S12*'Unit cost and utilities'!$H$4+('Surv-rate CEA'!R11-'Surv-rate CEA'!R12)*'Unit cost and utilities'!$G$14</f>
        <v>4774.1170223493073</v>
      </c>
      <c r="X14" s="12">
        <f t="shared" si="15"/>
        <v>4709.6043044962207</v>
      </c>
      <c r="Y14" s="12">
        <f>W14-'Surv-rate CEA'!S12*'Unit cost and utilities'!$H$4-('Surv-rate CEA'!R11-'Surv-rate CEA'!R12)*'Unit cost and utilities'!$G$14</f>
        <v>3145.6920746574037</v>
      </c>
      <c r="Z14" s="12">
        <f t="shared" si="16"/>
        <v>3103.1842885442766</v>
      </c>
      <c r="AA14" s="12">
        <f>'Surv-rate CEA'!W12*'Unit cost and utilities'!$G$6+'Surv-rate CEA'!V12*'Unit cost and utilities'!$H$6+('Surv-rate CEA'!U11-'Surv-rate CEA'!U12)*'Unit cost and utilities'!$G$14</f>
        <v>12362.918405509519</v>
      </c>
      <c r="AB14" s="12">
        <f t="shared" si="17"/>
        <v>12195.858096094882</v>
      </c>
      <c r="AC14" s="12">
        <f>AA14-'Surv-rate CEA'!V12*'Unit cost and utilities'!$H$6-('Surv-rate CEA'!U11-'Surv-rate CEA'!U12)*'Unit cost and utilities'!$G$14</f>
        <v>11920.570589949519</v>
      </c>
      <c r="AD14" s="12">
        <f t="shared" si="18"/>
        <v>11759.487733472159</v>
      </c>
      <c r="AE14" s="12">
        <f>'Surv-rate CEA'!Z12*'Unit cost and utilities'!$G$12+'Surv-rate CEA'!Y12*'Unit cost and utilities'!$H$12+('Surv-rate CEA'!X11-'Surv-rate CEA'!X12)*'Unit cost and utilities'!$G$14</f>
        <v>6434.0122486209875</v>
      </c>
      <c r="AF14" s="12">
        <f t="shared" si="19"/>
        <v>6347.0693406622022</v>
      </c>
      <c r="AG14" s="12">
        <f>AE14-'Surv-rate CEA'!Y12*'Unit cost and utilities'!$H$12-('Surv-rate CEA'!X11-'Surv-rate CEA'!X12)*'Unit cost and utilities'!$G$14</f>
        <v>5816.3034021040348</v>
      </c>
      <c r="AH14" s="12">
        <f t="shared" si="20"/>
        <v>5737.7076034314587</v>
      </c>
      <c r="AI14" s="12">
        <f>'Surv-rate CEA'!AC12*'Unit cost and utilities'!$G$5+'Surv-rate CEA'!AB12*'Unit cost and utilities'!$H$5+('Surv-rate CEA'!AA11-'Surv-rate CEA'!AA12)*'Unit cost and utilities'!$G$14</f>
        <v>5396.3323834772191</v>
      </c>
      <c r="AJ14" s="12">
        <f t="shared" si="21"/>
        <v>5323.4116597356324</v>
      </c>
      <c r="AK14" s="12">
        <f>AI14-'Surv-rate CEA'!AB12*'Unit cost and utilities'!$H$5-('Surv-rate CEA'!AA11-'Surv-rate CEA'!AA12)*'Unit cost and utilities'!$G$14</f>
        <v>4265.2239683602738</v>
      </c>
      <c r="AL14" s="12">
        <f t="shared" si="22"/>
        <v>4207.5879302902131</v>
      </c>
      <c r="AM14" s="12">
        <f>'Surv-rate CEA'!AF12*'Unit cost and utilities'!$G$9+'Surv-rate CEA'!AE12*'Unit cost and utilities'!$H$9+('Surv-rate CEA'!AD11-'Surv-rate CEA'!AD12)*'Unit cost and utilities'!G21</f>
        <v>12237.715320322026</v>
      </c>
      <c r="AN14" s="12">
        <f t="shared" si="23"/>
        <v>12072.346882152107</v>
      </c>
      <c r="AO14" s="12">
        <f>AM14-'Surv-rate CEA'!AE12*'Unit cost and utilities'!$H$9-('Surv-rate CEA'!AD11-'Surv-rate CEA'!AD12)*'Unit cost and utilities'!G21</f>
        <v>11950.203943384739</v>
      </c>
      <c r="AP14" s="12">
        <f t="shared" si="24"/>
        <v>11788.720650939795</v>
      </c>
      <c r="AQ14" s="13">
        <f>'Surv-rate CEA'!AI12*'Unit cost and utilities'!$G$4+'Surv-rate CEA'!AH12*'Unit cost and utilities'!$H$4+('Surv-rate CEA'!AG11-'Surv-rate CEA'!AG12)*'Unit cost and utilities'!$G$14</f>
        <v>4774.1170223493073</v>
      </c>
      <c r="AR14" s="12">
        <f t="shared" si="25"/>
        <v>4709.6043044962207</v>
      </c>
      <c r="AS14" s="13">
        <f>AQ14-'Surv-rate CEA'!AH12*'Unit cost and utilities'!$H$4-('Surv-rate CEA'!AG11-'Surv-rate CEA'!AG12)*'Unit cost and utilities'!$G$14</f>
        <v>3145.6920746574037</v>
      </c>
      <c r="AT14" s="12">
        <f t="shared" si="26"/>
        <v>3103.1842885442766</v>
      </c>
      <c r="AU14" s="12">
        <f>'Surv-rate CEA'!AL12*'Unit cost and utilities'!$G$8+'Surv-rate CEA'!AK12*'Unit cost and utilities'!$H$8+('Surv-rate CEA'!AJ11-'Surv-rate CEA'!AJ12)*'Unit cost and utilities'!$G$14</f>
        <v>13473.394720506947</v>
      </c>
      <c r="AV14" s="12">
        <f t="shared" si="27"/>
        <v>13291.328527311793</v>
      </c>
      <c r="AW14" s="12">
        <f>AU14-'Surv-rate CEA'!AK12*'Unit cost and utilities'!$H$8-('Surv-rate CEA'!AJ11-'Surv-rate CEA'!AJ12)*'Unit cost and utilities'!$G$14</f>
        <v>13081.953815507237</v>
      </c>
      <c r="AX14" s="12">
        <f t="shared" si="28"/>
        <v>12905.177169372237</v>
      </c>
      <c r="AY14" s="12">
        <f>'Surv-rate CEA'!AO12*'Unit cost and utilities'!$G$5+'Surv-rate CEA'!AN12*'Unit cost and utilities'!$H$5+('Surv-rate CEA'!AM11-'Surv-rate CEA'!AM12)*'Unit cost and utilities'!$G$14</f>
        <v>5396.3323834772191</v>
      </c>
      <c r="AZ14" s="12">
        <f t="shared" si="29"/>
        <v>5323.4116597356324</v>
      </c>
      <c r="BA14" s="12">
        <f>AY14-'Surv-rate CEA'!AN12*'Unit cost and utilities'!$H$5-('Surv-rate CEA'!AM11-'Surv-rate CEA'!AM12)*'Unit cost and utilities'!$G$14</f>
        <v>4265.2239683602738</v>
      </c>
      <c r="BB14" s="12">
        <f t="shared" si="30"/>
        <v>4207.5879302902131</v>
      </c>
    </row>
    <row r="15" spans="1:88">
      <c r="A15" s="12">
        <v>10</v>
      </c>
      <c r="B15" s="12">
        <f t="shared" si="31"/>
        <v>0.51780821917808217</v>
      </c>
      <c r="C15" s="12">
        <f>'Surv-rate CEA'!D13*'Unit cost and utilities'!$G$7+'Surv-rate CEA'!E13*'Unit cost and utilities'!$H$7+'Unit cost and utilities'!$G$14*('Surv-rate CEA'!C12-'Surv-rate CEA'!C13)</f>
        <v>9074.955313725035</v>
      </c>
      <c r="D15" s="12">
        <f t="shared" si="5"/>
        <v>8937.113526380801</v>
      </c>
      <c r="E15" s="12">
        <f>C15-'Surv-rate CEA'!E13*'Unit cost and utilities'!$H$7-'Unit cost and utilities'!$G$14*('Surv-rate CEA'!C12-'Surv-rate CEA'!C13)</f>
        <v>8375.0030118418308</v>
      </c>
      <c r="F15" s="12">
        <f t="shared" si="6"/>
        <v>8247.7929767224668</v>
      </c>
      <c r="G15" s="12">
        <f>'Surv-rate CEA'!G13*'Unit cost and utilities'!$G$4+'Surv-rate CEA'!H13*'Unit cost and utilities'!$H$4+('Surv-rate CEA'!F12-'Surv-rate CEA'!F13)*'Unit cost and utilities'!$G$14</f>
        <v>4478.4040907950857</v>
      </c>
      <c r="H15" s="12">
        <f t="shared" si="7"/>
        <v>4410.3804804318152</v>
      </c>
      <c r="I15" s="12">
        <f>G15-'Surv-rate CEA'!H13*'Unit cost and utilities'!$H$4-('Surv-rate CEA'!F12-'Surv-rate CEA'!F13)*'Unit cost and utilities'!$G$14</f>
        <v>2803.6627278425221</v>
      </c>
      <c r="J15" s="12">
        <f t="shared" si="8"/>
        <v>2761.0771868501897</v>
      </c>
      <c r="K15" s="12">
        <f>'Surv-rate CEA'!K13*'Unit cost and utilities'!$G$10+'Surv-rate CEA'!J13*'Unit cost and utilities'!$H$10+('Surv-rate CEA'!I12-'Surv-rate CEA'!I13)*'Unit cost and utilities'!$G$14</f>
        <v>6029.843730103692</v>
      </c>
      <c r="L15" s="12">
        <f t="shared" si="9"/>
        <v>5938.2549113789482</v>
      </c>
      <c r="M15" s="12">
        <f>K15-'Surv-rate CEA'!J13*'Unit cost and utilities'!$H$10-('Surv-rate CEA'!I12-'Surv-rate CEA'!I13)*'Unit cost and utilities'!$G$14</f>
        <v>5403.2264763293397</v>
      </c>
      <c r="N15" s="12">
        <f t="shared" si="10"/>
        <v>5321.1555052694057</v>
      </c>
      <c r="O15" s="12">
        <f>'Surv-rate CEA'!N13*'Unit cost and utilities'!$G$3+'Surv-rate CEA'!M13*'Unit cost and utilities'!$H$3+('Surv-rate CEA'!L12-'Surv-rate CEA'!L13)*'Unit cost and utilities'!$G$14</f>
        <v>4900.8619772600759</v>
      </c>
      <c r="P15" s="12">
        <f t="shared" si="11"/>
        <v>4826.4215474046005</v>
      </c>
      <c r="Q15" s="12">
        <f>O15-'Surv-rate CEA'!M13*'Unit cost and utilities'!$H$3-('Surv-rate CEA'!L12-'Surv-rate CEA'!L13)*'Unit cost and utilities'!$G$14</f>
        <v>1566.9269786864556</v>
      </c>
      <c r="R15" s="12">
        <f t="shared" si="12"/>
        <v>1543.1265292172027</v>
      </c>
      <c r="S15" s="12">
        <f>'Surv-rate CEA'!Q13*'Unit cost and utilities'!$G$11+'Surv-rate CEA'!P13*'Unit cost and utilities'!$H$11+('Surv-rate CEA'!O12-'Surv-rate CEA'!O13)*'Unit cost and utilities'!$G$14</f>
        <v>9753.768938714351</v>
      </c>
      <c r="T15" s="12">
        <f t="shared" si="13"/>
        <v>9605.6164798453065</v>
      </c>
      <c r="U15" s="12">
        <f>S15-'Surv-rate CEA'!P13*'Unit cost and utilities'!$H$11-('Surv-rate CEA'!O12-'Surv-rate CEA'!O13)*'Unit cost and utilities'!$G$14</f>
        <v>9127.1516849399995</v>
      </c>
      <c r="V15" s="12">
        <f t="shared" si="14"/>
        <v>8988.5170737357657</v>
      </c>
      <c r="W15" s="12">
        <f>'Surv-rate CEA'!T13*'Unit cost and utilities'!$G$4+'Surv-rate CEA'!S13*'Unit cost and utilities'!$H$4+('Surv-rate CEA'!R12-'Surv-rate CEA'!R13)*'Unit cost and utilities'!$G$14</f>
        <v>4478.4040907950857</v>
      </c>
      <c r="X15" s="12">
        <f t="shared" si="15"/>
        <v>4410.3804804318152</v>
      </c>
      <c r="Y15" s="12">
        <f>W15-'Surv-rate CEA'!S13*'Unit cost and utilities'!$H$4-('Surv-rate CEA'!R12-'Surv-rate CEA'!R13)*'Unit cost and utilities'!$G$14</f>
        <v>2803.6627278425221</v>
      </c>
      <c r="Z15" s="12">
        <f t="shared" si="16"/>
        <v>2761.0771868501897</v>
      </c>
      <c r="AA15" s="12">
        <f>'Surv-rate CEA'!W13*'Unit cost and utilities'!$G$6+'Surv-rate CEA'!V13*'Unit cost and utilities'!$H$6+('Surv-rate CEA'!U12-'Surv-rate CEA'!U13)*'Unit cost and utilities'!$G$14</f>
        <v>11769.30100368407</v>
      </c>
      <c r="AB15" s="12">
        <f t="shared" si="17"/>
        <v>11590.534119434345</v>
      </c>
      <c r="AC15" s="12">
        <f>AA15-'Surv-rate CEA'!V13*'Unit cost and utilities'!$H$6-('Surv-rate CEA'!U12-'Surv-rate CEA'!U13)*'Unit cost and utilities'!$G$14</f>
        <v>11327.948838292201</v>
      </c>
      <c r="AD15" s="12">
        <f t="shared" si="18"/>
        <v>11155.885763507396</v>
      </c>
      <c r="AE15" s="12">
        <f>'Surv-rate CEA'!Z13*'Unit cost and utilities'!$G$12+'Surv-rate CEA'!Y13*'Unit cost and utilities'!$H$12+('Surv-rate CEA'!X12-'Surv-rate CEA'!X13)*'Unit cost and utilities'!$G$14</f>
        <v>6029.843730103692</v>
      </c>
      <c r="AF15" s="12">
        <f t="shared" si="19"/>
        <v>5938.2549113789482</v>
      </c>
      <c r="AG15" s="12">
        <f>AE15-'Surv-rate CEA'!Y13*'Unit cost and utilities'!$H$12-('Surv-rate CEA'!X12-'Surv-rate CEA'!X13)*'Unit cost and utilities'!$G$14</f>
        <v>5403.2264763293397</v>
      </c>
      <c r="AH15" s="12">
        <f t="shared" si="20"/>
        <v>5321.1555052694057</v>
      </c>
      <c r="AI15" s="12">
        <f>'Surv-rate CEA'!AC13*'Unit cost and utilities'!$G$5+'Surv-rate CEA'!AB13*'Unit cost and utilities'!$H$5+('Surv-rate CEA'!AA12-'Surv-rate CEA'!AA13)*'Unit cost and utilities'!$G$14</f>
        <v>5094.5433840776168</v>
      </c>
      <c r="AJ15" s="12">
        <f t="shared" si="21"/>
        <v>5017.1610784367367</v>
      </c>
      <c r="AK15" s="12">
        <f>AI15-'Surv-rate CEA'!AB13*'Unit cost and utilities'!$H$5-('Surv-rate CEA'!AA12-'Surv-rate CEA'!AA13)*'Unit cost and utilities'!$G$14</f>
        <v>3928.6981907698796</v>
      </c>
      <c r="AL15" s="12">
        <f t="shared" si="22"/>
        <v>3869.0242021021063</v>
      </c>
      <c r="AM15" s="12">
        <f>'Surv-rate CEA'!AF13*'Unit cost and utilities'!$G$9+'Surv-rate CEA'!AE13*'Unit cost and utilities'!$H$9+('Surv-rate CEA'!AD12-'Surv-rate CEA'!AD13)*'Unit cost and utilities'!G22</f>
        <v>11609.025398644635</v>
      </c>
      <c r="AN15" s="12">
        <f t="shared" si="23"/>
        <v>11432.692981023403</v>
      </c>
      <c r="AO15" s="12">
        <f>AM15-'Surv-rate CEA'!AE13*'Unit cost and utilities'!$H$9-('Surv-rate CEA'!AD12-'Surv-rate CEA'!AD13)*'Unit cost and utilities'!G22</f>
        <v>11294.837873853243</v>
      </c>
      <c r="AP15" s="12">
        <f t="shared" si="24"/>
        <v>11123.277729866571</v>
      </c>
      <c r="AQ15" s="13">
        <f>'Surv-rate CEA'!AI13*'Unit cost and utilities'!$G$4+'Surv-rate CEA'!AH13*'Unit cost and utilities'!$H$4+('Surv-rate CEA'!AG12-'Surv-rate CEA'!AG13)*'Unit cost and utilities'!$G$14</f>
        <v>4478.4040907950857</v>
      </c>
      <c r="AR15" s="12">
        <f t="shared" si="25"/>
        <v>4410.3804804318152</v>
      </c>
      <c r="AS15" s="13">
        <f>AQ15-'Surv-rate CEA'!AH13*'Unit cost and utilities'!$H$4-('Surv-rate CEA'!AG12-'Surv-rate CEA'!AG13)*'Unit cost and utilities'!$G$14</f>
        <v>2803.6627278425221</v>
      </c>
      <c r="AT15" s="12">
        <f t="shared" si="26"/>
        <v>2761.0771868501897</v>
      </c>
      <c r="AU15" s="12">
        <f>'Surv-rate CEA'!AL13*'Unit cost and utilities'!$G$8+'Surv-rate CEA'!AK13*'Unit cost and utilities'!$H$8+('Surv-rate CEA'!AJ12-'Surv-rate CEA'!AJ13)*'Unit cost and utilities'!$G$14</f>
        <v>12876.648288295237</v>
      </c>
      <c r="AV15" s="12">
        <f t="shared" si="27"/>
        <v>12681.061626576115</v>
      </c>
      <c r="AW15" s="12">
        <f>AU15-'Surv-rate CEA'!AK13*'Unit cost and utilities'!$H$8-('Surv-rate CEA'!AJ12-'Surv-rate CEA'!AJ13)*'Unit cost and utilities'!$G$14</f>
        <v>12493.278907815691</v>
      </c>
      <c r="AX15" s="12">
        <f t="shared" si="28"/>
        <v>12303.515340402988</v>
      </c>
      <c r="AY15" s="12">
        <f>'Surv-rate CEA'!AO13*'Unit cost and utilities'!$G$5+'Surv-rate CEA'!AN13*'Unit cost and utilities'!$H$5+('Surv-rate CEA'!AM12-'Surv-rate CEA'!AM13)*'Unit cost and utilities'!$G$14</f>
        <v>5094.5433840776168</v>
      </c>
      <c r="AZ15" s="12">
        <f t="shared" si="29"/>
        <v>5017.1610784367367</v>
      </c>
      <c r="BA15" s="12">
        <f>AY15-'Surv-rate CEA'!AN13*'Unit cost and utilities'!$H$5-('Surv-rate CEA'!AM12-'Surv-rate CEA'!AM13)*'Unit cost and utilities'!$G$14</f>
        <v>3928.6981907698796</v>
      </c>
      <c r="BB15" s="12">
        <f t="shared" si="30"/>
        <v>3869.0242021021063</v>
      </c>
    </row>
    <row r="16" spans="1:88">
      <c r="A16" s="12">
        <v>11</v>
      </c>
      <c r="B16" s="12">
        <f t="shared" si="31"/>
        <v>0.57534246575342463</v>
      </c>
      <c r="C16" s="12">
        <f>'Surv-rate CEA'!D14*'Unit cost and utilities'!$G$7+'Surv-rate CEA'!E14*'Unit cost and utilities'!$H$7+'Unit cost and utilities'!$G$14*('Surv-rate CEA'!C13-'Surv-rate CEA'!C14)</f>
        <v>8433.0446077907127</v>
      </c>
      <c r="D16" s="12">
        <f t="shared" si="5"/>
        <v>8290.8412035706679</v>
      </c>
      <c r="E16" s="12">
        <f>C16-'Surv-rate CEA'!E14*'Unit cost and utilities'!$H$7-'Unit cost and utilities'!$G$14*('Surv-rate CEA'!C13-'Surv-rate CEA'!C14)</f>
        <v>7724.3027590005331</v>
      </c>
      <c r="F16" s="12">
        <f t="shared" si="6"/>
        <v>7594.0506141771311</v>
      </c>
      <c r="G16" s="12">
        <f>'Surv-rate CEA'!G14*'Unit cost and utilities'!$G$4+'Surv-rate CEA'!H14*'Unit cost and utilities'!$H$4+('Surv-rate CEA'!F13-'Surv-rate CEA'!F14)*'Unit cost and utilities'!$G$14</f>
        <v>4209.0290906045675</v>
      </c>
      <c r="H16" s="12">
        <f t="shared" si="7"/>
        <v>4138.0537438606143</v>
      </c>
      <c r="I16" s="12">
        <f>G16-'Surv-rate CEA'!H14*'Unit cost and utilities'!$H$4-('Surv-rate CEA'!F13-'Surv-rate CEA'!F14)*'Unit cost and utilities'!$G$14</f>
        <v>2505.7635984830058</v>
      </c>
      <c r="J16" s="12">
        <f t="shared" si="8"/>
        <v>2463.5098063536761</v>
      </c>
      <c r="K16" s="12">
        <f>'Surv-rate CEA'!K14*'Unit cost and utilities'!$G$10+'Surv-rate CEA'!J14*'Unit cost and utilities'!$H$10+('Surv-rate CEA'!I13-'Surv-rate CEA'!I14)*'Unit cost and utilities'!$G$14</f>
        <v>5660.0266516611682</v>
      </c>
      <c r="L16" s="12">
        <f t="shared" si="9"/>
        <v>5564.5836538737694</v>
      </c>
      <c r="M16" s="12">
        <f>K16-'Surv-rate CEA'!J14*'Unit cost and utilities'!$H$10-('Surv-rate CEA'!I13-'Surv-rate CEA'!I14)*'Unit cost and utilities'!$G$14</f>
        <v>5028.4060605797595</v>
      </c>
      <c r="N16" s="12">
        <f t="shared" si="10"/>
        <v>4943.6138541025693</v>
      </c>
      <c r="O16" s="12">
        <f>'Surv-rate CEA'!N14*'Unit cost and utilities'!$G$3+'Surv-rate CEA'!M14*'Unit cost and utilities'!$H$3+('Surv-rate CEA'!L13-'Surv-rate CEA'!L14)*'Unit cost and utilities'!$G$14</f>
        <v>4582.0987682948535</v>
      </c>
      <c r="P16" s="12">
        <f t="shared" si="11"/>
        <v>4504.8324814875905</v>
      </c>
      <c r="Q16" s="12">
        <f>O16-'Surv-rate CEA'!M14*'Unit cost and utilities'!$H$3-('Surv-rate CEA'!L13-'Surv-rate CEA'!L14)*'Unit cost and utilities'!$G$14</f>
        <v>1400.43541816989</v>
      </c>
      <c r="R16" s="12">
        <f t="shared" si="12"/>
        <v>1376.8203783929034</v>
      </c>
      <c r="S16" s="12">
        <f>'Surv-rate CEA'!Q14*'Unit cost and utilities'!$G$11+'Surv-rate CEA'!P14*'Unit cost and utilities'!$H$11+('Surv-rate CEA'!O13-'Surv-rate CEA'!O14)*'Unit cost and utilities'!$G$14</f>
        <v>9125.6241368224091</v>
      </c>
      <c r="T16" s="12">
        <f t="shared" si="13"/>
        <v>8971.7420126024208</v>
      </c>
      <c r="U16" s="12">
        <f>S16-'Surv-rate CEA'!P14*'Unit cost and utilities'!$H$11-('Surv-rate CEA'!O13-'Surv-rate CEA'!O14)*'Unit cost and utilities'!$G$14</f>
        <v>8494.0035457409995</v>
      </c>
      <c r="V16" s="12">
        <f t="shared" si="14"/>
        <v>8350.772212831218</v>
      </c>
      <c r="W16" s="12">
        <f>'Surv-rate CEA'!T14*'Unit cost and utilities'!$G$4+'Surv-rate CEA'!S14*'Unit cost and utilities'!$H$4+('Surv-rate CEA'!R13-'Surv-rate CEA'!R14)*'Unit cost and utilities'!$G$14</f>
        <v>4209.0290906045675</v>
      </c>
      <c r="X16" s="12">
        <f t="shared" si="15"/>
        <v>4138.0537438606143</v>
      </c>
      <c r="Y16" s="12">
        <f>W16-'Surv-rate CEA'!S14*'Unit cost and utilities'!$H$4-('Surv-rate CEA'!R13-'Surv-rate CEA'!R14)*'Unit cost and utilities'!$G$14</f>
        <v>2505.7635984830058</v>
      </c>
      <c r="Z16" s="12">
        <f t="shared" si="16"/>
        <v>2463.5098063536761</v>
      </c>
      <c r="AA16" s="12">
        <f>'Surv-rate CEA'!W14*'Unit cost and utilities'!$G$6+'Surv-rate CEA'!V14*'Unit cost and utilities'!$H$6+('Surv-rate CEA'!U13-'Surv-rate CEA'!U14)*'Unit cost and utilities'!$G$14</f>
        <v>11216.637161623721</v>
      </c>
      <c r="AB16" s="12">
        <f t="shared" si="17"/>
        <v>11027.495035325657</v>
      </c>
      <c r="AC16" s="12">
        <f>AA16-'Surv-rate CEA'!V14*'Unit cost and utilities'!$H$6-('Surv-rate CEA'!U13-'Surv-rate CEA'!U14)*'Unit cost and utilities'!$G$14</f>
        <v>10778.025979791908</v>
      </c>
      <c r="AD16" s="12">
        <f t="shared" si="18"/>
        <v>10596.279996415682</v>
      </c>
      <c r="AE16" s="12">
        <f>'Surv-rate CEA'!Z14*'Unit cost and utilities'!$G$12+'Surv-rate CEA'!Y14*'Unit cost and utilities'!$H$12+('Surv-rate CEA'!X13-'Surv-rate CEA'!X14)*'Unit cost and utilities'!$G$14</f>
        <v>5660.0266516611682</v>
      </c>
      <c r="AF16" s="12">
        <f t="shared" si="19"/>
        <v>5564.5836538737694</v>
      </c>
      <c r="AG16" s="12">
        <f>AE16-'Surv-rate CEA'!Y14*'Unit cost and utilities'!$H$12-('Surv-rate CEA'!X13-'Surv-rate CEA'!X14)*'Unit cost and utilities'!$G$14</f>
        <v>5028.4060605797595</v>
      </c>
      <c r="AH16" s="12">
        <f t="shared" si="20"/>
        <v>4943.6138541025693</v>
      </c>
      <c r="AI16" s="12">
        <f>'Surv-rate CEA'!AC14*'Unit cost and utilities'!$G$5+'Surv-rate CEA'!AB14*'Unit cost and utilities'!$H$5+('Surv-rate CEA'!AA13-'Surv-rate CEA'!AA14)*'Unit cost and utilities'!$G$14</f>
        <v>4815.9471708712454</v>
      </c>
      <c r="AJ16" s="12">
        <f t="shared" si="21"/>
        <v>4734.7375823901048</v>
      </c>
      <c r="AK16" s="12">
        <f>AI16-'Surv-rate CEA'!AB14*'Unit cost and utilities'!$H$5-('Surv-rate CEA'!AA13-'Surv-rate CEA'!AA14)*'Unit cost and utilities'!$G$14</f>
        <v>3625.89895246378</v>
      </c>
      <c r="AL16" s="12">
        <f t="shared" si="22"/>
        <v>3564.756719927514</v>
      </c>
      <c r="AM16" s="12">
        <f>'Surv-rate CEA'!AF14*'Unit cost and utilities'!$G$9+'Surv-rate CEA'!AE14*'Unit cost and utilities'!$H$9+('Surv-rate CEA'!AD13-'Surv-rate CEA'!AD14)*'Unit cost and utilities'!G23</f>
        <v>11027.469783843782</v>
      </c>
      <c r="AN16" s="12">
        <f t="shared" si="23"/>
        <v>10841.517519136494</v>
      </c>
      <c r="AO16" s="12">
        <f>AM16-'Surv-rate CEA'!AE14*'Unit cost and utilities'!$H$9-('Surv-rate CEA'!AD13-'Surv-rate CEA'!AD14)*'Unit cost and utilities'!G23</f>
        <v>10689.933955181092</v>
      </c>
      <c r="AP16" s="12">
        <f t="shared" si="24"/>
        <v>10509.673435995666</v>
      </c>
      <c r="AQ16" s="13">
        <f>'Surv-rate CEA'!AI14*'Unit cost and utilities'!$G$4+'Surv-rate CEA'!AH14*'Unit cost and utilities'!$H$4+('Surv-rate CEA'!AG13-'Surv-rate CEA'!AG14)*'Unit cost and utilities'!$G$14</f>
        <v>4209.0290906045675</v>
      </c>
      <c r="AR16" s="12">
        <f t="shared" si="25"/>
        <v>4138.0537438606143</v>
      </c>
      <c r="AS16" s="13">
        <f>AQ16-'Surv-rate CEA'!AH14*'Unit cost and utilities'!$H$4-('Surv-rate CEA'!AG13-'Surv-rate CEA'!AG14)*'Unit cost and utilities'!$G$14</f>
        <v>2505.7635984830058</v>
      </c>
      <c r="AT16" s="12">
        <f t="shared" si="26"/>
        <v>2463.5098063536761</v>
      </c>
      <c r="AU16" s="12">
        <f>'Surv-rate CEA'!AL14*'Unit cost and utilities'!$G$8+'Surv-rate CEA'!AK14*'Unit cost and utilities'!$H$8+('Surv-rate CEA'!AJ13-'Surv-rate CEA'!AJ14)*'Unit cost and utilities'!$G$14</f>
        <v>12318.701926753061</v>
      </c>
      <c r="AV16" s="12">
        <f t="shared" si="27"/>
        <v>12110.976077901511</v>
      </c>
      <c r="AW16" s="12">
        <f>AU16-'Surv-rate CEA'!AK14*'Unit cost and utilities'!$H$8-('Surv-rate CEA'!AJ13-'Surv-rate CEA'!AJ14)*'Unit cost and utilities'!$G$14</f>
        <v>11944.340258919305</v>
      </c>
      <c r="AX16" s="12">
        <f t="shared" si="28"/>
        <v>11742.927136497101</v>
      </c>
      <c r="AY16" s="12">
        <f>'Surv-rate CEA'!AO14*'Unit cost and utilities'!$G$5+'Surv-rate CEA'!AN14*'Unit cost and utilities'!$H$5+('Surv-rate CEA'!AM13-'Surv-rate CEA'!AM14)*'Unit cost and utilities'!$G$14</f>
        <v>4815.9471708712454</v>
      </c>
      <c r="AZ16" s="12">
        <f t="shared" si="29"/>
        <v>4734.7375823901048</v>
      </c>
      <c r="BA16" s="12">
        <f>AY16-'Surv-rate CEA'!AN14*'Unit cost and utilities'!$H$5-('Surv-rate CEA'!AM13-'Surv-rate CEA'!AM14)*'Unit cost and utilities'!$G$14</f>
        <v>3625.89895246378</v>
      </c>
      <c r="BB16" s="12">
        <f t="shared" si="30"/>
        <v>3564.756719927514</v>
      </c>
    </row>
    <row r="17" spans="1:54">
      <c r="A17" s="12">
        <v>12</v>
      </c>
      <c r="B17" s="12">
        <f t="shared" si="31"/>
        <v>0.63287671232876708</v>
      </c>
      <c r="C17" s="12">
        <f>'Surv-rate CEA'!D15*'Unit cost and utilities'!$G$7+'Surv-rate CEA'!E15*'Unit cost and utilities'!$H$7+'Unit cost and utilities'!$G$14*('Surv-rate CEA'!C14-'Surv-rate CEA'!C15)</f>
        <v>7852.2678383837883</v>
      </c>
      <c r="D17" s="12">
        <f t="shared" si="5"/>
        <v>7706.7402962192964</v>
      </c>
      <c r="E17" s="12">
        <f>C17-'Surv-rate CEA'!E15*'Unit cost and utilities'!$H$7-'Unit cost and utilities'!$G$14*('Surv-rate CEA'!C14-'Surv-rate CEA'!C15)</f>
        <v>7138.6548099943684</v>
      </c>
      <c r="F17" s="12">
        <f t="shared" si="6"/>
        <v>7006.3527909800714</v>
      </c>
      <c r="G17" s="12">
        <f>'Surv-rate CEA'!G15*'Unit cost and utilities'!$G$4+'Surv-rate CEA'!H15*'Unit cost and utilities'!$H$4+('Surv-rate CEA'!F14-'Surv-rate CEA'!F15)*'Unit cost and utilities'!$G$14</f>
        <v>3963.5329457847834</v>
      </c>
      <c r="H17" s="12">
        <f t="shared" si="7"/>
        <v>3890.0760515779284</v>
      </c>
      <c r="I17" s="12">
        <f>G17-'Surv-rate CEA'!H15*'Unit cost and utilities'!$H$4-('Surv-rate CEA'!F14-'Surv-rate CEA'!F15)*'Unit cost and utilities'!$G$14</f>
        <v>2245.8487493040416</v>
      </c>
      <c r="J17" s="12">
        <f t="shared" si="8"/>
        <v>2204.2260161922422</v>
      </c>
      <c r="K17" s="12">
        <f>'Surv-rate CEA'!K15*'Unit cost and utilities'!$G$10+'Surv-rate CEA'!J15*'Unit cost and utilities'!$H$10+('Surv-rate CEA'!I14-'Surv-rate CEA'!I15)*'Unit cost and utilities'!$G$14</f>
        <v>5321.6478975350856</v>
      </c>
      <c r="L17" s="12">
        <f t="shared" si="9"/>
        <v>5223.0208060077903</v>
      </c>
      <c r="M17" s="12">
        <f>K17-'Surv-rate CEA'!J15*'Unit cost and utilities'!$H$10-('Surv-rate CEA'!I14-'Surv-rate CEA'!I15)*'Unit cost and utilities'!$G$14</f>
        <v>4688.0496518044711</v>
      </c>
      <c r="N17" s="12">
        <f t="shared" si="10"/>
        <v>4601.1651545593249</v>
      </c>
      <c r="O17" s="12">
        <f>'Surv-rate CEA'!N15*'Unit cost and utilities'!$G$3+'Surv-rate CEA'!M15*'Unit cost and utilities'!$H$3+('Surv-rate CEA'!L14-'Surv-rate CEA'!L15)*'Unit cost and utilities'!$G$14</f>
        <v>4297.4643345902405</v>
      </c>
      <c r="P17" s="12">
        <f t="shared" si="11"/>
        <v>4217.8186277671266</v>
      </c>
      <c r="Q17" s="12">
        <f>O17-'Surv-rate CEA'!M15*'Unit cost and utilities'!$H$3-('Surv-rate CEA'!L14-'Surv-rate CEA'!L15)*'Unit cost and utilities'!$G$14</f>
        <v>1255.1727282980803</v>
      </c>
      <c r="R17" s="12">
        <f t="shared" si="12"/>
        <v>1231.9103783756514</v>
      </c>
      <c r="S17" s="12">
        <f>'Surv-rate CEA'!Q15*'Unit cost and utilities'!$G$11+'Surv-rate CEA'!P15*'Unit cost and utilities'!$H$11+('Surv-rate CEA'!O14-'Surv-rate CEA'!O15)*'Unit cost and utilities'!$G$14</f>
        <v>8552.6703901241963</v>
      </c>
      <c r="T17" s="12">
        <f t="shared" si="13"/>
        <v>8394.1621570334137</v>
      </c>
      <c r="U17" s="12">
        <f>S17-'Surv-rate CEA'!P15*'Unit cost and utilities'!$H$11-('Surv-rate CEA'!O14-'Surv-rate CEA'!O15)*'Unit cost and utilities'!$G$14</f>
        <v>7919.0721443935818</v>
      </c>
      <c r="V17" s="12">
        <f t="shared" si="14"/>
        <v>7772.3065055849474</v>
      </c>
      <c r="W17" s="12">
        <f>'Surv-rate CEA'!T15*'Unit cost and utilities'!$G$4+'Surv-rate CEA'!S15*'Unit cost and utilities'!$H$4+('Surv-rate CEA'!R14-'Surv-rate CEA'!R15)*'Unit cost and utilities'!$G$14</f>
        <v>3963.5329457847834</v>
      </c>
      <c r="X17" s="12">
        <f t="shared" si="15"/>
        <v>3890.0760515779284</v>
      </c>
      <c r="Y17" s="12">
        <f>W17-'Surv-rate CEA'!S15*'Unit cost and utilities'!$H$4-('Surv-rate CEA'!R14-'Surv-rate CEA'!R15)*'Unit cost and utilities'!$G$14</f>
        <v>2245.8487493040416</v>
      </c>
      <c r="Z17" s="12">
        <f t="shared" si="16"/>
        <v>2204.2260161922422</v>
      </c>
      <c r="AA17" s="12">
        <f>'Surv-rate CEA'!W15*'Unit cost and utilities'!$G$6+'Surv-rate CEA'!V15*'Unit cost and utilities'!$H$6+('Surv-rate CEA'!U14-'Surv-rate CEA'!U15)*'Unit cost and utilities'!$G$14</f>
        <v>10702.297877794559</v>
      </c>
      <c r="AB17" s="12">
        <f t="shared" si="17"/>
        <v>10503.95019815297</v>
      </c>
      <c r="AC17" s="12">
        <f>AA17-'Surv-rate CEA'!V15*'Unit cost and utilities'!$H$6-('Surv-rate CEA'!U14-'Surv-rate CEA'!U15)*'Unit cost and utilities'!$G$14</f>
        <v>10267.632764136657</v>
      </c>
      <c r="AD17" s="12">
        <f t="shared" si="18"/>
        <v>10077.340813993504</v>
      </c>
      <c r="AE17" s="12">
        <f>'Surv-rate CEA'!Z15*'Unit cost and utilities'!$G$12+'Surv-rate CEA'!Y15*'Unit cost and utilities'!$H$12+('Surv-rate CEA'!X14-'Surv-rate CEA'!X15)*'Unit cost and utilities'!$G$14</f>
        <v>5321.6478975350856</v>
      </c>
      <c r="AF17" s="12">
        <f t="shared" si="19"/>
        <v>5223.0208060077903</v>
      </c>
      <c r="AG17" s="12">
        <f>AE17-'Surv-rate CEA'!Y15*'Unit cost and utilities'!$H$12-('Surv-rate CEA'!X14-'Surv-rate CEA'!X15)*'Unit cost and utilities'!$G$14</f>
        <v>4688.0496518044711</v>
      </c>
      <c r="AH17" s="12">
        <f t="shared" si="20"/>
        <v>4601.1651545593249</v>
      </c>
      <c r="AI17" s="12">
        <f>'Surv-rate CEA'!AC15*'Unit cost and utilities'!$G$5+'Surv-rate CEA'!AB15*'Unit cost and utilities'!$H$5+('Surv-rate CEA'!AA14-'Surv-rate CEA'!AA15)*'Unit cost and utilities'!$G$14</f>
        <v>4558.9220257768384</v>
      </c>
      <c r="AJ17" s="12">
        <f t="shared" si="21"/>
        <v>4474.430674872101</v>
      </c>
      <c r="AK17" s="12">
        <f>AI17-'Surv-rate CEA'!AB15*'Unit cost and utilities'!$H$5-('Surv-rate CEA'!AA14-'Surv-rate CEA'!AA15)*'Unit cost and utilities'!$G$14</f>
        <v>3353.1898947056243</v>
      </c>
      <c r="AL17" s="12">
        <f t="shared" si="22"/>
        <v>3291.0446019276642</v>
      </c>
      <c r="AM17" s="12">
        <f>'Surv-rate CEA'!AF15*'Unit cost and utilities'!$G$9+'Surv-rate CEA'!AE15*'Unit cost and utilities'!$H$9+('Surv-rate CEA'!AD14-'Surv-rate CEA'!AD15)*'Unit cost and utilities'!G24</f>
        <v>10489.347927175168</v>
      </c>
      <c r="AN17" s="12">
        <f t="shared" si="23"/>
        <v>10294.946888625749</v>
      </c>
      <c r="AO17" s="12">
        <f>AM17-'Surv-rate CEA'!AE15*'Unit cost and utilities'!$H$9-('Surv-rate CEA'!AD14-'Surv-rate CEA'!AD15)*'Unit cost and utilities'!G24</f>
        <v>10131.431729694003</v>
      </c>
      <c r="AP17" s="12">
        <f t="shared" si="24"/>
        <v>9943.6640186866825</v>
      </c>
      <c r="AQ17" s="13">
        <f>'Surv-rate CEA'!AI15*'Unit cost and utilities'!$G$4+'Surv-rate CEA'!AH15*'Unit cost and utilities'!$H$4+('Surv-rate CEA'!AG14-'Surv-rate CEA'!AG15)*'Unit cost and utilities'!$G$14</f>
        <v>3963.5329457847834</v>
      </c>
      <c r="AR17" s="12">
        <f t="shared" si="25"/>
        <v>3890.0760515779284</v>
      </c>
      <c r="AS17" s="13">
        <f>AQ17-'Surv-rate CEA'!AH15*'Unit cost and utilities'!$H$4-('Surv-rate CEA'!AG14-'Surv-rate CEA'!AG15)*'Unit cost and utilities'!$G$14</f>
        <v>2245.8487493040416</v>
      </c>
      <c r="AT17" s="12">
        <f t="shared" si="26"/>
        <v>2204.2260161922422</v>
      </c>
      <c r="AU17" s="12">
        <f>'Surv-rate CEA'!AL15*'Unit cost and utilities'!$G$8+'Surv-rate CEA'!AK15*'Unit cost and utilities'!$H$8+('Surv-rate CEA'!AJ14-'Surv-rate CEA'!AJ15)*'Unit cost and utilities'!$G$14</f>
        <v>11797.315669247628</v>
      </c>
      <c r="AV17" s="12">
        <f t="shared" si="27"/>
        <v>11578.673820953565</v>
      </c>
      <c r="AW17" s="12">
        <f>AU17-'Surv-rate CEA'!AK15*'Unit cost and utilities'!$H$8-('Surv-rate CEA'!AJ14-'Surv-rate CEA'!AJ15)*'Unit cost and utilities'!$G$14</f>
        <v>11432.424188206334</v>
      </c>
      <c r="AX17" s="12">
        <f t="shared" si="28"/>
        <v>11220.544941683587</v>
      </c>
      <c r="AY17" s="12">
        <f>'Surv-rate CEA'!AO15*'Unit cost and utilities'!$G$5+'Surv-rate CEA'!AN15*'Unit cost and utilities'!$H$5+('Surv-rate CEA'!AM14-'Surv-rate CEA'!AM15)*'Unit cost and utilities'!$G$14</f>
        <v>4558.9220257768384</v>
      </c>
      <c r="AZ17" s="12">
        <f t="shared" si="29"/>
        <v>4474.430674872101</v>
      </c>
      <c r="BA17" s="12">
        <f>AY17-'Surv-rate CEA'!AN15*'Unit cost and utilities'!$H$5-('Surv-rate CEA'!AM14-'Surv-rate CEA'!AM15)*'Unit cost and utilities'!$G$14</f>
        <v>3353.1898947056243</v>
      </c>
      <c r="BB17" s="12">
        <f t="shared" si="30"/>
        <v>3291.0446019276642</v>
      </c>
    </row>
    <row r="18" spans="1:54">
      <c r="A18" s="12">
        <v>13</v>
      </c>
      <c r="B18" s="12">
        <f t="shared" si="31"/>
        <v>0.69041095890410964</v>
      </c>
      <c r="C18" s="12">
        <f>'Surv-rate CEA'!D16*'Unit cost and utilities'!$G$7+'Surv-rate CEA'!E16*'Unit cost and utilities'!$H$7+'Unit cost and utilities'!$G$14*('Surv-rate CEA'!C15-'Surv-rate CEA'!C16)</f>
        <v>7326.0796100427115</v>
      </c>
      <c r="D18" s="12">
        <f t="shared" si="5"/>
        <v>7178.0862610868999</v>
      </c>
      <c r="E18" s="12">
        <f>C18-'Surv-rate CEA'!E16*'Unit cost and utilities'!$H$7-'Unit cost and utilities'!$G$14*('Surv-rate CEA'!C15-'Surv-rate CEA'!C16)</f>
        <v>6610.7088626302284</v>
      </c>
      <c r="F18" s="12">
        <f t="shared" si="6"/>
        <v>6477.166641465803</v>
      </c>
      <c r="G18" s="12">
        <f>'Surv-rate CEA'!G16*'Unit cost and utilities'!$G$4+'Surv-rate CEA'!H16*'Unit cost and utilities'!$H$4+('Surv-rate CEA'!F15-'Surv-rate CEA'!F16)*'Unit cost and utilities'!$G$14</f>
        <v>3739.4879944202889</v>
      </c>
      <c r="H18" s="12">
        <f t="shared" si="7"/>
        <v>3663.9469982624432</v>
      </c>
      <c r="I18" s="12">
        <f>G18-'Surv-rate CEA'!H16*'Unit cost and utilities'!$H$4-('Surv-rate CEA'!F15-'Surv-rate CEA'!F16)*'Unit cost and utilities'!$G$14</f>
        <v>2018.5316928480304</v>
      </c>
      <c r="J18" s="12">
        <f t="shared" si="8"/>
        <v>1977.7555504773522</v>
      </c>
      <c r="K18" s="12">
        <f>'Surv-rate CEA'!K16*'Unit cost and utilities'!$G$10+'Surv-rate CEA'!J16*'Unit cost and utilities'!$H$10+('Surv-rate CEA'!I15-'Surv-rate CEA'!I16)*'Unit cost and utilities'!$G$14</f>
        <v>5011.7707720271974</v>
      </c>
      <c r="L18" s="12">
        <f t="shared" si="9"/>
        <v>4910.5285278486863</v>
      </c>
      <c r="M18" s="12">
        <f>K18-'Surv-rate CEA'!J16*'Unit cost and utilities'!$H$10-('Surv-rate CEA'!I15-'Surv-rate CEA'!I16)*'Unit cost and utilities'!$G$14</f>
        <v>4378.5614214318339</v>
      </c>
      <c r="N18" s="12">
        <f t="shared" si="10"/>
        <v>4290.1105714740843</v>
      </c>
      <c r="O18" s="12">
        <f>'Surv-rate CEA'!N16*'Unit cost and utilities'!$G$3+'Surv-rate CEA'!M16*'Unit cost and utilities'!$H$3+('Surv-rate CEA'!L15-'Surv-rate CEA'!L16)*'Unit cost and utilities'!$G$14</f>
        <v>4042.07480950218</v>
      </c>
      <c r="P18" s="12">
        <f t="shared" si="11"/>
        <v>3960.4212895256665</v>
      </c>
      <c r="Q18" s="12">
        <f>O18-'Surv-rate CEA'!M16*'Unit cost and utilities'!$H$3-('Surv-rate CEA'!L15-'Surv-rate CEA'!L16)*'Unit cost and utilities'!$G$14</f>
        <v>1128.128478310633</v>
      </c>
      <c r="R18" s="12">
        <f t="shared" si="12"/>
        <v>1105.3392758388568</v>
      </c>
      <c r="S18" s="12">
        <f>'Surv-rate CEA'!Q16*'Unit cost and utilities'!$G$11+'Surv-rate CEA'!P16*'Unit cost and utilities'!$H$11+('Surv-rate CEA'!O15-'Surv-rate CEA'!O16)*'Unit cost and utilities'!$G$14</f>
        <v>8029.4927435476593</v>
      </c>
      <c r="T18" s="12">
        <f t="shared" si="13"/>
        <v>7867.2898212773298</v>
      </c>
      <c r="U18" s="12">
        <f>S18-'Surv-rate CEA'!P16*'Unit cost and utilities'!$H$11-('Surv-rate CEA'!O15-'Surv-rate CEA'!O16)*'Unit cost and utilities'!$G$14</f>
        <v>7396.2833929522958</v>
      </c>
      <c r="V18" s="12">
        <f t="shared" si="14"/>
        <v>7246.8718649027287</v>
      </c>
      <c r="W18" s="12">
        <f>'Surv-rate CEA'!T16*'Unit cost and utilities'!$G$4+'Surv-rate CEA'!S16*'Unit cost and utilities'!$H$4+('Surv-rate CEA'!R15-'Surv-rate CEA'!R16)*'Unit cost and utilities'!$G$14</f>
        <v>3739.4879944202889</v>
      </c>
      <c r="X18" s="12">
        <f t="shared" si="15"/>
        <v>3663.9469982624432</v>
      </c>
      <c r="Y18" s="12">
        <f>W18-'Surv-rate CEA'!S16*'Unit cost and utilities'!$H$4-('Surv-rate CEA'!R15-'Surv-rate CEA'!R16)*'Unit cost and utilities'!$G$14</f>
        <v>2018.5316928480304</v>
      </c>
      <c r="Z18" s="12">
        <f t="shared" si="16"/>
        <v>1977.7555504773522</v>
      </c>
      <c r="AA18" s="12">
        <f>'Surv-rate CEA'!W16*'Unit cost and utilities'!$G$6+'Surv-rate CEA'!V16*'Unit cost and utilities'!$H$6+('Surv-rate CEA'!U15-'Surv-rate CEA'!U16)*'Unit cost and utilities'!$G$14</f>
        <v>10223.418046631828</v>
      </c>
      <c r="AB18" s="12">
        <f t="shared" si="17"/>
        <v>10016.895874470025</v>
      </c>
      <c r="AC18" s="12">
        <f>AA18-'Surv-rate CEA'!V16*'Unit cost and utilities'!$H$6-('Surv-rate CEA'!U15-'Surv-rate CEA'!U16)*'Unit cost and utilities'!$G$14</f>
        <v>9793.5359596492599</v>
      </c>
      <c r="AD18" s="12">
        <f t="shared" si="18"/>
        <v>9595.6977894496304</v>
      </c>
      <c r="AE18" s="12">
        <f>'Surv-rate CEA'!Z16*'Unit cost and utilities'!$G$12+'Surv-rate CEA'!Y16*'Unit cost and utilities'!$H$12+('Surv-rate CEA'!X15-'Surv-rate CEA'!X16)*'Unit cost and utilities'!$G$14</f>
        <v>5011.7707720271974</v>
      </c>
      <c r="AF18" s="12">
        <f t="shared" si="19"/>
        <v>4910.5285278486863</v>
      </c>
      <c r="AG18" s="12">
        <f>AE18-'Surv-rate CEA'!Y16*'Unit cost and utilities'!$H$12-('Surv-rate CEA'!X15-'Surv-rate CEA'!X16)*'Unit cost and utilities'!$G$14</f>
        <v>4378.5614214318339</v>
      </c>
      <c r="AH18" s="12">
        <f t="shared" si="20"/>
        <v>4290.1105714740843</v>
      </c>
      <c r="AI18" s="12">
        <f>'Surv-rate CEA'!AC16*'Unit cost and utilities'!$G$5+'Surv-rate CEA'!AB16*'Unit cost and utilities'!$H$5+('Surv-rate CEA'!AA15-'Surv-rate CEA'!AA16)*'Unit cost and utilities'!$G$14</f>
        <v>4321.7052980161625</v>
      </c>
      <c r="AJ18" s="12">
        <f t="shared" si="21"/>
        <v>4234.4029925134037</v>
      </c>
      <c r="AK18" s="12">
        <f>AI18-'Surv-rate CEA'!AB16*'Unit cost and utilities'!$H$5-('Surv-rate CEA'!AA15-'Surv-rate CEA'!AA16)*'Unit cost and utilities'!$G$14</f>
        <v>3107.1904060618735</v>
      </c>
      <c r="AL18" s="12">
        <f t="shared" si="22"/>
        <v>3044.4223857135685</v>
      </c>
      <c r="AM18" s="12">
        <f>'Surv-rate CEA'!AF16*'Unit cost and utilities'!$G$9+'Surv-rate CEA'!AE16*'Unit cost and utilities'!$H$9+('Surv-rate CEA'!AD15-'Surv-rate CEA'!AD16)*'Unit cost and utilities'!G25</f>
        <v>9990.9427226941298</v>
      </c>
      <c r="AN18" s="12">
        <f t="shared" si="23"/>
        <v>9789.116759633298</v>
      </c>
      <c r="AO18" s="12">
        <f>AM18-'Surv-rate CEA'!AE16*'Unit cost and utilities'!$H$9-('Surv-rate CEA'!AD15-'Surv-rate CEA'!AD16)*'Unit cost and utilities'!G25</f>
        <v>9615.2771238955957</v>
      </c>
      <c r="AP18" s="12">
        <f t="shared" si="24"/>
        <v>9421.039941330333</v>
      </c>
      <c r="AQ18" s="13">
        <f>'Surv-rate CEA'!AI16*'Unit cost and utilities'!$G$4+'Surv-rate CEA'!AH16*'Unit cost and utilities'!$H$4+('Surv-rate CEA'!AG15-'Surv-rate CEA'!AG16)*'Unit cost and utilities'!$G$14</f>
        <v>3739.4879944202889</v>
      </c>
      <c r="AR18" s="12">
        <f t="shared" si="25"/>
        <v>3663.9469982624432</v>
      </c>
      <c r="AS18" s="13">
        <f>AQ18-'Surv-rate CEA'!AH16*'Unit cost and utilities'!$H$4-('Surv-rate CEA'!AG15-'Surv-rate CEA'!AG16)*'Unit cost and utilities'!$G$14</f>
        <v>2018.5316928480304</v>
      </c>
      <c r="AT18" s="12">
        <f t="shared" si="26"/>
        <v>1977.7555504773522</v>
      </c>
      <c r="AU18" s="12">
        <f>'Surv-rate CEA'!AL16*'Unit cost and utilities'!$G$8+'Surv-rate CEA'!AK16*'Unit cost and utilities'!$H$8+('Surv-rate CEA'!AJ15-'Surv-rate CEA'!AJ16)*'Unit cost and utilities'!$G$14</f>
        <v>11309.952735142078</v>
      </c>
      <c r="AV18" s="12">
        <f t="shared" si="27"/>
        <v>11081.481592198021</v>
      </c>
      <c r="AW18" s="12">
        <f>AU18-'Surv-rate CEA'!AK16*'Unit cost and utilities'!$H$8-('Surv-rate CEA'!AJ15-'Surv-rate CEA'!AJ16)*'Unit cost and utilities'!$G$14</f>
        <v>10954.69668719203</v>
      </c>
      <c r="AX18" s="12">
        <f t="shared" si="28"/>
        <v>10733.402033594453</v>
      </c>
      <c r="AY18" s="12">
        <f>'Surv-rate CEA'!AO16*'Unit cost and utilities'!$G$5+'Surv-rate CEA'!AN16*'Unit cost and utilities'!$H$5+('Surv-rate CEA'!AM15-'Surv-rate CEA'!AM16)*'Unit cost and utilities'!$G$14</f>
        <v>4321.7052980161625</v>
      </c>
      <c r="AZ18" s="12">
        <f t="shared" si="29"/>
        <v>4234.4029925134037</v>
      </c>
      <c r="BA18" s="12">
        <f>AY18-'Surv-rate CEA'!AN16*'Unit cost and utilities'!$H$5-('Surv-rate CEA'!AM15-'Surv-rate CEA'!AM16)*'Unit cost and utilities'!$G$14</f>
        <v>3107.1904060618735</v>
      </c>
      <c r="BB18" s="12">
        <f t="shared" si="30"/>
        <v>3044.4223857135685</v>
      </c>
    </row>
    <row r="19" spans="1:54">
      <c r="A19" s="12">
        <v>14</v>
      </c>
      <c r="B19" s="12">
        <f t="shared" si="31"/>
        <v>0.74794520547945209</v>
      </c>
      <c r="C19" s="12">
        <f>'Surv-rate CEA'!D17*'Unit cost and utilities'!$G$7+'Surv-rate CEA'!E17*'Unit cost and utilities'!$H$7+'Unit cost and utilities'!$G$14*('Surv-rate CEA'!C16-'Surv-rate CEA'!C17)</f>
        <v>6848.4869259759989</v>
      </c>
      <c r="D19" s="12">
        <f t="shared" si="5"/>
        <v>6698.7395158819045</v>
      </c>
      <c r="E19" s="12">
        <f>C19-'Surv-rate CEA'!E17*'Unit cost and utilities'!$H$7-'Unit cost and utilities'!$G$14*('Surv-rate CEA'!C16-'Surv-rate CEA'!C17)</f>
        <v>6133.8431388694416</v>
      </c>
      <c r="F19" s="12">
        <f t="shared" si="6"/>
        <v>5999.7219623384335</v>
      </c>
      <c r="G19" s="12">
        <f>'Surv-rate CEA'!G17*'Unit cost and utilities'!$G$4+'Surv-rate CEA'!H17*'Unit cost and utilities'!$H$4+('Surv-rate CEA'!F16-'Surv-rate CEA'!F17)*'Unit cost and utilities'!$G$14</f>
        <v>3534.6298861887522</v>
      </c>
      <c r="H19" s="12">
        <f t="shared" si="7"/>
        <v>3457.3424974824479</v>
      </c>
      <c r="I19" s="12">
        <f>G19-'Surv-rate CEA'!H17*'Unit cost and utilities'!$H$4-('Surv-rate CEA'!F16-'Surv-rate CEA'!F17)*'Unit cost and utilities'!$G$14</f>
        <v>1819.178617259955</v>
      </c>
      <c r="J19" s="12">
        <f t="shared" si="8"/>
        <v>1779.4008839624046</v>
      </c>
      <c r="K19" s="12">
        <f>'Surv-rate CEA'!K17*'Unit cost and utilities'!$G$10+'Surv-rate CEA'!J17*'Unit cost and utilities'!$H$10+('Surv-rate CEA'!I16-'Surv-rate CEA'!I17)*'Unit cost and utilities'!$G$14</f>
        <v>4727.6083866522531</v>
      </c>
      <c r="L19" s="12">
        <f t="shared" si="9"/>
        <v>4624.2356096443737</v>
      </c>
      <c r="M19" s="12">
        <f>K19-'Surv-rate CEA'!J17*'Unit cost and utilities'!$H$10-('Surv-rate CEA'!I16-'Surv-rate CEA'!I17)*'Unit cost and utilities'!$G$14</f>
        <v>4096.6503563390952</v>
      </c>
      <c r="N19" s="12">
        <f t="shared" si="10"/>
        <v>4007.0739597490697</v>
      </c>
      <c r="O19" s="12">
        <f>'Surv-rate CEA'!N17*'Unit cost and utilities'!$G$3+'Surv-rate CEA'!M17*'Unit cost and utilities'!$H$3+('Surv-rate CEA'!L16-'Surv-rate CEA'!L17)*'Unit cost and utilities'!$G$14</f>
        <v>3811.8513962860038</v>
      </c>
      <c r="P19" s="12">
        <f t="shared" si="11"/>
        <v>3728.5023470102706</v>
      </c>
      <c r="Q19" s="12">
        <f>O19-'Surv-rate CEA'!M17*'Unit cost and utilities'!$H$3-('Surv-rate CEA'!L16-'Surv-rate CEA'!L17)*'Unit cost and utilities'!$G$14</f>
        <v>1016.712897070783</v>
      </c>
      <c r="R19" s="12">
        <f t="shared" si="12"/>
        <v>994.48169114292534</v>
      </c>
      <c r="S19" s="12">
        <f>'Surv-rate CEA'!Q17*'Unit cost and utilities'!$G$11+'Surv-rate CEA'!P17*'Unit cost and utilities'!$H$11+('Surv-rate CEA'!O16-'Surv-rate CEA'!O17)*'Unit cost and utilities'!$G$14</f>
        <v>7551.0361292551961</v>
      </c>
      <c r="T19" s="12">
        <f t="shared" si="13"/>
        <v>7385.9269429334663</v>
      </c>
      <c r="U19" s="12">
        <f>S19-'Surv-rate CEA'!P17*'Unit cost and utilities'!$H$11-('Surv-rate CEA'!O16-'Surv-rate CEA'!O17)*'Unit cost and utilities'!$G$14</f>
        <v>6920.0780989420382</v>
      </c>
      <c r="V19" s="12">
        <f t="shared" si="14"/>
        <v>6768.7652930381628</v>
      </c>
      <c r="W19" s="12">
        <f>'Surv-rate CEA'!T17*'Unit cost and utilities'!$G$4+'Surv-rate CEA'!S17*'Unit cost and utilities'!$H$4+('Surv-rate CEA'!R16-'Surv-rate CEA'!R17)*'Unit cost and utilities'!$G$14</f>
        <v>3534.6298861887522</v>
      </c>
      <c r="X19" s="12">
        <f t="shared" si="15"/>
        <v>3457.3424974824479</v>
      </c>
      <c r="Y19" s="12">
        <f>W19-'Surv-rate CEA'!S17*'Unit cost and utilities'!$H$4-('Surv-rate CEA'!R16-'Surv-rate CEA'!R17)*'Unit cost and utilities'!$G$14</f>
        <v>1819.178617259955</v>
      </c>
      <c r="Z19" s="12">
        <f t="shared" si="16"/>
        <v>1779.4008839624046</v>
      </c>
      <c r="AA19" s="12">
        <f>'Surv-rate CEA'!W17*'Unit cost and utilities'!$G$6+'Surv-rate CEA'!V17*'Unit cost and utilities'!$H$6+('Surv-rate CEA'!U16-'Surv-rate CEA'!U17)*'Unit cost and utilities'!$G$14</f>
        <v>9777.1447048102436</v>
      </c>
      <c r="AB19" s="12">
        <f t="shared" si="17"/>
        <v>9563.3599500920518</v>
      </c>
      <c r="AC19" s="12">
        <f>AA19-'Surv-rate CEA'!V17*'Unit cost and utilities'!$H$6-('Surv-rate CEA'!U16-'Surv-rate CEA'!U17)*'Unit cost and utilities'!$G$14</f>
        <v>9352.6254103805641</v>
      </c>
      <c r="AD19" s="12">
        <f t="shared" si="18"/>
        <v>9148.1230950629197</v>
      </c>
      <c r="AE19" s="12">
        <f>'Surv-rate CEA'!Z17*'Unit cost and utilities'!$G$12+'Surv-rate CEA'!Y17*'Unit cost and utilities'!$H$12+('Surv-rate CEA'!X16-'Surv-rate CEA'!X17)*'Unit cost and utilities'!$G$14</f>
        <v>4727.6083866522531</v>
      </c>
      <c r="AF19" s="12">
        <f t="shared" si="19"/>
        <v>4624.2356096443737</v>
      </c>
      <c r="AG19" s="12">
        <f>AE19-'Surv-rate CEA'!Y17*'Unit cost and utilities'!$H$12-('Surv-rate CEA'!X16-'Surv-rate CEA'!X17)*'Unit cost and utilities'!$G$14</f>
        <v>4096.6503563390952</v>
      </c>
      <c r="AH19" s="12">
        <f t="shared" si="20"/>
        <v>4007.0739597490697</v>
      </c>
      <c r="AI19" s="12">
        <f>'Surv-rate CEA'!AC17*'Unit cost and utilities'!$G$5+'Surv-rate CEA'!AB17*'Unit cost and utilities'!$H$5+('Surv-rate CEA'!AA16-'Surv-rate CEA'!AA17)*'Unit cost and utilities'!$G$14</f>
        <v>4102.5536474735345</v>
      </c>
      <c r="AJ19" s="12">
        <f t="shared" si="21"/>
        <v>4012.8481709030743</v>
      </c>
      <c r="AK19" s="12">
        <f>AI19-'Surv-rate CEA'!AB17*'Unit cost and utilities'!$H$5-('Surv-rate CEA'!AA16-'Surv-rate CEA'!AA17)*'Unit cost and utilities'!$G$14</f>
        <v>2884.851504334636</v>
      </c>
      <c r="AL19" s="12">
        <f t="shared" si="22"/>
        <v>2821.7720174421938</v>
      </c>
      <c r="AM19" s="12">
        <f>'Surv-rate CEA'!AF17*'Unit cost and utilities'!$G$9+'Surv-rate CEA'!AE17*'Unit cost and utilities'!$H$9+('Surv-rate CEA'!AD16-'Surv-rate CEA'!AD17)*'Unit cost and utilities'!G26</f>
        <v>9528.7138109766602</v>
      </c>
      <c r="AN19" s="12">
        <f t="shared" si="23"/>
        <v>9320.3611879601194</v>
      </c>
      <c r="AO19" s="12">
        <f>AM19-'Surv-rate CEA'!AE17*'Unit cost and utilities'!$H$9-('Surv-rate CEA'!AD16-'Surv-rate CEA'!AD17)*'Unit cost and utilities'!G26</f>
        <v>9137.624198962827</v>
      </c>
      <c r="AP19" s="12">
        <f t="shared" si="24"/>
        <v>8937.8230497457971</v>
      </c>
      <c r="AQ19" s="13">
        <f>'Surv-rate CEA'!AI17*'Unit cost and utilities'!$G$4+'Surv-rate CEA'!AH17*'Unit cost and utilities'!$H$4+('Surv-rate CEA'!AG16-'Surv-rate CEA'!AG17)*'Unit cost and utilities'!$G$14</f>
        <v>3534.6298861887522</v>
      </c>
      <c r="AR19" s="12">
        <f t="shared" si="25"/>
        <v>3457.3424974824479</v>
      </c>
      <c r="AS19" s="13">
        <f>AQ19-'Surv-rate CEA'!AH17*'Unit cost and utilities'!$H$4-('Surv-rate CEA'!AG16-'Surv-rate CEA'!AG17)*'Unit cost and utilities'!$G$14</f>
        <v>1819.178617259955</v>
      </c>
      <c r="AT19" s="12">
        <f t="shared" si="26"/>
        <v>1779.4008839624046</v>
      </c>
      <c r="AU19" s="12">
        <f>'Surv-rate CEA'!AL17*'Unit cost and utilities'!$G$8+'Surv-rate CEA'!AK17*'Unit cost and utilities'!$H$8+('Surv-rate CEA'!AJ16-'Surv-rate CEA'!AJ17)*'Unit cost and utilities'!$G$14</f>
        <v>10854.035451488597</v>
      </c>
      <c r="AV19" s="12">
        <f t="shared" si="27"/>
        <v>10616.703656086465</v>
      </c>
      <c r="AW19" s="12">
        <f>AU19-'Surv-rate CEA'!AK17*'Unit cost and utilities'!$H$8-('Surv-rate CEA'!AJ16-'Surv-rate CEA'!AJ17)*'Unit cost and utilities'!$G$14</f>
        <v>10508.392005534481</v>
      </c>
      <c r="AX19" s="12">
        <f t="shared" si="28"/>
        <v>10278.617968715682</v>
      </c>
      <c r="AY19" s="12">
        <f>'Surv-rate CEA'!AO17*'Unit cost and utilities'!$G$5+'Surv-rate CEA'!AN17*'Unit cost and utilities'!$H$5+('Surv-rate CEA'!AM16-'Surv-rate CEA'!AM17)*'Unit cost and utilities'!$G$14</f>
        <v>4102.5536474735345</v>
      </c>
      <c r="AZ19" s="12">
        <f t="shared" si="29"/>
        <v>4012.8481709030743</v>
      </c>
      <c r="BA19" s="12">
        <f>AY19-'Surv-rate CEA'!AN17*'Unit cost and utilities'!$H$5-('Surv-rate CEA'!AM16-'Surv-rate CEA'!AM17)*'Unit cost and utilities'!$G$14</f>
        <v>2884.851504334636</v>
      </c>
      <c r="BB19" s="12">
        <f t="shared" si="30"/>
        <v>2821.7720174421938</v>
      </c>
    </row>
    <row r="20" spans="1:54">
      <c r="A20" s="12">
        <v>15</v>
      </c>
      <c r="B20" s="12">
        <f t="shared" si="31"/>
        <v>0.80547945205479454</v>
      </c>
      <c r="C20" s="12">
        <f>'Surv-rate CEA'!D18*'Unit cost and utilities'!$G$7+'Surv-rate CEA'!E18*'Unit cost and utilities'!$H$7+'Unit cost and utilities'!$G$14*('Surv-rate CEA'!C17-'Surv-rate CEA'!C18)</f>
        <v>6414.1160122162019</v>
      </c>
      <c r="D20" s="12">
        <f t="shared" si="5"/>
        <v>6263.2059124988264</v>
      </c>
      <c r="E20" s="12">
        <f>C20-'Surv-rate CEA'!E18*'Unit cost and utilities'!$H$7-'Unit cost and utilities'!$G$14*('Surv-rate CEA'!C17-'Surv-rate CEA'!C18)</f>
        <v>5702.1867846966006</v>
      </c>
      <c r="F20" s="12">
        <f t="shared" si="6"/>
        <v>5568.0268202296747</v>
      </c>
      <c r="G20" s="12">
        <f>'Surv-rate CEA'!G18*'Unit cost and utilities'!$G$4+'Surv-rate CEA'!H18*'Unit cost and utilities'!$H$4+('Surv-rate CEA'!F17-'Surv-rate CEA'!F18)*'Unit cost and utilities'!$G$14</f>
        <v>3346.9067654683231</v>
      </c>
      <c r="H20" s="12">
        <f t="shared" si="7"/>
        <v>3268.1613806390478</v>
      </c>
      <c r="I20" s="12">
        <f>G20-'Surv-rate CEA'!H18*'Unit cost and utilities'!$H$4-('Surv-rate CEA'!F17-'Surv-rate CEA'!F18)*'Unit cost and utilities'!$G$14</f>
        <v>1643.8407817044647</v>
      </c>
      <c r="J20" s="12">
        <f t="shared" si="8"/>
        <v>1605.1648089259811</v>
      </c>
      <c r="K20" s="12">
        <f>'Surv-rate CEA'!K18*'Unit cost and utilities'!$G$10+'Surv-rate CEA'!J18*'Unit cost and utilities'!$H$10+('Surv-rate CEA'!I17-'Surv-rate CEA'!I18)*'Unit cost and utilities'!$G$14</f>
        <v>4466.5967659919852</v>
      </c>
      <c r="L20" s="12">
        <f t="shared" si="9"/>
        <v>4361.5075281189311</v>
      </c>
      <c r="M20" s="12">
        <f>K20-'Surv-rate CEA'!J18*'Unit cost and utilities'!$H$10-('Surv-rate CEA'!I17-'Surv-rate CEA'!I18)*'Unit cost and utilities'!$G$14</f>
        <v>3839.360744580661</v>
      </c>
      <c r="N20" s="12">
        <f t="shared" si="10"/>
        <v>3749.0289963378582</v>
      </c>
      <c r="O20" s="12">
        <f>'Surv-rate CEA'!N18*'Unit cost and utilities'!$G$3+'Surv-rate CEA'!M18*'Unit cost and utilities'!$H$3+('Surv-rate CEA'!L17-'Surv-rate CEA'!L18)*'Unit cost and utilities'!$G$14</f>
        <v>3603.3881900393544</v>
      </c>
      <c r="P20" s="12">
        <f t="shared" si="11"/>
        <v>3518.6083591096417</v>
      </c>
      <c r="Q20" s="12">
        <f>O20-'Surv-rate CEA'!M18*'Unit cost and utilities'!$H$3-('Surv-rate CEA'!L17-'Surv-rate CEA'!L18)*'Unit cost and utilities'!$G$14</f>
        <v>918.71908983142043</v>
      </c>
      <c r="R20" s="12">
        <f t="shared" si="12"/>
        <v>897.10364209167619</v>
      </c>
      <c r="S20" s="12">
        <f>'Surv-rate CEA'!Q18*'Unit cost and utilities'!$G$11+'Surv-rate CEA'!P18*'Unit cost and utilities'!$H$11+('Surv-rate CEA'!O17-'Surv-rate CEA'!O18)*'Unit cost and utilities'!$G$14</f>
        <v>7112.6994833829949</v>
      </c>
      <c r="T20" s="12">
        <f t="shared" si="13"/>
        <v>6945.3532448284195</v>
      </c>
      <c r="U20" s="12">
        <f>S20-'Surv-rate CEA'!P18*'Unit cost and utilities'!$H$11-('Surv-rate CEA'!O17-'Surv-rate CEA'!O18)*'Unit cost and utilities'!$G$14</f>
        <v>6485.4634619716708</v>
      </c>
      <c r="V20" s="12">
        <f t="shared" si="14"/>
        <v>6332.8747130473475</v>
      </c>
      <c r="W20" s="12">
        <f>'Surv-rate CEA'!T18*'Unit cost and utilities'!$G$4+'Surv-rate CEA'!S18*'Unit cost and utilities'!$H$4+('Surv-rate CEA'!R17-'Surv-rate CEA'!R18)*'Unit cost and utilities'!$G$14</f>
        <v>3346.9067654683231</v>
      </c>
      <c r="X20" s="12">
        <f t="shared" si="15"/>
        <v>3268.1613806390478</v>
      </c>
      <c r="Y20" s="12">
        <f>W20-'Surv-rate CEA'!S18*'Unit cost and utilities'!$H$4-('Surv-rate CEA'!R17-'Surv-rate CEA'!R18)*'Unit cost and utilities'!$G$14</f>
        <v>1643.8407817044647</v>
      </c>
      <c r="Z20" s="12">
        <f t="shared" si="16"/>
        <v>1605.1648089259811</v>
      </c>
      <c r="AA20" s="12">
        <f>'Surv-rate CEA'!W18*'Unit cost and utilities'!$G$6+'Surv-rate CEA'!V18*'Unit cost and utilities'!$H$6+('Surv-rate CEA'!U17-'Surv-rate CEA'!U18)*'Unit cost and utilities'!$G$14</f>
        <v>9360.7594728329041</v>
      </c>
      <c r="AB20" s="12">
        <f t="shared" si="17"/>
        <v>9140.5213070770769</v>
      </c>
      <c r="AC20" s="12">
        <f>AA20-'Surv-rate CEA'!V18*'Unit cost and utilities'!$H$6-('Surv-rate CEA'!U17-'Surv-rate CEA'!U18)*'Unit cost and utilities'!$G$14</f>
        <v>8941.9993326295862</v>
      </c>
      <c r="AD20" s="12">
        <f t="shared" si="18"/>
        <v>8731.6136756832948</v>
      </c>
      <c r="AE20" s="12">
        <f>'Surv-rate CEA'!Z18*'Unit cost and utilities'!$G$12+'Surv-rate CEA'!Y18*'Unit cost and utilities'!$H$12+('Surv-rate CEA'!X17-'Surv-rate CEA'!X18)*'Unit cost and utilities'!$G$14</f>
        <v>4466.5967659919852</v>
      </c>
      <c r="AF20" s="12">
        <f t="shared" si="19"/>
        <v>4361.5075281189311</v>
      </c>
      <c r="AG20" s="12">
        <f>AE20-'Surv-rate CEA'!Y18*'Unit cost and utilities'!$H$12-('Surv-rate CEA'!X17-'Surv-rate CEA'!X18)*'Unit cost and utilities'!$G$14</f>
        <v>3839.360744580661</v>
      </c>
      <c r="AH20" s="12">
        <f t="shared" si="20"/>
        <v>3749.0289963378582</v>
      </c>
      <c r="AI20" s="12">
        <f>'Surv-rate CEA'!AC18*'Unit cost and utilities'!$G$5+'Surv-rate CEA'!AB18*'Unit cost and utilities'!$H$5+('Surv-rate CEA'!AA17-'Surv-rate CEA'!AA18)*'Unit cost and utilities'!$G$14</f>
        <v>3899.8195957386729</v>
      </c>
      <c r="AJ20" s="12">
        <f t="shared" si="21"/>
        <v>3808.0653831625659</v>
      </c>
      <c r="AK20" s="12">
        <f>AI20-'Surv-rate CEA'!AB18*'Unit cost and utilities'!$H$5-('Surv-rate CEA'!AA17-'Surv-rate CEA'!AA18)*'Unit cost and utilities'!$G$14</f>
        <v>2683.4674412597087</v>
      </c>
      <c r="AL20" s="12">
        <f t="shared" si="22"/>
        <v>2620.3313304725716</v>
      </c>
      <c r="AM20" s="12">
        <f>'Surv-rate CEA'!AF18*'Unit cost and utilities'!$G$9+'Surv-rate CEA'!AE18*'Unit cost and utilities'!$H$9+('Surv-rate CEA'!AD17-'Surv-rate CEA'!AD18)*'Unit cost and utilities'!G27</f>
        <v>9099.3818904790041</v>
      </c>
      <c r="AN20" s="12">
        <f t="shared" si="23"/>
        <v>8885.293366691265</v>
      </c>
      <c r="AO20" s="12">
        <f>AM20-'Surv-rate CEA'!AE18*'Unit cost and utilities'!$H$9-('Surv-rate CEA'!AD17-'Surv-rate CEA'!AD18)*'Unit cost and utilities'!G27</f>
        <v>8694.9212477498713</v>
      </c>
      <c r="AP20" s="12">
        <f t="shared" si="24"/>
        <v>8490.3487969189919</v>
      </c>
      <c r="AQ20" s="13">
        <f>'Surv-rate CEA'!AI18*'Unit cost and utilities'!$G$4+'Surv-rate CEA'!AH18*'Unit cost and utilities'!$H$4+('Surv-rate CEA'!AG17-'Surv-rate CEA'!AG18)*'Unit cost and utilities'!$G$14</f>
        <v>3346.9067654683231</v>
      </c>
      <c r="AR20" s="12">
        <f t="shared" si="25"/>
        <v>3268.1613806390478</v>
      </c>
      <c r="AS20" s="13">
        <f>AQ20-'Surv-rate CEA'!AH18*'Unit cost and utilities'!$H$4-('Surv-rate CEA'!AG17-'Surv-rate CEA'!AG18)*'Unit cost and utilities'!$G$14</f>
        <v>1643.8407817044647</v>
      </c>
      <c r="AT20" s="12">
        <f t="shared" si="26"/>
        <v>1605.1648089259811</v>
      </c>
      <c r="AU20" s="12">
        <f>'Surv-rate CEA'!AL18*'Unit cost and utilities'!$G$8+'Surv-rate CEA'!AK18*'Unit cost and utilities'!$H$8+('Surv-rate CEA'!AJ17-'Surv-rate CEA'!AJ18)*'Unit cost and utilities'!$G$14</f>
        <v>10427.075505026423</v>
      </c>
      <c r="AV20" s="12">
        <f t="shared" si="27"/>
        <v>10181.749258786538</v>
      </c>
      <c r="AW20" s="12">
        <f>AU20-'Surv-rate CEA'!AK18*'Unit cost and utilities'!$H$8-('Surv-rate CEA'!AJ17-'Surv-rate CEA'!AJ18)*'Unit cost and utilities'!$G$14</f>
        <v>10090.902931173348</v>
      </c>
      <c r="AX20" s="12">
        <f t="shared" si="28"/>
        <v>9853.4860892139277</v>
      </c>
      <c r="AY20" s="12">
        <f>'Surv-rate CEA'!AO18*'Unit cost and utilities'!$G$5+'Surv-rate CEA'!AN18*'Unit cost and utilities'!$H$5+('Surv-rate CEA'!AM17-'Surv-rate CEA'!AM18)*'Unit cost and utilities'!$G$14</f>
        <v>3899.8195957386729</v>
      </c>
      <c r="AZ20" s="12">
        <f t="shared" si="29"/>
        <v>3808.0653831625659</v>
      </c>
      <c r="BA20" s="12">
        <f>AY20-'Surv-rate CEA'!AN18*'Unit cost and utilities'!$H$5-('Surv-rate CEA'!AM17-'Surv-rate CEA'!AM18)*'Unit cost and utilities'!$G$14</f>
        <v>2683.4674412597087</v>
      </c>
      <c r="BB20" s="12">
        <f t="shared" si="30"/>
        <v>2620.3313304725716</v>
      </c>
    </row>
    <row r="21" spans="1:54">
      <c r="A21" s="12">
        <v>16</v>
      </c>
      <c r="B21" s="12">
        <f t="shared" si="31"/>
        <v>0.86301369863013699</v>
      </c>
      <c r="C21" s="12">
        <f>'Surv-rate CEA'!D19*'Unit cost and utilities'!$G$7+'Surv-rate CEA'!E19*'Unit cost and utilities'!$H$7+'Unit cost and utilities'!$G$14*('Surv-rate CEA'!C18-'Surv-rate CEA'!C19)</f>
        <v>6018.2029400897127</v>
      </c>
      <c r="D21" s="12">
        <f t="shared" si="5"/>
        <v>5866.6222866479266</v>
      </c>
      <c r="E21" s="12">
        <f>C21-'Surv-rate CEA'!E19*'Unit cost and utilities'!$H$7-'Unit cost and utilities'!$G$14*('Surv-rate CEA'!C18-'Surv-rate CEA'!C19)</f>
        <v>5310.579131897538</v>
      </c>
      <c r="F21" s="12">
        <f t="shared" si="6"/>
        <v>5176.8214200056655</v>
      </c>
      <c r="G21" s="12">
        <f>'Surv-rate CEA'!G19*'Unit cost and utilities'!$G$4+'Surv-rate CEA'!H19*'Unit cost and utilities'!$H$4+('Surv-rate CEA'!F18-'Surv-rate CEA'!F19)*'Unit cost and utilities'!$G$14</f>
        <v>3174.4880404679488</v>
      </c>
      <c r="H21" s="12">
        <f t="shared" si="7"/>
        <v>3094.5321173614252</v>
      </c>
      <c r="I21" s="12">
        <f>G21-'Surv-rate CEA'!H19*'Unit cost and utilities'!$H$4-('Surv-rate CEA'!F18-'Surv-rate CEA'!F19)*'Unit cost and utilities'!$G$14</f>
        <v>1489.1680242752752</v>
      </c>
      <c r="J21" s="12">
        <f t="shared" si="8"/>
        <v>1451.6603057002524</v>
      </c>
      <c r="K21" s="12">
        <f>'Surv-rate CEA'!K19*'Unit cost and utilities'!$G$10+'Surv-rate CEA'!J19*'Unit cost and utilities'!$H$10+('Surv-rate CEA'!I18-'Surv-rate CEA'!I19)*'Unit cost and utilities'!$G$14</f>
        <v>4226.4168962805679</v>
      </c>
      <c r="L21" s="12">
        <f t="shared" si="9"/>
        <v>4119.9660103212345</v>
      </c>
      <c r="M21" s="12">
        <f>K21-'Surv-rate CEA'!J19*'Unit cost and utilities'!$H$10-('Surv-rate CEA'!I18-'Surv-rate CEA'!I19)*'Unit cost and utilities'!$G$14</f>
        <v>3604.0652850424276</v>
      </c>
      <c r="N21" s="12">
        <f t="shared" si="10"/>
        <v>3513.2895873147195</v>
      </c>
      <c r="O21" s="12">
        <f>'Surv-rate CEA'!N19*'Unit cost and utilities'!$G$3+'Surv-rate CEA'!M19*'Unit cost and utilities'!$H$3+('Surv-rate CEA'!L18-'Surv-rate CEA'!L19)*'Unit cost and utilities'!$G$14</f>
        <v>3413.8319411601651</v>
      </c>
      <c r="P21" s="12">
        <f t="shared" si="11"/>
        <v>3327.8476562277956</v>
      </c>
      <c r="Q21" s="12">
        <f>O21-'Surv-rate CEA'!M19*'Unit cost and utilities'!$H$3-('Surv-rate CEA'!L18-'Surv-rate CEA'!L19)*'Unit cost and utilities'!$G$14</f>
        <v>832.27469904332929</v>
      </c>
      <c r="R21" s="12">
        <f t="shared" si="12"/>
        <v>811.31217186039362</v>
      </c>
      <c r="S21" s="12">
        <f>'Surv-rate CEA'!Q19*'Unit cost and utilities'!$G$11+'Surv-rate CEA'!P19*'Unit cost and utilities'!$H$11+('Surv-rate CEA'!O18-'Surv-rate CEA'!O19)*'Unit cost and utilities'!$G$14</f>
        <v>6710.3530457728139</v>
      </c>
      <c r="T21" s="12">
        <f t="shared" si="13"/>
        <v>6541.3391873787068</v>
      </c>
      <c r="U21" s="12">
        <f>S21-'Surv-rate CEA'!P19*'Unit cost and utilities'!$H$11-('Surv-rate CEA'!O18-'Surv-rate CEA'!O19)*'Unit cost and utilities'!$G$14</f>
        <v>6088.0014345346735</v>
      </c>
      <c r="V21" s="12">
        <f t="shared" si="14"/>
        <v>5934.6627643721913</v>
      </c>
      <c r="W21" s="12">
        <f>'Surv-rate CEA'!T19*'Unit cost and utilities'!$G$4+'Surv-rate CEA'!S19*'Unit cost and utilities'!$H$4+('Surv-rate CEA'!R18-'Surv-rate CEA'!R19)*'Unit cost and utilities'!$G$14</f>
        <v>3174.4880404679488</v>
      </c>
      <c r="X21" s="12">
        <f t="shared" si="15"/>
        <v>3094.5321173614252</v>
      </c>
      <c r="Y21" s="12">
        <f>W21-'Surv-rate CEA'!S19*'Unit cost and utilities'!$H$4-('Surv-rate CEA'!R18-'Surv-rate CEA'!R19)*'Unit cost and utilities'!$G$14</f>
        <v>1489.1680242752752</v>
      </c>
      <c r="Z21" s="12">
        <f t="shared" si="16"/>
        <v>1451.6603057002524</v>
      </c>
      <c r="AA21" s="12">
        <f>'Surv-rate CEA'!W19*'Unit cost and utilities'!$G$6+'Surv-rate CEA'!V19*'Unit cost and utilities'!$H$6+('Surv-rate CEA'!U18-'Surv-rate CEA'!U19)*'Unit cost and utilities'!$G$14</f>
        <v>8971.73361535816</v>
      </c>
      <c r="AB21" s="12">
        <f t="shared" si="17"/>
        <v>8745.7622984285663</v>
      </c>
      <c r="AC21" s="12">
        <f>AA21-'Surv-rate CEA'!V19*'Unit cost and utilities'!$H$6-('Surv-rate CEA'!U18-'Surv-rate CEA'!U19)*'Unit cost and utilities'!$G$14</f>
        <v>8558.9960071579771</v>
      </c>
      <c r="AD21" s="12">
        <f t="shared" si="18"/>
        <v>8343.4203244357686</v>
      </c>
      <c r="AE21" s="12">
        <f>'Surv-rate CEA'!Z19*'Unit cost and utilities'!$G$12+'Surv-rate CEA'!Y19*'Unit cost and utilities'!$H$12+('Surv-rate CEA'!X18-'Surv-rate CEA'!X19)*'Unit cost and utilities'!$G$14</f>
        <v>4226.4168962805679</v>
      </c>
      <c r="AF21" s="12">
        <f t="shared" si="19"/>
        <v>4119.9660103212345</v>
      </c>
      <c r="AG21" s="12">
        <f>AE21-'Surv-rate CEA'!Y19*'Unit cost and utilities'!$H$12-('Surv-rate CEA'!X18-'Surv-rate CEA'!X19)*'Unit cost and utilities'!$G$14</f>
        <v>3604.0652850424276</v>
      </c>
      <c r="AH21" s="12">
        <f t="shared" si="20"/>
        <v>3513.2895873147195</v>
      </c>
      <c r="AI21" s="12">
        <f>'Surv-rate CEA'!AC19*'Unit cost and utilities'!$G$5+'Surv-rate CEA'!AB19*'Unit cost and utilities'!$H$5+('Surv-rate CEA'!AA18-'Surv-rate CEA'!AA19)*'Unit cost and utilities'!$G$14</f>
        <v>3711.9840488336422</v>
      </c>
      <c r="AJ21" s="12">
        <f t="shared" si="21"/>
        <v>3618.4901980464665</v>
      </c>
      <c r="AK21" s="12">
        <f>AI21-'Surv-rate CEA'!AB19*'Unit cost and utilities'!$H$5-('Surv-rate CEA'!AA18-'Surv-rate CEA'!AA19)*'Unit cost and utilities'!$G$14</f>
        <v>2500.6578386714746</v>
      </c>
      <c r="AL21" s="12">
        <f t="shared" si="22"/>
        <v>2437.6736965623527</v>
      </c>
      <c r="AM21" s="12">
        <f>'Surv-rate CEA'!AF19*'Unit cost and utilities'!$G$9+'Surv-rate CEA'!AE19*'Unit cost and utilities'!$H$9+('Surv-rate CEA'!AD18-'Surv-rate CEA'!AD19)*'Unit cost and utilities'!G28</f>
        <v>8699.9562911502599</v>
      </c>
      <c r="AN21" s="12">
        <f t="shared" si="23"/>
        <v>8480.8302376330485</v>
      </c>
      <c r="AO21" s="12">
        <f>AM21-'Surv-rate CEA'!AE19*'Unit cost and utilities'!$H$9-('Surv-rate CEA'!AD18-'Surv-rate CEA'!AD19)*'Unit cost and utilities'!G28</f>
        <v>8283.9370350082099</v>
      </c>
      <c r="AP21" s="12">
        <f t="shared" si="24"/>
        <v>8075.289270661061</v>
      </c>
      <c r="AQ21" s="13">
        <f>'Surv-rate CEA'!AI19*'Unit cost and utilities'!$G$4+'Surv-rate CEA'!AH19*'Unit cost and utilities'!$H$4+('Surv-rate CEA'!AG18-'Surv-rate CEA'!AG19)*'Unit cost and utilities'!$G$14</f>
        <v>3174.4880404679488</v>
      </c>
      <c r="AR21" s="12">
        <f t="shared" si="25"/>
        <v>3094.5321173614252</v>
      </c>
      <c r="AS21" s="13">
        <f>AQ21-'Surv-rate CEA'!AH19*'Unit cost and utilities'!$H$4-('Surv-rate CEA'!AG18-'Surv-rate CEA'!AG19)*'Unit cost and utilities'!$G$14</f>
        <v>1489.1680242752752</v>
      </c>
      <c r="AT21" s="12">
        <f t="shared" si="26"/>
        <v>1451.6603057002524</v>
      </c>
      <c r="AU21" s="12">
        <f>'Surv-rate CEA'!AL19*'Unit cost and utilities'!$G$8+'Surv-rate CEA'!AK19*'Unit cost and utilities'!$H$8+('Surv-rate CEA'!AJ18-'Surv-rate CEA'!AJ19)*'Unit cost and utilities'!$G$14</f>
        <v>10026.736154067674</v>
      </c>
      <c r="AV21" s="12">
        <f t="shared" si="27"/>
        <v>9774.1924573442629</v>
      </c>
      <c r="AW21" s="12">
        <f>AU21-'Surv-rate CEA'!AK19*'Unit cost and utilities'!$H$8-('Surv-rate CEA'!AJ18-'Surv-rate CEA'!AJ19)*'Unit cost and utilities'!$G$14</f>
        <v>9699.8185288893656</v>
      </c>
      <c r="AX21" s="12">
        <f t="shared" si="28"/>
        <v>9455.5089159513427</v>
      </c>
      <c r="AY21" s="12">
        <f>'Surv-rate CEA'!AO19*'Unit cost and utilities'!$G$5+'Surv-rate CEA'!AN19*'Unit cost and utilities'!$H$5+('Surv-rate CEA'!AM18-'Surv-rate CEA'!AM19)*'Unit cost and utilities'!$G$14</f>
        <v>3711.9840488336422</v>
      </c>
      <c r="AZ21" s="12">
        <f t="shared" si="29"/>
        <v>3618.4901980464665</v>
      </c>
      <c r="BA21" s="12">
        <f>AY21-'Surv-rate CEA'!AN19*'Unit cost and utilities'!$H$5-('Surv-rate CEA'!AM18-'Surv-rate CEA'!AM19)*'Unit cost and utilities'!$G$14</f>
        <v>2500.6578386714746</v>
      </c>
      <c r="BB21" s="12">
        <f t="shared" si="30"/>
        <v>2437.6736965623527</v>
      </c>
    </row>
    <row r="22" spans="1:54">
      <c r="A22" s="12">
        <v>17</v>
      </c>
      <c r="B22" s="12">
        <f t="shared" si="31"/>
        <v>0.92054794520547945</v>
      </c>
      <c r="C22" s="12">
        <f>'Surv-rate CEA'!D20*'Unit cost and utilities'!$G$7+'Surv-rate CEA'!E20*'Unit cost and utilities'!$H$7+'Unit cost and utilities'!$G$14*('Surv-rate CEA'!C19-'Surv-rate CEA'!C20)</f>
        <v>5656.5500504816901</v>
      </c>
      <c r="D22" s="12">
        <f t="shared" si="5"/>
        <v>5504.7088472436772</v>
      </c>
      <c r="E22" s="12">
        <f>C22-'Surv-rate CEA'!E20*'Unit cost and utilities'!$H$7-'Unit cost and utilities'!$G$14*('Surv-rate CEA'!C19-'Surv-rate CEA'!C20)</f>
        <v>4954.5033787063576</v>
      </c>
      <c r="F22" s="12">
        <f t="shared" si="6"/>
        <v>4821.5075159002799</v>
      </c>
      <c r="G22" s="12">
        <f>'Surv-rate CEA'!G20*'Unit cost and utilities'!$G$4+'Surv-rate CEA'!H20*'Unit cost and utilities'!$H$4+('Surv-rate CEA'!F19-'Surv-rate CEA'!F20)*'Unit cost and utilities'!$G$14</f>
        <v>3015.7541685927213</v>
      </c>
      <c r="H22" s="12">
        <f t="shared" si="7"/>
        <v>2934.8009837817463</v>
      </c>
      <c r="I22" s="12">
        <f>G22-'Surv-rate CEA'!H20*'Unit cost and utilities'!$H$4-('Surv-rate CEA'!F19-'Surv-rate CEA'!F20)*'Unit cost and utilities'!$G$14</f>
        <v>1352.3221231324585</v>
      </c>
      <c r="J22" s="12">
        <f t="shared" si="8"/>
        <v>1316.0211593808283</v>
      </c>
      <c r="K22" s="12">
        <f>'Surv-rate CEA'!K20*'Unit cost and utilities'!$G$10+'Surv-rate CEA'!J20*'Unit cost and utilities'!$H$10+('Surv-rate CEA'!I19-'Surv-rate CEA'!I20)*'Unit cost and utilities'!$G$14</f>
        <v>4004.9913047590062</v>
      </c>
      <c r="L22" s="12">
        <f t="shared" si="9"/>
        <v>3897.4836024943365</v>
      </c>
      <c r="M22" s="12">
        <f>K22-'Surv-rate CEA'!J20*'Unit cost and utilities'!$H$10-('Surv-rate CEA'!I19-'Surv-rate CEA'!I20)*'Unit cost and utilities'!$G$14</f>
        <v>3388.4413868011711</v>
      </c>
      <c r="N22" s="12">
        <f t="shared" si="10"/>
        <v>3297.4839988736021</v>
      </c>
      <c r="O22" s="12">
        <f>'Surv-rate CEA'!N20*'Unit cost and utilities'!$G$3+'Surv-rate CEA'!M20*'Unit cost and utilities'!$H$3+('Surv-rate CEA'!L19-'Surv-rate CEA'!L20)*'Unit cost and utilities'!$G$14</f>
        <v>3240.5687266114751</v>
      </c>
      <c r="P22" s="12">
        <f t="shared" si="11"/>
        <v>3153.5807480321532</v>
      </c>
      <c r="Q22" s="12">
        <f>O22-'Surv-rate CEA'!M20*'Unit cost and utilities'!$H$3-('Surv-rate CEA'!L19-'Surv-rate CEA'!L20)*'Unit cost and utilities'!$G$14</f>
        <v>755.79348313461514</v>
      </c>
      <c r="R22" s="12">
        <f t="shared" si="12"/>
        <v>735.50539395403121</v>
      </c>
      <c r="S22" s="12">
        <f>'Surv-rate CEA'!Q20*'Unit cost and utilities'!$G$11+'Surv-rate CEA'!P20*'Unit cost and utilities'!$H$11+('Surv-rate CEA'!O19-'Surv-rate CEA'!O20)*'Unit cost and utilities'!$G$14</f>
        <v>6340.3186047504614</v>
      </c>
      <c r="T22" s="12">
        <f t="shared" si="13"/>
        <v>6170.1227084415987</v>
      </c>
      <c r="U22" s="12">
        <f>S22-'Surv-rate CEA'!P20*'Unit cost and utilities'!$H$11-('Surv-rate CEA'!O19-'Surv-rate CEA'!O20)*'Unit cost and utilities'!$G$14</f>
        <v>5723.7686867926268</v>
      </c>
      <c r="V22" s="12">
        <f t="shared" si="14"/>
        <v>5570.1231048208656</v>
      </c>
      <c r="W22" s="12">
        <f>'Surv-rate CEA'!T20*'Unit cost and utilities'!$G$4+'Surv-rate CEA'!S20*'Unit cost and utilities'!$H$4+('Surv-rate CEA'!R19-'Surv-rate CEA'!R20)*'Unit cost and utilities'!$G$14</f>
        <v>3015.7541685927213</v>
      </c>
      <c r="X22" s="12">
        <f t="shared" si="15"/>
        <v>2934.8009837817463</v>
      </c>
      <c r="Y22" s="12">
        <f>W22-'Surv-rate CEA'!S20*'Unit cost and utilities'!$H$4-('Surv-rate CEA'!R19-'Surv-rate CEA'!R20)*'Unit cost and utilities'!$G$14</f>
        <v>1352.3221231324585</v>
      </c>
      <c r="Z22" s="12">
        <f t="shared" si="16"/>
        <v>1316.0211593808283</v>
      </c>
      <c r="AA22" s="12">
        <f>'Surv-rate CEA'!W20*'Unit cost and utilities'!$G$6+'Surv-rate CEA'!V20*'Unit cost and utilities'!$H$6+('Surv-rate CEA'!U19-'Surv-rate CEA'!U20)*'Unit cost and utilities'!$G$14</f>
        <v>8607.7469374380617</v>
      </c>
      <c r="AB22" s="12">
        <f t="shared" si="17"/>
        <v>8376.6854882358894</v>
      </c>
      <c r="AC22" s="12">
        <f>AA22-'Surv-rate CEA'!V20*'Unit cost and utilities'!$H$6-('Surv-rate CEA'!U19-'Surv-rate CEA'!U20)*'Unit cost and utilities'!$G$14</f>
        <v>8201.1975133205342</v>
      </c>
      <c r="AD22" s="12">
        <f t="shared" si="18"/>
        <v>7981.0492449764488</v>
      </c>
      <c r="AE22" s="12">
        <f>'Surv-rate CEA'!Z20*'Unit cost and utilities'!$G$12+'Surv-rate CEA'!Y20*'Unit cost and utilities'!$H$12+('Surv-rate CEA'!X19-'Surv-rate CEA'!X20)*'Unit cost and utilities'!$G$14</f>
        <v>4004.9913047590062</v>
      </c>
      <c r="AF22" s="12">
        <f t="shared" si="19"/>
        <v>3897.4836024943365</v>
      </c>
      <c r="AG22" s="12">
        <f>AE22-'Surv-rate CEA'!Y20*'Unit cost and utilities'!$H$12-('Surv-rate CEA'!X19-'Surv-rate CEA'!X20)*'Unit cost and utilities'!$G$14</f>
        <v>3388.4413868011711</v>
      </c>
      <c r="AH22" s="12">
        <f t="shared" si="20"/>
        <v>3297.4839988736021</v>
      </c>
      <c r="AI22" s="12">
        <f>'Surv-rate CEA'!AC20*'Unit cost and utilities'!$G$5+'Surv-rate CEA'!AB20*'Unit cost and utilities'!$H$5+('Surv-rate CEA'!AA19-'Surv-rate CEA'!AA20)*'Unit cost and utilities'!$G$14</f>
        <v>3537.6657049937626</v>
      </c>
      <c r="AJ22" s="12">
        <f t="shared" si="21"/>
        <v>3442.70262458146</v>
      </c>
      <c r="AK22" s="12">
        <f>AI22-'Surv-rate CEA'!AB20*'Unit cost and utilities'!$H$5-('Surv-rate CEA'!AA19-'Surv-rate CEA'!AA20)*'Unit cost and utilities'!$G$14</f>
        <v>2334.3377727796778</v>
      </c>
      <c r="AL22" s="12">
        <f t="shared" si="22"/>
        <v>2271.6761410395634</v>
      </c>
      <c r="AM22" s="12">
        <f>'Surv-rate CEA'!AF20*'Unit cost and utilities'!$G$9+'Surv-rate CEA'!AE20*'Unit cost and utilities'!$H$9+('Surv-rate CEA'!AD19-'Surv-rate CEA'!AD20)*'Unit cost and utilities'!G29</f>
        <v>8327.7334821526219</v>
      </c>
      <c r="AN22" s="12">
        <f t="shared" si="23"/>
        <v>8104.18855443332</v>
      </c>
      <c r="AO22" s="12">
        <f>AM22-'Surv-rate CEA'!AE20*'Unit cost and utilities'!$H$9-('Surv-rate CEA'!AD19-'Surv-rate CEA'!AD20)*'Unit cost and utilities'!G29</f>
        <v>7901.7566383360072</v>
      </c>
      <c r="AP22" s="12">
        <f t="shared" si="24"/>
        <v>7689.6463900484086</v>
      </c>
      <c r="AQ22" s="13">
        <f>'Surv-rate CEA'!AI20*'Unit cost and utilities'!$G$4+'Surv-rate CEA'!AH20*'Unit cost and utilities'!$H$4+('Surv-rate CEA'!AG19-'Surv-rate CEA'!AG20)*'Unit cost and utilities'!$G$14</f>
        <v>3015.7541685927213</v>
      </c>
      <c r="AR22" s="12">
        <f t="shared" si="25"/>
        <v>2934.8009837817463</v>
      </c>
      <c r="AS22" s="13">
        <f>AQ22-'Surv-rate CEA'!AH20*'Unit cost and utilities'!$H$4-('Surv-rate CEA'!AG19-'Surv-rate CEA'!AG20)*'Unit cost and utilities'!$G$14</f>
        <v>1352.3221231324585</v>
      </c>
      <c r="AT22" s="12">
        <f t="shared" si="26"/>
        <v>1316.0211593808283</v>
      </c>
      <c r="AU22" s="12">
        <f>'Surv-rate CEA'!AL20*'Unit cost and utilities'!$G$8+'Surv-rate CEA'!AK20*'Unit cost and utilities'!$H$8+('Surv-rate CEA'!AJ19-'Surv-rate CEA'!AJ20)*'Unit cost and utilities'!$G$14</f>
        <v>9650.8573581268865</v>
      </c>
      <c r="AV22" s="12">
        <f t="shared" si="27"/>
        <v>9391.7952477489125</v>
      </c>
      <c r="AW22" s="12">
        <f>AU22-'Surv-rate CEA'!AK20*'Unit cost and utilities'!$H$8-('Surv-rate CEA'!AJ19-'Surv-rate CEA'!AJ20)*'Unit cost and utilities'!$G$14</f>
        <v>9332.9338887318299</v>
      </c>
      <c r="AX22" s="12">
        <f t="shared" si="28"/>
        <v>9082.4059346328122</v>
      </c>
      <c r="AY22" s="12">
        <f>'Surv-rate CEA'!AO20*'Unit cost and utilities'!$G$5+'Surv-rate CEA'!AN20*'Unit cost and utilities'!$H$5+('Surv-rate CEA'!AM19-'Surv-rate CEA'!AM20)*'Unit cost and utilities'!$G$14</f>
        <v>3537.6657049937626</v>
      </c>
      <c r="AZ22" s="12">
        <f t="shared" si="29"/>
        <v>3442.70262458146</v>
      </c>
      <c r="BA22" s="12">
        <f>AY22-'Surv-rate CEA'!AN20*'Unit cost and utilities'!$H$5-('Surv-rate CEA'!AM19-'Surv-rate CEA'!AM20)*'Unit cost and utilities'!$G$14</f>
        <v>2334.3377727796778</v>
      </c>
      <c r="BB22" s="12">
        <f t="shared" si="30"/>
        <v>2271.6761410395634</v>
      </c>
    </row>
    <row r="23" spans="1:54">
      <c r="A23" s="12">
        <v>18</v>
      </c>
      <c r="B23" s="12">
        <f t="shared" si="31"/>
        <v>0.9780821917808219</v>
      </c>
      <c r="C23" s="12">
        <f>'Surv-rate CEA'!D21*'Unit cost and utilities'!$G$7+'Surv-rate CEA'!E21*'Unit cost and utilities'!$H$7+'Unit cost and utilities'!$G$14*('Surv-rate CEA'!C20-'Surv-rate CEA'!C21)</f>
        <v>5325.4694927443834</v>
      </c>
      <c r="D23" s="12">
        <f t="shared" si="5"/>
        <v>5173.709506235653</v>
      </c>
      <c r="E23" s="12">
        <f>C23-'Surv-rate CEA'!E21*'Unit cost and utilities'!$H$7-'Unit cost and utilities'!$G$14*('Surv-rate CEA'!C20-'Surv-rate CEA'!C21)</f>
        <v>4630.0132786595514</v>
      </c>
      <c r="F23" s="12">
        <f t="shared" si="6"/>
        <v>4498.0717186408647</v>
      </c>
      <c r="G23" s="12">
        <f>'Surv-rate CEA'!G21*'Unit cost and utilities'!$G$4+'Surv-rate CEA'!H21*'Unit cost and utilities'!$H$4+('Surv-rate CEA'!F20-'Surv-rate CEA'!F21)*'Unit cost and utilities'!$G$14</f>
        <v>2869.2783878164964</v>
      </c>
      <c r="H23" s="12">
        <f t="shared" si="7"/>
        <v>2787.5125172170901</v>
      </c>
      <c r="I23" s="12">
        <f>G23-'Surv-rate CEA'!H21*'Unit cost and utilities'!$H$4-('Surv-rate CEA'!F20-'Surv-rate CEA'!F21)*'Unit cost and utilities'!$G$14</f>
        <v>1230.8977251154658</v>
      </c>
      <c r="J23" s="12">
        <f t="shared" si="8"/>
        <v>1195.8208136034095</v>
      </c>
      <c r="K23" s="12">
        <f>'Surv-rate CEA'!K21*'Unit cost and utilities'!$G$10+'Surv-rate CEA'!J21*'Unit cost and utilities'!$H$10+('Surv-rate CEA'!I20-'Surv-rate CEA'!I21)*'Unit cost and utilities'!$G$14</f>
        <v>3800.4686397442406</v>
      </c>
      <c r="L23" s="12">
        <f t="shared" si="9"/>
        <v>3692.1666261320629</v>
      </c>
      <c r="M23" s="12">
        <f>K23-'Surv-rate CEA'!J21*'Unit cost and utilities'!$H$10-('Surv-rate CEA'!I20-'Surv-rate CEA'!I21)*'Unit cost and utilities'!$G$14</f>
        <v>3190.4411633438531</v>
      </c>
      <c r="N23" s="12">
        <f t="shared" si="10"/>
        <v>3099.5231121625197</v>
      </c>
      <c r="O23" s="12">
        <f>'Surv-rate CEA'!N21*'Unit cost and utilities'!$G$3+'Surv-rate CEA'!M21*'Unit cost and utilities'!$H$3+('Surv-rate CEA'!L20-'Surv-rate CEA'!L21)*'Unit cost and utilities'!$G$14</f>
        <v>3080.6499177355922</v>
      </c>
      <c r="P23" s="12">
        <f t="shared" si="11"/>
        <v>2992.8605893786012</v>
      </c>
      <c r="Q23" s="12">
        <f>O23-'Surv-rate CEA'!M21*'Unit cost and utilities'!$H$3-('Surv-rate CEA'!L20-'Surv-rate CEA'!L21)*'Unit cost and utilities'!$G$14</f>
        <v>687.93112464401293</v>
      </c>
      <c r="R23" s="12">
        <f t="shared" si="12"/>
        <v>668.3271407441614</v>
      </c>
      <c r="S23" s="12">
        <f>'Surv-rate CEA'!Q21*'Unit cost and utilities'!$G$11+'Surv-rate CEA'!P21*'Unit cost and utilities'!$H$11+('Surv-rate CEA'!O20-'Surv-rate CEA'!O21)*'Unit cost and utilities'!$G$14</f>
        <v>5999.3333970913318</v>
      </c>
      <c r="T23" s="12">
        <f t="shared" si="13"/>
        <v>5828.370300477146</v>
      </c>
      <c r="U23" s="12">
        <f>S23-'Surv-rate CEA'!P21*'Unit cost and utilities'!$H$11-('Surv-rate CEA'!O20-'Surv-rate CEA'!O21)*'Unit cost and utilities'!$G$14</f>
        <v>5389.3059206909447</v>
      </c>
      <c r="V23" s="12">
        <f t="shared" si="14"/>
        <v>5235.7267865076037</v>
      </c>
      <c r="W23" s="12">
        <f>'Surv-rate CEA'!T21*'Unit cost and utilities'!$G$4+'Surv-rate CEA'!S21*'Unit cost and utilities'!$H$4+('Surv-rate CEA'!R20-'Surv-rate CEA'!R21)*'Unit cost and utilities'!$G$14</f>
        <v>2869.2783878164964</v>
      </c>
      <c r="X23" s="12">
        <f t="shared" si="15"/>
        <v>2787.5125172170901</v>
      </c>
      <c r="Y23" s="12">
        <f>W23-'Surv-rate CEA'!S21*'Unit cost and utilities'!$H$4-('Surv-rate CEA'!R20-'Surv-rate CEA'!R21)*'Unit cost and utilities'!$G$14</f>
        <v>1230.8977251154658</v>
      </c>
      <c r="Z23" s="12">
        <f t="shared" si="16"/>
        <v>1195.8208136034095</v>
      </c>
      <c r="AA23" s="12">
        <f>'Surv-rate CEA'!W21*'Unit cost and utilities'!$G$6+'Surv-rate CEA'!V21*'Unit cost and utilities'!$H$6+('Surv-rate CEA'!U20-'Surv-rate CEA'!U21)*'Unit cost and utilities'!$G$14</f>
        <v>8266.6875381745413</v>
      </c>
      <c r="AB23" s="12">
        <f t="shared" si="17"/>
        <v>8031.1116155306299</v>
      </c>
      <c r="AC23" s="12">
        <f>AA23-'Surv-rate CEA'!V21*'Unit cost and utilities'!$H$6-('Surv-rate CEA'!U20-'Surv-rate CEA'!U21)*'Unit cost and utilities'!$G$14</f>
        <v>7866.4193764887214</v>
      </c>
      <c r="AD23" s="12">
        <f t="shared" si="18"/>
        <v>7642.2499018396911</v>
      </c>
      <c r="AE23" s="12">
        <f>'Surv-rate CEA'!Z21*'Unit cost and utilities'!$G$12+'Surv-rate CEA'!Y21*'Unit cost and utilities'!$H$12+('Surv-rate CEA'!X20-'Surv-rate CEA'!X21)*'Unit cost and utilities'!$G$14</f>
        <v>3800.4686397442406</v>
      </c>
      <c r="AF23" s="12">
        <f t="shared" si="19"/>
        <v>3692.1666261320629</v>
      </c>
      <c r="AG23" s="12">
        <f>AE23-'Surv-rate CEA'!Y21*'Unit cost and utilities'!$H$12-('Surv-rate CEA'!X20-'Surv-rate CEA'!X21)*'Unit cost and utilities'!$G$14</f>
        <v>3190.4411633438531</v>
      </c>
      <c r="AH23" s="12">
        <f t="shared" si="20"/>
        <v>3099.5231121625197</v>
      </c>
      <c r="AI23" s="12">
        <f>'Surv-rate CEA'!AC21*'Unit cost and utilities'!$G$5+'Surv-rate CEA'!AB21*'Unit cost and utilities'!$H$5+('Surv-rate CEA'!AA20-'Surv-rate CEA'!AA21)*'Unit cost and utilities'!$G$14</f>
        <v>3375.6185836517948</v>
      </c>
      <c r="AJ23" s="12">
        <f t="shared" si="21"/>
        <v>3279.4235286596345</v>
      </c>
      <c r="AK23" s="12">
        <f>AI23-'Surv-rate CEA'!AB21*'Unit cost and utilities'!$H$5-('Surv-rate CEA'!AA20-'Surv-rate CEA'!AA21)*'Unit cost and utilities'!$G$14</f>
        <v>2182.6844494243583</v>
      </c>
      <c r="AL23" s="12">
        <f t="shared" si="22"/>
        <v>2120.4844569075003</v>
      </c>
      <c r="AM23" s="12">
        <f>'Surv-rate CEA'!AF21*'Unit cost and utilities'!$G$9+'Surv-rate CEA'!AE21*'Unit cost and utilities'!$H$9+('Surv-rate CEA'!AD20-'Surv-rate CEA'!AD21)*'Unit cost and utilities'!G30</f>
        <v>7980.2813667853425</v>
      </c>
      <c r="AN23" s="12">
        <f t="shared" si="23"/>
        <v>7752.8671652376197</v>
      </c>
      <c r="AO23" s="12">
        <f>AM23-'Surv-rate CEA'!AE21*'Unit cost and utilities'!$H$9-('Surv-rate CEA'!AD20-'Surv-rate CEA'!AD21)*'Unit cost and utilities'!G30</f>
        <v>7545.7626400769395</v>
      </c>
      <c r="AP23" s="12">
        <f t="shared" si="24"/>
        <v>7330.7309254053316</v>
      </c>
      <c r="AQ23" s="13">
        <f>'Surv-rate CEA'!AI21*'Unit cost and utilities'!$G$4+'Surv-rate CEA'!AH21*'Unit cost and utilities'!$H$4+('Surv-rate CEA'!AG20-'Surv-rate CEA'!AG21)*'Unit cost and utilities'!$G$14</f>
        <v>2869.2783878164964</v>
      </c>
      <c r="AR23" s="12">
        <f t="shared" si="25"/>
        <v>2787.5125172170901</v>
      </c>
      <c r="AS23" s="13">
        <f>AQ23-'Surv-rate CEA'!AH21*'Unit cost and utilities'!$H$4-('Surv-rate CEA'!AG20-'Surv-rate CEA'!AG21)*'Unit cost and utilities'!$G$14</f>
        <v>1230.8977251154658</v>
      </c>
      <c r="AT23" s="12">
        <f t="shared" si="26"/>
        <v>1195.8208136034095</v>
      </c>
      <c r="AU23" s="12">
        <f>'Surv-rate CEA'!AL21*'Unit cost and utilities'!$G$8+'Surv-rate CEA'!AK21*'Unit cost and utilities'!$H$8+('Surv-rate CEA'!AJ20-'Surv-rate CEA'!AJ21)*'Unit cost and utilities'!$G$14</f>
        <v>9297.4608268632928</v>
      </c>
      <c r="AV23" s="12">
        <f t="shared" si="27"/>
        <v>9032.5109418676875</v>
      </c>
      <c r="AW23" s="12">
        <f>AU23-'Surv-rate CEA'!AK21*'Unit cost and utilities'!$H$8-('Surv-rate CEA'!AJ20-'Surv-rate CEA'!AJ21)*'Unit cost and utilities'!$G$14</f>
        <v>8988.2452915075683</v>
      </c>
      <c r="AX23" s="12">
        <f t="shared" si="28"/>
        <v>8732.107126405921</v>
      </c>
      <c r="AY23" s="12">
        <f>'Surv-rate CEA'!AO21*'Unit cost and utilities'!$G$5+'Surv-rate CEA'!AN21*'Unit cost and utilities'!$H$5+('Surv-rate CEA'!AM20-'Surv-rate CEA'!AM21)*'Unit cost and utilities'!$G$14</f>
        <v>3375.6185836517948</v>
      </c>
      <c r="AZ23" s="12">
        <f t="shared" si="29"/>
        <v>3279.4235286596345</v>
      </c>
      <c r="BA23" s="12">
        <f>AY23-'Surv-rate CEA'!AN21*'Unit cost and utilities'!$H$5-('Surv-rate CEA'!AM20-'Surv-rate CEA'!AM21)*'Unit cost and utilities'!$G$14</f>
        <v>2182.6844494243583</v>
      </c>
      <c r="BB23" s="12">
        <f t="shared" si="30"/>
        <v>2120.4844569075003</v>
      </c>
    </row>
    <row r="24" spans="1:54">
      <c r="A24" s="12">
        <v>19</v>
      </c>
      <c r="B24" s="12">
        <f t="shared" si="31"/>
        <v>1.0356164383561643</v>
      </c>
      <c r="C24" s="12">
        <f>'Surv-rate CEA'!D22*'Unit cost and utilities'!$G$7+'Surv-rate CEA'!E22*'Unit cost and utilities'!$H$7+'Unit cost and utilities'!$G$14*('Surv-rate CEA'!C21-'Surv-rate CEA'!C22)</f>
        <v>5021.7245217493219</v>
      </c>
      <c r="D24" s="12">
        <f t="shared" si="5"/>
        <v>4870.3306177252889</v>
      </c>
      <c r="E24" s="12">
        <f>C24-'Surv-rate CEA'!E22*'Unit cost and utilities'!$H$7-'Unit cost and utilities'!$G$14*('Surv-rate CEA'!C21-'Surv-rate CEA'!C22)</f>
        <v>4333.6617364758204</v>
      </c>
      <c r="F24" s="12">
        <f t="shared" si="6"/>
        <v>4203.011405864675</v>
      </c>
      <c r="G24" s="12">
        <f>'Surv-rate CEA'!G22*'Unit cost and utilities'!$G$4+'Surv-rate CEA'!H22*'Unit cost and utilities'!$H$4+('Surv-rate CEA'!F21-'Surv-rate CEA'!F22)*'Unit cost and utilities'!$G$14</f>
        <v>2733.8059298163098</v>
      </c>
      <c r="H24" s="12">
        <f t="shared" si="7"/>
        <v>2651.3877185491638</v>
      </c>
      <c r="I24" s="12">
        <f>G24-'Surv-rate CEA'!H22*'Unit cost and utilities'!$H$4-('Surv-rate CEA'!F21-'Surv-rate CEA'!F22)*'Unit cost and utilities'!$G$14</f>
        <v>1122.8533591450821</v>
      </c>
      <c r="J24" s="12">
        <f t="shared" si="8"/>
        <v>1089.0018101500655</v>
      </c>
      <c r="K24" s="12">
        <f>'Surv-rate CEA'!K22*'Unit cost and utilities'!$G$10+'Surv-rate CEA'!J22*'Unit cost and utilities'!$H$10+('Surv-rate CEA'!I21-'Surv-rate CEA'!I22)*'Unit cost and utilities'!$G$14</f>
        <v>3611.2033587705419</v>
      </c>
      <c r="L24" s="12">
        <f t="shared" si="9"/>
        <v>3502.3335527226136</v>
      </c>
      <c r="M24" s="12">
        <f>K24-'Surv-rate CEA'!J22*'Unit cost and utilities'!$H$10-('Surv-rate CEA'!I21-'Surv-rate CEA'!I22)*'Unit cost and utilities'!$G$14</f>
        <v>3008.2604016167843</v>
      </c>
      <c r="N24" s="12">
        <f t="shared" si="10"/>
        <v>2917.5679941481603</v>
      </c>
      <c r="O24" s="12">
        <f>'Surv-rate CEA'!N22*'Unit cost and utilities'!$G$3+'Surv-rate CEA'!M22*'Unit cost and utilities'!$H$3+('Surv-rate CEA'!L21-'Surv-rate CEA'!L22)*'Unit cost and utilities'!$G$14</f>
        <v>2932.5801568904835</v>
      </c>
      <c r="P24" s="12">
        <f t="shared" si="11"/>
        <v>2844.1693416631274</v>
      </c>
      <c r="Q24" s="12">
        <f>O24-'Surv-rate CEA'!M22*'Unit cost and utilities'!$H$3-('Surv-rate CEA'!L21-'Surv-rate CEA'!L22)*'Unit cost and utilities'!$G$14</f>
        <v>627.54667459843154</v>
      </c>
      <c r="R24" s="12">
        <f t="shared" si="12"/>
        <v>608.62752827463828</v>
      </c>
      <c r="S24" s="12">
        <f>'Surv-rate CEA'!Q22*'Unit cost and utilities'!$G$11+'Surv-rate CEA'!P22*'Unit cost and utilities'!$H$11+('Surv-rate CEA'!O21-'Surv-rate CEA'!O22)*'Unit cost and utilities'!$G$14</f>
        <v>5684.5084095068878</v>
      </c>
      <c r="T24" s="12">
        <f t="shared" si="13"/>
        <v>5513.1330350024928</v>
      </c>
      <c r="U24" s="12">
        <f>S24-'Surv-rate CEA'!P22*'Unit cost and utilities'!$H$11-('Surv-rate CEA'!O21-'Surv-rate CEA'!O22)*'Unit cost and utilities'!$G$14</f>
        <v>5081.5654523531302</v>
      </c>
      <c r="V24" s="12">
        <f t="shared" si="14"/>
        <v>4928.3674764280395</v>
      </c>
      <c r="W24" s="12">
        <f>'Surv-rate CEA'!T22*'Unit cost and utilities'!$G$4+'Surv-rate CEA'!S22*'Unit cost and utilities'!$H$4+('Surv-rate CEA'!R21-'Surv-rate CEA'!R22)*'Unit cost and utilities'!$G$14</f>
        <v>2733.8059298163098</v>
      </c>
      <c r="X24" s="12">
        <f t="shared" si="15"/>
        <v>2651.3877185491638</v>
      </c>
      <c r="Y24" s="12">
        <f>W24-'Surv-rate CEA'!S22*'Unit cost and utilities'!$H$4-('Surv-rate CEA'!R21-'Surv-rate CEA'!R22)*'Unit cost and utilities'!$G$14</f>
        <v>1122.8533591450821</v>
      </c>
      <c r="Z24" s="12">
        <f t="shared" si="16"/>
        <v>1089.0018101500655</v>
      </c>
      <c r="AA24" s="12">
        <f>'Surv-rate CEA'!W22*'Unit cost and utilities'!$G$6+'Surv-rate CEA'!V22*'Unit cost and utilities'!$H$6+('Surv-rate CEA'!U21-'Surv-rate CEA'!U22)*'Unit cost and utilities'!$G$14</f>
        <v>7946.6418271552038</v>
      </c>
      <c r="AB24" s="12">
        <f t="shared" si="17"/>
        <v>7707.0681259529301</v>
      </c>
      <c r="AC24" s="12">
        <f>AA24-'Surv-rate CEA'!V22*'Unit cost and utilities'!$H$6-('Surv-rate CEA'!U21-'Surv-rate CEA'!U22)*'Unit cost and utilities'!$G$14</f>
        <v>7552.6936872254046</v>
      </c>
      <c r="AD24" s="12">
        <f t="shared" si="18"/>
        <v>7324.9966524210322</v>
      </c>
      <c r="AE24" s="12">
        <f>'Surv-rate CEA'!Z22*'Unit cost and utilities'!$G$12+'Surv-rate CEA'!Y22*'Unit cost and utilities'!$H$12+('Surv-rate CEA'!X21-'Surv-rate CEA'!X22)*'Unit cost and utilities'!$G$14</f>
        <v>3611.2033587705419</v>
      </c>
      <c r="AF24" s="12">
        <f t="shared" si="19"/>
        <v>3502.3335527226136</v>
      </c>
      <c r="AG24" s="12">
        <f>AE24-'Surv-rate CEA'!Y22*'Unit cost and utilities'!$H$12-('Surv-rate CEA'!X21-'Surv-rate CEA'!X22)*'Unit cost and utilities'!$G$14</f>
        <v>3008.2604016167843</v>
      </c>
      <c r="AH24" s="12">
        <f t="shared" si="20"/>
        <v>2917.5679941481603</v>
      </c>
      <c r="AI24" s="12">
        <f>'Surv-rate CEA'!AC22*'Unit cost and utilities'!$G$5+'Surv-rate CEA'!AB22*'Unit cost and utilities'!$H$5+('Surv-rate CEA'!AA21-'Surv-rate CEA'!AA22)*'Unit cost and utilities'!$G$14</f>
        <v>3224.723779251658</v>
      </c>
      <c r="AJ24" s="12">
        <f t="shared" si="21"/>
        <v>3127.5054789993023</v>
      </c>
      <c r="AK24" s="12">
        <f>AI24-'Surv-rate CEA'!AB22*'Unit cost and utilities'!$H$5-('Surv-rate CEA'!AA21-'Surv-rate CEA'!AA22)*'Unit cost and utilities'!$G$14</f>
        <v>2044.1046247678767</v>
      </c>
      <c r="AL24" s="12">
        <f t="shared" si="22"/>
        <v>1982.4793846662178</v>
      </c>
      <c r="AM24" s="12">
        <f>'Surv-rate CEA'!AF22*'Unit cost and utilities'!$G$9+'Surv-rate CEA'!AE22*'Unit cost and utilities'!$H$9+('Surv-rate CEA'!AD21-'Surv-rate CEA'!AD22)*'Unit cost and utilities'!G31</f>
        <v>7655.4173738339705</v>
      </c>
      <c r="AN24" s="12">
        <f t="shared" si="23"/>
        <v>7424.6234467400955</v>
      </c>
      <c r="AO24" s="12">
        <f>AM24-'Surv-rate CEA'!AE22*'Unit cost and utilities'!$H$9-('Surv-rate CEA'!AD21-'Surv-rate CEA'!AD22)*'Unit cost and utilities'!G31</f>
        <v>7213.6101196072068</v>
      </c>
      <c r="AP24" s="12">
        <f t="shared" si="24"/>
        <v>6996.1357055120716</v>
      </c>
      <c r="AQ24" s="13">
        <f>'Surv-rate CEA'!AI22*'Unit cost and utilities'!$G$4+'Surv-rate CEA'!AH22*'Unit cost and utilities'!$H$4+('Surv-rate CEA'!AG21-'Surv-rate CEA'!AG22)*'Unit cost and utilities'!$G$14</f>
        <v>2733.8059298163098</v>
      </c>
      <c r="AR24" s="12">
        <f t="shared" si="25"/>
        <v>2651.3877185491638</v>
      </c>
      <c r="AS24" s="13">
        <f>AQ24-'Surv-rate CEA'!AH22*'Unit cost and utilities'!$H$4-('Surv-rate CEA'!AG21-'Surv-rate CEA'!AG22)*'Unit cost and utilities'!$G$14</f>
        <v>1122.8533591450821</v>
      </c>
      <c r="AT24" s="12">
        <f t="shared" si="26"/>
        <v>1089.0018101500655</v>
      </c>
      <c r="AU24" s="12">
        <f>'Surv-rate CEA'!AL22*'Unit cost and utilities'!$G$8+'Surv-rate CEA'!AK22*'Unit cost and utilities'!$H$8+('Surv-rate CEA'!AJ21-'Surv-rate CEA'!AJ22)*'Unit cost and utilities'!$G$14</f>
        <v>8964.7444726816957</v>
      </c>
      <c r="AV24" s="12">
        <f t="shared" si="27"/>
        <v>8694.4772251616414</v>
      </c>
      <c r="AW24" s="12">
        <f>AU24-'Surv-rate CEA'!AK22*'Unit cost and utilities'!$H$8-('Surv-rate CEA'!AJ21-'Surv-rate CEA'!AJ22)*'Unit cost and utilities'!$G$14</f>
        <v>8663.9381905749196</v>
      </c>
      <c r="AX24" s="12">
        <f t="shared" si="28"/>
        <v>8402.7395881400062</v>
      </c>
      <c r="AY24" s="12">
        <f>'Surv-rate CEA'!AO22*'Unit cost and utilities'!$G$5+'Surv-rate CEA'!AN22*'Unit cost and utilities'!$H$5+('Surv-rate CEA'!AM21-'Surv-rate CEA'!AM22)*'Unit cost and utilities'!$G$14</f>
        <v>3224.723779251658</v>
      </c>
      <c r="AZ24" s="12">
        <f t="shared" si="29"/>
        <v>3127.5054789993023</v>
      </c>
      <c r="BA24" s="12">
        <f>AY24-'Surv-rate CEA'!AN22*'Unit cost and utilities'!$H$5-('Surv-rate CEA'!AM21-'Surv-rate CEA'!AM22)*'Unit cost and utilities'!$G$14</f>
        <v>2044.1046247678767</v>
      </c>
      <c r="BB24" s="12">
        <f t="shared" si="30"/>
        <v>1982.4793846662178</v>
      </c>
    </row>
    <row r="25" spans="1:54">
      <c r="A25" s="12">
        <v>20</v>
      </c>
      <c r="B25" s="12">
        <f t="shared" si="31"/>
        <v>1.0931506849315069</v>
      </c>
      <c r="C25" s="12">
        <f>'Surv-rate CEA'!D23*'Unit cost and utilities'!$G$7+'Surv-rate CEA'!E23*'Unit cost and utilities'!$H$7+'Unit cost and utilities'!$G$14*('Surv-rate CEA'!C22-'Surv-rate CEA'!C23)</f>
        <v>4742.473636603152</v>
      </c>
      <c r="D25" s="12">
        <f t="shared" si="5"/>
        <v>4591.6830706936953</v>
      </c>
      <c r="E25" s="12">
        <f>C25-'Surv-rate CEA'!E23*'Unit cost and utilities'!$H$7-'Unit cost and utilities'!$G$14*('Surv-rate CEA'!C22-'Surv-rate CEA'!C23)</f>
        <v>4062.4352351616449</v>
      </c>
      <c r="F25" s="12">
        <f t="shared" si="6"/>
        <v>3933.2670088266414</v>
      </c>
      <c r="G25" s="12">
        <f>'Surv-rate CEA'!G23*'Unit cost and utilities'!$G$4+'Surv-rate CEA'!H23*'Unit cost and utilities'!$H$4+('Surv-rate CEA'!F22-'Surv-rate CEA'!F23)*'Unit cost and utilities'!$G$14</f>
        <v>2608.2334415445484</v>
      </c>
      <c r="H25" s="12">
        <f t="shared" si="7"/>
        <v>2525.3026702190218</v>
      </c>
      <c r="I25" s="12">
        <f>G25-'Surv-rate CEA'!H23*'Unit cost and utilities'!$H$4-('Surv-rate CEA'!F22-'Surv-rate CEA'!F23)*'Unit cost and utilities'!$G$14</f>
        <v>1026.4526792776494</v>
      </c>
      <c r="J25" s="12">
        <f t="shared" si="8"/>
        <v>993.815833562168</v>
      </c>
      <c r="K25" s="12">
        <f>'Surv-rate CEA'!K23*'Unit cost and utilities'!$G$10+'Surv-rate CEA'!J23*'Unit cost and utilities'!$H$10+('Surv-rate CEA'!I22-'Surv-rate CEA'!I23)*'Unit cost and utilities'!$G$14</f>
        <v>3435.734231898959</v>
      </c>
      <c r="L25" s="12">
        <f t="shared" si="9"/>
        <v>3326.4924418879518</v>
      </c>
      <c r="M25" s="12">
        <f>K25-'Surv-rate CEA'!J23*'Unit cost and utilities'!$H$10-('Surv-rate CEA'!I22-'Surv-rate CEA'!I23)*'Unit cost and utilities'!$G$14</f>
        <v>2840.3090441255513</v>
      </c>
      <c r="N25" s="12">
        <f t="shared" si="10"/>
        <v>2749.9992520339688</v>
      </c>
      <c r="O25" s="12">
        <f>'Surv-rate CEA'!N23*'Unit cost and utilities'!$G$3+'Surv-rate CEA'!M23*'Unit cost and utilities'!$H$3+('Surv-rate CEA'!L22-'Surv-rate CEA'!L23)*'Unit cost and utilities'!$G$14</f>
        <v>2795.1962167539705</v>
      </c>
      <c r="P25" s="12">
        <f t="shared" si="11"/>
        <v>2706.3208214119309</v>
      </c>
      <c r="Q25" s="12">
        <f>O25-'Surv-rate CEA'!M23*'Unit cost and utilities'!$H$3-('Surv-rate CEA'!L22-'Surv-rate CEA'!L23)*'Unit cost and utilities'!$G$14</f>
        <v>573.66971409675398</v>
      </c>
      <c r="R25" s="12">
        <f t="shared" si="12"/>
        <v>555.42944805370951</v>
      </c>
      <c r="S25" s="12">
        <f>'Surv-rate CEA'!Q23*'Unit cost and utilities'!$G$11+'Surv-rate CEA'!P23*'Unit cost and utilities'!$H$11+('Surv-rate CEA'!O22-'Surv-rate CEA'!O23)*'Unit cost and utilities'!$G$14</f>
        <v>5393.2865380998082</v>
      </c>
      <c r="T25" s="12">
        <f t="shared" si="13"/>
        <v>5221.8028796741537</v>
      </c>
      <c r="U25" s="12">
        <f>S25-'Surv-rate CEA'!P23*'Unit cost and utilities'!$H$11-('Surv-rate CEA'!O22-'Surv-rate CEA'!O23)*'Unit cost and utilities'!$G$14</f>
        <v>4797.8613503264005</v>
      </c>
      <c r="V25" s="12">
        <f t="shared" si="14"/>
        <v>4645.3096898201702</v>
      </c>
      <c r="W25" s="12">
        <f>'Surv-rate CEA'!T23*'Unit cost and utilities'!$G$4+'Surv-rate CEA'!S23*'Unit cost and utilities'!$H$4+('Surv-rate CEA'!R22-'Surv-rate CEA'!R23)*'Unit cost and utilities'!$G$14</f>
        <v>2608.2334415445484</v>
      </c>
      <c r="X25" s="12">
        <f t="shared" si="15"/>
        <v>2525.3026702190218</v>
      </c>
      <c r="Y25" s="12">
        <f>W25-'Surv-rate CEA'!S23*'Unit cost and utilities'!$H$4-('Surv-rate CEA'!R22-'Surv-rate CEA'!R23)*'Unit cost and utilities'!$G$14</f>
        <v>1026.4526792776494</v>
      </c>
      <c r="Z25" s="12">
        <f t="shared" si="16"/>
        <v>993.815833562168</v>
      </c>
      <c r="AA25" s="12">
        <f>'Surv-rate CEA'!W23*'Unit cost and utilities'!$G$6+'Surv-rate CEA'!V23*'Unit cost and utilities'!$H$6+('Surv-rate CEA'!U22-'Surv-rate CEA'!U23)*'Unit cost and utilities'!$G$14</f>
        <v>7645.8800291594698</v>
      </c>
      <c r="AB25" s="12">
        <f t="shared" si="17"/>
        <v>7402.7734428467265</v>
      </c>
      <c r="AC25" s="12">
        <f>AA25-'Surv-rate CEA'!V23*'Unit cost and utilities'!$H$6-('Surv-rate CEA'!U22-'Surv-rate CEA'!U23)*'Unit cost and utilities'!$G$14</f>
        <v>7258.2497997043583</v>
      </c>
      <c r="AD25" s="12">
        <f t="shared" si="18"/>
        <v>7027.4682121458545</v>
      </c>
      <c r="AE25" s="12">
        <f>'Surv-rate CEA'!Z23*'Unit cost and utilities'!$G$12+'Surv-rate CEA'!Y23*'Unit cost and utilities'!$H$12+('Surv-rate CEA'!X22-'Surv-rate CEA'!X23)*'Unit cost and utilities'!$G$14</f>
        <v>3435.734231898959</v>
      </c>
      <c r="AF25" s="12">
        <f t="shared" si="19"/>
        <v>3326.4924418879518</v>
      </c>
      <c r="AG25" s="12">
        <f>AE25-'Surv-rate CEA'!Y23*'Unit cost and utilities'!$H$12-('Surv-rate CEA'!X22-'Surv-rate CEA'!X23)*'Unit cost and utilities'!$G$14</f>
        <v>2840.3090441255513</v>
      </c>
      <c r="AH25" s="12">
        <f t="shared" si="20"/>
        <v>2749.9992520339688</v>
      </c>
      <c r="AI25" s="12">
        <f>'Surv-rate CEA'!AC23*'Unit cost and utilities'!$G$5+'Surv-rate CEA'!AB23*'Unit cost and utilities'!$H$5+('Surv-rate CEA'!AA22-'Surv-rate CEA'!AA23)*'Unit cost and utilities'!$G$14</f>
        <v>3083.9787616614062</v>
      </c>
      <c r="AJ25" s="12">
        <f t="shared" si="21"/>
        <v>2985.9213050770495</v>
      </c>
      <c r="AK25" s="12">
        <f>AI25-'Surv-rate CEA'!AB23*'Unit cost and utilities'!$H$5-('Surv-rate CEA'!AA22-'Surv-rate CEA'!AA23)*'Unit cost and utilities'!$G$14</f>
        <v>1917.2046176740723</v>
      </c>
      <c r="AL25" s="12">
        <f t="shared" si="22"/>
        <v>1856.2456347854786</v>
      </c>
      <c r="AM25" s="12">
        <f>'Surv-rate CEA'!AF23*'Unit cost and utilities'!$G$9+'Surv-rate CEA'!AE23*'Unit cost and utilities'!$H$9+('Surv-rate CEA'!AD22-'Surv-rate CEA'!AD23)*'Unit cost and utilities'!G32</f>
        <v>7351.1846337177558</v>
      </c>
      <c r="AN25" s="12">
        <f t="shared" si="23"/>
        <v>7117.4481122392363</v>
      </c>
      <c r="AO25" s="12">
        <f>AM25-'Surv-rate CEA'!AE23*'Unit cost and utilities'!$H$9-('Surv-rate CEA'!AD22-'Surv-rate CEA'!AD23)*'Unit cost and utilities'!G32</f>
        <v>6903.1999376862132</v>
      </c>
      <c r="AP25" s="12">
        <f t="shared" si="24"/>
        <v>6683.7074312533432</v>
      </c>
      <c r="AQ25" s="13">
        <f>'Surv-rate CEA'!AI23*'Unit cost and utilities'!$G$4+'Surv-rate CEA'!AH23*'Unit cost and utilities'!$H$4+('Surv-rate CEA'!AG22-'Surv-rate CEA'!AG23)*'Unit cost and utilities'!$G$14</f>
        <v>2608.2334415445484</v>
      </c>
      <c r="AR25" s="12">
        <f t="shared" si="25"/>
        <v>2525.3026702190218</v>
      </c>
      <c r="AS25" s="13">
        <f>AQ25-'Surv-rate CEA'!AH23*'Unit cost and utilities'!$H$4-('Surv-rate CEA'!AG22-'Surv-rate CEA'!AG23)*'Unit cost and utilities'!$G$14</f>
        <v>1026.4526792776494</v>
      </c>
      <c r="AT25" s="12">
        <f t="shared" si="26"/>
        <v>993.815833562168</v>
      </c>
      <c r="AU25" s="12">
        <f>'Surv-rate CEA'!AL23*'Unit cost and utilities'!$G$8+'Surv-rate CEA'!AK23*'Unit cost and utilities'!$H$8+('Surv-rate CEA'!AJ22-'Surv-rate CEA'!AJ23)*'Unit cost and utilities'!$G$14</f>
        <v>8651.0716043759385</v>
      </c>
      <c r="AV25" s="12">
        <f t="shared" si="27"/>
        <v>8376.0041853651619</v>
      </c>
      <c r="AW25" s="12">
        <f>AU25-'Surv-rate CEA'!AK23*'Unit cost and utilities'!$H$8-('Surv-rate CEA'!AJ22-'Surv-rate CEA'!AJ23)*'Unit cost and utilities'!$G$14</f>
        <v>8358.3721019133445</v>
      </c>
      <c r="AX25" s="12">
        <f t="shared" si="28"/>
        <v>8092.6112867974416</v>
      </c>
      <c r="AY25" s="12">
        <f>'Surv-rate CEA'!AO23*'Unit cost and utilities'!$G$5+'Surv-rate CEA'!AN23*'Unit cost and utilities'!$H$5+('Surv-rate CEA'!AM22-'Surv-rate CEA'!AM23)*'Unit cost and utilities'!$G$14</f>
        <v>3083.9787616614062</v>
      </c>
      <c r="AZ25" s="12">
        <f t="shared" si="29"/>
        <v>2985.9213050770495</v>
      </c>
      <c r="BA25" s="12">
        <f>AY25-'Surv-rate CEA'!AN23*'Unit cost and utilities'!$H$5-('Surv-rate CEA'!AM22-'Surv-rate CEA'!AM23)*'Unit cost and utilities'!$G$14</f>
        <v>1917.2046176740723</v>
      </c>
      <c r="BB25" s="12">
        <f t="shared" si="30"/>
        <v>1856.2456347854786</v>
      </c>
    </row>
    <row r="26" spans="1:54">
      <c r="A26" s="12">
        <v>21</v>
      </c>
      <c r="B26" s="12">
        <f t="shared" si="31"/>
        <v>1.1506849315068493</v>
      </c>
      <c r="C26" s="12">
        <f>'Surv-rate CEA'!D24*'Unit cost and utilities'!$G$7+'Surv-rate CEA'!E24*'Unit cost and utilities'!$H$7+'Unit cost and utilities'!$G$14*('Surv-rate CEA'!C23-'Surv-rate CEA'!C24)</f>
        <v>4485.2197433511938</v>
      </c>
      <c r="D26" s="12">
        <f t="shared" si="5"/>
        <v>4335.2298084222066</v>
      </c>
      <c r="E26" s="12">
        <f>C26-'Surv-rate CEA'!E24*'Unit cost and utilities'!$H$7-'Unit cost and utilities'!$G$14*('Surv-rate CEA'!C23-'Surv-rate CEA'!C24)</f>
        <v>3813.6954828992548</v>
      </c>
      <c r="F26" s="12">
        <f t="shared" si="6"/>
        <v>3686.1619460715497</v>
      </c>
      <c r="G26" s="12">
        <f>'Surv-rate CEA'!G24*'Unit cost and utilities'!$G$4+'Surv-rate CEA'!H24*'Unit cost and utilities'!$H$4+('Surv-rate CEA'!F23-'Surv-rate CEA'!F24)*'Unit cost and utilities'!$G$14</f>
        <v>2491.5898708371515</v>
      </c>
      <c r="H26" s="12">
        <f t="shared" si="7"/>
        <v>2408.2687797912617</v>
      </c>
      <c r="I26" s="12">
        <f>G26-'Surv-rate CEA'!H24*'Unit cost and utilities'!$H$4-('Surv-rate CEA'!F23-'Surv-rate CEA'!F24)*'Unit cost and utilities'!$G$14</f>
        <v>940.21508171576534</v>
      </c>
      <c r="J26" s="12">
        <f t="shared" si="8"/>
        <v>908.77341174299556</v>
      </c>
      <c r="K26" s="12">
        <f>'Surv-rate CEA'!K24*'Unit cost and utilities'!$G$10+'Surv-rate CEA'!J24*'Unit cost and utilities'!$H$10+('Surv-rate CEA'!I23-'Surv-rate CEA'!I24)*'Unit cost and utilities'!$G$14</f>
        <v>3272.7635297214065</v>
      </c>
      <c r="L26" s="12">
        <f t="shared" si="9"/>
        <v>3163.3192623388445</v>
      </c>
      <c r="M26" s="12">
        <f>K26-'Surv-rate CEA'!J24*'Unit cost and utilities'!$H$10-('Surv-rate CEA'!I23-'Surv-rate CEA'!I24)*'Unit cost and utilities'!$G$14</f>
        <v>2685.1842817594443</v>
      </c>
      <c r="N26" s="12">
        <f t="shared" si="10"/>
        <v>2595.3892129023461</v>
      </c>
      <c r="O26" s="12">
        <f>'Surv-rate CEA'!N24*'Unit cost and utilities'!$G$3+'Surv-rate CEA'!M24*'Unit cost and utilities'!$H$3+('Surv-rate CEA'!L23-'Surv-rate CEA'!L24)*'Unit cost and utilities'!$G$14</f>
        <v>2667.472488697706</v>
      </c>
      <c r="P26" s="12">
        <f t="shared" si="11"/>
        <v>2578.269718733598</v>
      </c>
      <c r="Q26" s="12">
        <f>O26-'Surv-rate CEA'!M24*'Unit cost and utilities'!$H$3-('Surv-rate CEA'!L23-'Surv-rate CEA'!L24)*'Unit cost and utilities'!$G$14</f>
        <v>525.47275486378498</v>
      </c>
      <c r="R26" s="12">
        <f t="shared" si="12"/>
        <v>507.9004554405941</v>
      </c>
      <c r="S26" s="12">
        <f>'Surv-rate CEA'!Q24*'Unit cost and utilities'!$G$11+'Surv-rate CEA'!P24*'Unit cost and utilities'!$H$11+('Surv-rate CEA'!O23-'Surv-rate CEA'!O24)*'Unit cost and utilities'!$G$14</f>
        <v>5123.4032318354994</v>
      </c>
      <c r="T26" s="12">
        <f t="shared" si="13"/>
        <v>4952.0718453416457</v>
      </c>
      <c r="U26" s="12">
        <f>S26-'Surv-rate CEA'!P24*'Unit cost and utilities'!$H$11-('Surv-rate CEA'!O23-'Surv-rate CEA'!O24)*'Unit cost and utilities'!$G$14</f>
        <v>4535.8239838735371</v>
      </c>
      <c r="V26" s="12">
        <f t="shared" si="14"/>
        <v>4384.1417959051469</v>
      </c>
      <c r="W26" s="12">
        <f>'Surv-rate CEA'!T24*'Unit cost and utilities'!$G$4+'Surv-rate CEA'!S24*'Unit cost and utilities'!$H$4+('Surv-rate CEA'!R23-'Surv-rate CEA'!R24)*'Unit cost and utilities'!$G$14</f>
        <v>2491.5898708371515</v>
      </c>
      <c r="X26" s="12">
        <f t="shared" si="15"/>
        <v>2408.2687797912617</v>
      </c>
      <c r="Y26" s="12">
        <f>W26-'Surv-rate CEA'!S24*'Unit cost and utilities'!$H$4-('Surv-rate CEA'!R23-'Surv-rate CEA'!R24)*'Unit cost and utilities'!$G$14</f>
        <v>940.21508171576534</v>
      </c>
      <c r="Z26" s="12">
        <f t="shared" si="16"/>
        <v>908.77341174299556</v>
      </c>
      <c r="AA26" s="12">
        <f>'Surv-rate CEA'!W24*'Unit cost and utilities'!$G$6+'Surv-rate CEA'!V24*'Unit cost and utilities'!$H$6+('Surv-rate CEA'!U23-'Surv-rate CEA'!U24)*'Unit cost and utilities'!$G$14</f>
        <v>7362.8400676818519</v>
      </c>
      <c r="AB26" s="12">
        <f t="shared" si="17"/>
        <v>7116.6198230034934</v>
      </c>
      <c r="AC26" s="12">
        <f>AA26-'Surv-rate CEA'!V24*'Unit cost and utilities'!$H$6-('Surv-rate CEA'!U23-'Surv-rate CEA'!U24)*'Unit cost and utilities'!$G$14</f>
        <v>6981.4948036558544</v>
      </c>
      <c r="AD26" s="12">
        <f t="shared" si="18"/>
        <v>6748.0271005718123</v>
      </c>
      <c r="AE26" s="12">
        <f>'Surv-rate CEA'!Z24*'Unit cost and utilities'!$G$12+'Surv-rate CEA'!Y24*'Unit cost and utilities'!$H$12+('Surv-rate CEA'!X23-'Surv-rate CEA'!X24)*'Unit cost and utilities'!$G$14</f>
        <v>3272.7635297214065</v>
      </c>
      <c r="AF26" s="12">
        <f t="shared" si="19"/>
        <v>3163.3192623388445</v>
      </c>
      <c r="AG26" s="12">
        <f>AE26-'Surv-rate CEA'!Y24*'Unit cost and utilities'!$H$12-('Surv-rate CEA'!X23-'Surv-rate CEA'!X24)*'Unit cost and utilities'!$G$14</f>
        <v>2685.1842817594443</v>
      </c>
      <c r="AH26" s="12">
        <f t="shared" si="20"/>
        <v>2595.3892129023461</v>
      </c>
      <c r="AI26" s="12">
        <f>'Surv-rate CEA'!AC24*'Unit cost and utilities'!$G$5+'Surv-rate CEA'!AB24*'Unit cost and utilities'!$H$5+('Surv-rate CEA'!AA23-'Surv-rate CEA'!AA24)*'Unit cost and utilities'!$G$14</f>
        <v>2952.4860124874353</v>
      </c>
      <c r="AJ26" s="12">
        <f t="shared" si="21"/>
        <v>2853.7521242430084</v>
      </c>
      <c r="AK26" s="12">
        <f>AI26-'Surv-rate CEA'!AB24*'Unit cost and utilities'!$H$5-('Surv-rate CEA'!AA23-'Surv-rate CEA'!AA24)*'Unit cost and utilities'!$G$14</f>
        <v>1800.7635805454102</v>
      </c>
      <c r="AL26" s="12">
        <f t="shared" si="22"/>
        <v>1740.5443654960513</v>
      </c>
      <c r="AM26" s="12">
        <f>'Surv-rate CEA'!AF24*'Unit cost and utilities'!$G$9+'Surv-rate CEA'!AE24*'Unit cost and utilities'!$H$9+('Surv-rate CEA'!AD23-'Surv-rate CEA'!AD24)*'Unit cost and utilities'!G33</f>
        <v>7065.8284795503187</v>
      </c>
      <c r="AN26" s="12">
        <f t="shared" si="23"/>
        <v>6829.5405796234163</v>
      </c>
      <c r="AO26" s="12">
        <f>AM26-'Surv-rate CEA'!AE24*'Unit cost and utilities'!$H$9-('Surv-rate CEA'!AD23-'Surv-rate CEA'!AD24)*'Unit cost and utilities'!G33</f>
        <v>6612.6526336876659</v>
      </c>
      <c r="AP26" s="12">
        <f t="shared" si="24"/>
        <v>6391.5193570616821</v>
      </c>
      <c r="AQ26" s="13">
        <f>'Surv-rate CEA'!AI24*'Unit cost and utilities'!$G$4+'Surv-rate CEA'!AH24*'Unit cost and utilities'!$H$4+('Surv-rate CEA'!AG23-'Surv-rate CEA'!AG24)*'Unit cost and utilities'!$G$14</f>
        <v>2491.5898708371515</v>
      </c>
      <c r="AR26" s="12">
        <f t="shared" si="25"/>
        <v>2408.2687797912617</v>
      </c>
      <c r="AS26" s="13">
        <f>AQ26-'Surv-rate CEA'!AH24*'Unit cost and utilities'!$H$4-('Surv-rate CEA'!AG23-'Surv-rate CEA'!AG24)*'Unit cost and utilities'!$G$14</f>
        <v>940.21508171576534</v>
      </c>
      <c r="AT26" s="12">
        <f t="shared" si="26"/>
        <v>908.77341174299556</v>
      </c>
      <c r="AU26" s="12">
        <f>'Surv-rate CEA'!AL24*'Unit cost and utilities'!$G$8+'Surv-rate CEA'!AK24*'Unit cost and utilities'!$H$8+('Surv-rate CEA'!AJ23-'Surv-rate CEA'!AJ24)*'Unit cost and utilities'!$G$14</f>
        <v>8354.957867195224</v>
      </c>
      <c r="AV26" s="12">
        <f t="shared" si="27"/>
        <v>8075.5602772125485</v>
      </c>
      <c r="AW26" s="12">
        <f>AU26-'Surv-rate CEA'!AK24*'Unit cost and utilities'!$H$8-('Surv-rate CEA'!AJ23-'Surv-rate CEA'!AJ24)*'Unit cost and utilities'!$G$14</f>
        <v>8070.0646446117707</v>
      </c>
      <c r="AX26" s="12">
        <f t="shared" si="28"/>
        <v>7800.1941499247823</v>
      </c>
      <c r="AY26" s="12">
        <f>'Surv-rate CEA'!AO24*'Unit cost and utilities'!$G$5+'Surv-rate CEA'!AN24*'Unit cost and utilities'!$H$5+('Surv-rate CEA'!AM23-'Surv-rate CEA'!AM24)*'Unit cost and utilities'!$G$14</f>
        <v>2952.4860124874353</v>
      </c>
      <c r="AZ26" s="12">
        <f t="shared" si="29"/>
        <v>2853.7521242430084</v>
      </c>
      <c r="BA26" s="12">
        <f>AY26-'Surv-rate CEA'!AN24*'Unit cost and utilities'!$H$5-('Surv-rate CEA'!AM23-'Surv-rate CEA'!AM24)*'Unit cost and utilities'!$G$14</f>
        <v>1800.7635805454102</v>
      </c>
      <c r="BB26" s="12">
        <f t="shared" si="30"/>
        <v>1740.5443654960513</v>
      </c>
    </row>
    <row r="27" spans="1:54">
      <c r="A27" s="12">
        <v>22</v>
      </c>
      <c r="B27" s="12">
        <f t="shared" si="31"/>
        <v>1.2082191780821918</v>
      </c>
      <c r="C27" s="12">
        <f>'Surv-rate CEA'!D25*'Unit cost and utilities'!$G$7+'Surv-rate CEA'!E25*'Unit cost and utilities'!$H$7+'Unit cost and utilities'!$G$14*('Surv-rate CEA'!C24-'Surv-rate CEA'!C25)</f>
        <v>4247.765027222551</v>
      </c>
      <c r="D27" s="12">
        <f t="shared" si="5"/>
        <v>4098.7393749936091</v>
      </c>
      <c r="E27" s="12">
        <f>C27-'Surv-rate CEA'!E25*'Unit cost and utilities'!$H$7-'Unit cost and utilities'!$G$14*('Surv-rate CEA'!C24-'Surv-rate CEA'!C25)</f>
        <v>3585.1284082221241</v>
      </c>
      <c r="F27" s="12">
        <f t="shared" si="6"/>
        <v>3459.3502411305344</v>
      </c>
      <c r="G27" s="12">
        <f>'Surv-rate CEA'!G25*'Unit cost and utilities'!$G$4+'Surv-rate CEA'!H25*'Unit cost and utilities'!$H$4+('Surv-rate CEA'!F24-'Surv-rate CEA'!F25)*'Unit cost and utilities'!$G$14</f>
        <v>2383.0193049996774</v>
      </c>
      <c r="H27" s="12">
        <f t="shared" si="7"/>
        <v>2299.4151028072733</v>
      </c>
      <c r="I27" s="12">
        <f>G27-'Surv-rate CEA'!H25*'Unit cost and utilities'!$H$4-('Surv-rate CEA'!F24-'Surv-rate CEA'!F25)*'Unit cost and utilities'!$G$14</f>
        <v>862.87449865480528</v>
      </c>
      <c r="J27" s="12">
        <f t="shared" si="8"/>
        <v>832.60200614882649</v>
      </c>
      <c r="K27" s="12">
        <f>'Surv-rate CEA'!K25*'Unit cost and utilities'!$G$10+'Surv-rate CEA'!J25*'Unit cost and utilities'!$H$10+('Surv-rate CEA'!I24-'Surv-rate CEA'!I25)*'Unit cost and utilities'!$G$14</f>
        <v>3121.137768928259</v>
      </c>
      <c r="L27" s="12">
        <f t="shared" si="9"/>
        <v>3011.6379287228679</v>
      </c>
      <c r="M27" s="12">
        <f>K27-'Surv-rate CEA'!J25*'Unit cost and utilities'!$H$10-('Surv-rate CEA'!I24-'Surv-rate CEA'!I25)*'Unit cost and utilities'!$G$14</f>
        <v>2541.6466063709731</v>
      </c>
      <c r="N27" s="12">
        <f t="shared" si="10"/>
        <v>2452.4772335778707</v>
      </c>
      <c r="O27" s="12">
        <f>'Surv-rate CEA'!N25*'Unit cost and utilities'!$G$3+'Surv-rate CEA'!M25*'Unit cost and utilities'!$H$3+('Surv-rate CEA'!L24-'Surv-rate CEA'!L25)*'Unit cost and utilities'!$G$14</f>
        <v>2548.503512106638</v>
      </c>
      <c r="P27" s="12">
        <f t="shared" si="11"/>
        <v>2459.0935763720872</v>
      </c>
      <c r="Q27" s="12">
        <f>O27-'Surv-rate CEA'!M25*'Unit cost and utilities'!$H$3-('Surv-rate CEA'!L24-'Surv-rate CEA'!L25)*'Unit cost and utilities'!$G$14</f>
        <v>482.2482097207195</v>
      </c>
      <c r="R27" s="12">
        <f t="shared" si="12"/>
        <v>465.3293468530008</v>
      </c>
      <c r="S27" s="12">
        <f>'Surv-rate CEA'!Q25*'Unit cost and utilities'!$G$11+'Surv-rate CEA'!P25*'Unit cost and utilities'!$H$11+('Surv-rate CEA'!O24-'Surv-rate CEA'!O25)*'Unit cost and utilities'!$G$14</f>
        <v>4872.8507334521055</v>
      </c>
      <c r="T27" s="12">
        <f t="shared" si="13"/>
        <v>4701.8950063548846</v>
      </c>
      <c r="U27" s="12">
        <f>S27-'Surv-rate CEA'!P25*'Unit cost and utilities'!$H$11-('Surv-rate CEA'!O24-'Surv-rate CEA'!O25)*'Unit cost and utilities'!$G$14</f>
        <v>4293.3595708948196</v>
      </c>
      <c r="V27" s="12">
        <f t="shared" si="14"/>
        <v>4142.7343112098879</v>
      </c>
      <c r="W27" s="12">
        <f>'Surv-rate CEA'!T25*'Unit cost and utilities'!$G$4+'Surv-rate CEA'!S25*'Unit cost and utilities'!$H$4+('Surv-rate CEA'!R24-'Surv-rate CEA'!R25)*'Unit cost and utilities'!$G$14</f>
        <v>2383.0193049996774</v>
      </c>
      <c r="X27" s="12">
        <f t="shared" si="15"/>
        <v>2299.4151028072733</v>
      </c>
      <c r="Y27" s="12">
        <f>W27-'Surv-rate CEA'!S25*'Unit cost and utilities'!$H$4-('Surv-rate CEA'!R24-'Surv-rate CEA'!R25)*'Unit cost and utilities'!$G$14</f>
        <v>862.87449865480528</v>
      </c>
      <c r="Z27" s="12">
        <f t="shared" si="16"/>
        <v>832.60200614882649</v>
      </c>
      <c r="AA27" s="12">
        <f>'Surv-rate CEA'!W25*'Unit cost and utilities'!$G$6+'Surv-rate CEA'!V25*'Unit cost and utilities'!$H$6+('Surv-rate CEA'!U24-'Surv-rate CEA'!U25)*'Unit cost and utilities'!$G$14</f>
        <v>7096.1113969023454</v>
      </c>
      <c r="AB27" s="12">
        <f t="shared" si="17"/>
        <v>6847.1563293702657</v>
      </c>
      <c r="AC27" s="12">
        <f>AA27-'Surv-rate CEA'!V25*'Unit cost and utilities'!$H$6-('Surv-rate CEA'!U24-'Surv-rate CEA'!U25)*'Unit cost and utilities'!$G$14</f>
        <v>6720.9948946949016</v>
      </c>
      <c r="AD27" s="12">
        <f t="shared" si="18"/>
        <v>6485.2001552518395</v>
      </c>
      <c r="AE27" s="12">
        <f>'Surv-rate CEA'!Z25*'Unit cost and utilities'!$G$12+'Surv-rate CEA'!Y25*'Unit cost and utilities'!$H$12+('Surv-rate CEA'!X24-'Surv-rate CEA'!X25)*'Unit cost and utilities'!$G$14</f>
        <v>3121.137768928259</v>
      </c>
      <c r="AF27" s="12">
        <f t="shared" si="19"/>
        <v>3011.6379287228679</v>
      </c>
      <c r="AG27" s="12">
        <f>AE27-'Surv-rate CEA'!Y25*'Unit cost and utilities'!$H$12-('Surv-rate CEA'!X24-'Surv-rate CEA'!X25)*'Unit cost and utilities'!$G$14</f>
        <v>2541.6466063709731</v>
      </c>
      <c r="AH27" s="12">
        <f t="shared" si="20"/>
        <v>2452.4772335778707</v>
      </c>
      <c r="AI27" s="12">
        <f>'Surv-rate CEA'!AC25*'Unit cost and utilities'!$G$5+'Surv-rate CEA'!AB25*'Unit cost and utilities'!$H$5+('Surv-rate CEA'!AA24-'Surv-rate CEA'!AA25)*'Unit cost and utilities'!$G$14</f>
        <v>2829.4419334515815</v>
      </c>
      <c r="AJ27" s="12">
        <f t="shared" si="21"/>
        <v>2730.1757483226347</v>
      </c>
      <c r="AK27" s="12">
        <f>AI27-'Surv-rate CEA'!AB25*'Unit cost and utilities'!$H$5-('Surv-rate CEA'!AA24-'Surv-rate CEA'!AA25)*'Unit cost and utilities'!$G$14</f>
        <v>1693.7101070270169</v>
      </c>
      <c r="AL27" s="12">
        <f t="shared" si="22"/>
        <v>1634.2891522969737</v>
      </c>
      <c r="AM27" s="12">
        <f>'Surv-rate CEA'!AF25*'Unit cost and utilities'!$G$9+'Surv-rate CEA'!AE25*'Unit cost and utilities'!$H$9+('Surv-rate CEA'!AD24-'Surv-rate CEA'!AD25)*'Unit cost and utilities'!G34</f>
        <v>6797.7743789523693</v>
      </c>
      <c r="AN27" s="12">
        <f t="shared" si="23"/>
        <v>6559.285961152349</v>
      </c>
      <c r="AO27" s="12">
        <f>AM27-'Surv-rate CEA'!AE25*'Unit cost and utilities'!$H$9-('Surv-rate CEA'!AD24-'Surv-rate CEA'!AD25)*'Unit cost and utilities'!G34</f>
        <v>6340.2840598690882</v>
      </c>
      <c r="AP27" s="12">
        <f t="shared" si="24"/>
        <v>6117.8459162139143</v>
      </c>
      <c r="AQ27" s="13">
        <f>'Surv-rate CEA'!AI25*'Unit cost and utilities'!$G$4+'Surv-rate CEA'!AH25*'Unit cost and utilities'!$H$4+('Surv-rate CEA'!AG24-'Surv-rate CEA'!AG25)*'Unit cost and utilities'!$G$14</f>
        <v>2383.0193049996774</v>
      </c>
      <c r="AR27" s="12">
        <f t="shared" si="25"/>
        <v>2299.4151028072733</v>
      </c>
      <c r="AS27" s="13">
        <f>AQ27-'Surv-rate CEA'!AH25*'Unit cost and utilities'!$H$4-('Surv-rate CEA'!AG24-'Surv-rate CEA'!AG25)*'Unit cost and utilities'!$G$14</f>
        <v>862.87449865480528</v>
      </c>
      <c r="AT27" s="12">
        <f t="shared" si="26"/>
        <v>832.60200614882649</v>
      </c>
      <c r="AU27" s="12">
        <f>'Surv-rate CEA'!AL25*'Unit cost and utilities'!$G$8+'Surv-rate CEA'!AK25*'Unit cost and utilities'!$H$8+('Surv-rate CEA'!AJ24-'Surv-rate CEA'!AJ25)*'Unit cost and utilities'!$G$14</f>
        <v>8075.0576041858503</v>
      </c>
      <c r="AV27" s="12">
        <f t="shared" si="27"/>
        <v>7791.7578645491403</v>
      </c>
      <c r="AW27" s="12">
        <f>AU27-'Surv-rate CEA'!AK25*'Unit cost and utilities'!$H$8-('Surv-rate CEA'!AJ24-'Surv-rate CEA'!AJ25)*'Unit cost and utilities'!$G$14</f>
        <v>7797.6759281382683</v>
      </c>
      <c r="AX27" s="12">
        <f t="shared" si="28"/>
        <v>7524.1076555023064</v>
      </c>
      <c r="AY27" s="12">
        <f>'Surv-rate CEA'!AO25*'Unit cost and utilities'!$G$5+'Surv-rate CEA'!AN25*'Unit cost and utilities'!$H$5+('Surv-rate CEA'!AM24-'Surv-rate CEA'!AM25)*'Unit cost and utilities'!$G$14</f>
        <v>2829.4419334515815</v>
      </c>
      <c r="AZ27" s="12">
        <f t="shared" si="29"/>
        <v>2730.1757483226347</v>
      </c>
      <c r="BA27" s="12">
        <f>AY27-'Surv-rate CEA'!AN25*'Unit cost and utilities'!$H$5-('Surv-rate CEA'!AM24-'Surv-rate CEA'!AM25)*'Unit cost and utilities'!$G$14</f>
        <v>1693.7101070270169</v>
      </c>
      <c r="BB27" s="12">
        <f t="shared" si="30"/>
        <v>1634.2891522969737</v>
      </c>
    </row>
    <row r="28" spans="1:54">
      <c r="A28" s="12">
        <v>23</v>
      </c>
      <c r="B28" s="12">
        <f t="shared" si="31"/>
        <v>1.2657534246575342</v>
      </c>
      <c r="C28" s="12">
        <f>'Surv-rate CEA'!D26*'Unit cost and utilities'!$G$7+'Surv-rate CEA'!E26*'Unit cost and utilities'!$H$7+'Unit cost and utilities'!$G$14*('Surv-rate CEA'!C25-'Surv-rate CEA'!C26)</f>
        <v>4028.1714717032228</v>
      </c>
      <c r="D28" s="12">
        <f t="shared" si="5"/>
        <v>3880.2453598885672</v>
      </c>
      <c r="E28" s="12">
        <f>C28-'Surv-rate CEA'!E26*'Unit cost and utilities'!$H$7-'Unit cost and utilities'!$G$14*('Surv-rate CEA'!C25-'Surv-rate CEA'!C26)</f>
        <v>3374.700041728111</v>
      </c>
      <c r="F28" s="12">
        <f t="shared" si="6"/>
        <v>3250.7712916189412</v>
      </c>
      <c r="G28" s="12">
        <f>'Surv-rate CEA'!G26*'Unit cost and utilities'!$G$4+'Surv-rate CEA'!H26*'Unit cost and utilities'!$H$4+('Surv-rate CEA'!F25-'Surv-rate CEA'!F26)*'Unit cost and utilities'!$G$14</f>
        <v>2281.7658597538489</v>
      </c>
      <c r="H28" s="12">
        <f t="shared" si="7"/>
        <v>2197.9728151737249</v>
      </c>
      <c r="I28" s="12">
        <f>G28-'Surv-rate CEA'!H26*'Unit cost and utilities'!$H$4-('Surv-rate CEA'!F25-'Surv-rate CEA'!F26)*'Unit cost and utilities'!$G$14</f>
        <v>793.34513691318375</v>
      </c>
      <c r="J28" s="12">
        <f t="shared" si="8"/>
        <v>764.21120796923753</v>
      </c>
      <c r="K28" s="12">
        <f>'Surv-rate CEA'!K26*'Unit cost and utilities'!$G$10+'Surv-rate CEA'!J26*'Unit cost and utilities'!$H$10+('Surv-rate CEA'!I25-'Surv-rate CEA'!I26)*'Unit cost and utilities'!$G$14</f>
        <v>2979.830351073671</v>
      </c>
      <c r="L28" s="12">
        <f t="shared" si="9"/>
        <v>2870.402358547015</v>
      </c>
      <c r="M28" s="12">
        <f>K28-'Surv-rate CEA'!J26*'Unit cost and utilities'!$H$10-('Surv-rate CEA'!I25-'Surv-rate CEA'!I26)*'Unit cost and utilities'!$G$14</f>
        <v>2408.59879472187</v>
      </c>
      <c r="N28" s="12">
        <f t="shared" si="10"/>
        <v>2320.1480777830448</v>
      </c>
      <c r="O28" s="12">
        <f>'Surv-rate CEA'!N26*'Unit cost and utilities'!$G$3+'Surv-rate CEA'!M26*'Unit cost and utilities'!$H$3+('Surv-rate CEA'!L25-'Surv-rate CEA'!L26)*'Unit cost and utilities'!$G$14</f>
        <v>2437.4883083503451</v>
      </c>
      <c r="P28" s="12">
        <f t="shared" si="11"/>
        <v>2347.9766848802819</v>
      </c>
      <c r="Q28" s="12">
        <f>O28-'Surv-rate CEA'!M26*'Unit cost and utilities'!$H$3-('Surv-rate CEA'!L25-'Surv-rate CEA'!L26)*'Unit cost and utilities'!$G$14</f>
        <v>443.38924439587277</v>
      </c>
      <c r="R28" s="12">
        <f t="shared" si="12"/>
        <v>427.10670841033618</v>
      </c>
      <c r="S28" s="12">
        <f>'Surv-rate CEA'!Q26*'Unit cost and utilities'!$G$11+'Surv-rate CEA'!P26*'Unit cost and utilities'!$H$11+('Surv-rate CEA'!O25-'Surv-rate CEA'!O26)*'Unit cost and utilities'!$G$14</f>
        <v>4639.8462338777126</v>
      </c>
      <c r="T28" s="12">
        <f t="shared" si="13"/>
        <v>4469.457654936411</v>
      </c>
      <c r="U28" s="12">
        <f>S28-'Surv-rate CEA'!P26*'Unit cost and utilities'!$H$11-('Surv-rate CEA'!O25-'Surv-rate CEA'!O26)*'Unit cost and utilities'!$G$14</f>
        <v>4068.6146775259117</v>
      </c>
      <c r="V28" s="12">
        <f t="shared" si="14"/>
        <v>3919.2033741724408</v>
      </c>
      <c r="W28" s="12">
        <f>'Surv-rate CEA'!T26*'Unit cost and utilities'!$G$4+'Surv-rate CEA'!S26*'Unit cost and utilities'!$H$4+('Surv-rate CEA'!R25-'Surv-rate CEA'!R26)*'Unit cost and utilities'!$G$14</f>
        <v>2281.7658597538489</v>
      </c>
      <c r="X28" s="12">
        <f t="shared" si="15"/>
        <v>2197.9728151737249</v>
      </c>
      <c r="Y28" s="12">
        <f>W28-'Surv-rate CEA'!S26*'Unit cost and utilities'!$H$4-('Surv-rate CEA'!R25-'Surv-rate CEA'!R26)*'Unit cost and utilities'!$G$14</f>
        <v>793.34513691318375</v>
      </c>
      <c r="Z28" s="12">
        <f t="shared" si="16"/>
        <v>764.21120796923753</v>
      </c>
      <c r="AA28" s="12">
        <f>'Surv-rate CEA'!W26*'Unit cost and utilities'!$G$6+'Surv-rate CEA'!V26*'Unit cost and utilities'!$H$6+('Surv-rate CEA'!U25-'Surv-rate CEA'!U26)*'Unit cost and utilities'!$G$14</f>
        <v>6844.4195991465085</v>
      </c>
      <c r="AB28" s="12">
        <f t="shared" si="17"/>
        <v>6593.0727073763655</v>
      </c>
      <c r="AC28" s="12">
        <f>AA28-'Surv-rate CEA'!V26*'Unit cost and utilities'!$H$6-('Surv-rate CEA'!U25-'Surv-rate CEA'!U26)*'Unit cost and utilities'!$G$14</f>
        <v>6475.4581693942228</v>
      </c>
      <c r="AD28" s="12">
        <f t="shared" si="18"/>
        <v>6237.6606089016168</v>
      </c>
      <c r="AE28" s="12">
        <f>'Surv-rate CEA'!Z26*'Unit cost and utilities'!$G$12+'Surv-rate CEA'!Y26*'Unit cost and utilities'!$H$12+('Surv-rate CEA'!X25-'Surv-rate CEA'!X26)*'Unit cost and utilities'!$G$14</f>
        <v>2979.830351073671</v>
      </c>
      <c r="AF28" s="12">
        <f t="shared" si="19"/>
        <v>2870.402358547015</v>
      </c>
      <c r="AG28" s="12">
        <f>AE28-'Surv-rate CEA'!Y26*'Unit cost and utilities'!$H$12-('Surv-rate CEA'!X25-'Surv-rate CEA'!X26)*'Unit cost and utilities'!$G$14</f>
        <v>2408.59879472187</v>
      </c>
      <c r="AH28" s="12">
        <f t="shared" si="20"/>
        <v>2320.1480777830448</v>
      </c>
      <c r="AI28" s="12">
        <f>'Surv-rate CEA'!AC26*'Unit cost and utilities'!$G$5+'Surv-rate CEA'!AB26*'Unit cost and utilities'!$H$5+('Surv-rate CEA'!AA25-'Surv-rate CEA'!AA26)*'Unit cost and utilities'!$G$14</f>
        <v>2714.1264861289728</v>
      </c>
      <c r="AJ28" s="12">
        <f t="shared" si="21"/>
        <v>2614.455908327956</v>
      </c>
      <c r="AK28" s="12">
        <f>AI28-'Surv-rate CEA'!AB26*'Unit cost and utilities'!$H$5-('Surv-rate CEA'!AA25-'Surv-rate CEA'!AA26)*'Unit cost and utilities'!$G$14</f>
        <v>1595.1019775582649</v>
      </c>
      <c r="AL28" s="12">
        <f t="shared" si="22"/>
        <v>1536.5252175703658</v>
      </c>
      <c r="AM28" s="12">
        <f>'Surv-rate CEA'!AF26*'Unit cost and utilities'!$G$9+'Surv-rate CEA'!AE26*'Unit cost and utilities'!$H$9+('Surv-rate CEA'!AD25-'Surv-rate CEA'!AD26)*'Unit cost and utilities'!G35</f>
        <v>6545.6077756273062</v>
      </c>
      <c r="AN28" s="12">
        <f t="shared" si="23"/>
        <v>6305.2341186183821</v>
      </c>
      <c r="AO28" s="12">
        <f>AM28-'Surv-rate CEA'!AE26*'Unit cost and utilities'!$H$9-('Surv-rate CEA'!AD25-'Surv-rate CEA'!AD26)*'Unit cost and utilities'!G35</f>
        <v>6084.5832195793591</v>
      </c>
      <c r="AP28" s="12">
        <f t="shared" si="24"/>
        <v>5861.1397182269948</v>
      </c>
      <c r="AQ28" s="13">
        <f>'Surv-rate CEA'!AI26*'Unit cost and utilities'!$G$4+'Surv-rate CEA'!AH26*'Unit cost and utilities'!$H$4+('Surv-rate CEA'!AG25-'Surv-rate CEA'!AG26)*'Unit cost and utilities'!$G$14</f>
        <v>2281.7658597538489</v>
      </c>
      <c r="AR28" s="12">
        <f t="shared" si="25"/>
        <v>2197.9728151737249</v>
      </c>
      <c r="AS28" s="13">
        <f>AQ28-'Surv-rate CEA'!AH26*'Unit cost and utilities'!$H$4-('Surv-rate CEA'!AG25-'Surv-rate CEA'!AG26)*'Unit cost and utilities'!$G$14</f>
        <v>793.34513691318375</v>
      </c>
      <c r="AT28" s="12">
        <f t="shared" si="26"/>
        <v>764.21120796923753</v>
      </c>
      <c r="AU28" s="12">
        <f>'Surv-rate CEA'!AL26*'Unit cost and utilities'!$G$8+'Surv-rate CEA'!AK26*'Unit cost and utilities'!$H$8+('Surv-rate CEA'!AJ25-'Surv-rate CEA'!AJ26)*'Unit cost and utilities'!$G$14</f>
        <v>7810.1505472136996</v>
      </c>
      <c r="AV28" s="12">
        <f t="shared" si="27"/>
        <v>7523.3392207217012</v>
      </c>
      <c r="AW28" s="12">
        <f>AU28-'Surv-rate CEA'!AK26*'Unit cost and utilities'!$H$8-('Surv-rate CEA'!AJ25-'Surv-rate CEA'!AJ26)*'Unit cost and utilities'!$G$14</f>
        <v>7539.993888707143</v>
      </c>
      <c r="AX28" s="12">
        <f t="shared" si="28"/>
        <v>7263.1034964043774</v>
      </c>
      <c r="AY28" s="12">
        <f>'Surv-rate CEA'!AO26*'Unit cost and utilities'!$G$5+'Surv-rate CEA'!AN26*'Unit cost and utilities'!$H$5+('Surv-rate CEA'!AM25-'Surv-rate CEA'!AM26)*'Unit cost and utilities'!$G$14</f>
        <v>2714.1264861289728</v>
      </c>
      <c r="AZ28" s="12">
        <f t="shared" si="29"/>
        <v>2614.455908327956</v>
      </c>
      <c r="BA28" s="12">
        <f>AY28-'Surv-rate CEA'!AN26*'Unit cost and utilities'!$H$5-('Surv-rate CEA'!AM25-'Surv-rate CEA'!AM26)*'Unit cost and utilities'!$G$14</f>
        <v>1595.1019775582649</v>
      </c>
      <c r="BB28" s="12">
        <f t="shared" si="30"/>
        <v>1536.5252175703658</v>
      </c>
    </row>
    <row r="29" spans="1:54">
      <c r="A29" s="12">
        <v>24</v>
      </c>
      <c r="B29" s="12">
        <f t="shared" si="31"/>
        <v>1.3232876712328767</v>
      </c>
      <c r="C29" s="12">
        <f>'Surv-rate CEA'!D27*'Unit cost and utilities'!$G$7+'Surv-rate CEA'!E27*'Unit cost and utilities'!$H$7+'Unit cost and utilities'!$G$14*('Surv-rate CEA'!C26-'Surv-rate CEA'!C27)</f>
        <v>3824.7266130366729</v>
      </c>
      <c r="D29" s="12">
        <f t="shared" si="5"/>
        <v>3678.0112776607107</v>
      </c>
      <c r="E29" s="12">
        <f>C29-'Surv-rate CEA'!E27*'Unit cost and utilities'!$H$7-'Unit cost and utilities'!$G$14*('Surv-rate CEA'!C26-'Surv-rate CEA'!C27)</f>
        <v>3180.6185820915402</v>
      </c>
      <c r="F29" s="12">
        <f t="shared" si="6"/>
        <v>3058.6110324842025</v>
      </c>
      <c r="G29" s="12">
        <f>'Surv-rate CEA'!G27*'Unit cost and utilities'!$G$4+'Surv-rate CEA'!H27*'Unit cost and utilities'!$H$4+('Surv-rate CEA'!F26-'Surv-rate CEA'!F27)*'Unit cost and utilities'!$G$14</f>
        <v>2187.1605250859702</v>
      </c>
      <c r="H29" s="12">
        <f t="shared" si="7"/>
        <v>2103.2617206942282</v>
      </c>
      <c r="I29" s="12">
        <f>G29-'Surv-rate CEA'!H27*'Unit cost and utilities'!$H$4-('Surv-rate CEA'!F26-'Surv-rate CEA'!F27)*'Unit cost and utilities'!$G$14</f>
        <v>730.69302644831805</v>
      </c>
      <c r="J29" s="12">
        <f t="shared" si="8"/>
        <v>702.66386690869638</v>
      </c>
      <c r="K29" s="12">
        <f>'Surv-rate CEA'!K27*'Unit cost and utilities'!$G$10+'Surv-rate CEA'!J27*'Unit cost and utilities'!$H$10+('Surv-rate CEA'!I26-'Surv-rate CEA'!I27)*'Unit cost and utilities'!$G$14</f>
        <v>2847.9261464954666</v>
      </c>
      <c r="L29" s="12">
        <f t="shared" si="9"/>
        <v>2738.6805762931795</v>
      </c>
      <c r="M29" s="12">
        <f>K29-'Surv-rate CEA'!J27*'Unit cost and utilities'!$H$10-('Surv-rate CEA'!I26-'Surv-rate CEA'!I27)*'Unit cost and utilities'!$G$14</f>
        <v>2285.0676175503127</v>
      </c>
      <c r="N29" s="12">
        <f t="shared" si="10"/>
        <v>2197.4131272338227</v>
      </c>
      <c r="O29" s="12">
        <f>'Surv-rate CEA'!N27*'Unit cost and utilities'!$G$3+'Surv-rate CEA'!M27*'Unit cost and utilities'!$H$3+('Surv-rate CEA'!L26-'Surv-rate CEA'!L27)*'Unit cost and utilities'!$G$14</f>
        <v>2333.7166397283481</v>
      </c>
      <c r="P29" s="12">
        <f t="shared" si="11"/>
        <v>2244.1959878984485</v>
      </c>
      <c r="Q29" s="12">
        <f>O29-'Surv-rate CEA'!M27*'Unit cost and utilities'!$H$3-('Surv-rate CEA'!L26-'Surv-rate CEA'!L27)*'Unit cost and utilities'!$G$14</f>
        <v>408.37387639738773</v>
      </c>
      <c r="R29" s="12">
        <f t="shared" si="12"/>
        <v>392.70878022287849</v>
      </c>
      <c r="S29" s="12">
        <f>'Surv-rate CEA'!Q27*'Unit cost and utilities'!$G$11+'Surv-rate CEA'!P27*'Unit cost and utilities'!$H$11+('Surv-rate CEA'!O26-'Surv-rate CEA'!O27)*'Unit cost and utilities'!$G$14</f>
        <v>4422.8038499665145</v>
      </c>
      <c r="T29" s="12">
        <f t="shared" si="13"/>
        <v>4253.1464559090764</v>
      </c>
      <c r="U29" s="12">
        <f>S29-'Surv-rate CEA'!P27*'Unit cost and utilities'!$H$11-('Surv-rate CEA'!O26-'Surv-rate CEA'!O27)*'Unit cost and utilities'!$G$14</f>
        <v>3859.945321021361</v>
      </c>
      <c r="V29" s="12">
        <f t="shared" si="14"/>
        <v>3711.8790068497201</v>
      </c>
      <c r="W29" s="12">
        <f>'Surv-rate CEA'!T27*'Unit cost and utilities'!$G$4+'Surv-rate CEA'!S27*'Unit cost and utilities'!$H$4+('Surv-rate CEA'!R26-'Surv-rate CEA'!R27)*'Unit cost and utilities'!$G$14</f>
        <v>2187.1605250859702</v>
      </c>
      <c r="X29" s="12">
        <f t="shared" si="15"/>
        <v>2103.2617206942282</v>
      </c>
      <c r="Y29" s="12">
        <f>W29-'Surv-rate CEA'!S27*'Unit cost and utilities'!$H$4-('Surv-rate CEA'!R26-'Surv-rate CEA'!R27)*'Unit cost and utilities'!$G$14</f>
        <v>730.69302644831805</v>
      </c>
      <c r="Z29" s="12">
        <f t="shared" si="16"/>
        <v>702.66386690869638</v>
      </c>
      <c r="AA29" s="12">
        <f>'Surv-rate CEA'!W27*'Unit cost and utilities'!$G$6+'Surv-rate CEA'!V27*'Unit cost and utilities'!$H$6+('Surv-rate CEA'!U26-'Surv-rate CEA'!U27)*'Unit cost and utilities'!$G$14</f>
        <v>6606.6121358738155</v>
      </c>
      <c r="AB29" s="12">
        <f t="shared" si="17"/>
        <v>6353.184528287492</v>
      </c>
      <c r="AC29" s="12">
        <f>AA29-'Surv-rate CEA'!V27*'Unit cost and utilities'!$H$6-('Surv-rate CEA'!U26-'Surv-rate CEA'!U27)*'Unit cost and utilities'!$G$14</f>
        <v>6243.7190392126504</v>
      </c>
      <c r="AD29" s="12">
        <f t="shared" si="18"/>
        <v>6004.2118990921026</v>
      </c>
      <c r="AE29" s="12">
        <f>'Surv-rate CEA'!Z27*'Unit cost and utilities'!$G$12+'Surv-rate CEA'!Y27*'Unit cost and utilities'!$H$12+('Surv-rate CEA'!X26-'Surv-rate CEA'!X27)*'Unit cost and utilities'!$G$14</f>
        <v>2847.9261464954666</v>
      </c>
      <c r="AF29" s="12">
        <f t="shared" si="19"/>
        <v>2738.6805762931795</v>
      </c>
      <c r="AG29" s="12">
        <f>AE29-'Surv-rate CEA'!Y27*'Unit cost and utilities'!$H$12-('Surv-rate CEA'!X26-'Surv-rate CEA'!X27)*'Unit cost and utilities'!$G$14</f>
        <v>2285.0676175503127</v>
      </c>
      <c r="AH29" s="12">
        <f t="shared" si="20"/>
        <v>2197.4131272338227</v>
      </c>
      <c r="AI29" s="12">
        <f>'Surv-rate CEA'!AC27*'Unit cost and utilities'!$G$5+'Surv-rate CEA'!AB27*'Unit cost and utilities'!$H$5+('Surv-rate CEA'!AA26-'Surv-rate CEA'!AA27)*'Unit cost and utilities'!$G$14</f>
        <v>2605.8937569123755</v>
      </c>
      <c r="AJ29" s="12">
        <f t="shared" si="21"/>
        <v>2505.9324746611519</v>
      </c>
      <c r="AK29" s="12">
        <f>AI29-'Surv-rate CEA'!AB27*'Unit cost and utilities'!$H$5-('Surv-rate CEA'!AA26-'Surv-rate CEA'!AA27)*'Unit cost and utilities'!$G$14</f>
        <v>1504.1087290851417</v>
      </c>
      <c r="AL29" s="12">
        <f t="shared" si="22"/>
        <v>1446.4115813001315</v>
      </c>
      <c r="AM29" s="12">
        <f>'Surv-rate CEA'!AF27*'Unit cost and utilities'!$G$9+'Surv-rate CEA'!AE27*'Unit cost and utilities'!$H$9+('Surv-rate CEA'!AD26-'Surv-rate CEA'!AD27)*'Unit cost and utilities'!G36</f>
        <v>6308.0559778867064</v>
      </c>
      <c r="AN29" s="12">
        <f t="shared" si="23"/>
        <v>6066.0808926057243</v>
      </c>
      <c r="AO29" s="12">
        <f>AM29-'Surv-rate CEA'!AE27*'Unit cost and utilities'!$H$9-('Surv-rate CEA'!AD26-'Surv-rate CEA'!AD27)*'Unit cost and utilities'!G36</f>
        <v>5844.1924209879171</v>
      </c>
      <c r="AP29" s="12">
        <f t="shared" si="24"/>
        <v>5620.010998942138</v>
      </c>
      <c r="AQ29" s="13">
        <f>'Surv-rate CEA'!AI27*'Unit cost and utilities'!$G$4+'Surv-rate CEA'!AH27*'Unit cost and utilities'!$H$4+('Surv-rate CEA'!AG26-'Surv-rate CEA'!AG27)*'Unit cost and utilities'!$G$14</f>
        <v>2187.1605250859702</v>
      </c>
      <c r="AR29" s="12">
        <f t="shared" si="25"/>
        <v>2103.2617206942282</v>
      </c>
      <c r="AS29" s="13">
        <f>AQ29-'Surv-rate CEA'!AH27*'Unit cost and utilities'!$H$4-('Surv-rate CEA'!AG26-'Surv-rate CEA'!AG27)*'Unit cost and utilities'!$G$14</f>
        <v>730.69302644831805</v>
      </c>
      <c r="AT29" s="12">
        <f t="shared" si="26"/>
        <v>702.66386690869638</v>
      </c>
      <c r="AU29" s="12">
        <f>'Surv-rate CEA'!AL27*'Unit cost and utilities'!$G$8+'Surv-rate CEA'!AK27*'Unit cost and utilities'!$H$8+('Surv-rate CEA'!AJ26-'Surv-rate CEA'!AJ27)*'Unit cost and utilities'!$G$14</f>
        <v>7559.1293027750689</v>
      </c>
      <c r="AV29" s="12">
        <f t="shared" si="27"/>
        <v>7269.1634299132766</v>
      </c>
      <c r="AW29" s="12">
        <f>AU29-'Surv-rate CEA'!AK27*'Unit cost and utilities'!$H$8-('Surv-rate CEA'!AJ26-'Surv-rate CEA'!AJ27)*'Unit cost and utilities'!$G$14</f>
        <v>7295.920840498371</v>
      </c>
      <c r="AX29" s="12">
        <f t="shared" si="28"/>
        <v>7016.0515632167935</v>
      </c>
      <c r="AY29" s="12">
        <f>'Surv-rate CEA'!AO27*'Unit cost and utilities'!$G$5+'Surv-rate CEA'!AN27*'Unit cost and utilities'!$H$5+('Surv-rate CEA'!AM26-'Surv-rate CEA'!AM27)*'Unit cost and utilities'!$G$14</f>
        <v>2605.8937569123755</v>
      </c>
      <c r="AZ29" s="12">
        <f t="shared" si="29"/>
        <v>2505.9324746611519</v>
      </c>
      <c r="BA29" s="12">
        <f>AY29-'Surv-rate CEA'!AN27*'Unit cost and utilities'!$H$5-('Surv-rate CEA'!AM26-'Surv-rate CEA'!AM27)*'Unit cost and utilities'!$G$14</f>
        <v>1504.1087290851417</v>
      </c>
      <c r="BB29" s="12">
        <f t="shared" si="30"/>
        <v>1446.4115813001315</v>
      </c>
    </row>
    <row r="30" spans="1:54">
      <c r="A30" s="12">
        <v>25</v>
      </c>
      <c r="B30" s="12">
        <f t="shared" si="31"/>
        <v>1.3808219178082193</v>
      </c>
      <c r="C30" s="12">
        <f>'Surv-rate CEA'!D28*'Unit cost and utilities'!$G$7+'Surv-rate CEA'!E28*'Unit cost and utilities'!$H$7+'Unit cost and utilities'!$G$14*('Surv-rate CEA'!C27-'Surv-rate CEA'!C28)</f>
        <v>3635.9139816675156</v>
      </c>
      <c r="D30" s="12">
        <f t="shared" si="5"/>
        <v>3490.5002939022602</v>
      </c>
      <c r="E30" s="12">
        <f>C30-'Surv-rate CEA'!E28*'Unit cost and utilities'!$H$7-'Unit cost and utilities'!$G$14*('Surv-rate CEA'!C27-'Surv-rate CEA'!C28)</f>
        <v>3001.3018827497776</v>
      </c>
      <c r="F30" s="12">
        <f t="shared" si="6"/>
        <v>2881.2686869514291</v>
      </c>
      <c r="G30" s="12">
        <f>'Surv-rate CEA'!G28*'Unit cost and utilities'!$G$4+'Surv-rate CEA'!H28*'Unit cost and utilities'!$H$4+('Surv-rate CEA'!F27-'Surv-rate CEA'!F28)*'Unit cost and utilities'!$G$14</f>
        <v>2098.609790759022</v>
      </c>
      <c r="H30" s="12">
        <f t="shared" si="7"/>
        <v>2014.6786003091906</v>
      </c>
      <c r="I30" s="12">
        <f>G30-'Surv-rate CEA'!H28*'Unit cost and utilities'!$H$4-('Surv-rate CEA'!F27-'Surv-rate CEA'!F28)*'Unit cost and utilities'!$G$14</f>
        <v>674.11238793106861</v>
      </c>
      <c r="J30" s="12">
        <f t="shared" si="8"/>
        <v>647.15213287785571</v>
      </c>
      <c r="K30" s="12">
        <f>'Surv-rate CEA'!K28*'Unit cost and utilities'!$G$10+'Surv-rate CEA'!J28*'Unit cost and utilities'!$H$10+('Surv-rate CEA'!I27-'Surv-rate CEA'!I28)*'Unit cost and utilities'!$G$14</f>
        <v>2724.607932230444</v>
      </c>
      <c r="L30" s="12">
        <f t="shared" si="9"/>
        <v>2615.6407539259694</v>
      </c>
      <c r="M30" s="12">
        <f>K30-'Surv-rate CEA'!J28*'Unit cost and utilities'!$H$10-('Surv-rate CEA'!I27-'Surv-rate CEA'!I28)*'Unit cost and utilities'!$G$14</f>
        <v>2170.1879961544064</v>
      </c>
      <c r="N30" s="12">
        <f t="shared" si="10"/>
        <v>2083.394127747219</v>
      </c>
      <c r="O30" s="12">
        <f>'Surv-rate CEA'!N28*'Unit cost and utilities'!$G$3+'Surv-rate CEA'!M28*'Unit cost and utilities'!$H$3+('Surv-rate CEA'!L27-'Surv-rate CEA'!L28)*'Unit cost and utilities'!$G$14</f>
        <v>2236.5571030909414</v>
      </c>
      <c r="P30" s="12">
        <f t="shared" si="11"/>
        <v>2147.1088878972273</v>
      </c>
      <c r="Q30" s="12">
        <f>O30-'Surv-rate CEA'!M28*'Unit cost and utilities'!$H$3-('Surv-rate CEA'!L27-'Surv-rate CEA'!L28)*'Unit cost and utilities'!$G$14</f>
        <v>376.75176718876401</v>
      </c>
      <c r="R30" s="12">
        <f t="shared" si="12"/>
        <v>361.68406643587946</v>
      </c>
      <c r="S30" s="12">
        <f>'Surv-rate CEA'!Q28*'Unit cost and utilities'!$G$11+'Surv-rate CEA'!P28*'Unit cost and utilities'!$H$11+('Surv-rate CEA'!O27-'Surv-rate CEA'!O28)*'Unit cost and utilities'!$G$14</f>
        <v>4220.3101430683391</v>
      </c>
      <c r="T30" s="12">
        <f t="shared" si="13"/>
        <v>4051.5242849564738</v>
      </c>
      <c r="U30" s="12">
        <f>S30-'Surv-rate CEA'!P28*'Unit cost and utilities'!$H$11-('Surv-rate CEA'!O27-'Surv-rate CEA'!O28)*'Unit cost and utilities'!$G$14</f>
        <v>3665.8902069923015</v>
      </c>
      <c r="V30" s="12">
        <f t="shared" si="14"/>
        <v>3519.2776587777239</v>
      </c>
      <c r="W30" s="12">
        <f>'Surv-rate CEA'!T28*'Unit cost and utilities'!$G$4+'Surv-rate CEA'!S28*'Unit cost and utilities'!$H$4+('Surv-rate CEA'!R27-'Surv-rate CEA'!R28)*'Unit cost and utilities'!$G$14</f>
        <v>2098.609790759022</v>
      </c>
      <c r="X30" s="12">
        <f t="shared" si="15"/>
        <v>2014.6786003091906</v>
      </c>
      <c r="Y30" s="12">
        <f>W30-'Surv-rate CEA'!S28*'Unit cost and utilities'!$H$4-('Surv-rate CEA'!R27-'Surv-rate CEA'!R28)*'Unit cost and utilities'!$G$14</f>
        <v>674.11238793106861</v>
      </c>
      <c r="Z30" s="12">
        <f t="shared" si="16"/>
        <v>647.15213287785571</v>
      </c>
      <c r="AA30" s="12">
        <f>'Surv-rate CEA'!W28*'Unit cost and utilities'!$G$6+'Surv-rate CEA'!V28*'Unit cost and utilities'!$H$6+('Surv-rate CEA'!U27-'Surv-rate CEA'!U28)*'Unit cost and utilities'!$G$14</f>
        <v>6381.6453976782095</v>
      </c>
      <c r="AB30" s="12">
        <f t="shared" si="17"/>
        <v>6126.4197251332926</v>
      </c>
      <c r="AC30" s="12">
        <f>AA30-'Surv-rate CEA'!V28*'Unit cost and utilities'!$H$6-('Surv-rate CEA'!U27-'Surv-rate CEA'!U28)*'Unit cost and utilities'!$G$14</f>
        <v>6024.7242769433988</v>
      </c>
      <c r="AD30" s="12">
        <f t="shared" si="18"/>
        <v>5783.7732040367146</v>
      </c>
      <c r="AE30" s="12">
        <f>'Surv-rate CEA'!Z28*'Unit cost and utilities'!$G$12+'Surv-rate CEA'!Y28*'Unit cost and utilities'!$H$12+('Surv-rate CEA'!X27-'Surv-rate CEA'!X28)*'Unit cost and utilities'!$G$14</f>
        <v>2724.607932230444</v>
      </c>
      <c r="AF30" s="12">
        <f t="shared" si="19"/>
        <v>2615.6407539259694</v>
      </c>
      <c r="AG30" s="12">
        <f>AE30-'Surv-rate CEA'!Y28*'Unit cost and utilities'!$H$12-('Surv-rate CEA'!X27-'Surv-rate CEA'!X28)*'Unit cost and utilities'!$G$14</f>
        <v>2170.1879961544064</v>
      </c>
      <c r="AH30" s="12">
        <f t="shared" si="20"/>
        <v>2083.394127747219</v>
      </c>
      <c r="AI30" s="12">
        <f>'Surv-rate CEA'!AC28*'Unit cost and utilities'!$G$5+'Surv-rate CEA'!AB28*'Unit cost and utilities'!$H$5+('Surv-rate CEA'!AA27-'Surv-rate CEA'!AA28)*'Unit cost and utilities'!$G$14</f>
        <v>2504.1634956449316</v>
      </c>
      <c r="AJ30" s="12">
        <f t="shared" si="21"/>
        <v>2404.0127081112123</v>
      </c>
      <c r="AK30" s="12">
        <f>AI30-'Surv-rate CEA'!AB28*'Unit cost and utilities'!$H$5-('Surv-rate CEA'!AA27-'Surv-rate CEA'!AA28)*'Unit cost and utilities'!$G$14</f>
        <v>1419.9967042181763</v>
      </c>
      <c r="AL30" s="12">
        <f t="shared" si="22"/>
        <v>1363.2057684545712</v>
      </c>
      <c r="AM30" s="12">
        <f>'Surv-rate CEA'!AF28*'Unit cost and utilities'!$G$9+'Surv-rate CEA'!AE28*'Unit cost and utilities'!$H$9+('Surv-rate CEA'!AD27-'Surv-rate CEA'!AD28)*'Unit cost and utilities'!G37</f>
        <v>6083.9720506293688</v>
      </c>
      <c r="AN30" s="12">
        <f t="shared" si="23"/>
        <v>5840.6514394698552</v>
      </c>
      <c r="AO30" s="12">
        <f>AM30-'Surv-rate CEA'!AE28*'Unit cost and utilities'!$H$9-('Surv-rate CEA'!AD27-'Surv-rate CEA'!AD28)*'Unit cost and utilities'!G37</f>
        <v>5617.889672614283</v>
      </c>
      <c r="AP30" s="12">
        <f t="shared" si="24"/>
        <v>5393.209424711793</v>
      </c>
      <c r="AQ30" s="13">
        <f>'Surv-rate CEA'!AI28*'Unit cost and utilities'!$G$4+'Surv-rate CEA'!AH28*'Unit cost and utilities'!$H$4+('Surv-rate CEA'!AG27-'Surv-rate CEA'!AG28)*'Unit cost and utilities'!$G$14</f>
        <v>2098.609790759022</v>
      </c>
      <c r="AR30" s="12">
        <f t="shared" si="25"/>
        <v>2014.6786003091906</v>
      </c>
      <c r="AS30" s="13">
        <f>AQ30-'Surv-rate CEA'!AH28*'Unit cost and utilities'!$H$4-('Surv-rate CEA'!AG27-'Surv-rate CEA'!AG28)*'Unit cost and utilities'!$G$14</f>
        <v>674.11238793106861</v>
      </c>
      <c r="AT30" s="12">
        <f t="shared" si="26"/>
        <v>647.15213287785571</v>
      </c>
      <c r="AU30" s="12">
        <f>'Surv-rate CEA'!AL28*'Unit cost and utilities'!$G$8+'Surv-rate CEA'!AK28*'Unit cost and utilities'!$H$8+('Surv-rate CEA'!AJ27-'Surv-rate CEA'!AJ28)*'Unit cost and utilities'!$G$14</f>
        <v>7320.987842039166</v>
      </c>
      <c r="AV30" s="12">
        <f t="shared" si="27"/>
        <v>7028.1943805977935</v>
      </c>
      <c r="AW30" s="12">
        <f>AU30-'Surv-rate CEA'!AK28*'Unit cost and utilities'!$H$8-('Surv-rate CEA'!AJ27-'Surv-rate CEA'!AJ28)*'Unit cost and utilities'!$G$14</f>
        <v>7064.4613192379275</v>
      </c>
      <c r="AX30" s="12">
        <f t="shared" si="28"/>
        <v>6781.9273050437141</v>
      </c>
      <c r="AY30" s="12">
        <f>'Surv-rate CEA'!AO28*'Unit cost and utilities'!$G$5+'Surv-rate CEA'!AN28*'Unit cost and utilities'!$H$5+('Surv-rate CEA'!AM27-'Surv-rate CEA'!AM28)*'Unit cost and utilities'!$G$14</f>
        <v>2504.1634956449316</v>
      </c>
      <c r="AZ30" s="12">
        <f t="shared" si="29"/>
        <v>2404.0127081112123</v>
      </c>
      <c r="BA30" s="12">
        <f>AY30-'Surv-rate CEA'!AN28*'Unit cost and utilities'!$H$5-('Surv-rate CEA'!AM27-'Surv-rate CEA'!AM28)*'Unit cost and utilities'!$G$14</f>
        <v>1419.9967042181763</v>
      </c>
      <c r="BB30" s="12">
        <f t="shared" si="30"/>
        <v>1363.2057684545712</v>
      </c>
    </row>
    <row r="31" spans="1:54">
      <c r="A31" s="12">
        <v>26</v>
      </c>
      <c r="B31" s="12">
        <f t="shared" si="31"/>
        <v>1.4383561643835616</v>
      </c>
      <c r="C31" s="12">
        <f>'Surv-rate CEA'!D29*'Unit cost and utilities'!$G$7+'Surv-rate CEA'!E29*'Unit cost and utilities'!$H$7+'Unit cost and utilities'!$G$14*('Surv-rate CEA'!C28-'Surv-rate CEA'!C29)</f>
        <v>3460.387654596158</v>
      </c>
      <c r="D31" s="12">
        <f t="shared" si="5"/>
        <v>3316.3491898862544</v>
      </c>
      <c r="E31" s="12">
        <f>C31-'Surv-rate CEA'!E29*'Unit cost and utilities'!$H$7-'Unit cost and utilities'!$G$14*('Surv-rate CEA'!C28-'Surv-rate CEA'!C29)</f>
        <v>2835.3496220340521</v>
      </c>
      <c r="F31" s="12">
        <f t="shared" si="6"/>
        <v>2717.3283344678612</v>
      </c>
      <c r="G31" s="12">
        <f>'Surv-rate CEA'!G29*'Unit cost and utilities'!$G$4+'Surv-rate CEA'!H29*'Unit cost and utilities'!$H$4+('Surv-rate CEA'!F28-'Surv-rate CEA'!F29)*'Unit cost and utilities'!$G$14</f>
        <v>2015.5858467349676</v>
      </c>
      <c r="H31" s="12">
        <f t="shared" si="7"/>
        <v>1931.6871857080437</v>
      </c>
      <c r="I31" s="12">
        <f>G31-'Surv-rate CEA'!H29*'Unit cost and utilities'!$H$4-('Surv-rate CEA'!F28-'Surv-rate CEA'!F29)*'Unit cost and utilities'!$G$14</f>
        <v>622.90597929673345</v>
      </c>
      <c r="J31" s="12">
        <f t="shared" si="8"/>
        <v>596.9775487645793</v>
      </c>
      <c r="K31" s="12">
        <f>'Surv-rate CEA'!K29*'Unit cost and utilities'!$G$10+'Surv-rate CEA'!J29*'Unit cost and utilities'!$H$10+('Surv-rate CEA'!I28-'Surv-rate CEA'!I29)*'Unit cost and utilities'!$G$14</f>
        <v>2609.1445273547697</v>
      </c>
      <c r="L31" s="12">
        <f t="shared" si="9"/>
        <v>2500.5390156493804</v>
      </c>
      <c r="M31" s="12">
        <f>K31-'Surv-rate CEA'!J29*'Unit cost and utilities'!$H$10-('Surv-rate CEA'!I28-'Surv-rate CEA'!I29)*'Unit cost and utilities'!$G$14</f>
        <v>2063.1893131646607</v>
      </c>
      <c r="N31" s="12">
        <f t="shared" si="10"/>
        <v>1977.3091602056709</v>
      </c>
      <c r="O31" s="12">
        <f>'Surv-rate CEA'!N29*'Unit cost and utilities'!$G$3+'Surv-rate CEA'!M29*'Unit cost and utilities'!$H$3+('Surv-rate CEA'!L28-'Surv-rate CEA'!L29)*'Unit cost and utilities'!$G$14</f>
        <v>2145.4468805117244</v>
      </c>
      <c r="P31" s="12">
        <f t="shared" si="11"/>
        <v>2056.1427603865977</v>
      </c>
      <c r="Q31" s="12">
        <f>O31-'Surv-rate CEA'!M29*'Unit cost and utilities'!$H$3-('Surv-rate CEA'!L28-'Surv-rate CEA'!L29)*'Unit cost and utilities'!$G$14</f>
        <v>348.13323815744695</v>
      </c>
      <c r="R31" s="12">
        <f t="shared" si="12"/>
        <v>333.64220936416052</v>
      </c>
      <c r="S31" s="12">
        <f>'Surv-rate CEA'!Q29*'Unit cost and utilities'!$G$11+'Surv-rate CEA'!P29*'Unit cost and utilities'!$H$11+('Surv-rate CEA'!O28-'Surv-rate CEA'!O29)*'Unit cost and utilities'!$G$14</f>
        <v>4031.102819698925</v>
      </c>
      <c r="T31" s="12">
        <f t="shared" si="13"/>
        <v>3863.3083645123834</v>
      </c>
      <c r="U31" s="12">
        <f>S31-'Surv-rate CEA'!P29*'Unit cost and utilities'!$H$11-('Surv-rate CEA'!O28-'Surv-rate CEA'!O29)*'Unit cost and utilities'!$G$14</f>
        <v>3485.147605508816</v>
      </c>
      <c r="V31" s="12">
        <f t="shared" si="14"/>
        <v>3340.0785090686741</v>
      </c>
      <c r="W31" s="12">
        <f>'Surv-rate CEA'!T29*'Unit cost and utilities'!$G$4+'Surv-rate CEA'!S29*'Unit cost and utilities'!$H$4+('Surv-rate CEA'!R28-'Surv-rate CEA'!R29)*'Unit cost and utilities'!$G$14</f>
        <v>2015.5858467349676</v>
      </c>
      <c r="X31" s="12">
        <f t="shared" si="15"/>
        <v>1931.6871857080437</v>
      </c>
      <c r="Y31" s="12">
        <f>W31-'Surv-rate CEA'!S29*'Unit cost and utilities'!$H$4-('Surv-rate CEA'!R28-'Surv-rate CEA'!R29)*'Unit cost and utilities'!$G$14</f>
        <v>622.90597929673345</v>
      </c>
      <c r="Z31" s="12">
        <f t="shared" si="16"/>
        <v>596.9775487645793</v>
      </c>
      <c r="AA31" s="12">
        <f>'Surv-rate CEA'!W29*'Unit cost and utilities'!$G$6+'Surv-rate CEA'!V29*'Unit cost and utilities'!$H$6+('Surv-rate CEA'!U28-'Surv-rate CEA'!U29)*'Unit cost and utilities'!$G$14</f>
        <v>6168.5730645116473</v>
      </c>
      <c r="AB31" s="12">
        <f t="shared" si="17"/>
        <v>5911.8065162658222</v>
      </c>
      <c r="AC31" s="12">
        <f>AA31-'Surv-rate CEA'!V29*'Unit cost and utilities'!$H$6-('Surv-rate CEA'!U28-'Surv-rate CEA'!U29)*'Unit cost and utilities'!$G$14</f>
        <v>5817.5206157550683</v>
      </c>
      <c r="AD31" s="12">
        <f t="shared" si="18"/>
        <v>5575.3666082991131</v>
      </c>
      <c r="AE31" s="12">
        <f>'Surv-rate CEA'!Z29*'Unit cost and utilities'!$G$12+'Surv-rate CEA'!Y29*'Unit cost and utilities'!$H$12+('Surv-rate CEA'!X28-'Surv-rate CEA'!X29)*'Unit cost and utilities'!$G$14</f>
        <v>2609.1445273547697</v>
      </c>
      <c r="AF31" s="12">
        <f t="shared" si="19"/>
        <v>2500.5390156493804</v>
      </c>
      <c r="AG31" s="12">
        <f>AE31-'Surv-rate CEA'!Y29*'Unit cost and utilities'!$H$12-('Surv-rate CEA'!X28-'Surv-rate CEA'!X29)*'Unit cost and utilities'!$G$14</f>
        <v>2063.1893131646607</v>
      </c>
      <c r="AH31" s="12">
        <f t="shared" si="20"/>
        <v>1977.3091602056709</v>
      </c>
      <c r="AI31" s="12">
        <f>'Surv-rate CEA'!AC29*'Unit cost and utilities'!$G$5+'Surv-rate CEA'!AB29*'Unit cost and utilities'!$H$5+('Surv-rate CEA'!AA28-'Surv-rate CEA'!AA29)*'Unit cost and utilities'!$G$14</f>
        <v>2408.4135994111721</v>
      </c>
      <c r="AJ31" s="12">
        <f t="shared" si="21"/>
        <v>2308.1635026380914</v>
      </c>
      <c r="AK31" s="12">
        <f>AI31-'Surv-rate CEA'!AB29*'Unit cost and utilities'!$H$5-('Surv-rate CEA'!AA28-'Surv-rate CEA'!AA29)*'Unit cost and utilities'!$G$14</f>
        <v>1342.1162453192028</v>
      </c>
      <c r="AL31" s="12">
        <f t="shared" si="22"/>
        <v>1286.2507230904341</v>
      </c>
      <c r="AM31" s="12">
        <f>'Surv-rate CEA'!AF29*'Unit cost and utilities'!$G$9+'Surv-rate CEA'!AE29*'Unit cost and utilities'!$H$9+('Surv-rate CEA'!AD28-'Surv-rate CEA'!AD29)*'Unit cost and utilities'!G38</f>
        <v>5872.3205777839457</v>
      </c>
      <c r="AN31" s="12">
        <f t="shared" si="23"/>
        <v>5627.8855246230924</v>
      </c>
      <c r="AO31" s="12">
        <f>AM31-'Surv-rate CEA'!AE29*'Unit cost and utilities'!$H$9-('Surv-rate CEA'!AD28-'Surv-rate CEA'!AD29)*'Unit cost and utilities'!G38</f>
        <v>5404.5731573285821</v>
      </c>
      <c r="AP31" s="12">
        <f t="shared" si="24"/>
        <v>5179.6080673739953</v>
      </c>
      <c r="AQ31" s="13">
        <f>'Surv-rate CEA'!AI29*'Unit cost and utilities'!$G$4+'Surv-rate CEA'!AH29*'Unit cost and utilities'!$H$4+('Surv-rate CEA'!AG28-'Surv-rate CEA'!AG29)*'Unit cost and utilities'!$G$14</f>
        <v>2015.5858467349676</v>
      </c>
      <c r="AR31" s="12">
        <f t="shared" si="25"/>
        <v>1931.6871857080437</v>
      </c>
      <c r="AS31" s="13">
        <f>AQ31-'Surv-rate CEA'!AH29*'Unit cost and utilities'!$H$4-('Surv-rate CEA'!AG28-'Surv-rate CEA'!AG29)*'Unit cost and utilities'!$G$14</f>
        <v>622.90597929673345</v>
      </c>
      <c r="AT31" s="12">
        <f t="shared" si="26"/>
        <v>596.9775487645793</v>
      </c>
      <c r="AU31" s="12">
        <f>'Surv-rate CEA'!AL29*'Unit cost and utilities'!$G$8+'Surv-rate CEA'!AK29*'Unit cost and utilities'!$H$8+('Surv-rate CEA'!AJ28-'Surv-rate CEA'!AJ29)*'Unit cost and utilities'!$G$14</f>
        <v>7094.811058923794</v>
      </c>
      <c r="AV31" s="12">
        <f t="shared" si="27"/>
        <v>6799.4899000423939</v>
      </c>
      <c r="AW31" s="12">
        <f>AU31-'Surv-rate CEA'!AK29*'Unit cost and utilities'!$H$8-('Surv-rate CEA'!AJ28-'Surv-rate CEA'!AJ29)*'Unit cost and utilities'!$G$14</f>
        <v>6844.711193365697</v>
      </c>
      <c r="AX31" s="12">
        <f t="shared" si="28"/>
        <v>6559.800428999285</v>
      </c>
      <c r="AY31" s="12">
        <f>'Surv-rate CEA'!AO29*'Unit cost and utilities'!$G$5+'Surv-rate CEA'!AN29*'Unit cost and utilities'!$H$5+('Surv-rate CEA'!AM28-'Surv-rate CEA'!AM29)*'Unit cost and utilities'!$G$14</f>
        <v>2408.4135994111721</v>
      </c>
      <c r="AZ31" s="12">
        <f t="shared" si="29"/>
        <v>2308.1635026380914</v>
      </c>
      <c r="BA31" s="12">
        <f>AY31-'Surv-rate CEA'!AN29*'Unit cost and utilities'!$H$5-('Surv-rate CEA'!AM28-'Surv-rate CEA'!AM29)*'Unit cost and utilities'!$G$14</f>
        <v>1342.1162453192028</v>
      </c>
      <c r="BB31" s="12">
        <f t="shared" si="30"/>
        <v>1286.2507230904341</v>
      </c>
    </row>
    <row r="32" spans="1:54">
      <c r="A32" s="12">
        <v>27</v>
      </c>
      <c r="B32" s="12">
        <f t="shared" si="31"/>
        <v>1.4958904109589042</v>
      </c>
      <c r="C32" s="12">
        <f>'Surv-rate CEA'!D30*'Unit cost and utilities'!$G$7+'Surv-rate CEA'!E30*'Unit cost and utilities'!$H$7+'Unit cost and utilities'!$G$14*('Surv-rate CEA'!C29-'Surv-rate CEA'!C30)</f>
        <v>3296.9503690637885</v>
      </c>
      <c r="D32" s="12">
        <f t="shared" si="5"/>
        <v>3154.34599145625</v>
      </c>
      <c r="E32" s="12">
        <f>C32-'Surv-rate CEA'!E30*'Unit cost and utilities'!$H$7-'Unit cost and utilities'!$G$14*('Surv-rate CEA'!C29-'Surv-rate CEA'!C30)</f>
        <v>2681.5194850174225</v>
      </c>
      <c r="F32" s="12">
        <f t="shared" si="6"/>
        <v>2565.5345976525628</v>
      </c>
      <c r="G32" s="12">
        <f>'Surv-rate CEA'!G30*'Unit cost and utilities'!$G$4+'Surv-rate CEA'!H30*'Unit cost and utilities'!$H$4+('Surv-rate CEA'!F29-'Surv-rate CEA'!F30)*'Unit cost and utilities'!$G$14</f>
        <v>1937.618154827255</v>
      </c>
      <c r="H32" s="12">
        <f t="shared" si="7"/>
        <v>1853.8095438142022</v>
      </c>
      <c r="I32" s="12">
        <f>G32-'Surv-rate CEA'!H30*'Unit cost and utilities'!$H$4-('Surv-rate CEA'!F29-'Surv-rate CEA'!F30)*'Unit cost and utilities'!$G$14</f>
        <v>576.46872092507238</v>
      </c>
      <c r="J32" s="12">
        <f t="shared" si="8"/>
        <v>551.53447747115058</v>
      </c>
      <c r="K32" s="12">
        <f>'Surv-rate CEA'!K30*'Unit cost and utilities'!$G$10+'Surv-rate CEA'!J30*'Unit cost and utilities'!$H$10+('Surv-rate CEA'!I29-'Surv-rate CEA'!I30)*'Unit cost and utilities'!$G$14</f>
        <v>2500.8804461764034</v>
      </c>
      <c r="L32" s="12">
        <f t="shared" si="9"/>
        <v>2392.70881494887</v>
      </c>
      <c r="M32" s="12">
        <f>K32-'Surv-rate CEA'!J30*'Unit cost and utilities'!$H$10-('Surv-rate CEA'!I29-'Surv-rate CEA'!I30)*'Unit cost and utilities'!$G$14</f>
        <v>1963.383596225402</v>
      </c>
      <c r="N32" s="12">
        <f t="shared" si="10"/>
        <v>1878.460541765204</v>
      </c>
      <c r="O32" s="12">
        <f>'Surv-rate CEA'!N30*'Unit cost and utilities'!$G$3+'Surv-rate CEA'!M30*'Unit cost and utilities'!$H$3+('Surv-rate CEA'!L29-'Surv-rate CEA'!L30)*'Unit cost and utilities'!$G$14</f>
        <v>2059.8829437250902</v>
      </c>
      <c r="P32" s="12">
        <f t="shared" si="11"/>
        <v>1970.785962499463</v>
      </c>
      <c r="Q32" s="12">
        <f>O32-'Surv-rate CEA'!M30*'Unit cost and utilities'!$H$3-('Surv-rate CEA'!L29-'Surv-rate CEA'!L30)*'Unit cost and utilities'!$G$14</f>
        <v>322.18011896226386</v>
      </c>
      <c r="R32" s="12">
        <f t="shared" si="12"/>
        <v>308.24472710036491</v>
      </c>
      <c r="S32" s="12">
        <f>'Surv-rate CEA'!Q30*'Unit cost and utilities'!$G$11+'Surv-rate CEA'!P30*'Unit cost and utilities'!$H$11+('Surv-rate CEA'!O29-'Surv-rate CEA'!O30)*'Unit cost and utilities'!$G$14</f>
        <v>3854.0522408784946</v>
      </c>
      <c r="T32" s="12">
        <f t="shared" si="13"/>
        <v>3687.3513022673123</v>
      </c>
      <c r="U32" s="12">
        <f>S32-'Surv-rate CEA'!P30*'Unit cost and utilities'!$H$11-('Surv-rate CEA'!O29-'Surv-rate CEA'!O30)*'Unit cost and utilities'!$G$14</f>
        <v>3316.5553909274931</v>
      </c>
      <c r="V32" s="12">
        <f t="shared" si="14"/>
        <v>3173.1030290836466</v>
      </c>
      <c r="W32" s="12">
        <f>'Surv-rate CEA'!T30*'Unit cost and utilities'!$G$4+'Surv-rate CEA'!S30*'Unit cost and utilities'!$H$4+('Surv-rate CEA'!R29-'Surv-rate CEA'!R30)*'Unit cost and utilities'!$G$14</f>
        <v>1937.618154827255</v>
      </c>
      <c r="X32" s="12">
        <f t="shared" si="15"/>
        <v>1853.8095438142022</v>
      </c>
      <c r="Y32" s="12">
        <f>W32-'Surv-rate CEA'!S30*'Unit cost and utilities'!$H$4-('Surv-rate CEA'!R29-'Surv-rate CEA'!R30)*'Unit cost and utilities'!$G$14</f>
        <v>576.46872092507238</v>
      </c>
      <c r="Z32" s="12">
        <f t="shared" si="16"/>
        <v>551.53447747115058</v>
      </c>
      <c r="AA32" s="12">
        <f>'Surv-rate CEA'!W30*'Unit cost and utilities'!$G$6+'Surv-rate CEA'!V30*'Unit cost and utilities'!$H$6+('Surv-rate CEA'!U29-'Surv-rate CEA'!U30)*'Unit cost and utilities'!$G$14</f>
        <v>5966.5357161469256</v>
      </c>
      <c r="AB32" s="12">
        <f t="shared" si="17"/>
        <v>5708.4626434497795</v>
      </c>
      <c r="AC32" s="12">
        <f>AA32-'Surv-rate CEA'!V30*'Unit cost and utilities'!$H$6-('Surv-rate CEA'!U29-'Surv-rate CEA'!U30)*'Unit cost and utilities'!$G$14</f>
        <v>5621.2437768457585</v>
      </c>
      <c r="AD32" s="12">
        <f t="shared" si="18"/>
        <v>5378.1057612726072</v>
      </c>
      <c r="AE32" s="12">
        <f>'Surv-rate CEA'!Z30*'Unit cost and utilities'!$G$12+'Surv-rate CEA'!Y30*'Unit cost and utilities'!$H$12+('Surv-rate CEA'!X29-'Surv-rate CEA'!X30)*'Unit cost and utilities'!$G$14</f>
        <v>2500.8804461764034</v>
      </c>
      <c r="AF32" s="12">
        <f t="shared" si="19"/>
        <v>2392.70881494887</v>
      </c>
      <c r="AG32" s="12">
        <f>AE32-'Surv-rate CEA'!Y30*'Unit cost and utilities'!$H$12-('Surv-rate CEA'!X29-'Surv-rate CEA'!X30)*'Unit cost and utilities'!$G$14</f>
        <v>1963.383596225402</v>
      </c>
      <c r="AH32" s="12">
        <f t="shared" si="20"/>
        <v>1878.460541765204</v>
      </c>
      <c r="AI32" s="12">
        <f>'Surv-rate CEA'!AC30*'Unit cost and utilities'!$G$5+'Surv-rate CEA'!AB30*'Unit cost and utilities'!$H$5+('Surv-rate CEA'!AA29-'Surv-rate CEA'!AA30)*'Unit cost and utilities'!$G$14</f>
        <v>2318.1734750669543</v>
      </c>
      <c r="AJ32" s="12">
        <f t="shared" si="21"/>
        <v>2217.9045451187912</v>
      </c>
      <c r="AK32" s="12">
        <f>AI32-'Surv-rate CEA'!AB30*'Unit cost and utilities'!$H$5-('Surv-rate CEA'!AA29-'Surv-rate CEA'!AA30)*'Unit cost and utilities'!$G$14</f>
        <v>1269.8907277697065</v>
      </c>
      <c r="AL32" s="12">
        <f t="shared" si="22"/>
        <v>1214.9636113161439</v>
      </c>
      <c r="AM32" s="12">
        <f>'Surv-rate CEA'!AF30*'Unit cost and utilities'!$G$9+'Surv-rate CEA'!AE30*'Unit cost and utilities'!$H$9+('Surv-rate CEA'!AD29-'Surv-rate CEA'!AD30)*'Unit cost and utilities'!G39</f>
        <v>5672.1651239798339</v>
      </c>
      <c r="AN32" s="12">
        <f t="shared" si="23"/>
        <v>5426.8245860141315</v>
      </c>
      <c r="AO32" s="12">
        <f>AM32-'Surv-rate CEA'!AE30*'Unit cost and utilities'!$H$9-('Surv-rate CEA'!AD29-'Surv-rate CEA'!AD30)*'Unit cost and utilities'!G39</f>
        <v>5203.2475852806401</v>
      </c>
      <c r="AP32" s="12">
        <f t="shared" si="24"/>
        <v>4978.1893343590236</v>
      </c>
      <c r="AQ32" s="13">
        <f>'Surv-rate CEA'!AI30*'Unit cost and utilities'!$G$4+'Surv-rate CEA'!AH30*'Unit cost and utilities'!$H$4+('Surv-rate CEA'!AG29-'Surv-rate CEA'!AG30)*'Unit cost and utilities'!$G$14</f>
        <v>1937.618154827255</v>
      </c>
      <c r="AR32" s="12">
        <f t="shared" si="25"/>
        <v>1853.8095438142022</v>
      </c>
      <c r="AS32" s="13">
        <f>AQ32-'Surv-rate CEA'!AH30*'Unit cost and utilities'!$H$4-('Surv-rate CEA'!AG29-'Surv-rate CEA'!AG30)*'Unit cost and utilities'!$G$14</f>
        <v>576.46872092507238</v>
      </c>
      <c r="AT32" s="12">
        <f t="shared" si="26"/>
        <v>551.53447747115058</v>
      </c>
      <c r="AU32" s="12">
        <f>'Surv-rate CEA'!AL30*'Unit cost and utilities'!$G$8+'Surv-rate CEA'!AK30*'Unit cost and utilities'!$H$8+('Surv-rate CEA'!AJ29-'Surv-rate CEA'!AJ30)*'Unit cost and utilities'!$G$14</f>
        <v>6879.7653792472356</v>
      </c>
      <c r="AV32" s="12">
        <f t="shared" si="27"/>
        <v>6582.1920007701938</v>
      </c>
      <c r="AW32" s="12">
        <f>AU32-'Surv-rate CEA'!AK30*'Unit cost and utilities'!$H$8-('Surv-rate CEA'!AJ29-'Surv-rate CEA'!AJ30)*'Unit cost and utilities'!$G$14</f>
        <v>6635.8479656050786</v>
      </c>
      <c r="AX32" s="12">
        <f t="shared" si="28"/>
        <v>6348.8248493602086</v>
      </c>
      <c r="AY32" s="12">
        <f>'Surv-rate CEA'!AO30*'Unit cost and utilities'!$G$5+'Surv-rate CEA'!AN30*'Unit cost and utilities'!$H$5+('Surv-rate CEA'!AM29-'Surv-rate CEA'!AM30)*'Unit cost and utilities'!$G$14</f>
        <v>2318.1734750669543</v>
      </c>
      <c r="AZ32" s="12">
        <f t="shared" si="29"/>
        <v>2217.9045451187912</v>
      </c>
      <c r="BA32" s="12">
        <f>AY32-'Surv-rate CEA'!AN30*'Unit cost and utilities'!$H$5-('Surv-rate CEA'!AM29-'Surv-rate CEA'!AM30)*'Unit cost and utilities'!$G$14</f>
        <v>1269.8907277697065</v>
      </c>
      <c r="BB32" s="12">
        <f t="shared" si="30"/>
        <v>1214.9636113161439</v>
      </c>
    </row>
    <row r="33" spans="1:54">
      <c r="A33" s="12">
        <v>28</v>
      </c>
      <c r="B33" s="12">
        <f t="shared" si="31"/>
        <v>1.5534246575342465</v>
      </c>
      <c r="C33" s="12">
        <f>'Surv-rate CEA'!D31*'Unit cost and utilities'!$G$7+'Surv-rate CEA'!E31*'Unit cost and utilities'!$H$7+'Unit cost and utilities'!$G$14*('Surv-rate CEA'!C30-'Surv-rate CEA'!C31)</f>
        <v>3144.5346984037092</v>
      </c>
      <c r="D33" s="12">
        <f t="shared" si="5"/>
        <v>3003.4107433623585</v>
      </c>
      <c r="E33" s="12">
        <f>C33-'Surv-rate CEA'!E31*'Unit cost and utilities'!$H$7-'Unit cost and utilities'!$G$14*('Surv-rate CEA'!C30-'Surv-rate CEA'!C31)</f>
        <v>2538.7067644312392</v>
      </c>
      <c r="F33" s="12">
        <f t="shared" si="6"/>
        <v>2424.7718348950375</v>
      </c>
      <c r="G33" s="12">
        <f>'Surv-rate CEA'!G31*'Unit cost and utilities'!$G$4+'Surv-rate CEA'!H31*'Unit cost and utilities'!$H$4+('Surv-rate CEA'!F30-'Surv-rate CEA'!F31)*'Unit cost and utilities'!$G$14</f>
        <v>1864.2862025207414</v>
      </c>
      <c r="H33" s="12">
        <f t="shared" si="7"/>
        <v>1780.6186753783934</v>
      </c>
      <c r="I33" s="12">
        <f>G33-'Surv-rate CEA'!H31*'Unit cost and utilities'!$H$4-('Surv-rate CEA'!F30-'Surv-rate CEA'!F31)*'Unit cost and utilities'!$G$14</f>
        <v>534.27402131549445</v>
      </c>
      <c r="J33" s="12">
        <f t="shared" si="8"/>
        <v>510.29627255598319</v>
      </c>
      <c r="K33" s="12">
        <f>'Surv-rate CEA'!K31*'Unit cost and utilities'!$G$10+'Surv-rate CEA'!J31*'Unit cost and utilities'!$H$10+('Surv-rate CEA'!I30-'Surv-rate CEA'!I31)*'Unit cost and utilities'!$G$14</f>
        <v>2399.2268892026177</v>
      </c>
      <c r="L33" s="12">
        <f t="shared" si="9"/>
        <v>2291.5516939447275</v>
      </c>
      <c r="M33" s="12">
        <f>K33-'Surv-rate CEA'!J31*'Unit cost and utilities'!$H$10-('Surv-rate CEA'!I30-'Surv-rate CEA'!I31)*'Unit cost and utilities'!$G$14</f>
        <v>1870.1553179320927</v>
      </c>
      <c r="N33" s="12">
        <f t="shared" si="10"/>
        <v>1786.2243900456331</v>
      </c>
      <c r="O33" s="12">
        <f>'Surv-rate CEA'!N31*'Unit cost and utilities'!$G$3+'Surv-rate CEA'!M31*'Unit cost and utilities'!$H$3+('Surv-rate CEA'!L30-'Surv-rate CEA'!L31)*'Unit cost and utilities'!$G$14</f>
        <v>1979.4145130651848</v>
      </c>
      <c r="P33" s="12">
        <f t="shared" si="11"/>
        <v>1890.5801284766433</v>
      </c>
      <c r="Q33" s="12">
        <f>O33-'Surv-rate CEA'!M31*'Unit cost and utilities'!$H$3-('Surv-rate CEA'!L30-'Surv-rate CEA'!L31)*'Unit cost and utilities'!$G$14</f>
        <v>298.59810514896355</v>
      </c>
      <c r="R33" s="12">
        <f t="shared" si="12"/>
        <v>285.19728448450513</v>
      </c>
      <c r="S33" s="12">
        <f>'Surv-rate CEA'!Q31*'Unit cost and utilities'!$G$11+'Surv-rate CEA'!P31*'Unit cost and utilities'!$H$11+('Surv-rate CEA'!O30-'Surv-rate CEA'!O31)*'Unit cost and utilities'!$G$14</f>
        <v>3688.1453831754611</v>
      </c>
      <c r="T33" s="12">
        <f t="shared" si="13"/>
        <v>3522.6246581201967</v>
      </c>
      <c r="U33" s="12">
        <f>S33-'Surv-rate CEA'!P31*'Unit cost and utilities'!$H$11-('Surv-rate CEA'!O30-'Surv-rate CEA'!O31)*'Unit cost and utilities'!$G$14</f>
        <v>3159.0738119049361</v>
      </c>
      <c r="V33" s="12">
        <f t="shared" si="14"/>
        <v>3017.2973542211021</v>
      </c>
      <c r="W33" s="12">
        <f>'Surv-rate CEA'!T31*'Unit cost and utilities'!$G$4+'Surv-rate CEA'!S31*'Unit cost and utilities'!$H$4+('Surv-rate CEA'!R30-'Surv-rate CEA'!R31)*'Unit cost and utilities'!$G$14</f>
        <v>1864.2862025207414</v>
      </c>
      <c r="X33" s="12">
        <f t="shared" si="15"/>
        <v>1780.6186753783934</v>
      </c>
      <c r="Y33" s="12">
        <f>W33-'Surv-rate CEA'!S31*'Unit cost and utilities'!$H$4-('Surv-rate CEA'!R30-'Surv-rate CEA'!R31)*'Unit cost and utilities'!$G$14</f>
        <v>534.27402131549445</v>
      </c>
      <c r="Z33" s="12">
        <f t="shared" si="16"/>
        <v>510.29627255598319</v>
      </c>
      <c r="AA33" s="12">
        <f>'Surv-rate CEA'!W31*'Unit cost and utilities'!$G$6+'Surv-rate CEA'!V31*'Unit cost and utilities'!$H$6+('Surv-rate CEA'!U30-'Surv-rate CEA'!U31)*'Unit cost and utilities'!$G$14</f>
        <v>5774.7515983611102</v>
      </c>
      <c r="AB33" s="12">
        <f t="shared" si="17"/>
        <v>5515.5858192855012</v>
      </c>
      <c r="AC33" s="12">
        <f>AA33-'Surv-rate CEA'!V31*'Unit cost and utilities'!$H$6-('Surv-rate CEA'!U30-'Surv-rate CEA'!U31)*'Unit cost and utilities'!$G$14</f>
        <v>5435.1087856105378</v>
      </c>
      <c r="AD33" s="12">
        <f t="shared" si="18"/>
        <v>5191.1858776220442</v>
      </c>
      <c r="AE33" s="12">
        <f>'Surv-rate CEA'!Z31*'Unit cost and utilities'!$G$12+'Surv-rate CEA'!Y31*'Unit cost and utilities'!$H$12+('Surv-rate CEA'!X30-'Surv-rate CEA'!X31)*'Unit cost and utilities'!$G$14</f>
        <v>2399.2268892026177</v>
      </c>
      <c r="AF33" s="12">
        <f t="shared" si="19"/>
        <v>2291.5516939447275</v>
      </c>
      <c r="AG33" s="12">
        <f>AE33-'Surv-rate CEA'!Y31*'Unit cost and utilities'!$H$12-('Surv-rate CEA'!X30-'Surv-rate CEA'!X31)*'Unit cost and utilities'!$G$14</f>
        <v>1870.1553179320927</v>
      </c>
      <c r="AH33" s="12">
        <f t="shared" si="20"/>
        <v>1786.2243900456331</v>
      </c>
      <c r="AI33" s="12">
        <f>'Surv-rate CEA'!AC31*'Unit cost and utilities'!$G$5+'Surv-rate CEA'!AB31*'Unit cost and utilities'!$H$5+('Surv-rate CEA'!AA30-'Surv-rate CEA'!AA31)*'Unit cost and utilities'!$G$14</f>
        <v>2233.0181982592853</v>
      </c>
      <c r="AJ33" s="12">
        <f t="shared" si="21"/>
        <v>2132.8023030498493</v>
      </c>
      <c r="AK33" s="12">
        <f>AI33-'Surv-rate CEA'!AB31*'Unit cost and utilities'!$H$5-('Surv-rate CEA'!AA30-'Surv-rate CEA'!AA31)*'Unit cost and utilities'!$G$14</f>
        <v>1202.8071620891365</v>
      </c>
      <c r="AL33" s="12">
        <f t="shared" si="22"/>
        <v>1148.8262332247639</v>
      </c>
      <c r="AM33" s="12">
        <f>'Surv-rate CEA'!AF31*'Unit cost and utilities'!$G$9+'Surv-rate CEA'!AE31*'Unit cost and utilities'!$H$9+('Surv-rate CEA'!AD30-'Surv-rate CEA'!AD31)*'Unit cost and utilities'!G40</f>
        <v>5482.6572142618015</v>
      </c>
      <c r="AN33" s="12">
        <f t="shared" si="23"/>
        <v>5236.6003745629432</v>
      </c>
      <c r="AO33" s="12">
        <f>AM33-'Surv-rate CEA'!AE31*'Unit cost and utilities'!$H$9-('Surv-rate CEA'!AD30-'Surv-rate CEA'!AD31)*'Unit cost and utilities'!G40</f>
        <v>5013.0122191808223</v>
      </c>
      <c r="AP33" s="12">
        <f t="shared" si="24"/>
        <v>4788.0326343155166</v>
      </c>
      <c r="AQ33" s="13">
        <f>'Surv-rate CEA'!AI31*'Unit cost and utilities'!$G$4+'Surv-rate CEA'!AH31*'Unit cost and utilities'!$H$4+('Surv-rate CEA'!AG30-'Surv-rate CEA'!AG31)*'Unit cost and utilities'!$G$14</f>
        <v>1864.2862025207414</v>
      </c>
      <c r="AR33" s="12">
        <f t="shared" si="25"/>
        <v>1780.6186753783934</v>
      </c>
      <c r="AS33" s="13">
        <f>AQ33-'Surv-rate CEA'!AH31*'Unit cost and utilities'!$H$4-('Surv-rate CEA'!AG30-'Surv-rate CEA'!AG31)*'Unit cost and utilities'!$G$14</f>
        <v>534.27402131549445</v>
      </c>
      <c r="AT33" s="12">
        <f t="shared" si="26"/>
        <v>510.29627255598319</v>
      </c>
      <c r="AU33" s="12">
        <f>'Surv-rate CEA'!AL31*'Unit cost and utilities'!$G$8+'Surv-rate CEA'!AK31*'Unit cost and utilities'!$H$8+('Surv-rate CEA'!AJ30-'Surv-rate CEA'!AJ31)*'Unit cost and utilities'!$G$14</f>
        <v>6675.0903615581265</v>
      </c>
      <c r="AV33" s="12">
        <f t="shared" si="27"/>
        <v>6375.518169666052</v>
      </c>
      <c r="AW33" s="12">
        <f>AU33-'Surv-rate CEA'!AK31*'Unit cost and utilities'!$H$8-('Surv-rate CEA'!AJ30-'Surv-rate CEA'!AJ31)*'Unit cost and utilities'!$G$14</f>
        <v>6437.1221641122102</v>
      </c>
      <c r="AX33" s="12">
        <f t="shared" si="28"/>
        <v>6148.2297758854211</v>
      </c>
      <c r="AY33" s="12">
        <f>'Surv-rate CEA'!AO31*'Unit cost and utilities'!$G$5+'Surv-rate CEA'!AN31*'Unit cost and utilities'!$H$5+('Surv-rate CEA'!AM30-'Surv-rate CEA'!AM31)*'Unit cost and utilities'!$G$14</f>
        <v>2233.0181982592853</v>
      </c>
      <c r="AZ33" s="12">
        <f t="shared" si="29"/>
        <v>2132.8023030498493</v>
      </c>
      <c r="BA33" s="12">
        <f>AY33-'Surv-rate CEA'!AN31*'Unit cost and utilities'!$H$5-('Surv-rate CEA'!AM30-'Surv-rate CEA'!AM31)*'Unit cost and utilities'!$G$14</f>
        <v>1202.8071620891365</v>
      </c>
      <c r="BB33" s="12">
        <f t="shared" si="30"/>
        <v>1148.8262332247639</v>
      </c>
    </row>
    <row r="34" spans="1:54">
      <c r="A34" s="12">
        <v>29</v>
      </c>
      <c r="B34" s="12">
        <f t="shared" si="31"/>
        <v>1.6109589041095891</v>
      </c>
      <c r="C34" s="12">
        <f>'Surv-rate CEA'!D32*'Unit cost and utilities'!$G$7+'Surv-rate CEA'!E32*'Unit cost and utilities'!$H$7+'Unit cost and utilities'!$G$14*('Surv-rate CEA'!C31-'Surv-rate CEA'!C32)</f>
        <v>3002.1868492851381</v>
      </c>
      <c r="D34" s="12">
        <f t="shared" si="5"/>
        <v>2862.5789726805451</v>
      </c>
      <c r="E34" s="12">
        <f>C34-'Surv-rate CEA'!E32*'Unit cost and utilities'!$H$7-'Unit cost and utilities'!$G$14*('Surv-rate CEA'!C31-'Surv-rate CEA'!C32)</f>
        <v>2405.9268676866545</v>
      </c>
      <c r="F34" s="12">
        <f t="shared" si="6"/>
        <v>2294.046309238518</v>
      </c>
      <c r="G34" s="12">
        <f>'Surv-rate CEA'!G32*'Unit cost and utilities'!$G$4+'Surv-rate CEA'!H32*'Unit cost and utilities'!$H$4+('Surv-rate CEA'!F31-'Surv-rate CEA'!F32)*'Unit cost and utilities'!$G$14</f>
        <v>1795.2132699608007</v>
      </c>
      <c r="H34" s="12">
        <f t="shared" si="7"/>
        <v>1711.7321526108622</v>
      </c>
      <c r="I34" s="12">
        <f>G34-'Surv-rate CEA'!H32*'Unit cost and utilities'!$H$4-('Surv-rate CEA'!F31-'Surv-rate CEA'!F32)*'Unit cost and utilities'!$G$14</f>
        <v>495.8623286570878</v>
      </c>
      <c r="J34" s="12">
        <f t="shared" si="8"/>
        <v>472.80370830222597</v>
      </c>
      <c r="K34" s="12">
        <f>'Surv-rate CEA'!K32*'Unit cost and utilities'!$G$10+'Surv-rate CEA'!J32*'Unit cost and utilities'!$H$10+('Surv-rate CEA'!I31-'Surv-rate CEA'!I32)*'Unit cost and utilities'!$G$14</f>
        <v>2303.6539025639254</v>
      </c>
      <c r="L34" s="12">
        <f t="shared" si="9"/>
        <v>2196.529247799212</v>
      </c>
      <c r="M34" s="12">
        <f>K34-'Surv-rate CEA'!J32*'Unit cost and utilities'!$H$10-('Surv-rate CEA'!I31-'Surv-rate CEA'!I32)*'Unit cost and utilities'!$G$14</f>
        <v>1782.9525844155735</v>
      </c>
      <c r="N34" s="12">
        <f t="shared" si="10"/>
        <v>1700.0416142152346</v>
      </c>
      <c r="O34" s="12">
        <f>'Surv-rate CEA'!N32*'Unit cost and utilities'!$G$3+'Surv-rate CEA'!M32*'Unit cost and utilities'!$H$3+('Surv-rate CEA'!L31-'Surv-rate CEA'!L32)*'Unit cost and utilities'!$G$14</f>
        <v>1903.6365887677948</v>
      </c>
      <c r="P34" s="12">
        <f t="shared" si="11"/>
        <v>1815.1135636109948</v>
      </c>
      <c r="Q34" s="12">
        <f>O34-'Surv-rate CEA'!M32*'Unit cost and utilities'!$H$3-('Surv-rate CEA'!L31-'Surv-rate CEA'!L32)*'Unit cost and utilities'!$G$14</f>
        <v>277.13035978652937</v>
      </c>
      <c r="R34" s="12">
        <f t="shared" si="12"/>
        <v>264.24322683486889</v>
      </c>
      <c r="S34" s="12">
        <f>'Surv-rate CEA'!Q32*'Unit cost and utilities'!$G$11+'Surv-rate CEA'!P32*'Unit cost and utilities'!$H$11+('Surv-rate CEA'!O31-'Surv-rate CEA'!O32)*'Unit cost and utilities'!$G$14</f>
        <v>3532.4719252675109</v>
      </c>
      <c r="T34" s="12">
        <f t="shared" si="13"/>
        <v>3368.2046996052027</v>
      </c>
      <c r="U34" s="12">
        <f>S34-'Surv-rate CEA'!P32*'Unit cost and utilities'!$H$11-('Surv-rate CEA'!O31-'Surv-rate CEA'!O32)*'Unit cost and utilities'!$G$14</f>
        <v>3011.7706071191592</v>
      </c>
      <c r="V34" s="12">
        <f t="shared" si="14"/>
        <v>2871.7170660212259</v>
      </c>
      <c r="W34" s="12">
        <f>'Surv-rate CEA'!T32*'Unit cost and utilities'!$G$4+'Surv-rate CEA'!S32*'Unit cost and utilities'!$H$4+('Surv-rate CEA'!R31-'Surv-rate CEA'!R32)*'Unit cost and utilities'!$G$14</f>
        <v>1795.2132699608007</v>
      </c>
      <c r="X34" s="12">
        <f t="shared" si="15"/>
        <v>1711.7321526108622</v>
      </c>
      <c r="Y34" s="12">
        <f>W34-'Surv-rate CEA'!S32*'Unit cost and utilities'!$H$4-('Surv-rate CEA'!R31-'Surv-rate CEA'!R32)*'Unit cost and utilities'!$G$14</f>
        <v>495.8623286570878</v>
      </c>
      <c r="Z34" s="12">
        <f t="shared" si="16"/>
        <v>472.80370830222597</v>
      </c>
      <c r="AA34" s="12">
        <f>'Surv-rate CEA'!W32*'Unit cost and utilities'!$G$6+'Surv-rate CEA'!V32*'Unit cost and utilities'!$H$6+('Surv-rate CEA'!U31-'Surv-rate CEA'!U32)*'Unit cost and utilities'!$G$14</f>
        <v>5592.5084368562129</v>
      </c>
      <c r="AB34" s="12">
        <f t="shared" si="17"/>
        <v>5332.4452672541356</v>
      </c>
      <c r="AC34" s="12">
        <f>AA34-'Surv-rate CEA'!V32*'Unit cost and utilities'!$H$6-('Surv-rate CEA'!U31-'Surv-rate CEA'!U32)*'Unit cost and utilities'!$G$14</f>
        <v>5258.401435449261</v>
      </c>
      <c r="AD34" s="12">
        <f t="shared" si="18"/>
        <v>5013.8749300745485</v>
      </c>
      <c r="AE34" s="12">
        <f>'Surv-rate CEA'!Z32*'Unit cost and utilities'!$G$12+'Surv-rate CEA'!Y32*'Unit cost and utilities'!$H$12+('Surv-rate CEA'!X31-'Surv-rate CEA'!X32)*'Unit cost and utilities'!$G$14</f>
        <v>2303.6539025639254</v>
      </c>
      <c r="AF34" s="12">
        <f t="shared" si="19"/>
        <v>2196.529247799212</v>
      </c>
      <c r="AG34" s="12">
        <f>AE34-'Surv-rate CEA'!Y32*'Unit cost and utilities'!$H$12-('Surv-rate CEA'!X31-'Surv-rate CEA'!X32)*'Unit cost and utilities'!$G$14</f>
        <v>1782.9525844155735</v>
      </c>
      <c r="AH34" s="12">
        <f t="shared" si="20"/>
        <v>1700.0416142152346</v>
      </c>
      <c r="AI34" s="12">
        <f>'Surv-rate CEA'!AC32*'Unit cost and utilities'!$G$5+'Surv-rate CEA'!AB32*'Unit cost and utilities'!$H$5+('Surv-rate CEA'!AA31-'Surv-rate CEA'!AA32)*'Unit cost and utilities'!$G$14</f>
        <v>2152.5633830931924</v>
      </c>
      <c r="AJ34" s="12">
        <f t="shared" si="21"/>
        <v>2052.4647489119134</v>
      </c>
      <c r="AK34" s="12">
        <f>AI34-'Surv-rate CEA'!AB32*'Unit cost and utilities'!$H$5-('Surv-rate CEA'!AA31-'Surv-rate CEA'!AA32)*'Unit cost and utilities'!$G$14</f>
        <v>1140.4081305461002</v>
      </c>
      <c r="AL34" s="12">
        <f t="shared" si="22"/>
        <v>1087.3768018644546</v>
      </c>
      <c r="AM34" s="12">
        <f>'Surv-rate CEA'!AF32*'Unit cost and utilities'!$G$9+'Surv-rate CEA'!AE32*'Unit cost and utilities'!$H$9+('Surv-rate CEA'!AD31-'Surv-rate CEA'!AD32)*'Unit cost and utilities'!G41</f>
        <v>5303.0266557720051</v>
      </c>
      <c r="AN34" s="12">
        <f t="shared" si="23"/>
        <v>5056.424985670702</v>
      </c>
      <c r="AO34" s="12">
        <f>AM34-'Surv-rate CEA'!AE32*'Unit cost and utilities'!$H$9-('Surv-rate CEA'!AD31-'Surv-rate CEA'!AD32)*'Unit cost and utilities'!G41</f>
        <v>4833.0503735969351</v>
      </c>
      <c r="AP34" s="12">
        <f t="shared" si="24"/>
        <v>4608.3035693327147</v>
      </c>
      <c r="AQ34" s="13">
        <f>'Surv-rate CEA'!AI32*'Unit cost and utilities'!$G$4+'Surv-rate CEA'!AH32*'Unit cost and utilities'!$H$4+('Surv-rate CEA'!AG31-'Surv-rate CEA'!AG32)*'Unit cost and utilities'!$G$14</f>
        <v>1795.2132699608007</v>
      </c>
      <c r="AR34" s="12">
        <f t="shared" si="25"/>
        <v>1711.7321526108622</v>
      </c>
      <c r="AS34" s="13">
        <f>AQ34-'Surv-rate CEA'!AH32*'Unit cost and utilities'!$H$4-('Surv-rate CEA'!AG31-'Surv-rate CEA'!AG32)*'Unit cost and utilities'!$G$14</f>
        <v>495.8623286570878</v>
      </c>
      <c r="AT34" s="12">
        <f t="shared" si="26"/>
        <v>472.80370830222597</v>
      </c>
      <c r="AU34" s="12">
        <f>'Surv-rate CEA'!AL32*'Unit cost and utilities'!$G$8+'Surv-rate CEA'!AK32*'Unit cost and utilities'!$H$8+('Surv-rate CEA'!AJ31-'Surv-rate CEA'!AJ32)*'Unit cost and utilities'!$G$14</f>
        <v>6480.0912103101055</v>
      </c>
      <c r="AV34" s="12">
        <f t="shared" si="27"/>
        <v>6178.7536122552428</v>
      </c>
      <c r="AW34" s="12">
        <f>AU34-'Surv-rate CEA'!AK32*'Unit cost and utilities'!$H$8-('Surv-rate CEA'!AJ31-'Surv-rate CEA'!AJ32)*'Unit cost and utilities'!$G$14</f>
        <v>6247.8497150938438</v>
      </c>
      <c r="AX34" s="12">
        <f t="shared" si="28"/>
        <v>5957.3118252631166</v>
      </c>
      <c r="AY34" s="12">
        <f>'Surv-rate CEA'!AO32*'Unit cost and utilities'!$G$5+'Surv-rate CEA'!AN32*'Unit cost and utilities'!$H$5+('Surv-rate CEA'!AM31-'Surv-rate CEA'!AM32)*'Unit cost and utilities'!$G$14</f>
        <v>2152.5633830931924</v>
      </c>
      <c r="AZ34" s="12">
        <f t="shared" si="29"/>
        <v>2052.4647489119134</v>
      </c>
      <c r="BA34" s="12">
        <f>AY34-'Surv-rate CEA'!AN32*'Unit cost and utilities'!$H$5-('Surv-rate CEA'!AM31-'Surv-rate CEA'!AM32)*'Unit cost and utilities'!$G$14</f>
        <v>1140.4081305461002</v>
      </c>
      <c r="BB34" s="12">
        <f t="shared" si="30"/>
        <v>1087.3768018644546</v>
      </c>
    </row>
    <row r="35" spans="1:54">
      <c r="A35" s="12">
        <v>30</v>
      </c>
      <c r="B35" s="12">
        <f t="shared" si="31"/>
        <v>1.6684931506849314</v>
      </c>
      <c r="C35" s="12">
        <f>'Surv-rate CEA'!D33*'Unit cost and utilities'!$G$7+'Surv-rate CEA'!E33*'Unit cost and utilities'!$H$7+'Unit cost and utilities'!$G$14*('Surv-rate CEA'!C32-'Surv-rate CEA'!C33)</f>
        <v>2869.0526977346653</v>
      </c>
      <c r="D35" s="12">
        <f t="shared" si="5"/>
        <v>2730.9874462677872</v>
      </c>
      <c r="E35" s="12">
        <f>C35-'Surv-rate CEA'!E33*'Unit cost and utilities'!$H$7-'Unit cost and utilities'!$G$14*('Surv-rate CEA'!C32-'Surv-rate CEA'!C33)</f>
        <v>2282.300291187506</v>
      </c>
      <c r="F35" s="12">
        <f t="shared" si="6"/>
        <v>2172.4708816843158</v>
      </c>
      <c r="G35" s="12">
        <f>'Surv-rate CEA'!G33*'Unit cost and utilities'!$G$4+'Surv-rate CEA'!H33*'Unit cost and utilities'!$H$4+('Surv-rate CEA'!F32-'Surv-rate CEA'!F33)*'Unit cost and utilities'!$G$14</f>
        <v>1730.061062383196</v>
      </c>
      <c r="H35" s="12">
        <f t="shared" si="7"/>
        <v>1646.8066433132396</v>
      </c>
      <c r="I35" s="12">
        <f>G35-'Surv-rate CEA'!H33*'Unit cost and utilities'!$H$4-('Surv-rate CEA'!F32-'Surv-rate CEA'!F33)*'Unit cost and utilities'!$G$14</f>
        <v>460.83151978473796</v>
      </c>
      <c r="J35" s="12">
        <f t="shared" si="8"/>
        <v>438.65527334869995</v>
      </c>
      <c r="K35" s="12">
        <f>'Surv-rate CEA'!K33*'Unit cost and utilities'!$G$10+'Surv-rate CEA'!J33*'Unit cost and utilities'!$H$10+('Surv-rate CEA'!I32-'Surv-rate CEA'!I33)*'Unit cost and utilities'!$G$14</f>
        <v>2213.6835523165109</v>
      </c>
      <c r="L35" s="12">
        <f t="shared" si="9"/>
        <v>2107.1561342039081</v>
      </c>
      <c r="M35" s="12">
        <f>K35-'Surv-rate CEA'!J33*'Unit cost and utilities'!$H$10-('Surv-rate CEA'!I32-'Surv-rate CEA'!I33)*'Unit cost and utilities'!$G$14</f>
        <v>1701.2795141827273</v>
      </c>
      <c r="N35" s="12">
        <f t="shared" si="10"/>
        <v>1619.4101277728687</v>
      </c>
      <c r="O35" s="12">
        <f>'Surv-rate CEA'!N33*'Unit cost and utilities'!$G$3+'Surv-rate CEA'!M33*'Unit cost and utilities'!$H$3+('Surv-rate CEA'!L32-'Surv-rate CEA'!L33)*'Unit cost and utilities'!$G$14</f>
        <v>1832.1843942290366</v>
      </c>
      <c r="P35" s="12">
        <f t="shared" si="11"/>
        <v>1744.015571354973</v>
      </c>
      <c r="Q35" s="12">
        <f>O35-'Surv-rate CEA'!M33*'Unit cost and utilities'!$H$3-('Surv-rate CEA'!L32-'Surv-rate CEA'!L33)*'Unit cost and utilities'!$G$14</f>
        <v>257.55214199228942</v>
      </c>
      <c r="R35" s="12">
        <f t="shared" si="12"/>
        <v>245.15815519724899</v>
      </c>
      <c r="S35" s="12">
        <f>'Surv-rate CEA'!Q33*'Unit cost and utilities'!$G$11+'Surv-rate CEA'!P33*'Unit cost and utilities'!$H$11+('Surv-rate CEA'!O32-'Surv-rate CEA'!O33)*'Unit cost and utilities'!$G$14</f>
        <v>3386.2121697106704</v>
      </c>
      <c r="T35" s="12">
        <f t="shared" si="13"/>
        <v>3223.2600443975143</v>
      </c>
      <c r="U35" s="12">
        <f>S35-'Surv-rate CEA'!P33*'Unit cost and utilities'!$H$11-('Surv-rate CEA'!O32-'Surv-rate CEA'!O33)*'Unit cost and utilities'!$G$14</f>
        <v>2873.8081315768868</v>
      </c>
      <c r="V35" s="12">
        <f t="shared" si="14"/>
        <v>2735.5140379664749</v>
      </c>
      <c r="W35" s="12">
        <f>'Surv-rate CEA'!T33*'Unit cost and utilities'!$G$4+'Surv-rate CEA'!S33*'Unit cost and utilities'!$H$4+('Surv-rate CEA'!R32-'Surv-rate CEA'!R33)*'Unit cost and utilities'!$G$14</f>
        <v>1730.061062383196</v>
      </c>
      <c r="X35" s="12">
        <f t="shared" si="15"/>
        <v>1646.8066433132396</v>
      </c>
      <c r="Y35" s="12">
        <f>W35-'Surv-rate CEA'!S33*'Unit cost and utilities'!$H$4-('Surv-rate CEA'!R32-'Surv-rate CEA'!R33)*'Unit cost and utilities'!$G$14</f>
        <v>460.83151978473796</v>
      </c>
      <c r="Z35" s="12">
        <f t="shared" si="16"/>
        <v>438.65527334869995</v>
      </c>
      <c r="AA35" s="12">
        <f>'Surv-rate CEA'!W33*'Unit cost and utilities'!$G$6+'Surv-rate CEA'!V33*'Unit cost and utilities'!$H$6+('Surv-rate CEA'!U32-'Surv-rate CEA'!U33)*'Unit cost and utilities'!$G$14</f>
        <v>5419.1561893191056</v>
      </c>
      <c r="AB35" s="12">
        <f t="shared" si="17"/>
        <v>5158.3742376291311</v>
      </c>
      <c r="AC35" s="12">
        <f>AA35-'Surv-rate CEA'!V33*'Unit cost and utilities'!$H$6-('Surv-rate CEA'!U32-'Surv-rate CEA'!U33)*'Unit cost and utilities'!$G$14</f>
        <v>5090.4707655970897</v>
      </c>
      <c r="AD35" s="12">
        <f t="shared" si="18"/>
        <v>4845.5058937800322</v>
      </c>
      <c r="AE35" s="12">
        <f>'Surv-rate CEA'!Z33*'Unit cost and utilities'!$G$12+'Surv-rate CEA'!Y33*'Unit cost and utilities'!$H$12+('Surv-rate CEA'!X32-'Surv-rate CEA'!X33)*'Unit cost and utilities'!$G$14</f>
        <v>2213.6835523165109</v>
      </c>
      <c r="AF35" s="12">
        <f t="shared" si="19"/>
        <v>2107.1561342039081</v>
      </c>
      <c r="AG35" s="12">
        <f>AE35-'Surv-rate CEA'!Y33*'Unit cost and utilities'!$H$12-('Surv-rate CEA'!X32-'Surv-rate CEA'!X33)*'Unit cost and utilities'!$G$14</f>
        <v>1701.2795141827273</v>
      </c>
      <c r="AH35" s="12">
        <f t="shared" si="20"/>
        <v>1619.4101277728687</v>
      </c>
      <c r="AI35" s="12">
        <f>'Surv-rate CEA'!AC33*'Unit cost and utilities'!$G$5+'Surv-rate CEA'!AB33*'Unit cost and utilities'!$H$5+('Surv-rate CEA'!AA32-'Surv-rate CEA'!AA33)*'Unit cost and utilities'!$G$14</f>
        <v>2076.4606795334139</v>
      </c>
      <c r="AJ35" s="12">
        <f t="shared" si="21"/>
        <v>1976.5367338675755</v>
      </c>
      <c r="AK35" s="12">
        <f>AI35-'Surv-rate CEA'!AB33*'Unit cost and utilities'!$H$5-('Surv-rate CEA'!AA32-'Surv-rate CEA'!AA33)*'Unit cost and utilities'!$G$14</f>
        <v>1082.2848575300507</v>
      </c>
      <c r="AL35" s="12">
        <f t="shared" si="22"/>
        <v>1030.2028824824456</v>
      </c>
      <c r="AM35" s="12">
        <f>'Surv-rate CEA'!AF33*'Unit cost and utilities'!$G$9+'Surv-rate CEA'!AE33*'Unit cost and utilities'!$H$9+('Surv-rate CEA'!AD32-'Surv-rate CEA'!AD33)*'Unit cost and utilities'!G42</f>
        <v>5132.5730378858661</v>
      </c>
      <c r="AN35" s="12">
        <f t="shared" si="23"/>
        <v>4885.5821102854952</v>
      </c>
      <c r="AO35" s="12">
        <f>AM35-'Surv-rate CEA'!AE33*'Unit cost and utilities'!$H$9-('Surv-rate CEA'!AD32-'Surv-rate CEA'!AD33)*'Unit cost and utilities'!G42</f>
        <v>4662.6202055139593</v>
      </c>
      <c r="AP35" s="12">
        <f t="shared" si="24"/>
        <v>4438.244462371591</v>
      </c>
      <c r="AQ35" s="13">
        <f>'Surv-rate CEA'!AI33*'Unit cost and utilities'!$G$4+'Surv-rate CEA'!AH33*'Unit cost and utilities'!$H$4+('Surv-rate CEA'!AG32-'Surv-rate CEA'!AG33)*'Unit cost and utilities'!$G$14</f>
        <v>1730.061062383196</v>
      </c>
      <c r="AR35" s="12">
        <f t="shared" si="25"/>
        <v>1646.8066433132396</v>
      </c>
      <c r="AS35" s="13">
        <f>AQ35-'Surv-rate CEA'!AH33*'Unit cost and utilities'!$H$4-('Surv-rate CEA'!AG32-'Surv-rate CEA'!AG33)*'Unit cost and utilities'!$G$14</f>
        <v>460.83151978473796</v>
      </c>
      <c r="AT35" s="12">
        <f t="shared" si="26"/>
        <v>438.65527334869995</v>
      </c>
      <c r="AU35" s="12">
        <f>'Surv-rate CEA'!AL33*'Unit cost and utilities'!$G$8+'Surv-rate CEA'!AK33*'Unit cost and utilities'!$H$8+('Surv-rate CEA'!AJ32-'Surv-rate CEA'!AJ33)*'Unit cost and utilities'!$G$14</f>
        <v>6294.1321151687853</v>
      </c>
      <c r="AV35" s="12">
        <f t="shared" si="27"/>
        <v>5991.2443592440941</v>
      </c>
      <c r="AW35" s="12">
        <f>AU35-'Surv-rate CEA'!AK33*'Unit cost and utilities'!$H$8-('Surv-rate CEA'!AJ32-'Surv-rate CEA'!AJ33)*'Unit cost and utilities'!$G$14</f>
        <v>6067.4051905095221</v>
      </c>
      <c r="AX35" s="12">
        <f t="shared" si="28"/>
        <v>5775.4280427769045</v>
      </c>
      <c r="AY35" s="12">
        <f>'Surv-rate CEA'!AO33*'Unit cost and utilities'!$G$5+'Surv-rate CEA'!AN33*'Unit cost and utilities'!$H$5+('Surv-rate CEA'!AM32-'Surv-rate CEA'!AM33)*'Unit cost and utilities'!$G$14</f>
        <v>2076.4606795334139</v>
      </c>
      <c r="AZ35" s="12">
        <f t="shared" si="29"/>
        <v>1976.5367338675755</v>
      </c>
      <c r="BA35" s="12">
        <f>AY35-'Surv-rate CEA'!AN33*'Unit cost and utilities'!$H$5-('Surv-rate CEA'!AM32-'Surv-rate CEA'!AM33)*'Unit cost and utilities'!$G$14</f>
        <v>1082.2848575300507</v>
      </c>
      <c r="BB35" s="12">
        <f t="shared" si="30"/>
        <v>1030.2028824824456</v>
      </c>
    </row>
    <row r="36" spans="1:54">
      <c r="A36" s="12">
        <v>31</v>
      </c>
      <c r="B36" s="12">
        <f t="shared" si="31"/>
        <v>1.726027397260274</v>
      </c>
      <c r="C36" s="12">
        <f>'Surv-rate CEA'!D34*'Unit cost and utilities'!$G$7+'Surv-rate CEA'!E34*'Unit cost and utilities'!$H$7+'Unit cost and utilities'!$G$14*('Surv-rate CEA'!C33-'Surv-rate CEA'!C34)</f>
        <v>2744.3657353129097</v>
      </c>
      <c r="D36" s="12">
        <f t="shared" si="5"/>
        <v>2607.8618836703949</v>
      </c>
      <c r="E36" s="12">
        <f>C36-'Surv-rate CEA'!E34*'Unit cost and utilities'!$H$7-'Unit cost and utilities'!$G$14*('Surv-rate CEA'!C33-'Surv-rate CEA'!C34)</f>
        <v>2167.0396892397198</v>
      </c>
      <c r="F36" s="12">
        <f t="shared" si="6"/>
        <v>2059.2518457911892</v>
      </c>
      <c r="G36" s="12">
        <f>'Surv-rate CEA'!G34*'Unit cost and utilities'!$G$4+'Surv-rate CEA'!H34*'Unit cost and utilities'!$H$4+('Surv-rate CEA'!F33-'Surv-rate CEA'!F34)*'Unit cost and utilities'!$G$14</f>
        <v>1668.5250806088525</v>
      </c>
      <c r="H36" s="12">
        <f t="shared" si="7"/>
        <v>1585.5331903026297</v>
      </c>
      <c r="I36" s="12">
        <f>G36-'Surv-rate CEA'!H34*'Unit cost and utilities'!$H$4-('Surv-rate CEA'!F33-'Surv-rate CEA'!F34)*'Unit cost and utilities'!$G$14</f>
        <v>428.82880880941923</v>
      </c>
      <c r="J36" s="12">
        <f t="shared" si="8"/>
        <v>407.4990044963352</v>
      </c>
      <c r="K36" s="12">
        <f>'Surv-rate CEA'!K34*'Unit cost and utilities'!$G$10+'Surv-rate CEA'!J34*'Unit cost and utilities'!$H$10+('Surv-rate CEA'!I33-'Surv-rate CEA'!I34)*'Unit cost and utilities'!$G$14</f>
        <v>2128.8839773122595</v>
      </c>
      <c r="L36" s="12">
        <f t="shared" si="9"/>
        <v>2022.9939864615958</v>
      </c>
      <c r="M36" s="12">
        <f>K36-'Surv-rate CEA'!J34*'Unit cost and utilities'!$H$10-('Surv-rate CEA'!I33-'Surv-rate CEA'!I34)*'Unit cost and utilities'!$G$14</f>
        <v>1624.6896361434897</v>
      </c>
      <c r="N36" s="12">
        <f t="shared" si="10"/>
        <v>1543.8781064688651</v>
      </c>
      <c r="O36" s="12">
        <f>'Surv-rate CEA'!N34*'Unit cost and utilities'!$G$3+'Surv-rate CEA'!M34*'Unit cost and utilities'!$H$3+('Surv-rate CEA'!L33-'Surv-rate CEA'!L34)*'Unit cost and utilities'!$G$14</f>
        <v>1764.7285929424836</v>
      </c>
      <c r="P36" s="12">
        <f t="shared" si="11"/>
        <v>1676.951571483331</v>
      </c>
      <c r="Q36" s="12">
        <f>O36-'Surv-rate CEA'!M34*'Unit cost and utilities'!$H$3-('Surv-rate CEA'!L33-'Surv-rate CEA'!L34)*'Unit cost and utilities'!$G$14</f>
        <v>239.66628478116891</v>
      </c>
      <c r="R36" s="12">
        <f t="shared" si="12"/>
        <v>227.7453623762143</v>
      </c>
      <c r="S36" s="12">
        <f>'Surv-rate CEA'!Q34*'Unit cost and utilities'!$G$11+'Surv-rate CEA'!P34*'Unit cost and utilities'!$H$11+('Surv-rate CEA'!O33-'Surv-rate CEA'!O34)*'Unit cost and utilities'!$G$14</f>
        <v>3248.6265457032514</v>
      </c>
      <c r="T36" s="12">
        <f t="shared" si="13"/>
        <v>3087.0409267274154</v>
      </c>
      <c r="U36" s="12">
        <f>S36-'Surv-rate CEA'!P34*'Unit cost and utilities'!$H$11-('Surv-rate CEA'!O33-'Surv-rate CEA'!O34)*'Unit cost and utilities'!$G$14</f>
        <v>2744.4322045344816</v>
      </c>
      <c r="V36" s="12">
        <f t="shared" si="14"/>
        <v>2607.9250467346851</v>
      </c>
      <c r="W36" s="12">
        <f>'Surv-rate CEA'!T34*'Unit cost and utilities'!$G$4+'Surv-rate CEA'!S34*'Unit cost and utilities'!$H$4+('Surv-rate CEA'!R33-'Surv-rate CEA'!R34)*'Unit cost and utilities'!$G$14</f>
        <v>1668.5250806088525</v>
      </c>
      <c r="X36" s="12">
        <f t="shared" si="15"/>
        <v>1585.5331903026297</v>
      </c>
      <c r="Y36" s="12">
        <f>W36-'Surv-rate CEA'!S34*'Unit cost and utilities'!$H$4-('Surv-rate CEA'!R33-'Surv-rate CEA'!R34)*'Unit cost and utilities'!$G$14</f>
        <v>428.82880880941923</v>
      </c>
      <c r="Z36" s="12">
        <f t="shared" si="16"/>
        <v>407.4990044963352</v>
      </c>
      <c r="AA36" s="12">
        <f>'Surv-rate CEA'!W34*'Unit cost and utilities'!$G$6+'Surv-rate CEA'!V34*'Unit cost and utilities'!$H$6+('Surv-rate CEA'!U33-'Surv-rate CEA'!U34)*'Unit cost and utilities'!$G$14</f>
        <v>5254.1006307841599</v>
      </c>
      <c r="AB36" s="12">
        <f t="shared" si="17"/>
        <v>4992.7633885241994</v>
      </c>
      <c r="AC36" s="12">
        <f>AA36-'Surv-rate CEA'!V34*'Unit cost and utilities'!$H$6-('Surv-rate CEA'!U33-'Surv-rate CEA'!U34)*'Unit cost and utilities'!$G$14</f>
        <v>4930.7224304057545</v>
      </c>
      <c r="AD36" s="12">
        <f t="shared" si="18"/>
        <v>4685.4699137787075</v>
      </c>
      <c r="AE36" s="12">
        <f>'Surv-rate CEA'!Z34*'Unit cost and utilities'!$G$12+'Surv-rate CEA'!Y34*'Unit cost and utilities'!$H$12+('Surv-rate CEA'!X33-'Surv-rate CEA'!X34)*'Unit cost and utilities'!$G$14</f>
        <v>2128.8839773122595</v>
      </c>
      <c r="AF36" s="12">
        <f t="shared" si="19"/>
        <v>2022.9939864615958</v>
      </c>
      <c r="AG36" s="12">
        <f>AE36-'Surv-rate CEA'!Y34*'Unit cost and utilities'!$H$12-('Surv-rate CEA'!X33-'Surv-rate CEA'!X34)*'Unit cost and utilities'!$G$14</f>
        <v>1624.6896361434897</v>
      </c>
      <c r="AH36" s="12">
        <f t="shared" si="20"/>
        <v>1543.8781064688651</v>
      </c>
      <c r="AI36" s="12">
        <f>'Surv-rate CEA'!AC34*'Unit cost and utilities'!$G$5+'Surv-rate CEA'!AB34*'Unit cost and utilities'!$H$5+('Surv-rate CEA'!AA33-'Surv-rate CEA'!AA34)*'Unit cost and utilities'!$G$14</f>
        <v>2004.3938217735076</v>
      </c>
      <c r="AJ36" s="12">
        <f t="shared" si="21"/>
        <v>1904.6959304320144</v>
      </c>
      <c r="AK36" s="12">
        <f>AI36-'Surv-rate CEA'!AB34*'Unit cost and utilities'!$H$5-('Surv-rate CEA'!AA33-'Surv-rate CEA'!AA34)*'Unit cost and utilities'!$G$14</f>
        <v>1028.0712430203366</v>
      </c>
      <c r="AL36" s="12">
        <f t="shared" si="22"/>
        <v>976.93531655491495</v>
      </c>
      <c r="AM36" s="12">
        <f>'Surv-rate CEA'!AF34*'Unit cost and utilities'!$G$9+'Surv-rate CEA'!AE34*'Unit cost and utilities'!$H$9+('Surv-rate CEA'!AD33-'Surv-rate CEA'!AD34)*'Unit cost and utilities'!G43</f>
        <v>4970.658262977734</v>
      </c>
      <c r="AN36" s="12">
        <f t="shared" si="23"/>
        <v>4723.4193511357635</v>
      </c>
      <c r="AO36" s="12">
        <f>AM36-'Surv-rate CEA'!AE34*'Unit cost and utilities'!$H$9-('Surv-rate CEA'!AD33-'Surv-rate CEA'!AD34)*'Unit cost and utilities'!G43</f>
        <v>4501.0466318470699</v>
      </c>
      <c r="AP36" s="12">
        <f t="shared" si="24"/>
        <v>4277.1660485254597</v>
      </c>
      <c r="AQ36" s="13">
        <f>'Surv-rate CEA'!AI34*'Unit cost and utilities'!$G$4+'Surv-rate CEA'!AH34*'Unit cost and utilities'!$H$4+('Surv-rate CEA'!AG33-'Surv-rate CEA'!AG34)*'Unit cost and utilities'!$G$14</f>
        <v>1668.5250806088525</v>
      </c>
      <c r="AR36" s="12">
        <f t="shared" si="25"/>
        <v>1585.5331903026297</v>
      </c>
      <c r="AS36" s="13">
        <f>AQ36-'Surv-rate CEA'!AH34*'Unit cost and utilities'!$H$4-('Surv-rate CEA'!AG33-'Surv-rate CEA'!AG34)*'Unit cost and utilities'!$G$14</f>
        <v>428.82880880941923</v>
      </c>
      <c r="AT36" s="12">
        <f t="shared" si="26"/>
        <v>407.4990044963352</v>
      </c>
      <c r="AU36" s="12">
        <f>'Surv-rate CEA'!AL34*'Unit cost and utilities'!$G$8+'Surv-rate CEA'!AK34*'Unit cost and utilities'!$H$8+('Surv-rate CEA'!AJ33-'Surv-rate CEA'!AJ34)*'Unit cost and utilities'!$G$14</f>
        <v>6116.6303307285607</v>
      </c>
      <c r="AV36" s="12">
        <f t="shared" si="27"/>
        <v>5812.3911440653892</v>
      </c>
      <c r="AW36" s="12">
        <f>AU36-'Surv-rate CEA'!AK34*'Unit cost and utilities'!$H$8-('Surv-rate CEA'!AJ33-'Surv-rate CEA'!AJ34)*'Unit cost and utilities'!$G$14</f>
        <v>5895.2158308876014</v>
      </c>
      <c r="AX36" s="12">
        <f t="shared" si="28"/>
        <v>5601.9897288322454</v>
      </c>
      <c r="AY36" s="12">
        <f>'Surv-rate CEA'!AO34*'Unit cost and utilities'!$G$5+'Surv-rate CEA'!AN34*'Unit cost and utilities'!$H$5+('Surv-rate CEA'!AM33-'Surv-rate CEA'!AM34)*'Unit cost and utilities'!$G$14</f>
        <v>2004.3938217735076</v>
      </c>
      <c r="AZ36" s="12">
        <f t="shared" si="29"/>
        <v>1904.6959304320144</v>
      </c>
      <c r="BA36" s="12">
        <f>AY36-'Surv-rate CEA'!AN34*'Unit cost and utilities'!$H$5-('Surv-rate CEA'!AM33-'Surv-rate CEA'!AM34)*'Unit cost and utilities'!$G$14</f>
        <v>1028.0712430203366</v>
      </c>
      <c r="BB36" s="12">
        <f t="shared" si="30"/>
        <v>976.93531655491495</v>
      </c>
    </row>
    <row r="37" spans="1:54">
      <c r="A37" s="12">
        <v>32</v>
      </c>
      <c r="B37" s="12">
        <f t="shared" si="31"/>
        <v>1.7835616438356163</v>
      </c>
      <c r="C37" s="12">
        <f>'Surv-rate CEA'!D35*'Unit cost and utilities'!$G$7+'Surv-rate CEA'!E35*'Unit cost and utilities'!$H$7+'Unit cost and utilities'!$G$14*('Surv-rate CEA'!C34-'Surv-rate CEA'!C35)</f>
        <v>2627.4366450503512</v>
      </c>
      <c r="D37" s="12">
        <f t="shared" si="5"/>
        <v>2492.5063370741655</v>
      </c>
      <c r="E37" s="12">
        <f>C37-'Surv-rate CEA'!E35*'Unit cost and utilities'!$H$7-'Unit cost and utilities'!$G$14*('Surv-rate CEA'!C34-'Surv-rate CEA'!C35)</f>
        <v>2059.4387223633303</v>
      </c>
      <c r="F37" s="12">
        <f t="shared" si="6"/>
        <v>1953.6775800004698</v>
      </c>
      <c r="G37" s="12">
        <f>'Surv-rate CEA'!G35*'Unit cost and utilities'!$G$4+'Surv-rate CEA'!H35*'Unit cost and utilities'!$H$4+('Surv-rate CEA'!F34-'Surv-rate CEA'!F35)*'Unit cost and utilities'!$G$14</f>
        <v>1610.3306207114124</v>
      </c>
      <c r="H37" s="12">
        <f t="shared" si="7"/>
        <v>1527.6331341686266</v>
      </c>
      <c r="I37" s="12">
        <f>G37-'Surv-rate CEA'!H35*'Unit cost and utilities'!$H$4-('Surv-rate CEA'!F34-'Surv-rate CEA'!F35)*'Unit cost and utilities'!$G$14</f>
        <v>399.54391555166501</v>
      </c>
      <c r="J37" s="12">
        <f t="shared" si="8"/>
        <v>379.02559642227482</v>
      </c>
      <c r="K37" s="12">
        <f>'Surv-rate CEA'!K35*'Unit cost and utilities'!$G$10+'Surv-rate CEA'!J35*'Unit cost and utilities'!$H$10+('Surv-rate CEA'!I34-'Surv-rate CEA'!I35)*'Unit cost and utilities'!$G$14</f>
        <v>2048.8642012928558</v>
      </c>
      <c r="L37" s="12">
        <f t="shared" si="9"/>
        <v>1943.6461066139148</v>
      </c>
      <c r="M37" s="12">
        <f>K37-'Surv-rate CEA'!J35*'Unit cost and utilities'!$H$10-('Surv-rate CEA'!I34-'Surv-rate CEA'!I35)*'Unit cost and utilities'!$G$14</f>
        <v>1552.7801602983304</v>
      </c>
      <c r="N37" s="12">
        <f t="shared" si="10"/>
        <v>1473.03814039347</v>
      </c>
      <c r="O37" s="12">
        <f>'Surv-rate CEA'!N35*'Unit cost and utilities'!$G$3+'Surv-rate CEA'!M35*'Unit cost and utilities'!$H$3+('Surv-rate CEA'!L34-'Surv-rate CEA'!L35)*'Unit cost and utilities'!$G$14</f>
        <v>1700.9711614093715</v>
      </c>
      <c r="P37" s="12">
        <f t="shared" si="11"/>
        <v>1613.6188885772406</v>
      </c>
      <c r="Q37" s="12">
        <f>O37-'Surv-rate CEA'!M35*'Unit cost and utilities'!$H$3-('Surv-rate CEA'!L34-'Surv-rate CEA'!L35)*'Unit cost and utilities'!$G$14</f>
        <v>223.29937700091725</v>
      </c>
      <c r="R37" s="12">
        <f t="shared" si="12"/>
        <v>211.83198205292345</v>
      </c>
      <c r="S37" s="12">
        <f>'Surv-rate CEA'!Q35*'Unit cost and utilities'!$G$11+'Surv-rate CEA'!P35*'Unit cost and utilities'!$H$11+('Surv-rate CEA'!O34-'Surv-rate CEA'!O35)*'Unit cost and utilities'!$G$14</f>
        <v>3119.0464725149436</v>
      </c>
      <c r="T37" s="12">
        <f t="shared" si="13"/>
        <v>2958.8698601040237</v>
      </c>
      <c r="U37" s="12">
        <f>S37-'Surv-rate CEA'!P35*'Unit cost and utilities'!$H$11-('Surv-rate CEA'!O34-'Surv-rate CEA'!O35)*'Unit cost and utilities'!$G$14</f>
        <v>2622.9624315204187</v>
      </c>
      <c r="V37" s="12">
        <f t="shared" si="14"/>
        <v>2488.2618938835794</v>
      </c>
      <c r="W37" s="12">
        <f>'Surv-rate CEA'!T35*'Unit cost and utilities'!$G$4+'Surv-rate CEA'!S35*'Unit cost and utilities'!$H$4+('Surv-rate CEA'!R34-'Surv-rate CEA'!R35)*'Unit cost and utilities'!$G$14</f>
        <v>1610.3306207114124</v>
      </c>
      <c r="X37" s="12">
        <f t="shared" si="15"/>
        <v>1527.6331341686266</v>
      </c>
      <c r="Y37" s="12">
        <f>W37-'Surv-rate CEA'!S35*'Unit cost and utilities'!$H$4-('Surv-rate CEA'!R34-'Surv-rate CEA'!R35)*'Unit cost and utilities'!$G$14</f>
        <v>399.54391555166501</v>
      </c>
      <c r="Z37" s="12">
        <f t="shared" si="16"/>
        <v>379.02559642227482</v>
      </c>
      <c r="AA37" s="12">
        <f>'Surv-rate CEA'!W35*'Unit cost and utilities'!$G$6+'Surv-rate CEA'!V35*'Unit cost and utilities'!$H$6+('Surv-rate CEA'!U34-'Surv-rate CEA'!U35)*'Unit cost and utilities'!$G$14</f>
        <v>5096.7976753784205</v>
      </c>
      <c r="AB37" s="12">
        <f t="shared" si="17"/>
        <v>4835.0549302862973</v>
      </c>
      <c r="AC37" s="12">
        <f>AA37-'Surv-rate CEA'!V35*'Unit cost and utilities'!$H$6-('Surv-rate CEA'!U34-'Surv-rate CEA'!U35)*'Unit cost and utilities'!$G$14</f>
        <v>4778.6128499243441</v>
      </c>
      <c r="AD37" s="12">
        <f t="shared" si="18"/>
        <v>4533.2102805592913</v>
      </c>
      <c r="AE37" s="12">
        <f>'Surv-rate CEA'!Z35*'Unit cost and utilities'!$G$12+'Surv-rate CEA'!Y35*'Unit cost and utilities'!$H$12+('Surv-rate CEA'!X34-'Surv-rate CEA'!X35)*'Unit cost and utilities'!$G$14</f>
        <v>2048.8642012928558</v>
      </c>
      <c r="AF37" s="12">
        <f t="shared" si="19"/>
        <v>1943.6461066139148</v>
      </c>
      <c r="AG37" s="12">
        <f>AE37-'Surv-rate CEA'!Y35*'Unit cost and utilities'!$H$12-('Surv-rate CEA'!X34-'Surv-rate CEA'!X35)*'Unit cost and utilities'!$G$14</f>
        <v>1552.7801602983304</v>
      </c>
      <c r="AH37" s="12">
        <f t="shared" si="20"/>
        <v>1473.03814039347</v>
      </c>
      <c r="AI37" s="12">
        <f>'Surv-rate CEA'!AC35*'Unit cost and utilities'!$G$5+'Surv-rate CEA'!AB35*'Unit cost and utilities'!$H$5+('Surv-rate CEA'!AA34-'Surv-rate CEA'!AA35)*'Unit cost and utilities'!$G$14</f>
        <v>1936.0751582756664</v>
      </c>
      <c r="AJ37" s="12">
        <f t="shared" si="21"/>
        <v>1836.6492718843419</v>
      </c>
      <c r="AK37" s="12">
        <f>AI37-'Surv-rate CEA'!AB35*'Unit cost and utilities'!$H$5-('Surv-rate CEA'!AA34-'Surv-rate CEA'!AA35)*'Unit cost and utilities'!$G$14</f>
        <v>977.43871469320379</v>
      </c>
      <c r="AL37" s="12">
        <f t="shared" si="22"/>
        <v>927.24298226713279</v>
      </c>
      <c r="AM37" s="12">
        <f>'Surv-rate CEA'!AF35*'Unit cost and utilities'!$G$9+'Surv-rate CEA'!AE35*'Unit cost and utilities'!$H$9+('Surv-rate CEA'!AD34-'Surv-rate CEA'!AD35)*'Unit cost and utilities'!G44</f>
        <v>4816.6999764002894</v>
      </c>
      <c r="AN37" s="12">
        <f t="shared" si="23"/>
        <v>4569.3414673116249</v>
      </c>
      <c r="AO37" s="12">
        <f>AM37-'Surv-rate CEA'!AE35*'Unit cost and utilities'!$H$9-('Surv-rate CEA'!AD34-'Surv-rate CEA'!AD35)*'Unit cost and utilities'!G44</f>
        <v>4347.7142284415804</v>
      </c>
      <c r="AP37" s="12">
        <f t="shared" si="24"/>
        <v>4124.4401788308332</v>
      </c>
      <c r="AQ37" s="13">
        <f>'Surv-rate CEA'!AI35*'Unit cost and utilities'!$G$4+'Surv-rate CEA'!AH35*'Unit cost and utilities'!$H$4+('Surv-rate CEA'!AG34-'Surv-rate CEA'!AG35)*'Unit cost and utilities'!$G$14</f>
        <v>1610.3306207114124</v>
      </c>
      <c r="AR37" s="12">
        <f t="shared" si="25"/>
        <v>1527.6331341686266</v>
      </c>
      <c r="AS37" s="13">
        <f>AQ37-'Surv-rate CEA'!AH35*'Unit cost and utilities'!$H$4-('Surv-rate CEA'!AG34-'Surv-rate CEA'!AG35)*'Unit cost and utilities'!$G$14</f>
        <v>399.54391555166501</v>
      </c>
      <c r="AT37" s="12">
        <f t="shared" si="26"/>
        <v>379.02559642227482</v>
      </c>
      <c r="AU37" s="12">
        <f>'Surv-rate CEA'!AL35*'Unit cost and utilities'!$G$8+'Surv-rate CEA'!AK35*'Unit cost and utilities'!$H$8+('Surv-rate CEA'!AJ34-'Surv-rate CEA'!AJ35)*'Unit cost and utilities'!$G$14</f>
        <v>5947.0509153713729</v>
      </c>
      <c r="AV37" s="12">
        <f t="shared" si="27"/>
        <v>5641.6439655700242</v>
      </c>
      <c r="AW37" s="12">
        <f>AU37-'Surv-rate CEA'!AK35*'Unit cost and utilities'!$H$8-('Surv-rate CEA'!AJ34-'Surv-rate CEA'!AJ35)*'Unit cost and utilities'!$G$14</f>
        <v>5730.7562518554578</v>
      </c>
      <c r="AX37" s="12">
        <f t="shared" si="28"/>
        <v>5436.4569744757391</v>
      </c>
      <c r="AY37" s="12">
        <f>'Surv-rate CEA'!AO35*'Unit cost and utilities'!$G$5+'Surv-rate CEA'!AN35*'Unit cost and utilities'!$H$5+('Surv-rate CEA'!AM34-'Surv-rate CEA'!AM35)*'Unit cost and utilities'!$G$14</f>
        <v>1936.0751582756664</v>
      </c>
      <c r="AZ37" s="12">
        <f t="shared" si="29"/>
        <v>1836.6492718843419</v>
      </c>
      <c r="BA37" s="12">
        <f>AY37-'Surv-rate CEA'!AN35*'Unit cost and utilities'!$H$5-('Surv-rate CEA'!AM34-'Surv-rate CEA'!AM35)*'Unit cost and utilities'!$G$14</f>
        <v>977.43871469320379</v>
      </c>
      <c r="BB37" s="12">
        <f t="shared" si="30"/>
        <v>927.24298226713279</v>
      </c>
    </row>
    <row r="38" spans="1:54">
      <c r="A38" s="12">
        <v>33</v>
      </c>
      <c r="B38" s="12">
        <f t="shared" si="31"/>
        <v>1.8410958904109589</v>
      </c>
      <c r="C38" s="12">
        <f>'Surv-rate CEA'!D36*'Unit cost and utilities'!$G$7+'Surv-rate CEA'!E36*'Unit cost and utilities'!$H$7+'Unit cost and utilities'!$G$14*('Surv-rate CEA'!C35-'Surv-rate CEA'!C36)</f>
        <v>2517.6442688346351</v>
      </c>
      <c r="D38" s="12">
        <f t="shared" si="5"/>
        <v>2384.2939935103832</v>
      </c>
      <c r="E38" s="12">
        <f>C38-'Surv-rate CEA'!E36*'Unit cost and utilities'!$H$7-'Unit cost and utilities'!$G$14*('Surv-rate CEA'!C35-'Surv-rate CEA'!C36)</f>
        <v>1958.8624190539747</v>
      </c>
      <c r="F38" s="12">
        <f t="shared" si="6"/>
        <v>1855.1087449798813</v>
      </c>
      <c r="G38" s="12">
        <f>'Surv-rate CEA'!G36*'Unit cost and utilities'!$G$4+'Surv-rate CEA'!H36*'Unit cost and utilities'!$H$4+('Surv-rate CEA'!F35-'Surv-rate CEA'!F36)*'Unit cost and utilities'!$G$14</f>
        <v>1555.2293102505189</v>
      </c>
      <c r="H38" s="12">
        <f t="shared" si="7"/>
        <v>1472.8545842888366</v>
      </c>
      <c r="I38" s="12">
        <f>G38-'Surv-rate CEA'!H36*'Unit cost and utilities'!$H$4-('Surv-rate CEA'!F35-'Surv-rate CEA'!F36)*'Unit cost and utilities'!$G$14</f>
        <v>372.70328099409858</v>
      </c>
      <c r="J38" s="12">
        <f t="shared" si="8"/>
        <v>352.96257109713594</v>
      </c>
      <c r="K38" s="12">
        <f>'Surv-rate CEA'!K36*'Unit cost and utilities'!$G$10+'Surv-rate CEA'!J36*'Unit cost and utilities'!$H$10+('Surv-rate CEA'!I35-'Surv-rate CEA'!I36)*'Unit cost and utilities'!$G$14</f>
        <v>1973.2696006257911</v>
      </c>
      <c r="L38" s="12">
        <f t="shared" si="9"/>
        <v>1868.7528316009812</v>
      </c>
      <c r="M38" s="12">
        <f>K38-'Surv-rate CEA'!J36*'Unit cost and utilities'!$H$10-('Surv-rate CEA'!I35-'Surv-rate CEA'!I36)*'Unit cost and utilities'!$G$14</f>
        <v>1485.1869960897693</v>
      </c>
      <c r="N38" s="12">
        <f t="shared" si="10"/>
        <v>1406.5221516206011</v>
      </c>
      <c r="O38" s="12">
        <f>'Surv-rate CEA'!N36*'Unit cost and utilities'!$G$3+'Surv-rate CEA'!M36*'Unit cost and utilities'!$H$3+('Surv-rate CEA'!L35-'Surv-rate CEA'!L36)*'Unit cost and utilities'!$G$14</f>
        <v>1640.6418185671623</v>
      </c>
      <c r="P38" s="12">
        <f t="shared" si="11"/>
        <v>1553.7431089588817</v>
      </c>
      <c r="Q38" s="12">
        <f>O38-'Surv-rate CEA'!M36*'Unit cost and utilities'!$H$3-('Surv-rate CEA'!L35-'Surv-rate CEA'!L36)*'Unit cost and utilities'!$G$14</f>
        <v>208.29853043130166</v>
      </c>
      <c r="R38" s="12">
        <f t="shared" si="12"/>
        <v>197.26573015586465</v>
      </c>
      <c r="S38" s="12">
        <f>'Surv-rate CEA'!Q36*'Unit cost and utilities'!$G$11+'Surv-rate CEA'!P36*'Unit cost and utilities'!$H$11+('Surv-rate CEA'!O35-'Surv-rate CEA'!O36)*'Unit cost and utilities'!$G$14</f>
        <v>2996.8663938508471</v>
      </c>
      <c r="T38" s="12">
        <f t="shared" si="13"/>
        <v>2838.133500694742</v>
      </c>
      <c r="U38" s="12">
        <f>S38-'Surv-rate CEA'!P36*'Unit cost and utilities'!$H$11-('Surv-rate CEA'!O35-'Surv-rate CEA'!O36)*'Unit cost and utilities'!$G$14</f>
        <v>2508.7837893148253</v>
      </c>
      <c r="V38" s="12">
        <f t="shared" si="14"/>
        <v>2375.902820714362</v>
      </c>
      <c r="W38" s="12">
        <f>'Surv-rate CEA'!T36*'Unit cost and utilities'!$G$4+'Surv-rate CEA'!S36*'Unit cost and utilities'!$H$4+('Surv-rate CEA'!R35-'Surv-rate CEA'!R36)*'Unit cost and utilities'!$G$14</f>
        <v>1555.2293102505189</v>
      </c>
      <c r="X38" s="12">
        <f t="shared" si="15"/>
        <v>1472.8545842888366</v>
      </c>
      <c r="Y38" s="12">
        <f>W38-'Surv-rate CEA'!S36*'Unit cost and utilities'!$H$4-('Surv-rate CEA'!R35-'Surv-rate CEA'!R36)*'Unit cost and utilities'!$G$14</f>
        <v>372.70328099409858</v>
      </c>
      <c r="Z38" s="12">
        <f t="shared" si="16"/>
        <v>352.96257109713594</v>
      </c>
      <c r="AA38" s="12">
        <f>'Surv-rate CEA'!W36*'Unit cost and utilities'!$G$6+'Surv-rate CEA'!V36*'Unit cost and utilities'!$H$6+('Surv-rate CEA'!U35-'Surv-rate CEA'!U36)*'Unit cost and utilities'!$G$14</f>
        <v>4946.7483467171132</v>
      </c>
      <c r="AB38" s="12">
        <f t="shared" si="17"/>
        <v>4684.7374414592969</v>
      </c>
      <c r="AC38" s="12">
        <f>AA38-'Surv-rate CEA'!V36*'Unit cost and utilities'!$H$6-('Surv-rate CEA'!U35-'Surv-rate CEA'!U36)*'Unit cost and utilities'!$G$14</f>
        <v>4633.6440440842825</v>
      </c>
      <c r="AD38" s="12">
        <f t="shared" si="18"/>
        <v>4388.2171119787272</v>
      </c>
      <c r="AE38" s="12">
        <f>'Surv-rate CEA'!Z36*'Unit cost and utilities'!$G$12+'Surv-rate CEA'!Y36*'Unit cost and utilities'!$H$12+('Surv-rate CEA'!X35-'Surv-rate CEA'!X36)*'Unit cost and utilities'!$G$14</f>
        <v>1973.2696006257911</v>
      </c>
      <c r="AF38" s="12">
        <f t="shared" si="19"/>
        <v>1868.7528316009812</v>
      </c>
      <c r="AG38" s="12">
        <f>AE38-'Surv-rate CEA'!Y36*'Unit cost and utilities'!$H$12-('Surv-rate CEA'!X35-'Surv-rate CEA'!X36)*'Unit cost and utilities'!$G$14</f>
        <v>1485.1869960897693</v>
      </c>
      <c r="AH38" s="12">
        <f t="shared" si="20"/>
        <v>1406.5221516206011</v>
      </c>
      <c r="AI38" s="12">
        <f>'Surv-rate CEA'!AC36*'Unit cost and utilities'!$G$5+'Surv-rate CEA'!AB36*'Unit cost and utilities'!$H$5+('Surv-rate CEA'!AA35-'Surv-rate CEA'!AA36)*'Unit cost and utilities'!$G$14</f>
        <v>1871.2426019209736</v>
      </c>
      <c r="AJ38" s="12">
        <f t="shared" si="21"/>
        <v>1772.1298244513694</v>
      </c>
      <c r="AK38" s="12">
        <f>AI38-'Surv-rate CEA'!AB36*'Unit cost and utilities'!$H$5-('Surv-rate CEA'!AA35-'Surv-rate CEA'!AA36)*'Unit cost and utilities'!$G$14</f>
        <v>930.09177668177767</v>
      </c>
      <c r="AL38" s="12">
        <f t="shared" si="22"/>
        <v>880.82826633098944</v>
      </c>
      <c r="AM38" s="12">
        <f>'Surv-rate CEA'!AF36*'Unit cost and utilities'!$G$9+'Surv-rate CEA'!AE36*'Unit cost and utilities'!$H$9+('Surv-rate CEA'!AD35-'Surv-rate CEA'!AD36)*'Unit cost and utilities'!G45</f>
        <v>4670.1657801018791</v>
      </c>
      <c r="AN38" s="12">
        <f t="shared" si="23"/>
        <v>4422.8044271515864</v>
      </c>
      <c r="AO38" s="12">
        <f>AM38-'Surv-rate CEA'!AE36*'Unit cost and utilities'!$H$9-('Surv-rate CEA'!AD35-'Surv-rate CEA'!AD36)*'Unit cost and utilities'!G45</f>
        <v>4202.0609830456769</v>
      </c>
      <c r="AP38" s="12">
        <f t="shared" si="24"/>
        <v>3979.4934043154972</v>
      </c>
      <c r="AQ38" s="13">
        <f>'Surv-rate CEA'!AI36*'Unit cost and utilities'!$G$4+'Surv-rate CEA'!AH36*'Unit cost and utilities'!$H$4+('Surv-rate CEA'!AG35-'Surv-rate CEA'!AG36)*'Unit cost and utilities'!$G$14</f>
        <v>1555.2293102505189</v>
      </c>
      <c r="AR38" s="12">
        <f t="shared" si="25"/>
        <v>1472.8545842888366</v>
      </c>
      <c r="AS38" s="13">
        <f>AQ38-'Surv-rate CEA'!AH36*'Unit cost and utilities'!$H$4-('Surv-rate CEA'!AG35-'Surv-rate CEA'!AG36)*'Unit cost and utilities'!$G$14</f>
        <v>372.70328099409858</v>
      </c>
      <c r="AT38" s="12">
        <f t="shared" si="26"/>
        <v>352.96257109713594</v>
      </c>
      <c r="AU38" s="12">
        <f>'Surv-rate CEA'!AL36*'Unit cost and utilities'!$G$8+'Surv-rate CEA'!AK36*'Unit cost and utilities'!$H$8+('Surv-rate CEA'!AJ35-'Surv-rate CEA'!AJ36)*'Unit cost and utilities'!$G$14</f>
        <v>5784.902054380942</v>
      </c>
      <c r="AV38" s="12">
        <f t="shared" si="27"/>
        <v>5478.4972571565104</v>
      </c>
      <c r="AW38" s="12">
        <f>AU38-'Surv-rate CEA'!AK36*'Unit cost and utilities'!$H$8-('Surv-rate CEA'!AJ35-'Surv-rate CEA'!AJ36)*'Unit cost and utilities'!$G$14</f>
        <v>5573.5437522542543</v>
      </c>
      <c r="AX38" s="12">
        <f t="shared" si="28"/>
        <v>5278.3338200588305</v>
      </c>
      <c r="AY38" s="12">
        <f>'Surv-rate CEA'!AO36*'Unit cost and utilities'!$G$5+'Surv-rate CEA'!AN36*'Unit cost and utilities'!$H$5+('Surv-rate CEA'!AM35-'Surv-rate CEA'!AM36)*'Unit cost and utilities'!$G$14</f>
        <v>1871.2426019209736</v>
      </c>
      <c r="AZ38" s="12">
        <f t="shared" si="29"/>
        <v>1772.1298244513694</v>
      </c>
      <c r="BA38" s="12">
        <f>AY38-'Surv-rate CEA'!AN36*'Unit cost and utilities'!$H$5-('Surv-rate CEA'!AM35-'Surv-rate CEA'!AM36)*'Unit cost and utilities'!$G$14</f>
        <v>930.09177668177767</v>
      </c>
      <c r="BB38" s="12">
        <f t="shared" si="30"/>
        <v>880.82826633098944</v>
      </c>
    </row>
    <row r="39" spans="1:54">
      <c r="A39" s="12">
        <v>34</v>
      </c>
      <c r="B39" s="12">
        <f t="shared" si="31"/>
        <v>1.8986301369863015</v>
      </c>
      <c r="C39" s="12">
        <f>'Surv-rate CEA'!D37*'Unit cost and utilities'!$G$7+'Surv-rate CEA'!E37*'Unit cost and utilities'!$H$7+'Unit cost and utilities'!$G$14*('Surv-rate CEA'!C36-'Surv-rate CEA'!C37)</f>
        <v>2414.4277641485851</v>
      </c>
      <c r="D39" s="12">
        <f t="shared" si="5"/>
        <v>2282.6591919586981</v>
      </c>
      <c r="E39" s="12">
        <f>C39-'Surv-rate CEA'!E37*'Unit cost and utilities'!$H$7-'Unit cost and utilities'!$G$14*('Surv-rate CEA'!C36-'Surv-rate CEA'!C37)</f>
        <v>1864.7388268020457</v>
      </c>
      <c r="F39" s="12">
        <f t="shared" si="6"/>
        <v>1762.9697963247982</v>
      </c>
      <c r="G39" s="12">
        <f>'Surv-rate CEA'!G37*'Unit cost and utilities'!$G$4+'Surv-rate CEA'!H37*'Unit cost and utilities'!$H$4+('Surv-rate CEA'!F36-'Surv-rate CEA'!F37)*'Unit cost and utilities'!$G$14</f>
        <v>1502.9961025505672</v>
      </c>
      <c r="H39" s="12">
        <f t="shared" si="7"/>
        <v>1420.9693575881261</v>
      </c>
      <c r="I39" s="12">
        <f>G39-'Surv-rate CEA'!H37*'Unit cost and utilities'!$H$4-('Surv-rate CEA'!F36-'Surv-rate CEA'!F37)*'Unit cost and utilities'!$G$14</f>
        <v>348.06515523901942</v>
      </c>
      <c r="J39" s="12">
        <f t="shared" si="8"/>
        <v>329.06932972047457</v>
      </c>
      <c r="K39" s="12">
        <f>'Surv-rate CEA'!K37*'Unit cost and utilities'!$G$10+'Surv-rate CEA'!J37*'Unit cost and utilities'!$H$10+('Surv-rate CEA'!I36-'Surv-rate CEA'!I37)*'Unit cost and utilities'!$G$14</f>
        <v>1901.7779382776341</v>
      </c>
      <c r="L39" s="12">
        <f t="shared" si="9"/>
        <v>1797.9874802361448</v>
      </c>
      <c r="M39" s="12">
        <f>K39-'Surv-rate CEA'!J37*'Unit cost and utilities'!$H$10-('Surv-rate CEA'!I36-'Surv-rate CEA'!I37)*'Unit cost and utilities'!$G$14</f>
        <v>1421.5804120267976</v>
      </c>
      <c r="N39" s="12">
        <f t="shared" si="10"/>
        <v>1343.9969680624106</v>
      </c>
      <c r="O39" s="12">
        <f>'Surv-rate CEA'!N37*'Unit cost and utilities'!$G$3+'Surv-rate CEA'!M37*'Unit cost and utilities'!$H$3+('Surv-rate CEA'!L36-'Surv-rate CEA'!L37)*'Unit cost and utilities'!$G$14</f>
        <v>1583.4949280428173</v>
      </c>
      <c r="P39" s="12">
        <f t="shared" si="11"/>
        <v>1497.0749204383617</v>
      </c>
      <c r="Q39" s="12">
        <f>O39-'Surv-rate CEA'!M37*'Unit cost and utilities'!$H$3-('Surv-rate CEA'!L36-'Surv-rate CEA'!L37)*'Unit cost and utilities'!$G$14</f>
        <v>194.52863451389535</v>
      </c>
      <c r="R39" s="12">
        <f t="shared" si="12"/>
        <v>183.91213945839579</v>
      </c>
      <c r="S39" s="12">
        <f>'Surv-rate CEA'!Q37*'Unit cost and utilities'!$G$11+'Surv-rate CEA'!P37*'Unit cost and utilities'!$H$11+('Surv-rate CEA'!O36-'Surv-rate CEA'!O37)*'Unit cost and utilities'!$G$14</f>
        <v>2881.5368204206015</v>
      </c>
      <c r="T39" s="12">
        <f t="shared" si="13"/>
        <v>2724.2755437829451</v>
      </c>
      <c r="U39" s="12">
        <f>S39-'Surv-rate CEA'!P37*'Unit cost and utilities'!$H$11-('Surv-rate CEA'!O36-'Surv-rate CEA'!O37)*'Unit cost and utilities'!$G$14</f>
        <v>2401.3392941697653</v>
      </c>
      <c r="V39" s="12">
        <f t="shared" si="14"/>
        <v>2270.2850316092113</v>
      </c>
      <c r="W39" s="12">
        <f>'Surv-rate CEA'!T37*'Unit cost and utilities'!$G$4+'Surv-rate CEA'!S37*'Unit cost and utilities'!$H$4+('Surv-rate CEA'!R36-'Surv-rate CEA'!R37)*'Unit cost and utilities'!$G$14</f>
        <v>1502.9961025505672</v>
      </c>
      <c r="X39" s="12">
        <f t="shared" si="15"/>
        <v>1420.9693575881261</v>
      </c>
      <c r="Y39" s="12">
        <f>W39-'Surv-rate CEA'!S37*'Unit cost and utilities'!$H$4-('Surv-rate CEA'!R36-'Surv-rate CEA'!R37)*'Unit cost and utilities'!$G$14</f>
        <v>348.06515523901942</v>
      </c>
      <c r="Z39" s="12">
        <f t="shared" si="16"/>
        <v>329.06932972047457</v>
      </c>
      <c r="AA39" s="12">
        <f>'Surv-rate CEA'!W37*'Unit cost and utilities'!$G$6+'Surv-rate CEA'!V37*'Unit cost and utilities'!$H$6+('Surv-rate CEA'!U36-'Surv-rate CEA'!U37)*'Unit cost and utilities'!$G$14</f>
        <v>4803.4943186099026</v>
      </c>
      <c r="AB39" s="12">
        <f t="shared" si="17"/>
        <v>4541.3412746116446</v>
      </c>
      <c r="AC39" s="12">
        <f>AA39-'Surv-rate CEA'!V37*'Unit cost and utilities'!$H$6-('Surv-rate CEA'!U36-'Surv-rate CEA'!U37)*'Unit cost and utilities'!$G$14</f>
        <v>4495.3590645798995</v>
      </c>
      <c r="AD39" s="12">
        <f t="shared" si="18"/>
        <v>4250.022652277069</v>
      </c>
      <c r="AE39" s="12">
        <f>'Surv-rate CEA'!Z37*'Unit cost and utilities'!$G$12+'Surv-rate CEA'!Y37*'Unit cost and utilities'!$H$12+('Surv-rate CEA'!X36-'Surv-rate CEA'!X37)*'Unit cost and utilities'!$G$14</f>
        <v>1901.7779382776341</v>
      </c>
      <c r="AF39" s="12">
        <f t="shared" si="19"/>
        <v>1797.9874802361448</v>
      </c>
      <c r="AG39" s="12">
        <f>AE39-'Surv-rate CEA'!Y37*'Unit cost and utilities'!$H$12-('Surv-rate CEA'!X36-'Surv-rate CEA'!X37)*'Unit cost and utilities'!$G$14</f>
        <v>1421.5804120267976</v>
      </c>
      <c r="AH39" s="12">
        <f t="shared" si="20"/>
        <v>1343.9969680624106</v>
      </c>
      <c r="AI39" s="12">
        <f>'Surv-rate CEA'!AC37*'Unit cost and utilities'!$G$5+'Surv-rate CEA'!AB37*'Unit cost and utilities'!$H$5+('Surv-rate CEA'!AA36-'Surv-rate CEA'!AA37)*'Unit cost and utilities'!$G$14</f>
        <v>1809.6569461488129</v>
      </c>
      <c r="AJ39" s="12">
        <f t="shared" si="21"/>
        <v>1710.8940361589885</v>
      </c>
      <c r="AK39" s="12">
        <f>AI39-'Surv-rate CEA'!AB37*'Unit cost and utilities'!$H$5-('Surv-rate CEA'!AA36-'Surv-rate CEA'!AA37)*'Unit cost and utilities'!$G$14</f>
        <v>885.76415208852484</v>
      </c>
      <c r="AL39" s="12">
        <f t="shared" si="22"/>
        <v>837.42314170470456</v>
      </c>
      <c r="AM39" s="12">
        <f>'Surv-rate CEA'!AF37*'Unit cost and utilities'!$G$9+'Surv-rate CEA'!AE37*'Unit cost and utilities'!$H$9+('Surv-rate CEA'!AD36-'Surv-rate CEA'!AD37)*'Unit cost and utilities'!G46</f>
        <v>4530.5681289438899</v>
      </c>
      <c r="AN39" s="12">
        <f t="shared" si="23"/>
        <v>4283.3101647900266</v>
      </c>
      <c r="AO39" s="12">
        <f>AM39-'Surv-rate CEA'!AE37*'Unit cost and utilities'!$H$9-('Surv-rate CEA'!AD36-'Surv-rate CEA'!AD37)*'Unit cost and utilities'!G46</f>
        <v>4063.5727911899062</v>
      </c>
      <c r="AP39" s="12">
        <f t="shared" si="24"/>
        <v>3841.8013252402566</v>
      </c>
      <c r="AQ39" s="13">
        <f>'Surv-rate CEA'!AI37*'Unit cost and utilities'!$G$4+'Surv-rate CEA'!AH37*'Unit cost and utilities'!$H$4+('Surv-rate CEA'!AG36-'Surv-rate CEA'!AG37)*'Unit cost and utilities'!$G$14</f>
        <v>1502.9961025505672</v>
      </c>
      <c r="AR39" s="12">
        <f t="shared" si="25"/>
        <v>1420.9693575881261</v>
      </c>
      <c r="AS39" s="13">
        <f>AQ39-'Surv-rate CEA'!AH37*'Unit cost and utilities'!$H$4-('Surv-rate CEA'!AG36-'Surv-rate CEA'!AG37)*'Unit cost and utilities'!$G$14</f>
        <v>348.06515523901942</v>
      </c>
      <c r="AT39" s="12">
        <f t="shared" si="26"/>
        <v>329.06932972047457</v>
      </c>
      <c r="AU39" s="12">
        <f>'Surv-rate CEA'!AL37*'Unit cost and utilities'!$G$8+'Surv-rate CEA'!AK37*'Unit cost and utilities'!$H$8+('Surv-rate CEA'!AJ36-'Surv-rate CEA'!AJ37)*'Unit cost and utilities'!$G$14</f>
        <v>5629.7308995414205</v>
      </c>
      <c r="AV39" s="12">
        <f t="shared" si="27"/>
        <v>5322.4855913731499</v>
      </c>
      <c r="AW39" s="12">
        <f>AU39-'Surv-rate CEA'!AK37*'Unit cost and utilities'!$H$8-('Surv-rate CEA'!AJ36-'Surv-rate CEA'!AJ37)*'Unit cost and utilities'!$G$14</f>
        <v>5423.1341508656906</v>
      </c>
      <c r="AX39" s="12">
        <f t="shared" si="28"/>
        <v>5127.163960966147</v>
      </c>
      <c r="AY39" s="12">
        <f>'Surv-rate CEA'!AO37*'Unit cost and utilities'!$G$5+'Surv-rate CEA'!AN37*'Unit cost and utilities'!$H$5+('Surv-rate CEA'!AM36-'Surv-rate CEA'!AM37)*'Unit cost and utilities'!$G$14</f>
        <v>1809.6569461488129</v>
      </c>
      <c r="AZ39" s="12">
        <f t="shared" si="29"/>
        <v>1710.8940361589885</v>
      </c>
      <c r="BA39" s="12">
        <f>AY39-'Surv-rate CEA'!AN37*'Unit cost and utilities'!$H$5-('Surv-rate CEA'!AM36-'Surv-rate CEA'!AM37)*'Unit cost and utilities'!$G$14</f>
        <v>885.76415208852484</v>
      </c>
      <c r="BB39" s="12">
        <f t="shared" si="30"/>
        <v>837.42314170470456</v>
      </c>
    </row>
    <row r="40" spans="1:54">
      <c r="A40" s="12">
        <v>35</v>
      </c>
      <c r="B40" s="12">
        <f t="shared" si="31"/>
        <v>1.9561643835616438</v>
      </c>
      <c r="C40" s="12">
        <f>'Surv-rate CEA'!D38*'Unit cost and utilities'!$G$7+'Surv-rate CEA'!E38*'Unit cost and utilities'!$H$7+'Unit cost and utilities'!$G$14*('Surv-rate CEA'!C37-'Surv-rate CEA'!C38)</f>
        <v>2317.2797789195556</v>
      </c>
      <c r="D40" s="12">
        <f t="shared" si="5"/>
        <v>2187.0904798220749</v>
      </c>
      <c r="E40" s="12">
        <f>C40-'Surv-rate CEA'!E38*'Unit cost and utilities'!$H$7-'Unit cost and utilities'!$G$14*('Surv-rate CEA'!C37-'Surv-rate CEA'!C38)</f>
        <v>1776.5517633827189</v>
      </c>
      <c r="F40" s="12">
        <f t="shared" si="6"/>
        <v>1676.7416191829416</v>
      </c>
      <c r="G40" s="12">
        <f>'Surv-rate CEA'!G38*'Unit cost and utilities'!$G$4+'Surv-rate CEA'!H38*'Unit cost and utilities'!$H$4+('Surv-rate CEA'!F37-'Surv-rate CEA'!F38)*'Unit cost and utilities'!$G$14</f>
        <v>1453.4266625470971</v>
      </c>
      <c r="H40" s="12">
        <f t="shared" si="7"/>
        <v>1371.7703169439683</v>
      </c>
      <c r="I40" s="12">
        <f>G40-'Surv-rate CEA'!H38*'Unit cost and utilities'!$H$4-('Surv-rate CEA'!F37-'Surv-rate CEA'!F38)*'Unit cost and utilities'!$G$14</f>
        <v>325.41541455235296</v>
      </c>
      <c r="J40" s="12">
        <f t="shared" si="8"/>
        <v>307.13294166259249</v>
      </c>
      <c r="K40" s="12">
        <f>'Surv-rate CEA'!K38*'Unit cost and utilities'!$G$10+'Surv-rate CEA'!J38*'Unit cost and utilities'!$H$10+('Surv-rate CEA'!I37-'Surv-rate CEA'!I38)*'Unit cost and utilities'!$G$14</f>
        <v>1834.0958871181012</v>
      </c>
      <c r="L40" s="12">
        <f t="shared" si="9"/>
        <v>1731.052801775679</v>
      </c>
      <c r="M40" s="12">
        <f>K40-'Surv-rate CEA'!J38*'Unit cost and utilities'!$H$10-('Surv-rate CEA'!I37-'Surv-rate CEA'!I38)*'Unit cost and utilities'!$G$14</f>
        <v>1361.6612461169616</v>
      </c>
      <c r="N40" s="12">
        <f t="shared" si="10"/>
        <v>1285.1604606473607</v>
      </c>
      <c r="O40" s="12">
        <f>'Surv-rate CEA'!N38*'Unit cost and utilities'!$G$3+'Surv-rate CEA'!M38*'Unit cost and utilities'!$H$3+('Surv-rate CEA'!L37-'Surv-rate CEA'!L38)*'Unit cost and utilities'!$G$14</f>
        <v>1529.3068029295764</v>
      </c>
      <c r="P40" s="12">
        <f t="shared" si="11"/>
        <v>1443.3873629941702</v>
      </c>
      <c r="Q40" s="12">
        <f>O40-'Surv-rate CEA'!M38*'Unit cost and utilities'!$H$3-('Surv-rate CEA'!L37-'Surv-rate CEA'!L38)*'Unit cost and utilities'!$G$14</f>
        <v>181.8700185577955</v>
      </c>
      <c r="R40" s="12">
        <f t="shared" si="12"/>
        <v>171.65220607857688</v>
      </c>
      <c r="S40" s="12">
        <f>'Surv-rate CEA'!Q38*'Unit cost and utilities'!$G$11+'Surv-rate CEA'!P38*'Unit cost and utilities'!$H$11+('Surv-rate CEA'!O37-'Surv-rate CEA'!O38)*'Unit cost and utilities'!$G$14</f>
        <v>2772.5582414571577</v>
      </c>
      <c r="T40" s="12">
        <f t="shared" si="13"/>
        <v>2616.7905100654184</v>
      </c>
      <c r="U40" s="12">
        <f>S40-'Surv-rate CEA'!P38*'Unit cost and utilities'!$H$11-('Surv-rate CEA'!O37-'Surv-rate CEA'!O38)*'Unit cost and utilities'!$G$14</f>
        <v>2300.1236004560183</v>
      </c>
      <c r="V40" s="12">
        <f t="shared" si="14"/>
        <v>2170.8981689371003</v>
      </c>
      <c r="W40" s="12">
        <f>'Surv-rate CEA'!T38*'Unit cost and utilities'!$G$4+'Surv-rate CEA'!S38*'Unit cost and utilities'!$H$4+('Surv-rate CEA'!R37-'Surv-rate CEA'!R38)*'Unit cost and utilities'!$G$14</f>
        <v>1453.4266625470971</v>
      </c>
      <c r="X40" s="12">
        <f t="shared" si="15"/>
        <v>1371.7703169439683</v>
      </c>
      <c r="Y40" s="12">
        <f>W40-'Surv-rate CEA'!S38*'Unit cost and utilities'!$H$4-('Surv-rate CEA'!R37-'Surv-rate CEA'!R38)*'Unit cost and utilities'!$G$14</f>
        <v>325.41541455235296</v>
      </c>
      <c r="Z40" s="12">
        <f t="shared" si="16"/>
        <v>307.13294166259249</v>
      </c>
      <c r="AA40" s="12">
        <f>'Surv-rate CEA'!W38*'Unit cost and utilities'!$G$6+'Surv-rate CEA'!V38*'Unit cost and utilities'!$H$6+('Surv-rate CEA'!U37-'Surv-rate CEA'!U38)*'Unit cost and utilities'!$G$14</f>
        <v>4666.6139567501668</v>
      </c>
      <c r="AB40" s="12">
        <f t="shared" si="17"/>
        <v>4404.4344798847987</v>
      </c>
      <c r="AC40" s="12">
        <f>AA40-'Surv-rate CEA'!V38*'Unit cost and utilities'!$H$6-('Surv-rate CEA'!U37-'Surv-rate CEA'!U38)*'Unit cost and utilities'!$G$14</f>
        <v>4363.3379493199718</v>
      </c>
      <c r="AD40" s="12">
        <f t="shared" si="18"/>
        <v>4118.1971102572552</v>
      </c>
      <c r="AE40" s="12">
        <f>'Surv-rate CEA'!Z38*'Unit cost and utilities'!$G$12+'Surv-rate CEA'!Y38*'Unit cost and utilities'!$H$12+('Surv-rate CEA'!X37-'Surv-rate CEA'!X38)*'Unit cost and utilities'!$G$14</f>
        <v>1834.0958871181012</v>
      </c>
      <c r="AF40" s="12">
        <f t="shared" si="19"/>
        <v>1731.052801775679</v>
      </c>
      <c r="AG40" s="12">
        <f>AE40-'Surv-rate CEA'!Y38*'Unit cost and utilities'!$H$12-('Surv-rate CEA'!X37-'Surv-rate CEA'!X38)*'Unit cost and utilities'!$G$14</f>
        <v>1361.6612461169616</v>
      </c>
      <c r="AH40" s="12">
        <f t="shared" si="20"/>
        <v>1285.1604606473607</v>
      </c>
      <c r="AI40" s="12">
        <f>'Surv-rate CEA'!AC38*'Unit cost and utilities'!$G$5+'Surv-rate CEA'!AB38*'Unit cost and utilities'!$H$5+('Surv-rate CEA'!AA37-'Surv-rate CEA'!AA38)*'Unit cost and utilities'!$G$14</f>
        <v>1751.0994998254118</v>
      </c>
      <c r="AJ40" s="12">
        <f t="shared" si="21"/>
        <v>1652.7193134508027</v>
      </c>
      <c r="AK40" s="12">
        <f>AI40-'Surv-rate CEA'!AB38*'Unit cost and utilities'!$H$5-('Surv-rate CEA'!AA37-'Surv-rate CEA'!AA38)*'Unit cost and utilities'!$G$14</f>
        <v>844.21543245460464</v>
      </c>
      <c r="AL40" s="12">
        <f t="shared" si="22"/>
        <v>796.78576235676837</v>
      </c>
      <c r="AM40" s="12">
        <f>'Surv-rate CEA'!AF38*'Unit cost and utilities'!$G$9+'Surv-rate CEA'!AE38*'Unit cost and utilities'!$H$9+('Surv-rate CEA'!AD37-'Surv-rate CEA'!AD38)*'Unit cost and utilities'!G47</f>
        <v>4397.4598219560203</v>
      </c>
      <c r="AN40" s="12">
        <f t="shared" si="23"/>
        <v>4150.4019495152925</v>
      </c>
      <c r="AO40" s="12">
        <f>AM40-'Surv-rate CEA'!AE38*'Unit cost and utilities'!$H$9-('Surv-rate CEA'!AD37-'Surv-rate CEA'!AD38)*'Unit cost and utilities'!G47</f>
        <v>3931.778598622881</v>
      </c>
      <c r="AP40" s="12">
        <f t="shared" si="24"/>
        <v>3710.8836058741626</v>
      </c>
      <c r="AQ40" s="13">
        <f>'Surv-rate CEA'!AI38*'Unit cost and utilities'!$G$4+'Surv-rate CEA'!AH38*'Unit cost and utilities'!$H$4+('Surv-rate CEA'!AG37-'Surv-rate CEA'!AG38)*'Unit cost and utilities'!$G$14</f>
        <v>1453.4266625470971</v>
      </c>
      <c r="AR40" s="12">
        <f t="shared" si="25"/>
        <v>1371.7703169439683</v>
      </c>
      <c r="AS40" s="13">
        <f>AQ40-'Surv-rate CEA'!AH38*'Unit cost and utilities'!$H$4-('Surv-rate CEA'!AG37-'Surv-rate CEA'!AG38)*'Unit cost and utilities'!$G$14</f>
        <v>325.41541455235296</v>
      </c>
      <c r="AT40" s="12">
        <f t="shared" si="26"/>
        <v>307.13294166259249</v>
      </c>
      <c r="AU40" s="12">
        <f>'Surv-rate CEA'!AL38*'Unit cost and utilities'!$G$8+'Surv-rate CEA'!AK38*'Unit cost and utilities'!$H$8+('Surv-rate CEA'!AJ37-'Surv-rate CEA'!AJ38)*'Unit cost and utilities'!$G$14</f>
        <v>5481.1198646099701</v>
      </c>
      <c r="AV40" s="12">
        <f t="shared" si="27"/>
        <v>5173.1798567031292</v>
      </c>
      <c r="AW40" s="12">
        <f>AU40-'Surv-rate CEA'!AK38*'Unit cost and utilities'!$H$8-('Surv-rate CEA'!AJ37-'Surv-rate CEA'!AJ38)*'Unit cost and utilities'!$G$14</f>
        <v>5279.1180873934218</v>
      </c>
      <c r="AX40" s="12">
        <f t="shared" si="28"/>
        <v>4982.5269334452214</v>
      </c>
      <c r="AY40" s="12">
        <f>'Surv-rate CEA'!AO38*'Unit cost and utilities'!$G$5+'Surv-rate CEA'!AN38*'Unit cost and utilities'!$H$5+('Surv-rate CEA'!AM37-'Surv-rate CEA'!AM38)*'Unit cost and utilities'!$G$14</f>
        <v>1751.0994998254118</v>
      </c>
      <c r="AZ40" s="12">
        <f t="shared" si="29"/>
        <v>1652.7193134508027</v>
      </c>
      <c r="BA40" s="12">
        <f>AY40-'Surv-rate CEA'!AN38*'Unit cost and utilities'!$H$5-('Surv-rate CEA'!AM37-'Surv-rate CEA'!AM38)*'Unit cost and utilities'!$G$14</f>
        <v>844.21543245460464</v>
      </c>
      <c r="BB40" s="12">
        <f t="shared" si="30"/>
        <v>796.78576235676837</v>
      </c>
    </row>
    <row r="41" spans="1:54">
      <c r="A41" s="12">
        <v>36</v>
      </c>
      <c r="B41" s="12">
        <f t="shared" si="31"/>
        <v>2.0136986301369864</v>
      </c>
      <c r="C41" s="12">
        <f>'Surv-rate CEA'!D39*'Unit cost and utilities'!$H$7+'Surv-rate CEA'!E39*'Unit cost and utilities'!$H$7+'Unit cost and utilities'!$G$14*('Surv-rate CEA'!C38-'Surv-rate CEA'!C39)</f>
        <v>708.50568688268083</v>
      </c>
      <c r="D41" s="12">
        <f t="shared" si="5"/>
        <v>667.5642004961054</v>
      </c>
      <c r="E41" s="12">
        <f>C41-'Surv-rate CEA'!E39*'Unit cost and utilities'!$H$7-'Unit cost and utilities'!$G$14*('Surv-rate CEA'!C38-'Surv-rate CEA'!C39)</f>
        <v>176.59969649006658</v>
      </c>
      <c r="F41" s="12">
        <f t="shared" si="6"/>
        <v>166.39476207163804</v>
      </c>
      <c r="G41" s="12">
        <f>'Surv-rate CEA'!G39*'Unit cost and utilities'!$H$4+'Surv-rate CEA'!H39*'Unit cost and utilities'!$H$4+('Surv-rate CEA'!F38-'Surv-rate CEA'!F39)*'Unit cost and utilities'!$G$14</f>
        <v>1289.912459561298</v>
      </c>
      <c r="H41" s="12">
        <f t="shared" si="7"/>
        <v>1215.373984598079</v>
      </c>
      <c r="I41" s="12">
        <f>G41-'Surv-rate CEA'!H39*'Unit cost and utilities'!$H$4-('Surv-rate CEA'!F38-'Surv-rate CEA'!F39)*'Unit cost and utilities'!$G$14</f>
        <v>188.14136097643825</v>
      </c>
      <c r="J41" s="12">
        <f t="shared" si="8"/>
        <v>177.26948357054226</v>
      </c>
      <c r="K41" s="12">
        <f>'Surv-rate CEA'!K39*'Unit cost and utilities'!$H$10+'Surv-rate CEA'!J39*'Unit cost and utilities'!$H$10+('Surv-rate CEA'!I38-'Surv-rate CEA'!I39)*'Unit cost and utilities'!$G$14</f>
        <v>692.35621987754655</v>
      </c>
      <c r="L41" s="12">
        <f t="shared" si="9"/>
        <v>652.34794150296352</v>
      </c>
      <c r="M41" s="12">
        <f>K41-'Surv-rate CEA'!J39*'Unit cost and utilities'!$H$10-('Surv-rate CEA'!I38-'Surv-rate CEA'!I39)*'Unit cost and utilities'!$G$14</f>
        <v>227.5578335429189</v>
      </c>
      <c r="N41" s="12">
        <f t="shared" si="10"/>
        <v>214.40824827261926</v>
      </c>
      <c r="O41" s="12">
        <f>'Surv-rate CEA'!N39*'Unit cost and utilities'!$H$3+'Surv-rate CEA'!M39*'Unit cost and utilities'!$H$3+('Surv-rate CEA'!L38-'Surv-rate CEA'!L39)*'Unit cost and utilities'!$G$14</f>
        <v>1495.7982596362476</v>
      </c>
      <c r="P41" s="12">
        <f t="shared" si="11"/>
        <v>1409.3625327002953</v>
      </c>
      <c r="Q41" s="12">
        <f>O41-'Surv-rate CEA'!M39*'Unit cost and utilities'!$H$3-('Surv-rate CEA'!L38-'Surv-rate CEA'!L39)*'Unit cost and utilities'!$G$14</f>
        <v>188.14136097643845</v>
      </c>
      <c r="R41" s="12">
        <f t="shared" si="12"/>
        <v>177.26948357054246</v>
      </c>
      <c r="S41" s="12">
        <f>'Surv-rate CEA'!Q39*'Unit cost and utilities'!$H$11+'Surv-rate CEA'!P39*'Unit cost and utilities'!$H$11+('Surv-rate CEA'!O38-'Surv-rate CEA'!O39)*'Unit cost and utilities'!$G$14</f>
        <v>692.35621987754655</v>
      </c>
      <c r="T41" s="12">
        <f t="shared" si="13"/>
        <v>652.34794150296352</v>
      </c>
      <c r="U41" s="12">
        <f>S41-'Surv-rate CEA'!P39*'Unit cost and utilities'!$H$11-('Surv-rate CEA'!O38-'Surv-rate CEA'!O39)*'Unit cost and utilities'!$G$14</f>
        <v>227.5578335429189</v>
      </c>
      <c r="V41" s="12">
        <f t="shared" si="14"/>
        <v>214.40824827261926</v>
      </c>
      <c r="W41" s="12">
        <f>'Surv-rate CEA'!T39*'Unit cost and utilities'!$H$4+'Surv-rate CEA'!S39*'Unit cost and utilities'!$H$4+('Surv-rate CEA'!R38-'Surv-rate CEA'!R39)*'Unit cost and utilities'!$G$14</f>
        <v>1289.912459561298</v>
      </c>
      <c r="X41" s="12">
        <f t="shared" si="15"/>
        <v>1215.373984598079</v>
      </c>
      <c r="Y41" s="12">
        <f>W41-'Surv-rate CEA'!S39*'Unit cost and utilities'!$H$4-('Surv-rate CEA'!R38-'Surv-rate CEA'!R39)*'Unit cost and utilities'!$G$14</f>
        <v>188.14136097643825</v>
      </c>
      <c r="Z41" s="12">
        <f t="shared" si="16"/>
        <v>177.26948357054226</v>
      </c>
      <c r="AA41" s="12">
        <f>'Surv-rate CEA'!W39*'Unit cost and utilities'!$H$6+'Surv-rate CEA'!V39*'Unit cost and utilities'!$H$6+('Surv-rate CEA'!U38-'Surv-rate CEA'!U39)*'Unit cost and utilities'!$G$14</f>
        <v>723.35700233845716</v>
      </c>
      <c r="AB41" s="12">
        <f t="shared" si="17"/>
        <v>681.55732251629945</v>
      </c>
      <c r="AC41" s="12">
        <f>AA41-'Surv-rate CEA'!V39*'Unit cost and utilities'!$H$6-('Surv-rate CEA'!U38-'Surv-rate CEA'!U39)*'Unit cost and utilities'!$G$14</f>
        <v>424.83233592832516</v>
      </c>
      <c r="AD41" s="12">
        <f t="shared" si="18"/>
        <v>400.2831084203367</v>
      </c>
      <c r="AE41" s="12">
        <f>'Surv-rate CEA'!Z39*'Unit cost and utilities'!$H$12+'Surv-rate CEA'!Y39*'Unit cost and utilities'!$H$12+('Surv-rate CEA'!X38-'Surv-rate CEA'!X39)*'Unit cost and utilities'!$G$14</f>
        <v>692.35621987754655</v>
      </c>
      <c r="AF41" s="12">
        <f t="shared" si="19"/>
        <v>652.34794150296352</v>
      </c>
      <c r="AG41" s="12">
        <f>AE41-'Surv-rate CEA'!Y39*'Unit cost and utilities'!$H$12-('Surv-rate CEA'!X38-'Surv-rate CEA'!X39)*'Unit cost and utilities'!$G$14</f>
        <v>227.5578335429189</v>
      </c>
      <c r="AH41" s="12">
        <f t="shared" si="20"/>
        <v>214.40824827261926</v>
      </c>
      <c r="AI41" s="12">
        <f>'Surv-rate CEA'!AC39*'Unit cost and utilities'!$H$5+'Surv-rate CEA'!AB39*'Unit cost and utilities'!$H$5+('Surv-rate CEA'!AA38-'Surv-rate CEA'!AA39)*'Unit cost and utilities'!$G$14</f>
        <v>1348.1524123208378</v>
      </c>
      <c r="AJ41" s="12">
        <f t="shared" si="21"/>
        <v>1270.2485017976721</v>
      </c>
      <c r="AK41" s="12">
        <f>AI41-'Surv-rate CEA'!AB39*'Unit cost and utilities'!$H$5-('Surv-rate CEA'!AA38-'Surv-rate CEA'!AA39)*'Unit cost and utilities'!$G$14</f>
        <v>458.01057349824856</v>
      </c>
      <c r="AL41" s="12">
        <f t="shared" si="22"/>
        <v>431.54411880782743</v>
      </c>
      <c r="AM41" s="12">
        <f>'Surv-rate CEA'!AF39*'Unit cost and utilities'!$H$9+'Surv-rate CEA'!AE39*'Unit cost and utilities'!$H$9+('Surv-rate CEA'!AD38-'Surv-rate CEA'!AD39)*'Unit cost and utilities'!G48</f>
        <v>830.22743635504003</v>
      </c>
      <c r="AN41" s="12">
        <f t="shared" si="23"/>
        <v>782.25217530548434</v>
      </c>
      <c r="AO41" s="12">
        <f>AM41-'Surv-rate CEA'!AE39*'Unit cost and utilities'!$H$9-('Surv-rate CEA'!AD38-'Surv-rate CEA'!AD39)*'Unit cost and utilities'!G48</f>
        <v>366.04353084390209</v>
      </c>
      <c r="AP41" s="12">
        <f t="shared" si="24"/>
        <v>344.891454703374</v>
      </c>
      <c r="AQ41" s="13">
        <f>'Surv-rate CEA'!AI39*'Unit cost and utilities'!$H$4+'Surv-rate CEA'!AH39*'Unit cost and utilities'!$H$4+('Surv-rate CEA'!AG38-'Surv-rate CEA'!AG39)*'Unit cost and utilities'!$G$14</f>
        <v>1289.912459561298</v>
      </c>
      <c r="AR41" s="12">
        <f t="shared" si="25"/>
        <v>1215.373984598079</v>
      </c>
      <c r="AS41" s="13">
        <f>AQ41-'Surv-rate CEA'!AH39*'Unit cost and utilities'!$H$4-('Surv-rate CEA'!AG38-'Surv-rate CEA'!AG39)*'Unit cost and utilities'!$G$14</f>
        <v>188.14136097643825</v>
      </c>
      <c r="AT41" s="12">
        <f t="shared" si="26"/>
        <v>177.26948357054226</v>
      </c>
      <c r="AU41" s="12">
        <f>'Surv-rate CEA'!AL39*'Unit cost and utilities'!$H$8+'Surv-rate CEA'!AK39*'Unit cost and utilities'!$H$8+('Surv-rate CEA'!AJ38-'Surv-rate CEA'!AJ39)*'Unit cost and utilities'!$G$14</f>
        <v>684.41797811369952</v>
      </c>
      <c r="AV41" s="12">
        <f t="shared" si="27"/>
        <v>644.86841647650488</v>
      </c>
      <c r="AW41" s="12">
        <f>AU41-'Surv-rate CEA'!AK39*'Unit cost and utilities'!$H$8-('Surv-rate CEA'!AJ38-'Surv-rate CEA'!AJ39)*'Unit cost and utilities'!$G$14</f>
        <v>486.85238644566039</v>
      </c>
      <c r="AX41" s="12">
        <f t="shared" si="28"/>
        <v>458.71928783972453</v>
      </c>
      <c r="AY41" s="12">
        <f>'Surv-rate CEA'!AO39*'Unit cost and utilities'!$H$5+'Surv-rate CEA'!AN39*'Unit cost and utilities'!$H$5+('Surv-rate CEA'!AM38-'Surv-rate CEA'!AM39)*'Unit cost and utilities'!$G$14</f>
        <v>1348.1524123208378</v>
      </c>
      <c r="AZ41" s="12">
        <f t="shared" si="29"/>
        <v>1270.2485017976721</v>
      </c>
      <c r="BA41" s="12">
        <f>AY41-'Surv-rate CEA'!AN39*'Unit cost and utilities'!$H$5-('Surv-rate CEA'!AM38-'Surv-rate CEA'!AM39)*'Unit cost and utilities'!$G$14</f>
        <v>458.01057349824856</v>
      </c>
      <c r="BB41" s="12">
        <f t="shared" si="30"/>
        <v>431.54411880782743</v>
      </c>
    </row>
    <row r="42" spans="1:54">
      <c r="A42" s="12">
        <v>37</v>
      </c>
      <c r="B42" s="12">
        <f t="shared" si="31"/>
        <v>2.0712328767123287</v>
      </c>
      <c r="C42" s="12">
        <f>'Surv-rate CEA'!D40*'Unit cost and utilities'!$H$7+'Surv-rate CEA'!E40*'Unit cost and utilities'!$H$7+'Unit cost and utilities'!$G$14*('Surv-rate CEA'!C39-'Surv-rate CEA'!C40)</f>
        <v>691.72992094039932</v>
      </c>
      <c r="D42" s="12">
        <f t="shared" si="5"/>
        <v>650.65036797881942</v>
      </c>
      <c r="E42" s="12">
        <f>C42-'Surv-rate CEA'!E40*'Unit cost and utilities'!$H$7-'Unit cost and utilities'!$G$14*('Surv-rate CEA'!C39-'Surv-rate CEA'!C40)</f>
        <v>168.50177757376176</v>
      </c>
      <c r="F42" s="12">
        <f t="shared" si="6"/>
        <v>158.4950141153424</v>
      </c>
      <c r="G42" s="12">
        <f>'Surv-rate CEA'!G40*'Unit cost and utilities'!$H$4+'Surv-rate CEA'!H40*'Unit cost and utilities'!$H$4+('Surv-rate CEA'!F39-'Surv-rate CEA'!F40)*'Unit cost and utilities'!$G$14</f>
        <v>1252.4771614755614</v>
      </c>
      <c r="H42" s="12">
        <f t="shared" si="7"/>
        <v>1178.0966838780951</v>
      </c>
      <c r="I42" s="12">
        <f>G42-'Surv-rate CEA'!H40*'Unit cost and utilities'!$H$4-('Surv-rate CEA'!F39-'Surv-rate CEA'!F40)*'Unit cost and utilities'!$G$14</f>
        <v>176.26704905686319</v>
      </c>
      <c r="J42" s="12">
        <f t="shared" si="8"/>
        <v>165.79913179911497</v>
      </c>
      <c r="K42" s="12">
        <f>'Surv-rate CEA'!K40*'Unit cost and utilities'!$H$10+'Surv-rate CEA'!J40*'Unit cost and utilities'!$H$10+('Surv-rate CEA'!I39-'Surv-rate CEA'!I40)*'Unit cost and utilities'!$G$14</f>
        <v>675.55062847217391</v>
      </c>
      <c r="L42" s="12">
        <f t="shared" si="9"/>
        <v>635.43191019723849</v>
      </c>
      <c r="M42" s="12">
        <f>K42-'Surv-rate CEA'!J40*'Unit cost and utilities'!$H$10-('Surv-rate CEA'!I39-'Surv-rate CEA'!I40)*'Unit cost and utilities'!$G$14</f>
        <v>218.25860551095147</v>
      </c>
      <c r="N42" s="12">
        <f t="shared" si="10"/>
        <v>205.29694855064741</v>
      </c>
      <c r="O42" s="12">
        <f>'Surv-rate CEA'!N40*'Unit cost and utilities'!$H$3+'Surv-rate CEA'!M40*'Unit cost and utilities'!$H$3+('Surv-rate CEA'!L39-'Surv-rate CEA'!L40)*'Unit cost and utilities'!$G$14</f>
        <v>1445.8016292283389</v>
      </c>
      <c r="P42" s="12">
        <f t="shared" si="11"/>
        <v>1359.9402506731362</v>
      </c>
      <c r="Q42" s="12">
        <f>O42-'Surv-rate CEA'!M40*'Unit cost and utilities'!$H$3-('Surv-rate CEA'!L39-'Surv-rate CEA'!L40)*'Unit cost and utilities'!$G$14</f>
        <v>176.2670490568633</v>
      </c>
      <c r="R42" s="12">
        <f t="shared" si="12"/>
        <v>165.79913179911509</v>
      </c>
      <c r="S42" s="12">
        <f>'Surv-rate CEA'!Q40*'Unit cost and utilities'!$H$11+'Surv-rate CEA'!P40*'Unit cost and utilities'!$H$11+('Surv-rate CEA'!O39-'Surv-rate CEA'!O40)*'Unit cost and utilities'!$G$14</f>
        <v>675.55062847217391</v>
      </c>
      <c r="T42" s="12">
        <f t="shared" si="13"/>
        <v>635.43191019723849</v>
      </c>
      <c r="U42" s="12">
        <f>S42-'Surv-rate CEA'!P40*'Unit cost and utilities'!$H$11-('Surv-rate CEA'!O39-'Surv-rate CEA'!O40)*'Unit cost and utilities'!$G$14</f>
        <v>218.25860551095147</v>
      </c>
      <c r="V42" s="12">
        <f t="shared" si="14"/>
        <v>205.29694855064741</v>
      </c>
      <c r="W42" s="12">
        <f>'Surv-rate CEA'!T40*'Unit cost and utilities'!$H$4+'Surv-rate CEA'!S40*'Unit cost and utilities'!$H$4+('Surv-rate CEA'!R39-'Surv-rate CEA'!R40)*'Unit cost and utilities'!$G$14</f>
        <v>1252.4771614755614</v>
      </c>
      <c r="X42" s="12">
        <f t="shared" si="15"/>
        <v>1178.0966838780951</v>
      </c>
      <c r="Y42" s="12">
        <f>W42-'Surv-rate CEA'!S40*'Unit cost and utilities'!$H$4-('Surv-rate CEA'!R39-'Surv-rate CEA'!R40)*'Unit cost and utilities'!$G$14</f>
        <v>176.26704905686319</v>
      </c>
      <c r="Z42" s="12">
        <f t="shared" si="16"/>
        <v>165.79913179911497</v>
      </c>
      <c r="AA42" s="12">
        <f>'Surv-rate CEA'!W40*'Unit cost and utilities'!$H$6+'Surv-rate CEA'!V40*'Unit cost and utilities'!$H$6+('Surv-rate CEA'!U39-'Surv-rate CEA'!U40)*'Unit cost and utilities'!$G$14</f>
        <v>706.61753346440776</v>
      </c>
      <c r="AB42" s="12">
        <f t="shared" si="17"/>
        <v>664.65385441743308</v>
      </c>
      <c r="AC42" s="12">
        <f>AA42-'Surv-rate CEA'!V40*'Unit cost and utilities'!$H$6-('Surv-rate CEA'!U39-'Surv-rate CEA'!U40)*'Unit cost and utilities'!$G$14</f>
        <v>412.73836664212394</v>
      </c>
      <c r="AD42" s="12">
        <f t="shared" si="18"/>
        <v>388.22719967004787</v>
      </c>
      <c r="AE42" s="12">
        <f>'Surv-rate CEA'!Z40*'Unit cost and utilities'!$H$12+'Surv-rate CEA'!Y40*'Unit cost and utilities'!$H$12+('Surv-rate CEA'!X39-'Surv-rate CEA'!X40)*'Unit cost and utilities'!$G$14</f>
        <v>675.55062847217391</v>
      </c>
      <c r="AF42" s="12">
        <f t="shared" si="19"/>
        <v>635.43191019723849</v>
      </c>
      <c r="AG42" s="12">
        <f>AE42-'Surv-rate CEA'!Y40*'Unit cost and utilities'!$H$12-('Surv-rate CEA'!X39-'Surv-rate CEA'!X40)*'Unit cost and utilities'!$G$14</f>
        <v>218.25860551095147</v>
      </c>
      <c r="AH42" s="12">
        <f t="shared" si="20"/>
        <v>205.29694855064741</v>
      </c>
      <c r="AI42" s="12">
        <f>'Surv-rate CEA'!AC40*'Unit cost and utilities'!$H$5+'Surv-rate CEA'!AB40*'Unit cost and utilities'!$H$5+('Surv-rate CEA'!AA39-'Surv-rate CEA'!AA40)*'Unit cost and utilities'!$G$14</f>
        <v>1310.8591066313554</v>
      </c>
      <c r="AJ42" s="12">
        <f t="shared" si="21"/>
        <v>1233.0115183373227</v>
      </c>
      <c r="AK42" s="12">
        <f>AI42-'Surv-rate CEA'!AB40*'Unit cost and utilities'!$H$5-('Surv-rate CEA'!AA39-'Surv-rate CEA'!AA40)*'Unit cost and utilities'!$G$14</f>
        <v>437.17962869012035</v>
      </c>
      <c r="AL42" s="12">
        <f t="shared" si="22"/>
        <v>411.21697597432581</v>
      </c>
      <c r="AM42" s="12">
        <f>'Surv-rate CEA'!AF40*'Unit cost and utilities'!$H$9+'Surv-rate CEA'!AE40*'Unit cost and utilities'!$H$9+('Surv-rate CEA'!AD39-'Surv-rate CEA'!AD40)*'Unit cost and utilities'!G49</f>
        <v>817.05784617701499</v>
      </c>
      <c r="AN42" s="12">
        <f t="shared" si="23"/>
        <v>768.53548210308179</v>
      </c>
      <c r="AO42" s="12">
        <f>AM42-'Surv-rate CEA'!AE40*'Unit cost and utilities'!$H$9-('Surv-rate CEA'!AD39-'Surv-rate CEA'!AD40)*'Unit cost and utilities'!G49</f>
        <v>354.53514539810311</v>
      </c>
      <c r="AP42" s="12">
        <f t="shared" si="24"/>
        <v>333.48047530038201</v>
      </c>
      <c r="AQ42" s="13">
        <f>'Surv-rate CEA'!AI40*'Unit cost and utilities'!$H$4+'Surv-rate CEA'!AH40*'Unit cost and utilities'!$H$4+('Surv-rate CEA'!AG39-'Surv-rate CEA'!AG40)*'Unit cost and utilities'!$G$14</f>
        <v>1252.4771614755614</v>
      </c>
      <c r="AR42" s="12">
        <f t="shared" si="25"/>
        <v>1178.0966838780951</v>
      </c>
      <c r="AS42" s="13">
        <f>AQ42-'Surv-rate CEA'!AH40*'Unit cost and utilities'!$H$4-('Surv-rate CEA'!AG39-'Surv-rate CEA'!AG40)*'Unit cost and utilities'!$G$14</f>
        <v>176.26704905686319</v>
      </c>
      <c r="AT42" s="12">
        <f t="shared" si="26"/>
        <v>165.79913179911497</v>
      </c>
      <c r="AU42" s="12">
        <f>'Surv-rate CEA'!AL40*'Unit cost and utilities'!$H$8+'Surv-rate CEA'!AK40*'Unit cost and utilities'!$H$8+('Surv-rate CEA'!AJ39-'Surv-rate CEA'!AJ40)*'Unit cost and utilities'!$G$14</f>
        <v>667.60147370771654</v>
      </c>
      <c r="AV42" s="12">
        <f t="shared" si="27"/>
        <v>627.95482945222273</v>
      </c>
      <c r="AW42" s="12">
        <f>AU42-'Surv-rate CEA'!AK40*'Unit cost and utilities'!$H$8-('Surv-rate CEA'!AJ39-'Surv-rate CEA'!AJ40)*'Unit cost and utilities'!$G$14</f>
        <v>474.32066280401182</v>
      </c>
      <c r="AX42" s="12">
        <f t="shared" si="28"/>
        <v>446.15232687032892</v>
      </c>
      <c r="AY42" s="12">
        <f>'Surv-rate CEA'!AO40*'Unit cost and utilities'!$H$5+'Surv-rate CEA'!AN40*'Unit cost and utilities'!$H$5+('Surv-rate CEA'!AM39-'Surv-rate CEA'!AM40)*'Unit cost and utilities'!$G$14</f>
        <v>1310.8591066313554</v>
      </c>
      <c r="AZ42" s="12">
        <f t="shared" si="29"/>
        <v>1233.0115183373227</v>
      </c>
      <c r="BA42" s="12">
        <f>AY42-'Surv-rate CEA'!AN40*'Unit cost and utilities'!$H$5-('Surv-rate CEA'!AM39-'Surv-rate CEA'!AM40)*'Unit cost and utilities'!$G$14</f>
        <v>437.17962869012035</v>
      </c>
      <c r="BB42" s="12">
        <f t="shared" si="30"/>
        <v>411.21697597432581</v>
      </c>
    </row>
    <row r="43" spans="1:54">
      <c r="A43" s="12">
        <v>38</v>
      </c>
      <c r="B43" s="12">
        <f t="shared" si="31"/>
        <v>2.128767123287671</v>
      </c>
      <c r="C43" s="12">
        <f>'Surv-rate CEA'!D41*'Unit cost and utilities'!$H$7+'Surv-rate CEA'!E41*'Unit cost and utilities'!$H$7+'Unit cost and utilities'!$G$14*('Surv-rate CEA'!C40-'Surv-rate CEA'!C41)</f>
        <v>675.58845470180427</v>
      </c>
      <c r="D43" s="12">
        <f t="shared" si="5"/>
        <v>634.38770487373347</v>
      </c>
      <c r="E43" s="12">
        <f>C43-'Surv-rate CEA'!E41*'Unit cost and utilities'!$H$7-'Unit cost and utilities'!$G$14*('Surv-rate CEA'!C40-'Surv-rate CEA'!C41)</f>
        <v>160.89007058998445</v>
      </c>
      <c r="F43" s="12">
        <f t="shared" si="6"/>
        <v>151.0781925123396</v>
      </c>
      <c r="G43" s="12">
        <f>'Surv-rate CEA'!G41*'Unit cost and utilities'!$H$4+'Surv-rate CEA'!H41*'Unit cost and utilities'!$H$4+('Surv-rate CEA'!F40-'Surv-rate CEA'!F41)*'Unit cost and utilities'!$G$14</f>
        <v>1216.630319625513</v>
      </c>
      <c r="H43" s="12">
        <f t="shared" si="7"/>
        <v>1142.4341413408181</v>
      </c>
      <c r="I43" s="12">
        <f>G43-'Surv-rate CEA'!H41*'Unit cost and utilities'!$H$4-('Surv-rate CEA'!F40-'Surv-rate CEA'!F41)*'Unit cost and utilities'!$G$14</f>
        <v>165.30608858396147</v>
      </c>
      <c r="J43" s="12">
        <f t="shared" si="8"/>
        <v>155.224899727928</v>
      </c>
      <c r="K43" s="12">
        <f>'Surv-rate CEA'!K41*'Unit cost and utilities'!$H$10+'Surv-rate CEA'!J41*'Unit cost and utilities'!$H$10+('Surv-rate CEA'!I40-'Surv-rate CEA'!I41)*'Unit cost and utilities'!$G$14</f>
        <v>659.3901750793965</v>
      </c>
      <c r="L43" s="12">
        <f t="shared" si="9"/>
        <v>619.17727704441552</v>
      </c>
      <c r="M43" s="12">
        <f>K43-'Surv-rate CEA'!J41*'Unit cost and utilities'!$H$10-('Surv-rate CEA'!I40-'Surv-rate CEA'!I41)*'Unit cost and utilities'!$G$14</f>
        <v>209.47235452454188</v>
      </c>
      <c r="N43" s="12">
        <f t="shared" si="10"/>
        <v>196.69768672997165</v>
      </c>
      <c r="O43" s="12">
        <f>'Surv-rate CEA'!N41*'Unit cost and utilities'!$H$3+'Surv-rate CEA'!M41*'Unit cost and utilities'!$H$3+('Surv-rate CEA'!L40-'Surv-rate CEA'!L41)*'Unit cost and utilities'!$G$14</f>
        <v>1398.3023872225231</v>
      </c>
      <c r="P43" s="12">
        <f t="shared" si="11"/>
        <v>1313.0269411443658</v>
      </c>
      <c r="Q43" s="12">
        <f>O43-'Surv-rate CEA'!M41*'Unit cost and utilities'!$H$3-('Surv-rate CEA'!L40-'Surv-rate CEA'!L41)*'Unit cost and utilities'!$G$14</f>
        <v>165.30608858396158</v>
      </c>
      <c r="R43" s="12">
        <f t="shared" si="12"/>
        <v>155.22489972792809</v>
      </c>
      <c r="S43" s="12">
        <f>'Surv-rate CEA'!Q41*'Unit cost and utilities'!$H$11+'Surv-rate CEA'!P41*'Unit cost and utilities'!$H$11+('Surv-rate CEA'!O40-'Surv-rate CEA'!O41)*'Unit cost and utilities'!$G$14</f>
        <v>659.3901750793965</v>
      </c>
      <c r="T43" s="12">
        <f t="shared" si="13"/>
        <v>619.17727704441552</v>
      </c>
      <c r="U43" s="12">
        <f>S43-'Surv-rate CEA'!P41*'Unit cost and utilities'!$H$11-('Surv-rate CEA'!O40-'Surv-rate CEA'!O41)*'Unit cost and utilities'!$G$14</f>
        <v>209.47235452454188</v>
      </c>
      <c r="V43" s="12">
        <f t="shared" si="14"/>
        <v>196.69768672997165</v>
      </c>
      <c r="W43" s="12">
        <f>'Surv-rate CEA'!T41*'Unit cost and utilities'!$H$4+'Surv-rate CEA'!S41*'Unit cost and utilities'!$H$4+('Surv-rate CEA'!R40-'Surv-rate CEA'!R41)*'Unit cost and utilities'!$G$14</f>
        <v>1216.630319625513</v>
      </c>
      <c r="X43" s="12">
        <f t="shared" si="15"/>
        <v>1142.4341413408181</v>
      </c>
      <c r="Y43" s="12">
        <f>W43-'Surv-rate CEA'!S41*'Unit cost and utilities'!$H$4-('Surv-rate CEA'!R40-'Surv-rate CEA'!R41)*'Unit cost and utilities'!$G$14</f>
        <v>165.30608858396147</v>
      </c>
      <c r="Z43" s="12">
        <f t="shared" si="16"/>
        <v>155.224899727928</v>
      </c>
      <c r="AA43" s="12">
        <f>'Surv-rate CEA'!W41*'Unit cost and utilities'!$H$6+'Surv-rate CEA'!V41*'Unit cost and utilities'!$H$6+('Surv-rate CEA'!U40-'Surv-rate CEA'!U41)*'Unit cost and utilities'!$G$14</f>
        <v>690.50227964449095</v>
      </c>
      <c r="AB43" s="12">
        <f t="shared" si="17"/>
        <v>648.39201046900257</v>
      </c>
      <c r="AC43" s="12">
        <f>AA43-'Surv-rate CEA'!V41*'Unit cost and utilities'!$H$6-('Surv-rate CEA'!U40-'Surv-rate CEA'!U41)*'Unit cost and utilities'!$G$14</f>
        <v>401.16495728597891</v>
      </c>
      <c r="AD43" s="12">
        <f t="shared" si="18"/>
        <v>376.69991954014637</v>
      </c>
      <c r="AE43" s="12">
        <f>'Surv-rate CEA'!Z41*'Unit cost and utilities'!$H$12+'Surv-rate CEA'!Y41*'Unit cost and utilities'!$H$12+('Surv-rate CEA'!X40-'Surv-rate CEA'!X41)*'Unit cost and utilities'!$G$14</f>
        <v>659.3901750793965</v>
      </c>
      <c r="AF43" s="12">
        <f t="shared" si="19"/>
        <v>619.17727704441552</v>
      </c>
      <c r="AG43" s="12">
        <f>AE43-'Surv-rate CEA'!Y41*'Unit cost and utilities'!$H$12-('Surv-rate CEA'!X40-'Surv-rate CEA'!X41)*'Unit cost and utilities'!$G$14</f>
        <v>209.47235452454188</v>
      </c>
      <c r="AH43" s="12">
        <f t="shared" si="20"/>
        <v>196.69768672997165</v>
      </c>
      <c r="AI43" s="12">
        <f>'Surv-rate CEA'!AC41*'Unit cost and utilities'!$H$5+'Surv-rate CEA'!AB41*'Unit cost and utilities'!$H$5+('Surv-rate CEA'!AA40-'Surv-rate CEA'!AA41)*'Unit cost and utilities'!$G$14</f>
        <v>1275.0989252424663</v>
      </c>
      <c r="AJ43" s="12">
        <f t="shared" si="21"/>
        <v>1197.3370400898477</v>
      </c>
      <c r="AK43" s="12">
        <f>AI43-'Surv-rate CEA'!AB41*'Unit cost and utilities'!$H$5-('Surv-rate CEA'!AA40-'Surv-rate CEA'!AA41)*'Unit cost and utilities'!$G$14</f>
        <v>417.59180383132758</v>
      </c>
      <c r="AL43" s="12">
        <f t="shared" si="22"/>
        <v>392.12497514269728</v>
      </c>
      <c r="AM43" s="12">
        <f>'Surv-rate CEA'!AF41*'Unit cost and utilities'!$H$9+'Surv-rate CEA'!AE41*'Unit cost and utilities'!$H$9+('Surv-rate CEA'!AD40-'Surv-rate CEA'!AD41)*'Unit cost and utilities'!G50</f>
        <v>804.27057836216534</v>
      </c>
      <c r="AN43" s="12">
        <f t="shared" si="23"/>
        <v>755.22215152396041</v>
      </c>
      <c r="AO43" s="12">
        <f>AM43-'Surv-rate CEA'!AE41*'Unit cost and utilities'!$H$9-('Surv-rate CEA'!AD40-'Surv-rate CEA'!AD41)*'Unit cost and utilities'!G50</f>
        <v>343.55555451691549</v>
      </c>
      <c r="AP43" s="12">
        <f t="shared" si="24"/>
        <v>322.60382516869373</v>
      </c>
      <c r="AQ43" s="13">
        <f>'Surv-rate CEA'!AI41*'Unit cost and utilities'!$H$4+'Surv-rate CEA'!AH41*'Unit cost and utilities'!$H$4+('Surv-rate CEA'!AG40-'Surv-rate CEA'!AG41)*'Unit cost and utilities'!$G$14</f>
        <v>1216.630319625513</v>
      </c>
      <c r="AR43" s="12">
        <f t="shared" si="25"/>
        <v>1142.4341413408181</v>
      </c>
      <c r="AS43" s="13">
        <f>AQ43-'Surv-rate CEA'!AH41*'Unit cost and utilities'!$H$4-('Surv-rate CEA'!AG40-'Surv-rate CEA'!AG41)*'Unit cost and utilities'!$G$14</f>
        <v>165.30608858396147</v>
      </c>
      <c r="AT43" s="12">
        <f t="shared" si="26"/>
        <v>155.224899727928</v>
      </c>
      <c r="AU43" s="12">
        <f>'Surv-rate CEA'!AL41*'Unit cost and utilities'!$H$8+'Surv-rate CEA'!AK41*'Unit cost and utilities'!$H$8+('Surv-rate CEA'!AJ40-'Surv-rate CEA'!AJ41)*'Unit cost and utilities'!$G$14</f>
        <v>651.43538157929277</v>
      </c>
      <c r="AV43" s="12">
        <f t="shared" si="27"/>
        <v>611.7076064836557</v>
      </c>
      <c r="AW43" s="12">
        <f>AU43-'Surv-rate CEA'!AK41*'Unit cost and utilities'!$H$8-('Surv-rate CEA'!AJ40-'Surv-rate CEA'!AJ41)*'Unit cost and utilities'!$G$14</f>
        <v>462.29493005563234</v>
      </c>
      <c r="AX43" s="12">
        <f t="shared" si="28"/>
        <v>434.10188201366333</v>
      </c>
      <c r="AY43" s="12">
        <f>'Surv-rate CEA'!AO41*'Unit cost and utilities'!$H$5+'Surv-rate CEA'!AN41*'Unit cost and utilities'!$H$5+('Surv-rate CEA'!AM40-'Surv-rate CEA'!AM41)*'Unit cost and utilities'!$G$14</f>
        <v>1275.0989252424663</v>
      </c>
      <c r="AZ43" s="12">
        <f t="shared" si="29"/>
        <v>1197.3370400898477</v>
      </c>
      <c r="BA43" s="12">
        <f>AY43-'Surv-rate CEA'!AN41*'Unit cost and utilities'!$H$5-('Surv-rate CEA'!AM40-'Surv-rate CEA'!AM41)*'Unit cost and utilities'!$G$14</f>
        <v>417.59180383132758</v>
      </c>
      <c r="BB43" s="12">
        <f t="shared" si="30"/>
        <v>392.12497514269728</v>
      </c>
    </row>
    <row r="44" spans="1:54">
      <c r="A44" s="12">
        <v>39</v>
      </c>
      <c r="B44" s="12">
        <f t="shared" si="31"/>
        <v>2.1863013698630138</v>
      </c>
      <c r="C44" s="12">
        <f>'Surv-rate CEA'!D42*'Unit cost and utilities'!$H$7+'Surv-rate CEA'!E42*'Unit cost and utilities'!$H$7+'Unit cost and utilities'!$G$14*('Surv-rate CEA'!C41-'Surv-rate CEA'!C42)</f>
        <v>660.04768746432774</v>
      </c>
      <c r="D44" s="12">
        <f t="shared" si="5"/>
        <v>618.741537060837</v>
      </c>
      <c r="E44" s="12">
        <f>C44-'Surv-rate CEA'!E42*'Unit cost and utilities'!$H$7-'Unit cost and utilities'!$G$14*('Surv-rate CEA'!C41-'Surv-rate CEA'!C42)</f>
        <v>153.72822318046127</v>
      </c>
      <c r="F44" s="12">
        <f t="shared" si="6"/>
        <v>144.10782570229162</v>
      </c>
      <c r="G44" s="12">
        <f>'Surv-rate CEA'!G42*'Unit cost and utilities'!$H$4+'Surv-rate CEA'!H42*'Unit cost and utilities'!$H$4+('Surv-rate CEA'!F41-'Surv-rate CEA'!F42)*'Unit cost and utilities'!$G$14</f>
        <v>1182.2817885072579</v>
      </c>
      <c r="H44" s="12">
        <f t="shared" si="7"/>
        <v>1108.2939383823712</v>
      </c>
      <c r="I44" s="12">
        <f>G44-'Surv-rate CEA'!H42*'Unit cost and utilities'!$H$4-('Surv-rate CEA'!F41-'Surv-rate CEA'!F42)*'Unit cost and utilities'!$G$14</f>
        <v>155.17533463391516</v>
      </c>
      <c r="J44" s="12">
        <f t="shared" si="8"/>
        <v>145.46437611828983</v>
      </c>
      <c r="K44" s="12">
        <f>'Surv-rate CEA'!K42*'Unit cost and utilities'!$H$10+'Surv-rate CEA'!J42*'Unit cost and utilities'!$H$10+('Surv-rate CEA'!I41-'Surv-rate CEA'!I42)*'Unit cost and utilities'!$G$14</f>
        <v>643.84033912093378</v>
      </c>
      <c r="L44" s="12">
        <f t="shared" si="9"/>
        <v>603.54845356682961</v>
      </c>
      <c r="M44" s="12">
        <f>K44-'Surv-rate CEA'!J42*'Unit cost and utilities'!$H$10-('Surv-rate CEA'!I41-'Surv-rate CEA'!I42)*'Unit cost and utilities'!$G$14</f>
        <v>201.16312443079013</v>
      </c>
      <c r="N44" s="12">
        <f t="shared" si="10"/>
        <v>188.57422452070082</v>
      </c>
      <c r="O44" s="12">
        <f>'Surv-rate CEA'!N42*'Unit cost and utilities'!$H$3+'Surv-rate CEA'!M42*'Unit cost and utilities'!$H$3+('Surv-rate CEA'!L41-'Surv-rate CEA'!L42)*'Unit cost and utilities'!$G$14</f>
        <v>1353.1541094877011</v>
      </c>
      <c r="P44" s="12">
        <f t="shared" si="11"/>
        <v>1268.4729747346589</v>
      </c>
      <c r="Q44" s="12">
        <f>O44-'Surv-rate CEA'!M42*'Unit cost and utilities'!$H$3-('Surv-rate CEA'!L41-'Surv-rate CEA'!L42)*'Unit cost and utilities'!$G$14</f>
        <v>155.1753346339151</v>
      </c>
      <c r="R44" s="12">
        <f t="shared" si="12"/>
        <v>145.46437611828981</v>
      </c>
      <c r="S44" s="12">
        <f>'Surv-rate CEA'!Q42*'Unit cost and utilities'!$H$11+'Surv-rate CEA'!P42*'Unit cost and utilities'!$H$11+('Surv-rate CEA'!O41-'Surv-rate CEA'!O42)*'Unit cost and utilities'!$G$14</f>
        <v>643.84033912093378</v>
      </c>
      <c r="T44" s="12">
        <f t="shared" si="13"/>
        <v>603.54845356682961</v>
      </c>
      <c r="U44" s="12">
        <f>S44-'Surv-rate CEA'!P42*'Unit cost and utilities'!$H$11-('Surv-rate CEA'!O41-'Surv-rate CEA'!O42)*'Unit cost and utilities'!$G$14</f>
        <v>201.16312443079013</v>
      </c>
      <c r="V44" s="12">
        <f t="shared" si="14"/>
        <v>188.57422452070082</v>
      </c>
      <c r="W44" s="12">
        <f>'Surv-rate CEA'!T42*'Unit cost and utilities'!$H$4+'Surv-rate CEA'!S42*'Unit cost and utilities'!$H$4+('Surv-rate CEA'!R41-'Surv-rate CEA'!R42)*'Unit cost and utilities'!$G$14</f>
        <v>1182.2817885072579</v>
      </c>
      <c r="X44" s="12">
        <f t="shared" si="15"/>
        <v>1108.2939383823712</v>
      </c>
      <c r="Y44" s="12">
        <f>W44-'Surv-rate CEA'!S42*'Unit cost and utilities'!$H$4-('Surv-rate CEA'!R41-'Surv-rate CEA'!R42)*'Unit cost and utilities'!$G$14</f>
        <v>155.17533463391516</v>
      </c>
      <c r="Z44" s="12">
        <f t="shared" si="16"/>
        <v>145.46437611828983</v>
      </c>
      <c r="AA44" s="12">
        <f>'Surv-rate CEA'!W42*'Unit cost and utilities'!$H$6+'Surv-rate CEA'!V42*'Unit cost and utilities'!$H$6+('Surv-rate CEA'!U41-'Surv-rate CEA'!U42)*'Unit cost and utilities'!$G$14</f>
        <v>674.97847525584996</v>
      </c>
      <c r="AB44" s="12">
        <f t="shared" si="17"/>
        <v>632.73794787040435</v>
      </c>
      <c r="AC44" s="12">
        <f>AA44-'Surv-rate CEA'!V42*'Unit cost and utilities'!$H$6-('Surv-rate CEA'!U41-'Surv-rate CEA'!U42)*'Unit cost and utilities'!$G$14</f>
        <v>390.08161392354339</v>
      </c>
      <c r="AD44" s="12">
        <f t="shared" si="18"/>
        <v>365.67009014976588</v>
      </c>
      <c r="AE44" s="12">
        <f>'Surv-rate CEA'!Z42*'Unit cost and utilities'!$H$12+'Surv-rate CEA'!Y42*'Unit cost and utilities'!$H$12+('Surv-rate CEA'!X41-'Surv-rate CEA'!X42)*'Unit cost and utilities'!$G$14</f>
        <v>643.84033912093378</v>
      </c>
      <c r="AF44" s="12">
        <f t="shared" si="19"/>
        <v>603.54845356682961</v>
      </c>
      <c r="AG44" s="12">
        <f>AE44-'Surv-rate CEA'!Y42*'Unit cost and utilities'!$H$12-('Surv-rate CEA'!X41-'Surv-rate CEA'!X42)*'Unit cost and utilities'!$G$14</f>
        <v>201.16312443079013</v>
      </c>
      <c r="AH44" s="12">
        <f t="shared" si="20"/>
        <v>188.57422452070082</v>
      </c>
      <c r="AI44" s="12">
        <f>'Surv-rate CEA'!AC42*'Unit cost and utilities'!$H$5+'Surv-rate CEA'!AB42*'Unit cost and utilities'!$H$5+('Surv-rate CEA'!AA41-'Surv-rate CEA'!AA42)*'Unit cost and utilities'!$G$14</f>
        <v>1240.7867643938039</v>
      </c>
      <c r="AJ44" s="12">
        <f t="shared" si="21"/>
        <v>1163.1376404258012</v>
      </c>
      <c r="AK44" s="12">
        <f>AI44-'Surv-rate CEA'!AB42*'Unit cost and utilities'!$H$5-('Surv-rate CEA'!AA41-'Surv-rate CEA'!AA42)*'Unit cost and utilities'!$G$14</f>
        <v>399.15459059121855</v>
      </c>
      <c r="AL44" s="12">
        <f t="shared" si="22"/>
        <v>374.17527490488686</v>
      </c>
      <c r="AM44" s="12">
        <f>'Surv-rate CEA'!AF42*'Unit cost and utilities'!$H$9+'Surv-rate CEA'!AE42*'Unit cost and utilities'!$H$9+('Surv-rate CEA'!AD41-'Surv-rate CEA'!AD42)*'Unit cost and utilities'!G51</f>
        <v>791.84892365791325</v>
      </c>
      <c r="AN44" s="12">
        <f t="shared" si="23"/>
        <v>742.29457878457595</v>
      </c>
      <c r="AO44" s="12">
        <f>AM44-'Surv-rate CEA'!AE42*'Unit cost and utilities'!$H$9-('Surv-rate CEA'!AD41-'Surv-rate CEA'!AD42)*'Unit cost and utilities'!G51</f>
        <v>333.07233099492532</v>
      </c>
      <c r="AP44" s="12">
        <f t="shared" si="24"/>
        <v>312.22847976931035</v>
      </c>
      <c r="AQ44" s="13">
        <f>'Surv-rate CEA'!AI42*'Unit cost and utilities'!$H$4+'Surv-rate CEA'!AH42*'Unit cost and utilities'!$H$4+('Surv-rate CEA'!AG41-'Surv-rate CEA'!AG42)*'Unit cost and utilities'!$G$14</f>
        <v>1182.2817885072579</v>
      </c>
      <c r="AR44" s="12">
        <f t="shared" si="25"/>
        <v>1108.2939383823712</v>
      </c>
      <c r="AS44" s="13">
        <f>AQ44-'Surv-rate CEA'!AH42*'Unit cost and utilities'!$H$4-('Surv-rate CEA'!AG41-'Surv-rate CEA'!AG42)*'Unit cost and utilities'!$G$14</f>
        <v>155.17533463391516</v>
      </c>
      <c r="AT44" s="12">
        <f t="shared" si="26"/>
        <v>145.46437611828983</v>
      </c>
      <c r="AU44" s="12">
        <f>'Surv-rate CEA'!AL42*'Unit cost and utilities'!$H$8+'Surv-rate CEA'!AK42*'Unit cost and utilities'!$H$8+('Surv-rate CEA'!AJ41-'Surv-rate CEA'!AJ42)*'Unit cost and utilities'!$G$14</f>
        <v>635.88472456038289</v>
      </c>
      <c r="AV44" s="12">
        <f t="shared" si="27"/>
        <v>596.0907057783794</v>
      </c>
      <c r="AW44" s="12">
        <f>AU44-'Surv-rate CEA'!AK42*'Unit cost and utilities'!$H$8-('Surv-rate CEA'!AJ41-'Surv-rate CEA'!AJ42)*'Unit cost and utilities'!$G$14</f>
        <v>450.74681524065392</v>
      </c>
      <c r="AX44" s="12">
        <f t="shared" si="28"/>
        <v>422.53882951805997</v>
      </c>
      <c r="AY44" s="12">
        <f>'Surv-rate CEA'!AO42*'Unit cost and utilities'!$H$5+'Surv-rate CEA'!AN42*'Unit cost and utilities'!$H$5+('Surv-rate CEA'!AM41-'Surv-rate CEA'!AM42)*'Unit cost and utilities'!$G$14</f>
        <v>1240.7867643938039</v>
      </c>
      <c r="AZ44" s="12">
        <f t="shared" si="29"/>
        <v>1163.1376404258012</v>
      </c>
      <c r="BA44" s="12">
        <f>AY44-'Surv-rate CEA'!AN42*'Unit cost and utilities'!$H$5-('Surv-rate CEA'!AM41-'Surv-rate CEA'!AM42)*'Unit cost and utilities'!$G$14</f>
        <v>399.15459059121855</v>
      </c>
      <c r="BB44" s="12">
        <f t="shared" si="30"/>
        <v>374.17527490488686</v>
      </c>
    </row>
    <row r="45" spans="1:54">
      <c r="A45" s="12">
        <v>40</v>
      </c>
      <c r="B45" s="12">
        <f t="shared" si="31"/>
        <v>2.2438356164383562</v>
      </c>
      <c r="C45" s="12">
        <f>'Surv-rate CEA'!D43*'Unit cost and utilities'!$H$7+'Surv-rate CEA'!E43*'Unit cost and utilities'!$H$7+'Unit cost and utilities'!$G$14*('Surv-rate CEA'!C42-'Surv-rate CEA'!C43)</f>
        <v>645.07629868897561</v>
      </c>
      <c r="D45" s="12">
        <f t="shared" si="5"/>
        <v>603.67954897633604</v>
      </c>
      <c r="E45" s="12">
        <f>C45-'Surv-rate CEA'!E43*'Unit cost and utilities'!$H$7-'Unit cost and utilities'!$G$14*('Surv-rate CEA'!C42-'Surv-rate CEA'!C43)</f>
        <v>146.98313996480613</v>
      </c>
      <c r="F45" s="12">
        <f t="shared" si="6"/>
        <v>137.55072976857497</v>
      </c>
      <c r="G45" s="12">
        <f>'Surv-rate CEA'!G43*'Unit cost and utilities'!$H$4+'Surv-rate CEA'!H43*'Unit cost and utilities'!$H$4+('Surv-rate CEA'!F42-'Surv-rate CEA'!F43)*'Unit cost and utilities'!$G$14</f>
        <v>1149.3478306542343</v>
      </c>
      <c r="H45" s="12">
        <f t="shared" si="7"/>
        <v>1075.5902541085504</v>
      </c>
      <c r="I45" s="12">
        <f>G45-'Surv-rate CEA'!H43*'Unit cost and utilities'!$H$4-('Surv-rate CEA'!F42-'Surv-rate CEA'!F43)*'Unit cost and utilities'!$G$14</f>
        <v>145.80038854039532</v>
      </c>
      <c r="J45" s="12">
        <f t="shared" si="8"/>
        <v>136.44387954343023</v>
      </c>
      <c r="K45" s="12">
        <f>'Surv-rate CEA'!K43*'Unit cost and utilities'!$H$10+'Surv-rate CEA'!J43*'Unit cost and utilities'!$H$10+('Surv-rate CEA'!I42-'Surv-rate CEA'!I43)*'Unit cost and utilities'!$G$14</f>
        <v>628.86896010863813</v>
      </c>
      <c r="L45" s="12">
        <f t="shared" si="9"/>
        <v>588.51229067810141</v>
      </c>
      <c r="M45" s="12">
        <f>K45-'Surv-rate CEA'!J43*'Unit cost and utilities'!$H$10-('Surv-rate CEA'!I42-'Surv-rate CEA'!I43)*'Unit cost and utilities'!$G$14</f>
        <v>193.29802043702418</v>
      </c>
      <c r="N45" s="12">
        <f t="shared" si="10"/>
        <v>180.89342614601875</v>
      </c>
      <c r="O45" s="12">
        <f>'Surv-rate CEA'!N43*'Unit cost and utilities'!$H$3+'Surv-rate CEA'!M43*'Unit cost and utilities'!$H$3+('Surv-rate CEA'!L42-'Surv-rate CEA'!L43)*'Unit cost and utilities'!$G$14</f>
        <v>1310.1993733041991</v>
      </c>
      <c r="P45" s="12">
        <f t="shared" si="11"/>
        <v>1226.1194037865437</v>
      </c>
      <c r="Q45" s="12">
        <f>O45-'Surv-rate CEA'!M43*'Unit cost and utilities'!$H$3-('Surv-rate CEA'!L42-'Surv-rate CEA'!L43)*'Unit cost and utilities'!$G$14</f>
        <v>145.80038854039526</v>
      </c>
      <c r="R45" s="12">
        <f t="shared" si="12"/>
        <v>136.44387954343017</v>
      </c>
      <c r="S45" s="12">
        <f>'Surv-rate CEA'!Q43*'Unit cost and utilities'!$H$11+'Surv-rate CEA'!P43*'Unit cost and utilities'!$H$11+('Surv-rate CEA'!O42-'Surv-rate CEA'!O43)*'Unit cost and utilities'!$G$14</f>
        <v>628.86896010863813</v>
      </c>
      <c r="T45" s="12">
        <f t="shared" si="13"/>
        <v>588.51229067810141</v>
      </c>
      <c r="U45" s="12">
        <f>S45-'Surv-rate CEA'!P43*'Unit cost and utilities'!$H$11-('Surv-rate CEA'!O42-'Surv-rate CEA'!O43)*'Unit cost and utilities'!$G$14</f>
        <v>193.29802043702418</v>
      </c>
      <c r="V45" s="12">
        <f t="shared" si="14"/>
        <v>180.89342614601875</v>
      </c>
      <c r="W45" s="12">
        <f>'Surv-rate CEA'!T43*'Unit cost and utilities'!$H$4+'Surv-rate CEA'!S43*'Unit cost and utilities'!$H$4+('Surv-rate CEA'!R42-'Surv-rate CEA'!R43)*'Unit cost and utilities'!$G$14</f>
        <v>1149.3478306542343</v>
      </c>
      <c r="X45" s="12">
        <f t="shared" si="15"/>
        <v>1075.5902541085504</v>
      </c>
      <c r="Y45" s="12">
        <f>W45-'Surv-rate CEA'!S43*'Unit cost and utilities'!$H$4-('Surv-rate CEA'!R42-'Surv-rate CEA'!R43)*'Unit cost and utilities'!$G$14</f>
        <v>145.80038854039532</v>
      </c>
      <c r="Z45" s="12">
        <f t="shared" si="16"/>
        <v>136.44387954343023</v>
      </c>
      <c r="AA45" s="12">
        <f>'Surv-rate CEA'!W43*'Unit cost and utilities'!$H$6+'Surv-rate CEA'!V43*'Unit cost and utilities'!$H$6+('Surv-rate CEA'!U42-'Surv-rate CEA'!U43)*'Unit cost and utilities'!$G$14</f>
        <v>660.01556323121849</v>
      </c>
      <c r="AB45" s="12">
        <f t="shared" si="17"/>
        <v>617.66010987933032</v>
      </c>
      <c r="AC45" s="12">
        <f>AA45-'Surv-rate CEA'!V43*'Unit cost and utilities'!$H$6-('Surv-rate CEA'!U42-'Surv-rate CEA'!U43)*'Unit cost and utilities'!$G$14</f>
        <v>379.46010685792089</v>
      </c>
      <c r="AD45" s="12">
        <f t="shared" si="18"/>
        <v>355.1088555385748</v>
      </c>
      <c r="AE45" s="12">
        <f>'Surv-rate CEA'!Z43*'Unit cost and utilities'!$H$12+'Surv-rate CEA'!Y43*'Unit cost and utilities'!$H$12+('Surv-rate CEA'!X42-'Surv-rate CEA'!X43)*'Unit cost and utilities'!$G$14</f>
        <v>628.86896010863813</v>
      </c>
      <c r="AF45" s="12">
        <f t="shared" si="19"/>
        <v>588.51229067810141</v>
      </c>
      <c r="AG45" s="12">
        <f>AE45-'Surv-rate CEA'!Y43*'Unit cost and utilities'!$H$12-('Surv-rate CEA'!X42-'Surv-rate CEA'!X43)*'Unit cost and utilities'!$G$14</f>
        <v>193.29802043702418</v>
      </c>
      <c r="AH45" s="12">
        <f t="shared" si="20"/>
        <v>180.89342614601875</v>
      </c>
      <c r="AI45" s="12">
        <f>'Surv-rate CEA'!AC43*'Unit cost and utilities'!$H$5+'Surv-rate CEA'!AB43*'Unit cost and utilities'!$H$5+('Surv-rate CEA'!AA42-'Surv-rate CEA'!AA43)*'Unit cost and utilities'!$G$14</f>
        <v>1207.8434703203779</v>
      </c>
      <c r="AJ45" s="12">
        <f t="shared" si="21"/>
        <v>1130.3320287521201</v>
      </c>
      <c r="AK45" s="12">
        <f>AI45-'Surv-rate CEA'!AB43*'Unit cost and utilities'!$H$5-('Surv-rate CEA'!AA42-'Surv-rate CEA'!AA43)*'Unit cost and utilities'!$G$14</f>
        <v>381.78373797127716</v>
      </c>
      <c r="AL45" s="12">
        <f t="shared" si="22"/>
        <v>357.28337130570054</v>
      </c>
      <c r="AM45" s="12">
        <f>'Surv-rate CEA'!AF43*'Unit cost and utilities'!$H$9+'Surv-rate CEA'!AE43*'Unit cost and utilities'!$H$9+('Surv-rate CEA'!AD42-'Surv-rate CEA'!AD43)*'Unit cost and utilities'!G52</f>
        <v>779.77714799920454</v>
      </c>
      <c r="AN45" s="12">
        <f t="shared" si="23"/>
        <v>729.73618463880223</v>
      </c>
      <c r="AO45" s="12">
        <f>AM45-'Surv-rate CEA'!AE43*'Unit cost and utilities'!$H$9-('Surv-rate CEA'!AD42-'Surv-rate CEA'!AD43)*'Unit cost and utilities'!G52</f>
        <v>323.05553914705825</v>
      </c>
      <c r="AP45" s="12">
        <f t="shared" si="24"/>
        <v>302.32396161966778</v>
      </c>
      <c r="AQ45" s="13">
        <f>'Surv-rate CEA'!AI43*'Unit cost and utilities'!$H$4+'Surv-rate CEA'!AH43*'Unit cost and utilities'!$H$4+('Surv-rate CEA'!AG42-'Surv-rate CEA'!AG43)*'Unit cost and utilities'!$G$14</f>
        <v>1149.3478306542343</v>
      </c>
      <c r="AR45" s="12">
        <f t="shared" si="25"/>
        <v>1075.5902541085504</v>
      </c>
      <c r="AS45" s="13">
        <f>AQ45-'Surv-rate CEA'!AH43*'Unit cost and utilities'!$H$4-('Surv-rate CEA'!AG42-'Surv-rate CEA'!AG43)*'Unit cost and utilities'!$G$14</f>
        <v>145.80038854039532</v>
      </c>
      <c r="AT45" s="12">
        <f t="shared" si="26"/>
        <v>136.44387954343023</v>
      </c>
      <c r="AU45" s="12">
        <f>'Surv-rate CEA'!AL43*'Unit cost and utilities'!$H$8+'Surv-rate CEA'!AK43*'Unit cost and utilities'!$H$8+('Surv-rate CEA'!AJ42-'Surv-rate CEA'!AJ43)*'Unit cost and utilities'!$G$14</f>
        <v>620.91692566227789</v>
      </c>
      <c r="AV45" s="12">
        <f t="shared" si="27"/>
        <v>581.07056544687009</v>
      </c>
      <c r="AW45" s="12">
        <f>AU45-'Surv-rate CEA'!AK43*'Unit cost and utilities'!$H$8-('Surv-rate CEA'!AJ42-'Surv-rate CEA'!AJ43)*'Unit cost and utilities'!$G$14</f>
        <v>439.64998550590053</v>
      </c>
      <c r="AX45" s="12">
        <f t="shared" si="28"/>
        <v>411.43614406087704</v>
      </c>
      <c r="AY45" s="12">
        <f>'Surv-rate CEA'!AO43*'Unit cost and utilities'!$H$5+'Surv-rate CEA'!AN43*'Unit cost and utilities'!$H$5+('Surv-rate CEA'!AM42-'Surv-rate CEA'!AM43)*'Unit cost and utilities'!$G$14</f>
        <v>1207.8434703203779</v>
      </c>
      <c r="AZ45" s="12">
        <f t="shared" si="29"/>
        <v>1130.3320287521201</v>
      </c>
      <c r="BA45" s="12">
        <f>AY45-'Surv-rate CEA'!AN43*'Unit cost and utilities'!$H$5-('Surv-rate CEA'!AM42-'Surv-rate CEA'!AM43)*'Unit cost and utilities'!$G$14</f>
        <v>381.78373797127716</v>
      </c>
      <c r="BB45" s="12">
        <f t="shared" si="30"/>
        <v>357.28337130570054</v>
      </c>
    </row>
    <row r="46" spans="1:54">
      <c r="A46" s="12">
        <v>41</v>
      </c>
      <c r="B46" s="12">
        <f t="shared" si="31"/>
        <v>2.3013698630136985</v>
      </c>
      <c r="C46" s="12">
        <f>'Surv-rate CEA'!D44*'Unit cost and utilities'!$H$7+'Surv-rate CEA'!E44*'Unit cost and utilities'!$H$7+'Unit cost and utilities'!$G$14*('Surv-rate CEA'!C43-'Surv-rate CEA'!C44)</f>
        <v>630.64506245288544</v>
      </c>
      <c r="D46" s="12">
        <f t="shared" si="5"/>
        <v>589.17159119908763</v>
      </c>
      <c r="E46" s="12">
        <f>C46-'Surv-rate CEA'!E44*'Unit cost and utilities'!$H$7-'Unit cost and utilities'!$G$14*('Surv-rate CEA'!C43-'Surv-rate CEA'!C44)</f>
        <v>140.62464318273308</v>
      </c>
      <c r="F46" s="12">
        <f t="shared" si="6"/>
        <v>131.37666449575119</v>
      </c>
      <c r="G46" s="12">
        <f>'Surv-rate CEA'!G44*'Unit cost and utilities'!$H$4+'Surv-rate CEA'!H44*'Unit cost and utilities'!$H$4+('Surv-rate CEA'!F43-'Surv-rate CEA'!F44)*'Unit cost and utilities'!$G$14</f>
        <v>1117.7505741684017</v>
      </c>
      <c r="H46" s="12">
        <f t="shared" si="7"/>
        <v>1044.2433050773154</v>
      </c>
      <c r="I46" s="12">
        <f>G46-'Surv-rate CEA'!H44*'Unit cost and utilities'!$H$4-('Surv-rate CEA'!F43-'Surv-rate CEA'!F44)*'Unit cost and utilities'!$G$14</f>
        <v>137.11455545794331</v>
      </c>
      <c r="J46" s="12">
        <f t="shared" si="8"/>
        <v>128.0974126737847</v>
      </c>
      <c r="K46" s="12">
        <f>'Surv-rate CEA'!K44*'Unit cost and utilities'!$H$10+'Surv-rate CEA'!J44*'Unit cost and utilities'!$H$10+('Surv-rate CEA'!I43-'Surv-rate CEA'!I44)*'Unit cost and utilities'!$G$14</f>
        <v>614.44604436920235</v>
      </c>
      <c r="L46" s="12">
        <f t="shared" si="9"/>
        <v>574.03787838905612</v>
      </c>
      <c r="M46" s="12">
        <f>K46-'Surv-rate CEA'!J44*'Unit cost and utilities'!$H$10-('Surv-rate CEA'!I43-'Surv-rate CEA'!I44)*'Unit cost and utilities'!$G$14</f>
        <v>185.84690320397527</v>
      </c>
      <c r="N46" s="12">
        <f t="shared" si="10"/>
        <v>173.62494721551741</v>
      </c>
      <c r="O46" s="12">
        <f>'Surv-rate CEA'!N44*'Unit cost and utilities'!$H$3+'Surv-rate CEA'!M44*'Unit cost and utilities'!$H$3+('Surv-rate CEA'!L43-'Surv-rate CEA'!L44)*'Unit cost and utilities'!$G$14</f>
        <v>1269.2936668687812</v>
      </c>
      <c r="P46" s="12">
        <f t="shared" si="11"/>
        <v>1185.820382862149</v>
      </c>
      <c r="Q46" s="12">
        <f>O46-'Surv-rate CEA'!M44*'Unit cost and utilities'!$H$3-('Surv-rate CEA'!L43-'Surv-rate CEA'!L44)*'Unit cost and utilities'!$G$14</f>
        <v>137.11455545794348</v>
      </c>
      <c r="R46" s="12">
        <f t="shared" si="12"/>
        <v>128.09741267378487</v>
      </c>
      <c r="S46" s="12">
        <f>'Surv-rate CEA'!Q44*'Unit cost and utilities'!$H$11+'Surv-rate CEA'!P44*'Unit cost and utilities'!$H$11+('Surv-rate CEA'!O43-'Surv-rate CEA'!O44)*'Unit cost and utilities'!$G$14</f>
        <v>614.44604436920235</v>
      </c>
      <c r="T46" s="12">
        <f t="shared" si="13"/>
        <v>574.03787838905612</v>
      </c>
      <c r="U46" s="12">
        <f>S46-'Surv-rate CEA'!P44*'Unit cost and utilities'!$H$11-('Surv-rate CEA'!O43-'Surv-rate CEA'!O44)*'Unit cost and utilities'!$G$14</f>
        <v>185.84690320397527</v>
      </c>
      <c r="V46" s="12">
        <f t="shared" si="14"/>
        <v>173.62494721551741</v>
      </c>
      <c r="W46" s="12">
        <f>'Surv-rate CEA'!T44*'Unit cost and utilities'!$H$4+'Surv-rate CEA'!S44*'Unit cost and utilities'!$H$4+('Surv-rate CEA'!R43-'Surv-rate CEA'!R44)*'Unit cost and utilities'!$G$14</f>
        <v>1117.7505741684017</v>
      </c>
      <c r="X46" s="12">
        <f t="shared" si="15"/>
        <v>1044.2433050773154</v>
      </c>
      <c r="Y46" s="12">
        <f>W46-'Surv-rate CEA'!S44*'Unit cost and utilities'!$H$4-('Surv-rate CEA'!R43-'Surv-rate CEA'!R44)*'Unit cost and utilities'!$G$14</f>
        <v>137.11455545794331</v>
      </c>
      <c r="Z46" s="12">
        <f t="shared" si="16"/>
        <v>128.0974126737847</v>
      </c>
      <c r="AA46" s="12">
        <f>'Surv-rate CEA'!W44*'Unit cost and utilities'!$H$6+'Surv-rate CEA'!V44*'Unit cost and utilities'!$H$6+('Surv-rate CEA'!U43-'Surv-rate CEA'!U44)*'Unit cost and utilities'!$G$14</f>
        <v>645.58501637152949</v>
      </c>
      <c r="AB46" s="12">
        <f t="shared" si="17"/>
        <v>603.1290403995182</v>
      </c>
      <c r="AC46" s="12">
        <f>AA46-'Surv-rate CEA'!V44*'Unit cost and utilities'!$H$6-('Surv-rate CEA'!U43-'Surv-rate CEA'!U44)*'Unit cost and utilities'!$G$14</f>
        <v>369.27426799144314</v>
      </c>
      <c r="AD46" s="12">
        <f t="shared" si="18"/>
        <v>344.98947350063634</v>
      </c>
      <c r="AE46" s="12">
        <f>'Surv-rate CEA'!Z44*'Unit cost and utilities'!$H$12+'Surv-rate CEA'!Y44*'Unit cost and utilities'!$H$12+('Surv-rate CEA'!X43-'Surv-rate CEA'!X44)*'Unit cost and utilities'!$G$14</f>
        <v>614.44604436920235</v>
      </c>
      <c r="AF46" s="12">
        <f t="shared" si="19"/>
        <v>574.03787838905612</v>
      </c>
      <c r="AG46" s="12">
        <f>AE46-'Surv-rate CEA'!Y44*'Unit cost and utilities'!$H$12-('Surv-rate CEA'!X43-'Surv-rate CEA'!X44)*'Unit cost and utilities'!$G$14</f>
        <v>185.84690320397527</v>
      </c>
      <c r="AH46" s="12">
        <f t="shared" si="20"/>
        <v>173.62494721551741</v>
      </c>
      <c r="AI46" s="12">
        <f>'Surv-rate CEA'!AC44*'Unit cost and utilities'!$H$5+'Surv-rate CEA'!AB44*'Unit cost and utilities'!$H$5+('Surv-rate CEA'!AA43-'Surv-rate CEA'!AA44)*'Unit cost and utilities'!$G$14</f>
        <v>1176.1953424518158</v>
      </c>
      <c r="AJ46" s="12">
        <f t="shared" si="21"/>
        <v>1098.8445367001723</v>
      </c>
      <c r="AK46" s="12">
        <f>AI46-'Surv-rate CEA'!AB44*'Unit cost and utilities'!$H$5-('Surv-rate CEA'!AA43-'Surv-rate CEA'!AA44)*'Unit cost and utilities'!$G$14</f>
        <v>365.40239458728934</v>
      </c>
      <c r="AL46" s="12">
        <f t="shared" si="22"/>
        <v>341.37222831746777</v>
      </c>
      <c r="AM46" s="12">
        <f>'Surv-rate CEA'!AF44*'Unit cost and utilities'!$H$9+'Surv-rate CEA'!AE44*'Unit cost and utilities'!$H$9+('Surv-rate CEA'!AD43-'Surv-rate CEA'!AD44)*'Unit cost and utilities'!G53</f>
        <v>768.0404224438912</v>
      </c>
      <c r="AN46" s="12">
        <f t="shared" si="23"/>
        <v>717.53134169712621</v>
      </c>
      <c r="AO46" s="12">
        <f>AM46-'Surv-rate CEA'!AE44*'Unit cost and utilities'!$H$9-('Surv-rate CEA'!AD43-'Surv-rate CEA'!AD44)*'Unit cost and utilities'!G53</f>
        <v>313.47750566479817</v>
      </c>
      <c r="AP46" s="12">
        <f t="shared" si="24"/>
        <v>292.86210550716584</v>
      </c>
      <c r="AQ46" s="13">
        <f>'Surv-rate CEA'!AI44*'Unit cost and utilities'!$H$4+'Surv-rate CEA'!AH44*'Unit cost and utilities'!$H$4+('Surv-rate CEA'!AG43-'Surv-rate CEA'!AG44)*'Unit cost and utilities'!$G$14</f>
        <v>1117.7505741684017</v>
      </c>
      <c r="AR46" s="12">
        <f t="shared" si="25"/>
        <v>1044.2433050773154</v>
      </c>
      <c r="AS46" s="13">
        <f>AQ46-'Surv-rate CEA'!AH44*'Unit cost and utilities'!$H$4-('Surv-rate CEA'!AG43-'Surv-rate CEA'!AG44)*'Unit cost and utilities'!$G$14</f>
        <v>137.11455545794331</v>
      </c>
      <c r="AT46" s="12">
        <f t="shared" si="26"/>
        <v>128.0974126737847</v>
      </c>
      <c r="AU46" s="12">
        <f>'Surv-rate CEA'!AL44*'Unit cost and utilities'!$H$8+'Surv-rate CEA'!AK44*'Unit cost and utilities'!$H$8+('Surv-rate CEA'!AJ43-'Surv-rate CEA'!AJ44)*'Unit cost and utilities'!$G$14</f>
        <v>606.50161089598805</v>
      </c>
      <c r="AV46" s="12">
        <f t="shared" si="27"/>
        <v>566.61589922952112</v>
      </c>
      <c r="AW46" s="12">
        <f>AU46-'Surv-rate CEA'!AK44*'Unit cost and utilities'!$H$8-('Surv-rate CEA'!AJ43-'Surv-rate CEA'!AJ44)*'Unit cost and utilities'!$G$14</f>
        <v>428.97997011862242</v>
      </c>
      <c r="AX46" s="12">
        <f t="shared" si="28"/>
        <v>400.76871545507083</v>
      </c>
      <c r="AY46" s="12">
        <f>'Surv-rate CEA'!AO44*'Unit cost and utilities'!$H$5+'Surv-rate CEA'!AN44*'Unit cost and utilities'!$H$5+('Surv-rate CEA'!AM43-'Surv-rate CEA'!AM44)*'Unit cost and utilities'!$G$14</f>
        <v>1176.1953424518158</v>
      </c>
      <c r="AZ46" s="12">
        <f t="shared" si="29"/>
        <v>1098.8445367001723</v>
      </c>
      <c r="BA46" s="12">
        <f>AY46-'Surv-rate CEA'!AN44*'Unit cost and utilities'!$H$5-('Surv-rate CEA'!AM43-'Surv-rate CEA'!AM44)*'Unit cost and utilities'!$G$14</f>
        <v>365.40239458728934</v>
      </c>
      <c r="BB46" s="12">
        <f t="shared" si="30"/>
        <v>341.37222831746777</v>
      </c>
    </row>
    <row r="47" spans="1:54">
      <c r="A47" s="12">
        <v>42</v>
      </c>
      <c r="B47" s="12">
        <f t="shared" si="31"/>
        <v>2.3589041095890413</v>
      </c>
      <c r="C47" s="12">
        <f>'Surv-rate CEA'!D45*'Unit cost and utilities'!$H$7+'Surv-rate CEA'!E45*'Unit cost and utilities'!$H$7+'Unit cost and utilities'!$G$14*('Surv-rate CEA'!C44-'Surv-rate CEA'!C45)</f>
        <v>616.72667901627131</v>
      </c>
      <c r="D47" s="12">
        <f t="shared" si="5"/>
        <v>575.18950586161668</v>
      </c>
      <c r="E47" s="12">
        <f>C47-'Surv-rate CEA'!E45*'Unit cost and utilities'!$H$7-'Unit cost and utilities'!$G$14*('Surv-rate CEA'!C44-'Surv-rate CEA'!C45)</f>
        <v>134.62517348108372</v>
      </c>
      <c r="F47" s="12">
        <f t="shared" si="6"/>
        <v>125.55803023575046</v>
      </c>
      <c r="G47" s="12">
        <f>'Surv-rate CEA'!G45*'Unit cost and utilities'!$H$4+'Surv-rate CEA'!H45*'Unit cost and utilities'!$H$4+('Surv-rate CEA'!F44-'Surv-rate CEA'!F45)*'Unit cost and utilities'!$G$14</f>
        <v>1087.4175226627904</v>
      </c>
      <c r="H47" s="12">
        <f t="shared" si="7"/>
        <v>1014.1788393577372</v>
      </c>
      <c r="I47" s="12">
        <f>G47-'Surv-rate CEA'!H45*'Unit cost and utilities'!$H$4-('Surv-rate CEA'!F44-'Surv-rate CEA'!F45)*'Unit cost and utilities'!$G$14</f>
        <v>129.05794040166708</v>
      </c>
      <c r="J47" s="12">
        <f t="shared" si="8"/>
        <v>120.36575600322676</v>
      </c>
      <c r="K47" s="12">
        <f>'Surv-rate CEA'!K45*'Unit cost and utilities'!$H$10+'Surv-rate CEA'!J45*'Unit cost and utilities'!$H$10+('Surv-rate CEA'!I44-'Surv-rate CEA'!I45)*'Unit cost and utilities'!$G$14</f>
        <v>600.54358971381737</v>
      </c>
      <c r="L47" s="12">
        <f t="shared" si="9"/>
        <v>560.09636418978164</v>
      </c>
      <c r="M47" s="12">
        <f>K47-'Surv-rate CEA'!J45*'Unit cost and utilities'!$H$10-('Surv-rate CEA'!I44-'Surv-rate CEA'!I45)*'Unit cost and utilities'!$G$14</f>
        <v>178.78211785412822</v>
      </c>
      <c r="N47" s="12">
        <f t="shared" si="10"/>
        <v>166.74095920325223</v>
      </c>
      <c r="O47" s="12">
        <f>'Surv-rate CEA'!N45*'Unit cost and utilities'!$H$3+'Surv-rate CEA'!M45*'Unit cost and utilities'!$H$3+('Surv-rate CEA'!L44-'Surv-rate CEA'!L45)*'Unit cost and utilities'!$G$14</f>
        <v>1230.304460580227</v>
      </c>
      <c r="P47" s="12">
        <f t="shared" si="11"/>
        <v>1147.4421957377544</v>
      </c>
      <c r="Q47" s="12">
        <f>O47-'Surv-rate CEA'!M45*'Unit cost and utilities'!$H$3-('Surv-rate CEA'!L44-'Surv-rate CEA'!L45)*'Unit cost and utilities'!$G$14</f>
        <v>129.05794040166722</v>
      </c>
      <c r="R47" s="12">
        <f t="shared" si="12"/>
        <v>120.36575600322689</v>
      </c>
      <c r="S47" s="12">
        <f>'Surv-rate CEA'!Q45*'Unit cost and utilities'!$H$11+'Surv-rate CEA'!P45*'Unit cost and utilities'!$H$11+('Surv-rate CEA'!O44-'Surv-rate CEA'!O45)*'Unit cost and utilities'!$G$14</f>
        <v>600.54358971381737</v>
      </c>
      <c r="T47" s="12">
        <f t="shared" si="13"/>
        <v>560.09636418978164</v>
      </c>
      <c r="U47" s="12">
        <f>S47-'Surv-rate CEA'!P45*'Unit cost and utilities'!$H$11-('Surv-rate CEA'!O44-'Surv-rate CEA'!O45)*'Unit cost and utilities'!$G$14</f>
        <v>178.78211785412822</v>
      </c>
      <c r="V47" s="12">
        <f t="shared" si="14"/>
        <v>166.74095920325223</v>
      </c>
      <c r="W47" s="12">
        <f>'Surv-rate CEA'!T45*'Unit cost and utilities'!$H$4+'Surv-rate CEA'!S45*'Unit cost and utilities'!$H$4+('Surv-rate CEA'!R44-'Surv-rate CEA'!R45)*'Unit cost and utilities'!$G$14</f>
        <v>1087.4175226627904</v>
      </c>
      <c r="X47" s="12">
        <f t="shared" si="15"/>
        <v>1014.1788393577372</v>
      </c>
      <c r="Y47" s="12">
        <f>W47-'Surv-rate CEA'!S45*'Unit cost and utilities'!$H$4-('Surv-rate CEA'!R44-'Surv-rate CEA'!R45)*'Unit cost and utilities'!$G$14</f>
        <v>129.05794040166708</v>
      </c>
      <c r="Z47" s="12">
        <f t="shared" si="16"/>
        <v>120.36575600322676</v>
      </c>
      <c r="AA47" s="12">
        <f>'Surv-rate CEA'!W45*'Unit cost and utilities'!$H$6+'Surv-rate CEA'!V45*'Unit cost and utilities'!$H$6+('Surv-rate CEA'!U44-'Surv-rate CEA'!U45)*'Unit cost and utilities'!$G$14</f>
        <v>631.66017504125648</v>
      </c>
      <c r="AB47" s="12">
        <f t="shared" si="17"/>
        <v>589.11721564238815</v>
      </c>
      <c r="AC47" s="12">
        <f>AA47-'Surv-rate CEA'!V45*'Unit cost and utilities'!$H$6-('Surv-rate CEA'!U44-'Surv-rate CEA'!U45)*'Unit cost and utilities'!$G$14</f>
        <v>359.49980923283431</v>
      </c>
      <c r="AD47" s="12">
        <f t="shared" si="18"/>
        <v>335.28712907281874</v>
      </c>
      <c r="AE47" s="12">
        <f>'Surv-rate CEA'!Z45*'Unit cost and utilities'!$H$12+'Surv-rate CEA'!Y45*'Unit cost and utilities'!$H$12+('Surv-rate CEA'!X44-'Surv-rate CEA'!X45)*'Unit cost and utilities'!$G$14</f>
        <v>600.54358971381737</v>
      </c>
      <c r="AF47" s="12">
        <f t="shared" si="19"/>
        <v>560.09636418978164</v>
      </c>
      <c r="AG47" s="12">
        <f>AE47-'Surv-rate CEA'!Y45*'Unit cost and utilities'!$H$12-('Surv-rate CEA'!X44-'Surv-rate CEA'!X45)*'Unit cost and utilities'!$G$14</f>
        <v>178.78211785412822</v>
      </c>
      <c r="AH47" s="12">
        <f t="shared" si="20"/>
        <v>166.74095920325223</v>
      </c>
      <c r="AI47" s="12">
        <f>'Surv-rate CEA'!AC45*'Unit cost and utilities'!$H$5+'Surv-rate CEA'!AB45*'Unit cost and utilities'!$H$5+('Surv-rate CEA'!AA44-'Surv-rate CEA'!AA45)*'Unit cost and utilities'!$G$14</f>
        <v>1145.7736839858615</v>
      </c>
      <c r="AJ47" s="12">
        <f t="shared" si="21"/>
        <v>1068.6046534784077</v>
      </c>
      <c r="AK47" s="12">
        <f>AI47-'Surv-rate CEA'!AB45*'Unit cost and utilities'!$H$5-('Surv-rate CEA'!AA44-'Surv-rate CEA'!AA45)*'Unit cost and utilities'!$G$14</f>
        <v>349.9403521489333</v>
      </c>
      <c r="AL47" s="12">
        <f t="shared" si="22"/>
        <v>326.37151120922169</v>
      </c>
      <c r="AM47" s="12">
        <f>'Surv-rate CEA'!AF45*'Unit cost and utilities'!$H$9+'Surv-rate CEA'!AE45*'Unit cost and utilities'!$H$9+('Surv-rate CEA'!AD44-'Surv-rate CEA'!AD45)*'Unit cost and utilities'!G54</f>
        <v>756.62475891673944</v>
      </c>
      <c r="AN47" s="12">
        <f t="shared" si="23"/>
        <v>705.66530687170439</v>
      </c>
      <c r="AO47" s="12">
        <f>AM47-'Surv-rate CEA'!AE45*'Unit cost and utilities'!$H$9-('Surv-rate CEA'!AD44-'Surv-rate CEA'!AD45)*'Unit cost and utilities'!G54</f>
        <v>304.31261483570734</v>
      </c>
      <c r="AP47" s="12">
        <f t="shared" si="24"/>
        <v>283.81684871166226</v>
      </c>
      <c r="AQ47" s="13">
        <f>'Surv-rate CEA'!AI45*'Unit cost and utilities'!$H$4+'Surv-rate CEA'!AH45*'Unit cost and utilities'!$H$4+('Surv-rate CEA'!AG44-'Surv-rate CEA'!AG45)*'Unit cost and utilities'!$G$14</f>
        <v>1087.4175226627904</v>
      </c>
      <c r="AR47" s="12">
        <f t="shared" si="25"/>
        <v>1014.1788393577372</v>
      </c>
      <c r="AS47" s="13">
        <f>AQ47-'Surv-rate CEA'!AH45*'Unit cost and utilities'!$H$4-('Surv-rate CEA'!AG44-'Surv-rate CEA'!AG45)*'Unit cost and utilities'!$G$14</f>
        <v>129.05794040166708</v>
      </c>
      <c r="AT47" s="12">
        <f t="shared" si="26"/>
        <v>120.36575600322676</v>
      </c>
      <c r="AU47" s="12">
        <f>'Surv-rate CEA'!AL45*'Unit cost and utilities'!$H$8+'Surv-rate CEA'!AK45*'Unit cost and utilities'!$H$8+('Surv-rate CEA'!AJ44-'Surv-rate CEA'!AJ45)*'Unit cost and utilities'!$G$14</f>
        <v>592.61043045967574</v>
      </c>
      <c r="AV47" s="12">
        <f t="shared" si="27"/>
        <v>552.69751133232182</v>
      </c>
      <c r="AW47" s="12">
        <f>AU47-'Surv-rate CEA'!AK45*'Unit cost and utilities'!$H$8-('Surv-rate CEA'!AJ44-'Surv-rate CEA'!AJ45)*'Unit cost and utilities'!$G$14</f>
        <v>418.71400056533258</v>
      </c>
      <c r="AX47" s="12">
        <f t="shared" si="28"/>
        <v>390.51318400344439</v>
      </c>
      <c r="AY47" s="12">
        <f>'Surv-rate CEA'!AO45*'Unit cost and utilities'!$H$5+'Surv-rate CEA'!AN45*'Unit cost and utilities'!$H$5+('Surv-rate CEA'!AM44-'Surv-rate CEA'!AM45)*'Unit cost and utilities'!$G$14</f>
        <v>1145.7736839858615</v>
      </c>
      <c r="AZ47" s="12">
        <f t="shared" si="29"/>
        <v>1068.6046534784077</v>
      </c>
      <c r="BA47" s="12">
        <f>AY47-'Surv-rate CEA'!AN45*'Unit cost and utilities'!$H$5-('Surv-rate CEA'!AM44-'Surv-rate CEA'!AM45)*'Unit cost and utilities'!$G$14</f>
        <v>349.9403521489333</v>
      </c>
      <c r="BB47" s="12">
        <f t="shared" si="30"/>
        <v>326.37151120922169</v>
      </c>
    </row>
    <row r="48" spans="1:54">
      <c r="A48" s="12">
        <v>43</v>
      </c>
      <c r="B48" s="12">
        <f t="shared" si="31"/>
        <v>2.4164383561643836</v>
      </c>
      <c r="C48" s="12">
        <f>'Surv-rate CEA'!D46*'Unit cost and utilities'!$H$7+'Surv-rate CEA'!E46*'Unit cost and utilities'!$H$7+'Unit cost and utilities'!$G$14*('Surv-rate CEA'!C45-'Surv-rate CEA'!C46)</f>
        <v>603.29562182200084</v>
      </c>
      <c r="D48" s="12">
        <f t="shared" si="5"/>
        <v>561.70696811915536</v>
      </c>
      <c r="E48" s="12">
        <f>C48-'Surv-rate CEA'!E46*'Unit cost and utilities'!$H$7-'Unit cost and utilities'!$G$14*('Surv-rate CEA'!C45-'Surv-rate CEA'!C46)</f>
        <v>128.95952556024275</v>
      </c>
      <c r="F48" s="12">
        <f t="shared" si="6"/>
        <v>120.06960019660305</v>
      </c>
      <c r="G48" s="12">
        <f>'Surv-rate CEA'!G46*'Unit cost and utilities'!$H$4+'Surv-rate CEA'!H46*'Unit cost and utilities'!$H$4+('Surv-rate CEA'!F45-'Surv-rate CEA'!F46)*'Unit cost and utilities'!$G$14</f>
        <v>1058.2811120718191</v>
      </c>
      <c r="H48" s="12">
        <f t="shared" si="7"/>
        <v>985.32767913077453</v>
      </c>
      <c r="I48" s="12">
        <f>G48-'Surv-rate CEA'!H46*'Unit cost and utilities'!$H$4-('Surv-rate CEA'!F45-'Surv-rate CEA'!F46)*'Unit cost and utilities'!$G$14</f>
        <v>121.57666254607271</v>
      </c>
      <c r="J48" s="12">
        <f t="shared" si="8"/>
        <v>113.19568059611895</v>
      </c>
      <c r="K48" s="12">
        <f>'Surv-rate CEA'!K46*'Unit cost and utilities'!$H$10+'Surv-rate CEA'!J46*'Unit cost and utilities'!$H$10+('Surv-rate CEA'!I45-'Surv-rate CEA'!I46)*'Unit cost and utilities'!$G$14</f>
        <v>587.13542627369986</v>
      </c>
      <c r="L48" s="12">
        <f t="shared" si="9"/>
        <v>546.66078824098111</v>
      </c>
      <c r="M48" s="12">
        <f>K48-'Surv-rate CEA'!J46*'Unit cost and utilities'!$H$10-('Surv-rate CEA'!I45-'Surv-rate CEA'!I46)*'Unit cost and utilities'!$G$14</f>
        <v>172.0782534438078</v>
      </c>
      <c r="N48" s="12">
        <f t="shared" si="10"/>
        <v>160.21590498079095</v>
      </c>
      <c r="O48" s="12">
        <f>'Surv-rate CEA'!N46*'Unit cost and utilities'!$H$3+'Surv-rate CEA'!M46*'Unit cost and utilities'!$H$3+('Surv-rate CEA'!L45-'Surv-rate CEA'!L46)*'Unit cost and utilities'!$G$14</f>
        <v>1193.110019961942</v>
      </c>
      <c r="P48" s="12">
        <f t="shared" si="11"/>
        <v>1110.8620512136583</v>
      </c>
      <c r="Q48" s="12">
        <f>O48-'Surv-rate CEA'!M46*'Unit cost and utilities'!$H$3-('Surv-rate CEA'!L45-'Surv-rate CEA'!L46)*'Unit cost and utilities'!$G$14</f>
        <v>121.57666254607254</v>
      </c>
      <c r="R48" s="12">
        <f t="shared" si="12"/>
        <v>113.19568059611878</v>
      </c>
      <c r="S48" s="12">
        <f>'Surv-rate CEA'!Q46*'Unit cost and utilities'!$H$11+'Surv-rate CEA'!P46*'Unit cost and utilities'!$H$11+('Surv-rate CEA'!O45-'Surv-rate CEA'!O46)*'Unit cost and utilities'!$G$14</f>
        <v>587.13542627369986</v>
      </c>
      <c r="T48" s="12">
        <f t="shared" si="13"/>
        <v>546.66078824098111</v>
      </c>
      <c r="U48" s="12">
        <f>S48-'Surv-rate CEA'!P46*'Unit cost and utilities'!$H$11-('Surv-rate CEA'!O45-'Surv-rate CEA'!O46)*'Unit cost and utilities'!$G$14</f>
        <v>172.0782534438078</v>
      </c>
      <c r="V48" s="12">
        <f t="shared" si="14"/>
        <v>160.21590498079095</v>
      </c>
      <c r="W48" s="12">
        <f>'Surv-rate CEA'!T46*'Unit cost and utilities'!$H$4+'Surv-rate CEA'!S46*'Unit cost and utilities'!$H$4+('Surv-rate CEA'!R45-'Surv-rate CEA'!R46)*'Unit cost and utilities'!$G$14</f>
        <v>1058.2811120718191</v>
      </c>
      <c r="X48" s="12">
        <f t="shared" si="15"/>
        <v>985.32767913077453</v>
      </c>
      <c r="Y48" s="12">
        <f>W48-'Surv-rate CEA'!S46*'Unit cost and utilities'!$H$4-('Surv-rate CEA'!R45-'Surv-rate CEA'!R46)*'Unit cost and utilities'!$G$14</f>
        <v>121.57666254607271</v>
      </c>
      <c r="Z48" s="12">
        <f t="shared" si="16"/>
        <v>113.19568059611895</v>
      </c>
      <c r="AA48" s="12">
        <f>'Surv-rate CEA'!W46*'Unit cost and utilities'!$H$6+'Surv-rate CEA'!V46*'Unit cost and utilities'!$H$6+('Surv-rate CEA'!U45-'Surv-rate CEA'!U46)*'Unit cost and utilities'!$G$14</f>
        <v>618.21609964970753</v>
      </c>
      <c r="AB48" s="12">
        <f t="shared" si="17"/>
        <v>575.59889118363753</v>
      </c>
      <c r="AC48" s="12">
        <f>AA48-'Surv-rate CEA'!V46*'Unit cost and utilities'!$H$6-('Surv-rate CEA'!U45-'Surv-rate CEA'!U46)*'Unit cost and utilities'!$G$14</f>
        <v>350.11415949090662</v>
      </c>
      <c r="AD48" s="12">
        <f t="shared" si="18"/>
        <v>325.97876714120679</v>
      </c>
      <c r="AE48" s="12">
        <f>'Surv-rate CEA'!Z46*'Unit cost and utilities'!$H$12+'Surv-rate CEA'!Y46*'Unit cost and utilities'!$H$12+('Surv-rate CEA'!X45-'Surv-rate CEA'!X46)*'Unit cost and utilities'!$G$14</f>
        <v>587.13542627369986</v>
      </c>
      <c r="AF48" s="12">
        <f t="shared" si="19"/>
        <v>546.66078824098111</v>
      </c>
      <c r="AG48" s="12">
        <f>AE48-'Surv-rate CEA'!Y46*'Unit cost and utilities'!$H$12-('Surv-rate CEA'!X45-'Surv-rate CEA'!X46)*'Unit cost and utilities'!$G$14</f>
        <v>172.0782534438078</v>
      </c>
      <c r="AH48" s="12">
        <f t="shared" si="20"/>
        <v>160.21590498079095</v>
      </c>
      <c r="AI48" s="12">
        <f>'Surv-rate CEA'!AC46*'Unit cost and utilities'!$H$5+'Surv-rate CEA'!AB46*'Unit cost and utilities'!$H$5+('Surv-rate CEA'!AA45-'Surv-rate CEA'!AA46)*'Unit cost and utilities'!$G$14</f>
        <v>1116.5143948999194</v>
      </c>
      <c r="AJ48" s="12">
        <f t="shared" si="21"/>
        <v>1039.5466052390241</v>
      </c>
      <c r="AK48" s="12">
        <f>AI48-'Surv-rate CEA'!AB46*'Unit cost and utilities'!$H$5-('Surv-rate CEA'!AA45-'Surv-rate CEA'!AA46)*'Unit cost and utilities'!$G$14</f>
        <v>335.33337684471326</v>
      </c>
      <c r="AL48" s="12">
        <f t="shared" si="22"/>
        <v>312.21690926206719</v>
      </c>
      <c r="AM48" s="12">
        <f>'Surv-rate CEA'!AF46*'Unit cost and utilities'!$H$9+'Surv-rate CEA'!AE46*'Unit cost and utilities'!$H$9+('Surv-rate CEA'!AD45-'Surv-rate CEA'!AD46)*'Unit cost and utilities'!G55</f>
        <v>745.51695124261573</v>
      </c>
      <c r="AN48" s="12">
        <f t="shared" si="23"/>
        <v>694.12415939507571</v>
      </c>
      <c r="AO48" s="12">
        <f>AM48-'Surv-rate CEA'!AE46*'Unit cost and utilities'!$H$9-('Surv-rate CEA'!AD45-'Surv-rate CEA'!AD46)*'Unit cost and utilities'!G55</f>
        <v>295.53712521477365</v>
      </c>
      <c r="AP48" s="12">
        <f t="shared" si="24"/>
        <v>275.16404324250283</v>
      </c>
      <c r="AQ48" s="13">
        <f>'Surv-rate CEA'!AI46*'Unit cost and utilities'!$H$4+'Surv-rate CEA'!AH46*'Unit cost and utilities'!$H$4+('Surv-rate CEA'!AG45-'Surv-rate CEA'!AG46)*'Unit cost and utilities'!$G$14</f>
        <v>1058.2811120718191</v>
      </c>
      <c r="AR48" s="12">
        <f t="shared" si="25"/>
        <v>985.32767913077453</v>
      </c>
      <c r="AS48" s="13">
        <f>AQ48-'Surv-rate CEA'!AH46*'Unit cost and utilities'!$H$4-('Surv-rate CEA'!AG45-'Surv-rate CEA'!AG46)*'Unit cost and utilities'!$G$14</f>
        <v>121.57666254607271</v>
      </c>
      <c r="AT48" s="12">
        <f t="shared" si="26"/>
        <v>113.19568059611895</v>
      </c>
      <c r="AU48" s="12">
        <f>'Surv-rate CEA'!AL46*'Unit cost and utilities'!$H$8+'Surv-rate CEA'!AK46*'Unit cost and utilities'!$H$8+('Surv-rate CEA'!AJ45-'Surv-rate CEA'!AJ46)*'Unit cost and utilities'!$G$14</f>
        <v>579.21689646436528</v>
      </c>
      <c r="AV48" s="12">
        <f t="shared" si="27"/>
        <v>539.28812845318168</v>
      </c>
      <c r="AW48" s="12">
        <f>AU48-'Surv-rate CEA'!AK46*'Unit cost and utilities'!$H$8-('Surv-rate CEA'!AJ45-'Surv-rate CEA'!AJ46)*'Unit cost and utilities'!$G$14</f>
        <v>408.83086666491403</v>
      </c>
      <c r="AX48" s="12">
        <f t="shared" si="28"/>
        <v>380.64779236145444</v>
      </c>
      <c r="AY48" s="12">
        <f>'Surv-rate CEA'!AO46*'Unit cost and utilities'!$H$5+'Surv-rate CEA'!AN46*'Unit cost and utilities'!$H$5+('Surv-rate CEA'!AM45-'Surv-rate CEA'!AM46)*'Unit cost and utilities'!$G$14</f>
        <v>1116.5143948999194</v>
      </c>
      <c r="AZ48" s="12">
        <f t="shared" si="29"/>
        <v>1039.5466052390241</v>
      </c>
      <c r="BA48" s="12">
        <f>AY48-'Surv-rate CEA'!AN46*'Unit cost and utilities'!$H$5-('Surv-rate CEA'!AM45-'Surv-rate CEA'!AM46)*'Unit cost and utilities'!$G$14</f>
        <v>335.33337684471326</v>
      </c>
      <c r="BB48" s="12">
        <f t="shared" si="30"/>
        <v>312.21690926206719</v>
      </c>
    </row>
    <row r="49" spans="1:54">
      <c r="A49" s="12">
        <v>44</v>
      </c>
      <c r="B49" s="12">
        <f t="shared" si="31"/>
        <v>2.473972602739726</v>
      </c>
      <c r="C49" s="12">
        <f>'Surv-rate CEA'!D47*'Unit cost and utilities'!$H$7+'Surv-rate CEA'!E47*'Unit cost and utilities'!$H$7+'Unit cost and utilities'!$G$14*('Surv-rate CEA'!C46-'Surv-rate CEA'!C47)</f>
        <v>590.32799840499229</v>
      </c>
      <c r="D49" s="12">
        <f t="shared" si="5"/>
        <v>548.69934208049779</v>
      </c>
      <c r="E49" s="12">
        <f>C49-'Surv-rate CEA'!E47*'Unit cost and utilities'!$H$7-'Unit cost and utilities'!$G$14*('Surv-rate CEA'!C46-'Surv-rate CEA'!C47)</f>
        <v>123.60461415574093</v>
      </c>
      <c r="F49" s="12">
        <f t="shared" si="6"/>
        <v>114.88828354510802</v>
      </c>
      <c r="G49" s="12">
        <f>'Surv-rate CEA'!G47*'Unit cost and utilities'!$H$4+'Surv-rate CEA'!H47*'Unit cost and utilities'!$H$4+('Surv-rate CEA'!F46-'Surv-rate CEA'!F47)*'Unit cost and utilities'!$G$14</f>
        <v>1030.2783093951377</v>
      </c>
      <c r="H49" s="12">
        <f t="shared" si="7"/>
        <v>957.6253066978685</v>
      </c>
      <c r="I49" s="12">
        <f>G49-'Surv-rate CEA'!H47*'Unit cost and utilities'!$H$4-('Surv-rate CEA'!F46-'Surv-rate CEA'!F47)*'Unit cost and utilities'!$G$14</f>
        <v>114.62217077055485</v>
      </c>
      <c r="J49" s="12">
        <f t="shared" si="8"/>
        <v>106.53926268036219</v>
      </c>
      <c r="K49" s="12">
        <f>'Surv-rate CEA'!K47*'Unit cost and utilities'!$H$10+'Surv-rate CEA'!J47*'Unit cost and utilities'!$H$10+('Surv-rate CEA'!I46-'Surv-rate CEA'!I47)*'Unit cost and utilities'!$G$14</f>
        <v>574.19707189350106</v>
      </c>
      <c r="L49" s="12">
        <f t="shared" si="9"/>
        <v>533.70593369072344</v>
      </c>
      <c r="M49" s="12">
        <f>K49-'Surv-rate CEA'!J47*'Unit cost and utilities'!$H$10-('Surv-rate CEA'!I46-'Surv-rate CEA'!I47)*'Unit cost and utilities'!$G$14</f>
        <v>165.71192906934101</v>
      </c>
      <c r="N49" s="12">
        <f t="shared" si="10"/>
        <v>154.02628149251032</v>
      </c>
      <c r="O49" s="12">
        <f>'Surv-rate CEA'!N47*'Unit cost and utilities'!$H$3+'Surv-rate CEA'!M47*'Unit cost and utilities'!$H$3+('Surv-rate CEA'!L46-'Surv-rate CEA'!L47)*'Unit cost and utilities'!$G$14</f>
        <v>1157.5983540338309</v>
      </c>
      <c r="P49" s="12">
        <f t="shared" si="11"/>
        <v>1075.9670165873986</v>
      </c>
      <c r="Q49" s="12">
        <f>O49-'Surv-rate CEA'!M47*'Unit cost and utilities'!$H$3-('Surv-rate CEA'!L46-'Surv-rate CEA'!L47)*'Unit cost and utilities'!$G$14</f>
        <v>114.62217077055475</v>
      </c>
      <c r="R49" s="12">
        <f t="shared" si="12"/>
        <v>106.53926268036209</v>
      </c>
      <c r="S49" s="12">
        <f>'Surv-rate CEA'!Q47*'Unit cost and utilities'!$H$11+'Surv-rate CEA'!P47*'Unit cost and utilities'!$H$11+('Surv-rate CEA'!O46-'Surv-rate CEA'!O47)*'Unit cost and utilities'!$G$14</f>
        <v>574.19707189350106</v>
      </c>
      <c r="T49" s="12">
        <f t="shared" si="13"/>
        <v>533.70593369072344</v>
      </c>
      <c r="U49" s="12">
        <f>S49-'Surv-rate CEA'!P47*'Unit cost and utilities'!$H$11-('Surv-rate CEA'!O46-'Surv-rate CEA'!O47)*'Unit cost and utilities'!$G$14</f>
        <v>165.71192906934101</v>
      </c>
      <c r="V49" s="12">
        <f t="shared" si="14"/>
        <v>154.02628149251032</v>
      </c>
      <c r="W49" s="12">
        <f>'Surv-rate CEA'!T47*'Unit cost and utilities'!$H$4+'Surv-rate CEA'!S47*'Unit cost and utilities'!$H$4+('Surv-rate CEA'!R46-'Surv-rate CEA'!R47)*'Unit cost and utilities'!$G$14</f>
        <v>1030.2783093951377</v>
      </c>
      <c r="X49" s="12">
        <f t="shared" si="15"/>
        <v>957.6253066978685</v>
      </c>
      <c r="Y49" s="12">
        <f>W49-'Surv-rate CEA'!S47*'Unit cost and utilities'!$H$4-('Surv-rate CEA'!R46-'Surv-rate CEA'!R47)*'Unit cost and utilities'!$G$14</f>
        <v>114.62217077055485</v>
      </c>
      <c r="Z49" s="12">
        <f t="shared" si="16"/>
        <v>106.53926268036219</v>
      </c>
      <c r="AA49" s="12">
        <f>'Surv-rate CEA'!W47*'Unit cost and utilities'!$H$6+'Surv-rate CEA'!V47*'Unit cost and utilities'!$H$6+('Surv-rate CEA'!U46-'Surv-rate CEA'!U47)*'Unit cost and utilities'!$G$14</f>
        <v>605.2294364701271</v>
      </c>
      <c r="AB49" s="12">
        <f t="shared" si="17"/>
        <v>562.54996289551002</v>
      </c>
      <c r="AC49" s="12">
        <f>AA49-'Surv-rate CEA'!V47*'Unit cost and utilities'!$H$6-('Surv-rate CEA'!U46-'Surv-rate CEA'!U47)*'Unit cost and utilities'!$G$14</f>
        <v>341.0963181091301</v>
      </c>
      <c r="AD49" s="12">
        <f t="shared" si="18"/>
        <v>317.04294195471971</v>
      </c>
      <c r="AE49" s="12">
        <f>'Surv-rate CEA'!Z47*'Unit cost and utilities'!$H$12+'Surv-rate CEA'!Y47*'Unit cost and utilities'!$H$12+('Surv-rate CEA'!X46-'Surv-rate CEA'!X47)*'Unit cost and utilities'!$G$14</f>
        <v>574.19707189350106</v>
      </c>
      <c r="AF49" s="12">
        <f t="shared" si="19"/>
        <v>533.70593369072344</v>
      </c>
      <c r="AG49" s="12">
        <f>AE49-'Surv-rate CEA'!Y47*'Unit cost and utilities'!$H$12-('Surv-rate CEA'!X46-'Surv-rate CEA'!X47)*'Unit cost and utilities'!$G$14</f>
        <v>165.71192906934101</v>
      </c>
      <c r="AH49" s="12">
        <f t="shared" si="20"/>
        <v>154.02628149251032</v>
      </c>
      <c r="AI49" s="12">
        <f>'Surv-rate CEA'!AC47*'Unit cost and utilities'!$H$5+'Surv-rate CEA'!AB47*'Unit cost and utilities'!$H$5+('Surv-rate CEA'!AA46-'Surv-rate CEA'!AA47)*'Unit cost and utilities'!$G$14</f>
        <v>1088.3576029952992</v>
      </c>
      <c r="AJ49" s="12">
        <f t="shared" si="21"/>
        <v>1011.6089738676674</v>
      </c>
      <c r="AK49" s="12">
        <f>AI49-'Surv-rate CEA'!AB47*'Unit cost and utilities'!$H$5-('Surv-rate CEA'!AA46-'Surv-rate CEA'!AA47)*'Unit cost and utilities'!$G$14</f>
        <v>321.52261725025278</v>
      </c>
      <c r="AL49" s="12">
        <f t="shared" si="22"/>
        <v>298.84953623389151</v>
      </c>
      <c r="AM49" s="12">
        <f>'Surv-rate CEA'!AF47*'Unit cost and utilities'!$H$9+'Surv-rate CEA'!AE47*'Unit cost and utilities'!$H$9+('Surv-rate CEA'!AD46-'Surv-rate CEA'!AD47)*'Unit cost and utilities'!G56</f>
        <v>734.70452099422596</v>
      </c>
      <c r="AN49" s="12">
        <f t="shared" si="23"/>
        <v>682.89474390901569</v>
      </c>
      <c r="AO49" s="12">
        <f>AM49-'Surv-rate CEA'!AE47*'Unit cost and utilities'!$H$9-('Surv-rate CEA'!AD46-'Surv-rate CEA'!AD47)*'Unit cost and utilities'!G56</f>
        <v>287.12900521757331</v>
      </c>
      <c r="AP49" s="12">
        <f t="shared" si="24"/>
        <v>266.88128748896884</v>
      </c>
      <c r="AQ49" s="13">
        <f>'Surv-rate CEA'!AI47*'Unit cost and utilities'!$H$4+'Surv-rate CEA'!AH47*'Unit cost and utilities'!$H$4+('Surv-rate CEA'!AG46-'Surv-rate CEA'!AG47)*'Unit cost and utilities'!$G$14</f>
        <v>1030.2783093951377</v>
      </c>
      <c r="AR49" s="12">
        <f t="shared" si="25"/>
        <v>957.6253066978685</v>
      </c>
      <c r="AS49" s="13">
        <f>AQ49-'Surv-rate CEA'!AH47*'Unit cost and utilities'!$H$4-('Surv-rate CEA'!AG46-'Surv-rate CEA'!AG47)*'Unit cost and utilities'!$G$14</f>
        <v>114.62217077055485</v>
      </c>
      <c r="AT49" s="12">
        <f t="shared" si="26"/>
        <v>106.53926268036219</v>
      </c>
      <c r="AU49" s="12">
        <f>'Surv-rate CEA'!AL47*'Unit cost and utilities'!$H$8+'Surv-rate CEA'!AK47*'Unit cost and utilities'!$H$8+('Surv-rate CEA'!AJ46-'Surv-rate CEA'!AJ47)*'Unit cost and utilities'!$G$14</f>
        <v>566.29623554639215</v>
      </c>
      <c r="AV49" s="12">
        <f t="shared" si="27"/>
        <v>526.36224727019521</v>
      </c>
      <c r="AW49" s="12">
        <f>AU49-'Surv-rate CEA'!AK47*'Unit cost and utilities'!$H$8-('Surv-rate CEA'!AJ46-'Surv-rate CEA'!AJ47)*'Unit cost and utilities'!$G$14</f>
        <v>399.3107868845417</v>
      </c>
      <c r="AX49" s="12">
        <f t="shared" si="28"/>
        <v>371.15225203816283</v>
      </c>
      <c r="AY49" s="12">
        <f>'Surv-rate CEA'!AO47*'Unit cost and utilities'!$H$5+'Surv-rate CEA'!AN47*'Unit cost and utilities'!$H$5+('Surv-rate CEA'!AM46-'Surv-rate CEA'!AM47)*'Unit cost and utilities'!$G$14</f>
        <v>1088.3576029952992</v>
      </c>
      <c r="AZ49" s="12">
        <f t="shared" si="29"/>
        <v>1011.6089738676674</v>
      </c>
      <c r="BA49" s="12">
        <f>AY49-'Surv-rate CEA'!AN47*'Unit cost and utilities'!$H$5-('Surv-rate CEA'!AM46-'Surv-rate CEA'!AM47)*'Unit cost and utilities'!$G$14</f>
        <v>321.52261725025278</v>
      </c>
      <c r="BB49" s="12">
        <f t="shared" si="30"/>
        <v>298.84953623389151</v>
      </c>
    </row>
    <row r="50" spans="1:54">
      <c r="A50" s="12">
        <v>45</v>
      </c>
      <c r="B50" s="12">
        <f t="shared" si="31"/>
        <v>2.5315068493150683</v>
      </c>
      <c r="C50" s="12">
        <f>'Surv-rate CEA'!D48*'Unit cost and utilities'!$H$7+'Surv-rate CEA'!E48*'Unit cost and utilities'!$H$7+'Unit cost and utilities'!$G$14*('Surv-rate CEA'!C47-'Surv-rate CEA'!C48)</f>
        <v>577.80142383629345</v>
      </c>
      <c r="D50" s="12">
        <f t="shared" si="5"/>
        <v>536.14354976194204</v>
      </c>
      <c r="E50" s="12">
        <f>C50-'Surv-rate CEA'!E48*'Unit cost and utilities'!$H$7-'Unit cost and utilities'!$G$14*('Surv-rate CEA'!C47-'Surv-rate CEA'!C48)</f>
        <v>118.53926647403694</v>
      </c>
      <c r="F50" s="12">
        <f t="shared" si="6"/>
        <v>109.9929153715161</v>
      </c>
      <c r="G50" s="12">
        <f>'Surv-rate CEA'!G48*'Unit cost and utilities'!$H$4+'Surv-rate CEA'!H48*'Unit cost and utilities'!$H$4+('Surv-rate CEA'!F47-'Surv-rate CEA'!F48)*'Unit cost and utilities'!$G$14</f>
        <v>1003.3502489860529</v>
      </c>
      <c r="H50" s="12">
        <f t="shared" si="7"/>
        <v>931.01148933534557</v>
      </c>
      <c r="I50" s="12">
        <f>G50-'Surv-rate CEA'!H48*'Unit cost and utilities'!$H$4-('Surv-rate CEA'!F47-'Surv-rate CEA'!F48)*'Unit cost and utilities'!$G$14</f>
        <v>108.15064609824765</v>
      </c>
      <c r="J50" s="12">
        <f t="shared" si="8"/>
        <v>100.35328560317033</v>
      </c>
      <c r="K50" s="12">
        <f>'Surv-rate CEA'!K48*'Unit cost and utilities'!$H$10+'Surv-rate CEA'!J48*'Unit cost and utilities'!$H$10+('Surv-rate CEA'!I47-'Surv-rate CEA'!I48)*'Unit cost and utilities'!$G$14</f>
        <v>561.70560063278572</v>
      </c>
      <c r="L50" s="12">
        <f t="shared" si="9"/>
        <v>521.208190601051</v>
      </c>
      <c r="M50" s="12">
        <f>K50-'Surv-rate CEA'!J48*'Unit cost and utilities'!$H$10-('Surv-rate CEA'!I47-'Surv-rate CEA'!I48)*'Unit cost and utilities'!$G$14</f>
        <v>159.66160330597236</v>
      </c>
      <c r="N50" s="12">
        <f t="shared" si="10"/>
        <v>148.15044620139298</v>
      </c>
      <c r="O50" s="12">
        <f>'Surv-rate CEA'!N48*'Unit cost and utilities'!$H$3+'Surv-rate CEA'!M48*'Unit cost and utilities'!$H$3+('Surv-rate CEA'!L47-'Surv-rate CEA'!L48)*'Unit cost and utilities'!$G$14</f>
        <v>1123.6662818094107</v>
      </c>
      <c r="P50" s="12">
        <f t="shared" si="11"/>
        <v>1042.6530711488683</v>
      </c>
      <c r="Q50" s="12">
        <f>O50-'Surv-rate CEA'!M48*'Unit cost and utilities'!$H$3-('Surv-rate CEA'!L47-'Surv-rate CEA'!L48)*'Unit cost and utilities'!$G$14</f>
        <v>108.15064609824776</v>
      </c>
      <c r="R50" s="12">
        <f t="shared" si="12"/>
        <v>100.35328560317043</v>
      </c>
      <c r="S50" s="12">
        <f>'Surv-rate CEA'!Q48*'Unit cost and utilities'!$H$11+'Surv-rate CEA'!P48*'Unit cost and utilities'!$H$11+('Surv-rate CEA'!O47-'Surv-rate CEA'!O48)*'Unit cost and utilities'!$G$14</f>
        <v>561.70560063278572</v>
      </c>
      <c r="T50" s="12">
        <f t="shared" si="13"/>
        <v>521.208190601051</v>
      </c>
      <c r="U50" s="12">
        <f>S50-'Surv-rate CEA'!P48*'Unit cost and utilities'!$H$11-('Surv-rate CEA'!O47-'Surv-rate CEA'!O48)*'Unit cost and utilities'!$G$14</f>
        <v>159.66160330597236</v>
      </c>
      <c r="V50" s="12">
        <f t="shared" si="14"/>
        <v>148.15044620139298</v>
      </c>
      <c r="W50" s="12">
        <f>'Surv-rate CEA'!T48*'Unit cost and utilities'!$H$4+'Surv-rate CEA'!S48*'Unit cost and utilities'!$H$4+('Surv-rate CEA'!R47-'Surv-rate CEA'!R48)*'Unit cost and utilities'!$G$14</f>
        <v>1003.3502489860529</v>
      </c>
      <c r="X50" s="12">
        <f t="shared" si="15"/>
        <v>931.01148933534557</v>
      </c>
      <c r="Y50" s="12">
        <f>W50-'Surv-rate CEA'!S48*'Unit cost and utilities'!$H$4-('Surv-rate CEA'!R47-'Surv-rate CEA'!R48)*'Unit cost and utilities'!$G$14</f>
        <v>108.15064609824765</v>
      </c>
      <c r="Z50" s="12">
        <f t="shared" si="16"/>
        <v>100.35328560317033</v>
      </c>
      <c r="AA50" s="12">
        <f>'Surv-rate CEA'!W48*'Unit cost and utilities'!$H$6+'Surv-rate CEA'!V48*'Unit cost and utilities'!$H$6+('Surv-rate CEA'!U47-'Surv-rate CEA'!U48)*'Unit cost and utilities'!$G$14</f>
        <v>592.67829548692532</v>
      </c>
      <c r="AB50" s="12">
        <f t="shared" si="17"/>
        <v>549.94784038338992</v>
      </c>
      <c r="AC50" s="12">
        <f>AA50-'Surv-rate CEA'!V48*'Unit cost and utilities'!$H$6-('Surv-rate CEA'!U47-'Surv-rate CEA'!U48)*'Unit cost and utilities'!$G$14</f>
        <v>332.42672286761842</v>
      </c>
      <c r="AD50" s="12">
        <f t="shared" si="18"/>
        <v>308.4596816162765</v>
      </c>
      <c r="AE50" s="12">
        <f>'Surv-rate CEA'!Z48*'Unit cost and utilities'!$H$12+'Surv-rate CEA'!Y48*'Unit cost and utilities'!$H$12+('Surv-rate CEA'!X47-'Surv-rate CEA'!X48)*'Unit cost and utilities'!$G$14</f>
        <v>561.70560063278572</v>
      </c>
      <c r="AF50" s="12">
        <f t="shared" si="19"/>
        <v>521.208190601051</v>
      </c>
      <c r="AG50" s="12">
        <f>AE50-'Surv-rate CEA'!Y48*'Unit cost and utilities'!$H$12-('Surv-rate CEA'!X47-'Surv-rate CEA'!X48)*'Unit cost and utilities'!$G$14</f>
        <v>159.66160330597236</v>
      </c>
      <c r="AH50" s="12">
        <f t="shared" si="20"/>
        <v>148.15044620139298</v>
      </c>
      <c r="AI50" s="12">
        <f>'Surv-rate CEA'!AC48*'Unit cost and utilities'!$H$5+'Surv-rate CEA'!AB48*'Unit cost and utilities'!$H$5+('Surv-rate CEA'!AA47-'Surv-rate CEA'!AA48)*'Unit cost and utilities'!$G$14</f>
        <v>1061.2473290461446</v>
      </c>
      <c r="AJ50" s="12">
        <f t="shared" si="21"/>
        <v>984.73435110708078</v>
      </c>
      <c r="AK50" s="12">
        <f>AI50-'Surv-rate CEA'!AB48*'Unit cost and utilities'!$H$5-('Surv-rate CEA'!AA47-'Surv-rate CEA'!AA48)*'Unit cost and utilities'!$G$14</f>
        <v>308.45407899254803</v>
      </c>
      <c r="AL50" s="12">
        <f t="shared" si="22"/>
        <v>286.21539862537708</v>
      </c>
      <c r="AM50" s="12">
        <f>'Surv-rate CEA'!AF48*'Unit cost and utilities'!$H$9+'Surv-rate CEA'!AE48*'Unit cost and utilities'!$H$9+('Surv-rate CEA'!AD47-'Surv-rate CEA'!AD48)*'Unit cost and utilities'!G57</f>
        <v>724.17566772225018</v>
      </c>
      <c r="AN50" s="12">
        <f t="shared" si="23"/>
        <v>671.96461816583701</v>
      </c>
      <c r="AO50" s="12">
        <f>AM50-'Surv-rate CEA'!AE48*'Unit cost and utilities'!$H$9-('Surv-rate CEA'!AD47-'Surv-rate CEA'!AD48)*'Unit cost and utilities'!G57</f>
        <v>279.0677854332464</v>
      </c>
      <c r="AP50" s="12">
        <f t="shared" si="24"/>
        <v>258.94777502101857</v>
      </c>
      <c r="AQ50" s="13">
        <f>'Surv-rate CEA'!AI48*'Unit cost and utilities'!$H$4+'Surv-rate CEA'!AH48*'Unit cost and utilities'!$H$4+('Surv-rate CEA'!AG47-'Surv-rate CEA'!AG48)*'Unit cost and utilities'!$G$14</f>
        <v>1003.3502489860529</v>
      </c>
      <c r="AR50" s="12">
        <f t="shared" si="25"/>
        <v>931.01148933534557</v>
      </c>
      <c r="AS50" s="13">
        <f>AQ50-'Surv-rate CEA'!AH48*'Unit cost and utilities'!$H$4-('Surv-rate CEA'!AG47-'Surv-rate CEA'!AG48)*'Unit cost and utilities'!$G$14</f>
        <v>108.15064609824765</v>
      </c>
      <c r="AT50" s="12">
        <f t="shared" si="26"/>
        <v>100.35328560317033</v>
      </c>
      <c r="AU50" s="12">
        <f>'Surv-rate CEA'!AL48*'Unit cost and utilities'!$H$8+'Surv-rate CEA'!AK48*'Unit cost and utilities'!$H$8+('Surv-rate CEA'!AJ47-'Surv-rate CEA'!AJ48)*'Unit cost and utilities'!$G$14</f>
        <v>553.82525487870384</v>
      </c>
      <c r="AV50" s="12">
        <f t="shared" si="27"/>
        <v>513.89599583715938</v>
      </c>
      <c r="AW50" s="12">
        <f>AU50-'Surv-rate CEA'!AK48*'Unit cost and utilities'!$H$8-('Surv-rate CEA'!AJ47-'Surv-rate CEA'!AJ48)*'Unit cost and utilities'!$G$14</f>
        <v>390.13529127193431</v>
      </c>
      <c r="AX50" s="12">
        <f t="shared" si="28"/>
        <v>362.00762289780562</v>
      </c>
      <c r="AY50" s="12">
        <f>'Surv-rate CEA'!AO48*'Unit cost and utilities'!$H$5+'Surv-rate CEA'!AN48*'Unit cost and utilities'!$H$5+('Surv-rate CEA'!AM47-'Surv-rate CEA'!AM48)*'Unit cost and utilities'!$G$14</f>
        <v>1061.2473290461446</v>
      </c>
      <c r="AZ50" s="12">
        <f t="shared" si="29"/>
        <v>984.73435110708078</v>
      </c>
      <c r="BA50" s="12">
        <f>AY50-'Surv-rate CEA'!AN48*'Unit cost and utilities'!$H$5-('Surv-rate CEA'!AM47-'Surv-rate CEA'!AM48)*'Unit cost and utilities'!$G$14</f>
        <v>308.45407899254803</v>
      </c>
      <c r="BB50" s="12">
        <f t="shared" si="30"/>
        <v>286.21539862537708</v>
      </c>
    </row>
    <row r="51" spans="1:54">
      <c r="A51" s="12">
        <v>46</v>
      </c>
      <c r="B51" s="12">
        <f t="shared" si="31"/>
        <v>2.5890410958904111</v>
      </c>
      <c r="C51" s="12">
        <f>'Surv-rate CEA'!D49*'Unit cost and utilities'!$H$7+'Surv-rate CEA'!E49*'Unit cost and utilities'!$H$7+'Unit cost and utilities'!$G$14*('Surv-rate CEA'!C48-'Surv-rate CEA'!C49)</f>
        <v>565.69490546530096</v>
      </c>
      <c r="D51" s="12">
        <f t="shared" si="5"/>
        <v>524.01795177240501</v>
      </c>
      <c r="E51" s="12">
        <f>C51-'Surv-rate CEA'!E49*'Unit cost and utilities'!$H$7-'Unit cost and utilities'!$G$14*('Surv-rate CEA'!C48-'Surv-rate CEA'!C49)</f>
        <v>113.74403774601396</v>
      </c>
      <c r="F51" s="12">
        <f t="shared" si="6"/>
        <v>105.36407012002937</v>
      </c>
      <c r="G51" s="12">
        <f>'Surv-rate CEA'!G49*'Unit cost and utilities'!$H$4+'Surv-rate CEA'!H49*'Unit cost and utilities'!$H$4+('Surv-rate CEA'!F48-'Surv-rate CEA'!F49)*'Unit cost and utilities'!$G$14</f>
        <v>977.4419024838287</v>
      </c>
      <c r="H51" s="12">
        <f t="shared" si="7"/>
        <v>905.429938943504</v>
      </c>
      <c r="I51" s="12">
        <f>G51-'Surv-rate CEA'!H49*'Unit cost and utilities'!$H$4-('Surv-rate CEA'!F48-'Surv-rate CEA'!F49)*'Unit cost and utilities'!$G$14</f>
        <v>102.12247888729686</v>
      </c>
      <c r="J51" s="12">
        <f t="shared" si="8"/>
        <v>94.598716904521353</v>
      </c>
      <c r="K51" s="12">
        <f>'Surv-rate CEA'!K49*'Unit cost and utilities'!$H$10+'Surv-rate CEA'!J49*'Unit cost and utilities'!$H$10+('Surv-rate CEA'!I48-'Surv-rate CEA'!I49)*'Unit cost and utilities'!$G$14</f>
        <v>549.63952307353281</v>
      </c>
      <c r="L51" s="12">
        <f t="shared" si="9"/>
        <v>509.14543212519885</v>
      </c>
      <c r="M51" s="12">
        <f>K51-'Surv-rate CEA'!J49*'Unit cost and utilities'!$H$10-('Surv-rate CEA'!I48-'Surv-rate CEA'!I49)*'Unit cost and utilities'!$G$14</f>
        <v>153.90740412793809</v>
      </c>
      <c r="N51" s="12">
        <f t="shared" si="10"/>
        <v>142.56844439387814</v>
      </c>
      <c r="O51" s="12">
        <f>'Surv-rate CEA'!N49*'Unit cost and utilities'!$H$3+'Surv-rate CEA'!M49*'Unit cost and utilities'!$H$3+('Surv-rate CEA'!L48-'Surv-rate CEA'!L49)*'Unit cost and utilities'!$G$14</f>
        <v>1091.2186020250635</v>
      </c>
      <c r="P51" s="12">
        <f t="shared" si="11"/>
        <v>1010.8242645367001</v>
      </c>
      <c r="Q51" s="12">
        <f>O51-'Surv-rate CEA'!M49*'Unit cost and utilities'!$H$3-('Surv-rate CEA'!L48-'Surv-rate CEA'!L49)*'Unit cost and utilities'!$G$14</f>
        <v>102.12247888729679</v>
      </c>
      <c r="R51" s="12">
        <f t="shared" si="12"/>
        <v>94.598716904521282</v>
      </c>
      <c r="S51" s="12">
        <f>'Surv-rate CEA'!Q49*'Unit cost and utilities'!$H$11+'Surv-rate CEA'!P49*'Unit cost and utilities'!$H$11+('Surv-rate CEA'!O48-'Surv-rate CEA'!O49)*'Unit cost and utilities'!$G$14</f>
        <v>549.63952307353281</v>
      </c>
      <c r="T51" s="12">
        <f t="shared" si="13"/>
        <v>509.14543212519885</v>
      </c>
      <c r="U51" s="12">
        <f>S51-'Surv-rate CEA'!P49*'Unit cost and utilities'!$H$11-('Surv-rate CEA'!O48-'Surv-rate CEA'!O49)*'Unit cost and utilities'!$G$14</f>
        <v>153.90740412793809</v>
      </c>
      <c r="V51" s="12">
        <f t="shared" si="14"/>
        <v>142.56844439387814</v>
      </c>
      <c r="W51" s="12">
        <f>'Surv-rate CEA'!T49*'Unit cost and utilities'!$H$4+'Surv-rate CEA'!S49*'Unit cost and utilities'!$H$4+('Surv-rate CEA'!R48-'Surv-rate CEA'!R49)*'Unit cost and utilities'!$G$14</f>
        <v>977.4419024838287</v>
      </c>
      <c r="X51" s="12">
        <f t="shared" si="15"/>
        <v>905.429938943504</v>
      </c>
      <c r="Y51" s="12">
        <f>W51-'Surv-rate CEA'!S49*'Unit cost and utilities'!$H$4-('Surv-rate CEA'!R48-'Surv-rate CEA'!R49)*'Unit cost and utilities'!$G$14</f>
        <v>102.12247888729686</v>
      </c>
      <c r="Z51" s="12">
        <f t="shared" si="16"/>
        <v>94.598716904521353</v>
      </c>
      <c r="AA51" s="12">
        <f>'Surv-rate CEA'!W49*'Unit cost and utilities'!$H$6+'Surv-rate CEA'!V49*'Unit cost and utilities'!$H$6+('Surv-rate CEA'!U48-'Surv-rate CEA'!U49)*'Unit cost and utilities'!$G$14</f>
        <v>580.54213909191117</v>
      </c>
      <c r="AB51" s="12">
        <f t="shared" si="17"/>
        <v>537.77133169387196</v>
      </c>
      <c r="AC51" s="12">
        <f>AA51-'Surv-rate CEA'!V49*'Unit cost and utilities'!$H$6-('Surv-rate CEA'!U48-'Surv-rate CEA'!U49)*'Unit cost and utilities'!$G$14</f>
        <v>324.08713091429553</v>
      </c>
      <c r="AD51" s="12">
        <f t="shared" si="18"/>
        <v>300.21036586464612</v>
      </c>
      <c r="AE51" s="12">
        <f>'Surv-rate CEA'!Z49*'Unit cost and utilities'!$H$12+'Surv-rate CEA'!Y49*'Unit cost and utilities'!$H$12+('Surv-rate CEA'!X48-'Surv-rate CEA'!X49)*'Unit cost and utilities'!$G$14</f>
        <v>549.63952307353281</v>
      </c>
      <c r="AF51" s="12">
        <f t="shared" si="19"/>
        <v>509.14543212519885</v>
      </c>
      <c r="AG51" s="12">
        <f>AE51-'Surv-rate CEA'!Y49*'Unit cost and utilities'!$H$12-('Surv-rate CEA'!X48-'Surv-rate CEA'!X49)*'Unit cost and utilities'!$G$14</f>
        <v>153.90740412793809</v>
      </c>
      <c r="AH51" s="12">
        <f t="shared" si="20"/>
        <v>142.56844439387814</v>
      </c>
      <c r="AI51" s="12">
        <f>'Surv-rate CEA'!AC49*'Unit cost and utilities'!$H$5+'Surv-rate CEA'!AB49*'Unit cost and utilities'!$H$5+('Surv-rate CEA'!AA48-'Surv-rate CEA'!AA49)*'Unit cost and utilities'!$G$14</f>
        <v>1035.1311825545288</v>
      </c>
      <c r="AJ51" s="12">
        <f t="shared" si="21"/>
        <v>958.86902437597325</v>
      </c>
      <c r="AK51" s="12">
        <f>AI51-'Surv-rate CEA'!AB49*'Unit cost and utilities'!$H$5-('Surv-rate CEA'!AA48-'Surv-rate CEA'!AA49)*'Unit cost and utilities'!$G$14</f>
        <v>296.07815777029356</v>
      </c>
      <c r="AL51" s="12">
        <f t="shared" si="22"/>
        <v>274.26492319516376</v>
      </c>
      <c r="AM51" s="12">
        <f>'Surv-rate CEA'!AF49*'Unit cost and utilities'!$H$9+'Surv-rate CEA'!AE49*'Unit cost and utilities'!$H$9+('Surv-rate CEA'!AD48-'Surv-rate CEA'!AD49)*'Unit cost and utilities'!G58</f>
        <v>713.91922317506919</v>
      </c>
      <c r="AN51" s="12">
        <f t="shared" si="23"/>
        <v>661.32200492672359</v>
      </c>
      <c r="AO51" s="12">
        <f>AM51-'Surv-rate CEA'!AE49*'Unit cost and utilities'!$H$9-('Surv-rate CEA'!AD48-'Surv-rate CEA'!AD49)*'Unit cost and utilities'!G58</f>
        <v>271.33442573761909</v>
      </c>
      <c r="AP51" s="12">
        <f t="shared" si="24"/>
        <v>251.34415856797966</v>
      </c>
      <c r="AQ51" s="13">
        <f>'Surv-rate CEA'!AI49*'Unit cost and utilities'!$H$4+'Surv-rate CEA'!AH49*'Unit cost and utilities'!$H$4+('Surv-rate CEA'!AG48-'Surv-rate CEA'!AG49)*'Unit cost and utilities'!$G$14</f>
        <v>977.4419024838287</v>
      </c>
      <c r="AR51" s="12">
        <f t="shared" si="25"/>
        <v>905.429938943504</v>
      </c>
      <c r="AS51" s="13">
        <f>AQ51-'Surv-rate CEA'!AH49*'Unit cost and utilities'!$H$4-('Surv-rate CEA'!AG48-'Surv-rate CEA'!AG49)*'Unit cost and utilities'!$G$14</f>
        <v>102.12247888729686</v>
      </c>
      <c r="AT51" s="12">
        <f t="shared" si="26"/>
        <v>94.598716904521353</v>
      </c>
      <c r="AU51" s="12">
        <f>'Surv-rate CEA'!AL49*'Unit cost and utilities'!$H$8+'Surv-rate CEA'!AK49*'Unit cost and utilities'!$H$8+('Surv-rate CEA'!AJ48-'Surv-rate CEA'!AJ49)*'Unit cost and utilities'!$G$14</f>
        <v>541.78222024557033</v>
      </c>
      <c r="AV51" s="12">
        <f t="shared" si="27"/>
        <v>501.8670074927943</v>
      </c>
      <c r="AW51" s="12">
        <f>AU51-'Surv-rate CEA'!AK49*'Unit cost and utilities'!$H$8-('Surv-rate CEA'!AJ48-'Surv-rate CEA'!AJ49)*'Unit cost and utilities'!$G$14</f>
        <v>381.28711561262719</v>
      </c>
      <c r="AX51" s="12">
        <f t="shared" si="28"/>
        <v>353.19620422636569</v>
      </c>
      <c r="AY51" s="12">
        <f>'Surv-rate CEA'!AO49*'Unit cost and utilities'!$H$5+'Surv-rate CEA'!AN49*'Unit cost and utilities'!$H$5+('Surv-rate CEA'!AM48-'Surv-rate CEA'!AM49)*'Unit cost and utilities'!$G$14</f>
        <v>1035.1311825545288</v>
      </c>
      <c r="AZ51" s="12">
        <f t="shared" si="29"/>
        <v>958.86902437597325</v>
      </c>
      <c r="BA51" s="12">
        <f>AY51-'Surv-rate CEA'!AN49*'Unit cost and utilities'!$H$5-('Surv-rate CEA'!AM48-'Surv-rate CEA'!AM49)*'Unit cost and utilities'!$G$14</f>
        <v>296.07815777029356</v>
      </c>
      <c r="BB51" s="12">
        <f t="shared" si="30"/>
        <v>274.26492319516376</v>
      </c>
    </row>
    <row r="52" spans="1:54">
      <c r="A52" s="12">
        <v>47</v>
      </c>
      <c r="B52" s="12">
        <f t="shared" si="31"/>
        <v>2.6465753424657534</v>
      </c>
      <c r="C52" s="12">
        <f>'Surv-rate CEA'!D50*'Unit cost and utilities'!$H$7+'Surv-rate CEA'!E50*'Unit cost and utilities'!$H$7+'Unit cost and utilities'!$G$14*('Surv-rate CEA'!C49-'Surv-rate CEA'!C50)</f>
        <v>553.98873784794614</v>
      </c>
      <c r="D52" s="12">
        <f t="shared" si="5"/>
        <v>512.30223856935243</v>
      </c>
      <c r="E52" s="12">
        <f>C52-'Surv-rate CEA'!E50*'Unit cost and utilities'!$H$7-'Unit cost and utilities'!$G$14*('Surv-rate CEA'!C49-'Surv-rate CEA'!C50)</f>
        <v>109.20104702369369</v>
      </c>
      <c r="F52" s="12">
        <f t="shared" si="6"/>
        <v>100.98389556018446</v>
      </c>
      <c r="G52" s="12">
        <f>'Surv-rate CEA'!G50*'Unit cost and utilities'!$H$4+'Surv-rate CEA'!H50*'Unit cost and utilities'!$H$4+('Surv-rate CEA'!F49-'Surv-rate CEA'!F50)*'Unit cost and utilities'!$G$14</f>
        <v>952.50177892159456</v>
      </c>
      <c r="H52" s="12">
        <f t="shared" si="7"/>
        <v>880.82800289120075</v>
      </c>
      <c r="I52" s="12">
        <f>G52-'Surv-rate CEA'!H50*'Unit cost and utilities'!$H$4-('Surv-rate CEA'!F49-'Surv-rate CEA'!F50)*'Unit cost and utilities'!$G$14</f>
        <v>96.501810479052324</v>
      </c>
      <c r="J52" s="12">
        <f t="shared" si="8"/>
        <v>89.24025012938661</v>
      </c>
      <c r="K52" s="12">
        <f>'Surv-rate CEA'!K50*'Unit cost and utilities'!$H$10+'Surv-rate CEA'!J50*'Unit cost and utilities'!$H$10+('Surv-rate CEA'!I49-'Surv-rate CEA'!I50)*'Unit cost and utilities'!$G$14</f>
        <v>537.97867726409595</v>
      </c>
      <c r="L52" s="12">
        <f t="shared" si="9"/>
        <v>497.49690171611735</v>
      </c>
      <c r="M52" s="12">
        <f>K52-'Surv-rate CEA'!J50*'Unit cost and utilities'!$H$10-('Surv-rate CEA'!I49-'Surv-rate CEA'!I50)*'Unit cost and utilities'!$G$14</f>
        <v>148.43097684159366</v>
      </c>
      <c r="N52" s="12">
        <f t="shared" si="10"/>
        <v>137.26185482466494</v>
      </c>
      <c r="O52" s="12">
        <f>'Surv-rate CEA'!N50*'Unit cost and utilities'!$H$3+'Surv-rate CEA'!M50*'Unit cost and utilities'!$H$3+('Surv-rate CEA'!L49-'Surv-rate CEA'!L50)*'Unit cost and utilities'!$G$14</f>
        <v>1060.1673532722484</v>
      </c>
      <c r="P52" s="12">
        <f t="shared" si="11"/>
        <v>980.39196690058122</v>
      </c>
      <c r="Q52" s="12">
        <f>O52-'Surv-rate CEA'!M50*'Unit cost and utilities'!$H$3-('Surv-rate CEA'!L49-'Surv-rate CEA'!L50)*'Unit cost and utilities'!$G$14</f>
        <v>96.501810479052395</v>
      </c>
      <c r="R52" s="12">
        <f t="shared" si="12"/>
        <v>89.240250129386681</v>
      </c>
      <c r="S52" s="12">
        <f>'Surv-rate CEA'!Q50*'Unit cost and utilities'!$H$11+'Surv-rate CEA'!P50*'Unit cost and utilities'!$H$11+('Surv-rate CEA'!O49-'Surv-rate CEA'!O50)*'Unit cost and utilities'!$G$14</f>
        <v>537.97867726409595</v>
      </c>
      <c r="T52" s="12">
        <f t="shared" si="13"/>
        <v>497.49690171611735</v>
      </c>
      <c r="U52" s="12">
        <f>S52-'Surv-rate CEA'!P50*'Unit cost and utilities'!$H$11-('Surv-rate CEA'!O49-'Surv-rate CEA'!O50)*'Unit cost and utilities'!$G$14</f>
        <v>148.43097684159366</v>
      </c>
      <c r="V52" s="12">
        <f t="shared" si="14"/>
        <v>137.26185482466494</v>
      </c>
      <c r="W52" s="12">
        <f>'Surv-rate CEA'!T50*'Unit cost and utilities'!$H$4+'Surv-rate CEA'!S50*'Unit cost and utilities'!$H$4+('Surv-rate CEA'!R49-'Surv-rate CEA'!R50)*'Unit cost and utilities'!$G$14</f>
        <v>952.50177892159456</v>
      </c>
      <c r="X52" s="12">
        <f t="shared" si="15"/>
        <v>880.82800289120075</v>
      </c>
      <c r="Y52" s="12">
        <f>W52-'Surv-rate CEA'!S50*'Unit cost and utilities'!$H$4-('Surv-rate CEA'!R49-'Surv-rate CEA'!R50)*'Unit cost and utilities'!$G$14</f>
        <v>96.501810479052324</v>
      </c>
      <c r="Z52" s="12">
        <f t="shared" si="16"/>
        <v>89.24025012938661</v>
      </c>
      <c r="AA52" s="12">
        <f>'Surv-rate CEA'!W50*'Unit cost and utilities'!$H$6+'Surv-rate CEA'!V50*'Unit cost and utilities'!$H$6+('Surv-rate CEA'!U49-'Surv-rate CEA'!U50)*'Unit cost and utilities'!$G$14</f>
        <v>568.80168056784817</v>
      </c>
      <c r="AB52" s="12">
        <f t="shared" si="17"/>
        <v>526.00053818584809</v>
      </c>
      <c r="AC52" s="12">
        <f>AA52-'Surv-rate CEA'!V50*'Unit cost and utilities'!$H$6-('Surv-rate CEA'!U49-'Surv-rate CEA'!U50)*'Unit cost and utilities'!$G$14</f>
        <v>316.06051119045395</v>
      </c>
      <c r="AD52" s="12">
        <f t="shared" si="18"/>
        <v>292.27761567002358</v>
      </c>
      <c r="AE52" s="12">
        <f>'Surv-rate CEA'!Z50*'Unit cost and utilities'!$H$12+'Surv-rate CEA'!Y50*'Unit cost and utilities'!$H$12+('Surv-rate CEA'!X49-'Surv-rate CEA'!X50)*'Unit cost and utilities'!$G$14</f>
        <v>537.97867726409595</v>
      </c>
      <c r="AF52" s="12">
        <f t="shared" si="19"/>
        <v>497.49690171611735</v>
      </c>
      <c r="AG52" s="12">
        <f>AE52-'Surv-rate CEA'!Y50*'Unit cost and utilities'!$H$12-('Surv-rate CEA'!X49-'Surv-rate CEA'!X50)*'Unit cost and utilities'!$G$14</f>
        <v>148.43097684159366</v>
      </c>
      <c r="AH52" s="12">
        <f t="shared" si="20"/>
        <v>137.26185482466494</v>
      </c>
      <c r="AI52" s="12">
        <f>'Surv-rate CEA'!AC50*'Unit cost and utilities'!$H$5+'Surv-rate CEA'!AB50*'Unit cost and utilities'!$H$5+('Surv-rate CEA'!AA49-'Surv-rate CEA'!AA50)*'Unit cost and utilities'!$G$14</f>
        <v>1009.9600849947626</v>
      </c>
      <c r="AJ52" s="12">
        <f t="shared" si="21"/>
        <v>933.96269104395219</v>
      </c>
      <c r="AK52" s="12">
        <f>AI52-'Surv-rate CEA'!AB50*'Unit cost and utilities'!$H$5-('Surv-rate CEA'!AA49-'Surv-rate CEA'!AA50)*'Unit cost and utilities'!$G$14</f>
        <v>284.34922349096234</v>
      </c>
      <c r="AL52" s="12">
        <f t="shared" si="22"/>
        <v>262.95253635618144</v>
      </c>
      <c r="AM52" s="12">
        <f>'Surv-rate CEA'!AF50*'Unit cost and utilities'!$H$9+'Surv-rate CEA'!AE50*'Unit cost and utilities'!$H$9+('Surv-rate CEA'!AD49-'Surv-rate CEA'!AD50)*'Unit cost and utilities'!G59</f>
        <v>703.92460915183028</v>
      </c>
      <c r="AN52" s="12">
        <f t="shared" si="23"/>
        <v>650.95574768077586</v>
      </c>
      <c r="AO52" s="12">
        <f>AM52-'Surv-rate CEA'!AE50*'Unit cost and utilities'!$H$9-('Surv-rate CEA'!AD49-'Surv-rate CEA'!AD50)*'Unit cost and utilities'!G59</f>
        <v>263.91119553010469</v>
      </c>
      <c r="AP52" s="12">
        <f t="shared" si="24"/>
        <v>244.05242745331012</v>
      </c>
      <c r="AQ52" s="13">
        <f>'Surv-rate CEA'!AI50*'Unit cost and utilities'!$H$4+'Surv-rate CEA'!AH50*'Unit cost and utilities'!$H$4+('Surv-rate CEA'!AG49-'Surv-rate CEA'!AG50)*'Unit cost and utilities'!$G$14</f>
        <v>952.50177892159456</v>
      </c>
      <c r="AR52" s="12">
        <f t="shared" si="25"/>
        <v>880.82800289120075</v>
      </c>
      <c r="AS52" s="13">
        <f>AQ52-'Surv-rate CEA'!AH50*'Unit cost and utilities'!$H$4-('Surv-rate CEA'!AG49-'Surv-rate CEA'!AG50)*'Unit cost and utilities'!$G$14</f>
        <v>96.501810479052324</v>
      </c>
      <c r="AT52" s="12">
        <f t="shared" si="26"/>
        <v>89.24025012938661</v>
      </c>
      <c r="AU52" s="12">
        <f>'Surv-rate CEA'!AL50*'Unit cost and utilities'!$H$8+'Surv-rate CEA'!AK50*'Unit cost and utilities'!$H$8+('Surv-rate CEA'!AJ49-'Surv-rate CEA'!AJ50)*'Unit cost and utilities'!$G$14</f>
        <v>530.14674498190038</v>
      </c>
      <c r="AV52" s="12">
        <f t="shared" si="27"/>
        <v>490.25430603433722</v>
      </c>
      <c r="AW52" s="12">
        <f>AU52-'Surv-rate CEA'!AK50*'Unit cost and utilities'!$H$8-('Surv-rate CEA'!AJ49-'Surv-rate CEA'!AJ50)*'Unit cost and utilities'!$G$14</f>
        <v>372.75010559036758</v>
      </c>
      <c r="AX52" s="12">
        <f t="shared" si="28"/>
        <v>344.70143610269747</v>
      </c>
      <c r="AY52" s="12">
        <f>'Surv-rate CEA'!AO50*'Unit cost and utilities'!$H$5+'Surv-rate CEA'!AN50*'Unit cost and utilities'!$H$5+('Surv-rate CEA'!AM49-'Surv-rate CEA'!AM50)*'Unit cost and utilities'!$G$14</f>
        <v>1009.9600849947626</v>
      </c>
      <c r="AZ52" s="12">
        <f t="shared" si="29"/>
        <v>933.96269104395219</v>
      </c>
      <c r="BA52" s="12">
        <f>AY52-'Surv-rate CEA'!AN50*'Unit cost and utilities'!$H$5-('Surv-rate CEA'!AM49-'Surv-rate CEA'!AM50)*'Unit cost and utilities'!$G$14</f>
        <v>284.34922349096234</v>
      </c>
      <c r="BB52" s="12">
        <f t="shared" si="30"/>
        <v>262.95253635618144</v>
      </c>
    </row>
    <row r="53" spans="1:54">
      <c r="A53" s="12">
        <v>48</v>
      </c>
      <c r="B53" s="12">
        <f t="shared" si="31"/>
        <v>2.7041095890410958</v>
      </c>
      <c r="C53" s="12">
        <f>'Surv-rate CEA'!D51*'Unit cost and utilities'!$H$7+'Surv-rate CEA'!E51*'Unit cost and utilities'!$H$7+'Unit cost and utilities'!$G$14*('Surv-rate CEA'!C50-'Surv-rate CEA'!C51)</f>
        <v>542.66440686409487</v>
      </c>
      <c r="D53" s="12">
        <f t="shared" si="5"/>
        <v>500.97733124660442</v>
      </c>
      <c r="E53" s="12">
        <f>C53-'Surv-rate CEA'!E51*'Unit cost and utilities'!$H$7-'Unit cost and utilities'!$G$14*('Surv-rate CEA'!C50-'Surv-rate CEA'!C51)</f>
        <v>104.89383073843013</v>
      </c>
      <c r="F53" s="12">
        <f t="shared" si="6"/>
        <v>96.835964774694119</v>
      </c>
      <c r="G53" s="12">
        <f>'Surv-rate CEA'!G51*'Unit cost and utilities'!$H$4+'Surv-rate CEA'!H51*'Unit cost and utilities'!$H$4+('Surv-rate CEA'!F50-'Surv-rate CEA'!F51)*'Unit cost and utilities'!$G$14</f>
        <v>928.48165192726628</v>
      </c>
      <c r="H53" s="12">
        <f t="shared" si="7"/>
        <v>857.15638285901537</v>
      </c>
      <c r="I53" s="12">
        <f>G53-'Surv-rate CEA'!H51*'Unit cost and utilities'!$H$4-('Surv-rate CEA'!F50-'Surv-rate CEA'!F51)*'Unit cost and utilities'!$G$14</f>
        <v>91.256130551074534</v>
      </c>
      <c r="J53" s="12">
        <f t="shared" si="8"/>
        <v>84.245902559845788</v>
      </c>
      <c r="K53" s="12">
        <f>'Surv-rate CEA'!K51*'Unit cost and utilities'!$H$10+'Surv-rate CEA'!J51*'Unit cost and utilities'!$H$10+('Surv-rate CEA'!I50-'Surv-rate CEA'!I51)*'Unit cost and utilities'!$G$14</f>
        <v>526.7041292524159</v>
      </c>
      <c r="L53" s="12">
        <f t="shared" si="9"/>
        <v>486.24311027556456</v>
      </c>
      <c r="M53" s="12">
        <f>K53-'Surv-rate CEA'!J51*'Unit cost and utilities'!$H$10-('Surv-rate CEA'!I50-'Surv-rate CEA'!I51)*'Unit cost and utilities'!$G$14</f>
        <v>143.21534789114702</v>
      </c>
      <c r="N53" s="12">
        <f t="shared" si="10"/>
        <v>132.2136515174642</v>
      </c>
      <c r="O53" s="12">
        <f>'Surv-rate CEA'!N51*'Unit cost and utilities'!$H$3+'Surv-rate CEA'!M51*'Unit cost and utilities'!$H$3+('Surv-rate CEA'!L50-'Surv-rate CEA'!L51)*'Unit cost and utilities'!$G$14</f>
        <v>1030.431153458351</v>
      </c>
      <c r="P53" s="12">
        <f t="shared" si="11"/>
        <v>951.27419960345412</v>
      </c>
      <c r="Q53" s="12">
        <f>O53-'Surv-rate CEA'!M51*'Unit cost and utilities'!$H$3-('Surv-rate CEA'!L50-'Surv-rate CEA'!L51)*'Unit cost and utilities'!$G$14</f>
        <v>91.256130551074506</v>
      </c>
      <c r="R53" s="12">
        <f t="shared" si="12"/>
        <v>84.24590255984576</v>
      </c>
      <c r="S53" s="12">
        <f>'Surv-rate CEA'!Q51*'Unit cost and utilities'!$H$11+'Surv-rate CEA'!P51*'Unit cost and utilities'!$H$11+('Surv-rate CEA'!O50-'Surv-rate CEA'!O51)*'Unit cost and utilities'!$G$14</f>
        <v>526.7041292524159</v>
      </c>
      <c r="T53" s="12">
        <f t="shared" si="13"/>
        <v>486.24311027556456</v>
      </c>
      <c r="U53" s="12">
        <f>S53-'Surv-rate CEA'!P51*'Unit cost and utilities'!$H$11-('Surv-rate CEA'!O50-'Surv-rate CEA'!O51)*'Unit cost and utilities'!$G$14</f>
        <v>143.21534789114702</v>
      </c>
      <c r="V53" s="12">
        <f t="shared" si="14"/>
        <v>132.2136515174642</v>
      </c>
      <c r="W53" s="12">
        <f>'Surv-rate CEA'!T51*'Unit cost and utilities'!$H$4+'Surv-rate CEA'!S51*'Unit cost and utilities'!$H$4+('Surv-rate CEA'!R50-'Surv-rate CEA'!R51)*'Unit cost and utilities'!$G$14</f>
        <v>928.48165192726628</v>
      </c>
      <c r="X53" s="12">
        <f t="shared" si="15"/>
        <v>857.15638285901537</v>
      </c>
      <c r="Y53" s="12">
        <f>W53-'Surv-rate CEA'!S51*'Unit cost and utilities'!$H$4-('Surv-rate CEA'!R50-'Surv-rate CEA'!R51)*'Unit cost and utilities'!$G$14</f>
        <v>91.256130551074534</v>
      </c>
      <c r="Z53" s="12">
        <f t="shared" si="16"/>
        <v>84.245902559845788</v>
      </c>
      <c r="AA53" s="12">
        <f>'Surv-rate CEA'!W51*'Unit cost and utilities'!$H$6+'Surv-rate CEA'!V51*'Unit cost and utilities'!$H$6+('Surv-rate CEA'!U50-'Surv-rate CEA'!U51)*'Unit cost and utilities'!$G$14</f>
        <v>557.43879140689069</v>
      </c>
      <c r="AB53" s="12">
        <f t="shared" si="17"/>
        <v>514.6167585711878</v>
      </c>
      <c r="AC53" s="12">
        <f>AA53-'Surv-rate CEA'!V51*'Unit cost and utilities'!$H$6-('Surv-rate CEA'!U50-'Surv-rate CEA'!U51)*'Unit cost and utilities'!$G$14</f>
        <v>308.33094709210582</v>
      </c>
      <c r="AD53" s="12">
        <f t="shared" si="18"/>
        <v>284.64519334806107</v>
      </c>
      <c r="AE53" s="12">
        <f>'Surv-rate CEA'!Z51*'Unit cost and utilities'!$H$12+'Surv-rate CEA'!Y51*'Unit cost and utilities'!$H$12+('Surv-rate CEA'!X50-'Surv-rate CEA'!X51)*'Unit cost and utilities'!$G$14</f>
        <v>526.7041292524159</v>
      </c>
      <c r="AF53" s="12">
        <f t="shared" si="19"/>
        <v>486.24311027556456</v>
      </c>
      <c r="AG53" s="12">
        <f>AE53-'Surv-rate CEA'!Y51*'Unit cost and utilities'!$H$12-('Surv-rate CEA'!X50-'Surv-rate CEA'!X51)*'Unit cost and utilities'!$G$14</f>
        <v>143.21534789114702</v>
      </c>
      <c r="AH53" s="12">
        <f t="shared" si="20"/>
        <v>132.2136515174642</v>
      </c>
      <c r="AI53" s="12">
        <f>'Surv-rate CEA'!AC51*'Unit cost and utilities'!$H$5+'Surv-rate CEA'!AB51*'Unit cost and utilities'!$H$5+('Surv-rate CEA'!AA50-'Surv-rate CEA'!AA51)*'Unit cost and utilities'!$G$14</f>
        <v>985.6880177715999</v>
      </c>
      <c r="AJ53" s="12">
        <f t="shared" si="21"/>
        <v>909.96819828030675</v>
      </c>
      <c r="AK53" s="12">
        <f>AI53-'Surv-rate CEA'!AB51*'Unit cost and utilities'!$H$5-('Surv-rate CEA'!AA50-'Surv-rate CEA'!AA51)*'Unit cost and utilities'!$G$14</f>
        <v>273.2252492723519</v>
      </c>
      <c r="AL53" s="12">
        <f t="shared" si="22"/>
        <v>252.23628909189048</v>
      </c>
      <c r="AM53" s="12">
        <f>'Surv-rate CEA'!AF51*'Unit cost and utilities'!$H$9+'Surv-rate CEA'!AE51*'Unit cost and utilities'!$H$9+('Surv-rate CEA'!AD50-'Surv-rate CEA'!AD51)*'Unit cost and utilities'!G60</f>
        <v>694.18179866588594</v>
      </c>
      <c r="AN53" s="12">
        <f t="shared" si="23"/>
        <v>640.85526984396222</v>
      </c>
      <c r="AO53" s="12">
        <f>AM53-'Surv-rate CEA'!AE51*'Unit cost and utilities'!$H$9-('Surv-rate CEA'!AD50-'Surv-rate CEA'!AD51)*'Unit cost and utilities'!G60</f>
        <v>256.78156562798199</v>
      </c>
      <c r="AP53" s="12">
        <f t="shared" si="24"/>
        <v>237.05579697960241</v>
      </c>
      <c r="AQ53" s="13">
        <f>'Surv-rate CEA'!AI51*'Unit cost and utilities'!$H$4+'Surv-rate CEA'!AH51*'Unit cost and utilities'!$H$4+('Surv-rate CEA'!AG50-'Surv-rate CEA'!AG51)*'Unit cost and utilities'!$G$14</f>
        <v>928.48165192726628</v>
      </c>
      <c r="AR53" s="12">
        <f t="shared" si="25"/>
        <v>857.15638285901537</v>
      </c>
      <c r="AS53" s="13">
        <f>AQ53-'Surv-rate CEA'!AH51*'Unit cost and utilities'!$H$4-('Surv-rate CEA'!AG50-'Surv-rate CEA'!AG51)*'Unit cost and utilities'!$G$14</f>
        <v>91.256130551074534</v>
      </c>
      <c r="AT53" s="12">
        <f t="shared" si="26"/>
        <v>84.245902559845788</v>
      </c>
      <c r="AU53" s="12">
        <f>'Surv-rate CEA'!AL51*'Unit cost and utilities'!$H$8+'Surv-rate CEA'!AK51*'Unit cost and utilities'!$H$8+('Surv-rate CEA'!AJ50-'Surv-rate CEA'!AJ51)*'Unit cost and utilities'!$G$14</f>
        <v>518.89968870427106</v>
      </c>
      <c r="AV53" s="12">
        <f t="shared" si="27"/>
        <v>479.03820103842423</v>
      </c>
      <c r="AW53" s="12">
        <f>AU53-'Surv-rate CEA'!AK51*'Unit cost and utilities'!$H$8-('Surv-rate CEA'!AJ50-'Surv-rate CEA'!AJ51)*'Unit cost and utilities'!$G$14</f>
        <v>364.509129875957</v>
      </c>
      <c r="AX53" s="12">
        <f t="shared" si="28"/>
        <v>336.50780996589668</v>
      </c>
      <c r="AY53" s="12">
        <f>'Surv-rate CEA'!AO51*'Unit cost and utilities'!$H$5+'Surv-rate CEA'!AN51*'Unit cost and utilities'!$H$5+('Surv-rate CEA'!AM50-'Surv-rate CEA'!AM51)*'Unit cost and utilities'!$G$14</f>
        <v>985.6880177715999</v>
      </c>
      <c r="AZ53" s="12">
        <f t="shared" si="29"/>
        <v>909.96819828030675</v>
      </c>
      <c r="BA53" s="12">
        <f>AY53-'Surv-rate CEA'!AN51*'Unit cost and utilities'!$H$5-('Surv-rate CEA'!AM50-'Surv-rate CEA'!AM51)*'Unit cost and utilities'!$G$14</f>
        <v>273.2252492723519</v>
      </c>
      <c r="BB53" s="12">
        <f t="shared" si="30"/>
        <v>252.23628909189048</v>
      </c>
    </row>
    <row r="54" spans="1:54">
      <c r="A54" s="12">
        <v>49</v>
      </c>
      <c r="B54" s="12">
        <f t="shared" si="31"/>
        <v>2.7616438356164386</v>
      </c>
      <c r="C54" s="12">
        <f>'Surv-rate CEA'!D52*'Unit cost and utilities'!$H$7+'Surv-rate CEA'!E52*'Unit cost and utilities'!$H$7+'Unit cost and utilities'!$G$14*('Surv-rate CEA'!C51-'Surv-rate CEA'!C52)</f>
        <v>531.70450212942831</v>
      </c>
      <c r="D54" s="12">
        <f t="shared" si="5"/>
        <v>490.02529092239331</v>
      </c>
      <c r="E54" s="12">
        <f>C54-'Surv-rate CEA'!E52*'Unit cost and utilities'!$H$7-'Unit cost and utilities'!$G$14*('Surv-rate CEA'!C51-'Surv-rate CEA'!C52)</f>
        <v>100.80721187342526</v>
      </c>
      <c r="F54" s="12">
        <f t="shared" si="6"/>
        <v>92.905143980379535</v>
      </c>
      <c r="G54" s="12">
        <f>'Surv-rate CEA'!G52*'Unit cost and utilities'!$H$4+'Surv-rate CEA'!H52*'Unit cost and utilities'!$H$4+('Surv-rate CEA'!F51-'Surv-rate CEA'!F52)*'Unit cost and utilities'!$G$14</f>
        <v>905.33631127485432</v>
      </c>
      <c r="H54" s="12">
        <f t="shared" si="7"/>
        <v>834.36887883841155</v>
      </c>
      <c r="I54" s="12">
        <f>G54-'Surv-rate CEA'!H52*'Unit cost and utilities'!$H$4-('Surv-rate CEA'!F51-'Surv-rate CEA'!F52)*'Unit cost and utilities'!$G$14</f>
        <v>86.355922716918542</v>
      </c>
      <c r="J54" s="12">
        <f t="shared" si="8"/>
        <v>79.586661355613188</v>
      </c>
      <c r="K54" s="12">
        <f>'Surv-rate CEA'!K52*'Unit cost and utilities'!$H$10+'Surv-rate CEA'!J52*'Unit cost and utilities'!$H$10+('Surv-rate CEA'!I51-'Surv-rate CEA'!I52)*'Unit cost and utilities'!$G$14</f>
        <v>515.79808226942362</v>
      </c>
      <c r="L54" s="12">
        <f t="shared" si="9"/>
        <v>475.36574226667182</v>
      </c>
      <c r="M54" s="12">
        <f>K54-'Surv-rate CEA'!J52*'Unit cost and utilities'!$H$10-('Surv-rate CEA'!I51-'Surv-rate CEA'!I52)*'Unit cost and utilities'!$G$14</f>
        <v>138.24480267701398</v>
      </c>
      <c r="N54" s="12">
        <f t="shared" si="10"/>
        <v>127.40807982442553</v>
      </c>
      <c r="O54" s="12">
        <f>'Surv-rate CEA'!N52*'Unit cost and utilities'!$H$3+'Surv-rate CEA'!M52*'Unit cost and utilities'!$H$3+('Surv-rate CEA'!L51-'Surv-rate CEA'!L52)*'Unit cost and utilities'!$G$14</f>
        <v>1001.9346090171598</v>
      </c>
      <c r="P54" s="12">
        <f t="shared" si="11"/>
        <v>923.39503672160868</v>
      </c>
      <c r="Q54" s="12">
        <f>O54-'Surv-rate CEA'!M52*'Unit cost and utilities'!$H$3-('Surv-rate CEA'!L51-'Surv-rate CEA'!L52)*'Unit cost and utilities'!$G$14</f>
        <v>86.355922716918442</v>
      </c>
      <c r="R54" s="12">
        <f t="shared" si="12"/>
        <v>79.586661355613103</v>
      </c>
      <c r="S54" s="12">
        <f>'Surv-rate CEA'!Q52*'Unit cost and utilities'!$H$11+'Surv-rate CEA'!P52*'Unit cost and utilities'!$H$11+('Surv-rate CEA'!O51-'Surv-rate CEA'!O52)*'Unit cost and utilities'!$G$14</f>
        <v>515.79808226942362</v>
      </c>
      <c r="T54" s="12">
        <f t="shared" si="13"/>
        <v>475.36574226667182</v>
      </c>
      <c r="U54" s="12">
        <f>S54-'Surv-rate CEA'!P52*'Unit cost and utilities'!$H$11-('Surv-rate CEA'!O51-'Surv-rate CEA'!O52)*'Unit cost and utilities'!$G$14</f>
        <v>138.24480267701398</v>
      </c>
      <c r="V54" s="12">
        <f t="shared" si="14"/>
        <v>127.40807982442553</v>
      </c>
      <c r="W54" s="12">
        <f>'Surv-rate CEA'!T52*'Unit cost and utilities'!$H$4+'Surv-rate CEA'!S52*'Unit cost and utilities'!$H$4+('Surv-rate CEA'!R51-'Surv-rate CEA'!R52)*'Unit cost and utilities'!$G$14</f>
        <v>905.33631127485432</v>
      </c>
      <c r="X54" s="12">
        <f t="shared" si="15"/>
        <v>834.36887883841155</v>
      </c>
      <c r="Y54" s="12">
        <f>W54-'Surv-rate CEA'!S52*'Unit cost and utilities'!$H$4-('Surv-rate CEA'!R51-'Surv-rate CEA'!R52)*'Unit cost and utilities'!$G$14</f>
        <v>86.355922716918542</v>
      </c>
      <c r="Z54" s="12">
        <f t="shared" si="16"/>
        <v>79.586661355613188</v>
      </c>
      <c r="AA54" s="12">
        <f>'Surv-rate CEA'!W52*'Unit cost and utilities'!$H$6+'Surv-rate CEA'!V52*'Unit cost and utilities'!$H$6+('Surv-rate CEA'!U51-'Surv-rate CEA'!U52)*'Unit cost and utilities'!$G$14</f>
        <v>546.43641660817968</v>
      </c>
      <c r="AB54" s="12">
        <f t="shared" si="17"/>
        <v>503.60240123344482</v>
      </c>
      <c r="AC54" s="12">
        <f>AA54-'Surv-rate CEA'!V52*'Unit cost and utilities'!$H$6-('Surv-rate CEA'!U51-'Surv-rate CEA'!U52)*'Unit cost and utilities'!$G$14</f>
        <v>300.88354826126783</v>
      </c>
      <c r="AD54" s="12">
        <f t="shared" si="18"/>
        <v>277.29791205454103</v>
      </c>
      <c r="AE54" s="12">
        <f>'Surv-rate CEA'!Z52*'Unit cost and utilities'!$H$12+'Surv-rate CEA'!Y52*'Unit cost and utilities'!$H$12+('Surv-rate CEA'!X51-'Surv-rate CEA'!X52)*'Unit cost and utilities'!$G$14</f>
        <v>515.79808226942362</v>
      </c>
      <c r="AF54" s="12">
        <f t="shared" si="19"/>
        <v>475.36574226667182</v>
      </c>
      <c r="AG54" s="12">
        <f>AE54-'Surv-rate CEA'!Y52*'Unit cost and utilities'!$H$12-('Surv-rate CEA'!X51-'Surv-rate CEA'!X52)*'Unit cost and utilities'!$G$14</f>
        <v>138.24480267701398</v>
      </c>
      <c r="AH54" s="12">
        <f t="shared" si="20"/>
        <v>127.40807982442553</v>
      </c>
      <c r="AI54" s="12">
        <f>'Surv-rate CEA'!AC52*'Unit cost and utilities'!$H$5+'Surv-rate CEA'!AB52*'Unit cost and utilities'!$H$5+('Surv-rate CEA'!AA51-'Surv-rate CEA'!AA52)*'Unit cost and utilities'!$G$14</f>
        <v>962.27179241883925</v>
      </c>
      <c r="AJ54" s="12">
        <f t="shared" si="21"/>
        <v>886.84130590955988</v>
      </c>
      <c r="AK54" s="12">
        <f>AI54-'Surv-rate CEA'!AB52*'Unit cost and utilities'!$H$5-('Surv-rate CEA'!AA51-'Surv-rate CEA'!AA52)*'Unit cost and utilities'!$G$14</f>
        <v>262.66747989749774</v>
      </c>
      <c r="AL54" s="12">
        <f t="shared" si="22"/>
        <v>242.07752188882452</v>
      </c>
      <c r="AM54" s="12">
        <f>'Surv-rate CEA'!AF52*'Unit cost and utilities'!$H$9+'Surv-rate CEA'!AE52*'Unit cost and utilities'!$H$9+('Surv-rate CEA'!AD51-'Surv-rate CEA'!AD52)*'Unit cost and utilities'!G61</f>
        <v>684.68128012616671</v>
      </c>
      <c r="AN54" s="12">
        <f t="shared" si="23"/>
        <v>631.01053712964597</v>
      </c>
      <c r="AO54" s="12">
        <f>AM54-'Surv-rate CEA'!AE52*'Unit cost and utilities'!$H$9-('Surv-rate CEA'!AD51-'Surv-rate CEA'!AD52)*'Unit cost and utilities'!G61</f>
        <v>249.93011053309448</v>
      </c>
      <c r="AP54" s="12">
        <f t="shared" si="24"/>
        <v>230.33860844464544</v>
      </c>
      <c r="AQ54" s="13">
        <f>'Surv-rate CEA'!AI52*'Unit cost and utilities'!$H$4+'Surv-rate CEA'!AH52*'Unit cost and utilities'!$H$4+('Surv-rate CEA'!AG51-'Surv-rate CEA'!AG52)*'Unit cost and utilities'!$G$14</f>
        <v>905.33631127485432</v>
      </c>
      <c r="AR54" s="12">
        <f t="shared" si="25"/>
        <v>834.36887883841155</v>
      </c>
      <c r="AS54" s="13">
        <f>AQ54-'Surv-rate CEA'!AH52*'Unit cost and utilities'!$H$4-('Surv-rate CEA'!AG51-'Surv-rate CEA'!AG52)*'Unit cost and utilities'!$G$14</f>
        <v>86.355922716918542</v>
      </c>
      <c r="AT54" s="12">
        <f t="shared" si="26"/>
        <v>79.586661355613188</v>
      </c>
      <c r="AU54" s="12">
        <f>'Surv-rate CEA'!AL52*'Unit cost and utilities'!$H$8+'Surv-rate CEA'!AK52*'Unit cost and utilities'!$H$8+('Surv-rate CEA'!AJ51-'Surv-rate CEA'!AJ52)*'Unit cost and utilities'!$G$14</f>
        <v>508.02306487207335</v>
      </c>
      <c r="AV54" s="12">
        <f t="shared" si="27"/>
        <v>468.20019232905662</v>
      </c>
      <c r="AW54" s="12">
        <f>AU54-'Surv-rate CEA'!AK52*'Unit cost and utilities'!$H$8-('Surv-rate CEA'!AJ51-'Surv-rate CEA'!AJ52)*'Unit cost and utilities'!$G$14</f>
        <v>356.55000119789042</v>
      </c>
      <c r="AX54" s="12">
        <f t="shared" si="28"/>
        <v>328.60078740286031</v>
      </c>
      <c r="AY54" s="12">
        <f>'Surv-rate CEA'!AO52*'Unit cost and utilities'!$H$5+'Surv-rate CEA'!AN52*'Unit cost and utilities'!$H$5+('Surv-rate CEA'!AM51-'Surv-rate CEA'!AM52)*'Unit cost and utilities'!$G$14</f>
        <v>962.27179241883925</v>
      </c>
      <c r="AZ54" s="12">
        <f t="shared" si="29"/>
        <v>886.84130590955988</v>
      </c>
      <c r="BA54" s="12">
        <f>AY54-'Surv-rate CEA'!AN52*'Unit cost and utilities'!$H$5-('Surv-rate CEA'!AM51-'Surv-rate CEA'!AM52)*'Unit cost and utilities'!$G$14</f>
        <v>262.66747989749774</v>
      </c>
      <c r="BB54" s="12">
        <f t="shared" si="30"/>
        <v>242.07752188882452</v>
      </c>
    </row>
    <row r="55" spans="1:54">
      <c r="A55" s="12">
        <v>50</v>
      </c>
      <c r="B55" s="12">
        <f t="shared" si="31"/>
        <v>2.8191780821917809</v>
      </c>
      <c r="C55" s="12">
        <f>'Surv-rate CEA'!D53*'Unit cost and utilities'!$H$7+'Surv-rate CEA'!E53*'Unit cost and utilities'!$H$7+'Unit cost and utilities'!$G$14*('Surv-rate CEA'!C52-'Surv-rate CEA'!C53)</f>
        <v>521.09263690036926</v>
      </c>
      <c r="D55" s="12">
        <f t="shared" si="5"/>
        <v>479.42923589381809</v>
      </c>
      <c r="E55" s="12">
        <f>C55-'Surv-rate CEA'!E53*'Unit cost and utilities'!$H$7-'Unit cost and utilities'!$G$14*('Surv-rate CEA'!C52-'Surv-rate CEA'!C53)</f>
        <v>96.927182889086325</v>
      </c>
      <c r="F55" s="12">
        <f t="shared" si="6"/>
        <v>89.177474289930984</v>
      </c>
      <c r="G55" s="12">
        <f>'Surv-rate CEA'!G53*'Unit cost and utilities'!$H$4+'Surv-rate CEA'!H53*'Unit cost and utilities'!$H$4+('Surv-rate CEA'!F52-'Surv-rate CEA'!F53)*'Unit cost and utilities'!$G$14</f>
        <v>883.02333634573563</v>
      </c>
      <c r="H55" s="12">
        <f t="shared" si="7"/>
        <v>812.42215575881994</v>
      </c>
      <c r="I55" s="12">
        <f>G55-'Surv-rate CEA'!H53*'Unit cost and utilities'!$H$4-('Surv-rate CEA'!F52-'Surv-rate CEA'!F53)*'Unit cost and utilities'!$G$14</f>
        <v>81.774352002439727</v>
      </c>
      <c r="J55" s="12">
        <f t="shared" si="8"/>
        <v>75.236171690020697</v>
      </c>
      <c r="K55" s="12">
        <f>'Surv-rate CEA'!K53*'Unit cost and utilities'!$H$10+'Surv-rate CEA'!J53*'Unit cost and utilities'!$H$10+('Surv-rate CEA'!I52-'Surv-rate CEA'!I53)*'Unit cost and utilities'!$G$14</f>
        <v>505.24379372223513</v>
      </c>
      <c r="L55" s="12">
        <f t="shared" si="9"/>
        <v>464.8475699161686</v>
      </c>
      <c r="M55" s="12">
        <f>K55-'Surv-rate CEA'!J53*'Unit cost and utilities'!$H$10-('Surv-rate CEA'!I52-'Surv-rate CEA'!I53)*'Unit cost and utilities'!$G$14</f>
        <v>133.50477576737214</v>
      </c>
      <c r="N55" s="12">
        <f t="shared" si="10"/>
        <v>122.83054509281897</v>
      </c>
      <c r="O55" s="12">
        <f>'Surv-rate CEA'!N53*'Unit cost and utilities'!$H$3+'Surv-rate CEA'!M53*'Unit cost and utilities'!$H$3+('Surv-rate CEA'!L52-'Surv-rate CEA'!L53)*'Unit cost and utilities'!$G$14</f>
        <v>974.60778556641026</v>
      </c>
      <c r="P55" s="12">
        <f t="shared" si="11"/>
        <v>896.68406890118365</v>
      </c>
      <c r="Q55" s="12">
        <f>O55-'Surv-rate CEA'!M53*'Unit cost and utilities'!$H$3-('Surv-rate CEA'!L52-'Surv-rate CEA'!L53)*'Unit cost and utilities'!$G$14</f>
        <v>81.774352002439755</v>
      </c>
      <c r="R55" s="12">
        <f t="shared" si="12"/>
        <v>75.236171690020726</v>
      </c>
      <c r="S55" s="12">
        <f>'Surv-rate CEA'!Q53*'Unit cost and utilities'!$H$11+'Surv-rate CEA'!P53*'Unit cost and utilities'!$H$11+('Surv-rate CEA'!O52-'Surv-rate CEA'!O53)*'Unit cost and utilities'!$G$14</f>
        <v>505.24379372223513</v>
      </c>
      <c r="T55" s="12">
        <f t="shared" si="13"/>
        <v>464.8475699161686</v>
      </c>
      <c r="U55" s="12">
        <f>S55-'Surv-rate CEA'!P53*'Unit cost and utilities'!$H$11-('Surv-rate CEA'!O52-'Surv-rate CEA'!O53)*'Unit cost and utilities'!$G$14</f>
        <v>133.50477576737214</v>
      </c>
      <c r="V55" s="12">
        <f t="shared" si="14"/>
        <v>122.83054509281897</v>
      </c>
      <c r="W55" s="12">
        <f>'Surv-rate CEA'!T53*'Unit cost and utilities'!$H$4+'Surv-rate CEA'!S53*'Unit cost and utilities'!$H$4+('Surv-rate CEA'!R52-'Surv-rate CEA'!R53)*'Unit cost and utilities'!$G$14</f>
        <v>883.02333634573563</v>
      </c>
      <c r="X55" s="12">
        <f t="shared" si="15"/>
        <v>812.42215575881994</v>
      </c>
      <c r="Y55" s="12">
        <f>W55-'Surv-rate CEA'!S53*'Unit cost and utilities'!$H$4-('Surv-rate CEA'!R52-'Surv-rate CEA'!R53)*'Unit cost and utilities'!$G$14</f>
        <v>81.774352002439727</v>
      </c>
      <c r="Z55" s="12">
        <f t="shared" si="16"/>
        <v>75.236171690020697</v>
      </c>
      <c r="AA55" s="12">
        <f>'Surv-rate CEA'!W53*'Unit cost and utilities'!$H$6+'Surv-rate CEA'!V53*'Unit cost and utilities'!$H$6+('Surv-rate CEA'!U52-'Surv-rate CEA'!U53)*'Unit cost and utilities'!$G$14</f>
        <v>535.77849718751963</v>
      </c>
      <c r="AB55" s="12">
        <f t="shared" si="17"/>
        <v>492.94090402598181</v>
      </c>
      <c r="AC55" s="12">
        <f>AA55-'Surv-rate CEA'!V53*'Unit cost and utilities'!$H$6-('Surv-rate CEA'!U52-'Surv-rate CEA'!U53)*'Unit cost and utilities'!$G$14</f>
        <v>293.70437053396972</v>
      </c>
      <c r="AD55" s="12">
        <f t="shared" si="18"/>
        <v>270.22155365956229</v>
      </c>
      <c r="AE55" s="12">
        <f>'Surv-rate CEA'!Z53*'Unit cost and utilities'!$H$12+'Surv-rate CEA'!Y53*'Unit cost and utilities'!$H$12+('Surv-rate CEA'!X52-'Surv-rate CEA'!X53)*'Unit cost and utilities'!$G$14</f>
        <v>505.24379372223513</v>
      </c>
      <c r="AF55" s="12">
        <f t="shared" si="19"/>
        <v>464.8475699161686</v>
      </c>
      <c r="AG55" s="12">
        <f>AE55-'Surv-rate CEA'!Y53*'Unit cost and utilities'!$H$12-('Surv-rate CEA'!X52-'Surv-rate CEA'!X53)*'Unit cost and utilities'!$G$14</f>
        <v>133.50477576737214</v>
      </c>
      <c r="AH55" s="12">
        <f t="shared" si="20"/>
        <v>122.83054509281897</v>
      </c>
      <c r="AI55" s="12">
        <f>'Surv-rate CEA'!AC53*'Unit cost and utilities'!$H$5+'Surv-rate CEA'!AB53*'Unit cost and utilities'!$H$5+('Surv-rate CEA'!AA52-'Surv-rate CEA'!AA53)*'Unit cost and utilities'!$G$14</f>
        <v>939.67084083392228</v>
      </c>
      <c r="AJ55" s="12">
        <f t="shared" si="21"/>
        <v>864.54046998718911</v>
      </c>
      <c r="AK55" s="12">
        <f>AI55-'Surv-rate CEA'!AB53*'Unit cost and utilities'!$H$5-('Surv-rate CEA'!AA52-'Surv-rate CEA'!AA53)*'Unit cost and utilities'!$G$14</f>
        <v>252.64013503025953</v>
      </c>
      <c r="AL55" s="12">
        <f t="shared" si="22"/>
        <v>232.44056491403961</v>
      </c>
      <c r="AM55" s="12">
        <f>'Surv-rate CEA'!AF53*'Unit cost and utilities'!$H$9+'Surv-rate CEA'!AE53*'Unit cost and utilities'!$H$9+('Surv-rate CEA'!AD52-'Surv-rate CEA'!AD53)*'Unit cost and utilities'!G62</f>
        <v>675.4140242716885</v>
      </c>
      <c r="AN55" s="12">
        <f t="shared" si="23"/>
        <v>621.41202281170615</v>
      </c>
      <c r="AO55" s="12">
        <f>AM55-'Surv-rate CEA'!AE53*'Unit cost and utilities'!$H$9-('Surv-rate CEA'!AD52-'Surv-rate CEA'!AD53)*'Unit cost and utilities'!G62</f>
        <v>243.34241994308456</v>
      </c>
      <c r="AP55" s="12">
        <f t="shared" si="24"/>
        <v>223.88623863087054</v>
      </c>
      <c r="AQ55" s="13">
        <f>'Surv-rate CEA'!AI53*'Unit cost and utilities'!$H$4+'Surv-rate CEA'!AH53*'Unit cost and utilities'!$H$4+('Surv-rate CEA'!AG52-'Surv-rate CEA'!AG53)*'Unit cost and utilities'!$G$14</f>
        <v>883.02333634573563</v>
      </c>
      <c r="AR55" s="12">
        <f t="shared" si="25"/>
        <v>812.42215575881994</v>
      </c>
      <c r="AS55" s="13">
        <f>AQ55-'Surv-rate CEA'!AH53*'Unit cost and utilities'!$H$4-('Surv-rate CEA'!AG52-'Surv-rate CEA'!AG53)*'Unit cost and utilities'!$G$14</f>
        <v>81.774352002439727</v>
      </c>
      <c r="AT55" s="12">
        <f t="shared" si="26"/>
        <v>75.236171690020697</v>
      </c>
      <c r="AU55" s="12">
        <f>'Surv-rate CEA'!AL53*'Unit cost and utilities'!$H$8+'Surv-rate CEA'!AK53*'Unit cost and utilities'!$H$8+('Surv-rate CEA'!AJ52-'Surv-rate CEA'!AJ53)*'Unit cost and utilities'!$G$14</f>
        <v>497.49995631855472</v>
      </c>
      <c r="AV55" s="12">
        <f t="shared" si="27"/>
        <v>457.72288269852459</v>
      </c>
      <c r="AW55" s="12">
        <f>AU55-'Surv-rate CEA'!AK53*'Unit cost and utilities'!$H$8-('Surv-rate CEA'!AJ52-'Surv-rate CEA'!AJ53)*'Unit cost and utilities'!$G$14</f>
        <v>348.85940455966198</v>
      </c>
      <c r="AX55" s="12">
        <f t="shared" si="28"/>
        <v>320.96672629513523</v>
      </c>
      <c r="AY55" s="12">
        <f>'Surv-rate CEA'!AO53*'Unit cost and utilities'!$H$5+'Surv-rate CEA'!AN53*'Unit cost and utilities'!$H$5+('Surv-rate CEA'!AM52-'Surv-rate CEA'!AM53)*'Unit cost and utilities'!$G$14</f>
        <v>939.67084083392228</v>
      </c>
      <c r="AZ55" s="12">
        <f t="shared" si="29"/>
        <v>864.54046998718911</v>
      </c>
      <c r="BA55" s="12">
        <f>AY55-'Surv-rate CEA'!AN53*'Unit cost and utilities'!$H$5-('Surv-rate CEA'!AM52-'Surv-rate CEA'!AM53)*'Unit cost and utilities'!$G$14</f>
        <v>252.64013503025953</v>
      </c>
      <c r="BB55" s="12">
        <f t="shared" si="30"/>
        <v>232.44056491403961</v>
      </c>
    </row>
    <row r="56" spans="1:54">
      <c r="A56" s="12">
        <v>51</v>
      </c>
      <c r="B56" s="12">
        <f t="shared" si="31"/>
        <v>2.8767123287671232</v>
      </c>
      <c r="C56" s="12">
        <f>'Surv-rate CEA'!D54*'Unit cost and utilities'!$H$7+'Surv-rate CEA'!E54*'Unit cost and utilities'!$H$7+'Unit cost and utilities'!$G$14*('Surv-rate CEA'!C53-'Surv-rate CEA'!C54)</f>
        <v>510.81337475369776</v>
      </c>
      <c r="D56" s="12">
        <f t="shared" si="5"/>
        <v>469.17326581080738</v>
      </c>
      <c r="E56" s="12">
        <f>C56-'Surv-rate CEA'!E54*'Unit cost and utilities'!$H$7-'Unit cost and utilities'!$G$14*('Surv-rate CEA'!C53-'Surv-rate CEA'!C54)</f>
        <v>93.240800784113546</v>
      </c>
      <c r="F56" s="12">
        <f t="shared" si="6"/>
        <v>85.640065771165027</v>
      </c>
      <c r="G56" s="12">
        <f>'Surv-rate CEA'!G54*'Unit cost and utilities'!$H$4+'Surv-rate CEA'!H54*'Unit cost and utilities'!$H$4+('Surv-rate CEA'!F53-'Surv-rate CEA'!F54)*'Unit cost and utilities'!$G$14</f>
        <v>861.50288932623198</v>
      </c>
      <c r="H56" s="12">
        <f t="shared" si="7"/>
        <v>791.27553049198787</v>
      </c>
      <c r="I56" s="12">
        <f>G56-'Surv-rate CEA'!H54*'Unit cost and utilities'!$H$4-('Surv-rate CEA'!F53-'Surv-rate CEA'!F54)*'Unit cost and utilities'!$G$14</f>
        <v>77.486988744965004</v>
      </c>
      <c r="J56" s="12">
        <f t="shared" si="8"/>
        <v>71.170461393752561</v>
      </c>
      <c r="K56" s="12">
        <f>'Surv-rate CEA'!K54*'Unit cost and utilities'!$H$10+'Surv-rate CEA'!J54*'Unit cost and utilities'!$H$10+('Surv-rate CEA'!I53-'Surv-rate CEA'!I54)*'Unit cost and utilities'!$G$14</f>
        <v>495.02549924439512</v>
      </c>
      <c r="L56" s="12">
        <f t="shared" si="9"/>
        <v>454.67237472414473</v>
      </c>
      <c r="M56" s="12">
        <f>K56-'Surv-rate CEA'!J54*'Unit cost and utilities'!$H$10-('Surv-rate CEA'!I53-'Surv-rate CEA'!I54)*'Unit cost and utilities'!$G$14</f>
        <v>128.98175209020485</v>
      </c>
      <c r="N56" s="12">
        <f t="shared" si="10"/>
        <v>118.46751249874801</v>
      </c>
      <c r="O56" s="12">
        <f>'Surv-rate CEA'!N54*'Unit cost and utilities'!$H$3+'Surv-rate CEA'!M54*'Unit cost and utilities'!$H$3+('Surv-rate CEA'!L53-'Surv-rate CEA'!L54)*'Unit cost and utilities'!$G$14</f>
        <v>948.38573280139747</v>
      </c>
      <c r="P56" s="12">
        <f t="shared" si="11"/>
        <v>871.07592224137704</v>
      </c>
      <c r="Q56" s="12">
        <f>O56-'Surv-rate CEA'!M54*'Unit cost and utilities'!$H$3-('Surv-rate CEA'!L53-'Surv-rate CEA'!L54)*'Unit cost and utilities'!$G$14</f>
        <v>77.486988744964933</v>
      </c>
      <c r="R56" s="12">
        <f t="shared" si="12"/>
        <v>71.170461393752504</v>
      </c>
      <c r="S56" s="12">
        <f>'Surv-rate CEA'!Q54*'Unit cost and utilities'!$H$11+'Surv-rate CEA'!P54*'Unit cost and utilities'!$H$11+('Surv-rate CEA'!O53-'Surv-rate CEA'!O54)*'Unit cost and utilities'!$G$14</f>
        <v>495.02549924439512</v>
      </c>
      <c r="T56" s="12">
        <f t="shared" si="13"/>
        <v>454.67237472414473</v>
      </c>
      <c r="U56" s="12">
        <f>S56-'Surv-rate CEA'!P54*'Unit cost and utilities'!$H$11-('Surv-rate CEA'!O53-'Surv-rate CEA'!O54)*'Unit cost and utilities'!$G$14</f>
        <v>128.98175209020485</v>
      </c>
      <c r="V56" s="12">
        <f t="shared" si="14"/>
        <v>118.46751249874801</v>
      </c>
      <c r="W56" s="12">
        <f>'Surv-rate CEA'!T54*'Unit cost and utilities'!$H$4+'Surv-rate CEA'!S54*'Unit cost and utilities'!$H$4+('Surv-rate CEA'!R53-'Surv-rate CEA'!R54)*'Unit cost and utilities'!$G$14</f>
        <v>861.50288932623198</v>
      </c>
      <c r="X56" s="12">
        <f t="shared" si="15"/>
        <v>791.27553049198787</v>
      </c>
      <c r="Y56" s="12">
        <f>W56-'Surv-rate CEA'!S54*'Unit cost and utilities'!$H$4-('Surv-rate CEA'!R53-'Surv-rate CEA'!R54)*'Unit cost and utilities'!$G$14</f>
        <v>77.486988744965004</v>
      </c>
      <c r="Z56" s="12">
        <f t="shared" si="16"/>
        <v>71.170461393752561</v>
      </c>
      <c r="AA56" s="12">
        <f>'Surv-rate CEA'!W54*'Unit cost and utilities'!$H$6+'Surv-rate CEA'!V54*'Unit cost and utilities'!$H$6+('Surv-rate CEA'!U53-'Surv-rate CEA'!U54)*'Unit cost and utilities'!$G$14</f>
        <v>525.44989921103968</v>
      </c>
      <c r="AB56" s="12">
        <f t="shared" si="17"/>
        <v>482.61666083366089</v>
      </c>
      <c r="AC56" s="12">
        <f>AA56-'Surv-rate CEA'!V54*'Unit cost and utilities'!$H$6-('Surv-rate CEA'!U53-'Surv-rate CEA'!U54)*'Unit cost and utilities'!$G$14</f>
        <v>286.7803431870725</v>
      </c>
      <c r="AD56" s="12">
        <f t="shared" si="18"/>
        <v>263.40279411888861</v>
      </c>
      <c r="AE56" s="12">
        <f>'Surv-rate CEA'!Z54*'Unit cost and utilities'!$H$12+'Surv-rate CEA'!Y54*'Unit cost and utilities'!$H$12+('Surv-rate CEA'!X53-'Surv-rate CEA'!X54)*'Unit cost and utilities'!$G$14</f>
        <v>495.02549924439512</v>
      </c>
      <c r="AF56" s="12">
        <f t="shared" si="19"/>
        <v>454.67237472414473</v>
      </c>
      <c r="AG56" s="12">
        <f>AE56-'Surv-rate CEA'!Y54*'Unit cost and utilities'!$H$12-('Surv-rate CEA'!X53-'Surv-rate CEA'!X54)*'Unit cost and utilities'!$G$14</f>
        <v>128.98175209020485</v>
      </c>
      <c r="AH56" s="12">
        <f t="shared" si="20"/>
        <v>118.46751249874801</v>
      </c>
      <c r="AI56" s="12">
        <f>'Surv-rate CEA'!AC54*'Unit cost and utilities'!$H$5+'Surv-rate CEA'!AB54*'Unit cost and utilities'!$H$5+('Surv-rate CEA'!AA53-'Surv-rate CEA'!AA54)*'Unit cost and utilities'!$G$14</f>
        <v>917.84702358215657</v>
      </c>
      <c r="AJ56" s="12">
        <f t="shared" si="21"/>
        <v>843.02664505683492</v>
      </c>
      <c r="AK56" s="12">
        <f>AI56-'Surv-rate CEA'!AB54*'Unit cost and utilities'!$H$5-('Surv-rate CEA'!AA53-'Surv-rate CEA'!AA54)*'Unit cost and utilities'!$G$14</f>
        <v>243.11014311367285</v>
      </c>
      <c r="AL56" s="12">
        <f t="shared" si="22"/>
        <v>223.29246929247319</v>
      </c>
      <c r="AM56" s="12">
        <f>'Surv-rate CEA'!AF54*'Unit cost and utilities'!$H$9+'Surv-rate CEA'!AE54*'Unit cost and utilities'!$H$9+('Surv-rate CEA'!AD53-'Surv-rate CEA'!AD54)*'Unit cost and utilities'!G63</f>
        <v>666.37145361944033</v>
      </c>
      <c r="AN56" s="12">
        <f t="shared" si="23"/>
        <v>612.05067562782051</v>
      </c>
      <c r="AO56" s="12">
        <f>AM56-'Surv-rate CEA'!AE54*'Unit cost and utilities'!$H$9-('Surv-rate CEA'!AD53-'Surv-rate CEA'!AD54)*'Unit cost and utilities'!G63</f>
        <v>237.0050185154181</v>
      </c>
      <c r="AP56" s="12">
        <f t="shared" si="24"/>
        <v>217.68501775045709</v>
      </c>
      <c r="AQ56" s="13">
        <f>'Surv-rate CEA'!AI54*'Unit cost and utilities'!$H$4+'Surv-rate CEA'!AH54*'Unit cost and utilities'!$H$4+('Surv-rate CEA'!AG53-'Surv-rate CEA'!AG54)*'Unit cost and utilities'!$G$14</f>
        <v>861.50288932623198</v>
      </c>
      <c r="AR56" s="12">
        <f t="shared" si="25"/>
        <v>791.27553049198787</v>
      </c>
      <c r="AS56" s="13">
        <f>AQ56-'Surv-rate CEA'!AH54*'Unit cost and utilities'!$H$4-('Surv-rate CEA'!AG53-'Surv-rate CEA'!AG54)*'Unit cost and utilities'!$G$14</f>
        <v>77.486988744965004</v>
      </c>
      <c r="AT56" s="12">
        <f t="shared" si="26"/>
        <v>71.170461393752561</v>
      </c>
      <c r="AU56" s="12">
        <f>'Surv-rate CEA'!AL54*'Unit cost and utilities'!$H$8+'Surv-rate CEA'!AK54*'Unit cost and utilities'!$H$8+('Surv-rate CEA'!AJ53-'Surv-rate CEA'!AJ54)*'Unit cost and utilities'!$G$14</f>
        <v>487.31443798154822</v>
      </c>
      <c r="AV56" s="12">
        <f t="shared" si="27"/>
        <v>447.58989808127779</v>
      </c>
      <c r="AW56" s="12">
        <f>AU56-'Surv-rate CEA'!AK54*'Unit cost and utilities'!$H$8-('Surv-rate CEA'!AJ53-'Surv-rate CEA'!AJ54)*'Unit cost and utilities'!$G$14</f>
        <v>341.42483186580813</v>
      </c>
      <c r="AX56" s="12">
        <f t="shared" si="28"/>
        <v>313.59281356449532</v>
      </c>
      <c r="AY56" s="12">
        <f>'Surv-rate CEA'!AO54*'Unit cost and utilities'!$H$5+'Surv-rate CEA'!AN54*'Unit cost and utilities'!$H$5+('Surv-rate CEA'!AM53-'Surv-rate CEA'!AM54)*'Unit cost and utilities'!$G$14</f>
        <v>917.84702358215657</v>
      </c>
      <c r="AZ56" s="12">
        <f t="shared" si="29"/>
        <v>843.02664505683492</v>
      </c>
      <c r="BA56" s="12">
        <f>AY56-'Surv-rate CEA'!AN54*'Unit cost and utilities'!$H$5-('Surv-rate CEA'!AM53-'Surv-rate CEA'!AM54)*'Unit cost and utilities'!$G$14</f>
        <v>243.11014311367285</v>
      </c>
      <c r="BB56" s="12">
        <f t="shared" si="30"/>
        <v>223.29246929247319</v>
      </c>
    </row>
    <row r="57" spans="1:54">
      <c r="A57" s="12">
        <v>52</v>
      </c>
      <c r="B57" s="12">
        <f t="shared" si="31"/>
        <v>2.9342465753424656</v>
      </c>
      <c r="C57" s="12">
        <f>'Surv-rate CEA'!D55*'Unit cost and utilities'!$H$7+'Surv-rate CEA'!E55*'Unit cost and utilities'!$H$7+'Unit cost and utilities'!$G$14*('Surv-rate CEA'!C54-'Surv-rate CEA'!C55)</f>
        <v>500.85216239648679</v>
      </c>
      <c r="D57" s="12">
        <f t="shared" si="5"/>
        <v>459.24239220009673</v>
      </c>
      <c r="E57" s="12">
        <f>C57-'Surv-rate CEA'!E55*'Unit cost and utilities'!$H$7-'Unit cost and utilities'!$G$14*('Surv-rate CEA'!C54-'Surv-rate CEA'!C55)</f>
        <v>89.736092884730979</v>
      </c>
      <c r="F57" s="12">
        <f t="shared" si="6"/>
        <v>82.281002373811461</v>
      </c>
      <c r="G57" s="12">
        <f>'Surv-rate CEA'!G55*'Unit cost and utilities'!$H$4+'Surv-rate CEA'!H55*'Unit cost and utilities'!$H$4+('Surv-rate CEA'!F54-'Surv-rate CEA'!F55)*'Unit cost and utilities'!$G$14</f>
        <v>840.73752620364257</v>
      </c>
      <c r="H57" s="12">
        <f t="shared" si="7"/>
        <v>770.89077722800027</v>
      </c>
      <c r="I57" s="12">
        <f>G57-'Surv-rate CEA'!H55*'Unit cost and utilities'!$H$4-('Surv-rate CEA'!F54-'Surv-rate CEA'!F55)*'Unit cost and utilities'!$G$14</f>
        <v>73.471564235938544</v>
      </c>
      <c r="J57" s="12">
        <f t="shared" si="8"/>
        <v>67.367697399866842</v>
      </c>
      <c r="K57" s="12">
        <f>'Surv-rate CEA'!K55*'Unit cost and utilities'!$H$10+'Surv-rate CEA'!J55*'Unit cost and utilities'!$H$10+('Surv-rate CEA'!I54-'Surv-rate CEA'!I55)*'Unit cost and utilities'!$G$14</f>
        <v>485.12834312854142</v>
      </c>
      <c r="L57" s="12">
        <f t="shared" si="9"/>
        <v>444.82487558085762</v>
      </c>
      <c r="M57" s="12">
        <f>K57-'Surv-rate CEA'!J55*'Unit cost and utilities'!$H$10-('Surv-rate CEA'!I54-'Surv-rate CEA'!I55)*'Unit cost and utilities'!$G$14</f>
        <v>124.66317787112251</v>
      </c>
      <c r="N57" s="12">
        <f t="shared" si="10"/>
        <v>114.30641678947066</v>
      </c>
      <c r="O57" s="12">
        <f>'Surv-rate CEA'!N55*'Unit cost and utilities'!$H$3+'Surv-rate CEA'!M55*'Unit cost and utilities'!$H$3+('Surv-rate CEA'!L54-'Surv-rate CEA'!L55)*'Unit cost and utilities'!$G$14</f>
        <v>923.20805734983492</v>
      </c>
      <c r="P57" s="12">
        <f t="shared" si="11"/>
        <v>846.50982582783047</v>
      </c>
      <c r="Q57" s="12">
        <f>O57-'Surv-rate CEA'!M55*'Unit cost and utilities'!$H$3-('Surv-rate CEA'!L54-'Surv-rate CEA'!L55)*'Unit cost and utilities'!$G$14</f>
        <v>73.471564235938573</v>
      </c>
      <c r="R57" s="12">
        <f t="shared" si="12"/>
        <v>67.36769739986687</v>
      </c>
      <c r="S57" s="12">
        <f>'Surv-rate CEA'!Q55*'Unit cost and utilities'!$H$11+'Surv-rate CEA'!P55*'Unit cost and utilities'!$H$11+('Surv-rate CEA'!O54-'Surv-rate CEA'!O55)*'Unit cost and utilities'!$G$14</f>
        <v>485.12834312854142</v>
      </c>
      <c r="T57" s="12">
        <f t="shared" si="13"/>
        <v>444.82487558085762</v>
      </c>
      <c r="U57" s="12">
        <f>S57-'Surv-rate CEA'!P55*'Unit cost and utilities'!$H$11-('Surv-rate CEA'!O54-'Surv-rate CEA'!O55)*'Unit cost and utilities'!$G$14</f>
        <v>124.66317787112251</v>
      </c>
      <c r="V57" s="12">
        <f t="shared" si="14"/>
        <v>114.30641678947066</v>
      </c>
      <c r="W57" s="12">
        <f>'Surv-rate CEA'!T55*'Unit cost and utilities'!$H$4+'Surv-rate CEA'!S55*'Unit cost and utilities'!$H$4+('Surv-rate CEA'!R54-'Surv-rate CEA'!R55)*'Unit cost and utilities'!$G$14</f>
        <v>840.73752620364257</v>
      </c>
      <c r="X57" s="12">
        <f t="shared" si="15"/>
        <v>770.89077722800027</v>
      </c>
      <c r="Y57" s="12">
        <f>W57-'Surv-rate CEA'!S55*'Unit cost and utilities'!$H$4-('Surv-rate CEA'!R54-'Surv-rate CEA'!R55)*'Unit cost and utilities'!$G$14</f>
        <v>73.471564235938544</v>
      </c>
      <c r="Z57" s="12">
        <f t="shared" si="16"/>
        <v>67.367697399866842</v>
      </c>
      <c r="AA57" s="12">
        <f>'Surv-rate CEA'!W55*'Unit cost and utilities'!$H$6+'Surv-rate CEA'!V55*'Unit cost and utilities'!$H$6+('Surv-rate CEA'!U54-'Surv-rate CEA'!U55)*'Unit cost and utilities'!$G$14</f>
        <v>515.43634873520818</v>
      </c>
      <c r="AB57" s="12">
        <f t="shared" si="17"/>
        <v>472.61495425601203</v>
      </c>
      <c r="AC57" s="12">
        <f>AA57-'Surv-rate CEA'!V55*'Unit cost and utilities'!$H$6-('Surv-rate CEA'!U54-'Surv-rate CEA'!U55)*'Unit cost and utilities'!$G$14</f>
        <v>280.09920272641796</v>
      </c>
      <c r="AD57" s="12">
        <f t="shared" si="18"/>
        <v>256.82913556354117</v>
      </c>
      <c r="AE57" s="12">
        <f>'Surv-rate CEA'!Z55*'Unit cost and utilities'!$H$12+'Surv-rate CEA'!Y55*'Unit cost and utilities'!$H$12+('Surv-rate CEA'!X54-'Surv-rate CEA'!X55)*'Unit cost and utilities'!$G$14</f>
        <v>485.12834312854142</v>
      </c>
      <c r="AF57" s="12">
        <f t="shared" si="19"/>
        <v>444.82487558085762</v>
      </c>
      <c r="AG57" s="12">
        <f>AE57-'Surv-rate CEA'!Y55*'Unit cost and utilities'!$H$12-('Surv-rate CEA'!X54-'Surv-rate CEA'!X55)*'Unit cost and utilities'!$G$14</f>
        <v>124.66317787112251</v>
      </c>
      <c r="AH57" s="12">
        <f t="shared" si="20"/>
        <v>114.30641678947066</v>
      </c>
      <c r="AI57" s="12">
        <f>'Surv-rate CEA'!AC55*'Unit cost and utilities'!$H$5+'Surv-rate CEA'!AB55*'Unit cost and utilities'!$H$5+('Surv-rate CEA'!AA54-'Surv-rate CEA'!AA55)*'Unit cost and utilities'!$G$14</f>
        <v>896.76445451502843</v>
      </c>
      <c r="AJ57" s="12">
        <f t="shared" si="21"/>
        <v>822.26310326974294</v>
      </c>
      <c r="AK57" s="12">
        <f>AI57-'Surv-rate CEA'!AB55*'Unit cost and utilities'!$H$5-('Surv-rate CEA'!AA54-'Surv-rate CEA'!AA55)*'Unit cost and utilities'!$G$14</f>
        <v>234.0469024004301</v>
      </c>
      <c r="AL57" s="12">
        <f t="shared" si="22"/>
        <v>214.60276587626853</v>
      </c>
      <c r="AM57" s="12">
        <f>'Surv-rate CEA'!AF55*'Unit cost and utilities'!$H$9+'Surv-rate CEA'!AE55*'Unit cost and utilities'!$H$9+('Surv-rate CEA'!AD54-'Surv-rate CEA'!AD55)*'Unit cost and utilities'!G64</f>
        <v>657.54541420860119</v>
      </c>
      <c r="AN57" s="12">
        <f t="shared" si="23"/>
        <v>602.91789009450758</v>
      </c>
      <c r="AO57" s="12">
        <f>AM57-'Surv-rate CEA'!AE55*'Unit cost and utilities'!$H$9-('Surv-rate CEA'!AD54-'Surv-rate CEA'!AD55)*'Unit cost and utilities'!G64</f>
        <v>230.90529301070472</v>
      </c>
      <c r="AP57" s="12">
        <f t="shared" si="24"/>
        <v>211.72215494989771</v>
      </c>
      <c r="AQ57" s="13">
        <f>'Surv-rate CEA'!AI55*'Unit cost and utilities'!$H$4+'Surv-rate CEA'!AH55*'Unit cost and utilities'!$H$4+('Surv-rate CEA'!AG54-'Surv-rate CEA'!AG55)*'Unit cost and utilities'!$G$14</f>
        <v>840.73752620364257</v>
      </c>
      <c r="AR57" s="12">
        <f t="shared" si="25"/>
        <v>770.89077722800027</v>
      </c>
      <c r="AS57" s="13">
        <f>AQ57-'Surv-rate CEA'!AH55*'Unit cost and utilities'!$H$4-('Surv-rate CEA'!AG54-'Surv-rate CEA'!AG55)*'Unit cost and utilities'!$G$14</f>
        <v>73.471564235938544</v>
      </c>
      <c r="AT57" s="12">
        <f t="shared" si="26"/>
        <v>67.367697399866842</v>
      </c>
      <c r="AU57" s="12">
        <f>'Surv-rate CEA'!AL55*'Unit cost and utilities'!$H$8+'Surv-rate CEA'!AK55*'Unit cost and utilities'!$H$8+('Surv-rate CEA'!AJ54-'Surv-rate CEA'!AJ55)*'Unit cost and utilities'!$G$14</f>
        <v>477.45150614391503</v>
      </c>
      <c r="AV57" s="12">
        <f t="shared" si="27"/>
        <v>437.7858144645374</v>
      </c>
      <c r="AW57" s="12">
        <f>AU57-'Surv-rate CEA'!AK55*'Unit cost and utilities'!$H$8-('Surv-rate CEA'!AJ54-'Surv-rate CEA'!AJ55)*'Unit cost and utilities'!$G$14</f>
        <v>334.23452230366661</v>
      </c>
      <c r="AX57" s="12">
        <f t="shared" si="28"/>
        <v>306.46700384430471</v>
      </c>
      <c r="AY57" s="12">
        <f>'Surv-rate CEA'!AO55*'Unit cost and utilities'!$H$5+'Surv-rate CEA'!AN55*'Unit cost and utilities'!$H$5+('Surv-rate CEA'!AM54-'Surv-rate CEA'!AM55)*'Unit cost and utilities'!$G$14</f>
        <v>896.76445451502843</v>
      </c>
      <c r="AZ57" s="12">
        <f t="shared" si="29"/>
        <v>822.26310326974294</v>
      </c>
      <c r="BA57" s="12">
        <f>AY57-'Surv-rate CEA'!AN55*'Unit cost and utilities'!$H$5-('Surv-rate CEA'!AM54-'Surv-rate CEA'!AM55)*'Unit cost and utilities'!$G$14</f>
        <v>234.0469024004301</v>
      </c>
      <c r="BB57" s="12">
        <f t="shared" si="30"/>
        <v>214.60276587626853</v>
      </c>
    </row>
    <row r="58" spans="1:54">
      <c r="A58" s="12">
        <v>53</v>
      </c>
      <c r="B58" s="12">
        <f t="shared" si="31"/>
        <v>2.9917808219178084</v>
      </c>
      <c r="C58" s="12">
        <f>'Surv-rate CEA'!D56*'Unit cost and utilities'!$H$7+'Surv-rate CEA'!E56*'Unit cost and utilities'!$H$7+'Unit cost and utilities'!$G$14*('Surv-rate CEA'!C55-'Surv-rate CEA'!C56)</f>
        <v>491.19526802876931</v>
      </c>
      <c r="D58" s="12">
        <f t="shared" si="5"/>
        <v>449.62247473940556</v>
      </c>
      <c r="E58" s="12">
        <f>C58-'Surv-rate CEA'!E56*'Unit cost and utilities'!$H$7-'Unit cost and utilities'!$G$14*('Surv-rate CEA'!C55-'Surv-rate CEA'!C56)</f>
        <v>86.401972134457395</v>
      </c>
      <c r="F58" s="12">
        <f t="shared" si="6"/>
        <v>79.089256477089165</v>
      </c>
      <c r="G58" s="12">
        <f>'Surv-rate CEA'!G56*'Unit cost and utilities'!$H$4+'Surv-rate CEA'!H56*'Unit cost and utilities'!$H$4+('Surv-rate CEA'!F55-'Surv-rate CEA'!F56)*'Unit cost and utilities'!$G$14</f>
        <v>820.69202383195773</v>
      </c>
      <c r="H58" s="12">
        <f t="shared" si="7"/>
        <v>751.23194943442252</v>
      </c>
      <c r="I58" s="12">
        <f>G58-'Surv-rate CEA'!H56*'Unit cost and utilities'!$H$4-('Surv-rate CEA'!F55-'Surv-rate CEA'!F56)*'Unit cost and utilities'!$G$14</f>
        <v>69.707754083214041</v>
      </c>
      <c r="J58" s="12">
        <f t="shared" si="8"/>
        <v>63.807969944826276</v>
      </c>
      <c r="K58" s="12">
        <f>'Surv-rate CEA'!K56*'Unit cost and utilities'!$H$10+'Surv-rate CEA'!J56*'Unit cost and utilities'!$H$10+('Surv-rate CEA'!I55-'Surv-rate CEA'!I56)*'Unit cost and utilities'!$G$14</f>
        <v>475.53831453713428</v>
      </c>
      <c r="L58" s="12">
        <f t="shared" si="9"/>
        <v>435.29066286336689</v>
      </c>
      <c r="M58" s="12">
        <f>K58-'Surv-rate CEA'!J56*'Unit cost and utilities'!$H$10-('Surv-rate CEA'!I55-'Surv-rate CEA'!I56)*'Unit cost and utilities'!$G$14</f>
        <v>120.53738023580414</v>
      </c>
      <c r="N58" s="12">
        <f t="shared" si="10"/>
        <v>110.33558083269786</v>
      </c>
      <c r="O58" s="12">
        <f>'Surv-rate CEA'!N56*'Unit cost and utilities'!$H$3+'Surv-rate CEA'!M56*'Unit cost and utilities'!$H$3+('Surv-rate CEA'!L55-'Surv-rate CEA'!L56)*'Unit cost and utilities'!$G$14</f>
        <v>899.01853811649232</v>
      </c>
      <c r="P58" s="12">
        <f t="shared" si="11"/>
        <v>822.92922235737979</v>
      </c>
      <c r="Q58" s="12">
        <f>O58-'Surv-rate CEA'!M56*'Unit cost and utilities'!$H$3-('Surv-rate CEA'!L55-'Surv-rate CEA'!L56)*'Unit cost and utilities'!$G$14</f>
        <v>69.707754083214041</v>
      </c>
      <c r="R58" s="12">
        <f t="shared" si="12"/>
        <v>63.807969944826276</v>
      </c>
      <c r="S58" s="12">
        <f>'Surv-rate CEA'!Q56*'Unit cost and utilities'!$H$11+'Surv-rate CEA'!P56*'Unit cost and utilities'!$H$11+('Surv-rate CEA'!O55-'Surv-rate CEA'!O56)*'Unit cost and utilities'!$G$14</f>
        <v>475.53831453713428</v>
      </c>
      <c r="T58" s="12">
        <f t="shared" si="13"/>
        <v>435.29066286336689</v>
      </c>
      <c r="U58" s="12">
        <f>S58-'Surv-rate CEA'!P56*'Unit cost and utilities'!$H$11-('Surv-rate CEA'!O55-'Surv-rate CEA'!O56)*'Unit cost and utilities'!$G$14</f>
        <v>120.53738023580414</v>
      </c>
      <c r="V58" s="12">
        <f t="shared" si="14"/>
        <v>110.33558083269786</v>
      </c>
      <c r="W58" s="12">
        <f>'Surv-rate CEA'!T56*'Unit cost and utilities'!$H$4+'Surv-rate CEA'!S56*'Unit cost and utilities'!$H$4+('Surv-rate CEA'!R55-'Surv-rate CEA'!R56)*'Unit cost and utilities'!$G$14</f>
        <v>820.69202383195773</v>
      </c>
      <c r="X58" s="12">
        <f t="shared" si="15"/>
        <v>751.23194943442252</v>
      </c>
      <c r="Y58" s="12">
        <f>W58-'Surv-rate CEA'!S56*'Unit cost and utilities'!$H$4-('Surv-rate CEA'!R55-'Surv-rate CEA'!R56)*'Unit cost and utilities'!$G$14</f>
        <v>69.707754083214041</v>
      </c>
      <c r="Z58" s="12">
        <f t="shared" si="16"/>
        <v>63.807969944826276</v>
      </c>
      <c r="AA58" s="12">
        <f>'Surv-rate CEA'!W56*'Unit cost and utilities'!$H$6+'Surv-rate CEA'!V56*'Unit cost and utilities'!$H$6+('Surv-rate CEA'!U55-'Surv-rate CEA'!U56)*'Unit cost and utilities'!$G$14</f>
        <v>505.72437209922447</v>
      </c>
      <c r="AB58" s="12">
        <f t="shared" si="17"/>
        <v>462.92189383625606</v>
      </c>
      <c r="AC58" s="12">
        <f>AA58-'Surv-rate CEA'!V56*'Unit cost and utilities'!$H$6-('Surv-rate CEA'!U55-'Surv-rate CEA'!U56)*'Unit cost and utilities'!$G$14</f>
        <v>273.64943254641292</v>
      </c>
      <c r="AD58" s="12">
        <f t="shared" si="18"/>
        <v>250.48884441888762</v>
      </c>
      <c r="AE58" s="12">
        <f>'Surv-rate CEA'!Z56*'Unit cost and utilities'!$H$12+'Surv-rate CEA'!Y56*'Unit cost and utilities'!$H$12+('Surv-rate CEA'!X55-'Surv-rate CEA'!X56)*'Unit cost and utilities'!$G$14</f>
        <v>475.53831453713428</v>
      </c>
      <c r="AF58" s="12">
        <f t="shared" si="19"/>
        <v>435.29066286336689</v>
      </c>
      <c r="AG58" s="12">
        <f>AE58-'Surv-rate CEA'!Y56*'Unit cost and utilities'!$H$12-('Surv-rate CEA'!X55-'Surv-rate CEA'!X56)*'Unit cost and utilities'!$G$14</f>
        <v>120.53738023580414</v>
      </c>
      <c r="AH58" s="12">
        <f t="shared" si="20"/>
        <v>110.33558083269786</v>
      </c>
      <c r="AI58" s="12">
        <f>'Surv-rate CEA'!AC56*'Unit cost and utilities'!$H$5+'Surv-rate CEA'!AB56*'Unit cost and utilities'!$H$5+('Surv-rate CEA'!AA55-'Surv-rate CEA'!AA56)*'Unit cost and utilities'!$G$14</f>
        <v>876.38934013435176</v>
      </c>
      <c r="AJ58" s="12">
        <f t="shared" si="21"/>
        <v>802.21526874188589</v>
      </c>
      <c r="AK58" s="12">
        <f>AI58-'Surv-rate CEA'!AB56*'Unit cost and utilities'!$H$5-('Surv-rate CEA'!AA55-'Surv-rate CEA'!AA56)*'Unit cost and utilities'!$G$14</f>
        <v>225.42206601792546</v>
      </c>
      <c r="AL58" s="12">
        <f t="shared" si="22"/>
        <v>206.34324835945478</v>
      </c>
      <c r="AM58" s="12">
        <f>'Surv-rate CEA'!AF56*'Unit cost and utilities'!$H$9+'Surv-rate CEA'!AE56*'Unit cost and utilities'!$H$9+('Surv-rate CEA'!AD55-'Surv-rate CEA'!AD56)*'Unit cost and utilities'!G65</f>
        <v>648.92814944450299</v>
      </c>
      <c r="AN58" s="12">
        <f t="shared" si="23"/>
        <v>594.00547902715357</v>
      </c>
      <c r="AO58" s="12">
        <f>AM58-'Surv-rate CEA'!AE56*'Unit cost and utilities'!$H$9-('Surv-rate CEA'!AD55-'Surv-rate CEA'!AD56)*'Unit cost and utilities'!G65</f>
        <v>225.03142604465251</v>
      </c>
      <c r="AP58" s="12">
        <f t="shared" si="24"/>
        <v>205.98567058347172</v>
      </c>
      <c r="AQ58" s="13">
        <f>'Surv-rate CEA'!AI56*'Unit cost and utilities'!$H$4+'Surv-rate CEA'!AH56*'Unit cost and utilities'!$H$4+('Surv-rate CEA'!AG55-'Surv-rate CEA'!AG56)*'Unit cost and utilities'!$G$14</f>
        <v>820.69202383195773</v>
      </c>
      <c r="AR58" s="12">
        <f t="shared" si="25"/>
        <v>751.23194943442252</v>
      </c>
      <c r="AS58" s="13">
        <f>AQ58-'Surv-rate CEA'!AH56*'Unit cost and utilities'!$H$4-('Surv-rate CEA'!AG55-'Surv-rate CEA'!AG56)*'Unit cost and utilities'!$G$14</f>
        <v>69.707754083214041</v>
      </c>
      <c r="AT58" s="12">
        <f t="shared" si="26"/>
        <v>63.807969944826276</v>
      </c>
      <c r="AU58" s="12">
        <f>'Surv-rate CEA'!AL56*'Unit cost and utilities'!$H$8+'Surv-rate CEA'!AK56*'Unit cost and utilities'!$H$8+('Surv-rate CEA'!AJ55-'Surv-rate CEA'!AJ56)*'Unit cost and utilities'!$G$14</f>
        <v>467.89701356573659</v>
      </c>
      <c r="AV58" s="12">
        <f t="shared" si="27"/>
        <v>428.29609089451145</v>
      </c>
      <c r="AW58" s="12">
        <f>AU58-'Surv-rate CEA'!AK56*'Unit cost and utilities'!$H$8-('Surv-rate CEA'!AJ55-'Surv-rate CEA'!AJ56)*'Unit cost and utilities'!$G$14</f>
        <v>327.27740790204928</v>
      </c>
      <c r="AX58" s="12">
        <f t="shared" si="28"/>
        <v>299.57796348029683</v>
      </c>
      <c r="AY58" s="12">
        <f>'Surv-rate CEA'!AO56*'Unit cost and utilities'!$H$5+'Surv-rate CEA'!AN56*'Unit cost and utilities'!$H$5+('Surv-rate CEA'!AM55-'Surv-rate CEA'!AM56)*'Unit cost and utilities'!$G$14</f>
        <v>876.38934013435176</v>
      </c>
      <c r="AZ58" s="12">
        <f t="shared" si="29"/>
        <v>802.21526874188589</v>
      </c>
      <c r="BA58" s="12">
        <f>AY58-'Surv-rate CEA'!AN56*'Unit cost and utilities'!$H$5-('Surv-rate CEA'!AM55-'Surv-rate CEA'!AM56)*'Unit cost and utilities'!$G$14</f>
        <v>225.42206601792546</v>
      </c>
      <c r="BB58" s="12">
        <f t="shared" si="30"/>
        <v>206.34324835945478</v>
      </c>
    </row>
    <row r="59" spans="1:54">
      <c r="A59" s="12">
        <v>54</v>
      </c>
      <c r="B59" s="12">
        <f t="shared" si="31"/>
        <v>3.0493150684931507</v>
      </c>
      <c r="C59" s="12">
        <f>'Surv-rate CEA'!D57*'Unit cost and utilities'!$H$7+'Surv-rate CEA'!E57*'Unit cost and utilities'!$H$7+'Unit cost and utilities'!$G$14*('Surv-rate CEA'!C56-'Surv-rate CEA'!C57)</f>
        <v>481.82972474098023</v>
      </c>
      <c r="D59" s="12">
        <f t="shared" si="5"/>
        <v>440.30016274415681</v>
      </c>
      <c r="E59" s="12">
        <f>C59-'Surv-rate CEA'!E57*'Unit cost and utilities'!$H$7-'Unit cost and utilities'!$G$14*('Surv-rate CEA'!C56-'Surv-rate CEA'!C57)</f>
        <v>83.228160811751849</v>
      </c>
      <c r="F59" s="12">
        <f t="shared" si="6"/>
        <v>76.054611969012171</v>
      </c>
      <c r="G59" s="12">
        <f>'Surv-rate CEA'!G57*'Unit cost and utilities'!$H$4+'Surv-rate CEA'!H57*'Unit cost and utilities'!$H$4+('Surv-rate CEA'!F56-'Surv-rate CEA'!F57)*'Unit cost and utilities'!$G$14</f>
        <v>801.33322152341827</v>
      </c>
      <c r="H59" s="12">
        <f t="shared" si="7"/>
        <v>732.26521680191422</v>
      </c>
      <c r="I59" s="12">
        <f>G59-'Surv-rate CEA'!H57*'Unit cost and utilities'!$H$4-('Surv-rate CEA'!F56-'Surv-rate CEA'!F57)*'Unit cost and utilities'!$G$14</f>
        <v>66.176985825511167</v>
      </c>
      <c r="J59" s="12">
        <f t="shared" si="8"/>
        <v>60.473101041149036</v>
      </c>
      <c r="K59" s="12">
        <f>'Surv-rate CEA'!K57*'Unit cost and utilities'!$H$10+'Surv-rate CEA'!J57*'Unit cost and utilities'!$H$10+('Surv-rate CEA'!I56-'Surv-rate CEA'!I57)*'Unit cost and utilities'!$G$14</f>
        <v>466.24218894964929</v>
      </c>
      <c r="L59" s="12">
        <f t="shared" si="9"/>
        <v>426.05613795014301</v>
      </c>
      <c r="M59" s="12">
        <f>K59-'Surv-rate CEA'!J57*'Unit cost and utilities'!$H$10-('Surv-rate CEA'!I56-'Surv-rate CEA'!I57)*'Unit cost and utilities'!$G$14</f>
        <v>116.59349452863265</v>
      </c>
      <c r="N59" s="12">
        <f t="shared" si="10"/>
        <v>106.5441420067306</v>
      </c>
      <c r="O59" s="12">
        <f>'Surv-rate CEA'!N57*'Unit cost and utilities'!$H$3+'Surv-rate CEA'!M57*'Unit cost and utilities'!$H$3+('Surv-rate CEA'!L56-'Surv-rate CEA'!L57)*'Unit cost and utilities'!$G$14</f>
        <v>875.764779337655</v>
      </c>
      <c r="P59" s="12">
        <f t="shared" si="11"/>
        <v>800.28141699904211</v>
      </c>
      <c r="Q59" s="12">
        <f>O59-'Surv-rate CEA'!M57*'Unit cost and utilities'!$H$3-('Surv-rate CEA'!L56-'Surv-rate CEA'!L57)*'Unit cost and utilities'!$G$14</f>
        <v>66.176985825511196</v>
      </c>
      <c r="R59" s="12">
        <f t="shared" si="12"/>
        <v>60.473101041149064</v>
      </c>
      <c r="S59" s="12">
        <f>'Surv-rate CEA'!Q57*'Unit cost and utilities'!$H$11+'Surv-rate CEA'!P57*'Unit cost and utilities'!$H$11+('Surv-rate CEA'!O56-'Surv-rate CEA'!O57)*'Unit cost and utilities'!$G$14</f>
        <v>466.24218894964929</v>
      </c>
      <c r="T59" s="12">
        <f t="shared" si="13"/>
        <v>426.05613795014301</v>
      </c>
      <c r="U59" s="12">
        <f>S59-'Surv-rate CEA'!P57*'Unit cost and utilities'!$H$11-('Surv-rate CEA'!O56-'Surv-rate CEA'!O57)*'Unit cost and utilities'!$G$14</f>
        <v>116.59349452863265</v>
      </c>
      <c r="V59" s="12">
        <f t="shared" si="14"/>
        <v>106.5441420067306</v>
      </c>
      <c r="W59" s="12">
        <f>'Surv-rate CEA'!T57*'Unit cost and utilities'!$H$4+'Surv-rate CEA'!S57*'Unit cost and utilities'!$H$4+('Surv-rate CEA'!R56-'Surv-rate CEA'!R57)*'Unit cost and utilities'!$G$14</f>
        <v>801.33322152341827</v>
      </c>
      <c r="X59" s="12">
        <f t="shared" si="15"/>
        <v>732.26521680191422</v>
      </c>
      <c r="Y59" s="12">
        <f>W59-'Surv-rate CEA'!S57*'Unit cost and utilities'!$H$4-('Surv-rate CEA'!R56-'Surv-rate CEA'!R57)*'Unit cost and utilities'!$G$14</f>
        <v>66.176985825511167</v>
      </c>
      <c r="Z59" s="12">
        <f t="shared" si="16"/>
        <v>60.473101041149036</v>
      </c>
      <c r="AA59" s="12">
        <f>'Surv-rate CEA'!W57*'Unit cost and utilities'!$H$6+'Surv-rate CEA'!V57*'Unit cost and utilities'!$H$6+('Surv-rate CEA'!U56-'Surv-rate CEA'!U57)*'Unit cost and utilities'!$G$14</f>
        <v>496.30124107271843</v>
      </c>
      <c r="AB59" s="12">
        <f t="shared" si="17"/>
        <v>453.52435931991681</v>
      </c>
      <c r="AC59" s="12">
        <f>AA59-'Surv-rate CEA'!V57*'Unit cost and utilities'!$H$6-('Surv-rate CEA'!U56-'Surv-rate CEA'!U57)*'Unit cost and utilities'!$G$14</f>
        <v>267.42020786765534</v>
      </c>
      <c r="AD59" s="12">
        <f t="shared" si="18"/>
        <v>244.37089494323288</v>
      </c>
      <c r="AE59" s="12">
        <f>'Surv-rate CEA'!Z57*'Unit cost and utilities'!$H$12+'Surv-rate CEA'!Y57*'Unit cost and utilities'!$H$12+('Surv-rate CEA'!X56-'Surv-rate CEA'!X57)*'Unit cost and utilities'!$G$14</f>
        <v>466.24218894964929</v>
      </c>
      <c r="AF59" s="12">
        <f t="shared" si="19"/>
        <v>426.05613795014301</v>
      </c>
      <c r="AG59" s="12">
        <f>AE59-'Surv-rate CEA'!Y57*'Unit cost and utilities'!$H$12-('Surv-rate CEA'!X56-'Surv-rate CEA'!X57)*'Unit cost and utilities'!$G$14</f>
        <v>116.59349452863265</v>
      </c>
      <c r="AH59" s="12">
        <f t="shared" si="20"/>
        <v>106.5441420067306</v>
      </c>
      <c r="AI59" s="12">
        <f>'Surv-rate CEA'!AC57*'Unit cost and utilities'!$H$5+'Surv-rate CEA'!AB57*'Unit cost and utilities'!$H$5+('Surv-rate CEA'!AA56-'Surv-rate CEA'!AA57)*'Unit cost and utilities'!$G$14</f>
        <v>856.68983230008382</v>
      </c>
      <c r="AJ59" s="12">
        <f t="shared" si="21"/>
        <v>782.85056569676169</v>
      </c>
      <c r="AK59" s="12">
        <f>AI59-'Surv-rate CEA'!AB57*'Unit cost and utilities'!$H$5-('Surv-rate CEA'!AA56-'Surv-rate CEA'!AA57)*'Unit cost and utilities'!$G$14</f>
        <v>217.20934836045222</v>
      </c>
      <c r="AL59" s="12">
        <f t="shared" si="22"/>
        <v>198.4877779885241</v>
      </c>
      <c r="AM59" s="12">
        <f>'Surv-rate CEA'!AF57*'Unit cost and utilities'!$H$9+'Surv-rate CEA'!AE57*'Unit cost and utilities'!$H$9+('Surv-rate CEA'!AD56-'Surv-rate CEA'!AD57)*'Unit cost and utilities'!G66</f>
        <v>640.5122758641437</v>
      </c>
      <c r="AN59" s="12">
        <f t="shared" si="23"/>
        <v>585.30564807768656</v>
      </c>
      <c r="AO59" s="12">
        <f>AM59-'Surv-rate CEA'!AE57*'Unit cost and utilities'!$H$9-('Surv-rate CEA'!AD56-'Surv-rate CEA'!AD57)*'Unit cost and utilities'!G66</f>
        <v>219.37233576760906</v>
      </c>
      <c r="AP59" s="12">
        <f t="shared" si="24"/>
        <v>200.46433455712662</v>
      </c>
      <c r="AQ59" s="13">
        <f>'Surv-rate CEA'!AI57*'Unit cost and utilities'!$H$4+'Surv-rate CEA'!AH57*'Unit cost and utilities'!$H$4+('Surv-rate CEA'!AG56-'Surv-rate CEA'!AG57)*'Unit cost and utilities'!$G$14</f>
        <v>801.33322152341827</v>
      </c>
      <c r="AR59" s="12">
        <f t="shared" si="25"/>
        <v>732.26521680191422</v>
      </c>
      <c r="AS59" s="13">
        <f>AQ59-'Surv-rate CEA'!AH57*'Unit cost and utilities'!$H$4-('Surv-rate CEA'!AG56-'Surv-rate CEA'!AG57)*'Unit cost and utilities'!$G$14</f>
        <v>66.176985825511167</v>
      </c>
      <c r="AT59" s="12">
        <f t="shared" si="26"/>
        <v>60.473101041149036</v>
      </c>
      <c r="AU59" s="12">
        <f>'Surv-rate CEA'!AL57*'Unit cost and utilities'!$H$8+'Surv-rate CEA'!AK57*'Unit cost and utilities'!$H$8+('Surv-rate CEA'!AJ56-'Surv-rate CEA'!AJ57)*'Unit cost and utilities'!$G$14</f>
        <v>458.63760995469141</v>
      </c>
      <c r="AV59" s="12">
        <f t="shared" si="27"/>
        <v>419.10700800412167</v>
      </c>
      <c r="AW59" s="12">
        <f>AU59-'Surv-rate CEA'!AK57*'Unit cost and utilities'!$H$8-('Surv-rate CEA'!AJ56-'Surv-rate CEA'!AJ57)*'Unit cost and utilities'!$G$14</f>
        <v>320.54306375303446</v>
      </c>
      <c r="AX59" s="12">
        <f t="shared" si="28"/>
        <v>292.91501933145054</v>
      </c>
      <c r="AY59" s="12">
        <f>'Surv-rate CEA'!AO57*'Unit cost and utilities'!$H$5+'Surv-rate CEA'!AN57*'Unit cost and utilities'!$H$5+('Surv-rate CEA'!AM56-'Surv-rate CEA'!AM57)*'Unit cost and utilities'!$G$14</f>
        <v>856.68983230008382</v>
      </c>
      <c r="AZ59" s="12">
        <f t="shared" si="29"/>
        <v>782.85056569676169</v>
      </c>
      <c r="BA59" s="12">
        <f>AY59-'Surv-rate CEA'!AN57*'Unit cost and utilities'!$H$5-('Surv-rate CEA'!AM56-'Surv-rate CEA'!AM57)*'Unit cost and utilities'!$G$14</f>
        <v>217.20934836045222</v>
      </c>
      <c r="BB59" s="12">
        <f t="shared" si="30"/>
        <v>198.4877779885241</v>
      </c>
    </row>
    <row r="60" spans="1:54">
      <c r="A60" s="12">
        <v>55</v>
      </c>
      <c r="B60" s="12">
        <f t="shared" si="31"/>
        <v>3.106849315068493</v>
      </c>
      <c r="C60" s="12">
        <f>'Surv-rate CEA'!D58*'Unit cost and utilities'!$H$7+'Surv-rate CEA'!E58*'Unit cost and utilities'!$H$7+'Unit cost and utilities'!$G$14*('Surv-rate CEA'!C57-'Surv-rate CEA'!C58)</f>
        <v>472.74327848009659</v>
      </c>
      <c r="D60" s="12">
        <f t="shared" si="5"/>
        <v>431.26284138326827</v>
      </c>
      <c r="E60" s="12">
        <f>C60-'Surv-rate CEA'!E58*'Unit cost and utilities'!$H$7-'Unit cost and utilities'!$G$14*('Surv-rate CEA'!C57-'Surv-rate CEA'!C58)</f>
        <v>80.205121736494249</v>
      </c>
      <c r="F60" s="12">
        <f t="shared" si="6"/>
        <v>73.167594904319145</v>
      </c>
      <c r="G60" s="12">
        <f>'Surv-rate CEA'!G58*'Unit cost and utilities'!$H$4+'Surv-rate CEA'!H58*'Unit cost and utilities'!$H$4+('Surv-rate CEA'!F57-'Surv-rate CEA'!F58)*'Unit cost and utilities'!$G$14</f>
        <v>782.62987578497507</v>
      </c>
      <c r="H60" s="12">
        <f t="shared" si="7"/>
        <v>713.95871574866374</v>
      </c>
      <c r="I60" s="12">
        <f>G60-'Surv-rate CEA'!H58*'Unit cost and utilities'!$H$4-('Surv-rate CEA'!F57-'Surv-rate CEA'!F58)*'Unit cost and utilities'!$G$14</f>
        <v>62.862267804778973</v>
      </c>
      <c r="J60" s="12">
        <f t="shared" si="8"/>
        <v>57.346474214178208</v>
      </c>
      <c r="K60" s="12">
        <f>'Surv-rate CEA'!K58*'Unit cost and utilities'!$H$10+'Surv-rate CEA'!J58*'Unit cost and utilities'!$H$10+('Surv-rate CEA'!I57-'Surv-rate CEA'!I58)*'Unit cost and utilities'!$G$14</f>
        <v>457.22747435923651</v>
      </c>
      <c r="L60" s="12">
        <f t="shared" si="9"/>
        <v>417.10845764877786</v>
      </c>
      <c r="M60" s="12">
        <f>K60-'Surv-rate CEA'!J58*'Unit cost and utilities'!$H$10-('Surv-rate CEA'!I57-'Surv-rate CEA'!I58)*'Unit cost and utilities'!$G$14</f>
        <v>112.82139851402785</v>
      </c>
      <c r="N60" s="12">
        <f t="shared" si="10"/>
        <v>102.92198558258758</v>
      </c>
      <c r="O60" s="12">
        <f>'Surv-rate CEA'!N58*'Unit cost and utilities'!$H$3+'Surv-rate CEA'!M58*'Unit cost and utilities'!$H$3+('Surv-rate CEA'!L57-'Surv-rate CEA'!L58)*'Unit cost and utilities'!$G$14</f>
        <v>853.39789716170344</v>
      </c>
      <c r="P60" s="12">
        <f t="shared" si="11"/>
        <v>778.51726024267009</v>
      </c>
      <c r="Q60" s="12">
        <f>O60-'Surv-rate CEA'!M58*'Unit cost and utilities'!$H$3-('Surv-rate CEA'!L57-'Surv-rate CEA'!L58)*'Unit cost and utilities'!$G$14</f>
        <v>62.862267804778952</v>
      </c>
      <c r="R60" s="12">
        <f t="shared" si="12"/>
        <v>57.346474214178187</v>
      </c>
      <c r="S60" s="12">
        <f>'Surv-rate CEA'!Q58*'Unit cost and utilities'!$H$11+'Surv-rate CEA'!P58*'Unit cost and utilities'!$H$11+('Surv-rate CEA'!O57-'Surv-rate CEA'!O58)*'Unit cost and utilities'!$G$14</f>
        <v>457.22747435923651</v>
      </c>
      <c r="T60" s="12">
        <f t="shared" si="13"/>
        <v>417.10845764877786</v>
      </c>
      <c r="U60" s="12">
        <f>S60-'Surv-rate CEA'!P58*'Unit cost and utilities'!$H$11-('Surv-rate CEA'!O57-'Surv-rate CEA'!O58)*'Unit cost and utilities'!$G$14</f>
        <v>112.82139851402785</v>
      </c>
      <c r="V60" s="12">
        <f t="shared" si="14"/>
        <v>102.92198558258758</v>
      </c>
      <c r="W60" s="12">
        <f>'Surv-rate CEA'!T58*'Unit cost and utilities'!$H$4+'Surv-rate CEA'!S58*'Unit cost and utilities'!$H$4+('Surv-rate CEA'!R57-'Surv-rate CEA'!R58)*'Unit cost and utilities'!$G$14</f>
        <v>782.62987578497507</v>
      </c>
      <c r="X60" s="12">
        <f t="shared" si="15"/>
        <v>713.95871574866374</v>
      </c>
      <c r="Y60" s="12">
        <f>W60-'Surv-rate CEA'!S58*'Unit cost and utilities'!$H$4-('Surv-rate CEA'!R57-'Surv-rate CEA'!R58)*'Unit cost and utilities'!$G$14</f>
        <v>62.862267804778973</v>
      </c>
      <c r="Z60" s="12">
        <f t="shared" si="16"/>
        <v>57.346474214178208</v>
      </c>
      <c r="AA60" s="12">
        <f>'Surv-rate CEA'!W58*'Unit cost and utilities'!$H$6+'Surv-rate CEA'!V58*'Unit cost and utilities'!$H$6+('Surv-rate CEA'!U57-'Surv-rate CEA'!U58)*'Unit cost and utilities'!$G$14</f>
        <v>487.15492241120091</v>
      </c>
      <c r="AB60" s="12">
        <f t="shared" si="17"/>
        <v>444.40994847850675</v>
      </c>
      <c r="AC60" s="12">
        <f>AA60-'Surv-rate CEA'!V58*'Unit cost and utilities'!$H$6-('Surv-rate CEA'!U57-'Surv-rate CEA'!U58)*'Unit cost and utilities'!$G$14</f>
        <v>261.40134542613816</v>
      </c>
      <c r="AD60" s="12">
        <f t="shared" si="18"/>
        <v>238.46491764479271</v>
      </c>
      <c r="AE60" s="12">
        <f>'Surv-rate CEA'!Z58*'Unit cost and utilities'!$H$12+'Surv-rate CEA'!Y58*'Unit cost and utilities'!$H$12+('Surv-rate CEA'!X57-'Surv-rate CEA'!X58)*'Unit cost and utilities'!$G$14</f>
        <v>457.22747435923651</v>
      </c>
      <c r="AF60" s="12">
        <f t="shared" si="19"/>
        <v>417.10845764877786</v>
      </c>
      <c r="AG60" s="12">
        <f>AE60-'Surv-rate CEA'!Y58*'Unit cost and utilities'!$H$12-('Surv-rate CEA'!X57-'Surv-rate CEA'!X58)*'Unit cost and utilities'!$G$14</f>
        <v>112.82139851402785</v>
      </c>
      <c r="AH60" s="12">
        <f t="shared" si="20"/>
        <v>102.92198558258758</v>
      </c>
      <c r="AI60" s="12">
        <f>'Surv-rate CEA'!AC58*'Unit cost and utilities'!$H$5+'Surv-rate CEA'!AB58*'Unit cost and utilities'!$H$5+('Surv-rate CEA'!AA57-'Surv-rate CEA'!AA58)*'Unit cost and utilities'!$G$14</f>
        <v>837.63589302587172</v>
      </c>
      <c r="AJ60" s="12">
        <f t="shared" si="21"/>
        <v>764.13827909381416</v>
      </c>
      <c r="AK60" s="12">
        <f>AI60-'Surv-rate CEA'!AB58*'Unit cost and utilities'!$H$5-('Surv-rate CEA'!AA57-'Surv-rate CEA'!AA58)*'Unit cost and utilities'!$G$14</f>
        <v>209.38435043772731</v>
      </c>
      <c r="AL60" s="12">
        <f t="shared" si="22"/>
        <v>191.01210746197006</v>
      </c>
      <c r="AM60" s="12">
        <f>'Surv-rate CEA'!AF58*'Unit cost and utilities'!$H$9+'Surv-rate CEA'!AE58*'Unit cost and utilities'!$H$9+('Surv-rate CEA'!AD57-'Surv-rate CEA'!AD58)*'Unit cost and utilities'!G67</f>
        <v>632.29076066182233</v>
      </c>
      <c r="AN60" s="12">
        <f t="shared" si="23"/>
        <v>576.81097212022235</v>
      </c>
      <c r="AO60" s="12">
        <f>AM60-'Surv-rate CEA'!AE58*'Unit cost and utilities'!$H$9-('Surv-rate CEA'!AD57-'Surv-rate CEA'!AD58)*'Unit cost and utilities'!G67</f>
        <v>213.91762086881215</v>
      </c>
      <c r="AP60" s="12">
        <f t="shared" si="24"/>
        <v>195.14761012454406</v>
      </c>
      <c r="AQ60" s="13">
        <f>'Surv-rate CEA'!AI58*'Unit cost and utilities'!$H$4+'Surv-rate CEA'!AH58*'Unit cost and utilities'!$H$4+('Surv-rate CEA'!AG57-'Surv-rate CEA'!AG58)*'Unit cost and utilities'!$G$14</f>
        <v>782.62987578497507</v>
      </c>
      <c r="AR60" s="12">
        <f t="shared" si="25"/>
        <v>713.95871574866374</v>
      </c>
      <c r="AS60" s="13">
        <f>AQ60-'Surv-rate CEA'!AH58*'Unit cost and utilities'!$H$4-('Surv-rate CEA'!AG57-'Surv-rate CEA'!AG58)*'Unit cost and utilities'!$G$14</f>
        <v>62.862267804778973</v>
      </c>
      <c r="AT60" s="12">
        <f t="shared" si="26"/>
        <v>57.346474214178208</v>
      </c>
      <c r="AU60" s="12">
        <f>'Surv-rate CEA'!AL58*'Unit cost and utilities'!$H$8+'Surv-rate CEA'!AK58*'Unit cost and utilities'!$H$8+('Surv-rate CEA'!AJ57-'Surv-rate CEA'!AJ58)*'Unit cost and utilities'!$G$14</f>
        <v>449.66068727699047</v>
      </c>
      <c r="AV60" s="12">
        <f t="shared" si="27"/>
        <v>410.20561154650585</v>
      </c>
      <c r="AW60" s="12">
        <f>AU60-'Surv-rate CEA'!AK58*'Unit cost and utilities'!$H$8-('Surv-rate CEA'!AJ57-'Surv-rate CEA'!AJ58)*'Unit cost and utilities'!$G$14</f>
        <v>314.02166244006668</v>
      </c>
      <c r="AX60" s="12">
        <f t="shared" si="28"/>
        <v>286.46811190040512</v>
      </c>
      <c r="AY60" s="12">
        <f>'Surv-rate CEA'!AO58*'Unit cost and utilities'!$H$5+'Surv-rate CEA'!AN58*'Unit cost and utilities'!$H$5+('Surv-rate CEA'!AM57-'Surv-rate CEA'!AM58)*'Unit cost and utilities'!$G$14</f>
        <v>837.63589302587172</v>
      </c>
      <c r="AZ60" s="12">
        <f t="shared" si="29"/>
        <v>764.13827909381416</v>
      </c>
      <c r="BA60" s="12">
        <f>AY60-'Surv-rate CEA'!AN58*'Unit cost and utilities'!$H$5-('Surv-rate CEA'!AM57-'Surv-rate CEA'!AM58)*'Unit cost and utilities'!$G$14</f>
        <v>209.38435043772731</v>
      </c>
      <c r="BB60" s="12">
        <f t="shared" si="30"/>
        <v>191.01210746197006</v>
      </c>
    </row>
    <row r="61" spans="1:54">
      <c r="A61" s="12">
        <v>56</v>
      </c>
      <c r="B61" s="12">
        <f t="shared" si="31"/>
        <v>3.1643835616438358</v>
      </c>
      <c r="C61" s="12">
        <f>'Surv-rate CEA'!D59*'Unit cost and utilities'!$H$7+'Surv-rate CEA'!E59*'Unit cost and utilities'!$H$7+'Unit cost and utilities'!$G$14*('Surv-rate CEA'!C58-'Surv-rate CEA'!C59)</f>
        <v>463.92434016710121</v>
      </c>
      <c r="D61" s="12">
        <f t="shared" si="5"/>
        <v>422.49858219106744</v>
      </c>
      <c r="E61" s="12">
        <f>C61-'Surv-rate CEA'!E59*'Unit cost and utilities'!$H$7-'Unit cost and utilities'!$G$14*('Surv-rate CEA'!C58-'Surv-rate CEA'!C59)</f>
        <v>77.323996141769754</v>
      </c>
      <c r="F61" s="12">
        <f t="shared" si="6"/>
        <v>70.419410905403495</v>
      </c>
      <c r="G61" s="12">
        <f>'Surv-rate CEA'!G59*'Unit cost and utilities'!$H$4+'Surv-rate CEA'!H59*'Unit cost and utilities'!$H$4+('Surv-rate CEA'!F58-'Surv-rate CEA'!F59)*'Unit cost and utilities'!$G$14</f>
        <v>764.55252696470188</v>
      </c>
      <c r="H61" s="12">
        <f t="shared" si="7"/>
        <v>696.28241220720338</v>
      </c>
      <c r="I61" s="12">
        <f>G61-'Surv-rate CEA'!H59*'Unit cost and utilities'!$H$4-('Surv-rate CEA'!F58-'Surv-rate CEA'!F59)*'Unit cost and utilities'!$G$14</f>
        <v>59.748036705626653</v>
      </c>
      <c r="J61" s="12">
        <f t="shared" si="8"/>
        <v>54.4128829018427</v>
      </c>
      <c r="K61" s="12">
        <f>'Surv-rate CEA'!K59*'Unit cost and utilities'!$H$10+'Surv-rate CEA'!J59*'Unit cost and utilities'!$H$10+('Surv-rate CEA'!I58-'Surv-rate CEA'!I59)*'Unit cost and utilities'!$G$14</f>
        <v>448.48236178289397</v>
      </c>
      <c r="L61" s="12">
        <f t="shared" si="9"/>
        <v>408.43548308485822</v>
      </c>
      <c r="M61" s="12">
        <f>K61-'Surv-rate CEA'!J59*'Unit cost and utilities'!$H$10-('Surv-rate CEA'!I58-'Surv-rate CEA'!I59)*'Unit cost and utilities'!$G$14</f>
        <v>109.2116527267297</v>
      </c>
      <c r="N61" s="12">
        <f t="shared" si="10"/>
        <v>99.459684351044586</v>
      </c>
      <c r="O61" s="12">
        <f>'Surv-rate CEA'!N59*'Unit cost and utilities'!$H$3+'Surv-rate CEA'!M59*'Unit cost and utilities'!$H$3+('Surv-rate CEA'!L58-'Surv-rate CEA'!L59)*'Unit cost and utilities'!$G$14</f>
        <v>831.87223608744125</v>
      </c>
      <c r="P61" s="12">
        <f t="shared" si="11"/>
        <v>757.59086101079004</v>
      </c>
      <c r="Q61" s="12">
        <f>O61-'Surv-rate CEA'!M59*'Unit cost and utilities'!$H$3-('Surv-rate CEA'!L58-'Surv-rate CEA'!L59)*'Unit cost and utilities'!$G$14</f>
        <v>59.748036705626653</v>
      </c>
      <c r="R61" s="12">
        <f t="shared" si="12"/>
        <v>54.4128829018427</v>
      </c>
      <c r="S61" s="12">
        <f>'Surv-rate CEA'!Q59*'Unit cost and utilities'!$H$11+'Surv-rate CEA'!P59*'Unit cost and utilities'!$H$11+('Surv-rate CEA'!O58-'Surv-rate CEA'!O59)*'Unit cost and utilities'!$G$14</f>
        <v>448.48236178289397</v>
      </c>
      <c r="T61" s="12">
        <f t="shared" si="13"/>
        <v>408.43548308485822</v>
      </c>
      <c r="U61" s="12">
        <f>S61-'Surv-rate CEA'!P59*'Unit cost and utilities'!$H$11-('Surv-rate CEA'!O58-'Surv-rate CEA'!O59)*'Unit cost and utilities'!$G$14</f>
        <v>109.2116527267297</v>
      </c>
      <c r="V61" s="12">
        <f t="shared" si="14"/>
        <v>99.459684351044586</v>
      </c>
      <c r="W61" s="12">
        <f>'Surv-rate CEA'!T59*'Unit cost and utilities'!$H$4+'Surv-rate CEA'!S59*'Unit cost and utilities'!$H$4+('Surv-rate CEA'!R58-'Surv-rate CEA'!R59)*'Unit cost and utilities'!$G$14</f>
        <v>764.55252696470188</v>
      </c>
      <c r="X61" s="12">
        <f t="shared" si="15"/>
        <v>696.28241220720338</v>
      </c>
      <c r="Y61" s="12">
        <f>W61-'Surv-rate CEA'!S59*'Unit cost and utilities'!$H$4-('Surv-rate CEA'!R58-'Surv-rate CEA'!R59)*'Unit cost and utilities'!$G$14</f>
        <v>59.748036705626653</v>
      </c>
      <c r="Z61" s="12">
        <f t="shared" si="16"/>
        <v>54.4128829018427</v>
      </c>
      <c r="AA61" s="12">
        <f>'Surv-rate CEA'!W59*'Unit cost and utilities'!$H$6+'Surv-rate CEA'!V59*'Unit cost and utilities'!$H$6+('Surv-rate CEA'!U58-'Surv-rate CEA'!U59)*'Unit cost and utilities'!$G$14</f>
        <v>478.2740314182991</v>
      </c>
      <c r="AB61" s="12">
        <f t="shared" si="17"/>
        <v>435.56692908212932</v>
      </c>
      <c r="AC61" s="12">
        <f>AA61-'Surv-rate CEA'!V59*'Unit cost and utilities'!$H$6-('Surv-rate CEA'!U58-'Surv-rate CEA'!U59)*'Unit cost and utilities'!$G$14</f>
        <v>255.58325744624221</v>
      </c>
      <c r="AD61" s="12">
        <f t="shared" si="18"/>
        <v>232.76115209630356</v>
      </c>
      <c r="AE61" s="12">
        <f>'Surv-rate CEA'!Z59*'Unit cost and utilities'!$H$12+'Surv-rate CEA'!Y59*'Unit cost and utilities'!$H$12+('Surv-rate CEA'!X58-'Surv-rate CEA'!X59)*'Unit cost and utilities'!$G$14</f>
        <v>448.48236178289397</v>
      </c>
      <c r="AF61" s="12">
        <f t="shared" si="19"/>
        <v>408.43548308485822</v>
      </c>
      <c r="AG61" s="12">
        <f>AE61-'Surv-rate CEA'!Y59*'Unit cost and utilities'!$H$12-('Surv-rate CEA'!X58-'Surv-rate CEA'!X59)*'Unit cost and utilities'!$G$14</f>
        <v>109.2116527267297</v>
      </c>
      <c r="AH61" s="12">
        <f t="shared" si="20"/>
        <v>99.459684351044586</v>
      </c>
      <c r="AI61" s="12">
        <f>'Surv-rate CEA'!AC59*'Unit cost and utilities'!$H$5+'Surv-rate CEA'!AB59*'Unit cost and utilities'!$H$5+('Surv-rate CEA'!AA58-'Surv-rate CEA'!AA59)*'Unit cost and utilities'!$G$14</f>
        <v>819.19917023803521</v>
      </c>
      <c r="AJ61" s="12">
        <f t="shared" si="21"/>
        <v>746.04942657891797</v>
      </c>
      <c r="AK61" s="12">
        <f>AI61-'Surv-rate CEA'!AB59*'Unit cost and utilities'!$H$5-('Surv-rate CEA'!AA58-'Surv-rate CEA'!AA59)*'Unit cost and utilities'!$G$14</f>
        <v>201.92440209994191</v>
      </c>
      <c r="AL61" s="12">
        <f t="shared" si="22"/>
        <v>183.89372190792059</v>
      </c>
      <c r="AM61" s="12">
        <f>'Surv-rate CEA'!AF59*'Unit cost and utilities'!$H$9+'Surv-rate CEA'!AE59*'Unit cost and utilities'!$H$9+('Surv-rate CEA'!AD58-'Surv-rate CEA'!AD59)*'Unit cost and utilities'!G68</f>
        <v>624.25690082833819</v>
      </c>
      <c r="AN61" s="12">
        <f t="shared" si="23"/>
        <v>568.51437333070999</v>
      </c>
      <c r="AO61" s="12">
        <f>AM61-'Surv-rate CEA'!AE59*'Unit cost and utilities'!$H$9-('Surv-rate CEA'!AD58-'Surv-rate CEA'!AD59)*'Unit cost and utilities'!G68</f>
        <v>208.65751037086937</v>
      </c>
      <c r="AP61" s="12">
        <f t="shared" si="24"/>
        <v>190.02560258738905</v>
      </c>
      <c r="AQ61" s="13">
        <f>'Surv-rate CEA'!AI59*'Unit cost and utilities'!$H$4+'Surv-rate CEA'!AH59*'Unit cost and utilities'!$H$4+('Surv-rate CEA'!AG58-'Surv-rate CEA'!AG59)*'Unit cost and utilities'!$G$14</f>
        <v>764.55252696470188</v>
      </c>
      <c r="AR61" s="12">
        <f t="shared" si="25"/>
        <v>696.28241220720338</v>
      </c>
      <c r="AS61" s="13">
        <f>AQ61-'Surv-rate CEA'!AH59*'Unit cost and utilities'!$H$4-('Surv-rate CEA'!AG58-'Surv-rate CEA'!AG59)*'Unit cost and utilities'!$G$14</f>
        <v>59.748036705626653</v>
      </c>
      <c r="AT61" s="12">
        <f t="shared" si="26"/>
        <v>54.4128829018427</v>
      </c>
      <c r="AU61" s="12">
        <f>'Surv-rate CEA'!AL59*'Unit cost and utilities'!$H$8+'Surv-rate CEA'!AK59*'Unit cost and utilities'!$H$8+('Surv-rate CEA'!AJ58-'Surv-rate CEA'!AJ59)*'Unit cost and utilities'!$G$14</f>
        <v>440.95432946354407</v>
      </c>
      <c r="AV61" s="12">
        <f t="shared" si="27"/>
        <v>401.57966047277398</v>
      </c>
      <c r="AW61" s="12">
        <f>AU61-'Surv-rate CEA'!AK59*'Unit cost and utilities'!$H$8-('Surv-rate CEA'!AJ58-'Surv-rate CEA'!AJ59)*'Unit cost and utilities'!$G$14</f>
        <v>307.70393226565108</v>
      </c>
      <c r="AX61" s="12">
        <f t="shared" si="28"/>
        <v>280.22775237450878</v>
      </c>
      <c r="AY61" s="12">
        <f>'Surv-rate CEA'!AO59*'Unit cost and utilities'!$H$5+'Surv-rate CEA'!AN59*'Unit cost and utilities'!$H$5+('Surv-rate CEA'!AM58-'Surv-rate CEA'!AM59)*'Unit cost and utilities'!$G$14</f>
        <v>819.19917023803521</v>
      </c>
      <c r="AZ61" s="12">
        <f t="shared" si="29"/>
        <v>746.04942657891797</v>
      </c>
      <c r="BA61" s="12">
        <f>AY61-'Surv-rate CEA'!AN59*'Unit cost and utilities'!$H$5-('Surv-rate CEA'!AM58-'Surv-rate CEA'!AM59)*'Unit cost and utilities'!$G$14</f>
        <v>201.92440209994191</v>
      </c>
      <c r="BB61" s="12">
        <f t="shared" si="30"/>
        <v>183.89372190792059</v>
      </c>
    </row>
    <row r="62" spans="1:54">
      <c r="A62" s="12">
        <v>57</v>
      </c>
      <c r="B62" s="12">
        <f t="shared" si="31"/>
        <v>3.2219178082191782</v>
      </c>
      <c r="C62" s="12">
        <f>'Surv-rate CEA'!D60*'Unit cost and utilities'!$H$7+'Surv-rate CEA'!E60*'Unit cost and utilities'!$H$7+'Unit cost and utilities'!$G$14*('Surv-rate CEA'!C59-'Surv-rate CEA'!C60)</f>
        <v>455.3619415891593</v>
      </c>
      <c r="D62" s="12">
        <f t="shared" si="5"/>
        <v>413.9960974849613</v>
      </c>
      <c r="E62" s="12">
        <f>C62-'Surv-rate CEA'!E60*'Unit cost and utilities'!$H$7-'Unit cost and utilities'!$G$14*('Surv-rate CEA'!C59-'Surv-rate CEA'!C60)</f>
        <v>74.576547487407936</v>
      </c>
      <c r="F62" s="12">
        <f t="shared" si="6"/>
        <v>67.801888572287751</v>
      </c>
      <c r="G62" s="12">
        <f>'Surv-rate CEA'!G60*'Unit cost and utilities'!$H$4+'Surv-rate CEA'!H60*'Unit cost and utilities'!$H$4+('Surv-rate CEA'!F59-'Surv-rate CEA'!F60)*'Unit cost and utilities'!$G$14</f>
        <v>747.07337670072661</v>
      </c>
      <c r="H62" s="12">
        <f t="shared" si="7"/>
        <v>679.20797554939168</v>
      </c>
      <c r="I62" s="12">
        <f>G62-'Surv-rate CEA'!H60*'Unit cost and utilities'!$H$4-('Surv-rate CEA'!F59-'Surv-rate CEA'!F60)*'Unit cost and utilities'!$G$14</f>
        <v>56.820021515610193</v>
      </c>
      <c r="J62" s="12">
        <f t="shared" si="8"/>
        <v>51.658395263294807</v>
      </c>
      <c r="K62" s="12">
        <f>'Surv-rate CEA'!K60*'Unit cost and utilities'!$H$10+'Surv-rate CEA'!J60*'Unit cost and utilities'!$H$10+('Surv-rate CEA'!I59-'Surv-rate CEA'!I60)*'Unit cost and utilities'!$G$14</f>
        <v>439.99567969209426</v>
      </c>
      <c r="L62" s="12">
        <f t="shared" si="9"/>
        <v>400.02573264481754</v>
      </c>
      <c r="M62" s="12">
        <f>K62-'Surv-rate CEA'!J60*'Unit cost and utilities'!$H$10-('Surv-rate CEA'!I59-'Surv-rate CEA'!I60)*'Unit cost and utilities'!$G$14</f>
        <v>105.755446323944</v>
      </c>
      <c r="N62" s="12">
        <f t="shared" si="10"/>
        <v>96.14844383590318</v>
      </c>
      <c r="O62" s="12">
        <f>'Surv-rate CEA'!N60*'Unit cost and utilities'!$H$3+'Surv-rate CEA'!M60*'Unit cost and utilities'!$H$3+('Surv-rate CEA'!L59-'Surv-rate CEA'!L60)*'Unit cost and utilities'!$G$14</f>
        <v>811.14511203673544</v>
      </c>
      <c r="P62" s="12">
        <f t="shared" si="11"/>
        <v>737.45932676163011</v>
      </c>
      <c r="Q62" s="12">
        <f>O62-'Surv-rate CEA'!M60*'Unit cost and utilities'!$H$3-('Surv-rate CEA'!L59-'Surv-rate CEA'!L60)*'Unit cost and utilities'!$G$14</f>
        <v>56.820021515610165</v>
      </c>
      <c r="R62" s="12">
        <f t="shared" si="12"/>
        <v>51.658395263294786</v>
      </c>
      <c r="S62" s="12">
        <f>'Surv-rate CEA'!Q60*'Unit cost and utilities'!$H$11+'Surv-rate CEA'!P60*'Unit cost and utilities'!$H$11+('Surv-rate CEA'!O59-'Surv-rate CEA'!O60)*'Unit cost and utilities'!$G$14</f>
        <v>439.99567969209426</v>
      </c>
      <c r="T62" s="12">
        <f t="shared" si="13"/>
        <v>400.02573264481754</v>
      </c>
      <c r="U62" s="12">
        <f>S62-'Surv-rate CEA'!P60*'Unit cost and utilities'!$H$11-('Surv-rate CEA'!O59-'Surv-rate CEA'!O60)*'Unit cost and utilities'!$G$14</f>
        <v>105.755446323944</v>
      </c>
      <c r="V62" s="12">
        <f t="shared" si="14"/>
        <v>96.14844383590318</v>
      </c>
      <c r="W62" s="12">
        <f>'Surv-rate CEA'!T60*'Unit cost and utilities'!$H$4+'Surv-rate CEA'!S60*'Unit cost and utilities'!$H$4+('Surv-rate CEA'!R59-'Surv-rate CEA'!R60)*'Unit cost and utilities'!$G$14</f>
        <v>747.07337670072661</v>
      </c>
      <c r="X62" s="12">
        <f t="shared" si="15"/>
        <v>679.20797554939168</v>
      </c>
      <c r="Y62" s="12">
        <f>W62-'Surv-rate CEA'!S60*'Unit cost and utilities'!$H$4-('Surv-rate CEA'!R59-'Surv-rate CEA'!R60)*'Unit cost and utilities'!$G$14</f>
        <v>56.820021515610193</v>
      </c>
      <c r="Z62" s="12">
        <f t="shared" si="16"/>
        <v>51.658395263294807</v>
      </c>
      <c r="AA62" s="12">
        <f>'Surv-rate CEA'!W60*'Unit cost and utilities'!$H$6+'Surv-rate CEA'!V60*'Unit cost and utilities'!$H$6+('Surv-rate CEA'!U59-'Surv-rate CEA'!U60)*'Unit cost and utilities'!$G$14</f>
        <v>469.64778915276645</v>
      </c>
      <c r="AB62" s="12">
        <f t="shared" si="17"/>
        <v>426.98419464555894</v>
      </c>
      <c r="AC62" s="12">
        <f>AA62-'Surv-rate CEA'!V60*'Unit cost and utilities'!$H$6-('Surv-rate CEA'!U59-'Surv-rate CEA'!U60)*'Unit cost and utilities'!$G$14</f>
        <v>249.95690948118099</v>
      </c>
      <c r="AD62" s="12">
        <f t="shared" si="18"/>
        <v>227.25040371945349</v>
      </c>
      <c r="AE62" s="12">
        <f>'Surv-rate CEA'!Z60*'Unit cost and utilities'!$H$12+'Surv-rate CEA'!Y60*'Unit cost and utilities'!$H$12+('Surv-rate CEA'!X59-'Surv-rate CEA'!X60)*'Unit cost and utilities'!$G$14</f>
        <v>439.99567969209426</v>
      </c>
      <c r="AF62" s="12">
        <f t="shared" si="19"/>
        <v>400.02573264481754</v>
      </c>
      <c r="AG62" s="12">
        <f>AE62-'Surv-rate CEA'!Y60*'Unit cost and utilities'!$H$12-('Surv-rate CEA'!X59-'Surv-rate CEA'!X60)*'Unit cost and utilities'!$G$14</f>
        <v>105.755446323944</v>
      </c>
      <c r="AH62" s="12">
        <f t="shared" si="20"/>
        <v>96.14844383590318</v>
      </c>
      <c r="AI62" s="12">
        <f>'Surv-rate CEA'!AC60*'Unit cost and utilities'!$H$5+'Surv-rate CEA'!AB60*'Unit cost and utilities'!$H$5+('Surv-rate CEA'!AA59-'Surv-rate CEA'!AA60)*'Unit cost and utilities'!$G$14</f>
        <v>801.35288348850429</v>
      </c>
      <c r="AJ62" s="12">
        <f t="shared" si="21"/>
        <v>728.55664071259241</v>
      </c>
      <c r="AK62" s="12">
        <f>AI62-'Surv-rate CEA'!AB60*'Unit cost and utilities'!$H$5-('Surv-rate CEA'!AA59-'Surv-rate CEA'!AA60)*'Unit cost and utilities'!$G$14</f>
        <v>194.8084193115364</v>
      </c>
      <c r="AL62" s="12">
        <f t="shared" si="22"/>
        <v>177.11169508530145</v>
      </c>
      <c r="AM62" s="12">
        <f>'Surv-rate CEA'!AF60*'Unit cost and utilities'!$H$9+'Surv-rate CEA'!AE60*'Unit cost and utilities'!$H$9+('Surv-rate CEA'!AD59-'Surv-rate CEA'!AD60)*'Unit cost and utilities'!G69</f>
        <v>616.40430377080952</v>
      </c>
      <c r="AN62" s="12">
        <f t="shared" si="23"/>
        <v>560.40910082092148</v>
      </c>
      <c r="AO62" s="12">
        <f>AM62-'Surv-rate CEA'!AE60*'Unit cost and utilities'!$H$9-('Surv-rate CEA'!AD59-'Surv-rate CEA'!AD60)*'Unit cost and utilities'!G69</f>
        <v>203.58281773979598</v>
      </c>
      <c r="AP62" s="12">
        <f t="shared" si="24"/>
        <v>185.08901241314052</v>
      </c>
      <c r="AQ62" s="13">
        <f>'Surv-rate CEA'!AI60*'Unit cost and utilities'!$H$4+'Surv-rate CEA'!AH60*'Unit cost and utilities'!$H$4+('Surv-rate CEA'!AG59-'Surv-rate CEA'!AG60)*'Unit cost and utilities'!$G$14</f>
        <v>747.07337670072661</v>
      </c>
      <c r="AR62" s="12">
        <f t="shared" si="25"/>
        <v>679.20797554939168</v>
      </c>
      <c r="AS62" s="13">
        <f>AQ62-'Surv-rate CEA'!AH60*'Unit cost and utilities'!$H$4-('Surv-rate CEA'!AG59-'Surv-rate CEA'!AG60)*'Unit cost and utilities'!$G$14</f>
        <v>56.820021515610193</v>
      </c>
      <c r="AT62" s="12">
        <f t="shared" si="26"/>
        <v>51.658395263294807</v>
      </c>
      <c r="AU62" s="12">
        <f>'Surv-rate CEA'!AL60*'Unit cost and utilities'!$H$8+'Surv-rate CEA'!AK60*'Unit cost and utilities'!$H$8+('Surv-rate CEA'!AJ59-'Surv-rate CEA'!AJ60)*'Unit cost and utilities'!$G$14</f>
        <v>432.50726610993297</v>
      </c>
      <c r="AV62" s="12">
        <f t="shared" si="27"/>
        <v>393.21757913829276</v>
      </c>
      <c r="AW62" s="12">
        <f>AU62-'Surv-rate CEA'!AK60*'Unit cost and utilities'!$H$8-('Surv-rate CEA'!AJ59-'Surv-rate CEA'!AJ60)*'Unit cost and utilities'!$G$14</f>
        <v>301.58111891592569</v>
      </c>
      <c r="AX62" s="12">
        <f t="shared" si="28"/>
        <v>274.18498320394906</v>
      </c>
      <c r="AY62" s="12">
        <f>'Surv-rate CEA'!AO60*'Unit cost and utilities'!$H$5+'Surv-rate CEA'!AN60*'Unit cost and utilities'!$H$5+('Surv-rate CEA'!AM59-'Surv-rate CEA'!AM60)*'Unit cost and utilities'!$G$14</f>
        <v>801.35288348850429</v>
      </c>
      <c r="AZ62" s="12">
        <f t="shared" si="29"/>
        <v>728.55664071259241</v>
      </c>
      <c r="BA62" s="12">
        <f>AY62-'Surv-rate CEA'!AN60*'Unit cost and utilities'!$H$5-('Surv-rate CEA'!AM59-'Surv-rate CEA'!AM60)*'Unit cost and utilities'!$G$14</f>
        <v>194.8084193115364</v>
      </c>
      <c r="BB62" s="12">
        <f t="shared" si="30"/>
        <v>177.11169508530145</v>
      </c>
    </row>
    <row r="63" spans="1:54">
      <c r="A63" s="12">
        <v>58</v>
      </c>
      <c r="B63" s="12">
        <f t="shared" si="31"/>
        <v>3.2794520547945205</v>
      </c>
      <c r="C63" s="12">
        <f>'Surv-rate CEA'!D61*'Unit cost and utilities'!$H$7+'Surv-rate CEA'!E61*'Unit cost and utilities'!$H$7+'Unit cost and utilities'!$G$14*('Surv-rate CEA'!C60-'Surv-rate CEA'!C61)</f>
        <v>447.04569472855928</v>
      </c>
      <c r="D63" s="12">
        <f t="shared" si="5"/>
        <v>405.74469833855591</v>
      </c>
      <c r="E63" s="12">
        <f>C63-'Surv-rate CEA'!E61*'Unit cost and utilities'!$H$7-'Unit cost and utilities'!$G$14*('Surv-rate CEA'!C60-'Surv-rate CEA'!C61)</f>
        <v>71.955110578500609</v>
      </c>
      <c r="F63" s="12">
        <f t="shared" si="6"/>
        <v>65.307428255892859</v>
      </c>
      <c r="G63" s="12">
        <f>'Surv-rate CEA'!G61*'Unit cost and utilities'!$H$4+'Surv-rate CEA'!H61*'Unit cost and utilities'!$H$4+('Surv-rate CEA'!F60-'Surv-rate CEA'!F61)*'Unit cost and utilities'!$G$14</f>
        <v>730.16617518005421</v>
      </c>
      <c r="H63" s="12">
        <f t="shared" si="7"/>
        <v>662.70866262415166</v>
      </c>
      <c r="I63" s="12">
        <f>G63-'Surv-rate CEA'!H61*'Unit cost and utilities'!$H$4-('Surv-rate CEA'!F60-'Surv-rate CEA'!F61)*'Unit cost and utilities'!$G$14</f>
        <v>54.065121955232073</v>
      </c>
      <c r="J63" s="12">
        <f t="shared" si="8"/>
        <v>49.070233439296473</v>
      </c>
      <c r="K63" s="12">
        <f>'Surv-rate CEA'!K61*'Unit cost and utilities'!$H$10+'Surv-rate CEA'!J61*'Unit cost and utilities'!$H$10+('Surv-rate CEA'!I60-'Surv-rate CEA'!I61)*'Unit cost and utilities'!$G$14</f>
        <v>431.75685201126981</v>
      </c>
      <c r="L63" s="12">
        <f t="shared" si="9"/>
        <v>391.86833860750238</v>
      </c>
      <c r="M63" s="12">
        <f>K63-'Surv-rate CEA'!J61*'Unit cost and utilities'!$H$10-('Surv-rate CEA'!I60-'Surv-rate CEA'!I61)*'Unit cost and utilities'!$G$14</f>
        <v>102.44454786777567</v>
      </c>
      <c r="N63" s="12">
        <f t="shared" si="10"/>
        <v>92.980052511810811</v>
      </c>
      <c r="O63" s="12">
        <f>'Surv-rate CEA'!N61*'Unit cost and utilities'!$H$3+'Surv-rate CEA'!M61*'Unit cost and utilities'!$H$3+('Surv-rate CEA'!L60-'Surv-rate CEA'!L61)*'Unit cost and utilities'!$G$14</f>
        <v>791.17657922566286</v>
      </c>
      <c r="P63" s="12">
        <f t="shared" si="11"/>
        <v>718.08252770528077</v>
      </c>
      <c r="Q63" s="12">
        <f>O63-'Surv-rate CEA'!M61*'Unit cost and utilities'!$H$3-('Surv-rate CEA'!L60-'Surv-rate CEA'!L61)*'Unit cost and utilities'!$G$14</f>
        <v>54.065121955231973</v>
      </c>
      <c r="R63" s="12">
        <f t="shared" si="12"/>
        <v>49.070233439296388</v>
      </c>
      <c r="S63" s="12">
        <f>'Surv-rate CEA'!Q61*'Unit cost and utilities'!$H$11+'Surv-rate CEA'!P61*'Unit cost and utilities'!$H$11+('Surv-rate CEA'!O60-'Surv-rate CEA'!O61)*'Unit cost and utilities'!$G$14</f>
        <v>431.75685201126981</v>
      </c>
      <c r="T63" s="12">
        <f t="shared" si="13"/>
        <v>391.86833860750238</v>
      </c>
      <c r="U63" s="12">
        <f>S63-'Surv-rate CEA'!P61*'Unit cost and utilities'!$H$11-('Surv-rate CEA'!O60-'Surv-rate CEA'!O61)*'Unit cost and utilities'!$G$14</f>
        <v>102.44454786777567</v>
      </c>
      <c r="V63" s="12">
        <f t="shared" si="14"/>
        <v>92.980052511810811</v>
      </c>
      <c r="W63" s="12">
        <f>'Surv-rate CEA'!T61*'Unit cost and utilities'!$H$4+'Surv-rate CEA'!S61*'Unit cost and utilities'!$H$4+('Surv-rate CEA'!R60-'Surv-rate CEA'!R61)*'Unit cost and utilities'!$G$14</f>
        <v>730.16617518005421</v>
      </c>
      <c r="X63" s="12">
        <f t="shared" si="15"/>
        <v>662.70866262415166</v>
      </c>
      <c r="Y63" s="12">
        <f>W63-'Surv-rate CEA'!S61*'Unit cost and utilities'!$H$4-('Surv-rate CEA'!R60-'Surv-rate CEA'!R61)*'Unit cost and utilities'!$G$14</f>
        <v>54.065121955232073</v>
      </c>
      <c r="Z63" s="12">
        <f t="shared" si="16"/>
        <v>49.070233439296473</v>
      </c>
      <c r="AA63" s="12">
        <f>'Surv-rate CEA'!W61*'Unit cost and utilities'!$H$6+'Surv-rate CEA'!V61*'Unit cost and utilities'!$H$6+('Surv-rate CEA'!U60-'Surv-rate CEA'!U61)*'Unit cost and utilities'!$G$14</f>
        <v>461.26598295525815</v>
      </c>
      <c r="AB63" s="12">
        <f t="shared" si="17"/>
        <v>418.65122361072662</v>
      </c>
      <c r="AC63" s="12">
        <f>AA63-'Surv-rate CEA'!V61*'Unit cost and utilities'!$H$6-('Surv-rate CEA'!U60-'Surv-rate CEA'!U61)*'Unit cost and utilities'!$G$14</f>
        <v>244.51378174984416</v>
      </c>
      <c r="AD63" s="12">
        <f t="shared" si="18"/>
        <v>221.92400415789538</v>
      </c>
      <c r="AE63" s="12">
        <f>'Surv-rate CEA'!Z61*'Unit cost and utilities'!$H$12+'Surv-rate CEA'!Y61*'Unit cost and utilities'!$H$12+('Surv-rate CEA'!X60-'Surv-rate CEA'!X61)*'Unit cost and utilities'!$G$14</f>
        <v>431.75685201126981</v>
      </c>
      <c r="AF63" s="12">
        <f t="shared" si="19"/>
        <v>391.86833860750238</v>
      </c>
      <c r="AG63" s="12">
        <f>AE63-'Surv-rate CEA'!Y61*'Unit cost and utilities'!$H$12-('Surv-rate CEA'!X60-'Surv-rate CEA'!X61)*'Unit cost and utilities'!$G$14</f>
        <v>102.44454786777567</v>
      </c>
      <c r="AH63" s="12">
        <f t="shared" si="20"/>
        <v>92.980052511810811</v>
      </c>
      <c r="AI63" s="12">
        <f>'Surv-rate CEA'!AC61*'Unit cost and utilities'!$H$5+'Surv-rate CEA'!AB61*'Unit cost and utilities'!$H$5+('Surv-rate CEA'!AA60-'Surv-rate CEA'!AA61)*'Unit cost and utilities'!$G$14</f>
        <v>784.071718715972</v>
      </c>
      <c r="AJ63" s="12">
        <f t="shared" si="21"/>
        <v>711.63406053909455</v>
      </c>
      <c r="AK63" s="12">
        <f>AI63-'Surv-rate CEA'!AB61*'Unit cost and utilities'!$H$5-('Surv-rate CEA'!AA60-'Surv-rate CEA'!AA61)*'Unit cost and utilities'!$G$14</f>
        <v>188.01677486464951</v>
      </c>
      <c r="AL63" s="12">
        <f t="shared" si="22"/>
        <v>170.64655917638535</v>
      </c>
      <c r="AM63" s="12">
        <f>'Surv-rate CEA'!AF61*'Unit cost and utilities'!$H$9+'Surv-rate CEA'!AE61*'Unit cost and utilities'!$H$9+('Surv-rate CEA'!AD60-'Surv-rate CEA'!AD61)*'Unit cost and utilities'!G70</f>
        <v>608.72686929227302</v>
      </c>
      <c r="AN63" s="12">
        <f t="shared" si="23"/>
        <v>552.48871169989638</v>
      </c>
      <c r="AO63" s="12">
        <f>AM63-'Surv-rate CEA'!AE61*'Unit cost and utilities'!$H$9-('Surv-rate CEA'!AD60-'Surv-rate CEA'!AD61)*'Unit cost and utilities'!G70</f>
        <v>198.68489888847517</v>
      </c>
      <c r="AP63" s="12">
        <f t="shared" si="24"/>
        <v>180.32909233781908</v>
      </c>
      <c r="AQ63" s="13">
        <f>'Surv-rate CEA'!AI61*'Unit cost and utilities'!$H$4+'Surv-rate CEA'!AH61*'Unit cost and utilities'!$H$4+('Surv-rate CEA'!AG60-'Surv-rate CEA'!AG61)*'Unit cost and utilities'!$G$14</f>
        <v>730.16617518005421</v>
      </c>
      <c r="AR63" s="12">
        <f t="shared" si="25"/>
        <v>662.70866262415166</v>
      </c>
      <c r="AS63" s="13">
        <f>AQ63-'Surv-rate CEA'!AH61*'Unit cost and utilities'!$H$4-('Surv-rate CEA'!AG60-'Surv-rate CEA'!AG61)*'Unit cost and utilities'!$G$14</f>
        <v>54.065121955232073</v>
      </c>
      <c r="AT63" s="12">
        <f t="shared" si="26"/>
        <v>49.070233439296473</v>
      </c>
      <c r="AU63" s="12">
        <f>'Surv-rate CEA'!AL61*'Unit cost and utilities'!$H$8+'Surv-rate CEA'!AK61*'Unit cost and utilities'!$H$8+('Surv-rate CEA'!AJ60-'Surv-rate CEA'!AJ61)*'Unit cost and utilities'!$G$14</f>
        <v>424.30882981020471</v>
      </c>
      <c r="AV63" s="12">
        <f t="shared" si="27"/>
        <v>385.10841326469159</v>
      </c>
      <c r="AW63" s="12">
        <f>AU63-'Surv-rate CEA'!AK61*'Unit cost and utilities'!$H$8-('Surv-rate CEA'!AJ60-'Surv-rate CEA'!AJ61)*'Unit cost and utilities'!$G$14</f>
        <v>295.64495023822548</v>
      </c>
      <c r="AX63" s="12">
        <f t="shared" si="28"/>
        <v>268.33134188343371</v>
      </c>
      <c r="AY63" s="12">
        <f>'Surv-rate CEA'!AO61*'Unit cost and utilities'!$H$5+'Surv-rate CEA'!AN61*'Unit cost and utilities'!$H$5+('Surv-rate CEA'!AM60-'Surv-rate CEA'!AM61)*'Unit cost and utilities'!$G$14</f>
        <v>784.071718715972</v>
      </c>
      <c r="AZ63" s="12">
        <f t="shared" si="29"/>
        <v>711.63406053909455</v>
      </c>
      <c r="BA63" s="12">
        <f>AY63-'Surv-rate CEA'!AN61*'Unit cost and utilities'!$H$5-('Surv-rate CEA'!AM60-'Surv-rate CEA'!AM61)*'Unit cost and utilities'!$G$14</f>
        <v>188.01677486464951</v>
      </c>
      <c r="BB63" s="12">
        <f t="shared" si="30"/>
        <v>170.64655917638535</v>
      </c>
    </row>
    <row r="64" spans="1:54">
      <c r="A64" s="12">
        <v>59</v>
      </c>
      <c r="B64" s="12">
        <f t="shared" si="31"/>
        <v>3.3369863013698629</v>
      </c>
      <c r="C64" s="12">
        <f>'Surv-rate CEA'!D62*'Unit cost and utilities'!$H$7+'Surv-rate CEA'!E62*'Unit cost and utilities'!$H$7+'Unit cost and utilities'!$G$14*('Surv-rate CEA'!C61-'Surv-rate CEA'!C62)</f>
        <v>438.96575422313418</v>
      </c>
      <c r="D64" s="12">
        <f t="shared" si="5"/>
        <v>397.73425579397599</v>
      </c>
      <c r="E64" s="12">
        <f>C64-'Surv-rate CEA'!E62*'Unit cost and utilities'!$H$7-'Unit cost and utilities'!$G$14*('Surv-rate CEA'!C61-'Surv-rate CEA'!C62)</f>
        <v>69.452545427518473</v>
      </c>
      <c r="F64" s="12">
        <f t="shared" si="6"/>
        <v>62.928955625476348</v>
      </c>
      <c r="G64" s="12">
        <f>'Surv-rate CEA'!G62*'Unit cost and utilities'!$H$4+'Surv-rate CEA'!H62*'Unit cost and utilities'!$H$4+('Surv-rate CEA'!F61-'Surv-rate CEA'!F62)*'Unit cost and utilities'!$G$14</f>
        <v>713.80611731532508</v>
      </c>
      <c r="H64" s="12">
        <f t="shared" si="7"/>
        <v>646.75921098684216</v>
      </c>
      <c r="I64" s="12">
        <f>G64-'Surv-rate CEA'!H62*'Unit cost and utilities'!$H$4-('Surv-rate CEA'!F61-'Surv-rate CEA'!F62)*'Unit cost and utilities'!$G$14</f>
        <v>51.471299679628004</v>
      </c>
      <c r="J64" s="12">
        <f t="shared" si="8"/>
        <v>46.63666556188646</v>
      </c>
      <c r="K64" s="12">
        <f>'Surv-rate CEA'!K62*'Unit cost and utilities'!$H$10+'Surv-rate CEA'!J62*'Unit cost and utilities'!$H$10+('Surv-rate CEA'!I61-'Surv-rate CEA'!I62)*'Unit cost and utilities'!$G$14</f>
        <v>423.75585936585088</v>
      </c>
      <c r="L64" s="12">
        <f t="shared" si="9"/>
        <v>383.95300713490377</v>
      </c>
      <c r="M64" s="12">
        <f>K64-'Surv-rate CEA'!J62*'Unit cost and utilities'!$H$10-('Surv-rate CEA'!I61-'Surv-rate CEA'!I62)*'Unit cost and utilities'!$G$14</f>
        <v>99.2712605322115</v>
      </c>
      <c r="N64" s="12">
        <f t="shared" si="10"/>
        <v>89.946836512077496</v>
      </c>
      <c r="O64" s="12">
        <f>'Surv-rate CEA'!N62*'Unit cost and utilities'!$H$3+'Surv-rate CEA'!M62*'Unit cost and utilities'!$H$3+('Surv-rate CEA'!L61-'Surv-rate CEA'!L62)*'Unit cost and utilities'!$G$14</f>
        <v>771.92921833329433</v>
      </c>
      <c r="P64" s="12">
        <f t="shared" si="11"/>
        <v>699.42288259542283</v>
      </c>
      <c r="Q64" s="12">
        <f>O64-'Surv-rate CEA'!M62*'Unit cost and utilities'!$H$3-('Surv-rate CEA'!L61-'Surv-rate CEA'!L62)*'Unit cost and utilities'!$G$14</f>
        <v>51.471299679628018</v>
      </c>
      <c r="R64" s="12">
        <f t="shared" si="12"/>
        <v>46.636665561886474</v>
      </c>
      <c r="S64" s="12">
        <f>'Surv-rate CEA'!Q62*'Unit cost and utilities'!$H$11+'Surv-rate CEA'!P62*'Unit cost and utilities'!$H$11+('Surv-rate CEA'!O61-'Surv-rate CEA'!O62)*'Unit cost and utilities'!$G$14</f>
        <v>423.75585936585088</v>
      </c>
      <c r="T64" s="12">
        <f t="shared" si="13"/>
        <v>383.95300713490377</v>
      </c>
      <c r="U64" s="12">
        <f>S64-'Surv-rate CEA'!P62*'Unit cost and utilities'!$H$11-('Surv-rate CEA'!O61-'Surv-rate CEA'!O62)*'Unit cost and utilities'!$G$14</f>
        <v>99.2712605322115</v>
      </c>
      <c r="V64" s="12">
        <f t="shared" si="14"/>
        <v>89.946836512077496</v>
      </c>
      <c r="W64" s="12">
        <f>'Surv-rate CEA'!T62*'Unit cost and utilities'!$H$4+'Surv-rate CEA'!S62*'Unit cost and utilities'!$H$4+('Surv-rate CEA'!R61-'Surv-rate CEA'!R62)*'Unit cost and utilities'!$G$14</f>
        <v>713.80611731532508</v>
      </c>
      <c r="X64" s="12">
        <f t="shared" si="15"/>
        <v>646.75921098684216</v>
      </c>
      <c r="Y64" s="12">
        <f>W64-'Surv-rate CEA'!S62*'Unit cost and utilities'!$H$4-('Surv-rate CEA'!R61-'Surv-rate CEA'!R62)*'Unit cost and utilities'!$G$14</f>
        <v>51.471299679628004</v>
      </c>
      <c r="Z64" s="12">
        <f t="shared" si="16"/>
        <v>46.63666556188646</v>
      </c>
      <c r="AA64" s="12">
        <f>'Surv-rate CEA'!W62*'Unit cost and utilities'!$H$6+'Surv-rate CEA'!V62*'Unit cost and utilities'!$H$6+('Surv-rate CEA'!U61-'Surv-rate CEA'!U62)*'Unit cost and utilities'!$G$14</f>
        <v>453.11893000117152</v>
      </c>
      <c r="AB64" s="12">
        <f t="shared" si="17"/>
        <v>410.55804166119327</v>
      </c>
      <c r="AC64" s="12">
        <f>AA64-'Surv-rate CEA'!V62*'Unit cost and utilities'!$H$6-('Surv-rate CEA'!U61-'Surv-rate CEA'!U62)*'Unit cost and utilities'!$G$14</f>
        <v>239.24583363881868</v>
      </c>
      <c r="AD64" s="12">
        <f t="shared" si="18"/>
        <v>216.77377489856599</v>
      </c>
      <c r="AE64" s="12">
        <f>'Surv-rate CEA'!Z62*'Unit cost and utilities'!$H$12+'Surv-rate CEA'!Y62*'Unit cost and utilities'!$H$12+('Surv-rate CEA'!X61-'Surv-rate CEA'!X62)*'Unit cost and utilities'!$G$14</f>
        <v>423.75585936585088</v>
      </c>
      <c r="AF64" s="12">
        <f t="shared" si="19"/>
        <v>383.95300713490377</v>
      </c>
      <c r="AG64" s="12">
        <f>AE64-'Surv-rate CEA'!Y62*'Unit cost and utilities'!$H$12-('Surv-rate CEA'!X61-'Surv-rate CEA'!X62)*'Unit cost and utilities'!$G$14</f>
        <v>99.2712605322115</v>
      </c>
      <c r="AH64" s="12">
        <f t="shared" si="20"/>
        <v>89.946836512077496</v>
      </c>
      <c r="AI64" s="12">
        <f>'Surv-rate CEA'!AC62*'Unit cost and utilities'!$H$5+'Surv-rate CEA'!AB62*'Unit cost and utilities'!$H$5+('Surv-rate CEA'!AA61-'Surv-rate CEA'!AA62)*'Unit cost and utilities'!$G$14</f>
        <v>767.33173124045459</v>
      </c>
      <c r="AJ64" s="12">
        <f t="shared" si="21"/>
        <v>695.25723165386091</v>
      </c>
      <c r="AK64" s="12">
        <f>AI64-'Surv-rate CEA'!AB62*'Unit cost and utilities'!$H$5-('Surv-rate CEA'!AA61-'Surv-rate CEA'!AA62)*'Unit cost and utilities'!$G$14</f>
        <v>181.53118111331344</v>
      </c>
      <c r="AL64" s="12">
        <f t="shared" si="22"/>
        <v>164.48018673184248</v>
      </c>
      <c r="AM64" s="12">
        <f>'Surv-rate CEA'!AF62*'Unit cost and utilities'!$H$9+'Surv-rate CEA'!AE62*'Unit cost and utilities'!$H$9+('Surv-rate CEA'!AD61-'Surv-rate CEA'!AD62)*'Unit cost and utilities'!G71</f>
        <v>601.21877282128503</v>
      </c>
      <c r="AN64" s="12">
        <f t="shared" si="23"/>
        <v>544.74705344756717</v>
      </c>
      <c r="AO64" s="12">
        <f>AM64-'Surv-rate CEA'!AE62*'Unit cost and utilities'!$H$9-('Surv-rate CEA'!AD61-'Surv-rate CEA'!AD62)*'Unit cost and utilities'!G71</f>
        <v>193.95561369750357</v>
      </c>
      <c r="AP64" s="12">
        <f t="shared" si="24"/>
        <v>175.73760806823077</v>
      </c>
      <c r="AQ64" s="13">
        <f>'Surv-rate CEA'!AI62*'Unit cost and utilities'!$H$4+'Surv-rate CEA'!AH62*'Unit cost and utilities'!$H$4+('Surv-rate CEA'!AG61-'Surv-rate CEA'!AG62)*'Unit cost and utilities'!$G$14</f>
        <v>713.80611731532508</v>
      </c>
      <c r="AR64" s="12">
        <f t="shared" si="25"/>
        <v>646.75921098684216</v>
      </c>
      <c r="AS64" s="13">
        <f>AQ64-'Surv-rate CEA'!AH62*'Unit cost and utilities'!$H$4-('Surv-rate CEA'!AG61-'Surv-rate CEA'!AG62)*'Unit cost and utilities'!$G$14</f>
        <v>51.471299679628004</v>
      </c>
      <c r="AT64" s="12">
        <f t="shared" si="26"/>
        <v>46.63666556188646</v>
      </c>
      <c r="AU64" s="12">
        <f>'Surv-rate CEA'!AL62*'Unit cost and utilities'!$H$8+'Surv-rate CEA'!AK62*'Unit cost and utilities'!$H$8+('Surv-rate CEA'!AJ61-'Surv-rate CEA'!AJ62)*'Unit cost and utilities'!$G$14</f>
        <v>416.34891679960248</v>
      </c>
      <c r="AV64" s="12">
        <f t="shared" si="27"/>
        <v>377.24178932131997</v>
      </c>
      <c r="AW64" s="12">
        <f>AU64-'Surv-rate CEA'!AK62*'Unit cost and utilities'!$H$8-('Surv-rate CEA'!AJ61-'Surv-rate CEA'!AJ62)*'Unit cost and utilities'!$G$14</f>
        <v>289.88760384196752</v>
      </c>
      <c r="AX64" s="12">
        <f t="shared" si="28"/>
        <v>262.65882763915045</v>
      </c>
      <c r="AY64" s="12">
        <f>'Surv-rate CEA'!AO62*'Unit cost and utilities'!$H$5+'Surv-rate CEA'!AN62*'Unit cost and utilities'!$H$5+('Surv-rate CEA'!AM61-'Surv-rate CEA'!AM62)*'Unit cost and utilities'!$G$14</f>
        <v>767.33173124045459</v>
      </c>
      <c r="AZ64" s="12">
        <f t="shared" si="29"/>
        <v>695.25723165386091</v>
      </c>
      <c r="BA64" s="12">
        <f>AY64-'Surv-rate CEA'!AN62*'Unit cost and utilities'!$H$5-('Surv-rate CEA'!AM61-'Surv-rate CEA'!AM62)*'Unit cost and utilities'!$G$14</f>
        <v>181.53118111331344</v>
      </c>
      <c r="BB64" s="12">
        <f t="shared" si="30"/>
        <v>164.48018673184248</v>
      </c>
    </row>
    <row r="65" spans="1:54">
      <c r="A65" s="12">
        <v>60</v>
      </c>
      <c r="B65" s="12">
        <f t="shared" si="31"/>
        <v>3.3945205479452056</v>
      </c>
      <c r="C65" s="12">
        <f>'Surv-rate CEA'!D63*'Unit cost and utilities'!$H$7+'Surv-rate CEA'!E63*'Unit cost and utilities'!$H$7+'Unit cost and utilities'!$G$14*('Surv-rate CEA'!C62-'Surv-rate CEA'!C63)</f>
        <v>431.11278268380295</v>
      </c>
      <c r="D65" s="12">
        <f t="shared" si="5"/>
        <v>389.95516502913028</v>
      </c>
      <c r="E65" s="12">
        <f>C65-'Surv-rate CEA'!E63*'Unit cost and utilities'!$H$7-'Unit cost and utilities'!$G$14*('Surv-rate CEA'!C62-'Surv-rate CEA'!C63)</f>
        <v>67.062195364289749</v>
      </c>
      <c r="F65" s="12">
        <f t="shared" si="6"/>
        <v>60.659879527807604</v>
      </c>
      <c r="G65" s="12">
        <f>'Surv-rate CEA'!G63*'Unit cost and utilities'!$H$4+'Surv-rate CEA'!H63*'Unit cost and utilities'!$H$4+('Surv-rate CEA'!F62-'Surv-rate CEA'!F63)*'Unit cost and utilities'!$G$14</f>
        <v>697.96974703825254</v>
      </c>
      <c r="H65" s="12">
        <f t="shared" si="7"/>
        <v>631.33574049292019</v>
      </c>
      <c r="I65" s="12">
        <f>G65-'Surv-rate CEA'!H63*'Unit cost and utilities'!$H$4-('Surv-rate CEA'!F62-'Surv-rate CEA'!F63)*'Unit cost and utilities'!$G$14</f>
        <v>49.027480771499455</v>
      </c>
      <c r="J65" s="12">
        <f t="shared" si="8"/>
        <v>44.346909029684106</v>
      </c>
      <c r="K65" s="12">
        <f>'Surv-rate CEA'!K63*'Unit cost and utilities'!$H$10+'Surv-rate CEA'!J63*'Unit cost and utilities'!$H$10+('Surv-rate CEA'!I62-'Surv-rate CEA'!I63)*'Unit cost and utilities'!$G$14</f>
        <v>415.98320329389213</v>
      </c>
      <c r="L65" s="12">
        <f t="shared" si="9"/>
        <v>376.26998132595719</v>
      </c>
      <c r="M65" s="12">
        <f>K65-'Surv-rate CEA'!J63*'Unit cost and utilities'!$H$10-('Surv-rate CEA'!I62-'Surv-rate CEA'!I63)*'Unit cost and utilities'!$G$14</f>
        <v>96.228381286458699</v>
      </c>
      <c r="N65" s="12">
        <f t="shared" si="10"/>
        <v>87.041618370590925</v>
      </c>
      <c r="O65" s="12">
        <f>'Surv-rate CEA'!N63*'Unit cost and utilities'!$H$3+'Surv-rate CEA'!M63*'Unit cost and utilities'!$H$3+('Surv-rate CEA'!L62-'Surv-rate CEA'!L63)*'Unit cost and utilities'!$G$14</f>
        <v>753.36794376001785</v>
      </c>
      <c r="P65" s="12">
        <f t="shared" si="11"/>
        <v>681.44516385649661</v>
      </c>
      <c r="Q65" s="12">
        <f>O65-'Surv-rate CEA'!M63*'Unit cost and utilities'!$H$3-('Surv-rate CEA'!L62-'Surv-rate CEA'!L63)*'Unit cost and utilities'!$G$14</f>
        <v>49.027480771499384</v>
      </c>
      <c r="R65" s="12">
        <f t="shared" si="12"/>
        <v>44.346909029684042</v>
      </c>
      <c r="S65" s="12">
        <f>'Surv-rate CEA'!Q63*'Unit cost and utilities'!$H$11+'Surv-rate CEA'!P63*'Unit cost and utilities'!$H$11+('Surv-rate CEA'!O62-'Surv-rate CEA'!O63)*'Unit cost and utilities'!$G$14</f>
        <v>415.98320329389213</v>
      </c>
      <c r="T65" s="12">
        <f t="shared" si="13"/>
        <v>376.26998132595719</v>
      </c>
      <c r="U65" s="12">
        <f>S65-'Surv-rate CEA'!P63*'Unit cost and utilities'!$H$11-('Surv-rate CEA'!O62-'Surv-rate CEA'!O63)*'Unit cost and utilities'!$G$14</f>
        <v>96.228381286458699</v>
      </c>
      <c r="V65" s="12">
        <f t="shared" si="14"/>
        <v>87.041618370590925</v>
      </c>
      <c r="W65" s="12">
        <f>'Surv-rate CEA'!T63*'Unit cost and utilities'!$H$4+'Surv-rate CEA'!S63*'Unit cost and utilities'!$H$4+('Surv-rate CEA'!R62-'Surv-rate CEA'!R63)*'Unit cost and utilities'!$G$14</f>
        <v>697.96974703825254</v>
      </c>
      <c r="X65" s="12">
        <f t="shared" si="15"/>
        <v>631.33574049292019</v>
      </c>
      <c r="Y65" s="12">
        <f>W65-'Surv-rate CEA'!S63*'Unit cost and utilities'!$H$4-('Surv-rate CEA'!R62-'Surv-rate CEA'!R63)*'Unit cost and utilities'!$G$14</f>
        <v>49.027480771499455</v>
      </c>
      <c r="Z65" s="12">
        <f t="shared" si="16"/>
        <v>44.346909029684106</v>
      </c>
      <c r="AA65" s="12">
        <f>'Surv-rate CEA'!W63*'Unit cost and utilities'!$H$6+'Surv-rate CEA'!V63*'Unit cost and utilities'!$H$6+('Surv-rate CEA'!U62-'Surv-rate CEA'!U63)*'Unit cost and utilities'!$G$14</f>
        <v>445.19744361545378</v>
      </c>
      <c r="AB65" s="12">
        <f t="shared" si="17"/>
        <v>402.69518689484613</v>
      </c>
      <c r="AC65" s="12">
        <f>AA65-'Surv-rate CEA'!V63*'Unit cost and utilities'!$H$6-('Surv-rate CEA'!U62-'Surv-rate CEA'!U63)*'Unit cost and utilities'!$G$14</f>
        <v>234.14547107348449</v>
      </c>
      <c r="AD65" s="12">
        <f t="shared" si="18"/>
        <v>211.79199383714888</v>
      </c>
      <c r="AE65" s="12">
        <f>'Surv-rate CEA'!Z63*'Unit cost and utilities'!$H$12+'Surv-rate CEA'!Y63*'Unit cost and utilities'!$H$12+('Surv-rate CEA'!X62-'Surv-rate CEA'!X63)*'Unit cost and utilities'!$G$14</f>
        <v>415.98320329389213</v>
      </c>
      <c r="AF65" s="12">
        <f t="shared" si="19"/>
        <v>376.26998132595719</v>
      </c>
      <c r="AG65" s="12">
        <f>AE65-'Surv-rate CEA'!Y63*'Unit cost and utilities'!$H$12-('Surv-rate CEA'!X62-'Surv-rate CEA'!X63)*'Unit cost and utilities'!$G$14</f>
        <v>96.228381286458699</v>
      </c>
      <c r="AH65" s="12">
        <f t="shared" si="20"/>
        <v>87.041618370590925</v>
      </c>
      <c r="AI65" s="12">
        <f>'Surv-rate CEA'!AC63*'Unit cost and utilities'!$H$5+'Surv-rate CEA'!AB63*'Unit cost and utilities'!$H$5+('Surv-rate CEA'!AA62-'Surv-rate CEA'!AA63)*'Unit cost and utilities'!$G$14</f>
        <v>751.11025625863601</v>
      </c>
      <c r="AJ65" s="12">
        <f t="shared" si="21"/>
        <v>679.40301401184388</v>
      </c>
      <c r="AK65" s="12">
        <f>AI65-'Surv-rate CEA'!AB63*'Unit cost and utilities'!$H$5-('Surv-rate CEA'!AA62-'Surv-rate CEA'!AA63)*'Unit cost and utilities'!$G$14</f>
        <v>175.33458347506584</v>
      </c>
      <c r="AL65" s="12">
        <f t="shared" si="22"/>
        <v>158.59568349769998</v>
      </c>
      <c r="AM65" s="12">
        <f>'Surv-rate CEA'!AF63*'Unit cost and utilities'!$H$9+'Surv-rate CEA'!AE63*'Unit cost and utilities'!$H$9+('Surv-rate CEA'!AD62-'Surv-rate CEA'!AD63)*'Unit cost and utilities'!G72</f>
        <v>593.87444979155418</v>
      </c>
      <c r="AN65" s="12">
        <f t="shared" si="23"/>
        <v>537.17824749562953</v>
      </c>
      <c r="AO65" s="12">
        <f>AM65-'Surv-rate CEA'!AE63*'Unit cost and utilities'!$H$9-('Surv-rate CEA'!AD62-'Surv-rate CEA'!AD63)*'Unit cost and utilities'!G72</f>
        <v>189.3872907179516</v>
      </c>
      <c r="AP65" s="12">
        <f t="shared" si="24"/>
        <v>171.30680223997302</v>
      </c>
      <c r="AQ65" s="13">
        <f>'Surv-rate CEA'!AI63*'Unit cost and utilities'!$H$4+'Surv-rate CEA'!AH63*'Unit cost and utilities'!$H$4+('Surv-rate CEA'!AG62-'Surv-rate CEA'!AG63)*'Unit cost and utilities'!$G$14</f>
        <v>697.96974703825254</v>
      </c>
      <c r="AR65" s="12">
        <f t="shared" si="25"/>
        <v>631.33574049292019</v>
      </c>
      <c r="AS65" s="13">
        <f>AQ65-'Surv-rate CEA'!AH63*'Unit cost and utilities'!$H$4-('Surv-rate CEA'!AG62-'Surv-rate CEA'!AG63)*'Unit cost and utilities'!$G$14</f>
        <v>49.027480771499455</v>
      </c>
      <c r="AT65" s="12">
        <f t="shared" si="26"/>
        <v>44.346909029684106</v>
      </c>
      <c r="AU65" s="12">
        <f>'Surv-rate CEA'!AL63*'Unit cost and utilities'!$H$8+'Surv-rate CEA'!AK63*'Unit cost and utilities'!$H$8+('Surv-rate CEA'!AJ62-'Surv-rate CEA'!AJ63)*'Unit cost and utilities'!$G$14</f>
        <v>408.6179506143817</v>
      </c>
      <c r="AV65" s="12">
        <f t="shared" si="27"/>
        <v>369.60787702406208</v>
      </c>
      <c r="AW65" s="12">
        <f>AU65-'Surv-rate CEA'!AK63*'Unit cost and utilities'!$H$8-('Surv-rate CEA'!AJ62-'Surv-rate CEA'!AJ63)*'Unit cost and utilities'!$G$14</f>
        <v>284.30167726340392</v>
      </c>
      <c r="AX65" s="12">
        <f t="shared" si="28"/>
        <v>257.15987075387278</v>
      </c>
      <c r="AY65" s="12">
        <f>'Surv-rate CEA'!AO63*'Unit cost and utilities'!$H$5+'Surv-rate CEA'!AN63*'Unit cost and utilities'!$H$5+('Surv-rate CEA'!AM62-'Surv-rate CEA'!AM63)*'Unit cost and utilities'!$G$14</f>
        <v>751.11025625863601</v>
      </c>
      <c r="AZ65" s="12">
        <f t="shared" si="29"/>
        <v>679.40301401184388</v>
      </c>
      <c r="BA65" s="12">
        <f>AY65-'Surv-rate CEA'!AN63*'Unit cost and utilities'!$H$5-('Surv-rate CEA'!AM62-'Surv-rate CEA'!AM63)*'Unit cost and utilities'!$G$14</f>
        <v>175.33458347506584</v>
      </c>
      <c r="BB65" s="12">
        <f t="shared" si="30"/>
        <v>158.59568349769998</v>
      </c>
    </row>
    <row r="66" spans="1:54">
      <c r="A66" s="12">
        <v>61</v>
      </c>
      <c r="B66" s="12">
        <f t="shared" si="31"/>
        <v>3.452054794520548</v>
      </c>
      <c r="C66" s="12">
        <f>'Surv-rate CEA'!D64*'Unit cost and utilities'!$H$7+'Surv-rate CEA'!E64*'Unit cost and utilities'!$H$7+'Unit cost and utilities'!$G$14*('Surv-rate CEA'!C63-'Surv-rate CEA'!C64)</f>
        <v>423.47791862068505</v>
      </c>
      <c r="D66" s="12">
        <f t="shared" si="5"/>
        <v>382.39831222259164</v>
      </c>
      <c r="E66" s="12">
        <f>C66-'Surv-rate CEA'!E64*'Unit cost and utilities'!$H$7-'Unit cost and utilities'!$G$14*('Surv-rate CEA'!C63-'Surv-rate CEA'!C64)</f>
        <v>64.77784895539466</v>
      </c>
      <c r="F66" s="12">
        <f t="shared" si="6"/>
        <v>58.494053693837472</v>
      </c>
      <c r="G66" s="12">
        <f>'Surv-rate CEA'!G64*'Unit cost and utilities'!$H$4+'Surv-rate CEA'!H64*'Unit cost and utilities'!$H$4+('Surv-rate CEA'!F63-'Surv-rate CEA'!F64)*'Unit cost and utilities'!$G$14</f>
        <v>682.63486898794031</v>
      </c>
      <c r="H66" s="12">
        <f t="shared" si="7"/>
        <v>616.41566251083327</v>
      </c>
      <c r="I66" s="12">
        <f>G66-'Surv-rate CEA'!H64*'Unit cost and utilities'!$H$4-('Surv-rate CEA'!F63-'Surv-rate CEA'!F64)*'Unit cost and utilities'!$G$14</f>
        <v>46.723468232278819</v>
      </c>
      <c r="J66" s="12">
        <f t="shared" si="8"/>
        <v>42.191043753601214</v>
      </c>
      <c r="K66" s="12">
        <f>'Surv-rate CEA'!K64*'Unit cost and utilities'!$H$10+'Surv-rate CEA'!J64*'Unit cost and utilities'!$H$10+('Surv-rate CEA'!I63-'Surv-rate CEA'!I64)*'Unit cost and utilities'!$G$14</f>
        <v>408.42987316238828</v>
      </c>
      <c r="L66" s="12">
        <f t="shared" si="9"/>
        <v>368.81000706551504</v>
      </c>
      <c r="M66" s="12">
        <f>K66-'Surv-rate CEA'!J64*'Unit cost and utilities'!$H$10-('Surv-rate CEA'!I63-'Surv-rate CEA'!I64)*'Unit cost and utilities'!$G$14</f>
        <v>93.309163656839971</v>
      </c>
      <c r="N66" s="12">
        <f t="shared" si="10"/>
        <v>84.257679393284704</v>
      </c>
      <c r="O66" s="12">
        <f>'Surv-rate CEA'!N64*'Unit cost and utilities'!$H$3+'Surv-rate CEA'!M64*'Unit cost and utilities'!$H$3+('Surv-rate CEA'!L63-'Surv-rate CEA'!L64)*'Unit cost and utilities'!$G$14</f>
        <v>735.4598280219293</v>
      </c>
      <c r="P66" s="12">
        <f t="shared" si="11"/>
        <v>664.1163200648781</v>
      </c>
      <c r="Q66" s="12">
        <f>O66-'Surv-rate CEA'!M64*'Unit cost and utilities'!$H$3-('Surv-rate CEA'!L63-'Surv-rate CEA'!L64)*'Unit cost and utilities'!$G$14</f>
        <v>46.723468232278819</v>
      </c>
      <c r="R66" s="12">
        <f t="shared" si="12"/>
        <v>42.191043753601214</v>
      </c>
      <c r="S66" s="12">
        <f>'Surv-rate CEA'!Q64*'Unit cost and utilities'!$H$11+'Surv-rate CEA'!P64*'Unit cost and utilities'!$H$11+('Surv-rate CEA'!O63-'Surv-rate CEA'!O64)*'Unit cost and utilities'!$G$14</f>
        <v>408.42987316238828</v>
      </c>
      <c r="T66" s="12">
        <f t="shared" si="13"/>
        <v>368.81000706551504</v>
      </c>
      <c r="U66" s="12">
        <f>S66-'Surv-rate CEA'!P64*'Unit cost and utilities'!$H$11-('Surv-rate CEA'!O63-'Surv-rate CEA'!O64)*'Unit cost and utilities'!$G$14</f>
        <v>93.309163656839971</v>
      </c>
      <c r="V66" s="12">
        <f t="shared" si="14"/>
        <v>84.257679393284704</v>
      </c>
      <c r="W66" s="12">
        <f>'Surv-rate CEA'!T64*'Unit cost and utilities'!$H$4+'Surv-rate CEA'!S64*'Unit cost and utilities'!$H$4+('Surv-rate CEA'!R63-'Surv-rate CEA'!R64)*'Unit cost and utilities'!$G$14</f>
        <v>682.63486898794031</v>
      </c>
      <c r="X66" s="12">
        <f t="shared" si="15"/>
        <v>616.41566251083327</v>
      </c>
      <c r="Y66" s="12">
        <f>W66-'Surv-rate CEA'!S64*'Unit cost and utilities'!$H$4-('Surv-rate CEA'!R63-'Surv-rate CEA'!R64)*'Unit cost and utilities'!$G$14</f>
        <v>46.723468232278819</v>
      </c>
      <c r="Z66" s="12">
        <f t="shared" si="16"/>
        <v>42.191043753601214</v>
      </c>
      <c r="AA66" s="12">
        <f>'Surv-rate CEA'!W64*'Unit cost and utilities'!$H$6+'Surv-rate CEA'!V64*'Unit cost and utilities'!$H$6+('Surv-rate CEA'!U63-'Surv-rate CEA'!U64)*'Unit cost and utilities'!$G$14</f>
        <v>437.49280211004964</v>
      </c>
      <c r="AB66" s="12">
        <f t="shared" si="17"/>
        <v>395.05367760689552</v>
      </c>
      <c r="AC66" s="12">
        <f>AA66-'Surv-rate CEA'!V64*'Unit cost and utilities'!$H$6-('Surv-rate CEA'!U63-'Surv-rate CEA'!U64)*'Unit cost and utilities'!$G$14</f>
        <v>229.20551649314996</v>
      </c>
      <c r="AD66" s="12">
        <f t="shared" si="18"/>
        <v>206.97136451545487</v>
      </c>
      <c r="AE66" s="12">
        <f>'Surv-rate CEA'!Z64*'Unit cost and utilities'!$H$12+'Surv-rate CEA'!Y64*'Unit cost and utilities'!$H$12+('Surv-rate CEA'!X63-'Surv-rate CEA'!X64)*'Unit cost and utilities'!$G$14</f>
        <v>408.42987316238828</v>
      </c>
      <c r="AF66" s="12">
        <f t="shared" si="19"/>
        <v>368.81000706551504</v>
      </c>
      <c r="AG66" s="12">
        <f>AE66-'Surv-rate CEA'!Y64*'Unit cost and utilities'!$H$12-('Surv-rate CEA'!X63-'Surv-rate CEA'!X64)*'Unit cost and utilities'!$G$14</f>
        <v>93.309163656839971</v>
      </c>
      <c r="AH66" s="12">
        <f t="shared" si="20"/>
        <v>84.257679393284704</v>
      </c>
      <c r="AI66" s="12">
        <f>'Surv-rate CEA'!AC64*'Unit cost and utilities'!$H$5+'Surv-rate CEA'!AB64*'Unit cost and utilities'!$H$5+('Surv-rate CEA'!AA63-'Surv-rate CEA'!AA64)*'Unit cost and utilities'!$G$14</f>
        <v>735.38582617926568</v>
      </c>
      <c r="AJ66" s="12">
        <f t="shared" si="21"/>
        <v>664.04949679383697</v>
      </c>
      <c r="AK66" s="12">
        <f>AI66-'Surv-rate CEA'!AB64*'Unit cost and utilities'!$H$5-('Surv-rate CEA'!AA63-'Surv-rate CEA'!AA64)*'Unit cost and utilities'!$G$14</f>
        <v>169.4110635911756</v>
      </c>
      <c r="AL66" s="12">
        <f t="shared" si="22"/>
        <v>152.97729100044592</v>
      </c>
      <c r="AM66" s="12">
        <f>'Surv-rate CEA'!AF64*'Unit cost and utilities'!$H$9+'Surv-rate CEA'!AE64*'Unit cost and utilities'!$H$9+('Surv-rate CEA'!AD63-'Surv-rate CEA'!AD64)*'Unit cost and utilities'!G73</f>
        <v>586.68858108065854</v>
      </c>
      <c r="AN66" s="12">
        <f t="shared" si="23"/>
        <v>529.77667392018884</v>
      </c>
      <c r="AO66" s="12">
        <f>AM66-'Surv-rate CEA'!AE64*'Unit cost and utilities'!$H$9-('Surv-rate CEA'!AD63-'Surv-rate CEA'!AD64)*'Unit cost and utilities'!G73</f>
        <v>184.97269475636102</v>
      </c>
      <c r="AP66" s="12">
        <f t="shared" si="24"/>
        <v>167.02936132415871</v>
      </c>
      <c r="AQ66" s="13">
        <f>'Surv-rate CEA'!AI64*'Unit cost and utilities'!$H$4+'Surv-rate CEA'!AH64*'Unit cost and utilities'!$H$4+('Surv-rate CEA'!AG63-'Surv-rate CEA'!AG64)*'Unit cost and utilities'!$G$14</f>
        <v>682.63486898794031</v>
      </c>
      <c r="AR66" s="12">
        <f t="shared" si="25"/>
        <v>616.41566251083327</v>
      </c>
      <c r="AS66" s="13">
        <f>AQ66-'Surv-rate CEA'!AH64*'Unit cost and utilities'!$H$4-('Surv-rate CEA'!AG63-'Surv-rate CEA'!AG64)*'Unit cost and utilities'!$G$14</f>
        <v>46.723468232278819</v>
      </c>
      <c r="AT66" s="12">
        <f t="shared" si="26"/>
        <v>42.191043753601214</v>
      </c>
      <c r="AU66" s="12">
        <f>'Surv-rate CEA'!AL64*'Unit cost and utilities'!$H$8+'Surv-rate CEA'!AK64*'Unit cost and utilities'!$H$8+('Surv-rate CEA'!AJ63-'Surv-rate CEA'!AJ64)*'Unit cost and utilities'!$G$14</f>
        <v>401.10684850460717</v>
      </c>
      <c r="AV66" s="12">
        <f t="shared" si="27"/>
        <v>362.19735467830003</v>
      </c>
      <c r="AW66" s="12">
        <f>AU66-'Surv-rate CEA'!AK64*'Unit cost and utilities'!$H$8-('Surv-rate CEA'!AJ63-'Surv-rate CEA'!AJ64)*'Unit cost and utilities'!$G$14</f>
        <v>278.88016046160135</v>
      </c>
      <c r="AX66" s="12">
        <f t="shared" si="28"/>
        <v>251.82730429069608</v>
      </c>
      <c r="AY66" s="12">
        <f>'Surv-rate CEA'!AO64*'Unit cost and utilities'!$H$5+'Surv-rate CEA'!AN64*'Unit cost and utilities'!$H$5+('Surv-rate CEA'!AM63-'Surv-rate CEA'!AM64)*'Unit cost and utilities'!$G$14</f>
        <v>735.38582617926568</v>
      </c>
      <c r="AZ66" s="12">
        <f t="shared" si="29"/>
        <v>664.04949679383697</v>
      </c>
      <c r="BA66" s="12">
        <f>AY66-'Surv-rate CEA'!AN64*'Unit cost and utilities'!$H$5-('Surv-rate CEA'!AM63-'Surv-rate CEA'!AM64)*'Unit cost and utilities'!$G$14</f>
        <v>169.4110635911756</v>
      </c>
      <c r="BB66" s="12">
        <f t="shared" si="30"/>
        <v>152.97729100044592</v>
      </c>
    </row>
    <row r="67" spans="1:54">
      <c r="A67" s="12">
        <v>62</v>
      </c>
      <c r="B67" s="12">
        <f t="shared" si="31"/>
        <v>3.5095890410958903</v>
      </c>
      <c r="C67" s="12">
        <f>'Surv-rate CEA'!D65*'Unit cost and utilities'!$H$7+'Surv-rate CEA'!E65*'Unit cost and utilities'!$H$7+'Unit cost and utilities'!$G$14*('Surv-rate CEA'!C64-'Surv-rate CEA'!C65)</f>
        <v>416.0527467540204</v>
      </c>
      <c r="D67" s="12">
        <f t="shared" si="5"/>
        <v>375.05504388436589</v>
      </c>
      <c r="E67" s="12">
        <f>C67-'Surv-rate CEA'!E65*'Unit cost and utilities'!$H$7-'Unit cost and utilities'!$G$14*('Surv-rate CEA'!C64-'Surv-rate CEA'!C65)</f>
        <v>62.593705344546123</v>
      </c>
      <c r="F67" s="12">
        <f t="shared" si="6"/>
        <v>56.425741899412088</v>
      </c>
      <c r="G67" s="12">
        <f>'Surv-rate CEA'!G65*'Unit cost and utilities'!$H$4+'Surv-rate CEA'!H65*'Unit cost and utilities'!$H$4+('Surv-rate CEA'!F64-'Surv-rate CEA'!F65)*'Unit cost and utilities'!$G$14</f>
        <v>667.78046694427803</v>
      </c>
      <c r="H67" s="12">
        <f t="shared" si="7"/>
        <v>601.97759608346666</v>
      </c>
      <c r="I67" s="12">
        <f>G67-'Surv-rate CEA'!H65*'Unit cost and utilities'!$H$4-('Surv-rate CEA'!F64-'Surv-rate CEA'!F65)*'Unit cost and utilities'!$G$14</f>
        <v>44.549863340227262</v>
      </c>
      <c r="J67" s="12">
        <f t="shared" si="8"/>
        <v>40.159934240237007</v>
      </c>
      <c r="K67" s="12">
        <f>'Surv-rate CEA'!K65*'Unit cost and utilities'!$H$10+'Surv-rate CEA'!J65*'Unit cost and utilities'!$H$10+('Surv-rate CEA'!I64-'Surv-rate CEA'!I65)*'Unit cost and utilities'!$G$14</f>
        <v>401.08731555526958</v>
      </c>
      <c r="L67" s="12">
        <f t="shared" si="9"/>
        <v>361.56430142734183</v>
      </c>
      <c r="M67" s="12">
        <f>K67-'Surv-rate CEA'!J65*'Unit cost and utilities'!$H$10-('Surv-rate CEA'!I64-'Surv-rate CEA'!I65)*'Unit cost and utilities'!$G$14</f>
        <v>90.507283713599534</v>
      </c>
      <c r="N67" s="12">
        <f t="shared" si="10"/>
        <v>81.58872529960243</v>
      </c>
      <c r="O67" s="12">
        <f>'Surv-rate CEA'!N65*'Unit cost and utilities'!$H$3+'Surv-rate CEA'!M65*'Unit cost and utilities'!$H$3+('Surv-rate CEA'!L64-'Surv-rate CEA'!L65)*'Unit cost and utilities'!$G$14</f>
        <v>718.17394155066256</v>
      </c>
      <c r="P67" s="12">
        <f t="shared" si="11"/>
        <v>647.40531402894521</v>
      </c>
      <c r="Q67" s="12">
        <f>O67-'Surv-rate CEA'!M65*'Unit cost and utilities'!$H$3-('Surv-rate CEA'!L64-'Surv-rate CEA'!L65)*'Unit cost and utilities'!$G$14</f>
        <v>44.54986334022729</v>
      </c>
      <c r="R67" s="12">
        <f t="shared" si="12"/>
        <v>40.159934240237028</v>
      </c>
      <c r="S67" s="12">
        <f>'Surv-rate CEA'!Q65*'Unit cost and utilities'!$H$11+'Surv-rate CEA'!P65*'Unit cost and utilities'!$H$11+('Surv-rate CEA'!O64-'Surv-rate CEA'!O65)*'Unit cost and utilities'!$G$14</f>
        <v>401.08731555526958</v>
      </c>
      <c r="T67" s="12">
        <f t="shared" si="13"/>
        <v>361.56430142734183</v>
      </c>
      <c r="U67" s="12">
        <f>S67-'Surv-rate CEA'!P65*'Unit cost and utilities'!$H$11-('Surv-rate CEA'!O64-'Surv-rate CEA'!O65)*'Unit cost and utilities'!$G$14</f>
        <v>90.507283713599534</v>
      </c>
      <c r="V67" s="12">
        <f t="shared" si="14"/>
        <v>81.58872529960243</v>
      </c>
      <c r="W67" s="12">
        <f>'Surv-rate CEA'!T65*'Unit cost and utilities'!$H$4+'Surv-rate CEA'!S65*'Unit cost and utilities'!$H$4+('Surv-rate CEA'!R64-'Surv-rate CEA'!R65)*'Unit cost and utilities'!$G$14</f>
        <v>667.78046694427803</v>
      </c>
      <c r="X67" s="12">
        <f t="shared" si="15"/>
        <v>601.97759608346666</v>
      </c>
      <c r="Y67" s="12">
        <f>W67-'Surv-rate CEA'!S65*'Unit cost and utilities'!$H$4-('Surv-rate CEA'!R64-'Surv-rate CEA'!R65)*'Unit cost and utilities'!$G$14</f>
        <v>44.549863340227262</v>
      </c>
      <c r="Z67" s="12">
        <f t="shared" si="16"/>
        <v>40.159934240237007</v>
      </c>
      <c r="AA67" s="12">
        <f>'Surv-rate CEA'!W65*'Unit cost and utilities'!$H$6+'Surv-rate CEA'!V65*'Unit cost and utilities'!$H$6+('Surv-rate CEA'!U64-'Surv-rate CEA'!U65)*'Unit cost and utilities'!$G$14</f>
        <v>429.99671992840911</v>
      </c>
      <c r="AB67" s="12">
        <f t="shared" si="17"/>
        <v>387.62498245980987</v>
      </c>
      <c r="AC67" s="12">
        <f>AA67-'Surv-rate CEA'!V65*'Unit cost and utilities'!$H$6-('Surv-rate CEA'!U64-'Surv-rate CEA'!U65)*'Unit cost and utilities'!$G$14</f>
        <v>224.41918119259915</v>
      </c>
      <c r="AD67" s="12">
        <f t="shared" si="18"/>
        <v>202.30498778667274</v>
      </c>
      <c r="AE67" s="12">
        <f>'Surv-rate CEA'!Z65*'Unit cost and utilities'!$H$12+'Surv-rate CEA'!Y65*'Unit cost and utilities'!$H$12+('Surv-rate CEA'!X64-'Surv-rate CEA'!X65)*'Unit cost and utilities'!$G$14</f>
        <v>401.08731555526958</v>
      </c>
      <c r="AF67" s="12">
        <f t="shared" si="19"/>
        <v>361.56430142734183</v>
      </c>
      <c r="AG67" s="12">
        <f>AE67-'Surv-rate CEA'!Y65*'Unit cost and utilities'!$H$12-('Surv-rate CEA'!X64-'Surv-rate CEA'!X65)*'Unit cost and utilities'!$G$14</f>
        <v>90.507283713599534</v>
      </c>
      <c r="AH67" s="12">
        <f t="shared" si="20"/>
        <v>81.58872529960243</v>
      </c>
      <c r="AI67" s="12">
        <f>'Surv-rate CEA'!AC65*'Unit cost and utilities'!$H$5+'Surv-rate CEA'!AB65*'Unit cost and utilities'!$H$5+('Surv-rate CEA'!AA64-'Surv-rate CEA'!AA65)*'Unit cost and utilities'!$G$14</f>
        <v>720.13809420328653</v>
      </c>
      <c r="AJ67" s="12">
        <f t="shared" si="21"/>
        <v>649.17591971553861</v>
      </c>
      <c r="AK67" s="12">
        <f>AI67-'Surv-rate CEA'!AB65*'Unit cost and utilities'!$H$5-('Surv-rate CEA'!AA64-'Surv-rate CEA'!AA65)*'Unit cost and utilities'!$G$14</f>
        <v>163.74575116293005</v>
      </c>
      <c r="AL67" s="12">
        <f t="shared" si="22"/>
        <v>147.61029789475302</v>
      </c>
      <c r="AM67" s="12">
        <f>'Surv-rate CEA'!AF65*'Unit cost and utilities'!$H$9+'Surv-rate CEA'!AE65*'Unit cost and utilities'!$H$9+('Surv-rate CEA'!AD64-'Surv-rate CEA'!AD65)*'Unit cost and utilities'!G74</f>
        <v>579.65607942490487</v>
      </c>
      <c r="AN67" s="12">
        <f t="shared" si="23"/>
        <v>522.53695715913784</v>
      </c>
      <c r="AO67" s="12">
        <f>AM67-'Surv-rate CEA'!AE65*'Unit cost and utilities'!$H$9-('Surv-rate CEA'!AD64-'Surv-rate CEA'!AD65)*'Unit cost and utilities'!G74</f>
        <v>180.70499707383175</v>
      </c>
      <c r="AP67" s="12">
        <f t="shared" si="24"/>
        <v>162.89838520816173</v>
      </c>
      <c r="AQ67" s="13">
        <f>'Surv-rate CEA'!AI65*'Unit cost and utilities'!$H$4+'Surv-rate CEA'!AH65*'Unit cost and utilities'!$H$4+('Surv-rate CEA'!AG64-'Surv-rate CEA'!AG65)*'Unit cost and utilities'!$G$14</f>
        <v>667.78046694427803</v>
      </c>
      <c r="AR67" s="12">
        <f t="shared" si="25"/>
        <v>601.97759608346666</v>
      </c>
      <c r="AS67" s="13">
        <f>AQ67-'Surv-rate CEA'!AH65*'Unit cost and utilities'!$H$4-('Surv-rate CEA'!AG64-'Surv-rate CEA'!AG65)*'Unit cost and utilities'!$G$14</f>
        <v>44.549863340227262</v>
      </c>
      <c r="AT67" s="12">
        <f t="shared" si="26"/>
        <v>40.159934240237007</v>
      </c>
      <c r="AU67" s="12">
        <f>'Surv-rate CEA'!AL65*'Unit cost and utilities'!$H$8+'Surv-rate CEA'!AK65*'Unit cost and utilities'!$H$8+('Surv-rate CEA'!AJ64-'Surv-rate CEA'!AJ65)*'Unit cost and utilities'!$G$14</f>
        <v>393.80699036222995</v>
      </c>
      <c r="AV67" s="12">
        <f t="shared" si="27"/>
        <v>355.001377120097</v>
      </c>
      <c r="AW67" s="12">
        <f>AU67-'Surv-rate CEA'!AK65*'Unit cost and utilities'!$H$8-('Surv-rate CEA'!AJ64-'Surv-rate CEA'!AJ65)*'Unit cost and utilities'!$G$14</f>
        <v>273.61641043666913</v>
      </c>
      <c r="AX67" s="12">
        <f t="shared" si="28"/>
        <v>246.65433800027174</v>
      </c>
      <c r="AY67" s="12">
        <f>'Surv-rate CEA'!AO65*'Unit cost and utilities'!$H$5+'Surv-rate CEA'!AN65*'Unit cost and utilities'!$H$5+('Surv-rate CEA'!AM64-'Surv-rate CEA'!AM65)*'Unit cost and utilities'!$G$14</f>
        <v>720.13809420328653</v>
      </c>
      <c r="AZ67" s="12">
        <f t="shared" si="29"/>
        <v>649.17591971553861</v>
      </c>
      <c r="BA67" s="12">
        <f>AY67-'Surv-rate CEA'!AN65*'Unit cost and utilities'!$H$5-('Surv-rate CEA'!AM64-'Surv-rate CEA'!AM65)*'Unit cost and utilities'!$G$14</f>
        <v>163.74575116293005</v>
      </c>
      <c r="BB67" s="12">
        <f t="shared" si="30"/>
        <v>147.61029789475302</v>
      </c>
    </row>
    <row r="68" spans="1:54">
      <c r="A68" s="12">
        <v>63</v>
      </c>
      <c r="B68" s="12">
        <f t="shared" si="31"/>
        <v>3.5671232876712327</v>
      </c>
      <c r="C68" s="12">
        <f>'Surv-rate CEA'!D66*'Unit cost and utilities'!$H$7+'Surv-rate CEA'!E66*'Unit cost and utilities'!$H$7+'Unit cost and utilities'!$G$14*('Surv-rate CEA'!C65-'Surv-rate CEA'!C66)</f>
        <v>408.82927050704507</v>
      </c>
      <c r="D68" s="12">
        <f t="shared" si="5"/>
        <v>367.91713844259289</v>
      </c>
      <c r="E68" s="12">
        <f>C68-'Surv-rate CEA'!E66*'Unit cost and utilities'!$H$7-'Unit cost and utilities'!$G$14*('Surv-rate CEA'!C65-'Surv-rate CEA'!C66)</f>
        <v>60.504342669341924</v>
      </c>
      <c r="F68" s="12">
        <f t="shared" si="6"/>
        <v>54.449586231059143</v>
      </c>
      <c r="G68" s="12">
        <f>'Surv-rate CEA'!G66*'Unit cost and utilities'!$H$4+'Surv-rate CEA'!H66*'Unit cost and utilities'!$H$4+('Surv-rate CEA'!F65-'Surv-rate CEA'!F66)*'Unit cost and utilities'!$G$14</f>
        <v>653.38662841989878</v>
      </c>
      <c r="H68" s="12">
        <f t="shared" si="7"/>
        <v>588.00129043294714</v>
      </c>
      <c r="I68" s="12">
        <f>G68-'Surv-rate CEA'!H66*'Unit cost and utilities'!$H$4-('Surv-rate CEA'!F65-'Surv-rate CEA'!F66)*'Unit cost and utilities'!$G$14</f>
        <v>42.497994884000306</v>
      </c>
      <c r="J68" s="12">
        <f t="shared" si="8"/>
        <v>38.245159520690208</v>
      </c>
      <c r="K68" s="12">
        <f>'Surv-rate CEA'!K66*'Unit cost and utilities'!$H$10+'Surv-rate CEA'!J66*'Unit cost and utilities'!$H$10+('Surv-rate CEA'!I65-'Surv-rate CEA'!I66)*'Unit cost and utilities'!$G$14</f>
        <v>393.94740592194637</v>
      </c>
      <c r="L68" s="12">
        <f t="shared" si="9"/>
        <v>354.52452341273209</v>
      </c>
      <c r="M68" s="12">
        <f>K68-'Surv-rate CEA'!J66*'Unit cost and utilities'!$H$10-('Surv-rate CEA'!I65-'Surv-rate CEA'!I66)*'Unit cost and utilities'!$G$14</f>
        <v>87.816808967783189</v>
      </c>
      <c r="N68" s="12">
        <f t="shared" si="10"/>
        <v>79.02885481393109</v>
      </c>
      <c r="O68" s="12">
        <f>'Surv-rate CEA'!N66*'Unit cost and utilities'!$H$3+'Surv-rate CEA'!M66*'Unit cost and utilities'!$H$3+('Surv-rate CEA'!L65-'Surv-rate CEA'!L66)*'Unit cost and utilities'!$G$14</f>
        <v>701.48120636237024</v>
      </c>
      <c r="P68" s="12">
        <f t="shared" si="11"/>
        <v>631.28297491031492</v>
      </c>
      <c r="Q68" s="12">
        <f>O68-'Surv-rate CEA'!M66*'Unit cost and utilities'!$H$3-('Surv-rate CEA'!L65-'Surv-rate CEA'!L66)*'Unit cost and utilities'!$G$14</f>
        <v>42.497994884000278</v>
      </c>
      <c r="R68" s="12">
        <f t="shared" si="12"/>
        <v>38.24515952069018</v>
      </c>
      <c r="S68" s="12">
        <f>'Surv-rate CEA'!Q66*'Unit cost and utilities'!$H$11+'Surv-rate CEA'!P66*'Unit cost and utilities'!$H$11+('Surv-rate CEA'!O65-'Surv-rate CEA'!O66)*'Unit cost and utilities'!$G$14</f>
        <v>393.94740592194637</v>
      </c>
      <c r="T68" s="12">
        <f t="shared" si="13"/>
        <v>354.52452341273209</v>
      </c>
      <c r="U68" s="12">
        <f>S68-'Surv-rate CEA'!P66*'Unit cost and utilities'!$H$11-('Surv-rate CEA'!O65-'Surv-rate CEA'!O66)*'Unit cost and utilities'!$G$14</f>
        <v>87.816808967783189</v>
      </c>
      <c r="V68" s="12">
        <f t="shared" si="14"/>
        <v>79.02885481393109</v>
      </c>
      <c r="W68" s="12">
        <f>'Surv-rate CEA'!T66*'Unit cost and utilities'!$H$4+'Surv-rate CEA'!S66*'Unit cost and utilities'!$H$4+('Surv-rate CEA'!R65-'Surv-rate CEA'!R66)*'Unit cost and utilities'!$G$14</f>
        <v>653.38662841989878</v>
      </c>
      <c r="X68" s="12">
        <f t="shared" si="15"/>
        <v>588.00129043294714</v>
      </c>
      <c r="Y68" s="12">
        <f>W68-'Surv-rate CEA'!S66*'Unit cost and utilities'!$H$4-('Surv-rate CEA'!R65-'Surv-rate CEA'!R66)*'Unit cost and utilities'!$G$14</f>
        <v>42.497994884000306</v>
      </c>
      <c r="Z68" s="12">
        <f t="shared" si="16"/>
        <v>38.245159520690208</v>
      </c>
      <c r="AA68" s="12">
        <f>'Surv-rate CEA'!W66*'Unit cost and utilities'!$H$6+'Surv-rate CEA'!V66*'Unit cost and utilities'!$H$6+('Surv-rate CEA'!U65-'Surv-rate CEA'!U66)*'Unit cost and utilities'!$G$14</f>
        <v>422.70132090158381</v>
      </c>
      <c r="AB68" s="12">
        <f t="shared" si="17"/>
        <v>380.40099283775464</v>
      </c>
      <c r="AC68" s="12">
        <f>AA68-'Surv-rate CEA'!V66*'Unit cost and utilities'!$H$6-('Surv-rate CEA'!U65-'Surv-rate CEA'!U66)*'Unit cost and utilities'!$G$14</f>
        <v>219.78003981675641</v>
      </c>
      <c r="AD68" s="12">
        <f t="shared" si="18"/>
        <v>197.7863356894519</v>
      </c>
      <c r="AE68" s="12">
        <f>'Surv-rate CEA'!Z66*'Unit cost and utilities'!$H$12+'Surv-rate CEA'!Y66*'Unit cost and utilities'!$H$12+('Surv-rate CEA'!X65-'Surv-rate CEA'!X66)*'Unit cost and utilities'!$G$14</f>
        <v>393.94740592194637</v>
      </c>
      <c r="AF68" s="12">
        <f t="shared" si="19"/>
        <v>354.52452341273209</v>
      </c>
      <c r="AG68" s="12">
        <f>AE68-'Surv-rate CEA'!Y66*'Unit cost and utilities'!$H$12-('Surv-rate CEA'!X65-'Surv-rate CEA'!X66)*'Unit cost and utilities'!$G$14</f>
        <v>87.816808967783189</v>
      </c>
      <c r="AH68" s="12">
        <f t="shared" si="20"/>
        <v>79.02885481393109</v>
      </c>
      <c r="AI68" s="12">
        <f>'Surv-rate CEA'!AC66*'Unit cost and utilities'!$H$5+'Surv-rate CEA'!AB66*'Unit cost and utilities'!$H$5+('Surv-rate CEA'!AA65-'Surv-rate CEA'!AA66)*'Unit cost and utilities'!$G$14</f>
        <v>705.34776361079446</v>
      </c>
      <c r="AJ68" s="12">
        <f t="shared" si="21"/>
        <v>634.76260022359145</v>
      </c>
      <c r="AK68" s="12">
        <f>AI68-'Surv-rate CEA'!AB66*'Unit cost and utilities'!$H$5-('Surv-rate CEA'!AA65-'Surv-rate CEA'!AA66)*'Unit cost and utilities'!$G$14</f>
        <v>158.32474359202132</v>
      </c>
      <c r="AL68" s="12">
        <f t="shared" si="22"/>
        <v>142.48095919059188</v>
      </c>
      <c r="AM68" s="12">
        <f>'Surv-rate CEA'!AF66*'Unit cost and utilities'!$H$9+'Surv-rate CEA'!AE66*'Unit cost and utilities'!$H$9+('Surv-rate CEA'!AD65-'Surv-rate CEA'!AD66)*'Unit cost and utilities'!G75</f>
        <v>572.77207673470241</v>
      </c>
      <c r="AN68" s="12">
        <f t="shared" si="23"/>
        <v>515.45395267490164</v>
      </c>
      <c r="AO68" s="12">
        <f>AM68-'Surv-rate CEA'!AE66*'Unit cost and utilities'!$H$9-('Surv-rate CEA'!AD65-'Surv-rate CEA'!AD66)*'Unit cost and utilities'!G75</f>
        <v>176.57774795897586</v>
      </c>
      <c r="AP68" s="12">
        <f t="shared" si="24"/>
        <v>158.90735920432166</v>
      </c>
      <c r="AQ68" s="13">
        <f>'Surv-rate CEA'!AI66*'Unit cost and utilities'!$H$4+'Surv-rate CEA'!AH66*'Unit cost and utilities'!$H$4+('Surv-rate CEA'!AG65-'Surv-rate CEA'!AG66)*'Unit cost and utilities'!$G$14</f>
        <v>653.38662841989878</v>
      </c>
      <c r="AR68" s="12">
        <f t="shared" si="25"/>
        <v>588.00129043294714</v>
      </c>
      <c r="AS68" s="13">
        <f>AQ68-'Surv-rate CEA'!AH66*'Unit cost and utilities'!$H$4-('Surv-rate CEA'!AG65-'Surv-rate CEA'!AG66)*'Unit cost and utilities'!$G$14</f>
        <v>42.497994884000306</v>
      </c>
      <c r="AT68" s="12">
        <f t="shared" si="26"/>
        <v>38.245159520690208</v>
      </c>
      <c r="AU68" s="12">
        <f>'Surv-rate CEA'!AL66*'Unit cost and utilities'!$H$8+'Surv-rate CEA'!AK66*'Unit cost and utilities'!$H$8+('Surv-rate CEA'!AJ65-'Surv-rate CEA'!AJ66)*'Unit cost and utilities'!$G$14</f>
        <v>386.71018994916494</v>
      </c>
      <c r="AV68" s="12">
        <f t="shared" si="27"/>
        <v>348.01154603297061</v>
      </c>
      <c r="AW68" s="12">
        <f>AU68-'Surv-rate CEA'!AK66*'Unit cost and utilities'!$H$8-('Surv-rate CEA'!AJ65-'Surv-rate CEA'!AJ66)*'Unit cost and utilities'!$G$14</f>
        <v>268.50412778233806</v>
      </c>
      <c r="AX68" s="12">
        <f t="shared" si="28"/>
        <v>241.63453421811636</v>
      </c>
      <c r="AY68" s="12">
        <f>'Surv-rate CEA'!AO66*'Unit cost and utilities'!$H$5+'Surv-rate CEA'!AN66*'Unit cost and utilities'!$H$5+('Surv-rate CEA'!AM65-'Surv-rate CEA'!AM66)*'Unit cost and utilities'!$G$14</f>
        <v>705.34776361079446</v>
      </c>
      <c r="AZ68" s="12">
        <f t="shared" si="29"/>
        <v>634.76260022359145</v>
      </c>
      <c r="BA68" s="12">
        <f>AY68-'Surv-rate CEA'!AN66*'Unit cost and utilities'!$H$5-('Surv-rate CEA'!AM65-'Surv-rate CEA'!AM66)*'Unit cost and utilities'!$G$14</f>
        <v>158.32474359202132</v>
      </c>
      <c r="BB68" s="12">
        <f t="shared" si="30"/>
        <v>142.48095919059188</v>
      </c>
    </row>
    <row r="69" spans="1:54">
      <c r="A69" s="12">
        <v>64</v>
      </c>
      <c r="B69" s="12">
        <f t="shared" si="31"/>
        <v>3.6246575342465754</v>
      </c>
      <c r="C69" s="12">
        <f>'Surv-rate CEA'!D67*'Unit cost and utilities'!$H$7+'Surv-rate CEA'!E67*'Unit cost and utilities'!$H$7+'Unit cost and utilities'!$G$14*('Surv-rate CEA'!C66-'Surv-rate CEA'!C67)</f>
        <v>401.79988649749635</v>
      </c>
      <c r="D69" s="12">
        <f t="shared" si="5"/>
        <v>360.97677989642267</v>
      </c>
      <c r="E69" s="12">
        <f>C69-'Surv-rate CEA'!E67*'Unit cost and utilities'!$H$7-'Unit cost and utilities'!$G$14*('Surv-rate CEA'!C66-'Surv-rate CEA'!C67)</f>
        <v>58.50468924816083</v>
      </c>
      <c r="F69" s="12">
        <f t="shared" si="6"/>
        <v>52.560578146837159</v>
      </c>
      <c r="G69" s="12">
        <f>'Surv-rate CEA'!G67*'Unit cost and utilities'!$H$4+'Surv-rate CEA'!H67*'Unit cost and utilities'!$H$4+('Surv-rate CEA'!F66-'Surv-rate CEA'!F67)*'Unit cost and utilities'!$G$14</f>
        <v>639.43447488125821</v>
      </c>
      <c r="H69" s="12">
        <f t="shared" si="7"/>
        <v>574.46755326257369</v>
      </c>
      <c r="I69" s="12">
        <f>G69-'Surv-rate CEA'!H67*'Unit cost and utilities'!$H$4-('Surv-rate CEA'!F66-'Surv-rate CEA'!F67)*'Unit cost and utilities'!$G$14</f>
        <v>40.559855401326331</v>
      </c>
      <c r="J69" s="12">
        <f t="shared" si="8"/>
        <v>36.438950054124852</v>
      </c>
      <c r="K69" s="12">
        <f>'Surv-rate CEA'!K67*'Unit cost and utilities'!$H$10+'Surv-rate CEA'!J67*'Unit cost and utilities'!$H$10+('Surv-rate CEA'!I66-'Surv-rate CEA'!I67)*'Unit cost and utilities'!$G$14</f>
        <v>387.00242229568096</v>
      </c>
      <c r="L69" s="12">
        <f t="shared" si="9"/>
        <v>347.68274682745812</v>
      </c>
      <c r="M69" s="12">
        <f>K69-'Surv-rate CEA'!J67*'Unit cost and utilities'!$H$10-('Surv-rate CEA'!I66-'Surv-rate CEA'!I67)*'Unit cost and utilities'!$G$14</f>
        <v>85.232169897484397</v>
      </c>
      <c r="N69" s="12">
        <f t="shared" si="10"/>
        <v>76.572530921733943</v>
      </c>
      <c r="O69" s="12">
        <f>'Surv-rate CEA'!N67*'Unit cost and utilities'!$H$3+'Surv-rate CEA'!M67*'Unit cost and utilities'!$H$3+('Surv-rate CEA'!L66-'Surv-rate CEA'!L67)*'Unit cost and utilities'!$G$14</f>
        <v>685.35426223099682</v>
      </c>
      <c r="P69" s="12">
        <f t="shared" si="11"/>
        <v>615.72186300250542</v>
      </c>
      <c r="Q69" s="12">
        <f>O69-'Surv-rate CEA'!M67*'Unit cost and utilities'!$H$3-('Surv-rate CEA'!L66-'Surv-rate CEA'!L67)*'Unit cost and utilities'!$G$14</f>
        <v>40.559855401326338</v>
      </c>
      <c r="R69" s="12">
        <f t="shared" si="12"/>
        <v>36.438950054124859</v>
      </c>
      <c r="S69" s="12">
        <f>'Surv-rate CEA'!Q67*'Unit cost and utilities'!$H$11+'Surv-rate CEA'!P67*'Unit cost and utilities'!$H$11+('Surv-rate CEA'!O66-'Surv-rate CEA'!O67)*'Unit cost and utilities'!$G$14</f>
        <v>387.00242229568096</v>
      </c>
      <c r="T69" s="12">
        <f t="shared" si="13"/>
        <v>347.68274682745812</v>
      </c>
      <c r="U69" s="12">
        <f>S69-'Surv-rate CEA'!P67*'Unit cost and utilities'!$H$11-('Surv-rate CEA'!O66-'Surv-rate CEA'!O67)*'Unit cost and utilities'!$G$14</f>
        <v>85.232169897484397</v>
      </c>
      <c r="V69" s="12">
        <f t="shared" si="14"/>
        <v>76.572530921733943</v>
      </c>
      <c r="W69" s="12">
        <f>'Surv-rate CEA'!T67*'Unit cost and utilities'!$H$4+'Surv-rate CEA'!S67*'Unit cost and utilities'!$H$4+('Surv-rate CEA'!R66-'Surv-rate CEA'!R67)*'Unit cost and utilities'!$G$14</f>
        <v>639.43447488125821</v>
      </c>
      <c r="X69" s="12">
        <f t="shared" si="15"/>
        <v>574.46755326257369</v>
      </c>
      <c r="Y69" s="12">
        <f>W69-'Surv-rate CEA'!S67*'Unit cost and utilities'!$H$4-('Surv-rate CEA'!R66-'Surv-rate CEA'!R67)*'Unit cost and utilities'!$G$14</f>
        <v>40.559855401326331</v>
      </c>
      <c r="Z69" s="12">
        <f t="shared" si="16"/>
        <v>36.438950054124852</v>
      </c>
      <c r="AA69" s="12">
        <f>'Surv-rate CEA'!W67*'Unit cost and utilities'!$H$6+'Surv-rate CEA'!V67*'Unit cost and utilities'!$H$6+('Surv-rate CEA'!U66-'Surv-rate CEA'!U67)*'Unit cost and utilities'!$G$14</f>
        <v>415.59911343914592</v>
      </c>
      <c r="AB69" s="12">
        <f t="shared" si="17"/>
        <v>373.37399720247498</v>
      </c>
      <c r="AC69" s="12">
        <f>AA69-'Surv-rate CEA'!V67*'Unit cost and utilities'!$H$6-('Surv-rate CEA'!U66-'Surv-rate CEA'!U67)*'Unit cost and utilities'!$G$14</f>
        <v>215.28200681672905</v>
      </c>
      <c r="AD69" s="12">
        <f t="shared" si="18"/>
        <v>193.40922733393253</v>
      </c>
      <c r="AE69" s="12">
        <f>'Surv-rate CEA'!Z67*'Unit cost and utilities'!$H$12+'Surv-rate CEA'!Y67*'Unit cost and utilities'!$H$12+('Surv-rate CEA'!X66-'Surv-rate CEA'!X67)*'Unit cost and utilities'!$G$14</f>
        <v>387.00242229568096</v>
      </c>
      <c r="AF69" s="12">
        <f t="shared" si="19"/>
        <v>347.68274682745812</v>
      </c>
      <c r="AG69" s="12">
        <f>AE69-'Surv-rate CEA'!Y67*'Unit cost and utilities'!$H$12-('Surv-rate CEA'!X66-'Surv-rate CEA'!X67)*'Unit cost and utilities'!$G$14</f>
        <v>85.232169897484397</v>
      </c>
      <c r="AH69" s="12">
        <f t="shared" si="20"/>
        <v>76.572530921733943</v>
      </c>
      <c r="AI69" s="12">
        <f>'Surv-rate CEA'!AC67*'Unit cost and utilities'!$H$5+'Surv-rate CEA'!AB67*'Unit cost and utilities'!$H$5+('Surv-rate CEA'!AA66-'Surv-rate CEA'!AA67)*'Unit cost and utilities'!$G$14</f>
        <v>690.99652226883882</v>
      </c>
      <c r="AJ69" s="12">
        <f t="shared" si="21"/>
        <v>620.79086607652982</v>
      </c>
      <c r="AK69" s="12">
        <f>AI69-'Surv-rate CEA'!AB67*'Unit cost and utilities'!$H$5-('Surv-rate CEA'!AA66-'Surv-rate CEA'!AA67)*'Unit cost and utilities'!$G$14</f>
        <v>153.13503265001847</v>
      </c>
      <c r="AL69" s="12">
        <f t="shared" si="22"/>
        <v>137.57642257492688</v>
      </c>
      <c r="AM69" s="12">
        <f>'Surv-rate CEA'!AF67*'Unit cost and utilities'!$H$9+'Surv-rate CEA'!AE67*'Unit cost and utilities'!$H$9+('Surv-rate CEA'!AD66-'Surv-rate CEA'!AD67)*'Unit cost and utilities'!G76</f>
        <v>566.03191224139618</v>
      </c>
      <c r="AN69" s="12">
        <f t="shared" si="23"/>
        <v>508.52273449008766</v>
      </c>
      <c r="AO69" s="12">
        <f>AM69-'Surv-rate CEA'!AE67*'Unit cost and utilities'!$H$9-('Surv-rate CEA'!AD66-'Surv-rate CEA'!AD67)*'Unit cost and utilities'!G76</f>
        <v>172.5848514592081</v>
      </c>
      <c r="AP69" s="12">
        <f t="shared" si="24"/>
        <v>155.05012826586636</v>
      </c>
      <c r="AQ69" s="13">
        <f>'Surv-rate CEA'!AI67*'Unit cost and utilities'!$H$4+'Surv-rate CEA'!AH67*'Unit cost and utilities'!$H$4+('Surv-rate CEA'!AG66-'Surv-rate CEA'!AG67)*'Unit cost and utilities'!$G$14</f>
        <v>639.43447488125821</v>
      </c>
      <c r="AR69" s="12">
        <f t="shared" si="25"/>
        <v>574.46755326257369</v>
      </c>
      <c r="AS69" s="13">
        <f>AQ69-'Surv-rate CEA'!AH67*'Unit cost and utilities'!$H$4-('Surv-rate CEA'!AG66-'Surv-rate CEA'!AG67)*'Unit cost and utilities'!$G$14</f>
        <v>40.559855401326331</v>
      </c>
      <c r="AT69" s="12">
        <f t="shared" si="26"/>
        <v>36.438950054124852</v>
      </c>
      <c r="AU69" s="12">
        <f>'Surv-rate CEA'!AL67*'Unit cost and utilities'!$H$8+'Surv-rate CEA'!AK67*'Unit cost and utilities'!$H$8+('Surv-rate CEA'!AJ66-'Surv-rate CEA'!AJ67)*'Unit cost and utilities'!$G$14</f>
        <v>379.80866823089167</v>
      </c>
      <c r="AV69" s="12">
        <f t="shared" si="27"/>
        <v>341.21988243914126</v>
      </c>
      <c r="AW69" s="12">
        <f>AU69-'Surv-rate CEA'!AK67*'Unit cost and utilities'!$H$8-('Surv-rate CEA'!AJ66-'Surv-rate CEA'!AJ67)*'Unit cost and utilities'!$G$14</f>
        <v>263.53733500367605</v>
      </c>
      <c r="AX69" s="12">
        <f t="shared" si="28"/>
        <v>236.76178557781782</v>
      </c>
      <c r="AY69" s="12">
        <f>'Surv-rate CEA'!AO67*'Unit cost and utilities'!$H$5+'Surv-rate CEA'!AN67*'Unit cost and utilities'!$H$5+('Surv-rate CEA'!AM66-'Surv-rate CEA'!AM67)*'Unit cost and utilities'!$G$14</f>
        <v>690.99652226883882</v>
      </c>
      <c r="AZ69" s="12">
        <f t="shared" si="29"/>
        <v>620.79086607652982</v>
      </c>
      <c r="BA69" s="12">
        <f>AY69-'Surv-rate CEA'!AN67*'Unit cost and utilities'!$H$5-('Surv-rate CEA'!AM66-'Surv-rate CEA'!AM67)*'Unit cost and utilities'!$G$14</f>
        <v>153.13503265001847</v>
      </c>
      <c r="BB69" s="12">
        <f t="shared" si="30"/>
        <v>137.57642257492688</v>
      </c>
    </row>
    <row r="70" spans="1:54">
      <c r="A70" s="12">
        <v>65</v>
      </c>
      <c r="B70" s="12">
        <f t="shared" si="31"/>
        <v>3.6821917808219178</v>
      </c>
      <c r="C70" s="12">
        <f>'Surv-rate CEA'!D68*'Unit cost and utilities'!$H$7+'Surv-rate CEA'!E68*'Unit cost and utilities'!$H$7+'Unit cost and utilities'!$G$14*('Surv-rate CEA'!C67-'Surv-rate CEA'!C68)</f>
        <v>394.95736086139721</v>
      </c>
      <c r="D70" s="12">
        <f t="shared" ref="D70:D133" si="32">C70/(1+DISC)^($B70)</f>
        <v>354.2265333629428</v>
      </c>
      <c r="E70" s="12">
        <f>C70-'Surv-rate CEA'!E68*'Unit cost and utilities'!$H$7-'Unit cost and utilities'!$G$14*('Surv-rate CEA'!C67-'Surv-rate CEA'!C68)</f>
        <v>56.589997264707151</v>
      </c>
      <c r="F70" s="12">
        <f t="shared" ref="F70:F133" si="33">E70/(1+DISC)^($B70)</f>
        <v>50.754032056463636</v>
      </c>
      <c r="G70" s="12">
        <f>'Surv-rate CEA'!G68*'Unit cost and utilities'!$H$4+'Surv-rate CEA'!H68*'Unit cost and utilities'!$H$4+('Surv-rate CEA'!F67-'Surv-rate CEA'!F68)*'Unit cost and utilities'!$G$14</f>
        <v>625.90609712003982</v>
      </c>
      <c r="H70" s="12">
        <f t="shared" ref="H70:H133" si="34">G70/(1+DISC)^($B70)</f>
        <v>561.35818436199986</v>
      </c>
      <c r="I70" s="12">
        <f>G70-'Surv-rate CEA'!H68*'Unit cost and utilities'!$H$4-('Surv-rate CEA'!F67-'Surv-rate CEA'!F68)*'Unit cost and utilities'!$G$14</f>
        <v>38.728043657532481</v>
      </c>
      <c r="J70" s="12">
        <f t="shared" ref="J70:J133" si="35">I70/(1+DISC)^($B70)</f>
        <v>34.734130840900271</v>
      </c>
      <c r="K70" s="12">
        <f>'Surv-rate CEA'!K68*'Unit cost and utilities'!$H$10+'Surv-rate CEA'!J68*'Unit cost and utilities'!$H$10+('Surv-rate CEA'!I67-'Surv-rate CEA'!I68)*'Unit cost and utilities'!$G$14</f>
        <v>380.24502090880242</v>
      </c>
      <c r="L70" s="12">
        <f t="shared" ref="L70:L133" si="36">K70/(1+DISC)^($B70)</f>
        <v>341.03143511816381</v>
      </c>
      <c r="M70" s="12">
        <f>K70-'Surv-rate CEA'!J68*'Unit cost and utilities'!$H$10-('Surv-rate CEA'!I67-'Surv-rate CEA'!I68)*'Unit cost and utilities'!$G$14</f>
        <v>82.74813385282178</v>
      </c>
      <c r="N70" s="12">
        <f t="shared" ref="N70:N133" si="37">M70/(1+DISC)^($B70)</f>
        <v>74.214554535734237</v>
      </c>
      <c r="O70" s="12">
        <f>'Surv-rate CEA'!N68*'Unit cost and utilities'!$H$3+'Surv-rate CEA'!M68*'Unit cost and utilities'!$H$3+('Surv-rate CEA'!L67-'Surv-rate CEA'!L68)*'Unit cost and utilities'!$G$14</f>
        <v>669.76734415008752</v>
      </c>
      <c r="P70" s="12">
        <f t="shared" ref="P70:P133" si="38">O70/(1+DISC)^($B70)</f>
        <v>600.69614593472215</v>
      </c>
      <c r="Q70" s="12">
        <f>O70-'Surv-rate CEA'!M68*'Unit cost and utilities'!$H$3-('Surv-rate CEA'!L67-'Surv-rate CEA'!L68)*'Unit cost and utilities'!$G$14</f>
        <v>38.728043657532453</v>
      </c>
      <c r="R70" s="12">
        <f t="shared" ref="R70:R133" si="39">Q70/(1+DISC)^($B70)</f>
        <v>34.734130840900249</v>
      </c>
      <c r="S70" s="12">
        <f>'Surv-rate CEA'!Q68*'Unit cost and utilities'!$H$11+'Surv-rate CEA'!P68*'Unit cost and utilities'!$H$11+('Surv-rate CEA'!O67-'Surv-rate CEA'!O68)*'Unit cost and utilities'!$G$14</f>
        <v>380.24502090880242</v>
      </c>
      <c r="T70" s="12">
        <f t="shared" ref="T70:T133" si="40">S70/(1+DISC)^($B70)</f>
        <v>341.03143511816381</v>
      </c>
      <c r="U70" s="12">
        <f>S70-'Surv-rate CEA'!P68*'Unit cost and utilities'!$H$11-('Surv-rate CEA'!O67-'Surv-rate CEA'!O68)*'Unit cost and utilities'!$G$14</f>
        <v>82.74813385282178</v>
      </c>
      <c r="V70" s="12">
        <f t="shared" ref="V70:V133" si="41">U70/(1+DISC)^($B70)</f>
        <v>74.214554535734237</v>
      </c>
      <c r="W70" s="12">
        <f>'Surv-rate CEA'!T68*'Unit cost and utilities'!$H$4+'Surv-rate CEA'!S68*'Unit cost and utilities'!$H$4+('Surv-rate CEA'!R67-'Surv-rate CEA'!R68)*'Unit cost and utilities'!$G$14</f>
        <v>625.90609712003982</v>
      </c>
      <c r="X70" s="12">
        <f t="shared" ref="X70:X133" si="42">W70/(1+DISC)^($B70)</f>
        <v>561.35818436199986</v>
      </c>
      <c r="Y70" s="12">
        <f>W70-'Surv-rate CEA'!S68*'Unit cost and utilities'!$H$4-('Surv-rate CEA'!R67-'Surv-rate CEA'!R68)*'Unit cost and utilities'!$G$14</f>
        <v>38.728043657532481</v>
      </c>
      <c r="Z70" s="12">
        <f t="shared" ref="Z70:Z133" si="43">Y70/(1+DISC)^($B70)</f>
        <v>34.734130840900271</v>
      </c>
      <c r="AA70" s="12">
        <f>'Surv-rate CEA'!W68*'Unit cost and utilities'!$H$6+'Surv-rate CEA'!V68*'Unit cost and utilities'!$H$6+('Surv-rate CEA'!U67-'Surv-rate CEA'!U68)*'Unit cost and utilities'!$G$14</f>
        <v>408.68296749451019</v>
      </c>
      <c r="AB70" s="12">
        <f t="shared" ref="AB70:AB133" si="44">AA70/(1+DISC)^($B70)</f>
        <v>366.53665728454064</v>
      </c>
      <c r="AC70" s="12">
        <f>AA70-'Surv-rate CEA'!V68*'Unit cost and utilities'!$H$6-('Surv-rate CEA'!U67-'Surv-rate CEA'!U68)*'Unit cost and utilities'!$G$14</f>
        <v>210.91931469465396</v>
      </c>
      <c r="AD70" s="12">
        <f t="shared" ref="AD70:AD133" si="45">AC70/(1+DISC)^($B70)</f>
        <v>189.16780662253328</v>
      </c>
      <c r="AE70" s="12">
        <f>'Surv-rate CEA'!Z68*'Unit cost and utilities'!$H$12+'Surv-rate CEA'!Y68*'Unit cost and utilities'!$H$12+('Surv-rate CEA'!X67-'Surv-rate CEA'!X68)*'Unit cost and utilities'!$G$14</f>
        <v>380.24502090880242</v>
      </c>
      <c r="AF70" s="12">
        <f t="shared" ref="AF70:AF133" si="46">AE70/(1+DISC)^($B70)</f>
        <v>341.03143511816381</v>
      </c>
      <c r="AG70" s="12">
        <f>AE70-'Surv-rate CEA'!Y68*'Unit cost and utilities'!$H$12-('Surv-rate CEA'!X67-'Surv-rate CEA'!X68)*'Unit cost and utilities'!$G$14</f>
        <v>82.74813385282178</v>
      </c>
      <c r="AH70" s="12">
        <f t="shared" ref="AH70:AH133" si="47">AG70/(1+DISC)^($B70)</f>
        <v>74.214554535734237</v>
      </c>
      <c r="AI70" s="12">
        <f>'Surv-rate CEA'!AC68*'Unit cost and utilities'!$H$5+'Surv-rate CEA'!AB68*'Unit cost and utilities'!$H$5+('Surv-rate CEA'!AA67-'Surv-rate CEA'!AA68)*'Unit cost and utilities'!$G$14</f>
        <v>677.06698192015347</v>
      </c>
      <c r="AJ70" s="12">
        <f t="shared" ref="AJ70:AJ133" si="48">AI70/(1+DISC)^($B70)</f>
        <v>607.24299285626387</v>
      </c>
      <c r="AK70" s="12">
        <f>AI70-'Surv-rate CEA'!AB68*'Unit cost and utilities'!$H$5-('Surv-rate CEA'!AA67-'Surv-rate CEA'!AA68)*'Unit cost and utilities'!$G$14</f>
        <v>148.16443748708946</v>
      </c>
      <c r="AL70" s="12">
        <f t="shared" ref="AL70:AL133" si="49">AK70/(1+DISC)^($B70)</f>
        <v>132.88466112963604</v>
      </c>
      <c r="AM70" s="12">
        <f>'Surv-rate CEA'!AF68*'Unit cost and utilities'!$H$9+'Surv-rate CEA'!AE68*'Unit cost and utilities'!$H$9+('Surv-rate CEA'!AD67-'Surv-rate CEA'!AD68)*'Unit cost and utilities'!G77</f>
        <v>559.4311214124732</v>
      </c>
      <c r="AN70" s="12">
        <f t="shared" ref="AN70:AN133" si="50">AM70/(1+DISC)^($B70)</f>
        <v>501.73858352984672</v>
      </c>
      <c r="AO70" s="12">
        <f>AM70-'Surv-rate CEA'!AE68*'Unit cost and utilities'!$H$9-('Surv-rate CEA'!AD67-'Surv-rate CEA'!AD68)*'Unit cost and utilities'!G77</f>
        <v>168.72054207674955</v>
      </c>
      <c r="AP70" s="12">
        <f t="shared" ref="AP70:AP133" si="51">AO70/(1+DISC)^($B70)</f>
        <v>151.3208732117719</v>
      </c>
      <c r="AQ70" s="13">
        <f>'Surv-rate CEA'!AI68*'Unit cost and utilities'!$H$4+'Surv-rate CEA'!AH68*'Unit cost and utilities'!$H$4+('Surv-rate CEA'!AG67-'Surv-rate CEA'!AG68)*'Unit cost and utilities'!$G$14</f>
        <v>625.90609712003982</v>
      </c>
      <c r="AR70" s="12">
        <f t="shared" ref="AR70:AR133" si="52">AQ70/(1+DISC)^($B70)</f>
        <v>561.35818436199986</v>
      </c>
      <c r="AS70" s="13">
        <f>AQ70-'Surv-rate CEA'!AH68*'Unit cost and utilities'!$H$4-('Surv-rate CEA'!AG67-'Surv-rate CEA'!AG68)*'Unit cost and utilities'!$G$14</f>
        <v>38.728043657532481</v>
      </c>
      <c r="AT70" s="12">
        <f t="shared" ref="AT70:AT133" si="53">AS70/(1+DISC)^($B70)</f>
        <v>34.734130840900271</v>
      </c>
      <c r="AU70" s="12">
        <f>'Surv-rate CEA'!AL68*'Unit cost and utilities'!$H$8+'Surv-rate CEA'!AK68*'Unit cost and utilities'!$H$8+('Surv-rate CEA'!AJ67-'Surv-rate CEA'!AJ68)*'Unit cost and utilities'!$G$14</f>
        <v>373.0950286392511</v>
      </c>
      <c r="AV70" s="12">
        <f t="shared" ref="AV70:AV133" si="54">AU70/(1+DISC)^($B70)</f>
        <v>334.61880118296841</v>
      </c>
      <c r="AW70" s="12">
        <f>AU70-'Surv-rate CEA'!AK68*'Unit cost and utilities'!$H$8-('Surv-rate CEA'!AJ67-'Surv-rate CEA'!AJ68)*'Unit cost and utilities'!$G$14</f>
        <v>258.71035644738583</v>
      </c>
      <c r="AX70" s="12">
        <f t="shared" ref="AX70:AX133" si="55">AW70/(1+DISC)^($B70)</f>
        <v>232.03029438311646</v>
      </c>
      <c r="AY70" s="12">
        <f>'Surv-rate CEA'!AO68*'Unit cost and utilities'!$H$5+'Surv-rate CEA'!AN68*'Unit cost and utilities'!$H$5+('Surv-rate CEA'!AM67-'Surv-rate CEA'!AM68)*'Unit cost and utilities'!$G$14</f>
        <v>677.06698192015347</v>
      </c>
      <c r="AZ70" s="12">
        <f t="shared" ref="AZ70:AZ133" si="56">AY70/(1+DISC)^($B70)</f>
        <v>607.24299285626387</v>
      </c>
      <c r="BA70" s="12">
        <f>AY70-'Surv-rate CEA'!AN68*'Unit cost and utilities'!$H$5-('Surv-rate CEA'!AM67-'Surv-rate CEA'!AM68)*'Unit cost and utilities'!$G$14</f>
        <v>148.16443748708946</v>
      </c>
      <c r="BB70" s="12">
        <f t="shared" ref="BB70:BB133" si="57">BA70/(1+DISC)^($B70)</f>
        <v>132.88466112963604</v>
      </c>
    </row>
    <row r="71" spans="1:54">
      <c r="A71" s="12">
        <v>66</v>
      </c>
      <c r="B71" s="12">
        <f t="shared" ref="B71:B134" si="58">A70*21/365</f>
        <v>3.7397260273972601</v>
      </c>
      <c r="C71" s="12">
        <f>'Surv-rate CEA'!D69*'Unit cost and utilities'!$H$7+'Surv-rate CEA'!E69*'Unit cost and utilities'!$H$7+'Unit cost and utilities'!$G$14*('Surv-rate CEA'!C68-'Surv-rate CEA'!C69)</f>
        <v>388.29480725848941</v>
      </c>
      <c r="D71" s="12">
        <f t="shared" si="32"/>
        <v>347.65932236228872</v>
      </c>
      <c r="E71" s="12">
        <f>C71-'Surv-rate CEA'!E69*'Unit cost and utilities'!$H$7-'Unit cost and utilities'!$G$14*('Surv-rate CEA'!C68-'Surv-rate CEA'!C69)</f>
        <v>54.755818707358124</v>
      </c>
      <c r="F71" s="12">
        <f t="shared" si="33"/>
        <v>49.025561175016868</v>
      </c>
      <c r="G71" s="12">
        <f>'Surv-rate CEA'!G69*'Unit cost and utilities'!$H$4+'Surv-rate CEA'!H69*'Unit cost and utilities'!$H$4+('Surv-rate CEA'!F68-'Surv-rate CEA'!F69)*'Unit cost and utilities'!$G$14</f>
        <v>612.78449534173615</v>
      </c>
      <c r="H71" s="12">
        <f t="shared" si="34"/>
        <v>548.65591406892884</v>
      </c>
      <c r="I71" s="12">
        <f>G71-'Surv-rate CEA'!H69*'Unit cost and utilities'!$H$4-('Surv-rate CEA'!F68-'Surv-rate CEA'!F69)*'Unit cost and utilities'!$G$14</f>
        <v>36.995712689998392</v>
      </c>
      <c r="J71" s="12">
        <f t="shared" si="35"/>
        <v>33.124070071718847</v>
      </c>
      <c r="K71" s="12">
        <f>'Surv-rate CEA'!K69*'Unit cost and utilities'!$H$10+'Surv-rate CEA'!J69*'Unit cost and utilities'!$H$10+('Surv-rate CEA'!I68-'Surv-rate CEA'!I69)*'Unit cost and utilities'!$G$14</f>
        <v>373.66821354816381</v>
      </c>
      <c r="L71" s="12">
        <f t="shared" si="36"/>
        <v>334.56341800625864</v>
      </c>
      <c r="M71" s="12">
        <f>K71-'Surv-rate CEA'!J69*'Unit cost and utilities'!$H$10-('Surv-rate CEA'!I68-'Surv-rate CEA'!I69)*'Unit cost and utilities'!$G$14</f>
        <v>80.359781115553346</v>
      </c>
      <c r="N71" s="12">
        <f t="shared" si="37"/>
        <v>71.950040344517916</v>
      </c>
      <c r="O71" s="12">
        <f>'Surv-rate CEA'!N69*'Unit cost and utilities'!$H$3+'Surv-rate CEA'!M69*'Unit cost and utilities'!$H$3+('Surv-rate CEA'!L68-'Surv-rate CEA'!L69)*'Unit cost and utilities'!$G$14</f>
        <v>654.69616999973471</v>
      </c>
      <c r="P71" s="12">
        <f t="shared" si="38"/>
        <v>586.18148520274144</v>
      </c>
      <c r="Q71" s="12">
        <f>O71-'Surv-rate CEA'!M69*'Unit cost and utilities'!$H$3-('Surv-rate CEA'!L68-'Surv-rate CEA'!L69)*'Unit cost and utilities'!$G$14</f>
        <v>36.995712689998392</v>
      </c>
      <c r="R71" s="12">
        <f t="shared" si="39"/>
        <v>33.124070071718847</v>
      </c>
      <c r="S71" s="12">
        <f>'Surv-rate CEA'!Q69*'Unit cost and utilities'!$H$11+'Surv-rate CEA'!P69*'Unit cost and utilities'!$H$11+('Surv-rate CEA'!O68-'Surv-rate CEA'!O69)*'Unit cost and utilities'!$G$14</f>
        <v>373.66821354816381</v>
      </c>
      <c r="T71" s="12">
        <f t="shared" si="40"/>
        <v>334.56341800625864</v>
      </c>
      <c r="U71" s="12">
        <f>S71-'Surv-rate CEA'!P69*'Unit cost and utilities'!$H$11-('Surv-rate CEA'!O68-'Surv-rate CEA'!O69)*'Unit cost and utilities'!$G$14</f>
        <v>80.359781115553346</v>
      </c>
      <c r="V71" s="12">
        <f t="shared" si="41"/>
        <v>71.950040344517916</v>
      </c>
      <c r="W71" s="12">
        <f>'Surv-rate CEA'!T69*'Unit cost and utilities'!$H$4+'Surv-rate CEA'!S69*'Unit cost and utilities'!$H$4+('Surv-rate CEA'!R68-'Surv-rate CEA'!R69)*'Unit cost and utilities'!$G$14</f>
        <v>612.78449534173615</v>
      </c>
      <c r="X71" s="12">
        <f t="shared" si="42"/>
        <v>548.65591406892884</v>
      </c>
      <c r="Y71" s="12">
        <f>W71-'Surv-rate CEA'!S69*'Unit cost and utilities'!$H$4-('Surv-rate CEA'!R68-'Surv-rate CEA'!R69)*'Unit cost and utilities'!$G$14</f>
        <v>36.995712689998392</v>
      </c>
      <c r="Z71" s="12">
        <f t="shared" si="43"/>
        <v>33.124070071718847</v>
      </c>
      <c r="AA71" s="12">
        <f>'Surv-rate CEA'!W69*'Unit cost and utilities'!$H$6+'Surv-rate CEA'!V69*'Unit cost and utilities'!$H$6+('Surv-rate CEA'!U68-'Surv-rate CEA'!U69)*'Unit cost and utilities'!$G$14</f>
        <v>401.94609315932559</v>
      </c>
      <c r="AB71" s="12">
        <f t="shared" si="44"/>
        <v>359.88198595948472</v>
      </c>
      <c r="AC71" s="12">
        <f>AA71-'Surv-rate CEA'!V69*'Unit cost and utilities'!$H$6-('Surv-rate CEA'!U68-'Surv-rate CEA'!U69)*'Unit cost and utilities'!$G$14</f>
        <v>206.68649388181365</v>
      </c>
      <c r="AD71" s="12">
        <f t="shared" si="45"/>
        <v>185.05652164581616</v>
      </c>
      <c r="AE71" s="12">
        <f>'Surv-rate CEA'!Z69*'Unit cost and utilities'!$H$12+'Surv-rate CEA'!Y69*'Unit cost and utilities'!$H$12+('Surv-rate CEA'!X68-'Surv-rate CEA'!X69)*'Unit cost and utilities'!$G$14</f>
        <v>373.66821354816381</v>
      </c>
      <c r="AF71" s="12">
        <f t="shared" si="46"/>
        <v>334.56341800625864</v>
      </c>
      <c r="AG71" s="12">
        <f>AE71-'Surv-rate CEA'!Y69*'Unit cost and utilities'!$H$12-('Surv-rate CEA'!X68-'Surv-rate CEA'!X69)*'Unit cost and utilities'!$G$14</f>
        <v>80.359781115553346</v>
      </c>
      <c r="AH71" s="12">
        <f t="shared" si="47"/>
        <v>71.950040344517916</v>
      </c>
      <c r="AI71" s="12">
        <f>'Surv-rate CEA'!AC69*'Unit cost and utilities'!$H$5+'Surv-rate CEA'!AB69*'Unit cost and utilities'!$H$5+('Surv-rate CEA'!AA68-'Surv-rate CEA'!AA69)*'Unit cost and utilities'!$G$14</f>
        <v>663.54262185450887</v>
      </c>
      <c r="AJ71" s="12">
        <f t="shared" si="48"/>
        <v>594.10214599873814</v>
      </c>
      <c r="AK71" s="12">
        <f>AI71-'Surv-rate CEA'!AB69*'Unit cost and utilities'!$H$5-('Surv-rate CEA'!AA68-'Surv-rate CEA'!AA69)*'Unit cost and utilities'!$G$14</f>
        <v>143.40154336505719</v>
      </c>
      <c r="AL71" s="12">
        <f t="shared" si="49"/>
        <v>128.3944118233174</v>
      </c>
      <c r="AM71" s="12">
        <f>'Surv-rate CEA'!AF69*'Unit cost and utilities'!$H$9+'Surv-rate CEA'!AE69*'Unit cost and utilities'!$H$9+('Surv-rate CEA'!AD68-'Surv-rate CEA'!AD69)*'Unit cost and utilities'!G78</f>
        <v>552.96542557742862</v>
      </c>
      <c r="AN71" s="12">
        <f t="shared" si="50"/>
        <v>495.09697671039442</v>
      </c>
      <c r="AO71" s="12">
        <f>AM71-'Surv-rate CEA'!AE69*'Unit cost and utilities'!$H$9-('Surv-rate CEA'!AD68-'Surv-rate CEA'!AD69)*'Unit cost and utilities'!G78</f>
        <v>164.97936325516855</v>
      </c>
      <c r="AP71" s="12">
        <f t="shared" si="51"/>
        <v>147.71408878221553</v>
      </c>
      <c r="AQ71" s="13">
        <f>'Surv-rate CEA'!AI69*'Unit cost and utilities'!$H$4+'Surv-rate CEA'!AH69*'Unit cost and utilities'!$H$4+('Surv-rate CEA'!AG68-'Surv-rate CEA'!AG69)*'Unit cost and utilities'!$G$14</f>
        <v>612.78449534173615</v>
      </c>
      <c r="AR71" s="12">
        <f t="shared" si="52"/>
        <v>548.65591406892884</v>
      </c>
      <c r="AS71" s="13">
        <f>AQ71-'Surv-rate CEA'!AH69*'Unit cost and utilities'!$H$4-('Surv-rate CEA'!AG68-'Surv-rate CEA'!AG69)*'Unit cost and utilities'!$G$14</f>
        <v>36.995712689998392</v>
      </c>
      <c r="AT71" s="12">
        <f t="shared" si="53"/>
        <v>33.124070071718847</v>
      </c>
      <c r="AU71" s="12">
        <f>'Surv-rate CEA'!AL69*'Unit cost and utilities'!$H$8+'Surv-rate CEA'!AK69*'Unit cost and utilities'!$H$8+('Surv-rate CEA'!AJ68-'Surv-rate CEA'!AJ69)*'Unit cost and utilities'!$G$14</f>
        <v>366.56223410485194</v>
      </c>
      <c r="AV71" s="12">
        <f t="shared" si="54"/>
        <v>328.20108724158899</v>
      </c>
      <c r="AW71" s="12">
        <f>AU71-'Surv-rate CEA'!AK69*'Unit cost and utilities'!$H$8-('Surv-rate CEA'!AJ68-'Surv-rate CEA'!AJ69)*'Unit cost and utilities'!$G$14</f>
        <v>254.01779970695389</v>
      </c>
      <c r="AX71" s="12">
        <f t="shared" si="55"/>
        <v>227.43455349710547</v>
      </c>
      <c r="AY71" s="12">
        <f>'Surv-rate CEA'!AO69*'Unit cost and utilities'!$H$5+'Surv-rate CEA'!AN69*'Unit cost and utilities'!$H$5+('Surv-rate CEA'!AM68-'Surv-rate CEA'!AM69)*'Unit cost and utilities'!$G$14</f>
        <v>663.54262185450887</v>
      </c>
      <c r="AZ71" s="12">
        <f t="shared" si="56"/>
        <v>594.10214599873814</v>
      </c>
      <c r="BA71" s="12">
        <f>AY71-'Surv-rate CEA'!AN69*'Unit cost and utilities'!$H$5-('Surv-rate CEA'!AM68-'Surv-rate CEA'!AM69)*'Unit cost and utilities'!$G$14</f>
        <v>143.40154336505719</v>
      </c>
      <c r="BB71" s="12">
        <f t="shared" si="57"/>
        <v>128.3944118233174</v>
      </c>
    </row>
    <row r="72" spans="1:54">
      <c r="A72" s="12">
        <v>67</v>
      </c>
      <c r="B72" s="12">
        <f t="shared" si="58"/>
        <v>3.7972602739726029</v>
      </c>
      <c r="C72" s="12">
        <f>'Surv-rate CEA'!D70*'Unit cost and utilities'!$H$7+'Surv-rate CEA'!E70*'Unit cost and utilities'!$H$7+'Unit cost and utilities'!$G$14*('Surv-rate CEA'!C69-'Surv-rate CEA'!C70)</f>
        <v>381.80566642230207</v>
      </c>
      <c r="D72" s="12">
        <f t="shared" si="32"/>
        <v>341.26840769920841</v>
      </c>
      <c r="E72" s="12">
        <f>C72-'Surv-rate CEA'!E70*'Unit cost and utilities'!$H$7-'Unit cost and utilities'!$G$14*('Surv-rate CEA'!C69-'Surv-rate CEA'!C70)</f>
        <v>52.997983346602197</v>
      </c>
      <c r="F72" s="12">
        <f t="shared" si="33"/>
        <v>47.37105543100872</v>
      </c>
      <c r="G72" s="12">
        <f>'Surv-rate CEA'!G70*'Unit cost and utilities'!$H$4+'Surv-rate CEA'!H70*'Unit cost and utilities'!$H$4+('Surv-rate CEA'!F69-'Surv-rate CEA'!F70)*'Unit cost and utilities'!$G$14</f>
        <v>600.05352357878655</v>
      </c>
      <c r="H72" s="12">
        <f t="shared" si="34"/>
        <v>536.34434618247008</v>
      </c>
      <c r="I72" s="12">
        <f>G72-'Surv-rate CEA'!H70*'Unit cost and utilities'!$H$4-('Surv-rate CEA'!F69-'Surv-rate CEA'!F70)*'Unit cost and utilities'!$G$14</f>
        <v>35.356522824147874</v>
      </c>
      <c r="J72" s="12">
        <f t="shared" si="35"/>
        <v>31.602632719001626</v>
      </c>
      <c r="K72" s="12">
        <f>'Surv-rate CEA'!K70*'Unit cost and utilities'!$H$10+'Surv-rate CEA'!J70*'Unit cost and utilities'!$H$10+('Surv-rate CEA'!I69-'Surv-rate CEA'!I70)*'Unit cost and utilities'!$G$14</f>
        <v>367.26534650847566</v>
      </c>
      <c r="L72" s="12">
        <f t="shared" si="36"/>
        <v>328.27186977213591</v>
      </c>
      <c r="M72" s="12">
        <f>K72-'Surv-rate CEA'!J70*'Unit cost and utilities'!$H$10-('Surv-rate CEA'!I69-'Surv-rate CEA'!I70)*'Unit cost and utilities'!$G$14</f>
        <v>78.062482912687926</v>
      </c>
      <c r="N72" s="12">
        <f t="shared" si="37"/>
        <v>69.774394639795105</v>
      </c>
      <c r="O72" s="12">
        <f>'Surv-rate CEA'!N70*'Unit cost and utilities'!$H$3+'Surv-rate CEA'!M70*'Unit cost and utilities'!$H$3+('Surv-rate CEA'!L69-'Surv-rate CEA'!L70)*'Unit cost and utilities'!$G$14</f>
        <v>640.11783745119942</v>
      </c>
      <c r="P72" s="12">
        <f t="shared" si="38"/>
        <v>572.15493204652785</v>
      </c>
      <c r="Q72" s="12">
        <f>O72-'Surv-rate CEA'!M70*'Unit cost and utilities'!$H$3-('Surv-rate CEA'!L69-'Surv-rate CEA'!L70)*'Unit cost and utilities'!$G$14</f>
        <v>35.356522824147831</v>
      </c>
      <c r="R72" s="12">
        <f t="shared" si="39"/>
        <v>31.602632719001587</v>
      </c>
      <c r="S72" s="12">
        <f>'Surv-rate CEA'!Q70*'Unit cost and utilities'!$H$11+'Surv-rate CEA'!P70*'Unit cost and utilities'!$H$11+('Surv-rate CEA'!O69-'Surv-rate CEA'!O70)*'Unit cost and utilities'!$G$14</f>
        <v>367.26534650847566</v>
      </c>
      <c r="T72" s="12">
        <f t="shared" si="40"/>
        <v>328.27186977213591</v>
      </c>
      <c r="U72" s="12">
        <f>S72-'Surv-rate CEA'!P70*'Unit cost and utilities'!$H$11-('Surv-rate CEA'!O69-'Surv-rate CEA'!O70)*'Unit cost and utilities'!$G$14</f>
        <v>78.062482912687926</v>
      </c>
      <c r="V72" s="12">
        <f t="shared" si="41"/>
        <v>69.774394639795105</v>
      </c>
      <c r="W72" s="12">
        <f>'Surv-rate CEA'!T70*'Unit cost and utilities'!$H$4+'Surv-rate CEA'!S70*'Unit cost and utilities'!$H$4+('Surv-rate CEA'!R69-'Surv-rate CEA'!R70)*'Unit cost and utilities'!$G$14</f>
        <v>600.05352357878655</v>
      </c>
      <c r="X72" s="12">
        <f t="shared" si="42"/>
        <v>536.34434618247008</v>
      </c>
      <c r="Y72" s="12">
        <f>W72-'Surv-rate CEA'!S70*'Unit cost and utilities'!$H$4-('Surv-rate CEA'!R69-'Surv-rate CEA'!R70)*'Unit cost and utilities'!$G$14</f>
        <v>35.356522824147874</v>
      </c>
      <c r="Z72" s="12">
        <f t="shared" si="43"/>
        <v>31.602632719001626</v>
      </c>
      <c r="AA72" s="12">
        <f>'Surv-rate CEA'!W70*'Unit cost and utilities'!$H$6+'Surv-rate CEA'!V70*'Unit cost and utilities'!$H$6+('Surv-rate CEA'!U69-'Surv-rate CEA'!U70)*'Unit cost and utilities'!$G$14</f>
        <v>395.38202075468843</v>
      </c>
      <c r="AB72" s="12">
        <f t="shared" si="44"/>
        <v>353.40332667196441</v>
      </c>
      <c r="AC72" s="12">
        <f>AA72-'Surv-rate CEA'!V70*'Unit cost and utilities'!$H$6-('Surv-rate CEA'!U69-'Surv-rate CEA'!U70)*'Unit cost and utilities'!$G$14</f>
        <v>202.57835410967152</v>
      </c>
      <c r="AD72" s="12">
        <f t="shared" si="45"/>
        <v>181.07010560934867</v>
      </c>
      <c r="AE72" s="12">
        <f>'Surv-rate CEA'!Z70*'Unit cost and utilities'!$H$12+'Surv-rate CEA'!Y70*'Unit cost and utilities'!$H$12+('Surv-rate CEA'!X69-'Surv-rate CEA'!X70)*'Unit cost and utilities'!$G$14</f>
        <v>367.26534650847566</v>
      </c>
      <c r="AF72" s="12">
        <f t="shared" si="46"/>
        <v>328.27186977213591</v>
      </c>
      <c r="AG72" s="12">
        <f>AE72-'Surv-rate CEA'!Y70*'Unit cost and utilities'!$H$12-('Surv-rate CEA'!X69-'Surv-rate CEA'!X70)*'Unit cost and utilities'!$G$14</f>
        <v>78.062482912687926</v>
      </c>
      <c r="AH72" s="12">
        <f t="shared" si="47"/>
        <v>69.774394639795105</v>
      </c>
      <c r="AI72" s="12">
        <f>'Surv-rate CEA'!AC70*'Unit cost and utilities'!$H$5+'Surv-rate CEA'!AB70*'Unit cost and utilities'!$H$5+('Surv-rate CEA'!AA69-'Surv-rate CEA'!AA70)*'Unit cost and utilities'!$G$14</f>
        <v>650.40773660130003</v>
      </c>
      <c r="AJ72" s="12">
        <f t="shared" si="48"/>
        <v>581.35232697061531</v>
      </c>
      <c r="AK72" s="12">
        <f>AI72-'Surv-rate CEA'!AB70*'Unit cost and utilities'!$H$5-('Surv-rate CEA'!AA69-'Surv-rate CEA'!AA70)*'Unit cost and utilities'!$G$14</f>
        <v>138.8356455659102</v>
      </c>
      <c r="AL72" s="12">
        <f t="shared" si="49"/>
        <v>124.09511922163097</v>
      </c>
      <c r="AM72" s="12">
        <f>'Surv-rate CEA'!AF70*'Unit cost and utilities'!$H$9+'Surv-rate CEA'!AE70*'Unit cost and utilities'!$H$9+('Surv-rate CEA'!AD69-'Surv-rate CEA'!AD70)*'Unit cost and utilities'!G79</f>
        <v>546.63072221149127</v>
      </c>
      <c r="AN72" s="12">
        <f t="shared" si="50"/>
        <v>488.59357671829275</v>
      </c>
      <c r="AO72" s="12">
        <f>AM72-'Surv-rate CEA'!AE70*'Unit cost and utilities'!$H$9-('Surv-rate CEA'!AD69-'Surv-rate CEA'!AD70)*'Unit cost and utilities'!G79</f>
        <v>161.35614749957523</v>
      </c>
      <c r="AP72" s="12">
        <f t="shared" si="51"/>
        <v>144.22456336400288</v>
      </c>
      <c r="AQ72" s="13">
        <f>'Surv-rate CEA'!AI70*'Unit cost and utilities'!$H$4+'Surv-rate CEA'!AH70*'Unit cost and utilities'!$H$4+('Surv-rate CEA'!AG69-'Surv-rate CEA'!AG70)*'Unit cost and utilities'!$G$14</f>
        <v>600.05352357878655</v>
      </c>
      <c r="AR72" s="12">
        <f t="shared" si="52"/>
        <v>536.34434618247008</v>
      </c>
      <c r="AS72" s="13">
        <f>AQ72-'Surv-rate CEA'!AH70*'Unit cost and utilities'!$H$4-('Surv-rate CEA'!AG69-'Surv-rate CEA'!AG70)*'Unit cost and utilities'!$G$14</f>
        <v>35.356522824147874</v>
      </c>
      <c r="AT72" s="12">
        <f t="shared" si="53"/>
        <v>31.602632719001626</v>
      </c>
      <c r="AU72" s="12">
        <f>'Surv-rate CEA'!AL70*'Unit cost and utilities'!$H$8+'Surv-rate CEA'!AK70*'Unit cost and utilities'!$H$8+('Surv-rate CEA'!AJ69-'Surv-rate CEA'!AJ70)*'Unit cost and utilities'!$G$14</f>
        <v>360.20358571400544</v>
      </c>
      <c r="AV72" s="12">
        <f t="shared" si="54"/>
        <v>321.95987371282138</v>
      </c>
      <c r="AW72" s="12">
        <f>AU72-'Surv-rate CEA'!AK70*'Unit cost and utilities'!$H$8-('Surv-rate CEA'!AJ69-'Surv-rate CEA'!AJ70)*'Unit cost and utilities'!$G$14</f>
        <v>249.45453837816257</v>
      </c>
      <c r="AX72" s="12">
        <f t="shared" si="55"/>
        <v>222.96932862043016</v>
      </c>
      <c r="AY72" s="12">
        <f>'Surv-rate CEA'!AO70*'Unit cost and utilities'!$H$5+'Surv-rate CEA'!AN70*'Unit cost and utilities'!$H$5+('Surv-rate CEA'!AM69-'Surv-rate CEA'!AM70)*'Unit cost and utilities'!$G$14</f>
        <v>650.40773660130003</v>
      </c>
      <c r="AZ72" s="12">
        <f t="shared" si="56"/>
        <v>581.35232697061531</v>
      </c>
      <c r="BA72" s="12">
        <f>AY72-'Surv-rate CEA'!AN70*'Unit cost and utilities'!$H$5-('Surv-rate CEA'!AM69-'Surv-rate CEA'!AM70)*'Unit cost and utilities'!$G$14</f>
        <v>138.8356455659102</v>
      </c>
      <c r="BB72" s="12">
        <f t="shared" si="57"/>
        <v>124.09511922163097</v>
      </c>
    </row>
    <row r="73" spans="1:54">
      <c r="A73" s="12">
        <v>68</v>
      </c>
      <c r="B73" s="12">
        <f t="shared" si="58"/>
        <v>3.8547945205479452</v>
      </c>
      <c r="C73" s="12">
        <f>'Surv-rate CEA'!D71*'Unit cost and utilities'!$H$7+'Surv-rate CEA'!E71*'Unit cost and utilities'!$H$7+'Unit cost and utilities'!$G$14*('Surv-rate CEA'!C70-'Surv-rate CEA'!C71)</f>
        <v>375.48368713045727</v>
      </c>
      <c r="D73" s="12">
        <f t="shared" si="32"/>
        <v>335.04736781240865</v>
      </c>
      <c r="E73" s="12">
        <f>C73-'Surv-rate CEA'!E71*'Unit cost and utilities'!$H$7-'Unit cost and utilities'!$G$14*('Surv-rate CEA'!C70-'Surv-rate CEA'!C71)</f>
        <v>51.312578556906523</v>
      </c>
      <c r="F73" s="12">
        <f t="shared" si="33"/>
        <v>45.78666123299724</v>
      </c>
      <c r="G73" s="12">
        <f>'Surv-rate CEA'!G71*'Unit cost and utilities'!$H$4+'Surv-rate CEA'!H71*'Unit cost and utilities'!$H$4+('Surv-rate CEA'!F70-'Surv-rate CEA'!F71)*'Unit cost and utilities'!$G$14</f>
        <v>587.69783807230226</v>
      </c>
      <c r="H73" s="12">
        <f t="shared" si="34"/>
        <v>524.40790496114209</v>
      </c>
      <c r="I73" s="12">
        <f>G73-'Surv-rate CEA'!H71*'Unit cost and utilities'!$H$4-('Surv-rate CEA'!F70-'Surv-rate CEA'!F71)*'Unit cost and utilities'!$G$14</f>
        <v>33.804599135957545</v>
      </c>
      <c r="J73" s="12">
        <f t="shared" si="35"/>
        <v>30.164138546240142</v>
      </c>
      <c r="K73" s="12">
        <f>'Surv-rate CEA'!K71*'Unit cost and utilities'!$H$10+'Surv-rate CEA'!J71*'Unit cost and utilities'!$H$10+('Surv-rate CEA'!I70-'Surv-rate CEA'!I71)*'Unit cost and utilities'!$G$14</f>
        <v>361.0300810143226</v>
      </c>
      <c r="L73" s="12">
        <f t="shared" si="36"/>
        <v>322.15028905615969</v>
      </c>
      <c r="M73" s="12">
        <f>K73-'Surv-rate CEA'!J71*'Unit cost and utilities'!$H$10-('Surv-rate CEA'!I70-'Surv-rate CEA'!I71)*'Unit cost and utilities'!$G$14</f>
        <v>75.8518812042185</v>
      </c>
      <c r="N73" s="12">
        <f t="shared" si="37"/>
        <v>67.683294939689731</v>
      </c>
      <c r="O73" s="12">
        <f>'Surv-rate CEA'!N71*'Unit cost and utilities'!$H$3+'Surv-rate CEA'!M71*'Unit cost and utilities'!$H$3+('Surv-rate CEA'!L70-'Surv-rate CEA'!L71)*'Unit cost and utilities'!$G$14</f>
        <v>626.01072924409868</v>
      </c>
      <c r="P73" s="12">
        <f t="shared" si="38"/>
        <v>558.59483179808274</v>
      </c>
      <c r="Q73" s="12">
        <f>O73-'Surv-rate CEA'!M71*'Unit cost and utilities'!$H$3-('Surv-rate CEA'!L70-'Surv-rate CEA'!L71)*'Unit cost and utilities'!$G$14</f>
        <v>33.804599135957616</v>
      </c>
      <c r="R73" s="12">
        <f t="shared" si="39"/>
        <v>30.164138546240206</v>
      </c>
      <c r="S73" s="12">
        <f>'Surv-rate CEA'!Q71*'Unit cost and utilities'!$H$11+'Surv-rate CEA'!P71*'Unit cost and utilities'!$H$11+('Surv-rate CEA'!O70-'Surv-rate CEA'!O71)*'Unit cost and utilities'!$G$14</f>
        <v>361.0300810143226</v>
      </c>
      <c r="T73" s="12">
        <f t="shared" si="40"/>
        <v>322.15028905615969</v>
      </c>
      <c r="U73" s="12">
        <f>S73-'Surv-rate CEA'!P71*'Unit cost and utilities'!$H$11-('Surv-rate CEA'!O70-'Surv-rate CEA'!O71)*'Unit cost and utilities'!$G$14</f>
        <v>75.8518812042185</v>
      </c>
      <c r="V73" s="12">
        <f t="shared" si="41"/>
        <v>67.683294939689731</v>
      </c>
      <c r="W73" s="12">
        <f>'Surv-rate CEA'!T71*'Unit cost and utilities'!$H$4+'Surv-rate CEA'!S71*'Unit cost and utilities'!$H$4+('Surv-rate CEA'!R70-'Surv-rate CEA'!R71)*'Unit cost and utilities'!$G$14</f>
        <v>587.69783807230226</v>
      </c>
      <c r="X73" s="12">
        <f t="shared" si="42"/>
        <v>524.40790496114209</v>
      </c>
      <c r="Y73" s="12">
        <f>W73-'Surv-rate CEA'!S71*'Unit cost and utilities'!$H$4-('Surv-rate CEA'!R70-'Surv-rate CEA'!R71)*'Unit cost and utilities'!$G$14</f>
        <v>33.804599135957545</v>
      </c>
      <c r="Z73" s="12">
        <f t="shared" si="43"/>
        <v>30.164138546240142</v>
      </c>
      <c r="AA73" s="12">
        <f>'Surv-rate CEA'!W71*'Unit cost and utilities'!$H$6+'Surv-rate CEA'!V71*'Unit cost and utilities'!$H$6+('Surv-rate CEA'!U70-'Surv-rate CEA'!U71)*'Unit cost and utilities'!$G$14</f>
        <v>388.98458229908289</v>
      </c>
      <c r="AB73" s="12">
        <f t="shared" si="44"/>
        <v>347.09433428365156</v>
      </c>
      <c r="AC73" s="12">
        <f>AA73-'Surv-rate CEA'!V71*'Unit cost and utilities'!$H$6-('Surv-rate CEA'!U70-'Surv-rate CEA'!U71)*'Unit cost and utilities'!$G$14</f>
        <v>198.58996714702221</v>
      </c>
      <c r="AD73" s="12">
        <f t="shared" si="45"/>
        <v>177.20355916139977</v>
      </c>
      <c r="AE73" s="12">
        <f>'Surv-rate CEA'!Z71*'Unit cost and utilities'!$H$12+'Surv-rate CEA'!Y71*'Unit cost and utilities'!$H$12+('Surv-rate CEA'!X70-'Surv-rate CEA'!X71)*'Unit cost and utilities'!$G$14</f>
        <v>361.0300810143226</v>
      </c>
      <c r="AF73" s="12">
        <f t="shared" si="46"/>
        <v>322.15028905615969</v>
      </c>
      <c r="AG73" s="12">
        <f>AE73-'Surv-rate CEA'!Y71*'Unit cost and utilities'!$H$12-('Surv-rate CEA'!X70-'Surv-rate CEA'!X71)*'Unit cost and utilities'!$G$14</f>
        <v>75.8518812042185</v>
      </c>
      <c r="AH73" s="12">
        <f t="shared" si="47"/>
        <v>67.683294939689731</v>
      </c>
      <c r="AI73" s="12">
        <f>'Surv-rate CEA'!AC71*'Unit cost and utilities'!$H$5+'Surv-rate CEA'!AB71*'Unit cost and utilities'!$H$5+('Surv-rate CEA'!AA70-'Surv-rate CEA'!AA71)*'Unit cost and utilities'!$G$14</f>
        <v>637.64738731546583</v>
      </c>
      <c r="AJ73" s="12">
        <f t="shared" si="48"/>
        <v>568.97832325343848</v>
      </c>
      <c r="AK73" s="12">
        <f>AI73-'Surv-rate CEA'!AB71*'Unit cost and utilities'!$H$5-('Surv-rate CEA'!AA70-'Surv-rate CEA'!AA71)*'Unit cost and utilities'!$G$14</f>
        <v>134.45669798514098</v>
      </c>
      <c r="AL73" s="12">
        <f t="shared" si="49"/>
        <v>119.9768839199068</v>
      </c>
      <c r="AM73" s="12">
        <f>'Surv-rate CEA'!AF71*'Unit cost and utilities'!$H$9+'Surv-rate CEA'!AE71*'Unit cost and utilities'!$H$9+('Surv-rate CEA'!AD70-'Surv-rate CEA'!AD71)*'Unit cost and utilities'!G80</f>
        <v>540.42307582882665</v>
      </c>
      <c r="AN73" s="12">
        <f t="shared" si="50"/>
        <v>482.22422242973352</v>
      </c>
      <c r="AO73" s="12">
        <f>AM73-'Surv-rate CEA'!AE71*'Unit cost and utilities'!$H$9-('Surv-rate CEA'!AD70-'Surv-rate CEA'!AD71)*'Unit cost and utilities'!G80</f>
        <v>157.84599798898205</v>
      </c>
      <c r="AP73" s="12">
        <f t="shared" si="51"/>
        <v>140.84736024112979</v>
      </c>
      <c r="AQ73" s="13">
        <f>'Surv-rate CEA'!AI71*'Unit cost and utilities'!$H$4+'Surv-rate CEA'!AH71*'Unit cost and utilities'!$H$4+('Surv-rate CEA'!AG70-'Surv-rate CEA'!AG71)*'Unit cost and utilities'!$G$14</f>
        <v>587.69783807230226</v>
      </c>
      <c r="AR73" s="12">
        <f t="shared" si="52"/>
        <v>524.40790496114209</v>
      </c>
      <c r="AS73" s="13">
        <f>AQ73-'Surv-rate CEA'!AH71*'Unit cost and utilities'!$H$4-('Surv-rate CEA'!AG70-'Surv-rate CEA'!AG71)*'Unit cost and utilities'!$G$14</f>
        <v>33.804599135957545</v>
      </c>
      <c r="AT73" s="12">
        <f t="shared" si="53"/>
        <v>30.164138546240142</v>
      </c>
      <c r="AU73" s="12">
        <f>'Surv-rate CEA'!AL71*'Unit cost and utilities'!$H$8+'Surv-rate CEA'!AK71*'Unit cost and utilities'!$H$8+('Surv-rate CEA'!AJ70-'Surv-rate CEA'!AJ71)*'Unit cost and utilities'!$G$14</f>
        <v>354.0127028585743</v>
      </c>
      <c r="AV73" s="12">
        <f t="shared" si="54"/>
        <v>315.88862134431878</v>
      </c>
      <c r="AW73" s="12">
        <f>AU73-'Surv-rate CEA'!AK71*'Unit cost and utilities'!$H$8-('Surv-rate CEA'!AJ70-'Surv-rate CEA'!AJ71)*'Unit cost and utilities'!$G$14</f>
        <v>245.01569605230617</v>
      </c>
      <c r="AX73" s="12">
        <f t="shared" si="55"/>
        <v>218.62964184254568</v>
      </c>
      <c r="AY73" s="12">
        <f>'Surv-rate CEA'!AO71*'Unit cost and utilities'!$H$5+'Surv-rate CEA'!AN71*'Unit cost and utilities'!$H$5+('Surv-rate CEA'!AM70-'Surv-rate CEA'!AM71)*'Unit cost and utilities'!$G$14</f>
        <v>637.64738731546583</v>
      </c>
      <c r="AZ73" s="12">
        <f t="shared" si="56"/>
        <v>568.97832325343848</v>
      </c>
      <c r="BA73" s="12">
        <f>AY73-'Surv-rate CEA'!AN71*'Unit cost and utilities'!$H$5-('Surv-rate CEA'!AM70-'Surv-rate CEA'!AM71)*'Unit cost and utilities'!$G$14</f>
        <v>134.45669798514098</v>
      </c>
      <c r="BB73" s="12">
        <f t="shared" si="57"/>
        <v>119.9768839199068</v>
      </c>
    </row>
    <row r="74" spans="1:54">
      <c r="A74" s="12">
        <v>69</v>
      </c>
      <c r="B74" s="12">
        <f t="shared" si="58"/>
        <v>3.9123287671232876</v>
      </c>
      <c r="C74" s="12">
        <f>'Surv-rate CEA'!D72*'Unit cost and utilities'!$H$7+'Surv-rate CEA'!E72*'Unit cost and utilities'!$H$7+'Unit cost and utilities'!$G$14*('Surv-rate CEA'!C71-'Surv-rate CEA'!C72)</f>
        <v>369.32290848222345</v>
      </c>
      <c r="D74" s="12">
        <f t="shared" si="32"/>
        <v>328.99008047479191</v>
      </c>
      <c r="E74" s="12">
        <f>C74-'Surv-rate CEA'!E72*'Unit cost and utilities'!$H$7-'Unit cost and utilities'!$G$14*('Surv-rate CEA'!C71-'Surv-rate CEA'!C72)</f>
        <v>49.695930809719833</v>
      </c>
      <c r="F74" s="12">
        <f t="shared" si="33"/>
        <v>44.268762919553268</v>
      </c>
      <c r="G74" s="12">
        <f>'Surv-rate CEA'!G72*'Unit cost and utilities'!$H$4+'Surv-rate CEA'!H72*'Unit cost and utilities'!$H$4+('Surv-rate CEA'!F71-'Surv-rate CEA'!F72)*'Unit cost and utilities'!$G$14</f>
        <v>575.70284929925026</v>
      </c>
      <c r="H74" s="12">
        <f t="shared" si="34"/>
        <v>512.83178587239934</v>
      </c>
      <c r="I74" s="12">
        <f>G74-'Surv-rate CEA'!H72*'Unit cost and utilities'!$H$4-('Surv-rate CEA'!F71-'Surv-rate CEA'!F72)*'Unit cost and utilities'!$G$14</f>
        <v>32.334492896550195</v>
      </c>
      <c r="J74" s="12">
        <f t="shared" si="35"/>
        <v>28.803324071784896</v>
      </c>
      <c r="K74" s="12">
        <f>'Surv-rate CEA'!K72*'Unit cost and utilities'!$H$10+'Surv-rate CEA'!J72*'Unit cost and utilities'!$H$10+('Surv-rate CEA'!I71-'Surv-rate CEA'!I72)*'Unit cost and utilities'!$G$14</f>
        <v>354.95637499350516</v>
      </c>
      <c r="L74" s="12">
        <f t="shared" si="36"/>
        <v>316.1924800550911</v>
      </c>
      <c r="M74" s="12">
        <f>K74-'Surv-rate CEA'!J72*'Unit cost and utilities'!$H$10-('Surv-rate CEA'!I71-'Surv-rate CEA'!I72)*'Unit cost and utilities'!$G$14</f>
        <v>73.723870083501851</v>
      </c>
      <c r="N74" s="12">
        <f t="shared" si="37"/>
        <v>65.672671244144638</v>
      </c>
      <c r="O74" s="12">
        <f>'Surv-rate CEA'!N72*'Unit cost and utilities'!$H$3+'Surv-rate CEA'!M72*'Unit cost and utilities'!$H$3+('Surv-rate CEA'!L71-'Surv-rate CEA'!L72)*'Unit cost and utilities'!$G$14</f>
        <v>612.35442606162485</v>
      </c>
      <c r="P74" s="12">
        <f t="shared" si="38"/>
        <v>545.48073591488503</v>
      </c>
      <c r="Q74" s="12">
        <f>O74-'Surv-rate CEA'!M72*'Unit cost and utilities'!$H$3-('Surv-rate CEA'!L71-'Surv-rate CEA'!L72)*'Unit cost and utilities'!$G$14</f>
        <v>32.334492896550103</v>
      </c>
      <c r="R74" s="12">
        <f t="shared" si="39"/>
        <v>28.803324071784811</v>
      </c>
      <c r="S74" s="12">
        <f>'Surv-rate CEA'!Q72*'Unit cost and utilities'!$H$11+'Surv-rate CEA'!P72*'Unit cost and utilities'!$H$11+('Surv-rate CEA'!O71-'Surv-rate CEA'!O72)*'Unit cost and utilities'!$G$14</f>
        <v>354.95637499350516</v>
      </c>
      <c r="T74" s="12">
        <f t="shared" si="40"/>
        <v>316.1924800550911</v>
      </c>
      <c r="U74" s="12">
        <f>S74-'Surv-rate CEA'!P72*'Unit cost and utilities'!$H$11-('Surv-rate CEA'!O71-'Surv-rate CEA'!O72)*'Unit cost and utilities'!$G$14</f>
        <v>73.723870083501851</v>
      </c>
      <c r="V74" s="12">
        <f t="shared" si="41"/>
        <v>65.672671244144638</v>
      </c>
      <c r="W74" s="12">
        <f>'Surv-rate CEA'!T72*'Unit cost and utilities'!$H$4+'Surv-rate CEA'!S72*'Unit cost and utilities'!$H$4+('Surv-rate CEA'!R71-'Surv-rate CEA'!R72)*'Unit cost and utilities'!$G$14</f>
        <v>575.70284929925026</v>
      </c>
      <c r="X74" s="12">
        <f t="shared" si="42"/>
        <v>512.83178587239934</v>
      </c>
      <c r="Y74" s="12">
        <f>W74-'Surv-rate CEA'!S72*'Unit cost and utilities'!$H$4-('Surv-rate CEA'!R71-'Surv-rate CEA'!R72)*'Unit cost and utilities'!$G$14</f>
        <v>32.334492896550195</v>
      </c>
      <c r="Z74" s="12">
        <f t="shared" si="43"/>
        <v>28.803324071784896</v>
      </c>
      <c r="AA74" s="12">
        <f>'Surv-rate CEA'!W72*'Unit cost and utilities'!$H$6+'Surv-rate CEA'!V72*'Unit cost and utilities'!$H$6+('Surv-rate CEA'!U71-'Surv-rate CEA'!U72)*'Unit cost and utilities'!$G$14</f>
        <v>382.74789424393146</v>
      </c>
      <c r="AB74" s="12">
        <f t="shared" si="44"/>
        <v>340.94895723190444</v>
      </c>
      <c r="AC74" s="12">
        <f>AA74-'Surv-rate CEA'!V72*'Unit cost and utilities'!$H$6-('Surv-rate CEA'!U71-'Surv-rate CEA'!U72)*'Unit cost and utilities'!$G$14</f>
        <v>194.71665078855048</v>
      </c>
      <c r="AD74" s="12">
        <f t="shared" si="45"/>
        <v>173.45213400373336</v>
      </c>
      <c r="AE74" s="12">
        <f>'Surv-rate CEA'!Z72*'Unit cost and utilities'!$H$12+'Surv-rate CEA'!Y72*'Unit cost and utilities'!$H$12+('Surv-rate CEA'!X71-'Surv-rate CEA'!X72)*'Unit cost and utilities'!$G$14</f>
        <v>354.95637499350516</v>
      </c>
      <c r="AF74" s="12">
        <f t="shared" si="46"/>
        <v>316.1924800550911</v>
      </c>
      <c r="AG74" s="12">
        <f>AE74-'Surv-rate CEA'!Y72*'Unit cost and utilities'!$H$12-('Surv-rate CEA'!X71-'Surv-rate CEA'!X72)*'Unit cost and utilities'!$G$14</f>
        <v>73.723870083501851</v>
      </c>
      <c r="AH74" s="12">
        <f t="shared" si="47"/>
        <v>65.672671244144638</v>
      </c>
      <c r="AI74" s="12">
        <f>'Surv-rate CEA'!AC72*'Unit cost and utilities'!$H$5+'Surv-rate CEA'!AB72*'Unit cost and utilities'!$H$5+('Surv-rate CEA'!AA71-'Surv-rate CEA'!AA72)*'Unit cost and utilities'!$G$14</f>
        <v>625.24735655884183</v>
      </c>
      <c r="AJ74" s="12">
        <f t="shared" si="48"/>
        <v>556.96566182773154</v>
      </c>
      <c r="AK74" s="12">
        <f>AI74-'Surv-rate CEA'!AB72*'Unit cost and utilities'!$H$5-('Surv-rate CEA'!AA71-'Surv-rate CEA'!AA72)*'Unit cost and utilities'!$G$14</f>
        <v>130.25526597079318</v>
      </c>
      <c r="AL74" s="12">
        <f t="shared" si="49"/>
        <v>116.03041525397089</v>
      </c>
      <c r="AM74" s="12">
        <f>'Surv-rate CEA'!AF72*'Unit cost and utilities'!$H$9+'Surv-rate CEA'!AE72*'Unit cost and utilities'!$H$9+('Surv-rate CEA'!AD71-'Surv-rate CEA'!AD72)*'Unit cost and utilities'!G81</f>
        <v>534.33870944082844</v>
      </c>
      <c r="AN74" s="12">
        <f t="shared" si="50"/>
        <v>475.98491992325455</v>
      </c>
      <c r="AO74" s="12">
        <f>AM74-'Surv-rate CEA'!AE72*'Unit cost and utilities'!$H$9-('Surv-rate CEA'!AD71-'Surv-rate CEA'!AD72)*'Unit cost and utilities'!G81</f>
        <v>154.44427155307716</v>
      </c>
      <c r="AP74" s="12">
        <f t="shared" si="51"/>
        <v>137.57780023971389</v>
      </c>
      <c r="AQ74" s="13">
        <f>'Surv-rate CEA'!AI72*'Unit cost and utilities'!$H$4+'Surv-rate CEA'!AH72*'Unit cost and utilities'!$H$4+('Surv-rate CEA'!AG71-'Surv-rate CEA'!AG72)*'Unit cost and utilities'!$G$14</f>
        <v>575.70284929925026</v>
      </c>
      <c r="AR74" s="12">
        <f t="shared" si="52"/>
        <v>512.83178587239934</v>
      </c>
      <c r="AS74" s="13">
        <f>AQ74-'Surv-rate CEA'!AH72*'Unit cost and utilities'!$H$4-('Surv-rate CEA'!AG71-'Surv-rate CEA'!AG72)*'Unit cost and utilities'!$G$14</f>
        <v>32.334492896550195</v>
      </c>
      <c r="AT74" s="12">
        <f t="shared" si="53"/>
        <v>28.803324071784896</v>
      </c>
      <c r="AU74" s="12">
        <f>'Surv-rate CEA'!AL72*'Unit cost and utilities'!$H$8+'Surv-rate CEA'!AK72*'Unit cost and utilities'!$H$8+('Surv-rate CEA'!AJ71-'Surv-rate CEA'!AJ72)*'Unit cost and utilities'!$G$14</f>
        <v>347.98350475920404</v>
      </c>
      <c r="AV74" s="12">
        <f t="shared" si="54"/>
        <v>309.98109948043225</v>
      </c>
      <c r="AW74" s="12">
        <f>AU74-'Surv-rate CEA'!AK72*'Unit cost and utilities'!$H$8-('Surv-rate CEA'!AJ71-'Surv-rate CEA'!AJ72)*'Unit cost and utilities'!$G$14</f>
        <v>240.69663144503377</v>
      </c>
      <c r="AX74" s="12">
        <f t="shared" si="55"/>
        <v>214.41075636098668</v>
      </c>
      <c r="AY74" s="12">
        <f>'Surv-rate CEA'!AO72*'Unit cost and utilities'!$H$5+'Surv-rate CEA'!AN72*'Unit cost and utilities'!$H$5+('Surv-rate CEA'!AM71-'Surv-rate CEA'!AM72)*'Unit cost and utilities'!$G$14</f>
        <v>625.24735655884183</v>
      </c>
      <c r="AZ74" s="12">
        <f t="shared" si="56"/>
        <v>556.96566182773154</v>
      </c>
      <c r="BA74" s="12">
        <f>AY74-'Surv-rate CEA'!AN72*'Unit cost and utilities'!$H$5-('Surv-rate CEA'!AM71-'Surv-rate CEA'!AM72)*'Unit cost and utilities'!$G$14</f>
        <v>130.25526597079318</v>
      </c>
      <c r="BB74" s="12">
        <f t="shared" si="57"/>
        <v>116.03041525397089</v>
      </c>
    </row>
    <row r="75" spans="1:54">
      <c r="A75" s="12">
        <v>70</v>
      </c>
      <c r="B75" s="12">
        <f t="shared" si="58"/>
        <v>3.9698630136986299</v>
      </c>
      <c r="C75" s="12">
        <f>'Surv-rate CEA'!D73*'Unit cost and utilities'!$H$7+'Surv-rate CEA'!E73*'Unit cost and utilities'!$H$7+'Unit cost and utilities'!$G$14*('Surv-rate CEA'!C72-'Surv-rate CEA'!C73)</f>
        <v>363.31764337999147</v>
      </c>
      <c r="D75" s="12">
        <f t="shared" si="32"/>
        <v>323.09070573776961</v>
      </c>
      <c r="E75" s="12">
        <f>C75-'Surv-rate CEA'!E73*'Unit cost and utilities'!$H$7-'Unit cost and utilities'!$G$14*('Surv-rate CEA'!C72-'Surv-rate CEA'!C73)</f>
        <v>48.144588682342096</v>
      </c>
      <c r="F75" s="12">
        <f t="shared" si="33"/>
        <v>42.813965735662336</v>
      </c>
      <c r="G75" s="12">
        <f>'Surv-rate CEA'!G73*'Unit cost and utilities'!$H$4+'Surv-rate CEA'!H73*'Unit cost and utilities'!$H$4+('Surv-rate CEA'!F72-'Surv-rate CEA'!F73)*'Unit cost and utilities'!$G$14</f>
        <v>564.05467735117213</v>
      </c>
      <c r="H75" s="12">
        <f t="shared" si="34"/>
        <v>501.60190979075486</v>
      </c>
      <c r="I75" s="12">
        <f>G75-'Surv-rate CEA'!H73*'Unit cost and utilities'!$H$4-('Surv-rate CEA'!F72-'Surv-rate CEA'!F73)*'Unit cost and utilities'!$G$14</f>
        <v>30.941146587457563</v>
      </c>
      <c r="J75" s="12">
        <f t="shared" si="35"/>
        <v>27.51530807663492</v>
      </c>
      <c r="K75" s="12">
        <f>'Surv-rate CEA'!K73*'Unit cost and utilities'!$H$10+'Surv-rate CEA'!J73*'Unit cost and utilities'!$H$10+('Surv-rate CEA'!I72-'Surv-rate CEA'!I73)*'Unit cost and utilities'!$G$14</f>
        <v>349.03846609449073</v>
      </c>
      <c r="L75" s="12">
        <f t="shared" si="36"/>
        <v>310.39253500318193</v>
      </c>
      <c r="M75" s="12">
        <f>K75-'Surv-rate CEA'!J73*'Unit cost and utilities'!$H$10-('Surv-rate CEA'!I72-'Surv-rate CEA'!I73)*'Unit cost and utilities'!$G$14</f>
        <v>71.674578645147648</v>
      </c>
      <c r="N75" s="12">
        <f t="shared" si="37"/>
        <v>63.738688775149477</v>
      </c>
      <c r="O75" s="12">
        <f>'Surv-rate CEA'!N73*'Unit cost and utilities'!$H$3+'Surv-rate CEA'!M73*'Unit cost and utilities'!$H$3+('Surv-rate CEA'!L72-'Surv-rate CEA'!L73)*'Unit cost and utilities'!$G$14</f>
        <v>599.12962630919446</v>
      </c>
      <c r="P75" s="12">
        <f t="shared" si="38"/>
        <v>532.79332099538829</v>
      </c>
      <c r="Q75" s="12">
        <f>O75-'Surv-rate CEA'!M73*'Unit cost and utilities'!$H$3-('Surv-rate CEA'!L72-'Surv-rate CEA'!L73)*'Unit cost and utilities'!$G$14</f>
        <v>30.941146587457528</v>
      </c>
      <c r="R75" s="12">
        <f t="shared" si="39"/>
        <v>27.515308076634888</v>
      </c>
      <c r="S75" s="12">
        <f>'Surv-rate CEA'!Q73*'Unit cost and utilities'!$H$11+'Surv-rate CEA'!P73*'Unit cost and utilities'!$H$11+('Surv-rate CEA'!O72-'Surv-rate CEA'!O73)*'Unit cost and utilities'!$G$14</f>
        <v>349.03846609449073</v>
      </c>
      <c r="T75" s="12">
        <f t="shared" si="40"/>
        <v>310.39253500318193</v>
      </c>
      <c r="U75" s="12">
        <f>S75-'Surv-rate CEA'!P73*'Unit cost and utilities'!$H$11-('Surv-rate CEA'!O72-'Surv-rate CEA'!O73)*'Unit cost and utilities'!$G$14</f>
        <v>71.674578645147648</v>
      </c>
      <c r="V75" s="12">
        <f t="shared" si="41"/>
        <v>63.738688775149477</v>
      </c>
      <c r="W75" s="12">
        <f>'Surv-rate CEA'!T73*'Unit cost and utilities'!$H$4+'Surv-rate CEA'!S73*'Unit cost and utilities'!$H$4+('Surv-rate CEA'!R72-'Surv-rate CEA'!R73)*'Unit cost and utilities'!$G$14</f>
        <v>564.05467735117213</v>
      </c>
      <c r="X75" s="12">
        <f t="shared" si="42"/>
        <v>501.60190979075486</v>
      </c>
      <c r="Y75" s="12">
        <f>W75-'Surv-rate CEA'!S73*'Unit cost and utilities'!$H$4-('Surv-rate CEA'!R72-'Surv-rate CEA'!R73)*'Unit cost and utilities'!$G$14</f>
        <v>30.941146587457563</v>
      </c>
      <c r="Z75" s="12">
        <f t="shared" si="43"/>
        <v>27.51530807663492</v>
      </c>
      <c r="AA75" s="12">
        <f>'Surv-rate CEA'!W73*'Unit cost and utilities'!$H$6+'Surv-rate CEA'!V73*'Unit cost and utilities'!$H$6+('Surv-rate CEA'!U72-'Surv-rate CEA'!U73)*'Unit cost and utilities'!$G$14</f>
        <v>376.66634137690687</v>
      </c>
      <c r="AB75" s="12">
        <f t="shared" si="44"/>
        <v>334.96142089594588</v>
      </c>
      <c r="AC75" s="12">
        <f>AA75-'Surv-rate CEA'!V73*'Unit cost and utilities'!$H$6-('Surv-rate CEA'!U72-'Surv-rate CEA'!U73)*'Unit cost and utilities'!$G$14</f>
        <v>190.95395399091666</v>
      </c>
      <c r="AD75" s="12">
        <f t="shared" si="45"/>
        <v>169.81131767888297</v>
      </c>
      <c r="AE75" s="12">
        <f>'Surv-rate CEA'!Z73*'Unit cost and utilities'!$H$12+'Surv-rate CEA'!Y73*'Unit cost and utilities'!$H$12+('Surv-rate CEA'!X72-'Surv-rate CEA'!X73)*'Unit cost and utilities'!$G$14</f>
        <v>349.03846609449073</v>
      </c>
      <c r="AF75" s="12">
        <f t="shared" si="46"/>
        <v>310.39253500318193</v>
      </c>
      <c r="AG75" s="12">
        <f>AE75-'Surv-rate CEA'!Y73*'Unit cost and utilities'!$H$12-('Surv-rate CEA'!X72-'Surv-rate CEA'!X73)*'Unit cost and utilities'!$G$14</f>
        <v>71.674578645147648</v>
      </c>
      <c r="AH75" s="12">
        <f t="shared" si="47"/>
        <v>63.738688775149477</v>
      </c>
      <c r="AI75" s="12">
        <f>'Surv-rate CEA'!AC73*'Unit cost and utilities'!$H$5+'Surv-rate CEA'!AB73*'Unit cost and utilities'!$H$5+('Surv-rate CEA'!AA72-'Surv-rate CEA'!AA73)*'Unit cost and utilities'!$G$14</f>
        <v>613.19410620569761</v>
      </c>
      <c r="AJ75" s="12">
        <f t="shared" si="48"/>
        <v>545.30056587708873</v>
      </c>
      <c r="AK75" s="12">
        <f>AI75-'Surv-rate CEA'!AB73*'Unit cost and utilities'!$H$5-('Surv-rate CEA'!AA72-'Surv-rate CEA'!AA73)*'Unit cost and utilities'!$G$14</f>
        <v>126.22248301466719</v>
      </c>
      <c r="AL75" s="12">
        <f t="shared" si="49"/>
        <v>112.24698789133551</v>
      </c>
      <c r="AM75" s="12">
        <f>'Surv-rate CEA'!AF73*'Unit cost and utilities'!$H$9+'Surv-rate CEA'!AE73*'Unit cost and utilities'!$H$9+('Surv-rate CEA'!AD72-'Surv-rate CEA'!AD73)*'Unit cost and utilities'!G82</f>
        <v>528.37399653880516</v>
      </c>
      <c r="AN75" s="12">
        <f t="shared" si="50"/>
        <v>469.87183404319592</v>
      </c>
      <c r="AO75" s="12">
        <f>AM75-'Surv-rate CEA'!AE73*'Unit cost and utilities'!$H$9-('Surv-rate CEA'!AD72-'Surv-rate CEA'!AD73)*'Unit cost and utilities'!G82</f>
        <v>151.14656289790827</v>
      </c>
      <c r="AP75" s="12">
        <f t="shared" si="51"/>
        <v>134.41144564908498</v>
      </c>
      <c r="AQ75" s="13">
        <f>'Surv-rate CEA'!AI73*'Unit cost and utilities'!$H$4+'Surv-rate CEA'!AH73*'Unit cost and utilities'!$H$4+('Surv-rate CEA'!AG72-'Surv-rate CEA'!AG73)*'Unit cost and utilities'!$G$14</f>
        <v>564.05467735117213</v>
      </c>
      <c r="AR75" s="12">
        <f t="shared" si="52"/>
        <v>501.60190979075486</v>
      </c>
      <c r="AS75" s="13">
        <f>AQ75-'Surv-rate CEA'!AH73*'Unit cost and utilities'!$H$4-('Surv-rate CEA'!AG72-'Surv-rate CEA'!AG73)*'Unit cost and utilities'!$G$14</f>
        <v>30.941146587457563</v>
      </c>
      <c r="AT75" s="12">
        <f t="shared" si="53"/>
        <v>27.51530807663492</v>
      </c>
      <c r="AU75" s="12">
        <f>'Surv-rate CEA'!AL73*'Unit cost and utilities'!$H$8+'Surv-rate CEA'!AK73*'Unit cost and utilities'!$H$8+('Surv-rate CEA'!AJ72-'Surv-rate CEA'!AJ73)*'Unit cost and utilities'!$G$14</f>
        <v>342.11019325275072</v>
      </c>
      <c r="AV75" s="12">
        <f t="shared" si="54"/>
        <v>304.23136831400905</v>
      </c>
      <c r="AW75" s="12">
        <f>AU75-'Surv-rate CEA'!AK73*'Unit cost and utilities'!$H$8-('Surv-rate CEA'!AJ72-'Surv-rate CEA'!AJ73)*'Unit cost and utilities'!$G$14</f>
        <v>236.49292456822639</v>
      </c>
      <c r="AX75" s="12">
        <f t="shared" si="55"/>
        <v>210.30816227336931</v>
      </c>
      <c r="AY75" s="12">
        <f>'Surv-rate CEA'!AO73*'Unit cost and utilities'!$H$5+'Surv-rate CEA'!AN73*'Unit cost and utilities'!$H$5+('Surv-rate CEA'!AM72-'Surv-rate CEA'!AM73)*'Unit cost and utilities'!$G$14</f>
        <v>613.19410620569761</v>
      </c>
      <c r="AZ75" s="12">
        <f t="shared" si="56"/>
        <v>545.30056587708873</v>
      </c>
      <c r="BA75" s="12">
        <f>AY75-'Surv-rate CEA'!AN73*'Unit cost and utilities'!$H$5-('Surv-rate CEA'!AM72-'Surv-rate CEA'!AM73)*'Unit cost and utilities'!$G$14</f>
        <v>126.22248301466719</v>
      </c>
      <c r="BB75" s="12">
        <f t="shared" si="57"/>
        <v>112.24698789133551</v>
      </c>
    </row>
    <row r="76" spans="1:54">
      <c r="A76" s="12">
        <v>71</v>
      </c>
      <c r="B76" s="12">
        <f t="shared" si="58"/>
        <v>4.0273972602739727</v>
      </c>
      <c r="C76" s="12">
        <f>'Surv-rate CEA'!D74*'Unit cost and utilities'!$H$7+'Surv-rate CEA'!E74*'Unit cost and utilities'!$H$7+'Unit cost and utilities'!$G$14*('Surv-rate CEA'!C73-'Surv-rate CEA'!C74)</f>
        <v>357.46246312080712</v>
      </c>
      <c r="D76" s="12">
        <f t="shared" si="32"/>
        <v>317.34367002257727</v>
      </c>
      <c r="E76" s="12">
        <f>C76-'Surv-rate CEA'!E74*'Unit cost and utilities'!$H$7-'Unit cost and utilities'!$G$14*('Surv-rate CEA'!C73-'Surv-rate CEA'!C74)</f>
        <v>46.655307243362486</v>
      </c>
      <c r="F76" s="12">
        <f t="shared" si="33"/>
        <v>41.419080194822762</v>
      </c>
      <c r="G76" s="12">
        <f>'Surv-rate CEA'!G74*'Unit cost and utilities'!$H$4+'Surv-rate CEA'!H74*'Unit cost and utilities'!$H$4+('Surv-rate CEA'!F73-'Surv-rate CEA'!F74)*'Unit cost and utilities'!$G$14</f>
        <v>552.7401103972353</v>
      </c>
      <c r="H76" s="12">
        <f t="shared" si="34"/>
        <v>490.7048803691103</v>
      </c>
      <c r="I76" s="12">
        <f>G76-'Surv-rate CEA'!H74*'Unit cost and utilities'!$H$4-('Surv-rate CEA'!F73-'Surv-rate CEA'!F74)*'Unit cost and utilities'!$G$14</f>
        <v>29.619862121593631</v>
      </c>
      <c r="J76" s="12">
        <f t="shared" si="35"/>
        <v>26.295560292305581</v>
      </c>
      <c r="K76" s="12">
        <f>'Surv-rate CEA'!K74*'Unit cost and utilities'!$H$10+'Surv-rate CEA'!J74*'Unit cost and utilities'!$H$10+('Surv-rate CEA'!I73-'Surv-rate CEA'!I74)*'Unit cost and utilities'!$G$14</f>
        <v>343.27085585058001</v>
      </c>
      <c r="L76" s="12">
        <f t="shared" si="36"/>
        <v>304.74481783727543</v>
      </c>
      <c r="M76" s="12">
        <f>K76-'Surv-rate CEA'!J74*'Unit cost and utilities'!$H$10-('Surv-rate CEA'!I73-'Surv-rate CEA'!I74)*'Unit cost and utilities'!$G$14</f>
        <v>69.700355189801229</v>
      </c>
      <c r="N76" s="12">
        <f t="shared" si="37"/>
        <v>61.877732069264681</v>
      </c>
      <c r="O76" s="12">
        <f>'Surv-rate CEA'!N74*'Unit cost and utilities'!$H$3+'Surv-rate CEA'!M74*'Unit cost and utilities'!$H$3+('Surv-rate CEA'!L73-'Surv-rate CEA'!L74)*'Unit cost and utilities'!$G$14</f>
        <v>586.3180721733587</v>
      </c>
      <c r="P76" s="12">
        <f t="shared" si="38"/>
        <v>520.51431414541037</v>
      </c>
      <c r="Q76" s="12">
        <f>O76-'Surv-rate CEA'!M74*'Unit cost and utilities'!$H$3-('Surv-rate CEA'!L73-'Surv-rate CEA'!L74)*'Unit cost and utilities'!$G$14</f>
        <v>29.619862121593648</v>
      </c>
      <c r="R76" s="12">
        <f t="shared" si="39"/>
        <v>26.295560292305598</v>
      </c>
      <c r="S76" s="12">
        <f>'Surv-rate CEA'!Q74*'Unit cost and utilities'!$H$11+'Surv-rate CEA'!P74*'Unit cost and utilities'!$H$11+('Surv-rate CEA'!O73-'Surv-rate CEA'!O74)*'Unit cost and utilities'!$G$14</f>
        <v>343.27085585058001</v>
      </c>
      <c r="T76" s="12">
        <f t="shared" si="40"/>
        <v>304.74481783727543</v>
      </c>
      <c r="U76" s="12">
        <f>S76-'Surv-rate CEA'!P74*'Unit cost and utilities'!$H$11-('Surv-rate CEA'!O73-'Surv-rate CEA'!O74)*'Unit cost and utilities'!$G$14</f>
        <v>69.700355189801229</v>
      </c>
      <c r="V76" s="12">
        <f t="shared" si="41"/>
        <v>61.877732069264681</v>
      </c>
      <c r="W76" s="12">
        <f>'Surv-rate CEA'!T74*'Unit cost and utilities'!$H$4+'Surv-rate CEA'!S74*'Unit cost and utilities'!$H$4+('Surv-rate CEA'!R73-'Surv-rate CEA'!R74)*'Unit cost and utilities'!$G$14</f>
        <v>552.7401103972353</v>
      </c>
      <c r="X76" s="12">
        <f t="shared" si="42"/>
        <v>490.7048803691103</v>
      </c>
      <c r="Y76" s="12">
        <f>W76-'Surv-rate CEA'!S74*'Unit cost and utilities'!$H$4-('Surv-rate CEA'!R73-'Surv-rate CEA'!R74)*'Unit cost and utilities'!$G$14</f>
        <v>29.619862121593631</v>
      </c>
      <c r="Z76" s="12">
        <f t="shared" si="43"/>
        <v>26.295560292305581</v>
      </c>
      <c r="AA76" s="12">
        <f>'Surv-rate CEA'!W74*'Unit cost and utilities'!$H$6+'Surv-rate CEA'!V74*'Unit cost and utilities'!$H$6+('Surv-rate CEA'!U73-'Surv-rate CEA'!U74)*'Unit cost and utilities'!$G$14</f>
        <v>370.73456180230664</v>
      </c>
      <c r="AB76" s="12">
        <f t="shared" si="44"/>
        <v>329.12621207669343</v>
      </c>
      <c r="AC76" s="12">
        <f>AA76-'Surv-rate CEA'!V74*'Unit cost and utilities'!$H$6-('Surv-rate CEA'!U73-'Surv-rate CEA'!U74)*'Unit cost and utilities'!$G$14</f>
        <v>187.29764306217555</v>
      </c>
      <c r="AD76" s="12">
        <f t="shared" si="45"/>
        <v>166.27681943723996</v>
      </c>
      <c r="AE76" s="12">
        <f>'Surv-rate CEA'!Z74*'Unit cost and utilities'!$H$12+'Surv-rate CEA'!Y74*'Unit cost and utilities'!$H$12+('Surv-rate CEA'!X73-'Surv-rate CEA'!X74)*'Unit cost and utilities'!$G$14</f>
        <v>343.27085585058001</v>
      </c>
      <c r="AF76" s="12">
        <f t="shared" si="46"/>
        <v>304.74481783727543</v>
      </c>
      <c r="AG76" s="12">
        <f>AE76-'Surv-rate CEA'!Y74*'Unit cost and utilities'!$H$12-('Surv-rate CEA'!X73-'Surv-rate CEA'!X74)*'Unit cost and utilities'!$G$14</f>
        <v>69.700355189801229</v>
      </c>
      <c r="AH76" s="12">
        <f t="shared" si="47"/>
        <v>61.877732069264681</v>
      </c>
      <c r="AI76" s="12">
        <f>'Surv-rate CEA'!AC74*'Unit cost and utilities'!$H$5+'Surv-rate CEA'!AB74*'Unit cost and utilities'!$H$5+('Surv-rate CEA'!AA73-'Surv-rate CEA'!AA74)*'Unit cost and utilities'!$G$14</f>
        <v>601.47473822571988</v>
      </c>
      <c r="AJ76" s="12">
        <f t="shared" si="48"/>
        <v>533.96991445759579</v>
      </c>
      <c r="AK76" s="12">
        <f>AI76-'Surv-rate CEA'!AB74*'Unit cost and utilities'!$H$5-('Surv-rate CEA'!AA73-'Surv-rate CEA'!AA74)*'Unit cost and utilities'!$G$14</f>
        <v>122.35001094253587</v>
      </c>
      <c r="AL76" s="12">
        <f t="shared" si="49"/>
        <v>108.61840194584276</v>
      </c>
      <c r="AM76" s="12">
        <f>'Surv-rate CEA'!AF74*'Unit cost and utilities'!$H$9+'Surv-rate CEA'!AE74*'Unit cost and utilities'!$H$9+('Surv-rate CEA'!AD73-'Surv-rate CEA'!AD74)*'Unit cost and utilities'!G83</f>
        <v>522.52545356368103</v>
      </c>
      <c r="AN76" s="12">
        <f t="shared" si="50"/>
        <v>463.88128047467222</v>
      </c>
      <c r="AO76" s="12">
        <f>AM76-'Surv-rate CEA'!AE74*'Unit cost and utilities'!$H$9-('Surv-rate CEA'!AD73-'Surv-rate CEA'!AD74)*'Unit cost and utilities'!G83</f>
        <v>147.94868997594227</v>
      </c>
      <c r="AP76" s="12">
        <f t="shared" si="51"/>
        <v>131.34408531205892</v>
      </c>
      <c r="AQ76" s="13">
        <f>'Surv-rate CEA'!AI74*'Unit cost and utilities'!$H$4+'Surv-rate CEA'!AH74*'Unit cost and utilities'!$H$4+('Surv-rate CEA'!AG73-'Surv-rate CEA'!AG74)*'Unit cost and utilities'!$G$14</f>
        <v>552.7401103972353</v>
      </c>
      <c r="AR76" s="12">
        <f t="shared" si="52"/>
        <v>490.7048803691103</v>
      </c>
      <c r="AS76" s="13">
        <f>AQ76-'Surv-rate CEA'!AH74*'Unit cost and utilities'!$H$4-('Surv-rate CEA'!AG73-'Surv-rate CEA'!AG74)*'Unit cost and utilities'!$G$14</f>
        <v>29.619862121593631</v>
      </c>
      <c r="AT76" s="12">
        <f t="shared" si="53"/>
        <v>26.295560292305581</v>
      </c>
      <c r="AU76" s="12">
        <f>'Surv-rate CEA'!AL74*'Unit cost and utilities'!$H$8+'Surv-rate CEA'!AK74*'Unit cost and utilities'!$H$8+('Surv-rate CEA'!AJ73-'Surv-rate CEA'!AJ74)*'Unit cost and utilities'!$G$14</f>
        <v>336.38723674472897</v>
      </c>
      <c r="AV76" s="12">
        <f t="shared" si="54"/>
        <v>298.63376234065942</v>
      </c>
      <c r="AW76" s="12">
        <f>AU76-'Surv-rate CEA'!AK74*'Unit cost and utilities'!$H$8-('Surv-rate CEA'!AJ73-'Surv-rate CEA'!AJ74)*'Unit cost and utilities'!$G$14</f>
        <v>232.40036386081951</v>
      </c>
      <c r="AX76" s="12">
        <f t="shared" si="55"/>
        <v>206.31756335559677</v>
      </c>
      <c r="AY76" s="12">
        <f>'Surv-rate CEA'!AO74*'Unit cost and utilities'!$H$5+'Surv-rate CEA'!AN74*'Unit cost and utilities'!$H$5+('Surv-rate CEA'!AM73-'Surv-rate CEA'!AM74)*'Unit cost and utilities'!$G$14</f>
        <v>601.47473822571988</v>
      </c>
      <c r="AZ76" s="12">
        <f t="shared" si="56"/>
        <v>533.96991445759579</v>
      </c>
      <c r="BA76" s="12">
        <f>AY76-'Surv-rate CEA'!AN74*'Unit cost and utilities'!$H$5-('Surv-rate CEA'!AM73-'Surv-rate CEA'!AM74)*'Unit cost and utilities'!$G$14</f>
        <v>122.35001094253587</v>
      </c>
      <c r="BB76" s="12">
        <f t="shared" si="57"/>
        <v>108.61840194584276</v>
      </c>
    </row>
    <row r="77" spans="1:54">
      <c r="A77" s="12">
        <v>72</v>
      </c>
      <c r="B77" s="12">
        <f t="shared" si="58"/>
        <v>4.0849315068493155</v>
      </c>
      <c r="C77" s="12">
        <f>'Surv-rate CEA'!D75*'Unit cost and utilities'!$H$7+'Surv-rate CEA'!E75*'Unit cost and utilities'!$H$7+'Unit cost and utilities'!$G$14*('Surv-rate CEA'!C74-'Surv-rate CEA'!C75)</f>
        <v>351.75218301246923</v>
      </c>
      <c r="D77" s="12">
        <f t="shared" si="32"/>
        <v>311.74365127016824</v>
      </c>
      <c r="E77" s="12">
        <f>C77-'Surv-rate CEA'!E75*'Unit cost and utilities'!$H$7-'Unit cost and utilities'!$G$14*('Surv-rate CEA'!C74-'Surv-rate CEA'!C75)</f>
        <v>45.225033689540595</v>
      </c>
      <c r="F77" s="12">
        <f t="shared" si="33"/>
        <v>40.081107700457316</v>
      </c>
      <c r="G77" s="12">
        <f>'Surv-rate CEA'!G75*'Unit cost and utilities'!$H$4+'Surv-rate CEA'!H75*'Unit cost and utilities'!$H$4+('Surv-rate CEA'!F74-'Surv-rate CEA'!F75)*'Unit cost and utilities'!$G$14</f>
        <v>541.74656598836134</v>
      </c>
      <c r="H77" s="12">
        <f t="shared" si="34"/>
        <v>480.12794433261575</v>
      </c>
      <c r="I77" s="12">
        <f>G77-'Surv-rate CEA'!H75*'Unit cost and utilities'!$H$4-('Surv-rate CEA'!F74-'Surv-rate CEA'!F75)*'Unit cost and utilities'!$G$14</f>
        <v>28.366271945750356</v>
      </c>
      <c r="J77" s="12">
        <f t="shared" si="35"/>
        <v>25.139872945656403</v>
      </c>
      <c r="K77" s="12">
        <f>'Surv-rate CEA'!K75*'Unit cost and utilities'!$H$10+'Surv-rate CEA'!J75*'Unit cost and utilities'!$H$10+('Surv-rate CEA'!I74-'Surv-rate CEA'!I75)*'Unit cost and utilities'!$G$14</f>
        <v>337.6482949020953</v>
      </c>
      <c r="L77" s="12">
        <f t="shared" si="36"/>
        <v>299.24394895423967</v>
      </c>
      <c r="M77" s="12">
        <f>K77-'Surv-rate CEA'!J75*'Unit cost and utilities'!$H$10-('Surv-rate CEA'!I74-'Surv-rate CEA'!I75)*'Unit cost and utilities'!$G$14</f>
        <v>67.797752648127982</v>
      </c>
      <c r="N77" s="12">
        <f t="shared" si="37"/>
        <v>60.086390303055779</v>
      </c>
      <c r="O77" s="12">
        <f>'Surv-rate CEA'!N75*'Unit cost and utilities'!$H$3+'Surv-rate CEA'!M75*'Unit cost and utilities'!$H$3+('Surv-rate CEA'!L74-'Surv-rate CEA'!L75)*'Unit cost and utilities'!$G$14</f>
        <v>573.90248139986295</v>
      </c>
      <c r="P77" s="12">
        <f t="shared" si="38"/>
        <v>508.62642412729787</v>
      </c>
      <c r="Q77" s="12">
        <f>O77-'Surv-rate CEA'!M75*'Unit cost and utilities'!$H$3-('Surv-rate CEA'!L74-'Surv-rate CEA'!L75)*'Unit cost and utilities'!$G$14</f>
        <v>28.366271945750483</v>
      </c>
      <c r="R77" s="12">
        <f t="shared" si="39"/>
        <v>25.139872945656517</v>
      </c>
      <c r="S77" s="12">
        <f>'Surv-rate CEA'!Q75*'Unit cost and utilities'!$H$11+'Surv-rate CEA'!P75*'Unit cost and utilities'!$H$11+('Surv-rate CEA'!O74-'Surv-rate CEA'!O75)*'Unit cost and utilities'!$G$14</f>
        <v>337.6482949020953</v>
      </c>
      <c r="T77" s="12">
        <f t="shared" si="40"/>
        <v>299.24394895423967</v>
      </c>
      <c r="U77" s="12">
        <f>S77-'Surv-rate CEA'!P75*'Unit cost and utilities'!$H$11-('Surv-rate CEA'!O74-'Surv-rate CEA'!O75)*'Unit cost and utilities'!$G$14</f>
        <v>67.797752648127982</v>
      </c>
      <c r="V77" s="12">
        <f t="shared" si="41"/>
        <v>60.086390303055779</v>
      </c>
      <c r="W77" s="12">
        <f>'Surv-rate CEA'!T75*'Unit cost and utilities'!$H$4+'Surv-rate CEA'!S75*'Unit cost and utilities'!$H$4+('Surv-rate CEA'!R74-'Surv-rate CEA'!R75)*'Unit cost and utilities'!$G$14</f>
        <v>541.74656598836134</v>
      </c>
      <c r="X77" s="12">
        <f t="shared" si="42"/>
        <v>480.12794433261575</v>
      </c>
      <c r="Y77" s="12">
        <f>W77-'Surv-rate CEA'!S75*'Unit cost and utilities'!$H$4-('Surv-rate CEA'!R74-'Surv-rate CEA'!R75)*'Unit cost and utilities'!$G$14</f>
        <v>28.366271945750356</v>
      </c>
      <c r="Z77" s="12">
        <f t="shared" si="43"/>
        <v>25.139872945656403</v>
      </c>
      <c r="AA77" s="12">
        <f>'Surv-rate CEA'!W75*'Unit cost and utilities'!$H$6+'Surv-rate CEA'!V75*'Unit cost and utilities'!$H$6+('Surv-rate CEA'!U74-'Surv-rate CEA'!U75)*'Unit cost and utilities'!$G$14</f>
        <v>364.94743291585013</v>
      </c>
      <c r="AB77" s="12">
        <f t="shared" si="44"/>
        <v>323.43806450471658</v>
      </c>
      <c r="AC77" s="12">
        <f>AA77-'Surv-rate CEA'!V75*'Unit cost and utilities'!$H$6-('Surv-rate CEA'!U74-'Surv-rate CEA'!U75)*'Unit cost and utilities'!$G$14</f>
        <v>183.7436888190293</v>
      </c>
      <c r="AD77" s="12">
        <f t="shared" si="45"/>
        <v>162.84455709621918</v>
      </c>
      <c r="AE77" s="12">
        <f>'Surv-rate CEA'!Z75*'Unit cost and utilities'!$H$12+'Surv-rate CEA'!Y75*'Unit cost and utilities'!$H$12+('Surv-rate CEA'!X74-'Surv-rate CEA'!X75)*'Unit cost and utilities'!$G$14</f>
        <v>337.6482949020953</v>
      </c>
      <c r="AF77" s="12">
        <f t="shared" si="46"/>
        <v>299.24394895423967</v>
      </c>
      <c r="AG77" s="12">
        <f>AE77-'Surv-rate CEA'!Y75*'Unit cost and utilities'!$H$12-('Surv-rate CEA'!X74-'Surv-rate CEA'!X75)*'Unit cost and utilities'!$G$14</f>
        <v>67.797752648127982</v>
      </c>
      <c r="AH77" s="12">
        <f t="shared" si="47"/>
        <v>60.086390303055779</v>
      </c>
      <c r="AI77" s="12">
        <f>'Surv-rate CEA'!AC75*'Unit cost and utilities'!$H$5+'Surv-rate CEA'!AB75*'Unit cost and utilities'!$H$5+('Surv-rate CEA'!AA74-'Surv-rate CEA'!AA75)*'Unit cost and utilities'!$G$14</f>
        <v>590.07695811964209</v>
      </c>
      <c r="AJ77" s="12">
        <f t="shared" si="48"/>
        <v>522.9612049005832</v>
      </c>
      <c r="AK77" s="12">
        <f>AI77-'Surv-rate CEA'!AB75*'Unit cost and utilities'!$H$5-('Surv-rate CEA'!AA74-'Surv-rate CEA'!AA75)*'Unit cost and utilities'!$G$14</f>
        <v>118.63000328608096</v>
      </c>
      <c r="AL77" s="12">
        <f t="shared" si="49"/>
        <v>105.13694629518179</v>
      </c>
      <c r="AM77" s="12">
        <f>'Surv-rate CEA'!AF75*'Unit cost and utilities'!$H$9+'Surv-rate CEA'!AE75*'Unit cost and utilities'!$H$9+('Surv-rate CEA'!AD74-'Surv-rate CEA'!AD75)*'Unit cost and utilities'!G84</f>
        <v>516.78973282829747</v>
      </c>
      <c r="AN77" s="12">
        <f t="shared" si="50"/>
        <v>458.0097182939648</v>
      </c>
      <c r="AO77" s="12">
        <f>AM77-'Surv-rate CEA'!AE75*'Unit cost and utilities'!$H$9-('Surv-rate CEA'!AD74-'Surv-rate CEA'!AD75)*'Unit cost and utilities'!G84</f>
        <v>144.84668040576724</v>
      </c>
      <c r="AP77" s="12">
        <f t="shared" si="51"/>
        <v>128.37172078746221</v>
      </c>
      <c r="AQ77" s="13">
        <f>'Surv-rate CEA'!AI75*'Unit cost and utilities'!$H$4+'Surv-rate CEA'!AH75*'Unit cost and utilities'!$H$4+('Surv-rate CEA'!AG74-'Surv-rate CEA'!AG75)*'Unit cost and utilities'!$G$14</f>
        <v>541.74656598836134</v>
      </c>
      <c r="AR77" s="12">
        <f t="shared" si="52"/>
        <v>480.12794433261575</v>
      </c>
      <c r="AS77" s="13">
        <f>AQ77-'Surv-rate CEA'!AH75*'Unit cost and utilities'!$H$4-('Surv-rate CEA'!AG74-'Surv-rate CEA'!AG75)*'Unit cost and utilities'!$G$14</f>
        <v>28.366271945750356</v>
      </c>
      <c r="AT77" s="12">
        <f t="shared" si="53"/>
        <v>25.139872945656403</v>
      </c>
      <c r="AU77" s="12">
        <f>'Surv-rate CEA'!AL75*'Unit cost and utilities'!$H$8+'Surv-rate CEA'!AK75*'Unit cost and utilities'!$H$8+('Surv-rate CEA'!AJ74-'Surv-rate CEA'!AJ75)*'Unit cost and utilities'!$G$14</f>
        <v>330.80935523649214</v>
      </c>
      <c r="AV77" s="12">
        <f t="shared" si="54"/>
        <v>293.18287492219611</v>
      </c>
      <c r="AW77" s="12">
        <f>AU77-'Surv-rate CEA'!AK75*'Unit cost and utilities'!$H$8-('Surv-rate CEA'!AJ74-'Surv-rate CEA'!AJ75)*'Unit cost and utilities'!$G$14</f>
        <v>228.41493420212456</v>
      </c>
      <c r="AX77" s="12">
        <f t="shared" si="55"/>
        <v>202.43486474760934</v>
      </c>
      <c r="AY77" s="12">
        <f>'Surv-rate CEA'!AO75*'Unit cost and utilities'!$H$5+'Surv-rate CEA'!AN75*'Unit cost and utilities'!$H$5+('Surv-rate CEA'!AM74-'Surv-rate CEA'!AM75)*'Unit cost and utilities'!$G$14</f>
        <v>590.07695811964209</v>
      </c>
      <c r="AZ77" s="12">
        <f t="shared" si="56"/>
        <v>522.9612049005832</v>
      </c>
      <c r="BA77" s="12">
        <f>AY77-'Surv-rate CEA'!AN75*'Unit cost and utilities'!$H$5-('Surv-rate CEA'!AM74-'Surv-rate CEA'!AM75)*'Unit cost and utilities'!$G$14</f>
        <v>118.63000328608096</v>
      </c>
      <c r="BB77" s="12">
        <f t="shared" si="57"/>
        <v>105.13694629518179</v>
      </c>
    </row>
    <row r="78" spans="1:54">
      <c r="A78" s="12">
        <v>73</v>
      </c>
      <c r="B78" s="12">
        <f t="shared" si="58"/>
        <v>4.1424657534246574</v>
      </c>
      <c r="C78" s="12">
        <f>'Surv-rate CEA'!D76*'Unit cost and utilities'!$H$7+'Surv-rate CEA'!E76*'Unit cost and utilities'!$H$7+'Unit cost and utilities'!$G$14*('Surv-rate CEA'!C75-'Surv-rate CEA'!C76)</f>
        <v>346.18184893567911</v>
      </c>
      <c r="D78" s="12">
        <f t="shared" si="32"/>
        <v>306.28556506854545</v>
      </c>
      <c r="E78" s="12">
        <f>C78-'Surv-rate CEA'!E76*'Unit cost and utilities'!$H$7-'Unit cost and utilities'!$G$14*('Surv-rate CEA'!C75-'Surv-rate CEA'!C76)</f>
        <v>43.850894121599467</v>
      </c>
      <c r="F78" s="12">
        <f t="shared" si="33"/>
        <v>38.797227313008321</v>
      </c>
      <c r="G78" s="12">
        <f>'Surv-rate CEA'!G76*'Unit cost and utilities'!$H$4+'Surv-rate CEA'!H76*'Unit cost and utilities'!$H$4+('Surv-rate CEA'!F75-'Surv-rate CEA'!F76)*'Unit cost and utilities'!$G$14</f>
        <v>531.06205498039765</v>
      </c>
      <c r="H78" s="12">
        <f t="shared" si="34"/>
        <v>469.85895446631514</v>
      </c>
      <c r="I78" s="12">
        <f>G78-'Surv-rate CEA'!H76*'Unit cost and utilities'!$H$4-('Surv-rate CEA'!F75-'Surv-rate CEA'!F76)*'Unit cost and utilities'!$G$14</f>
        <v>27.176312736260307</v>
      </c>
      <c r="J78" s="12">
        <f t="shared" si="35"/>
        <v>24.044334873407962</v>
      </c>
      <c r="K78" s="12">
        <f>'Surv-rate CEA'!K76*'Unit cost and utilities'!$H$10+'Surv-rate CEA'!J76*'Unit cost and utilities'!$H$10+('Surv-rate CEA'!I75-'Surv-rate CEA'!I76)*'Unit cost and utilities'!$G$14</f>
        <v>332.16576919520054</v>
      </c>
      <c r="L78" s="12">
        <f t="shared" si="36"/>
        <v>293.88479097667243</v>
      </c>
      <c r="M78" s="12">
        <f>K78-'Surv-rate CEA'!J76*'Unit cost and utilities'!$H$10-('Surv-rate CEA'!I75-'Surv-rate CEA'!I76)*'Unit cost and utilities'!$G$14</f>
        <v>65.963515117829374</v>
      </c>
      <c r="N78" s="12">
        <f t="shared" si="37"/>
        <v>58.361443743764191</v>
      </c>
      <c r="O78" s="12">
        <f>'Surv-rate CEA'!N76*'Unit cost and utilities'!$H$3+'Surv-rate CEA'!M76*'Unit cost and utilities'!$H$3+('Surv-rate CEA'!L75-'Surv-rate CEA'!L76)*'Unit cost and utilities'!$G$14</f>
        <v>561.86648428688284</v>
      </c>
      <c r="P78" s="12">
        <f t="shared" si="38"/>
        <v>497.11327778152713</v>
      </c>
      <c r="Q78" s="12">
        <f>O78-'Surv-rate CEA'!M76*'Unit cost and utilities'!$H$3-('Surv-rate CEA'!L75-'Surv-rate CEA'!L76)*'Unit cost and utilities'!$G$14</f>
        <v>27.176312736260318</v>
      </c>
      <c r="R78" s="12">
        <f t="shared" si="39"/>
        <v>24.044334873407973</v>
      </c>
      <c r="S78" s="12">
        <f>'Surv-rate CEA'!Q76*'Unit cost and utilities'!$H$11+'Surv-rate CEA'!P76*'Unit cost and utilities'!$H$11+('Surv-rate CEA'!O75-'Surv-rate CEA'!O76)*'Unit cost and utilities'!$G$14</f>
        <v>332.16576919520054</v>
      </c>
      <c r="T78" s="12">
        <f t="shared" si="40"/>
        <v>293.88479097667243</v>
      </c>
      <c r="U78" s="12">
        <f>S78-'Surv-rate CEA'!P76*'Unit cost and utilities'!$H$11-('Surv-rate CEA'!O75-'Surv-rate CEA'!O76)*'Unit cost and utilities'!$G$14</f>
        <v>65.963515117829374</v>
      </c>
      <c r="V78" s="12">
        <f t="shared" si="41"/>
        <v>58.361443743764191</v>
      </c>
      <c r="W78" s="12">
        <f>'Surv-rate CEA'!T76*'Unit cost and utilities'!$H$4+'Surv-rate CEA'!S76*'Unit cost and utilities'!$H$4+('Surv-rate CEA'!R75-'Surv-rate CEA'!R76)*'Unit cost and utilities'!$G$14</f>
        <v>531.06205498039765</v>
      </c>
      <c r="X78" s="12">
        <f t="shared" si="42"/>
        <v>469.85895446631514</v>
      </c>
      <c r="Y78" s="12">
        <f>W78-'Surv-rate CEA'!S76*'Unit cost and utilities'!$H$4-('Surv-rate CEA'!R75-'Surv-rate CEA'!R76)*'Unit cost and utilities'!$G$14</f>
        <v>27.176312736260307</v>
      </c>
      <c r="Z78" s="12">
        <f t="shared" si="43"/>
        <v>24.044334873407962</v>
      </c>
      <c r="AA78" s="12">
        <f>'Surv-rate CEA'!W76*'Unit cost and utilities'!$H$6+'Surv-rate CEA'!V76*'Unit cost and utilities'!$H$6+('Surv-rate CEA'!U75-'Surv-rate CEA'!U76)*'Unit cost and utilities'!$G$14</f>
        <v>359.3000582979501</v>
      </c>
      <c r="AB78" s="12">
        <f t="shared" si="44"/>
        <v>317.89194529779076</v>
      </c>
      <c r="AC78" s="12">
        <f>AA78-'Surv-rate CEA'!V76*'Unit cost and utilities'!$H$6-('Surv-rate CEA'!U75-'Surv-rate CEA'!U76)*'Unit cost and utilities'!$G$14</f>
        <v>180.28825463421663</v>
      </c>
      <c r="AD78" s="12">
        <f t="shared" si="45"/>
        <v>159.51064481177553</v>
      </c>
      <c r="AE78" s="12">
        <f>'Surv-rate CEA'!Z76*'Unit cost and utilities'!$H$12+'Surv-rate CEA'!Y76*'Unit cost and utilities'!$H$12+('Surv-rate CEA'!X75-'Surv-rate CEA'!X76)*'Unit cost and utilities'!$G$14</f>
        <v>332.16576919520054</v>
      </c>
      <c r="AF78" s="12">
        <f t="shared" si="46"/>
        <v>293.88479097667243</v>
      </c>
      <c r="AG78" s="12">
        <f>AE78-'Surv-rate CEA'!Y76*'Unit cost and utilities'!$H$12-('Surv-rate CEA'!X75-'Surv-rate CEA'!X76)*'Unit cost and utilities'!$G$14</f>
        <v>65.963515117829374</v>
      </c>
      <c r="AH78" s="12">
        <f t="shared" si="47"/>
        <v>58.361443743764191</v>
      </c>
      <c r="AI78" s="12">
        <f>'Surv-rate CEA'!AC76*'Unit cost and utilities'!$H$5+'Surv-rate CEA'!AB76*'Unit cost and utilities'!$H$5+('Surv-rate CEA'!AA75-'Surv-rate CEA'!AA76)*'Unit cost and utilities'!$G$14</f>
        <v>578.98904080210093</v>
      </c>
      <c r="AJ78" s="12">
        <f t="shared" si="48"/>
        <v>512.26251773678575</v>
      </c>
      <c r="AK78" s="12">
        <f>AI78-'Surv-rate CEA'!AB76*'Unit cost and utilities'!$H$5-('Surv-rate CEA'!AA75-'Surv-rate CEA'!AA76)*'Unit cost and utilities'!$G$14</f>
        <v>115.05507155112278</v>
      </c>
      <c r="AL78" s="12">
        <f t="shared" si="49"/>
        <v>101.79536481297474</v>
      </c>
      <c r="AM78" s="12">
        <f>'Surv-rate CEA'!AF76*'Unit cost and utilities'!$H$9+'Surv-rate CEA'!AE76*'Unit cost and utilities'!$H$9+('Surv-rate CEA'!AD75-'Surv-rate CEA'!AD76)*'Unit cost and utilities'!G85</f>
        <v>511.16361586070457</v>
      </c>
      <c r="AN78" s="12">
        <f t="shared" si="50"/>
        <v>452.25374296116303</v>
      </c>
      <c r="AO78" s="12">
        <f>AM78-'Surv-rate CEA'!AE76*'Unit cost and utilities'!$H$9-('Surv-rate CEA'!AD75-'Surv-rate CEA'!AD76)*'Unit cost and utilities'!G85</f>
        <v>141.8367588555023</v>
      </c>
      <c r="AP78" s="12">
        <f t="shared" si="51"/>
        <v>125.49055349698649</v>
      </c>
      <c r="AQ78" s="13">
        <f>'Surv-rate CEA'!AI76*'Unit cost and utilities'!$H$4+'Surv-rate CEA'!AH76*'Unit cost and utilities'!$H$4+('Surv-rate CEA'!AG75-'Surv-rate CEA'!AG76)*'Unit cost and utilities'!$G$14</f>
        <v>531.06205498039765</v>
      </c>
      <c r="AR78" s="12">
        <f t="shared" si="52"/>
        <v>469.85895446631514</v>
      </c>
      <c r="AS78" s="13">
        <f>AQ78-'Surv-rate CEA'!AH76*'Unit cost and utilities'!$H$4-('Surv-rate CEA'!AG75-'Surv-rate CEA'!AG76)*'Unit cost and utilities'!$G$14</f>
        <v>27.176312736260307</v>
      </c>
      <c r="AT78" s="12">
        <f t="shared" si="53"/>
        <v>24.044334873407962</v>
      </c>
      <c r="AU78" s="12">
        <f>'Surv-rate CEA'!AL76*'Unit cost and utilities'!$H$8+'Surv-rate CEA'!AK76*'Unit cost and utilities'!$H$8+('Surv-rate CEA'!AJ75-'Surv-rate CEA'!AJ76)*'Unit cost and utilities'!$G$14</f>
        <v>325.37150634431532</v>
      </c>
      <c r="AV78" s="12">
        <f t="shared" si="54"/>
        <v>287.87354387372494</v>
      </c>
      <c r="AW78" s="12">
        <f>AU78-'Surv-rate CEA'!AK76*'Unit cost and utilities'!$H$8-('Surv-rate CEA'!AJ75-'Surv-rate CEA'!AJ76)*'Unit cost and utilities'!$G$14</f>
        <v>224.53280573806799</v>
      </c>
      <c r="AX78" s="12">
        <f t="shared" si="55"/>
        <v>198.65616147508601</v>
      </c>
      <c r="AY78" s="12">
        <f>'Surv-rate CEA'!AO76*'Unit cost and utilities'!$H$5+'Surv-rate CEA'!AN76*'Unit cost and utilities'!$H$5+('Surv-rate CEA'!AM75-'Surv-rate CEA'!AM76)*'Unit cost and utilities'!$G$14</f>
        <v>578.98904080210093</v>
      </c>
      <c r="AZ78" s="12">
        <f t="shared" si="56"/>
        <v>512.26251773678575</v>
      </c>
      <c r="BA78" s="12">
        <f>AY78-'Surv-rate CEA'!AN76*'Unit cost and utilities'!$H$5-('Surv-rate CEA'!AM75-'Surv-rate CEA'!AM76)*'Unit cost and utilities'!$G$14</f>
        <v>115.05507155112278</v>
      </c>
      <c r="BB78" s="12">
        <f t="shared" si="57"/>
        <v>101.79536481297474</v>
      </c>
    </row>
    <row r="79" spans="1:54">
      <c r="A79" s="12">
        <v>74</v>
      </c>
      <c r="B79" s="12">
        <f t="shared" si="58"/>
        <v>4.2</v>
      </c>
      <c r="C79" s="12">
        <f>'Surv-rate CEA'!D77*'Unit cost and utilities'!$H$7+'Surv-rate CEA'!E77*'Unit cost and utilities'!$H$7+'Unit cost and utilities'!$G$14*('Surv-rate CEA'!C76-'Surv-rate CEA'!C77)</f>
        <v>340.74672478058955</v>
      </c>
      <c r="D79" s="12">
        <f t="shared" si="32"/>
        <v>300.9645516834758</v>
      </c>
      <c r="E79" s="12">
        <f>C79-'Surv-rate CEA'!E77*'Unit cost and utilities'!$H$7-'Unit cost and utilities'!$G$14*('Surv-rate CEA'!C76-'Surv-rate CEA'!C77)</f>
        <v>42.530181357602928</v>
      </c>
      <c r="F79" s="12">
        <f t="shared" si="33"/>
        <v>37.564783560428914</v>
      </c>
      <c r="G79" s="12">
        <f>'Surv-rate CEA'!G77*'Unit cost and utilities'!$H$4+'Surv-rate CEA'!H77*'Unit cost and utilities'!$H$4+('Surv-rate CEA'!F76-'Surv-rate CEA'!F77)*'Unit cost and utilities'!$G$14</f>
        <v>520.6751478738181</v>
      </c>
      <c r="H79" s="12">
        <f t="shared" si="34"/>
        <v>459.88633508796016</v>
      </c>
      <c r="I79" s="12">
        <f>G79-'Surv-rate CEA'!H77*'Unit cost and utilities'!$H$4-('Surv-rate CEA'!F76-'Surv-rate CEA'!F77)*'Unit cost and utilities'!$G$14</f>
        <v>26.046201431013792</v>
      </c>
      <c r="J79" s="12">
        <f t="shared" si="35"/>
        <v>23.005307950619855</v>
      </c>
      <c r="K79" s="12">
        <f>'Surv-rate CEA'!K77*'Unit cost and utilities'!$H$10+'Surv-rate CEA'!J77*'Unit cost and utilities'!$H$10+('Surv-rate CEA'!I76-'Surv-rate CEA'!I77)*'Unit cost and utilities'!$G$14</f>
        <v>326.81848708309843</v>
      </c>
      <c r="L79" s="12">
        <f t="shared" si="36"/>
        <v>288.66243545017812</v>
      </c>
      <c r="M79" s="12">
        <f>K79-'Surv-rate CEA'!J77*'Unit cost and utilities'!$H$10-('Surv-rate CEA'!I76-'Surv-rate CEA'!I77)*'Unit cost and utilities'!$G$14</f>
        <v>64.194565417800604</v>
      </c>
      <c r="N79" s="12">
        <f t="shared" si="37"/>
        <v>56.699851227988937</v>
      </c>
      <c r="O79" s="12">
        <f>'Surv-rate CEA'!N77*'Unit cost and utilities'!$H$3+'Surv-rate CEA'!M77*'Unit cost and utilities'!$H$3+('Surv-rate CEA'!L76-'Surv-rate CEA'!L77)*'Unit cost and utilities'!$G$14</f>
        <v>550.19456543817989</v>
      </c>
      <c r="P79" s="12">
        <f t="shared" si="38"/>
        <v>485.95936125992455</v>
      </c>
      <c r="Q79" s="12">
        <f>O79-'Surv-rate CEA'!M77*'Unit cost and utilities'!$H$3-('Surv-rate CEA'!L76-'Surv-rate CEA'!L77)*'Unit cost and utilities'!$G$14</f>
        <v>26.046201431013785</v>
      </c>
      <c r="R79" s="12">
        <f t="shared" si="39"/>
        <v>23.005307950619848</v>
      </c>
      <c r="S79" s="12">
        <f>'Surv-rate CEA'!Q77*'Unit cost and utilities'!$H$11+'Surv-rate CEA'!P77*'Unit cost and utilities'!$H$11+('Surv-rate CEA'!O76-'Surv-rate CEA'!O77)*'Unit cost and utilities'!$G$14</f>
        <v>326.81848708309843</v>
      </c>
      <c r="T79" s="12">
        <f t="shared" si="40"/>
        <v>288.66243545017812</v>
      </c>
      <c r="U79" s="12">
        <f>S79-'Surv-rate CEA'!P77*'Unit cost and utilities'!$H$11-('Surv-rate CEA'!O76-'Surv-rate CEA'!O77)*'Unit cost and utilities'!$G$14</f>
        <v>64.194565417800604</v>
      </c>
      <c r="V79" s="12">
        <f t="shared" si="41"/>
        <v>56.699851227988937</v>
      </c>
      <c r="W79" s="12">
        <f>'Surv-rate CEA'!T77*'Unit cost and utilities'!$H$4+'Surv-rate CEA'!S77*'Unit cost and utilities'!$H$4+('Surv-rate CEA'!R76-'Surv-rate CEA'!R77)*'Unit cost and utilities'!$G$14</f>
        <v>520.6751478738181</v>
      </c>
      <c r="X79" s="12">
        <f t="shared" si="42"/>
        <v>459.88633508796016</v>
      </c>
      <c r="Y79" s="12">
        <f>W79-'Surv-rate CEA'!S77*'Unit cost and utilities'!$H$4-('Surv-rate CEA'!R76-'Surv-rate CEA'!R77)*'Unit cost and utilities'!$G$14</f>
        <v>26.046201431013792</v>
      </c>
      <c r="Z79" s="12">
        <f t="shared" si="43"/>
        <v>23.005307950619855</v>
      </c>
      <c r="AA79" s="12">
        <f>'Surv-rate CEA'!W77*'Unit cost and utilities'!$H$6+'Surv-rate CEA'!V77*'Unit cost and utilities'!$H$6+('Surv-rate CEA'!U76-'Surv-rate CEA'!U77)*'Unit cost and utilities'!$G$14</f>
        <v>353.78775545615559</v>
      </c>
      <c r="AB79" s="12">
        <f t="shared" si="44"/>
        <v>312.48304229637745</v>
      </c>
      <c r="AC79" s="12">
        <f>AA79-'Surv-rate CEA'!V77*'Unit cost and utilities'!$H$6-('Surv-rate CEA'!U76-'Surv-rate CEA'!U77)*'Unit cost and utilities'!$G$14</f>
        <v>176.92768530335411</v>
      </c>
      <c r="AD79" s="12">
        <f t="shared" si="45"/>
        <v>156.27138168974813</v>
      </c>
      <c r="AE79" s="12">
        <f>'Surv-rate CEA'!Z77*'Unit cost and utilities'!$H$12+'Surv-rate CEA'!Y77*'Unit cost and utilities'!$H$12+('Surv-rate CEA'!X76-'Surv-rate CEA'!X77)*'Unit cost and utilities'!$G$14</f>
        <v>326.81848708309843</v>
      </c>
      <c r="AF79" s="12">
        <f t="shared" si="46"/>
        <v>288.66243545017812</v>
      </c>
      <c r="AG79" s="12">
        <f>AE79-'Surv-rate CEA'!Y77*'Unit cost and utilities'!$H$12-('Surv-rate CEA'!X76-'Surv-rate CEA'!X77)*'Unit cost and utilities'!$G$14</f>
        <v>64.194565417800604</v>
      </c>
      <c r="AH79" s="12">
        <f t="shared" si="47"/>
        <v>56.699851227988937</v>
      </c>
      <c r="AI79" s="12">
        <f>'Surv-rate CEA'!AC77*'Unit cost and utilities'!$H$5+'Surv-rate CEA'!AB77*'Unit cost and utilities'!$H$5+('Surv-rate CEA'!AA76-'Surv-rate CEA'!AA77)*'Unit cost and utilities'!$G$14</f>
        <v>568.19979874426394</v>
      </c>
      <c r="AJ79" s="12">
        <f t="shared" si="48"/>
        <v>501.86248394851765</v>
      </c>
      <c r="AK79" s="12">
        <f>AI79-'Surv-rate CEA'!AB77*'Unit cost and utilities'!$H$5-('Surv-rate CEA'!AA76-'Surv-rate CEA'!AA77)*'Unit cost and utilities'!$G$14</f>
        <v>111.61825412508327</v>
      </c>
      <c r="AL79" s="12">
        <f t="shared" si="49"/>
        <v>98.586825255852247</v>
      </c>
      <c r="AM79" s="12">
        <f>'Surv-rate CEA'!AF77*'Unit cost and utilities'!$H$9+'Surv-rate CEA'!AE77*'Unit cost and utilities'!$H$9+('Surv-rate CEA'!AD76-'Surv-rate CEA'!AD77)*'Unit cost and utilities'!G86</f>
        <v>505.6440071393593</v>
      </c>
      <c r="AN79" s="12">
        <f t="shared" si="50"/>
        <v>446.61007972453569</v>
      </c>
      <c r="AO79" s="12">
        <f>AM79-'Surv-rate CEA'!AE77*'Unit cost and utilities'!$H$9-('Surv-rate CEA'!AD76-'Surv-rate CEA'!AD77)*'Unit cost and utilities'!G86</f>
        <v>138.91533531186656</v>
      </c>
      <c r="AP79" s="12">
        <f t="shared" si="51"/>
        <v>122.69697277652965</v>
      </c>
      <c r="AQ79" s="13">
        <f>'Surv-rate CEA'!AI77*'Unit cost and utilities'!$H$4+'Surv-rate CEA'!AH77*'Unit cost and utilities'!$H$4+('Surv-rate CEA'!AG76-'Surv-rate CEA'!AG77)*'Unit cost and utilities'!$G$14</f>
        <v>520.6751478738181</v>
      </c>
      <c r="AR79" s="12">
        <f t="shared" si="52"/>
        <v>459.88633508796016</v>
      </c>
      <c r="AS79" s="13">
        <f>AQ79-'Surv-rate CEA'!AH77*'Unit cost and utilities'!$H$4-('Surv-rate CEA'!AG76-'Surv-rate CEA'!AG77)*'Unit cost and utilities'!$G$14</f>
        <v>26.046201431013792</v>
      </c>
      <c r="AT79" s="12">
        <f t="shared" si="53"/>
        <v>23.005307950619855</v>
      </c>
      <c r="AU79" s="12">
        <f>'Surv-rate CEA'!AL77*'Unit cost and utilities'!$H$8+'Surv-rate CEA'!AK77*'Unit cost and utilities'!$H$8+('Surv-rate CEA'!AJ76-'Surv-rate CEA'!AJ77)*'Unit cost and utilities'!$G$14</f>
        <v>320.0688722347885</v>
      </c>
      <c r="AV79" s="12">
        <f t="shared" si="54"/>
        <v>282.70083799633392</v>
      </c>
      <c r="AW79" s="12">
        <f>AU79-'Surv-rate CEA'!AK77*'Unit cost and utilities'!$H$8-('Surv-rate CEA'!AJ76-'Surv-rate CEA'!AJ77)*'Unit cost and utilities'!$G$14</f>
        <v>220.75032345695499</v>
      </c>
      <c r="AX79" s="12">
        <f t="shared" si="55"/>
        <v>194.97772774187303</v>
      </c>
      <c r="AY79" s="12">
        <f>'Surv-rate CEA'!AO77*'Unit cost and utilities'!$H$5+'Surv-rate CEA'!AN77*'Unit cost and utilities'!$H$5+('Surv-rate CEA'!AM76-'Surv-rate CEA'!AM77)*'Unit cost and utilities'!$G$14</f>
        <v>568.19979874426394</v>
      </c>
      <c r="AZ79" s="12">
        <f t="shared" si="56"/>
        <v>501.86248394851765</v>
      </c>
      <c r="BA79" s="12">
        <f>AY79-'Surv-rate CEA'!AN77*'Unit cost and utilities'!$H$5-('Surv-rate CEA'!AM76-'Surv-rate CEA'!AM77)*'Unit cost and utilities'!$G$14</f>
        <v>111.61825412508327</v>
      </c>
      <c r="BB79" s="12">
        <f t="shared" si="57"/>
        <v>98.586825255852247</v>
      </c>
    </row>
    <row r="80" spans="1:54">
      <c r="A80" s="12">
        <v>75</v>
      </c>
      <c r="B80" s="12">
        <f t="shared" si="58"/>
        <v>4.2575342465753421</v>
      </c>
      <c r="C80" s="12">
        <f>'Surv-rate CEA'!D78*'Unit cost and utilities'!$H$7+'Surv-rate CEA'!E78*'Unit cost and utilities'!$H$7+'Unit cost and utilities'!$G$14*('Surv-rate CEA'!C77-'Surv-rate CEA'!C78)</f>
        <v>335.44228069287323</v>
      </c>
      <c r="D80" s="12">
        <f t="shared" si="32"/>
        <v>295.77596392543342</v>
      </c>
      <c r="E80" s="12">
        <f>C80-'Surv-rate CEA'!E78*'Unit cost and utilities'!$H$7-'Unit cost and utilities'!$G$14*('Surv-rate CEA'!C77-'Surv-rate CEA'!C78)</f>
        <v>41.260343692576882</v>
      </c>
      <c r="F80" s="12">
        <f t="shared" si="33"/>
        <v>36.381275199891299</v>
      </c>
      <c r="G80" s="12">
        <f>'Surv-rate CEA'!G78*'Unit cost and utilities'!$H$4+'Surv-rate CEA'!H78*'Unit cost and utilities'!$H$4+('Surv-rate CEA'!F77-'Surv-rate CEA'!F78)*'Unit cost and utilities'!$G$14</f>
        <v>510.57494338543216</v>
      </c>
      <c r="H80" s="12">
        <f t="shared" si="34"/>
        <v>450.19904981586978</v>
      </c>
      <c r="I80" s="12">
        <f>G80-'Surv-rate CEA'!H78*'Unit cost and utilities'!$H$4-('Surv-rate CEA'!F77-'Surv-rate CEA'!F78)*'Unit cost and utilities'!$G$14</f>
        <v>24.972413368817818</v>
      </c>
      <c r="J80" s="12">
        <f t="shared" si="35"/>
        <v>22.0194056051903</v>
      </c>
      <c r="K80" s="12">
        <f>'Surv-rate CEA'!K78*'Unit cost and utilities'!$H$10+'Surv-rate CEA'!J78*'Unit cost and utilities'!$H$10+('Surv-rate CEA'!I77-'Surv-rate CEA'!I78)*'Unit cost and utilities'!$G$14</f>
        <v>321.60186726233565</v>
      </c>
      <c r="L80" s="12">
        <f t="shared" si="36"/>
        <v>283.57219040264408</v>
      </c>
      <c r="M80" s="12">
        <f>K80-'Surv-rate CEA'!J78*'Unit cost and utilities'!$H$10-('Surv-rate CEA'!I77-'Surv-rate CEA'!I78)*'Unit cost and utilities'!$G$14</f>
        <v>62.487993572729351</v>
      </c>
      <c r="N80" s="12">
        <f t="shared" si="37"/>
        <v>55.098738580491023</v>
      </c>
      <c r="O80" s="12">
        <f>'Surv-rate CEA'!N78*'Unit cost and utilities'!$H$3+'Surv-rate CEA'!M78*'Unit cost and utilities'!$H$3+('Surv-rate CEA'!L77-'Surv-rate CEA'!L78)*'Unit cost and utilities'!$G$14</f>
        <v>538.87200986610162</v>
      </c>
      <c r="P80" s="12">
        <f t="shared" si="38"/>
        <v>475.14996565538246</v>
      </c>
      <c r="Q80" s="12">
        <f>O80-'Surv-rate CEA'!M78*'Unit cost and utilities'!$H$3-('Surv-rate CEA'!L77-'Surv-rate CEA'!L78)*'Unit cost and utilities'!$G$14</f>
        <v>24.972413368817872</v>
      </c>
      <c r="R80" s="12">
        <f t="shared" si="39"/>
        <v>22.019405605190347</v>
      </c>
      <c r="S80" s="12">
        <f>'Surv-rate CEA'!Q78*'Unit cost and utilities'!$H$11+'Surv-rate CEA'!P78*'Unit cost and utilities'!$H$11+('Surv-rate CEA'!O77-'Surv-rate CEA'!O78)*'Unit cost and utilities'!$G$14</f>
        <v>321.60186726233565</v>
      </c>
      <c r="T80" s="12">
        <f t="shared" si="40"/>
        <v>283.57219040264408</v>
      </c>
      <c r="U80" s="12">
        <f>S80-'Surv-rate CEA'!P78*'Unit cost and utilities'!$H$11-('Surv-rate CEA'!O77-'Surv-rate CEA'!O78)*'Unit cost and utilities'!$G$14</f>
        <v>62.487993572729351</v>
      </c>
      <c r="V80" s="12">
        <f t="shared" si="41"/>
        <v>55.098738580491023</v>
      </c>
      <c r="W80" s="12">
        <f>'Surv-rate CEA'!T78*'Unit cost and utilities'!$H$4+'Surv-rate CEA'!S78*'Unit cost and utilities'!$H$4+('Surv-rate CEA'!R77-'Surv-rate CEA'!R78)*'Unit cost and utilities'!$G$14</f>
        <v>510.57494338543216</v>
      </c>
      <c r="X80" s="12">
        <f t="shared" si="42"/>
        <v>450.19904981586978</v>
      </c>
      <c r="Y80" s="12">
        <f>W80-'Surv-rate CEA'!S78*'Unit cost and utilities'!$H$4-('Surv-rate CEA'!R77-'Surv-rate CEA'!R78)*'Unit cost and utilities'!$G$14</f>
        <v>24.972413368817818</v>
      </c>
      <c r="Z80" s="12">
        <f t="shared" si="43"/>
        <v>22.0194056051903</v>
      </c>
      <c r="AA80" s="12">
        <f>'Surv-rate CEA'!W78*'Unit cost and utilities'!$H$6+'Surv-rate CEA'!V78*'Unit cost and utilities'!$H$6+('Surv-rate CEA'!U77-'Surv-rate CEA'!U78)*'Unit cost and utilities'!$G$14</f>
        <v>348.40604435400337</v>
      </c>
      <c r="AB80" s="12">
        <f t="shared" si="44"/>
        <v>307.20675221202686</v>
      </c>
      <c r="AC80" s="12">
        <f>AA80-'Surv-rate CEA'!V78*'Unit cost and utilities'!$H$6-('Surv-rate CEA'!U77-'Surv-rate CEA'!U78)*'Unit cost and utilities'!$G$14</f>
        <v>173.65849666686097</v>
      </c>
      <c r="AD80" s="12">
        <f t="shared" si="45"/>
        <v>153.12324117099215</v>
      </c>
      <c r="AE80" s="12">
        <f>'Surv-rate CEA'!Z78*'Unit cost and utilities'!$H$12+'Surv-rate CEA'!Y78*'Unit cost and utilities'!$H$12+('Surv-rate CEA'!X77-'Surv-rate CEA'!X78)*'Unit cost and utilities'!$G$14</f>
        <v>321.60186726233565</v>
      </c>
      <c r="AF80" s="12">
        <f t="shared" si="46"/>
        <v>283.57219040264408</v>
      </c>
      <c r="AG80" s="12">
        <f>AE80-'Surv-rate CEA'!Y78*'Unit cost and utilities'!$H$12-('Surv-rate CEA'!X77-'Surv-rate CEA'!X78)*'Unit cost and utilities'!$G$14</f>
        <v>62.487993572729351</v>
      </c>
      <c r="AH80" s="12">
        <f t="shared" si="47"/>
        <v>55.098738580491023</v>
      </c>
      <c r="AI80" s="12">
        <f>'Surv-rate CEA'!AC78*'Unit cost and utilities'!$H$5+'Surv-rate CEA'!AB78*'Unit cost and utilities'!$H$5+('Surv-rate CEA'!AA77-'Surv-rate CEA'!AA78)*'Unit cost and utilities'!$G$14</f>
        <v>557.69855220535055</v>
      </c>
      <c r="AJ80" s="12">
        <f t="shared" si="48"/>
        <v>491.75025437352633</v>
      </c>
      <c r="AK80" s="12">
        <f>AI80-'Surv-rate CEA'!AB78*'Unit cost and utilities'!$H$5-('Surv-rate CEA'!AA77-'Surv-rate CEA'!AA78)*'Unit cost and utilities'!$G$14</f>
        <v>108.31298759189849</v>
      </c>
      <c r="AL80" s="12">
        <f t="shared" si="49"/>
        <v>95.504890571529941</v>
      </c>
      <c r="AM80" s="12">
        <f>'Surv-rate CEA'!AF78*'Unit cost and utilities'!$H$9+'Surv-rate CEA'!AE78*'Unit cost and utilities'!$H$9+('Surv-rate CEA'!AD77-'Surv-rate CEA'!AD78)*'Unit cost and utilities'!G87</f>
        <v>500.22792819331067</v>
      </c>
      <c r="AN80" s="12">
        <f t="shared" si="50"/>
        <v>441.07557740839798</v>
      </c>
      <c r="AO80" s="12">
        <f>AM80-'Surv-rate CEA'!AE78*'Unit cost and utilities'!$H$9-('Surv-rate CEA'!AD77-'Surv-rate CEA'!AD78)*'Unit cost and utilities'!G87</f>
        <v>136.07899416395247</v>
      </c>
      <c r="AP80" s="12">
        <f t="shared" si="51"/>
        <v>119.9875447594451</v>
      </c>
      <c r="AQ80" s="13">
        <f>'Surv-rate CEA'!AI78*'Unit cost and utilities'!$H$4+'Surv-rate CEA'!AH78*'Unit cost and utilities'!$H$4+('Surv-rate CEA'!AG77-'Surv-rate CEA'!AG78)*'Unit cost and utilities'!$G$14</f>
        <v>510.57494338543216</v>
      </c>
      <c r="AR80" s="12">
        <f t="shared" si="52"/>
        <v>450.19904981586978</v>
      </c>
      <c r="AS80" s="13">
        <f>AQ80-'Surv-rate CEA'!AH78*'Unit cost and utilities'!$H$4-('Surv-rate CEA'!AG77-'Surv-rate CEA'!AG78)*'Unit cost and utilities'!$G$14</f>
        <v>24.972413368817818</v>
      </c>
      <c r="AT80" s="12">
        <f t="shared" si="53"/>
        <v>22.0194056051903</v>
      </c>
      <c r="AU80" s="12">
        <f>'Surv-rate CEA'!AL78*'Unit cost and utilities'!$H$8+'Surv-rate CEA'!AK78*'Unit cost and utilities'!$H$8+('Surv-rate CEA'!AJ77-'Surv-rate CEA'!AJ78)*'Unit cost and utilities'!$G$14</f>
        <v>314.89684740809463</v>
      </c>
      <c r="AV80" s="12">
        <f t="shared" si="54"/>
        <v>277.66004448463116</v>
      </c>
      <c r="AW80" s="12">
        <f>AU80-'Surv-rate CEA'!AK78*'Unit cost and utilities'!$H$8-('Surv-rate CEA'!AJ77-'Surv-rate CEA'!AJ78)*'Unit cost and utilities'!$G$14</f>
        <v>217.06399745694046</v>
      </c>
      <c r="AX80" s="12">
        <f t="shared" si="55"/>
        <v>191.39600693365554</v>
      </c>
      <c r="AY80" s="12">
        <f>'Surv-rate CEA'!AO78*'Unit cost and utilities'!$H$5+'Surv-rate CEA'!AN78*'Unit cost and utilities'!$H$5+('Surv-rate CEA'!AM77-'Surv-rate CEA'!AM78)*'Unit cost and utilities'!$G$14</f>
        <v>557.69855220535055</v>
      </c>
      <c r="AZ80" s="12">
        <f t="shared" si="56"/>
        <v>491.75025437352633</v>
      </c>
      <c r="BA80" s="12">
        <f>AY80-'Surv-rate CEA'!AN78*'Unit cost and utilities'!$H$5-('Surv-rate CEA'!AM77-'Surv-rate CEA'!AM78)*'Unit cost and utilities'!$G$14</f>
        <v>108.31298759189849</v>
      </c>
      <c r="BB80" s="12">
        <f t="shared" si="57"/>
        <v>95.504890571529941</v>
      </c>
    </row>
    <row r="81" spans="1:54">
      <c r="A81" s="12">
        <v>76</v>
      </c>
      <c r="B81" s="12">
        <f t="shared" si="58"/>
        <v>4.3150684931506849</v>
      </c>
      <c r="C81" s="12">
        <f>'Surv-rate CEA'!D79*'Unit cost and utilities'!$H$7+'Surv-rate CEA'!E79*'Unit cost and utilities'!$H$7+'Unit cost and utilities'!$G$14*('Surv-rate CEA'!C78-'Surv-rate CEA'!C79)</f>
        <v>330.26418206851633</v>
      </c>
      <c r="D81" s="12">
        <f t="shared" si="32"/>
        <v>290.7153557900578</v>
      </c>
      <c r="E81" s="12">
        <f>C81-'Surv-rate CEA'!E79*'Unit cost and utilities'!$H$7-'Unit cost and utilities'!$G$14*('Surv-rate CEA'!C78-'Surv-rate CEA'!C79)</f>
        <v>40.038974521934975</v>
      </c>
      <c r="F81" s="12">
        <f t="shared" si="33"/>
        <v>35.244344847539573</v>
      </c>
      <c r="G81" s="12">
        <f>'Surv-rate CEA'!G79*'Unit cost and utilities'!$H$4+'Surv-rate CEA'!H79*'Unit cost and utilities'!$H$4+('Surv-rate CEA'!F78-'Surv-rate CEA'!F79)*'Unit cost and utilities'!$G$14</f>
        <v>500.75103908248877</v>
      </c>
      <c r="H81" s="12">
        <f t="shared" si="34"/>
        <v>440.78657145722752</v>
      </c>
      <c r="I81" s="12">
        <f>G81-'Surv-rate CEA'!H79*'Unit cost and utilities'!$H$4-('Surv-rate CEA'!F78-'Surv-rate CEA'!F79)*'Unit cost and utilities'!$G$14</f>
        <v>23.951662331620067</v>
      </c>
      <c r="J81" s="12">
        <f t="shared" si="35"/>
        <v>21.083473214953994</v>
      </c>
      <c r="K81" s="12">
        <f>'Surv-rate CEA'!K79*'Unit cost and utilities'!$H$10+'Surv-rate CEA'!J79*'Unit cost and utilities'!$H$10+('Surv-rate CEA'!I78-'Surv-rate CEA'!I79)*'Unit cost and utilities'!$G$14</f>
        <v>316.51152748130374</v>
      </c>
      <c r="L81" s="12">
        <f t="shared" si="36"/>
        <v>278.60956870064877</v>
      </c>
      <c r="M81" s="12">
        <f>K81-'Surv-rate CEA'!J79*'Unit cost and utilities'!$H$10-('Surv-rate CEA'!I78-'Surv-rate CEA'!I79)*'Unit cost and utilities'!$G$14</f>
        <v>60.841046149651312</v>
      </c>
      <c r="N81" s="12">
        <f t="shared" si="37"/>
        <v>53.555387893579656</v>
      </c>
      <c r="O81" s="12">
        <f>'Surv-rate CEA'!N79*'Unit cost and utilities'!$H$3+'Surv-rate CEA'!M79*'Unit cost and utilities'!$H$3+('Surv-rate CEA'!L78-'Surv-rate CEA'!L79)*'Unit cost and utilities'!$G$14</f>
        <v>527.88485307353903</v>
      </c>
      <c r="P81" s="12">
        <f t="shared" si="38"/>
        <v>464.67113665271376</v>
      </c>
      <c r="Q81" s="12">
        <f>O81-'Surv-rate CEA'!M79*'Unit cost and utilities'!$H$3-('Surv-rate CEA'!L78-'Surv-rate CEA'!L79)*'Unit cost and utilities'!$G$14</f>
        <v>23.951662331620113</v>
      </c>
      <c r="R81" s="12">
        <f t="shared" si="39"/>
        <v>21.083473214954036</v>
      </c>
      <c r="S81" s="12">
        <f>'Surv-rate CEA'!Q79*'Unit cost and utilities'!$H$11+'Surv-rate CEA'!P79*'Unit cost and utilities'!$H$11+('Surv-rate CEA'!O78-'Surv-rate CEA'!O79)*'Unit cost and utilities'!$G$14</f>
        <v>316.51152748130374</v>
      </c>
      <c r="T81" s="12">
        <f t="shared" si="40"/>
        <v>278.60956870064877</v>
      </c>
      <c r="U81" s="12">
        <f>S81-'Surv-rate CEA'!P79*'Unit cost and utilities'!$H$11-('Surv-rate CEA'!O78-'Surv-rate CEA'!O79)*'Unit cost and utilities'!$G$14</f>
        <v>60.841046149651312</v>
      </c>
      <c r="V81" s="12">
        <f t="shared" si="41"/>
        <v>53.555387893579656</v>
      </c>
      <c r="W81" s="12">
        <f>'Surv-rate CEA'!T79*'Unit cost and utilities'!$H$4+'Surv-rate CEA'!S79*'Unit cost and utilities'!$H$4+('Surv-rate CEA'!R78-'Surv-rate CEA'!R79)*'Unit cost and utilities'!$G$14</f>
        <v>500.75103908248877</v>
      </c>
      <c r="X81" s="12">
        <f t="shared" si="42"/>
        <v>440.78657145722752</v>
      </c>
      <c r="Y81" s="12">
        <f>W81-'Surv-rate CEA'!S79*'Unit cost and utilities'!$H$4-('Surv-rate CEA'!R78-'Surv-rate CEA'!R79)*'Unit cost and utilities'!$G$14</f>
        <v>23.951662331620067</v>
      </c>
      <c r="Z81" s="12">
        <f t="shared" si="43"/>
        <v>21.083473214953994</v>
      </c>
      <c r="AA81" s="12">
        <f>'Surv-rate CEA'!W79*'Unit cost and utilities'!$H$6+'Surv-rate CEA'!V79*'Unit cost and utilities'!$H$6+('Surv-rate CEA'!U78-'Surv-rate CEA'!U79)*'Unit cost and utilities'!$G$14</f>
        <v>343.15063666739889</v>
      </c>
      <c r="AB81" s="12">
        <f t="shared" si="44"/>
        <v>302.05866952793497</v>
      </c>
      <c r="AC81" s="12">
        <f>AA81-'Surv-rate CEA'!V79*'Unit cost and utilities'!$H$6-('Surv-rate CEA'!U78-'Surv-rate CEA'!U79)*'Unit cost and utilities'!$G$14</f>
        <v>170.4773659282842</v>
      </c>
      <c r="AD81" s="12">
        <f t="shared" si="45"/>
        <v>150.06286113009756</v>
      </c>
      <c r="AE81" s="12">
        <f>'Surv-rate CEA'!Z79*'Unit cost and utilities'!$H$12+'Surv-rate CEA'!Y79*'Unit cost and utilities'!$H$12+('Surv-rate CEA'!X78-'Surv-rate CEA'!X79)*'Unit cost and utilities'!$G$14</f>
        <v>316.51152748130374</v>
      </c>
      <c r="AF81" s="12">
        <f t="shared" si="46"/>
        <v>278.60956870064877</v>
      </c>
      <c r="AG81" s="12">
        <f>AE81-'Surv-rate CEA'!Y79*'Unit cost and utilities'!$H$12-('Surv-rate CEA'!X78-'Surv-rate CEA'!X79)*'Unit cost and utilities'!$G$14</f>
        <v>60.841046149651312</v>
      </c>
      <c r="AH81" s="12">
        <f t="shared" si="47"/>
        <v>53.555387893579656</v>
      </c>
      <c r="AI81" s="12">
        <f>'Surv-rate CEA'!AC79*'Unit cost and utilities'!$H$5+'Surv-rate CEA'!AB79*'Unit cost and utilities'!$H$5+('Surv-rate CEA'!AA78-'Surv-rate CEA'!AA79)*'Unit cost and utilities'!$G$14</f>
        <v>547.47510139567896</v>
      </c>
      <c r="AJ81" s="12">
        <f t="shared" si="48"/>
        <v>481.91547109829702</v>
      </c>
      <c r="AK81" s="12">
        <f>AI81-'Surv-rate CEA'!AB79*'Unit cost and utilities'!$H$5-('Surv-rate CEA'!AA78-'Surv-rate CEA'!AA79)*'Unit cost and utilities'!$G$14</f>
        <v>105.1330802451409</v>
      </c>
      <c r="AL81" s="12">
        <f t="shared" si="49"/>
        <v>92.543492416716546</v>
      </c>
      <c r="AM81" s="12">
        <f>'Surv-rate CEA'!AF79*'Unit cost and utilities'!$H$9+'Surv-rate CEA'!AE79*'Unit cost and utilities'!$H$9+('Surv-rate CEA'!AD78-'Surv-rate CEA'!AD79)*'Unit cost and utilities'!G88</f>
        <v>494.91251204271236</v>
      </c>
      <c r="AN81" s="12">
        <f t="shared" si="50"/>
        <v>435.64720255858521</v>
      </c>
      <c r="AO81" s="12">
        <f>AM81-'Surv-rate CEA'!AE79*'Unit cost and utilities'!$H$9-('Surv-rate CEA'!AD78-'Surv-rate CEA'!AD79)*'Unit cost and utilities'!G88</f>
        <v>133.32448403711959</v>
      </c>
      <c r="AP81" s="12">
        <f t="shared" si="51"/>
        <v>117.35900202564532</v>
      </c>
      <c r="AQ81" s="13">
        <f>'Surv-rate CEA'!AI79*'Unit cost and utilities'!$H$4+'Surv-rate CEA'!AH79*'Unit cost and utilities'!$H$4+('Surv-rate CEA'!AG78-'Surv-rate CEA'!AG79)*'Unit cost and utilities'!$G$14</f>
        <v>500.75103908248877</v>
      </c>
      <c r="AR81" s="12">
        <f t="shared" si="52"/>
        <v>440.78657145722752</v>
      </c>
      <c r="AS81" s="13">
        <f>AQ81-'Surv-rate CEA'!AH79*'Unit cost and utilities'!$H$4-('Surv-rate CEA'!AG78-'Surv-rate CEA'!AG79)*'Unit cost and utilities'!$G$14</f>
        <v>23.951662331620067</v>
      </c>
      <c r="AT81" s="12">
        <f t="shared" si="53"/>
        <v>21.083473214953994</v>
      </c>
      <c r="AU81" s="12">
        <f>'Surv-rate CEA'!AL79*'Unit cost and utilities'!$H$8+'Surv-rate CEA'!AK79*'Unit cost and utilities'!$H$8+('Surv-rate CEA'!AJ78-'Surv-rate CEA'!AJ79)*'Unit cost and utilities'!$G$14</f>
        <v>309.85102726516425</v>
      </c>
      <c r="AV81" s="12">
        <f t="shared" si="54"/>
        <v>272.74665714315796</v>
      </c>
      <c r="AW81" s="12">
        <f>AU81-'Surv-rate CEA'!AK79*'Unit cost and utilities'!$H$8-('Surv-rate CEA'!AJ78-'Surv-rate CEA'!AJ79)*'Unit cost and utilities'!$G$14</f>
        <v>213.47049385241286</v>
      </c>
      <c r="AX81" s="12">
        <f t="shared" si="55"/>
        <v>187.90760227855654</v>
      </c>
      <c r="AY81" s="12">
        <f>'Surv-rate CEA'!AO79*'Unit cost and utilities'!$H$5+'Surv-rate CEA'!AN79*'Unit cost and utilities'!$H$5+('Surv-rate CEA'!AM78-'Surv-rate CEA'!AM79)*'Unit cost and utilities'!$G$14</f>
        <v>547.47510139567896</v>
      </c>
      <c r="AZ81" s="12">
        <f t="shared" si="56"/>
        <v>481.91547109829702</v>
      </c>
      <c r="BA81" s="12">
        <f>AY81-'Surv-rate CEA'!AN79*'Unit cost and utilities'!$H$5-('Surv-rate CEA'!AM78-'Surv-rate CEA'!AM79)*'Unit cost and utilities'!$G$14</f>
        <v>105.1330802451409</v>
      </c>
      <c r="BB81" s="12">
        <f t="shared" si="57"/>
        <v>92.543492416716546</v>
      </c>
    </row>
    <row r="82" spans="1:54">
      <c r="A82" s="12">
        <v>77</v>
      </c>
      <c r="B82" s="12">
        <f t="shared" si="58"/>
        <v>4.3726027397260276</v>
      </c>
      <c r="C82" s="12">
        <f>'Surv-rate CEA'!D80*'Unit cost and utilities'!$H$7+'Surv-rate CEA'!E80*'Unit cost and utilities'!$H$7+'Unit cost and utilities'!$G$14*('Surv-rate CEA'!C79-'Surv-rate CEA'!C80)</f>
        <v>325.20827924325113</v>
      </c>
      <c r="D82" s="12">
        <f t="shared" si="32"/>
        <v>285.77847181609718</v>
      </c>
      <c r="E82" s="12">
        <f>C82-'Surv-rate CEA'!E80*'Unit cost and utilities'!$H$7-'Unit cost and utilities'!$G$14*('Surv-rate CEA'!C79-'Surv-rate CEA'!C80)</f>
        <v>38.86380275422669</v>
      </c>
      <c r="F82" s="12">
        <f t="shared" si="33"/>
        <v>34.151769401164835</v>
      </c>
      <c r="G82" s="12">
        <f>'Surv-rate CEA'!G80*'Unit cost and utilities'!$H$4+'Surv-rate CEA'!H80*'Unit cost and utilities'!$H$4+('Surv-rate CEA'!F79-'Surv-rate CEA'!F80)*'Unit cost and utilities'!$G$14</f>
        <v>491.1935039250755</v>
      </c>
      <c r="H82" s="12">
        <f t="shared" si="34"/>
        <v>431.63885385803962</v>
      </c>
      <c r="I82" s="12">
        <f>G82-'Surv-rate CEA'!H80*'Unit cost and utilities'!$H$4-('Surv-rate CEA'!F79-'Surv-rate CEA'!F80)*'Unit cost and utilities'!$G$14</f>
        <v>22.980882306811775</v>
      </c>
      <c r="J82" s="12">
        <f t="shared" si="35"/>
        <v>20.194570205618611</v>
      </c>
      <c r="K82" s="12">
        <f>'Surv-rate CEA'!K80*'Unit cost and utilities'!$H$10+'Surv-rate CEA'!J80*'Unit cost and utilities'!$H$10+('Surv-rate CEA'!I79-'Surv-rate CEA'!I80)*'Unit cost and utilities'!$G$14</f>
        <v>311.54327396487395</v>
      </c>
      <c r="L82" s="12">
        <f t="shared" si="36"/>
        <v>273.7702771449753</v>
      </c>
      <c r="M82" s="12">
        <f>K82-'Surv-rate CEA'!J80*'Unit cost and utilities'!$H$10-('Surv-rate CEA'!I79-'Surv-rate CEA'!I80)*'Unit cost and utilities'!$G$14</f>
        <v>59.251116375345909</v>
      </c>
      <c r="N82" s="12">
        <f t="shared" si="37"/>
        <v>52.0672275950228</v>
      </c>
      <c r="O82" s="12">
        <f>'Surv-rate CEA'!N80*'Unit cost and utilities'!$H$3+'Surv-rate CEA'!M80*'Unit cost and utilities'!$H$3+('Surv-rate CEA'!L79-'Surv-rate CEA'!L80)*'Unit cost and utilities'!$G$14</f>
        <v>517.21983477945037</v>
      </c>
      <c r="P82" s="12">
        <f t="shared" si="38"/>
        <v>454.50962786124404</v>
      </c>
      <c r="Q82" s="12">
        <f>O82-'Surv-rate CEA'!M80*'Unit cost and utilities'!$H$3-('Surv-rate CEA'!L79-'Surv-rate CEA'!L80)*'Unit cost and utilities'!$G$14</f>
        <v>22.980882306811839</v>
      </c>
      <c r="R82" s="12">
        <f t="shared" si="39"/>
        <v>20.194570205618664</v>
      </c>
      <c r="S82" s="12">
        <f>'Surv-rate CEA'!Q80*'Unit cost and utilities'!$H$11+'Surv-rate CEA'!P80*'Unit cost and utilities'!$H$11+('Surv-rate CEA'!O79-'Surv-rate CEA'!O80)*'Unit cost and utilities'!$G$14</f>
        <v>311.54327396487395</v>
      </c>
      <c r="T82" s="12">
        <f t="shared" si="40"/>
        <v>273.7702771449753</v>
      </c>
      <c r="U82" s="12">
        <f>S82-'Surv-rate CEA'!P80*'Unit cost and utilities'!$H$11-('Surv-rate CEA'!O79-'Surv-rate CEA'!O80)*'Unit cost and utilities'!$G$14</f>
        <v>59.251116375345909</v>
      </c>
      <c r="V82" s="12">
        <f t="shared" si="41"/>
        <v>52.0672275950228</v>
      </c>
      <c r="W82" s="12">
        <f>'Surv-rate CEA'!T80*'Unit cost and utilities'!$H$4+'Surv-rate CEA'!S80*'Unit cost and utilities'!$H$4+('Surv-rate CEA'!R79-'Surv-rate CEA'!R80)*'Unit cost and utilities'!$G$14</f>
        <v>491.1935039250755</v>
      </c>
      <c r="X82" s="12">
        <f t="shared" si="42"/>
        <v>431.63885385803962</v>
      </c>
      <c r="Y82" s="12">
        <f>W82-'Surv-rate CEA'!S80*'Unit cost and utilities'!$H$4-('Surv-rate CEA'!R79-'Surv-rate CEA'!R80)*'Unit cost and utilities'!$G$14</f>
        <v>22.980882306811775</v>
      </c>
      <c r="Z82" s="12">
        <f t="shared" si="43"/>
        <v>20.194570205618611</v>
      </c>
      <c r="AA82" s="12">
        <f>'Surv-rate CEA'!W80*'Unit cost and utilities'!$H$6+'Surv-rate CEA'!V80*'Unit cost and utilities'!$H$6+('Surv-rate CEA'!U79-'Surv-rate CEA'!U80)*'Unit cost and utilities'!$G$14</f>
        <v>338.01742571620758</v>
      </c>
      <c r="AB82" s="12">
        <f t="shared" si="44"/>
        <v>297.03457609741531</v>
      </c>
      <c r="AC82" s="12">
        <f>AA82-'Surv-rate CEA'!V80*'Unit cost and utilities'!$H$6-('Surv-rate CEA'!U79-'Surv-rate CEA'!U80)*'Unit cost and utilities'!$G$14</f>
        <v>167.38112261547087</v>
      </c>
      <c r="AD82" s="12">
        <f t="shared" si="45"/>
        <v>147.08703463275904</v>
      </c>
      <c r="AE82" s="12">
        <f>'Surv-rate CEA'!Z80*'Unit cost and utilities'!$H$12+'Surv-rate CEA'!Y80*'Unit cost and utilities'!$H$12+('Surv-rate CEA'!X79-'Surv-rate CEA'!X80)*'Unit cost and utilities'!$G$14</f>
        <v>311.54327396487395</v>
      </c>
      <c r="AF82" s="12">
        <f t="shared" si="46"/>
        <v>273.7702771449753</v>
      </c>
      <c r="AG82" s="12">
        <f>AE82-'Surv-rate CEA'!Y80*'Unit cost and utilities'!$H$12-('Surv-rate CEA'!X79-'Surv-rate CEA'!X80)*'Unit cost and utilities'!$G$14</f>
        <v>59.251116375345909</v>
      </c>
      <c r="AH82" s="12">
        <f t="shared" si="47"/>
        <v>52.0672275950228</v>
      </c>
      <c r="AI82" s="12">
        <f>'Surv-rate CEA'!AC80*'Unit cost and utilities'!$H$5+'Surv-rate CEA'!AB80*'Unit cost and utilities'!$H$5+('Surv-rate CEA'!AA79-'Surv-rate CEA'!AA80)*'Unit cost and utilities'!$G$14</f>
        <v>537.51970042838923</v>
      </c>
      <c r="AJ82" s="12">
        <f t="shared" si="48"/>
        <v>472.348240693381</v>
      </c>
      <c r="AK82" s="12">
        <f>AI82-'Surv-rate CEA'!AB80*'Unit cost and utilities'!$H$5-('Surv-rate CEA'!AA79-'Surv-rate CEA'!AA80)*'Unit cost and utilities'!$G$14</f>
        <v>102.07268761026872</v>
      </c>
      <c r="AL82" s="12">
        <f t="shared" si="49"/>
        <v>89.696906694080809</v>
      </c>
      <c r="AM82" s="12">
        <f>'Surv-rate CEA'!AF80*'Unit cost and utilities'!$H$9+'Surv-rate CEA'!AE80*'Unit cost and utilities'!$H$9+('Surv-rate CEA'!AD79-'Surv-rate CEA'!AD80)*'Unit cost and utilities'!G89</f>
        <v>489.69499795673568</v>
      </c>
      <c r="AN82" s="12">
        <f t="shared" si="50"/>
        <v>430.3220339214871</v>
      </c>
      <c r="AO82" s="12">
        <f>AM82-'Surv-rate CEA'!AE80*'Unit cost and utilities'!$H$9-('Surv-rate CEA'!AD79-'Surv-rate CEA'!AD80)*'Unit cost and utilities'!G89</f>
        <v>130.64870831817461</v>
      </c>
      <c r="AP82" s="12">
        <f t="shared" si="51"/>
        <v>114.80823395639241</v>
      </c>
      <c r="AQ82" s="13">
        <f>'Surv-rate CEA'!AI80*'Unit cost and utilities'!$H$4+'Surv-rate CEA'!AH80*'Unit cost and utilities'!$H$4+('Surv-rate CEA'!AG79-'Surv-rate CEA'!AG80)*'Unit cost and utilities'!$G$14</f>
        <v>491.1935039250755</v>
      </c>
      <c r="AR82" s="12">
        <f t="shared" si="52"/>
        <v>431.63885385803962</v>
      </c>
      <c r="AS82" s="13">
        <f>AQ82-'Surv-rate CEA'!AH80*'Unit cost and utilities'!$H$4-('Surv-rate CEA'!AG79-'Surv-rate CEA'!AG80)*'Unit cost and utilities'!$G$14</f>
        <v>22.980882306811775</v>
      </c>
      <c r="AT82" s="12">
        <f t="shared" si="53"/>
        <v>20.194570205618611</v>
      </c>
      <c r="AU82" s="12">
        <f>'Surv-rate CEA'!AL80*'Unit cost and utilities'!$H$8+'Surv-rate CEA'!AK80*'Unit cost and utilities'!$H$8+('Surv-rate CEA'!AJ79-'Surv-rate CEA'!AJ80)*'Unit cost and utilities'!$G$14</f>
        <v>304.9271974016745</v>
      </c>
      <c r="AV82" s="12">
        <f t="shared" si="54"/>
        <v>267.95636535266453</v>
      </c>
      <c r="AW82" s="12">
        <f>AU82-'Surv-rate CEA'!AK80*'Unit cost and utilities'!$H$8-('Surv-rate CEA'!AJ79-'Surv-rate CEA'!AJ80)*'Unit cost and utilities'!$G$14</f>
        <v>209.96662627105158</v>
      </c>
      <c r="AX82" s="12">
        <f t="shared" si="55"/>
        <v>184.50926811503666</v>
      </c>
      <c r="AY82" s="12">
        <f>'Surv-rate CEA'!AO80*'Unit cost and utilities'!$H$5+'Surv-rate CEA'!AN80*'Unit cost and utilities'!$H$5+('Surv-rate CEA'!AM79-'Surv-rate CEA'!AM80)*'Unit cost and utilities'!$G$14</f>
        <v>537.51970042838923</v>
      </c>
      <c r="AZ82" s="12">
        <f t="shared" si="56"/>
        <v>472.348240693381</v>
      </c>
      <c r="BA82" s="12">
        <f>AY82-'Surv-rate CEA'!AN80*'Unit cost and utilities'!$H$5-('Surv-rate CEA'!AM79-'Surv-rate CEA'!AM80)*'Unit cost and utilities'!$G$14</f>
        <v>102.07268761026872</v>
      </c>
      <c r="BB82" s="12">
        <f t="shared" si="57"/>
        <v>89.696906694080809</v>
      </c>
    </row>
    <row r="83" spans="1:54">
      <c r="A83" s="12">
        <v>78</v>
      </c>
      <c r="B83" s="12">
        <f t="shared" si="58"/>
        <v>4.4301369863013695</v>
      </c>
      <c r="C83" s="12">
        <f>'Surv-rate CEA'!D81*'Unit cost and utilities'!$H$7+'Surv-rate CEA'!E81*'Unit cost and utilities'!$H$7+'Unit cost and utilities'!$G$14*('Surv-rate CEA'!C80-'Surv-rate CEA'!C81)</f>
        <v>320.27059782543915</v>
      </c>
      <c r="D83" s="12">
        <f t="shared" si="32"/>
        <v>280.96123710805045</v>
      </c>
      <c r="E83" s="12">
        <f>C83-'Surv-rate CEA'!E81*'Unit cost and utilities'!$H$7-'Unit cost and utilities'!$G$14*('Surv-rate CEA'!C80-'Surv-rate CEA'!C81)</f>
        <v>37.732683945840904</v>
      </c>
      <c r="F83" s="12">
        <f t="shared" si="33"/>
        <v>33.101451187875675</v>
      </c>
      <c r="G83" s="12">
        <f>'Surv-rate CEA'!G81*'Unit cost and utilities'!$H$4+'Surv-rate CEA'!H81*'Unit cost and utilities'!$H$4+('Surv-rate CEA'!F80-'Surv-rate CEA'!F81)*'Unit cost and utilities'!$G$14</f>
        <v>481.89285257462626</v>
      </c>
      <c r="H83" s="12">
        <f t="shared" si="34"/>
        <v>422.74630556842226</v>
      </c>
      <c r="I83" s="12">
        <f>G83-'Surv-rate CEA'!H81*'Unit cost and utilities'!$H$4-('Surv-rate CEA'!F80-'Surv-rate CEA'!F81)*'Unit cost and utilities'!$G$14</f>
        <v>22.05721080601522</v>
      </c>
      <c r="J83" s="12">
        <f t="shared" si="35"/>
        <v>19.349953686940815</v>
      </c>
      <c r="K83" s="12">
        <f>'Surv-rate CEA'!K81*'Unit cost and utilities'!$H$10+'Surv-rate CEA'!J81*'Unit cost and utilities'!$H$10+('Surv-rate CEA'!I80-'Surv-rate CEA'!I81)*'Unit cost and utilities'!$G$14</f>
        <v>306.69309150223057</v>
      </c>
      <c r="L83" s="12">
        <f t="shared" si="36"/>
        <v>269.05020625066823</v>
      </c>
      <c r="M83" s="12">
        <f>K83-'Surv-rate CEA'!J81*'Unit cost and utilities'!$H$10-('Surv-rate CEA'!I80-'Surv-rate CEA'!I81)*'Unit cost and utilities'!$G$14</f>
        <v>57.715734970056204</v>
      </c>
      <c r="N83" s="12">
        <f t="shared" si="37"/>
        <v>50.631823239127606</v>
      </c>
      <c r="O83" s="12">
        <f>'Surv-rate CEA'!N81*'Unit cost and utilities'!$H$3+'Surv-rate CEA'!M81*'Unit cost and utilities'!$H$3+('Surv-rate CEA'!L80-'Surv-rate CEA'!L81)*'Unit cost and utilities'!$G$14</f>
        <v>506.86435598438163</v>
      </c>
      <c r="P83" s="12">
        <f t="shared" si="38"/>
        <v>444.65285752195751</v>
      </c>
      <c r="Q83" s="12">
        <f>O83-'Surv-rate CEA'!M81*'Unit cost and utilities'!$H$3-('Surv-rate CEA'!L80-'Surv-rate CEA'!L81)*'Unit cost and utilities'!$G$14</f>
        <v>22.057210806015256</v>
      </c>
      <c r="R83" s="12">
        <f t="shared" si="39"/>
        <v>19.349953686940847</v>
      </c>
      <c r="S83" s="12">
        <f>'Surv-rate CEA'!Q81*'Unit cost and utilities'!$H$11+'Surv-rate CEA'!P81*'Unit cost and utilities'!$H$11+('Surv-rate CEA'!O80-'Surv-rate CEA'!O81)*'Unit cost and utilities'!$G$14</f>
        <v>306.69309150223057</v>
      </c>
      <c r="T83" s="12">
        <f t="shared" si="40"/>
        <v>269.05020625066823</v>
      </c>
      <c r="U83" s="12">
        <f>S83-'Surv-rate CEA'!P81*'Unit cost and utilities'!$H$11-('Surv-rate CEA'!O80-'Surv-rate CEA'!O81)*'Unit cost and utilities'!$G$14</f>
        <v>57.715734970056204</v>
      </c>
      <c r="V83" s="12">
        <f t="shared" si="41"/>
        <v>50.631823239127606</v>
      </c>
      <c r="W83" s="12">
        <f>'Surv-rate CEA'!T81*'Unit cost and utilities'!$H$4+'Surv-rate CEA'!S81*'Unit cost and utilities'!$H$4+('Surv-rate CEA'!R80-'Surv-rate CEA'!R81)*'Unit cost and utilities'!$G$14</f>
        <v>481.89285257462626</v>
      </c>
      <c r="X83" s="12">
        <f t="shared" si="42"/>
        <v>422.74630556842226</v>
      </c>
      <c r="Y83" s="12">
        <f>W83-'Surv-rate CEA'!S81*'Unit cost and utilities'!$H$4-('Surv-rate CEA'!R80-'Surv-rate CEA'!R81)*'Unit cost and utilities'!$G$14</f>
        <v>22.05721080601522</v>
      </c>
      <c r="Z83" s="12">
        <f t="shared" si="43"/>
        <v>19.349953686940815</v>
      </c>
      <c r="AA83" s="12">
        <f>'Surv-rate CEA'!W81*'Unit cost and utilities'!$H$6+'Surv-rate CEA'!V81*'Unit cost and utilities'!$H$6+('Surv-rate CEA'!U80-'Surv-rate CEA'!U81)*'Unit cost and utilities'!$G$14</f>
        <v>333.00247702142576</v>
      </c>
      <c r="AB83" s="12">
        <f t="shared" si="44"/>
        <v>292.13043138908262</v>
      </c>
      <c r="AC83" s="12">
        <f>AA83-'Surv-rate CEA'!V81*'Unit cost and utilities'!$H$6-('Surv-rate CEA'!U80-'Surv-rate CEA'!U81)*'Unit cost and utilities'!$G$14</f>
        <v>164.36674013567375</v>
      </c>
      <c r="AD83" s="12">
        <f t="shared" si="45"/>
        <v>144.19270130162479</v>
      </c>
      <c r="AE83" s="12">
        <f>'Surv-rate CEA'!Z81*'Unit cost and utilities'!$H$12+'Surv-rate CEA'!Y81*'Unit cost and utilities'!$H$12+('Surv-rate CEA'!X80-'Surv-rate CEA'!X81)*'Unit cost and utilities'!$G$14</f>
        <v>306.69309150223057</v>
      </c>
      <c r="AF83" s="12">
        <f t="shared" si="46"/>
        <v>269.05020625066823</v>
      </c>
      <c r="AG83" s="12">
        <f>AE83-'Surv-rate CEA'!Y81*'Unit cost and utilities'!$H$12-('Surv-rate CEA'!X80-'Surv-rate CEA'!X81)*'Unit cost and utilities'!$G$14</f>
        <v>57.715734970056204</v>
      </c>
      <c r="AH83" s="12">
        <f t="shared" si="47"/>
        <v>50.631823239127606</v>
      </c>
      <c r="AI83" s="12">
        <f>'Surv-rate CEA'!AC81*'Unit cost and utilities'!$H$5+'Surv-rate CEA'!AB81*'Unit cost and utilities'!$H$5+('Surv-rate CEA'!AA80-'Surv-rate CEA'!AA81)*'Unit cost and utilities'!$G$14</f>
        <v>527.82303292771303</v>
      </c>
      <c r="AJ83" s="12">
        <f t="shared" si="48"/>
        <v>463.03910915457186</v>
      </c>
      <c r="AK83" s="12">
        <f>AI83-'Surv-rate CEA'!AB81*'Unit cost and utilities'!$H$5-('Surv-rate CEA'!AA80-'Surv-rate CEA'!AA81)*'Unit cost and utilities'!$G$14</f>
        <v>99.126289804933933</v>
      </c>
      <c r="AL83" s="12">
        <f t="shared" si="49"/>
        <v>86.959730935729326</v>
      </c>
      <c r="AM83" s="12">
        <f>'Surv-rate CEA'!AF81*'Unit cost and utilities'!$H$9+'Surv-rate CEA'!AE81*'Unit cost and utilities'!$H$9+('Surv-rate CEA'!AD80-'Surv-rate CEA'!AD81)*'Unit cost and utilities'!G90</f>
        <v>484.57272650785535</v>
      </c>
      <c r="AN83" s="12">
        <f t="shared" si="50"/>
        <v>425.09725723456319</v>
      </c>
      <c r="AO83" s="12">
        <f>AM83-'Surv-rate CEA'!AE81*'Unit cost and utilities'!$H$9-('Surv-rate CEA'!AD80-'Surv-rate CEA'!AD81)*'Unit cost and utilities'!G90</f>
        <v>128.04871631817821</v>
      </c>
      <c r="AP83" s="12">
        <f t="shared" si="51"/>
        <v>112.3322777399066</v>
      </c>
      <c r="AQ83" s="13">
        <f>'Surv-rate CEA'!AI81*'Unit cost and utilities'!$H$4+'Surv-rate CEA'!AH81*'Unit cost and utilities'!$H$4+('Surv-rate CEA'!AG80-'Surv-rate CEA'!AG81)*'Unit cost and utilities'!$G$14</f>
        <v>481.89285257462626</v>
      </c>
      <c r="AR83" s="12">
        <f t="shared" si="52"/>
        <v>422.74630556842226</v>
      </c>
      <c r="AS83" s="13">
        <f>AQ83-'Surv-rate CEA'!AH81*'Unit cost and utilities'!$H$4-('Surv-rate CEA'!AG80-'Surv-rate CEA'!AG81)*'Unit cost and utilities'!$G$14</f>
        <v>22.05721080601522</v>
      </c>
      <c r="AT83" s="12">
        <f t="shared" si="53"/>
        <v>19.349953686940815</v>
      </c>
      <c r="AU83" s="12">
        <f>'Surv-rate CEA'!AL81*'Unit cost and utilities'!$H$8+'Surv-rate CEA'!AK81*'Unit cost and utilities'!$H$8+('Surv-rate CEA'!AJ80-'Surv-rate CEA'!AJ81)*'Unit cost and utilities'!$G$14</f>
        <v>300.12132357506891</v>
      </c>
      <c r="AV83" s="12">
        <f t="shared" si="54"/>
        <v>263.2850437307896</v>
      </c>
      <c r="AW83" s="12">
        <f>AU83-'Surv-rate CEA'!AK81*'Unit cost and utilities'!$H$8-('Surv-rate CEA'!AJ80-'Surv-rate CEA'!AJ81)*'Unit cost and utilities'!$G$14</f>
        <v>206.54934789742134</v>
      </c>
      <c r="AX83" s="12">
        <f t="shared" si="55"/>
        <v>181.19790172168931</v>
      </c>
      <c r="AY83" s="12">
        <f>'Surv-rate CEA'!AO81*'Unit cost and utilities'!$H$5+'Surv-rate CEA'!AN81*'Unit cost and utilities'!$H$5+('Surv-rate CEA'!AM80-'Surv-rate CEA'!AM81)*'Unit cost and utilities'!$G$14</f>
        <v>527.82303292771303</v>
      </c>
      <c r="AZ83" s="12">
        <f t="shared" si="56"/>
        <v>463.03910915457186</v>
      </c>
      <c r="BA83" s="12">
        <f>AY83-'Surv-rate CEA'!AN81*'Unit cost and utilities'!$H$5-('Surv-rate CEA'!AM80-'Surv-rate CEA'!AM81)*'Unit cost and utilities'!$G$14</f>
        <v>99.126289804933933</v>
      </c>
      <c r="BB83" s="12">
        <f t="shared" si="57"/>
        <v>86.959730935729326</v>
      </c>
    </row>
    <row r="84" spans="1:54">
      <c r="A84" s="12">
        <v>79</v>
      </c>
      <c r="B84" s="12">
        <f t="shared" si="58"/>
        <v>4.4876712328767123</v>
      </c>
      <c r="C84" s="12">
        <f>'Surv-rate CEA'!D82*'Unit cost and utilities'!$H$7+'Surv-rate CEA'!E82*'Unit cost and utilities'!$H$7+'Unit cost and utilities'!$G$14*('Surv-rate CEA'!C81-'Surv-rate CEA'!C82)</f>
        <v>315.44732962688249</v>
      </c>
      <c r="D84" s="12">
        <f t="shared" si="32"/>
        <v>276.25974797634586</v>
      </c>
      <c r="E84" s="12">
        <f>C84-'Surv-rate CEA'!E82*'Unit cost and utilities'!$H$7-'Unit cost and utilities'!$G$14*('Surv-rate CEA'!C81-'Surv-rate CEA'!C82)</f>
        <v>36.643592096660846</v>
      </c>
      <c r="F84" s="12">
        <f t="shared" si="33"/>
        <v>32.09140977527187</v>
      </c>
      <c r="G84" s="12">
        <f>'Surv-rate CEA'!G82*'Unit cost and utilities'!$H$4+'Surv-rate CEA'!H82*'Unit cost and utilities'!$H$4+('Surv-rate CEA'!F81-'Surv-rate CEA'!F82)*'Unit cost and utilities'!$G$14</f>
        <v>472.84002133918096</v>
      </c>
      <c r="H84" s="12">
        <f t="shared" si="34"/>
        <v>414.09976518996058</v>
      </c>
      <c r="I84" s="12">
        <f>G84-'Surv-rate CEA'!H82*'Unit cost and utilities'!$H$4-('Surv-rate CEA'!F81-'Surv-rate CEA'!F82)*'Unit cost and utilities'!$G$14</f>
        <v>21.177973593770172</v>
      </c>
      <c r="J84" s="12">
        <f t="shared" si="35"/>
        <v>18.547063481516517</v>
      </c>
      <c r="K84" s="12">
        <f>'Surv-rate CEA'!K82*'Unit cost and utilities'!$H$10+'Surv-rate CEA'!J82*'Unit cost and utilities'!$H$10+('Surv-rate CEA'!I81-'Surv-rate CEA'!I82)*'Unit cost and utilities'!$G$14</f>
        <v>301.95713415074192</v>
      </c>
      <c r="L84" s="12">
        <f t="shared" si="36"/>
        <v>264.44542066281826</v>
      </c>
      <c r="M84" s="12">
        <f>K84-'Surv-rate CEA'!J82*'Unit cost and utilities'!$H$10-('Surv-rate CEA'!I81-'Surv-rate CEA'!I82)*'Unit cost and utilities'!$G$14</f>
        <v>56.232561638947843</v>
      </c>
      <c r="N84" s="12">
        <f t="shared" si="37"/>
        <v>49.246868961658151</v>
      </c>
      <c r="O84" s="12">
        <f>'Surv-rate CEA'!N82*'Unit cost and utilities'!$H$3+'Surv-rate CEA'!M82*'Unit cost and utilities'!$H$3+('Surv-rate CEA'!L81-'Surv-rate CEA'!L82)*'Unit cost and utilities'!$G$14</f>
        <v>496.80643910046194</v>
      </c>
      <c r="P84" s="12">
        <f t="shared" si="38"/>
        <v>435.08886831046794</v>
      </c>
      <c r="Q84" s="12">
        <f>O84-'Surv-rate CEA'!M82*'Unit cost and utilities'!$H$3-('Surv-rate CEA'!L81-'Surv-rate CEA'!L82)*'Unit cost and utilities'!$G$14</f>
        <v>21.177973593770155</v>
      </c>
      <c r="R84" s="12">
        <f t="shared" si="39"/>
        <v>18.547063481516503</v>
      </c>
      <c r="S84" s="12">
        <f>'Surv-rate CEA'!Q82*'Unit cost and utilities'!$H$11+'Surv-rate CEA'!P82*'Unit cost and utilities'!$H$11+('Surv-rate CEA'!O81-'Surv-rate CEA'!O82)*'Unit cost and utilities'!$G$14</f>
        <v>301.95713415074192</v>
      </c>
      <c r="T84" s="12">
        <f t="shared" si="40"/>
        <v>264.44542066281826</v>
      </c>
      <c r="U84" s="12">
        <f>S84-'Surv-rate CEA'!P82*'Unit cost and utilities'!$H$11-('Surv-rate CEA'!O81-'Surv-rate CEA'!O82)*'Unit cost and utilities'!$G$14</f>
        <v>56.232561638947843</v>
      </c>
      <c r="V84" s="12">
        <f t="shared" si="41"/>
        <v>49.246868961658151</v>
      </c>
      <c r="W84" s="12">
        <f>'Surv-rate CEA'!T82*'Unit cost and utilities'!$H$4+'Surv-rate CEA'!S82*'Unit cost and utilities'!$H$4+('Surv-rate CEA'!R81-'Surv-rate CEA'!R82)*'Unit cost and utilities'!$G$14</f>
        <v>472.84002133918096</v>
      </c>
      <c r="X84" s="12">
        <f t="shared" si="42"/>
        <v>414.09976518996058</v>
      </c>
      <c r="Y84" s="12">
        <f>W84-'Surv-rate CEA'!S82*'Unit cost and utilities'!$H$4-('Surv-rate CEA'!R81-'Surv-rate CEA'!R82)*'Unit cost and utilities'!$G$14</f>
        <v>21.177973593770172</v>
      </c>
      <c r="Z84" s="12">
        <f t="shared" si="43"/>
        <v>18.547063481516517</v>
      </c>
      <c r="AA84" s="12">
        <f>'Surv-rate CEA'!W82*'Unit cost and utilities'!$H$6+'Surv-rate CEA'!V82*'Unit cost and utilities'!$H$6+('Surv-rate CEA'!U81-'Surv-rate CEA'!U82)*'Unit cost and utilities'!$G$14</f>
        <v>328.10201944388297</v>
      </c>
      <c r="AB84" s="12">
        <f t="shared" si="44"/>
        <v>287.34236333307911</v>
      </c>
      <c r="AC84" s="12">
        <f>AA84-'Surv-rate CEA'!V82*'Unit cost and utilities'!$H$6-('Surv-rate CEA'!U81-'Surv-rate CEA'!U82)*'Unit cost and utilities'!$G$14</f>
        <v>161.43132787985508</v>
      </c>
      <c r="AD84" s="12">
        <f t="shared" si="45"/>
        <v>141.37693924474121</v>
      </c>
      <c r="AE84" s="12">
        <f>'Surv-rate CEA'!Z82*'Unit cost and utilities'!$H$12+'Surv-rate CEA'!Y82*'Unit cost and utilities'!$H$12+('Surv-rate CEA'!X81-'Surv-rate CEA'!X82)*'Unit cost and utilities'!$G$14</f>
        <v>301.95713415074192</v>
      </c>
      <c r="AF84" s="12">
        <f t="shared" si="46"/>
        <v>264.44542066281826</v>
      </c>
      <c r="AG84" s="12">
        <f>AE84-'Surv-rate CEA'!Y82*'Unit cost and utilities'!$H$12-('Surv-rate CEA'!X81-'Surv-rate CEA'!X82)*'Unit cost and utilities'!$G$14</f>
        <v>56.232561638947843</v>
      </c>
      <c r="AH84" s="12">
        <f t="shared" si="47"/>
        <v>49.246868961658151</v>
      </c>
      <c r="AI84" s="12">
        <f>'Surv-rate CEA'!AC82*'Unit cost and utilities'!$H$5+'Surv-rate CEA'!AB82*'Unit cost and utilities'!$H$5+('Surv-rate CEA'!AA81-'Surv-rate CEA'!AA82)*'Unit cost and utilities'!$G$14</f>
        <v>518.37618917369002</v>
      </c>
      <c r="AJ84" s="12">
        <f t="shared" si="48"/>
        <v>453.97903842600198</v>
      </c>
      <c r="AK84" s="12">
        <f>AI84-'Surv-rate CEA'!AB82*'Unit cost and utilities'!$H$5-('Surv-rate CEA'!AA81-'Surv-rate CEA'!AA82)*'Unit cost and utilities'!$G$14</f>
        <v>96.288670582419286</v>
      </c>
      <c r="AL84" s="12">
        <f t="shared" si="49"/>
        <v>84.326863376971275</v>
      </c>
      <c r="AM84" s="12">
        <f>'Surv-rate CEA'!AF82*'Unit cost and utilities'!$H$9+'Surv-rate CEA'!AE82*'Unit cost and utilities'!$H$9+('Surv-rate CEA'!AD81-'Surv-rate CEA'!AD82)*'Unit cost and utilities'!G91</f>
        <v>479.54313490291895</v>
      </c>
      <c r="AN84" s="12">
        <f t="shared" si="50"/>
        <v>419.97016030779349</v>
      </c>
      <c r="AO84" s="12">
        <f>AM84-'Surv-rate CEA'!AE82*'Unit cost and utilities'!$H$9-('Surv-rate CEA'!AD81-'Surv-rate CEA'!AD82)*'Unit cost and utilities'!G91</f>
        <v>125.52169502389006</v>
      </c>
      <c r="AP84" s="12">
        <f t="shared" si="51"/>
        <v>109.92830997770625</v>
      </c>
      <c r="AQ84" s="13">
        <f>'Surv-rate CEA'!AI82*'Unit cost and utilities'!$H$4+'Surv-rate CEA'!AH82*'Unit cost and utilities'!$H$4+('Surv-rate CEA'!AG81-'Surv-rate CEA'!AG82)*'Unit cost and utilities'!$G$14</f>
        <v>472.84002133918096</v>
      </c>
      <c r="AR84" s="12">
        <f t="shared" si="52"/>
        <v>414.09976518996058</v>
      </c>
      <c r="AS84" s="13">
        <f>AQ84-'Surv-rate CEA'!AH82*'Unit cost and utilities'!$H$4-('Surv-rate CEA'!AG81-'Surv-rate CEA'!AG82)*'Unit cost and utilities'!$G$14</f>
        <v>21.177973593770172</v>
      </c>
      <c r="AT84" s="12">
        <f t="shared" si="53"/>
        <v>18.547063481516517</v>
      </c>
      <c r="AU84" s="12">
        <f>'Surv-rate CEA'!AL82*'Unit cost and utilities'!$H$8+'Surv-rate CEA'!AK82*'Unit cost and utilities'!$H$8+('Surv-rate CEA'!AJ81-'Surv-rate CEA'!AJ82)*'Unit cost and utilities'!$G$14</f>
        <v>295.42954229662826</v>
      </c>
      <c r="AV84" s="12">
        <f t="shared" si="54"/>
        <v>258.7287424375092</v>
      </c>
      <c r="AW84" s="12">
        <f>AU84-'Surv-rate CEA'!AK82*'Unit cost and utilities'!$H$8-('Surv-rate CEA'!AJ81-'Surv-rate CEA'!AJ82)*'Unit cost and utilities'!$G$14</f>
        <v>203.21574402268564</v>
      </c>
      <c r="AX84" s="12">
        <f t="shared" si="55"/>
        <v>177.97053566735428</v>
      </c>
      <c r="AY84" s="12">
        <f>'Surv-rate CEA'!AO82*'Unit cost and utilities'!$H$5+'Surv-rate CEA'!AN82*'Unit cost and utilities'!$H$5+('Surv-rate CEA'!AM81-'Surv-rate CEA'!AM82)*'Unit cost and utilities'!$G$14</f>
        <v>518.37618917369002</v>
      </c>
      <c r="AZ84" s="12">
        <f t="shared" si="56"/>
        <v>453.97903842600198</v>
      </c>
      <c r="BA84" s="12">
        <f>AY84-'Surv-rate CEA'!AN82*'Unit cost and utilities'!$H$5-('Surv-rate CEA'!AM81-'Surv-rate CEA'!AM82)*'Unit cost and utilities'!$G$14</f>
        <v>96.288670582419286</v>
      </c>
      <c r="BB84" s="12">
        <f t="shared" si="57"/>
        <v>84.326863376971275</v>
      </c>
    </row>
    <row r="85" spans="1:54">
      <c r="A85" s="12">
        <v>80</v>
      </c>
      <c r="B85" s="12">
        <f t="shared" si="58"/>
        <v>4.5452054794520551</v>
      </c>
      <c r="C85" s="12">
        <f>'Surv-rate CEA'!D83*'Unit cost and utilities'!$H$7+'Surv-rate CEA'!E83*'Unit cost and utilities'!$H$7+'Unit cost and utilities'!$G$14*('Surv-rate CEA'!C82-'Surv-rate CEA'!C83)</f>
        <v>310.73482414831204</v>
      </c>
      <c r="D85" s="12">
        <f t="shared" si="32"/>
        <v>271.67026315047235</v>
      </c>
      <c r="E85" s="12">
        <f>C85-'Surv-rate CEA'!E83*'Unit cost and utilities'!$H$7-'Unit cost and utilities'!$G$14*('Surv-rate CEA'!C82-'Surv-rate CEA'!C83)</f>
        <v>35.594612051384601</v>
      </c>
      <c r="F85" s="12">
        <f t="shared" si="33"/>
        <v>31.119774390408171</v>
      </c>
      <c r="G85" s="12">
        <f>'Surv-rate CEA'!G83*'Unit cost and utilities'!$H$4+'Surv-rate CEA'!H83*'Unit cost and utilities'!$H$4+('Surv-rate CEA'!F82-'Surv-rate CEA'!F83)*'Unit cost and utilities'!$G$14</f>
        <v>464.02634563577215</v>
      </c>
      <c r="H85" s="12">
        <f t="shared" si="34"/>
        <v>405.69047828206556</v>
      </c>
      <c r="I85" s="12">
        <f>G85-'Surv-rate CEA'!H83*'Unit cost and utilities'!$H$4-('Surv-rate CEA'!F82-'Surv-rate CEA'!F83)*'Unit cost and utilities'!$G$14</f>
        <v>20.340670694624031</v>
      </c>
      <c r="J85" s="12">
        <f t="shared" si="35"/>
        <v>17.783508415613252</v>
      </c>
      <c r="K85" s="12">
        <f>'Surv-rate CEA'!K83*'Unit cost and utilities'!$H$10+'Surv-rate CEA'!J83*'Unit cost and utilities'!$H$10+('Surv-rate CEA'!I82-'Surv-rate CEA'!I83)*'Unit cost and utilities'!$G$14</f>
        <v>297.33171651118403</v>
      </c>
      <c r="L85" s="12">
        <f t="shared" si="36"/>
        <v>259.95215016203321</v>
      </c>
      <c r="M85" s="12">
        <f>K85-'Surv-rate CEA'!J83*'Unit cost and utilities'!$H$10-('Surv-rate CEA'!I82-'Surv-rate CEA'!I83)*'Unit cost and utilities'!$G$14</f>
        <v>54.799377168053482</v>
      </c>
      <c r="N85" s="12">
        <f t="shared" si="37"/>
        <v>47.910179544669951</v>
      </c>
      <c r="O85" s="12">
        <f>'Surv-rate CEA'!N83*'Unit cost and utilities'!$H$3+'Surv-rate CEA'!M83*'Unit cost and utilities'!$H$3+('Surv-rate CEA'!L82-'Surv-rate CEA'!L83)*'Unit cost and utilities'!$G$14</f>
        <v>487.03469089603806</v>
      </c>
      <c r="P85" s="12">
        <f t="shared" si="38"/>
        <v>425.80628998307384</v>
      </c>
      <c r="Q85" s="12">
        <f>O85-'Surv-rate CEA'!M83*'Unit cost and utilities'!$H$3-('Surv-rate CEA'!L82-'Surv-rate CEA'!L83)*'Unit cost and utilities'!$G$14</f>
        <v>20.340670694623984</v>
      </c>
      <c r="R85" s="12">
        <f t="shared" si="39"/>
        <v>17.783508415613213</v>
      </c>
      <c r="S85" s="12">
        <f>'Surv-rate CEA'!Q83*'Unit cost and utilities'!$H$11+'Surv-rate CEA'!P83*'Unit cost and utilities'!$H$11+('Surv-rate CEA'!O82-'Surv-rate CEA'!O83)*'Unit cost and utilities'!$G$14</f>
        <v>297.33171651118403</v>
      </c>
      <c r="T85" s="12">
        <f t="shared" si="40"/>
        <v>259.95215016203321</v>
      </c>
      <c r="U85" s="12">
        <f>S85-'Surv-rate CEA'!P83*'Unit cost and utilities'!$H$11-('Surv-rate CEA'!O82-'Surv-rate CEA'!O83)*'Unit cost and utilities'!$G$14</f>
        <v>54.799377168053482</v>
      </c>
      <c r="V85" s="12">
        <f t="shared" si="41"/>
        <v>47.910179544669951</v>
      </c>
      <c r="W85" s="12">
        <f>'Surv-rate CEA'!T83*'Unit cost and utilities'!$H$4+'Surv-rate CEA'!S83*'Unit cost and utilities'!$H$4+('Surv-rate CEA'!R82-'Surv-rate CEA'!R83)*'Unit cost and utilities'!$G$14</f>
        <v>464.02634563577215</v>
      </c>
      <c r="X85" s="12">
        <f t="shared" si="42"/>
        <v>405.69047828206556</v>
      </c>
      <c r="Y85" s="12">
        <f>W85-'Surv-rate CEA'!S83*'Unit cost and utilities'!$H$4-('Surv-rate CEA'!R82-'Surv-rate CEA'!R83)*'Unit cost and utilities'!$G$14</f>
        <v>20.340670694624031</v>
      </c>
      <c r="Z85" s="12">
        <f t="shared" si="43"/>
        <v>17.783508415613252</v>
      </c>
      <c r="AA85" s="12">
        <f>'Surv-rate CEA'!W83*'Unit cost and utilities'!$H$6+'Surv-rate CEA'!V83*'Unit cost and utilities'!$H$6+('Surv-rate CEA'!U82-'Surv-rate CEA'!U83)*'Unit cost and utilities'!$G$14</f>
        <v>323.3124368625372</v>
      </c>
      <c r="AB85" s="12">
        <f t="shared" si="44"/>
        <v>282.66665972508792</v>
      </c>
      <c r="AC85" s="12">
        <f>AA85-'Surv-rate CEA'!V83*'Unit cost and utilities'!$H$6-('Surv-rate CEA'!U82-'Surv-rate CEA'!U83)*'Unit cost and utilities'!$G$14</f>
        <v>158.57212383525882</v>
      </c>
      <c r="AD85" s="12">
        <f t="shared" si="45"/>
        <v>138.63695750461659</v>
      </c>
      <c r="AE85" s="12">
        <f>'Surv-rate CEA'!Z83*'Unit cost and utilities'!$H$12+'Surv-rate CEA'!Y83*'Unit cost and utilities'!$H$12+('Surv-rate CEA'!X82-'Surv-rate CEA'!X83)*'Unit cost and utilities'!$G$14</f>
        <v>297.33171651118403</v>
      </c>
      <c r="AF85" s="12">
        <f t="shared" si="46"/>
        <v>259.95215016203321</v>
      </c>
      <c r="AG85" s="12">
        <f>AE85-'Surv-rate CEA'!Y83*'Unit cost and utilities'!$H$12-('Surv-rate CEA'!X82-'Surv-rate CEA'!X83)*'Unit cost and utilities'!$G$14</f>
        <v>54.799377168053482</v>
      </c>
      <c r="AH85" s="12">
        <f t="shared" si="47"/>
        <v>47.910179544669951</v>
      </c>
      <c r="AI85" s="12">
        <f>'Surv-rate CEA'!AC83*'Unit cost and utilities'!$H$5+'Surv-rate CEA'!AB83*'Unit cost and utilities'!$H$5+('Surv-rate CEA'!AA82-'Surv-rate CEA'!AA83)*'Unit cost and utilities'!$G$14</f>
        <v>509.1706446720035</v>
      </c>
      <c r="AJ85" s="12">
        <f t="shared" si="48"/>
        <v>445.15938439045487</v>
      </c>
      <c r="AK85" s="12">
        <f>AI85-'Surv-rate CEA'!AB83*'Unit cost and utilities'!$H$5-('Surv-rate CEA'!AA82-'Surv-rate CEA'!AA83)*'Unit cost and utilities'!$G$14</f>
        <v>93.554897917753891</v>
      </c>
      <c r="AL85" s="12">
        <f t="shared" si="49"/>
        <v>81.793483578785541</v>
      </c>
      <c r="AM85" s="12">
        <f>'Surv-rate CEA'!AF83*'Unit cost and utilities'!$H$9+'Surv-rate CEA'!AE83*'Unit cost and utilities'!$H$9+('Surv-rate CEA'!AD82-'Surv-rate CEA'!AD83)*'Unit cost and utilities'!G92</f>
        <v>474.60375257302326</v>
      </c>
      <c r="AN85" s="12">
        <f t="shared" si="50"/>
        <v>414.93812837718684</v>
      </c>
      <c r="AO85" s="12">
        <f>AM85-'Surv-rate CEA'!AE83*'Unit cost and utilities'!$H$9-('Surv-rate CEA'!AD82-'Surv-rate CEA'!AD83)*'Unit cost and utilities'!G92</f>
        <v>123.06496139309604</v>
      </c>
      <c r="AP85" s="12">
        <f t="shared" si="51"/>
        <v>107.59363884592378</v>
      </c>
      <c r="AQ85" s="13">
        <f>'Surv-rate CEA'!AI83*'Unit cost and utilities'!$H$4+'Surv-rate CEA'!AH83*'Unit cost and utilities'!$H$4+('Surv-rate CEA'!AG82-'Surv-rate CEA'!AG83)*'Unit cost and utilities'!$G$14</f>
        <v>464.02634563577215</v>
      </c>
      <c r="AR85" s="12">
        <f t="shared" si="52"/>
        <v>405.69047828206556</v>
      </c>
      <c r="AS85" s="13">
        <f>AQ85-'Surv-rate CEA'!AH83*'Unit cost and utilities'!$H$4-('Surv-rate CEA'!AG82-'Surv-rate CEA'!AG83)*'Unit cost and utilities'!$G$14</f>
        <v>20.340670694624031</v>
      </c>
      <c r="AT85" s="12">
        <f t="shared" si="53"/>
        <v>17.783508415613252</v>
      </c>
      <c r="AU85" s="12">
        <f>'Surv-rate CEA'!AL83*'Unit cost and utilities'!$H$8+'Surv-rate CEA'!AK83*'Unit cost and utilities'!$H$8+('Surv-rate CEA'!AJ82-'Surv-rate CEA'!AJ83)*'Unit cost and utilities'!$G$14</f>
        <v>290.84815200317968</v>
      </c>
      <c r="AV85" s="12">
        <f t="shared" si="54"/>
        <v>254.28367807857632</v>
      </c>
      <c r="AW85" s="12">
        <f>AU85-'Surv-rate CEA'!AK83*'Unit cost and utilities'!$H$8-('Surv-rate CEA'!AJ82-'Surv-rate CEA'!AJ83)*'Unit cost and utilities'!$G$14</f>
        <v>199.96302506340612</v>
      </c>
      <c r="AX85" s="12">
        <f t="shared" si="55"/>
        <v>174.82433064345398</v>
      </c>
      <c r="AY85" s="12">
        <f>'Surv-rate CEA'!AO83*'Unit cost and utilities'!$H$5+'Surv-rate CEA'!AN83*'Unit cost and utilities'!$H$5+('Surv-rate CEA'!AM82-'Surv-rate CEA'!AM83)*'Unit cost and utilities'!$G$14</f>
        <v>509.1706446720035</v>
      </c>
      <c r="AZ85" s="12">
        <f t="shared" si="56"/>
        <v>445.15938439045487</v>
      </c>
      <c r="BA85" s="12">
        <f>AY85-'Surv-rate CEA'!AN83*'Unit cost and utilities'!$H$5-('Surv-rate CEA'!AM82-'Surv-rate CEA'!AM83)*'Unit cost and utilities'!$G$14</f>
        <v>93.554897917753891</v>
      </c>
      <c r="BB85" s="12">
        <f t="shared" si="57"/>
        <v>81.793483578785541</v>
      </c>
    </row>
    <row r="86" spans="1:54">
      <c r="A86" s="12">
        <v>81</v>
      </c>
      <c r="B86" s="12">
        <f t="shared" si="58"/>
        <v>4.602739726027397</v>
      </c>
      <c r="C86" s="12">
        <f>'Surv-rate CEA'!D84*'Unit cost and utilities'!$H$7+'Surv-rate CEA'!E84*'Unit cost and utilities'!$H$7+'Unit cost and utilities'!$G$14*('Surv-rate CEA'!C83-'Surv-rate CEA'!C84)</f>
        <v>306.12958058104647</v>
      </c>
      <c r="D86" s="12">
        <f t="shared" si="32"/>
        <v>267.18919552517667</v>
      </c>
      <c r="E86" s="12">
        <f>C86-'Surv-rate CEA'!E84*'Unit cost and utilities'!$H$7-'Unit cost and utilities'!$G$14*('Surv-rate CEA'!C83-'Surv-rate CEA'!C84)</f>
        <v>34.583932456339966</v>
      </c>
      <c r="F86" s="12">
        <f t="shared" si="33"/>
        <v>30.184776896005165</v>
      </c>
      <c r="G86" s="12">
        <f>'Surv-rate CEA'!G84*'Unit cost and utilities'!$H$4+'Surv-rate CEA'!H84*'Unit cost and utilities'!$H$4+('Surv-rate CEA'!F83-'Surv-rate CEA'!F84)*'Unit cost and utilities'!$G$14</f>
        <v>455.44353886093796</v>
      </c>
      <c r="H86" s="12">
        <f t="shared" si="34"/>
        <v>397.51007571506722</v>
      </c>
      <c r="I86" s="12">
        <f>G86-'Surv-rate CEA'!H84*'Unit cost and utilities'!$H$4-('Surv-rate CEA'!F83-'Surv-rate CEA'!F84)*'Unit cost and utilities'!$G$14</f>
        <v>19.542963560538769</v>
      </c>
      <c r="J86" s="12">
        <f t="shared" si="35"/>
        <v>17.057053754842165</v>
      </c>
      <c r="K86" s="12">
        <f>'Surv-rate CEA'!K84*'Unit cost and utilities'!$H$10+'Surv-rate CEA'!J84*'Unit cost and utilities'!$H$10+('Surv-rate CEA'!I83-'Surv-rate CEA'!I84)*'Unit cost and utilities'!$G$14</f>
        <v>292.81330553443735</v>
      </c>
      <c r="L86" s="12">
        <f t="shared" si="36"/>
        <v>255.56678121832559</v>
      </c>
      <c r="M86" s="12">
        <f>K86-'Surv-rate CEA'!J84*'Unit cost and utilities'!$H$10-('Surv-rate CEA'!I83-'Surv-rate CEA'!I84)*'Unit cost and utilities'!$G$14</f>
        <v>53.414076076244122</v>
      </c>
      <c r="N86" s="12">
        <f t="shared" si="37"/>
        <v>46.619683042207321</v>
      </c>
      <c r="O86" s="12">
        <f>'Surv-rate CEA'!N84*'Unit cost and utilities'!$H$3+'Surv-rate CEA'!M84*'Unit cost and utilities'!$H$3+('Surv-rate CEA'!L83-'Surv-rate CEA'!L84)*'Unit cost and utilities'!$G$14</f>
        <v>477.53826802805014</v>
      </c>
      <c r="P86" s="12">
        <f t="shared" si="38"/>
        <v>416.79430463637016</v>
      </c>
      <c r="Q86" s="12">
        <f>O86-'Surv-rate CEA'!M84*'Unit cost and utilities'!$H$3-('Surv-rate CEA'!L83-'Surv-rate CEA'!L84)*'Unit cost and utilities'!$G$14</f>
        <v>19.54296356053878</v>
      </c>
      <c r="R86" s="12">
        <f t="shared" si="39"/>
        <v>17.057053754842176</v>
      </c>
      <c r="S86" s="12">
        <f>'Surv-rate CEA'!Q84*'Unit cost and utilities'!$H$11+'Surv-rate CEA'!P84*'Unit cost and utilities'!$H$11+('Surv-rate CEA'!O83-'Surv-rate CEA'!O84)*'Unit cost and utilities'!$G$14</f>
        <v>292.81330553443735</v>
      </c>
      <c r="T86" s="12">
        <f t="shared" si="40"/>
        <v>255.56678121832559</v>
      </c>
      <c r="U86" s="12">
        <f>S86-'Surv-rate CEA'!P84*'Unit cost and utilities'!$H$11-('Surv-rate CEA'!O83-'Surv-rate CEA'!O84)*'Unit cost and utilities'!$G$14</f>
        <v>53.414076076244122</v>
      </c>
      <c r="V86" s="12">
        <f t="shared" si="41"/>
        <v>46.619683042207321</v>
      </c>
      <c r="W86" s="12">
        <f>'Surv-rate CEA'!T84*'Unit cost and utilities'!$H$4+'Surv-rate CEA'!S84*'Unit cost and utilities'!$H$4+('Surv-rate CEA'!R83-'Surv-rate CEA'!R84)*'Unit cost and utilities'!$G$14</f>
        <v>455.44353886093796</v>
      </c>
      <c r="X86" s="12">
        <f t="shared" si="42"/>
        <v>397.51007571506722</v>
      </c>
      <c r="Y86" s="12">
        <f>W86-'Surv-rate CEA'!S84*'Unit cost and utilities'!$H$4-('Surv-rate CEA'!R83-'Surv-rate CEA'!R84)*'Unit cost and utilities'!$G$14</f>
        <v>19.542963560538769</v>
      </c>
      <c r="Z86" s="12">
        <f t="shared" si="43"/>
        <v>17.057053754842165</v>
      </c>
      <c r="AA86" s="12">
        <f>'Surv-rate CEA'!W84*'Unit cost and utilities'!$H$6+'Surv-rate CEA'!V84*'Unit cost and utilities'!$H$6+('Surv-rate CEA'!U83-'Surv-rate CEA'!U84)*'Unit cost and utilities'!$G$14</f>
        <v>318.63026035503992</v>
      </c>
      <c r="AB86" s="12">
        <f t="shared" si="44"/>
        <v>278.09976014944988</v>
      </c>
      <c r="AC86" s="12">
        <f>AA86-'Surv-rate CEA'!V84*'Unit cost and utilities'!$H$6-('Surv-rate CEA'!U83-'Surv-rate CEA'!U84)*'Unit cost and utilities'!$G$14</f>
        <v>155.78648766874073</v>
      </c>
      <c r="AD86" s="12">
        <f t="shared" si="45"/>
        <v>135.97008898943628</v>
      </c>
      <c r="AE86" s="12">
        <f>'Surv-rate CEA'!Z84*'Unit cost and utilities'!$H$12+'Surv-rate CEA'!Y84*'Unit cost and utilities'!$H$12+('Surv-rate CEA'!X83-'Surv-rate CEA'!X84)*'Unit cost and utilities'!$G$14</f>
        <v>292.81330553443735</v>
      </c>
      <c r="AF86" s="12">
        <f t="shared" si="46"/>
        <v>255.56678121832559</v>
      </c>
      <c r="AG86" s="12">
        <f>AE86-'Surv-rate CEA'!Y84*'Unit cost and utilities'!$H$12-('Surv-rate CEA'!X83-'Surv-rate CEA'!X84)*'Unit cost and utilities'!$G$14</f>
        <v>53.414076076244122</v>
      </c>
      <c r="AH86" s="12">
        <f t="shared" si="47"/>
        <v>46.619683042207321</v>
      </c>
      <c r="AI86" s="12">
        <f>'Surv-rate CEA'!AC84*'Unit cost and utilities'!$H$5+'Surv-rate CEA'!AB84*'Unit cost and utilities'!$H$5+('Surv-rate CEA'!AA83-'Surv-rate CEA'!AA84)*'Unit cost and utilities'!$G$14</f>
        <v>500.1982400475942</v>
      </c>
      <c r="AJ86" s="12">
        <f t="shared" si="48"/>
        <v>436.57187622234136</v>
      </c>
      <c r="AK86" s="12">
        <f>AI86-'Surv-rate CEA'!AB84*'Unit cost and utilities'!$H$5-('Surv-rate CEA'!AA83-'Surv-rate CEA'!AA84)*'Unit cost and utilities'!$G$14</f>
        <v>90.920306009029005</v>
      </c>
      <c r="AL86" s="12">
        <f t="shared" si="49"/>
        <v>79.355034470521872</v>
      </c>
      <c r="AM86" s="12">
        <f>'Surv-rate CEA'!AF84*'Unit cost and utilities'!$H$9+'Surv-rate CEA'!AE84*'Unit cost and utilities'!$H$9+('Surv-rate CEA'!AD83-'Surv-rate CEA'!AD84)*'Unit cost and utilities'!G93</f>
        <v>469.75219700542596</v>
      </c>
      <c r="AN86" s="12">
        <f t="shared" si="50"/>
        <v>409.99863971275107</v>
      </c>
      <c r="AO86" s="12">
        <f>AM86-'Surv-rate CEA'!AE84*'Unit cost and utilities'!$H$9-('Surv-rate CEA'!AD83-'Surv-rate CEA'!AD84)*'Unit cost and utilities'!G93</f>
        <v>120.67595515286985</v>
      </c>
      <c r="AP86" s="12">
        <f t="shared" si="51"/>
        <v>105.32569676974198</v>
      </c>
      <c r="AQ86" s="13">
        <f>'Surv-rate CEA'!AI84*'Unit cost and utilities'!$H$4+'Surv-rate CEA'!AH84*'Unit cost and utilities'!$H$4+('Surv-rate CEA'!AG83-'Surv-rate CEA'!AG84)*'Unit cost and utilities'!$G$14</f>
        <v>455.44353886093796</v>
      </c>
      <c r="AR86" s="12">
        <f t="shared" si="52"/>
        <v>397.51007571506722</v>
      </c>
      <c r="AS86" s="13">
        <f>AQ86-'Surv-rate CEA'!AH84*'Unit cost and utilities'!$H$4-('Surv-rate CEA'!AG83-'Surv-rate CEA'!AG84)*'Unit cost and utilities'!$G$14</f>
        <v>19.542963560538769</v>
      </c>
      <c r="AT86" s="12">
        <f t="shared" si="53"/>
        <v>17.057053754842165</v>
      </c>
      <c r="AU86" s="12">
        <f>'Surv-rate CEA'!AL84*'Unit cost and utilities'!$H$8+'Surv-rate CEA'!AK84*'Unit cost and utilities'!$H$8+('Surv-rate CEA'!AJ83-'Surv-rate CEA'!AJ84)*'Unit cost and utilities'!$G$14</f>
        <v>286.37360476788689</v>
      </c>
      <c r="AV86" s="12">
        <f t="shared" si="54"/>
        <v>249.94622516499786</v>
      </c>
      <c r="AW86" s="12">
        <f>AU86-'Surv-rate CEA'!AK84*'Unit cost and utilities'!$H$8-('Surv-rate CEA'!AJ83-'Surv-rate CEA'!AJ84)*'Unit cost and utilities'!$G$14</f>
        <v>196.78852001543729</v>
      </c>
      <c r="AX86" s="12">
        <f t="shared" si="55"/>
        <v>171.75656874358978</v>
      </c>
      <c r="AY86" s="12">
        <f>'Surv-rate CEA'!AO84*'Unit cost and utilities'!$H$5+'Surv-rate CEA'!AN84*'Unit cost and utilities'!$H$5+('Surv-rate CEA'!AM83-'Surv-rate CEA'!AM84)*'Unit cost and utilities'!$G$14</f>
        <v>500.1982400475942</v>
      </c>
      <c r="AZ86" s="12">
        <f t="shared" si="56"/>
        <v>436.57187622234136</v>
      </c>
      <c r="BA86" s="12">
        <f>AY86-'Surv-rate CEA'!AN84*'Unit cost and utilities'!$H$5-('Surv-rate CEA'!AM83-'Surv-rate CEA'!AM84)*'Unit cost and utilities'!$G$14</f>
        <v>90.920306009029005</v>
      </c>
      <c r="BB86" s="12">
        <f t="shared" si="57"/>
        <v>79.355034470521872</v>
      </c>
    </row>
    <row r="87" spans="1:54">
      <c r="A87" s="12">
        <v>82</v>
      </c>
      <c r="B87" s="12">
        <f t="shared" si="58"/>
        <v>4.6602739726027398</v>
      </c>
      <c r="C87" s="12">
        <f>'Surv-rate CEA'!D85*'Unit cost and utilities'!$H$7+'Surv-rate CEA'!E85*'Unit cost and utilities'!$H$7+'Unit cost and utilities'!$G$14*('Surv-rate CEA'!C84-'Surv-rate CEA'!C85)</f>
        <v>301.62824028832256</v>
      </c>
      <c r="D87" s="12">
        <f t="shared" si="32"/>
        <v>262.8131044020887</v>
      </c>
      <c r="E87" s="12">
        <f>C87-'Surv-rate CEA'!E85*'Unit cost and utilities'!$H$7-'Unit cost and utilities'!$G$14*('Surv-rate CEA'!C84-'Surv-rate CEA'!C85)</f>
        <v>33.609839226233305</v>
      </c>
      <c r="F87" s="12">
        <f t="shared" si="33"/>
        <v>29.284745278021767</v>
      </c>
      <c r="G87" s="12">
        <f>'Surv-rate CEA'!G85*'Unit cost and utilities'!$H$4+'Surv-rate CEA'!H85*'Unit cost and utilities'!$H$4+('Surv-rate CEA'!F84-'Surv-rate CEA'!F85)*'Unit cost and utilities'!$G$14</f>
        <v>447.08367256849533</v>
      </c>
      <c r="H87" s="12">
        <f t="shared" si="34"/>
        <v>389.55055336627959</v>
      </c>
      <c r="I87" s="12">
        <f>G87-'Surv-rate CEA'!H85*'Unit cost and utilities'!$H$4-('Surv-rate CEA'!F84-'Surv-rate CEA'!F85)*'Unit cost and utilities'!$G$14</f>
        <v>18.782663292448774</v>
      </c>
      <c r="J87" s="12">
        <f t="shared" si="35"/>
        <v>16.365609679349134</v>
      </c>
      <c r="K87" s="12">
        <f>'Surv-rate CEA'!K85*'Unit cost and utilities'!$H$10+'Surv-rate CEA'!J85*'Unit cost and utilities'!$H$10+('Surv-rate CEA'!I84-'Surv-rate CEA'!I85)*'Unit cost and utilities'!$G$14</f>
        <v>288.39851282197134</v>
      </c>
      <c r="L87" s="12">
        <f t="shared" si="36"/>
        <v>251.28584905457291</v>
      </c>
      <c r="M87" s="12">
        <f>K87-'Surv-rate CEA'!J85*'Unit cost and utilities'!$H$10-('Surv-rate CEA'!I84-'Surv-rate CEA'!I85)*'Unit cost and utilities'!$G$14</f>
        <v>52.074659779092471</v>
      </c>
      <c r="N87" s="12">
        <f t="shared" si="37"/>
        <v>45.37341392219674</v>
      </c>
      <c r="O87" s="12">
        <f>'Surv-rate CEA'!N85*'Unit cost and utilities'!$H$3+'Surv-rate CEA'!M85*'Unit cost and utilities'!$H$3+('Surv-rate CEA'!L84-'Surv-rate CEA'!L85)*'Unit cost and utilities'!$G$14</f>
        <v>468.30684495536315</v>
      </c>
      <c r="P87" s="12">
        <f t="shared" si="38"/>
        <v>408.04261437131589</v>
      </c>
      <c r="Q87" s="12">
        <f>O87-'Surv-rate CEA'!M85*'Unit cost and utilities'!$H$3-('Surv-rate CEA'!L84-'Surv-rate CEA'!L85)*'Unit cost and utilities'!$G$14</f>
        <v>18.782663292448756</v>
      </c>
      <c r="R87" s="12">
        <f t="shared" si="39"/>
        <v>16.36560967934912</v>
      </c>
      <c r="S87" s="12">
        <f>'Surv-rate CEA'!Q85*'Unit cost and utilities'!$H$11+'Surv-rate CEA'!P85*'Unit cost and utilities'!$H$11+('Surv-rate CEA'!O84-'Surv-rate CEA'!O85)*'Unit cost and utilities'!$G$14</f>
        <v>288.39851282197134</v>
      </c>
      <c r="T87" s="12">
        <f t="shared" si="40"/>
        <v>251.28584905457291</v>
      </c>
      <c r="U87" s="12">
        <f>S87-'Surv-rate CEA'!P85*'Unit cost and utilities'!$H$11-('Surv-rate CEA'!O84-'Surv-rate CEA'!O85)*'Unit cost and utilities'!$G$14</f>
        <v>52.074659779092471</v>
      </c>
      <c r="V87" s="12">
        <f t="shared" si="41"/>
        <v>45.37341392219674</v>
      </c>
      <c r="W87" s="12">
        <f>'Surv-rate CEA'!T85*'Unit cost and utilities'!$H$4+'Surv-rate CEA'!S85*'Unit cost and utilities'!$H$4+('Surv-rate CEA'!R84-'Surv-rate CEA'!R85)*'Unit cost and utilities'!$G$14</f>
        <v>447.08367256849533</v>
      </c>
      <c r="X87" s="12">
        <f t="shared" si="42"/>
        <v>389.55055336627959</v>
      </c>
      <c r="Y87" s="12">
        <f>W87-'Surv-rate CEA'!S85*'Unit cost and utilities'!$H$4-('Surv-rate CEA'!R84-'Surv-rate CEA'!R85)*'Unit cost and utilities'!$G$14</f>
        <v>18.782663292448774</v>
      </c>
      <c r="Z87" s="12">
        <f t="shared" si="43"/>
        <v>16.365609679349134</v>
      </c>
      <c r="AA87" s="12">
        <f>'Surv-rate CEA'!W85*'Unit cost and utilities'!$H$6+'Surv-rate CEA'!V85*'Unit cost and utilities'!$H$6+('Surv-rate CEA'!U84-'Surv-rate CEA'!U85)*'Unit cost and utilities'!$G$14</f>
        <v>314.05216084519179</v>
      </c>
      <c r="AB87" s="12">
        <f t="shared" si="44"/>
        <v>273.63824838487557</v>
      </c>
      <c r="AC87" s="12">
        <f>AA87-'Surv-rate CEA'!V85*'Unit cost and utilities'!$H$6-('Surv-rate CEA'!U84-'Surv-rate CEA'!U85)*'Unit cost and utilities'!$G$14</f>
        <v>153.07189424647262</v>
      </c>
      <c r="AD87" s="12">
        <f t="shared" si="45"/>
        <v>133.37378385117063</v>
      </c>
      <c r="AE87" s="12">
        <f>'Surv-rate CEA'!Z85*'Unit cost and utilities'!$H$12+'Surv-rate CEA'!Y85*'Unit cost and utilities'!$H$12+('Surv-rate CEA'!X84-'Surv-rate CEA'!X85)*'Unit cost and utilities'!$G$14</f>
        <v>288.39851282197134</v>
      </c>
      <c r="AF87" s="12">
        <f t="shared" si="46"/>
        <v>251.28584905457291</v>
      </c>
      <c r="AG87" s="12">
        <f>AE87-'Surv-rate CEA'!Y85*'Unit cost and utilities'!$H$12-('Surv-rate CEA'!X84-'Surv-rate CEA'!X85)*'Unit cost and utilities'!$G$14</f>
        <v>52.074659779092471</v>
      </c>
      <c r="AH87" s="12">
        <f t="shared" si="47"/>
        <v>45.37341392219674</v>
      </c>
      <c r="AI87" s="12">
        <f>'Surv-rate CEA'!AC85*'Unit cost and utilities'!$H$5+'Surv-rate CEA'!AB85*'Unit cost and utilities'!$H$5+('Surv-rate CEA'!AA84-'Surv-rate CEA'!AA85)*'Unit cost and utilities'!$G$14</f>
        <v>491.45116216804666</v>
      </c>
      <c r="AJ87" s="12">
        <f t="shared" si="48"/>
        <v>428.20859700648873</v>
      </c>
      <c r="AK87" s="12">
        <f>AI87-'Surv-rate CEA'!AB85*'Unit cost and utilities'!$H$5-('Surv-rate CEA'!AA84-'Surv-rate CEA'!AA85)*'Unit cost and utilities'!$G$14</f>
        <v>88.380478578124126</v>
      </c>
      <c r="AL87" s="12">
        <f t="shared" si="49"/>
        <v>77.007205696178133</v>
      </c>
      <c r="AM87" s="12">
        <f>'Surv-rate CEA'!AF85*'Unit cost and utilities'!$H$9+'Surv-rate CEA'!AE85*'Unit cost and utilities'!$H$9+('Surv-rate CEA'!AD84-'Surv-rate CEA'!AD85)*'Unit cost and utilities'!G94</f>
        <v>464.98616980205907</v>
      </c>
      <c r="AN87" s="12">
        <f t="shared" si="50"/>
        <v>405.14926146471635</v>
      </c>
      <c r="AO87" s="12">
        <f>AM87-'Surv-rate CEA'!AE85*'Unit cost and utilities'!$H$9-('Surv-rate CEA'!AD84-'Surv-rate CEA'!AD85)*'Unit cost and utilities'!G94</f>
        <v>118.35223206329067</v>
      </c>
      <c r="AP87" s="12">
        <f t="shared" si="51"/>
        <v>103.1220335726437</v>
      </c>
      <c r="AQ87" s="13">
        <f>'Surv-rate CEA'!AI85*'Unit cost and utilities'!$H$4+'Surv-rate CEA'!AH85*'Unit cost and utilities'!$H$4+('Surv-rate CEA'!AG84-'Surv-rate CEA'!AG85)*'Unit cost and utilities'!$G$14</f>
        <v>447.08367256849533</v>
      </c>
      <c r="AR87" s="12">
        <f t="shared" si="52"/>
        <v>389.55055336627959</v>
      </c>
      <c r="AS87" s="13">
        <f>AQ87-'Surv-rate CEA'!AH85*'Unit cost and utilities'!$H$4-('Surv-rate CEA'!AG84-'Surv-rate CEA'!AG85)*'Unit cost and utilities'!$G$14</f>
        <v>18.782663292448774</v>
      </c>
      <c r="AT87" s="12">
        <f t="shared" si="53"/>
        <v>16.365609679349134</v>
      </c>
      <c r="AU87" s="12">
        <f>'Surv-rate CEA'!AL85*'Unit cost and utilities'!$H$8+'Surv-rate CEA'!AK85*'Unit cost and utilities'!$H$8+('Surv-rate CEA'!AJ84-'Surv-rate CEA'!AJ85)*'Unit cost and utilities'!$G$14</f>
        <v>282.00249851183224</v>
      </c>
      <c r="AV87" s="12">
        <f t="shared" si="54"/>
        <v>245.71290808909487</v>
      </c>
      <c r="AW87" s="12">
        <f>AU87-'Surv-rate CEA'!AK85*'Unit cost and utilities'!$H$8-('Surv-rate CEA'!AJ84-'Surv-rate CEA'!AJ85)*'Unit cost and utilities'!$G$14</f>
        <v>193.68967031172014</v>
      </c>
      <c r="AX87" s="12">
        <f t="shared" si="55"/>
        <v>168.76464715830846</v>
      </c>
      <c r="AY87" s="12">
        <f>'Surv-rate CEA'!AO85*'Unit cost and utilities'!$H$5+'Surv-rate CEA'!AN85*'Unit cost and utilities'!$H$5+('Surv-rate CEA'!AM84-'Surv-rate CEA'!AM85)*'Unit cost and utilities'!$G$14</f>
        <v>491.45116216804666</v>
      </c>
      <c r="AZ87" s="12">
        <f t="shared" si="56"/>
        <v>428.20859700648873</v>
      </c>
      <c r="BA87" s="12">
        <f>AY87-'Surv-rate CEA'!AN85*'Unit cost and utilities'!$H$5-('Surv-rate CEA'!AM84-'Surv-rate CEA'!AM85)*'Unit cost and utilities'!$G$14</f>
        <v>88.380478578124126</v>
      </c>
      <c r="BB87" s="12">
        <f t="shared" si="57"/>
        <v>77.007205696178133</v>
      </c>
    </row>
    <row r="88" spans="1:54">
      <c r="A88" s="12">
        <v>83</v>
      </c>
      <c r="B88" s="12">
        <f t="shared" si="58"/>
        <v>4.7178082191780826</v>
      </c>
      <c r="C88" s="12">
        <f>'Surv-rate CEA'!D86*'Unit cost and utilities'!$H$7+'Surv-rate CEA'!E86*'Unit cost and utilities'!$H$7+'Unit cost and utilities'!$G$14*('Surv-rate CEA'!C85-'Surv-rate CEA'!C86)</f>
        <v>297.22757973352469</v>
      </c>
      <c r="D88" s="12">
        <f t="shared" si="32"/>
        <v>258.53868819284918</v>
      </c>
      <c r="E88" s="12">
        <f>C88-'Surv-rate CEA'!E86*'Unit cost and utilities'!$H$7-'Unit cost and utilities'!$G$14*('Surv-rate CEA'!C85-'Surv-rate CEA'!C86)</f>
        <v>32.670709479406213</v>
      </c>
      <c r="F88" s="12">
        <f t="shared" si="33"/>
        <v>28.418097602880888</v>
      </c>
      <c r="G88" s="12">
        <f>'Surv-rate CEA'!G86*'Unit cost and utilities'!$H$4+'Surv-rate CEA'!H86*'Unit cost and utilities'!$H$4+('Surv-rate CEA'!F85-'Surv-rate CEA'!F86)*'Unit cost and utilities'!$G$14</f>
        <v>438.93915786234766</v>
      </c>
      <c r="H88" s="12">
        <f t="shared" si="34"/>
        <v>381.80425306408887</v>
      </c>
      <c r="I88" s="12">
        <f>G88-'Surv-rate CEA'!H86*'Unit cost and utilities'!$H$4-('Surv-rate CEA'!F85-'Surv-rate CEA'!F86)*'Unit cost and utilities'!$G$14</f>
        <v>18.057719820424367</v>
      </c>
      <c r="J88" s="12">
        <f t="shared" si="35"/>
        <v>15.707220703785682</v>
      </c>
      <c r="K88" s="12">
        <f>'Surv-rate CEA'!K86*'Unit cost and utilities'!$H$10+'Surv-rate CEA'!J86*'Unit cost and utilities'!$H$10+('Surv-rate CEA'!I85-'Surv-rate CEA'!I86)*'Unit cost and utilities'!$G$14</f>
        <v>284.08408738620733</v>
      </c>
      <c r="L88" s="12">
        <f t="shared" si="36"/>
        <v>247.10603018448165</v>
      </c>
      <c r="M88" s="12">
        <f>K88-'Surv-rate CEA'!J86*'Unit cost and utilities'!$H$10-('Surv-rate CEA'!I85-'Surv-rate CEA'!I86)*'Unit cost and utilities'!$G$14</f>
        <v>50.779230224391348</v>
      </c>
      <c r="N88" s="12">
        <f t="shared" si="37"/>
        <v>44.169506683824231</v>
      </c>
      <c r="O88" s="12">
        <f>'Surv-rate CEA'!N86*'Unit cost and utilities'!$H$3+'Surv-rate CEA'!M86*'Unit cost and utilities'!$H$3+('Surv-rate CEA'!L85-'Surv-rate CEA'!L86)*'Unit cost and utilities'!$G$14</f>
        <v>459.33058404523047</v>
      </c>
      <c r="P88" s="12">
        <f t="shared" si="38"/>
        <v>399.54141117179324</v>
      </c>
      <c r="Q88" s="12">
        <f>O88-'Surv-rate CEA'!M86*'Unit cost and utilities'!$H$3-('Surv-rate CEA'!L85-'Surv-rate CEA'!L86)*'Unit cost and utilities'!$G$14</f>
        <v>18.057719820424396</v>
      </c>
      <c r="R88" s="12">
        <f t="shared" si="39"/>
        <v>15.707220703785707</v>
      </c>
      <c r="S88" s="12">
        <f>'Surv-rate CEA'!Q86*'Unit cost and utilities'!$H$11+'Surv-rate CEA'!P86*'Unit cost and utilities'!$H$11+('Surv-rate CEA'!O85-'Surv-rate CEA'!O86)*'Unit cost and utilities'!$G$14</f>
        <v>284.08408738620733</v>
      </c>
      <c r="T88" s="12">
        <f t="shared" si="40"/>
        <v>247.10603018448165</v>
      </c>
      <c r="U88" s="12">
        <f>S88-'Surv-rate CEA'!P86*'Unit cost and utilities'!$H$11-('Surv-rate CEA'!O85-'Surv-rate CEA'!O86)*'Unit cost and utilities'!$G$14</f>
        <v>50.779230224391348</v>
      </c>
      <c r="V88" s="12">
        <f t="shared" si="41"/>
        <v>44.169506683824231</v>
      </c>
      <c r="W88" s="12">
        <f>'Surv-rate CEA'!T86*'Unit cost and utilities'!$H$4+'Surv-rate CEA'!S86*'Unit cost and utilities'!$H$4+('Surv-rate CEA'!R85-'Surv-rate CEA'!R86)*'Unit cost and utilities'!$G$14</f>
        <v>438.93915786234766</v>
      </c>
      <c r="X88" s="12">
        <f t="shared" si="42"/>
        <v>381.80425306408887</v>
      </c>
      <c r="Y88" s="12">
        <f>W88-'Surv-rate CEA'!S86*'Unit cost and utilities'!$H$4-('Surv-rate CEA'!R85-'Surv-rate CEA'!R86)*'Unit cost and utilities'!$G$14</f>
        <v>18.057719820424367</v>
      </c>
      <c r="Z88" s="12">
        <f t="shared" si="43"/>
        <v>15.707220703785682</v>
      </c>
      <c r="AA88" s="12">
        <f>'Surv-rate CEA'!W86*'Unit cost and utilities'!$H$6+'Surv-rate CEA'!V86*'Unit cost and utilities'!$H$6+('Surv-rate CEA'!U85-'Surv-rate CEA'!U86)*'Unit cost and utilities'!$G$14</f>
        <v>309.57494218550028</v>
      </c>
      <c r="AB88" s="12">
        <f t="shared" si="44"/>
        <v>269.27884525982597</v>
      </c>
      <c r="AC88" s="12">
        <f>AA88-'Surv-rate CEA'!V86*'Unit cost and utilities'!$H$6-('Surv-rate CEA'!U85-'Surv-rate CEA'!U86)*'Unit cost and utilities'!$G$14</f>
        <v>150.42592755846181</v>
      </c>
      <c r="AD88" s="12">
        <f t="shared" si="45"/>
        <v>130.84560327821666</v>
      </c>
      <c r="AE88" s="12">
        <f>'Surv-rate CEA'!Z86*'Unit cost and utilities'!$H$12+'Surv-rate CEA'!Y86*'Unit cost and utilities'!$H$12+('Surv-rate CEA'!X85-'Surv-rate CEA'!X86)*'Unit cost and utilities'!$G$14</f>
        <v>284.08408738620733</v>
      </c>
      <c r="AF88" s="12">
        <f t="shared" si="46"/>
        <v>247.10603018448165</v>
      </c>
      <c r="AG88" s="12">
        <f>AE88-'Surv-rate CEA'!Y86*'Unit cost and utilities'!$H$12-('Surv-rate CEA'!X85-'Surv-rate CEA'!X86)*'Unit cost and utilities'!$G$14</f>
        <v>50.779230224391348</v>
      </c>
      <c r="AH88" s="12">
        <f t="shared" si="47"/>
        <v>44.169506683824231</v>
      </c>
      <c r="AI88" s="12">
        <f>'Surv-rate CEA'!AC86*'Unit cost and utilities'!$H$5+'Surv-rate CEA'!AB86*'Unit cost and utilities'!$H$5+('Surv-rate CEA'!AA85-'Surv-rate CEA'!AA86)*'Unit cost and utilities'!$G$14</f>
        <v>482.92192641087269</v>
      </c>
      <c r="AJ88" s="12">
        <f t="shared" si="48"/>
        <v>420.06196553417698</v>
      </c>
      <c r="AK88" s="12">
        <f>AI88-'Surv-rate CEA'!AB86*'Unit cost and utilities'!$H$5-('Surv-rate CEA'!AA85-'Surv-rate CEA'!AA86)*'Unit cost and utilities'!$G$14</f>
        <v>85.931233365541857</v>
      </c>
      <c r="AL88" s="12">
        <f t="shared" si="49"/>
        <v>74.745918158196247</v>
      </c>
      <c r="AM88" s="12">
        <f>'Surv-rate CEA'!AF86*'Unit cost and utilities'!$H$9+'Surv-rate CEA'!AE86*'Unit cost and utilities'!$H$9+('Surv-rate CEA'!AD85-'Surv-rate CEA'!AD86)*'Unit cost and utilities'!G95</f>
        <v>460.30345295024739</v>
      </c>
      <c r="AN88" s="12">
        <f t="shared" si="50"/>
        <v>400.38764573290695</v>
      </c>
      <c r="AO88" s="12">
        <f>AM88-'Surv-rate CEA'!AE86*'Unit cost and utilities'!$H$9-('Surv-rate CEA'!AD85-'Surv-rate CEA'!AD86)*'Unit cost and utilities'!G95</f>
        <v>116.09145761226893</v>
      </c>
      <c r="AP88" s="12">
        <f t="shared" si="51"/>
        <v>100.98031006537323</v>
      </c>
      <c r="AQ88" s="13">
        <f>'Surv-rate CEA'!AI86*'Unit cost and utilities'!$H$4+'Surv-rate CEA'!AH86*'Unit cost and utilities'!$H$4+('Surv-rate CEA'!AG85-'Surv-rate CEA'!AG86)*'Unit cost and utilities'!$G$14</f>
        <v>438.93915786234766</v>
      </c>
      <c r="AR88" s="12">
        <f t="shared" si="52"/>
        <v>381.80425306408887</v>
      </c>
      <c r="AS88" s="13">
        <f>AQ88-'Surv-rate CEA'!AH86*'Unit cost and utilities'!$H$4-('Surv-rate CEA'!AG85-'Surv-rate CEA'!AG86)*'Unit cost and utilities'!$G$14</f>
        <v>18.057719820424367</v>
      </c>
      <c r="AT88" s="12">
        <f t="shared" si="53"/>
        <v>15.707220703785682</v>
      </c>
      <c r="AU88" s="12">
        <f>'Surv-rate CEA'!AL86*'Unit cost and utilities'!$H$8+'Surv-rate CEA'!AK86*'Unit cost and utilities'!$H$8+('Surv-rate CEA'!AJ85-'Surv-rate CEA'!AJ86)*'Unit cost and utilities'!$G$14</f>
        <v>277.7315696819212</v>
      </c>
      <c r="AV88" s="12">
        <f t="shared" si="54"/>
        <v>241.58039358151086</v>
      </c>
      <c r="AW88" s="12">
        <f>AU88-'Surv-rate CEA'!AK86*'Unit cost and utilities'!$H$8-('Surv-rate CEA'!AJ85-'Surv-rate CEA'!AJ86)*'Unit cost and utilities'!$G$14</f>
        <v>190.66402405529419</v>
      </c>
      <c r="AX88" s="12">
        <f t="shared" si="55"/>
        <v>165.84607225554066</v>
      </c>
      <c r="AY88" s="12">
        <f>'Surv-rate CEA'!AO86*'Unit cost and utilities'!$H$5+'Surv-rate CEA'!AN86*'Unit cost and utilities'!$H$5+('Surv-rate CEA'!AM85-'Surv-rate CEA'!AM86)*'Unit cost and utilities'!$G$14</f>
        <v>482.92192641087269</v>
      </c>
      <c r="AZ88" s="12">
        <f t="shared" si="56"/>
        <v>420.06196553417698</v>
      </c>
      <c r="BA88" s="12">
        <f>AY88-'Surv-rate CEA'!AN86*'Unit cost and utilities'!$H$5-('Surv-rate CEA'!AM85-'Surv-rate CEA'!AM86)*'Unit cost and utilities'!$G$14</f>
        <v>85.931233365541857</v>
      </c>
      <c r="BB88" s="12">
        <f t="shared" si="57"/>
        <v>74.745918158196247</v>
      </c>
    </row>
    <row r="89" spans="1:54">
      <c r="A89" s="12">
        <v>84</v>
      </c>
      <c r="B89" s="12">
        <f t="shared" si="58"/>
        <v>4.7753424657534245</v>
      </c>
      <c r="C89" s="12">
        <f>'Surv-rate CEA'!D87*'Unit cost and utilities'!$H$7+'Surv-rate CEA'!E87*'Unit cost and utilities'!$H$7+'Unit cost and utilities'!$G$14*('Surv-rate CEA'!C86-'Surv-rate CEA'!C87)</f>
        <v>292.92450382444719</v>
      </c>
      <c r="D89" s="12">
        <f t="shared" si="32"/>
        <v>254.36277755189317</v>
      </c>
      <c r="E89" s="12">
        <f>C89-'Surv-rate CEA'!E87*'Unit cost and utilities'!$H$7-'Unit cost and utilities'!$G$14*('Surv-rate CEA'!C86-'Surv-rate CEA'!C87)</f>
        <v>31.76500590390604</v>
      </c>
      <c r="F89" s="12">
        <f t="shared" si="33"/>
        <v>27.583336406407835</v>
      </c>
      <c r="G89" s="12">
        <f>'Surv-rate CEA'!G87*'Unit cost and utilities'!$H$4+'Surv-rate CEA'!H87*'Unit cost and utilities'!$H$4+('Surv-rate CEA'!F86-'Surv-rate CEA'!F87)*'Unit cost and utilities'!$G$14</f>
        <v>431.00272791900142</v>
      </c>
      <c r="H89" s="12">
        <f t="shared" si="34"/>
        <v>374.26384469229367</v>
      </c>
      <c r="I89" s="12">
        <f>G89-'Surv-rate CEA'!H87*'Unit cost and utilities'!$H$4-('Surv-rate CEA'!F86-'Surv-rate CEA'!F87)*'Unit cost and utilities'!$G$14</f>
        <v>17.366211956362751</v>
      </c>
      <c r="J89" s="12">
        <f t="shared" si="35"/>
        <v>15.080055956748064</v>
      </c>
      <c r="K89" s="12">
        <f>'Surv-rate CEA'!K87*'Unit cost and utilities'!$H$10+'Surv-rate CEA'!J87*'Unit cost and utilities'!$H$10+('Surv-rate CEA'!I86-'Surv-rate CEA'!I87)*'Unit cost and utilities'!$G$14</f>
        <v>279.8669088388898</v>
      </c>
      <c r="L89" s="12">
        <f t="shared" si="36"/>
        <v>243.02413539218986</v>
      </c>
      <c r="M89" s="12">
        <f>K89-'Surv-rate CEA'!J87*'Unit cost and utilities'!$H$10-('Surv-rate CEA'!I86-'Surv-rate CEA'!I87)*'Unit cost and utilities'!$G$14</f>
        <v>49.525983962608422</v>
      </c>
      <c r="N89" s="12">
        <f t="shared" si="37"/>
        <v>43.006189913253046</v>
      </c>
      <c r="O89" s="12">
        <f>'Surv-rate CEA'!N87*'Unit cost and utilities'!$H$3+'Surv-rate CEA'!M87*'Unit cost and utilities'!$H$3+('Surv-rate CEA'!L86-'Surv-rate CEA'!L87)*'Unit cost and utilities'!$G$14</f>
        <v>450.60010770143509</v>
      </c>
      <c r="P89" s="12">
        <f t="shared" si="38"/>
        <v>391.28134882430243</v>
      </c>
      <c r="Q89" s="12">
        <f>O89-'Surv-rate CEA'!M87*'Unit cost and utilities'!$H$3-('Surv-rate CEA'!L86-'Surv-rate CEA'!L87)*'Unit cost and utilities'!$G$14</f>
        <v>17.366211956362736</v>
      </c>
      <c r="R89" s="12">
        <f t="shared" si="39"/>
        <v>15.080055956748051</v>
      </c>
      <c r="S89" s="12">
        <f>'Surv-rate CEA'!Q87*'Unit cost and utilities'!$H$11+'Surv-rate CEA'!P87*'Unit cost and utilities'!$H$11+('Surv-rate CEA'!O86-'Surv-rate CEA'!O87)*'Unit cost and utilities'!$G$14</f>
        <v>279.8669088388898</v>
      </c>
      <c r="T89" s="12">
        <f t="shared" si="40"/>
        <v>243.02413539218986</v>
      </c>
      <c r="U89" s="12">
        <f>S89-'Surv-rate CEA'!P87*'Unit cost and utilities'!$H$11-('Surv-rate CEA'!O86-'Surv-rate CEA'!O87)*'Unit cost and utilities'!$G$14</f>
        <v>49.525983962608422</v>
      </c>
      <c r="V89" s="12">
        <f t="shared" si="41"/>
        <v>43.006189913253046</v>
      </c>
      <c r="W89" s="12">
        <f>'Surv-rate CEA'!T87*'Unit cost and utilities'!$H$4+'Surv-rate CEA'!S87*'Unit cost and utilities'!$H$4+('Surv-rate CEA'!R86-'Surv-rate CEA'!R87)*'Unit cost and utilities'!$G$14</f>
        <v>431.00272791900142</v>
      </c>
      <c r="X89" s="12">
        <f t="shared" si="42"/>
        <v>374.26384469229367</v>
      </c>
      <c r="Y89" s="12">
        <f>W89-'Surv-rate CEA'!S87*'Unit cost and utilities'!$H$4-('Surv-rate CEA'!R86-'Surv-rate CEA'!R87)*'Unit cost and utilities'!$G$14</f>
        <v>17.366211956362751</v>
      </c>
      <c r="Z89" s="12">
        <f t="shared" si="43"/>
        <v>15.080055956748064</v>
      </c>
      <c r="AA89" s="12">
        <f>'Surv-rate CEA'!W87*'Unit cost and utilities'!$H$6+'Surv-rate CEA'!V87*'Unit cost and utilities'!$H$6+('Surv-rate CEA'!U86-'Surv-rate CEA'!U87)*'Unit cost and utilities'!$G$14</f>
        <v>305.19553464490343</v>
      </c>
      <c r="AB89" s="12">
        <f t="shared" si="44"/>
        <v>265.01840192665276</v>
      </c>
      <c r="AC89" s="12">
        <f>AA89-'Surv-rate CEA'!V87*'Unit cost and utilities'!$H$6-('Surv-rate CEA'!U86-'Surv-rate CEA'!U87)*'Unit cost and utilities'!$G$14</f>
        <v>147.84627501889148</v>
      </c>
      <c r="AD89" s="12">
        <f t="shared" si="45"/>
        <v>128.3832136728457</v>
      </c>
      <c r="AE89" s="12">
        <f>'Surv-rate CEA'!Z87*'Unit cost and utilities'!$H$12+'Surv-rate CEA'!Y87*'Unit cost and utilities'!$H$12+('Surv-rate CEA'!X86-'Surv-rate CEA'!X87)*'Unit cost and utilities'!$G$14</f>
        <v>279.8669088388898</v>
      </c>
      <c r="AF89" s="12">
        <f t="shared" si="46"/>
        <v>243.02413539218986</v>
      </c>
      <c r="AG89" s="12">
        <f>AE89-'Surv-rate CEA'!Y87*'Unit cost and utilities'!$H$12-('Surv-rate CEA'!X86-'Surv-rate CEA'!X87)*'Unit cost and utilities'!$G$14</f>
        <v>49.525983962608422</v>
      </c>
      <c r="AH89" s="12">
        <f t="shared" si="47"/>
        <v>43.006189913253046</v>
      </c>
      <c r="AI89" s="12">
        <f>'Surv-rate CEA'!AC87*'Unit cost and utilities'!$H$5+'Surv-rate CEA'!AB87*'Unit cost and utilities'!$H$5+('Surv-rate CEA'!AA86-'Surv-rate CEA'!AA87)*'Unit cost and utilities'!$G$14</f>
        <v>474.60335999508305</v>
      </c>
      <c r="AJ89" s="12">
        <f t="shared" si="48"/>
        <v>412.12471919440389</v>
      </c>
      <c r="AK89" s="12">
        <f>AI89-'Surv-rate CEA'!AB87*'Unit cost and utilities'!$H$5-('Surv-rate CEA'!AA86-'Surv-rate CEA'!AA87)*'Unit cost and utilities'!$G$14</f>
        <v>83.568607723512116</v>
      </c>
      <c r="AL89" s="12">
        <f t="shared" si="49"/>
        <v>72.567309662275747</v>
      </c>
      <c r="AM89" s="12">
        <f>'Surv-rate CEA'!AF87*'Unit cost and utilities'!$H$9+'Surv-rate CEA'!AE87*'Unit cost and utilities'!$H$9+('Surv-rate CEA'!AD86-'Surv-rate CEA'!AD87)*'Unit cost and utilities'!G96</f>
        <v>455.70190529233196</v>
      </c>
      <c r="AN89" s="12">
        <f t="shared" si="50"/>
        <v>395.71152584529284</v>
      </c>
      <c r="AO89" s="12">
        <f>AM89-'Surv-rate CEA'!AE87*'Unit cost and utilities'!$H$9-('Surv-rate CEA'!AD86-'Surv-rate CEA'!AD87)*'Unit cost and utilities'!G96</f>
        <v>113.89140110997846</v>
      </c>
      <c r="AP89" s="12">
        <f t="shared" si="51"/>
        <v>98.898292042419101</v>
      </c>
      <c r="AQ89" s="13">
        <f>'Surv-rate CEA'!AI87*'Unit cost and utilities'!$H$4+'Surv-rate CEA'!AH87*'Unit cost and utilities'!$H$4+('Surv-rate CEA'!AG86-'Surv-rate CEA'!AG87)*'Unit cost and utilities'!$G$14</f>
        <v>431.00272791900142</v>
      </c>
      <c r="AR89" s="12">
        <f t="shared" si="52"/>
        <v>374.26384469229367</v>
      </c>
      <c r="AS89" s="13">
        <f>AQ89-'Surv-rate CEA'!AH87*'Unit cost and utilities'!$H$4-('Surv-rate CEA'!AG86-'Surv-rate CEA'!AG87)*'Unit cost and utilities'!$G$14</f>
        <v>17.366211956362751</v>
      </c>
      <c r="AT89" s="12">
        <f t="shared" si="53"/>
        <v>15.080055956748064</v>
      </c>
      <c r="AU89" s="12">
        <f>'Surv-rate CEA'!AL87*'Unit cost and utilities'!$H$8+'Surv-rate CEA'!AK87*'Unit cost and utilities'!$H$8+('Surv-rate CEA'!AJ86-'Surv-rate CEA'!AJ87)*'Unit cost and utilities'!$G$14</f>
        <v>273.5576863627382</v>
      </c>
      <c r="AV89" s="12">
        <f t="shared" si="54"/>
        <v>237.54548361579717</v>
      </c>
      <c r="AW89" s="12">
        <f>AU89-'Surv-rate CEA'!AK87*'Unit cost and utilities'!$H$8-('Surv-rate CEA'!AJ86-'Surv-rate CEA'!AJ87)*'Unit cost and utilities'!$G$14</f>
        <v>187.70923060115155</v>
      </c>
      <c r="AX89" s="12">
        <f t="shared" si="55"/>
        <v>162.99845401958098</v>
      </c>
      <c r="AY89" s="12">
        <f>'Surv-rate CEA'!AO87*'Unit cost and utilities'!$H$5+'Surv-rate CEA'!AN87*'Unit cost and utilities'!$H$5+('Surv-rate CEA'!AM86-'Surv-rate CEA'!AM87)*'Unit cost and utilities'!$G$14</f>
        <v>474.60335999508305</v>
      </c>
      <c r="AZ89" s="12">
        <f t="shared" si="56"/>
        <v>412.12471919440389</v>
      </c>
      <c r="BA89" s="12">
        <f>AY89-'Surv-rate CEA'!AN87*'Unit cost and utilities'!$H$5-('Surv-rate CEA'!AM86-'Surv-rate CEA'!AM87)*'Unit cost and utilities'!$G$14</f>
        <v>83.568607723512116</v>
      </c>
      <c r="BB89" s="12">
        <f t="shared" si="57"/>
        <v>72.567309662275747</v>
      </c>
    </row>
    <row r="90" spans="1:54">
      <c r="A90" s="12">
        <v>85</v>
      </c>
      <c r="B90" s="12">
        <f t="shared" si="58"/>
        <v>4.8328767123287673</v>
      </c>
      <c r="C90" s="12">
        <f>'Surv-rate CEA'!D88*'Unit cost and utilities'!$H$7+'Surv-rate CEA'!E88*'Unit cost and utilities'!$H$7+'Unit cost and utilities'!$G$14*('Surv-rate CEA'!C87-'Surv-rate CEA'!C88)</f>
        <v>288.71603964550889</v>
      </c>
      <c r="D90" s="12">
        <f t="shared" si="32"/>
        <v>250.28232890985305</v>
      </c>
      <c r="E90" s="12">
        <f>C90-'Surv-rate CEA'!E88*'Unit cost and utilities'!$H$7-'Unit cost and utilities'!$G$14*('Surv-rate CEA'!C87-'Surv-rate CEA'!C88)</f>
        <v>30.891271520035367</v>
      </c>
      <c r="F90" s="12">
        <f t="shared" si="33"/>
        <v>26.779043479932742</v>
      </c>
      <c r="G90" s="12">
        <f>'Surv-rate CEA'!G88*'Unit cost and utilities'!$H$4+'Surv-rate CEA'!H88*'Unit cost and utilities'!$H$4+('Surv-rate CEA'!F87-'Surv-rate CEA'!F88)*'Unit cost and utilities'!$G$14</f>
        <v>423.26742156146082</v>
      </c>
      <c r="H90" s="12">
        <f t="shared" si="34"/>
        <v>366.92230937408834</v>
      </c>
      <c r="I90" s="12">
        <f>G90-'Surv-rate CEA'!H88*'Unit cost and utilities'!$H$4-('Surv-rate CEA'!F87-'Surv-rate CEA'!F88)*'Unit cost and utilities'!$G$14</f>
        <v>16.706338241575875</v>
      </c>
      <c r="J90" s="12">
        <f t="shared" si="35"/>
        <v>14.482400242782601</v>
      </c>
      <c r="K90" s="12">
        <f>'Surv-rate CEA'!K88*'Unit cost and utilities'!$H$10+'Surv-rate CEA'!J88*'Unit cost and utilities'!$H$10+('Surv-rate CEA'!I87-'Surv-rate CEA'!I88)*'Unit cost and utilities'!$G$14</f>
        <v>275.74398097844687</v>
      </c>
      <c r="L90" s="12">
        <f t="shared" si="36"/>
        <v>239.03710312352729</v>
      </c>
      <c r="M90" s="12">
        <f>K90-'Surv-rate CEA'!J88*'Unit cost and utilities'!$H$10-('Surv-rate CEA'!I87-'Surv-rate CEA'!I88)*'Unit cost and utilities'!$G$14</f>
        <v>48.31320661873994</v>
      </c>
      <c r="N90" s="12">
        <f t="shared" si="37"/>
        <v>41.881780743764281</v>
      </c>
      <c r="O90" s="12">
        <f>'Surv-rate CEA'!N88*'Unit cost and utilities'!$H$3+'Surv-rate CEA'!M88*'Unit cost and utilities'!$H$3+('Surv-rate CEA'!L87-'Surv-rate CEA'!L88)*'Unit cost and utilities'!$G$14</f>
        <v>442.10647235777009</v>
      </c>
      <c r="P90" s="12">
        <f t="shared" si="38"/>
        <v>383.25351672072753</v>
      </c>
      <c r="Q90" s="12">
        <f>O90-'Surv-rate CEA'!M88*'Unit cost and utilities'!$H$3-('Surv-rate CEA'!L87-'Surv-rate CEA'!L88)*'Unit cost and utilities'!$G$14</f>
        <v>16.706338241575832</v>
      </c>
      <c r="R90" s="12">
        <f t="shared" si="39"/>
        <v>14.482400242782564</v>
      </c>
      <c r="S90" s="12">
        <f>'Surv-rate CEA'!Q88*'Unit cost and utilities'!$H$11+'Surv-rate CEA'!P88*'Unit cost and utilities'!$H$11+('Surv-rate CEA'!O87-'Surv-rate CEA'!O88)*'Unit cost and utilities'!$G$14</f>
        <v>275.74398097844687</v>
      </c>
      <c r="T90" s="12">
        <f t="shared" si="40"/>
        <v>239.03710312352729</v>
      </c>
      <c r="U90" s="12">
        <f>S90-'Surv-rate CEA'!P88*'Unit cost and utilities'!$H$11-('Surv-rate CEA'!O87-'Surv-rate CEA'!O88)*'Unit cost and utilities'!$G$14</f>
        <v>48.31320661873994</v>
      </c>
      <c r="V90" s="12">
        <f t="shared" si="41"/>
        <v>41.881780743764281</v>
      </c>
      <c r="W90" s="12">
        <f>'Surv-rate CEA'!T88*'Unit cost and utilities'!$H$4+'Surv-rate CEA'!S88*'Unit cost and utilities'!$H$4+('Surv-rate CEA'!R87-'Surv-rate CEA'!R88)*'Unit cost and utilities'!$G$14</f>
        <v>423.26742156146082</v>
      </c>
      <c r="X90" s="12">
        <f t="shared" si="42"/>
        <v>366.92230937408834</v>
      </c>
      <c r="Y90" s="12">
        <f>W90-'Surv-rate CEA'!S88*'Unit cost and utilities'!$H$4-('Surv-rate CEA'!R87-'Surv-rate CEA'!R88)*'Unit cost and utilities'!$G$14</f>
        <v>16.706338241575875</v>
      </c>
      <c r="Z90" s="12">
        <f t="shared" si="43"/>
        <v>14.482400242782601</v>
      </c>
      <c r="AA90" s="12">
        <f>'Surv-rate CEA'!W88*'Unit cost and utilities'!$H$6+'Surv-rate CEA'!V88*'Unit cost and utilities'!$H$6+('Surv-rate CEA'!U87-'Surv-rate CEA'!U88)*'Unit cost and utilities'!$G$14</f>
        <v>300.91098877439913</v>
      </c>
      <c r="AB90" s="12">
        <f t="shared" si="44"/>
        <v>260.85389352629539</v>
      </c>
      <c r="AC90" s="12">
        <f>AA90-'Surv-rate CEA'!V88*'Unit cost and utilities'!$H$6-('Surv-rate CEA'!U87-'Surv-rate CEA'!U88)*'Unit cost and utilities'!$G$14</f>
        <v>145.33072211563581</v>
      </c>
      <c r="AD90" s="12">
        <f t="shared" si="45"/>
        <v>125.98438118613832</v>
      </c>
      <c r="AE90" s="12">
        <f>'Surv-rate CEA'!Z88*'Unit cost and utilities'!$H$12+'Surv-rate CEA'!Y88*'Unit cost and utilities'!$H$12+('Surv-rate CEA'!X87-'Surv-rate CEA'!X88)*'Unit cost and utilities'!$G$14</f>
        <v>275.74398097844687</v>
      </c>
      <c r="AF90" s="12">
        <f t="shared" si="46"/>
        <v>239.03710312352729</v>
      </c>
      <c r="AG90" s="12">
        <f>AE90-'Surv-rate CEA'!Y88*'Unit cost and utilities'!$H$12-('Surv-rate CEA'!X87-'Surv-rate CEA'!X88)*'Unit cost and utilities'!$G$14</f>
        <v>48.31320661873994</v>
      </c>
      <c r="AH90" s="12">
        <f t="shared" si="47"/>
        <v>41.881780743764281</v>
      </c>
      <c r="AI90" s="12">
        <f>'Surv-rate CEA'!AC88*'Unit cost and utilities'!$H$5+'Surv-rate CEA'!AB88*'Unit cost and utilities'!$H$5+('Surv-rate CEA'!AA87-'Surv-rate CEA'!AA88)*'Unit cost and utilities'!$G$14</f>
        <v>466.48858630396353</v>
      </c>
      <c r="AJ90" s="12">
        <f t="shared" si="48"/>
        <v>404.38989788504165</v>
      </c>
      <c r="AK90" s="12">
        <f>AI90-'Surv-rate CEA'!AB88*'Unit cost and utilities'!$H$5-('Surv-rate CEA'!AA87-'Surv-rate CEA'!AA88)*'Unit cost and utilities'!$G$14</f>
        <v>81.288845220048913</v>
      </c>
      <c r="AL90" s="12">
        <f t="shared" si="49"/>
        <v>70.467721575311856</v>
      </c>
      <c r="AM90" s="12">
        <f>'Surv-rate CEA'!AF88*'Unit cost and utilities'!$H$9+'Surv-rate CEA'!AE88*'Unit cost and utilities'!$H$9+('Surv-rate CEA'!AD87-'Surv-rate CEA'!AD88)*'Unit cost and utilities'!G97</f>
        <v>451.17945918182443</v>
      </c>
      <c r="AN90" s="12">
        <f t="shared" si="50"/>
        <v>391.11871283273041</v>
      </c>
      <c r="AO90" s="12">
        <f>AM90-'Surv-rate CEA'!AE88*'Unit cost and utilities'!$H$9-('Surv-rate CEA'!AD87-'Surv-rate CEA'!AD88)*'Unit cost and utilities'!G97</f>
        <v>111.74993015397956</v>
      </c>
      <c r="AP90" s="12">
        <f t="shared" si="51"/>
        <v>96.873844656474006</v>
      </c>
      <c r="AQ90" s="13">
        <f>'Surv-rate CEA'!AI88*'Unit cost and utilities'!$H$4+'Surv-rate CEA'!AH88*'Unit cost and utilities'!$H$4+('Surv-rate CEA'!AG87-'Surv-rate CEA'!AG88)*'Unit cost and utilities'!$G$14</f>
        <v>423.26742156146082</v>
      </c>
      <c r="AR90" s="12">
        <f t="shared" si="52"/>
        <v>366.92230937408834</v>
      </c>
      <c r="AS90" s="13">
        <f>AQ90-'Surv-rate CEA'!AH88*'Unit cost and utilities'!$H$4-('Surv-rate CEA'!AG87-'Surv-rate CEA'!AG88)*'Unit cost and utilities'!$G$14</f>
        <v>16.706338241575875</v>
      </c>
      <c r="AT90" s="12">
        <f t="shared" si="53"/>
        <v>14.482400242782601</v>
      </c>
      <c r="AU90" s="12">
        <f>'Surv-rate CEA'!AL88*'Unit cost and utilities'!$H$8+'Surv-rate CEA'!AK88*'Unit cost and utilities'!$H$8+('Surv-rate CEA'!AJ87-'Surv-rate CEA'!AJ88)*'Unit cost and utilities'!$G$14</f>
        <v>269.477841792861</v>
      </c>
      <c r="AV90" s="12">
        <f t="shared" si="54"/>
        <v>233.60510873011808</v>
      </c>
      <c r="AW90" s="12">
        <f>AU90-'Surv-rate CEA'!AK88*'Unit cost and utilities'!$H$8-('Surv-rate CEA'!AJ87-'Surv-rate CEA'!AJ88)*'Unit cost and utilities'!$G$14</f>
        <v>184.82303546264845</v>
      </c>
      <c r="AX90" s="12">
        <f t="shared" si="55"/>
        <v>160.21950082363418</v>
      </c>
      <c r="AY90" s="12">
        <f>'Surv-rate CEA'!AO88*'Unit cost and utilities'!$H$5+'Surv-rate CEA'!AN88*'Unit cost and utilities'!$H$5+('Surv-rate CEA'!AM87-'Surv-rate CEA'!AM88)*'Unit cost and utilities'!$G$14</f>
        <v>466.48858630396353</v>
      </c>
      <c r="AZ90" s="12">
        <f t="shared" si="56"/>
        <v>404.38989788504165</v>
      </c>
      <c r="BA90" s="12">
        <f>AY90-'Surv-rate CEA'!AN88*'Unit cost and utilities'!$H$5-('Surv-rate CEA'!AM87-'Surv-rate CEA'!AM88)*'Unit cost and utilities'!$G$14</f>
        <v>81.288845220048913</v>
      </c>
      <c r="BB90" s="12">
        <f t="shared" si="57"/>
        <v>70.467721575311856</v>
      </c>
    </row>
    <row r="91" spans="1:54">
      <c r="A91" s="12">
        <v>86</v>
      </c>
      <c r="B91" s="12">
        <f t="shared" si="58"/>
        <v>4.8904109589041092</v>
      </c>
      <c r="C91" s="12">
        <f>'Surv-rate CEA'!D89*'Unit cost and utilities'!$H$7+'Surv-rate CEA'!E89*'Unit cost and utilities'!$H$7+'Unit cost and utilities'!$G$14*('Surv-rate CEA'!C88-'Surv-rate CEA'!C89)</f>
        <v>284.59933055182739</v>
      </c>
      <c r="D91" s="12">
        <f t="shared" si="32"/>
        <v>246.29441838063082</v>
      </c>
      <c r="E91" s="12">
        <f>C91-'Surv-rate CEA'!E89*'Unit cost and utilities'!$H$7-'Unit cost and utilities'!$G$14*('Surv-rate CEA'!C88-'Surv-rate CEA'!C89)</f>
        <v>30.04812480807405</v>
      </c>
      <c r="F91" s="12">
        <f t="shared" si="33"/>
        <v>26.003875022065412</v>
      </c>
      <c r="G91" s="12">
        <f>'Surv-rate CEA'!G89*'Unit cost and utilities'!$H$4+'Surv-rate CEA'!H89*'Unit cost and utilities'!$H$4+('Surv-rate CEA'!F88-'Surv-rate CEA'!F89)*'Unit cost and utilities'!$G$14</f>
        <v>415.72656781215727</v>
      </c>
      <c r="H91" s="12">
        <f t="shared" si="34"/>
        <v>359.77292366127</v>
      </c>
      <c r="I91" s="12">
        <f>G91-'Surv-rate CEA'!H89*'Unit cost and utilities'!$H$4-('Surv-rate CEA'!F88-'Surv-rate CEA'!F89)*'Unit cost and utilities'!$G$14</f>
        <v>16.076408519195983</v>
      </c>
      <c r="J91" s="12">
        <f t="shared" si="35"/>
        <v>13.91264581756891</v>
      </c>
      <c r="K91" s="12">
        <f>'Surv-rate CEA'!K89*'Unit cost and utilities'!$H$10+'Surv-rate CEA'!J89*'Unit cost and utilities'!$H$10+('Surv-rate CEA'!I88-'Surv-rate CEA'!I89)*'Unit cost and utilities'!$G$14</f>
        <v>271.71242574941374</v>
      </c>
      <c r="L91" s="12">
        <f t="shared" si="36"/>
        <v>235.14199326113803</v>
      </c>
      <c r="M91" s="12">
        <f>K91-'Surv-rate CEA'!J89*'Unit cost and utilities'!$H$10-('Surv-rate CEA'!I88-'Surv-rate CEA'!I89)*'Unit cost and utilities'!$G$14</f>
        <v>47.139267734904777</v>
      </c>
      <c r="N91" s="12">
        <f t="shared" si="37"/>
        <v>40.794679689321775</v>
      </c>
      <c r="O91" s="12">
        <f>'Surv-rate CEA'!N89*'Unit cost and utilities'!$H$3+'Surv-rate CEA'!M89*'Unit cost and utilities'!$H$3+('Surv-rate CEA'!L88-'Surv-rate CEA'!L89)*'Unit cost and utilities'!$G$14</f>
        <v>433.84114419408701</v>
      </c>
      <c r="P91" s="12">
        <f t="shared" si="38"/>
        <v>375.44941539984222</v>
      </c>
      <c r="Q91" s="12">
        <f>O91-'Surv-rate CEA'!M89*'Unit cost and utilities'!$H$3-('Surv-rate CEA'!L88-'Surv-rate CEA'!L89)*'Unit cost and utilities'!$G$14</f>
        <v>16.076408519195986</v>
      </c>
      <c r="R91" s="12">
        <f t="shared" si="39"/>
        <v>13.912645817568912</v>
      </c>
      <c r="S91" s="12">
        <f>'Surv-rate CEA'!Q89*'Unit cost and utilities'!$H$11+'Surv-rate CEA'!P89*'Unit cost and utilities'!$H$11+('Surv-rate CEA'!O88-'Surv-rate CEA'!O89)*'Unit cost and utilities'!$G$14</f>
        <v>271.71242574941374</v>
      </c>
      <c r="T91" s="12">
        <f t="shared" si="40"/>
        <v>235.14199326113803</v>
      </c>
      <c r="U91" s="12">
        <f>S91-'Surv-rate CEA'!P89*'Unit cost and utilities'!$H$11-('Surv-rate CEA'!O88-'Surv-rate CEA'!O89)*'Unit cost and utilities'!$G$14</f>
        <v>47.139267734904777</v>
      </c>
      <c r="V91" s="12">
        <f t="shared" si="41"/>
        <v>40.794679689321775</v>
      </c>
      <c r="W91" s="12">
        <f>'Surv-rate CEA'!T89*'Unit cost and utilities'!$H$4+'Surv-rate CEA'!S89*'Unit cost and utilities'!$H$4+('Surv-rate CEA'!R88-'Surv-rate CEA'!R89)*'Unit cost and utilities'!$G$14</f>
        <v>415.72656781215727</v>
      </c>
      <c r="X91" s="12">
        <f t="shared" si="42"/>
        <v>359.77292366127</v>
      </c>
      <c r="Y91" s="12">
        <f>W91-'Surv-rate CEA'!S89*'Unit cost and utilities'!$H$4-('Surv-rate CEA'!R88-'Surv-rate CEA'!R89)*'Unit cost and utilities'!$G$14</f>
        <v>16.076408519195983</v>
      </c>
      <c r="Z91" s="12">
        <f t="shared" si="43"/>
        <v>13.91264581756891</v>
      </c>
      <c r="AA91" s="12">
        <f>'Surv-rate CEA'!W89*'Unit cost and utilities'!$H$6+'Surv-rate CEA'!V89*'Unit cost and utilities'!$H$6+('Surv-rate CEA'!U88-'Surv-rate CEA'!U89)*'Unit cost and utilities'!$G$14</f>
        <v>296.71846962527553</v>
      </c>
      <c r="AB91" s="12">
        <f t="shared" si="44"/>
        <v>256.78241321737664</v>
      </c>
      <c r="AC91" s="12">
        <f>AA91-'Surv-rate CEA'!V89*'Unit cost and utilities'!$H$6-('Surv-rate CEA'!U88-'Surv-rate CEA'!U89)*'Unit cost and utilities'!$G$14</f>
        <v>142.8771473844196</v>
      </c>
      <c r="AD91" s="12">
        <f t="shared" si="45"/>
        <v>123.64696658526044</v>
      </c>
      <c r="AE91" s="12">
        <f>'Surv-rate CEA'!Z89*'Unit cost and utilities'!$H$12+'Surv-rate CEA'!Y89*'Unit cost and utilities'!$H$12+('Surv-rate CEA'!X88-'Surv-rate CEA'!X89)*'Unit cost and utilities'!$G$14</f>
        <v>271.71242574941374</v>
      </c>
      <c r="AF91" s="12">
        <f t="shared" si="46"/>
        <v>235.14199326113803</v>
      </c>
      <c r="AG91" s="12">
        <f>AE91-'Surv-rate CEA'!Y89*'Unit cost and utilities'!$H$12-('Surv-rate CEA'!X88-'Surv-rate CEA'!X89)*'Unit cost and utilities'!$G$14</f>
        <v>47.139267734904777</v>
      </c>
      <c r="AH91" s="12">
        <f t="shared" si="47"/>
        <v>40.794679689321775</v>
      </c>
      <c r="AI91" s="12">
        <f>'Surv-rate CEA'!AC89*'Unit cost and utilities'!$H$5+'Surv-rate CEA'!AB89*'Unit cost and utilities'!$H$5+('Surv-rate CEA'!AA88-'Surv-rate CEA'!AA89)*'Unit cost and utilities'!$G$14</f>
        <v>458.57101013151646</v>
      </c>
      <c r="AJ91" s="12">
        <f t="shared" si="48"/>
        <v>396.85082887428808</v>
      </c>
      <c r="AK91" s="12">
        <f>AI91-'Surv-rate CEA'!AB89*'Unit cost and utilities'!$H$5-('Surv-rate CEA'!AA88-'Surv-rate CEA'!AA89)*'Unit cost and utilities'!$G$14</f>
        <v>79.088383174335746</v>
      </c>
      <c r="AL91" s="12">
        <f t="shared" si="49"/>
        <v>68.44368641633271</v>
      </c>
      <c r="AM91" s="12">
        <f>'Surv-rate CEA'!AF89*'Unit cost and utilities'!$H$9+'Surv-rate CEA'!AE89*'Unit cost and utilities'!$H$9+('Surv-rate CEA'!AD88-'Surv-rate CEA'!AD89)*'Unit cost and utilities'!G98</f>
        <v>446.73411731459458</v>
      </c>
      <c r="AN91" s="12">
        <f t="shared" si="50"/>
        <v>386.60709208782106</v>
      </c>
      <c r="AO91" s="12">
        <f>AM91-'Surv-rate CEA'!AE89*'Unit cost and utilities'!$H$9-('Surv-rate CEA'!AD88-'Surv-rate CEA'!AD89)*'Unit cost and utilities'!G98</f>
        <v>109.6650054384628</v>
      </c>
      <c r="AP91" s="12">
        <f t="shared" si="51"/>
        <v>94.904927143727889</v>
      </c>
      <c r="AQ91" s="13">
        <f>'Surv-rate CEA'!AI89*'Unit cost and utilities'!$H$4+'Surv-rate CEA'!AH89*'Unit cost and utilities'!$H$4+('Surv-rate CEA'!AG88-'Surv-rate CEA'!AG89)*'Unit cost and utilities'!$G$14</f>
        <v>415.72656781215727</v>
      </c>
      <c r="AR91" s="12">
        <f t="shared" si="52"/>
        <v>359.77292366127</v>
      </c>
      <c r="AS91" s="13">
        <f>AQ91-'Surv-rate CEA'!AH89*'Unit cost and utilities'!$H$4-('Surv-rate CEA'!AG88-'Surv-rate CEA'!AG89)*'Unit cost and utilities'!$G$14</f>
        <v>16.076408519195983</v>
      </c>
      <c r="AT91" s="12">
        <f t="shared" si="53"/>
        <v>13.91264581756891</v>
      </c>
      <c r="AU91" s="12">
        <f>'Surv-rate CEA'!AL89*'Unit cost and utilities'!$H$8+'Surv-rate CEA'!AK89*'Unit cost and utilities'!$H$8+('Surv-rate CEA'!AJ88-'Surv-rate CEA'!AJ89)*'Unit cost and utilities'!$G$14</f>
        <v>265.48914825828587</v>
      </c>
      <c r="AV91" s="12">
        <f t="shared" si="54"/>
        <v>229.75632173785422</v>
      </c>
      <c r="AW91" s="12">
        <f>AU91-'Surv-rate CEA'!AK89*'Unit cost and utilities'!$H$8-('Surv-rate CEA'!AJ88-'Surv-rate CEA'!AJ89)*'Unit cost and utilities'!$G$14</f>
        <v>182.00327552009836</v>
      </c>
      <c r="AX91" s="12">
        <f t="shared" si="55"/>
        <v>157.50701451291414</v>
      </c>
      <c r="AY91" s="12">
        <f>'Surv-rate CEA'!AO89*'Unit cost and utilities'!$H$5+'Surv-rate CEA'!AN89*'Unit cost and utilities'!$H$5+('Surv-rate CEA'!AM88-'Surv-rate CEA'!AM89)*'Unit cost and utilities'!$G$14</f>
        <v>458.57101013151646</v>
      </c>
      <c r="AZ91" s="12">
        <f t="shared" si="56"/>
        <v>396.85082887428808</v>
      </c>
      <c r="BA91" s="12">
        <f>AY91-'Surv-rate CEA'!AN89*'Unit cost and utilities'!$H$5-('Surv-rate CEA'!AM88-'Surv-rate CEA'!AM89)*'Unit cost and utilities'!$G$14</f>
        <v>79.088383174335746</v>
      </c>
      <c r="BB91" s="12">
        <f t="shared" si="57"/>
        <v>68.44368641633271</v>
      </c>
    </row>
    <row r="92" spans="1:54">
      <c r="A92" s="12">
        <v>87</v>
      </c>
      <c r="B92" s="12">
        <f t="shared" si="58"/>
        <v>4.9479452054794519</v>
      </c>
      <c r="C92" s="12">
        <f>'Surv-rate CEA'!D90*'Unit cost and utilities'!$H$7+'Surv-rate CEA'!E90*'Unit cost and utilities'!$H$7+'Unit cost and utilities'!$G$14*('Surv-rate CEA'!C89-'Surv-rate CEA'!C90)</f>
        <v>280.57163060106535</v>
      </c>
      <c r="D92" s="12">
        <f t="shared" si="32"/>
        <v>242.39623601725322</v>
      </c>
      <c r="E92" s="12">
        <f>C92-'Surv-rate CEA'!E90*'Unit cost and utilities'!$H$7-'Unit cost and utilities'!$G$14*('Surv-rate CEA'!C89-'Surv-rate CEA'!C90)</f>
        <v>29.2342551726125</v>
      </c>
      <c r="F92" s="12">
        <f t="shared" si="33"/>
        <v>25.256557127419988</v>
      </c>
      <c r="G92" s="12">
        <f>'Surv-rate CEA'!G90*'Unit cost and utilities'!$H$4+'Surv-rate CEA'!H90*'Unit cost and utilities'!$H$4+('Surv-rate CEA'!F89-'Surv-rate CEA'!F90)*'Unit cost and utilities'!$G$14</f>
        <v>408.37377135817536</v>
      </c>
      <c r="H92" s="12">
        <f t="shared" si="34"/>
        <v>352.80924466002023</v>
      </c>
      <c r="I92" s="12">
        <f>G92-'Surv-rate CEA'!H90*'Unit cost and utilities'!$H$4-('Surv-rate CEA'!F89-'Surv-rate CEA'!F90)*'Unit cost and utilities'!$G$14</f>
        <v>15.474836168073764</v>
      </c>
      <c r="J92" s="12">
        <f t="shared" si="35"/>
        <v>13.369284813610417</v>
      </c>
      <c r="K92" s="12">
        <f>'Surv-rate CEA'!K90*'Unit cost and utilities'!$H$10+'Surv-rate CEA'!J90*'Unit cost and utilities'!$H$10+('Surv-rate CEA'!I89-'Surv-rate CEA'!I90)*'Unit cost and utilities'!$G$14</f>
        <v>267.76947754902068</v>
      </c>
      <c r="L92" s="12">
        <f t="shared" si="36"/>
        <v>231.33598125776638</v>
      </c>
      <c r="M92" s="12">
        <f>K92-'Surv-rate CEA'!J90*'Unit cost and utilities'!$H$10-('Surv-rate CEA'!I89-'Surv-rate CEA'!I90)*'Unit cost and utilities'!$G$14</f>
        <v>46.00261595562413</v>
      </c>
      <c r="N92" s="12">
        <f t="shared" si="37"/>
        <v>39.743365823202318</v>
      </c>
      <c r="O92" s="12">
        <f>'Surv-rate CEA'!N90*'Unit cost and utilities'!$H$3+'Surv-rate CEA'!M90*'Unit cost and utilities'!$H$3+('Surv-rate CEA'!L89-'Surv-rate CEA'!L90)*'Unit cost and utilities'!$G$14</f>
        <v>425.79597644440554</v>
      </c>
      <c r="P92" s="12">
        <f t="shared" si="38"/>
        <v>367.86093369563582</v>
      </c>
      <c r="Q92" s="12">
        <f>O92-'Surv-rate CEA'!M90*'Unit cost and utilities'!$H$3-('Surv-rate CEA'!L89-'Surv-rate CEA'!L90)*'Unit cost and utilities'!$G$14</f>
        <v>15.474836168073768</v>
      </c>
      <c r="R92" s="12">
        <f t="shared" si="39"/>
        <v>13.36928481361042</v>
      </c>
      <c r="S92" s="12">
        <f>'Surv-rate CEA'!Q90*'Unit cost and utilities'!$H$11+'Surv-rate CEA'!P90*'Unit cost and utilities'!$H$11+('Surv-rate CEA'!O89-'Surv-rate CEA'!O90)*'Unit cost and utilities'!$G$14</f>
        <v>267.76947754902068</v>
      </c>
      <c r="T92" s="12">
        <f t="shared" si="40"/>
        <v>231.33598125776638</v>
      </c>
      <c r="U92" s="12">
        <f>S92-'Surv-rate CEA'!P90*'Unit cost and utilities'!$H$11-('Surv-rate CEA'!O89-'Surv-rate CEA'!O90)*'Unit cost and utilities'!$G$14</f>
        <v>46.00261595562413</v>
      </c>
      <c r="V92" s="12">
        <f t="shared" si="41"/>
        <v>39.743365823202318</v>
      </c>
      <c r="W92" s="12">
        <f>'Surv-rate CEA'!T90*'Unit cost and utilities'!$H$4+'Surv-rate CEA'!S90*'Unit cost and utilities'!$H$4+('Surv-rate CEA'!R89-'Surv-rate CEA'!R90)*'Unit cost and utilities'!$G$14</f>
        <v>408.37377135817536</v>
      </c>
      <c r="X92" s="12">
        <f t="shared" si="42"/>
        <v>352.80924466002023</v>
      </c>
      <c r="Y92" s="12">
        <f>W92-'Surv-rate CEA'!S90*'Unit cost and utilities'!$H$4-('Surv-rate CEA'!R89-'Surv-rate CEA'!R90)*'Unit cost and utilities'!$G$14</f>
        <v>15.474836168073764</v>
      </c>
      <c r="Z92" s="12">
        <f t="shared" si="43"/>
        <v>13.369284813610417</v>
      </c>
      <c r="AA92" s="12">
        <f>'Surv-rate CEA'!W90*'Unit cost and utilities'!$H$6+'Surv-rate CEA'!V90*'Unit cost and utilities'!$H$6+('Surv-rate CEA'!U89-'Surv-rate CEA'!U90)*'Unit cost and utilities'!$G$14</f>
        <v>292.61525129653216</v>
      </c>
      <c r="AB92" s="12">
        <f t="shared" si="44"/>
        <v>252.80116654549875</v>
      </c>
      <c r="AC92" s="12">
        <f>AA92-'Surv-rate CEA'!V90*'Unit cost and utilities'!$H$6-('Surv-rate CEA'!U89-'Surv-rate CEA'!U90)*'Unit cost and utilities'!$G$14</f>
        <v>140.48351768504381</v>
      </c>
      <c r="AD92" s="12">
        <f t="shared" si="45"/>
        <v>121.3689204299351</v>
      </c>
      <c r="AE92" s="12">
        <f>'Surv-rate CEA'!Z90*'Unit cost and utilities'!$H$12+'Surv-rate CEA'!Y90*'Unit cost and utilities'!$H$12+('Surv-rate CEA'!X89-'Surv-rate CEA'!X90)*'Unit cost and utilities'!$G$14</f>
        <v>267.76947754902068</v>
      </c>
      <c r="AF92" s="12">
        <f t="shared" si="46"/>
        <v>231.33598125776638</v>
      </c>
      <c r="AG92" s="12">
        <f>AE92-'Surv-rate CEA'!Y90*'Unit cost and utilities'!$H$12-('Surv-rate CEA'!X89-'Surv-rate CEA'!X90)*'Unit cost and utilities'!$G$14</f>
        <v>46.00261595562413</v>
      </c>
      <c r="AH92" s="12">
        <f t="shared" si="47"/>
        <v>39.743365823202318</v>
      </c>
      <c r="AI92" s="12">
        <f>'Surv-rate CEA'!AC90*'Unit cost and utilities'!$H$5+'Surv-rate CEA'!AB90*'Unit cost and utilities'!$H$5+('Surv-rate CEA'!AA89-'Surv-rate CEA'!AA90)*'Unit cost and utilities'!$G$14</f>
        <v>450.84430379017795</v>
      </c>
      <c r="AJ92" s="12">
        <f t="shared" si="48"/>
        <v>389.501112548131</v>
      </c>
      <c r="AK92" s="12">
        <f>AI92-'Surv-rate CEA'!AB90*'Unit cost and utilities'!$H$5-('Surv-rate CEA'!AA89-'Surv-rate CEA'!AA90)*'Unit cost and utilities'!$G$14</f>
        <v>76.96384105076946</v>
      </c>
      <c r="AL92" s="12">
        <f t="shared" si="49"/>
        <v>66.491916307328324</v>
      </c>
      <c r="AM92" s="12">
        <f>'Surv-rate CEA'!AF90*'Unit cost and utilities'!$H$9+'Surv-rate CEA'!AE90*'Unit cost and utilities'!$H$9+('Surv-rate CEA'!AD89-'Surv-rate CEA'!AD90)*'Unit cost and utilities'!G99</f>
        <v>442.36394972440814</v>
      </c>
      <c r="AN92" s="12">
        <f t="shared" si="50"/>
        <v>382.174620196668</v>
      </c>
      <c r="AO92" s="12">
        <f>AM92-'Surv-rate CEA'!AE90*'Unit cost and utilities'!$H$9-('Surv-rate CEA'!AD89-'Surv-rate CEA'!AD90)*'Unit cost and utilities'!G99</f>
        <v>107.63467588318628</v>
      </c>
      <c r="AP92" s="12">
        <f t="shared" si="51"/>
        <v>92.989587875041238</v>
      </c>
      <c r="AQ92" s="13">
        <f>'Surv-rate CEA'!AI90*'Unit cost and utilities'!$H$4+'Surv-rate CEA'!AH90*'Unit cost and utilities'!$H$4+('Surv-rate CEA'!AG89-'Surv-rate CEA'!AG90)*'Unit cost and utilities'!$G$14</f>
        <v>408.37377135817536</v>
      </c>
      <c r="AR92" s="12">
        <f t="shared" si="52"/>
        <v>352.80924466002023</v>
      </c>
      <c r="AS92" s="13">
        <f>AQ92-'Surv-rate CEA'!AH90*'Unit cost and utilities'!$H$4-('Surv-rate CEA'!AG89-'Surv-rate CEA'!AG90)*'Unit cost and utilities'!$G$14</f>
        <v>15.474836168073764</v>
      </c>
      <c r="AT92" s="12">
        <f t="shared" si="53"/>
        <v>13.369284813610417</v>
      </c>
      <c r="AU92" s="12">
        <f>'Surv-rate CEA'!AL90*'Unit cost and utilities'!$H$8+'Surv-rate CEA'!AK90*'Unit cost and utilities'!$H$8+('Surv-rate CEA'!AJ89-'Surv-rate CEA'!AJ90)*'Unit cost and utilities'!$G$14</f>
        <v>261.58883133768586</v>
      </c>
      <c r="AV92" s="12">
        <f t="shared" si="54"/>
        <v>225.99629180102283</v>
      </c>
      <c r="AW92" s="12">
        <f>AU92-'Surv-rate CEA'!AK90*'Unit cost and utilities'!$H$8-('Surv-rate CEA'!AJ89-'Surv-rate CEA'!AJ90)*'Unit cost and utilities'!$G$14</f>
        <v>179.24787451091424</v>
      </c>
      <c r="AX92" s="12">
        <f t="shared" si="55"/>
        <v>154.85888577707678</v>
      </c>
      <c r="AY92" s="12">
        <f>'Surv-rate CEA'!AO90*'Unit cost and utilities'!$H$5+'Surv-rate CEA'!AN90*'Unit cost and utilities'!$H$5+('Surv-rate CEA'!AM89-'Surv-rate CEA'!AM90)*'Unit cost and utilities'!$G$14</f>
        <v>450.84430379017795</v>
      </c>
      <c r="AZ92" s="12">
        <f t="shared" si="56"/>
        <v>389.501112548131</v>
      </c>
      <c r="BA92" s="12">
        <f>AY92-'Surv-rate CEA'!AN90*'Unit cost and utilities'!$H$5-('Surv-rate CEA'!AM89-'Surv-rate CEA'!AM90)*'Unit cost and utilities'!$G$14</f>
        <v>76.96384105076946</v>
      </c>
      <c r="BB92" s="12">
        <f t="shared" si="57"/>
        <v>66.491916307328324</v>
      </c>
    </row>
    <row r="93" spans="1:54">
      <c r="A93" s="12">
        <v>88</v>
      </c>
      <c r="B93" s="12">
        <f t="shared" si="58"/>
        <v>5.0054794520547947</v>
      </c>
      <c r="C93" s="12">
        <f>'Surv-rate CEA'!D91*'Unit cost and utilities'!$H$7+'Surv-rate CEA'!E91*'Unit cost and utilities'!$H$7+'Unit cost and utilities'!$G$14*('Surv-rate CEA'!C90-'Surv-rate CEA'!C91)</f>
        <v>276.63029930076982</v>
      </c>
      <c r="D93" s="12">
        <f t="shared" si="32"/>
        <v>238.58508039349655</v>
      </c>
      <c r="E93" s="12">
        <f>C93-'Surv-rate CEA'!E91*'Unit cost and utilities'!$H$7-'Unit cost and utilities'!$G$14*('Surv-rate CEA'!C90-'Surv-rate CEA'!C91)</f>
        <v>28.44841871740249</v>
      </c>
      <c r="F93" s="12">
        <f t="shared" si="33"/>
        <v>24.535881586057471</v>
      </c>
      <c r="G93" s="12">
        <f>'Surv-rate CEA'!G91*'Unit cost and utilities'!$H$4+'Surv-rate CEA'!H91*'Unit cost and utilities'!$H$4+('Surv-rate CEA'!F90-'Surv-rate CEA'!F91)*'Unit cost and utilities'!$G$14</f>
        <v>401.20289886717956</v>
      </c>
      <c r="H93" s="12">
        <f t="shared" si="34"/>
        <v>346.02509602990375</v>
      </c>
      <c r="I93" s="12">
        <f>G93-'Surv-rate CEA'!H91*'Unit cost and utilities'!$H$4-('Surv-rate CEA'!F90-'Surv-rate CEA'!F91)*'Unit cost and utilities'!$G$14</f>
        <v>14.900130940890266</v>
      </c>
      <c r="J93" s="12">
        <f t="shared" si="35"/>
        <v>12.850902259772948</v>
      </c>
      <c r="K93" s="12">
        <f>'Surv-rate CEA'!K91*'Unit cost and utilities'!$H$10+'Surv-rate CEA'!J91*'Unit cost and utilities'!$H$10+('Surv-rate CEA'!I90-'Surv-rate CEA'!I91)*'Unit cost and utilities'!$G$14</f>
        <v>263.91247785799163</v>
      </c>
      <c r="L93" s="12">
        <f t="shared" si="36"/>
        <v>227.61635260400627</v>
      </c>
      <c r="M93" s="12">
        <f>K93-'Surv-rate CEA'!J91*'Unit cost and utilities'!$H$10-('Surv-rate CEA'!I90-'Surv-rate CEA'!I91)*'Unit cost and utilities'!$G$14</f>
        <v>44.901774530096333</v>
      </c>
      <c r="N93" s="12">
        <f t="shared" si="37"/>
        <v>38.726392275728116</v>
      </c>
      <c r="O93" s="12">
        <f>'Surv-rate CEA'!N91*'Unit cost and utilities'!$H$3+'Surv-rate CEA'!M91*'Unit cost and utilities'!$H$3+('Surv-rate CEA'!L90-'Surv-rate CEA'!L91)*'Unit cost and utilities'!$G$14</f>
        <v>417.9631881776711</v>
      </c>
      <c r="P93" s="12">
        <f t="shared" si="38"/>
        <v>360.4803273717684</v>
      </c>
      <c r="Q93" s="12">
        <f>O93-'Surv-rate CEA'!M91*'Unit cost and utilities'!$H$3-('Surv-rate CEA'!L90-'Surv-rate CEA'!L91)*'Unit cost and utilities'!$G$14</f>
        <v>14.900130940890278</v>
      </c>
      <c r="R93" s="12">
        <f t="shared" si="39"/>
        <v>12.850902259772958</v>
      </c>
      <c r="S93" s="12">
        <f>'Surv-rate CEA'!Q91*'Unit cost and utilities'!$H$11+'Surv-rate CEA'!P91*'Unit cost and utilities'!$H$11+('Surv-rate CEA'!O90-'Surv-rate CEA'!O91)*'Unit cost and utilities'!$G$14</f>
        <v>263.91247785799163</v>
      </c>
      <c r="T93" s="12">
        <f t="shared" si="40"/>
        <v>227.61635260400627</v>
      </c>
      <c r="U93" s="12">
        <f>S93-'Surv-rate CEA'!P91*'Unit cost and utilities'!$H$11-('Surv-rate CEA'!O90-'Surv-rate CEA'!O91)*'Unit cost and utilities'!$G$14</f>
        <v>44.901774530096333</v>
      </c>
      <c r="V93" s="12">
        <f t="shared" si="41"/>
        <v>38.726392275728116</v>
      </c>
      <c r="W93" s="12">
        <f>'Surv-rate CEA'!T91*'Unit cost and utilities'!$H$4+'Surv-rate CEA'!S91*'Unit cost and utilities'!$H$4+('Surv-rate CEA'!R90-'Surv-rate CEA'!R91)*'Unit cost and utilities'!$G$14</f>
        <v>401.20289886717956</v>
      </c>
      <c r="X93" s="12">
        <f t="shared" si="42"/>
        <v>346.02509602990375</v>
      </c>
      <c r="Y93" s="12">
        <f>W93-'Surv-rate CEA'!S91*'Unit cost and utilities'!$H$4-('Surv-rate CEA'!R90-'Surv-rate CEA'!R91)*'Unit cost and utilities'!$G$14</f>
        <v>14.900130940890266</v>
      </c>
      <c r="Z93" s="12">
        <f t="shared" si="43"/>
        <v>12.850902259772948</v>
      </c>
      <c r="AA93" s="12">
        <f>'Surv-rate CEA'!W91*'Unit cost and utilities'!$H$6+'Surv-rate CEA'!V91*'Unit cost and utilities'!$H$6+('Surv-rate CEA'!U90-'Surv-rate CEA'!U91)*'Unit cost and utilities'!$G$14</f>
        <v>288.59871178988232</v>
      </c>
      <c r="AB93" s="12">
        <f t="shared" si="44"/>
        <v>248.9074661303994</v>
      </c>
      <c r="AC93" s="12">
        <f>AA93-'Surv-rate CEA'!V91*'Unit cost and utilities'!$H$6-('Surv-rate CEA'!U90-'Surv-rate CEA'!U91)*'Unit cost and utilities'!$G$14</f>
        <v>138.14788375885942</v>
      </c>
      <c r="AD93" s="12">
        <f t="shared" si="45"/>
        <v>119.14827853677259</v>
      </c>
      <c r="AE93" s="12">
        <f>'Surv-rate CEA'!Z91*'Unit cost and utilities'!$H$12+'Surv-rate CEA'!Y91*'Unit cost and utilities'!$H$12+('Surv-rate CEA'!X90-'Surv-rate CEA'!X91)*'Unit cost and utilities'!$G$14</f>
        <v>263.91247785799163</v>
      </c>
      <c r="AF93" s="12">
        <f t="shared" si="46"/>
        <v>227.61635260400627</v>
      </c>
      <c r="AG93" s="12">
        <f>AE93-'Surv-rate CEA'!Y91*'Unit cost and utilities'!$H$12-('Surv-rate CEA'!X90-'Surv-rate CEA'!X91)*'Unit cost and utilities'!$G$14</f>
        <v>44.901774530096333</v>
      </c>
      <c r="AH93" s="12">
        <f t="shared" si="47"/>
        <v>38.726392275728116</v>
      </c>
      <c r="AI93" s="12">
        <f>'Surv-rate CEA'!AC91*'Unit cost and utilities'!$H$5+'Surv-rate CEA'!AB91*'Unit cost and utilities'!$H$5+('Surv-rate CEA'!AA90-'Surv-rate CEA'!AA91)*'Unit cost and utilities'!$G$14</f>
        <v>443.30239402224026</v>
      </c>
      <c r="AJ93" s="12">
        <f t="shared" si="48"/>
        <v>382.33460898450232</v>
      </c>
      <c r="AK93" s="12">
        <f>AI93-'Surv-rate CEA'!AB91*'Unit cost and utilities'!$H$5-('Surv-rate CEA'!AA90-'Surv-rate CEA'!AA91)*'Unit cost and utilities'!$G$14</f>
        <v>74.912009645272917</v>
      </c>
      <c r="AL93" s="12">
        <f t="shared" si="49"/>
        <v>64.609292217203233</v>
      </c>
      <c r="AM93" s="12">
        <f>'Surv-rate CEA'!AF91*'Unit cost and utilities'!$H$9+'Surv-rate CEA'!AE91*'Unit cost and utilities'!$H$9+('Surv-rate CEA'!AD90-'Surv-rate CEA'!AD91)*'Unit cost and utilities'!G100</f>
        <v>438.06709093287162</v>
      </c>
      <c r="AN93" s="12">
        <f t="shared" si="50"/>
        <v>377.8193219330891</v>
      </c>
      <c r="AO93" s="12">
        <f>AM93-'Surv-rate CEA'!AE91*'Unit cost and utilities'!$H$9-('Surv-rate CEA'!AD90-'Surv-rate CEA'!AD91)*'Unit cost and utilities'!G100</f>
        <v>105.65707405962337</v>
      </c>
      <c r="AP93" s="12">
        <f t="shared" si="51"/>
        <v>91.125959710034948</v>
      </c>
      <c r="AQ93" s="13">
        <f>'Surv-rate CEA'!AI91*'Unit cost and utilities'!$H$4+'Surv-rate CEA'!AH91*'Unit cost and utilities'!$H$4+('Surv-rate CEA'!AG90-'Surv-rate CEA'!AG91)*'Unit cost and utilities'!$G$14</f>
        <v>401.20289886717956</v>
      </c>
      <c r="AR93" s="12">
        <f t="shared" si="52"/>
        <v>346.02509602990375</v>
      </c>
      <c r="AS93" s="13">
        <f>AQ93-'Surv-rate CEA'!AH91*'Unit cost and utilities'!$H$4-('Surv-rate CEA'!AG90-'Surv-rate CEA'!AG91)*'Unit cost and utilities'!$G$14</f>
        <v>14.900130940890266</v>
      </c>
      <c r="AT93" s="12">
        <f t="shared" si="53"/>
        <v>12.850902259772948</v>
      </c>
      <c r="AU93" s="12">
        <f>'Surv-rate CEA'!AL91*'Unit cost and utilities'!$H$8+'Surv-rate CEA'!AK91*'Unit cost and utilities'!$H$8+('Surv-rate CEA'!AJ90-'Surv-rate CEA'!AJ91)*'Unit cost and utilities'!$G$14</f>
        <v>257.77422447617499</v>
      </c>
      <c r="AV93" s="12">
        <f t="shared" si="54"/>
        <v>222.32229884244023</v>
      </c>
      <c r="AW93" s="12">
        <f>AU93-'Surv-rate CEA'!AK91*'Unit cost and utilities'!$H$8-('Surv-rate CEA'!AJ90-'Surv-rate CEA'!AJ91)*'Unit cost and utilities'!$G$14</f>
        <v>176.55483878225914</v>
      </c>
      <c r="AX93" s="12">
        <f t="shared" si="55"/>
        <v>152.27308979240544</v>
      </c>
      <c r="AY93" s="12">
        <f>'Surv-rate CEA'!AO91*'Unit cost and utilities'!$H$5+'Surv-rate CEA'!AN91*'Unit cost and utilities'!$H$5+('Surv-rate CEA'!AM90-'Surv-rate CEA'!AM91)*'Unit cost and utilities'!$G$14</f>
        <v>443.30239402224026</v>
      </c>
      <c r="AZ93" s="12">
        <f t="shared" si="56"/>
        <v>382.33460898450232</v>
      </c>
      <c r="BA93" s="12">
        <f>AY93-'Surv-rate CEA'!AN91*'Unit cost and utilities'!$H$5-('Surv-rate CEA'!AM90-'Surv-rate CEA'!AM91)*'Unit cost and utilities'!$G$14</f>
        <v>74.912009645272917</v>
      </c>
      <c r="BB93" s="12">
        <f t="shared" si="57"/>
        <v>64.609292217203233</v>
      </c>
    </row>
    <row r="94" spans="1:54">
      <c r="A94" s="12">
        <v>89</v>
      </c>
      <c r="B94" s="12">
        <f t="shared" si="58"/>
        <v>5.0630136986301366</v>
      </c>
      <c r="C94" s="12">
        <f>'Surv-rate CEA'!D92*'Unit cost and utilities'!$H$7+'Surv-rate CEA'!E92*'Unit cost and utilities'!$H$7+'Unit cost and utilities'!$G$14*('Surv-rate CEA'!C91-'Surv-rate CEA'!C92)</f>
        <v>272.77279665063185</v>
      </c>
      <c r="D94" s="12">
        <f t="shared" si="32"/>
        <v>234.85835349002011</v>
      </c>
      <c r="E94" s="12">
        <f>C94-'Surv-rate CEA'!E92*'Unit cost and utilities'!$H$7-'Unit cost and utilities'!$G$14*('Surv-rate CEA'!C91-'Surv-rate CEA'!C92)</f>
        <v>27.68943430687974</v>
      </c>
      <c r="F94" s="12">
        <f t="shared" si="33"/>
        <v>23.84070196968004</v>
      </c>
      <c r="G94" s="12">
        <f>'Surv-rate CEA'!G92*'Unit cost and utilities'!$H$4+'Surv-rate CEA'!H92*'Unit cost and utilities'!$H$4+('Surv-rate CEA'!F91-'Surv-rate CEA'!F92)*'Unit cost and utilities'!$G$14</f>
        <v>394.20806609709723</v>
      </c>
      <c r="H94" s="12">
        <f t="shared" si="34"/>
        <v>339.41455479752221</v>
      </c>
      <c r="I94" s="12">
        <f>G94-'Surv-rate CEA'!H92*'Unit cost and utilities'!$H$4-('Surv-rate CEA'!F91-'Surv-rate CEA'!F92)*'Unit cost and utilities'!$G$14</f>
        <v>14.350892354627074</v>
      </c>
      <c r="J94" s="12">
        <f t="shared" si="35"/>
        <v>12.356169643401371</v>
      </c>
      <c r="K94" s="12">
        <f>'Surv-rate CEA'!K92*'Unit cost and utilities'!$H$10+'Surv-rate CEA'!J92*'Unit cost and utilities'!$H$10+('Surv-rate CEA'!I91-'Surv-rate CEA'!I92)*'Unit cost and utilities'!$G$14</f>
        <v>260.13887017429363</v>
      </c>
      <c r="L94" s="12">
        <f t="shared" si="36"/>
        <v>223.980497608566</v>
      </c>
      <c r="M94" s="12">
        <f>K94-'Surv-rate CEA'!J92*'Unit cost and utilities'!$H$10-('Surv-rate CEA'!I91-'Surv-rate CEA'!I92)*'Unit cost and utilities'!$G$14</f>
        <v>43.835337107918733</v>
      </c>
      <c r="N94" s="12">
        <f t="shared" si="37"/>
        <v>37.74238202730956</v>
      </c>
      <c r="O94" s="12">
        <f>'Surv-rate CEA'!N92*'Unit cost and utilities'!$H$3+'Surv-rate CEA'!M92*'Unit cost and utilities'!$H$3+('Surv-rate CEA'!L91-'Surv-rate CEA'!L92)*'Unit cost and utilities'!$G$14</f>
        <v>410.33534444179651</v>
      </c>
      <c r="P94" s="12">
        <f t="shared" si="38"/>
        <v>353.30019913163278</v>
      </c>
      <c r="Q94" s="12">
        <f>O94-'Surv-rate CEA'!M92*'Unit cost and utilities'!$H$3-('Surv-rate CEA'!L91-'Surv-rate CEA'!L92)*'Unit cost and utilities'!$G$14</f>
        <v>14.350892354627067</v>
      </c>
      <c r="R94" s="12">
        <f t="shared" si="39"/>
        <v>12.356169643401365</v>
      </c>
      <c r="S94" s="12">
        <f>'Surv-rate CEA'!Q92*'Unit cost and utilities'!$H$11+'Surv-rate CEA'!P92*'Unit cost and utilities'!$H$11+('Surv-rate CEA'!O91-'Surv-rate CEA'!O92)*'Unit cost and utilities'!$G$14</f>
        <v>260.13887017429363</v>
      </c>
      <c r="T94" s="12">
        <f t="shared" si="40"/>
        <v>223.980497608566</v>
      </c>
      <c r="U94" s="12">
        <f>S94-'Surv-rate CEA'!P92*'Unit cost and utilities'!$H$11-('Surv-rate CEA'!O91-'Surv-rate CEA'!O92)*'Unit cost and utilities'!$G$14</f>
        <v>43.835337107918733</v>
      </c>
      <c r="V94" s="12">
        <f t="shared" si="41"/>
        <v>37.74238202730956</v>
      </c>
      <c r="W94" s="12">
        <f>'Surv-rate CEA'!T92*'Unit cost and utilities'!$H$4+'Surv-rate CEA'!S92*'Unit cost and utilities'!$H$4+('Surv-rate CEA'!R91-'Surv-rate CEA'!R92)*'Unit cost and utilities'!$G$14</f>
        <v>394.20806609709723</v>
      </c>
      <c r="X94" s="12">
        <f t="shared" si="42"/>
        <v>339.41455479752221</v>
      </c>
      <c r="Y94" s="12">
        <f>W94-'Surv-rate CEA'!S92*'Unit cost and utilities'!$H$4-('Surv-rate CEA'!R91-'Surv-rate CEA'!R92)*'Unit cost and utilities'!$G$14</f>
        <v>14.350892354627074</v>
      </c>
      <c r="Z94" s="12">
        <f t="shared" si="43"/>
        <v>12.356169643401371</v>
      </c>
      <c r="AA94" s="12">
        <f>'Surv-rate CEA'!W92*'Unit cost and utilities'!$H$6+'Surv-rate CEA'!V92*'Unit cost and utilities'!$H$6+('Surv-rate CEA'!U91-'Surv-rate CEA'!U92)*'Unit cost and utilities'!$G$14</f>
        <v>284.6663281523364</v>
      </c>
      <c r="AB94" s="12">
        <f t="shared" si="44"/>
        <v>245.09872665028681</v>
      </c>
      <c r="AC94" s="12">
        <f>AA94-'Surv-rate CEA'!V92*'Unit cost and utilities'!$H$6-('Surv-rate CEA'!U91-'Surv-rate CEA'!U92)*'Unit cost and utilities'!$G$14</f>
        <v>135.86837604829125</v>
      </c>
      <c r="AD94" s="12">
        <f t="shared" si="45"/>
        <v>116.9831577117815</v>
      </c>
      <c r="AE94" s="12">
        <f>'Surv-rate CEA'!Z92*'Unit cost and utilities'!$H$12+'Surv-rate CEA'!Y92*'Unit cost and utilities'!$H$12+('Surv-rate CEA'!X91-'Surv-rate CEA'!X92)*'Unit cost and utilities'!$G$14</f>
        <v>260.13887017429363</v>
      </c>
      <c r="AF94" s="12">
        <f t="shared" si="46"/>
        <v>223.980497608566</v>
      </c>
      <c r="AG94" s="12">
        <f>AE94-'Surv-rate CEA'!Y92*'Unit cost and utilities'!$H$12-('Surv-rate CEA'!X91-'Surv-rate CEA'!X92)*'Unit cost and utilities'!$G$14</f>
        <v>43.835337107918733</v>
      </c>
      <c r="AH94" s="12">
        <f t="shared" si="47"/>
        <v>37.74238202730956</v>
      </c>
      <c r="AI94" s="12">
        <f>'Surv-rate CEA'!AC92*'Unit cost and utilities'!$H$5+'Surv-rate CEA'!AB92*'Unit cost and utilities'!$H$5+('Surv-rate CEA'!AA91-'Surv-rate CEA'!AA92)*'Unit cost and utilities'!$G$14</f>
        <v>435.93944966168146</v>
      </c>
      <c r="AJ94" s="12">
        <f t="shared" si="48"/>
        <v>375.34542529921617</v>
      </c>
      <c r="AK94" s="12">
        <f>AI94-'Surv-rate CEA'!AB92*'Unit cost and utilities'!$H$5-('Surv-rate CEA'!AA91-'Surv-rate CEA'!AA92)*'Unit cost and utilities'!$G$14</f>
        <v>72.929841003176861</v>
      </c>
      <c r="AL94" s="12">
        <f t="shared" si="49"/>
        <v>62.792853937824667</v>
      </c>
      <c r="AM94" s="12">
        <f>'Surv-rate CEA'!AF92*'Unit cost and utilities'!$H$9+'Surv-rate CEA'!AE92*'Unit cost and utilities'!$H$9+('Surv-rate CEA'!AD91-'Surv-rate CEA'!AD92)*'Unit cost and utilities'!G101</f>
        <v>433.84173724452131</v>
      </c>
      <c r="AN94" s="12">
        <f t="shared" si="50"/>
        <v>373.53928740555807</v>
      </c>
      <c r="AO94" s="12">
        <f>AM94-'Surv-rate CEA'!AE92*'Unit cost and utilities'!$H$9-('Surv-rate CEA'!AD91-'Surv-rate CEA'!AD92)*'Unit cost and utilities'!G101</f>
        <v>103.73041189361334</v>
      </c>
      <c r="AP94" s="12">
        <f t="shared" si="51"/>
        <v>89.312255632948933</v>
      </c>
      <c r="AQ94" s="13">
        <f>'Surv-rate CEA'!AI92*'Unit cost and utilities'!$H$4+'Surv-rate CEA'!AH92*'Unit cost and utilities'!$H$4+('Surv-rate CEA'!AG91-'Surv-rate CEA'!AG92)*'Unit cost and utilities'!$G$14</f>
        <v>394.20806609709723</v>
      </c>
      <c r="AR94" s="12">
        <f t="shared" si="52"/>
        <v>339.41455479752221</v>
      </c>
      <c r="AS94" s="13">
        <f>AQ94-'Surv-rate CEA'!AH92*'Unit cost and utilities'!$H$4-('Surv-rate CEA'!AG91-'Surv-rate CEA'!AG92)*'Unit cost and utilities'!$G$14</f>
        <v>14.350892354627074</v>
      </c>
      <c r="AT94" s="12">
        <f t="shared" si="53"/>
        <v>12.356169643401371</v>
      </c>
      <c r="AU94" s="12">
        <f>'Surv-rate CEA'!AL92*'Unit cost and utilities'!$H$8+'Surv-rate CEA'!AK92*'Unit cost and utilities'!$H$8+('Surv-rate CEA'!AJ91-'Surv-rate CEA'!AJ92)*'Unit cost and utilities'!$G$14</f>
        <v>254.04276386600438</v>
      </c>
      <c r="AV94" s="12">
        <f t="shared" si="54"/>
        <v>218.73172827436184</v>
      </c>
      <c r="AW94" s="12">
        <f>AU94-'Surv-rate CEA'!AK92*'Unit cost and utilities'!$H$8-('Surv-rate CEA'!AJ91-'Surv-rate CEA'!AJ92)*'Unit cost and utilities'!$G$14</f>
        <v>173.92225328861386</v>
      </c>
      <c r="AX94" s="12">
        <f t="shared" si="55"/>
        <v>149.7476821156589</v>
      </c>
      <c r="AY94" s="12">
        <f>'Surv-rate CEA'!AO92*'Unit cost and utilities'!$H$5+'Surv-rate CEA'!AN92*'Unit cost and utilities'!$H$5+('Surv-rate CEA'!AM91-'Surv-rate CEA'!AM92)*'Unit cost and utilities'!$G$14</f>
        <v>435.93944966168146</v>
      </c>
      <c r="AZ94" s="12">
        <f t="shared" si="56"/>
        <v>375.34542529921617</v>
      </c>
      <c r="BA94" s="12">
        <f>AY94-'Surv-rate CEA'!AN92*'Unit cost and utilities'!$H$5-('Surv-rate CEA'!AM91-'Surv-rate CEA'!AM92)*'Unit cost and utilities'!$G$14</f>
        <v>72.929841003176861</v>
      </c>
      <c r="BB94" s="12">
        <f t="shared" si="57"/>
        <v>62.792853937824667</v>
      </c>
    </row>
    <row r="95" spans="1:54">
      <c r="A95" s="12">
        <v>90</v>
      </c>
      <c r="B95" s="12">
        <f t="shared" si="58"/>
        <v>5.1205479452054794</v>
      </c>
      <c r="C95" s="12">
        <f>'Surv-rate CEA'!D93*'Unit cost and utilities'!$H$7+'Surv-rate CEA'!E93*'Unit cost and utilities'!$H$7+'Unit cost and utilities'!$G$14*('Surv-rate CEA'!C92-'Surv-rate CEA'!C93)</f>
        <v>268.99667846051096</v>
      </c>
      <c r="D95" s="12">
        <f t="shared" si="32"/>
        <v>231.21355586523293</v>
      </c>
      <c r="E95" s="12">
        <f>C95-'Surv-rate CEA'!E93*'Unit cost and utilities'!$H$7-'Unit cost and utilities'!$G$14*('Surv-rate CEA'!C92-'Surv-rate CEA'!C93)</f>
        <v>26.956179892535815</v>
      </c>
      <c r="F95" s="12">
        <f t="shared" si="33"/>
        <v>23.169929982652395</v>
      </c>
      <c r="G95" s="12">
        <f>'Surv-rate CEA'!G93*'Unit cost and utilities'!$H$4+'Surv-rate CEA'!H93*'Unit cost and utilities'!$H$4+('Surv-rate CEA'!F92-'Surv-rate CEA'!F93)*'Unit cost and utilities'!$G$14</f>
        <v>387.38362574688944</v>
      </c>
      <c r="H95" s="12">
        <f t="shared" si="34"/>
        <v>332.97193893066469</v>
      </c>
      <c r="I95" s="12">
        <f>G95-'Surv-rate CEA'!H93*'Unit cost and utilities'!$H$4-('Surv-rate CEA'!F92-'Surv-rate CEA'!F93)*'Unit cost and utilities'!$G$14</f>
        <v>13.825803586402184</v>
      </c>
      <c r="J95" s="12">
        <f t="shared" si="35"/>
        <v>11.883838968575297</v>
      </c>
      <c r="K95" s="12">
        <f>'Surv-rate CEA'!K93*'Unit cost and utilities'!$H$10+'Surv-rate CEA'!J93*'Unit cost and utilities'!$H$10+('Surv-rate CEA'!I92-'Surv-rate CEA'!I93)*'Unit cost and utilities'!$G$14</f>
        <v>256.44619523009919</v>
      </c>
      <c r="L95" s="12">
        <f t="shared" si="36"/>
        <v>220.42590647068297</v>
      </c>
      <c r="M95" s="12">
        <f>K95-'Surv-rate CEA'!J93*'Unit cost and utilities'!$H$10-('Surv-rate CEA'!I92-'Surv-rate CEA'!I93)*'Unit cost and utilities'!$G$14</f>
        <v>42.801963806655898</v>
      </c>
      <c r="N95" s="12">
        <f t="shared" si="37"/>
        <v>36.790023974978986</v>
      </c>
      <c r="O95" s="12">
        <f>'Surv-rate CEA'!N93*'Unit cost and utilities'!$H$3+'Surv-rate CEA'!M93*'Unit cost and utilities'!$H$3+('Surv-rate CEA'!L92-'Surv-rate CEA'!L93)*'Unit cost and utilities'!$G$14</f>
        <v>402.90533767078716</v>
      </c>
      <c r="P95" s="12">
        <f t="shared" si="38"/>
        <v>346.31347990276646</v>
      </c>
      <c r="Q95" s="12">
        <f>O95-'Surv-rate CEA'!M93*'Unit cost and utilities'!$H$3-('Surv-rate CEA'!L92-'Surv-rate CEA'!L93)*'Unit cost and utilities'!$G$14</f>
        <v>13.825803586402163</v>
      </c>
      <c r="R95" s="12">
        <f t="shared" si="39"/>
        <v>11.883838968575278</v>
      </c>
      <c r="S95" s="12">
        <f>'Surv-rate CEA'!Q93*'Unit cost and utilities'!$H$11+'Surv-rate CEA'!P93*'Unit cost and utilities'!$H$11+('Surv-rate CEA'!O92-'Surv-rate CEA'!O93)*'Unit cost and utilities'!$G$14</f>
        <v>256.44619523009919</v>
      </c>
      <c r="T95" s="12">
        <f t="shared" si="40"/>
        <v>220.42590647068297</v>
      </c>
      <c r="U95" s="12">
        <f>S95-'Surv-rate CEA'!P93*'Unit cost and utilities'!$H$11-('Surv-rate CEA'!O92-'Surv-rate CEA'!O93)*'Unit cost and utilities'!$G$14</f>
        <v>42.801963806655898</v>
      </c>
      <c r="V95" s="12">
        <f t="shared" si="41"/>
        <v>36.790023974978986</v>
      </c>
      <c r="W95" s="12">
        <f>'Surv-rate CEA'!T93*'Unit cost and utilities'!$H$4+'Surv-rate CEA'!S93*'Unit cost and utilities'!$H$4+('Surv-rate CEA'!R92-'Surv-rate CEA'!R93)*'Unit cost and utilities'!$G$14</f>
        <v>387.38362574688944</v>
      </c>
      <c r="X95" s="12">
        <f t="shared" si="42"/>
        <v>332.97193893066469</v>
      </c>
      <c r="Y95" s="12">
        <f>W95-'Surv-rate CEA'!S93*'Unit cost and utilities'!$H$4-('Surv-rate CEA'!R92-'Surv-rate CEA'!R93)*'Unit cost and utilities'!$G$14</f>
        <v>13.825803586402184</v>
      </c>
      <c r="Z95" s="12">
        <f t="shared" si="43"/>
        <v>11.883838968575297</v>
      </c>
      <c r="AA95" s="12">
        <f>'Surv-rate CEA'!W93*'Unit cost and utilities'!$H$6+'Surv-rate CEA'!V93*'Unit cost and utilities'!$H$6+('Surv-rate CEA'!U92-'Surv-rate CEA'!U93)*'Unit cost and utilities'!$G$14</f>
        <v>280.81567188776734</v>
      </c>
      <c r="AB95" s="12">
        <f t="shared" si="44"/>
        <v>241.37246010413762</v>
      </c>
      <c r="AC95" s="12">
        <f>AA95-'Surv-rate CEA'!V93*'Unit cost and utilities'!$H$6-('Surv-rate CEA'!U92-'Surv-rate CEA'!U93)*'Unit cost and utilities'!$G$14</f>
        <v>133.64320076069001</v>
      </c>
      <c r="AD95" s="12">
        <f t="shared" si="45"/>
        <v>114.87175173289924</v>
      </c>
      <c r="AE95" s="12">
        <f>'Surv-rate CEA'!Z93*'Unit cost and utilities'!$H$12+'Surv-rate CEA'!Y93*'Unit cost and utilities'!$H$12+('Surv-rate CEA'!X92-'Surv-rate CEA'!X93)*'Unit cost and utilities'!$G$14</f>
        <v>256.44619523009919</v>
      </c>
      <c r="AF95" s="12">
        <f t="shared" si="46"/>
        <v>220.42590647068297</v>
      </c>
      <c r="AG95" s="12">
        <f>AE95-'Surv-rate CEA'!Y93*'Unit cost and utilities'!$H$12-('Surv-rate CEA'!X92-'Surv-rate CEA'!X93)*'Unit cost and utilities'!$G$14</f>
        <v>42.801963806655898</v>
      </c>
      <c r="AH95" s="12">
        <f t="shared" si="47"/>
        <v>36.790023974978986</v>
      </c>
      <c r="AI95" s="12">
        <f>'Surv-rate CEA'!AC93*'Unit cost and utilities'!$H$5+'Surv-rate CEA'!AB93*'Unit cost and utilities'!$H$5+('Surv-rate CEA'!AA92-'Surv-rate CEA'!AA93)*'Unit cost and utilities'!$G$14</f>
        <v>428.74986999709205</v>
      </c>
      <c r="AJ95" s="12">
        <f t="shared" si="48"/>
        <v>368.52790371289592</v>
      </c>
      <c r="AK95" s="12">
        <f>AI95-'Surv-rate CEA'!AB93*'Unit cost and utilities'!$H$5-('Surv-rate CEA'!AA92-'Surv-rate CEA'!AA93)*'Unit cost and utilities'!$G$14</f>
        <v>71.014439013129063</v>
      </c>
      <c r="AL95" s="12">
        <f t="shared" si="49"/>
        <v>61.03979073634062</v>
      </c>
      <c r="AM95" s="12">
        <f>'Surv-rate CEA'!AF93*'Unit cost and utilities'!$H$9+'Surv-rate CEA'!AE93*'Unit cost and utilities'!$H$9+('Surv-rate CEA'!AD92-'Surv-rate CEA'!AD93)*'Unit cost and utilities'!G102</f>
        <v>429.68614417843804</v>
      </c>
      <c r="AN95" s="12">
        <f t="shared" si="50"/>
        <v>369.33266934782023</v>
      </c>
      <c r="AO95" s="12">
        <f>AM95-'Surv-rate CEA'!AE93*'Unit cost and utilities'!$H$9-('Surv-rate CEA'!AD92-'Surv-rate CEA'!AD93)*'Unit cost and utilities'!G102</f>
        <v>101.85297662543013</v>
      </c>
      <c r="AP95" s="12">
        <f t="shared" si="51"/>
        <v>87.546764650780958</v>
      </c>
      <c r="AQ95" s="13">
        <f>'Surv-rate CEA'!AI93*'Unit cost and utilities'!$H$4+'Surv-rate CEA'!AH93*'Unit cost and utilities'!$H$4+('Surv-rate CEA'!AG92-'Surv-rate CEA'!AG93)*'Unit cost and utilities'!$G$14</f>
        <v>387.38362574688944</v>
      </c>
      <c r="AR95" s="12">
        <f t="shared" si="52"/>
        <v>332.97193893066469</v>
      </c>
      <c r="AS95" s="13">
        <f>AQ95-'Surv-rate CEA'!AH93*'Unit cost and utilities'!$H$4-('Surv-rate CEA'!AG92-'Surv-rate CEA'!AG93)*'Unit cost and utilities'!$G$14</f>
        <v>13.825803586402184</v>
      </c>
      <c r="AT95" s="12">
        <f t="shared" si="53"/>
        <v>11.883838968575297</v>
      </c>
      <c r="AU95" s="12">
        <f>'Surv-rate CEA'!AL93*'Unit cost and utilities'!$H$8+'Surv-rate CEA'!AK93*'Unit cost and utilities'!$H$8+('Surv-rate CEA'!AJ92-'Surv-rate CEA'!AJ93)*'Unit cost and utilities'!$G$14</f>
        <v>250.39198361415708</v>
      </c>
      <c r="AV95" s="12">
        <f t="shared" si="54"/>
        <v>215.22206602293534</v>
      </c>
      <c r="AW95" s="12">
        <f>AU95-'Surv-rate CEA'!AK93*'Unit cost and utilities'!$H$8-('Surv-rate CEA'!AJ92-'Surv-rate CEA'!AJ93)*'Unit cost and utilities'!$G$14</f>
        <v>171.34827781801209</v>
      </c>
      <c r="AX95" s="12">
        <f t="shared" si="55"/>
        <v>147.28079481287116</v>
      </c>
      <c r="AY95" s="12">
        <f>'Surv-rate CEA'!AO93*'Unit cost and utilities'!$H$5+'Surv-rate CEA'!AN93*'Unit cost and utilities'!$H$5+('Surv-rate CEA'!AM92-'Surv-rate CEA'!AM93)*'Unit cost and utilities'!$G$14</f>
        <v>428.74986999709205</v>
      </c>
      <c r="AZ95" s="12">
        <f t="shared" si="56"/>
        <v>368.52790371289592</v>
      </c>
      <c r="BA95" s="12">
        <f>AY95-'Surv-rate CEA'!AN93*'Unit cost and utilities'!$H$5-('Surv-rate CEA'!AM92-'Surv-rate CEA'!AM93)*'Unit cost and utilities'!$G$14</f>
        <v>71.014439013129063</v>
      </c>
      <c r="BB95" s="12">
        <f t="shared" si="57"/>
        <v>61.03979073634062</v>
      </c>
    </row>
    <row r="96" spans="1:54">
      <c r="A96" s="12">
        <v>91</v>
      </c>
      <c r="B96" s="12">
        <f t="shared" si="58"/>
        <v>5.1780821917808222</v>
      </c>
      <c r="C96" s="12">
        <f>'Surv-rate CEA'!D94*'Unit cost and utilities'!$H$7+'Surv-rate CEA'!E94*'Unit cost and utilities'!$H$7+'Unit cost and utilities'!$G$14*('Surv-rate CEA'!C93-'Surv-rate CEA'!C94)</f>
        <v>265.29959192660476</v>
      </c>
      <c r="D96" s="12">
        <f t="shared" si="32"/>
        <v>227.64828209267881</v>
      </c>
      <c r="E96" s="12">
        <f>C96-'Surv-rate CEA'!E94*'Unit cost and utilities'!$H$7-'Unit cost and utilities'!$G$14*('Surv-rate CEA'!C93-'Surv-rate CEA'!C94)</f>
        <v>26.247589084161302</v>
      </c>
      <c r="F96" s="12">
        <f t="shared" si="33"/>
        <v>22.522532057783625</v>
      </c>
      <c r="G96" s="12">
        <f>'Surv-rate CEA'!G94*'Unit cost and utilities'!$H$4+'Surv-rate CEA'!H94*'Unit cost and utilities'!$H$4+('Surv-rate CEA'!F93-'Surv-rate CEA'!F94)*'Unit cost and utilities'!$G$14</f>
        <v>380.7241559997085</v>
      </c>
      <c r="H96" s="12">
        <f t="shared" si="34"/>
        <v>326.69179562287576</v>
      </c>
      <c r="I96" s="12">
        <f>G96-'Surv-rate CEA'!H94*'Unit cost and utilities'!$H$4-('Surv-rate CEA'!F93-'Surv-rate CEA'!F94)*'Unit cost and utilities'!$G$14</f>
        <v>13.323625832050594</v>
      </c>
      <c r="J96" s="12">
        <f t="shared" si="35"/>
        <v>11.43273726840509</v>
      </c>
      <c r="K96" s="12">
        <f>'Surv-rate CEA'!K94*'Unit cost and utilities'!$H$10+'Surv-rate CEA'!J94*'Unit cost and utilities'!$H$10+('Surv-rate CEA'!I93-'Surv-rate CEA'!I94)*'Unit cost and utilities'!$G$14</f>
        <v>252.83208647378154</v>
      </c>
      <c r="L96" s="12">
        <f t="shared" si="36"/>
        <v>216.95016462591127</v>
      </c>
      <c r="M96" s="12">
        <f>K96-'Surv-rate CEA'!J94*'Unit cost and utilities'!$H$10-('Surv-rate CEA'!I93-'Surv-rate CEA'!I94)*'Unit cost and utilities'!$G$14</f>
        <v>41.800377531421603</v>
      </c>
      <c r="N96" s="12">
        <f t="shared" si="37"/>
        <v>35.868069252387258</v>
      </c>
      <c r="O96" s="12">
        <f>'Surv-rate CEA'!N94*'Unit cost and utilities'!$H$3+'Surv-rate CEA'!M94*'Unit cost and utilities'!$H$3+('Surv-rate CEA'!L93-'Surv-rate CEA'!L94)*'Unit cost and utilities'!$G$14</f>
        <v>395.66637026295979</v>
      </c>
      <c r="P96" s="12">
        <f t="shared" si="38"/>
        <v>339.51341130267264</v>
      </c>
      <c r="Q96" s="12">
        <f>O96-'Surv-rate CEA'!M94*'Unit cost and utilities'!$H$3-('Surv-rate CEA'!L93-'Surv-rate CEA'!L94)*'Unit cost and utilities'!$G$14</f>
        <v>13.323625832050585</v>
      </c>
      <c r="R96" s="12">
        <f t="shared" si="39"/>
        <v>11.432737268405081</v>
      </c>
      <c r="S96" s="12">
        <f>'Surv-rate CEA'!Q94*'Unit cost and utilities'!$H$11+'Surv-rate CEA'!P94*'Unit cost and utilities'!$H$11+('Surv-rate CEA'!O93-'Surv-rate CEA'!O94)*'Unit cost and utilities'!$G$14</f>
        <v>252.83208647378154</v>
      </c>
      <c r="T96" s="12">
        <f t="shared" si="40"/>
        <v>216.95016462591127</v>
      </c>
      <c r="U96" s="12">
        <f>S96-'Surv-rate CEA'!P94*'Unit cost and utilities'!$H$11-('Surv-rate CEA'!O93-'Surv-rate CEA'!O94)*'Unit cost and utilities'!$G$14</f>
        <v>41.800377531421603</v>
      </c>
      <c r="V96" s="12">
        <f t="shared" si="41"/>
        <v>35.868069252387258</v>
      </c>
      <c r="W96" s="12">
        <f>'Surv-rate CEA'!T94*'Unit cost and utilities'!$H$4+'Surv-rate CEA'!S94*'Unit cost and utilities'!$H$4+('Surv-rate CEA'!R93-'Surv-rate CEA'!R94)*'Unit cost and utilities'!$G$14</f>
        <v>380.7241559997085</v>
      </c>
      <c r="X96" s="12">
        <f t="shared" si="42"/>
        <v>326.69179562287576</v>
      </c>
      <c r="Y96" s="12">
        <f>W96-'Surv-rate CEA'!S94*'Unit cost and utilities'!$H$4-('Surv-rate CEA'!R93-'Surv-rate CEA'!R94)*'Unit cost and utilities'!$G$14</f>
        <v>13.323625832050594</v>
      </c>
      <c r="Z96" s="12">
        <f t="shared" si="43"/>
        <v>11.43273726840509</v>
      </c>
      <c r="AA96" s="12">
        <f>'Surv-rate CEA'!W94*'Unit cost and utilities'!$H$6+'Surv-rate CEA'!V94*'Unit cost and utilities'!$H$6+('Surv-rate CEA'!U93-'Surv-rate CEA'!U94)*'Unit cost and utilities'!$G$14</f>
        <v>277.04440462032079</v>
      </c>
      <c r="AB96" s="12">
        <f t="shared" si="44"/>
        <v>237.72627133423188</v>
      </c>
      <c r="AC96" s="12">
        <f>AA96-'Surv-rate CEA'!V94*'Unit cost and utilities'!$H$6-('Surv-rate CEA'!U93-'Surv-rate CEA'!U94)*'Unit cost and utilities'!$G$14</f>
        <v>131.47063616013691</v>
      </c>
      <c r="AD96" s="12">
        <f t="shared" si="45"/>
        <v>112.81232756576073</v>
      </c>
      <c r="AE96" s="12">
        <f>'Surv-rate CEA'!Z94*'Unit cost and utilities'!$H$12+'Surv-rate CEA'!Y94*'Unit cost and utilities'!$H$12+('Surv-rate CEA'!X93-'Surv-rate CEA'!X94)*'Unit cost and utilities'!$G$14</f>
        <v>252.83208647378154</v>
      </c>
      <c r="AF96" s="12">
        <f t="shared" si="46"/>
        <v>216.95016462591127</v>
      </c>
      <c r="AG96" s="12">
        <f>AE96-'Surv-rate CEA'!Y94*'Unit cost and utilities'!$H$12-('Surv-rate CEA'!X93-'Surv-rate CEA'!X94)*'Unit cost and utilities'!$G$14</f>
        <v>41.800377531421603</v>
      </c>
      <c r="AH96" s="12">
        <f t="shared" si="47"/>
        <v>35.868069252387258</v>
      </c>
      <c r="AI96" s="12">
        <f>'Surv-rate CEA'!AC94*'Unit cost and utilities'!$H$5+'Surv-rate CEA'!AB94*'Unit cost and utilities'!$H$5+('Surv-rate CEA'!AA93-'Surv-rate CEA'!AA94)*'Unit cost and utilities'!$G$14</f>
        <v>421.72827379007532</v>
      </c>
      <c r="AJ96" s="12">
        <f t="shared" si="48"/>
        <v>361.87661029189059</v>
      </c>
      <c r="AK96" s="12">
        <f>AI96-'Surv-rate CEA'!AB94*'Unit cost and utilities'!$H$5-('Surv-rate CEA'!AA93-'Surv-rate CEA'!AA94)*'Unit cost and utilities'!$G$14</f>
        <v>69.163050626155012</v>
      </c>
      <c r="AL96" s="12">
        <f t="shared" si="49"/>
        <v>59.34743263264793</v>
      </c>
      <c r="AM96" s="12">
        <f>'Surv-rate CEA'!AF94*'Unit cost and utilities'!$H$9+'Surv-rate CEA'!AE94*'Unit cost and utilities'!$H$9+('Surv-rate CEA'!AD93-'Surv-rate CEA'!AD94)*'Unit cost and utilities'!G103</f>
        <v>425.59862402833897</v>
      </c>
      <c r="AN96" s="12">
        <f t="shared" si="50"/>
        <v>365.19768054472934</v>
      </c>
      <c r="AO96" s="12">
        <f>AM96-'Surv-rate CEA'!AE94*'Unit cost and utilities'!$H$9-('Surv-rate CEA'!AD93-'Surv-rate CEA'!AD94)*'Unit cost and utilities'!G103</f>
        <v>100.02312700965945</v>
      </c>
      <c r="AP96" s="12">
        <f t="shared" si="51"/>
        <v>85.827847935726012</v>
      </c>
      <c r="AQ96" s="13">
        <f>'Surv-rate CEA'!AI94*'Unit cost and utilities'!$H$4+'Surv-rate CEA'!AH94*'Unit cost and utilities'!$H$4+('Surv-rate CEA'!AG93-'Surv-rate CEA'!AG94)*'Unit cost and utilities'!$G$14</f>
        <v>380.7241559997085</v>
      </c>
      <c r="AR96" s="12">
        <f t="shared" si="52"/>
        <v>326.69179562287576</v>
      </c>
      <c r="AS96" s="13">
        <f>AQ96-'Surv-rate CEA'!AH94*'Unit cost and utilities'!$H$4-('Surv-rate CEA'!AG93-'Surv-rate CEA'!AG94)*'Unit cost and utilities'!$G$14</f>
        <v>13.323625832050594</v>
      </c>
      <c r="AT96" s="12">
        <f t="shared" si="53"/>
        <v>11.43273726840509</v>
      </c>
      <c r="AU96" s="12">
        <f>'Surv-rate CEA'!AL94*'Unit cost and utilities'!$H$8+'Surv-rate CEA'!AK94*'Unit cost and utilities'!$H$8+('Surv-rate CEA'!AJ93-'Surv-rate CEA'!AJ94)*'Unit cost and utilities'!$G$14</f>
        <v>246.81951117836343</v>
      </c>
      <c r="AV96" s="12">
        <f t="shared" si="54"/>
        <v>211.79089382939426</v>
      </c>
      <c r="AW96" s="12">
        <f>AU96-'Surv-rate CEA'!AK94*'Unit cost and utilities'!$H$8-('Surv-rate CEA'!AJ93-'Surv-rate CEA'!AJ94)*'Unit cost and utilities'!$G$14</f>
        <v>168.83114343189703</v>
      </c>
      <c r="AX96" s="12">
        <f t="shared" si="55"/>
        <v>144.87063280763292</v>
      </c>
      <c r="AY96" s="12">
        <f>'Surv-rate CEA'!AO94*'Unit cost and utilities'!$H$5+'Surv-rate CEA'!AN94*'Unit cost and utilities'!$H$5+('Surv-rate CEA'!AM93-'Surv-rate CEA'!AM94)*'Unit cost and utilities'!$G$14</f>
        <v>421.72827379007532</v>
      </c>
      <c r="AZ96" s="12">
        <f t="shared" si="56"/>
        <v>361.87661029189059</v>
      </c>
      <c r="BA96" s="12">
        <f>AY96-'Surv-rate CEA'!AN94*'Unit cost and utilities'!$H$5-('Surv-rate CEA'!AM93-'Surv-rate CEA'!AM94)*'Unit cost and utilities'!$G$14</f>
        <v>69.163050626155012</v>
      </c>
      <c r="BB96" s="12">
        <f t="shared" si="57"/>
        <v>59.34743263264793</v>
      </c>
    </row>
    <row r="97" spans="1:54">
      <c r="A97" s="12">
        <v>92</v>
      </c>
      <c r="B97" s="12">
        <f t="shared" si="58"/>
        <v>5.2356164383561641</v>
      </c>
      <c r="C97" s="12">
        <f>'Surv-rate CEA'!D95*'Unit cost and utilities'!$H$7+'Surv-rate CEA'!E95*'Unit cost and utilities'!$H$7+'Unit cost and utilities'!$G$14*('Surv-rate CEA'!C94-'Surv-rate CEA'!C95)</f>
        <v>261.67927144927694</v>
      </c>
      <c r="D97" s="12">
        <f t="shared" si="32"/>
        <v>224.1602164479232</v>
      </c>
      <c r="E97" s="12">
        <f>C97-'Surv-rate CEA'!E95*'Unit cost and utilities'!$H$7-'Unit cost and utilities'!$G$14*('Surv-rate CEA'!C94-'Surv-rate CEA'!C95)</f>
        <v>25.562647947650369</v>
      </c>
      <c r="F97" s="12">
        <f t="shared" si="33"/>
        <v>21.897526178484782</v>
      </c>
      <c r="G97" s="12">
        <f>'Surv-rate CEA'!G95*'Unit cost and utilities'!$H$4+'Surv-rate CEA'!H95*'Unit cost and utilities'!$H$4+('Surv-rate CEA'!F94-'Surv-rate CEA'!F95)*'Unit cost and utilities'!$G$14</f>
        <v>374.22444971328241</v>
      </c>
      <c r="H97" s="12">
        <f t="shared" si="34"/>
        <v>320.5688902420174</v>
      </c>
      <c r="I97" s="12">
        <f>G97-'Surv-rate CEA'!H95*'Unit cost and utilities'!$H$4-('Surv-rate CEA'!F94-'Surv-rate CEA'!F95)*'Unit cost and utilities'!$G$14</f>
        <v>12.843193088756921</v>
      </c>
      <c r="J97" s="12">
        <f t="shared" si="35"/>
        <v>11.001761533168537</v>
      </c>
      <c r="K97" s="12">
        <f>'Surv-rate CEA'!K95*'Unit cost and utilities'!$H$10+'Surv-rate CEA'!J95*'Unit cost and utilities'!$H$10+('Surv-rate CEA'!I94-'Surv-rate CEA'!I95)*'Unit cost and utilities'!$G$14</f>
        <v>249.29426579995135</v>
      </c>
      <c r="L97" s="12">
        <f t="shared" si="36"/>
        <v>213.5509483477569</v>
      </c>
      <c r="M97" s="12">
        <f>K97-'Surv-rate CEA'!J95*'Unit cost and utilities'!$H$10-('Surv-rate CEA'!I94-'Surv-rate CEA'!I95)*'Unit cost and utilities'!$G$14</f>
        <v>40.829360528255179</v>
      </c>
      <c r="N97" s="12">
        <f t="shared" si="37"/>
        <v>34.975327784868234</v>
      </c>
      <c r="O97" s="12">
        <f>'Surv-rate CEA'!N95*'Unit cost and utilities'!$H$3+'Surv-rate CEA'!M95*'Unit cost and utilities'!$H$3+('Surv-rate CEA'!L94-'Surv-rate CEA'!L95)*'Unit cost and utilities'!$G$14</f>
        <v>388.61193824584194</v>
      </c>
      <c r="P97" s="12">
        <f t="shared" si="38"/>
        <v>332.89352920076544</v>
      </c>
      <c r="Q97" s="12">
        <f>O97-'Surv-rate CEA'!M95*'Unit cost and utilities'!$H$3-('Surv-rate CEA'!L94-'Surv-rate CEA'!L95)*'Unit cost and utilities'!$G$14</f>
        <v>12.843193088756962</v>
      </c>
      <c r="R97" s="12">
        <f t="shared" si="39"/>
        <v>11.001761533168573</v>
      </c>
      <c r="S97" s="12">
        <f>'Surv-rate CEA'!Q95*'Unit cost and utilities'!$H$11+'Surv-rate CEA'!P95*'Unit cost and utilities'!$H$11+('Surv-rate CEA'!O94-'Surv-rate CEA'!O95)*'Unit cost and utilities'!$G$14</f>
        <v>249.29426579995135</v>
      </c>
      <c r="T97" s="12">
        <f t="shared" si="40"/>
        <v>213.5509483477569</v>
      </c>
      <c r="U97" s="12">
        <f>S97-'Surv-rate CEA'!P95*'Unit cost and utilities'!$H$11-('Surv-rate CEA'!O94-'Surv-rate CEA'!O95)*'Unit cost and utilities'!$G$14</f>
        <v>40.829360528255179</v>
      </c>
      <c r="V97" s="12">
        <f t="shared" si="41"/>
        <v>34.975327784868234</v>
      </c>
      <c r="W97" s="12">
        <f>'Surv-rate CEA'!T95*'Unit cost and utilities'!$H$4+'Surv-rate CEA'!S95*'Unit cost and utilities'!$H$4+('Surv-rate CEA'!R94-'Surv-rate CEA'!R95)*'Unit cost and utilities'!$G$14</f>
        <v>374.22444971328241</v>
      </c>
      <c r="X97" s="12">
        <f t="shared" si="42"/>
        <v>320.5688902420174</v>
      </c>
      <c r="Y97" s="12">
        <f>W97-'Surv-rate CEA'!S95*'Unit cost and utilities'!$H$4-('Surv-rate CEA'!R94-'Surv-rate CEA'!R95)*'Unit cost and utilities'!$G$14</f>
        <v>12.843193088756921</v>
      </c>
      <c r="Z97" s="12">
        <f t="shared" si="43"/>
        <v>11.001761533168537</v>
      </c>
      <c r="AA97" s="12">
        <f>'Surv-rate CEA'!W95*'Unit cost and utilities'!$H$6+'Surv-rate CEA'!V95*'Unit cost and utilities'!$H$6+('Surv-rate CEA'!U94-'Surv-rate CEA'!U95)*'Unit cost and utilities'!$G$14</f>
        <v>273.35027399366328</v>
      </c>
      <c r="AB97" s="12">
        <f t="shared" si="44"/>
        <v>234.15785379238906</v>
      </c>
      <c r="AC97" s="12">
        <f>AA97-'Surv-rate CEA'!V95*'Unit cost and utilities'!$H$6-('Surv-rate CEA'!U94-'Surv-rate CEA'!U95)*'Unit cost and utilities'!$G$14</f>
        <v>129.34902907206865</v>
      </c>
      <c r="AD97" s="12">
        <f t="shared" si="45"/>
        <v>110.80322179719879</v>
      </c>
      <c r="AE97" s="12">
        <f>'Surv-rate CEA'!Z95*'Unit cost and utilities'!$H$12+'Surv-rate CEA'!Y95*'Unit cost and utilities'!$H$12+('Surv-rate CEA'!X94-'Surv-rate CEA'!X95)*'Unit cost and utilities'!$G$14</f>
        <v>249.29426579995135</v>
      </c>
      <c r="AF97" s="12">
        <f t="shared" si="46"/>
        <v>213.5509483477569</v>
      </c>
      <c r="AG97" s="12">
        <f>AE97-'Surv-rate CEA'!Y95*'Unit cost and utilities'!$H$12-('Surv-rate CEA'!X94-'Surv-rate CEA'!X95)*'Unit cost and utilities'!$G$14</f>
        <v>40.829360528255179</v>
      </c>
      <c r="AH97" s="12">
        <f t="shared" si="47"/>
        <v>34.975327784868234</v>
      </c>
      <c r="AI97" s="12">
        <f>'Surv-rate CEA'!AC95*'Unit cost and utilities'!$H$5+'Surv-rate CEA'!AB95*'Unit cost and utilities'!$H$5+('Surv-rate CEA'!AA94-'Surv-rate CEA'!AA95)*'Unit cost and utilities'!$G$14</f>
        <v>414.86948890676769</v>
      </c>
      <c r="AJ97" s="12">
        <f t="shared" si="48"/>
        <v>355.3863243195654</v>
      </c>
      <c r="AK97" s="12">
        <f>AI97-'Surv-rate CEA'!AB95*'Unit cost and utilities'!$H$5-('Surv-rate CEA'!AA94-'Surv-rate CEA'!AA95)*'Unit cost and utilities'!$G$14</f>
        <v>67.373057653248253</v>
      </c>
      <c r="AL97" s="12">
        <f t="shared" si="49"/>
        <v>57.713242255177747</v>
      </c>
      <c r="AM97" s="12">
        <f>'Surv-rate CEA'!AF95*'Unit cost and utilities'!$H$9+'Surv-rate CEA'!AE95*'Unit cost and utilities'!$H$9+('Surv-rate CEA'!AD94-'Surv-rate CEA'!AD95)*'Unit cost and utilities'!G104</f>
        <v>421.57754354365352</v>
      </c>
      <c r="AN97" s="12">
        <f t="shared" si="50"/>
        <v>361.13259138543151</v>
      </c>
      <c r="AO97" s="12">
        <f>AM97-'Surv-rate CEA'!AE95*'Unit cost and utilities'!$H$9-('Surv-rate CEA'!AD94-'Surv-rate CEA'!AD95)*'Unit cost and utilities'!G104</f>
        <v>98.239289738633488</v>
      </c>
      <c r="AP97" s="12">
        <f t="shared" si="51"/>
        <v>84.153935195325047</v>
      </c>
      <c r="AQ97" s="13">
        <f>'Surv-rate CEA'!AI95*'Unit cost and utilities'!$H$4+'Surv-rate CEA'!AH95*'Unit cost and utilities'!$H$4+('Surv-rate CEA'!AG94-'Surv-rate CEA'!AG95)*'Unit cost and utilities'!$G$14</f>
        <v>374.22444971328241</v>
      </c>
      <c r="AR97" s="12">
        <f t="shared" si="52"/>
        <v>320.5688902420174</v>
      </c>
      <c r="AS97" s="13">
        <f>AQ97-'Surv-rate CEA'!AH95*'Unit cost and utilities'!$H$4-('Surv-rate CEA'!AG94-'Surv-rate CEA'!AG95)*'Unit cost and utilities'!$G$14</f>
        <v>12.843193088756921</v>
      </c>
      <c r="AT97" s="12">
        <f t="shared" si="53"/>
        <v>11.001761533168537</v>
      </c>
      <c r="AU97" s="12">
        <f>'Surv-rate CEA'!AL95*'Unit cost and utilities'!$H$8+'Surv-rate CEA'!AK95*'Unit cost and utilities'!$H$8+('Surv-rate CEA'!AJ94-'Surv-rate CEA'!AJ95)*'Unit cost and utilities'!$G$14</f>
        <v>243.32306305433218</v>
      </c>
      <c r="AV97" s="12">
        <f t="shared" si="54"/>
        <v>208.43588481024671</v>
      </c>
      <c r="AW97" s="12">
        <f>AU97-'Surv-rate CEA'!AK95*'Unit cost and utilities'!$H$8-('Surv-rate CEA'!AJ94-'Surv-rate CEA'!AJ95)*'Unit cost and utilities'!$G$14</f>
        <v>166.3691491046888</v>
      </c>
      <c r="AX97" s="12">
        <f t="shared" si="55"/>
        <v>142.5154704345494</v>
      </c>
      <c r="AY97" s="12">
        <f>'Surv-rate CEA'!AO95*'Unit cost and utilities'!$H$5+'Surv-rate CEA'!AN95*'Unit cost and utilities'!$H$5+('Surv-rate CEA'!AM94-'Surv-rate CEA'!AM95)*'Unit cost and utilities'!$G$14</f>
        <v>414.86948890676769</v>
      </c>
      <c r="AZ97" s="12">
        <f t="shared" si="56"/>
        <v>355.3863243195654</v>
      </c>
      <c r="BA97" s="12">
        <f>AY97-'Surv-rate CEA'!AN95*'Unit cost and utilities'!$H$5-('Surv-rate CEA'!AM94-'Surv-rate CEA'!AM95)*'Unit cost and utilities'!$G$14</f>
        <v>67.373057653248253</v>
      </c>
      <c r="BB97" s="12">
        <f t="shared" si="57"/>
        <v>57.713242255177747</v>
      </c>
    </row>
    <row r="98" spans="1:54">
      <c r="A98" s="12">
        <v>93</v>
      </c>
      <c r="B98" s="12">
        <f t="shared" si="58"/>
        <v>5.2931506849315069</v>
      </c>
      <c r="C98" s="12">
        <f>'Surv-rate CEA'!D96*'Unit cost and utilities'!$H$7+'Surv-rate CEA'!E96*'Unit cost and utilities'!$H$7+'Unit cost and utilities'!$G$14*('Surv-rate CEA'!C95-'Surv-rate CEA'!C96)</f>
        <v>258.13353467738352</v>
      </c>
      <c r="D98" s="12">
        <f t="shared" si="32"/>
        <v>220.74712882927</v>
      </c>
      <c r="E98" s="12">
        <f>C98-'Surv-rate CEA'!E96*'Unit cost and utilities'!$H$7-'Unit cost and utilities'!$G$14*('Surv-rate CEA'!C95-'Surv-rate CEA'!C96)</f>
        <v>24.900392012572642</v>
      </c>
      <c r="F98" s="12">
        <f t="shared" si="33"/>
        <v>21.293978910444501</v>
      </c>
      <c r="G98" s="12">
        <f>'Surv-rate CEA'!G96*'Unit cost and utilities'!$H$4+'Surv-rate CEA'!H96*'Unit cost and utilities'!$H$4+('Surv-rate CEA'!F95-'Surv-rate CEA'!F96)*'Unit cost and utilities'!$G$14</f>
        <v>367.87950421573998</v>
      </c>
      <c r="H98" s="12">
        <f t="shared" si="34"/>
        <v>314.59819589986438</v>
      </c>
      <c r="I98" s="12">
        <f>G98-'Surv-rate CEA'!H96*'Unit cost and utilities'!$H$4-('Surv-rate CEA'!F95-'Surv-rate CEA'!F96)*'Unit cost and utilities'!$G$14</f>
        <v>12.383407326583679</v>
      </c>
      <c r="J98" s="12">
        <f t="shared" si="35"/>
        <v>10.589874019596722</v>
      </c>
      <c r="K98" s="12">
        <f>'Surv-rate CEA'!K96*'Unit cost and utilities'!$H$10+'Surv-rate CEA'!J96*'Unit cost and utilities'!$H$10+('Surv-rate CEA'!I95-'Surv-rate CEA'!I96)*'Unit cost and utilities'!$G$14</f>
        <v>245.83053951191067</v>
      </c>
      <c r="L98" s="12">
        <f t="shared" si="36"/>
        <v>210.22602058902217</v>
      </c>
      <c r="M98" s="12">
        <f>K98-'Surv-rate CEA'!J96*'Unit cost and utilities'!$H$10-('Surv-rate CEA'!I95-'Surv-rate CEA'!I96)*'Unit cost and utilities'!$G$14</f>
        <v>39.88775115453506</v>
      </c>
      <c r="N98" s="12">
        <f t="shared" si="37"/>
        <v>34.110665062657112</v>
      </c>
      <c r="O98" s="12">
        <f>'Surv-rate CEA'!N96*'Unit cost and utilities'!$H$3+'Surv-rate CEA'!M96*'Unit cost and utilities'!$H$3+('Surv-rate CEA'!L95-'Surv-rate CEA'!L96)*'Unit cost and utilities'!$G$14</f>
        <v>381.73581595015168</v>
      </c>
      <c r="P98" s="12">
        <f t="shared" si="38"/>
        <v>326.44764829804865</v>
      </c>
      <c r="Q98" s="12">
        <f>O98-'Surv-rate CEA'!M96*'Unit cost and utilities'!$H$3-('Surv-rate CEA'!L95-'Surv-rate CEA'!L96)*'Unit cost and utilities'!$G$14</f>
        <v>12.383407326583619</v>
      </c>
      <c r="R98" s="12">
        <f t="shared" si="39"/>
        <v>10.589874019596671</v>
      </c>
      <c r="S98" s="12">
        <f>'Surv-rate CEA'!Q96*'Unit cost and utilities'!$H$11+'Surv-rate CEA'!P96*'Unit cost and utilities'!$H$11+('Surv-rate CEA'!O95-'Surv-rate CEA'!O96)*'Unit cost and utilities'!$G$14</f>
        <v>245.83053951191067</v>
      </c>
      <c r="T98" s="12">
        <f t="shared" si="40"/>
        <v>210.22602058902217</v>
      </c>
      <c r="U98" s="12">
        <f>S98-'Surv-rate CEA'!P96*'Unit cost and utilities'!$H$11-('Surv-rate CEA'!O95-'Surv-rate CEA'!O96)*'Unit cost and utilities'!$G$14</f>
        <v>39.88775115453506</v>
      </c>
      <c r="V98" s="12">
        <f t="shared" si="41"/>
        <v>34.110665062657112</v>
      </c>
      <c r="W98" s="12">
        <f>'Surv-rate CEA'!T96*'Unit cost and utilities'!$H$4+'Surv-rate CEA'!S96*'Unit cost and utilities'!$H$4+('Surv-rate CEA'!R95-'Surv-rate CEA'!R96)*'Unit cost and utilities'!$G$14</f>
        <v>367.87950421573998</v>
      </c>
      <c r="X98" s="12">
        <f t="shared" si="42"/>
        <v>314.59819589986438</v>
      </c>
      <c r="Y98" s="12">
        <f>W98-'Surv-rate CEA'!S96*'Unit cost and utilities'!$H$4-('Surv-rate CEA'!R95-'Surv-rate CEA'!R96)*'Unit cost and utilities'!$G$14</f>
        <v>12.383407326583679</v>
      </c>
      <c r="Z98" s="12">
        <f t="shared" si="43"/>
        <v>10.589874019596722</v>
      </c>
      <c r="AA98" s="12">
        <f>'Surv-rate CEA'!W96*'Unit cost and utilities'!$H$6+'Surv-rate CEA'!V96*'Unit cost and utilities'!$H$6+('Surv-rate CEA'!U95-'Surv-rate CEA'!U96)*'Unit cost and utilities'!$G$14</f>
        <v>269.73110979131252</v>
      </c>
      <c r="AB98" s="12">
        <f t="shared" si="44"/>
        <v>230.66498553464262</v>
      </c>
      <c r="AC98" s="12">
        <f>AA98-'Surv-rate CEA'!V96*'Unit cost and utilities'!$H$6-('Surv-rate CEA'!U95-'Surv-rate CEA'!U96)*'Unit cost and utilities'!$G$14</f>
        <v>127.27679158671395</v>
      </c>
      <c r="AD98" s="12">
        <f t="shared" si="45"/>
        <v>108.84283727212346</v>
      </c>
      <c r="AE98" s="12">
        <f>'Surv-rate CEA'!Z96*'Unit cost and utilities'!$H$12+'Surv-rate CEA'!Y96*'Unit cost and utilities'!$H$12+('Surv-rate CEA'!X95-'Surv-rate CEA'!X96)*'Unit cost and utilities'!$G$14</f>
        <v>245.83053951191067</v>
      </c>
      <c r="AF98" s="12">
        <f t="shared" si="46"/>
        <v>210.22602058902217</v>
      </c>
      <c r="AG98" s="12">
        <f>AE98-'Surv-rate CEA'!Y96*'Unit cost and utilities'!$H$12-('Surv-rate CEA'!X95-'Surv-rate CEA'!X96)*'Unit cost and utilities'!$G$14</f>
        <v>39.88775115453506</v>
      </c>
      <c r="AH98" s="12">
        <f t="shared" si="47"/>
        <v>34.110665062657112</v>
      </c>
      <c r="AI98" s="12">
        <f>'Surv-rate CEA'!AC96*'Unit cost and utilities'!$H$5+'Surv-rate CEA'!AB96*'Unit cost and utilities'!$H$5+('Surv-rate CEA'!AA95-'Surv-rate CEA'!AA96)*'Unit cost and utilities'!$G$14</f>
        <v>408.16854252329688</v>
      </c>
      <c r="AJ98" s="12">
        <f t="shared" si="48"/>
        <v>349.05202825760523</v>
      </c>
      <c r="AK98" s="12">
        <f>AI98-'Surv-rate CEA'!AB96*'Unit cost and utilities'!$H$5-('Surv-rate CEA'!AA95-'Surv-rate CEA'!AA96)*'Unit cost and utilities'!$G$14</f>
        <v>65.641969098710746</v>
      </c>
      <c r="AL98" s="12">
        <f t="shared" si="49"/>
        <v>56.134807232040096</v>
      </c>
      <c r="AM98" s="12">
        <f>'Surv-rate CEA'!AF96*'Unit cost and utilities'!$H$9+'Surv-rate CEA'!AE96*'Unit cost and utilities'!$H$9+('Surv-rate CEA'!AD95-'Surv-rate CEA'!AD96)*'Unit cost and utilities'!G105</f>
        <v>417.62132172457439</v>
      </c>
      <c r="AN98" s="12">
        <f t="shared" si="50"/>
        <v>357.13572753653455</v>
      </c>
      <c r="AO98" s="12">
        <f>AM98-'Surv-rate CEA'!AE96*'Unit cost and utilities'!$H$9-('Surv-rate CEA'!AD95-'Surv-rate CEA'!AD96)*'Unit cost and utilities'!G105</f>
        <v>96.499956074402292</v>
      </c>
      <c r="AP98" s="12">
        <f t="shared" si="51"/>
        <v>82.523521254990868</v>
      </c>
      <c r="AQ98" s="13">
        <f>'Surv-rate CEA'!AI96*'Unit cost and utilities'!$H$4+'Surv-rate CEA'!AH96*'Unit cost and utilities'!$H$4+('Surv-rate CEA'!AG95-'Surv-rate CEA'!AG96)*'Unit cost and utilities'!$G$14</f>
        <v>367.87950421573998</v>
      </c>
      <c r="AR98" s="12">
        <f t="shared" si="52"/>
        <v>314.59819589986438</v>
      </c>
      <c r="AS98" s="13">
        <f>AQ98-'Surv-rate CEA'!AH96*'Unit cost and utilities'!$H$4-('Surv-rate CEA'!AG95-'Surv-rate CEA'!AG96)*'Unit cost and utilities'!$G$14</f>
        <v>12.383407326583679</v>
      </c>
      <c r="AT98" s="12">
        <f t="shared" si="53"/>
        <v>10.589874019596722</v>
      </c>
      <c r="AU98" s="12">
        <f>'Surv-rate CEA'!AL96*'Unit cost and utilities'!$H$8+'Surv-rate CEA'!AK96*'Unit cost and utilities'!$H$8+('Surv-rate CEA'!AJ95-'Surv-rate CEA'!AJ96)*'Unit cost and utilities'!$G$14</f>
        <v>239.90044069829426</v>
      </c>
      <c r="AV98" s="12">
        <f t="shared" si="54"/>
        <v>205.15479926004707</v>
      </c>
      <c r="AW98" s="12">
        <f>AU98-'Surv-rate CEA'!AK96*'Unit cost and utilities'!$H$8-('Surv-rate CEA'!AJ95-'Surv-rate CEA'!AJ96)*'Unit cost and utilities'!$G$14</f>
        <v>163.9606585501582</v>
      </c>
      <c r="AX98" s="12">
        <f t="shared" si="55"/>
        <v>140.21364818460708</v>
      </c>
      <c r="AY98" s="12">
        <f>'Surv-rate CEA'!AO96*'Unit cost and utilities'!$H$5+'Surv-rate CEA'!AN96*'Unit cost and utilities'!$H$5+('Surv-rate CEA'!AM95-'Surv-rate CEA'!AM96)*'Unit cost and utilities'!$G$14</f>
        <v>408.16854252329688</v>
      </c>
      <c r="AZ98" s="12">
        <f t="shared" si="56"/>
        <v>349.05202825760523</v>
      </c>
      <c r="BA98" s="12">
        <f>AY98-'Surv-rate CEA'!AN96*'Unit cost and utilities'!$H$5-('Surv-rate CEA'!AM95-'Surv-rate CEA'!AM96)*'Unit cost and utilities'!$G$14</f>
        <v>65.641969098710746</v>
      </c>
      <c r="BB98" s="12">
        <f t="shared" si="57"/>
        <v>56.134807232040096</v>
      </c>
    </row>
    <row r="99" spans="1:54">
      <c r="A99" s="12">
        <v>94</v>
      </c>
      <c r="B99" s="12">
        <f t="shared" si="58"/>
        <v>5.3506849315068497</v>
      </c>
      <c r="C99" s="12">
        <f>'Surv-rate CEA'!D97*'Unit cost and utilities'!$H$7+'Surv-rate CEA'!E97*'Unit cost and utilities'!$H$7+'Unit cost and utilities'!$G$14*('Surv-rate CEA'!C96-'Surv-rate CEA'!C97)</f>
        <v>254.66027876489937</v>
      </c>
      <c r="D99" s="12">
        <f t="shared" si="32"/>
        <v>217.40687089765231</v>
      </c>
      <c r="E99" s="12">
        <f>C99-'Surv-rate CEA'!E97*'Unit cost and utilities'!$H$7-'Unit cost and utilities'!$G$14*('Surv-rate CEA'!C96-'Surv-rate CEA'!C97)</f>
        <v>24.259903474101336</v>
      </c>
      <c r="F99" s="12">
        <f t="shared" si="33"/>
        <v>20.711002627357622</v>
      </c>
      <c r="G99" s="12">
        <f>'Surv-rate CEA'!G97*'Unit cost and utilities'!$H$4+'Surv-rate CEA'!H97*'Unit cost and utilities'!$H$4+('Surv-rate CEA'!F96-'Surv-rate CEA'!F97)*'Unit cost and utilities'!$G$14</f>
        <v>361.68451166806773</v>
      </c>
      <c r="H99" s="12">
        <f t="shared" si="34"/>
        <v>308.77488360284559</v>
      </c>
      <c r="I99" s="12">
        <f>G99-'Surv-rate CEA'!H97*'Unit cost and utilities'!$H$4-('Surv-rate CEA'!F96-'Surv-rate CEA'!F97)*'Unit cost and utilities'!$G$14</f>
        <v>11.943234016924768</v>
      </c>
      <c r="J99" s="12">
        <f t="shared" si="35"/>
        <v>10.196097909776975</v>
      </c>
      <c r="K99" s="12">
        <f>'Surv-rate CEA'!K97*'Unit cost and utilities'!$H$10+'Surv-rate CEA'!J97*'Unit cost and utilities'!$H$10+('Surv-rate CEA'!I96-'Surv-rate CEA'!I97)*'Unit cost and utilities'!$G$14</f>
        <v>242.43879450189206</v>
      </c>
      <c r="L99" s="12">
        <f t="shared" si="36"/>
        <v>206.97322704776758</v>
      </c>
      <c r="M99" s="12">
        <f>K99-'Surv-rate CEA'!J97*'Unit cost and utilities'!$H$10-('Surv-rate CEA'!I96-'Surv-rate CEA'!I97)*'Unit cost and utilities'!$G$14</f>
        <v>38.974440851012638</v>
      </c>
      <c r="N99" s="12">
        <f t="shared" si="37"/>
        <v>33.272999116704781</v>
      </c>
      <c r="O99" s="12">
        <f>'Surv-rate CEA'!N97*'Unit cost and utilities'!$H$3+'Surv-rate CEA'!M97*'Unit cost and utilities'!$H$3+('Surv-rate CEA'!L96-'Surv-rate CEA'!L97)*'Unit cost and utilities'!$G$14</f>
        <v>375.03204162149797</v>
      </c>
      <c r="P99" s="12">
        <f t="shared" si="38"/>
        <v>320.16984765244882</v>
      </c>
      <c r="Q99" s="12">
        <f>O99-'Surv-rate CEA'!M97*'Unit cost and utilities'!$H$3-('Surv-rate CEA'!L96-'Surv-rate CEA'!L97)*'Unit cost and utilities'!$G$14</f>
        <v>11.943234016924745</v>
      </c>
      <c r="R99" s="12">
        <f t="shared" si="39"/>
        <v>10.196097909776956</v>
      </c>
      <c r="S99" s="12">
        <f>'Surv-rate CEA'!Q97*'Unit cost and utilities'!$H$11+'Surv-rate CEA'!P97*'Unit cost and utilities'!$H$11+('Surv-rate CEA'!O96-'Surv-rate CEA'!O97)*'Unit cost and utilities'!$G$14</f>
        <v>242.43879450189206</v>
      </c>
      <c r="T99" s="12">
        <f t="shared" si="40"/>
        <v>206.97322704776758</v>
      </c>
      <c r="U99" s="12">
        <f>S99-'Surv-rate CEA'!P97*'Unit cost and utilities'!$H$11-('Surv-rate CEA'!O96-'Surv-rate CEA'!O97)*'Unit cost and utilities'!$G$14</f>
        <v>38.974440851012638</v>
      </c>
      <c r="V99" s="12">
        <f t="shared" si="41"/>
        <v>33.272999116704781</v>
      </c>
      <c r="W99" s="12">
        <f>'Surv-rate CEA'!T97*'Unit cost and utilities'!$H$4+'Surv-rate CEA'!S97*'Unit cost and utilities'!$H$4+('Surv-rate CEA'!R96-'Surv-rate CEA'!R97)*'Unit cost and utilities'!$G$14</f>
        <v>361.68451166806773</v>
      </c>
      <c r="X99" s="12">
        <f t="shared" si="42"/>
        <v>308.77488360284559</v>
      </c>
      <c r="Y99" s="12">
        <f>W99-'Surv-rate CEA'!S97*'Unit cost and utilities'!$H$4-('Surv-rate CEA'!R96-'Surv-rate CEA'!R97)*'Unit cost and utilities'!$G$14</f>
        <v>11.943234016924768</v>
      </c>
      <c r="Z99" s="12">
        <f t="shared" si="43"/>
        <v>10.196097909776975</v>
      </c>
      <c r="AA99" s="12">
        <f>'Surv-rate CEA'!W97*'Unit cost and utilities'!$H$6+'Surv-rate CEA'!V97*'Unit cost and utilities'!$H$6+('Surv-rate CEA'!U96-'Surv-rate CEA'!U97)*'Unit cost and utilities'!$G$14</f>
        <v>266.18482026425158</v>
      </c>
      <c r="AB99" s="12">
        <f t="shared" si="44"/>
        <v>227.24552543009855</v>
      </c>
      <c r="AC99" s="12">
        <f>AA99-'Surv-rate CEA'!V97*'Unit cost and utilities'!$H$6-('Surv-rate CEA'!U96-'Surv-rate CEA'!U97)*'Unit cost and utilities'!$G$14</f>
        <v>125.25239794838058</v>
      </c>
      <c r="AD99" s="12">
        <f t="shared" si="45"/>
        <v>106.92963992050041</v>
      </c>
      <c r="AE99" s="12">
        <f>'Surv-rate CEA'!Z97*'Unit cost and utilities'!$H$12+'Surv-rate CEA'!Y97*'Unit cost and utilities'!$H$12+('Surv-rate CEA'!X96-'Surv-rate CEA'!X97)*'Unit cost and utilities'!$G$14</f>
        <v>242.43879450189206</v>
      </c>
      <c r="AF99" s="12">
        <f t="shared" si="46"/>
        <v>206.97322704776758</v>
      </c>
      <c r="AG99" s="12">
        <f>AE99-'Surv-rate CEA'!Y97*'Unit cost and utilities'!$H$12-('Surv-rate CEA'!X96-'Surv-rate CEA'!X97)*'Unit cost and utilities'!$G$14</f>
        <v>38.974440851012638</v>
      </c>
      <c r="AH99" s="12">
        <f t="shared" si="47"/>
        <v>33.272999116704781</v>
      </c>
      <c r="AI99" s="12">
        <f>'Surv-rate CEA'!AC97*'Unit cost and utilities'!$H$5+'Surv-rate CEA'!AB97*'Unit cost and utilities'!$H$5+('Surv-rate CEA'!AA96-'Surv-rate CEA'!AA97)*'Unit cost and utilities'!$G$14</f>
        <v>401.62065186872633</v>
      </c>
      <c r="AJ99" s="12">
        <f t="shared" si="48"/>
        <v>342.86889825980217</v>
      </c>
      <c r="AK99" s="12">
        <f>AI99-'Surv-rate CEA'!AB97*'Unit cost and utilities'!$H$5-('Surv-rate CEA'!AA96-'Surv-rate CEA'!AA97)*'Unit cost and utilities'!$G$14</f>
        <v>63.96741398997969</v>
      </c>
      <c r="AL99" s="12">
        <f t="shared" si="49"/>
        <v>54.609833078110299</v>
      </c>
      <c r="AM99" s="12">
        <f>'Surv-rate CEA'!AF97*'Unit cost and utilities'!$H$9+'Surv-rate CEA'!AE97*'Unit cost and utilities'!$H$9+('Surv-rate CEA'!AD96-'Surv-rate CEA'!AD97)*'Unit cost and utilities'!G106</f>
        <v>413.7284277245484</v>
      </c>
      <c r="AN99" s="12">
        <f t="shared" si="50"/>
        <v>353.2054677283943</v>
      </c>
      <c r="AO99" s="12">
        <f>AM99-'Surv-rate CEA'!AE97*'Unit cost and utilities'!$H$9-('Surv-rate CEA'!AD96-'Surv-rate CEA'!AD97)*'Unit cost and utilities'!G106</f>
        <v>94.803678675361482</v>
      </c>
      <c r="AP99" s="12">
        <f t="shared" si="51"/>
        <v>80.93516283874304</v>
      </c>
      <c r="AQ99" s="13">
        <f>'Surv-rate CEA'!AI97*'Unit cost and utilities'!$H$4+'Surv-rate CEA'!AH97*'Unit cost and utilities'!$H$4+('Surv-rate CEA'!AG96-'Surv-rate CEA'!AG97)*'Unit cost and utilities'!$G$14</f>
        <v>361.68451166806773</v>
      </c>
      <c r="AR99" s="12">
        <f t="shared" si="52"/>
        <v>308.77488360284559</v>
      </c>
      <c r="AS99" s="13">
        <f>AQ99-'Surv-rate CEA'!AH97*'Unit cost and utilities'!$H$4-('Surv-rate CEA'!AG96-'Surv-rate CEA'!AG97)*'Unit cost and utilities'!$G$14</f>
        <v>11.943234016924768</v>
      </c>
      <c r="AT99" s="12">
        <f t="shared" si="53"/>
        <v>10.196097909776975</v>
      </c>
      <c r="AU99" s="12">
        <f>'Surv-rate CEA'!AL97*'Unit cost and utilities'!$H$8+'Surv-rate CEA'!AK97*'Unit cost and utilities'!$H$8+('Surv-rate CEA'!AJ96-'Surv-rate CEA'!AJ97)*'Unit cost and utilities'!$G$14</f>
        <v>236.54952667005446</v>
      </c>
      <c r="AV99" s="12">
        <f t="shared" si="54"/>
        <v>201.94548068147998</v>
      </c>
      <c r="AW99" s="12">
        <f>AU99-'Surv-rate CEA'!AK97*'Unit cost and utilities'!$H$8-('Surv-rate CEA'!AJ96-'Surv-rate CEA'!AJ97)*'Unit cost and utilities'!$G$14</f>
        <v>161.60409722266101</v>
      </c>
      <c r="AX99" s="12">
        <f t="shared" si="55"/>
        <v>137.96356963016615</v>
      </c>
      <c r="AY99" s="12">
        <f>'Surv-rate CEA'!AO97*'Unit cost and utilities'!$H$5+'Surv-rate CEA'!AN97*'Unit cost and utilities'!$H$5+('Surv-rate CEA'!AM96-'Surv-rate CEA'!AM97)*'Unit cost and utilities'!$G$14</f>
        <v>401.62065186872633</v>
      </c>
      <c r="AZ99" s="12">
        <f t="shared" si="56"/>
        <v>342.86889825980217</v>
      </c>
      <c r="BA99" s="12">
        <f>AY99-'Surv-rate CEA'!AN97*'Unit cost and utilities'!$H$5-('Surv-rate CEA'!AM96-'Surv-rate CEA'!AM97)*'Unit cost and utilities'!$G$14</f>
        <v>63.96741398997969</v>
      </c>
      <c r="BB99" s="12">
        <f t="shared" si="57"/>
        <v>54.609833078110299</v>
      </c>
    </row>
    <row r="100" spans="1:54">
      <c r="A100" s="12">
        <v>95</v>
      </c>
      <c r="B100" s="12">
        <f t="shared" si="58"/>
        <v>5.4082191780821915</v>
      </c>
      <c r="C100" s="12">
        <f>'Surv-rate CEA'!D98*'Unit cost and utilities'!$H$7+'Surv-rate CEA'!E98*'Unit cost and utilities'!$H$7+'Unit cost and utilities'!$G$14*('Surv-rate CEA'!C97-'Surv-rate CEA'!C98)</f>
        <v>251.25747682672167</v>
      </c>
      <c r="D100" s="12">
        <f t="shared" si="32"/>
        <v>214.13737242213799</v>
      </c>
      <c r="E100" s="12">
        <f>C100-'Surv-rate CEA'!E98*'Unit cost and utilities'!$H$7-'Unit cost and utilities'!$G$14*('Surv-rate CEA'!C97-'Surv-rate CEA'!C98)</f>
        <v>23.640308575135077</v>
      </c>
      <c r="F100" s="12">
        <f t="shared" si="33"/>
        <v>20.147752916499797</v>
      </c>
      <c r="G100" s="12">
        <f>'Surv-rate CEA'!G98*'Unit cost and utilities'!$H$4+'Surv-rate CEA'!H98*'Unit cost and utilities'!$H$4+('Surv-rate CEA'!F97-'Surv-rate CEA'!F98)*'Unit cost and utilities'!$G$14</f>
        <v>355.63484995722769</v>
      </c>
      <c r="H100" s="12">
        <f t="shared" si="34"/>
        <v>303.09431294696037</v>
      </c>
      <c r="I100" s="12">
        <f>G100-'Surv-rate CEA'!H98*'Unit cost and utilities'!$H$4-('Surv-rate CEA'!F97-'Surv-rate CEA'!F98)*'Unit cost and utilities'!$G$14</f>
        <v>11.521697988786828</v>
      </c>
      <c r="J100" s="12">
        <f t="shared" si="35"/>
        <v>9.8195132909885583</v>
      </c>
      <c r="K100" s="12">
        <f>'Surv-rate CEA'!K98*'Unit cost and utilities'!$H$10+'Surv-rate CEA'!J98*'Unit cost and utilities'!$H$10+('Surv-rate CEA'!I97-'Surv-rate CEA'!I98)*'Unit cost and utilities'!$G$14</f>
        <v>239.11699463556261</v>
      </c>
      <c r="L100" s="12">
        <f t="shared" si="36"/>
        <v>203.79049244393357</v>
      </c>
      <c r="M100" s="12">
        <f>K100-'Surv-rate CEA'!J98*'Unit cost and utilities'!$H$10-('Surv-rate CEA'!I97-'Surv-rate CEA'!I98)*'Unit cost and utilities'!$G$14</f>
        <v>38.0883713012649</v>
      </c>
      <c r="N100" s="12">
        <f t="shared" si="37"/>
        <v>32.461297682760993</v>
      </c>
      <c r="O100" s="12">
        <f>'Surv-rate CEA'!N98*'Unit cost and utilities'!$H$3+'Surv-rate CEA'!M98*'Unit cost and utilities'!$H$3+('Surv-rate CEA'!L97-'Surv-rate CEA'!L98)*'Unit cost and utilities'!$G$14</f>
        <v>368.49490390410011</v>
      </c>
      <c r="P100" s="12">
        <f t="shared" si="38"/>
        <v>314.05445708344456</v>
      </c>
      <c r="Q100" s="12">
        <f>O100-'Surv-rate CEA'!M98*'Unit cost and utilities'!$H$3-('Surv-rate CEA'!L97-'Surv-rate CEA'!L98)*'Unit cost and utilities'!$G$14</f>
        <v>11.521697988786844</v>
      </c>
      <c r="R100" s="12">
        <f t="shared" si="39"/>
        <v>9.8195132909885725</v>
      </c>
      <c r="S100" s="12">
        <f>'Surv-rate CEA'!Q98*'Unit cost and utilities'!$H$11+'Surv-rate CEA'!P98*'Unit cost and utilities'!$H$11+('Surv-rate CEA'!O97-'Surv-rate CEA'!O98)*'Unit cost and utilities'!$G$14</f>
        <v>239.11699463556261</v>
      </c>
      <c r="T100" s="12">
        <f t="shared" si="40"/>
        <v>203.79049244393357</v>
      </c>
      <c r="U100" s="12">
        <f>S100-'Surv-rate CEA'!P98*'Unit cost and utilities'!$H$11-('Surv-rate CEA'!O97-'Surv-rate CEA'!O98)*'Unit cost and utilities'!$G$14</f>
        <v>38.0883713012649</v>
      </c>
      <c r="V100" s="12">
        <f t="shared" si="41"/>
        <v>32.461297682760993</v>
      </c>
      <c r="W100" s="12">
        <f>'Surv-rate CEA'!T98*'Unit cost and utilities'!$H$4+'Surv-rate CEA'!S98*'Unit cost and utilities'!$H$4+('Surv-rate CEA'!R97-'Surv-rate CEA'!R98)*'Unit cost and utilities'!$G$14</f>
        <v>355.63484995722769</v>
      </c>
      <c r="X100" s="12">
        <f t="shared" si="42"/>
        <v>303.09431294696037</v>
      </c>
      <c r="Y100" s="12">
        <f>W100-'Surv-rate CEA'!S98*'Unit cost and utilities'!$H$4-('Surv-rate CEA'!R97-'Surv-rate CEA'!R98)*'Unit cost and utilities'!$G$14</f>
        <v>11.521697988786828</v>
      </c>
      <c r="Z100" s="12">
        <f t="shared" si="43"/>
        <v>9.8195132909885583</v>
      </c>
      <c r="AA100" s="12">
        <f>'Surv-rate CEA'!W98*'Unit cost and utilities'!$H$6+'Surv-rate CEA'!V98*'Unit cost and utilities'!$H$6+('Surv-rate CEA'!U97-'Surv-rate CEA'!U98)*'Unit cost and utilities'!$G$14</f>
        <v>262.70938865305237</v>
      </c>
      <c r="AB100" s="12">
        <f t="shared" si="44"/>
        <v>223.89740957077044</v>
      </c>
      <c r="AC100" s="12">
        <f>AA100-'Surv-rate CEA'!V98*'Unit cost and utilities'!$H$6-('Surv-rate CEA'!U97-'Surv-rate CEA'!U98)*'Unit cost and utilities'!$G$14</f>
        <v>123.2743816185729</v>
      </c>
      <c r="AD100" s="12">
        <f t="shared" si="45"/>
        <v>105.0621557621153</v>
      </c>
      <c r="AE100" s="12">
        <f>'Surv-rate CEA'!Z98*'Unit cost and utilities'!$H$12+'Surv-rate CEA'!Y98*'Unit cost and utilities'!$H$12+('Surv-rate CEA'!X97-'Surv-rate CEA'!X98)*'Unit cost and utilities'!$G$14</f>
        <v>239.11699463556261</v>
      </c>
      <c r="AF100" s="12">
        <f t="shared" si="46"/>
        <v>203.79049244393357</v>
      </c>
      <c r="AG100" s="12">
        <f>AE100-'Surv-rate CEA'!Y98*'Unit cost and utilities'!$H$12-('Surv-rate CEA'!X97-'Surv-rate CEA'!X98)*'Unit cost and utilities'!$G$14</f>
        <v>38.0883713012649</v>
      </c>
      <c r="AH100" s="12">
        <f t="shared" si="47"/>
        <v>32.461297682760993</v>
      </c>
      <c r="AI100" s="12">
        <f>'Surv-rate CEA'!AC98*'Unit cost and utilities'!$H$5+'Surv-rate CEA'!AB98*'Unit cost and utilities'!$H$5+('Surv-rate CEA'!AA97-'Surv-rate CEA'!AA98)*'Unit cost and utilities'!$G$14</f>
        <v>395.2212154717098</v>
      </c>
      <c r="AJ100" s="12">
        <f t="shared" si="48"/>
        <v>336.83229520354251</v>
      </c>
      <c r="AK100" s="12">
        <f>AI100-'Surv-rate CEA'!AB98*'Unit cost and utilities'!$H$5-('Surv-rate CEA'!AA97-'Surv-rate CEA'!AA98)*'Unit cost and utilities'!$G$14</f>
        <v>62.34713466785918</v>
      </c>
      <c r="AL100" s="12">
        <f t="shared" si="49"/>
        <v>53.136136541846639</v>
      </c>
      <c r="AM100" s="12">
        <f>'Surv-rate CEA'!AF98*'Unit cost and utilities'!$H$9+'Surv-rate CEA'!AE98*'Unit cost and utilities'!$H$9+('Surv-rate CEA'!AD97-'Surv-rate CEA'!AD98)*'Unit cost and utilities'!G107</f>
        <v>409.89737885409534</v>
      </c>
      <c r="AN100" s="12">
        <f t="shared" si="50"/>
        <v>349.34024164809506</v>
      </c>
      <c r="AO100" s="12">
        <f>AM100-'Surv-rate CEA'!AE98*'Unit cost and utilities'!$H$9-('Surv-rate CEA'!AD97-'Surv-rate CEA'!AD98)*'Unit cost and utilities'!G107</f>
        <v>93.149068604687045</v>
      </c>
      <c r="AP100" s="12">
        <f t="shared" si="51"/>
        <v>79.387475535039613</v>
      </c>
      <c r="AQ100" s="13">
        <f>'Surv-rate CEA'!AI98*'Unit cost and utilities'!$H$4+'Surv-rate CEA'!AH98*'Unit cost and utilities'!$H$4+('Surv-rate CEA'!AG97-'Surv-rate CEA'!AG98)*'Unit cost and utilities'!$G$14</f>
        <v>355.63484995722769</v>
      </c>
      <c r="AR100" s="12">
        <f t="shared" si="52"/>
        <v>303.09431294696037</v>
      </c>
      <c r="AS100" s="13">
        <f>AQ100-'Surv-rate CEA'!AH98*'Unit cost and utilities'!$H$4-('Surv-rate CEA'!AG97-'Surv-rate CEA'!AG98)*'Unit cost and utilities'!$G$14</f>
        <v>11.521697988786828</v>
      </c>
      <c r="AT100" s="12">
        <f t="shared" si="53"/>
        <v>9.8195132909885583</v>
      </c>
      <c r="AU100" s="12">
        <f>'Surv-rate CEA'!AL98*'Unit cost and utilities'!$H$8+'Surv-rate CEA'!AK98*'Unit cost and utilities'!$H$8+('Surv-rate CEA'!AJ97-'Surv-rate CEA'!AJ98)*'Unit cost and utilities'!$G$14</f>
        <v>233.26828098281007</v>
      </c>
      <c r="AV100" s="12">
        <f t="shared" si="54"/>
        <v>198.80585202858131</v>
      </c>
      <c r="AW100" s="12">
        <f>AU100-'Surv-rate CEA'!AK98*'Unit cost and utilities'!$H$8-('Surv-rate CEA'!AJ97-'Surv-rate CEA'!AJ98)*'Unit cost and utilities'!$G$14</f>
        <v>159.29794948213393</v>
      </c>
      <c r="AX100" s="12">
        <f t="shared" si="55"/>
        <v>135.76369851816804</v>
      </c>
      <c r="AY100" s="12">
        <f>'Surv-rate CEA'!AO98*'Unit cost and utilities'!$H$5+'Surv-rate CEA'!AN98*'Unit cost and utilities'!$H$5+('Surv-rate CEA'!AM97-'Surv-rate CEA'!AM98)*'Unit cost and utilities'!$G$14</f>
        <v>395.2212154717098</v>
      </c>
      <c r="AZ100" s="12">
        <f t="shared" si="56"/>
        <v>336.83229520354251</v>
      </c>
      <c r="BA100" s="12">
        <f>AY100-'Surv-rate CEA'!AN98*'Unit cost and utilities'!$H$5-('Surv-rate CEA'!AM97-'Surv-rate CEA'!AM98)*'Unit cost and utilities'!$G$14</f>
        <v>62.34713466785918</v>
      </c>
      <c r="BB100" s="12">
        <f t="shared" si="57"/>
        <v>53.136136541846639</v>
      </c>
    </row>
    <row r="101" spans="1:54">
      <c r="A101" s="12">
        <v>96</v>
      </c>
      <c r="B101" s="12">
        <f t="shared" si="58"/>
        <v>5.4657534246575343</v>
      </c>
      <c r="C101" s="12">
        <f>'Surv-rate CEA'!D99*'Unit cost and utilities'!$H$7+'Surv-rate CEA'!E99*'Unit cost and utilities'!$H$7+'Unit cost and utilities'!$G$14*('Surv-rate CEA'!C98-'Surv-rate CEA'!C99)</f>
        <v>247.92317458142068</v>
      </c>
      <c r="D101" s="12">
        <f t="shared" si="32"/>
        <v>210.93663781841943</v>
      </c>
      <c r="E101" s="12">
        <f>C101-'Surv-rate CEA'!E99*'Unit cost and utilities'!$H$7-'Unit cost and utilities'!$G$14*('Surv-rate CEA'!C98-'Surv-rate CEA'!C99)</f>
        <v>23.040775155601274</v>
      </c>
      <c r="F101" s="12">
        <f t="shared" si="33"/>
        <v>19.603426151098184</v>
      </c>
      <c r="G101" s="12">
        <f>'Surv-rate CEA'!G99*'Unit cost and utilities'!$H$4+'Surv-rate CEA'!H99*'Unit cost and utilities'!$H$4+('Surv-rate CEA'!F98-'Surv-rate CEA'!F99)*'Unit cost and utilities'!$G$14</f>
        <v>349.72607408650799</v>
      </c>
      <c r="H101" s="12">
        <f t="shared" si="34"/>
        <v>297.55202332251747</v>
      </c>
      <c r="I101" s="12">
        <f>G101-'Surv-rate CEA'!H99*'Unit cost and utilities'!$H$4-('Surv-rate CEA'!F98-'Surv-rate CEA'!F99)*'Unit cost and utilities'!$G$14</f>
        <v>11.117879586392734</v>
      </c>
      <c r="J101" s="12">
        <f t="shared" si="35"/>
        <v>9.4592534303546678</v>
      </c>
      <c r="K101" s="12">
        <f>'Surv-rate CEA'!K99*'Unit cost and utilities'!$H$10+'Surv-rate CEA'!J99*'Unit cost and utilities'!$H$10+('Surv-rate CEA'!I98-'Surv-rate CEA'!I99)*'Unit cost and utilities'!$G$14</f>
        <v>235.86317732821243</v>
      </c>
      <c r="L101" s="12">
        <f t="shared" si="36"/>
        <v>200.67581699363737</v>
      </c>
      <c r="M101" s="12">
        <f>K101-'Surv-rate CEA'!J99*'Unit cost and utilities'!$H$10-('Surv-rate CEA'!I98-'Surv-rate CEA'!I99)*'Unit cost and utilities'!$G$14</f>
        <v>37.228531765480959</v>
      </c>
      <c r="N101" s="12">
        <f t="shared" si="37"/>
        <v>31.674575540528238</v>
      </c>
      <c r="O101" s="12">
        <f>'Surv-rate CEA'!N99*'Unit cost and utilities'!$H$3+'Surv-rate CEA'!M99*'Unit cost and utilities'!$H$3+('Surv-rate CEA'!L98-'Surv-rate CEA'!L99)*'Unit cost and utilities'!$G$14</f>
        <v>362.11892913599837</v>
      </c>
      <c r="P101" s="12">
        <f t="shared" si="38"/>
        <v>308.09604439486793</v>
      </c>
      <c r="Q101" s="12">
        <f>O101-'Surv-rate CEA'!M99*'Unit cost and utilities'!$H$3-('Surv-rate CEA'!L98-'Surv-rate CEA'!L99)*'Unit cost and utilities'!$G$14</f>
        <v>11.117879586392755</v>
      </c>
      <c r="R101" s="12">
        <f t="shared" si="39"/>
        <v>9.4592534303546856</v>
      </c>
      <c r="S101" s="12">
        <f>'Surv-rate CEA'!Q99*'Unit cost and utilities'!$H$11+'Surv-rate CEA'!P99*'Unit cost and utilities'!$H$11+('Surv-rate CEA'!O98-'Surv-rate CEA'!O99)*'Unit cost and utilities'!$G$14</f>
        <v>235.86317732821243</v>
      </c>
      <c r="T101" s="12">
        <f t="shared" si="40"/>
        <v>200.67581699363737</v>
      </c>
      <c r="U101" s="12">
        <f>S101-'Surv-rate CEA'!P99*'Unit cost and utilities'!$H$11-('Surv-rate CEA'!O98-'Surv-rate CEA'!O99)*'Unit cost and utilities'!$G$14</f>
        <v>37.228531765480959</v>
      </c>
      <c r="V101" s="12">
        <f t="shared" si="41"/>
        <v>31.674575540528238</v>
      </c>
      <c r="W101" s="12">
        <f>'Surv-rate CEA'!T99*'Unit cost and utilities'!$H$4+'Surv-rate CEA'!S99*'Unit cost and utilities'!$H$4+('Surv-rate CEA'!R98-'Surv-rate CEA'!R99)*'Unit cost and utilities'!$G$14</f>
        <v>349.72607408650799</v>
      </c>
      <c r="X101" s="12">
        <f t="shared" si="42"/>
        <v>297.55202332251747</v>
      </c>
      <c r="Y101" s="12">
        <f>W101-'Surv-rate CEA'!S99*'Unit cost and utilities'!$H$4-('Surv-rate CEA'!R98-'Surv-rate CEA'!R99)*'Unit cost and utilities'!$G$14</f>
        <v>11.117879586392734</v>
      </c>
      <c r="Z101" s="12">
        <f t="shared" si="43"/>
        <v>9.4592534303546678</v>
      </c>
      <c r="AA101" s="12">
        <f>'Surv-rate CEA'!W99*'Unit cost and utilities'!$H$6+'Surv-rate CEA'!V99*'Unit cost and utilities'!$H$6+('Surv-rate CEA'!U98-'Surv-rate CEA'!U99)*'Unit cost and utilities'!$G$14</f>
        <v>259.30286989262726</v>
      </c>
      <c r="AB101" s="12">
        <f t="shared" si="44"/>
        <v>220.61864787010836</v>
      </c>
      <c r="AC101" s="12">
        <f>AA101-'Surv-rate CEA'!V99*'Unit cost and utilities'!$H$6-('Surv-rate CEA'!U98-'Surv-rate CEA'!U99)*'Unit cost and utilities'!$G$14</f>
        <v>121.34133250180845</v>
      </c>
      <c r="AD101" s="12">
        <f t="shared" si="45"/>
        <v>103.23896807772033</v>
      </c>
      <c r="AE101" s="12">
        <f>'Surv-rate CEA'!Z99*'Unit cost and utilities'!$H$12+'Surv-rate CEA'!Y99*'Unit cost and utilities'!$H$12+('Surv-rate CEA'!X98-'Surv-rate CEA'!X99)*'Unit cost and utilities'!$G$14</f>
        <v>235.86317732821243</v>
      </c>
      <c r="AF101" s="12">
        <f t="shared" si="46"/>
        <v>200.67581699363737</v>
      </c>
      <c r="AG101" s="12">
        <f>AE101-'Surv-rate CEA'!Y99*'Unit cost and utilities'!$H$12-('Surv-rate CEA'!X98-'Surv-rate CEA'!X99)*'Unit cost and utilities'!$G$14</f>
        <v>37.228531765480959</v>
      </c>
      <c r="AH101" s="12">
        <f t="shared" si="47"/>
        <v>31.674575540528238</v>
      </c>
      <c r="AI101" s="12">
        <f>'Surv-rate CEA'!AC99*'Unit cost and utilities'!$H$5+'Surv-rate CEA'!AB99*'Unit cost and utilities'!$H$5+('Surv-rate CEA'!AA98-'Surv-rate CEA'!AA99)*'Unit cost and utilities'!$G$14</f>
        <v>388.96580487943316</v>
      </c>
      <c r="AJ101" s="12">
        <f t="shared" si="48"/>
        <v>330.93775620664223</v>
      </c>
      <c r="AK101" s="12">
        <f>AI101-'Surv-rate CEA'!AB99*'Unit cost and utilities'!$H$5-('Surv-rate CEA'!AA98-'Surv-rate CEA'!AA99)*'Unit cost and utilities'!$G$14</f>
        <v>60.778980503985892</v>
      </c>
      <c r="AL101" s="12">
        <f t="shared" si="49"/>
        <v>51.71163937855939</v>
      </c>
      <c r="AM101" s="12">
        <f>'Surv-rate CEA'!AF99*'Unit cost and utilities'!$H$9+'Surv-rate CEA'!AE99*'Unit cost and utilities'!$H$9+('Surv-rate CEA'!AD98-'Surv-rate CEA'!AD99)*'Unit cost and utilities'!G108</f>
        <v>406.12673868023933</v>
      </c>
      <c r="AN101" s="12">
        <f t="shared" si="50"/>
        <v>345.53852793311796</v>
      </c>
      <c r="AO101" s="12">
        <f>AM101-'Surv-rate CEA'!AE99*'Unit cost and utilities'!$H$9-('Surv-rate CEA'!AD98-'Surv-rate CEA'!AD99)*'Unit cost and utilities'!G108</f>
        <v>91.534792508686451</v>
      </c>
      <c r="AP101" s="12">
        <f t="shared" si="51"/>
        <v>77.879130935571311</v>
      </c>
      <c r="AQ101" s="13">
        <f>'Surv-rate CEA'!AI99*'Unit cost and utilities'!$H$4+'Surv-rate CEA'!AH99*'Unit cost and utilities'!$H$4+('Surv-rate CEA'!AG98-'Surv-rate CEA'!AG99)*'Unit cost and utilities'!$G$14</f>
        <v>349.72607408650799</v>
      </c>
      <c r="AR101" s="12">
        <f t="shared" si="52"/>
        <v>297.55202332251747</v>
      </c>
      <c r="AS101" s="13">
        <f>AQ101-'Surv-rate CEA'!AH99*'Unit cost and utilities'!$H$4-('Surv-rate CEA'!AG98-'Surv-rate CEA'!AG99)*'Unit cost and utilities'!$G$14</f>
        <v>11.117879586392734</v>
      </c>
      <c r="AT101" s="12">
        <f t="shared" si="53"/>
        <v>9.4592534303546678</v>
      </c>
      <c r="AU101" s="12">
        <f>'Surv-rate CEA'!AL99*'Unit cost and utilities'!$H$8+'Surv-rate CEA'!AK99*'Unit cost and utilities'!$H$8+('Surv-rate CEA'!AJ98-'Surv-rate CEA'!AJ99)*'Unit cost and utilities'!$G$14</f>
        <v>230.05473764698337</v>
      </c>
      <c r="AV101" s="12">
        <f t="shared" si="54"/>
        <v>195.73391214993677</v>
      </c>
      <c r="AW101" s="12">
        <f>AU101-'Surv-rate CEA'!AK99*'Unit cost and utilities'!$H$8-('Surv-rate CEA'!AJ98-'Surv-rate CEA'!AJ99)*'Unit cost and utilities'!$G$14</f>
        <v>157.04075591256432</v>
      </c>
      <c r="AX101" s="12">
        <f t="shared" si="55"/>
        <v>133.61255602098046</v>
      </c>
      <c r="AY101" s="12">
        <f>'Surv-rate CEA'!AO99*'Unit cost and utilities'!$H$5+'Surv-rate CEA'!AN99*'Unit cost and utilities'!$H$5+('Surv-rate CEA'!AM98-'Surv-rate CEA'!AM99)*'Unit cost and utilities'!$G$14</f>
        <v>388.96580487943316</v>
      </c>
      <c r="AZ101" s="12">
        <f t="shared" si="56"/>
        <v>330.93775620664223</v>
      </c>
      <c r="BA101" s="12">
        <f>AY101-'Surv-rate CEA'!AN99*'Unit cost and utilities'!$H$5-('Surv-rate CEA'!AM98-'Surv-rate CEA'!AM99)*'Unit cost and utilities'!$G$14</f>
        <v>60.778980503985892</v>
      </c>
      <c r="BB101" s="12">
        <f t="shared" si="57"/>
        <v>51.71163937855939</v>
      </c>
    </row>
    <row r="102" spans="1:54">
      <c r="A102" s="12">
        <v>97</v>
      </c>
      <c r="B102" s="12">
        <f t="shared" si="58"/>
        <v>5.5232876712328771</v>
      </c>
      <c r="C102" s="12">
        <f>'Surv-rate CEA'!D100*'Unit cost and utilities'!$H$7+'Surv-rate CEA'!E100*'Unit cost and utilities'!$H$7+'Unit cost and utilities'!$G$14*('Surv-rate CEA'!C99-'Surv-rate CEA'!C100)</f>
        <v>244.65548716957204</v>
      </c>
      <c r="D102" s="12">
        <f t="shared" si="32"/>
        <v>207.80274286854643</v>
      </c>
      <c r="E102" s="12">
        <f>C102-'Surv-rate CEA'!E100*'Unit cost and utilities'!$H$7-'Unit cost and utilities'!$G$14*('Surv-rate CEA'!C99-'Surv-rate CEA'!C100)</f>
        <v>22.460510356964011</v>
      </c>
      <c r="F102" s="12">
        <f t="shared" si="33"/>
        <v>19.077257217491088</v>
      </c>
      <c r="G102" s="12">
        <f>'Surv-rate CEA'!G100*'Unit cost and utilities'!$H$4+'Surv-rate CEA'!H100*'Unit cost and utilities'!$H$4+('Surv-rate CEA'!F99-'Surv-rate CEA'!F100)*'Unit cost and utilities'!$G$14</f>
        <v>343.95390803206732</v>
      </c>
      <c r="H102" s="12">
        <f t="shared" si="34"/>
        <v>292.14372559680197</v>
      </c>
      <c r="I102" s="12">
        <f>G102-'Surv-rate CEA'!H100*'Unit cost and utilities'!$H$4-('Surv-rate CEA'!F99-'Surv-rate CEA'!F100)*'Unit cost and utilities'!$G$14</f>
        <v>10.730911103944843</v>
      </c>
      <c r="J102" s="12">
        <f t="shared" si="35"/>
        <v>9.114501320514897</v>
      </c>
      <c r="K102" s="12">
        <f>'Surv-rate CEA'!K100*'Unit cost and utilities'!$H$10+'Surv-rate CEA'!J100*'Unit cost and utilities'!$H$10+('Surv-rate CEA'!I99-'Surv-rate CEA'!I100)*'Unit cost and utilities'!$G$14</f>
        <v>232.67545030089971</v>
      </c>
      <c r="L102" s="12">
        <f t="shared" si="36"/>
        <v>197.62727306904446</v>
      </c>
      <c r="M102" s="12">
        <f>K102-'Surv-rate CEA'!J100*'Unit cost and utilities'!$H$10-('Surv-rate CEA'!I99-'Surv-rate CEA'!I100)*'Unit cost and utilities'!$G$14</f>
        <v>36.393956576512167</v>
      </c>
      <c r="N102" s="12">
        <f t="shared" si="37"/>
        <v>30.911892015715182</v>
      </c>
      <c r="O102" s="12">
        <f>'Surv-rate CEA'!N100*'Unit cost and utilities'!$H$3+'Surv-rate CEA'!M100*'Unit cost and utilities'!$H$3+('Surv-rate CEA'!L99-'Surv-rate CEA'!L100)*'Unit cost and utilities'!$G$14</f>
        <v>355.89886939998917</v>
      </c>
      <c r="P102" s="12">
        <f t="shared" si="38"/>
        <v>302.28940335955969</v>
      </c>
      <c r="Q102" s="12">
        <f>O102-'Surv-rate CEA'!M100*'Unit cost and utilities'!$H$3-('Surv-rate CEA'!L99-'Surv-rate CEA'!L100)*'Unit cost and utilities'!$G$14</f>
        <v>10.730911103944818</v>
      </c>
      <c r="R102" s="12">
        <f t="shared" si="39"/>
        <v>9.1145013205148775</v>
      </c>
      <c r="S102" s="12">
        <f>'Surv-rate CEA'!Q100*'Unit cost and utilities'!$H$11+'Surv-rate CEA'!P100*'Unit cost and utilities'!$H$11+('Surv-rate CEA'!O99-'Surv-rate CEA'!O100)*'Unit cost and utilities'!$G$14</f>
        <v>232.67545030089971</v>
      </c>
      <c r="T102" s="12">
        <f t="shared" si="40"/>
        <v>197.62727306904446</v>
      </c>
      <c r="U102" s="12">
        <f>S102-'Surv-rate CEA'!P100*'Unit cost and utilities'!$H$11-('Surv-rate CEA'!O99-'Surv-rate CEA'!O100)*'Unit cost and utilities'!$G$14</f>
        <v>36.393956576512167</v>
      </c>
      <c r="V102" s="12">
        <f t="shared" si="41"/>
        <v>30.911892015715182</v>
      </c>
      <c r="W102" s="12">
        <f>'Surv-rate CEA'!T100*'Unit cost and utilities'!$H$4+'Surv-rate CEA'!S100*'Unit cost and utilities'!$H$4+('Surv-rate CEA'!R99-'Surv-rate CEA'!R100)*'Unit cost and utilities'!$G$14</f>
        <v>343.95390803206732</v>
      </c>
      <c r="X102" s="12">
        <f t="shared" si="42"/>
        <v>292.14372559680197</v>
      </c>
      <c r="Y102" s="12">
        <f>W102-'Surv-rate CEA'!S100*'Unit cost and utilities'!$H$4-('Surv-rate CEA'!R99-'Surv-rate CEA'!R100)*'Unit cost and utilities'!$G$14</f>
        <v>10.730911103944843</v>
      </c>
      <c r="Z102" s="12">
        <f t="shared" si="43"/>
        <v>9.114501320514897</v>
      </c>
      <c r="AA102" s="12">
        <f>'Surv-rate CEA'!W100*'Unit cost and utilities'!$H$6+'Surv-rate CEA'!V100*'Unit cost and utilities'!$H$6+('Surv-rate CEA'!U99-'Surv-rate CEA'!U100)*'Unit cost and utilities'!$G$14</f>
        <v>255.96338748851878</v>
      </c>
      <c r="AB102" s="12">
        <f t="shared" si="44"/>
        <v>217.40732083876208</v>
      </c>
      <c r="AC102" s="12">
        <f>AA102-'Surv-rate CEA'!V100*'Unit cost and utilities'!$H$6-('Surv-rate CEA'!U99-'Surv-rate CEA'!U100)*'Unit cost and utilities'!$G$14</f>
        <v>119.45189432379435</v>
      </c>
      <c r="AD102" s="12">
        <f t="shared" si="45"/>
        <v>101.45871473597344</v>
      </c>
      <c r="AE102" s="12">
        <f>'Surv-rate CEA'!Z100*'Unit cost and utilities'!$H$12+'Surv-rate CEA'!Y100*'Unit cost and utilities'!$H$12+('Surv-rate CEA'!X99-'Surv-rate CEA'!X100)*'Unit cost and utilities'!$G$14</f>
        <v>232.67545030089971</v>
      </c>
      <c r="AF102" s="12">
        <f t="shared" si="46"/>
        <v>197.62727306904446</v>
      </c>
      <c r="AG102" s="12">
        <f>AE102-'Surv-rate CEA'!Y100*'Unit cost and utilities'!$H$12-('Surv-rate CEA'!X99-'Surv-rate CEA'!X100)*'Unit cost and utilities'!$G$14</f>
        <v>36.393956576512167</v>
      </c>
      <c r="AH102" s="12">
        <f t="shared" si="47"/>
        <v>30.911892015715182</v>
      </c>
      <c r="AI102" s="12">
        <f>'Surv-rate CEA'!AC100*'Unit cost and utilities'!$H$5+'Surv-rate CEA'!AB100*'Unit cost and utilities'!$H$5+('Surv-rate CEA'!AA99-'Surv-rate CEA'!AA100)*'Unit cost and utilities'!$G$14</f>
        <v>382.85015681964023</v>
      </c>
      <c r="AJ102" s="12">
        <f t="shared" si="48"/>
        <v>325.18098659946577</v>
      </c>
      <c r="AK102" s="12">
        <f>AI102-'Surv-rate CEA'!AB100*'Unit cost and utilities'!$H$5-('Surv-rate CEA'!AA99-'Surv-rate CEA'!AA100)*'Unit cost and utilities'!$G$14</f>
        <v>59.260902015004397</v>
      </c>
      <c r="AL102" s="12">
        <f t="shared" si="49"/>
        <v>50.334362519516205</v>
      </c>
      <c r="AM102" s="12">
        <f>'Surv-rate CEA'!AF100*'Unit cost and utilities'!$H$9+'Surv-rate CEA'!AE100*'Unit cost and utilities'!$H$9+('Surv-rate CEA'!AD99-'Surv-rate CEA'!AD100)*'Unit cost and utilities'!G109</f>
        <v>402.41511521620419</v>
      </c>
      <c r="AN102" s="12">
        <f t="shared" si="50"/>
        <v>341.79885226007559</v>
      </c>
      <c r="AO102" s="12">
        <f>AM102-'Surv-rate CEA'!AE100*'Unit cost and utilities'!$H$9-('Surv-rate CEA'!AD99-'Surv-rate CEA'!AD100)*'Unit cost and utilities'!G109</f>
        <v>89.959569954045207</v>
      </c>
      <c r="AP102" s="12">
        <f t="shared" si="51"/>
        <v>76.408853935774047</v>
      </c>
      <c r="AQ102" s="13">
        <f>'Surv-rate CEA'!AI100*'Unit cost and utilities'!$H$4+'Surv-rate CEA'!AH100*'Unit cost and utilities'!$H$4+('Surv-rate CEA'!AG99-'Surv-rate CEA'!AG100)*'Unit cost and utilities'!$G$14</f>
        <v>343.95390803206732</v>
      </c>
      <c r="AR102" s="12">
        <f t="shared" si="52"/>
        <v>292.14372559680197</v>
      </c>
      <c r="AS102" s="13">
        <f>AQ102-'Surv-rate CEA'!AH100*'Unit cost and utilities'!$H$4-('Surv-rate CEA'!AG99-'Surv-rate CEA'!AG100)*'Unit cost and utilities'!$G$14</f>
        <v>10.730911103944843</v>
      </c>
      <c r="AT102" s="12">
        <f t="shared" si="53"/>
        <v>9.114501320514897</v>
      </c>
      <c r="AU102" s="12">
        <f>'Surv-rate CEA'!AL100*'Unit cost and utilities'!$H$8+'Surv-rate CEA'!AK100*'Unit cost and utilities'!$H$8+('Surv-rate CEA'!AJ99-'Surv-rate CEA'!AJ100)*'Unit cost and utilities'!$G$14</f>
        <v>226.90700139617434</v>
      </c>
      <c r="AV102" s="12">
        <f t="shared" si="54"/>
        <v>192.72773241959166</v>
      </c>
      <c r="AW102" s="12">
        <f>AU102-'Surv-rate CEA'!AK100*'Unit cost and utilities'!$H$8-('Surv-rate CEA'!AJ99-'Surv-rate CEA'!AJ100)*'Unit cost and utilities'!$G$14</f>
        <v>154.83111078436573</v>
      </c>
      <c r="AX102" s="12">
        <f t="shared" si="55"/>
        <v>131.50871813504341</v>
      </c>
      <c r="AY102" s="12">
        <f>'Surv-rate CEA'!AO100*'Unit cost and utilities'!$H$5+'Surv-rate CEA'!AN100*'Unit cost and utilities'!$H$5+('Surv-rate CEA'!AM99-'Surv-rate CEA'!AM100)*'Unit cost and utilities'!$G$14</f>
        <v>382.85015681964023</v>
      </c>
      <c r="AZ102" s="12">
        <f t="shared" si="56"/>
        <v>325.18098659946577</v>
      </c>
      <c r="BA102" s="12">
        <f>AY102-'Surv-rate CEA'!AN100*'Unit cost and utilities'!$H$5-('Surv-rate CEA'!AM99-'Surv-rate CEA'!AM100)*'Unit cost and utilities'!$G$14</f>
        <v>59.260902015004397</v>
      </c>
      <c r="BB102" s="12">
        <f t="shared" si="57"/>
        <v>50.334362519516205</v>
      </c>
    </row>
    <row r="103" spans="1:54">
      <c r="A103" s="12">
        <v>98</v>
      </c>
      <c r="B103" s="12">
        <f t="shared" si="58"/>
        <v>5.580821917808219</v>
      </c>
      <c r="C103" s="12">
        <f>'Surv-rate CEA'!D101*'Unit cost and utilities'!$H$7+'Surv-rate CEA'!E101*'Unit cost and utilities'!$H$7+'Unit cost and utilities'!$G$14*('Surv-rate CEA'!C100-'Surv-rate CEA'!C101)</f>
        <v>241.45259613704192</v>
      </c>
      <c r="D103" s="12">
        <f t="shared" si="32"/>
        <v>204.73383161093122</v>
      </c>
      <c r="E103" s="12">
        <f>C103-'Surv-rate CEA'!E101*'Unit cost and utilities'!$H$7-'Unit cost and utilities'!$G$14*('Surv-rate CEA'!C100-'Surv-rate CEA'!C101)</f>
        <v>21.898758470913723</v>
      </c>
      <c r="F103" s="12">
        <f t="shared" si="33"/>
        <v>18.568517386029008</v>
      </c>
      <c r="G103" s="12">
        <f>'Surv-rate CEA'!G101*'Unit cost and utilities'!$H$4+'Surv-rate CEA'!H101*'Unit cost and utilities'!$H$4+('Surv-rate CEA'!F100-'Surv-rate CEA'!F101)*'Unit cost and utilities'!$G$14</f>
        <v>338.31423703678331</v>
      </c>
      <c r="H103" s="12">
        <f t="shared" si="34"/>
        <v>286.86529424499082</v>
      </c>
      <c r="I103" s="12">
        <f>G103-'Surv-rate CEA'!H101*'Unit cost and utilities'!$H$4-('Surv-rate CEA'!F100-'Surv-rate CEA'!F101)*'Unit cost and utilities'!$G$14</f>
        <v>10.359973475502592</v>
      </c>
      <c r="J103" s="12">
        <f t="shared" si="35"/>
        <v>8.7844864746180598</v>
      </c>
      <c r="K103" s="12">
        <f>'Surv-rate CEA'!K101*'Unit cost and utilities'!$H$10+'Surv-rate CEA'!J101*'Unit cost and utilities'!$H$10+('Surv-rate CEA'!I100-'Surv-rate CEA'!I101)*'Unit cost and utilities'!$G$14</f>
        <v>229.55198850564966</v>
      </c>
      <c r="L103" s="12">
        <f t="shared" si="36"/>
        <v>194.64300203256397</v>
      </c>
      <c r="M103" s="12">
        <f>K103-'Surv-rate CEA'!J101*'Unit cost and utilities'!$H$10-('Surv-rate CEA'!I100-'Surv-rate CEA'!I101)*'Unit cost and utilities'!$G$14</f>
        <v>35.583722787046057</v>
      </c>
      <c r="N103" s="12">
        <f t="shared" si="37"/>
        <v>30.172348633759427</v>
      </c>
      <c r="O103" s="12">
        <f>'Surv-rate CEA'!N101*'Unit cost and utilities'!$H$3+'Surv-rate CEA'!M101*'Unit cost and utilities'!$H$3+('Surv-rate CEA'!L100-'Surv-rate CEA'!L101)*'Unit cost and utilities'!$G$14</f>
        <v>349.8296912787593</v>
      </c>
      <c r="P103" s="12">
        <f t="shared" si="38"/>
        <v>296.62954241386115</v>
      </c>
      <c r="Q103" s="12">
        <f>O103-'Surv-rate CEA'!M101*'Unit cost and utilities'!$H$3-('Surv-rate CEA'!L100-'Surv-rate CEA'!L101)*'Unit cost and utilities'!$G$14</f>
        <v>10.35997347550261</v>
      </c>
      <c r="R103" s="12">
        <f t="shared" si="39"/>
        <v>8.784486474618074</v>
      </c>
      <c r="S103" s="12">
        <f>'Surv-rate CEA'!Q101*'Unit cost and utilities'!$H$11+'Surv-rate CEA'!P101*'Unit cost and utilities'!$H$11+('Surv-rate CEA'!O100-'Surv-rate CEA'!O101)*'Unit cost and utilities'!$G$14</f>
        <v>229.55198850564966</v>
      </c>
      <c r="T103" s="12">
        <f t="shared" si="40"/>
        <v>194.64300203256397</v>
      </c>
      <c r="U103" s="12">
        <f>S103-'Surv-rate CEA'!P101*'Unit cost and utilities'!$H$11-('Surv-rate CEA'!O100-'Surv-rate CEA'!O101)*'Unit cost and utilities'!$G$14</f>
        <v>35.583722787046057</v>
      </c>
      <c r="V103" s="12">
        <f t="shared" si="41"/>
        <v>30.172348633759427</v>
      </c>
      <c r="W103" s="12">
        <f>'Surv-rate CEA'!T101*'Unit cost and utilities'!$H$4+'Surv-rate CEA'!S101*'Unit cost and utilities'!$H$4+('Surv-rate CEA'!R100-'Surv-rate CEA'!R101)*'Unit cost and utilities'!$G$14</f>
        <v>338.31423703678331</v>
      </c>
      <c r="X103" s="12">
        <f t="shared" si="42"/>
        <v>286.86529424499082</v>
      </c>
      <c r="Y103" s="12">
        <f>W103-'Surv-rate CEA'!S101*'Unit cost and utilities'!$H$4-('Surv-rate CEA'!R100-'Surv-rate CEA'!R101)*'Unit cost and utilities'!$G$14</f>
        <v>10.359973475502592</v>
      </c>
      <c r="Z103" s="12">
        <f t="shared" si="43"/>
        <v>8.7844864746180598</v>
      </c>
      <c r="AA103" s="12">
        <f>'Surv-rate CEA'!W101*'Unit cost and utilities'!$H$6+'Surv-rate CEA'!V101*'Unit cost and utilities'!$H$6+('Surv-rate CEA'!U100-'Surv-rate CEA'!U101)*'Unit cost and utilities'!$G$14</f>
        <v>252.68913055441183</v>
      </c>
      <c r="AB103" s="12">
        <f t="shared" si="44"/>
        <v>214.26157652691688</v>
      </c>
      <c r="AC103" s="12">
        <f>AA103-'Surv-rate CEA'!V101*'Unit cost and utilities'!$H$6-('Surv-rate CEA'!U100-'Surv-rate CEA'!U101)*'Unit cost and utilities'!$G$14</f>
        <v>117.60476215237252</v>
      </c>
      <c r="AD103" s="12">
        <f t="shared" si="45"/>
        <v>99.720085666345952</v>
      </c>
      <c r="AE103" s="12">
        <f>'Surv-rate CEA'!Z101*'Unit cost and utilities'!$H$12+'Surv-rate CEA'!Y101*'Unit cost and utilities'!$H$12+('Surv-rate CEA'!X100-'Surv-rate CEA'!X101)*'Unit cost and utilities'!$G$14</f>
        <v>229.55198850564966</v>
      </c>
      <c r="AF103" s="12">
        <f t="shared" si="46"/>
        <v>194.64300203256397</v>
      </c>
      <c r="AG103" s="12">
        <f>AE103-'Surv-rate CEA'!Y101*'Unit cost and utilities'!$H$12-('Surv-rate CEA'!X100-'Surv-rate CEA'!X101)*'Unit cost and utilities'!$G$14</f>
        <v>35.583722787046057</v>
      </c>
      <c r="AH103" s="12">
        <f t="shared" si="47"/>
        <v>30.172348633759427</v>
      </c>
      <c r="AI103" s="12">
        <f>'Surv-rate CEA'!AC101*'Unit cost and utilities'!$H$5+'Surv-rate CEA'!AB101*'Unit cost and utilities'!$H$5+('Surv-rate CEA'!AA100-'Surv-rate CEA'!AA101)*'Unit cost and utilities'!$G$14</f>
        <v>376.87016577856849</v>
      </c>
      <c r="AJ103" s="12">
        <f t="shared" si="48"/>
        <v>319.55785232435585</v>
      </c>
      <c r="AK103" s="12">
        <f>AI103-'Surv-rate CEA'!AB101*'Unit cost and utilities'!$H$5-('Surv-rate CEA'!AA100-'Surv-rate CEA'!AA101)*'Unit cost and utilities'!$G$14</f>
        <v>57.790945345345847</v>
      </c>
      <c r="AL103" s="12">
        <f t="shared" si="49"/>
        <v>49.002420608702749</v>
      </c>
      <c r="AM103" s="12">
        <f>'Surv-rate CEA'!AF101*'Unit cost and utilities'!$H$9+'Surv-rate CEA'!AE101*'Unit cost and utilities'!$H$9+('Surv-rate CEA'!AD100-'Surv-rate CEA'!AD101)*'Unit cost and utilities'!G110</f>
        <v>398.76115919636976</v>
      </c>
      <c r="AN103" s="12">
        <f t="shared" si="50"/>
        <v>338.11978552325326</v>
      </c>
      <c r="AO103" s="12">
        <f>AM103-'Surv-rate CEA'!AE101*'Unit cost and utilities'!$H$9-('Surv-rate CEA'!AD100-'Surv-rate CEA'!AD101)*'Unit cost and utilities'!G110</f>
        <v>88.422170913752382</v>
      </c>
      <c r="AP103" s="12">
        <f t="shared" si="51"/>
        <v>74.975420186637308</v>
      </c>
      <c r="AQ103" s="13">
        <f>'Surv-rate CEA'!AI101*'Unit cost and utilities'!$H$4+'Surv-rate CEA'!AH101*'Unit cost and utilities'!$H$4+('Surv-rate CEA'!AG100-'Surv-rate CEA'!AG101)*'Unit cost and utilities'!$G$14</f>
        <v>338.31423703678331</v>
      </c>
      <c r="AR103" s="12">
        <f t="shared" si="52"/>
        <v>286.86529424499082</v>
      </c>
      <c r="AS103" s="13">
        <f>AQ103-'Surv-rate CEA'!AH101*'Unit cost and utilities'!$H$4-('Surv-rate CEA'!AG100-'Surv-rate CEA'!AG101)*'Unit cost and utilities'!$G$14</f>
        <v>10.359973475502592</v>
      </c>
      <c r="AT103" s="12">
        <f t="shared" si="53"/>
        <v>8.7844864746180598</v>
      </c>
      <c r="AU103" s="12">
        <f>'Surv-rate CEA'!AL101*'Unit cost and utilities'!$H$8+'Surv-rate CEA'!AK101*'Unit cost and utilities'!$H$8+('Surv-rate CEA'!AJ100-'Surv-rate CEA'!AJ101)*'Unit cost and utilities'!$G$14</f>
        <v>223.8232445841652</v>
      </c>
      <c r="AV103" s="12">
        <f t="shared" si="54"/>
        <v>189.78545354425671</v>
      </c>
      <c r="AW103" s="12">
        <f>AU103-'Surv-rate CEA'!AK101*'Unit cost and utilities'!$H$8-('Surv-rate CEA'!AJ100-'Surv-rate CEA'!AJ101)*'Unit cost and utilities'!$G$14</f>
        <v>152.66765965177007</v>
      </c>
      <c r="AX103" s="12">
        <f t="shared" si="55"/>
        <v>129.4508132181783</v>
      </c>
      <c r="AY103" s="12">
        <f>'Surv-rate CEA'!AO101*'Unit cost and utilities'!$H$5+'Surv-rate CEA'!AN101*'Unit cost and utilities'!$H$5+('Surv-rate CEA'!AM100-'Surv-rate CEA'!AM101)*'Unit cost and utilities'!$G$14</f>
        <v>376.87016577856849</v>
      </c>
      <c r="AZ103" s="12">
        <f t="shared" si="56"/>
        <v>319.55785232435585</v>
      </c>
      <c r="BA103" s="12">
        <f>AY103-'Surv-rate CEA'!AN101*'Unit cost and utilities'!$H$5-('Surv-rate CEA'!AM100-'Surv-rate CEA'!AM101)*'Unit cost and utilities'!$G$14</f>
        <v>57.790945345345847</v>
      </c>
      <c r="BB103" s="12">
        <f t="shared" si="57"/>
        <v>49.002420608702749</v>
      </c>
    </row>
    <row r="104" spans="1:54">
      <c r="A104" s="12">
        <v>99</v>
      </c>
      <c r="B104" s="12">
        <f t="shared" si="58"/>
        <v>5.6383561643835618</v>
      </c>
      <c r="C104" s="12">
        <f>'Surv-rate CEA'!D102*'Unit cost and utilities'!$H$7+'Surv-rate CEA'!E102*'Unit cost and utilities'!$H$7+'Unit cost and utilities'!$G$14*('Surv-rate CEA'!C101-'Surv-rate CEA'!C102)</f>
        <v>238.31274657339887</v>
      </c>
      <c r="D104" s="12">
        <f t="shared" si="32"/>
        <v>201.72811339046928</v>
      </c>
      <c r="E104" s="12">
        <f>C104-'Surv-rate CEA'!E102*'Unit cost and utilities'!$H$7-'Unit cost and utilities'!$G$14*('Surv-rate CEA'!C101-'Surv-rate CEA'!C102)</f>
        <v>21.354798922081393</v>
      </c>
      <c r="F104" s="12">
        <f t="shared" si="33"/>
        <v>18.076512315540413</v>
      </c>
      <c r="G104" s="12">
        <f>'Surv-rate CEA'!G102*'Unit cost and utilities'!$H$4+'Surv-rate CEA'!H102*'Unit cost and utilities'!$H$4+('Surv-rate CEA'!F101-'Surv-rate CEA'!F102)*'Unit cost and utilities'!$G$14</f>
        <v>332.80310031456446</v>
      </c>
      <c r="H104" s="12">
        <f t="shared" si="34"/>
        <v>281.71275990174018</v>
      </c>
      <c r="I104" s="12">
        <f>G104-'Surv-rate CEA'!H102*'Unit cost and utilities'!$H$4-('Surv-rate CEA'!F101-'Surv-rate CEA'!F102)*'Unit cost and utilities'!$G$14</f>
        <v>10.004293199846094</v>
      </c>
      <c r="J104" s="12">
        <f t="shared" si="35"/>
        <v>8.4684819508321034</v>
      </c>
      <c r="K104" s="12">
        <f>'Surv-rate CEA'!K102*'Unit cost and utilities'!$H$10+'Surv-rate CEA'!J102*'Unit cost and utilities'!$H$10+('Surv-rate CEA'!I101-'Surv-rate CEA'!I102)*'Unit cost and utilities'!$G$14</f>
        <v>226.49103120955337</v>
      </c>
      <c r="L104" s="12">
        <f t="shared" si="36"/>
        <v>191.72121123488867</v>
      </c>
      <c r="M104" s="12">
        <f>K104-'Surv-rate CEA'!J102*'Unit cost and utilities'!$H$10-('Surv-rate CEA'!I101-'Surv-rate CEA'!I102)*'Unit cost and utilities'!$G$14</f>
        <v>34.79694795761565</v>
      </c>
      <c r="N104" s="12">
        <f t="shared" si="37"/>
        <v>29.455086914850263</v>
      </c>
      <c r="O104" s="12">
        <f>'Surv-rate CEA'!N102*'Unit cost and utilities'!$H$3+'Surv-rate CEA'!M102*'Unit cost and utilities'!$H$3+('Surv-rate CEA'!L101-'Surv-rate CEA'!L102)*'Unit cost and utilities'!$G$14</f>
        <v>343.90656526671069</v>
      </c>
      <c r="P104" s="12">
        <f t="shared" si="38"/>
        <v>291.1116740139729</v>
      </c>
      <c r="Q104" s="12">
        <f>O104-'Surv-rate CEA'!M102*'Unit cost and utilities'!$H$3-('Surv-rate CEA'!L101-'Surv-rate CEA'!L102)*'Unit cost and utilities'!$G$14</f>
        <v>10.004293199846082</v>
      </c>
      <c r="R104" s="12">
        <f t="shared" si="39"/>
        <v>8.4684819508320928</v>
      </c>
      <c r="S104" s="12">
        <f>'Surv-rate CEA'!Q102*'Unit cost and utilities'!$H$11+'Surv-rate CEA'!P102*'Unit cost and utilities'!$H$11+('Surv-rate CEA'!O101-'Surv-rate CEA'!O102)*'Unit cost and utilities'!$G$14</f>
        <v>226.49103120955337</v>
      </c>
      <c r="T104" s="12">
        <f t="shared" si="40"/>
        <v>191.72121123488867</v>
      </c>
      <c r="U104" s="12">
        <f>S104-'Surv-rate CEA'!P102*'Unit cost and utilities'!$H$11-('Surv-rate CEA'!O101-'Surv-rate CEA'!O102)*'Unit cost and utilities'!$G$14</f>
        <v>34.79694795761565</v>
      </c>
      <c r="V104" s="12">
        <f t="shared" si="41"/>
        <v>29.455086914850263</v>
      </c>
      <c r="W104" s="12">
        <f>'Surv-rate CEA'!T102*'Unit cost and utilities'!$H$4+'Surv-rate CEA'!S102*'Unit cost and utilities'!$H$4+('Surv-rate CEA'!R101-'Surv-rate CEA'!R102)*'Unit cost and utilities'!$G$14</f>
        <v>332.80310031456446</v>
      </c>
      <c r="X104" s="12">
        <f t="shared" si="42"/>
        <v>281.71275990174018</v>
      </c>
      <c r="Y104" s="12">
        <f>W104-'Surv-rate CEA'!S102*'Unit cost and utilities'!$H$4-('Surv-rate CEA'!R101-'Surv-rate CEA'!R102)*'Unit cost and utilities'!$G$14</f>
        <v>10.004293199846094</v>
      </c>
      <c r="Z104" s="12">
        <f t="shared" si="43"/>
        <v>8.4684819508321034</v>
      </c>
      <c r="AA104" s="12">
        <f>'Surv-rate CEA'!W102*'Unit cost and utilities'!$H$6+'Surv-rate CEA'!V102*'Unit cost and utilities'!$H$6+('Surv-rate CEA'!U101-'Surv-rate CEA'!U102)*'Unit cost and utilities'!$G$14</f>
        <v>249.47835100128319</v>
      </c>
      <c r="AB104" s="12">
        <f t="shared" si="44"/>
        <v>211.17962762329122</v>
      </c>
      <c r="AC104" s="12">
        <f>AA104-'Surv-rate CEA'!V102*'Unit cost and utilities'!$H$6-('Surv-rate CEA'!U101-'Surv-rate CEA'!U102)*'Unit cost and utilities'!$G$14</f>
        <v>115.79868005231626</v>
      </c>
      <c r="AD104" s="12">
        <f t="shared" si="45"/>
        <v>98.021820468867091</v>
      </c>
      <c r="AE104" s="12">
        <f>'Surv-rate CEA'!Z102*'Unit cost and utilities'!$H$12+'Surv-rate CEA'!Y102*'Unit cost and utilities'!$H$12+('Surv-rate CEA'!X101-'Surv-rate CEA'!X102)*'Unit cost and utilities'!$G$14</f>
        <v>226.49103120955337</v>
      </c>
      <c r="AF104" s="12">
        <f t="shared" si="46"/>
        <v>191.72121123488867</v>
      </c>
      <c r="AG104" s="12">
        <f>AE104-'Surv-rate CEA'!Y102*'Unit cost and utilities'!$H$12-('Surv-rate CEA'!X101-'Surv-rate CEA'!X102)*'Unit cost and utilities'!$G$14</f>
        <v>34.79694795761565</v>
      </c>
      <c r="AH104" s="12">
        <f t="shared" si="47"/>
        <v>29.455086914850263</v>
      </c>
      <c r="AI104" s="12">
        <f>'Surv-rate CEA'!AC102*'Unit cost and utilities'!$H$5+'Surv-rate CEA'!AB102*'Unit cost and utilities'!$H$5+('Surv-rate CEA'!AA101-'Surv-rate CEA'!AA102)*'Unit cost and utilities'!$G$14</f>
        <v>371.02187696950716</v>
      </c>
      <c r="AJ104" s="12">
        <f t="shared" si="48"/>
        <v>314.06437273634253</v>
      </c>
      <c r="AK104" s="12">
        <f>AI104-'Surv-rate CEA'!AB102*'Unit cost and utilities'!$H$5-('Surv-rate CEA'!AA101-'Surv-rate CEA'!AA102)*'Unit cost and utilities'!$G$14</f>
        <v>56.367247092710109</v>
      </c>
      <c r="AL104" s="12">
        <f t="shared" si="49"/>
        <v>47.714016881277765</v>
      </c>
      <c r="AM104" s="12">
        <f>'Surv-rate CEA'!AF102*'Unit cost and utilities'!$H$9+'Surv-rate CEA'!AE102*'Unit cost and utilities'!$H$9+('Surv-rate CEA'!AD101-'Surv-rate CEA'!AD102)*'Unit cost and utilities'!G111</f>
        <v>395.16356243179905</v>
      </c>
      <c r="AN104" s="12">
        <f t="shared" si="50"/>
        <v>334.49994209802713</v>
      </c>
      <c r="AO104" s="12">
        <f>AM104-'Surv-rate CEA'!AE102*'Unit cost and utilities'!$H$9-('Surv-rate CEA'!AD101-'Surv-rate CEA'!AD102)*'Unit cost and utilities'!G111</f>
        <v>86.921413392225645</v>
      </c>
      <c r="AP104" s="12">
        <f t="shared" si="51"/>
        <v>73.577653688138881</v>
      </c>
      <c r="AQ104" s="13">
        <f>'Surv-rate CEA'!AI102*'Unit cost and utilities'!$H$4+'Surv-rate CEA'!AH102*'Unit cost and utilities'!$H$4+('Surv-rate CEA'!AG101-'Surv-rate CEA'!AG102)*'Unit cost and utilities'!$G$14</f>
        <v>332.80310031456446</v>
      </c>
      <c r="AR104" s="12">
        <f t="shared" si="52"/>
        <v>281.71275990174018</v>
      </c>
      <c r="AS104" s="13">
        <f>AQ104-'Surv-rate CEA'!AH102*'Unit cost and utilities'!$H$4-('Surv-rate CEA'!AG101-'Surv-rate CEA'!AG102)*'Unit cost and utilities'!$G$14</f>
        <v>10.004293199846094</v>
      </c>
      <c r="AT104" s="12">
        <f t="shared" si="53"/>
        <v>8.4684819508321034</v>
      </c>
      <c r="AU104" s="12">
        <f>'Surv-rate CEA'!AL102*'Unit cost and utilities'!$H$8+'Surv-rate CEA'!AK102*'Unit cost and utilities'!$H$8+('Surv-rate CEA'!AJ101-'Surv-rate CEA'!AJ102)*'Unit cost and utilities'!$G$14</f>
        <v>220.80170424270878</v>
      </c>
      <c r="AV104" s="12">
        <f t="shared" si="54"/>
        <v>186.90528253621289</v>
      </c>
      <c r="AW104" s="12">
        <f>AU104-'Surv-rate CEA'!AK102*'Unit cost and utilities'!$H$8-('Surv-rate CEA'!AJ101-'Surv-rate CEA'!AJ102)*'Unit cost and utilities'!$G$14</f>
        <v>150.54909707696575</v>
      </c>
      <c r="AX104" s="12">
        <f t="shared" si="55"/>
        <v>127.43751965705763</v>
      </c>
      <c r="AY104" s="12">
        <f>'Surv-rate CEA'!AO102*'Unit cost and utilities'!$H$5+'Surv-rate CEA'!AN102*'Unit cost and utilities'!$H$5+('Surv-rate CEA'!AM101-'Surv-rate CEA'!AM102)*'Unit cost and utilities'!$G$14</f>
        <v>371.02187696950716</v>
      </c>
      <c r="AZ104" s="12">
        <f t="shared" si="56"/>
        <v>314.06437273634253</v>
      </c>
      <c r="BA104" s="12">
        <f>AY104-'Surv-rate CEA'!AN102*'Unit cost and utilities'!$H$5-('Surv-rate CEA'!AM101-'Surv-rate CEA'!AM102)*'Unit cost and utilities'!$G$14</f>
        <v>56.367247092710109</v>
      </c>
      <c r="BB104" s="12">
        <f t="shared" si="57"/>
        <v>47.714016881277765</v>
      </c>
    </row>
    <row r="105" spans="1:54">
      <c r="A105" s="12">
        <v>100</v>
      </c>
      <c r="B105" s="12">
        <f t="shared" si="58"/>
        <v>5.6958904109589037</v>
      </c>
      <c r="C105" s="12">
        <f>'Surv-rate CEA'!D103*'Unit cost and utilities'!$H$7+'Surv-rate CEA'!E103*'Unit cost and utilities'!$H$7+'Unit cost and utilities'!$G$14*('Surv-rate CEA'!C102-'Surv-rate CEA'!C103)</f>
        <v>235.23424439622045</v>
      </c>
      <c r="D105" s="12">
        <f t="shared" si="32"/>
        <v>198.7838600592469</v>
      </c>
      <c r="E105" s="12">
        <f>C105-'Surv-rate CEA'!E103*'Unit cost and utilities'!$H$7-'Unit cost and utilities'!$G$14*('Surv-rate CEA'!C102-'Surv-rate CEA'!C103)</f>
        <v>20.82794437541445</v>
      </c>
      <c r="F105" s="12">
        <f t="shared" si="33"/>
        <v>17.600580181984281</v>
      </c>
      <c r="G105" s="12">
        <f>'Surv-rate CEA'!G103*'Unit cost and utilities'!$H$4+'Surv-rate CEA'!H103*'Unit cost and utilities'!$H$4+('Surv-rate CEA'!F102-'Surv-rate CEA'!F103)*'Unit cost and utilities'!$G$14</f>
        <v>327.41668414011122</v>
      </c>
      <c r="H105" s="12">
        <f t="shared" si="34"/>
        <v>276.68230230775129</v>
      </c>
      <c r="I105" s="12">
        <f>G105-'Surv-rate CEA'!H103*'Unit cost and utilities'!$H$4-('Surv-rate CEA'!F102-'Surv-rate CEA'!F103)*'Unit cost and utilities'!$G$14</f>
        <v>9.6631394819311538</v>
      </c>
      <c r="J105" s="12">
        <f t="shared" si="35"/>
        <v>8.1658015882829051</v>
      </c>
      <c r="K105" s="12">
        <f>'Surv-rate CEA'!K103*'Unit cost and utilities'!$H$10+'Surv-rate CEA'!J103*'Unit cost and utilities'!$H$10+('Surv-rate CEA'!I102-'Surv-rate CEA'!I103)*'Unit cost and utilities'!$G$14</f>
        <v>223.49087922830668</v>
      </c>
      <c r="L105" s="12">
        <f t="shared" si="36"/>
        <v>188.86017116711758</v>
      </c>
      <c r="M105" s="12">
        <f>K105-'Surv-rate CEA'!J103*'Unit cost and utilities'!$H$10-('Surv-rate CEA'!I102-'Surv-rate CEA'!I103)*'Unit cost and utilities'!$G$14</f>
        <v>34.032788075935756</v>
      </c>
      <c r="N105" s="12">
        <f t="shared" si="37"/>
        <v>28.759286300670588</v>
      </c>
      <c r="O105" s="12">
        <f>'Surv-rate CEA'!N103*'Unit cost and utilities'!$H$3+'Surv-rate CEA'!M103*'Unit cost and utilities'!$H$3+('Surv-rate CEA'!L102-'Surv-rate CEA'!L103)*'Unit cost and utilities'!$G$14</f>
        <v>338.1248557945392</v>
      </c>
      <c r="P105" s="12">
        <f t="shared" si="38"/>
        <v>285.73120460982784</v>
      </c>
      <c r="Q105" s="12">
        <f>O105-'Surv-rate CEA'!M103*'Unit cost and utilities'!$H$3-('Surv-rate CEA'!L102-'Surv-rate CEA'!L103)*'Unit cost and utilities'!$G$14</f>
        <v>9.6631394819311875</v>
      </c>
      <c r="R105" s="12">
        <f t="shared" si="39"/>
        <v>8.1658015882829336</v>
      </c>
      <c r="S105" s="12">
        <f>'Surv-rate CEA'!Q103*'Unit cost and utilities'!$H$11+'Surv-rate CEA'!P103*'Unit cost and utilities'!$H$11+('Surv-rate CEA'!O102-'Surv-rate CEA'!O103)*'Unit cost and utilities'!$G$14</f>
        <v>223.49087922830668</v>
      </c>
      <c r="T105" s="12">
        <f t="shared" si="40"/>
        <v>188.86017116711758</v>
      </c>
      <c r="U105" s="12">
        <f>S105-'Surv-rate CEA'!P103*'Unit cost and utilities'!$H$11-('Surv-rate CEA'!O102-'Surv-rate CEA'!O103)*'Unit cost and utilities'!$G$14</f>
        <v>34.032788075935756</v>
      </c>
      <c r="V105" s="12">
        <f t="shared" si="41"/>
        <v>28.759286300670588</v>
      </c>
      <c r="W105" s="12">
        <f>'Surv-rate CEA'!T103*'Unit cost and utilities'!$H$4+'Surv-rate CEA'!S103*'Unit cost and utilities'!$H$4+('Surv-rate CEA'!R102-'Surv-rate CEA'!R103)*'Unit cost and utilities'!$G$14</f>
        <v>327.41668414011122</v>
      </c>
      <c r="X105" s="12">
        <f t="shared" si="42"/>
        <v>276.68230230775129</v>
      </c>
      <c r="Y105" s="12">
        <f>W105-'Surv-rate CEA'!S103*'Unit cost and utilities'!$H$4-('Surv-rate CEA'!R102-'Surv-rate CEA'!R103)*'Unit cost and utilities'!$G$14</f>
        <v>9.6631394819311538</v>
      </c>
      <c r="Z105" s="12">
        <f t="shared" si="43"/>
        <v>8.1658015882829051</v>
      </c>
      <c r="AA105" s="12">
        <f>'Surv-rate CEA'!W103*'Unit cost and utilities'!$H$6+'Surv-rate CEA'!V103*'Unit cost and utilities'!$H$6+('Surv-rate CEA'!U102-'Surv-rate CEA'!U103)*'Unit cost and utilities'!$G$14</f>
        <v>246.32936086919727</v>
      </c>
      <c r="AB105" s="12">
        <f t="shared" si="44"/>
        <v>208.15974870150745</v>
      </c>
      <c r="AC105" s="12">
        <f>AA105-'Surv-rate CEA'!V103*'Unit cost and utilities'!$H$6-('Surv-rate CEA'!U102-'Surv-rate CEA'!U103)*'Unit cost and utilities'!$G$14</f>
        <v>114.03243886569504</v>
      </c>
      <c r="AD105" s="12">
        <f t="shared" si="45"/>
        <v>96.362706152221932</v>
      </c>
      <c r="AE105" s="12">
        <f>'Surv-rate CEA'!Z103*'Unit cost and utilities'!$H$12+'Surv-rate CEA'!Y103*'Unit cost and utilities'!$H$12+('Surv-rate CEA'!X102-'Surv-rate CEA'!X103)*'Unit cost and utilities'!$G$14</f>
        <v>223.49087922830668</v>
      </c>
      <c r="AF105" s="12">
        <f t="shared" si="46"/>
        <v>188.86017116711758</v>
      </c>
      <c r="AG105" s="12">
        <f>AE105-'Surv-rate CEA'!Y103*'Unit cost and utilities'!$H$12-('Surv-rate CEA'!X102-'Surv-rate CEA'!X103)*'Unit cost and utilities'!$G$14</f>
        <v>34.032788075935756</v>
      </c>
      <c r="AH105" s="12">
        <f t="shared" si="47"/>
        <v>28.759286300670588</v>
      </c>
      <c r="AI105" s="12">
        <f>'Surv-rate CEA'!AC103*'Unit cost and utilities'!$H$5+'Surv-rate CEA'!AB103*'Unit cost and utilities'!$H$5+('Surv-rate CEA'!AA102-'Surv-rate CEA'!AA103)*'Unit cost and utilities'!$G$14</f>
        <v>365.30147966841054</v>
      </c>
      <c r="AJ105" s="12">
        <f t="shared" si="48"/>
        <v>308.69671378087793</v>
      </c>
      <c r="AK105" s="12">
        <f>AI105-'Surv-rate CEA'!AB103*'Unit cost and utilities'!$H$5-('Surv-rate CEA'!AA102-'Surv-rate CEA'!AA103)*'Unit cost and utilities'!$G$14</f>
        <v>54.988029452368664</v>
      </c>
      <c r="AL105" s="12">
        <f t="shared" si="49"/>
        <v>46.467438359791061</v>
      </c>
      <c r="AM105" s="12">
        <f>'Surv-rate CEA'!AF103*'Unit cost and utilities'!$H$9+'Surv-rate CEA'!AE103*'Unit cost and utilities'!$H$9+('Surv-rate CEA'!AD102-'Surv-rate CEA'!AD103)*'Unit cost and utilities'!G112</f>
        <v>391.62105624194101</v>
      </c>
      <c r="AN105" s="12">
        <f t="shared" si="50"/>
        <v>330.93797818453703</v>
      </c>
      <c r="AO105" s="12">
        <f>AM105-'Surv-rate CEA'!AE103*'Unit cost and utilities'!$H$9-('Surv-rate CEA'!AD102-'Surv-rate CEA'!AD103)*'Unit cost and utilities'!G112</f>
        <v>85.456161180836716</v>
      </c>
      <c r="AP105" s="12">
        <f t="shared" si="51"/>
        <v>72.214424515331459</v>
      </c>
      <c r="AQ105" s="13">
        <f>'Surv-rate CEA'!AI103*'Unit cost and utilities'!$H$4+'Surv-rate CEA'!AH103*'Unit cost and utilities'!$H$4+('Surv-rate CEA'!AG102-'Surv-rate CEA'!AG103)*'Unit cost and utilities'!$G$14</f>
        <v>327.41668414011122</v>
      </c>
      <c r="AR105" s="12">
        <f t="shared" si="52"/>
        <v>276.68230230775129</v>
      </c>
      <c r="AS105" s="13">
        <f>AQ105-'Surv-rate CEA'!AH103*'Unit cost and utilities'!$H$4-('Surv-rate CEA'!AG102-'Surv-rate CEA'!AG103)*'Unit cost and utilities'!$G$14</f>
        <v>9.6631394819311538</v>
      </c>
      <c r="AT105" s="12">
        <f t="shared" si="53"/>
        <v>8.1658015882829051</v>
      </c>
      <c r="AU105" s="12">
        <f>'Surv-rate CEA'!AL103*'Unit cost and utilities'!$H$8+'Surv-rate CEA'!AK103*'Unit cost and utilities'!$H$8+('Surv-rate CEA'!AJ102-'Surv-rate CEA'!AJ103)*'Unit cost and utilities'!$G$14</f>
        <v>217.84067929046978</v>
      </c>
      <c r="AV105" s="12">
        <f t="shared" si="54"/>
        <v>184.08548984198742</v>
      </c>
      <c r="AW105" s="12">
        <f>AU105-'Surv-rate CEA'!AK103*'Unit cost and utilities'!$H$8-('Surv-rate CEA'!AJ102-'Surv-rate CEA'!AJ103)*'Unit cost and utilities'!$G$14</f>
        <v>148.47416447328652</v>
      </c>
      <c r="AX105" s="12">
        <f t="shared" si="55"/>
        <v>125.4675636569248</v>
      </c>
      <c r="AY105" s="12">
        <f>'Surv-rate CEA'!AO103*'Unit cost and utilities'!$H$5+'Surv-rate CEA'!AN103*'Unit cost and utilities'!$H$5+('Surv-rate CEA'!AM102-'Surv-rate CEA'!AM103)*'Unit cost and utilities'!$G$14</f>
        <v>365.30147966841054</v>
      </c>
      <c r="AZ105" s="12">
        <f t="shared" si="56"/>
        <v>308.69671378087793</v>
      </c>
      <c r="BA105" s="12">
        <f>AY105-'Surv-rate CEA'!AN103*'Unit cost and utilities'!$H$5-('Surv-rate CEA'!AM102-'Surv-rate CEA'!AM103)*'Unit cost and utilities'!$G$14</f>
        <v>54.988029452368664</v>
      </c>
      <c r="BB105" s="12">
        <f t="shared" si="57"/>
        <v>46.467438359791061</v>
      </c>
    </row>
    <row r="106" spans="1:54">
      <c r="A106" s="12">
        <v>101</v>
      </c>
      <c r="B106" s="12">
        <f t="shared" si="58"/>
        <v>5.7534246575342465</v>
      </c>
      <c r="C106" s="12">
        <f>'Surv-rate CEA'!D104*'Unit cost and utilities'!$H$7+'Surv-rate CEA'!E104*'Unit cost and utilities'!$H$7+'Unit cost and utilities'!$G$14*('Surv-rate CEA'!C103-'Surv-rate CEA'!C104)</f>
        <v>232.21545377272867</v>
      </c>
      <c r="D106" s="12">
        <f t="shared" si="32"/>
        <v>195.89940331898586</v>
      </c>
      <c r="E106" s="12">
        <f>C106-'Surv-rate CEA'!E104*'Unit cost and utilities'!$H$7-'Unit cost and utilities'!$G$14*('Surv-rate CEA'!C103-'Surv-rate CEA'!C104)</f>
        <v>20.317538959574609</v>
      </c>
      <c r="F106" s="12">
        <f t="shared" si="33"/>
        <v>17.14008992263868</v>
      </c>
      <c r="G106" s="12">
        <f>'Surv-rate CEA'!G104*'Unit cost and utilities'!$H$4+'Surv-rate CEA'!H104*'Unit cost and utilities'!$H$4+('Surv-rate CEA'!F103-'Surv-rate CEA'!F104)*'Unit cost and utilities'!$G$14</f>
        <v>322.1513153008413</v>
      </c>
      <c r="H106" s="12">
        <f t="shared" si="34"/>
        <v>271.7702436273982</v>
      </c>
      <c r="I106" s="12">
        <f>G106-'Surv-rate CEA'!H104*'Unit cost and utilities'!$H$4-('Surv-rate CEA'!F103-'Surv-rate CEA'!F104)*'Unit cost and utilities'!$G$14</f>
        <v>9.3358215741187092</v>
      </c>
      <c r="J106" s="12">
        <f t="shared" si="35"/>
        <v>7.8757974378928006</v>
      </c>
      <c r="K106" s="12">
        <f>'Surv-rate CEA'!K104*'Unit cost and utilities'!$H$10+'Surv-rate CEA'!J104*'Unit cost and utilities'!$H$10+('Surv-rate CEA'!I103-'Surv-rate CEA'!I104)*'Unit cost and utilities'!$G$14</f>
        <v>220.54989230035579</v>
      </c>
      <c r="L106" s="12">
        <f t="shared" si="36"/>
        <v>186.05821275784683</v>
      </c>
      <c r="M106" s="12">
        <f>K106-'Surv-rate CEA'!J104*'Unit cost and utilities'!$H$10-('Surv-rate CEA'!I103-'Surv-rate CEA'!I104)*'Unit cost and utilities'!$G$14</f>
        <v>33.290435598771595</v>
      </c>
      <c r="N106" s="12">
        <f t="shared" si="37"/>
        <v>28.084162203998734</v>
      </c>
      <c r="O106" s="12">
        <f>'Surv-rate CEA'!N104*'Unit cost and utilities'!$H$3+'Surv-rate CEA'!M104*'Unit cost and utilities'!$H$3+('Surv-rate CEA'!L103-'Surv-rate CEA'!L104)*'Unit cost and utilities'!$G$14</f>
        <v>332.48011182592825</v>
      </c>
      <c r="P106" s="12">
        <f t="shared" si="38"/>
        <v>280.48372519545984</v>
      </c>
      <c r="Q106" s="12">
        <f>O106-'Surv-rate CEA'!M104*'Unit cost and utilities'!$H$3-('Surv-rate CEA'!L103-'Surv-rate CEA'!L104)*'Unit cost and utilities'!$G$14</f>
        <v>9.3358215741187021</v>
      </c>
      <c r="R106" s="12">
        <f t="shared" si="39"/>
        <v>7.8757974378927944</v>
      </c>
      <c r="S106" s="12">
        <f>'Surv-rate CEA'!Q104*'Unit cost and utilities'!$H$11+'Surv-rate CEA'!P104*'Unit cost and utilities'!$H$11+('Surv-rate CEA'!O103-'Surv-rate CEA'!O104)*'Unit cost and utilities'!$G$14</f>
        <v>220.54989230035579</v>
      </c>
      <c r="T106" s="12">
        <f t="shared" si="40"/>
        <v>186.05821275784683</v>
      </c>
      <c r="U106" s="12">
        <f>S106-'Surv-rate CEA'!P104*'Unit cost and utilities'!$H$11-('Surv-rate CEA'!O103-'Surv-rate CEA'!O104)*'Unit cost and utilities'!$G$14</f>
        <v>33.290435598771595</v>
      </c>
      <c r="V106" s="12">
        <f t="shared" si="41"/>
        <v>28.084162203998734</v>
      </c>
      <c r="W106" s="12">
        <f>'Surv-rate CEA'!T104*'Unit cost and utilities'!$H$4+'Surv-rate CEA'!S104*'Unit cost and utilities'!$H$4+('Surv-rate CEA'!R103-'Surv-rate CEA'!R104)*'Unit cost and utilities'!$G$14</f>
        <v>322.1513153008413</v>
      </c>
      <c r="X106" s="12">
        <f t="shared" si="42"/>
        <v>271.7702436273982</v>
      </c>
      <c r="Y106" s="12">
        <f>W106-'Surv-rate CEA'!S104*'Unit cost and utilities'!$H$4-('Surv-rate CEA'!R103-'Surv-rate CEA'!R104)*'Unit cost and utilities'!$G$14</f>
        <v>9.3358215741187092</v>
      </c>
      <c r="Z106" s="12">
        <f t="shared" si="43"/>
        <v>7.8757974378928006</v>
      </c>
      <c r="AA106" s="12">
        <f>'Surv-rate CEA'!W104*'Unit cost and utilities'!$H$6+'Surv-rate CEA'!V104*'Unit cost and utilities'!$H$6+('Surv-rate CEA'!U103-'Surv-rate CEA'!U104)*'Unit cost and utilities'!$G$14</f>
        <v>243.24052979341235</v>
      </c>
      <c r="AB106" s="12">
        <f t="shared" si="44"/>
        <v>205.20027360521675</v>
      </c>
      <c r="AC106" s="12">
        <f>AA106-'Surv-rate CEA'!V104*'Unit cost and utilities'!$H$6-('Surv-rate CEA'!U103-'Surv-rate CEA'!U104)*'Unit cost and utilities'!$G$14</f>
        <v>112.3048741100975</v>
      </c>
      <c r="AD106" s="12">
        <f t="shared" si="45"/>
        <v>94.741574992308514</v>
      </c>
      <c r="AE106" s="12">
        <f>'Surv-rate CEA'!Z104*'Unit cost and utilities'!$H$12+'Surv-rate CEA'!Y104*'Unit cost and utilities'!$H$12+('Surv-rate CEA'!X103-'Surv-rate CEA'!X104)*'Unit cost and utilities'!$G$14</f>
        <v>220.54989230035579</v>
      </c>
      <c r="AF106" s="12">
        <f t="shared" si="46"/>
        <v>186.05821275784683</v>
      </c>
      <c r="AG106" s="12">
        <f>AE106-'Surv-rate CEA'!Y104*'Unit cost and utilities'!$H$12-('Surv-rate CEA'!X103-'Surv-rate CEA'!X104)*'Unit cost and utilities'!$G$14</f>
        <v>33.290435598771595</v>
      </c>
      <c r="AH106" s="12">
        <f t="shared" si="47"/>
        <v>28.084162203998734</v>
      </c>
      <c r="AI106" s="12">
        <f>'Surv-rate CEA'!AC104*'Unit cost and utilities'!$H$5+'Surv-rate CEA'!AB104*'Unit cost and utilities'!$H$5+('Surv-rate CEA'!AA103-'Surv-rate CEA'!AA104)*'Unit cost and utilities'!$G$14</f>
        <v>359.70530089461312</v>
      </c>
      <c r="AJ106" s="12">
        <f t="shared" si="48"/>
        <v>303.45118152600099</v>
      </c>
      <c r="AK106" s="12">
        <f>AI106-'Surv-rate CEA'!AB104*'Unit cost and utilities'!$H$5-('Surv-rate CEA'!AA103-'Surv-rate CEA'!AA104)*'Unit cost and utilities'!$G$14</f>
        <v>53.651595658251338</v>
      </c>
      <c r="AL106" s="12">
        <f t="shared" si="49"/>
        <v>45.261051346089438</v>
      </c>
      <c r="AM106" s="12">
        <f>'Surv-rate CEA'!AF104*'Unit cost and utilities'!$H$9+'Surv-rate CEA'!AE104*'Unit cost and utilities'!$H$9+('Surv-rate CEA'!AD103-'Surv-rate CEA'!AD104)*'Unit cost and utilities'!G113</f>
        <v>388.13240995838748</v>
      </c>
      <c r="AN106" s="12">
        <f t="shared" si="50"/>
        <v>327.43259022728159</v>
      </c>
      <c r="AO106" s="12">
        <f>AM106-'Surv-rate CEA'!AE104*'Unit cost and utilities'!$H$9-('Surv-rate CEA'!AD103-'Surv-rate CEA'!AD104)*'Unit cost and utilities'!G113</f>
        <v>84.02532173566243</v>
      </c>
      <c r="AP106" s="12">
        <f t="shared" si="51"/>
        <v>70.884646668744679</v>
      </c>
      <c r="AQ106" s="13">
        <f>'Surv-rate CEA'!AI104*'Unit cost and utilities'!$H$4+'Surv-rate CEA'!AH104*'Unit cost and utilities'!$H$4+('Surv-rate CEA'!AG103-'Surv-rate CEA'!AG104)*'Unit cost and utilities'!$G$14</f>
        <v>322.1513153008413</v>
      </c>
      <c r="AR106" s="12">
        <f t="shared" si="52"/>
        <v>271.7702436273982</v>
      </c>
      <c r="AS106" s="13">
        <f>AQ106-'Surv-rate CEA'!AH104*'Unit cost and utilities'!$H$4-('Surv-rate CEA'!AG103-'Surv-rate CEA'!AG104)*'Unit cost and utilities'!$G$14</f>
        <v>9.3358215741187092</v>
      </c>
      <c r="AT106" s="12">
        <f t="shared" si="53"/>
        <v>7.8757974378928006</v>
      </c>
      <c r="AU106" s="12">
        <f>'Surv-rate CEA'!AL104*'Unit cost and utilities'!$H$8+'Surv-rate CEA'!AK104*'Unit cost and utilities'!$H$8+('Surv-rate CEA'!AJ103-'Surv-rate CEA'!AJ104)*'Unit cost and utilities'!$G$14</f>
        <v>214.9385278841998</v>
      </c>
      <c r="AV106" s="12">
        <f t="shared" si="54"/>
        <v>181.32440661759654</v>
      </c>
      <c r="AW106" s="12">
        <f>AU106-'Surv-rate CEA'!AK104*'Unit cost and utilities'!$H$8-('Surv-rate CEA'!AJ103-'Surv-rate CEA'!AJ104)*'Unit cost and utilities'!$G$14</f>
        <v>146.4416480602807</v>
      </c>
      <c r="AX106" s="12">
        <f t="shared" si="55"/>
        <v>123.53971714619368</v>
      </c>
      <c r="AY106" s="12">
        <f>'Surv-rate CEA'!AO104*'Unit cost and utilities'!$H$5+'Surv-rate CEA'!AN104*'Unit cost and utilities'!$H$5+('Surv-rate CEA'!AM103-'Surv-rate CEA'!AM104)*'Unit cost and utilities'!$G$14</f>
        <v>359.70530089461312</v>
      </c>
      <c r="AZ106" s="12">
        <f t="shared" si="56"/>
        <v>303.45118152600099</v>
      </c>
      <c r="BA106" s="12">
        <f>AY106-'Surv-rate CEA'!AN104*'Unit cost and utilities'!$H$5-('Surv-rate CEA'!AM103-'Surv-rate CEA'!AM104)*'Unit cost and utilities'!$G$14</f>
        <v>53.651595658251338</v>
      </c>
      <c r="BB106" s="12">
        <f t="shared" si="57"/>
        <v>45.261051346089438</v>
      </c>
    </row>
    <row r="107" spans="1:54">
      <c r="A107" s="12">
        <v>102</v>
      </c>
      <c r="B107" s="12">
        <f t="shared" si="58"/>
        <v>5.8109589041095893</v>
      </c>
      <c r="C107" s="12">
        <f>'Surv-rate CEA'!D105*'Unit cost and utilities'!$H$7+'Surv-rate CEA'!E105*'Unit cost and utilities'!$H$7+'Unit cost and utilities'!$G$14*('Surv-rate CEA'!C104-'Surv-rate CEA'!C105)</f>
        <v>229.25479467071656</v>
      </c>
      <c r="D107" s="12">
        <f t="shared" si="32"/>
        <v>193.07313219692918</v>
      </c>
      <c r="E107" s="12">
        <f>C107-'Surv-rate CEA'!E105*'Unit cost and utilities'!$H$7-'Unit cost and utilities'!$G$14*('Surv-rate CEA'!C104-'Surv-rate CEA'!C105)</f>
        <v>19.822956598381445</v>
      </c>
      <c r="F107" s="12">
        <f t="shared" si="33"/>
        <v>16.694439587841522</v>
      </c>
      <c r="G107" s="12">
        <f>'Surv-rate CEA'!G105*'Unit cost and utilities'!$H$4+'Surv-rate CEA'!H105*'Unit cost and utilities'!$H$4+('Surv-rate CEA'!F104-'Surv-rate CEA'!F105)*'Unit cost and utilities'!$G$14</f>
        <v>317.00345488926041</v>
      </c>
      <c r="H107" s="12">
        <f t="shared" si="34"/>
        <v>266.97304211511585</v>
      </c>
      <c r="I107" s="12">
        <f>G107-'Surv-rate CEA'!H105*'Unit cost and utilities'!$H$4-('Surv-rate CEA'!F104-'Surv-rate CEA'!F105)*'Unit cost and utilities'!$G$14</f>
        <v>9.0216863017826512</v>
      </c>
      <c r="J107" s="12">
        <f t="shared" si="35"/>
        <v>7.597857372994774</v>
      </c>
      <c r="K107" s="12">
        <f>'Surv-rate CEA'!K105*'Unit cost and utilities'!$H$10+'Surv-rate CEA'!J105*'Unit cost and utilities'!$H$10+('Surv-rate CEA'!I104-'Surv-rate CEA'!I105)*'Unit cost and utilities'!$G$14</f>
        <v>217.66648659339569</v>
      </c>
      <c r="L107" s="12">
        <f t="shared" si="36"/>
        <v>183.31372480671547</v>
      </c>
      <c r="M107" s="12">
        <f>K107-'Surv-rate CEA'!J105*'Unit cost and utilities'!$H$10-('Surv-rate CEA'!I104-'Surv-rate CEA'!I105)*'Unit cost and utilities'!$G$14</f>
        <v>32.56911760820023</v>
      </c>
      <c r="N107" s="12">
        <f t="shared" si="37"/>
        <v>27.428964172973046</v>
      </c>
      <c r="O107" s="12">
        <f>'Surv-rate CEA'!N105*'Unit cost and utilities'!$H$3+'Surv-rate CEA'!M105*'Unit cost and utilities'!$H$3+('Surv-rate CEA'!L104-'Surv-rate CEA'!L105)*'Unit cost and utilities'!$G$14</f>
        <v>326.96805798877648</v>
      </c>
      <c r="P107" s="12">
        <f t="shared" si="38"/>
        <v>275.36500239793622</v>
      </c>
      <c r="Q107" s="12">
        <f>O107-'Surv-rate CEA'!M105*'Unit cost and utilities'!$H$3-('Surv-rate CEA'!L104-'Surv-rate CEA'!L105)*'Unit cost and utilities'!$G$14</f>
        <v>9.021686301782653</v>
      </c>
      <c r="R107" s="12">
        <f t="shared" si="39"/>
        <v>7.5978573729947758</v>
      </c>
      <c r="S107" s="12">
        <f>'Surv-rate CEA'!Q105*'Unit cost and utilities'!$H$11+'Surv-rate CEA'!P105*'Unit cost and utilities'!$H$11+('Surv-rate CEA'!O104-'Surv-rate CEA'!O105)*'Unit cost and utilities'!$G$14</f>
        <v>217.66648659339569</v>
      </c>
      <c r="T107" s="12">
        <f t="shared" si="40"/>
        <v>183.31372480671547</v>
      </c>
      <c r="U107" s="12">
        <f>S107-'Surv-rate CEA'!P105*'Unit cost and utilities'!$H$11-('Surv-rate CEA'!O104-'Surv-rate CEA'!O105)*'Unit cost and utilities'!$G$14</f>
        <v>32.56911760820023</v>
      </c>
      <c r="V107" s="12">
        <f t="shared" si="41"/>
        <v>27.428964172973046</v>
      </c>
      <c r="W107" s="12">
        <f>'Surv-rate CEA'!T105*'Unit cost and utilities'!$H$4+'Surv-rate CEA'!S105*'Unit cost and utilities'!$H$4+('Surv-rate CEA'!R104-'Surv-rate CEA'!R105)*'Unit cost and utilities'!$G$14</f>
        <v>317.00345488926041</v>
      </c>
      <c r="X107" s="12">
        <f t="shared" si="42"/>
        <v>266.97304211511585</v>
      </c>
      <c r="Y107" s="12">
        <f>W107-'Surv-rate CEA'!S105*'Unit cost and utilities'!$H$4-('Surv-rate CEA'!R104-'Surv-rate CEA'!R105)*'Unit cost and utilities'!$G$14</f>
        <v>9.0216863017826512</v>
      </c>
      <c r="Z107" s="12">
        <f t="shared" si="43"/>
        <v>7.597857372994774</v>
      </c>
      <c r="AA107" s="12">
        <f>'Surv-rate CEA'!W105*'Unit cost and utilities'!$H$6+'Surv-rate CEA'!V105*'Unit cost and utilities'!$H$6+('Surv-rate CEA'!U104-'Surv-rate CEA'!U105)*'Unit cost and utilities'!$G$14</f>
        <v>240.21028259696556</v>
      </c>
      <c r="AB107" s="12">
        <f t="shared" si="44"/>
        <v>202.29959296388785</v>
      </c>
      <c r="AC107" s="12">
        <f>AA107-'Surv-rate CEA'!V105*'Unit cost and utilities'!$H$6-('Surv-rate CEA'!U104-'Surv-rate CEA'!U105)*'Unit cost and utilities'!$G$14</f>
        <v>110.61486398753597</v>
      </c>
      <c r="AD107" s="12">
        <f t="shared" si="45"/>
        <v>93.157302503906322</v>
      </c>
      <c r="AE107" s="12">
        <f>'Surv-rate CEA'!Z105*'Unit cost and utilities'!$H$12+'Surv-rate CEA'!Y105*'Unit cost and utilities'!$H$12+('Surv-rate CEA'!X104-'Surv-rate CEA'!X105)*'Unit cost and utilities'!$G$14</f>
        <v>217.66648659339569</v>
      </c>
      <c r="AF107" s="12">
        <f t="shared" si="46"/>
        <v>183.31372480671547</v>
      </c>
      <c r="AG107" s="12">
        <f>AE107-'Surv-rate CEA'!Y105*'Unit cost and utilities'!$H$12-('Surv-rate CEA'!X104-'Surv-rate CEA'!X105)*'Unit cost and utilities'!$G$14</f>
        <v>32.56911760820023</v>
      </c>
      <c r="AH107" s="12">
        <f t="shared" si="47"/>
        <v>27.428964172973046</v>
      </c>
      <c r="AI107" s="12">
        <f>'Surv-rate CEA'!AC105*'Unit cost and utilities'!$H$5+'Surv-rate CEA'!AB105*'Unit cost and utilities'!$H$5+('Surv-rate CEA'!AA104-'Surv-rate CEA'!AA105)*'Unit cost and utilities'!$G$14</f>
        <v>354.22979941615267</v>
      </c>
      <c r="AJ107" s="12">
        <f t="shared" si="48"/>
        <v>298.324216027847</v>
      </c>
      <c r="AK107" s="12">
        <f>AI107-'Surv-rate CEA'!AB105*'Unit cost and utilities'!$H$5-('Surv-rate CEA'!AA104-'Surv-rate CEA'!AA105)*'Unit cost and utilities'!$G$14</f>
        <v>52.356325700463856</v>
      </c>
      <c r="AL107" s="12">
        <f t="shared" si="49"/>
        <v>44.093297188529171</v>
      </c>
      <c r="AM107" s="12">
        <f>'Surv-rate CEA'!AF105*'Unit cost and utilities'!$H$9+'Surv-rate CEA'!AE105*'Unit cost and utilities'!$H$9+('Surv-rate CEA'!AD104-'Surv-rate CEA'!AD105)*'Unit cost and utilities'!G114</f>
        <v>384.69642949681941</v>
      </c>
      <c r="AN107" s="12">
        <f t="shared" si="50"/>
        <v>323.98251340657077</v>
      </c>
      <c r="AO107" s="12">
        <f>AM107-'Surv-rate CEA'!AE105*'Unit cost and utilities'!$H$9-('Surv-rate CEA'!AD104-'Surv-rate CEA'!AD105)*'Unit cost and utilities'!G114</f>
        <v>82.627844169859543</v>
      </c>
      <c r="AP107" s="12">
        <f t="shared" si="51"/>
        <v>69.587276041351686</v>
      </c>
      <c r="AQ107" s="13">
        <f>'Surv-rate CEA'!AI105*'Unit cost and utilities'!$H$4+'Surv-rate CEA'!AH105*'Unit cost and utilities'!$H$4+('Surv-rate CEA'!AG104-'Surv-rate CEA'!AG105)*'Unit cost and utilities'!$G$14</f>
        <v>317.00345488926041</v>
      </c>
      <c r="AR107" s="12">
        <f t="shared" si="52"/>
        <v>266.97304211511585</v>
      </c>
      <c r="AS107" s="13">
        <f>AQ107-'Surv-rate CEA'!AH105*'Unit cost and utilities'!$H$4-('Surv-rate CEA'!AG104-'Surv-rate CEA'!AG105)*'Unit cost and utilities'!$G$14</f>
        <v>9.0216863017826512</v>
      </c>
      <c r="AT107" s="12">
        <f t="shared" si="53"/>
        <v>7.597857372994774</v>
      </c>
      <c r="AU107" s="12">
        <f>'Surv-rate CEA'!AL105*'Unit cost and utilities'!$H$8+'Surv-rate CEA'!AK105*'Unit cost and utilities'!$H$8+('Surv-rate CEA'!AJ104-'Surv-rate CEA'!AJ105)*'Unit cost and utilities'!$G$14</f>
        <v>212.09366490376371</v>
      </c>
      <c r="AV107" s="12">
        <f t="shared" si="54"/>
        <v>178.62042214171493</v>
      </c>
      <c r="AW107" s="12">
        <f>AU107-'Surv-rate CEA'!AK105*'Unit cost and utilities'!$H$8-('Surv-rate CEA'!AJ104-'Surv-rate CEA'!AJ105)*'Unit cost and utilities'!$G$14</f>
        <v>144.45037692397887</v>
      </c>
      <c r="AX107" s="12">
        <f t="shared" si="55"/>
        <v>121.65279578906025</v>
      </c>
      <c r="AY107" s="12">
        <f>'Surv-rate CEA'!AO105*'Unit cost and utilities'!$H$5+'Surv-rate CEA'!AN105*'Unit cost and utilities'!$H$5+('Surv-rate CEA'!AM104-'Surv-rate CEA'!AM105)*'Unit cost and utilities'!$G$14</f>
        <v>354.22979941615267</v>
      </c>
      <c r="AZ107" s="12">
        <f t="shared" si="56"/>
        <v>298.324216027847</v>
      </c>
      <c r="BA107" s="12">
        <f>AY107-'Surv-rate CEA'!AN105*'Unit cost and utilities'!$H$5-('Surv-rate CEA'!AM104-'Surv-rate CEA'!AM105)*'Unit cost and utilities'!$G$14</f>
        <v>52.356325700463856</v>
      </c>
      <c r="BB107" s="12">
        <f t="shared" si="57"/>
        <v>44.093297188529171</v>
      </c>
    </row>
    <row r="108" spans="1:54">
      <c r="A108" s="12">
        <v>103</v>
      </c>
      <c r="B108" s="12">
        <f t="shared" si="58"/>
        <v>5.8684931506849312</v>
      </c>
      <c r="C108" s="12">
        <f>'Surv-rate CEA'!D106*'Unit cost and utilities'!$H$7+'Surv-rate CEA'!E106*'Unit cost and utilities'!$H$7+'Unit cost and utilities'!$G$14*('Surv-rate CEA'!C105-'Surv-rate CEA'!C106)</f>
        <v>226.35074053129867</v>
      </c>
      <c r="D108" s="12">
        <f t="shared" si="32"/>
        <v>190.30349064745303</v>
      </c>
      <c r="E108" s="12">
        <f>C108-'Surv-rate CEA'!E106*'Unit cost and utilities'!$H$7-'Unit cost and utilities'!$G$14*('Surv-rate CEA'!C105-'Surv-rate CEA'!C106)</f>
        <v>19.343599442935346</v>
      </c>
      <c r="F108" s="12">
        <f t="shared" si="33"/>
        <v>16.263054792912033</v>
      </c>
      <c r="G108" s="12">
        <f>'Surv-rate CEA'!G106*'Unit cost and utilities'!$H$4+'Surv-rate CEA'!H106*'Unit cost and utilities'!$H$4+('Surv-rate CEA'!F105-'Surv-rate CEA'!F106)*'Unit cost and utilities'!$G$14</f>
        <v>311.9696924155399</v>
      </c>
      <c r="H108" s="12">
        <f t="shared" si="34"/>
        <v>262.28728610976316</v>
      </c>
      <c r="I108" s="12">
        <f>G108-'Surv-rate CEA'!H106*'Unit cost and utilities'!$H$4-('Surv-rate CEA'!F105-'Surv-rate CEA'!F106)*'Unit cost and utilities'!$G$14</f>
        <v>8.7201157592036971</v>
      </c>
      <c r="J108" s="12">
        <f t="shared" si="35"/>
        <v>7.3314028658848827</v>
      </c>
      <c r="K108" s="12">
        <f>'Surv-rate CEA'!K106*'Unit cost and utilities'!$H$10+'Surv-rate CEA'!J106*'Unit cost and utilities'!$H$10+('Surv-rate CEA'!I105-'Surv-rate CEA'!I106)*'Unit cost and utilities'!$G$14</f>
        <v>214.83913233554219</v>
      </c>
      <c r="L108" s="12">
        <f t="shared" si="36"/>
        <v>180.62515154647991</v>
      </c>
      <c r="M108" s="12">
        <f>K108-'Surv-rate CEA'!J106*'Unit cost and utilities'!$H$10-('Surv-rate CEA'!I105-'Surv-rate CEA'!I106)*'Unit cost and utilities'!$G$14</f>
        <v>31.868094074729193</v>
      </c>
      <c r="N108" s="12">
        <f t="shared" si="37"/>
        <v>26.792974162431758</v>
      </c>
      <c r="O108" s="12">
        <f>'Surv-rate CEA'!N106*'Unit cost and utilities'!$H$3+'Surv-rate CEA'!M106*'Unit cost and utilities'!$H$3+('Surv-rate CEA'!L105-'Surv-rate CEA'!L106)*'Unit cost and utilities'!$G$14</f>
        <v>321.58458620615636</v>
      </c>
      <c r="P108" s="12">
        <f t="shared" si="38"/>
        <v>270.37097006972715</v>
      </c>
      <c r="Q108" s="12">
        <f>O108-'Surv-rate CEA'!M106*'Unit cost and utilities'!$H$3-('Surv-rate CEA'!L105-'Surv-rate CEA'!L106)*'Unit cost and utilities'!$G$14</f>
        <v>8.7201157592036758</v>
      </c>
      <c r="R108" s="12">
        <f t="shared" si="39"/>
        <v>7.3314028658848649</v>
      </c>
      <c r="S108" s="12">
        <f>'Surv-rate CEA'!Q106*'Unit cost and utilities'!$H$11+'Surv-rate CEA'!P106*'Unit cost and utilities'!$H$11+('Surv-rate CEA'!O105-'Surv-rate CEA'!O106)*'Unit cost and utilities'!$G$14</f>
        <v>214.83913233554219</v>
      </c>
      <c r="T108" s="12">
        <f t="shared" si="40"/>
        <v>180.62515154647991</v>
      </c>
      <c r="U108" s="12">
        <f>S108-'Surv-rate CEA'!P106*'Unit cost and utilities'!$H$11-('Surv-rate CEA'!O105-'Surv-rate CEA'!O106)*'Unit cost and utilities'!$G$14</f>
        <v>31.868094074729193</v>
      </c>
      <c r="V108" s="12">
        <f t="shared" si="41"/>
        <v>26.792974162431758</v>
      </c>
      <c r="W108" s="12">
        <f>'Surv-rate CEA'!T106*'Unit cost and utilities'!$H$4+'Surv-rate CEA'!S106*'Unit cost and utilities'!$H$4+('Surv-rate CEA'!R105-'Surv-rate CEA'!R106)*'Unit cost and utilities'!$G$14</f>
        <v>311.9696924155399</v>
      </c>
      <c r="X108" s="12">
        <f t="shared" si="42"/>
        <v>262.28728610976316</v>
      </c>
      <c r="Y108" s="12">
        <f>W108-'Surv-rate CEA'!S106*'Unit cost and utilities'!$H$4-('Surv-rate CEA'!R105-'Surv-rate CEA'!R106)*'Unit cost and utilities'!$G$14</f>
        <v>8.7201157592036971</v>
      </c>
      <c r="Z108" s="12">
        <f t="shared" si="43"/>
        <v>7.3314028658848827</v>
      </c>
      <c r="AA108" s="12">
        <f>'Surv-rate CEA'!W106*'Unit cost and utilities'!$H$6+'Surv-rate CEA'!V106*'Unit cost and utilities'!$H$6+('Surv-rate CEA'!U105-'Surv-rate CEA'!U106)*'Unit cost and utilities'!$G$14</f>
        <v>237.237097002448</v>
      </c>
      <c r="AB108" s="12">
        <f t="shared" si="44"/>
        <v>199.45615183172578</v>
      </c>
      <c r="AC108" s="12">
        <f>AA108-'Surv-rate CEA'!V106*'Unit cost and utilities'!$H$6-('Surv-rate CEA'!U105-'Surv-rate CEA'!U106)*'Unit cost and utilities'!$G$14</f>
        <v>108.96132749735391</v>
      </c>
      <c r="AD108" s="12">
        <f t="shared" si="45"/>
        <v>91.608805518617345</v>
      </c>
      <c r="AE108" s="12">
        <f>'Surv-rate CEA'!Z106*'Unit cost and utilities'!$H$12+'Surv-rate CEA'!Y106*'Unit cost and utilities'!$H$12+('Surv-rate CEA'!X105-'Surv-rate CEA'!X106)*'Unit cost and utilities'!$G$14</f>
        <v>214.83913233554219</v>
      </c>
      <c r="AF108" s="12">
        <f t="shared" si="46"/>
        <v>180.62515154647991</v>
      </c>
      <c r="AG108" s="12">
        <f>AE108-'Surv-rate CEA'!Y106*'Unit cost and utilities'!$H$12-('Surv-rate CEA'!X105-'Surv-rate CEA'!X106)*'Unit cost and utilities'!$G$14</f>
        <v>31.868094074729193</v>
      </c>
      <c r="AH108" s="12">
        <f t="shared" si="47"/>
        <v>26.792974162431758</v>
      </c>
      <c r="AI108" s="12">
        <f>'Surv-rate CEA'!AC106*'Unit cost and utilities'!$H$5+'Surv-rate CEA'!AB106*'Unit cost and utilities'!$H$5+('Surv-rate CEA'!AA105-'Surv-rate CEA'!AA106)*'Unit cost and utilities'!$G$14</f>
        <v>348.8715600605974</v>
      </c>
      <c r="AJ108" s="12">
        <f t="shared" si="48"/>
        <v>293.31238550984091</v>
      </c>
      <c r="AK108" s="12">
        <f>AI108-'Surv-rate CEA'!AB106*'Unit cost and utilities'!$H$5-('Surv-rate CEA'!AA105-'Surv-rate CEA'!AA106)*'Unit cost and utilities'!$G$14</f>
        <v>51.100672300438553</v>
      </c>
      <c r="AL108" s="12">
        <f t="shared" si="49"/>
        <v>42.962688305675748</v>
      </c>
      <c r="AM108" s="12">
        <f>'Surv-rate CEA'!AF106*'Unit cost and utilities'!$H$9+'Surv-rate CEA'!AE106*'Unit cost and utilities'!$H$9+('Surv-rate CEA'!AD105-'Surv-rate CEA'!AD106)*'Unit cost and utilities'!G115</f>
        <v>381.31195599351469</v>
      </c>
      <c r="AN108" s="12">
        <f t="shared" si="50"/>
        <v>320.58652019801946</v>
      </c>
      <c r="AO108" s="12">
        <f>AM108-'Surv-rate CEA'!AE106*'Unit cost and utilities'!$H$9-('Surv-rate CEA'!AD105-'Surv-rate CEA'!AD106)*'Unit cost and utilities'!G115</f>
        <v>81.262717353599726</v>
      </c>
      <c r="AP108" s="12">
        <f t="shared" si="51"/>
        <v>68.321308494897636</v>
      </c>
      <c r="AQ108" s="13">
        <f>'Surv-rate CEA'!AI106*'Unit cost and utilities'!$H$4+'Surv-rate CEA'!AH106*'Unit cost and utilities'!$H$4+('Surv-rate CEA'!AG105-'Surv-rate CEA'!AG106)*'Unit cost and utilities'!$G$14</f>
        <v>311.9696924155399</v>
      </c>
      <c r="AR108" s="12">
        <f t="shared" si="52"/>
        <v>262.28728610976316</v>
      </c>
      <c r="AS108" s="13">
        <f>AQ108-'Surv-rate CEA'!AH106*'Unit cost and utilities'!$H$4-('Surv-rate CEA'!AG105-'Surv-rate CEA'!AG106)*'Unit cost and utilities'!$G$14</f>
        <v>8.7201157592036971</v>
      </c>
      <c r="AT108" s="12">
        <f t="shared" si="53"/>
        <v>7.3314028658848827</v>
      </c>
      <c r="AU108" s="12">
        <f>'Surv-rate CEA'!AL106*'Unit cost and utilities'!$H$8+'Surv-rate CEA'!AK106*'Unit cost and utilities'!$H$8+('Surv-rate CEA'!AJ105-'Surv-rate CEA'!AJ106)*'Unit cost and utilities'!$G$14</f>
        <v>209.30455956323243</v>
      </c>
      <c r="AV108" s="12">
        <f t="shared" si="54"/>
        <v>175.97198135874086</v>
      </c>
      <c r="AW108" s="12">
        <f>AU108-'Surv-rate CEA'!AK106*'Unit cost and utilities'!$H$8-('Surv-rate CEA'!AJ105-'Surv-rate CEA'!AJ106)*'Unit cost and utilities'!$G$14</f>
        <v>142.49922117613369</v>
      </c>
      <c r="AX108" s="12">
        <f t="shared" si="55"/>
        <v>119.80565709972547</v>
      </c>
      <c r="AY108" s="12">
        <f>'Surv-rate CEA'!AO106*'Unit cost and utilities'!$H$5+'Surv-rate CEA'!AN106*'Unit cost and utilities'!$H$5+('Surv-rate CEA'!AM105-'Surv-rate CEA'!AM106)*'Unit cost and utilities'!$G$14</f>
        <v>348.8715600605974</v>
      </c>
      <c r="AZ108" s="12">
        <f t="shared" si="56"/>
        <v>293.31238550984091</v>
      </c>
      <c r="BA108" s="12">
        <f>AY108-'Surv-rate CEA'!AN106*'Unit cost and utilities'!$H$5-('Surv-rate CEA'!AM105-'Surv-rate CEA'!AM106)*'Unit cost and utilities'!$G$14</f>
        <v>51.100672300438553</v>
      </c>
      <c r="BB108" s="12">
        <f t="shared" si="57"/>
        <v>42.962688305675748</v>
      </c>
    </row>
    <row r="109" spans="1:54">
      <c r="A109" s="12">
        <v>104</v>
      </c>
      <c r="B109" s="12">
        <f t="shared" si="58"/>
        <v>5.9260273972602739</v>
      </c>
      <c r="C109" s="12">
        <f>'Surv-rate CEA'!D107*'Unit cost and utilities'!$H$7+'Surv-rate CEA'!E107*'Unit cost and utilities'!$H$7+'Unit cost and utilities'!$G$14*('Surv-rate CEA'!C106-'Surv-rate CEA'!C107)</f>
        <v>223.5018160565223</v>
      </c>
      <c r="D109" s="12">
        <f t="shared" si="32"/>
        <v>187.58897527220969</v>
      </c>
      <c r="E109" s="12">
        <f>C109-'Surv-rate CEA'!E107*'Unit cost and utilities'!$H$7-'Unit cost and utilities'!$G$14*('Surv-rate CEA'!C106-'Surv-rate CEA'!C107)</f>
        <v>18.87889639760596</v>
      </c>
      <c r="F109" s="12">
        <f t="shared" si="33"/>
        <v>15.845387263437248</v>
      </c>
      <c r="G109" s="12">
        <f>'Surv-rate CEA'!G107*'Unit cost and utilities'!$H$4+'Surv-rate CEA'!H107*'Unit cost and utilities'!$H$4+('Surv-rate CEA'!F106-'Surv-rate CEA'!F107)*'Unit cost and utilities'!$G$14</f>
        <v>307.04674022143308</v>
      </c>
      <c r="H109" s="12">
        <f t="shared" si="34"/>
        <v>257.70968833758673</v>
      </c>
      <c r="I109" s="12">
        <f>G109-'Surv-rate CEA'!H107*'Unit cost and utilities'!$H$4-('Surv-rate CEA'!F106-'Surv-rate CEA'!F107)*'Unit cost and utilities'!$G$14</f>
        <v>8.4305251628275819</v>
      </c>
      <c r="J109" s="12">
        <f t="shared" si="35"/>
        <v>7.0758869176322907</v>
      </c>
      <c r="K109" s="12">
        <f>'Surv-rate CEA'!K107*'Unit cost and utilities'!$H$10+'Surv-rate CEA'!J107*'Unit cost and utilities'!$H$10+('Surv-rate CEA'!I106-'Surv-rate CEA'!I107)*'Unit cost and utilities'!$G$14</f>
        <v>212.06635156402166</v>
      </c>
      <c r="L109" s="12">
        <f t="shared" si="36"/>
        <v>177.9909903262286</v>
      </c>
      <c r="M109" s="12">
        <f>K109-'Surv-rate CEA'!J107*'Unit cost and utilities'!$H$10-('Surv-rate CEA'!I106-'Surv-rate CEA'!I107)*'Unit cost and utilities'!$G$14</f>
        <v>31.186656220285514</v>
      </c>
      <c r="N109" s="12">
        <f t="shared" si="37"/>
        <v>26.175504905295909</v>
      </c>
      <c r="O109" s="12">
        <f>'Surv-rate CEA'!N107*'Unit cost and utilities'!$H$3+'Surv-rate CEA'!M107*'Unit cost and utilities'!$H$3+('Surv-rate CEA'!L106-'Surv-rate CEA'!L107)*'Unit cost and utilities'!$G$14</f>
        <v>316.32574779470548</v>
      </c>
      <c r="P109" s="12">
        <f t="shared" si="38"/>
        <v>265.49772135192717</v>
      </c>
      <c r="Q109" s="12">
        <f>O109-'Surv-rate CEA'!M107*'Unit cost and utilities'!$H$3-('Surv-rate CEA'!L106-'Surv-rate CEA'!L107)*'Unit cost and utilities'!$G$14</f>
        <v>8.4305251628275464</v>
      </c>
      <c r="R109" s="12">
        <f t="shared" si="39"/>
        <v>7.0758869176322614</v>
      </c>
      <c r="S109" s="12">
        <f>'Surv-rate CEA'!Q107*'Unit cost and utilities'!$H$11+'Surv-rate CEA'!P107*'Unit cost and utilities'!$H$11+('Surv-rate CEA'!O106-'Surv-rate CEA'!O107)*'Unit cost and utilities'!$G$14</f>
        <v>212.06635156402166</v>
      </c>
      <c r="T109" s="12">
        <f t="shared" si="40"/>
        <v>177.9909903262286</v>
      </c>
      <c r="U109" s="12">
        <f>S109-'Surv-rate CEA'!P107*'Unit cost and utilities'!$H$11-('Surv-rate CEA'!O106-'Surv-rate CEA'!O107)*'Unit cost and utilities'!$G$14</f>
        <v>31.186656220285514</v>
      </c>
      <c r="V109" s="12">
        <f t="shared" si="41"/>
        <v>26.175504905295909</v>
      </c>
      <c r="W109" s="12">
        <f>'Surv-rate CEA'!T107*'Unit cost and utilities'!$H$4+'Surv-rate CEA'!S107*'Unit cost and utilities'!$H$4+('Surv-rate CEA'!R106-'Surv-rate CEA'!R107)*'Unit cost and utilities'!$G$14</f>
        <v>307.04674022143308</v>
      </c>
      <c r="X109" s="12">
        <f t="shared" si="42"/>
        <v>257.70968833758673</v>
      </c>
      <c r="Y109" s="12">
        <f>W109-'Surv-rate CEA'!S107*'Unit cost and utilities'!$H$4-('Surv-rate CEA'!R106-'Surv-rate CEA'!R107)*'Unit cost and utilities'!$G$14</f>
        <v>8.4305251628275819</v>
      </c>
      <c r="Z109" s="12">
        <f t="shared" si="43"/>
        <v>7.0758869176322907</v>
      </c>
      <c r="AA109" s="12">
        <f>'Surv-rate CEA'!W107*'Unit cost and utilities'!$H$6+'Surv-rate CEA'!V107*'Unit cost and utilities'!$H$6+('Surv-rate CEA'!U106-'Surv-rate CEA'!U107)*'Unit cost and utilities'!$G$14</f>
        <v>234.31950145619928</v>
      </c>
      <c r="AB109" s="12">
        <f t="shared" si="44"/>
        <v>196.66844744271481</v>
      </c>
      <c r="AC109" s="12">
        <f>AA109-'Surv-rate CEA'!V107*'Unit cost and utilities'!$H$6-('Surv-rate CEA'!U106-'Surv-rate CEA'!U107)*'Unit cost and utilities'!$G$14</f>
        <v>107.34322264690202</v>
      </c>
      <c r="AD109" s="12">
        <f t="shared" si="45"/>
        <v>90.095040362699436</v>
      </c>
      <c r="AE109" s="12">
        <f>'Surv-rate CEA'!Z107*'Unit cost and utilities'!$H$12+'Surv-rate CEA'!Y107*'Unit cost and utilities'!$H$12+('Surv-rate CEA'!X106-'Surv-rate CEA'!X107)*'Unit cost and utilities'!$G$14</f>
        <v>212.06635156402166</v>
      </c>
      <c r="AF109" s="12">
        <f t="shared" si="46"/>
        <v>177.9909903262286</v>
      </c>
      <c r="AG109" s="12">
        <f>AE109-'Surv-rate CEA'!Y107*'Unit cost and utilities'!$H$12-('Surv-rate CEA'!X106-'Surv-rate CEA'!X107)*'Unit cost and utilities'!$G$14</f>
        <v>31.186656220285514</v>
      </c>
      <c r="AH109" s="12">
        <f t="shared" si="47"/>
        <v>26.175504905295909</v>
      </c>
      <c r="AI109" s="12">
        <f>'Surv-rate CEA'!AC107*'Unit cost and utilities'!$H$5+'Surv-rate CEA'!AB107*'Unit cost and utilities'!$H$5+('Surv-rate CEA'!AA106-'Surv-rate CEA'!AA107)*'Unit cost and utilities'!$G$14</f>
        <v>343.62728831355821</v>
      </c>
      <c r="AJ109" s="12">
        <f t="shared" si="48"/>
        <v>288.41238083724033</v>
      </c>
      <c r="AK109" s="12">
        <f>AI109-'Surv-rate CEA'!AB107*'Unit cost and utilities'!$H$5-('Surv-rate CEA'!AA106-'Surv-rate CEA'!AA107)*'Unit cost and utilities'!$G$14</f>
        <v>49.883157126325017</v>
      </c>
      <c r="AL109" s="12">
        <f t="shared" si="49"/>
        <v>41.867804449085412</v>
      </c>
      <c r="AM109" s="12">
        <f>'Surv-rate CEA'!AF107*'Unit cost and utilities'!$H$9+'Surv-rate CEA'!AE107*'Unit cost and utilities'!$H$9+('Surv-rate CEA'!AD106-'Surv-rate CEA'!AD107)*'Unit cost and utilities'!G116</f>
        <v>377.97786450300055</v>
      </c>
      <c r="AN109" s="12">
        <f t="shared" si="50"/>
        <v>317.24341899649113</v>
      </c>
      <c r="AO109" s="12">
        <f>AM109-'Surv-rate CEA'!AE107*'Unit cost and utilities'!$H$9-('Surv-rate CEA'!AD106-'Surv-rate CEA'!AD107)*'Unit cost and utilities'!G116</f>
        <v>79.928968114979739</v>
      </c>
      <c r="AP109" s="12">
        <f t="shared" si="51"/>
        <v>67.085778038878786</v>
      </c>
      <c r="AQ109" s="13">
        <f>'Surv-rate CEA'!AI107*'Unit cost and utilities'!$H$4+'Surv-rate CEA'!AH107*'Unit cost and utilities'!$H$4+('Surv-rate CEA'!AG106-'Surv-rate CEA'!AG107)*'Unit cost and utilities'!$G$14</f>
        <v>307.04674022143308</v>
      </c>
      <c r="AR109" s="12">
        <f t="shared" si="52"/>
        <v>257.70968833758673</v>
      </c>
      <c r="AS109" s="13">
        <f>AQ109-'Surv-rate CEA'!AH107*'Unit cost and utilities'!$H$4-('Surv-rate CEA'!AG106-'Surv-rate CEA'!AG107)*'Unit cost and utilities'!$G$14</f>
        <v>8.4305251628275819</v>
      </c>
      <c r="AT109" s="12">
        <f t="shared" si="53"/>
        <v>7.0758869176322907</v>
      </c>
      <c r="AU109" s="12">
        <f>'Surv-rate CEA'!AL107*'Unit cost and utilities'!$H$8+'Surv-rate CEA'!AK107*'Unit cost and utilities'!$H$8+('Surv-rate CEA'!AJ106-'Surv-rate CEA'!AJ107)*'Unit cost and utilities'!$G$14</f>
        <v>206.56973314079914</v>
      </c>
      <c r="AV109" s="12">
        <f t="shared" si="54"/>
        <v>173.37758254428064</v>
      </c>
      <c r="AW109" s="12">
        <f>AU109-'Surv-rate CEA'!AK107*'Unit cost and utilities'!$H$8-('Surv-rate CEA'!AJ106-'Surv-rate CEA'!AJ107)*'Unit cost and utilities'!$G$14</f>
        <v>140.58709020661334</v>
      </c>
      <c r="AX109" s="12">
        <f t="shared" si="55"/>
        <v>117.9971986522509</v>
      </c>
      <c r="AY109" s="12">
        <f>'Surv-rate CEA'!AO107*'Unit cost and utilities'!$H$5+'Surv-rate CEA'!AN107*'Unit cost and utilities'!$H$5+('Surv-rate CEA'!AM106-'Surv-rate CEA'!AM107)*'Unit cost and utilities'!$G$14</f>
        <v>343.62728831355821</v>
      </c>
      <c r="AZ109" s="12">
        <f t="shared" si="56"/>
        <v>288.41238083724033</v>
      </c>
      <c r="BA109" s="12">
        <f>AY109-'Surv-rate CEA'!AN107*'Unit cost and utilities'!$H$5-('Surv-rate CEA'!AM106-'Surv-rate CEA'!AM107)*'Unit cost and utilities'!$G$14</f>
        <v>49.883157126325017</v>
      </c>
      <c r="BB109" s="12">
        <f t="shared" si="57"/>
        <v>41.867804449085412</v>
      </c>
    </row>
    <row r="110" spans="1:54">
      <c r="A110" s="12">
        <v>105</v>
      </c>
      <c r="B110" s="12">
        <f t="shared" si="58"/>
        <v>5.9835616438356167</v>
      </c>
      <c r="C110" s="12">
        <f>'Surv-rate CEA'!D108*'Unit cost and utilities'!$H$7+'Surv-rate CEA'!E108*'Unit cost and utilities'!$H$7+'Unit cost and utilities'!$G$14*('Surv-rate CEA'!C107-'Surv-rate CEA'!C108)</f>
        <v>220.70659510521645</v>
      </c>
      <c r="D110" s="12">
        <f t="shared" si="32"/>
        <v>184.92813315197671</v>
      </c>
      <c r="E110" s="12">
        <f>C110-'Surv-rate CEA'!E108*'Unit cost and utilities'!$H$7-'Unit cost and utilities'!$G$14*('Surv-rate CEA'!C107-'Surv-rate CEA'!C108)</f>
        <v>18.428301733586743</v>
      </c>
      <c r="F110" s="12">
        <f t="shared" si="33"/>
        <v>15.440913467623812</v>
      </c>
      <c r="G110" s="12">
        <f>'Surv-rate CEA'!G108*'Unit cost and utilities'!$H$4+'Surv-rate CEA'!H108*'Unit cost and utilities'!$H$4+('Surv-rate CEA'!F107-'Surv-rate CEA'!F108)*'Unit cost and utilities'!$G$14</f>
        <v>302.2314281778381</v>
      </c>
      <c r="H110" s="12">
        <f t="shared" si="34"/>
        <v>253.23708050563064</v>
      </c>
      <c r="I110" s="12">
        <f>G110-'Surv-rate CEA'!H108*'Unit cost and utilities'!$H$4-('Surv-rate CEA'!F107-'Surv-rate CEA'!F108)*'Unit cost and utilities'!$G$14</f>
        <v>8.1523608500416298</v>
      </c>
      <c r="J110" s="12">
        <f t="shared" si="35"/>
        <v>6.8307921295272065</v>
      </c>
      <c r="K110" s="12">
        <f>'Surv-rate CEA'!K108*'Unit cost and utilities'!$H$10+'Surv-rate CEA'!J108*'Unit cost and utilities'!$H$10+('Surv-rate CEA'!I107-'Surv-rate CEA'!I108)*'Unit cost and utilities'!$G$14</f>
        <v>209.3467159845672</v>
      </c>
      <c r="L110" s="12">
        <f t="shared" si="36"/>
        <v>175.40978940872654</v>
      </c>
      <c r="M110" s="12">
        <f>K110-'Surv-rate CEA'!J108*'Unit cost and utilities'!$H$10-('Surv-rate CEA'!I107-'Surv-rate CEA'!I108)*'Unit cost and utilities'!$G$14</f>
        <v>30.524124974601094</v>
      </c>
      <c r="N110" s="12">
        <f t="shared" si="37"/>
        <v>25.575898377479852</v>
      </c>
      <c r="O110" s="12">
        <f>'Surv-rate CEA'!N108*'Unit cost and utilities'!$H$3+'Surv-rate CEA'!M108*'Unit cost and utilities'!$H$3+('Surv-rate CEA'!L107-'Surv-rate CEA'!L108)*'Unit cost and utilities'!$G$14</f>
        <v>311.18774600055906</v>
      </c>
      <c r="P110" s="12">
        <f t="shared" si="38"/>
        <v>260.74150117816185</v>
      </c>
      <c r="Q110" s="12">
        <f>O110-'Surv-rate CEA'!M108*'Unit cost and utilities'!$H$3-('Surv-rate CEA'!L107-'Surv-rate CEA'!L108)*'Unit cost and utilities'!$G$14</f>
        <v>8.1523608500416174</v>
      </c>
      <c r="R110" s="12">
        <f t="shared" si="39"/>
        <v>6.8307921295271958</v>
      </c>
      <c r="S110" s="12">
        <f>'Surv-rate CEA'!Q108*'Unit cost and utilities'!$H$11+'Surv-rate CEA'!P108*'Unit cost and utilities'!$H$11+('Surv-rate CEA'!O107-'Surv-rate CEA'!O108)*'Unit cost and utilities'!$G$14</f>
        <v>209.3467159845672</v>
      </c>
      <c r="T110" s="12">
        <f t="shared" si="40"/>
        <v>175.40978940872654</v>
      </c>
      <c r="U110" s="12">
        <f>S110-'Surv-rate CEA'!P108*'Unit cost and utilities'!$H$11-('Surv-rate CEA'!O107-'Surv-rate CEA'!O108)*'Unit cost and utilities'!$G$14</f>
        <v>30.524124974601094</v>
      </c>
      <c r="V110" s="12">
        <f t="shared" si="41"/>
        <v>25.575898377479852</v>
      </c>
      <c r="W110" s="12">
        <f>'Surv-rate CEA'!T108*'Unit cost and utilities'!$H$4+'Surv-rate CEA'!S108*'Unit cost and utilities'!$H$4+('Surv-rate CEA'!R107-'Surv-rate CEA'!R108)*'Unit cost and utilities'!$G$14</f>
        <v>302.2314281778381</v>
      </c>
      <c r="X110" s="12">
        <f t="shared" si="42"/>
        <v>253.23708050563064</v>
      </c>
      <c r="Y110" s="12">
        <f>W110-'Surv-rate CEA'!S108*'Unit cost and utilities'!$H$4-('Surv-rate CEA'!R107-'Surv-rate CEA'!R108)*'Unit cost and utilities'!$G$14</f>
        <v>8.1523608500416298</v>
      </c>
      <c r="Z110" s="12">
        <f t="shared" si="43"/>
        <v>6.8307921295272065</v>
      </c>
      <c r="AA110" s="12">
        <f>'Surv-rate CEA'!W108*'Unit cost and utilities'!$H$6+'Surv-rate CEA'!V108*'Unit cost and utilities'!$H$6+('Surv-rate CEA'!U107-'Surv-rate CEA'!U108)*'Unit cost and utilities'!$G$14</f>
        <v>231.45607305844763</v>
      </c>
      <c r="AB110" s="12">
        <f t="shared" si="44"/>
        <v>193.93502707511342</v>
      </c>
      <c r="AC110" s="12">
        <f>AA110-'Surv-rate CEA'!V108*'Unit cost and utilities'!$H$6-('Surv-rate CEA'!U107-'Surv-rate CEA'!U108)*'Unit cost and utilities'!$G$14</f>
        <v>105.75954475418112</v>
      </c>
      <c r="AD110" s="12">
        <f t="shared" si="45"/>
        <v>88.615001128851134</v>
      </c>
      <c r="AE110" s="12">
        <f>'Surv-rate CEA'!Z108*'Unit cost and utilities'!$H$12+'Surv-rate CEA'!Y108*'Unit cost and utilities'!$H$12+('Surv-rate CEA'!X107-'Surv-rate CEA'!X108)*'Unit cost and utilities'!$G$14</f>
        <v>209.3467159845672</v>
      </c>
      <c r="AF110" s="12">
        <f t="shared" si="46"/>
        <v>175.40978940872654</v>
      </c>
      <c r="AG110" s="12">
        <f>AE110-'Surv-rate CEA'!Y108*'Unit cost and utilities'!$H$12-('Surv-rate CEA'!X107-'Surv-rate CEA'!X108)*'Unit cost and utilities'!$G$14</f>
        <v>30.524124974601094</v>
      </c>
      <c r="AH110" s="12">
        <f t="shared" si="47"/>
        <v>25.575898377479852</v>
      </c>
      <c r="AI110" s="12">
        <f>'Surv-rate CEA'!AC108*'Unit cost and utilities'!$H$5+'Surv-rate CEA'!AB108*'Unit cost and utilities'!$H$5+('Surv-rate CEA'!AA107-'Surv-rate CEA'!AA108)*'Unit cost and utilities'!$G$14</f>
        <v>338.49380518815212</v>
      </c>
      <c r="AJ110" s="12">
        <f t="shared" si="48"/>
        <v>283.62101026982117</v>
      </c>
      <c r="AK110" s="12">
        <f>AI110-'Surv-rate CEA'!AB108*'Unit cost and utilities'!$H$5-('Surv-rate CEA'!AA107-'Surv-rate CEA'!AA108)*'Unit cost and utilities'!$G$14</f>
        <v>48.702367232542663</v>
      </c>
      <c r="AL110" s="12">
        <f t="shared" si="49"/>
        <v>40.807289189081629</v>
      </c>
      <c r="AM110" s="12">
        <f>'Surv-rate CEA'!AF108*'Unit cost and utilities'!$H$9+'Surv-rate CEA'!AE108*'Unit cost and utilities'!$H$9+('Surv-rate CEA'!AD107-'Surv-rate CEA'!AD108)*'Unit cost and utilities'!G117</f>
        <v>374.69306275365892</v>
      </c>
      <c r="AN110" s="12">
        <f t="shared" si="50"/>
        <v>313.95205280113026</v>
      </c>
      <c r="AO110" s="12">
        <f>AM110-'Surv-rate CEA'!AE108*'Unit cost and utilities'!$H$9-('Surv-rate CEA'!AD107-'Surv-rate CEA'!AD108)*'Unit cost and utilities'!G117</f>
        <v>78.625659535785985</v>
      </c>
      <c r="AP110" s="12">
        <f t="shared" si="51"/>
        <v>65.879755105932304</v>
      </c>
      <c r="AQ110" s="13">
        <f>'Surv-rate CEA'!AI108*'Unit cost and utilities'!$H$4+'Surv-rate CEA'!AH108*'Unit cost and utilities'!$H$4+('Surv-rate CEA'!AG107-'Surv-rate CEA'!AG108)*'Unit cost and utilities'!$G$14</f>
        <v>302.2314281778381</v>
      </c>
      <c r="AR110" s="12">
        <f t="shared" si="52"/>
        <v>253.23708050563064</v>
      </c>
      <c r="AS110" s="13">
        <f>AQ110-'Surv-rate CEA'!AH108*'Unit cost and utilities'!$H$4-('Surv-rate CEA'!AG107-'Surv-rate CEA'!AG108)*'Unit cost and utilities'!$G$14</f>
        <v>8.1523608500416298</v>
      </c>
      <c r="AT110" s="12">
        <f t="shared" si="53"/>
        <v>6.8307921295272065</v>
      </c>
      <c r="AU110" s="12">
        <f>'Surv-rate CEA'!AL108*'Unit cost and utilities'!$H$8+'Surv-rate CEA'!AK108*'Unit cost and utilities'!$H$8+('Surv-rate CEA'!AJ107-'Surv-rate CEA'!AJ108)*'Unit cost and utilities'!$G$14</f>
        <v>203.88775682061683</v>
      </c>
      <c r="AV110" s="12">
        <f t="shared" si="54"/>
        <v>170.8357750859513</v>
      </c>
      <c r="AW110" s="12">
        <f>AU110-'Surv-rate CEA'!AK108*'Unit cost and utilities'!$H$8-('Surv-rate CEA'!AJ107-'Surv-rate CEA'!AJ108)*'Unit cost and utilities'!$G$14</f>
        <v>138.71293102352732</v>
      </c>
      <c r="AX110" s="12">
        <f t="shared" si="55"/>
        <v>116.22635638047379</v>
      </c>
      <c r="AY110" s="12">
        <f>'Surv-rate CEA'!AO108*'Unit cost and utilities'!$H$5+'Surv-rate CEA'!AN108*'Unit cost and utilities'!$H$5+('Surv-rate CEA'!AM107-'Surv-rate CEA'!AM108)*'Unit cost and utilities'!$G$14</f>
        <v>338.49380518815212</v>
      </c>
      <c r="AZ110" s="12">
        <f t="shared" si="56"/>
        <v>283.62101026982117</v>
      </c>
      <c r="BA110" s="12">
        <f>AY110-'Surv-rate CEA'!AN108*'Unit cost and utilities'!$H$5-('Surv-rate CEA'!AM107-'Surv-rate CEA'!AM108)*'Unit cost and utilities'!$G$14</f>
        <v>48.702367232542663</v>
      </c>
      <c r="BB110" s="12">
        <f t="shared" si="57"/>
        <v>40.807289189081629</v>
      </c>
    </row>
    <row r="111" spans="1:54">
      <c r="A111" s="12">
        <v>106</v>
      </c>
      <c r="B111" s="12">
        <f t="shared" si="58"/>
        <v>6.0410958904109586</v>
      </c>
      <c r="C111" s="12">
        <f>'Surv-rate CEA'!D109*'Unit cost and utilities'!$H$7+'Surv-rate CEA'!E109*'Unit cost and utilities'!$H$7+'Unit cost and utilities'!$G$14*('Surv-rate CEA'!C108-'Surv-rate CEA'!C109)</f>
        <v>217.96369869106817</v>
      </c>
      <c r="D111" s="12">
        <f t="shared" si="32"/>
        <v>182.3195597839867</v>
      </c>
      <c r="E111" s="12">
        <f>C111-'Surv-rate CEA'!E109*'Unit cost and utilities'!$H$7-'Unit cost and utilities'!$G$14*('Surv-rate CEA'!C108-'Surv-rate CEA'!C109)</f>
        <v>17.991293784182766</v>
      </c>
      <c r="F111" s="12">
        <f t="shared" si="33"/>
        <v>15.049133329884139</v>
      </c>
      <c r="G111" s="12">
        <f>'Surv-rate CEA'!G109*'Unit cost and utilities'!$H$4+'Surv-rate CEA'!H109*'Unit cost and utilities'!$H$4+('Surv-rate CEA'!F108-'Surv-rate CEA'!F109)*'Unit cost and utilities'!$G$14</f>
        <v>297.52069864960538</v>
      </c>
      <c r="H111" s="12">
        <f t="shared" si="34"/>
        <v>248.86640816874271</v>
      </c>
      <c r="I111" s="12">
        <f>G111-'Surv-rate CEA'!H109*'Unit cost and utilities'!$H$4-('Surv-rate CEA'!F108-'Surv-rate CEA'!F109)*'Unit cost and utilities'!$G$14</f>
        <v>7.8850984125963173</v>
      </c>
      <c r="J111" s="12">
        <f t="shared" si="35"/>
        <v>6.5956289055067492</v>
      </c>
      <c r="K111" s="12">
        <f>'Surv-rate CEA'!K109*'Unit cost and utilities'!$H$10+'Surv-rate CEA'!J109*'Unit cost and utilities'!$H$10+('Surv-rate CEA'!I108-'Surv-rate CEA'!I109)*'Unit cost and utilities'!$G$14</f>
        <v>206.67884493536863</v>
      </c>
      <c r="L111" s="12">
        <f t="shared" si="36"/>
        <v>172.88014587551774</v>
      </c>
      <c r="M111" s="12">
        <f>K111-'Surv-rate CEA'!J109*'Unit cost and utilities'!$H$10-('Surv-rate CEA'!I108-'Surv-rate CEA'!I109)*'Unit cost and utilities'!$G$14</f>
        <v>29.879849518983509</v>
      </c>
      <c r="N111" s="12">
        <f t="shared" si="37"/>
        <v>24.993524350282453</v>
      </c>
      <c r="O111" s="12">
        <f>'Surv-rate CEA'!N109*'Unit cost and utilities'!$H$3+'Surv-rate CEA'!M109*'Unit cost and utilities'!$H$3+('Surv-rate CEA'!L108-'Surv-rate CEA'!L109)*'Unit cost and utilities'!$G$14</f>
        <v>306.16692894506212</v>
      </c>
      <c r="P111" s="12">
        <f t="shared" si="38"/>
        <v>256.09869919117085</v>
      </c>
      <c r="Q111" s="12">
        <f>O111-'Surv-rate CEA'!M109*'Unit cost and utilities'!$H$3-('Surv-rate CEA'!L108-'Surv-rate CEA'!L109)*'Unit cost and utilities'!$G$14</f>
        <v>7.8850984125963208</v>
      </c>
      <c r="R111" s="12">
        <f t="shared" si="39"/>
        <v>6.5956289055067527</v>
      </c>
      <c r="S111" s="12">
        <f>'Surv-rate CEA'!Q109*'Unit cost and utilities'!$H$11+'Surv-rate CEA'!P109*'Unit cost and utilities'!$H$11+('Surv-rate CEA'!O108-'Surv-rate CEA'!O109)*'Unit cost and utilities'!$G$14</f>
        <v>206.67884493536863</v>
      </c>
      <c r="T111" s="12">
        <f t="shared" si="40"/>
        <v>172.88014587551774</v>
      </c>
      <c r="U111" s="12">
        <f>S111-'Surv-rate CEA'!P109*'Unit cost and utilities'!$H$11-('Surv-rate CEA'!O108-'Surv-rate CEA'!O109)*'Unit cost and utilities'!$G$14</f>
        <v>29.879849518983509</v>
      </c>
      <c r="V111" s="12">
        <f t="shared" si="41"/>
        <v>24.993524350282453</v>
      </c>
      <c r="W111" s="12">
        <f>'Surv-rate CEA'!T109*'Unit cost and utilities'!$H$4+'Surv-rate CEA'!S109*'Unit cost and utilities'!$H$4+('Surv-rate CEA'!R108-'Surv-rate CEA'!R109)*'Unit cost and utilities'!$G$14</f>
        <v>297.52069864960538</v>
      </c>
      <c r="X111" s="12">
        <f t="shared" si="42"/>
        <v>248.86640816874271</v>
      </c>
      <c r="Y111" s="12">
        <f>W111-'Surv-rate CEA'!S109*'Unit cost and utilities'!$H$4-('Surv-rate CEA'!R108-'Surv-rate CEA'!R109)*'Unit cost and utilities'!$G$14</f>
        <v>7.8850984125963173</v>
      </c>
      <c r="Z111" s="12">
        <f t="shared" si="43"/>
        <v>6.5956289055067492</v>
      </c>
      <c r="AA111" s="12">
        <f>'Surv-rate CEA'!W109*'Unit cost and utilities'!$H$6+'Surv-rate CEA'!V109*'Unit cost and utilities'!$H$6+('Surv-rate CEA'!U108-'Surv-rate CEA'!U109)*'Unit cost and utilities'!$G$14</f>
        <v>228.64543559355198</v>
      </c>
      <c r="AB111" s="12">
        <f t="shared" si="44"/>
        <v>191.25448601933883</v>
      </c>
      <c r="AC111" s="12">
        <f>AA111-'Surv-rate CEA'!V109*'Unit cost and utilities'!$H$6-('Surv-rate CEA'!U108-'Surv-rate CEA'!U109)*'Unit cost and utilities'!$G$14</f>
        <v>104.20932483702892</v>
      </c>
      <c r="AD111" s="12">
        <f t="shared" si="45"/>
        <v>87.167718036398654</v>
      </c>
      <c r="AE111" s="12">
        <f>'Surv-rate CEA'!Z109*'Unit cost and utilities'!$H$12+'Surv-rate CEA'!Y109*'Unit cost and utilities'!$H$12+('Surv-rate CEA'!X108-'Surv-rate CEA'!X109)*'Unit cost and utilities'!$G$14</f>
        <v>206.67884493536863</v>
      </c>
      <c r="AF111" s="12">
        <f t="shared" si="46"/>
        <v>172.88014587551774</v>
      </c>
      <c r="AG111" s="12">
        <f>AE111-'Surv-rate CEA'!Y109*'Unit cost and utilities'!$H$12-('Surv-rate CEA'!X108-'Surv-rate CEA'!X109)*'Unit cost and utilities'!$G$14</f>
        <v>29.879849518983509</v>
      </c>
      <c r="AH111" s="12">
        <f t="shared" si="47"/>
        <v>24.993524350282453</v>
      </c>
      <c r="AI111" s="12">
        <f>'Surv-rate CEA'!AC109*'Unit cost and utilities'!$H$5+'Surv-rate CEA'!AB109*'Unit cost and utilities'!$H$5+('Surv-rate CEA'!AA108-'Surv-rate CEA'!AA109)*'Unit cost and utilities'!$G$14</f>
        <v>333.46804234992152</v>
      </c>
      <c r="AJ111" s="12">
        <f t="shared" si="48"/>
        <v>278.93519447675317</v>
      </c>
      <c r="AK111" s="12">
        <f>AI111-'Surv-rate CEA'!AB109*'Unit cost and utilities'!$H$5-('Surv-rate CEA'!AA108-'Surv-rate CEA'!AA109)*'Unit cost and utilities'!$G$14</f>
        <v>47.556951708597033</v>
      </c>
      <c r="AL111" s="12">
        <f t="shared" si="49"/>
        <v>39.779846608627182</v>
      </c>
      <c r="AM111" s="12">
        <f>'Surv-rate CEA'!AF109*'Unit cost and utilities'!$H$9+'Surv-rate CEA'!AE109*'Unit cost and utilities'!$H$9+('Surv-rate CEA'!AD108-'Surv-rate CEA'!AD109)*'Unit cost and utilities'!G118</f>
        <v>371.45648995826133</v>
      </c>
      <c r="AN111" s="12">
        <f t="shared" si="50"/>
        <v>310.71129795830677</v>
      </c>
      <c r="AO111" s="12">
        <f>AM111-'Surv-rate CEA'!AE109*'Unit cost and utilities'!$H$9-('Surv-rate CEA'!AD108-'Surv-rate CEA'!AD109)*'Unit cost and utilities'!G118</f>
        <v>77.351889336399779</v>
      </c>
      <c r="AP111" s="12">
        <f t="shared" si="51"/>
        <v>64.702344917814401</v>
      </c>
      <c r="AQ111" s="13">
        <f>'Surv-rate CEA'!AI109*'Unit cost and utilities'!$H$4+'Surv-rate CEA'!AH109*'Unit cost and utilities'!$H$4+('Surv-rate CEA'!AG108-'Surv-rate CEA'!AG109)*'Unit cost and utilities'!$G$14</f>
        <v>297.52069864960538</v>
      </c>
      <c r="AR111" s="12">
        <f t="shared" si="52"/>
        <v>248.86640816874271</v>
      </c>
      <c r="AS111" s="13">
        <f>AQ111-'Surv-rate CEA'!AH109*'Unit cost and utilities'!$H$4-('Surv-rate CEA'!AG108-'Surv-rate CEA'!AG109)*'Unit cost and utilities'!$G$14</f>
        <v>7.8850984125963173</v>
      </c>
      <c r="AT111" s="12">
        <f t="shared" si="53"/>
        <v>6.5956289055067492</v>
      </c>
      <c r="AU111" s="12">
        <f>'Surv-rate CEA'!AL109*'Unit cost and utilities'!$H$8+'Surv-rate CEA'!AK109*'Unit cost and utilities'!$H$8+('Surv-rate CEA'!AJ108-'Surv-rate CEA'!AJ109)*'Unit cost and utilities'!$G$14</f>
        <v>201.25724964030888</v>
      </c>
      <c r="AV111" s="12">
        <f t="shared" si="54"/>
        <v>168.34515737303673</v>
      </c>
      <c r="AW111" s="12">
        <f>AU111-'Surv-rate CEA'!AK109*'Unit cost and utilities'!$H$8-('Surv-rate CEA'!AJ108-'Surv-rate CEA'!AJ109)*'Unit cost and utilities'!$G$14</f>
        <v>136.87572667601066</v>
      </c>
      <c r="AX111" s="12">
        <f t="shared" si="55"/>
        <v>114.49210296276814</v>
      </c>
      <c r="AY111" s="12">
        <f>'Surv-rate CEA'!AO109*'Unit cost and utilities'!$H$5+'Surv-rate CEA'!AN109*'Unit cost and utilities'!$H$5+('Surv-rate CEA'!AM108-'Surv-rate CEA'!AM109)*'Unit cost and utilities'!$G$14</f>
        <v>333.46804234992152</v>
      </c>
      <c r="AZ111" s="12">
        <f t="shared" si="56"/>
        <v>278.93519447675317</v>
      </c>
      <c r="BA111" s="12">
        <f>AY111-'Surv-rate CEA'!AN109*'Unit cost and utilities'!$H$5-('Surv-rate CEA'!AM108-'Surv-rate CEA'!AM109)*'Unit cost and utilities'!$G$14</f>
        <v>47.556951708597033</v>
      </c>
      <c r="BB111" s="12">
        <f t="shared" si="57"/>
        <v>39.779846608627182</v>
      </c>
    </row>
    <row r="112" spans="1:54">
      <c r="A112" s="12">
        <v>107</v>
      </c>
      <c r="B112" s="12">
        <f t="shared" si="58"/>
        <v>6.0986301369863014</v>
      </c>
      <c r="C112" s="12">
        <f>'Surv-rate CEA'!D110*'Unit cost and utilities'!$H$7+'Surv-rate CEA'!E110*'Unit cost and utilities'!$H$7+'Unit cost and utilities'!$G$14*('Surv-rate CEA'!C109-'Surv-rate CEA'!C110)</f>
        <v>215.27179307710568</v>
      </c>
      <c r="D112" s="12">
        <f t="shared" si="32"/>
        <v>179.76189711874491</v>
      </c>
      <c r="E112" s="12">
        <f>C112-'Surv-rate CEA'!E110*'Unit cost and utilities'!$H$7-'Unit cost and utilities'!$G$14*('Surv-rate CEA'!C109-'Surv-rate CEA'!C110)</f>
        <v>17.567373716428783</v>
      </c>
      <c r="F112" s="12">
        <f t="shared" si="33"/>
        <v>14.669569020257601</v>
      </c>
      <c r="G112" s="12">
        <f>'Surv-rate CEA'!G110*'Unit cost and utilities'!$H$4+'Surv-rate CEA'!H110*'Unit cost and utilities'!$H$4+('Surv-rate CEA'!F109-'Surv-rate CEA'!F110)*'Unit cost and utilities'!$G$14</f>
        <v>292.91160171212027</v>
      </c>
      <c r="H112" s="12">
        <f t="shared" si="34"/>
        <v>244.59472585431249</v>
      </c>
      <c r="I112" s="12">
        <f>G112-'Surv-rate CEA'!H110*'Unit cost and utilities'!$H$4-('Surv-rate CEA'!F109-'Surv-rate CEA'!F110)*'Unit cost and utilities'!$G$14</f>
        <v>7.6282409546862464</v>
      </c>
      <c r="J112" s="12">
        <f t="shared" si="35"/>
        <v>6.3699337757740855</v>
      </c>
      <c r="K112" s="12">
        <f>'Surv-rate CEA'!K110*'Unit cost and utilities'!$H$10+'Surv-rate CEA'!J110*'Unit cost and utilities'!$H$10+('Surv-rate CEA'!I109-'Surv-rate CEA'!I110)*'Unit cost and utilities'!$G$14</f>
        <v>204.0614034495654</v>
      </c>
      <c r="L112" s="12">
        <f t="shared" si="36"/>
        <v>170.40070363360894</v>
      </c>
      <c r="M112" s="12">
        <f>K112-'Surv-rate CEA'!J110*'Unit cost and utilities'!$H$10-('Surv-rate CEA'!I109-'Surv-rate CEA'!I110)*'Unit cost and utilities'!$G$14</f>
        <v>29.253205911894035</v>
      </c>
      <c r="N112" s="12">
        <f t="shared" si="37"/>
        <v>24.427779024648324</v>
      </c>
      <c r="O112" s="12">
        <f>'Surv-rate CEA'!N110*'Unit cost and utilities'!$H$3+'Surv-rate CEA'!M110*'Unit cost and utilities'!$H$3+('Surv-rate CEA'!L109-'Surv-rate CEA'!L110)*'Unit cost and utilities'!$G$14</f>
        <v>301.25978295444992</v>
      </c>
      <c r="P112" s="12">
        <f t="shared" si="38"/>
        <v>251.56584304603294</v>
      </c>
      <c r="Q112" s="12">
        <f>O112-'Surv-rate CEA'!M110*'Unit cost and utilities'!$H$3-('Surv-rate CEA'!L109-'Surv-rate CEA'!L110)*'Unit cost and utilities'!$G$14</f>
        <v>7.6282409546862624</v>
      </c>
      <c r="R112" s="12">
        <f t="shared" si="39"/>
        <v>6.3699337757740997</v>
      </c>
      <c r="S112" s="12">
        <f>'Surv-rate CEA'!Q110*'Unit cost and utilities'!$H$11+'Surv-rate CEA'!P110*'Unit cost and utilities'!$H$11+('Surv-rate CEA'!O109-'Surv-rate CEA'!O110)*'Unit cost and utilities'!$G$14</f>
        <v>204.0614034495654</v>
      </c>
      <c r="T112" s="12">
        <f t="shared" si="40"/>
        <v>170.40070363360894</v>
      </c>
      <c r="U112" s="12">
        <f>S112-'Surv-rate CEA'!P110*'Unit cost and utilities'!$H$11-('Surv-rate CEA'!O109-'Surv-rate CEA'!O110)*'Unit cost and utilities'!$G$14</f>
        <v>29.253205911894035</v>
      </c>
      <c r="V112" s="12">
        <f t="shared" si="41"/>
        <v>24.427779024648324</v>
      </c>
      <c r="W112" s="12">
        <f>'Surv-rate CEA'!T110*'Unit cost and utilities'!$H$4+'Surv-rate CEA'!S110*'Unit cost and utilities'!$H$4+('Surv-rate CEA'!R109-'Surv-rate CEA'!R110)*'Unit cost and utilities'!$G$14</f>
        <v>292.91160171212027</v>
      </c>
      <c r="X112" s="12">
        <f t="shared" si="42"/>
        <v>244.59472585431249</v>
      </c>
      <c r="Y112" s="12">
        <f>W112-'Surv-rate CEA'!S110*'Unit cost and utilities'!$H$4-('Surv-rate CEA'!R109-'Surv-rate CEA'!R110)*'Unit cost and utilities'!$G$14</f>
        <v>7.6282409546862464</v>
      </c>
      <c r="Z112" s="12">
        <f t="shared" si="43"/>
        <v>6.3699337757740855</v>
      </c>
      <c r="AA112" s="12">
        <f>'Surv-rate CEA'!W110*'Unit cost and utilities'!$H$6+'Surv-rate CEA'!V110*'Unit cost and utilities'!$H$6+('Surv-rate CEA'!U109-'Surv-rate CEA'!U110)*'Unit cost and utilities'!$G$14</f>
        <v>225.8862576546492</v>
      </c>
      <c r="AB112" s="12">
        <f t="shared" si="44"/>
        <v>188.62546564337512</v>
      </c>
      <c r="AC112" s="12">
        <f>AA112-'Surv-rate CEA'!V110*'Unit cost and utilities'!$H$6-('Surv-rate CEA'!U109-'Surv-rate CEA'!U110)*'Unit cost and utilities'!$G$14</f>
        <v>102.69162808379147</v>
      </c>
      <c r="AD112" s="12">
        <f t="shared" si="45"/>
        <v>85.752255874706975</v>
      </c>
      <c r="AE112" s="12">
        <f>'Surv-rate CEA'!Z110*'Unit cost and utilities'!$H$12+'Surv-rate CEA'!Y110*'Unit cost and utilities'!$H$12+('Surv-rate CEA'!X109-'Surv-rate CEA'!X110)*'Unit cost and utilities'!$G$14</f>
        <v>204.0614034495654</v>
      </c>
      <c r="AF112" s="12">
        <f t="shared" si="46"/>
        <v>170.40070363360894</v>
      </c>
      <c r="AG112" s="12">
        <f>AE112-'Surv-rate CEA'!Y110*'Unit cost and utilities'!$H$12-('Surv-rate CEA'!X109-'Surv-rate CEA'!X110)*'Unit cost and utilities'!$G$14</f>
        <v>29.253205911894035</v>
      </c>
      <c r="AH112" s="12">
        <f t="shared" si="47"/>
        <v>24.427779024648324</v>
      </c>
      <c r="AI112" s="12">
        <f>'Surv-rate CEA'!AC110*'Unit cost and utilities'!$H$5+'Surv-rate CEA'!AB110*'Unit cost and utilities'!$H$5+('Surv-rate CEA'!AA109-'Surv-rate CEA'!AA110)*'Unit cost and utilities'!$G$14</f>
        <v>328.54703748255997</v>
      </c>
      <c r="AJ112" s="12">
        <f t="shared" si="48"/>
        <v>274.35196179860998</v>
      </c>
      <c r="AK112" s="12">
        <f>AI112-'Surv-rate CEA'!AB110*'Unit cost and utilities'!$H$5-('Surv-rate CEA'!AA109-'Surv-rate CEA'!AA110)*'Unit cost and utilities'!$G$14</f>
        <v>46.445618523366903</v>
      </c>
      <c r="AL112" s="12">
        <f t="shared" si="49"/>
        <v>38.784238191500869</v>
      </c>
      <c r="AM112" s="12">
        <f>'Surv-rate CEA'!AF110*'Unit cost and utilities'!$H$9+'Surv-rate CEA'!AE110*'Unit cost and utilities'!$H$9+('Surv-rate CEA'!AD109-'Surv-rate CEA'!AD110)*'Unit cost and utilities'!G119</f>
        <v>368.26711567660936</v>
      </c>
      <c r="AN112" s="12">
        <f t="shared" si="50"/>
        <v>307.52006295949809</v>
      </c>
      <c r="AO112" s="12">
        <f>AM112-'Surv-rate CEA'!AE110*'Unit cost and utilities'!$H$9-('Surv-rate CEA'!AD109-'Surv-rate CEA'!AD110)*'Unit cost and utilities'!G119</f>
        <v>76.106788344522045</v>
      </c>
      <c r="AP112" s="12">
        <f t="shared" si="51"/>
        <v>63.552685936544378</v>
      </c>
      <c r="AQ112" s="13">
        <f>'Surv-rate CEA'!AI110*'Unit cost and utilities'!$H$4+'Surv-rate CEA'!AH110*'Unit cost and utilities'!$H$4+('Surv-rate CEA'!AG109-'Surv-rate CEA'!AG110)*'Unit cost and utilities'!$G$14</f>
        <v>292.91160171212027</v>
      </c>
      <c r="AR112" s="12">
        <f t="shared" si="52"/>
        <v>244.59472585431249</v>
      </c>
      <c r="AS112" s="13">
        <f>AQ112-'Surv-rate CEA'!AH110*'Unit cost and utilities'!$H$4-('Surv-rate CEA'!AG109-'Surv-rate CEA'!AG110)*'Unit cost and utilities'!$G$14</f>
        <v>7.6282409546862464</v>
      </c>
      <c r="AT112" s="12">
        <f t="shared" si="53"/>
        <v>6.3699337757740855</v>
      </c>
      <c r="AU112" s="12">
        <f>'Surv-rate CEA'!AL110*'Unit cost and utilities'!$H$8+'Surv-rate CEA'!AK110*'Unit cost and utilities'!$H$8+('Surv-rate CEA'!AJ109-'Surv-rate CEA'!AJ110)*'Unit cost and utilities'!$G$14</f>
        <v>198.67687653809745</v>
      </c>
      <c r="AV112" s="12">
        <f t="shared" si="54"/>
        <v>165.90437478877175</v>
      </c>
      <c r="AW112" s="12">
        <f>AU112-'Surv-rate CEA'!AK110*'Unit cost and utilities'!$H$8-('Surv-rate CEA'!AJ109-'Surv-rate CEA'!AJ110)*'Unit cost and utilities'!$G$14</f>
        <v>135.07449475492862</v>
      </c>
      <c r="AX112" s="12">
        <f t="shared" si="55"/>
        <v>112.79344628678274</v>
      </c>
      <c r="AY112" s="12">
        <f>'Surv-rate CEA'!AO110*'Unit cost and utilities'!$H$5+'Surv-rate CEA'!AN110*'Unit cost and utilities'!$H$5+('Surv-rate CEA'!AM109-'Surv-rate CEA'!AM110)*'Unit cost and utilities'!$G$14</f>
        <v>328.54703748255997</v>
      </c>
      <c r="AZ112" s="12">
        <f t="shared" si="56"/>
        <v>274.35196179860998</v>
      </c>
      <c r="BA112" s="12">
        <f>AY112-'Surv-rate CEA'!AN110*'Unit cost and utilities'!$H$5-('Surv-rate CEA'!AM109-'Surv-rate CEA'!AM110)*'Unit cost and utilities'!$G$14</f>
        <v>46.445618523366903</v>
      </c>
      <c r="BB112" s="12">
        <f t="shared" si="57"/>
        <v>38.784238191500869</v>
      </c>
    </row>
    <row r="113" spans="1:54">
      <c r="A113" s="12">
        <v>108</v>
      </c>
      <c r="B113" s="12">
        <f t="shared" si="58"/>
        <v>6.1561643835616442</v>
      </c>
      <c r="C113" s="12">
        <f>'Surv-rate CEA'!D111*'Unit cost and utilities'!$H$7+'Surv-rate CEA'!E111*'Unit cost and utilities'!$H$7+'Unit cost and utilities'!$G$14*('Surv-rate CEA'!C110-'Surv-rate CEA'!C111)</f>
        <v>212.62958796127862</v>
      </c>
      <c r="D113" s="12">
        <f t="shared" si="32"/>
        <v>177.25383169084182</v>
      </c>
      <c r="E113" s="12">
        <f>C113-'Surv-rate CEA'!E111*'Unit cost and utilities'!$H$7-'Unit cost and utilities'!$G$14*('Surv-rate CEA'!C110-'Surv-rate CEA'!C111)</f>
        <v>17.156064374033207</v>
      </c>
      <c r="F113" s="12">
        <f t="shared" si="33"/>
        <v>14.301763814666817</v>
      </c>
      <c r="G113" s="12">
        <f>'Surv-rate CEA'!G111*'Unit cost and utilities'!$H$4+'Surv-rate CEA'!H111*'Unit cost and utilities'!$H$4+('Surv-rate CEA'!F110-'Surv-rate CEA'!F111)*'Unit cost and utilities'!$G$14</f>
        <v>288.40129060530847</v>
      </c>
      <c r="H113" s="12">
        <f t="shared" si="34"/>
        <v>240.41919243000305</v>
      </c>
      <c r="I113" s="12">
        <f>G113-'Surv-rate CEA'!H111*'Unit cost and utilities'!$H$4-('Surv-rate CEA'!F110-'Surv-rate CEA'!F111)*'Unit cost and utilities'!$G$14</f>
        <v>7.3813174665148757</v>
      </c>
      <c r="J113" s="12">
        <f t="shared" si="35"/>
        <v>6.1532678326243184</v>
      </c>
      <c r="K113" s="12">
        <f>'Surv-rate CEA'!K111*'Unit cost and utilities'!$H$10+'Surv-rate CEA'!J111*'Unit cost and utilities'!$H$10+('Surv-rate CEA'!I110-'Surv-rate CEA'!I111)*'Unit cost and utilities'!$G$14</f>
        <v>201.49310041086829</v>
      </c>
      <c r="L113" s="12">
        <f t="shared" si="36"/>
        <v>167.97015151813196</v>
      </c>
      <c r="M113" s="12">
        <f>K113-'Surv-rate CEA'!J111*'Unit cost and utilities'!$H$10-('Surv-rate CEA'!I110-'Surv-rate CEA'!I111)*'Unit cost and utilities'!$G$14</f>
        <v>28.643595791151998</v>
      </c>
      <c r="N113" s="12">
        <f t="shared" si="37"/>
        <v>23.878083742089334</v>
      </c>
      <c r="O113" s="12">
        <f>'Surv-rate CEA'!N111*'Unit cost and utilities'!$H$3+'Surv-rate CEA'!M111*'Unit cost and utilities'!$H$3+('Surv-rate CEA'!L110-'Surv-rate CEA'!L111)*'Unit cost and utilities'!$G$14</f>
        <v>296.46292624957744</v>
      </c>
      <c r="P113" s="12">
        <f t="shared" si="38"/>
        <v>247.13959207589977</v>
      </c>
      <c r="Q113" s="12">
        <f>O113-'Surv-rate CEA'!M111*'Unit cost and utilities'!$H$3-('Surv-rate CEA'!L110-'Surv-rate CEA'!L111)*'Unit cost and utilities'!$G$14</f>
        <v>7.3813174665148455</v>
      </c>
      <c r="R113" s="12">
        <f t="shared" si="39"/>
        <v>6.1532678326242927</v>
      </c>
      <c r="S113" s="12">
        <f>'Surv-rate CEA'!Q111*'Unit cost and utilities'!$H$11+'Surv-rate CEA'!P111*'Unit cost and utilities'!$H$11+('Surv-rate CEA'!O110-'Surv-rate CEA'!O111)*'Unit cost and utilities'!$G$14</f>
        <v>201.49310041086829</v>
      </c>
      <c r="T113" s="12">
        <f t="shared" si="40"/>
        <v>167.97015151813196</v>
      </c>
      <c r="U113" s="12">
        <f>S113-'Surv-rate CEA'!P111*'Unit cost and utilities'!$H$11-('Surv-rate CEA'!O110-'Surv-rate CEA'!O111)*'Unit cost and utilities'!$G$14</f>
        <v>28.643595791151998</v>
      </c>
      <c r="V113" s="12">
        <f t="shared" si="41"/>
        <v>23.878083742089334</v>
      </c>
      <c r="W113" s="12">
        <f>'Surv-rate CEA'!T111*'Unit cost and utilities'!$H$4+'Surv-rate CEA'!S111*'Unit cost and utilities'!$H$4+('Surv-rate CEA'!R110-'Surv-rate CEA'!R111)*'Unit cost and utilities'!$G$14</f>
        <v>288.40129060530847</v>
      </c>
      <c r="X113" s="12">
        <f t="shared" si="42"/>
        <v>240.41919243000305</v>
      </c>
      <c r="Y113" s="12">
        <f>W113-'Surv-rate CEA'!S111*'Unit cost and utilities'!$H$4-('Surv-rate CEA'!R110-'Surv-rate CEA'!R111)*'Unit cost and utilities'!$G$14</f>
        <v>7.3813174665148757</v>
      </c>
      <c r="Z113" s="12">
        <f t="shared" si="43"/>
        <v>6.1532678326243184</v>
      </c>
      <c r="AA113" s="12">
        <f>'Surv-rate CEA'!W111*'Unit cost and utilities'!$H$6+'Surv-rate CEA'!V111*'Unit cost and utilities'!$H$6+('Surv-rate CEA'!U110-'Surv-rate CEA'!U111)*'Unit cost and utilities'!$G$14</f>
        <v>223.17725085754421</v>
      </c>
      <c r="AB113" s="12">
        <f t="shared" si="44"/>
        <v>186.0466515503567</v>
      </c>
      <c r="AC113" s="12">
        <f>AA113-'Surv-rate CEA'!V111*'Unit cost and utilities'!$H$6-('Surv-rate CEA'!U110-'Surv-rate CEA'!U111)*'Unit cost and utilities'!$G$14</f>
        <v>101.20555240075782</v>
      </c>
      <c r="AD113" s="12">
        <f t="shared" si="45"/>
        <v>84.367712524982338</v>
      </c>
      <c r="AE113" s="12">
        <f>'Surv-rate CEA'!Z111*'Unit cost and utilities'!$H$12+'Surv-rate CEA'!Y111*'Unit cost and utilities'!$H$12+('Surv-rate CEA'!X110-'Surv-rate CEA'!X111)*'Unit cost and utilities'!$G$14</f>
        <v>201.49310041086829</v>
      </c>
      <c r="AF113" s="12">
        <f t="shared" si="46"/>
        <v>167.97015151813196</v>
      </c>
      <c r="AG113" s="12">
        <f>AE113-'Surv-rate CEA'!Y111*'Unit cost and utilities'!$H$12-('Surv-rate CEA'!X110-'Surv-rate CEA'!X111)*'Unit cost and utilities'!$G$14</f>
        <v>28.643595791151998</v>
      </c>
      <c r="AH113" s="12">
        <f t="shared" si="47"/>
        <v>23.878083742089334</v>
      </c>
      <c r="AI113" s="12">
        <f>'Surv-rate CEA'!AC111*'Unit cost and utilities'!$H$5+'Surv-rate CEA'!AB111*'Unit cost and utilities'!$H$5+('Surv-rate CEA'!AA110-'Surv-rate CEA'!AA111)*'Unit cost and utilities'!$G$14</f>
        <v>323.7279298808545</v>
      </c>
      <c r="AJ113" s="12">
        <f t="shared" si="48"/>
        <v>269.86844374252985</v>
      </c>
      <c r="AK113" s="12">
        <f>AI113-'Surv-rate CEA'!AB111*'Unit cost and utilities'!$H$5-('Surv-rate CEA'!AA110-'Surv-rate CEA'!AA111)*'Unit cost and utilities'!$G$14</f>
        <v>45.367131552076586</v>
      </c>
      <c r="AL113" s="12">
        <f t="shared" si="49"/>
        <v>37.819279891999209</v>
      </c>
      <c r="AM113" s="12">
        <f>'Surv-rate CEA'!AF111*'Unit cost and utilities'!$H$9+'Surv-rate CEA'!AE111*'Unit cost and utilities'!$H$9+('Surv-rate CEA'!AD110-'Surv-rate CEA'!AD111)*'Unit cost and utilities'!G120</f>
        <v>365.12393872761174</v>
      </c>
      <c r="AN113" s="12">
        <f t="shared" si="50"/>
        <v>304.37728729130225</v>
      </c>
      <c r="AO113" s="12">
        <f>AM113-'Surv-rate CEA'!AE111*'Unit cost and utilities'!$H$9-('Surv-rate CEA'!AD110-'Surv-rate CEA'!AD111)*'Unit cost and utilities'!G120</f>
        <v>74.889519042753477</v>
      </c>
      <c r="AP113" s="12">
        <f t="shared" si="51"/>
        <v>62.429948395656446</v>
      </c>
      <c r="AQ113" s="13">
        <f>'Surv-rate CEA'!AI111*'Unit cost and utilities'!$H$4+'Surv-rate CEA'!AH111*'Unit cost and utilities'!$H$4+('Surv-rate CEA'!AG110-'Surv-rate CEA'!AG111)*'Unit cost and utilities'!$G$14</f>
        <v>288.40129060530847</v>
      </c>
      <c r="AR113" s="12">
        <f t="shared" si="52"/>
        <v>240.41919243000305</v>
      </c>
      <c r="AS113" s="13">
        <f>AQ113-'Surv-rate CEA'!AH111*'Unit cost and utilities'!$H$4-('Surv-rate CEA'!AG110-'Surv-rate CEA'!AG111)*'Unit cost and utilities'!$G$14</f>
        <v>7.3813174665148757</v>
      </c>
      <c r="AT113" s="12">
        <f t="shared" si="53"/>
        <v>6.1532678326243184</v>
      </c>
      <c r="AU113" s="12">
        <f>'Surv-rate CEA'!AL111*'Unit cost and utilities'!$H$8+'Surv-rate CEA'!AK111*'Unit cost and utilities'!$H$8+('Surv-rate CEA'!AJ110-'Surv-rate CEA'!AJ111)*'Unit cost and utilities'!$G$14</f>
        <v>196.14534649401645</v>
      </c>
      <c r="AV113" s="12">
        <f t="shared" si="54"/>
        <v>163.51211779953999</v>
      </c>
      <c r="AW113" s="12">
        <f>AU113-'Surv-rate CEA'!AK111*'Unit cost and utilities'!$H$8-('Surv-rate CEA'!AJ110-'Surv-rate CEA'!AJ111)*'Unit cost and utilities'!$G$14</f>
        <v>133.30828596707431</v>
      </c>
      <c r="AX113" s="12">
        <f t="shared" si="55"/>
        <v>111.12942798960549</v>
      </c>
      <c r="AY113" s="12">
        <f>'Surv-rate CEA'!AO111*'Unit cost and utilities'!$H$5+'Surv-rate CEA'!AN111*'Unit cost and utilities'!$H$5+('Surv-rate CEA'!AM110-'Surv-rate CEA'!AM111)*'Unit cost and utilities'!$G$14</f>
        <v>323.7279298808545</v>
      </c>
      <c r="AZ113" s="12">
        <f t="shared" si="56"/>
        <v>269.86844374252985</v>
      </c>
      <c r="BA113" s="12">
        <f>AY113-'Surv-rate CEA'!AN111*'Unit cost and utilities'!$H$5-('Surv-rate CEA'!AM110-'Surv-rate CEA'!AM111)*'Unit cost and utilities'!$G$14</f>
        <v>45.367131552076586</v>
      </c>
      <c r="BB113" s="12">
        <f t="shared" si="57"/>
        <v>37.819279891999209</v>
      </c>
    </row>
    <row r="114" spans="1:54">
      <c r="A114" s="12">
        <v>109</v>
      </c>
      <c r="B114" s="12">
        <f t="shared" si="58"/>
        <v>6.2136986301369861</v>
      </c>
      <c r="C114" s="12">
        <f>'Surv-rate CEA'!D112*'Unit cost and utilities'!$H$7+'Surv-rate CEA'!E112*'Unit cost and utilities'!$H$7+'Unit cost and utilities'!$G$14*('Surv-rate CEA'!C111-'Surv-rate CEA'!C112)</f>
        <v>210.03583474811495</v>
      </c>
      <c r="D114" s="12">
        <f t="shared" si="32"/>
        <v>174.79409283857575</v>
      </c>
      <c r="E114" s="12">
        <f>C114-'Surv-rate CEA'!E112*'Unit cost and utilities'!$H$7-'Unit cost and utilities'!$G$14*('Surv-rate CEA'!C111-'Surv-rate CEA'!C112)</f>
        <v>16.756909187002464</v>
      </c>
      <c r="F114" s="12">
        <f t="shared" si="33"/>
        <v>13.945281021369993</v>
      </c>
      <c r="G114" s="12">
        <f>'Surv-rate CEA'!G112*'Unit cost and utilities'!$H$4+'Surv-rate CEA'!H112*'Unit cost and utilities'!$H$4+('Surv-rate CEA'!F111-'Surv-rate CEA'!F112)*'Unit cost and utilities'!$G$14</f>
        <v>283.98701741157834</v>
      </c>
      <c r="H114" s="12">
        <f t="shared" si="34"/>
        <v>236.3370667006391</v>
      </c>
      <c r="I114" s="12">
        <f>G114-'Surv-rate CEA'!H112*'Unit cost and utilities'!$H$4-('Surv-rate CEA'!F111-'Surv-rate CEA'!F112)*'Unit cost and utilities'!$G$14</f>
        <v>7.143881304904907</v>
      </c>
      <c r="J114" s="12">
        <f t="shared" si="35"/>
        <v>5.9452152702172221</v>
      </c>
      <c r="K114" s="12">
        <f>'Surv-rate CEA'!K112*'Unit cost and utilities'!$H$10+'Surv-rate CEA'!J112*'Unit cost and utilities'!$H$10+('Surv-rate CEA'!I111-'Surv-rate CEA'!I112)*'Unit cost and utilities'!$G$14</f>
        <v>198.9726867971178</v>
      </c>
      <c r="L114" s="12">
        <f t="shared" si="36"/>
        <v>165.58722148563464</v>
      </c>
      <c r="M114" s="12">
        <f>K114-'Surv-rate CEA'!J112*'Unit cost and utilities'!$H$10-('Surv-rate CEA'!I111-'Surv-rate CEA'!I112)*'Unit cost and utilities'!$G$14</f>
        <v>28.050445147945108</v>
      </c>
      <c r="N114" s="12">
        <f t="shared" si="37"/>
        <v>23.343883767421257</v>
      </c>
      <c r="O114" s="12">
        <f>'Surv-rate CEA'!N112*'Unit cost and utilities'!$H$3+'Surv-rate CEA'!M112*'Unit cost and utilities'!$H$3+('Surv-rate CEA'!L111-'Surv-rate CEA'!L112)*'Unit cost and utilities'!$G$14</f>
        <v>291.77310297340159</v>
      </c>
      <c r="P114" s="12">
        <f t="shared" si="38"/>
        <v>242.81673129775206</v>
      </c>
      <c r="Q114" s="12">
        <f>O114-'Surv-rate CEA'!M112*'Unit cost and utilities'!$H$3-('Surv-rate CEA'!L111-'Surv-rate CEA'!L112)*'Unit cost and utilities'!$G$14</f>
        <v>7.1438813049049088</v>
      </c>
      <c r="R114" s="12">
        <f t="shared" si="39"/>
        <v>5.9452152702172238</v>
      </c>
      <c r="S114" s="12">
        <f>'Surv-rate CEA'!Q112*'Unit cost and utilities'!$H$11+'Surv-rate CEA'!P112*'Unit cost and utilities'!$H$11+('Surv-rate CEA'!O111-'Surv-rate CEA'!O112)*'Unit cost and utilities'!$G$14</f>
        <v>198.9726867971178</v>
      </c>
      <c r="T114" s="12">
        <f t="shared" si="40"/>
        <v>165.58722148563464</v>
      </c>
      <c r="U114" s="12">
        <f>S114-'Surv-rate CEA'!P112*'Unit cost and utilities'!$H$11-('Surv-rate CEA'!O111-'Surv-rate CEA'!O112)*'Unit cost and utilities'!$G$14</f>
        <v>28.050445147945108</v>
      </c>
      <c r="V114" s="12">
        <f t="shared" si="41"/>
        <v>23.343883767421257</v>
      </c>
      <c r="W114" s="12">
        <f>'Surv-rate CEA'!T112*'Unit cost and utilities'!$H$4+'Surv-rate CEA'!S112*'Unit cost and utilities'!$H$4+('Surv-rate CEA'!R111-'Surv-rate CEA'!R112)*'Unit cost and utilities'!$G$14</f>
        <v>283.98701741157834</v>
      </c>
      <c r="X114" s="12">
        <f t="shared" si="42"/>
        <v>236.3370667006391</v>
      </c>
      <c r="Y114" s="12">
        <f>W114-'Surv-rate CEA'!S112*'Unit cost and utilities'!$H$4-('Surv-rate CEA'!R111-'Surv-rate CEA'!R112)*'Unit cost and utilities'!$G$14</f>
        <v>7.143881304904907</v>
      </c>
      <c r="Z114" s="12">
        <f t="shared" si="43"/>
        <v>5.9452152702172221</v>
      </c>
      <c r="AA114" s="12">
        <f>'Surv-rate CEA'!W112*'Unit cost and utilities'!$H$6+'Surv-rate CEA'!V112*'Unit cost and utilities'!$H$6+('Surv-rate CEA'!U111-'Surv-rate CEA'!U112)*'Unit cost and utilities'!$G$14</f>
        <v>220.51716813893486</v>
      </c>
      <c r="AB114" s="12">
        <f t="shared" si="44"/>
        <v>183.51677182325545</v>
      </c>
      <c r="AC114" s="12">
        <f>AA114-'Surv-rate CEA'!V112*'Unit cost and utilities'!$H$6-('Surv-rate CEA'!U111-'Surv-rate CEA'!U112)*'Unit cost and utilities'!$G$14</f>
        <v>99.750227031933889</v>
      </c>
      <c r="AD114" s="12">
        <f t="shared" si="45"/>
        <v>83.013217555940628</v>
      </c>
      <c r="AE114" s="12">
        <f>'Surv-rate CEA'!Z112*'Unit cost and utilities'!$H$12+'Surv-rate CEA'!Y112*'Unit cost and utilities'!$H$12+('Surv-rate CEA'!X111-'Surv-rate CEA'!X112)*'Unit cost and utilities'!$G$14</f>
        <v>198.9726867971178</v>
      </c>
      <c r="AF114" s="12">
        <f t="shared" si="46"/>
        <v>165.58722148563464</v>
      </c>
      <c r="AG114" s="12">
        <f>AE114-'Surv-rate CEA'!Y112*'Unit cost and utilities'!$H$12-('Surv-rate CEA'!X111-'Surv-rate CEA'!X112)*'Unit cost and utilities'!$G$14</f>
        <v>28.050445147945108</v>
      </c>
      <c r="AH114" s="12">
        <f t="shared" si="47"/>
        <v>23.343883767421257</v>
      </c>
      <c r="AI114" s="12">
        <f>'Surv-rate CEA'!AC112*'Unit cost and utilities'!$H$5+'Surv-rate CEA'!AB112*'Unit cost and utilities'!$H$5+('Surv-rate CEA'!AA111-'Surv-rate CEA'!AA112)*'Unit cost and utilities'!$G$14</f>
        <v>319.00795625807768</v>
      </c>
      <c r="AJ114" s="12">
        <f t="shared" si="48"/>
        <v>265.48187069739629</v>
      </c>
      <c r="AK114" s="12">
        <f>AI114-'Surv-rate CEA'!AB112*'Unit cost and utilities'!$H$5-('Surv-rate CEA'!AA111-'Surv-rate CEA'!AA112)*'Unit cost and utilities'!$G$14</f>
        <v>44.320307774086842</v>
      </c>
      <c r="AL114" s="12">
        <f t="shared" si="49"/>
        <v>36.883839374307122</v>
      </c>
      <c r="AM114" s="12">
        <f>'Surv-rate CEA'!AF112*'Unit cost and utilities'!$H$9+'Surv-rate CEA'!AE112*'Unit cost and utilities'!$H$9+('Surv-rate CEA'!AD111-'Surv-rate CEA'!AD112)*'Unit cost and utilities'!G121</f>
        <v>362.02598614828315</v>
      </c>
      <c r="AN114" s="12">
        <f t="shared" si="50"/>
        <v>301.28194033493554</v>
      </c>
      <c r="AO114" s="12">
        <f>AM114-'Surv-rate CEA'!AE112*'Unit cost and utilities'!$H$9-('Surv-rate CEA'!AD111-'Surv-rate CEA'!AD112)*'Unit cost and utilities'!G121</f>
        <v>73.699274190389417</v>
      </c>
      <c r="AP114" s="12">
        <f t="shared" si="51"/>
        <v>61.333332906832439</v>
      </c>
      <c r="AQ114" s="13">
        <f>'Surv-rate CEA'!AI112*'Unit cost and utilities'!$H$4+'Surv-rate CEA'!AH112*'Unit cost and utilities'!$H$4+('Surv-rate CEA'!AG111-'Surv-rate CEA'!AG112)*'Unit cost and utilities'!$G$14</f>
        <v>283.98701741157834</v>
      </c>
      <c r="AR114" s="12">
        <f t="shared" si="52"/>
        <v>236.3370667006391</v>
      </c>
      <c r="AS114" s="13">
        <f>AQ114-'Surv-rate CEA'!AH112*'Unit cost and utilities'!$H$4-('Surv-rate CEA'!AG111-'Surv-rate CEA'!AG112)*'Unit cost and utilities'!$G$14</f>
        <v>7.143881304904907</v>
      </c>
      <c r="AT114" s="12">
        <f t="shared" si="53"/>
        <v>5.9452152702172221</v>
      </c>
      <c r="AU114" s="12">
        <f>'Surv-rate CEA'!AL112*'Unit cost and utilities'!$H$8+'Surv-rate CEA'!AK112*'Unit cost and utilities'!$H$8+('Surv-rate CEA'!AJ111-'Surv-rate CEA'!AJ112)*'Unit cost and utilities'!$G$14</f>
        <v>193.66141076000903</v>
      </c>
      <c r="AV114" s="12">
        <f t="shared" si="54"/>
        <v>161.16712013561954</v>
      </c>
      <c r="AW114" s="12">
        <f>AU114-'Surv-rate CEA'!AK112*'Unit cost and utilities'!$H$8-('Surv-rate CEA'!AJ111-'Surv-rate CEA'!AJ112)*'Unit cost and utilities'!$G$14</f>
        <v>131.57618277870563</v>
      </c>
      <c r="AX114" s="12">
        <f t="shared" si="55"/>
        <v>109.49912206908729</v>
      </c>
      <c r="AY114" s="12">
        <f>'Surv-rate CEA'!AO112*'Unit cost and utilities'!$H$5+'Surv-rate CEA'!AN112*'Unit cost and utilities'!$H$5+('Surv-rate CEA'!AM111-'Surv-rate CEA'!AM112)*'Unit cost and utilities'!$G$14</f>
        <v>319.00795625807768</v>
      </c>
      <c r="AZ114" s="12">
        <f t="shared" si="56"/>
        <v>265.48187069739629</v>
      </c>
      <c r="BA114" s="12">
        <f>AY114-'Surv-rate CEA'!AN112*'Unit cost and utilities'!$H$5-('Surv-rate CEA'!AM111-'Surv-rate CEA'!AM112)*'Unit cost and utilities'!$G$14</f>
        <v>44.320307774086842</v>
      </c>
      <c r="BB114" s="12">
        <f t="shared" si="57"/>
        <v>36.883839374307122</v>
      </c>
    </row>
    <row r="115" spans="1:54">
      <c r="A115" s="12">
        <v>110</v>
      </c>
      <c r="B115" s="12">
        <f t="shared" si="58"/>
        <v>6.2712328767123289</v>
      </c>
      <c r="C115" s="12">
        <f>'Surv-rate CEA'!D113*'Unit cost and utilities'!$H$7+'Surv-rate CEA'!E113*'Unit cost and utilities'!$H$7+'Unit cost and utilities'!$G$14*('Surv-rate CEA'!C112-'Surv-rate CEA'!C113)</f>
        <v>207.48932490169881</v>
      </c>
      <c r="D115" s="12">
        <f t="shared" si="32"/>
        <v>172.38145100748437</v>
      </c>
      <c r="E115" s="12">
        <f>C115-'Surv-rate CEA'!E113*'Unit cost and utilities'!$H$7-'Unit cost and utilities'!$G$14*('Surv-rate CEA'!C112-'Surv-rate CEA'!C113)</f>
        <v>16.369471143640901</v>
      </c>
      <c r="F115" s="12">
        <f t="shared" si="33"/>
        <v>13.599702969310975</v>
      </c>
      <c r="G115" s="12">
        <f>'Surv-rate CEA'!G113*'Unit cost and utilities'!$H$4+'Surv-rate CEA'!H113*'Unit cost and utilities'!$H$4+('Surv-rate CEA'!F112-'Surv-rate CEA'!F113)*'Unit cost and utilities'!$G$14</f>
        <v>279.66612894506591</v>
      </c>
      <c r="H115" s="12">
        <f t="shared" si="34"/>
        <v>232.34570322129363</v>
      </c>
      <c r="I115" s="12">
        <f>G115-'Surv-rate CEA'!H113*'Unit cost and utilities'!$H$4-('Surv-rate CEA'!F112-'Surv-rate CEA'!F113)*'Unit cost and utilities'!$G$14</f>
        <v>6.915508773189508</v>
      </c>
      <c r="J115" s="12">
        <f t="shared" si="35"/>
        <v>5.7453820206999726</v>
      </c>
      <c r="K115" s="12">
        <f>'Surv-rate CEA'!K113*'Unit cost and utilities'!$H$10+'Surv-rate CEA'!J113*'Unit cost and utilities'!$H$10+('Surv-rate CEA'!I112-'Surv-rate CEA'!I113)*'Unit cost and utilities'!$G$14</f>
        <v>196.49895400693782</v>
      </c>
      <c r="L115" s="12">
        <f t="shared" si="36"/>
        <v>163.25068689300818</v>
      </c>
      <c r="M115" s="12">
        <f>K115-'Surv-rate CEA'!J113*'Unit cost and utilities'!$H$10-('Surv-rate CEA'!I112-'Surv-rate CEA'!I113)*'Unit cost and utilities'!$G$14</f>
        <v>27.473203168170237</v>
      </c>
      <c r="N115" s="12">
        <f t="shared" si="37"/>
        <v>22.824647138816861</v>
      </c>
      <c r="O115" s="12">
        <f>'Surv-rate CEA'!N113*'Unit cost and utilities'!$H$3+'Surv-rate CEA'!M113*'Unit cost and utilities'!$H$3+('Surv-rate CEA'!L112-'Surv-rate CEA'!L113)*'Unit cost and utilities'!$G$14</f>
        <v>287.18717753549862</v>
      </c>
      <c r="P115" s="12">
        <f t="shared" si="38"/>
        <v>238.59416573728484</v>
      </c>
      <c r="Q115" s="12">
        <f>O115-'Surv-rate CEA'!M113*'Unit cost and utilities'!$H$3-('Surv-rate CEA'!L112-'Surv-rate CEA'!L113)*'Unit cost and utilities'!$G$14</f>
        <v>6.9155087731895293</v>
      </c>
      <c r="R115" s="12">
        <f t="shared" si="39"/>
        <v>5.7453820206999904</v>
      </c>
      <c r="S115" s="12">
        <f>'Surv-rate CEA'!Q113*'Unit cost and utilities'!$H$11+'Surv-rate CEA'!P113*'Unit cost and utilities'!$H$11+('Surv-rate CEA'!O112-'Surv-rate CEA'!O113)*'Unit cost and utilities'!$G$14</f>
        <v>196.49895400693782</v>
      </c>
      <c r="T115" s="12">
        <f t="shared" si="40"/>
        <v>163.25068689300818</v>
      </c>
      <c r="U115" s="12">
        <f>S115-'Surv-rate CEA'!P113*'Unit cost and utilities'!$H$11-('Surv-rate CEA'!O112-'Surv-rate CEA'!O113)*'Unit cost and utilities'!$G$14</f>
        <v>27.473203168170237</v>
      </c>
      <c r="V115" s="12">
        <f t="shared" si="41"/>
        <v>22.824647138816861</v>
      </c>
      <c r="W115" s="12">
        <f>'Surv-rate CEA'!T113*'Unit cost and utilities'!$H$4+'Surv-rate CEA'!S113*'Unit cost and utilities'!$H$4+('Surv-rate CEA'!R112-'Surv-rate CEA'!R113)*'Unit cost and utilities'!$G$14</f>
        <v>279.66612894506591</v>
      </c>
      <c r="X115" s="12">
        <f t="shared" si="42"/>
        <v>232.34570322129363</v>
      </c>
      <c r="Y115" s="12">
        <f>W115-'Surv-rate CEA'!S113*'Unit cost and utilities'!$H$4-('Surv-rate CEA'!R112-'Surv-rate CEA'!R113)*'Unit cost and utilities'!$G$14</f>
        <v>6.915508773189508</v>
      </c>
      <c r="Z115" s="12">
        <f t="shared" si="43"/>
        <v>5.7453820206999726</v>
      </c>
      <c r="AA115" s="12">
        <f>'Surv-rate CEA'!W113*'Unit cost and utilities'!$H$6+'Surv-rate CEA'!V113*'Unit cost and utilities'!$H$6+('Surv-rate CEA'!U112-'Surv-rate CEA'!U113)*'Unit cost and utilities'!$G$14</f>
        <v>217.90480213432571</v>
      </c>
      <c r="AB115" s="12">
        <f t="shared" si="44"/>
        <v>181.0345953518802</v>
      </c>
      <c r="AC115" s="12">
        <f>AA115-'Surv-rate CEA'!V113*'Unit cost and utilities'!$H$6-('Surv-rate CEA'!U112-'Surv-rate CEA'!U113)*'Unit cost and utilities'!$G$14</f>
        <v>98.324811247033253</v>
      </c>
      <c r="AD115" s="12">
        <f t="shared" si="45"/>
        <v>81.687930889122271</v>
      </c>
      <c r="AE115" s="12">
        <f>'Surv-rate CEA'!Z113*'Unit cost and utilities'!$H$12+'Surv-rate CEA'!Y113*'Unit cost and utilities'!$H$12+('Surv-rate CEA'!X112-'Surv-rate CEA'!X113)*'Unit cost and utilities'!$G$14</f>
        <v>196.49895400693782</v>
      </c>
      <c r="AF115" s="12">
        <f t="shared" si="46"/>
        <v>163.25068689300818</v>
      </c>
      <c r="AG115" s="12">
        <f>AE115-'Surv-rate CEA'!Y113*'Unit cost and utilities'!$H$12-('Surv-rate CEA'!X112-'Surv-rate CEA'!X113)*'Unit cost and utilities'!$G$14</f>
        <v>27.473203168170237</v>
      </c>
      <c r="AH115" s="12">
        <f t="shared" si="47"/>
        <v>22.824647138816861</v>
      </c>
      <c r="AI115" s="12">
        <f>'Surv-rate CEA'!AC113*'Unit cost and utilities'!$H$5+'Surv-rate CEA'!AB113*'Unit cost and utilities'!$H$5+('Surv-rate CEA'!AA112-'Surv-rate CEA'!AA113)*'Unit cost and utilities'!$G$14</f>
        <v>314.38444675584418</v>
      </c>
      <c r="AJ115" s="12">
        <f t="shared" si="48"/>
        <v>261.18956785672168</v>
      </c>
      <c r="AK115" s="12">
        <f>AI115-'Surv-rate CEA'!AB113*'Unit cost and utilities'!$H$5-('Surv-rate CEA'!AA112-'Surv-rate CEA'!AA113)*'Unit cost and utilities'!$G$14</f>
        <v>43.304014630504632</v>
      </c>
      <c r="AL115" s="12">
        <f t="shared" si="49"/>
        <v>35.976833410549126</v>
      </c>
      <c r="AM115" s="12">
        <f>'Surv-rate CEA'!AF113*'Unit cost and utilities'!$H$9+'Surv-rate CEA'!AE113*'Unit cost and utilities'!$H$9+('Surv-rate CEA'!AD112-'Surv-rate CEA'!AD113)*'Unit cost and utilities'!G122</f>
        <v>358.97231219730855</v>
      </c>
      <c r="AN115" s="12">
        <f t="shared" si="50"/>
        <v>298.23302031273363</v>
      </c>
      <c r="AO115" s="12">
        <f>AM115-'Surv-rate CEA'!AE113*'Unit cost and utilities'!$H$9-('Surv-rate CEA'!AD112-'Surv-rate CEA'!AD113)*'Unit cost and utilities'!G122</f>
        <v>72.535275515107401</v>
      </c>
      <c r="AP115" s="12">
        <f t="shared" si="51"/>
        <v>60.262069137512015</v>
      </c>
      <c r="AQ115" s="13">
        <f>'Surv-rate CEA'!AI113*'Unit cost and utilities'!$H$4+'Surv-rate CEA'!AH113*'Unit cost and utilities'!$H$4+('Surv-rate CEA'!AG112-'Surv-rate CEA'!AG113)*'Unit cost and utilities'!$G$14</f>
        <v>279.66612894506591</v>
      </c>
      <c r="AR115" s="12">
        <f t="shared" si="52"/>
        <v>232.34570322129363</v>
      </c>
      <c r="AS115" s="13">
        <f>AQ115-'Surv-rate CEA'!AH113*'Unit cost and utilities'!$H$4-('Surv-rate CEA'!AG112-'Surv-rate CEA'!AG113)*'Unit cost and utilities'!$G$14</f>
        <v>6.915508773189508</v>
      </c>
      <c r="AT115" s="12">
        <f t="shared" si="53"/>
        <v>5.7453820206999726</v>
      </c>
      <c r="AU115" s="12">
        <f>'Surv-rate CEA'!AL113*'Unit cost and utilities'!$H$8+'Surv-rate CEA'!AK113*'Unit cost and utilities'!$H$8+('Surv-rate CEA'!AJ112-'Surv-rate CEA'!AJ113)*'Unit cost and utilities'!$G$14</f>
        <v>191.2238611739507</v>
      </c>
      <c r="AV115" s="12">
        <f t="shared" si="54"/>
        <v>158.86815705837543</v>
      </c>
      <c r="AW115" s="12">
        <f>AU115-'Surv-rate CEA'!AK113*'Unit cost and utilities'!$H$8-('Surv-rate CEA'!AJ112-'Surv-rate CEA'!AJ113)*'Unit cost and utilities'!$G$14</f>
        <v>129.87729812454842</v>
      </c>
      <c r="AX115" s="12">
        <f t="shared" si="55"/>
        <v>107.9016335623442</v>
      </c>
      <c r="AY115" s="12">
        <f>'Surv-rate CEA'!AO113*'Unit cost and utilities'!$H$5+'Surv-rate CEA'!AN113*'Unit cost and utilities'!$H$5+('Surv-rate CEA'!AM112-'Surv-rate CEA'!AM113)*'Unit cost and utilities'!$G$14</f>
        <v>314.38444675584418</v>
      </c>
      <c r="AZ115" s="12">
        <f t="shared" si="56"/>
        <v>261.18956785672168</v>
      </c>
      <c r="BA115" s="12">
        <f>AY115-'Surv-rate CEA'!AN113*'Unit cost and utilities'!$H$5-('Surv-rate CEA'!AM112-'Surv-rate CEA'!AM113)*'Unit cost and utilities'!$G$14</f>
        <v>43.304014630504632</v>
      </c>
      <c r="BB115" s="12">
        <f t="shared" si="57"/>
        <v>35.976833410549126</v>
      </c>
    </row>
    <row r="116" spans="1:54">
      <c r="A116" s="12">
        <v>111</v>
      </c>
      <c r="B116" s="12">
        <f t="shared" si="58"/>
        <v>6.3287671232876717</v>
      </c>
      <c r="C116" s="12">
        <f>'Surv-rate CEA'!D114*'Unit cost and utilities'!$H$7+'Surv-rate CEA'!E114*'Unit cost and utilities'!$H$7+'Unit cost and utilities'!$G$14*('Surv-rate CEA'!C113-'Surv-rate CEA'!C114)</f>
        <v>204.98888837558394</v>
      </c>
      <c r="D116" s="12">
        <f t="shared" si="32"/>
        <v>170.01471613324964</v>
      </c>
      <c r="E116" s="12">
        <f>C116-'Surv-rate CEA'!E114*'Unit cost and utilities'!$H$7-'Unit cost and utilities'!$G$14*('Surv-rate CEA'!C113-'Surv-rate CEA'!C114)</f>
        <v>15.993331820923034</v>
      </c>
      <c r="F116" s="12">
        <f t="shared" si="33"/>
        <v>13.2646300543721</v>
      </c>
      <c r="G116" s="12">
        <f>'Surv-rate CEA'!G114*'Unit cost and utilities'!$H$4+'Surv-rate CEA'!H114*'Unit cost and utilities'!$H$4+('Surv-rate CEA'!F113-'Surv-rate CEA'!F114)*'Unit cost and utilities'!$G$14</f>
        <v>275.43606284039589</v>
      </c>
      <c r="H116" s="12">
        <f t="shared" si="34"/>
        <v>228.44254831447481</v>
      </c>
      <c r="I116" s="12">
        <f>G116-'Surv-rate CEA'!H114*'Unit cost and utilities'!$H$4-('Surv-rate CEA'!F113-'Surv-rate CEA'!F114)*'Unit cost and utilities'!$G$14</f>
        <v>6.6957977932355242</v>
      </c>
      <c r="J116" s="12">
        <f t="shared" si="35"/>
        <v>5.5533944796891195</v>
      </c>
      <c r="K116" s="12">
        <f>'Surv-rate CEA'!K114*'Unit cost and utilities'!$H$10+'Surv-rate CEA'!J114*'Unit cost and utilities'!$H$10+('Surv-rate CEA'!I113-'Surv-rate CEA'!I114)*'Unit cost and utilities'!$G$14</f>
        <v>194.0707322649537</v>
      </c>
      <c r="L116" s="12">
        <f t="shared" si="36"/>
        <v>160.95936085737605</v>
      </c>
      <c r="M116" s="12">
        <f>K116-'Surv-rate CEA'!J114*'Unit cost and utilities'!$H$10-('Surv-rate CEA'!I113-'Surv-rate CEA'!I114)*'Unit cost and utilities'!$G$14</f>
        <v>26.911341136930407</v>
      </c>
      <c r="N116" s="12">
        <f t="shared" si="37"/>
        <v>22.319863580982421</v>
      </c>
      <c r="O116" s="12">
        <f>'Surv-rate CEA'!N114*'Unit cost and utilities'!$H$3+'Surv-rate CEA'!M114*'Unit cost and utilities'!$H$3+('Surv-rate CEA'!L113-'Surv-rate CEA'!L114)*'Unit cost and utilities'!$G$14</f>
        <v>282.70212925433901</v>
      </c>
      <c r="P116" s="12">
        <f t="shared" si="38"/>
        <v>234.46891505347813</v>
      </c>
      <c r="Q116" s="12">
        <f>O116-'Surv-rate CEA'!M114*'Unit cost and utilities'!$H$3-('Surv-rate CEA'!L113-'Surv-rate CEA'!L114)*'Unit cost and utilities'!$G$14</f>
        <v>6.6957977932354762</v>
      </c>
      <c r="R116" s="12">
        <f t="shared" si="39"/>
        <v>5.5533944796890804</v>
      </c>
      <c r="S116" s="12">
        <f>'Surv-rate CEA'!Q114*'Unit cost and utilities'!$H$11+'Surv-rate CEA'!P114*'Unit cost and utilities'!$H$11+('Surv-rate CEA'!O113-'Surv-rate CEA'!O114)*'Unit cost and utilities'!$G$14</f>
        <v>194.0707322649537</v>
      </c>
      <c r="T116" s="12">
        <f t="shared" si="40"/>
        <v>160.95936085737605</v>
      </c>
      <c r="U116" s="12">
        <f>S116-'Surv-rate CEA'!P114*'Unit cost and utilities'!$H$11-('Surv-rate CEA'!O113-'Surv-rate CEA'!O114)*'Unit cost and utilities'!$G$14</f>
        <v>26.911341136930407</v>
      </c>
      <c r="V116" s="12">
        <f t="shared" si="41"/>
        <v>22.319863580982421</v>
      </c>
      <c r="W116" s="12">
        <f>'Surv-rate CEA'!T114*'Unit cost and utilities'!$H$4+'Surv-rate CEA'!S114*'Unit cost and utilities'!$H$4+('Surv-rate CEA'!R113-'Surv-rate CEA'!R114)*'Unit cost and utilities'!$G$14</f>
        <v>275.43606284039589</v>
      </c>
      <c r="X116" s="12">
        <f t="shared" si="42"/>
        <v>228.44254831447481</v>
      </c>
      <c r="Y116" s="12">
        <f>W116-'Surv-rate CEA'!S114*'Unit cost and utilities'!$H$4-('Surv-rate CEA'!R113-'Surv-rate CEA'!R114)*'Unit cost and utilities'!$G$14</f>
        <v>6.6957977932355242</v>
      </c>
      <c r="Z116" s="12">
        <f t="shared" si="43"/>
        <v>5.5533944796891195</v>
      </c>
      <c r="AA116" s="12">
        <f>'Surv-rate CEA'!W114*'Unit cost and utilities'!$H$6+'Surv-rate CEA'!V114*'Unit cost and utilities'!$H$6+('Surv-rate CEA'!U113-'Surv-rate CEA'!U114)*'Unit cost and utilities'!$G$14</f>
        <v>215.3389836313622</v>
      </c>
      <c r="AB116" s="12">
        <f t="shared" si="44"/>
        <v>178.59893023776803</v>
      </c>
      <c r="AC116" s="12">
        <f>AA116-'Surv-rate CEA'!V114*'Unit cost and utilities'!$H$6-('Surv-rate CEA'!U113-'Surv-rate CEA'!U114)*'Unit cost and utilities'!$G$14</f>
        <v>96.928493093810971</v>
      </c>
      <c r="AD116" s="12">
        <f t="shared" si="45"/>
        <v>80.391041529891794</v>
      </c>
      <c r="AE116" s="12">
        <f>'Surv-rate CEA'!Z114*'Unit cost and utilities'!$H$12+'Surv-rate CEA'!Y114*'Unit cost and utilities'!$H$12+('Surv-rate CEA'!X113-'Surv-rate CEA'!X114)*'Unit cost and utilities'!$G$14</f>
        <v>194.0707322649537</v>
      </c>
      <c r="AF116" s="12">
        <f t="shared" si="46"/>
        <v>160.95936085737605</v>
      </c>
      <c r="AG116" s="12">
        <f>AE116-'Surv-rate CEA'!Y114*'Unit cost and utilities'!$H$12-('Surv-rate CEA'!X113-'Surv-rate CEA'!X114)*'Unit cost and utilities'!$G$14</f>
        <v>26.911341136930407</v>
      </c>
      <c r="AH116" s="12">
        <f t="shared" si="47"/>
        <v>22.319863580982421</v>
      </c>
      <c r="AI116" s="12">
        <f>'Surv-rate CEA'!AC114*'Unit cost and utilities'!$H$5+'Surv-rate CEA'!AB114*'Unit cost and utilities'!$H$5+('Surv-rate CEA'!AA113-'Surv-rate CEA'!AA114)*'Unit cost and utilities'!$G$14</f>
        <v>309.85482114524967</v>
      </c>
      <c r="AJ116" s="12">
        <f t="shared" si="48"/>
        <v>256.98895133773078</v>
      </c>
      <c r="AK116" s="12">
        <f>AI116-'Surv-rate CEA'!AB114*'Unit cost and utilities'!$H$5-('Surv-rate CEA'!AA113-'Surv-rate CEA'!AA114)*'Unit cost and utilities'!$G$14</f>
        <v>42.317167531382211</v>
      </c>
      <c r="AL116" s="12">
        <f t="shared" si="49"/>
        <v>35.097225427307848</v>
      </c>
      <c r="AM116" s="12">
        <f>'Surv-rate CEA'!AF114*'Unit cost and utilities'!$H$9+'Surv-rate CEA'!AE114*'Unit cost and utilities'!$H$9+('Surv-rate CEA'!AD113-'Surv-rate CEA'!AD114)*'Unit cost and utilities'!G123</f>
        <v>355.9619974009392</v>
      </c>
      <c r="AN116" s="12">
        <f t="shared" si="50"/>
        <v>295.22955327930629</v>
      </c>
      <c r="AO116" s="12">
        <f>AM116-'Surv-rate CEA'!AE114*'Unit cost and utilities'!$H$9-('Surv-rate CEA'!AD113-'Surv-rate CEA'!AD114)*'Unit cost and utilities'!G123</f>
        <v>71.396772470493374</v>
      </c>
      <c r="AP116" s="12">
        <f t="shared" si="51"/>
        <v>59.215414555352801</v>
      </c>
      <c r="AQ116" s="13">
        <f>'Surv-rate CEA'!AI114*'Unit cost and utilities'!$H$4+'Surv-rate CEA'!AH114*'Unit cost and utilities'!$H$4+('Surv-rate CEA'!AG113-'Surv-rate CEA'!AG114)*'Unit cost and utilities'!$G$14</f>
        <v>275.43606284039589</v>
      </c>
      <c r="AR116" s="12">
        <f t="shared" si="52"/>
        <v>228.44254831447481</v>
      </c>
      <c r="AS116" s="13">
        <f>AQ116-'Surv-rate CEA'!AH114*'Unit cost and utilities'!$H$4-('Surv-rate CEA'!AG113-'Surv-rate CEA'!AG114)*'Unit cost and utilities'!$G$14</f>
        <v>6.6957977932355242</v>
      </c>
      <c r="AT116" s="12">
        <f t="shared" si="53"/>
        <v>5.5533944796891195</v>
      </c>
      <c r="AU116" s="12">
        <f>'Surv-rate CEA'!AL114*'Unit cost and utilities'!$H$8+'Surv-rate CEA'!AK114*'Unit cost and utilities'!$H$8+('Surv-rate CEA'!AJ113-'Surv-rate CEA'!AJ114)*'Unit cost and utilities'!$G$14</f>
        <v>188.83152855305599</v>
      </c>
      <c r="AV116" s="12">
        <f t="shared" si="54"/>
        <v>156.6140437092069</v>
      </c>
      <c r="AW116" s="12">
        <f>AU116-'Surv-rate CEA'!AK114*'Unit cost and utilities'!$H$8-('Surv-rate CEA'!AJ113-'Surv-rate CEA'!AJ114)*'Unit cost and utilities'!$G$14</f>
        <v>128.21077417861864</v>
      </c>
      <c r="AX116" s="12">
        <f t="shared" si="55"/>
        <v>106.33609728769244</v>
      </c>
      <c r="AY116" s="12">
        <f>'Surv-rate CEA'!AO114*'Unit cost and utilities'!$H$5+'Surv-rate CEA'!AN114*'Unit cost and utilities'!$H$5+('Surv-rate CEA'!AM113-'Surv-rate CEA'!AM114)*'Unit cost and utilities'!$G$14</f>
        <v>309.85482114524967</v>
      </c>
      <c r="AZ116" s="12">
        <f t="shared" si="56"/>
        <v>256.98895133773078</v>
      </c>
      <c r="BA116" s="12">
        <f>AY116-'Surv-rate CEA'!AN114*'Unit cost and utilities'!$H$5-('Surv-rate CEA'!AM113-'Surv-rate CEA'!AM114)*'Unit cost and utilities'!$G$14</f>
        <v>42.317167531382211</v>
      </c>
      <c r="BB116" s="12">
        <f t="shared" si="57"/>
        <v>35.097225427307848</v>
      </c>
    </row>
    <row r="117" spans="1:54">
      <c r="A117" s="12">
        <v>112</v>
      </c>
      <c r="B117" s="12">
        <f t="shared" si="58"/>
        <v>6.3863013698630136</v>
      </c>
      <c r="C117" s="12">
        <f>'Surv-rate CEA'!D115*'Unit cost and utilities'!$H$7+'Surv-rate CEA'!E115*'Unit cost and utilities'!$H$7+'Unit cost and utilities'!$G$14*('Surv-rate CEA'!C114-'Surv-rate CEA'!C115)</f>
        <v>202.53339211551543</v>
      </c>
      <c r="D117" s="12">
        <f t="shared" si="32"/>
        <v>167.69273609971177</v>
      </c>
      <c r="E117" s="12">
        <f>C117-'Surv-rate CEA'!E115*'Unit cost and utilities'!$H$7-'Unit cost and utilities'!$G$14*('Surv-rate CEA'!C114-'Surv-rate CEA'!C115)</f>
        <v>15.628090469526185</v>
      </c>
      <c r="F117" s="12">
        <f t="shared" si="33"/>
        <v>12.939679839825832</v>
      </c>
      <c r="G117" s="12">
        <f>'Surv-rate CEA'!G115*'Unit cost and utilities'!$H$4+'Surv-rate CEA'!H115*'Unit cost and utilities'!$H$4+('Surv-rate CEA'!F114-'Surv-rate CEA'!F115)*'Unit cost and utilities'!$G$14</f>
        <v>271.29434382988001</v>
      </c>
      <c r="H117" s="12">
        <f t="shared" si="34"/>
        <v>224.62513628005038</v>
      </c>
      <c r="I117" s="12">
        <f>G117-'Surv-rate CEA'!H115*'Unit cost and utilities'!$H$4-('Surv-rate CEA'!F114-'Surv-rate CEA'!F115)*'Unit cost and utilities'!$G$14</f>
        <v>6.4843666630116115</v>
      </c>
      <c r="J117" s="12">
        <f t="shared" si="35"/>
        <v>5.3688983146738796</v>
      </c>
      <c r="K117" s="12">
        <f>'Surv-rate CEA'!K115*'Unit cost and utilities'!$H$10+'Surv-rate CEA'!J115*'Unit cost and utilities'!$H$10+('Surv-rate CEA'!I114-'Surv-rate CEA'!I115)*'Unit cost and utilities'!$G$14</f>
        <v>191.68688910135882</v>
      </c>
      <c r="L117" s="12">
        <f t="shared" si="36"/>
        <v>158.71209469258866</v>
      </c>
      <c r="M117" s="12">
        <f>K117-'Surv-rate CEA'!J115*'Unit cost and utilities'!$H$10-('Surv-rate CEA'!I114-'Surv-rate CEA'!I115)*'Unit cost and utilities'!$G$14</f>
        <v>26.364351402311687</v>
      </c>
      <c r="N117" s="12">
        <f t="shared" si="37"/>
        <v>21.829043477563086</v>
      </c>
      <c r="O117" s="12">
        <f>'Surv-rate CEA'!N115*'Unit cost and utilities'!$H$3+'Surv-rate CEA'!M115*'Unit cost and utilities'!$H$3+('Surv-rate CEA'!L114-'Surv-rate CEA'!L115)*'Unit cost and utilities'!$G$14</f>
        <v>278.31504727932594</v>
      </c>
      <c r="P117" s="12">
        <f t="shared" si="38"/>
        <v>230.43810844471341</v>
      </c>
      <c r="Q117" s="12">
        <f>O117-'Surv-rate CEA'!M115*'Unit cost and utilities'!$H$3-('Surv-rate CEA'!L114-'Surv-rate CEA'!L115)*'Unit cost and utilities'!$G$14</f>
        <v>6.4843666630115795</v>
      </c>
      <c r="R117" s="12">
        <f t="shared" si="39"/>
        <v>5.3688983146738529</v>
      </c>
      <c r="S117" s="12">
        <f>'Surv-rate CEA'!Q115*'Unit cost and utilities'!$H$11+'Surv-rate CEA'!P115*'Unit cost and utilities'!$H$11+('Surv-rate CEA'!O114-'Surv-rate CEA'!O115)*'Unit cost and utilities'!$G$14</f>
        <v>191.68688910135882</v>
      </c>
      <c r="T117" s="12">
        <f t="shared" si="40"/>
        <v>158.71209469258866</v>
      </c>
      <c r="U117" s="12">
        <f>S117-'Surv-rate CEA'!P115*'Unit cost and utilities'!$H$11-('Surv-rate CEA'!O114-'Surv-rate CEA'!O115)*'Unit cost and utilities'!$G$14</f>
        <v>26.364351402311687</v>
      </c>
      <c r="V117" s="12">
        <f t="shared" si="41"/>
        <v>21.829043477563086</v>
      </c>
      <c r="W117" s="12">
        <f>'Surv-rate CEA'!T115*'Unit cost and utilities'!$H$4+'Surv-rate CEA'!S115*'Unit cost and utilities'!$H$4+('Surv-rate CEA'!R114-'Surv-rate CEA'!R115)*'Unit cost and utilities'!$G$14</f>
        <v>271.29434382988001</v>
      </c>
      <c r="X117" s="12">
        <f t="shared" si="42"/>
        <v>224.62513628005038</v>
      </c>
      <c r="Y117" s="12">
        <f>W117-'Surv-rate CEA'!S115*'Unit cost and utilities'!$H$4-('Surv-rate CEA'!R114-'Surv-rate CEA'!R115)*'Unit cost and utilities'!$G$14</f>
        <v>6.4843666630116115</v>
      </c>
      <c r="Z117" s="12">
        <f t="shared" si="43"/>
        <v>5.3688983146738796</v>
      </c>
      <c r="AA117" s="12">
        <f>'Surv-rate CEA'!W115*'Unit cost and utilities'!$H$6+'Surv-rate CEA'!V115*'Unit cost and utilities'!$H$6+('Surv-rate CEA'!U114-'Surv-rate CEA'!U115)*'Unit cost and utilities'!$G$14</f>
        <v>212.81858009454649</v>
      </c>
      <c r="AB117" s="12">
        <f t="shared" si="44"/>
        <v>176.20862227279213</v>
      </c>
      <c r="AC117" s="12">
        <f>AA117-'Surv-rate CEA'!V115*'Unit cost and utilities'!$H$6-('Surv-rate CEA'!U114-'Surv-rate CEA'!U115)*'Unit cost and utilities'!$G$14</f>
        <v>95.560488211132068</v>
      </c>
      <c r="AD117" s="12">
        <f t="shared" si="45"/>
        <v>79.121766360429106</v>
      </c>
      <c r="AE117" s="12">
        <f>'Surv-rate CEA'!Z115*'Unit cost and utilities'!$H$12+'Surv-rate CEA'!Y115*'Unit cost and utilities'!$H$12+('Surv-rate CEA'!X114-'Surv-rate CEA'!X115)*'Unit cost and utilities'!$G$14</f>
        <v>191.68688910135882</v>
      </c>
      <c r="AF117" s="12">
        <f t="shared" si="46"/>
        <v>158.71209469258866</v>
      </c>
      <c r="AG117" s="12">
        <f>AE117-'Surv-rate CEA'!Y115*'Unit cost and utilities'!$H$12-('Surv-rate CEA'!X114-'Surv-rate CEA'!X115)*'Unit cost and utilities'!$G$14</f>
        <v>26.364351402311687</v>
      </c>
      <c r="AH117" s="12">
        <f t="shared" si="47"/>
        <v>21.829043477563086</v>
      </c>
      <c r="AI117" s="12">
        <f>'Surv-rate CEA'!AC115*'Unit cost and utilities'!$H$5+'Surv-rate CEA'!AB115*'Unit cost and utilities'!$H$5+('Surv-rate CEA'!AA114-'Surv-rate CEA'!AA115)*'Unit cost and utilities'!$G$14</f>
        <v>305.41658520879582</v>
      </c>
      <c r="AJ117" s="12">
        <f t="shared" si="48"/>
        <v>252.87752448585107</v>
      </c>
      <c r="AK117" s="12">
        <f>AI117-'Surv-rate CEA'!AB115*'Unit cost and utilities'!$H$5-('Surv-rate CEA'!AA114-'Surv-rate CEA'!AA115)*'Unit cost and utilities'!$G$14</f>
        <v>41.358727503016517</v>
      </c>
      <c r="AL117" s="12">
        <f t="shared" si="49"/>
        <v>34.244023191136435</v>
      </c>
      <c r="AM117" s="12">
        <f>'Surv-rate CEA'!AF115*'Unit cost and utilities'!$H$9+'Surv-rate CEA'!AE115*'Unit cost and utilities'!$H$9+('Surv-rate CEA'!AD114-'Surv-rate CEA'!AD115)*'Unit cost and utilities'!G124</f>
        <v>352.99414763911733</v>
      </c>
      <c r="AN117" s="12">
        <f t="shared" si="50"/>
        <v>292.27059215513179</v>
      </c>
      <c r="AO117" s="12">
        <f>AM117-'Surv-rate CEA'!AE115*'Unit cost and utilities'!$H$9-('Surv-rate CEA'!AD114-'Surv-rate CEA'!AD115)*'Unit cost and utilities'!G124</f>
        <v>70.28304105563268</v>
      </c>
      <c r="AP117" s="12">
        <f t="shared" si="51"/>
        <v>58.192653235695914</v>
      </c>
      <c r="AQ117" s="13">
        <f>'Surv-rate CEA'!AI115*'Unit cost and utilities'!$H$4+'Surv-rate CEA'!AH115*'Unit cost and utilities'!$H$4+('Surv-rate CEA'!AG114-'Surv-rate CEA'!AG115)*'Unit cost and utilities'!$G$14</f>
        <v>271.29434382988001</v>
      </c>
      <c r="AR117" s="12">
        <f t="shared" si="52"/>
        <v>224.62513628005038</v>
      </c>
      <c r="AS117" s="13">
        <f>AQ117-'Surv-rate CEA'!AH115*'Unit cost and utilities'!$H$4-('Surv-rate CEA'!AG114-'Surv-rate CEA'!AG115)*'Unit cost and utilities'!$G$14</f>
        <v>6.4843666630116115</v>
      </c>
      <c r="AT117" s="12">
        <f t="shared" si="53"/>
        <v>5.3688983146738796</v>
      </c>
      <c r="AU117" s="12">
        <f>'Surv-rate CEA'!AL115*'Unit cost and utilities'!$H$8+'Surv-rate CEA'!AK115*'Unit cost and utilities'!$H$8+('Surv-rate CEA'!AJ114-'Surv-rate CEA'!AJ115)*'Unit cost and utilities'!$G$14</f>
        <v>186.48328116237414</v>
      </c>
      <c r="AV117" s="12">
        <f t="shared" si="54"/>
        <v>154.4036335358189</v>
      </c>
      <c r="AW117" s="12">
        <f>AU117-'Surv-rate CEA'!AK115*'Unit cost and utilities'!$H$8-('Surv-rate CEA'!AJ114-'Surv-rate CEA'!AJ115)*'Unit cost and utilities'!$G$14</f>
        <v>126.57578118346707</v>
      </c>
      <c r="AX117" s="12">
        <f t="shared" si="55"/>
        <v>104.80167664652451</v>
      </c>
      <c r="AY117" s="12">
        <f>'Surv-rate CEA'!AO115*'Unit cost and utilities'!$H$5+'Surv-rate CEA'!AN115*'Unit cost and utilities'!$H$5+('Surv-rate CEA'!AM114-'Surv-rate CEA'!AM115)*'Unit cost and utilities'!$G$14</f>
        <v>305.41658520879582</v>
      </c>
      <c r="AZ117" s="12">
        <f t="shared" si="56"/>
        <v>252.87752448585107</v>
      </c>
      <c r="BA117" s="12">
        <f>AY117-'Surv-rate CEA'!AN115*'Unit cost and utilities'!$H$5-('Surv-rate CEA'!AM114-'Surv-rate CEA'!AM115)*'Unit cost and utilities'!$G$14</f>
        <v>41.358727503016517</v>
      </c>
      <c r="BB117" s="12">
        <f t="shared" si="57"/>
        <v>34.244023191136435</v>
      </c>
    </row>
    <row r="118" spans="1:54">
      <c r="A118" s="12">
        <v>113</v>
      </c>
      <c r="B118" s="12">
        <f t="shared" si="58"/>
        <v>6.4438356164383563</v>
      </c>
      <c r="C118" s="12">
        <f>'Surv-rate CEA'!D116*'Unit cost and utilities'!$H$7+'Surv-rate CEA'!E116*'Unit cost and utilities'!$H$7+'Unit cost and utilities'!$G$14*('Surv-rate CEA'!C115-'Surv-rate CEA'!C116)</f>
        <v>200.12173863098113</v>
      </c>
      <c r="D118" s="12">
        <f t="shared" si="32"/>
        <v>165.41439526790049</v>
      </c>
      <c r="E118" s="12">
        <f>C118-'Surv-rate CEA'!E116*'Unit cost and utilities'!$H$7-'Unit cost and utilities'!$G$14*('Surv-rate CEA'!C115-'Surv-rate CEA'!C116)</f>
        <v>15.273363150067404</v>
      </c>
      <c r="F118" s="12">
        <f t="shared" si="33"/>
        <v>12.624486207538448</v>
      </c>
      <c r="G118" s="12">
        <f>'Surv-rate CEA'!G116*'Unit cost and utilities'!$H$4+'Surv-rate CEA'!H116*'Unit cost and utilities'!$H$4+('Surv-rate CEA'!F115-'Surv-rate CEA'!F116)*'Unit cost and utilities'!$G$14</f>
        <v>267.23858019874552</v>
      </c>
      <c r="H118" s="12">
        <f t="shared" si="34"/>
        <v>220.89108578724074</v>
      </c>
      <c r="I118" s="12">
        <f>G118-'Surv-rate CEA'!H116*'Unit cost and utilities'!$H$4-('Surv-rate CEA'!F115-'Surv-rate CEA'!F116)*'Unit cost and utilities'!$G$14</f>
        <v>6.2808528936299162</v>
      </c>
      <c r="J118" s="12">
        <f t="shared" si="35"/>
        <v>5.191557350409683</v>
      </c>
      <c r="K118" s="12">
        <f>'Surv-rate CEA'!K116*'Unit cost and utilities'!$H$10+'Surv-rate CEA'!J116*'Unit cost and utilities'!$H$10+('Surv-rate CEA'!I115-'Surv-rate CEA'!I116)*'Unit cost and utilities'!$G$14</f>
        <v>189.34632790174362</v>
      </c>
      <c r="L118" s="12">
        <f t="shared" si="36"/>
        <v>156.50777641812738</v>
      </c>
      <c r="M118" s="12">
        <f>K118-'Surv-rate CEA'!J116*'Unit cost and utilities'!$H$10-('Surv-rate CEA'!I115-'Surv-rate CEA'!I116)*'Unit cost and utilities'!$G$14</f>
        <v>25.831746394819376</v>
      </c>
      <c r="N118" s="12">
        <f t="shared" si="37"/>
        <v>21.35171689914209</v>
      </c>
      <c r="O118" s="12">
        <f>'Surv-rate CEA'!N116*'Unit cost and utilities'!$H$3+'Surv-rate CEA'!M116*'Unit cost and utilities'!$H$3+('Surv-rate CEA'!L115-'Surv-rate CEA'!L116)*'Unit cost and utilities'!$G$14</f>
        <v>274.02312577588646</v>
      </c>
      <c r="P118" s="12">
        <f t="shared" si="38"/>
        <v>226.49897981958119</v>
      </c>
      <c r="Q118" s="12">
        <f>O118-'Surv-rate CEA'!M116*'Unit cost and utilities'!$H$3-('Surv-rate CEA'!L115-'Surv-rate CEA'!L116)*'Unit cost and utilities'!$G$14</f>
        <v>6.2808528936299304</v>
      </c>
      <c r="R118" s="12">
        <f t="shared" si="39"/>
        <v>5.1915573504096955</v>
      </c>
      <c r="S118" s="12">
        <f>'Surv-rate CEA'!Q116*'Unit cost and utilities'!$H$11+'Surv-rate CEA'!P116*'Unit cost and utilities'!$H$11+('Surv-rate CEA'!O115-'Surv-rate CEA'!O116)*'Unit cost and utilities'!$G$14</f>
        <v>189.34632790174362</v>
      </c>
      <c r="T118" s="12">
        <f t="shared" si="40"/>
        <v>156.50777641812738</v>
      </c>
      <c r="U118" s="12">
        <f>S118-'Surv-rate CEA'!P116*'Unit cost and utilities'!$H$11-('Surv-rate CEA'!O115-'Surv-rate CEA'!O116)*'Unit cost and utilities'!$G$14</f>
        <v>25.831746394819376</v>
      </c>
      <c r="V118" s="12">
        <f t="shared" si="41"/>
        <v>21.35171689914209</v>
      </c>
      <c r="W118" s="12">
        <f>'Surv-rate CEA'!T116*'Unit cost and utilities'!$H$4+'Surv-rate CEA'!S116*'Unit cost and utilities'!$H$4+('Surv-rate CEA'!R115-'Surv-rate CEA'!R116)*'Unit cost and utilities'!$G$14</f>
        <v>267.23858019874552</v>
      </c>
      <c r="X118" s="12">
        <f t="shared" si="42"/>
        <v>220.89108578724074</v>
      </c>
      <c r="Y118" s="12">
        <f>W118-'Surv-rate CEA'!S116*'Unit cost and utilities'!$H$4-('Surv-rate CEA'!R115-'Surv-rate CEA'!R116)*'Unit cost and utilities'!$G$14</f>
        <v>6.2808528936299162</v>
      </c>
      <c r="Z118" s="12">
        <f t="shared" si="43"/>
        <v>5.191557350409683</v>
      </c>
      <c r="AA118" s="12">
        <f>'Surv-rate CEA'!W116*'Unit cost and utilities'!$H$6+'Surv-rate CEA'!V116*'Unit cost and utilities'!$H$6+('Surv-rate CEA'!U115-'Surv-rate CEA'!U116)*'Unit cost and utilities'!$G$14</f>
        <v>210.34249425744326</v>
      </c>
      <c r="AB118" s="12">
        <f t="shared" si="44"/>
        <v>173.86255348748182</v>
      </c>
      <c r="AC118" s="12">
        <f>AA118-'Surv-rate CEA'!V116*'Unit cost and utilities'!$H$6-('Surv-rate CEA'!U115-'Surv-rate CEA'!U116)*'Unit cost and utilities'!$G$14</f>
        <v>94.22003869937862</v>
      </c>
      <c r="AD118" s="12">
        <f t="shared" si="45"/>
        <v>77.879348991240008</v>
      </c>
      <c r="AE118" s="12">
        <f>'Surv-rate CEA'!Z116*'Unit cost and utilities'!$H$12+'Surv-rate CEA'!Y116*'Unit cost and utilities'!$H$12+('Surv-rate CEA'!X115-'Surv-rate CEA'!X116)*'Unit cost and utilities'!$G$14</f>
        <v>189.34632790174362</v>
      </c>
      <c r="AF118" s="12">
        <f t="shared" si="46"/>
        <v>156.50777641812738</v>
      </c>
      <c r="AG118" s="12">
        <f>AE118-'Surv-rate CEA'!Y116*'Unit cost and utilities'!$H$12-('Surv-rate CEA'!X115-'Surv-rate CEA'!X116)*'Unit cost and utilities'!$G$14</f>
        <v>25.831746394819376</v>
      </c>
      <c r="AH118" s="12">
        <f t="shared" si="47"/>
        <v>21.35171689914209</v>
      </c>
      <c r="AI118" s="12">
        <f>'Surv-rate CEA'!AC116*'Unit cost and utilities'!$H$5+'Surv-rate CEA'!AB116*'Unit cost and utilities'!$H$5+('Surv-rate CEA'!AA115-'Surv-rate CEA'!AA116)*'Unit cost and utilities'!$G$14</f>
        <v>301.06732729319276</v>
      </c>
      <c r="AJ118" s="12">
        <f t="shared" si="48"/>
        <v>248.85287435443465</v>
      </c>
      <c r="AK118" s="12">
        <f>AI118-'Surv-rate CEA'!AB116*'Unit cost and utilities'!$H$5-('Surv-rate CEA'!AA115-'Surv-rate CEA'!AA116)*'Unit cost and utilities'!$G$14</f>
        <v>40.427698966513717</v>
      </c>
      <c r="AL118" s="12">
        <f t="shared" si="49"/>
        <v>33.416276624249349</v>
      </c>
      <c r="AM118" s="12">
        <f>'Surv-rate CEA'!AF116*'Unit cost and utilities'!$H$9+'Surv-rate CEA'!AE116*'Unit cost and utilities'!$H$9+('Surv-rate CEA'!AD115-'Surv-rate CEA'!AD116)*'Unit cost and utilities'!G125</f>
        <v>350.06789326985768</v>
      </c>
      <c r="AN118" s="12">
        <f t="shared" si="50"/>
        <v>289.35521580051318</v>
      </c>
      <c r="AO118" s="12">
        <f>AM118-'Surv-rate CEA'!AE116*'Unit cost and utilities'!$H$9-('Surv-rate CEA'!AD115-'Surv-rate CEA'!AD116)*'Unit cost and utilities'!G125</f>
        <v>69.193382693220883</v>
      </c>
      <c r="AP118" s="12">
        <f t="shared" si="51"/>
        <v>57.193094728428662</v>
      </c>
      <c r="AQ118" s="13">
        <f>'Surv-rate CEA'!AI116*'Unit cost and utilities'!$H$4+'Surv-rate CEA'!AH116*'Unit cost and utilities'!$H$4+('Surv-rate CEA'!AG115-'Surv-rate CEA'!AG116)*'Unit cost and utilities'!$G$14</f>
        <v>267.23858019874552</v>
      </c>
      <c r="AR118" s="12">
        <f t="shared" si="52"/>
        <v>220.89108578724074</v>
      </c>
      <c r="AS118" s="13">
        <f>AQ118-'Surv-rate CEA'!AH116*'Unit cost and utilities'!$H$4-('Surv-rate CEA'!AG115-'Surv-rate CEA'!AG116)*'Unit cost and utilities'!$G$14</f>
        <v>6.2808528936299162</v>
      </c>
      <c r="AT118" s="12">
        <f t="shared" si="53"/>
        <v>5.191557350409683</v>
      </c>
      <c r="AU118" s="12">
        <f>'Surv-rate CEA'!AL116*'Unit cost and utilities'!$H$8+'Surv-rate CEA'!AK116*'Unit cost and utilities'!$H$8+('Surv-rate CEA'!AJ115-'Surv-rate CEA'!AJ116)*'Unit cost and utilities'!$G$14</f>
        <v>184.17802325424185</v>
      </c>
      <c r="AV118" s="12">
        <f t="shared" si="54"/>
        <v>152.23581679157616</v>
      </c>
      <c r="AW118" s="12">
        <f>AU118-'Surv-rate CEA'!AK116*'Unit cost and utilities'!$H$8-('Surv-rate CEA'!AJ115-'Surv-rate CEA'!AJ116)*'Unit cost and utilities'!$G$14</f>
        <v>124.97151633464195</v>
      </c>
      <c r="AX118" s="12">
        <f t="shared" si="55"/>
        <v>103.2975624818356</v>
      </c>
      <c r="AY118" s="12">
        <f>'Surv-rate CEA'!AO116*'Unit cost and utilities'!$H$5+'Surv-rate CEA'!AN116*'Unit cost and utilities'!$H$5+('Surv-rate CEA'!AM115-'Surv-rate CEA'!AM116)*'Unit cost and utilities'!$G$14</f>
        <v>301.06732729319276</v>
      </c>
      <c r="AZ118" s="12">
        <f t="shared" si="56"/>
        <v>248.85287435443465</v>
      </c>
      <c r="BA118" s="12">
        <f>AY118-'Surv-rate CEA'!AN116*'Unit cost and utilities'!$H$5-('Surv-rate CEA'!AM115-'Surv-rate CEA'!AM116)*'Unit cost and utilities'!$G$14</f>
        <v>40.427698966513717</v>
      </c>
      <c r="BB118" s="12">
        <f t="shared" si="57"/>
        <v>33.416276624249349</v>
      </c>
    </row>
    <row r="119" spans="1:54">
      <c r="A119" s="12">
        <v>114</v>
      </c>
      <c r="B119" s="12">
        <f t="shared" si="58"/>
        <v>6.5013698630136982</v>
      </c>
      <c r="C119" s="12">
        <f>'Surv-rate CEA'!D117*'Unit cost and utilities'!$H$7+'Surv-rate CEA'!E117*'Unit cost and utilities'!$H$7+'Unit cost and utilities'!$G$14*('Surv-rate CEA'!C116-'Surv-rate CEA'!C117)</f>
        <v>197.75286463206834</v>
      </c>
      <c r="D119" s="12">
        <f t="shared" si="32"/>
        <v>163.17861307241887</v>
      </c>
      <c r="E119" s="12">
        <f>C119-'Surv-rate CEA'!E117*'Unit cost and utilities'!$H$7-'Unit cost and utilities'!$G$14*('Surv-rate CEA'!C116-'Surv-rate CEA'!C117)</f>
        <v>14.928781917333543</v>
      </c>
      <c r="F119" s="12">
        <f t="shared" si="33"/>
        <v>12.318698556723986</v>
      </c>
      <c r="G119" s="12">
        <f>'Surv-rate CEA'!G117*'Unit cost and utilities'!$H$4+'Surv-rate CEA'!H117*'Unit cost and utilities'!$H$4+('Surv-rate CEA'!F116-'Surv-rate CEA'!F117)*'Unit cost and utilities'!$G$14</f>
        <v>263.26646040871515</v>
      </c>
      <c r="H119" s="12">
        <f t="shared" si="34"/>
        <v>217.2380964387433</v>
      </c>
      <c r="I119" s="12">
        <f>G119-'Surv-rate CEA'!H117*'Unit cost and utilities'!$H$4-('Surv-rate CEA'!F116-'Surv-rate CEA'!F117)*'Unit cost and utilities'!$G$14</f>
        <v>6.084912120258652</v>
      </c>
      <c r="J119" s="12">
        <f t="shared" si="35"/>
        <v>5.0210525258319914</v>
      </c>
      <c r="K119" s="12">
        <f>'Surv-rate CEA'!K117*'Unit cost and utilities'!$H$10+'Surv-rate CEA'!J117*'Unit cost and utilities'!$H$10+('Surv-rate CEA'!I116-'Surv-rate CEA'!I117)*'Unit cost and utilities'!$G$14</f>
        <v>187.04798652357388</v>
      </c>
      <c r="L119" s="12">
        <f t="shared" si="36"/>
        <v>154.34532933666381</v>
      </c>
      <c r="M119" s="12">
        <f>K119-'Surv-rate CEA'!J117*'Unit cost and utilities'!$H$10-('Surv-rate CEA'!I116-'Surv-rate CEA'!I117)*'Unit cost and utilities'!$G$14</f>
        <v>25.313057699105229</v>
      </c>
      <c r="N119" s="12">
        <f t="shared" si="37"/>
        <v>20.887432683451912</v>
      </c>
      <c r="O119" s="12">
        <f>'Surv-rate CEA'!N117*'Unit cost and utilities'!$H$3+'Surv-rate CEA'!M117*'Unit cost and utilities'!$H$3+('Surv-rate CEA'!L116-'Surv-rate CEA'!L117)*'Unit cost and utilities'!$G$14</f>
        <v>269.82365935794576</v>
      </c>
      <c r="P119" s="12">
        <f t="shared" si="38"/>
        <v>222.64886321659083</v>
      </c>
      <c r="Q119" s="12">
        <f>O119-'Surv-rate CEA'!M117*'Unit cost and utilities'!$H$3-('Surv-rate CEA'!L116-'Surv-rate CEA'!L117)*'Unit cost and utilities'!$G$14</f>
        <v>6.0849121202586431</v>
      </c>
      <c r="R119" s="12">
        <f t="shared" si="39"/>
        <v>5.0210525258319834</v>
      </c>
      <c r="S119" s="12">
        <f>'Surv-rate CEA'!Q117*'Unit cost and utilities'!$H$11+'Surv-rate CEA'!P117*'Unit cost and utilities'!$H$11+('Surv-rate CEA'!O116-'Surv-rate CEA'!O117)*'Unit cost and utilities'!$G$14</f>
        <v>187.04798652357388</v>
      </c>
      <c r="T119" s="12">
        <f t="shared" si="40"/>
        <v>154.34532933666381</v>
      </c>
      <c r="U119" s="12">
        <f>S119-'Surv-rate CEA'!P117*'Unit cost and utilities'!$H$11-('Surv-rate CEA'!O116-'Surv-rate CEA'!O117)*'Unit cost and utilities'!$G$14</f>
        <v>25.313057699105229</v>
      </c>
      <c r="V119" s="12">
        <f t="shared" si="41"/>
        <v>20.887432683451912</v>
      </c>
      <c r="W119" s="12">
        <f>'Surv-rate CEA'!T117*'Unit cost and utilities'!$H$4+'Surv-rate CEA'!S117*'Unit cost and utilities'!$H$4+('Surv-rate CEA'!R116-'Surv-rate CEA'!R117)*'Unit cost and utilities'!$G$14</f>
        <v>263.26646040871515</v>
      </c>
      <c r="X119" s="12">
        <f t="shared" si="42"/>
        <v>217.2380964387433</v>
      </c>
      <c r="Y119" s="12">
        <f>W119-'Surv-rate CEA'!S117*'Unit cost and utilities'!$H$4-('Surv-rate CEA'!R116-'Surv-rate CEA'!R117)*'Unit cost and utilities'!$G$14</f>
        <v>6.084912120258652</v>
      </c>
      <c r="Z119" s="12">
        <f t="shared" si="43"/>
        <v>5.0210525258319914</v>
      </c>
      <c r="AA119" s="12">
        <f>'Surv-rate CEA'!W117*'Unit cost and utilities'!$H$6+'Surv-rate CEA'!V117*'Unit cost and utilities'!$H$6+('Surv-rate CEA'!U116-'Surv-rate CEA'!U117)*'Unit cost and utilities'!$G$14</f>
        <v>207.90966277895217</v>
      </c>
      <c r="AB119" s="12">
        <f t="shared" si="44"/>
        <v>171.5596407654875</v>
      </c>
      <c r="AC119" s="12">
        <f>AA119-'Surv-rate CEA'!V117*'Unit cost and utilities'!$H$6-('Surv-rate CEA'!U116-'Surv-rate CEA'!U117)*'Unit cost and utilities'!$G$14</f>
        <v>92.906412045022847</v>
      </c>
      <c r="AD119" s="12">
        <f t="shared" si="45"/>
        <v>76.663058667940248</v>
      </c>
      <c r="AE119" s="12">
        <f>'Surv-rate CEA'!Z117*'Unit cost and utilities'!$H$12+'Surv-rate CEA'!Y117*'Unit cost and utilities'!$H$12+('Surv-rate CEA'!X116-'Surv-rate CEA'!X117)*'Unit cost and utilities'!$G$14</f>
        <v>187.04798652357388</v>
      </c>
      <c r="AF119" s="12">
        <f t="shared" si="46"/>
        <v>154.34532933666381</v>
      </c>
      <c r="AG119" s="12">
        <f>AE119-'Surv-rate CEA'!Y117*'Unit cost and utilities'!$H$12-('Surv-rate CEA'!X116-'Surv-rate CEA'!X117)*'Unit cost and utilities'!$G$14</f>
        <v>25.313057699105229</v>
      </c>
      <c r="AH119" s="12">
        <f t="shared" si="47"/>
        <v>20.887432683451912</v>
      </c>
      <c r="AI119" s="12">
        <f>'Surv-rate CEA'!AC117*'Unit cost and utilities'!$H$5+'Surv-rate CEA'!AB117*'Unit cost and utilities'!$H$5+('Surv-rate CEA'!AA116-'Surv-rate CEA'!AA117)*'Unit cost and utilities'!$G$14</f>
        <v>296.80471502386786</v>
      </c>
      <c r="AJ119" s="12">
        <f t="shared" si="48"/>
        <v>244.91266835026843</v>
      </c>
      <c r="AK119" s="12">
        <f>AI119-'Surv-rate CEA'!AB117*'Unit cost and utilities'!$H$5-('Surv-rate CEA'!AA116-'Surv-rate CEA'!AA117)*'Unit cost and utilities'!$G$14</f>
        <v>39.523127639409779</v>
      </c>
      <c r="AL119" s="12">
        <f t="shared" si="49"/>
        <v>32.613075742202042</v>
      </c>
      <c r="AM119" s="12">
        <f>'Surv-rate CEA'!AF117*'Unit cost and utilities'!$H$9+'Surv-rate CEA'!AE117*'Unit cost and utilities'!$H$9+('Surv-rate CEA'!AD116-'Surv-rate CEA'!AD117)*'Unit cost and utilities'!G126</f>
        <v>347.1823882899991</v>
      </c>
      <c r="AN119" s="12">
        <f t="shared" si="50"/>
        <v>286.48252812791384</v>
      </c>
      <c r="AO119" s="12">
        <f>AM119-'Surv-rate CEA'!AE117*'Unit cost and utilities'!$H$9-('Surv-rate CEA'!AD116-'Surv-rate CEA'!AD117)*'Unit cost and utilities'!G126</f>
        <v>68.127123162885255</v>
      </c>
      <c r="AP119" s="12">
        <f t="shared" si="51"/>
        <v>56.216072980875154</v>
      </c>
      <c r="AQ119" s="13">
        <f>'Surv-rate CEA'!AI117*'Unit cost and utilities'!$H$4+'Surv-rate CEA'!AH117*'Unit cost and utilities'!$H$4+('Surv-rate CEA'!AG116-'Surv-rate CEA'!AG117)*'Unit cost and utilities'!$G$14</f>
        <v>263.26646040871515</v>
      </c>
      <c r="AR119" s="12">
        <f t="shared" si="52"/>
        <v>217.2380964387433</v>
      </c>
      <c r="AS119" s="13">
        <f>AQ119-'Surv-rate CEA'!AH117*'Unit cost and utilities'!$H$4-('Surv-rate CEA'!AG116-'Surv-rate CEA'!AG117)*'Unit cost and utilities'!$G$14</f>
        <v>6.084912120258652</v>
      </c>
      <c r="AT119" s="12">
        <f t="shared" si="53"/>
        <v>5.0210525258319914</v>
      </c>
      <c r="AU119" s="12">
        <f>'Surv-rate CEA'!AL117*'Unit cost and utilities'!$H$8+'Surv-rate CEA'!AK117*'Unit cost and utilities'!$H$8+('Surv-rate CEA'!AJ116-'Surv-rate CEA'!AJ117)*'Unit cost and utilities'!$G$14</f>
        <v>181.91469367505005</v>
      </c>
      <c r="AV119" s="12">
        <f t="shared" si="54"/>
        <v>150.10951910415378</v>
      </c>
      <c r="AW119" s="12">
        <f>AU119-'Surv-rate CEA'!AK117*'Unit cost and utilities'!$H$8-('Surv-rate CEA'!AJ116-'Surv-rate CEA'!AJ117)*'Unit cost and utilities'!$G$14</f>
        <v>123.39720271737498</v>
      </c>
      <c r="AX119" s="12">
        <f t="shared" si="55"/>
        <v>101.82297199032369</v>
      </c>
      <c r="AY119" s="12">
        <f>'Surv-rate CEA'!AO117*'Unit cost and utilities'!$H$5+'Surv-rate CEA'!AN117*'Unit cost and utilities'!$H$5+('Surv-rate CEA'!AM116-'Surv-rate CEA'!AM117)*'Unit cost and utilities'!$G$14</f>
        <v>296.80471502386786</v>
      </c>
      <c r="AZ119" s="12">
        <f t="shared" si="56"/>
        <v>244.91266835026843</v>
      </c>
      <c r="BA119" s="12">
        <f>AY119-'Surv-rate CEA'!AN117*'Unit cost and utilities'!$H$5-('Surv-rate CEA'!AM116-'Surv-rate CEA'!AM117)*'Unit cost and utilities'!$G$14</f>
        <v>39.523127639409779</v>
      </c>
      <c r="BB119" s="12">
        <f t="shared" si="57"/>
        <v>32.613075742202042</v>
      </c>
    </row>
    <row r="120" spans="1:54">
      <c r="A120" s="12">
        <v>115</v>
      </c>
      <c r="B120" s="12">
        <f t="shared" si="58"/>
        <v>6.558904109589041</v>
      </c>
      <c r="C120" s="12">
        <f>'Surv-rate CEA'!D118*'Unit cost and utilities'!$H$7+'Surv-rate CEA'!E118*'Unit cost and utilities'!$H$7+'Unit cost and utilities'!$G$14*('Surv-rate CEA'!C117-'Surv-rate CEA'!C118)</f>
        <v>195.42573972803908</v>
      </c>
      <c r="D120" s="12">
        <f t="shared" si="32"/>
        <v>160.98434268150578</v>
      </c>
      <c r="E120" s="12">
        <f>C120-'Surv-rate CEA'!E118*'Unit cost and utilities'!$H$7-'Unit cost and utilities'!$G$14*('Surv-rate CEA'!C117-'Surv-rate CEA'!C118)</f>
        <v>14.593994049516601</v>
      </c>
      <c r="F120" s="12">
        <f t="shared" si="33"/>
        <v>12.02198104727016</v>
      </c>
      <c r="G120" s="12">
        <f>'Surv-rate CEA'!G118*'Unit cost and utilities'!$H$4+'Surv-rate CEA'!H118*'Unit cost and utilities'!$H$4+('Surv-rate CEA'!F117-'Surv-rate CEA'!F118)*'Unit cost and utilities'!$G$14</f>
        <v>259.3757498807293</v>
      </c>
      <c r="H120" s="12">
        <f t="shared" si="34"/>
        <v>213.66394549755884</v>
      </c>
      <c r="I120" s="12">
        <f>G120-'Surv-rate CEA'!H118*'Unit cost and utilities'!$H$4-('Surv-rate CEA'!F117-'Surv-rate CEA'!F118)*'Unit cost and utilities'!$G$14</f>
        <v>5.8962170817367401</v>
      </c>
      <c r="J120" s="12">
        <f t="shared" si="35"/>
        <v>4.8570809174461438</v>
      </c>
      <c r="K120" s="12">
        <f>'Surv-rate CEA'!K118*'Unit cost and utilities'!$H$10+'Surv-rate CEA'!J118*'Unit cost and utilities'!$H$10+('Surv-rate CEA'!I117-'Surv-rate CEA'!I118)*'Unit cost and utilities'!$G$14</f>
        <v>184.79083597564627</v>
      </c>
      <c r="L120" s="12">
        <f t="shared" si="36"/>
        <v>152.22371067651719</v>
      </c>
      <c r="M120" s="12">
        <f>K120-'Surv-rate CEA'!J118*'Unit cost and utilities'!$H$10-('Surv-rate CEA'!I117-'Surv-rate CEA'!I118)*'Unit cost and utilities'!$G$14</f>
        <v>24.807835174841909</v>
      </c>
      <c r="N120" s="12">
        <f t="shared" si="37"/>
        <v>20.435757564642152</v>
      </c>
      <c r="O120" s="12">
        <f>'Surv-rate CEA'!N118*'Unit cost and utilities'!$H$3+'Surv-rate CEA'!M118*'Unit cost and utilities'!$H$3+('Surv-rate CEA'!L117-'Surv-rate CEA'!L118)*'Unit cost and utilities'!$G$14</f>
        <v>265.71403875326922</v>
      </c>
      <c r="P120" s="12">
        <f t="shared" si="38"/>
        <v>218.88518845813977</v>
      </c>
      <c r="Q120" s="12">
        <f>O120-'Surv-rate CEA'!M118*'Unit cost and utilities'!$H$3-('Surv-rate CEA'!L117-'Surv-rate CEA'!L118)*'Unit cost and utilities'!$G$14</f>
        <v>5.8962170817367188</v>
      </c>
      <c r="R120" s="12">
        <f t="shared" si="39"/>
        <v>4.8570809174461269</v>
      </c>
      <c r="S120" s="12">
        <f>'Surv-rate CEA'!Q118*'Unit cost and utilities'!$H$11+'Surv-rate CEA'!P118*'Unit cost and utilities'!$H$11+('Surv-rate CEA'!O117-'Surv-rate CEA'!O118)*'Unit cost and utilities'!$G$14</f>
        <v>184.79083597564627</v>
      </c>
      <c r="T120" s="12">
        <f t="shared" si="40"/>
        <v>152.22371067651719</v>
      </c>
      <c r="U120" s="12">
        <f>S120-'Surv-rate CEA'!P118*'Unit cost and utilities'!$H$11-('Surv-rate CEA'!O117-'Surv-rate CEA'!O118)*'Unit cost and utilities'!$G$14</f>
        <v>24.807835174841909</v>
      </c>
      <c r="V120" s="12">
        <f t="shared" si="41"/>
        <v>20.435757564642152</v>
      </c>
      <c r="W120" s="12">
        <f>'Surv-rate CEA'!T118*'Unit cost and utilities'!$H$4+'Surv-rate CEA'!S118*'Unit cost and utilities'!$H$4+('Surv-rate CEA'!R117-'Surv-rate CEA'!R118)*'Unit cost and utilities'!$G$14</f>
        <v>259.3757498807293</v>
      </c>
      <c r="X120" s="12">
        <f t="shared" si="42"/>
        <v>213.66394549755884</v>
      </c>
      <c r="Y120" s="12">
        <f>W120-'Surv-rate CEA'!S118*'Unit cost and utilities'!$H$4-('Surv-rate CEA'!R117-'Surv-rate CEA'!R118)*'Unit cost and utilities'!$G$14</f>
        <v>5.8962170817367401</v>
      </c>
      <c r="Z120" s="12">
        <f t="shared" si="43"/>
        <v>4.8570809174461438</v>
      </c>
      <c r="AA120" s="12">
        <f>'Surv-rate CEA'!W118*'Unit cost and utilities'!$H$6+'Surv-rate CEA'!V118*'Unit cost and utilities'!$H$6+('Surv-rate CEA'!U117-'Surv-rate CEA'!U118)*'Unit cost and utilities'!$G$14</f>
        <v>205.51905496012361</v>
      </c>
      <c r="AB120" s="12">
        <f t="shared" si="44"/>
        <v>169.29883452058274</v>
      </c>
      <c r="AC120" s="12">
        <f>AA120-'Surv-rate CEA'!V118*'Unit cost and utilities'!$H$6-('Surv-rate CEA'!U117-'Surv-rate CEA'!U118)*'Unit cost and utilities'!$G$14</f>
        <v>91.618900096391229</v>
      </c>
      <c r="AD120" s="12">
        <f t="shared" si="45"/>
        <v>75.47218923027016</v>
      </c>
      <c r="AE120" s="12">
        <f>'Surv-rate CEA'!Z118*'Unit cost and utilities'!$H$12+'Surv-rate CEA'!Y118*'Unit cost and utilities'!$H$12+('Surv-rate CEA'!X117-'Surv-rate CEA'!X118)*'Unit cost and utilities'!$G$14</f>
        <v>184.79083597564627</v>
      </c>
      <c r="AF120" s="12">
        <f t="shared" si="46"/>
        <v>152.22371067651719</v>
      </c>
      <c r="AG120" s="12">
        <f>AE120-'Surv-rate CEA'!Y118*'Unit cost and utilities'!$H$12-('Surv-rate CEA'!X117-'Surv-rate CEA'!X118)*'Unit cost and utilities'!$G$14</f>
        <v>24.807835174841909</v>
      </c>
      <c r="AH120" s="12">
        <f t="shared" si="47"/>
        <v>20.435757564642152</v>
      </c>
      <c r="AI120" s="12">
        <f>'Surv-rate CEA'!AC118*'Unit cost and utilities'!$H$5+'Surv-rate CEA'!AB118*'Unit cost and utilities'!$H$5+('Surv-rate CEA'!AA117-'Surv-rate CEA'!AA118)*'Unit cost and utilities'!$G$14</f>
        <v>292.62649217240983</v>
      </c>
      <c r="AJ120" s="12">
        <f t="shared" si="48"/>
        <v>241.05465103587503</v>
      </c>
      <c r="AK120" s="12">
        <f>AI120-'Surv-rate CEA'!AB118*'Unit cost and utilities'!$H$5-('Surv-rate CEA'!AA117-'Surv-rate CEA'!AA118)*'Unit cost and utilities'!$G$14</f>
        <v>38.644098552704797</v>
      </c>
      <c r="AL120" s="12">
        <f t="shared" si="49"/>
        <v>31.833548705938082</v>
      </c>
      <c r="AM120" s="12">
        <f>'Surv-rate CEA'!AF118*'Unit cost and utilities'!$H$9+'Surv-rate CEA'!AE118*'Unit cost and utilities'!$H$9+('Surv-rate CEA'!AD117-'Surv-rate CEA'!AD118)*'Unit cost and utilities'!G127</f>
        <v>344.3368095305774</v>
      </c>
      <c r="AN120" s="12">
        <f t="shared" si="50"/>
        <v>283.65165725082596</v>
      </c>
      <c r="AO120" s="12">
        <f>AM120-'Surv-rate CEA'!AE118*'Unit cost and utilities'!$H$9-('Surv-rate CEA'!AD117-'Surv-rate CEA'!AD118)*'Unit cost and utilities'!G127</f>
        <v>67.083611586617451</v>
      </c>
      <c r="AP120" s="12">
        <f t="shared" si="51"/>
        <v>55.260945313559382</v>
      </c>
      <c r="AQ120" s="13">
        <f>'Surv-rate CEA'!AI118*'Unit cost and utilities'!$H$4+'Surv-rate CEA'!AH118*'Unit cost and utilities'!$H$4+('Surv-rate CEA'!AG117-'Surv-rate CEA'!AG118)*'Unit cost and utilities'!$G$14</f>
        <v>259.3757498807293</v>
      </c>
      <c r="AR120" s="12">
        <f t="shared" si="52"/>
        <v>213.66394549755884</v>
      </c>
      <c r="AS120" s="13">
        <f>AQ120-'Surv-rate CEA'!AH118*'Unit cost and utilities'!$H$4-('Surv-rate CEA'!AG117-'Surv-rate CEA'!AG118)*'Unit cost and utilities'!$G$14</f>
        <v>5.8962170817367401</v>
      </c>
      <c r="AT120" s="12">
        <f t="shared" si="53"/>
        <v>4.8570809174461438</v>
      </c>
      <c r="AU120" s="12">
        <f>'Surv-rate CEA'!AL118*'Unit cost and utilities'!$H$8+'Surv-rate CEA'!AK118*'Unit cost and utilities'!$H$8+('Surv-rate CEA'!AJ117-'Surv-rate CEA'!AJ118)*'Unit cost and utilities'!$G$14</f>
        <v>179.69226453558809</v>
      </c>
      <c r="AV120" s="12">
        <f t="shared" si="54"/>
        <v>148.02370010966604</v>
      </c>
      <c r="AW120" s="12">
        <f>AU120-'Surv-rate CEA'!AK118*'Unit cost and utilities'!$H$8-('Surv-rate CEA'!AJ117-'Surv-rate CEA'!AJ118)*'Unit cost and utilities'!$G$14</f>
        <v>121.85208829267945</v>
      </c>
      <c r="AX120" s="12">
        <f t="shared" si="55"/>
        <v>100.37714768517428</v>
      </c>
      <c r="AY120" s="12">
        <f>'Surv-rate CEA'!AO118*'Unit cost and utilities'!$H$5+'Surv-rate CEA'!AN118*'Unit cost and utilities'!$H$5+('Surv-rate CEA'!AM117-'Surv-rate CEA'!AM118)*'Unit cost and utilities'!$G$14</f>
        <v>292.62649217240983</v>
      </c>
      <c r="AZ120" s="12">
        <f t="shared" si="56"/>
        <v>241.05465103587503</v>
      </c>
      <c r="BA120" s="12">
        <f>AY120-'Surv-rate CEA'!AN118*'Unit cost and utilities'!$H$5-('Surv-rate CEA'!AM117-'Surv-rate CEA'!AM118)*'Unit cost and utilities'!$G$14</f>
        <v>38.644098552704797</v>
      </c>
      <c r="BB120" s="12">
        <f t="shared" si="57"/>
        <v>31.833548705938082</v>
      </c>
    </row>
    <row r="121" spans="1:54">
      <c r="A121" s="12">
        <v>116</v>
      </c>
      <c r="B121" s="12">
        <f t="shared" si="58"/>
        <v>6.6164383561643838</v>
      </c>
      <c r="C121" s="12">
        <f>'Surv-rate CEA'!D119*'Unit cost and utilities'!$H$7+'Surv-rate CEA'!E119*'Unit cost and utilities'!$H$7+'Unit cost and utilities'!$G$14*('Surv-rate CEA'!C118-'Surv-rate CEA'!C119)</f>
        <v>193.13936518450987</v>
      </c>
      <c r="D121" s="12">
        <f t="shared" si="32"/>
        <v>158.83056971753896</v>
      </c>
      <c r="E121" s="12">
        <f>C121-'Surv-rate CEA'!E119*'Unit cost and utilities'!$H$7-'Unit cost and utilities'!$G$14*('Surv-rate CEA'!C118-'Surv-rate CEA'!C119)</f>
        <v>14.268661319669969</v>
      </c>
      <c r="F121" s="12">
        <f t="shared" si="33"/>
        <v>11.734011884862266</v>
      </c>
      <c r="G121" s="12">
        <f>'Surv-rate CEA'!G119*'Unit cost and utilities'!$H$4+'Surv-rate CEA'!H119*'Unit cost and utilities'!$H$4+('Surv-rate CEA'!F118-'Surv-rate CEA'!F119)*'Unit cost and utilities'!$G$14</f>
        <v>255.56428792829161</v>
      </c>
      <c r="H121" s="12">
        <f t="shared" si="34"/>
        <v>210.1664847677734</v>
      </c>
      <c r="I121" s="12">
        <f>G121-'Surv-rate CEA'!H119*'Unit cost and utilities'!$H$4-('Surv-rate CEA'!F118-'Surv-rate CEA'!F119)*'Unit cost and utilities'!$G$14</f>
        <v>5.7144566641146248</v>
      </c>
      <c r="J121" s="12">
        <f t="shared" si="35"/>
        <v>4.6993548245353072</v>
      </c>
      <c r="K121" s="12">
        <f>'Surv-rate CEA'!K119*'Unit cost and utilities'!$H$10+'Surv-rate CEA'!J119*'Unit cost and utilities'!$H$10+('Surv-rate CEA'!I118-'Surv-rate CEA'!I119)*'Unit cost and utilities'!$G$14</f>
        <v>182.5738791573223</v>
      </c>
      <c r="L121" s="12">
        <f t="shared" si="36"/>
        <v>150.14191029568698</v>
      </c>
      <c r="M121" s="12">
        <f>K121-'Surv-rate CEA'!J119*'Unit cost and utilities'!$H$10-('Surv-rate CEA'!I118-'Surv-rate CEA'!I119)*'Unit cost and utilities'!$G$14</f>
        <v>24.315646123809408</v>
      </c>
      <c r="N121" s="12">
        <f t="shared" si="37"/>
        <v>19.996275348659275</v>
      </c>
      <c r="O121" s="12">
        <f>'Surv-rate CEA'!N119*'Unit cost and utilities'!$H$3+'Surv-rate CEA'!M119*'Unit cost and utilities'!$H$3+('Surv-rate CEA'!L118-'Surv-rate CEA'!L119)*'Unit cost and utilities'!$G$14</f>
        <v>261.69174668801986</v>
      </c>
      <c r="P121" s="12">
        <f t="shared" si="38"/>
        <v>215.20547702498942</v>
      </c>
      <c r="Q121" s="12">
        <f>O121-'Surv-rate CEA'!M119*'Unit cost and utilities'!$H$3-('Surv-rate CEA'!L118-'Surv-rate CEA'!L119)*'Unit cost and utilities'!$G$14</f>
        <v>5.7144566641146515</v>
      </c>
      <c r="R121" s="12">
        <f t="shared" si="39"/>
        <v>4.6993548245353294</v>
      </c>
      <c r="S121" s="12">
        <f>'Surv-rate CEA'!Q119*'Unit cost and utilities'!$H$11+'Surv-rate CEA'!P119*'Unit cost and utilities'!$H$11+('Surv-rate CEA'!O118-'Surv-rate CEA'!O119)*'Unit cost and utilities'!$G$14</f>
        <v>182.5738791573223</v>
      </c>
      <c r="T121" s="12">
        <f t="shared" si="40"/>
        <v>150.14191029568698</v>
      </c>
      <c r="U121" s="12">
        <f>S121-'Surv-rate CEA'!P119*'Unit cost and utilities'!$H$11-('Surv-rate CEA'!O118-'Surv-rate CEA'!O119)*'Unit cost and utilities'!$G$14</f>
        <v>24.315646123809408</v>
      </c>
      <c r="V121" s="12">
        <f t="shared" si="41"/>
        <v>19.996275348659275</v>
      </c>
      <c r="W121" s="12">
        <f>'Surv-rate CEA'!T119*'Unit cost and utilities'!$H$4+'Surv-rate CEA'!S119*'Unit cost and utilities'!$H$4+('Surv-rate CEA'!R118-'Surv-rate CEA'!R119)*'Unit cost and utilities'!$G$14</f>
        <v>255.56428792829161</v>
      </c>
      <c r="X121" s="12">
        <f t="shared" si="42"/>
        <v>210.1664847677734</v>
      </c>
      <c r="Y121" s="12">
        <f>W121-'Surv-rate CEA'!S119*'Unit cost and utilities'!$H$4-('Surv-rate CEA'!R118-'Surv-rate CEA'!R119)*'Unit cost and utilities'!$G$14</f>
        <v>5.7144566641146248</v>
      </c>
      <c r="Z121" s="12">
        <f t="shared" si="43"/>
        <v>4.6993548245353072</v>
      </c>
      <c r="AA121" s="12">
        <f>'Surv-rate CEA'!W119*'Unit cost and utilities'!$H$6+'Surv-rate CEA'!V119*'Unit cost and utilities'!$H$6+('Surv-rate CEA'!U118-'Surv-rate CEA'!U119)*'Unit cost and utilities'!$G$14</f>
        <v>203.16967151848138</v>
      </c>
      <c r="AB121" s="12">
        <f t="shared" si="44"/>
        <v>167.07911743304064</v>
      </c>
      <c r="AC121" s="12">
        <f>AA121-'Surv-rate CEA'!V119*'Unit cost and utilities'!$H$6-('Surv-rate CEA'!U118-'Surv-rate CEA'!U119)*'Unit cost and utilities'!$G$14</f>
        <v>90.356818087819079</v>
      </c>
      <c r="AD121" s="12">
        <f t="shared" si="45"/>
        <v>74.306058120477573</v>
      </c>
      <c r="AE121" s="12">
        <f>'Surv-rate CEA'!Z119*'Unit cost and utilities'!$H$12+'Surv-rate CEA'!Y119*'Unit cost and utilities'!$H$12+('Surv-rate CEA'!X118-'Surv-rate CEA'!X119)*'Unit cost and utilities'!$G$14</f>
        <v>182.5738791573223</v>
      </c>
      <c r="AF121" s="12">
        <f t="shared" si="46"/>
        <v>150.14191029568698</v>
      </c>
      <c r="AG121" s="12">
        <f>AE121-'Surv-rate CEA'!Y119*'Unit cost and utilities'!$H$12-('Surv-rate CEA'!X118-'Surv-rate CEA'!X119)*'Unit cost and utilities'!$G$14</f>
        <v>24.315646123809408</v>
      </c>
      <c r="AH121" s="12">
        <f t="shared" si="47"/>
        <v>19.996275348659275</v>
      </c>
      <c r="AI121" s="12">
        <f>'Surv-rate CEA'!AC119*'Unit cost and utilities'!$H$5+'Surv-rate CEA'!AB119*'Unit cost and utilities'!$H$5+('Surv-rate CEA'!AA118-'Surv-rate CEA'!AA119)*'Unit cost and utilities'!$G$14</f>
        <v>288.53047566885067</v>
      </c>
      <c r="AJ121" s="12">
        <f t="shared" si="48"/>
        <v>237.27664108026957</v>
      </c>
      <c r="AK121" s="12">
        <f>AI121-'Surv-rate CEA'!AB119*'Unit cost and utilities'!$H$5-('Surv-rate CEA'!AA118-'Surv-rate CEA'!AA119)*'Unit cost and utilities'!$G$14</f>
        <v>37.78973417618851</v>
      </c>
      <c r="AL121" s="12">
        <f t="shared" si="49"/>
        <v>31.076859981104246</v>
      </c>
      <c r="AM121" s="12">
        <f>'Surv-rate CEA'!AF119*'Unit cost and utilities'!$H$9+'Surv-rate CEA'!AE119*'Unit cost and utilities'!$H$9+('Surv-rate CEA'!AD118-'Surv-rate CEA'!AD119)*'Unit cost and utilities'!G128</f>
        <v>341.53035588513956</v>
      </c>
      <c r="AN121" s="12">
        <f t="shared" si="50"/>
        <v>280.86175466740707</v>
      </c>
      <c r="AO121" s="12">
        <f>AM121-'Surv-rate CEA'!AE119*'Unit cost and utilities'!$H$9-('Surv-rate CEA'!AD118-'Surv-rate CEA'!AD119)*'Unit cost and utilities'!G128</f>
        <v>66.06221946340662</v>
      </c>
      <c r="AP121" s="12">
        <f t="shared" si="51"/>
        <v>54.327091445879404</v>
      </c>
      <c r="AQ121" s="13">
        <f>'Surv-rate CEA'!AI119*'Unit cost and utilities'!$H$4+'Surv-rate CEA'!AH119*'Unit cost and utilities'!$H$4+('Surv-rate CEA'!AG118-'Surv-rate CEA'!AG119)*'Unit cost and utilities'!$G$14</f>
        <v>255.56428792829161</v>
      </c>
      <c r="AR121" s="12">
        <f t="shared" si="52"/>
        <v>210.1664847677734</v>
      </c>
      <c r="AS121" s="13">
        <f>AQ121-'Surv-rate CEA'!AH119*'Unit cost and utilities'!$H$4-('Surv-rate CEA'!AG118-'Surv-rate CEA'!AG119)*'Unit cost and utilities'!$G$14</f>
        <v>5.7144566641146248</v>
      </c>
      <c r="AT121" s="12">
        <f t="shared" si="53"/>
        <v>4.6993548245353072</v>
      </c>
      <c r="AU121" s="12">
        <f>'Surv-rate CEA'!AL119*'Unit cost and utilities'!$H$8+'Surv-rate CEA'!AK119*'Unit cost and utilities'!$H$8+('Surv-rate CEA'!AJ118-'Surv-rate CEA'!AJ119)*'Unit cost and utilities'!$G$14</f>
        <v>177.50973994174447</v>
      </c>
      <c r="AV121" s="12">
        <f t="shared" si="54"/>
        <v>145.97735214892722</v>
      </c>
      <c r="AW121" s="12">
        <f>AU121-'Surv-rate CEA'!AK119*'Unit cost and utilities'!$H$8-('Surv-rate CEA'!AJ118-'Surv-rate CEA'!AJ119)*'Unit cost and utilities'!$G$14</f>
        <v>120.33544493020923</v>
      </c>
      <c r="AX121" s="12">
        <f t="shared" si="55"/>
        <v>98.959356406808567</v>
      </c>
      <c r="AY121" s="12">
        <f>'Surv-rate CEA'!AO119*'Unit cost and utilities'!$H$5+'Surv-rate CEA'!AN119*'Unit cost and utilities'!$H$5+('Surv-rate CEA'!AM118-'Surv-rate CEA'!AM119)*'Unit cost and utilities'!$G$14</f>
        <v>288.53047566885067</v>
      </c>
      <c r="AZ121" s="12">
        <f t="shared" si="56"/>
        <v>237.27664108026957</v>
      </c>
      <c r="BA121" s="12">
        <f>AY121-'Surv-rate CEA'!AN119*'Unit cost and utilities'!$H$5-('Surv-rate CEA'!AM118-'Surv-rate CEA'!AM119)*'Unit cost and utilities'!$G$14</f>
        <v>37.78973417618851</v>
      </c>
      <c r="BB121" s="12">
        <f t="shared" si="57"/>
        <v>31.076859981104246</v>
      </c>
    </row>
    <row r="122" spans="1:54">
      <c r="A122" s="12">
        <v>117</v>
      </c>
      <c r="B122" s="12">
        <f t="shared" si="58"/>
        <v>6.6739726027397257</v>
      </c>
      <c r="C122" s="12">
        <f>'Surv-rate CEA'!D120*'Unit cost and utilities'!$H$7+'Surv-rate CEA'!E120*'Unit cost and utilities'!$H$7+'Unit cost and utilities'!$G$14*('Surv-rate CEA'!C119-'Surv-rate CEA'!C120)</f>
        <v>190.89277273613314</v>
      </c>
      <c r="D122" s="12">
        <f t="shared" si="32"/>
        <v>156.71631103478734</v>
      </c>
      <c r="E122" s="12">
        <f>C122-'Surv-rate CEA'!E120*'Unit cost and utilities'!$H$7-'Unit cost and utilities'!$G$14*('Surv-rate CEA'!C119-'Surv-rate CEA'!C120)</f>
        <v>13.952459306796412</v>
      </c>
      <c r="F122" s="12">
        <f t="shared" si="33"/>
        <v>11.454482645325594</v>
      </c>
      <c r="G122" s="12">
        <f>'Surv-rate CEA'!G120*'Unit cost and utilities'!$H$4+'Surv-rate CEA'!H120*'Unit cost and utilities'!$H$4+('Surv-rate CEA'!F119-'Surv-rate CEA'!F120)*'Unit cost and utilities'!$G$14</f>
        <v>251.82998483334276</v>
      </c>
      <c r="H122" s="12">
        <f t="shared" si="34"/>
        <v>206.74363762100475</v>
      </c>
      <c r="I122" s="12">
        <f>G122-'Surv-rate CEA'!H120*'Unit cost and utilities'!$H$4-('Surv-rate CEA'!F119-'Surv-rate CEA'!F120)*'Unit cost and utilities'!$G$14</f>
        <v>5.5393350037103932</v>
      </c>
      <c r="J122" s="12">
        <f t="shared" si="35"/>
        <v>4.5476009118864029</v>
      </c>
      <c r="K122" s="12">
        <f>'Surv-rate CEA'!K120*'Unit cost and utilities'!$H$10+'Surv-rate CEA'!J120*'Unit cost and utilities'!$H$10+('Surv-rate CEA'!I119-'Surv-rate CEA'!I120)*'Unit cost and utilities'!$G$14</f>
        <v>180.39614965436655</v>
      </c>
      <c r="L122" s="12">
        <f t="shared" si="36"/>
        <v>148.09894944420006</v>
      </c>
      <c r="M122" s="12">
        <f>K122-'Surv-rate CEA'!J120*'Unit cost and utilities'!$H$10-('Surv-rate CEA'!I119-'Surv-rate CEA'!I120)*'Unit cost and utilities'!$G$14</f>
        <v>23.836074500458903</v>
      </c>
      <c r="N122" s="12">
        <f t="shared" si="37"/>
        <v>19.568586131994543</v>
      </c>
      <c r="O122" s="12">
        <f>'Surv-rate CEA'!N120*'Unit cost and utilities'!$H$3+'Surv-rate CEA'!M120*'Unit cost and utilities'!$H$3+('Surv-rate CEA'!L119-'Surv-rate CEA'!L120)*'Unit cost and utilities'!$G$14</f>
        <v>257.75435397783559</v>
      </c>
      <c r="P122" s="12">
        <f t="shared" si="38"/>
        <v>211.60733813844971</v>
      </c>
      <c r="Q122" s="12">
        <f>O122-'Surv-rate CEA'!M120*'Unit cost and utilities'!$H$3-('Surv-rate CEA'!L119-'Surv-rate CEA'!L120)*'Unit cost and utilities'!$G$14</f>
        <v>5.5393350037103719</v>
      </c>
      <c r="R122" s="12">
        <f t="shared" si="39"/>
        <v>4.5476009118863852</v>
      </c>
      <c r="S122" s="12">
        <f>'Surv-rate CEA'!Q120*'Unit cost and utilities'!$H$11+'Surv-rate CEA'!P120*'Unit cost and utilities'!$H$11+('Surv-rate CEA'!O119-'Surv-rate CEA'!O120)*'Unit cost and utilities'!$G$14</f>
        <v>180.39614965436655</v>
      </c>
      <c r="T122" s="12">
        <f t="shared" si="40"/>
        <v>148.09894944420006</v>
      </c>
      <c r="U122" s="12">
        <f>S122-'Surv-rate CEA'!P120*'Unit cost and utilities'!$H$11-('Surv-rate CEA'!O119-'Surv-rate CEA'!O120)*'Unit cost and utilities'!$G$14</f>
        <v>23.836074500458903</v>
      </c>
      <c r="V122" s="12">
        <f t="shared" si="41"/>
        <v>19.568586131994543</v>
      </c>
      <c r="W122" s="12">
        <f>'Surv-rate CEA'!T120*'Unit cost and utilities'!$H$4+'Surv-rate CEA'!S120*'Unit cost and utilities'!$H$4+('Surv-rate CEA'!R119-'Surv-rate CEA'!R120)*'Unit cost and utilities'!$G$14</f>
        <v>251.82998483334276</v>
      </c>
      <c r="X122" s="12">
        <f t="shared" si="42"/>
        <v>206.74363762100475</v>
      </c>
      <c r="Y122" s="12">
        <f>W122-'Surv-rate CEA'!S120*'Unit cost and utilities'!$H$4-('Surv-rate CEA'!R119-'Surv-rate CEA'!R120)*'Unit cost and utilities'!$G$14</f>
        <v>5.5393350037103932</v>
      </c>
      <c r="Z122" s="12">
        <f t="shared" si="43"/>
        <v>4.5476009118864029</v>
      </c>
      <c r="AA122" s="12">
        <f>'Surv-rate CEA'!W120*'Unit cost and utilities'!$H$6+'Surv-rate CEA'!V120*'Unit cost and utilities'!$H$6+('Surv-rate CEA'!U119-'Surv-rate CEA'!U120)*'Unit cost and utilities'!$G$14</f>
        <v>200.86054341682043</v>
      </c>
      <c r="AB122" s="12">
        <f t="shared" si="44"/>
        <v>164.89950324226447</v>
      </c>
      <c r="AC122" s="12">
        <f>AA122-'Surv-rate CEA'!V120*'Unit cost and utilities'!$H$6-('Surv-rate CEA'!U119-'Surv-rate CEA'!U120)*'Unit cost and utilities'!$G$14</f>
        <v>89.119503709587377</v>
      </c>
      <c r="AD122" s="12">
        <f t="shared" si="45"/>
        <v>73.164005438399371</v>
      </c>
      <c r="AE122" s="12">
        <f>'Surv-rate CEA'!Z120*'Unit cost and utilities'!$H$12+'Surv-rate CEA'!Y120*'Unit cost and utilities'!$H$12+('Surv-rate CEA'!X119-'Surv-rate CEA'!X120)*'Unit cost and utilities'!$G$14</f>
        <v>180.39614965436655</v>
      </c>
      <c r="AF122" s="12">
        <f t="shared" si="46"/>
        <v>148.09894944420006</v>
      </c>
      <c r="AG122" s="12">
        <f>AE122-'Surv-rate CEA'!Y120*'Unit cost and utilities'!$H$12-('Surv-rate CEA'!X119-'Surv-rate CEA'!X120)*'Unit cost and utilities'!$G$14</f>
        <v>23.836074500458903</v>
      </c>
      <c r="AH122" s="12">
        <f t="shared" si="47"/>
        <v>19.568586131994543</v>
      </c>
      <c r="AI122" s="12">
        <f>'Surv-rate CEA'!AC120*'Unit cost and utilities'!$H$5+'Surv-rate CEA'!AB120*'Unit cost and utilities'!$H$5+('Surv-rate CEA'!AA119-'Surv-rate CEA'!AA120)*'Unit cost and utilities'!$G$14</f>
        <v>284.51455275108441</v>
      </c>
      <c r="AJ122" s="12">
        <f t="shared" si="48"/>
        <v>233.57652835026636</v>
      </c>
      <c r="AK122" s="12">
        <f>AI122-'Surv-rate CEA'!AB120*'Unit cost and utilities'!$H$5-('Surv-rate CEA'!AA119-'Surv-rate CEA'!AA120)*'Unit cost and utilities'!$G$14</f>
        <v>36.959192645436481</v>
      </c>
      <c r="AL122" s="12">
        <f t="shared" si="49"/>
        <v>30.342208598033995</v>
      </c>
      <c r="AM122" s="12">
        <f>'Surv-rate CEA'!AF120*'Unit cost and utilities'!$H$9+'Surv-rate CEA'!AE120*'Unit cost and utilities'!$H$9+('Surv-rate CEA'!AD119-'Surv-rate CEA'!AD120)*'Unit cost and utilities'!G129</f>
        <v>338.76224756942918</v>
      </c>
      <c r="AN122" s="12">
        <f t="shared" si="50"/>
        <v>278.11199447722851</v>
      </c>
      <c r="AO122" s="12">
        <f>AM122-'Surv-rate CEA'!AE120*'Unit cost and utilities'!$H$9-('Surv-rate CEA'!AD119-'Surv-rate CEA'!AD120)*'Unit cost and utilities'!G129</f>
        <v>65.062339750358092</v>
      </c>
      <c r="AP122" s="12">
        <f t="shared" si="51"/>
        <v>53.41391256892836</v>
      </c>
      <c r="AQ122" s="13">
        <f>'Surv-rate CEA'!AI120*'Unit cost and utilities'!$H$4+'Surv-rate CEA'!AH120*'Unit cost and utilities'!$H$4+('Surv-rate CEA'!AG119-'Surv-rate CEA'!AG120)*'Unit cost and utilities'!$G$14</f>
        <v>251.82998483334276</v>
      </c>
      <c r="AR122" s="12">
        <f t="shared" si="52"/>
        <v>206.74363762100475</v>
      </c>
      <c r="AS122" s="13">
        <f>AQ122-'Surv-rate CEA'!AH120*'Unit cost and utilities'!$H$4-('Surv-rate CEA'!AG119-'Surv-rate CEA'!AG120)*'Unit cost and utilities'!$G$14</f>
        <v>5.5393350037103932</v>
      </c>
      <c r="AT122" s="12">
        <f t="shared" si="53"/>
        <v>4.5476009118864029</v>
      </c>
      <c r="AU122" s="12">
        <f>'Surv-rate CEA'!AL120*'Unit cost and utilities'!$H$8+'Surv-rate CEA'!AK120*'Unit cost and utilities'!$H$8+('Surv-rate CEA'!AJ119-'Surv-rate CEA'!AJ120)*'Unit cost and utilities'!$G$14</f>
        <v>175.36615478234427</v>
      </c>
      <c r="AV122" s="12">
        <f t="shared" si="54"/>
        <v>143.96949902253922</v>
      </c>
      <c r="AW122" s="12">
        <f>AU122-'Surv-rate CEA'!AK120*'Unit cost and utilities'!$H$8-('Surv-rate CEA'!AJ119-'Surv-rate CEA'!AJ120)*'Unit cost and utilities'!$G$14</f>
        <v>118.84656748541019</v>
      </c>
      <c r="AX122" s="12">
        <f t="shared" si="55"/>
        <v>97.568888379056574</v>
      </c>
      <c r="AY122" s="12">
        <f>'Surv-rate CEA'!AO120*'Unit cost and utilities'!$H$5+'Surv-rate CEA'!AN120*'Unit cost and utilities'!$H$5+('Surv-rate CEA'!AM119-'Surv-rate CEA'!AM120)*'Unit cost and utilities'!$G$14</f>
        <v>284.51455275108441</v>
      </c>
      <c r="AZ122" s="12">
        <f t="shared" si="56"/>
        <v>233.57652835026636</v>
      </c>
      <c r="BA122" s="12">
        <f>AY122-'Surv-rate CEA'!AN120*'Unit cost and utilities'!$H$5-('Surv-rate CEA'!AM119-'Surv-rate CEA'!AM120)*'Unit cost and utilities'!$G$14</f>
        <v>36.959192645436481</v>
      </c>
      <c r="BB122" s="12">
        <f t="shared" si="57"/>
        <v>30.342208598033995</v>
      </c>
    </row>
    <row r="123" spans="1:54">
      <c r="A123" s="12">
        <v>118</v>
      </c>
      <c r="B123" s="12">
        <f t="shared" si="58"/>
        <v>6.7315068493150685</v>
      </c>
      <c r="C123" s="12">
        <f>'Surv-rate CEA'!D121*'Unit cost and utilities'!$H$7+'Surv-rate CEA'!E121*'Unit cost and utilities'!$H$7+'Unit cost and utilities'!$G$14*('Surv-rate CEA'!C120-'Surv-rate CEA'!C121)</f>
        <v>188.68502345192516</v>
      </c>
      <c r="D123" s="12">
        <f t="shared" si="32"/>
        <v>154.64061355146396</v>
      </c>
      <c r="E123" s="12">
        <f>C123-'Surv-rate CEA'!E121*'Unit cost and utilities'!$H$7-'Unit cost and utilities'!$G$14*('Surv-rate CEA'!C120-'Surv-rate CEA'!C121)</f>
        <v>13.645076744148064</v>
      </c>
      <c r="F123" s="12">
        <f t="shared" si="33"/>
        <v>11.183097635777619</v>
      </c>
      <c r="G123" s="12">
        <f>'Surv-rate CEA'!G121*'Unit cost and utilities'!$H$4+'Surv-rate CEA'!H121*'Unit cost and utilities'!$H$4+('Surv-rate CEA'!F120-'Surv-rate CEA'!F121)*'Unit cost and utilities'!$G$14</f>
        <v>248.17081905709955</v>
      </c>
      <c r="H123" s="12">
        <f t="shared" si="34"/>
        <v>203.39339616075742</v>
      </c>
      <c r="I123" s="12">
        <f>G123-'Surv-rate CEA'!H121*'Unit cost and utilities'!$H$4-('Surv-rate CEA'!F120-'Surv-rate CEA'!F121)*'Unit cost and utilities'!$G$14</f>
        <v>5.3705706455994289</v>
      </c>
      <c r="J123" s="12">
        <f t="shared" si="35"/>
        <v>4.4015594060573751</v>
      </c>
      <c r="K123" s="12">
        <f>'Surv-rate CEA'!K121*'Unit cost and utilities'!$H$10+'Surv-rate CEA'!J121*'Unit cost and utilities'!$H$10+('Surv-rate CEA'!I120-'Surv-rate CEA'!I121)*'Unit cost and utilities'!$G$14</f>
        <v>178.25671058846797</v>
      </c>
      <c r="L123" s="12">
        <f t="shared" si="36"/>
        <v>146.09387958175637</v>
      </c>
      <c r="M123" s="12">
        <f>K123-'Surv-rate CEA'!J121*'Unit cost and utilities'!$H$10-('Surv-rate CEA'!I120-'Surv-rate CEA'!I121)*'Unit cost and utilities'!$G$14</f>
        <v>23.368720163391103</v>
      </c>
      <c r="N123" s="12">
        <f t="shared" si="37"/>
        <v>19.152305561230783</v>
      </c>
      <c r="O123" s="12">
        <f>'Surv-rate CEA'!N121*'Unit cost and utilities'!$H$3+'Surv-rate CEA'!M121*'Unit cost and utilities'!$H$3+('Surv-rate CEA'!L120-'Surv-rate CEA'!L121)*'Unit cost and utilities'!$G$14</f>
        <v>253.89951581355251</v>
      </c>
      <c r="P123" s="12">
        <f t="shared" si="38"/>
        <v>208.08846503830341</v>
      </c>
      <c r="Q123" s="12">
        <f>O123-'Surv-rate CEA'!M121*'Unit cost and utilities'!$H$3-('Surv-rate CEA'!L120-'Surv-rate CEA'!L121)*'Unit cost and utilities'!$G$14</f>
        <v>5.37057064559942</v>
      </c>
      <c r="R123" s="12">
        <f t="shared" si="39"/>
        <v>4.401559406057368</v>
      </c>
      <c r="S123" s="12">
        <f>'Surv-rate CEA'!Q121*'Unit cost and utilities'!$H$11+'Surv-rate CEA'!P121*'Unit cost and utilities'!$H$11+('Surv-rate CEA'!O120-'Surv-rate CEA'!O121)*'Unit cost and utilities'!$G$14</f>
        <v>178.25671058846797</v>
      </c>
      <c r="T123" s="12">
        <f t="shared" si="40"/>
        <v>146.09387958175637</v>
      </c>
      <c r="U123" s="12">
        <f>S123-'Surv-rate CEA'!P121*'Unit cost and utilities'!$H$11-('Surv-rate CEA'!O120-'Surv-rate CEA'!O121)*'Unit cost and utilities'!$G$14</f>
        <v>23.368720163391103</v>
      </c>
      <c r="V123" s="12">
        <f t="shared" si="41"/>
        <v>19.152305561230783</v>
      </c>
      <c r="W123" s="12">
        <f>'Surv-rate CEA'!T121*'Unit cost and utilities'!$H$4+'Surv-rate CEA'!S121*'Unit cost and utilities'!$H$4+('Surv-rate CEA'!R120-'Surv-rate CEA'!R121)*'Unit cost and utilities'!$G$14</f>
        <v>248.17081905709955</v>
      </c>
      <c r="X123" s="12">
        <f t="shared" si="42"/>
        <v>203.39339616075742</v>
      </c>
      <c r="Y123" s="12">
        <f>W123-'Surv-rate CEA'!S121*'Unit cost and utilities'!$H$4-('Surv-rate CEA'!R120-'Surv-rate CEA'!R121)*'Unit cost and utilities'!$G$14</f>
        <v>5.3705706455994289</v>
      </c>
      <c r="Z123" s="12">
        <f t="shared" si="43"/>
        <v>4.4015594060573751</v>
      </c>
      <c r="AA123" s="12">
        <f>'Surv-rate CEA'!W121*'Unit cost and utilities'!$H$6+'Surv-rate CEA'!V121*'Unit cost and utilities'!$H$6+('Surv-rate CEA'!U120-'Surv-rate CEA'!U121)*'Unit cost and utilities'!$G$14</f>
        <v>198.59073074369218</v>
      </c>
      <c r="AB123" s="12">
        <f t="shared" si="44"/>
        <v>162.7590355927891</v>
      </c>
      <c r="AC123" s="12">
        <f>AA123-'Surv-rate CEA'!V121*'Unit cost and utilities'!$H$6-('Surv-rate CEA'!U120-'Surv-rate CEA'!U121)*'Unit cost and utilities'!$G$14</f>
        <v>87.906316221164317</v>
      </c>
      <c r="AD123" s="12">
        <f t="shared" si="45"/>
        <v>72.04539304071173</v>
      </c>
      <c r="AE123" s="12">
        <f>'Surv-rate CEA'!Z121*'Unit cost and utilities'!$H$12+'Surv-rate CEA'!Y121*'Unit cost and utilities'!$H$12+('Surv-rate CEA'!X120-'Surv-rate CEA'!X121)*'Unit cost and utilities'!$G$14</f>
        <v>178.25671058846797</v>
      </c>
      <c r="AF123" s="12">
        <f t="shared" si="46"/>
        <v>146.09387958175637</v>
      </c>
      <c r="AG123" s="12">
        <f>AE123-'Surv-rate CEA'!Y121*'Unit cost and utilities'!$H$12-('Surv-rate CEA'!X120-'Surv-rate CEA'!X121)*'Unit cost and utilities'!$G$14</f>
        <v>23.368720163391103</v>
      </c>
      <c r="AH123" s="12">
        <f t="shared" si="47"/>
        <v>19.152305561230783</v>
      </c>
      <c r="AI123" s="12">
        <f>'Surv-rate CEA'!AC121*'Unit cost and utilities'!$H$5+'Surv-rate CEA'!AB121*'Unit cost and utilities'!$H$5+('Surv-rate CEA'!AA120-'Surv-rate CEA'!AA121)*'Unit cost and utilities'!$G$14</f>
        <v>280.57667824421441</v>
      </c>
      <c r="AJ123" s="12">
        <f t="shared" si="48"/>
        <v>229.95227113492621</v>
      </c>
      <c r="AK123" s="12">
        <f>AI123-'Surv-rate CEA'!AB121*'Unit cost and utilities'!$H$5-('Surv-rate CEA'!AA120-'Surv-rate CEA'!AA121)*'Unit cost and utilities'!$G$14</f>
        <v>36.15166608428288</v>
      </c>
      <c r="AL123" s="12">
        <f t="shared" si="49"/>
        <v>29.628826506230666</v>
      </c>
      <c r="AM123" s="12">
        <f>'Surv-rate CEA'!AF121*'Unit cost and utilities'!$H$9+'Surv-rate CEA'!AE121*'Unit cost and utilities'!$H$9+('Surv-rate CEA'!AD120-'Surv-rate CEA'!AD121)*'Unit cost and utilities'!G130</f>
        <v>336.03172541095205</v>
      </c>
      <c r="AN123" s="12">
        <f t="shared" si="50"/>
        <v>275.40157262956575</v>
      </c>
      <c r="AO123" s="12">
        <f>AM123-'Surv-rate CEA'!AE121*'Unit cost and utilities'!$H$9-('Surv-rate CEA'!AD120-'Surv-rate CEA'!AD121)*'Unit cost and utilities'!G130</f>
        <v>64.083385987732186</v>
      </c>
      <c r="AP123" s="12">
        <f t="shared" si="51"/>
        <v>52.520830462854008</v>
      </c>
      <c r="AQ123" s="13">
        <f>'Surv-rate CEA'!AI121*'Unit cost and utilities'!$H$4+'Surv-rate CEA'!AH121*'Unit cost and utilities'!$H$4+('Surv-rate CEA'!AG120-'Surv-rate CEA'!AG121)*'Unit cost and utilities'!$G$14</f>
        <v>248.17081905709955</v>
      </c>
      <c r="AR123" s="12">
        <f t="shared" si="52"/>
        <v>203.39339616075742</v>
      </c>
      <c r="AS123" s="13">
        <f>AQ123-'Surv-rate CEA'!AH121*'Unit cost and utilities'!$H$4-('Surv-rate CEA'!AG120-'Surv-rate CEA'!AG121)*'Unit cost and utilities'!$G$14</f>
        <v>5.3705706455994289</v>
      </c>
      <c r="AT123" s="12">
        <f t="shared" si="53"/>
        <v>4.4015594060573751</v>
      </c>
      <c r="AU123" s="12">
        <f>'Surv-rate CEA'!AL121*'Unit cost and utilities'!$H$8+'Surv-rate CEA'!AK121*'Unit cost and utilities'!$H$8+('Surv-rate CEA'!AJ120-'Surv-rate CEA'!AJ121)*'Unit cost and utilities'!$G$14</f>
        <v>173.26057357117304</v>
      </c>
      <c r="AV123" s="12">
        <f t="shared" si="54"/>
        <v>141.99919480176098</v>
      </c>
      <c r="AW123" s="12">
        <f>AU123-'Surv-rate CEA'!AK121*'Unit cost and utilities'!$H$8-('Surv-rate CEA'!AJ120-'Surv-rate CEA'!AJ121)*'Unit cost and utilities'!$G$14</f>
        <v>117.3847729186124</v>
      </c>
      <c r="AX123" s="12">
        <f t="shared" si="55"/>
        <v>96.20505630834306</v>
      </c>
      <c r="AY123" s="12">
        <f>'Surv-rate CEA'!AO121*'Unit cost and utilities'!$H$5+'Surv-rate CEA'!AN121*'Unit cost and utilities'!$H$5+('Surv-rate CEA'!AM120-'Surv-rate CEA'!AM121)*'Unit cost and utilities'!$G$14</f>
        <v>280.57667824421441</v>
      </c>
      <c r="AZ123" s="12">
        <f t="shared" si="56"/>
        <v>229.95227113492621</v>
      </c>
      <c r="BA123" s="12">
        <f>AY123-'Surv-rate CEA'!AN121*'Unit cost and utilities'!$H$5-('Surv-rate CEA'!AM120-'Surv-rate CEA'!AM121)*'Unit cost and utilities'!$G$14</f>
        <v>36.15166608428288</v>
      </c>
      <c r="BB123" s="12">
        <f t="shared" si="57"/>
        <v>29.628826506230666</v>
      </c>
    </row>
    <row r="124" spans="1:54">
      <c r="A124" s="12">
        <v>119</v>
      </c>
      <c r="B124" s="12">
        <f t="shared" si="58"/>
        <v>6.7890410958904113</v>
      </c>
      <c r="C124" s="12">
        <f>'Surv-rate CEA'!D122*'Unit cost and utilities'!$H$7+'Surv-rate CEA'!E122*'Unit cost and utilities'!$H$7+'Unit cost and utilities'!$G$14*('Surv-rate CEA'!C121-'Surv-rate CEA'!C122)</f>
        <v>186.51520665058104</v>
      </c>
      <c r="D124" s="12">
        <f t="shared" si="32"/>
        <v>152.60255313332638</v>
      </c>
      <c r="E124" s="12">
        <f>C124-'Surv-rate CEA'!E122*'Unit cost and utilities'!$H$7-'Unit cost and utilities'!$G$14*('Surv-rate CEA'!C121-'Surv-rate CEA'!C122)</f>
        <v>13.346214902490241</v>
      </c>
      <c r="F124" s="12">
        <f t="shared" si="33"/>
        <v>10.919573290351416</v>
      </c>
      <c r="G124" s="12">
        <f>'Surv-rate CEA'!G122*'Unit cost and utilities'!$H$4+'Surv-rate CEA'!H122*'Unit cost and utilities'!$H$4+('Surv-rate CEA'!F121-'Surv-rate CEA'!F122)*'Unit cost and utilities'!$G$14</f>
        <v>244.5848345787476</v>
      </c>
      <c r="H124" s="12">
        <f t="shared" si="34"/>
        <v>200.11381851739702</v>
      </c>
      <c r="I124" s="12">
        <f>G124-'Surv-rate CEA'!H122*'Unit cost and utilities'!$H$4-('Surv-rate CEA'!F121-'Surv-rate CEA'!F122)*'Unit cost and utilities'!$G$14</f>
        <v>5.2078957537658201</v>
      </c>
      <c r="J124" s="12">
        <f t="shared" si="35"/>
        <v>4.2609833415124259</v>
      </c>
      <c r="K124" s="12">
        <f>'Surv-rate CEA'!K122*'Unit cost and utilities'!$H$10+'Surv-rate CEA'!J122*'Unit cost and utilities'!$H$10+('Surv-rate CEA'!I121-'Surv-rate CEA'!I122)*'Unit cost and utilities'!$G$14</f>
        <v>176.15465351770857</v>
      </c>
      <c r="L124" s="12">
        <f t="shared" si="36"/>
        <v>144.12578124784807</v>
      </c>
      <c r="M124" s="12">
        <f>K124-'Surv-rate CEA'!J122*'Unit cost and utilities'!$H$10-('Surv-rate CEA'!I121-'Surv-rate CEA'!I122)*'Unit cost and utilities'!$G$14</f>
        <v>22.91319816536349</v>
      </c>
      <c r="N124" s="12">
        <f t="shared" si="37"/>
        <v>18.747064130995486</v>
      </c>
      <c r="O124" s="12">
        <f>'Surv-rate CEA'!N122*'Unit cost and utilities'!$H$3+'Surv-rate CEA'!M122*'Unit cost and utilities'!$H$3+('Surv-rate CEA'!L121-'Surv-rate CEA'!L122)*'Unit cost and utilities'!$G$14</f>
        <v>250.12496823044629</v>
      </c>
      <c r="P124" s="12">
        <f t="shared" si="38"/>
        <v>204.64663144526156</v>
      </c>
      <c r="Q124" s="12">
        <f>O124-'Surv-rate CEA'!M122*'Unit cost and utilities'!$H$3-('Surv-rate CEA'!L121-'Surv-rate CEA'!L122)*'Unit cost and utilities'!$G$14</f>
        <v>5.2078957537658308</v>
      </c>
      <c r="R124" s="12">
        <f t="shared" si="39"/>
        <v>4.2609833415124347</v>
      </c>
      <c r="S124" s="12">
        <f>'Surv-rate CEA'!Q122*'Unit cost and utilities'!$H$11+'Surv-rate CEA'!P122*'Unit cost and utilities'!$H$11+('Surv-rate CEA'!O121-'Surv-rate CEA'!O122)*'Unit cost and utilities'!$G$14</f>
        <v>176.15465351770857</v>
      </c>
      <c r="T124" s="12">
        <f t="shared" si="40"/>
        <v>144.12578124784807</v>
      </c>
      <c r="U124" s="12">
        <f>S124-'Surv-rate CEA'!P122*'Unit cost and utilities'!$H$11-('Surv-rate CEA'!O121-'Surv-rate CEA'!O122)*'Unit cost and utilities'!$G$14</f>
        <v>22.91319816536349</v>
      </c>
      <c r="V124" s="12">
        <f t="shared" si="41"/>
        <v>18.747064130995486</v>
      </c>
      <c r="W124" s="12">
        <f>'Surv-rate CEA'!T122*'Unit cost and utilities'!$H$4+'Surv-rate CEA'!S122*'Unit cost and utilities'!$H$4+('Surv-rate CEA'!R121-'Surv-rate CEA'!R122)*'Unit cost and utilities'!$G$14</f>
        <v>244.5848345787476</v>
      </c>
      <c r="X124" s="12">
        <f t="shared" si="42"/>
        <v>200.11381851739702</v>
      </c>
      <c r="Y124" s="12">
        <f>W124-'Surv-rate CEA'!S122*'Unit cost and utilities'!$H$4-('Surv-rate CEA'!R121-'Surv-rate CEA'!R122)*'Unit cost and utilities'!$G$14</f>
        <v>5.2078957537658201</v>
      </c>
      <c r="Z124" s="12">
        <f t="shared" si="43"/>
        <v>4.2609833415124259</v>
      </c>
      <c r="AA124" s="12">
        <f>'Surv-rate CEA'!W122*'Unit cost and utilities'!$H$6+'Surv-rate CEA'!V122*'Unit cost and utilities'!$H$6+('Surv-rate CEA'!U121-'Surv-rate CEA'!U122)*'Unit cost and utilities'!$G$14</f>
        <v>196.35932164296273</v>
      </c>
      <c r="AB124" s="12">
        <f t="shared" si="44"/>
        <v>160.65678693094807</v>
      </c>
      <c r="AC124" s="12">
        <f>AA124-'Surv-rate CEA'!V122*'Unit cost and utilities'!$H$6-('Surv-rate CEA'!U121-'Surv-rate CEA'!U122)*'Unit cost and utilities'!$G$14</f>
        <v>86.716635605455764</v>
      </c>
      <c r="AD124" s="12">
        <f t="shared" si="45"/>
        <v>70.94960368199898</v>
      </c>
      <c r="AE124" s="12">
        <f>'Surv-rate CEA'!Z122*'Unit cost and utilities'!$H$12+'Surv-rate CEA'!Y122*'Unit cost and utilities'!$H$12+('Surv-rate CEA'!X121-'Surv-rate CEA'!X122)*'Unit cost and utilities'!$G$14</f>
        <v>176.15465351770857</v>
      </c>
      <c r="AF124" s="12">
        <f t="shared" si="46"/>
        <v>144.12578124784807</v>
      </c>
      <c r="AG124" s="12">
        <f>AE124-'Surv-rate CEA'!Y122*'Unit cost and utilities'!$H$12-('Surv-rate CEA'!X121-'Surv-rate CEA'!X122)*'Unit cost and utilities'!$G$14</f>
        <v>22.91319816536349</v>
      </c>
      <c r="AH124" s="12">
        <f t="shared" si="47"/>
        <v>18.747064130995486</v>
      </c>
      <c r="AI124" s="12">
        <f>'Surv-rate CEA'!AC122*'Unit cost and utilities'!$H$5+'Surv-rate CEA'!AB122*'Unit cost and utilities'!$H$5+('Surv-rate CEA'!AA121-'Surv-rate CEA'!AA122)*'Unit cost and utilities'!$G$14</f>
        <v>276.71487196305827</v>
      </c>
      <c r="AJ124" s="12">
        <f t="shared" si="48"/>
        <v>226.40189349618728</v>
      </c>
      <c r="AK124" s="12">
        <f>AI124-'Surv-rate CEA'!AB122*'Unit cost and utilities'!$H$5-('Surv-rate CEA'!AA121-'Surv-rate CEA'!AA122)*'Unit cost and utilities'!$G$14</f>
        <v>35.366379017017302</v>
      </c>
      <c r="AL124" s="12">
        <f t="shared" si="49"/>
        <v>28.935977017619379</v>
      </c>
      <c r="AM124" s="12">
        <f>'Surv-rate CEA'!AF122*'Unit cost and utilities'!$H$9+'Surv-rate CEA'!AE122*'Unit cost and utilities'!$H$9+('Surv-rate CEA'!AD121-'Surv-rate CEA'!AD122)*'Unit cost and utilities'!G131</f>
        <v>333.33805016700836</v>
      </c>
      <c r="AN124" s="12">
        <f t="shared" si="50"/>
        <v>272.72970620174277</v>
      </c>
      <c r="AO124" s="12">
        <f>AM124-'Surv-rate CEA'!AE122*'Unit cost and utilities'!$H$9-('Surv-rate CEA'!AD121-'Surv-rate CEA'!AD122)*'Unit cost and utilities'!G131</f>
        <v>63.124791465518115</v>
      </c>
      <c r="AP124" s="12">
        <f t="shared" si="51"/>
        <v>51.647286656328333</v>
      </c>
      <c r="AQ124" s="13">
        <f>'Surv-rate CEA'!AI122*'Unit cost and utilities'!$H$4+'Surv-rate CEA'!AH122*'Unit cost and utilities'!$H$4+('Surv-rate CEA'!AG121-'Surv-rate CEA'!AG122)*'Unit cost and utilities'!$G$14</f>
        <v>244.5848345787476</v>
      </c>
      <c r="AR124" s="12">
        <f t="shared" si="52"/>
        <v>200.11381851739702</v>
      </c>
      <c r="AS124" s="13">
        <f>AQ124-'Surv-rate CEA'!AH122*'Unit cost and utilities'!$H$4-('Surv-rate CEA'!AG121-'Surv-rate CEA'!AG122)*'Unit cost and utilities'!$G$14</f>
        <v>5.2078957537658201</v>
      </c>
      <c r="AT124" s="12">
        <f t="shared" si="53"/>
        <v>4.2609833415124259</v>
      </c>
      <c r="AU124" s="12">
        <f>'Surv-rate CEA'!AL122*'Unit cost and utilities'!$H$8+'Surv-rate CEA'!AK122*'Unit cost and utilities'!$H$8+('Surv-rate CEA'!AJ121-'Surv-rate CEA'!AJ122)*'Unit cost and utilities'!$G$14</f>
        <v>171.19208934041578</v>
      </c>
      <c r="AV124" s="12">
        <f t="shared" si="54"/>
        <v>140.06552269229985</v>
      </c>
      <c r="AW124" s="12">
        <f>AU124-'Surv-rate CEA'!AK122*'Unit cost and utilities'!$H$8-('Surv-rate CEA'!AJ121-'Surv-rate CEA'!AJ122)*'Unit cost and utilities'!$G$14</f>
        <v>115.94939945388526</v>
      </c>
      <c r="AX124" s="12">
        <f t="shared" si="55"/>
        <v>94.867194523646575</v>
      </c>
      <c r="AY124" s="12">
        <f>'Surv-rate CEA'!AO122*'Unit cost and utilities'!$H$5+'Surv-rate CEA'!AN122*'Unit cost and utilities'!$H$5+('Surv-rate CEA'!AM121-'Surv-rate CEA'!AM122)*'Unit cost and utilities'!$G$14</f>
        <v>276.71487196305827</v>
      </c>
      <c r="AZ124" s="12">
        <f t="shared" si="56"/>
        <v>226.40189349618728</v>
      </c>
      <c r="BA124" s="12">
        <f>AY124-'Surv-rate CEA'!AN122*'Unit cost and utilities'!$H$5-('Surv-rate CEA'!AM121-'Surv-rate CEA'!AM122)*'Unit cost and utilities'!$G$14</f>
        <v>35.366379017017302</v>
      </c>
      <c r="BB124" s="12">
        <f t="shared" si="57"/>
        <v>28.935977017619379</v>
      </c>
    </row>
    <row r="125" spans="1:54">
      <c r="A125" s="12">
        <v>120</v>
      </c>
      <c r="B125" s="12">
        <f t="shared" si="58"/>
        <v>6.8465753424657532</v>
      </c>
      <c r="C125" s="12">
        <f>'Surv-rate CEA'!D123*'Unit cost and utilities'!$H$7+'Surv-rate CEA'!E123*'Unit cost and utilities'!$H$7+'Unit cost and utilities'!$G$14*('Surv-rate CEA'!C122-'Surv-rate CEA'!C123)</f>
        <v>184.38243886316477</v>
      </c>
      <c r="D125" s="12">
        <f t="shared" si="32"/>
        <v>150.6012335261442</v>
      </c>
      <c r="E125" s="12">
        <f>C125-'Surv-rate CEA'!E123*'Unit cost and utilities'!$H$7-'Unit cost and utilities'!$G$14*('Surv-rate CEA'!C122-'Surv-rate CEA'!C123)</f>
        <v>13.055587006223542</v>
      </c>
      <c r="F125" s="12">
        <f t="shared" si="33"/>
        <v>10.663637598395836</v>
      </c>
      <c r="G125" s="12">
        <f>'Surv-rate CEA'!G123*'Unit cost and utilities'!$H$4+'Surv-rate CEA'!H123*'Unit cost and utilities'!$H$4+('Surv-rate CEA'!F122-'Surv-rate CEA'!F123)*'Unit cost and utilities'!$G$14</f>
        <v>241.07013835525828</v>
      </c>
      <c r="H125" s="12">
        <f t="shared" si="34"/>
        <v>196.90302626685295</v>
      </c>
      <c r="I125" s="12">
        <f>G125-'Surv-rate CEA'!H123*'Unit cost and utilities'!$H$4-('Surv-rate CEA'!F122-'Surv-rate CEA'!F123)*'Unit cost and utilities'!$G$14</f>
        <v>5.051055369420161</v>
      </c>
      <c r="J125" s="12">
        <f t="shared" si="35"/>
        <v>4.125637853223445</v>
      </c>
      <c r="K125" s="12">
        <f>'Surv-rate CEA'!K123*'Unit cost and utilities'!$H$10+'Surv-rate CEA'!J123*'Unit cost and utilities'!$H$10+('Surv-rate CEA'!I122-'Surv-rate CEA'!I123)*'Unit cost and utilities'!$G$14</f>
        <v>174.08909738532449</v>
      </c>
      <c r="L125" s="12">
        <f t="shared" si="36"/>
        <v>142.19376298162553</v>
      </c>
      <c r="M125" s="12">
        <f>K125-'Surv-rate CEA'!J123*'Unit cost and utilities'!$H$10-('Surv-rate CEA'!I122-'Surv-rate CEA'!I123)*'Unit cost and utilities'!$G$14</f>
        <v>22.469138079587928</v>
      </c>
      <c r="N125" s="12">
        <f t="shared" si="37"/>
        <v>18.352506518077192</v>
      </c>
      <c r="O125" s="12">
        <f>'Surv-rate CEA'!N123*'Unit cost and utilities'!$H$3+'Surv-rate CEA'!M123*'Unit cost and utilities'!$H$3+('Surv-rate CEA'!L122-'Surv-rate CEA'!L123)*'Unit cost and utilities'!$G$14</f>
        <v>246.42852475061491</v>
      </c>
      <c r="P125" s="12">
        <f t="shared" si="38"/>
        <v>201.27968819748995</v>
      </c>
      <c r="Q125" s="12">
        <f>O125-'Surv-rate CEA'!M123*'Unit cost and utilities'!$H$3-('Surv-rate CEA'!L122-'Surv-rate CEA'!L123)*'Unit cost and utilities'!$G$14</f>
        <v>5.0510553694201636</v>
      </c>
      <c r="R125" s="12">
        <f t="shared" si="39"/>
        <v>4.1256378532234468</v>
      </c>
      <c r="S125" s="12">
        <f>'Surv-rate CEA'!Q123*'Unit cost and utilities'!$H$11+'Surv-rate CEA'!P123*'Unit cost and utilities'!$H$11+('Surv-rate CEA'!O122-'Surv-rate CEA'!O123)*'Unit cost and utilities'!$G$14</f>
        <v>174.08909738532449</v>
      </c>
      <c r="T125" s="12">
        <f t="shared" si="40"/>
        <v>142.19376298162553</v>
      </c>
      <c r="U125" s="12">
        <f>S125-'Surv-rate CEA'!P123*'Unit cost and utilities'!$H$11-('Surv-rate CEA'!O122-'Surv-rate CEA'!O123)*'Unit cost and utilities'!$G$14</f>
        <v>22.469138079587928</v>
      </c>
      <c r="V125" s="12">
        <f t="shared" si="41"/>
        <v>18.352506518077192</v>
      </c>
      <c r="W125" s="12">
        <f>'Surv-rate CEA'!T123*'Unit cost and utilities'!$H$4+'Surv-rate CEA'!S123*'Unit cost and utilities'!$H$4+('Surv-rate CEA'!R122-'Surv-rate CEA'!R123)*'Unit cost and utilities'!$G$14</f>
        <v>241.07013835525828</v>
      </c>
      <c r="X125" s="12">
        <f t="shared" si="42"/>
        <v>196.90302626685295</v>
      </c>
      <c r="Y125" s="12">
        <f>W125-'Surv-rate CEA'!S123*'Unit cost and utilities'!$H$4-('Surv-rate CEA'!R122-'Surv-rate CEA'!R123)*'Unit cost and utilities'!$G$14</f>
        <v>5.051055369420161</v>
      </c>
      <c r="Z125" s="12">
        <f t="shared" si="43"/>
        <v>4.125637853223445</v>
      </c>
      <c r="AA125" s="12">
        <f>'Surv-rate CEA'!W123*'Unit cost and utilities'!$H$6+'Surv-rate CEA'!V123*'Unit cost and utilities'!$H$6+('Surv-rate CEA'!U122-'Surv-rate CEA'!U123)*'Unit cost and utilities'!$G$14</f>
        <v>194.16543128990784</v>
      </c>
      <c r="AB125" s="12">
        <f t="shared" si="44"/>
        <v>158.5918574495962</v>
      </c>
      <c r="AC125" s="12">
        <f>AA125-'Surv-rate CEA'!V123*'Unit cost and utilities'!$H$6-('Surv-rate CEA'!U122-'Surv-rate CEA'!U123)*'Unit cost and utilities'!$G$14</f>
        <v>85.549861761879555</v>
      </c>
      <c r="AD125" s="12">
        <f t="shared" si="45"/>
        <v>69.876040195409715</v>
      </c>
      <c r="AE125" s="12">
        <f>'Surv-rate CEA'!Z123*'Unit cost and utilities'!$H$12+'Surv-rate CEA'!Y123*'Unit cost and utilities'!$H$12+('Surv-rate CEA'!X122-'Surv-rate CEA'!X123)*'Unit cost and utilities'!$G$14</f>
        <v>174.08909738532449</v>
      </c>
      <c r="AF125" s="12">
        <f t="shared" si="46"/>
        <v>142.19376298162553</v>
      </c>
      <c r="AG125" s="12">
        <f>AE125-'Surv-rate CEA'!Y123*'Unit cost and utilities'!$H$12-('Surv-rate CEA'!X122-'Surv-rate CEA'!X123)*'Unit cost and utilities'!$G$14</f>
        <v>22.469138079587928</v>
      </c>
      <c r="AH125" s="12">
        <f t="shared" si="47"/>
        <v>18.352506518077192</v>
      </c>
      <c r="AI125" s="12">
        <f>'Surv-rate CEA'!AC123*'Unit cost and utilities'!$H$5+'Surv-rate CEA'!AB123*'Unit cost and utilities'!$H$5+('Surv-rate CEA'!AA122-'Surv-rate CEA'!AA123)*'Unit cost and utilities'!$G$14</f>
        <v>272.92721623139209</v>
      </c>
      <c r="AJ125" s="12">
        <f t="shared" si="48"/>
        <v>222.92348273909164</v>
      </c>
      <c r="AK125" s="12">
        <f>AI125-'Surv-rate CEA'!AB123*'Unit cost and utilities'!$H$5-('Surv-rate CEA'!AA122-'Surv-rate CEA'!AA123)*'Unit cost and utilities'!$G$14</f>
        <v>34.602586864919161</v>
      </c>
      <c r="AL125" s="12">
        <f t="shared" si="49"/>
        <v>28.262953333206248</v>
      </c>
      <c r="AM125" s="12">
        <f>'Surv-rate CEA'!AF123*'Unit cost and utilities'!$H$9+'Surv-rate CEA'!AE123*'Unit cost and utilities'!$H$9+('Surv-rate CEA'!AD122-'Surv-rate CEA'!AD123)*'Unit cost and utilities'!G132</f>
        <v>330.68050186986954</v>
      </c>
      <c r="AN125" s="12">
        <f t="shared" si="50"/>
        <v>270.09563270613523</v>
      </c>
      <c r="AO125" s="12">
        <f>AM125-'Surv-rate CEA'!AE123*'Unit cost and utilities'!$H$9-('Surv-rate CEA'!AD122-'Surv-rate CEA'!AD123)*'Unit cost and utilities'!G132</f>
        <v>62.186008429285437</v>
      </c>
      <c r="AP125" s="12">
        <f t="shared" si="51"/>
        <v>50.792741625832512</v>
      </c>
      <c r="AQ125" s="13">
        <f>'Surv-rate CEA'!AI123*'Unit cost and utilities'!$H$4+'Surv-rate CEA'!AH123*'Unit cost and utilities'!$H$4+('Surv-rate CEA'!AG122-'Surv-rate CEA'!AG123)*'Unit cost and utilities'!$G$14</f>
        <v>241.07013835525828</v>
      </c>
      <c r="AR125" s="12">
        <f t="shared" si="52"/>
        <v>196.90302626685295</v>
      </c>
      <c r="AS125" s="13">
        <f>AQ125-'Surv-rate CEA'!AH123*'Unit cost and utilities'!$H$4-('Surv-rate CEA'!AG122-'Surv-rate CEA'!AG123)*'Unit cost and utilities'!$G$14</f>
        <v>5.051055369420161</v>
      </c>
      <c r="AT125" s="12">
        <f t="shared" si="53"/>
        <v>4.125637853223445</v>
      </c>
      <c r="AU125" s="12">
        <f>'Surv-rate CEA'!AL123*'Unit cost and utilities'!$H$8+'Surv-rate CEA'!AK123*'Unit cost and utilities'!$H$8+('Surv-rate CEA'!AJ122-'Surv-rate CEA'!AJ123)*'Unit cost and utilities'!$G$14</f>
        <v>169.159822582826</v>
      </c>
      <c r="AV125" s="12">
        <f t="shared" si="54"/>
        <v>138.16759394826909</v>
      </c>
      <c r="AW125" s="12">
        <f>AU125-'Surv-rate CEA'!AK123*'Unit cost and utilities'!$H$8-('Surv-rate CEA'!AJ122-'Surv-rate CEA'!AJ123)*'Unit cost and utilities'!$G$14</f>
        <v>114.53980577557884</v>
      </c>
      <c r="AX125" s="12">
        <f t="shared" si="55"/>
        <v>93.554658155100782</v>
      </c>
      <c r="AY125" s="12">
        <f>'Surv-rate CEA'!AO123*'Unit cost and utilities'!$H$5+'Surv-rate CEA'!AN123*'Unit cost and utilities'!$H$5+('Surv-rate CEA'!AM122-'Surv-rate CEA'!AM123)*'Unit cost and utilities'!$G$14</f>
        <v>272.92721623139209</v>
      </c>
      <c r="AZ125" s="12">
        <f t="shared" si="56"/>
        <v>222.92348273909164</v>
      </c>
      <c r="BA125" s="12">
        <f>AY125-'Surv-rate CEA'!AN123*'Unit cost and utilities'!$H$5-('Surv-rate CEA'!AM122-'Surv-rate CEA'!AM123)*'Unit cost and utilities'!$G$14</f>
        <v>34.602586864919161</v>
      </c>
      <c r="BB125" s="12">
        <f t="shared" si="57"/>
        <v>28.262953333206248</v>
      </c>
    </row>
    <row r="126" spans="1:54">
      <c r="A126" s="12">
        <v>121</v>
      </c>
      <c r="B126" s="12">
        <f t="shared" si="58"/>
        <v>6.904109589041096</v>
      </c>
      <c r="C126" s="12">
        <f>'Surv-rate CEA'!D124*'Unit cost and utilities'!$H$7+'Surv-rate CEA'!E124*'Unit cost and utilities'!$H$7+'Unit cost and utilities'!$G$14*('Surv-rate CEA'!C123-'Surv-rate CEA'!C124)</f>
        <v>182.28586284087942</v>
      </c>
      <c r="D126" s="12">
        <f t="shared" si="32"/>
        <v>148.63578533464323</v>
      </c>
      <c r="E126" s="12">
        <f>C126-'Surv-rate CEA'!E124*'Unit cost and utilities'!$H$7-'Unit cost and utilities'!$G$14*('Surv-rate CEA'!C123-'Surv-rate CEA'!C124)</f>
        <v>12.772917680405252</v>
      </c>
      <c r="F126" s="12">
        <f t="shared" si="33"/>
        <v>10.415029563203317</v>
      </c>
      <c r="G126" s="12">
        <f>'Surv-rate CEA'!G124*'Unit cost and utilities'!$H$4+'Surv-rate CEA'!H124*'Unit cost and utilities'!$H$4+('Surv-rate CEA'!F123-'Surv-rate CEA'!F124)*'Unit cost and utilities'!$G$14</f>
        <v>237.62489789607167</v>
      </c>
      <c r="H126" s="12">
        <f t="shared" si="34"/>
        <v>193.75920196662813</v>
      </c>
      <c r="I126" s="12">
        <f>G126-'Surv-rate CEA'!H124*'Unit cost and utilities'!$H$4-('Surv-rate CEA'!F123-'Surv-rate CEA'!F124)*'Unit cost and utilities'!$G$14</f>
        <v>4.8998067142492667</v>
      </c>
      <c r="J126" s="12">
        <f t="shared" si="35"/>
        <v>3.9952995125910125</v>
      </c>
      <c r="K126" s="12">
        <f>'Surv-rate CEA'!K124*'Unit cost and utilities'!$H$10+'Surv-rate CEA'!J124*'Unit cost and utilities'!$H$10+('Surv-rate CEA'!I123-'Surv-rate CEA'!I124)*'Unit cost and utilities'!$G$14</f>
        <v>172.05918751438662</v>
      </c>
      <c r="L126" s="12">
        <f t="shared" si="36"/>
        <v>140.29696028904684</v>
      </c>
      <c r="M126" s="12">
        <f>K126-'Surv-rate CEA'!J124*'Unit cost and utilities'!$H$10-('Surv-rate CEA'!I123-'Surv-rate CEA'!I124)*'Unit cost and utilities'!$G$14</f>
        <v>22.036183360229472</v>
      </c>
      <c r="N126" s="12">
        <f t="shared" si="37"/>
        <v>17.968290949611546</v>
      </c>
      <c r="O126" s="12">
        <f>'Surv-rate CEA'!N124*'Unit cost and utilities'!$H$3+'Surv-rate CEA'!M124*'Unit cost and utilities'!$H$3+('Surv-rate CEA'!L123-'Surv-rate CEA'!L124)*'Unit cost and utilities'!$G$14</f>
        <v>242.80807318874932</v>
      </c>
      <c r="P126" s="12">
        <f t="shared" si="38"/>
        <v>197.98556005138406</v>
      </c>
      <c r="Q126" s="12">
        <f>O126-'Surv-rate CEA'!M124*'Unit cost and utilities'!$H$3-('Surv-rate CEA'!L123-'Surv-rate CEA'!L124)*'Unit cost and utilities'!$G$14</f>
        <v>4.8998067142492907</v>
      </c>
      <c r="R126" s="12">
        <f t="shared" si="39"/>
        <v>3.995299512591032</v>
      </c>
      <c r="S126" s="12">
        <f>'Surv-rate CEA'!Q124*'Unit cost and utilities'!$H$11+'Surv-rate CEA'!P124*'Unit cost and utilities'!$H$11+('Surv-rate CEA'!O123-'Surv-rate CEA'!O124)*'Unit cost and utilities'!$G$14</f>
        <v>172.05918751438662</v>
      </c>
      <c r="T126" s="12">
        <f t="shared" si="40"/>
        <v>140.29696028904684</v>
      </c>
      <c r="U126" s="12">
        <f>S126-'Surv-rate CEA'!P124*'Unit cost and utilities'!$H$11-('Surv-rate CEA'!O123-'Surv-rate CEA'!O124)*'Unit cost and utilities'!$G$14</f>
        <v>22.036183360229472</v>
      </c>
      <c r="V126" s="12">
        <f t="shared" si="41"/>
        <v>17.968290949611546</v>
      </c>
      <c r="W126" s="12">
        <f>'Surv-rate CEA'!T124*'Unit cost and utilities'!$H$4+'Surv-rate CEA'!S124*'Unit cost and utilities'!$H$4+('Surv-rate CEA'!R123-'Surv-rate CEA'!R124)*'Unit cost and utilities'!$G$14</f>
        <v>237.62489789607167</v>
      </c>
      <c r="X126" s="12">
        <f t="shared" si="42"/>
        <v>193.75920196662813</v>
      </c>
      <c r="Y126" s="12">
        <f>W126-'Surv-rate CEA'!S124*'Unit cost and utilities'!$H$4-('Surv-rate CEA'!R123-'Surv-rate CEA'!R124)*'Unit cost and utilities'!$G$14</f>
        <v>4.8998067142492667</v>
      </c>
      <c r="Z126" s="12">
        <f t="shared" si="43"/>
        <v>3.9952995125910125</v>
      </c>
      <c r="AA126" s="12">
        <f>'Surv-rate CEA'!W124*'Unit cost and utilities'!$H$6+'Surv-rate CEA'!V124*'Unit cost and utilities'!$H$6+('Surv-rate CEA'!U123-'Surv-rate CEA'!U124)*'Unit cost and utilities'!$G$14</f>
        <v>192.00820091158508</v>
      </c>
      <c r="AB126" s="12">
        <f t="shared" si="44"/>
        <v>156.56337407853655</v>
      </c>
      <c r="AC126" s="12">
        <f>AA126-'Surv-rate CEA'!V124*'Unit cost and utilities'!$H$6-('Surv-rate CEA'!U123-'Surv-rate CEA'!U124)*'Unit cost and utilities'!$G$14</f>
        <v>84.405413736227459</v>
      </c>
      <c r="AD126" s="12">
        <f t="shared" si="45"/>
        <v>68.824124710817472</v>
      </c>
      <c r="AE126" s="12">
        <f>'Surv-rate CEA'!Z124*'Unit cost and utilities'!$H$12+'Surv-rate CEA'!Y124*'Unit cost and utilities'!$H$12+('Surv-rate CEA'!X123-'Surv-rate CEA'!X124)*'Unit cost and utilities'!$G$14</f>
        <v>172.05918751438662</v>
      </c>
      <c r="AF126" s="12">
        <f t="shared" si="46"/>
        <v>140.29696028904684</v>
      </c>
      <c r="AG126" s="12">
        <f>AE126-'Surv-rate CEA'!Y124*'Unit cost and utilities'!$H$12-('Surv-rate CEA'!X123-'Surv-rate CEA'!X124)*'Unit cost and utilities'!$G$14</f>
        <v>22.036183360229472</v>
      </c>
      <c r="AH126" s="12">
        <f t="shared" si="47"/>
        <v>17.968290949611546</v>
      </c>
      <c r="AI126" s="12">
        <f>'Surv-rate CEA'!AC124*'Unit cost and utilities'!$H$5+'Surv-rate CEA'!AB124*'Unit cost and utilities'!$H$5+('Surv-rate CEA'!AA123-'Surv-rate CEA'!AA124)*'Unit cost and utilities'!$G$14</f>
        <v>269.21185351197158</v>
      </c>
      <c r="AJ126" s="12">
        <f t="shared" si="48"/>
        <v>219.51518699547324</v>
      </c>
      <c r="AK126" s="12">
        <f>AI126-'Surv-rate CEA'!AB124*'Unit cost and utilities'!$H$5-('Surv-rate CEA'!AA123-'Surv-rate CEA'!AA124)*'Unit cost and utilities'!$G$14</f>
        <v>33.859574522110073</v>
      </c>
      <c r="AL126" s="12">
        <f t="shared" si="49"/>
        <v>27.609077148148788</v>
      </c>
      <c r="AM126" s="12">
        <f>'Surv-rate CEA'!AF124*'Unit cost and utilities'!$H$9+'Surv-rate CEA'!AE124*'Unit cost and utilities'!$H$9+('Surv-rate CEA'!AD123-'Surv-rate CEA'!AD124)*'Unit cost and utilities'!G133</f>
        <v>328.05837919782402</v>
      </c>
      <c r="AN126" s="12">
        <f t="shared" si="50"/>
        <v>267.49860942449112</v>
      </c>
      <c r="AO126" s="12">
        <f>AM126-'Surv-rate CEA'!AE124*'Unit cost and utilities'!$H$9-('Surv-rate CEA'!AD123-'Surv-rate CEA'!AD124)*'Unit cost and utilities'!G133</f>
        <v>61.266507323203427</v>
      </c>
      <c r="AP126" s="12">
        <f t="shared" si="51"/>
        <v>49.956674032610792</v>
      </c>
      <c r="AQ126" s="13">
        <f>'Surv-rate CEA'!AI124*'Unit cost and utilities'!$H$4+'Surv-rate CEA'!AH124*'Unit cost and utilities'!$H$4+('Surv-rate CEA'!AG123-'Surv-rate CEA'!AG124)*'Unit cost and utilities'!$G$14</f>
        <v>237.62489789607167</v>
      </c>
      <c r="AR126" s="12">
        <f t="shared" si="52"/>
        <v>193.75920196662813</v>
      </c>
      <c r="AS126" s="13">
        <f>AQ126-'Surv-rate CEA'!AH124*'Unit cost and utilities'!$H$4-('Surv-rate CEA'!AG123-'Surv-rate CEA'!AG124)*'Unit cost and utilities'!$G$14</f>
        <v>4.8998067142492667</v>
      </c>
      <c r="AT126" s="12">
        <f t="shared" si="53"/>
        <v>3.9952995125910125</v>
      </c>
      <c r="AU126" s="12">
        <f>'Surv-rate CEA'!AL124*'Unit cost and utilities'!$H$8+'Surv-rate CEA'!AK124*'Unit cost and utilities'!$H$8+('Surv-rate CEA'!AJ123-'Surv-rate CEA'!AJ124)*'Unit cost and utilities'!$G$14</f>
        <v>167.16292024022812</v>
      </c>
      <c r="AV126" s="12">
        <f t="shared" si="54"/>
        <v>136.30454683382385</v>
      </c>
      <c r="AW126" s="12">
        <f>AU126-'Surv-rate CEA'!AK124*'Unit cost and utilities'!$H$8-('Surv-rate CEA'!AJ123-'Surv-rate CEA'!AJ124)*'Unit cost and utilities'!$G$14</f>
        <v>113.15537026061335</v>
      </c>
      <c r="AX126" s="12">
        <f t="shared" si="55"/>
        <v>92.266822349246851</v>
      </c>
      <c r="AY126" s="12">
        <f>'Surv-rate CEA'!AO124*'Unit cost and utilities'!$H$5+'Surv-rate CEA'!AN124*'Unit cost and utilities'!$H$5+('Surv-rate CEA'!AM123-'Surv-rate CEA'!AM124)*'Unit cost and utilities'!$G$14</f>
        <v>269.21185351197158</v>
      </c>
      <c r="AZ126" s="12">
        <f t="shared" si="56"/>
        <v>219.51518699547324</v>
      </c>
      <c r="BA126" s="12">
        <f>AY126-'Surv-rate CEA'!AN124*'Unit cost and utilities'!$H$5-('Surv-rate CEA'!AM123-'Surv-rate CEA'!AM124)*'Unit cost and utilities'!$G$14</f>
        <v>33.859574522110073</v>
      </c>
      <c r="BB126" s="12">
        <f t="shared" si="57"/>
        <v>27.609077148148788</v>
      </c>
    </row>
    <row r="127" spans="1:54">
      <c r="A127" s="12">
        <v>122</v>
      </c>
      <c r="B127" s="12">
        <f t="shared" si="58"/>
        <v>6.9616438356164387</v>
      </c>
      <c r="C127" s="12">
        <f>'Surv-rate CEA'!D125*'Unit cost and utilities'!$H$7+'Surv-rate CEA'!E125*'Unit cost and utilities'!$H$7+'Unit cost and utilities'!$G$14*('Surv-rate CEA'!C124-'Surv-rate CEA'!C125)</f>
        <v>180.22464660556267</v>
      </c>
      <c r="D127" s="12">
        <f t="shared" si="32"/>
        <v>146.70536504551768</v>
      </c>
      <c r="E127" s="12">
        <f>C127-'Surv-rate CEA'!E125*'Unit cost and utilities'!$H$7-'Unit cost and utilities'!$G$14*('Surv-rate CEA'!C124-'Surv-rate CEA'!C125)</f>
        <v>12.497942426836476</v>
      </c>
      <c r="F127" s="12">
        <f t="shared" si="33"/>
        <v>10.173498689442383</v>
      </c>
      <c r="G127" s="12">
        <f>'Surv-rate CEA'!G125*'Unit cost and utilities'!$H$4+'Surv-rate CEA'!H125*'Unit cost and utilities'!$H$4+('Surv-rate CEA'!F124-'Surv-rate CEA'!F125)*'Unit cost and utilities'!$G$14</f>
        <v>234.24733894666684</v>
      </c>
      <c r="H127" s="12">
        <f t="shared" si="34"/>
        <v>190.68058680299933</v>
      </c>
      <c r="I127" s="12">
        <f>G127-'Surv-rate CEA'!H125*'Unit cost and utilities'!$H$4-('Surv-rate CEA'!F124-'Surv-rate CEA'!F125)*'Unit cost and utilities'!$G$14</f>
        <v>4.7539185355994471</v>
      </c>
      <c r="J127" s="12">
        <f t="shared" si="35"/>
        <v>3.8697557037697838</v>
      </c>
      <c r="K127" s="12">
        <f>'Surv-rate CEA'!K125*'Unit cost and utilities'!$H$10+'Surv-rate CEA'!J125*'Unit cost and utilities'!$H$10+('Surv-rate CEA'!I124-'Surv-rate CEA'!I125)*'Unit cost and utilities'!$G$14</f>
        <v>170.06409464601589</v>
      </c>
      <c r="L127" s="12">
        <f t="shared" si="36"/>
        <v>138.43453465486868</v>
      </c>
      <c r="M127" s="12">
        <f>K127-'Surv-rate CEA'!J125*'Unit cost and utilities'!$H$10-('Surv-rate CEA'!I124-'Surv-rate CEA'!I125)*'Unit cost and utilities'!$G$14</f>
        <v>21.613990735149429</v>
      </c>
      <c r="N127" s="12">
        <f t="shared" si="37"/>
        <v>17.594088603376758</v>
      </c>
      <c r="O127" s="12">
        <f>'Surv-rate CEA'!N125*'Unit cost and utilities'!$H$3+'Surv-rate CEA'!M125*'Unit cost and utilities'!$H$3+('Surv-rate CEA'!L124-'Surv-rate CEA'!L125)*'Unit cost and utilities'!$G$14</f>
        <v>239.26157261219029</v>
      </c>
      <c r="P127" s="12">
        <f t="shared" si="38"/>
        <v>194.7622426374208</v>
      </c>
      <c r="Q127" s="12">
        <f>O127-'Surv-rate CEA'!M125*'Unit cost and utilities'!$H$3-('Surv-rate CEA'!L124-'Surv-rate CEA'!L125)*'Unit cost and utilities'!$G$14</f>
        <v>4.7539185355994293</v>
      </c>
      <c r="R127" s="12">
        <f t="shared" si="39"/>
        <v>3.8697557037697692</v>
      </c>
      <c r="S127" s="12">
        <f>'Surv-rate CEA'!Q125*'Unit cost and utilities'!$H$11+'Surv-rate CEA'!P125*'Unit cost and utilities'!$H$11+('Surv-rate CEA'!O124-'Surv-rate CEA'!O125)*'Unit cost and utilities'!$G$14</f>
        <v>170.06409464601589</v>
      </c>
      <c r="T127" s="12">
        <f t="shared" si="40"/>
        <v>138.43453465486868</v>
      </c>
      <c r="U127" s="12">
        <f>S127-'Surv-rate CEA'!P125*'Unit cost and utilities'!$H$11-('Surv-rate CEA'!O124-'Surv-rate CEA'!O125)*'Unit cost and utilities'!$G$14</f>
        <v>21.613990735149429</v>
      </c>
      <c r="V127" s="12">
        <f t="shared" si="41"/>
        <v>17.594088603376758</v>
      </c>
      <c r="W127" s="12">
        <f>'Surv-rate CEA'!T125*'Unit cost and utilities'!$H$4+'Surv-rate CEA'!S125*'Unit cost and utilities'!$H$4+('Surv-rate CEA'!R124-'Surv-rate CEA'!R125)*'Unit cost and utilities'!$G$14</f>
        <v>234.24733894666684</v>
      </c>
      <c r="X127" s="12">
        <f t="shared" si="42"/>
        <v>190.68058680299933</v>
      </c>
      <c r="Y127" s="12">
        <f>W127-'Surv-rate CEA'!S125*'Unit cost and utilities'!$H$4-('Surv-rate CEA'!R124-'Surv-rate CEA'!R125)*'Unit cost and utilities'!$G$14</f>
        <v>4.7539185355994471</v>
      </c>
      <c r="Z127" s="12">
        <f t="shared" si="43"/>
        <v>3.8697557037697838</v>
      </c>
      <c r="AA127" s="12">
        <f>'Surv-rate CEA'!W125*'Unit cost and utilities'!$H$6+'Surv-rate CEA'!V125*'Unit cost and utilities'!$H$6+('Surv-rate CEA'!U124-'Surv-rate CEA'!U125)*'Unit cost and utilities'!$G$14</f>
        <v>189.88679684918753</v>
      </c>
      <c r="AB127" s="12">
        <f t="shared" si="44"/>
        <v>154.57048951829816</v>
      </c>
      <c r="AC127" s="12">
        <f>AA127-'Surv-rate CEA'!V125*'Unit cost and utilities'!$H$6-('Surv-rate CEA'!U124-'Surv-rate CEA'!U125)*'Unit cost and utilities'!$G$14</f>
        <v>83.282728985389511</v>
      </c>
      <c r="AD127" s="12">
        <f t="shared" si="45"/>
        <v>67.793297908519094</v>
      </c>
      <c r="AE127" s="12">
        <f>'Surv-rate CEA'!Z125*'Unit cost and utilities'!$H$12+'Surv-rate CEA'!Y125*'Unit cost and utilities'!$H$12+('Surv-rate CEA'!X124-'Surv-rate CEA'!X125)*'Unit cost and utilities'!$G$14</f>
        <v>170.06409464601589</v>
      </c>
      <c r="AF127" s="12">
        <f t="shared" si="46"/>
        <v>138.43453465486868</v>
      </c>
      <c r="AG127" s="12">
        <f>AE127-'Surv-rate CEA'!Y125*'Unit cost and utilities'!$H$12-('Surv-rate CEA'!X124-'Surv-rate CEA'!X125)*'Unit cost and utilities'!$G$14</f>
        <v>21.613990735149429</v>
      </c>
      <c r="AH127" s="12">
        <f t="shared" si="47"/>
        <v>17.594088603376758</v>
      </c>
      <c r="AI127" s="12">
        <f>'Surv-rate CEA'!AC125*'Unit cost and utilities'!$H$5+'Surv-rate CEA'!AB125*'Unit cost and utilities'!$H$5+('Surv-rate CEA'!AA124-'Surv-rate CEA'!AA125)*'Unit cost and utilities'!$G$14</f>
        <v>265.56698414160968</v>
      </c>
      <c r="AJ127" s="12">
        <f t="shared" si="48"/>
        <v>216.17521291524363</v>
      </c>
      <c r="AK127" s="12">
        <f>AI127-'Surv-rate CEA'!AB125*'Unit cost and utilities'!$H$5-('Surv-rate CEA'!AA124-'Surv-rate CEA'!AA125)*'Unit cost and utilities'!$G$14</f>
        <v>33.136655006034971</v>
      </c>
      <c r="AL127" s="12">
        <f t="shared" si="49"/>
        <v>26.973697330571962</v>
      </c>
      <c r="AM127" s="12">
        <f>'Surv-rate CEA'!AF125*'Unit cost and utilities'!$H$9+'Surv-rate CEA'!AE125*'Unit cost and utilities'!$H$9+('Surv-rate CEA'!AD124-'Surv-rate CEA'!AD125)*'Unit cost and utilities'!G134</f>
        <v>325.47099887090832</v>
      </c>
      <c r="AN127" s="12">
        <f t="shared" si="50"/>
        <v>264.93791276832007</v>
      </c>
      <c r="AO127" s="12">
        <f>AM127-'Surv-rate CEA'!AE125*'Unit cost and utilities'!$H$9-('Surv-rate CEA'!AD124-'Surv-rate CEA'!AD125)*'Unit cost and utilities'!G134</f>
        <v>60.365776068243349</v>
      </c>
      <c r="AP127" s="12">
        <f t="shared" si="51"/>
        <v>49.138579995275038</v>
      </c>
      <c r="AQ127" s="13">
        <f>'Surv-rate CEA'!AI125*'Unit cost and utilities'!$H$4+'Surv-rate CEA'!AH125*'Unit cost and utilities'!$H$4+('Surv-rate CEA'!AG124-'Surv-rate CEA'!AG125)*'Unit cost and utilities'!$G$14</f>
        <v>234.24733894666684</v>
      </c>
      <c r="AR127" s="12">
        <f t="shared" si="52"/>
        <v>190.68058680299933</v>
      </c>
      <c r="AS127" s="13">
        <f>AQ127-'Surv-rate CEA'!AH125*'Unit cost and utilities'!$H$4-('Surv-rate CEA'!AG124-'Surv-rate CEA'!AG125)*'Unit cost and utilities'!$G$14</f>
        <v>4.7539185355994471</v>
      </c>
      <c r="AT127" s="12">
        <f t="shared" si="53"/>
        <v>3.8697557037697838</v>
      </c>
      <c r="AU127" s="12">
        <f>'Surv-rate CEA'!AL125*'Unit cost and utilities'!$H$8+'Surv-rate CEA'!AK125*'Unit cost and utilities'!$H$8+('Surv-rate CEA'!AJ124-'Surv-rate CEA'!AJ125)*'Unit cost and utilities'!$G$14</f>
        <v>165.20055473594331</v>
      </c>
      <c r="AV127" s="12">
        <f t="shared" si="54"/>
        <v>134.47554563000898</v>
      </c>
      <c r="AW127" s="12">
        <f>AU127-'Surv-rate CEA'!AK125*'Unit cost and utilities'!$H$8-('Surv-rate CEA'!AJ124-'Surv-rate CEA'!AJ125)*'Unit cost and utilities'!$G$14</f>
        <v>111.79549024468523</v>
      </c>
      <c r="AX127" s="12">
        <f t="shared" si="55"/>
        <v>91.003081519056437</v>
      </c>
      <c r="AY127" s="12">
        <f>'Surv-rate CEA'!AO125*'Unit cost and utilities'!$H$5+'Surv-rate CEA'!AN125*'Unit cost and utilities'!$H$5+('Surv-rate CEA'!AM124-'Surv-rate CEA'!AM125)*'Unit cost and utilities'!$G$14</f>
        <v>265.56698414160968</v>
      </c>
      <c r="AZ127" s="12">
        <f t="shared" si="56"/>
        <v>216.17521291524363</v>
      </c>
      <c r="BA127" s="12">
        <f>AY127-'Surv-rate CEA'!AN125*'Unit cost and utilities'!$H$5-('Surv-rate CEA'!AM124-'Surv-rate CEA'!AM125)*'Unit cost and utilities'!$G$14</f>
        <v>33.136655006034971</v>
      </c>
      <c r="BB127" s="12">
        <f t="shared" si="57"/>
        <v>26.973697330571962</v>
      </c>
    </row>
    <row r="128" spans="1:54">
      <c r="A128" s="12">
        <v>123</v>
      </c>
      <c r="B128" s="12">
        <f t="shared" si="58"/>
        <v>7.0191780821917806</v>
      </c>
      <c r="C128" s="12">
        <f>'Surv-rate CEA'!D126*'Unit cost and utilities'!$H$7+'Surv-rate CEA'!E126*'Unit cost and utilities'!$H$7+'Unit cost and utilities'!$G$14*('Surv-rate CEA'!C125-'Surv-rate CEA'!C126)</f>
        <v>178.19798254086064</v>
      </c>
      <c r="D128" s="12">
        <f t="shared" si="32"/>
        <v>144.80915409237886</v>
      </c>
      <c r="E128" s="12">
        <f>C128-'Surv-rate CEA'!E126*'Unit cost and utilities'!$H$7-'Unit cost and utilities'!$G$14*('Surv-rate CEA'!C125-'Surv-rate CEA'!C126)</f>
        <v>12.230407127504234</v>
      </c>
      <c r="F128" s="12">
        <f t="shared" si="33"/>
        <v>9.9388044975940382</v>
      </c>
      <c r="G128" s="12">
        <f>'Surv-rate CEA'!G126*'Unit cost and utilities'!$H$4+'Surv-rate CEA'!H126*'Unit cost and utilities'!$H$4+('Surv-rate CEA'!F125-'Surv-rate CEA'!F126)*'Unit cost and utilities'!$G$14</f>
        <v>230.93574327545966</v>
      </c>
      <c r="H128" s="12">
        <f t="shared" si="34"/>
        <v>187.66547834370658</v>
      </c>
      <c r="I128" s="12">
        <f>G128-'Surv-rate CEA'!H126*'Unit cost and utilities'!$H$4-('Surv-rate CEA'!F125-'Surv-rate CEA'!F126)*'Unit cost and utilities'!$G$14</f>
        <v>4.6131704908135003</v>
      </c>
      <c r="J128" s="12">
        <f t="shared" si="35"/>
        <v>3.7488040376969405</v>
      </c>
      <c r="K128" s="12">
        <f>'Surv-rate CEA'!K126*'Unit cost and utilities'!$H$10+'Surv-rate CEA'!J126*'Unit cost and utilities'!$H$10+('Surv-rate CEA'!I125-'Surv-rate CEA'!I126)*'Unit cost and utilities'!$G$14</f>
        <v>168.1030140190158</v>
      </c>
      <c r="L128" s="12">
        <f t="shared" si="36"/>
        <v>136.60567259728202</v>
      </c>
      <c r="M128" s="12">
        <f>K128-'Surv-rate CEA'!J126*'Unit cost and utilities'!$H$10-('Surv-rate CEA'!I125-'Surv-rate CEA'!I126)*'Unit cost and utilities'!$G$14</f>
        <v>21.202229629060497</v>
      </c>
      <c r="N128" s="12">
        <f t="shared" si="37"/>
        <v>17.229583038363582</v>
      </c>
      <c r="O128" s="12">
        <f>'Surv-rate CEA'!N126*'Unit cost and utilities'!$H$3+'Surv-rate CEA'!M126*'Unit cost and utilities'!$H$3+('Surv-rate CEA'!L125-'Surv-rate CEA'!L126)*'Unit cost and utilities'!$G$14</f>
        <v>235.78705044671923</v>
      </c>
      <c r="P128" s="12">
        <f t="shared" si="38"/>
        <v>191.60779956247407</v>
      </c>
      <c r="Q128" s="12">
        <f>O128-'Surv-rate CEA'!M126*'Unit cost and utilities'!$H$3-('Surv-rate CEA'!L125-'Surv-rate CEA'!L126)*'Unit cost and utilities'!$G$14</f>
        <v>4.6131704908134905</v>
      </c>
      <c r="R128" s="12">
        <f t="shared" si="39"/>
        <v>3.7488040376969325</v>
      </c>
      <c r="S128" s="12">
        <f>'Surv-rate CEA'!Q126*'Unit cost and utilities'!$H$11+'Surv-rate CEA'!P126*'Unit cost and utilities'!$H$11+('Surv-rate CEA'!O125-'Surv-rate CEA'!O126)*'Unit cost and utilities'!$G$14</f>
        <v>168.1030140190158</v>
      </c>
      <c r="T128" s="12">
        <f t="shared" si="40"/>
        <v>136.60567259728202</v>
      </c>
      <c r="U128" s="12">
        <f>S128-'Surv-rate CEA'!P126*'Unit cost and utilities'!$H$11-('Surv-rate CEA'!O125-'Surv-rate CEA'!O126)*'Unit cost and utilities'!$G$14</f>
        <v>21.202229629060497</v>
      </c>
      <c r="V128" s="12">
        <f t="shared" si="41"/>
        <v>17.229583038363582</v>
      </c>
      <c r="W128" s="12">
        <f>'Surv-rate CEA'!T126*'Unit cost and utilities'!$H$4+'Surv-rate CEA'!S126*'Unit cost and utilities'!$H$4+('Surv-rate CEA'!R125-'Surv-rate CEA'!R126)*'Unit cost and utilities'!$G$14</f>
        <v>230.93574327545966</v>
      </c>
      <c r="X128" s="12">
        <f t="shared" si="42"/>
        <v>187.66547834370658</v>
      </c>
      <c r="Y128" s="12">
        <f>W128-'Surv-rate CEA'!S126*'Unit cost and utilities'!$H$4-('Surv-rate CEA'!R125-'Surv-rate CEA'!R126)*'Unit cost and utilities'!$G$14</f>
        <v>4.6131704908135003</v>
      </c>
      <c r="Z128" s="12">
        <f t="shared" si="43"/>
        <v>3.7488040376969405</v>
      </c>
      <c r="AA128" s="12">
        <f>'Surv-rate CEA'!W126*'Unit cost and utilities'!$H$6+'Surv-rate CEA'!V126*'Unit cost and utilities'!$H$6+('Surv-rate CEA'!U125-'Surv-rate CEA'!U126)*'Unit cost and utilities'!$G$14</f>
        <v>187.80040966037163</v>
      </c>
      <c r="AB128" s="12">
        <f t="shared" si="44"/>
        <v>152.6123813151745</v>
      </c>
      <c r="AC128" s="12">
        <f>AA128-'Surv-rate CEA'!V126*'Unit cost and utilities'!$H$6-('Surv-rate CEA'!U125-'Surv-rate CEA'!U126)*'Unit cost and utilities'!$G$14</f>
        <v>82.181262675134832</v>
      </c>
      <c r="AD128" s="12">
        <f t="shared" si="45"/>
        <v>66.783018306624584</v>
      </c>
      <c r="AE128" s="12">
        <f>'Surv-rate CEA'!Z126*'Unit cost and utilities'!$H$12+'Surv-rate CEA'!Y126*'Unit cost and utilities'!$H$12+('Surv-rate CEA'!X125-'Surv-rate CEA'!X126)*'Unit cost and utilities'!$G$14</f>
        <v>168.1030140190158</v>
      </c>
      <c r="AF128" s="12">
        <f t="shared" si="46"/>
        <v>136.60567259728202</v>
      </c>
      <c r="AG128" s="12">
        <f>AE128-'Surv-rate CEA'!Y126*'Unit cost and utilities'!$H$12-('Surv-rate CEA'!X125-'Surv-rate CEA'!X126)*'Unit cost and utilities'!$G$14</f>
        <v>21.202229629060497</v>
      </c>
      <c r="AH128" s="12">
        <f t="shared" si="47"/>
        <v>17.229583038363582</v>
      </c>
      <c r="AI128" s="12">
        <f>'Surv-rate CEA'!AC126*'Unit cost and utilities'!$H$5+'Surv-rate CEA'!AB126*'Unit cost and utilities'!$H$5+('Surv-rate CEA'!AA125-'Surv-rate CEA'!AA126)*'Unit cost and utilities'!$G$14</f>
        <v>261.99086416602222</v>
      </c>
      <c r="AJ128" s="12">
        <f t="shared" si="48"/>
        <v>212.90182345983467</v>
      </c>
      <c r="AK128" s="12">
        <f>AI128-'Surv-rate CEA'!AB126*'Unit cost and utilities'!$H$5-('Surv-rate CEA'!AA125-'Surv-rate CEA'!AA126)*'Unit cost and utilities'!$G$14</f>
        <v>32.433168178186904</v>
      </c>
      <c r="AL128" s="12">
        <f t="shared" si="49"/>
        <v>26.356188669768894</v>
      </c>
      <c r="AM128" s="12">
        <f>'Surv-rate CEA'!AF126*'Unit cost and utilities'!$H$9+'Surv-rate CEA'!AE126*'Unit cost and utilities'!$H$9+('Surv-rate CEA'!AD125-'Surv-rate CEA'!AD126)*'Unit cost and utilities'!G135</f>
        <v>322.91769507018631</v>
      </c>
      <c r="AN128" s="12">
        <f t="shared" si="50"/>
        <v>262.41283766415296</v>
      </c>
      <c r="AO128" s="12">
        <f>AM128-'Surv-rate CEA'!AE126*'Unit cost and utilities'!$H$9-('Surv-rate CEA'!AD125-'Surv-rate CEA'!AD126)*'Unit cost and utilities'!G135</f>
        <v>59.483319373698066</v>
      </c>
      <c r="AP128" s="12">
        <f t="shared" si="51"/>
        <v>48.33797239616284</v>
      </c>
      <c r="AQ128" s="13">
        <f>'Surv-rate CEA'!AI126*'Unit cost and utilities'!$H$4+'Surv-rate CEA'!AH126*'Unit cost and utilities'!$H$4+('Surv-rate CEA'!AG125-'Surv-rate CEA'!AG126)*'Unit cost and utilities'!$G$14</f>
        <v>230.93574327545966</v>
      </c>
      <c r="AR128" s="12">
        <f t="shared" si="52"/>
        <v>187.66547834370658</v>
      </c>
      <c r="AS128" s="13">
        <f>AQ128-'Surv-rate CEA'!AH126*'Unit cost and utilities'!$H$4-('Surv-rate CEA'!AG125-'Surv-rate CEA'!AG126)*'Unit cost and utilities'!$G$14</f>
        <v>4.6131704908135003</v>
      </c>
      <c r="AT128" s="12">
        <f t="shared" si="53"/>
        <v>3.7488040376969405</v>
      </c>
      <c r="AU128" s="12">
        <f>'Surv-rate CEA'!AL126*'Unit cost and utilities'!$H$8+'Surv-rate CEA'!AK126*'Unit cost and utilities'!$H$8+('Surv-rate CEA'!AJ125-'Surv-rate CEA'!AJ126)*'Unit cost and utilities'!$G$14</f>
        <v>163.27192304898691</v>
      </c>
      <c r="AV128" s="12">
        <f t="shared" si="54"/>
        <v>132.67977968458982</v>
      </c>
      <c r="AW128" s="12">
        <f>AU128-'Surv-rate CEA'!AK126*'Unit cost and utilities'!$H$8-('Surv-rate CEA'!AJ125-'Surv-rate CEA'!AJ126)*'Unit cost and utilities'!$G$14</f>
        <v>110.45958132066579</v>
      </c>
      <c r="AX128" s="12">
        <f t="shared" si="55"/>
        <v>89.762848626954465</v>
      </c>
      <c r="AY128" s="12">
        <f>'Surv-rate CEA'!AO126*'Unit cost and utilities'!$H$5+'Surv-rate CEA'!AN126*'Unit cost and utilities'!$H$5+('Surv-rate CEA'!AM125-'Surv-rate CEA'!AM126)*'Unit cost and utilities'!$G$14</f>
        <v>261.99086416602222</v>
      </c>
      <c r="AZ128" s="12">
        <f t="shared" si="56"/>
        <v>212.90182345983467</v>
      </c>
      <c r="BA128" s="12">
        <f>AY128-'Surv-rate CEA'!AN126*'Unit cost and utilities'!$H$5-('Surv-rate CEA'!AM125-'Surv-rate CEA'!AM126)*'Unit cost and utilities'!$G$14</f>
        <v>32.433168178186904</v>
      </c>
      <c r="BB128" s="12">
        <f t="shared" si="57"/>
        <v>26.356188669768894</v>
      </c>
    </row>
    <row r="129" spans="1:54">
      <c r="A129" s="12">
        <v>124</v>
      </c>
      <c r="B129" s="12">
        <f t="shared" si="58"/>
        <v>7.0767123287671234</v>
      </c>
      <c r="C129" s="12">
        <f>'Surv-rate CEA'!D127*'Unit cost and utilities'!$H$7+'Surv-rate CEA'!E127*'Unit cost and utilities'!$H$7+'Unit cost and utilities'!$G$14*('Surv-rate CEA'!C126-'Surv-rate CEA'!C127)</f>
        <v>176.20508652201258</v>
      </c>
      <c r="D129" s="12">
        <f t="shared" si="32"/>
        <v>142.94635796052049</v>
      </c>
      <c r="E129" s="12">
        <f>C129-'Surv-rate CEA'!E127*'Unit cost and utilities'!$H$7-'Unit cost and utilities'!$G$14*('Surv-rate CEA'!C126-'Surv-rate CEA'!C127)</f>
        <v>11.970067573777333</v>
      </c>
      <c r="F129" s="12">
        <f t="shared" si="33"/>
        <v>9.7107160638012342</v>
      </c>
      <c r="G129" s="12">
        <f>'Surv-rate CEA'!G127*'Unit cost and utilities'!$H$4+'Surv-rate CEA'!H127*'Unit cost and utilities'!$H$4+('Surv-rate CEA'!F126-'Surv-rate CEA'!F127)*'Unit cost and utilities'!$G$14</f>
        <v>227.68844655874128</v>
      </c>
      <c r="H129" s="12">
        <f t="shared" si="34"/>
        <v>184.71222839072061</v>
      </c>
      <c r="I129" s="12">
        <f>G129-'Surv-rate CEA'!H127*'Unit cost and utilities'!$H$4-('Surv-rate CEA'!F126-'Surv-rate CEA'!F127)*'Unit cost and utilities'!$G$14</f>
        <v>4.4773525681435844</v>
      </c>
      <c r="J129" s="12">
        <f t="shared" si="35"/>
        <v>3.6322518013198977</v>
      </c>
      <c r="K129" s="12">
        <f>'Surv-rate CEA'!K127*'Unit cost and utilities'!$H$10+'Surv-rate CEA'!J127*'Unit cost and utilities'!$H$10+('Surv-rate CEA'!I126-'Surv-rate CEA'!I127)*'Unit cost and utilities'!$G$14</f>
        <v>166.17516448882321</v>
      </c>
      <c r="L129" s="12">
        <f t="shared" si="36"/>
        <v>134.809584763038</v>
      </c>
      <c r="M129" s="12">
        <f>K129-'Surv-rate CEA'!J127*'Unit cost and utilities'!$H$10-('Surv-rate CEA'!I126-'Surv-rate CEA'!I127)*'Unit cost and utilities'!$G$14</f>
        <v>20.800581615376636</v>
      </c>
      <c r="N129" s="12">
        <f t="shared" si="37"/>
        <v>16.874469653900711</v>
      </c>
      <c r="O129" s="12">
        <f>'Surv-rate CEA'!N127*'Unit cost and utilities'!$H$3+'Surv-rate CEA'!M127*'Unit cost and utilities'!$H$3+('Surv-rate CEA'!L126-'Surv-rate CEA'!L127)*'Unit cost and utilities'!$G$14</f>
        <v>232.38259972008194</v>
      </c>
      <c r="P129" s="12">
        <f t="shared" si="38"/>
        <v>188.52035965053349</v>
      </c>
      <c r="Q129" s="12">
        <f>O129-'Surv-rate CEA'!M127*'Unit cost and utilities'!$H$3-('Surv-rate CEA'!L126-'Surv-rate CEA'!L127)*'Unit cost and utilities'!$G$14</f>
        <v>4.4773525681435586</v>
      </c>
      <c r="R129" s="12">
        <f t="shared" si="39"/>
        <v>3.6322518013198763</v>
      </c>
      <c r="S129" s="12">
        <f>'Surv-rate CEA'!Q127*'Unit cost and utilities'!$H$11+'Surv-rate CEA'!P127*'Unit cost and utilities'!$H$11+('Surv-rate CEA'!O126-'Surv-rate CEA'!O127)*'Unit cost and utilities'!$G$14</f>
        <v>166.17516448882321</v>
      </c>
      <c r="T129" s="12">
        <f t="shared" si="40"/>
        <v>134.809584763038</v>
      </c>
      <c r="U129" s="12">
        <f>S129-'Surv-rate CEA'!P127*'Unit cost and utilities'!$H$11-('Surv-rate CEA'!O126-'Surv-rate CEA'!O127)*'Unit cost and utilities'!$G$14</f>
        <v>20.800581615376636</v>
      </c>
      <c r="V129" s="12">
        <f t="shared" si="41"/>
        <v>16.874469653900711</v>
      </c>
      <c r="W129" s="12">
        <f>'Surv-rate CEA'!T127*'Unit cost and utilities'!$H$4+'Surv-rate CEA'!S127*'Unit cost and utilities'!$H$4+('Surv-rate CEA'!R126-'Surv-rate CEA'!R127)*'Unit cost and utilities'!$G$14</f>
        <v>227.68844655874128</v>
      </c>
      <c r="X129" s="12">
        <f t="shared" si="42"/>
        <v>184.71222839072061</v>
      </c>
      <c r="Y129" s="12">
        <f>W129-'Surv-rate CEA'!S127*'Unit cost and utilities'!$H$4-('Surv-rate CEA'!R126-'Surv-rate CEA'!R127)*'Unit cost and utilities'!$G$14</f>
        <v>4.4773525681435844</v>
      </c>
      <c r="Z129" s="12">
        <f t="shared" si="43"/>
        <v>3.6322518013198977</v>
      </c>
      <c r="AA129" s="12">
        <f>'Surv-rate CEA'!W127*'Unit cost and utilities'!$H$6+'Surv-rate CEA'!V127*'Unit cost and utilities'!$H$6+('Surv-rate CEA'!U126-'Surv-rate CEA'!U127)*'Unit cost and utilities'!$G$14</f>
        <v>185.74825325953441</v>
      </c>
      <c r="AB129" s="12">
        <f t="shared" si="44"/>
        <v>150.68825097544382</v>
      </c>
      <c r="AC129" s="12">
        <f>AA129-'Surv-rate CEA'!V127*'Unit cost and utilities'!$H$6-('Surv-rate CEA'!U126-'Surv-rate CEA'!U127)*'Unit cost and utilities'!$G$14</f>
        <v>81.100487009241576</v>
      </c>
      <c r="AD129" s="12">
        <f t="shared" si="45"/>
        <v>65.792761580394682</v>
      </c>
      <c r="AE129" s="12">
        <f>'Surv-rate CEA'!Z127*'Unit cost and utilities'!$H$12+'Surv-rate CEA'!Y127*'Unit cost and utilities'!$H$12+('Surv-rate CEA'!X126-'Surv-rate CEA'!X127)*'Unit cost and utilities'!$G$14</f>
        <v>166.17516448882321</v>
      </c>
      <c r="AF129" s="12">
        <f t="shared" si="46"/>
        <v>134.809584763038</v>
      </c>
      <c r="AG129" s="12">
        <f>AE129-'Surv-rate CEA'!Y127*'Unit cost and utilities'!$H$12-('Surv-rate CEA'!X126-'Surv-rate CEA'!X127)*'Unit cost and utilities'!$G$14</f>
        <v>20.800581615376636</v>
      </c>
      <c r="AH129" s="12">
        <f t="shared" si="47"/>
        <v>16.874469653900711</v>
      </c>
      <c r="AI129" s="12">
        <f>'Surv-rate CEA'!AC127*'Unit cost and utilities'!$H$5+'Surv-rate CEA'!AB127*'Unit cost and utilities'!$H$5+('Surv-rate CEA'!AA126-'Surv-rate CEA'!AA127)*'Unit cost and utilities'!$G$14</f>
        <v>258.48180326937256</v>
      </c>
      <c r="AJ129" s="12">
        <f t="shared" si="48"/>
        <v>209.69333579260027</v>
      </c>
      <c r="AK129" s="12">
        <f>AI129-'Surv-rate CEA'!AB127*'Unit cost and utilities'!$H$5-('Surv-rate CEA'!AA126-'Surv-rate CEA'!AA127)*'Unit cost and utilities'!$G$14</f>
        <v>31.748479530978209</v>
      </c>
      <c r="AL129" s="12">
        <f t="shared" si="49"/>
        <v>25.755950689712435</v>
      </c>
      <c r="AM129" s="12">
        <f>'Surv-rate CEA'!AF127*'Unit cost and utilities'!$H$9+'Surv-rate CEA'!AE127*'Unit cost and utilities'!$H$9+('Surv-rate CEA'!AD126-'Surv-rate CEA'!AD127)*'Unit cost and utilities'!G136</f>
        <v>320.3978188795067</v>
      </c>
      <c r="AN129" s="12">
        <f t="shared" si="50"/>
        <v>259.92269696254431</v>
      </c>
      <c r="AO129" s="12">
        <f>AM129-'Surv-rate CEA'!AE127*'Unit cost and utilities'!$H$9-('Surv-rate CEA'!AD126-'Surv-rate CEA'!AD127)*'Unit cost and utilities'!G136</f>
        <v>58.618658080261525</v>
      </c>
      <c r="AP129" s="12">
        <f t="shared" si="51"/>
        <v>47.554380219663109</v>
      </c>
      <c r="AQ129" s="13">
        <f>'Surv-rate CEA'!AI127*'Unit cost and utilities'!$H$4+'Surv-rate CEA'!AH127*'Unit cost and utilities'!$H$4+('Surv-rate CEA'!AG126-'Surv-rate CEA'!AG127)*'Unit cost and utilities'!$G$14</f>
        <v>227.68844655874128</v>
      </c>
      <c r="AR129" s="12">
        <f t="shared" si="52"/>
        <v>184.71222839072061</v>
      </c>
      <c r="AS129" s="13">
        <f>AQ129-'Surv-rate CEA'!AH127*'Unit cost and utilities'!$H$4-('Surv-rate CEA'!AG126-'Surv-rate CEA'!AG127)*'Unit cost and utilities'!$G$14</f>
        <v>4.4773525681435844</v>
      </c>
      <c r="AT129" s="12">
        <f t="shared" si="53"/>
        <v>3.6322518013198977</v>
      </c>
      <c r="AU129" s="12">
        <f>'Surv-rate CEA'!AL127*'Unit cost and utilities'!$H$8+'Surv-rate CEA'!AK127*'Unit cost and utilities'!$H$8+('Surv-rate CEA'!AJ126-'Surv-rate CEA'!AJ127)*'Unit cost and utilities'!$G$14</f>
        <v>161.37624582793103</v>
      </c>
      <c r="AV129" s="12">
        <f t="shared" si="54"/>
        <v>130.91646250270179</v>
      </c>
      <c r="AW129" s="12">
        <f>AU129-'Surv-rate CEA'!AK127*'Unit cost and utilities'!$H$8-('Surv-rate CEA'!AJ126-'Surv-rate CEA'!AJ127)*'Unit cost and utilities'!$G$14</f>
        <v>109.14707666756517</v>
      </c>
      <c r="AX129" s="12">
        <f t="shared" si="55"/>
        <v>88.5455544991718</v>
      </c>
      <c r="AY129" s="12">
        <f>'Surv-rate CEA'!AO127*'Unit cost and utilities'!$H$5+'Surv-rate CEA'!AN127*'Unit cost and utilities'!$H$5+('Surv-rate CEA'!AM126-'Surv-rate CEA'!AM127)*'Unit cost and utilities'!$G$14</f>
        <v>258.48180326937256</v>
      </c>
      <c r="AZ129" s="12">
        <f t="shared" si="56"/>
        <v>209.69333579260027</v>
      </c>
      <c r="BA129" s="12">
        <f>AY129-'Surv-rate CEA'!AN127*'Unit cost and utilities'!$H$5-('Surv-rate CEA'!AM126-'Surv-rate CEA'!AM127)*'Unit cost and utilities'!$G$14</f>
        <v>31.748479530978209</v>
      </c>
      <c r="BB129" s="12">
        <f t="shared" si="57"/>
        <v>25.755950689712435</v>
      </c>
    </row>
    <row r="130" spans="1:54">
      <c r="A130" s="12">
        <v>125</v>
      </c>
      <c r="B130" s="12">
        <f t="shared" si="58"/>
        <v>7.1342465753424653</v>
      </c>
      <c r="C130" s="12">
        <f>'Surv-rate CEA'!D128*'Unit cost and utilities'!$H$7+'Surv-rate CEA'!E128*'Unit cost and utilities'!$H$7+'Unit cost and utilities'!$G$14*('Surv-rate CEA'!C127-'Surv-rate CEA'!C128)</f>
        <v>174.2451970823943</v>
      </c>
      <c r="D130" s="12">
        <f t="shared" si="32"/>
        <v>141.11620532957858</v>
      </c>
      <c r="E130" s="12">
        <f>C130-'Surv-rate CEA'!E128*'Unit cost and utilities'!$H$7-'Unit cost and utilities'!$G$14*('Surv-rate CEA'!C127-'Surv-rate CEA'!C128)</f>
        <v>11.716689019861001</v>
      </c>
      <c r="F130" s="12">
        <f t="shared" si="33"/>
        <v>9.4890115836460218</v>
      </c>
      <c r="G130" s="12">
        <f>'Surv-rate CEA'!G128*'Unit cost and utilities'!$H$4+'Surv-rate CEA'!H128*'Unit cost and utilities'!$H$4+('Surv-rate CEA'!F127-'Surv-rate CEA'!F128)*'Unit cost and utilities'!$G$14</f>
        <v>224.50383635871546</v>
      </c>
      <c r="H130" s="12">
        <f t="shared" si="34"/>
        <v>181.81924092802242</v>
      </c>
      <c r="I130" s="12">
        <f>G130-'Surv-rate CEA'!H128*'Unit cost and utilities'!$H$4-('Surv-rate CEA'!F127-'Surv-rate CEA'!F128)*'Unit cost and utilities'!$G$14</f>
        <v>4.3462645418462262</v>
      </c>
      <c r="J130" s="12">
        <f t="shared" si="35"/>
        <v>3.5199154396997114</v>
      </c>
      <c r="K130" s="12">
        <f>'Surv-rate CEA'!K128*'Unit cost and utilities'!$H$10+'Surv-rate CEA'!J128*'Unit cost and utilities'!$H$10+('Surv-rate CEA'!I127-'Surv-rate CEA'!I128)*'Unit cost and utilities'!$G$14</f>
        <v>164.2797876838832</v>
      </c>
      <c r="L130" s="12">
        <f t="shared" si="36"/>
        <v>133.04550506110218</v>
      </c>
      <c r="M130" s="12">
        <f>K130-'Surv-rate CEA'!J128*'Unit cost and utilities'!$H$10-('Surv-rate CEA'!I127-'Surv-rate CEA'!I128)*'Unit cost and utilities'!$G$14</f>
        <v>20.408739895151136</v>
      </c>
      <c r="N130" s="12">
        <f t="shared" si="37"/>
        <v>16.52845517572722</v>
      </c>
      <c r="O130" s="12">
        <f>'Surv-rate CEA'!N128*'Unit cost and utilities'!$H$3+'Surv-rate CEA'!M128*'Unit cost and utilities'!$H$3+('Surv-rate CEA'!L127-'Surv-rate CEA'!L128)*'Unit cost and utilities'!$G$14</f>
        <v>229.0463764357221</v>
      </c>
      <c r="P130" s="12">
        <f t="shared" si="38"/>
        <v>185.49811431425178</v>
      </c>
      <c r="Q130" s="12">
        <f>O130-'Surv-rate CEA'!M128*'Unit cost and utilities'!$H$3-('Surv-rate CEA'!L127-'Surv-rate CEA'!L128)*'Unit cost and utilities'!$G$14</f>
        <v>4.3462645418462502</v>
      </c>
      <c r="R130" s="12">
        <f t="shared" si="39"/>
        <v>3.519915439699731</v>
      </c>
      <c r="S130" s="12">
        <f>'Surv-rate CEA'!Q128*'Unit cost and utilities'!$H$11+'Surv-rate CEA'!P128*'Unit cost and utilities'!$H$11+('Surv-rate CEA'!O127-'Surv-rate CEA'!O128)*'Unit cost and utilities'!$G$14</f>
        <v>164.2797876838832</v>
      </c>
      <c r="T130" s="12">
        <f t="shared" si="40"/>
        <v>133.04550506110218</v>
      </c>
      <c r="U130" s="12">
        <f>S130-'Surv-rate CEA'!P128*'Unit cost and utilities'!$H$11-('Surv-rate CEA'!O127-'Surv-rate CEA'!O128)*'Unit cost and utilities'!$G$14</f>
        <v>20.408739895151136</v>
      </c>
      <c r="V130" s="12">
        <f t="shared" si="41"/>
        <v>16.52845517572722</v>
      </c>
      <c r="W130" s="12">
        <f>'Surv-rate CEA'!T128*'Unit cost and utilities'!$H$4+'Surv-rate CEA'!S128*'Unit cost and utilities'!$H$4+('Surv-rate CEA'!R127-'Surv-rate CEA'!R128)*'Unit cost and utilities'!$G$14</f>
        <v>224.50383635871546</v>
      </c>
      <c r="X130" s="12">
        <f t="shared" si="42"/>
        <v>181.81924092802242</v>
      </c>
      <c r="Y130" s="12">
        <f>W130-'Surv-rate CEA'!S128*'Unit cost and utilities'!$H$4-('Surv-rate CEA'!R127-'Surv-rate CEA'!R128)*'Unit cost and utilities'!$G$14</f>
        <v>4.3462645418462262</v>
      </c>
      <c r="Z130" s="12">
        <f t="shared" si="43"/>
        <v>3.5199154396997114</v>
      </c>
      <c r="AA130" s="12">
        <f>'Surv-rate CEA'!W128*'Unit cost and utilities'!$H$6+'Surv-rate CEA'!V128*'Unit cost and utilities'!$H$6+('Surv-rate CEA'!U127-'Surv-rate CEA'!U128)*'Unit cost and utilities'!$G$14</f>
        <v>183.72956409423645</v>
      </c>
      <c r="AB130" s="12">
        <f t="shared" si="44"/>
        <v>148.79732311689594</v>
      </c>
      <c r="AC130" s="12">
        <f>AA130-'Surv-rate CEA'!V128*'Unit cost and utilities'!$H$6-('Surv-rate CEA'!U127-'Surv-rate CEA'!U128)*'Unit cost and utilities'!$G$14</f>
        <v>80.039890588377489</v>
      </c>
      <c r="AD130" s="12">
        <f t="shared" si="45"/>
        <v>64.822019911891843</v>
      </c>
      <c r="AE130" s="12">
        <f>'Surv-rate CEA'!Z128*'Unit cost and utilities'!$H$12+'Surv-rate CEA'!Y128*'Unit cost and utilities'!$H$12+('Surv-rate CEA'!X127-'Surv-rate CEA'!X128)*'Unit cost and utilities'!$G$14</f>
        <v>164.2797876838832</v>
      </c>
      <c r="AF130" s="12">
        <f t="shared" si="46"/>
        <v>133.04550506110218</v>
      </c>
      <c r="AG130" s="12">
        <f>AE130-'Surv-rate CEA'!Y128*'Unit cost and utilities'!$H$12-('Surv-rate CEA'!X127-'Surv-rate CEA'!X128)*'Unit cost and utilities'!$G$14</f>
        <v>20.408739895151136</v>
      </c>
      <c r="AH130" s="12">
        <f t="shared" si="47"/>
        <v>16.52845517572722</v>
      </c>
      <c r="AI130" s="12">
        <f>'Surv-rate CEA'!AC128*'Unit cost and utilities'!$H$5+'Surv-rate CEA'!AB128*'Unit cost and utilities'!$H$5+('Surv-rate CEA'!AA127-'Surv-rate CEA'!AA128)*'Unit cost and utilities'!$G$14</f>
        <v>255.03816279380138</v>
      </c>
      <c r="AJ130" s="12">
        <f t="shared" si="48"/>
        <v>206.54811926133135</v>
      </c>
      <c r="AK130" s="12">
        <f>AI130-'Surv-rate CEA'!AB128*'Unit cost and utilities'!$H$5-('Surv-rate CEA'!AA127-'Surv-rate CEA'!AA128)*'Unit cost and utilities'!$G$14</f>
        <v>31.081979036925489</v>
      </c>
      <c r="AL130" s="12">
        <f t="shared" si="49"/>
        <v>25.172406524068329</v>
      </c>
      <c r="AM130" s="12">
        <f>'Surv-rate CEA'!AF128*'Unit cost and utilities'!$H$9+'Surv-rate CEA'!AE128*'Unit cost and utilities'!$H$9+('Surv-rate CEA'!AD127-'Surv-rate CEA'!AD128)*'Unit cost and utilities'!G137</f>
        <v>317.91073774871882</v>
      </c>
      <c r="AN130" s="12">
        <f t="shared" si="50"/>
        <v>257.46682086974374</v>
      </c>
      <c r="AO130" s="12">
        <f>AM130-'Surv-rate CEA'!AE128*'Unit cost and utilities'!$H$9-('Surv-rate CEA'!AD127-'Surv-rate CEA'!AD128)*'Unit cost and utilities'!G137</f>
        <v>57.771328533021347</v>
      </c>
      <c r="AP130" s="12">
        <f t="shared" si="51"/>
        <v>46.787347920834634</v>
      </c>
      <c r="AQ130" s="13">
        <f>'Surv-rate CEA'!AI128*'Unit cost and utilities'!$H$4+'Surv-rate CEA'!AH128*'Unit cost and utilities'!$H$4+('Surv-rate CEA'!AG127-'Surv-rate CEA'!AG128)*'Unit cost and utilities'!$G$14</f>
        <v>224.50383635871546</v>
      </c>
      <c r="AR130" s="12">
        <f t="shared" si="52"/>
        <v>181.81924092802242</v>
      </c>
      <c r="AS130" s="13">
        <f>AQ130-'Surv-rate CEA'!AH128*'Unit cost and utilities'!$H$4-('Surv-rate CEA'!AG127-'Surv-rate CEA'!AG128)*'Unit cost and utilities'!$G$14</f>
        <v>4.3462645418462262</v>
      </c>
      <c r="AT130" s="12">
        <f t="shared" si="53"/>
        <v>3.5199154396997114</v>
      </c>
      <c r="AU130" s="12">
        <f>'Surv-rate CEA'!AL128*'Unit cost and utilities'!$H$8+'Surv-rate CEA'!AK128*'Unit cost and utilities'!$H$8+('Surv-rate CEA'!AJ127-'Surv-rate CEA'!AJ128)*'Unit cost and utilities'!$G$14</f>
        <v>159.51276654250231</v>
      </c>
      <c r="AV130" s="12">
        <f t="shared" si="54"/>
        <v>129.18483087632418</v>
      </c>
      <c r="AW130" s="12">
        <f>AU130-'Surv-rate CEA'!AK128*'Unit cost and utilities'!$H$8-('Surv-rate CEA'!AJ127-'Surv-rate CEA'!AJ128)*'Unit cost and utilities'!$G$14</f>
        <v>107.85742640853256</v>
      </c>
      <c r="AX130" s="12">
        <f t="shared" si="55"/>
        <v>87.350647169856828</v>
      </c>
      <c r="AY130" s="12">
        <f>'Surv-rate CEA'!AO128*'Unit cost and utilities'!$H$5+'Surv-rate CEA'!AN128*'Unit cost and utilities'!$H$5+('Surv-rate CEA'!AM127-'Surv-rate CEA'!AM128)*'Unit cost and utilities'!$G$14</f>
        <v>255.03816279380138</v>
      </c>
      <c r="AZ130" s="12">
        <f t="shared" si="56"/>
        <v>206.54811926133135</v>
      </c>
      <c r="BA130" s="12">
        <f>AY130-'Surv-rate CEA'!AN128*'Unit cost and utilities'!$H$5-('Surv-rate CEA'!AM127-'Surv-rate CEA'!AM128)*'Unit cost and utilities'!$G$14</f>
        <v>31.081979036925489</v>
      </c>
      <c r="BB130" s="12">
        <f t="shared" si="57"/>
        <v>25.172406524068329</v>
      </c>
    </row>
    <row r="131" spans="1:54">
      <c r="A131" s="12">
        <v>126</v>
      </c>
      <c r="B131" s="12">
        <f t="shared" si="58"/>
        <v>7.1917808219178081</v>
      </c>
      <c r="C131" s="12">
        <f>'Surv-rate CEA'!D129*'Unit cost and utilities'!$H$7+'Surv-rate CEA'!E129*'Unit cost and utilities'!$H$7+'Unit cost and utilities'!$G$14*('Surv-rate CEA'!C128-'Surv-rate CEA'!C129)</f>
        <v>172.31757461499546</v>
      </c>
      <c r="D131" s="12">
        <f t="shared" si="32"/>
        <v>139.31794725221062</v>
      </c>
      <c r="E131" s="12">
        <f>C131-'Surv-rate CEA'!E129*'Unit cost and utilities'!$H$7-'Unit cost and utilities'!$G$14*('Surv-rate CEA'!C128-'Surv-rate CEA'!C129)</f>
        <v>11.470045759108864</v>
      </c>
      <c r="F131" s="12">
        <f t="shared" si="33"/>
        <v>9.2734779584630385</v>
      </c>
      <c r="G131" s="12">
        <f>'Surv-rate CEA'!G129*'Unit cost and utilities'!$H$4+'Surv-rate CEA'!H129*'Unit cost and utilities'!$H$4+('Surv-rate CEA'!F128-'Surv-rate CEA'!F129)*'Unit cost and utilities'!$G$14</f>
        <v>221.38035018991908</v>
      </c>
      <c r="H131" s="12">
        <f t="shared" si="34"/>
        <v>178.98497015957358</v>
      </c>
      <c r="I131" s="12">
        <f>G131-'Surv-rate CEA'!H129*'Unit cost and utilities'!$H$4-('Surv-rate CEA'!F128-'Surv-rate CEA'!F129)*'Unit cost and utilities'!$G$14</f>
        <v>4.2197154592383432</v>
      </c>
      <c r="J131" s="12">
        <f t="shared" si="35"/>
        <v>3.4116200688350817</v>
      </c>
      <c r="K131" s="12">
        <f>'Surv-rate CEA'!K129*'Unit cost and utilities'!$H$10+'Surv-rate CEA'!J129*'Unit cost and utilities'!$H$10+('Surv-rate CEA'!I128-'Surv-rate CEA'!I129)*'Unit cost and utilities'!$G$14</f>
        <v>162.41614719756086</v>
      </c>
      <c r="L131" s="12">
        <f t="shared" si="36"/>
        <v>131.31268983290323</v>
      </c>
      <c r="M131" s="12">
        <f>K131-'Surv-rate CEA'!J129*'Unit cost and utilities'!$H$10-('Surv-rate CEA'!I128-'Surv-rate CEA'!I129)*'Unit cost and utilities'!$G$14</f>
        <v>20.026408801591998</v>
      </c>
      <c r="N131" s="12">
        <f t="shared" si="37"/>
        <v>16.191257167500805</v>
      </c>
      <c r="O131" s="12">
        <f>'Surv-rate CEA'!N129*'Unit cost and utilities'!$H$3+'Surv-rate CEA'!M129*'Unit cost and utilities'!$H$3+('Surv-rate CEA'!L128-'Surv-rate CEA'!L129)*'Unit cost and utilities'!$G$14</f>
        <v>225.77659706967034</v>
      </c>
      <c r="P131" s="12">
        <f t="shared" si="38"/>
        <v>182.53931505021706</v>
      </c>
      <c r="Q131" s="12">
        <f>O131-'Surv-rate CEA'!M129*'Unit cost and utilities'!$H$3-('Surv-rate CEA'!L128-'Surv-rate CEA'!L129)*'Unit cost and utilities'!$G$14</f>
        <v>4.2197154592383281</v>
      </c>
      <c r="R131" s="12">
        <f t="shared" si="39"/>
        <v>3.4116200688350693</v>
      </c>
      <c r="S131" s="12">
        <f>'Surv-rate CEA'!Q129*'Unit cost and utilities'!$H$11+'Surv-rate CEA'!P129*'Unit cost and utilities'!$H$11+('Surv-rate CEA'!O128-'Surv-rate CEA'!O129)*'Unit cost and utilities'!$G$14</f>
        <v>162.41614719756086</v>
      </c>
      <c r="T131" s="12">
        <f t="shared" si="40"/>
        <v>131.31268983290323</v>
      </c>
      <c r="U131" s="12">
        <f>S131-'Surv-rate CEA'!P129*'Unit cost and utilities'!$H$11-('Surv-rate CEA'!O128-'Surv-rate CEA'!O129)*'Unit cost and utilities'!$G$14</f>
        <v>20.026408801591998</v>
      </c>
      <c r="V131" s="12">
        <f t="shared" si="41"/>
        <v>16.191257167500805</v>
      </c>
      <c r="W131" s="12">
        <f>'Surv-rate CEA'!T129*'Unit cost and utilities'!$H$4+'Surv-rate CEA'!S129*'Unit cost and utilities'!$H$4+('Surv-rate CEA'!R128-'Surv-rate CEA'!R129)*'Unit cost and utilities'!$G$14</f>
        <v>221.38035018991908</v>
      </c>
      <c r="X131" s="12">
        <f t="shared" si="42"/>
        <v>178.98497015957358</v>
      </c>
      <c r="Y131" s="12">
        <f>W131-'Surv-rate CEA'!S129*'Unit cost and utilities'!$H$4-('Surv-rate CEA'!R128-'Surv-rate CEA'!R129)*'Unit cost and utilities'!$G$14</f>
        <v>4.2197154592383432</v>
      </c>
      <c r="Z131" s="12">
        <f t="shared" si="43"/>
        <v>3.4116200688350817</v>
      </c>
      <c r="AA131" s="12">
        <f>'Surv-rate CEA'!W129*'Unit cost and utilities'!$H$6+'Surv-rate CEA'!V129*'Unit cost and utilities'!$H$6+('Surv-rate CEA'!U128-'Surv-rate CEA'!U129)*'Unit cost and utilities'!$G$14</f>
        <v>181.74360035596527</v>
      </c>
      <c r="AB131" s="12">
        <f t="shared" si="44"/>
        <v>146.9388446558126</v>
      </c>
      <c r="AC131" s="12">
        <f>AA131-'Surv-rate CEA'!V129*'Unit cost and utilities'!$H$6-('Surv-rate CEA'!U128-'Surv-rate CEA'!U129)*'Unit cost and utilities'!$G$14</f>
        <v>78.998977797213968</v>
      </c>
      <c r="AD131" s="12">
        <f t="shared" si="45"/>
        <v>63.870301368395928</v>
      </c>
      <c r="AE131" s="12">
        <f>'Surv-rate CEA'!Z129*'Unit cost and utilities'!$H$12+'Surv-rate CEA'!Y129*'Unit cost and utilities'!$H$12+('Surv-rate CEA'!X128-'Surv-rate CEA'!X129)*'Unit cost and utilities'!$G$14</f>
        <v>162.41614719756086</v>
      </c>
      <c r="AF131" s="12">
        <f t="shared" si="46"/>
        <v>131.31268983290323</v>
      </c>
      <c r="AG131" s="12">
        <f>AE131-'Surv-rate CEA'!Y129*'Unit cost and utilities'!$H$12-('Surv-rate CEA'!X128-'Surv-rate CEA'!X129)*'Unit cost and utilities'!$G$14</f>
        <v>20.026408801591998</v>
      </c>
      <c r="AH131" s="12">
        <f t="shared" si="47"/>
        <v>16.191257167500805</v>
      </c>
      <c r="AI131" s="12">
        <f>'Surv-rate CEA'!AC129*'Unit cost and utilities'!$H$5+'Surv-rate CEA'!AB129*'Unit cost and utilities'!$H$5+('Surv-rate CEA'!AA128-'Surv-rate CEA'!AA129)*'Unit cost and utilities'!$G$14</f>
        <v>251.65835384442892</v>
      </c>
      <c r="AJ131" s="12">
        <f t="shared" si="48"/>
        <v>203.46459346825819</v>
      </c>
      <c r="AK131" s="12">
        <f>AI131-'Surv-rate CEA'!AB129*'Unit cost and utilities'!$H$5-('Surv-rate CEA'!AA128-'Surv-rate CEA'!AA129)*'Unit cost and utilities'!$G$14</f>
        <v>30.433080056560257</v>
      </c>
      <c r="AL131" s="12">
        <f t="shared" si="49"/>
        <v>24.605001849145115</v>
      </c>
      <c r="AM131" s="12">
        <f>'Surv-rate CEA'!AF129*'Unit cost and utilities'!$H$9+'Surv-rate CEA'!AE129*'Unit cost and utilities'!$H$9+('Surv-rate CEA'!AD128-'Surv-rate CEA'!AD129)*'Unit cost and utilities'!G138</f>
        <v>315.45583497739028</v>
      </c>
      <c r="AN131" s="12">
        <f t="shared" si="50"/>
        <v>255.0445564010254</v>
      </c>
      <c r="AO131" s="12">
        <f>AM131-'Surv-rate CEA'!AE129*'Unit cost and utilities'!$H$9-('Surv-rate CEA'!AD128-'Surv-rate CEA'!AD129)*'Unit cost and utilities'!G138</f>
        <v>56.940881982806843</v>
      </c>
      <c r="AP131" s="12">
        <f t="shared" si="51"/>
        <v>46.03643482273511</v>
      </c>
      <c r="AQ131" s="13">
        <f>'Surv-rate CEA'!AI129*'Unit cost and utilities'!$H$4+'Surv-rate CEA'!AH129*'Unit cost and utilities'!$H$4+('Surv-rate CEA'!AG128-'Surv-rate CEA'!AG129)*'Unit cost and utilities'!$G$14</f>
        <v>221.38035018991908</v>
      </c>
      <c r="AR131" s="12">
        <f t="shared" si="52"/>
        <v>178.98497015957358</v>
      </c>
      <c r="AS131" s="13">
        <f>AQ131-'Surv-rate CEA'!AH129*'Unit cost and utilities'!$H$4-('Surv-rate CEA'!AG128-'Surv-rate CEA'!AG129)*'Unit cost and utilities'!$G$14</f>
        <v>4.2197154592383432</v>
      </c>
      <c r="AT131" s="12">
        <f t="shared" si="53"/>
        <v>3.4116200688350817</v>
      </c>
      <c r="AU131" s="12">
        <f>'Surv-rate CEA'!AL129*'Unit cost and utilities'!$H$8+'Surv-rate CEA'!AK129*'Unit cost and utilities'!$H$8+('Surv-rate CEA'!AJ128-'Surv-rate CEA'!AJ129)*'Unit cost and utilities'!$G$14</f>
        <v>157.6807506710241</v>
      </c>
      <c r="AV131" s="12">
        <f t="shared" si="54"/>
        <v>127.48414405063836</v>
      </c>
      <c r="AW131" s="12">
        <f>AU131-'Surv-rate CEA'!AK129*'Unit cost and utilities'!$H$8-('Surv-rate CEA'!AJ128-'Surv-rate CEA'!AJ129)*'Unit cost and utilities'!$G$14</f>
        <v>106.59009699644355</v>
      </c>
      <c r="AX131" s="12">
        <f t="shared" si="55"/>
        <v>86.177591253459184</v>
      </c>
      <c r="AY131" s="12">
        <f>'Surv-rate CEA'!AO129*'Unit cost and utilities'!$H$5+'Surv-rate CEA'!AN129*'Unit cost and utilities'!$H$5+('Surv-rate CEA'!AM128-'Surv-rate CEA'!AM129)*'Unit cost and utilities'!$G$14</f>
        <v>251.65835384442892</v>
      </c>
      <c r="AZ131" s="12">
        <f t="shared" si="56"/>
        <v>203.46459346825819</v>
      </c>
      <c r="BA131" s="12">
        <f>AY131-'Surv-rate CEA'!AN129*'Unit cost and utilities'!$H$5-('Surv-rate CEA'!AM128-'Surv-rate CEA'!AM129)*'Unit cost and utilities'!$G$14</f>
        <v>30.433080056560257</v>
      </c>
      <c r="BB131" s="12">
        <f t="shared" si="57"/>
        <v>24.605001849145115</v>
      </c>
    </row>
    <row r="132" spans="1:54">
      <c r="A132" s="12">
        <v>127</v>
      </c>
      <c r="B132" s="12">
        <f t="shared" si="58"/>
        <v>7.2493150684931509</v>
      </c>
      <c r="C132" s="12">
        <f>'Surv-rate CEA'!D130*'Unit cost and utilities'!$H$7+'Surv-rate CEA'!E130*'Unit cost and utilities'!$H$7+'Unit cost and utilities'!$G$14*('Surv-rate CEA'!C129-'Surv-rate CEA'!C130)</f>
        <v>170.42150060717282</v>
      </c>
      <c r="D132" s="12">
        <f t="shared" si="32"/>
        <v>137.55085636707514</v>
      </c>
      <c r="E132" s="12">
        <f>C132-'Surv-rate CEA'!E130*'Unit cost and utilities'!$H$7-'Unit cost and utilities'!$G$14*('Surv-rate CEA'!C129-'Surv-rate CEA'!C130)</f>
        <v>11.229920721882451</v>
      </c>
      <c r="F132" s="12">
        <f t="shared" si="33"/>
        <v>9.0639104028889186</v>
      </c>
      <c r="G132" s="12">
        <f>'Surv-rate CEA'!G130*'Unit cost and utilities'!$H$4+'Surv-rate CEA'!H130*'Unit cost and utilities'!$H$4+('Surv-rate CEA'!F129-'Surv-rate CEA'!F130)*'Unit cost and utilities'!$G$14</f>
        <v>218.31647366965069</v>
      </c>
      <c r="H132" s="12">
        <f t="shared" si="34"/>
        <v>176.20791863298825</v>
      </c>
      <c r="I132" s="12">
        <f>G132-'Surv-rate CEA'!H130*'Unit cost and utilities'!$H$4-('Surv-rate CEA'!F129-'Surv-rate CEA'!F130)*'Unit cost and utilities'!$G$14</f>
        <v>4.0975231576492916</v>
      </c>
      <c r="J132" s="12">
        <f t="shared" si="35"/>
        <v>3.3071990172046402</v>
      </c>
      <c r="K132" s="12">
        <f>'Surv-rate CEA'!K130*'Unit cost and utilities'!$H$10+'Surv-rate CEA'!J130*'Unit cost and utilities'!$H$10+('Surv-rate CEA'!I129-'Surv-rate CEA'!I130)*'Unit cost and utilities'!$G$14</f>
        <v>160.58352781393032</v>
      </c>
      <c r="L132" s="12">
        <f t="shared" si="36"/>
        <v>129.61041705745004</v>
      </c>
      <c r="M132" s="12">
        <f>K132-'Surv-rate CEA'!J130*'Unit cost and utilities'!$H$10-('Surv-rate CEA'!I129-'Surv-rate CEA'!I130)*'Unit cost and utilities'!$G$14</f>
        <v>19.653303328742425</v>
      </c>
      <c r="N132" s="12">
        <f t="shared" si="37"/>
        <v>15.862603566328588</v>
      </c>
      <c r="O132" s="12">
        <f>'Surv-rate CEA'!N130*'Unit cost and utilities'!$H$3+'Surv-rate CEA'!M130*'Unit cost and utilities'!$H$3+('Surv-rate CEA'!L129-'Surv-rate CEA'!L130)*'Unit cost and utilities'!$G$14</f>
        <v>222.57153618397911</v>
      </c>
      <c r="P132" s="12">
        <f t="shared" si="38"/>
        <v>179.64227105129265</v>
      </c>
      <c r="Q132" s="12">
        <f>O132-'Surv-rate CEA'!M130*'Unit cost and utilities'!$H$3-('Surv-rate CEA'!L129-'Surv-rate CEA'!L130)*'Unit cost and utilities'!$G$14</f>
        <v>4.097523157649273</v>
      </c>
      <c r="R132" s="12">
        <f t="shared" si="39"/>
        <v>3.3071990172046251</v>
      </c>
      <c r="S132" s="12">
        <f>'Surv-rate CEA'!Q130*'Unit cost and utilities'!$H$11+'Surv-rate CEA'!P130*'Unit cost and utilities'!$H$11+('Surv-rate CEA'!O129-'Surv-rate CEA'!O130)*'Unit cost and utilities'!$G$14</f>
        <v>160.58352781393032</v>
      </c>
      <c r="T132" s="12">
        <f t="shared" si="40"/>
        <v>129.61041705745004</v>
      </c>
      <c r="U132" s="12">
        <f>S132-'Surv-rate CEA'!P130*'Unit cost and utilities'!$H$11-('Surv-rate CEA'!O129-'Surv-rate CEA'!O130)*'Unit cost and utilities'!$G$14</f>
        <v>19.653303328742425</v>
      </c>
      <c r="V132" s="12">
        <f t="shared" si="41"/>
        <v>15.862603566328588</v>
      </c>
      <c r="W132" s="12">
        <f>'Surv-rate CEA'!T130*'Unit cost and utilities'!$H$4+'Surv-rate CEA'!S130*'Unit cost and utilities'!$H$4+('Surv-rate CEA'!R129-'Surv-rate CEA'!R130)*'Unit cost and utilities'!$G$14</f>
        <v>218.31647366965069</v>
      </c>
      <c r="X132" s="12">
        <f t="shared" si="42"/>
        <v>176.20791863298825</v>
      </c>
      <c r="Y132" s="12">
        <f>W132-'Surv-rate CEA'!S130*'Unit cost and utilities'!$H$4-('Surv-rate CEA'!R129-'Surv-rate CEA'!R130)*'Unit cost and utilities'!$G$14</f>
        <v>4.0975231576492916</v>
      </c>
      <c r="Z132" s="12">
        <f t="shared" si="43"/>
        <v>3.3071990172046402</v>
      </c>
      <c r="AA132" s="12">
        <f>'Surv-rate CEA'!W130*'Unit cost and utilities'!$H$6+'Surv-rate CEA'!V130*'Unit cost and utilities'!$H$6+('Surv-rate CEA'!U129-'Surv-rate CEA'!U130)*'Unit cost and utilities'!$G$14</f>
        <v>179.78964122363828</v>
      </c>
      <c r="AB132" s="12">
        <f t="shared" si="44"/>
        <v>145.11208402773434</v>
      </c>
      <c r="AC132" s="12">
        <f>AA132-'Surv-rate CEA'!V130*'Unit cost and utilities'!$H$6-('Surv-rate CEA'!U129-'Surv-rate CEA'!U130)*'Unit cost and utilities'!$G$14</f>
        <v>77.977268218353359</v>
      </c>
      <c r="AD132" s="12">
        <f t="shared" si="45"/>
        <v>62.937129308132498</v>
      </c>
      <c r="AE132" s="12">
        <f>'Surv-rate CEA'!Z130*'Unit cost and utilities'!$H$12+'Surv-rate CEA'!Y130*'Unit cost and utilities'!$H$12+('Surv-rate CEA'!X129-'Surv-rate CEA'!X130)*'Unit cost and utilities'!$G$14</f>
        <v>160.58352781393032</v>
      </c>
      <c r="AF132" s="12">
        <f t="shared" si="46"/>
        <v>129.61041705745004</v>
      </c>
      <c r="AG132" s="12">
        <f>AE132-'Surv-rate CEA'!Y130*'Unit cost and utilities'!$H$12-('Surv-rate CEA'!X129-'Surv-rate CEA'!X130)*'Unit cost and utilities'!$G$14</f>
        <v>19.653303328742425</v>
      </c>
      <c r="AH132" s="12">
        <f t="shared" si="47"/>
        <v>15.862603566328588</v>
      </c>
      <c r="AI132" s="12">
        <f>'Surv-rate CEA'!AC130*'Unit cost and utilities'!$H$5+'Surv-rate CEA'!AB130*'Unit cost and utilities'!$H$5+('Surv-rate CEA'!AA129-'Surv-rate CEA'!AA130)*'Unit cost and utilities'!$G$14</f>
        <v>248.34083547564438</v>
      </c>
      <c r="AJ132" s="12">
        <f t="shared" si="48"/>
        <v>200.44122642323495</v>
      </c>
      <c r="AK132" s="12">
        <f>AI132-'Surv-rate CEA'!AB130*'Unit cost and utilities'!$H$5-('Surv-rate CEA'!AA129-'Surv-rate CEA'!AA130)*'Unit cost and utilities'!$G$14</f>
        <v>29.801218301707841</v>
      </c>
      <c r="AL132" s="12">
        <f t="shared" si="49"/>
        <v>24.053203871445884</v>
      </c>
      <c r="AM132" s="12">
        <f>'Surv-rate CEA'!AF130*'Unit cost and utilities'!$H$9+'Surv-rate CEA'!AE130*'Unit cost and utilities'!$H$9+('Surv-rate CEA'!AD129-'Surv-rate CEA'!AD130)*'Unit cost and utilities'!G139</f>
        <v>313.0325092181003</v>
      </c>
      <c r="AN132" s="12">
        <f t="shared" si="50"/>
        <v>252.65526685470218</v>
      </c>
      <c r="AO132" s="12">
        <f>AM132-'Surv-rate CEA'!AE130*'Unit cost and utilities'!$H$9-('Surv-rate CEA'!AD129-'Surv-rate CEA'!AD130)*'Unit cost and utilities'!G139</f>
        <v>56.12688401443188</v>
      </c>
      <c r="AP132" s="12">
        <f t="shared" si="51"/>
        <v>45.301214540975984</v>
      </c>
      <c r="AQ132" s="13">
        <f>'Surv-rate CEA'!AI130*'Unit cost and utilities'!$H$4+'Surv-rate CEA'!AH130*'Unit cost and utilities'!$H$4+('Surv-rate CEA'!AG129-'Surv-rate CEA'!AG130)*'Unit cost and utilities'!$G$14</f>
        <v>218.31647366965069</v>
      </c>
      <c r="AR132" s="12">
        <f t="shared" si="52"/>
        <v>176.20791863298825</v>
      </c>
      <c r="AS132" s="13">
        <f>AQ132-'Surv-rate CEA'!AH130*'Unit cost and utilities'!$H$4-('Surv-rate CEA'!AG129-'Surv-rate CEA'!AG130)*'Unit cost and utilities'!$G$14</f>
        <v>4.0975231576492916</v>
      </c>
      <c r="AT132" s="12">
        <f t="shared" si="53"/>
        <v>3.3071990172046402</v>
      </c>
      <c r="AU132" s="12">
        <f>'Surv-rate CEA'!AL130*'Unit cost and utilities'!$H$8+'Surv-rate CEA'!AK130*'Unit cost and utilities'!$H$8+('Surv-rate CEA'!AJ129-'Surv-rate CEA'!AJ130)*'Unit cost and utilities'!$G$14</f>
        <v>155.8794849220051</v>
      </c>
      <c r="AV132" s="12">
        <f t="shared" si="54"/>
        <v>125.81368292550958</v>
      </c>
      <c r="AW132" s="12">
        <f>AU132-'Surv-rate CEA'!AK130*'Unit cost and utilities'!$H$8-('Surv-rate CEA'!AJ129-'Surv-rate CEA'!AJ130)*'Unit cost and utilities'!$G$14</f>
        <v>105.34457062571306</v>
      </c>
      <c r="AX132" s="12">
        <f t="shared" si="55"/>
        <v>85.025867343986903</v>
      </c>
      <c r="AY132" s="12">
        <f>'Surv-rate CEA'!AO130*'Unit cost and utilities'!$H$5+'Surv-rate CEA'!AN130*'Unit cost and utilities'!$H$5+('Surv-rate CEA'!AM129-'Surv-rate CEA'!AM130)*'Unit cost and utilities'!$G$14</f>
        <v>248.34083547564438</v>
      </c>
      <c r="AZ132" s="12">
        <f t="shared" si="56"/>
        <v>200.44122642323495</v>
      </c>
      <c r="BA132" s="12">
        <f>AY132-'Surv-rate CEA'!AN130*'Unit cost and utilities'!$H$5-('Surv-rate CEA'!AM129-'Surv-rate CEA'!AM130)*'Unit cost and utilities'!$G$14</f>
        <v>29.801218301707841</v>
      </c>
      <c r="BB132" s="12">
        <f t="shared" si="57"/>
        <v>24.053203871445884</v>
      </c>
    </row>
    <row r="133" spans="1:54">
      <c r="A133" s="12">
        <v>128</v>
      </c>
      <c r="B133" s="12">
        <f t="shared" si="58"/>
        <v>7.3068493150684928</v>
      </c>
      <c r="C133" s="12">
        <f>'Surv-rate CEA'!D131*'Unit cost and utilities'!$H$7+'Surv-rate CEA'!E131*'Unit cost and utilities'!$H$7+'Unit cost and utilities'!$G$14*('Surv-rate CEA'!C130-'Surv-rate CEA'!C131)</f>
        <v>168.55627690704233</v>
      </c>
      <c r="D133" s="12">
        <f t="shared" si="32"/>
        <v>135.8142261444311</v>
      </c>
      <c r="E133" s="12">
        <f>C133-'Surv-rate CEA'!E131*'Unit cost and utilities'!$H$7-'Unit cost and utilities'!$G$14*('Surv-rate CEA'!C130-'Surv-rate CEA'!C131)</f>
        <v>10.996105093730286</v>
      </c>
      <c r="F133" s="12">
        <f t="shared" si="33"/>
        <v>8.8601120724292652</v>
      </c>
      <c r="G133" s="12">
        <f>'Surv-rate CEA'!G131*'Unit cost and utilities'!$H$4+'Surv-rate CEA'!H131*'Unit cost and utilities'!$H$4+('Surv-rate CEA'!F130-'Surv-rate CEA'!F131)*'Unit cost and utilities'!$G$14</f>
        <v>215.31073874819342</v>
      </c>
      <c r="H133" s="12">
        <f t="shared" si="34"/>
        <v>173.48663544460334</v>
      </c>
      <c r="I133" s="12">
        <f>G133-'Surv-rate CEA'!H131*'Unit cost and utilities'!$H$4-('Surv-rate CEA'!F130-'Surv-rate CEA'!F131)*'Unit cost and utilities'!$G$14</f>
        <v>3.9795138093508085</v>
      </c>
      <c r="J133" s="12">
        <f t="shared" si="35"/>
        <v>3.2064933941684375</v>
      </c>
      <c r="K133" s="12">
        <f>'Surv-rate CEA'!K131*'Unit cost and utilities'!$H$10+'Surv-rate CEA'!J131*'Unit cost and utilities'!$H$10+('Surv-rate CEA'!I130-'Surv-rate CEA'!I131)*'Unit cost and utilities'!$G$14</f>
        <v>158.78123476573546</v>
      </c>
      <c r="L133" s="12">
        <f t="shared" si="36"/>
        <v>127.93798558957504</v>
      </c>
      <c r="M133" s="12">
        <f>K133-'Surv-rate CEA'!J131*'Unit cost and utilities'!$H$10-('Surv-rate CEA'!I130-'Surv-rate CEA'!I131)*'Unit cost and utilities'!$G$14</f>
        <v>19.289148682996625</v>
      </c>
      <c r="N133" s="12">
        <f t="shared" si="37"/>
        <v>15.542232240991112</v>
      </c>
      <c r="O133" s="12">
        <f>'Surv-rate CEA'!N131*'Unit cost and utilities'!$H$3+'Surv-rate CEA'!M131*'Unit cost and utilities'!$H$3+('Surv-rate CEA'!L130-'Surv-rate CEA'!L131)*'Unit cost and utilities'!$G$14</f>
        <v>219.42952415047381</v>
      </c>
      <c r="P133" s="12">
        <f t="shared" si="38"/>
        <v>176.80534692975431</v>
      </c>
      <c r="Q133" s="12">
        <f>O133-'Surv-rate CEA'!M131*'Unit cost and utilities'!$H$3-('Surv-rate CEA'!L130-'Surv-rate CEA'!L131)*'Unit cost and utilities'!$G$14</f>
        <v>3.9795138093508085</v>
      </c>
      <c r="R133" s="12">
        <f t="shared" si="39"/>
        <v>3.2064933941684375</v>
      </c>
      <c r="S133" s="12">
        <f>'Surv-rate CEA'!Q131*'Unit cost and utilities'!$H$11+'Surv-rate CEA'!P131*'Unit cost and utilities'!$H$11+('Surv-rate CEA'!O130-'Surv-rate CEA'!O131)*'Unit cost and utilities'!$G$14</f>
        <v>158.78123476573546</v>
      </c>
      <c r="T133" s="12">
        <f t="shared" si="40"/>
        <v>127.93798558957504</v>
      </c>
      <c r="U133" s="12">
        <f>S133-'Surv-rate CEA'!P131*'Unit cost and utilities'!$H$11-('Surv-rate CEA'!O130-'Surv-rate CEA'!O131)*'Unit cost and utilities'!$G$14</f>
        <v>19.289148682996625</v>
      </c>
      <c r="V133" s="12">
        <f t="shared" si="41"/>
        <v>15.542232240991112</v>
      </c>
      <c r="W133" s="12">
        <f>'Surv-rate CEA'!T131*'Unit cost and utilities'!$H$4+'Surv-rate CEA'!S131*'Unit cost and utilities'!$H$4+('Surv-rate CEA'!R130-'Surv-rate CEA'!R131)*'Unit cost and utilities'!$G$14</f>
        <v>215.31073874819342</v>
      </c>
      <c r="X133" s="12">
        <f t="shared" si="42"/>
        <v>173.48663544460334</v>
      </c>
      <c r="Y133" s="12">
        <f>W133-'Surv-rate CEA'!S131*'Unit cost and utilities'!$H$4-('Surv-rate CEA'!R130-'Surv-rate CEA'!R131)*'Unit cost and utilities'!$G$14</f>
        <v>3.9795138093508085</v>
      </c>
      <c r="Z133" s="12">
        <f t="shared" si="43"/>
        <v>3.2064933941684375</v>
      </c>
      <c r="AA133" s="12">
        <f>'Surv-rate CEA'!W131*'Unit cost and utilities'!$H$6+'Surv-rate CEA'!V131*'Unit cost and utilities'!$H$6+('Surv-rate CEA'!U130-'Surv-rate CEA'!U131)*'Unit cost and utilities'!$G$14</f>
        <v>177.86698613822054</v>
      </c>
      <c r="AB133" s="12">
        <f t="shared" si="44"/>
        <v>143.31633044034919</v>
      </c>
      <c r="AC133" s="12">
        <f>AA133-'Surv-rate CEA'!V131*'Unit cost and utilities'!$H$6-('Surv-rate CEA'!U130-'Surv-rate CEA'!U131)*'Unit cost and utilities'!$G$14</f>
        <v>76.974296071721639</v>
      </c>
      <c r="AD133" s="12">
        <f t="shared" si="45"/>
        <v>62.022041811938109</v>
      </c>
      <c r="AE133" s="12">
        <f>'Surv-rate CEA'!Z131*'Unit cost and utilities'!$H$12+'Surv-rate CEA'!Y131*'Unit cost and utilities'!$H$12+('Surv-rate CEA'!X130-'Surv-rate CEA'!X131)*'Unit cost and utilities'!$G$14</f>
        <v>158.78123476573546</v>
      </c>
      <c r="AF133" s="12">
        <f t="shared" si="46"/>
        <v>127.93798558957504</v>
      </c>
      <c r="AG133" s="12">
        <f>AE133-'Surv-rate CEA'!Y131*'Unit cost and utilities'!$H$12-('Surv-rate CEA'!X130-'Surv-rate CEA'!X131)*'Unit cost and utilities'!$G$14</f>
        <v>19.289148682996625</v>
      </c>
      <c r="AH133" s="12">
        <f t="shared" si="47"/>
        <v>15.542232240991112</v>
      </c>
      <c r="AI133" s="12">
        <f>'Surv-rate CEA'!AC131*'Unit cost and utilities'!$H$5+'Surv-rate CEA'!AB131*'Unit cost and utilities'!$H$5+('Surv-rate CEA'!AA130-'Surv-rate CEA'!AA131)*'Unit cost and utilities'!$G$14</f>
        <v>245.08411295464489</v>
      </c>
      <c r="AJ133" s="12">
        <f t="shared" si="48"/>
        <v>197.47653277597249</v>
      </c>
      <c r="AK133" s="12">
        <f>AI133-'Surv-rate CEA'!AB131*'Unit cost and utilities'!$H$5-('Surv-rate CEA'!AA130-'Surv-rate CEA'!AA131)*'Unit cost and utilities'!$G$14</f>
        <v>29.185850850988551</v>
      </c>
      <c r="AL133" s="12">
        <f t="shared" si="49"/>
        <v>23.516500366698505</v>
      </c>
      <c r="AM133" s="12">
        <f>'Surv-rate CEA'!AF131*'Unit cost and utilities'!$H$9+'Surv-rate CEA'!AE131*'Unit cost and utilities'!$H$9+('Surv-rate CEA'!AD130-'Surv-rate CEA'!AD131)*'Unit cost and utilities'!G140</f>
        <v>310.64017399845397</v>
      </c>
      <c r="AN133" s="12">
        <f t="shared" si="50"/>
        <v>250.29833130592107</v>
      </c>
      <c r="AO133" s="12">
        <f>AM133-'Surv-rate CEA'!AE131*'Unit cost and utilities'!$H$9-('Surv-rate CEA'!AD130-'Surv-rate CEA'!AD131)*'Unit cost and utilities'!G140</f>
        <v>55.328914000452528</v>
      </c>
      <c r="AP133" s="12">
        <f t="shared" si="51"/>
        <v>44.581274434101381</v>
      </c>
      <c r="AQ133" s="13">
        <f>'Surv-rate CEA'!AI131*'Unit cost and utilities'!$H$4+'Surv-rate CEA'!AH131*'Unit cost and utilities'!$H$4+('Surv-rate CEA'!AG130-'Surv-rate CEA'!AG131)*'Unit cost and utilities'!$G$14</f>
        <v>215.31073874819342</v>
      </c>
      <c r="AR133" s="12">
        <f t="shared" si="52"/>
        <v>173.48663544460334</v>
      </c>
      <c r="AS133" s="13">
        <f>AQ133-'Surv-rate CEA'!AH131*'Unit cost and utilities'!$H$4-('Surv-rate CEA'!AG130-'Surv-rate CEA'!AG131)*'Unit cost and utilities'!$G$14</f>
        <v>3.9795138093508085</v>
      </c>
      <c r="AT133" s="12">
        <f t="shared" si="53"/>
        <v>3.2064933941684375</v>
      </c>
      <c r="AU133" s="12">
        <f>'Surv-rate CEA'!AL131*'Unit cost and utilities'!$H$8+'Surv-rate CEA'!AK131*'Unit cost and utilities'!$H$8+('Surv-rate CEA'!AJ130-'Surv-rate CEA'!AJ131)*'Unit cost and utilities'!$G$14</f>
        <v>154.10827648817235</v>
      </c>
      <c r="AV133" s="12">
        <f t="shared" si="54"/>
        <v>124.17274929035104</v>
      </c>
      <c r="AW133" s="12">
        <f>AU133-'Surv-rate CEA'!AK131*'Unit cost and utilities'!$H$8-('Surv-rate CEA'!AJ130-'Surv-rate CEA'!AJ131)*'Unit cost and utilities'!$G$14</f>
        <v>104.12034466904471</v>
      </c>
      <c r="AX133" s="12">
        <f t="shared" si="55"/>
        <v>83.894971439814313</v>
      </c>
      <c r="AY133" s="12">
        <f>'Surv-rate CEA'!AO131*'Unit cost and utilities'!$H$5+'Surv-rate CEA'!AN131*'Unit cost and utilities'!$H$5+('Surv-rate CEA'!AM130-'Surv-rate CEA'!AM131)*'Unit cost and utilities'!$G$14</f>
        <v>245.08411295464489</v>
      </c>
      <c r="AZ133" s="12">
        <f t="shared" si="56"/>
        <v>197.47653277597249</v>
      </c>
      <c r="BA133" s="12">
        <f>AY133-'Surv-rate CEA'!AN131*'Unit cost and utilities'!$H$5-('Surv-rate CEA'!AM130-'Surv-rate CEA'!AM131)*'Unit cost and utilities'!$G$14</f>
        <v>29.185850850988551</v>
      </c>
      <c r="BB133" s="12">
        <f t="shared" si="57"/>
        <v>23.516500366698505</v>
      </c>
    </row>
    <row r="134" spans="1:54">
      <c r="A134" s="12">
        <v>129</v>
      </c>
      <c r="B134" s="12">
        <f t="shared" si="58"/>
        <v>7.3643835616438356</v>
      </c>
      <c r="C134" s="12">
        <f>'Surv-rate CEA'!D132*'Unit cost and utilities'!$H$7+'Surv-rate CEA'!E132*'Unit cost and utilities'!$H$7+'Unit cost and utilities'!$G$14*('Surv-rate CEA'!C131-'Surv-rate CEA'!C132)</f>
        <v>166.72122502004163</v>
      </c>
      <c r="D134" s="12">
        <f t="shared" ref="D134:D197" si="59">C134/(1+DISC)^($B134)</f>
        <v>134.10737016283127</v>
      </c>
      <c r="E134" s="12">
        <f>C134-'Surv-rate CEA'!E132*'Unit cost and utilities'!$H$7-'Unit cost and utilities'!$G$14*('Surv-rate CEA'!C131-'Surv-rate CEA'!C132)</f>
        <v>10.768397952736761</v>
      </c>
      <c r="F134" s="12">
        <f t="shared" ref="F134:F197" si="60">E134/(1+DISC)^($B134)</f>
        <v>8.6618937099025306</v>
      </c>
      <c r="G134" s="12">
        <f>'Surv-rate CEA'!G132*'Unit cost and utilities'!$H$4+'Surv-rate CEA'!H132*'Unit cost and utilities'!$H$4+('Surv-rate CEA'!F131-'Surv-rate CEA'!F132)*'Unit cost and utilities'!$G$14</f>
        <v>212.36172201493849</v>
      </c>
      <c r="H134" s="12">
        <f t="shared" ref="H134:H197" si="61">G134/(1+DISC)^($B134)</f>
        <v>170.81971452195199</v>
      </c>
      <c r="I134" s="12">
        <f>G134-'Surv-rate CEA'!H132*'Unit cost and utilities'!$H$4-('Surv-rate CEA'!F131-'Surv-rate CEA'!F132)*'Unit cost and utilities'!$G$14</f>
        <v>3.8655214926802337</v>
      </c>
      <c r="J134" s="12">
        <f t="shared" ref="J134:J197" si="62">I134/(1+DISC)^($B134)</f>
        <v>3.1093516834999964</v>
      </c>
      <c r="K134" s="12">
        <f>'Surv-rate CEA'!K132*'Unit cost and utilities'!$H$10+'Surv-rate CEA'!J132*'Unit cost and utilities'!$H$10+('Surv-rate CEA'!I131-'Surv-rate CEA'!I132)*'Unit cost and utilities'!$G$14</f>
        <v>157.00859302303877</v>
      </c>
      <c r="L134" s="12">
        <f t="shared" ref="L134:L197" si="63">K134/(1+DISC)^($B134)</f>
        <v>126.29471442976042</v>
      </c>
      <c r="M134" s="12">
        <f>K134-'Surv-rate CEA'!J132*'Unit cost and utilities'!$H$10-('Surv-rate CEA'!I131-'Surv-rate CEA'!I132)*'Unit cost and utilities'!$G$14</f>
        <v>18.933679856205401</v>
      </c>
      <c r="N134" s="12">
        <f t="shared" ref="N134:N197" si="64">M134/(1+DISC)^($B134)</f>
        <v>15.229890571614069</v>
      </c>
      <c r="O134" s="12">
        <f>'Surv-rate CEA'!N132*'Unit cost and utilities'!$H$3+'Surv-rate CEA'!M132*'Unit cost and utilities'!$H$3+('Surv-rate CEA'!L131-'Surv-rate CEA'!L132)*'Unit cost and utilities'!$G$14</f>
        <v>216.34894497896991</v>
      </c>
      <c r="P134" s="12">
        <f t="shared" ref="P134:P197" si="65">O134/(1+DISC)^($B134)</f>
        <v>174.02696054533516</v>
      </c>
      <c r="Q134" s="12">
        <f>O134-'Surv-rate CEA'!M132*'Unit cost and utilities'!$H$3-('Surv-rate CEA'!L131-'Surv-rate CEA'!L132)*'Unit cost and utilities'!$G$14</f>
        <v>3.8655214926802417</v>
      </c>
      <c r="R134" s="12">
        <f t="shared" ref="R134:R197" si="66">Q134/(1+DISC)^($B134)</f>
        <v>3.1093516835000026</v>
      </c>
      <c r="S134" s="12">
        <f>'Surv-rate CEA'!Q132*'Unit cost and utilities'!$H$11+'Surv-rate CEA'!P132*'Unit cost and utilities'!$H$11+('Surv-rate CEA'!O131-'Surv-rate CEA'!O132)*'Unit cost and utilities'!$G$14</f>
        <v>157.00859302303877</v>
      </c>
      <c r="T134" s="12">
        <f t="shared" ref="T134:T197" si="67">S134/(1+DISC)^($B134)</f>
        <v>126.29471442976042</v>
      </c>
      <c r="U134" s="12">
        <f>S134-'Surv-rate CEA'!P132*'Unit cost and utilities'!$H$11-('Surv-rate CEA'!O131-'Surv-rate CEA'!O132)*'Unit cost and utilities'!$G$14</f>
        <v>18.933679856205401</v>
      </c>
      <c r="V134" s="12">
        <f t="shared" ref="V134:V197" si="68">U134/(1+DISC)^($B134)</f>
        <v>15.229890571614069</v>
      </c>
      <c r="W134" s="12">
        <f>'Surv-rate CEA'!T132*'Unit cost and utilities'!$H$4+'Surv-rate CEA'!S132*'Unit cost and utilities'!$H$4+('Surv-rate CEA'!R131-'Surv-rate CEA'!R132)*'Unit cost and utilities'!$G$14</f>
        <v>212.36172201493849</v>
      </c>
      <c r="X134" s="12">
        <f t="shared" ref="X134:X197" si="69">W134/(1+DISC)^($B134)</f>
        <v>170.81971452195199</v>
      </c>
      <c r="Y134" s="12">
        <f>W134-'Surv-rate CEA'!S132*'Unit cost and utilities'!$H$4-('Surv-rate CEA'!R131-'Surv-rate CEA'!R132)*'Unit cost and utilities'!$G$14</f>
        <v>3.8655214926802337</v>
      </c>
      <c r="Z134" s="12">
        <f t="shared" ref="Z134:Z197" si="70">Y134/(1+DISC)^($B134)</f>
        <v>3.1093516834999964</v>
      </c>
      <c r="AA134" s="12">
        <f>'Surv-rate CEA'!W132*'Unit cost and utilities'!$H$6+'Surv-rate CEA'!V132*'Unit cost and utilities'!$H$6+('Surv-rate CEA'!U131-'Surv-rate CEA'!U132)*'Unit cost and utilities'!$G$14</f>
        <v>175.97495410703092</v>
      </c>
      <c r="AB134" s="12">
        <f t="shared" ref="AB134:AB197" si="71">AA134/(1+DISC)^($B134)</f>
        <v>141.55089315701662</v>
      </c>
      <c r="AC134" s="12">
        <f>AA134-'Surv-rate CEA'!V132*'Unit cost and utilities'!$H$6-('Surv-rate CEA'!U131-'Surv-rate CEA'!U132)*'Unit cost and utilities'!$G$14</f>
        <v>75.989609678161571</v>
      </c>
      <c r="AD134" s="12">
        <f t="shared" ref="AD134:AD197" si="72">AC134/(1+DISC)^($B134)</f>
        <v>61.124591139569915</v>
      </c>
      <c r="AE134" s="12">
        <f>'Surv-rate CEA'!Z132*'Unit cost and utilities'!$H$12+'Surv-rate CEA'!Y132*'Unit cost and utilities'!$H$12+('Surv-rate CEA'!X131-'Surv-rate CEA'!X132)*'Unit cost and utilities'!$G$14</f>
        <v>157.00859302303877</v>
      </c>
      <c r="AF134" s="12">
        <f t="shared" ref="AF134:AF197" si="73">AE134/(1+DISC)^($B134)</f>
        <v>126.29471442976042</v>
      </c>
      <c r="AG134" s="12">
        <f>AE134-'Surv-rate CEA'!Y132*'Unit cost and utilities'!$H$12-('Surv-rate CEA'!X131-'Surv-rate CEA'!X132)*'Unit cost and utilities'!$G$14</f>
        <v>18.933679856205401</v>
      </c>
      <c r="AH134" s="12">
        <f t="shared" ref="AH134:AH197" si="74">AG134/(1+DISC)^($B134)</f>
        <v>15.229890571614069</v>
      </c>
      <c r="AI134" s="12">
        <f>'Surv-rate CEA'!AC132*'Unit cost and utilities'!$H$5+'Surv-rate CEA'!AB132*'Unit cost and utilities'!$H$5+('Surv-rate CEA'!AA131-'Surv-rate CEA'!AA132)*'Unit cost and utilities'!$G$14</f>
        <v>241.88673609849664</v>
      </c>
      <c r="AJ134" s="12">
        <f t="shared" ref="AJ134:AJ197" si="75">AI134/(1+DISC)^($B134)</f>
        <v>194.56907212348449</v>
      </c>
      <c r="AK134" s="12">
        <f>AI134-'Surv-rate CEA'!AB132*'Unit cost and utilities'!$H$5-('Surv-rate CEA'!AA131-'Surv-rate CEA'!AA132)*'Unit cost and utilities'!$G$14</f>
        <v>28.586455214592789</v>
      </c>
      <c r="AL134" s="12">
        <f t="shared" ref="AL134:AL197" si="76">AK134/(1+DISC)^($B134)</f>
        <v>22.994398767437968</v>
      </c>
      <c r="AM134" s="12">
        <f>'Surv-rate CEA'!AF132*'Unit cost and utilities'!$H$9+'Surv-rate CEA'!AE132*'Unit cost and utilities'!$H$9+('Surv-rate CEA'!AD131-'Surv-rate CEA'!AD132)*'Unit cost and utilities'!G141</f>
        <v>308.27825726098393</v>
      </c>
      <c r="AN134" s="12">
        <f t="shared" ref="AN134:AN197" si="77">AM134/(1+DISC)^($B134)</f>
        <v>247.97314411936159</v>
      </c>
      <c r="AO134" s="12">
        <f>AM134-'Surv-rate CEA'!AE132*'Unit cost and utilities'!$H$9-('Surv-rate CEA'!AD131-'Surv-rate CEA'!AD132)*'Unit cost and utilities'!G141</f>
        <v>54.546564579141261</v>
      </c>
      <c r="AP134" s="12">
        <f t="shared" ref="AP134:AP197" si="78">AO134/(1+DISC)^($B134)</f>
        <v>43.876215078472022</v>
      </c>
      <c r="AQ134" s="13">
        <f>'Surv-rate CEA'!AI132*'Unit cost and utilities'!$H$4+'Surv-rate CEA'!AH132*'Unit cost and utilities'!$H$4+('Surv-rate CEA'!AG131-'Surv-rate CEA'!AG132)*'Unit cost and utilities'!$G$14</f>
        <v>212.36172201493849</v>
      </c>
      <c r="AR134" s="12">
        <f t="shared" ref="AR134:AR197" si="79">AQ134/(1+DISC)^($B134)</f>
        <v>170.81971452195199</v>
      </c>
      <c r="AS134" s="13">
        <f>AQ134-'Surv-rate CEA'!AH132*'Unit cost and utilities'!$H$4-('Surv-rate CEA'!AG131-'Surv-rate CEA'!AG132)*'Unit cost and utilities'!$G$14</f>
        <v>3.8655214926802337</v>
      </c>
      <c r="AT134" s="12">
        <f t="shared" ref="AT134:AT197" si="80">AS134/(1+DISC)^($B134)</f>
        <v>3.1093516834999964</v>
      </c>
      <c r="AU134" s="12">
        <f>'Surv-rate CEA'!AL132*'Unit cost and utilities'!$H$8+'Surv-rate CEA'!AK132*'Unit cost and utilities'!$H$8+('Surv-rate CEA'!AJ131-'Surv-rate CEA'!AJ132)*'Unit cost and utilities'!$G$14</f>
        <v>152.36645233143292</v>
      </c>
      <c r="AV134" s="12">
        <f t="shared" ref="AV134:AV197" si="81">AU134/(1+DISC)^($B134)</f>
        <v>122.5606650907978</v>
      </c>
      <c r="AW134" s="12">
        <f>AU134-'Surv-rate CEA'!AK132*'Unit cost and utilities'!$H$8-('Surv-rate CEA'!AJ131-'Surv-rate CEA'!AJ132)*'Unit cost and utilities'!$G$14</f>
        <v>102.91693113789948</v>
      </c>
      <c r="AX134" s="12">
        <f t="shared" ref="AX134:AX197" si="82">AW134/(1+DISC)^($B134)</f>
        <v>82.78441439279112</v>
      </c>
      <c r="AY134" s="12">
        <f>'Surv-rate CEA'!AO132*'Unit cost and utilities'!$H$5+'Surv-rate CEA'!AN132*'Unit cost and utilities'!$H$5+('Surv-rate CEA'!AM131-'Surv-rate CEA'!AM132)*'Unit cost and utilities'!$G$14</f>
        <v>241.88673609849664</v>
      </c>
      <c r="AZ134" s="12">
        <f t="shared" ref="AZ134:AZ197" si="83">AY134/(1+DISC)^($B134)</f>
        <v>194.56907212348449</v>
      </c>
      <c r="BA134" s="12">
        <f>AY134-'Surv-rate CEA'!AN132*'Unit cost and utilities'!$H$5-('Surv-rate CEA'!AM131-'Surv-rate CEA'!AM132)*'Unit cost and utilities'!$G$14</f>
        <v>28.586455214592789</v>
      </c>
      <c r="BB134" s="12">
        <f t="shared" ref="BB134:BB197" si="84">BA134/(1+DISC)^($B134)</f>
        <v>22.994398767437968</v>
      </c>
    </row>
    <row r="135" spans="1:54">
      <c r="A135" s="12">
        <v>130</v>
      </c>
      <c r="B135" s="12">
        <f t="shared" ref="B135:B198" si="85">A134*21/365</f>
        <v>7.4219178082191783</v>
      </c>
      <c r="C135" s="12">
        <f>'Surv-rate CEA'!D133*'Unit cost and utilities'!$H$7+'Surv-rate CEA'!E133*'Unit cost and utilities'!$H$7+'Unit cost and utilities'!$G$14*('Surv-rate CEA'!C132-'Surv-rate CEA'!C133)</f>
        <v>164.91568543418921</v>
      </c>
      <c r="D135" s="12">
        <f t="shared" si="59"/>
        <v>132.42962141539937</v>
      </c>
      <c r="E135" s="12">
        <f>C135-'Surv-rate CEA'!E133*'Unit cost and utilities'!$H$7-'Unit cost and utilities'!$G$14*('Surv-rate CEA'!C132-'Surv-rate CEA'!C133)</f>
        <v>10.546605924962897</v>
      </c>
      <c r="F135" s="12">
        <f t="shared" si="60"/>
        <v>8.4690733096919448</v>
      </c>
      <c r="G135" s="12">
        <f>'Surv-rate CEA'!G133*'Unit cost and utilities'!$H$4+'Surv-rate CEA'!H133*'Unit cost and utilities'!$H$4+('Surv-rate CEA'!F132-'Surv-rate CEA'!F133)*'Unit cost and utilities'!$G$14</f>
        <v>209.46804307665556</v>
      </c>
      <c r="H135" s="12">
        <f t="shared" si="61"/>
        <v>168.20579297980615</v>
      </c>
      <c r="I135" s="12">
        <f>G135-'Surv-rate CEA'!H133*'Unit cost and utilities'!$H$4-('Surv-rate CEA'!F132-'Surv-rate CEA'!F133)*'Unit cost and utilities'!$G$14</f>
        <v>3.7553877876973951</v>
      </c>
      <c r="J135" s="12">
        <f t="shared" si="62"/>
        <v>3.0156293604421345</v>
      </c>
      <c r="K135" s="12">
        <f>'Surv-rate CEA'!K133*'Unit cost and utilities'!$H$10+'Surv-rate CEA'!J133*'Unit cost and utilities'!$H$10+('Surv-rate CEA'!I132-'Surv-rate CEA'!I133)*'Unit cost and utilities'!$G$14</f>
        <v>155.26494661105468</v>
      </c>
      <c r="L135" s="12">
        <f t="shared" si="63"/>
        <v>124.6799420240075</v>
      </c>
      <c r="M135" s="12">
        <f>K135-'Surv-rate CEA'!J133*'Unit cost and utilities'!$H$10-('Surv-rate CEA'!I132-'Surv-rate CEA'!I133)*'Unit cost and utilities'!$G$14</f>
        <v>18.586641219200057</v>
      </c>
      <c r="N135" s="12">
        <f t="shared" si="64"/>
        <v>14.925335049617029</v>
      </c>
      <c r="O135" s="12">
        <f>'Surv-rate CEA'!N133*'Unit cost and utilities'!$H$3+'Surv-rate CEA'!M133*'Unit cost and utilities'!$H$3+('Surv-rate CEA'!L132-'Surv-rate CEA'!L133)*'Unit cost and utilities'!$G$14</f>
        <v>213.3282342444783</v>
      </c>
      <c r="P135" s="12">
        <f t="shared" si="65"/>
        <v>171.30558093266183</v>
      </c>
      <c r="Q135" s="12">
        <f>O135-'Surv-rate CEA'!M133*'Unit cost and utilities'!$H$3-('Surv-rate CEA'!L132-'Surv-rate CEA'!L133)*'Unit cost and utilities'!$G$14</f>
        <v>3.7553877876973889</v>
      </c>
      <c r="R135" s="12">
        <f t="shared" si="66"/>
        <v>3.0156293604421296</v>
      </c>
      <c r="S135" s="12">
        <f>'Surv-rate CEA'!Q133*'Unit cost and utilities'!$H$11+'Surv-rate CEA'!P133*'Unit cost and utilities'!$H$11+('Surv-rate CEA'!O132-'Surv-rate CEA'!O133)*'Unit cost and utilities'!$G$14</f>
        <v>155.26494661105468</v>
      </c>
      <c r="T135" s="12">
        <f t="shared" si="67"/>
        <v>124.6799420240075</v>
      </c>
      <c r="U135" s="12">
        <f>S135-'Surv-rate CEA'!P133*'Unit cost and utilities'!$H$11-('Surv-rate CEA'!O132-'Surv-rate CEA'!O133)*'Unit cost and utilities'!$G$14</f>
        <v>18.586641219200057</v>
      </c>
      <c r="V135" s="12">
        <f t="shared" si="68"/>
        <v>14.925335049617029</v>
      </c>
      <c r="W135" s="12">
        <f>'Surv-rate CEA'!T133*'Unit cost and utilities'!$H$4+'Surv-rate CEA'!S133*'Unit cost and utilities'!$H$4+('Surv-rate CEA'!R132-'Surv-rate CEA'!R133)*'Unit cost and utilities'!$G$14</f>
        <v>209.46804307665556</v>
      </c>
      <c r="X135" s="12">
        <f t="shared" si="69"/>
        <v>168.20579297980615</v>
      </c>
      <c r="Y135" s="12">
        <f>W135-'Surv-rate CEA'!S133*'Unit cost and utilities'!$H$4-('Surv-rate CEA'!R132-'Surv-rate CEA'!R133)*'Unit cost and utilities'!$G$14</f>
        <v>3.7553877876973951</v>
      </c>
      <c r="Z135" s="12">
        <f t="shared" si="70"/>
        <v>3.0156293604421345</v>
      </c>
      <c r="AA135" s="12">
        <f>'Surv-rate CEA'!W133*'Unit cost and utilities'!$H$6+'Surv-rate CEA'!V133*'Unit cost and utilities'!$H$6+('Surv-rate CEA'!U132-'Surv-rate CEA'!U133)*'Unit cost and utilities'!$G$14</f>
        <v>174.11288303629328</v>
      </c>
      <c r="AB135" s="12">
        <f t="shared" si="71"/>
        <v>139.81510080944588</v>
      </c>
      <c r="AC135" s="12">
        <f>AA135-'Surv-rate CEA'!V133*'Unit cost and utilities'!$H$6-('Surv-rate CEA'!U132-'Surv-rate CEA'!U133)*'Unit cost and utilities'!$G$14</f>
        <v>75.02277094602627</v>
      </c>
      <c r="AD135" s="12">
        <f t="shared" si="72"/>
        <v>60.244343209434803</v>
      </c>
      <c r="AE135" s="12">
        <f>'Surv-rate CEA'!Z133*'Unit cost and utilities'!$H$12+'Surv-rate CEA'!Y133*'Unit cost and utilities'!$H$12+('Surv-rate CEA'!X132-'Surv-rate CEA'!X133)*'Unit cost and utilities'!$G$14</f>
        <v>155.26494661105468</v>
      </c>
      <c r="AF135" s="12">
        <f t="shared" si="73"/>
        <v>124.6799420240075</v>
      </c>
      <c r="AG135" s="12">
        <f>AE135-'Surv-rate CEA'!Y133*'Unit cost and utilities'!$H$12-('Surv-rate CEA'!X132-'Surv-rate CEA'!X133)*'Unit cost and utilities'!$G$14</f>
        <v>18.586641219200057</v>
      </c>
      <c r="AH135" s="12">
        <f t="shared" si="74"/>
        <v>14.925335049617029</v>
      </c>
      <c r="AI135" s="12">
        <f>'Surv-rate CEA'!AC133*'Unit cost and utilities'!$H$5+'Surv-rate CEA'!AB133*'Unit cost and utilities'!$H$5+('Surv-rate CEA'!AA132-'Surv-rate CEA'!AA133)*'Unit cost and utilities'!$G$14</f>
        <v>238.747297681124</v>
      </c>
      <c r="AJ135" s="12">
        <f t="shared" si="75"/>
        <v>191.71744738906588</v>
      </c>
      <c r="AK135" s="12">
        <f>AI135-'Surv-rate CEA'!AB133*'Unit cost and utilities'!$H$5-('Surv-rate CEA'!AA132-'Surv-rate CEA'!AA133)*'Unit cost and utilities'!$G$14</f>
        <v>28.002528445568217</v>
      </c>
      <c r="AL135" s="12">
        <f t="shared" si="76"/>
        <v>22.486425296400327</v>
      </c>
      <c r="AM135" s="12">
        <f>'Surv-rate CEA'!AF133*'Unit cost and utilities'!$H$9+'Surv-rate CEA'!AE133*'Unit cost and utilities'!$H$9+('Surv-rate CEA'!AD132-'Surv-rate CEA'!AD133)*'Unit cost and utilities'!G142</f>
        <v>305.94620092016146</v>
      </c>
      <c r="AN135" s="12">
        <f t="shared" si="77"/>
        <v>245.67911448001732</v>
      </c>
      <c r="AO135" s="12">
        <f>AM135-'Surv-rate CEA'!AE133*'Unit cost and utilities'!$H$9-('Surv-rate CEA'!AD132-'Surv-rate CEA'!AD133)*'Unit cost and utilities'!G142</f>
        <v>53.779441155452275</v>
      </c>
      <c r="AP135" s="12">
        <f t="shared" si="78"/>
        <v>43.185649766409725</v>
      </c>
      <c r="AQ135" s="13">
        <f>'Surv-rate CEA'!AI133*'Unit cost and utilities'!$H$4+'Surv-rate CEA'!AH133*'Unit cost and utilities'!$H$4+('Surv-rate CEA'!AG132-'Surv-rate CEA'!AG133)*'Unit cost and utilities'!$G$14</f>
        <v>209.46804307665556</v>
      </c>
      <c r="AR135" s="12">
        <f t="shared" si="79"/>
        <v>168.20579297980615</v>
      </c>
      <c r="AS135" s="13">
        <f>AQ135-'Surv-rate CEA'!AH133*'Unit cost and utilities'!$H$4-('Surv-rate CEA'!AG132-'Surv-rate CEA'!AG133)*'Unit cost and utilities'!$G$14</f>
        <v>3.7553877876973951</v>
      </c>
      <c r="AT135" s="12">
        <f t="shared" si="80"/>
        <v>3.0156293604421345</v>
      </c>
      <c r="AU135" s="12">
        <f>'Surv-rate CEA'!AL133*'Unit cost and utilities'!$H$8+'Surv-rate CEA'!AK133*'Unit cost and utilities'!$H$8+('Surv-rate CEA'!AJ132-'Surv-rate CEA'!AJ133)*'Unit cost and utilities'!$G$14</f>
        <v>150.6533584972529</v>
      </c>
      <c r="AV135" s="12">
        <f t="shared" si="81"/>
        <v>120.9767717256417</v>
      </c>
      <c r="AW135" s="12">
        <f>AU135-'Surv-rate CEA'!AK133*'Unit cost and utilities'!$H$8-('Surv-rate CEA'!AJ132-'Surv-rate CEA'!AJ133)*'Unit cost and utilities'!$G$14</f>
        <v>101.73385616553576</v>
      </c>
      <c r="AX135" s="12">
        <f t="shared" si="82"/>
        <v>81.693721380474287</v>
      </c>
      <c r="AY135" s="12">
        <f>'Surv-rate CEA'!AO133*'Unit cost and utilities'!$H$5+'Surv-rate CEA'!AN133*'Unit cost and utilities'!$H$5+('Surv-rate CEA'!AM132-'Surv-rate CEA'!AM133)*'Unit cost and utilities'!$G$14</f>
        <v>238.747297681124</v>
      </c>
      <c r="AZ135" s="12">
        <f t="shared" si="83"/>
        <v>191.71744738906588</v>
      </c>
      <c r="BA135" s="12">
        <f>AY135-'Surv-rate CEA'!AN133*'Unit cost and utilities'!$H$5-('Surv-rate CEA'!AM132-'Surv-rate CEA'!AM133)*'Unit cost and utilities'!$G$14</f>
        <v>28.002528445568217</v>
      </c>
      <c r="BB135" s="12">
        <f t="shared" si="84"/>
        <v>22.486425296400327</v>
      </c>
    </row>
    <row r="136" spans="1:54">
      <c r="A136" s="12">
        <v>131</v>
      </c>
      <c r="B136" s="12">
        <f t="shared" si="85"/>
        <v>7.4794520547945202</v>
      </c>
      <c r="C136" s="12">
        <f>'Surv-rate CEA'!D134*'Unit cost and utilities'!$H$7+'Surv-rate CEA'!E134*'Unit cost and utilities'!$H$7+'Unit cost and utilities'!$G$14*('Surv-rate CEA'!C133-'Surv-rate CEA'!C134)</f>
        <v>163.13901697272962</v>
      </c>
      <c r="D136" s="12">
        <f t="shared" si="59"/>
        <v>130.78033164432858</v>
      </c>
      <c r="E136" s="12">
        <f>C136-'Surv-rate CEA'!E134*'Unit cost and utilities'!$H$7-'Unit cost and utilities'!$G$14*('Surv-rate CEA'!C133-'Surv-rate CEA'!C134)</f>
        <v>10.330542856967957</v>
      </c>
      <c r="F136" s="12">
        <f t="shared" si="60"/>
        <v>8.2814757988032888</v>
      </c>
      <c r="G136" s="12">
        <f>'Surv-rate CEA'!G134*'Unit cost and utilities'!$H$4+'Surv-rate CEA'!H134*'Unit cost and utilities'!$H$4+('Surv-rate CEA'!F133-'Surv-rate CEA'!F134)*'Unit cost and utilities'!$G$14</f>
        <v>206.62836300442555</v>
      </c>
      <c r="H136" s="12">
        <f t="shared" si="61"/>
        <v>165.64354954621709</v>
      </c>
      <c r="I136" s="12">
        <f>G136-'Surv-rate CEA'!H134*'Unit cost and utilities'!$H$4-('Surv-rate CEA'!F133-'Surv-rate CEA'!F134)*'Unit cost and utilities'!$G$14</f>
        <v>3.6489613948296062</v>
      </c>
      <c r="J136" s="12">
        <f t="shared" si="62"/>
        <v>2.9251885307911274</v>
      </c>
      <c r="K136" s="12">
        <f>'Surv-rate CEA'!K134*'Unit cost and utilities'!$H$10+'Surv-rate CEA'!J134*'Unit cost and utilities'!$H$10+('Surv-rate CEA'!I133-'Surv-rate CEA'!I134)*'Unit cost and utilities'!$G$14</f>
        <v>153.54965795581009</v>
      </c>
      <c r="L136" s="12">
        <f t="shared" si="63"/>
        <v>123.09302559234408</v>
      </c>
      <c r="M136" s="12">
        <f>K136-'Surv-rate CEA'!J134*'Unit cost and utilities'!$H$10-('Surv-rate CEA'!I133-'Surv-rate CEA'!I134)*'Unit cost and utilities'!$G$14</f>
        <v>18.247786134634929</v>
      </c>
      <c r="N136" s="12">
        <f t="shared" si="64"/>
        <v>14.628330896840312</v>
      </c>
      <c r="O136" s="12">
        <f>'Surv-rate CEA'!N134*'Unit cost and utilities'!$H$3+'Surv-rate CEA'!M134*'Unit cost and utilities'!$H$3+('Surv-rate CEA'!L133-'Surv-rate CEA'!L134)*'Unit cost and utilities'!$G$14</f>
        <v>210.36587710819376</v>
      </c>
      <c r="P136" s="12">
        <f t="shared" si="65"/>
        <v>168.63972632284845</v>
      </c>
      <c r="Q136" s="12">
        <f>O136-'Surv-rate CEA'!M134*'Unit cost and utilities'!$H$3-('Surv-rate CEA'!L133-'Surv-rate CEA'!L134)*'Unit cost and utilities'!$G$14</f>
        <v>3.6489613948295867</v>
      </c>
      <c r="R136" s="12">
        <f t="shared" si="66"/>
        <v>2.9251885307911119</v>
      </c>
      <c r="S136" s="12">
        <f>'Surv-rate CEA'!Q134*'Unit cost and utilities'!$H$11+'Surv-rate CEA'!P134*'Unit cost and utilities'!$H$11+('Surv-rate CEA'!O133-'Surv-rate CEA'!O134)*'Unit cost and utilities'!$G$14</f>
        <v>153.54965795581009</v>
      </c>
      <c r="T136" s="12">
        <f t="shared" si="67"/>
        <v>123.09302559234408</v>
      </c>
      <c r="U136" s="12">
        <f>S136-'Surv-rate CEA'!P134*'Unit cost and utilities'!$H$11-('Surv-rate CEA'!O133-'Surv-rate CEA'!O134)*'Unit cost and utilities'!$G$14</f>
        <v>18.247786134634929</v>
      </c>
      <c r="V136" s="12">
        <f t="shared" si="68"/>
        <v>14.628330896840312</v>
      </c>
      <c r="W136" s="12">
        <f>'Surv-rate CEA'!T134*'Unit cost and utilities'!$H$4+'Surv-rate CEA'!S134*'Unit cost and utilities'!$H$4+('Surv-rate CEA'!R133-'Surv-rate CEA'!R134)*'Unit cost and utilities'!$G$14</f>
        <v>206.62836300442555</v>
      </c>
      <c r="X136" s="12">
        <f t="shared" si="69"/>
        <v>165.64354954621709</v>
      </c>
      <c r="Y136" s="12">
        <f>W136-'Surv-rate CEA'!S134*'Unit cost and utilities'!$H$4-('Surv-rate CEA'!R133-'Surv-rate CEA'!R134)*'Unit cost and utilities'!$G$14</f>
        <v>3.6489613948296062</v>
      </c>
      <c r="Z136" s="12">
        <f t="shared" si="70"/>
        <v>2.9251885307911274</v>
      </c>
      <c r="AA136" s="12">
        <f>'Surv-rate CEA'!W134*'Unit cost and utilities'!$H$6+'Surv-rate CEA'!V134*'Unit cost and utilities'!$H$6+('Surv-rate CEA'!U133-'Surv-rate CEA'!U134)*'Unit cost and utilities'!$G$14</f>
        <v>172.28012909063682</v>
      </c>
      <c r="AB136" s="12">
        <f t="shared" si="71"/>
        <v>138.10830073818263</v>
      </c>
      <c r="AC136" s="12">
        <f>AA136-'Surv-rate CEA'!V134*'Unit cost and utilities'!$H$6-('Surv-rate CEA'!U133-'Surv-rate CEA'!U134)*'Unit cost and utilities'!$G$14</f>
        <v>74.073354879646558</v>
      </c>
      <c r="AD136" s="12">
        <f t="shared" si="72"/>
        <v>59.380877100586929</v>
      </c>
      <c r="AE136" s="12">
        <f>'Surv-rate CEA'!Z134*'Unit cost and utilities'!$H$12+'Surv-rate CEA'!Y134*'Unit cost and utilities'!$H$12+('Surv-rate CEA'!X133-'Surv-rate CEA'!X134)*'Unit cost and utilities'!$G$14</f>
        <v>153.54965795581009</v>
      </c>
      <c r="AF136" s="12">
        <f t="shared" si="73"/>
        <v>123.09302559234408</v>
      </c>
      <c r="AG136" s="12">
        <f>AE136-'Surv-rate CEA'!Y134*'Unit cost and utilities'!$H$12-('Surv-rate CEA'!X133-'Surv-rate CEA'!X134)*'Unit cost and utilities'!$G$14</f>
        <v>18.247786134634929</v>
      </c>
      <c r="AH136" s="12">
        <f t="shared" si="74"/>
        <v>14.628330896840312</v>
      </c>
      <c r="AI136" s="12">
        <f>'Surv-rate CEA'!AC134*'Unit cost and utilities'!$H$5+'Surv-rate CEA'!AB134*'Unit cost and utilities'!$H$5+('Surv-rate CEA'!AA133-'Surv-rate CEA'!AA134)*'Unit cost and utilities'!$G$14</f>
        <v>235.66443190687647</v>
      </c>
      <c r="AJ136" s="12">
        <f t="shared" si="75"/>
        <v>188.92030326936154</v>
      </c>
      <c r="AK136" s="12">
        <f>AI136-'Surv-rate CEA'!AB134*'Unit cost and utilities'!$H$5-('Surv-rate CEA'!AA133-'Surv-rate CEA'!AA134)*'Unit cost and utilities'!$G$14</f>
        <v>27.433586295025545</v>
      </c>
      <c r="AL136" s="12">
        <f t="shared" si="76"/>
        <v>21.992124143156275</v>
      </c>
      <c r="AM136" s="12">
        <f>'Surv-rate CEA'!AF134*'Unit cost and utilities'!$H$9+'Surv-rate CEA'!AE134*'Unit cost and utilities'!$H$9+('Surv-rate CEA'!AD133-'Surv-rate CEA'!AD134)*'Unit cost and utilities'!G143</f>
        <v>303.64346043577211</v>
      </c>
      <c r="AN136" s="12">
        <f t="shared" si="77"/>
        <v>243.41566594127437</v>
      </c>
      <c r="AO136" s="12">
        <f>AM136-'Surv-rate CEA'!AE134*'Unit cost and utilities'!$H$9-('Surv-rate CEA'!AD133-'Surv-rate CEA'!AD134)*'Unit cost and utilities'!G143</f>
        <v>53.027161423823628</v>
      </c>
      <c r="AP136" s="12">
        <f t="shared" si="78"/>
        <v>42.509204026430069</v>
      </c>
      <c r="AQ136" s="13">
        <f>'Surv-rate CEA'!AI134*'Unit cost and utilities'!$H$4+'Surv-rate CEA'!AH134*'Unit cost and utilities'!$H$4+('Surv-rate CEA'!AG133-'Surv-rate CEA'!AG134)*'Unit cost and utilities'!$G$14</f>
        <v>206.62836300442555</v>
      </c>
      <c r="AR136" s="12">
        <f t="shared" si="79"/>
        <v>165.64354954621709</v>
      </c>
      <c r="AS136" s="13">
        <f>AQ136-'Surv-rate CEA'!AH134*'Unit cost and utilities'!$H$4-('Surv-rate CEA'!AG133-'Surv-rate CEA'!AG134)*'Unit cost and utilities'!$G$14</f>
        <v>3.6489613948296062</v>
      </c>
      <c r="AT136" s="12">
        <f t="shared" si="80"/>
        <v>2.9251885307911274</v>
      </c>
      <c r="AU136" s="12">
        <f>'Surv-rate CEA'!AL134*'Unit cost and utilities'!$H$8+'Surv-rate CEA'!AK134*'Unit cost and utilities'!$H$8+('Surv-rate CEA'!AJ133-'Surv-rate CEA'!AJ134)*'Unit cost and utilities'!$G$14</f>
        <v>148.96835945708739</v>
      </c>
      <c r="AV136" s="12">
        <f t="shared" si="81"/>
        <v>119.42042937261344</v>
      </c>
      <c r="AW136" s="12">
        <f>AU136-'Surv-rate CEA'!AK134*'Unit cost and utilities'!$H$8-('Surv-rate CEA'!AJ133-'Surv-rate CEA'!AJ134)*'Unit cost and utilities'!$G$14</f>
        <v>100.57065951153325</v>
      </c>
      <c r="AX136" s="12">
        <f t="shared" si="82"/>
        <v>80.622431400366793</v>
      </c>
      <c r="AY136" s="12">
        <f>'Surv-rate CEA'!AO134*'Unit cost and utilities'!$H$5+'Surv-rate CEA'!AN134*'Unit cost and utilities'!$H$5+('Surv-rate CEA'!AM133-'Surv-rate CEA'!AM134)*'Unit cost and utilities'!$G$14</f>
        <v>235.66443190687647</v>
      </c>
      <c r="AZ136" s="12">
        <f t="shared" si="83"/>
        <v>188.92030326936154</v>
      </c>
      <c r="BA136" s="12">
        <f>AY136-'Surv-rate CEA'!AN134*'Unit cost and utilities'!$H$5-('Surv-rate CEA'!AM133-'Surv-rate CEA'!AM134)*'Unit cost and utilities'!$G$14</f>
        <v>27.433586295025545</v>
      </c>
      <c r="BB136" s="12">
        <f t="shared" si="84"/>
        <v>21.992124143156275</v>
      </c>
    </row>
    <row r="137" spans="1:54">
      <c r="A137" s="12">
        <v>132</v>
      </c>
      <c r="B137" s="12">
        <f t="shared" si="85"/>
        <v>7.536986301369863</v>
      </c>
      <c r="C137" s="12">
        <f>'Surv-rate CEA'!D135*'Unit cost and utilities'!$H$7+'Surv-rate CEA'!E135*'Unit cost and utilities'!$H$7+'Unit cost and utilities'!$G$14*('Surv-rate CEA'!C134-'Surv-rate CEA'!C135)</f>
        <v>161.39059617284374</v>
      </c>
      <c r="D137" s="12">
        <f t="shared" si="59"/>
        <v>129.1588707022471</v>
      </c>
      <c r="E137" s="12">
        <f>C137-'Surv-rate CEA'!E135*'Unit cost and utilities'!$H$7-'Unit cost and utilities'!$G$14*('Surv-rate CEA'!C134-'Surv-rate CEA'!C135)</f>
        <v>10.120029504463753</v>
      </c>
      <c r="F137" s="12">
        <f t="shared" si="60"/>
        <v>8.0989327337889616</v>
      </c>
      <c r="G137" s="12">
        <f>'Surv-rate CEA'!G135*'Unit cost and utilities'!$H$4+'Surv-rate CEA'!H135*'Unit cost and utilities'!$H$4+('Surv-rate CEA'!F134-'Surv-rate CEA'!F135)*'Unit cost and utilities'!$G$14</f>
        <v>203.84138284589397</v>
      </c>
      <c r="H137" s="12">
        <f t="shared" si="61"/>
        <v>163.13170305513819</v>
      </c>
      <c r="I137" s="12">
        <f>G137-'Surv-rate CEA'!H135*'Unit cost and utilities'!$H$4-('Surv-rate CEA'!F134-'Surv-rate CEA'!F135)*'Unit cost and utilities'!$G$14</f>
        <v>3.5460977750665457</v>
      </c>
      <c r="J137" s="12">
        <f t="shared" si="62"/>
        <v>2.8378975906181871</v>
      </c>
      <c r="K137" s="12">
        <f>'Surv-rate CEA'!K135*'Unit cost and utilities'!$H$10+'Surv-rate CEA'!J135*'Unit cost and utilities'!$H$10+('Surv-rate CEA'!I134-'Surv-rate CEA'!I135)*'Unit cost and utilities'!$G$14</f>
        <v>151.8621072563117</v>
      </c>
      <c r="L137" s="12">
        <f t="shared" si="63"/>
        <v>121.53334048461204</v>
      </c>
      <c r="M137" s="12">
        <f>K137-'Surv-rate CEA'!J135*'Unit cost and utilities'!$H$10-('Surv-rate CEA'!I134-'Surv-rate CEA'!I135)*'Unit cost and utilities'!$G$14</f>
        <v>17.916876588113727</v>
      </c>
      <c r="N137" s="12">
        <f t="shared" si="64"/>
        <v>14.338651702816394</v>
      </c>
      <c r="O137" s="12">
        <f>'Surv-rate CEA'!N135*'Unit cost and utilities'!$H$3+'Surv-rate CEA'!M135*'Unit cost and utilities'!$H$3+('Surv-rate CEA'!L134-'Surv-rate CEA'!L135)*'Unit cost and utilities'!$G$14</f>
        <v>207.4604064274366</v>
      </c>
      <c r="P137" s="12">
        <f t="shared" si="65"/>
        <v>166.02796225438081</v>
      </c>
      <c r="Q137" s="12">
        <f>O137-'Surv-rate CEA'!M135*'Unit cost and utilities'!$H$3-('Surv-rate CEA'!L134-'Surv-rate CEA'!L135)*'Unit cost and utilities'!$G$14</f>
        <v>3.5460977750665501</v>
      </c>
      <c r="R137" s="12">
        <f t="shared" si="66"/>
        <v>2.8378975906181907</v>
      </c>
      <c r="S137" s="12">
        <f>'Surv-rate CEA'!Q135*'Unit cost and utilities'!$H$11+'Surv-rate CEA'!P135*'Unit cost and utilities'!$H$11+('Surv-rate CEA'!O134-'Surv-rate CEA'!O135)*'Unit cost and utilities'!$G$14</f>
        <v>151.8621072563117</v>
      </c>
      <c r="T137" s="12">
        <f t="shared" si="67"/>
        <v>121.53334048461204</v>
      </c>
      <c r="U137" s="12">
        <f>S137-'Surv-rate CEA'!P135*'Unit cost and utilities'!$H$11-('Surv-rate CEA'!O134-'Surv-rate CEA'!O135)*'Unit cost and utilities'!$G$14</f>
        <v>17.916876588113727</v>
      </c>
      <c r="V137" s="12">
        <f t="shared" si="68"/>
        <v>14.338651702816394</v>
      </c>
      <c r="W137" s="12">
        <f>'Surv-rate CEA'!T135*'Unit cost and utilities'!$H$4+'Surv-rate CEA'!S135*'Unit cost and utilities'!$H$4+('Surv-rate CEA'!R134-'Surv-rate CEA'!R135)*'Unit cost and utilities'!$G$14</f>
        <v>203.84138284589397</v>
      </c>
      <c r="X137" s="12">
        <f t="shared" si="69"/>
        <v>163.13170305513819</v>
      </c>
      <c r="Y137" s="12">
        <f>W137-'Surv-rate CEA'!S135*'Unit cost and utilities'!$H$4-('Surv-rate CEA'!R134-'Surv-rate CEA'!R135)*'Unit cost and utilities'!$G$14</f>
        <v>3.5460977750665457</v>
      </c>
      <c r="Z137" s="12">
        <f t="shared" si="70"/>
        <v>2.8378975906181871</v>
      </c>
      <c r="AA137" s="12">
        <f>'Surv-rate CEA'!W135*'Unit cost and utilities'!$H$6+'Surv-rate CEA'!V135*'Unit cost and utilities'!$H$6+('Surv-rate CEA'!U134-'Surv-rate CEA'!U135)*'Unit cost and utilities'!$G$14</f>
        <v>170.47606607826233</v>
      </c>
      <c r="AB137" s="12">
        <f t="shared" si="71"/>
        <v>136.42985835958478</v>
      </c>
      <c r="AC137" s="12">
        <f>AA137-'Surv-rate CEA'!V135*'Unit cost and utilities'!$H$6-('Surv-rate CEA'!U134-'Surv-rate CEA'!U135)*'Unit cost and utilities'!$G$14</f>
        <v>73.140949108601575</v>
      </c>
      <c r="AD137" s="12">
        <f t="shared" si="72"/>
        <v>58.533784575901237</v>
      </c>
      <c r="AE137" s="12">
        <f>'Surv-rate CEA'!Z135*'Unit cost and utilities'!$H$12+'Surv-rate CEA'!Y135*'Unit cost and utilities'!$H$12+('Surv-rate CEA'!X134-'Surv-rate CEA'!X135)*'Unit cost and utilities'!$G$14</f>
        <v>151.8621072563117</v>
      </c>
      <c r="AF137" s="12">
        <f t="shared" si="73"/>
        <v>121.53334048461204</v>
      </c>
      <c r="AG137" s="12">
        <f>AE137-'Surv-rate CEA'!Y135*'Unit cost and utilities'!$H$12-('Surv-rate CEA'!X134-'Surv-rate CEA'!X135)*'Unit cost and utilities'!$G$14</f>
        <v>17.916876588113727</v>
      </c>
      <c r="AH137" s="12">
        <f t="shared" si="74"/>
        <v>14.338651702816394</v>
      </c>
      <c r="AI137" s="12">
        <f>'Surv-rate CEA'!AC135*'Unit cost and utilities'!$H$5+'Surv-rate CEA'!AB135*'Unit cost and utilities'!$H$5+('Surv-rate CEA'!AA134-'Surv-rate CEA'!AA135)*'Unit cost and utilities'!$G$14</f>
        <v>232.63681294747536</v>
      </c>
      <c r="AJ137" s="12">
        <f t="shared" si="75"/>
        <v>186.1763247462473</v>
      </c>
      <c r="AK137" s="12">
        <f>AI137-'Surv-rate CEA'!AB135*'Unit cost and utilities'!$H$5-('Surv-rate CEA'!AA134-'Surv-rate CEA'!AA135)*'Unit cost and utilities'!$G$14</f>
        <v>26.879162408832919</v>
      </c>
      <c r="AL137" s="12">
        <f t="shared" si="76"/>
        <v>21.511056681574559</v>
      </c>
      <c r="AM137" s="12">
        <f>'Surv-rate CEA'!AF135*'Unit cost and utilities'!$H$9+'Surv-rate CEA'!AE135*'Unit cost and utilities'!$H$9+('Surv-rate CEA'!AD134-'Surv-rate CEA'!AD135)*'Unit cost and utilities'!G144</f>
        <v>301.36950440195176</v>
      </c>
      <c r="AN137" s="12">
        <f t="shared" si="77"/>
        <v>241.18223598954387</v>
      </c>
      <c r="AO137" s="12">
        <f>AM137-'Surv-rate CEA'!AE135*'Unit cost and utilities'!$H$9-('Surv-rate CEA'!AD134-'Surv-rate CEA'!AD135)*'Unit cost and utilities'!G144</f>
        <v>52.28935491172561</v>
      </c>
      <c r="AP137" s="12">
        <f t="shared" si="78"/>
        <v>41.846515164455859</v>
      </c>
      <c r="AQ137" s="13">
        <f>'Surv-rate CEA'!AI135*'Unit cost and utilities'!$H$4+'Surv-rate CEA'!AH135*'Unit cost and utilities'!$H$4+('Surv-rate CEA'!AG134-'Surv-rate CEA'!AG135)*'Unit cost and utilities'!$G$14</f>
        <v>203.84138284589397</v>
      </c>
      <c r="AR137" s="12">
        <f t="shared" si="79"/>
        <v>163.13170305513819</v>
      </c>
      <c r="AS137" s="13">
        <f>AQ137-'Surv-rate CEA'!AH135*'Unit cost and utilities'!$H$4-('Surv-rate CEA'!AG134-'Surv-rate CEA'!AG135)*'Unit cost and utilities'!$G$14</f>
        <v>3.5460977750665457</v>
      </c>
      <c r="AT137" s="12">
        <f t="shared" si="80"/>
        <v>2.8378975906181871</v>
      </c>
      <c r="AU137" s="12">
        <f>'Surv-rate CEA'!AL135*'Unit cost and utilities'!$H$8+'Surv-rate CEA'!AK135*'Unit cost and utilities'!$H$8+('Surv-rate CEA'!AJ134-'Surv-rate CEA'!AJ135)*'Unit cost and utilities'!$G$14</f>
        <v>147.31083747751003</v>
      </c>
      <c r="AV137" s="12">
        <f t="shared" si="81"/>
        <v>117.89101634162581</v>
      </c>
      <c r="AW137" s="12">
        <f>AU137-'Surv-rate CEA'!AK135*'Unit cost and utilities'!$H$8-('Surv-rate CEA'!AJ134-'Surv-rate CEA'!AJ135)*'Unit cost and utilities'!$G$14</f>
        <v>99.42689408677424</v>
      </c>
      <c r="AX137" s="12">
        <f t="shared" si="82"/>
        <v>79.570096785109442</v>
      </c>
      <c r="AY137" s="12">
        <f>'Surv-rate CEA'!AO135*'Unit cost and utilities'!$H$5+'Surv-rate CEA'!AN135*'Unit cost and utilities'!$H$5+('Surv-rate CEA'!AM134-'Surv-rate CEA'!AM135)*'Unit cost and utilities'!$G$14</f>
        <v>232.63681294747536</v>
      </c>
      <c r="AZ137" s="12">
        <f t="shared" si="83"/>
        <v>186.1763247462473</v>
      </c>
      <c r="BA137" s="12">
        <f>AY137-'Surv-rate CEA'!AN135*'Unit cost and utilities'!$H$5-('Surv-rate CEA'!AM134-'Surv-rate CEA'!AM135)*'Unit cost and utilities'!$G$14</f>
        <v>26.879162408832919</v>
      </c>
      <c r="BB137" s="12">
        <f t="shared" si="84"/>
        <v>21.511056681574559</v>
      </c>
    </row>
    <row r="138" spans="1:54">
      <c r="A138" s="12">
        <v>133</v>
      </c>
      <c r="B138" s="12">
        <f t="shared" si="85"/>
        <v>7.5945205479452058</v>
      </c>
      <c r="C138" s="12">
        <f>'Surv-rate CEA'!D136*'Unit cost and utilities'!$H$7+'Surv-rate CEA'!E136*'Unit cost and utilities'!$H$7+'Unit cost and utilities'!$G$14*('Surv-rate CEA'!C135-'Surv-rate CEA'!C136)</f>
        <v>159.66981668924754</v>
      </c>
      <c r="D138" s="12">
        <f t="shared" si="59"/>
        <v>127.56462593922886</v>
      </c>
      <c r="E138" s="12">
        <f>C138-'Surv-rate CEA'!E136*'Unit cost and utilities'!$H$7-'Unit cost and utilities'!$G$14*('Surv-rate CEA'!C135-'Surv-rate CEA'!C136)</f>
        <v>9.9148932362117534</v>
      </c>
      <c r="F138" s="12">
        <f t="shared" si="60"/>
        <v>7.9212820126567847</v>
      </c>
      <c r="G138" s="12">
        <f>'Surv-rate CEA'!G136*'Unit cost and utilities'!$H$4+'Surv-rate CEA'!H136*'Unit cost and utilities'!$H$4+('Surv-rate CEA'!F135-'Surv-rate CEA'!F136)*'Unit cost and utilities'!$G$14</f>
        <v>201.10584219972128</v>
      </c>
      <c r="H138" s="12">
        <f t="shared" si="61"/>
        <v>160.66901100243211</v>
      </c>
      <c r="I138" s="12">
        <f>G138-'Surv-rate CEA'!H136*'Unit cost and utilities'!$H$4-('Surv-rate CEA'!F135-'Surv-rate CEA'!F136)*'Unit cost and utilities'!$G$14</f>
        <v>3.4466588103638189</v>
      </c>
      <c r="J138" s="12">
        <f t="shared" si="62"/>
        <v>2.7536309053320056</v>
      </c>
      <c r="K138" s="12">
        <f>'Surv-rate CEA'!K136*'Unit cost and utilities'!$H$10+'Surv-rate CEA'!J136*'Unit cost and utilities'!$H$10+('Surv-rate CEA'!I135-'Surv-rate CEA'!I136)*'Unit cost and utilities'!$G$14</f>
        <v>150.20169188199279</v>
      </c>
      <c r="L138" s="12">
        <f t="shared" si="63"/>
        <v>120.00027956226755</v>
      </c>
      <c r="M138" s="12">
        <f>K138-'Surv-rate CEA'!J136*'Unit cost and utilities'!$H$10-('Surv-rate CEA'!I135-'Surv-rate CEA'!I136)*'Unit cost and utilities'!$G$14</f>
        <v>17.593682836627295</v>
      </c>
      <c r="N138" s="12">
        <f t="shared" si="64"/>
        <v>14.056079079214783</v>
      </c>
      <c r="O138" s="12">
        <f>'Surv-rate CEA'!N136*'Unit cost and utilities'!$H$3+'Surv-rate CEA'!M136*'Unit cost and utilities'!$H$3+('Surv-rate CEA'!L135-'Surv-rate CEA'!L136)*'Unit cost and utilities'!$G$14</f>
        <v>204.6104009499428</v>
      </c>
      <c r="P138" s="12">
        <f t="shared" si="65"/>
        <v>163.46889976866106</v>
      </c>
      <c r="Q138" s="12">
        <f>O138-'Surv-rate CEA'!M136*'Unit cost and utilities'!$H$3-('Surv-rate CEA'!L135-'Surv-rate CEA'!L136)*'Unit cost and utilities'!$G$14</f>
        <v>3.4466588103638216</v>
      </c>
      <c r="R138" s="12">
        <f t="shared" si="66"/>
        <v>2.7536309053320078</v>
      </c>
      <c r="S138" s="12">
        <f>'Surv-rate CEA'!Q136*'Unit cost and utilities'!$H$11+'Surv-rate CEA'!P136*'Unit cost and utilities'!$H$11+('Surv-rate CEA'!O135-'Surv-rate CEA'!O136)*'Unit cost and utilities'!$G$14</f>
        <v>150.20169188199279</v>
      </c>
      <c r="T138" s="12">
        <f t="shared" si="67"/>
        <v>120.00027956226755</v>
      </c>
      <c r="U138" s="12">
        <f>S138-'Surv-rate CEA'!P136*'Unit cost and utilities'!$H$11-('Surv-rate CEA'!O135-'Surv-rate CEA'!O136)*'Unit cost and utilities'!$G$14</f>
        <v>17.593682836627295</v>
      </c>
      <c r="V138" s="12">
        <f t="shared" si="68"/>
        <v>14.056079079214783</v>
      </c>
      <c r="W138" s="12">
        <f>'Surv-rate CEA'!T136*'Unit cost and utilities'!$H$4+'Surv-rate CEA'!S136*'Unit cost and utilities'!$H$4+('Surv-rate CEA'!R135-'Surv-rate CEA'!R136)*'Unit cost and utilities'!$G$14</f>
        <v>201.10584219972128</v>
      </c>
      <c r="X138" s="12">
        <f t="shared" si="69"/>
        <v>160.66901100243211</v>
      </c>
      <c r="Y138" s="12">
        <f>W138-'Surv-rate CEA'!S136*'Unit cost and utilities'!$H$4-('Surv-rate CEA'!R135-'Surv-rate CEA'!R136)*'Unit cost and utilities'!$G$14</f>
        <v>3.4466588103638189</v>
      </c>
      <c r="Z138" s="12">
        <f t="shared" si="70"/>
        <v>2.7536309053320056</v>
      </c>
      <c r="AA138" s="12">
        <f>'Surv-rate CEA'!W136*'Unit cost and utilities'!$H$6+'Surv-rate CEA'!V136*'Unit cost and utilities'!$H$6+('Surv-rate CEA'!U135-'Surv-rate CEA'!U136)*'Unit cost and utilities'!$G$14</f>
        <v>168.70008486061789</v>
      </c>
      <c r="AB138" s="12">
        <f t="shared" si="71"/>
        <v>134.77915655808536</v>
      </c>
      <c r="AC138" s="12">
        <f>AA138-'Surv-rate CEA'!V136*'Unit cost and utilities'!$H$6-('Surv-rate CEA'!U135-'Surv-rate CEA'!U136)*'Unit cost and utilities'!$G$14</f>
        <v>72.225153436785035</v>
      </c>
      <c r="AD138" s="12">
        <f t="shared" si="72"/>
        <v>57.70266962539413</v>
      </c>
      <c r="AE138" s="12">
        <f>'Surv-rate CEA'!Z136*'Unit cost and utilities'!$H$12+'Surv-rate CEA'!Y136*'Unit cost and utilities'!$H$12+('Surv-rate CEA'!X135-'Surv-rate CEA'!X136)*'Unit cost and utilities'!$G$14</f>
        <v>150.20169188199279</v>
      </c>
      <c r="AF138" s="12">
        <f t="shared" si="73"/>
        <v>120.00027956226755</v>
      </c>
      <c r="AG138" s="12">
        <f>AE138-'Surv-rate CEA'!Y136*'Unit cost and utilities'!$H$12-('Surv-rate CEA'!X135-'Surv-rate CEA'!X136)*'Unit cost and utilities'!$G$14</f>
        <v>17.593682836627295</v>
      </c>
      <c r="AH138" s="12">
        <f t="shared" si="74"/>
        <v>14.056079079214783</v>
      </c>
      <c r="AI138" s="12">
        <f>'Surv-rate CEA'!AC136*'Unit cost and utilities'!$H$5+'Surv-rate CEA'!AB136*'Unit cost and utilities'!$H$5+('Surv-rate CEA'!AA135-'Surv-rate CEA'!AA136)*'Unit cost and utilities'!$G$14</f>
        <v>229.66315353933922</v>
      </c>
      <c r="AJ138" s="12">
        <f t="shared" si="75"/>
        <v>183.48423566044212</v>
      </c>
      <c r="AK138" s="12">
        <f>AI138-'Surv-rate CEA'!AB136*'Unit cost and utilities'!$H$5-('Surv-rate CEA'!AA135-'Surv-rate CEA'!AA136)*'Unit cost and utilities'!$G$14</f>
        <v>26.338807563514365</v>
      </c>
      <c r="AL138" s="12">
        <f t="shared" si="76"/>
        <v>21.042800725851297</v>
      </c>
      <c r="AM138" s="12">
        <f>'Surv-rate CEA'!AF136*'Unit cost and utilities'!$H$9+'Surv-rate CEA'!AE136*'Unit cost and utilities'!$H$9+('Surv-rate CEA'!AD135-'Surv-rate CEA'!AD136)*'Unit cost and utilities'!G145</f>
        <v>299.12381415120819</v>
      </c>
      <c r="AN138" s="12">
        <f t="shared" si="77"/>
        <v>238.97827562473734</v>
      </c>
      <c r="AO138" s="12">
        <f>AM138-'Surv-rate CEA'!AE136*'Unit cost and utilities'!$H$9-('Surv-rate CEA'!AD135-'Surv-rate CEA'!AD136)*'Unit cost and utilities'!G145</f>
        <v>51.565662542926447</v>
      </c>
      <c r="AP138" s="12">
        <f t="shared" si="78"/>
        <v>41.197231824967005</v>
      </c>
      <c r="AQ138" s="13">
        <f>'Surv-rate CEA'!AI136*'Unit cost and utilities'!$H$4+'Surv-rate CEA'!AH136*'Unit cost and utilities'!$H$4+('Surv-rate CEA'!AG135-'Surv-rate CEA'!AG136)*'Unit cost and utilities'!$G$14</f>
        <v>201.10584219972128</v>
      </c>
      <c r="AR138" s="12">
        <f t="shared" si="79"/>
        <v>160.66901100243211</v>
      </c>
      <c r="AS138" s="13">
        <f>AQ138-'Surv-rate CEA'!AH136*'Unit cost and utilities'!$H$4-('Surv-rate CEA'!AG135-'Surv-rate CEA'!AG136)*'Unit cost and utilities'!$G$14</f>
        <v>3.4466588103638189</v>
      </c>
      <c r="AT138" s="12">
        <f t="shared" si="80"/>
        <v>2.7536309053320056</v>
      </c>
      <c r="AU138" s="12">
        <f>'Surv-rate CEA'!AL136*'Unit cost and utilities'!$H$8+'Surv-rate CEA'!AK136*'Unit cost and utilities'!$H$8+('Surv-rate CEA'!AJ135-'Surv-rate CEA'!AJ136)*'Unit cost and utilities'!$G$14</f>
        <v>145.68019201482517</v>
      </c>
      <c r="AV138" s="12">
        <f t="shared" si="81"/>
        <v>116.38792845421776</v>
      </c>
      <c r="AW138" s="12">
        <f>AU138-'Surv-rate CEA'!AK136*'Unit cost and utilities'!$H$8-('Surv-rate CEA'!AJ135-'Surv-rate CEA'!AJ136)*'Unit cost and utilities'!$G$14</f>
        <v>98.302125497909643</v>
      </c>
      <c r="AX138" s="12">
        <f t="shared" si="82"/>
        <v>78.536282737627971</v>
      </c>
      <c r="AY138" s="12">
        <f>'Surv-rate CEA'!AO136*'Unit cost and utilities'!$H$5+'Surv-rate CEA'!AN136*'Unit cost and utilities'!$H$5+('Surv-rate CEA'!AM135-'Surv-rate CEA'!AM136)*'Unit cost and utilities'!$G$14</f>
        <v>229.66315353933922</v>
      </c>
      <c r="AZ138" s="12">
        <f t="shared" si="83"/>
        <v>183.48423566044212</v>
      </c>
      <c r="BA138" s="12">
        <f>AY138-'Surv-rate CEA'!AN136*'Unit cost and utilities'!$H$5-('Surv-rate CEA'!AM135-'Surv-rate CEA'!AM136)*'Unit cost and utilities'!$G$14</f>
        <v>26.338807563514365</v>
      </c>
      <c r="BB138" s="12">
        <f t="shared" si="84"/>
        <v>21.042800725851297</v>
      </c>
    </row>
    <row r="139" spans="1:54">
      <c r="A139" s="12">
        <v>134</v>
      </c>
      <c r="B139" s="12">
        <f t="shared" si="85"/>
        <v>7.6520547945205477</v>
      </c>
      <c r="C139" s="12">
        <f>'Surv-rate CEA'!D137*'Unit cost and utilities'!$H$7+'Surv-rate CEA'!E137*'Unit cost and utilities'!$H$7+'Unit cost and utilities'!$G$14*('Surv-rate CEA'!C136-'Surv-rate CEA'!C137)</f>
        <v>157.97608872150099</v>
      </c>
      <c r="D139" s="12">
        <f t="shared" si="59"/>
        <v>125.99700161424012</v>
      </c>
      <c r="E139" s="12">
        <f>C139-'Surv-rate CEA'!E137*'Unit cost and utilities'!$H$7-'Unit cost and utilities'!$G$14*('Surv-rate CEA'!C136-'Surv-rate CEA'!C137)</f>
        <v>9.7149677523269258</v>
      </c>
      <c r="F139" s="12">
        <f t="shared" si="60"/>
        <v>7.7483676009357287</v>
      </c>
      <c r="G139" s="12">
        <f>'Surv-rate CEA'!G137*'Unit cost and utilities'!$H$4+'Surv-rate CEA'!H137*'Unit cost and utilities'!$H$4+('Surv-rate CEA'!F136-'Surv-rate CEA'!F137)*'Unit cost and utilities'!$G$14</f>
        <v>198.42051784924641</v>
      </c>
      <c r="H139" s="12">
        <f t="shared" si="61"/>
        <v>158.2542681622123</v>
      </c>
      <c r="I139" s="12">
        <f>G139-'Surv-rate CEA'!H137*'Unit cost and utilities'!$H$4-('Surv-rate CEA'!F136-'Surv-rate CEA'!F137)*'Unit cost and utilities'!$G$14</f>
        <v>3.3505124830062494</v>
      </c>
      <c r="J139" s="12">
        <f t="shared" si="62"/>
        <v>2.6722685068757097</v>
      </c>
      <c r="K139" s="12">
        <f>'Surv-rate CEA'!K137*'Unit cost and utilities'!$H$10+'Surv-rate CEA'!J137*'Unit cost and utilities'!$H$10+('Surv-rate CEA'!I136-'Surv-rate CEA'!I137)*'Unit cost and utilities'!$G$14</f>
        <v>148.56782579424856</v>
      </c>
      <c r="L139" s="12">
        <f t="shared" si="63"/>
        <v>118.49325260497072</v>
      </c>
      <c r="M139" s="12">
        <f>K139-'Surv-rate CEA'!J137*'Unit cost and utilities'!$H$10-('Surv-rate CEA'!I136-'Surv-rate CEA'!I137)*'Unit cost and utilities'!$G$14</f>
        <v>17.277983073387297</v>
      </c>
      <c r="N139" s="12">
        <f t="shared" si="64"/>
        <v>13.780402330546499</v>
      </c>
      <c r="O139" s="12">
        <f>'Surv-rate CEA'!N137*'Unit cost and utilities'!$H$3+'Surv-rate CEA'!M137*'Unit cost and utilities'!$H$3+('Surv-rate CEA'!L136-'Surv-rate CEA'!L137)*'Unit cost and utilities'!$G$14</f>
        <v>201.8144835881883</v>
      </c>
      <c r="P139" s="12">
        <f t="shared" si="65"/>
        <v>160.96119368587185</v>
      </c>
      <c r="Q139" s="12">
        <f>O139-'Surv-rate CEA'!M137*'Unit cost and utilities'!$H$3-('Surv-rate CEA'!L136-'Surv-rate CEA'!L137)*'Unit cost and utilities'!$G$14</f>
        <v>3.3505124830062503</v>
      </c>
      <c r="R139" s="12">
        <f t="shared" si="66"/>
        <v>2.6722685068757106</v>
      </c>
      <c r="S139" s="12">
        <f>'Surv-rate CEA'!Q137*'Unit cost and utilities'!$H$11+'Surv-rate CEA'!P137*'Unit cost and utilities'!$H$11+('Surv-rate CEA'!O136-'Surv-rate CEA'!O137)*'Unit cost and utilities'!$G$14</f>
        <v>148.56782579424856</v>
      </c>
      <c r="T139" s="12">
        <f t="shared" si="67"/>
        <v>118.49325260497072</v>
      </c>
      <c r="U139" s="12">
        <f>S139-'Surv-rate CEA'!P137*'Unit cost and utilities'!$H$11-('Surv-rate CEA'!O136-'Surv-rate CEA'!O137)*'Unit cost and utilities'!$G$14</f>
        <v>17.277983073387297</v>
      </c>
      <c r="V139" s="12">
        <f t="shared" si="68"/>
        <v>13.780402330546499</v>
      </c>
      <c r="W139" s="12">
        <f>'Surv-rate CEA'!T137*'Unit cost and utilities'!$H$4+'Surv-rate CEA'!S137*'Unit cost and utilities'!$H$4+('Surv-rate CEA'!R136-'Surv-rate CEA'!R137)*'Unit cost and utilities'!$G$14</f>
        <v>198.42051784924641</v>
      </c>
      <c r="X139" s="12">
        <f t="shared" si="69"/>
        <v>158.2542681622123</v>
      </c>
      <c r="Y139" s="12">
        <f>W139-'Surv-rate CEA'!S137*'Unit cost and utilities'!$H$4-('Surv-rate CEA'!R136-'Surv-rate CEA'!R137)*'Unit cost and utilities'!$G$14</f>
        <v>3.3505124830062494</v>
      </c>
      <c r="Z139" s="12">
        <f t="shared" si="70"/>
        <v>2.6722685068757097</v>
      </c>
      <c r="AA139" s="12">
        <f>'Surv-rate CEA'!W137*'Unit cost and utilities'!$H$6+'Surv-rate CEA'!V137*'Unit cost and utilities'!$H$6+('Surv-rate CEA'!U136-'Surv-rate CEA'!U137)*'Unit cost and utilities'!$G$14</f>
        <v>166.95159278541803</v>
      </c>
      <c r="AB139" s="12">
        <f t="shared" si="71"/>
        <v>133.1555951025473</v>
      </c>
      <c r="AC139" s="12">
        <f>AA139-'Surv-rate CEA'!V137*'Unit cost and utilities'!$H$6-('Surv-rate CEA'!U136-'Surv-rate CEA'!U137)*'Unit cost and utilities'!$G$14</f>
        <v>71.325579410313907</v>
      </c>
      <c r="AD139" s="12">
        <f t="shared" si="72"/>
        <v>56.887148028718116</v>
      </c>
      <c r="AE139" s="12">
        <f>'Surv-rate CEA'!Z137*'Unit cost and utilities'!$H$12+'Surv-rate CEA'!Y137*'Unit cost and utilities'!$H$12+('Surv-rate CEA'!X136-'Surv-rate CEA'!X137)*'Unit cost and utilities'!$G$14</f>
        <v>148.56782579424856</v>
      </c>
      <c r="AF139" s="12">
        <f t="shared" si="73"/>
        <v>118.49325260497072</v>
      </c>
      <c r="AG139" s="12">
        <f>AE139-'Surv-rate CEA'!Y137*'Unit cost and utilities'!$H$12-('Surv-rate CEA'!X136-'Surv-rate CEA'!X137)*'Unit cost and utilities'!$G$14</f>
        <v>17.277983073387297</v>
      </c>
      <c r="AH139" s="12">
        <f t="shared" si="74"/>
        <v>13.780402330546499</v>
      </c>
      <c r="AI139" s="12">
        <f>'Surv-rate CEA'!AC137*'Unit cost and utilities'!$H$5+'Surv-rate CEA'!AB137*'Unit cost and utilities'!$H$5+('Surv-rate CEA'!AA136-'Surv-rate CEA'!AA137)*'Unit cost and utilities'!$G$14</f>
        <v>226.74220363842025</v>
      </c>
      <c r="AJ139" s="12">
        <f t="shared" si="75"/>
        <v>180.84279734391285</v>
      </c>
      <c r="AK139" s="12">
        <f>AI139-'Surv-rate CEA'!AB137*'Unit cost and utilities'!$H$5-('Surv-rate CEA'!AA136-'Surv-rate CEA'!AA137)*'Unit cost and utilities'!$G$14</f>
        <v>25.812088939210845</v>
      </c>
      <c r="AL139" s="12">
        <f t="shared" si="76"/>
        <v>20.586949822983044</v>
      </c>
      <c r="AM139" s="12">
        <f>'Surv-rate CEA'!AF137*'Unit cost and utilities'!$H$9+'Surv-rate CEA'!AE137*'Unit cost and utilities'!$H$9+('Surv-rate CEA'!AD136-'Surv-rate CEA'!AD137)*'Unit cost and utilities'!G146</f>
        <v>296.90588337279343</v>
      </c>
      <c r="AN139" s="12">
        <f t="shared" si="77"/>
        <v>236.80324895591454</v>
      </c>
      <c r="AO139" s="12">
        <f>AM139-'Surv-rate CEA'!AE137*'Unit cost and utilities'!$H$9-('Surv-rate CEA'!AD136-'Surv-rate CEA'!AD137)*'Unit cost and utilities'!G146</f>
        <v>50.855736219504138</v>
      </c>
      <c r="AP139" s="12">
        <f t="shared" si="78"/>
        <v>40.561013571100844</v>
      </c>
      <c r="AQ139" s="13">
        <f>'Surv-rate CEA'!AI137*'Unit cost and utilities'!$H$4+'Surv-rate CEA'!AH137*'Unit cost and utilities'!$H$4+('Surv-rate CEA'!AG136-'Surv-rate CEA'!AG137)*'Unit cost and utilities'!$G$14</f>
        <v>198.42051784924641</v>
      </c>
      <c r="AR139" s="12">
        <f t="shared" si="79"/>
        <v>158.2542681622123</v>
      </c>
      <c r="AS139" s="13">
        <f>AQ139-'Surv-rate CEA'!AH137*'Unit cost and utilities'!$H$4-('Surv-rate CEA'!AG136-'Surv-rate CEA'!AG137)*'Unit cost and utilities'!$G$14</f>
        <v>3.3505124830062494</v>
      </c>
      <c r="AT139" s="12">
        <f t="shared" si="80"/>
        <v>2.6722685068757097</v>
      </c>
      <c r="AU139" s="12">
        <f>'Surv-rate CEA'!AL137*'Unit cost and utilities'!$H$8+'Surv-rate CEA'!AK137*'Unit cost and utilities'!$H$8+('Surv-rate CEA'!AJ136-'Surv-rate CEA'!AJ137)*'Unit cost and utilities'!$G$14</f>
        <v>144.07583913394339</v>
      </c>
      <c r="AV139" s="12">
        <f t="shared" si="81"/>
        <v>114.91057844795074</v>
      </c>
      <c r="AW139" s="12">
        <f>AU139-'Surv-rate CEA'!AK137*'Unit cost and utilities'!$H$8-('Surv-rate CEA'!AJ136-'Surv-rate CEA'!AJ137)*'Unit cost and utilities'!$G$14</f>
        <v>97.195931610391355</v>
      </c>
      <c r="AX139" s="12">
        <f t="shared" si="82"/>
        <v>77.520566885292709</v>
      </c>
      <c r="AY139" s="12">
        <f>'Surv-rate CEA'!AO137*'Unit cost and utilities'!$H$5+'Surv-rate CEA'!AN137*'Unit cost and utilities'!$H$5+('Surv-rate CEA'!AM136-'Surv-rate CEA'!AM137)*'Unit cost and utilities'!$G$14</f>
        <v>226.74220363842025</v>
      </c>
      <c r="AZ139" s="12">
        <f t="shared" si="83"/>
        <v>180.84279734391285</v>
      </c>
      <c r="BA139" s="12">
        <f>AY139-'Surv-rate CEA'!AN137*'Unit cost and utilities'!$H$5-('Surv-rate CEA'!AM136-'Surv-rate CEA'!AM137)*'Unit cost and utilities'!$G$14</f>
        <v>25.812088939210845</v>
      </c>
      <c r="BB139" s="12">
        <f t="shared" si="84"/>
        <v>20.586949822983044</v>
      </c>
    </row>
    <row r="140" spans="1:54">
      <c r="A140" s="12">
        <v>135</v>
      </c>
      <c r="B140" s="12">
        <f t="shared" si="85"/>
        <v>7.7095890410958905</v>
      </c>
      <c r="C140" s="12">
        <f>'Surv-rate CEA'!D138*'Unit cost and utilities'!$H$7+'Surv-rate CEA'!E138*'Unit cost and utilities'!$H$7+'Unit cost and utilities'!$G$14*('Surv-rate CEA'!C137-'Surv-rate CEA'!C138)</f>
        <v>156.30883846395432</v>
      </c>
      <c r="D140" s="12">
        <f t="shared" si="59"/>
        <v>124.455418329911</v>
      </c>
      <c r="E140" s="12">
        <f>C140-'Surv-rate CEA'!E138*'Unit cost and utilities'!$H$7-'Unit cost and utilities'!$G$14*('Surv-rate CEA'!C137-'Surv-rate CEA'!C138)</f>
        <v>9.5200928162038423</v>
      </c>
      <c r="F140" s="12">
        <f t="shared" si="60"/>
        <v>7.580039271121942</v>
      </c>
      <c r="G140" s="12">
        <f>'Surv-rate CEA'!G138*'Unit cost and utilities'!$H$4+'Surv-rate CEA'!H138*'Unit cost and utilities'!$H$4+('Surv-rate CEA'!F137-'Surv-rate CEA'!F138)*'Unit cost and utilities'!$G$14</f>
        <v>195.78422245256309</v>
      </c>
      <c r="H140" s="12">
        <f t="shared" si="61"/>
        <v>155.88630526065307</v>
      </c>
      <c r="I140" s="12">
        <f>G140-'Surv-rate CEA'!H138*'Unit cost and utilities'!$H$4-('Surv-rate CEA'!F137-'Surv-rate CEA'!F138)*'Unit cost and utilities'!$G$14</f>
        <v>3.2575325727653235</v>
      </c>
      <c r="J140" s="12">
        <f t="shared" si="62"/>
        <v>2.5936958079329027</v>
      </c>
      <c r="K140" s="12">
        <f>'Surv-rate CEA'!K138*'Unit cost and utilities'!$H$10+'Surv-rate CEA'!J138*'Unit cost and utilities'!$H$10+('Surv-rate CEA'!I137-'Surv-rate CEA'!I138)*'Unit cost and utilities'!$G$14</f>
        <v>146.95993899097175</v>
      </c>
      <c r="L140" s="12">
        <f t="shared" si="63"/>
        <v>117.01168574083771</v>
      </c>
      <c r="M140" s="12">
        <f>K140-'Surv-rate CEA'!J138*'Unit cost and utilities'!$H$10-('Surv-rate CEA'!I137-'Surv-rate CEA'!I138)*'Unit cost and utilities'!$G$14</f>
        <v>16.969563108195111</v>
      </c>
      <c r="N140" s="12">
        <f t="shared" si="64"/>
        <v>13.511418140268988</v>
      </c>
      <c r="O140" s="12">
        <f>'Surv-rate CEA'!N138*'Unit cost and utilities'!$H$3+'Surv-rate CEA'!M138*'Unit cost and utilities'!$H$3+('Surv-rate CEA'!L137-'Surv-rate CEA'!L138)*'Unit cost and utilities'!$G$14</f>
        <v>199.07131976969183</v>
      </c>
      <c r="P140" s="12">
        <f t="shared" si="65"/>
        <v>158.50354095707675</v>
      </c>
      <c r="Q140" s="12">
        <f>O140-'Surv-rate CEA'!M138*'Unit cost and utilities'!$H$3-('Surv-rate CEA'!L137-'Surv-rate CEA'!L138)*'Unit cost and utilities'!$G$14</f>
        <v>3.2575325727653084</v>
      </c>
      <c r="R140" s="12">
        <f t="shared" si="66"/>
        <v>2.5936958079328907</v>
      </c>
      <c r="S140" s="12">
        <f>'Surv-rate CEA'!Q138*'Unit cost and utilities'!$H$11+'Surv-rate CEA'!P138*'Unit cost and utilities'!$H$11+('Surv-rate CEA'!O137-'Surv-rate CEA'!O138)*'Unit cost and utilities'!$G$14</f>
        <v>146.95993899097175</v>
      </c>
      <c r="T140" s="12">
        <f t="shared" si="67"/>
        <v>117.01168574083771</v>
      </c>
      <c r="U140" s="12">
        <f>S140-'Surv-rate CEA'!P138*'Unit cost and utilities'!$H$11-('Surv-rate CEA'!O137-'Surv-rate CEA'!O138)*'Unit cost and utilities'!$G$14</f>
        <v>16.969563108195111</v>
      </c>
      <c r="V140" s="12">
        <f t="shared" si="68"/>
        <v>13.511418140268988</v>
      </c>
      <c r="W140" s="12">
        <f>'Surv-rate CEA'!T138*'Unit cost and utilities'!$H$4+'Surv-rate CEA'!S138*'Unit cost and utilities'!$H$4+('Surv-rate CEA'!R137-'Surv-rate CEA'!R138)*'Unit cost and utilities'!$G$14</f>
        <v>195.78422245256309</v>
      </c>
      <c r="X140" s="12">
        <f t="shared" si="69"/>
        <v>155.88630526065307</v>
      </c>
      <c r="Y140" s="12">
        <f>W140-'Surv-rate CEA'!S138*'Unit cost and utilities'!$H$4-('Surv-rate CEA'!R137-'Surv-rate CEA'!R138)*'Unit cost and utilities'!$G$14</f>
        <v>3.2575325727653235</v>
      </c>
      <c r="Z140" s="12">
        <f t="shared" si="70"/>
        <v>2.5936958079329027</v>
      </c>
      <c r="AA140" s="12">
        <f>'Surv-rate CEA'!W138*'Unit cost and utilities'!$H$6+'Surv-rate CEA'!V138*'Unit cost and utilities'!$H$6+('Surv-rate CEA'!U137-'Surv-rate CEA'!U138)*'Unit cost and utilities'!$G$14</f>
        <v>165.23001314197714</v>
      </c>
      <c r="AB140" s="12">
        <f t="shared" si="71"/>
        <v>131.55859008563726</v>
      </c>
      <c r="AC140" s="12">
        <f>AA140-'Surv-rate CEA'!V138*'Unit cost and utilities'!$H$6-('Surv-rate CEA'!U137-'Surv-rate CEA'!U138)*'Unit cost and utilities'!$G$14</f>
        <v>70.441849903375797</v>
      </c>
      <c r="AD140" s="12">
        <f t="shared" si="72"/>
        <v>56.08684693590839</v>
      </c>
      <c r="AE140" s="12">
        <f>'Surv-rate CEA'!Z138*'Unit cost and utilities'!$H$12+'Surv-rate CEA'!Y138*'Unit cost and utilities'!$H$12+('Surv-rate CEA'!X137-'Surv-rate CEA'!X138)*'Unit cost and utilities'!$G$14</f>
        <v>146.95993899097175</v>
      </c>
      <c r="AF140" s="12">
        <f t="shared" si="73"/>
        <v>117.01168574083771</v>
      </c>
      <c r="AG140" s="12">
        <f>AE140-'Surv-rate CEA'!Y138*'Unit cost and utilities'!$H$12-('Surv-rate CEA'!X137-'Surv-rate CEA'!X138)*'Unit cost and utilities'!$G$14</f>
        <v>16.969563108195111</v>
      </c>
      <c r="AH140" s="12">
        <f t="shared" si="74"/>
        <v>13.511418140268988</v>
      </c>
      <c r="AI140" s="12">
        <f>'Surv-rate CEA'!AC138*'Unit cost and utilities'!$H$5+'Surv-rate CEA'!AB138*'Unit cost and utilities'!$H$5+('Surv-rate CEA'!AA137-'Surv-rate CEA'!AA138)*'Unit cost and utilities'!$G$14</f>
        <v>223.87274912986572</v>
      </c>
      <c r="AJ140" s="12">
        <f t="shared" si="75"/>
        <v>178.25080730831371</v>
      </c>
      <c r="AK140" s="12">
        <f>AI140-'Surv-rate CEA'!AB138*'Unit cost and utilities'!$H$5-('Surv-rate CEA'!AA137-'Surv-rate CEA'!AA138)*'Unit cost and utilities'!$G$14</f>
        <v>25.298589427687748</v>
      </c>
      <c r="AL140" s="12">
        <f t="shared" si="76"/>
        <v>20.143112579687006</v>
      </c>
      <c r="AM140" s="12">
        <f>'Surv-rate CEA'!AF138*'Unit cost and utilities'!$H$9+'Surv-rate CEA'!AE138*'Unit cost and utilities'!$H$9+('Surv-rate CEA'!AD137-'Surv-rate CEA'!AD138)*'Unit cost and utilities'!G147</f>
        <v>294.7152177448167</v>
      </c>
      <c r="AN140" s="12">
        <f t="shared" si="77"/>
        <v>234.65663281146018</v>
      </c>
      <c r="AO140" s="12">
        <f>AM140-'Surv-rate CEA'!AE138*'Unit cost and utilities'!$H$9-('Surv-rate CEA'!AD137-'Surv-rate CEA'!AD138)*'Unit cost and utilities'!G147</f>
        <v>50.159238421686155</v>
      </c>
      <c r="AP140" s="12">
        <f t="shared" si="78"/>
        <v>39.937530482770946</v>
      </c>
      <c r="AQ140" s="13">
        <f>'Surv-rate CEA'!AI138*'Unit cost and utilities'!$H$4+'Surv-rate CEA'!AH138*'Unit cost and utilities'!$H$4+('Surv-rate CEA'!AG137-'Surv-rate CEA'!AG138)*'Unit cost and utilities'!$G$14</f>
        <v>195.78422245256309</v>
      </c>
      <c r="AR140" s="12">
        <f t="shared" si="79"/>
        <v>155.88630526065307</v>
      </c>
      <c r="AS140" s="13">
        <f>AQ140-'Surv-rate CEA'!AH138*'Unit cost and utilities'!$H$4-('Surv-rate CEA'!AG137-'Surv-rate CEA'!AG138)*'Unit cost and utilities'!$G$14</f>
        <v>3.2575325727653235</v>
      </c>
      <c r="AT140" s="12">
        <f t="shared" si="80"/>
        <v>2.5936958079329027</v>
      </c>
      <c r="AU140" s="12">
        <f>'Surv-rate CEA'!AL138*'Unit cost and utilities'!$H$8+'Surv-rate CEA'!AK138*'Unit cost and utilities'!$H$8+('Surv-rate CEA'!AJ137-'Surv-rate CEA'!AJ138)*'Unit cost and utilities'!$G$14</f>
        <v>142.49721095042699</v>
      </c>
      <c r="AV140" s="12">
        <f t="shared" si="81"/>
        <v>113.45839540462487</v>
      </c>
      <c r="AW140" s="12">
        <f>AU140-'Surv-rate CEA'!AK138*'Unit cost and utilities'!$H$8-('Surv-rate CEA'!AJ137-'Surv-rate CEA'!AJ138)*'Unit cost and utilities'!$G$14</f>
        <v>96.10790212919845</v>
      </c>
      <c r="AX140" s="12">
        <f t="shared" si="82"/>
        <v>76.52253885219578</v>
      </c>
      <c r="AY140" s="12">
        <f>'Surv-rate CEA'!AO138*'Unit cost and utilities'!$H$5+'Surv-rate CEA'!AN138*'Unit cost and utilities'!$H$5+('Surv-rate CEA'!AM137-'Surv-rate CEA'!AM138)*'Unit cost and utilities'!$G$14</f>
        <v>223.87274912986572</v>
      </c>
      <c r="AZ140" s="12">
        <f t="shared" si="83"/>
        <v>178.25080730831371</v>
      </c>
      <c r="BA140" s="12">
        <f>AY140-'Surv-rate CEA'!AN138*'Unit cost and utilities'!$H$5-('Surv-rate CEA'!AM137-'Surv-rate CEA'!AM138)*'Unit cost and utilities'!$G$14</f>
        <v>25.298589427687748</v>
      </c>
      <c r="BB140" s="12">
        <f t="shared" si="84"/>
        <v>20.143112579687006</v>
      </c>
    </row>
    <row r="141" spans="1:54">
      <c r="A141" s="12">
        <v>136</v>
      </c>
      <c r="B141" s="12">
        <f t="shared" si="85"/>
        <v>7.7671232876712333</v>
      </c>
      <c r="C141" s="12">
        <f>'Surv-rate CEA'!D139*'Unit cost and utilities'!$H$7+'Surv-rate CEA'!E139*'Unit cost and utilities'!$H$7+'Unit cost and utilities'!$G$14*('Surv-rate CEA'!C138-'Surv-rate CEA'!C139)</f>
        <v>154.66750757730466</v>
      </c>
      <c r="D141" s="12">
        <f t="shared" si="59"/>
        <v>122.93931248957168</v>
      </c>
      <c r="E141" s="12">
        <f>C141-'Surv-rate CEA'!E139*'Unit cost and utilities'!$H$7-'Unit cost and utilities'!$G$14*('Surv-rate CEA'!C138-'Surv-rate CEA'!C139)</f>
        <v>9.330113999327196</v>
      </c>
      <c r="F141" s="12">
        <f t="shared" si="60"/>
        <v>7.4161523547750345</v>
      </c>
      <c r="G141" s="12">
        <f>'Surv-rate CEA'!G139*'Unit cost and utilities'!$H$4+'Surv-rate CEA'!H139*'Unit cost and utilities'!$H$4+('Surv-rate CEA'!F138-'Surv-rate CEA'!F139)*'Unit cost and utilities'!$G$14</f>
        <v>193.19580328634885</v>
      </c>
      <c r="H141" s="12">
        <f t="shared" si="61"/>
        <v>153.56398770454774</v>
      </c>
      <c r="I141" s="12">
        <f>G141-'Surv-rate CEA'!H139*'Unit cost and utilities'!$H$4-('Surv-rate CEA'!F138-'Surv-rate CEA'!F139)*'Unit cost and utilities'!$G$14</f>
        <v>3.1675983707641953</v>
      </c>
      <c r="J141" s="12">
        <f t="shared" si="62"/>
        <v>2.5178033320941671</v>
      </c>
      <c r="K141" s="12">
        <f>'Surv-rate CEA'!K139*'Unit cost and utilities'!$H$10+'Surv-rate CEA'!J139*'Unit cost and utilities'!$H$10+('Surv-rate CEA'!I138-'Surv-rate CEA'!I139)*'Unit cost and utilities'!$G$14</f>
        <v>145.37747697302044</v>
      </c>
      <c r="L141" s="12">
        <f t="shared" si="63"/>
        <v>115.55502089925855</v>
      </c>
      <c r="M141" s="12">
        <f>K141-'Surv-rate CEA'!J139*'Unit cost and utilities'!$H$10-('Surv-rate CEA'!I138-'Surv-rate CEA'!I139)*'Unit cost and utilities'!$G$14</f>
        <v>16.668216062534057</v>
      </c>
      <c r="N141" s="12">
        <f t="shared" si="64"/>
        <v>13.248930271481671</v>
      </c>
      <c r="O141" s="12">
        <f>'Surv-rate CEA'!N139*'Unit cost and utilities'!$H$3+'Surv-rate CEA'!M139*'Unit cost and utilities'!$H$3+('Surv-rate CEA'!L138-'Surv-rate CEA'!L139)*'Unit cost and utilities'!$G$14</f>
        <v>196.37961585945379</v>
      </c>
      <c r="P141" s="12">
        <f t="shared" si="65"/>
        <v>156.09467908869345</v>
      </c>
      <c r="Q141" s="12">
        <f>O141-'Surv-rate CEA'!M139*'Unit cost and utilities'!$H$3-('Surv-rate CEA'!L138-'Surv-rate CEA'!L139)*'Unit cost and utilities'!$G$14</f>
        <v>3.1675983707641819</v>
      </c>
      <c r="R141" s="12">
        <f t="shared" si="66"/>
        <v>2.5178033320941564</v>
      </c>
      <c r="S141" s="12">
        <f>'Surv-rate CEA'!Q139*'Unit cost and utilities'!$H$11+'Surv-rate CEA'!P139*'Unit cost and utilities'!$H$11+('Surv-rate CEA'!O138-'Surv-rate CEA'!O139)*'Unit cost and utilities'!$G$14</f>
        <v>145.37747697302044</v>
      </c>
      <c r="T141" s="12">
        <f t="shared" si="67"/>
        <v>115.55502089925855</v>
      </c>
      <c r="U141" s="12">
        <f>S141-'Surv-rate CEA'!P139*'Unit cost and utilities'!$H$11-('Surv-rate CEA'!O138-'Surv-rate CEA'!O139)*'Unit cost and utilities'!$G$14</f>
        <v>16.668216062534057</v>
      </c>
      <c r="V141" s="12">
        <f t="shared" si="68"/>
        <v>13.248930271481671</v>
      </c>
      <c r="W141" s="12">
        <f>'Surv-rate CEA'!T139*'Unit cost and utilities'!$H$4+'Surv-rate CEA'!S139*'Unit cost and utilities'!$H$4+('Surv-rate CEA'!R138-'Surv-rate CEA'!R139)*'Unit cost and utilities'!$G$14</f>
        <v>193.19580328634885</v>
      </c>
      <c r="X141" s="12">
        <f t="shared" si="69"/>
        <v>153.56398770454774</v>
      </c>
      <c r="Y141" s="12">
        <f>W141-'Surv-rate CEA'!S139*'Unit cost and utilities'!$H$4-('Surv-rate CEA'!R138-'Surv-rate CEA'!R139)*'Unit cost and utilities'!$G$14</f>
        <v>3.1675983707641953</v>
      </c>
      <c r="Z141" s="12">
        <f t="shared" si="70"/>
        <v>2.5178033320941671</v>
      </c>
      <c r="AA141" s="12">
        <f>'Surv-rate CEA'!W139*'Unit cost and utilities'!$H$6+'Surv-rate CEA'!V139*'Unit cost and utilities'!$H$6+('Surv-rate CEA'!U138-'Surv-rate CEA'!U139)*'Unit cost and utilities'!$G$14</f>
        <v>163.53478463782091</v>
      </c>
      <c r="AB141" s="12">
        <f t="shared" si="71"/>
        <v>129.98757338515475</v>
      </c>
      <c r="AC141" s="12">
        <f>AA141-'Surv-rate CEA'!V139*'Unit cost and utilities'!$H$6-('Surv-rate CEA'!U138-'Surv-rate CEA'!U139)*'Unit cost and utilities'!$G$14</f>
        <v>69.573598721164146</v>
      </c>
      <c r="AD141" s="12">
        <f t="shared" si="72"/>
        <v>55.301404465512618</v>
      </c>
      <c r="AE141" s="12">
        <f>'Surv-rate CEA'!Z139*'Unit cost and utilities'!$H$12+'Surv-rate CEA'!Y139*'Unit cost and utilities'!$H$12+('Surv-rate CEA'!X138-'Surv-rate CEA'!X139)*'Unit cost and utilities'!$G$14</f>
        <v>145.37747697302044</v>
      </c>
      <c r="AF141" s="12">
        <f t="shared" si="73"/>
        <v>115.55502089925855</v>
      </c>
      <c r="AG141" s="12">
        <f>AE141-'Surv-rate CEA'!Y139*'Unit cost and utilities'!$H$12-('Surv-rate CEA'!X138-'Surv-rate CEA'!X139)*'Unit cost and utilities'!$G$14</f>
        <v>16.668216062534057</v>
      </c>
      <c r="AH141" s="12">
        <f t="shared" si="74"/>
        <v>13.248930271481671</v>
      </c>
      <c r="AI141" s="12">
        <f>'Surv-rate CEA'!AC139*'Unit cost and utilities'!$H$5+'Surv-rate CEA'!AB139*'Unit cost and utilities'!$H$5+('Surv-rate CEA'!AA138-'Surv-rate CEA'!AA139)*'Unit cost and utilities'!$G$14</f>
        <v>221.05361058993947</v>
      </c>
      <c r="AJ141" s="12">
        <f t="shared" si="75"/>
        <v>175.70709798683271</v>
      </c>
      <c r="AK141" s="12">
        <f>AI141-'Surv-rate CEA'!AB139*'Unit cost and utilities'!$H$5-('Surv-rate CEA'!AA138-'Surv-rate CEA'!AA139)*'Unit cost and utilities'!$G$14</f>
        <v>24.797906973498804</v>
      </c>
      <c r="AL141" s="12">
        <f t="shared" si="76"/>
        <v>19.710912021896732</v>
      </c>
      <c r="AM141" s="12">
        <f>'Surv-rate CEA'!AF139*'Unit cost and utilities'!$H$9+'Surv-rate CEA'!AE139*'Unit cost and utilities'!$H$9+('Surv-rate CEA'!AD138-'Surv-rate CEA'!AD139)*'Unit cost and utilities'!G148</f>
        <v>292.55133457951956</v>
      </c>
      <c r="AN141" s="12">
        <f t="shared" si="77"/>
        <v>232.53791636318007</v>
      </c>
      <c r="AO141" s="12">
        <f>AM141-'Surv-rate CEA'!AE139*'Unit cost and utilities'!$H$9-('Surv-rate CEA'!AD138-'Surv-rate CEA'!AD139)*'Unit cost and utilities'!G148</f>
        <v>49.475841824650132</v>
      </c>
      <c r="AP141" s="12">
        <f t="shared" si="78"/>
        <v>39.326462771924888</v>
      </c>
      <c r="AQ141" s="13">
        <f>'Surv-rate CEA'!AI139*'Unit cost and utilities'!$H$4+'Surv-rate CEA'!AH139*'Unit cost and utilities'!$H$4+('Surv-rate CEA'!AG138-'Surv-rate CEA'!AG139)*'Unit cost and utilities'!$G$14</f>
        <v>193.19580328634885</v>
      </c>
      <c r="AR141" s="12">
        <f t="shared" si="79"/>
        <v>153.56398770454774</v>
      </c>
      <c r="AS141" s="13">
        <f>AQ141-'Surv-rate CEA'!AH139*'Unit cost and utilities'!$H$4-('Surv-rate CEA'!AG138-'Surv-rate CEA'!AG139)*'Unit cost and utilities'!$G$14</f>
        <v>3.1675983707641953</v>
      </c>
      <c r="AT141" s="12">
        <f t="shared" si="80"/>
        <v>2.5178033320941671</v>
      </c>
      <c r="AU141" s="12">
        <f>'Surv-rate CEA'!AL139*'Unit cost and utilities'!$H$8+'Surv-rate CEA'!AK139*'Unit cost and utilities'!$H$8+('Surv-rate CEA'!AJ138-'Surv-rate CEA'!AJ139)*'Unit cost and utilities'!$G$14</f>
        <v>140.94375509463168</v>
      </c>
      <c r="AV141" s="12">
        <f t="shared" si="81"/>
        <v>112.03082420121162</v>
      </c>
      <c r="AW141" s="12">
        <f>AU141-'Surv-rate CEA'!AK139*'Unit cost and utilities'!$H$8-('Surv-rate CEA'!AJ138-'Surv-rate CEA'!AJ139)*'Unit cost and utilities'!$G$14</f>
        <v>95.037638196435964</v>
      </c>
      <c r="AX141" s="12">
        <f t="shared" si="82"/>
        <v>75.541799848702937</v>
      </c>
      <c r="AY141" s="12">
        <f>'Surv-rate CEA'!AO139*'Unit cost and utilities'!$H$5+'Surv-rate CEA'!AN139*'Unit cost and utilities'!$H$5+('Surv-rate CEA'!AM138-'Surv-rate CEA'!AM139)*'Unit cost and utilities'!$G$14</f>
        <v>221.05361058993947</v>
      </c>
      <c r="AZ141" s="12">
        <f t="shared" si="83"/>
        <v>175.70709798683271</v>
      </c>
      <c r="BA141" s="12">
        <f>AY141-'Surv-rate CEA'!AN139*'Unit cost and utilities'!$H$5-('Surv-rate CEA'!AM138-'Surv-rate CEA'!AM139)*'Unit cost and utilities'!$G$14</f>
        <v>24.797906973498804</v>
      </c>
      <c r="BB141" s="12">
        <f t="shared" si="84"/>
        <v>19.710912021896732</v>
      </c>
    </row>
    <row r="142" spans="1:54">
      <c r="A142" s="12">
        <v>137</v>
      </c>
      <c r="B142" s="12">
        <f t="shared" si="85"/>
        <v>7.8246575342465752</v>
      </c>
      <c r="C142" s="12">
        <f>'Surv-rate CEA'!D140*'Unit cost and utilities'!$H$7+'Surv-rate CEA'!E140*'Unit cost and utilities'!$H$7+'Unit cost and utilities'!$G$14*('Surv-rate CEA'!C139-'Surv-rate CEA'!C140)</f>
        <v>153.05155268076143</v>
      </c>
      <c r="D142" s="12">
        <f t="shared" si="59"/>
        <v>121.44813577552463</v>
      </c>
      <c r="E142" s="12">
        <f>C142-'Surv-rate CEA'!E140*'Unit cost and utilities'!$H$7-'Unit cost and utilities'!$G$14*('Surv-rate CEA'!C139-'Surv-rate CEA'!C140)</f>
        <v>9.1448824382737097</v>
      </c>
      <c r="F142" s="12">
        <f t="shared" si="60"/>
        <v>7.2565675065789916</v>
      </c>
      <c r="G142" s="12">
        <f>'Surv-rate CEA'!G140*'Unit cost and utilities'!$H$4+'Surv-rate CEA'!H140*'Unit cost and utilities'!$H$4+('Surv-rate CEA'!F139-'Surv-rate CEA'!F140)*'Unit cost and utilities'!$G$14</f>
        <v>190.65414104091323</v>
      </c>
      <c r="H142" s="12">
        <f t="shared" si="61"/>
        <v>151.28621436202772</v>
      </c>
      <c r="I142" s="12">
        <f>G142-'Surv-rate CEA'!H140*'Unit cost and utilities'!$H$4-('Surv-rate CEA'!F139-'Surv-rate CEA'!F140)*'Unit cost and utilities'!$G$14</f>
        <v>3.0805944090354922</v>
      </c>
      <c r="J142" s="12">
        <f t="shared" si="62"/>
        <v>2.4444864590053448</v>
      </c>
      <c r="K142" s="12">
        <f>'Surv-rate CEA'!K140*'Unit cost and utilities'!$H$10+'Surv-rate CEA'!J140*'Unit cost and utilities'!$H$10+('Surv-rate CEA'!I139-'Surv-rate CEA'!I140)*'Unit cost and utilities'!$G$14</f>
        <v>143.8199002316201</v>
      </c>
      <c r="L142" s="12">
        <f t="shared" si="63"/>
        <v>114.12271528525147</v>
      </c>
      <c r="M142" s="12">
        <f>K142-'Surv-rate CEA'!J140*'Unit cost and utilities'!$H$10-('Surv-rate CEA'!I139-'Surv-rate CEA'!I140)*'Unit cost and utilities'!$G$14</f>
        <v>16.373742078622044</v>
      </c>
      <c r="N142" s="12">
        <f t="shared" si="64"/>
        <v>12.992749281450921</v>
      </c>
      <c r="O142" s="12">
        <f>'Surv-rate CEA'!N140*'Unit cost and utilities'!$H$3+'Surv-rate CEA'!M140*'Unit cost and utilities'!$H$3+('Surv-rate CEA'!L139-'Surv-rate CEA'!L140)*'Unit cost and utilities'!$G$14</f>
        <v>193.73811765090292</v>
      </c>
      <c r="P142" s="12">
        <f t="shared" si="65"/>
        <v>153.73338463569232</v>
      </c>
      <c r="Q142" s="12">
        <f>O142-'Surv-rate CEA'!M140*'Unit cost and utilities'!$H$3-('Surv-rate CEA'!L139-'Surv-rate CEA'!L140)*'Unit cost and utilities'!$G$14</f>
        <v>3.0805944090354798</v>
      </c>
      <c r="R142" s="12">
        <f t="shared" si="66"/>
        <v>2.444486459005335</v>
      </c>
      <c r="S142" s="12">
        <f>'Surv-rate CEA'!Q140*'Unit cost and utilities'!$H$11+'Surv-rate CEA'!P140*'Unit cost and utilities'!$H$11+('Surv-rate CEA'!O139-'Surv-rate CEA'!O140)*'Unit cost and utilities'!$G$14</f>
        <v>143.8199002316201</v>
      </c>
      <c r="T142" s="12">
        <f t="shared" si="67"/>
        <v>114.12271528525147</v>
      </c>
      <c r="U142" s="12">
        <f>S142-'Surv-rate CEA'!P140*'Unit cost and utilities'!$H$11-('Surv-rate CEA'!O139-'Surv-rate CEA'!O140)*'Unit cost and utilities'!$G$14</f>
        <v>16.373742078622044</v>
      </c>
      <c r="V142" s="12">
        <f t="shared" si="68"/>
        <v>12.992749281450921</v>
      </c>
      <c r="W142" s="12">
        <f>'Surv-rate CEA'!T140*'Unit cost and utilities'!$H$4+'Surv-rate CEA'!S140*'Unit cost and utilities'!$H$4+('Surv-rate CEA'!R139-'Surv-rate CEA'!R140)*'Unit cost and utilities'!$G$14</f>
        <v>190.65414104091323</v>
      </c>
      <c r="X142" s="12">
        <f t="shared" si="69"/>
        <v>151.28621436202772</v>
      </c>
      <c r="Y142" s="12">
        <f>W142-'Surv-rate CEA'!S140*'Unit cost and utilities'!$H$4-('Surv-rate CEA'!R139-'Surv-rate CEA'!R140)*'Unit cost and utilities'!$G$14</f>
        <v>3.0805944090354922</v>
      </c>
      <c r="Z142" s="12">
        <f t="shared" si="70"/>
        <v>2.4444864590053448</v>
      </c>
      <c r="AA142" s="12">
        <f>'Surv-rate CEA'!W140*'Unit cost and utilities'!$H$6+'Surv-rate CEA'!V140*'Unit cost and utilities'!$H$6+('Surv-rate CEA'!U139-'Surv-rate CEA'!U140)*'Unit cost and utilities'!$G$14</f>
        <v>161.8653608956125</v>
      </c>
      <c r="AB142" s="12">
        <f t="shared" si="71"/>
        <v>128.4419921463213</v>
      </c>
      <c r="AC142" s="12">
        <f>AA142-'Surv-rate CEA'!V140*'Unit cost and utilities'!$H$6-('Surv-rate CEA'!U139-'Surv-rate CEA'!U140)*'Unit cost and utilities'!$G$14</f>
        <v>68.720470219091766</v>
      </c>
      <c r="AD142" s="12">
        <f t="shared" si="72"/>
        <v>54.530469319278204</v>
      </c>
      <c r="AE142" s="12">
        <f>'Surv-rate CEA'!Z140*'Unit cost and utilities'!$H$12+'Surv-rate CEA'!Y140*'Unit cost and utilities'!$H$12+('Surv-rate CEA'!X139-'Surv-rate CEA'!X140)*'Unit cost and utilities'!$G$14</f>
        <v>143.8199002316201</v>
      </c>
      <c r="AF142" s="12">
        <f t="shared" si="73"/>
        <v>114.12271528525147</v>
      </c>
      <c r="AG142" s="12">
        <f>AE142-'Surv-rate CEA'!Y140*'Unit cost and utilities'!$H$12-('Surv-rate CEA'!X139-'Surv-rate CEA'!X140)*'Unit cost and utilities'!$G$14</f>
        <v>16.373742078622044</v>
      </c>
      <c r="AH142" s="12">
        <f t="shared" si="74"/>
        <v>12.992749281450921</v>
      </c>
      <c r="AI142" s="12">
        <f>'Surv-rate CEA'!AC140*'Unit cost and utilities'!$H$5+'Surv-rate CEA'!AB140*'Unit cost and utilities'!$H$5+('Surv-rate CEA'!AA139-'Surv-rate CEA'!AA140)*'Unit cost and utilities'!$G$14</f>
        <v>218.2836420977753</v>
      </c>
      <c r="AJ142" s="12">
        <f t="shared" si="75"/>
        <v>173.21053552695491</v>
      </c>
      <c r="AK142" s="12">
        <f>AI142-'Surv-rate CEA'!AB140*'Unit cost and utilities'!$H$5-('Surv-rate CEA'!AA139-'Surv-rate CEA'!AA140)*'Unit cost and utilities'!$G$14</f>
        <v>24.309653946525145</v>
      </c>
      <c r="AL142" s="12">
        <f t="shared" si="76"/>
        <v>19.289984985070429</v>
      </c>
      <c r="AM142" s="12">
        <f>'Surv-rate CEA'!AF140*'Unit cost and utilities'!$H$9+'Surv-rate CEA'!AE140*'Unit cost and utilities'!$H$9+('Surv-rate CEA'!AD139-'Surv-rate CEA'!AD140)*'Unit cost and utilities'!G149</f>
        <v>290.41376248116632</v>
      </c>
      <c r="AN142" s="12">
        <f t="shared" si="77"/>
        <v>230.44660076373802</v>
      </c>
      <c r="AO142" s="12">
        <f>AM142-'Surv-rate CEA'!AE140*'Unit cost and utilities'!$H$9-('Surv-rate CEA'!AD139-'Surv-rate CEA'!AD140)*'Unit cost and utilities'!G149</f>
        <v>48.805228931465791</v>
      </c>
      <c r="AP142" s="12">
        <f t="shared" si="78"/>
        <v>38.727500414109038</v>
      </c>
      <c r="AQ142" s="13">
        <f>'Surv-rate CEA'!AI140*'Unit cost and utilities'!$H$4+'Surv-rate CEA'!AH140*'Unit cost and utilities'!$H$4+('Surv-rate CEA'!AG139-'Surv-rate CEA'!AG140)*'Unit cost and utilities'!$G$14</f>
        <v>190.65414104091323</v>
      </c>
      <c r="AR142" s="12">
        <f t="shared" si="79"/>
        <v>151.28621436202772</v>
      </c>
      <c r="AS142" s="13">
        <f>AQ142-'Surv-rate CEA'!AH140*'Unit cost and utilities'!$H$4-('Surv-rate CEA'!AG139-'Surv-rate CEA'!AG140)*'Unit cost and utilities'!$G$14</f>
        <v>3.0805944090354922</v>
      </c>
      <c r="AT142" s="12">
        <f t="shared" si="80"/>
        <v>2.4444864590053448</v>
      </c>
      <c r="AU142" s="12">
        <f>'Surv-rate CEA'!AL140*'Unit cost and utilities'!$H$8+'Surv-rate CEA'!AK140*'Unit cost and utilities'!$H$8+('Surv-rate CEA'!AJ139-'Surv-rate CEA'!AJ140)*'Unit cost and utilities'!$G$14</f>
        <v>139.41493419692384</v>
      </c>
      <c r="AV142" s="12">
        <f t="shared" si="81"/>
        <v>110.62732498245441</v>
      </c>
      <c r="AW142" s="12">
        <f>AU142-'Surv-rate CEA'!AK140*'Unit cost and utilities'!$H$8-('Surv-rate CEA'!AJ139-'Surv-rate CEA'!AJ140)*'Unit cost and utilities'!$G$14</f>
        <v>93.984752005021988</v>
      </c>
      <c r="AX142" s="12">
        <f t="shared" si="82"/>
        <v>74.577962277475763</v>
      </c>
      <c r="AY142" s="12">
        <f>'Surv-rate CEA'!AO140*'Unit cost and utilities'!$H$5+'Surv-rate CEA'!AN140*'Unit cost and utilities'!$H$5+('Surv-rate CEA'!AM139-'Surv-rate CEA'!AM140)*'Unit cost and utilities'!$G$14</f>
        <v>218.2836420977753</v>
      </c>
      <c r="AZ142" s="12">
        <f t="shared" si="83"/>
        <v>173.21053552695491</v>
      </c>
      <c r="BA142" s="12">
        <f>AY142-'Surv-rate CEA'!AN140*'Unit cost and utilities'!$H$5-('Surv-rate CEA'!AM139-'Surv-rate CEA'!AM140)*'Unit cost and utilities'!$G$14</f>
        <v>24.309653946525145</v>
      </c>
      <c r="BB142" s="12">
        <f t="shared" si="84"/>
        <v>19.289984985070429</v>
      </c>
    </row>
    <row r="143" spans="1:54">
      <c r="A143" s="12">
        <v>138</v>
      </c>
      <c r="B143" s="12">
        <f t="shared" si="85"/>
        <v>7.882191780821918</v>
      </c>
      <c r="C143" s="12">
        <f>'Surv-rate CEA'!D141*'Unit cost and utilities'!$H$7+'Surv-rate CEA'!E141*'Unit cost and utilities'!$H$7+'Unit cost and utilities'!$G$14*('Surv-rate CEA'!C140-'Surv-rate CEA'!C141)</f>
        <v>151.46044486391068</v>
      </c>
      <c r="D143" s="12">
        <f t="shared" si="59"/>
        <v>119.98135464761016</v>
      </c>
      <c r="E143" s="12">
        <f>C143-'Surv-rate CEA'!E141*'Unit cost and utilities'!$H$7-'Unit cost and utilities'!$G$14*('Surv-rate CEA'!C140-'Surv-rate CEA'!C141)</f>
        <v>8.9642546032523089</v>
      </c>
      <c r="F143" s="12">
        <f t="shared" si="60"/>
        <v>7.1011504797221336</v>
      </c>
      <c r="G143" s="12">
        <f>'Surv-rate CEA'!G141*'Unit cost and utilities'!$H$4+'Surv-rate CEA'!H141*'Unit cost and utilities'!$H$4+('Surv-rate CEA'!F140-'Surv-rate CEA'!F141)*'Unit cost and utilities'!$G$14</f>
        <v>188.15814866409639</v>
      </c>
      <c r="H143" s="12">
        <f t="shared" si="61"/>
        <v>149.05191639301651</v>
      </c>
      <c r="I143" s="12">
        <f>G143-'Surv-rate CEA'!H141*'Unit cost and utilities'!$H$4-('Surv-rate CEA'!F140-'Surv-rate CEA'!F141)*'Unit cost and utilities'!$G$14</f>
        <v>2.9964102048248424</v>
      </c>
      <c r="J143" s="12">
        <f t="shared" si="62"/>
        <v>2.3736451835846339</v>
      </c>
      <c r="K143" s="12">
        <f>'Surv-rate CEA'!K141*'Unit cost and utilities'!$H$10+'Surv-rate CEA'!J141*'Unit cost and utilities'!$H$10+('Surv-rate CEA'!I140-'Surv-rate CEA'!I141)*'Unit cost and utilities'!$G$14</f>
        <v>142.28668375575288</v>
      </c>
      <c r="L143" s="12">
        <f t="shared" si="63"/>
        <v>112.7142408743784</v>
      </c>
      <c r="M143" s="12">
        <f>K143-'Surv-rate CEA'!J141*'Unit cost and utilities'!$H$10-('Surv-rate CEA'!I140-'Surv-rate CEA'!I141)*'Unit cost and utilities'!$G$14</f>
        <v>16.085948041703723</v>
      </c>
      <c r="N143" s="12">
        <f t="shared" si="64"/>
        <v>12.742692249245859</v>
      </c>
      <c r="O143" s="12">
        <f>'Surv-rate CEA'!N141*'Unit cost and utilities'!$H$3+'Surv-rate CEA'!M141*'Unit cost and utilities'!$H$3+('Surv-rate CEA'!L140-'Surv-rate CEA'!L141)*'Unit cost and utilities'!$G$14</f>
        <v>191.14560892197693</v>
      </c>
      <c r="P143" s="12">
        <f t="shared" si="65"/>
        <v>151.41847176011893</v>
      </c>
      <c r="Q143" s="12">
        <f>O143-'Surv-rate CEA'!M141*'Unit cost and utilities'!$H$3-('Surv-rate CEA'!L140-'Surv-rate CEA'!L141)*'Unit cost and utilities'!$G$14</f>
        <v>2.9964102048248664</v>
      </c>
      <c r="R143" s="12">
        <f t="shared" si="66"/>
        <v>2.373645183584653</v>
      </c>
      <c r="S143" s="12">
        <f>'Surv-rate CEA'!Q141*'Unit cost and utilities'!$H$11+'Surv-rate CEA'!P141*'Unit cost and utilities'!$H$11+('Surv-rate CEA'!O140-'Surv-rate CEA'!O141)*'Unit cost and utilities'!$G$14</f>
        <v>142.28668375575288</v>
      </c>
      <c r="T143" s="12">
        <f t="shared" si="67"/>
        <v>112.7142408743784</v>
      </c>
      <c r="U143" s="12">
        <f>S143-'Surv-rate CEA'!P141*'Unit cost and utilities'!$H$11-('Surv-rate CEA'!O140-'Surv-rate CEA'!O141)*'Unit cost and utilities'!$G$14</f>
        <v>16.085948041703723</v>
      </c>
      <c r="V143" s="12">
        <f t="shared" si="68"/>
        <v>12.742692249245859</v>
      </c>
      <c r="W143" s="12">
        <f>'Surv-rate CEA'!T141*'Unit cost and utilities'!$H$4+'Surv-rate CEA'!S141*'Unit cost and utilities'!$H$4+('Surv-rate CEA'!R140-'Surv-rate CEA'!R141)*'Unit cost and utilities'!$G$14</f>
        <v>188.15814866409639</v>
      </c>
      <c r="X143" s="12">
        <f t="shared" si="69"/>
        <v>149.05191639301651</v>
      </c>
      <c r="Y143" s="12">
        <f>W143-'Surv-rate CEA'!S141*'Unit cost and utilities'!$H$4-('Surv-rate CEA'!R140-'Surv-rate CEA'!R141)*'Unit cost and utilities'!$G$14</f>
        <v>2.9964102048248424</v>
      </c>
      <c r="Z143" s="12">
        <f t="shared" si="70"/>
        <v>2.3736451835846339</v>
      </c>
      <c r="AA143" s="12">
        <f>'Surv-rate CEA'!W141*'Unit cost and utilities'!$H$6+'Surv-rate CEA'!V141*'Unit cost and utilities'!$H$6+('Surv-rate CEA'!U140-'Surv-rate CEA'!U141)*'Unit cost and utilities'!$G$14</f>
        <v>160.22120996950187</v>
      </c>
      <c r="AB143" s="12">
        <f t="shared" si="71"/>
        <v>126.92130828410448</v>
      </c>
      <c r="AC143" s="12">
        <f>AA143-'Surv-rate CEA'!V141*'Unit cost and utilities'!$H$6-('Surv-rate CEA'!U140-'Surv-rate CEA'!U141)*'Unit cost and utilities'!$G$14</f>
        <v>67.882118937518513</v>
      </c>
      <c r="AD143" s="12">
        <f t="shared" si="72"/>
        <v>53.773700412617224</v>
      </c>
      <c r="AE143" s="12">
        <f>'Surv-rate CEA'!Z141*'Unit cost and utilities'!$H$12+'Surv-rate CEA'!Y141*'Unit cost and utilities'!$H$12+('Surv-rate CEA'!X140-'Surv-rate CEA'!X141)*'Unit cost and utilities'!$G$14</f>
        <v>142.28668375575288</v>
      </c>
      <c r="AF143" s="12">
        <f t="shared" si="73"/>
        <v>112.7142408743784</v>
      </c>
      <c r="AG143" s="12">
        <f>AE143-'Surv-rate CEA'!Y141*'Unit cost and utilities'!$H$12-('Surv-rate CEA'!X140-'Surv-rate CEA'!X141)*'Unit cost and utilities'!$G$14</f>
        <v>16.085948041703723</v>
      </c>
      <c r="AH143" s="12">
        <f t="shared" si="74"/>
        <v>12.742692249245859</v>
      </c>
      <c r="AI143" s="12">
        <f>'Surv-rate CEA'!AC141*'Unit cost and utilities'!$H$5+'Surv-rate CEA'!AB141*'Unit cost and utilities'!$H$5+('Surv-rate CEA'!AA140-'Surv-rate CEA'!AA141)*'Unit cost and utilities'!$G$14</f>
        <v>215.56173009467648</v>
      </c>
      <c r="AJ143" s="12">
        <f t="shared" si="75"/>
        <v>170.76001863179798</v>
      </c>
      <c r="AK143" s="12">
        <f>AI143-'Surv-rate CEA'!AB141*'Unit cost and utilities'!$H$5-('Surv-rate CEA'!AA140-'Surv-rate CEA'!AA141)*'Unit cost and utilities'!$G$14</f>
        <v>23.83345654421613</v>
      </c>
      <c r="AL143" s="12">
        <f t="shared" si="76"/>
        <v>18.879981533656292</v>
      </c>
      <c r="AM143" s="12">
        <f>'Surv-rate CEA'!AF141*'Unit cost and utilities'!$H$9+'Surv-rate CEA'!AE141*'Unit cost and utilities'!$H$9+('Surv-rate CEA'!AD140-'Surv-rate CEA'!AD141)*'Unit cost and utilities'!G150</f>
        <v>288.30204101602311</v>
      </c>
      <c r="AN143" s="12">
        <f t="shared" si="77"/>
        <v>228.38219879687858</v>
      </c>
      <c r="AO143" s="12">
        <f>AM143-'Surv-rate CEA'!AE141*'Unit cost and utilities'!$H$9-('Surv-rate CEA'!AD140-'Surv-rate CEA'!AD141)*'Unit cost and utilities'!G150</f>
        <v>48.147091721401324</v>
      </c>
      <c r="AP143" s="12">
        <f t="shared" si="78"/>
        <v>38.140342795552733</v>
      </c>
      <c r="AQ143" s="13">
        <f>'Surv-rate CEA'!AI141*'Unit cost and utilities'!$H$4+'Surv-rate CEA'!AH141*'Unit cost and utilities'!$H$4+('Surv-rate CEA'!AG140-'Surv-rate CEA'!AG141)*'Unit cost and utilities'!$G$14</f>
        <v>188.15814866409639</v>
      </c>
      <c r="AR143" s="12">
        <f t="shared" si="79"/>
        <v>149.05191639301651</v>
      </c>
      <c r="AS143" s="13">
        <f>AQ143-'Surv-rate CEA'!AH141*'Unit cost and utilities'!$H$4-('Surv-rate CEA'!AG140-'Surv-rate CEA'!AG141)*'Unit cost and utilities'!$G$14</f>
        <v>2.9964102048248424</v>
      </c>
      <c r="AT143" s="12">
        <f t="shared" si="80"/>
        <v>2.3736451835846339</v>
      </c>
      <c r="AU143" s="12">
        <f>'Surv-rate CEA'!AL141*'Unit cost and utilities'!$H$8+'Surv-rate CEA'!AK141*'Unit cost and utilities'!$H$8+('Surv-rate CEA'!AJ140-'Surv-rate CEA'!AJ141)*'Unit cost and utilities'!$G$14</f>
        <v>137.91022539303785</v>
      </c>
      <c r="AV143" s="12">
        <f t="shared" si="81"/>
        <v>109.24737265416938</v>
      </c>
      <c r="AW143" s="12">
        <f>AU143-'Surv-rate CEA'!AK141*'Unit cost and utilities'!$H$8-('Surv-rate CEA'!AJ140-'Surv-rate CEA'!AJ141)*'Unit cost and utilities'!$G$14</f>
        <v>92.948866427724909</v>
      </c>
      <c r="AX143" s="12">
        <f t="shared" si="82"/>
        <v>73.630649355206586</v>
      </c>
      <c r="AY143" s="12">
        <f>'Surv-rate CEA'!AO141*'Unit cost and utilities'!$H$5+'Surv-rate CEA'!AN141*'Unit cost and utilities'!$H$5+('Surv-rate CEA'!AM140-'Surv-rate CEA'!AM141)*'Unit cost and utilities'!$G$14</f>
        <v>215.56173009467648</v>
      </c>
      <c r="AZ143" s="12">
        <f t="shared" si="83"/>
        <v>170.76001863179798</v>
      </c>
      <c r="BA143" s="12">
        <f>AY143-'Surv-rate CEA'!AN141*'Unit cost and utilities'!$H$5-('Surv-rate CEA'!AM140-'Surv-rate CEA'!AM141)*'Unit cost and utilities'!$G$14</f>
        <v>23.83345654421613</v>
      </c>
      <c r="BB143" s="12">
        <f t="shared" si="84"/>
        <v>18.879981533656292</v>
      </c>
    </row>
    <row r="144" spans="1:54">
      <c r="A144" s="12">
        <v>139</v>
      </c>
      <c r="B144" s="12">
        <f t="shared" si="85"/>
        <v>7.9397260273972599</v>
      </c>
      <c r="C144" s="12">
        <f>'Surv-rate CEA'!D142*'Unit cost and utilities'!$H$7+'Surv-rate CEA'!E142*'Unit cost and utilities'!$H$7+'Unit cost and utilities'!$G$14*('Surv-rate CEA'!C141-'Surv-rate CEA'!C142)</f>
        <v>149.8936692174012</v>
      </c>
      <c r="D144" s="12">
        <f t="shared" si="59"/>
        <v>118.53844986115919</v>
      </c>
      <c r="E144" s="12">
        <f>C144-'Surv-rate CEA'!E142*'Unit cost and utilities'!$H$7-'Unit cost and utilities'!$G$14*('Surv-rate CEA'!C141-'Surv-rate CEA'!C142)</f>
        <v>8.7880920775708837</v>
      </c>
      <c r="F144" s="12">
        <f t="shared" si="60"/>
        <v>6.949771911991145</v>
      </c>
      <c r="G144" s="12">
        <f>'Surv-rate CEA'!G142*'Unit cost and utilities'!$H$4+'Surv-rate CEA'!H142*'Unit cost and utilities'!$H$4+('Surv-rate CEA'!F141-'Surv-rate CEA'!F142)*'Unit cost and utilities'!$G$14</f>
        <v>185.7067702517493</v>
      </c>
      <c r="H144" s="12">
        <f t="shared" si="61"/>
        <v>146.86005612710196</v>
      </c>
      <c r="I144" s="12">
        <f>G144-'Surv-rate CEA'!H142*'Unit cost and utilities'!$H$4-('Surv-rate CEA'!F141-'Surv-rate CEA'!F142)*'Unit cost and utilities'!$G$14</f>
        <v>2.914940018755086</v>
      </c>
      <c r="J144" s="12">
        <f t="shared" si="62"/>
        <v>2.3051838884558657</v>
      </c>
      <c r="K144" s="12">
        <f>'Surv-rate CEA'!K142*'Unit cost and utilities'!$H$10+'Surv-rate CEA'!J142*'Unit cost and utilities'!$H$10+('Surv-rate CEA'!I141-'Surv-rate CEA'!I142)*'Unit cost and utilities'!$G$14</f>
        <v>140.77731655865523</v>
      </c>
      <c r="L144" s="12">
        <f t="shared" si="63"/>
        <v>111.32908392731125</v>
      </c>
      <c r="M144" s="12">
        <f>K144-'Surv-rate CEA'!J142*'Unit cost and utilities'!$H$10-('Surv-rate CEA'!I141-'Surv-rate CEA'!I142)*'Unit cost and utilities'!$G$14</f>
        <v>15.80464731490466</v>
      </c>
      <c r="N144" s="12">
        <f t="shared" si="64"/>
        <v>12.498582515809414</v>
      </c>
      <c r="O144" s="12">
        <f>'Surv-rate CEA'!N142*'Unit cost and utilities'!$H$3+'Surv-rate CEA'!M142*'Unit cost and utilities'!$H$3+('Surv-rate CEA'!L141-'Surv-rate CEA'!L142)*'Unit cost and utilities'!$G$14</f>
        <v>188.60091005306631</v>
      </c>
      <c r="P144" s="12">
        <f t="shared" si="65"/>
        <v>149.14879085166211</v>
      </c>
      <c r="Q144" s="12">
        <f>O144-'Surv-rate CEA'!M142*'Unit cost and utilities'!$H$3-('Surv-rate CEA'!L141-'Surv-rate CEA'!L142)*'Unit cost and utilities'!$G$14</f>
        <v>2.9149400187550913</v>
      </c>
      <c r="R144" s="12">
        <f t="shared" si="66"/>
        <v>2.3051838884558702</v>
      </c>
      <c r="S144" s="12">
        <f>'Surv-rate CEA'!Q142*'Unit cost and utilities'!$H$11+'Surv-rate CEA'!P142*'Unit cost and utilities'!$H$11+('Surv-rate CEA'!O141-'Surv-rate CEA'!O142)*'Unit cost and utilities'!$G$14</f>
        <v>140.77731655865523</v>
      </c>
      <c r="T144" s="12">
        <f t="shared" si="67"/>
        <v>111.32908392731125</v>
      </c>
      <c r="U144" s="12">
        <f>S144-'Surv-rate CEA'!P142*'Unit cost and utilities'!$H$11-('Surv-rate CEA'!O141-'Surv-rate CEA'!O142)*'Unit cost and utilities'!$G$14</f>
        <v>15.80464731490466</v>
      </c>
      <c r="V144" s="12">
        <f t="shared" si="68"/>
        <v>12.498582515809414</v>
      </c>
      <c r="W144" s="12">
        <f>'Surv-rate CEA'!T142*'Unit cost and utilities'!$H$4+'Surv-rate CEA'!S142*'Unit cost and utilities'!$H$4+('Surv-rate CEA'!R141-'Surv-rate CEA'!R142)*'Unit cost and utilities'!$G$14</f>
        <v>185.7067702517493</v>
      </c>
      <c r="X144" s="12">
        <f t="shared" si="69"/>
        <v>146.86005612710196</v>
      </c>
      <c r="Y144" s="12">
        <f>W144-'Surv-rate CEA'!S142*'Unit cost and utilities'!$H$4-('Surv-rate CEA'!R141-'Surv-rate CEA'!R142)*'Unit cost and utilities'!$G$14</f>
        <v>2.914940018755086</v>
      </c>
      <c r="Z144" s="12">
        <f t="shared" si="70"/>
        <v>2.3051838884558657</v>
      </c>
      <c r="AA144" s="12">
        <f>'Surv-rate CEA'!W142*'Unit cost and utilities'!$H$6+'Surv-rate CEA'!V142*'Unit cost and utilities'!$H$6+('Surv-rate CEA'!U141-'Surv-rate CEA'!U142)*'Unit cost and utilities'!$G$14</f>
        <v>158.60181388001917</v>
      </c>
      <c r="AB144" s="12">
        <f t="shared" si="71"/>
        <v>125.42499800467229</v>
      </c>
      <c r="AC144" s="12">
        <f>AA144-'Surv-rate CEA'!V142*'Unit cost and utilities'!$H$6-('Surv-rate CEA'!U141-'Surv-rate CEA'!U142)*'Unit cost and utilities'!$G$14</f>
        <v>67.0582092512701</v>
      </c>
      <c r="AD144" s="12">
        <f t="shared" si="72"/>
        <v>53.030766520111335</v>
      </c>
      <c r="AE144" s="12">
        <f>'Surv-rate CEA'!Z142*'Unit cost and utilities'!$H$12+'Surv-rate CEA'!Y142*'Unit cost and utilities'!$H$12+('Surv-rate CEA'!X141-'Surv-rate CEA'!X142)*'Unit cost and utilities'!$G$14</f>
        <v>140.77731655865523</v>
      </c>
      <c r="AF144" s="12">
        <f t="shared" si="73"/>
        <v>111.32908392731125</v>
      </c>
      <c r="AG144" s="12">
        <f>AE144-'Surv-rate CEA'!Y142*'Unit cost and utilities'!$H$12-('Surv-rate CEA'!X141-'Surv-rate CEA'!X142)*'Unit cost and utilities'!$G$14</f>
        <v>15.80464731490466</v>
      </c>
      <c r="AH144" s="12">
        <f t="shared" si="74"/>
        <v>12.498582515809414</v>
      </c>
      <c r="AI144" s="12">
        <f>'Surv-rate CEA'!AC142*'Unit cost and utilities'!$H$5+'Surv-rate CEA'!AB142*'Unit cost and utilities'!$H$5+('Surv-rate CEA'!AA141-'Surv-rate CEA'!AA142)*'Unit cost and utilities'!$G$14</f>
        <v>212.88679228877976</v>
      </c>
      <c r="AJ144" s="12">
        <f t="shared" si="75"/>
        <v>168.35447744778378</v>
      </c>
      <c r="AK144" s="12">
        <f>AI144-'Surv-rate CEA'!AB142*'Unit cost and utilities'!$H$5-('Surv-rate CEA'!AA141-'Surv-rate CEA'!AA142)*'Unit cost and utilities'!$G$14</f>
        <v>23.368954221958379</v>
      </c>
      <c r="AL144" s="12">
        <f t="shared" si="76"/>
        <v>18.480564408158166</v>
      </c>
      <c r="AM144" s="12">
        <f>'Surv-rate CEA'!AF142*'Unit cost and utilities'!$H$9+'Surv-rate CEA'!AE142*'Unit cost and utilities'!$H$9+('Surv-rate CEA'!AD141-'Surv-rate CEA'!AD142)*'Unit cost and utilities'!G151</f>
        <v>286.21572039392555</v>
      </c>
      <c r="AN144" s="12">
        <f t="shared" si="77"/>
        <v>226.3442345399084</v>
      </c>
      <c r="AO144" s="12">
        <f>AM144-'Surv-rate CEA'!AE142*'Unit cost and utilities'!$H$9-('Surv-rate CEA'!AD141-'Surv-rate CEA'!AD142)*'Unit cost and utilities'!G151</f>
        <v>47.501131312862981</v>
      </c>
      <c r="AP144" s="12">
        <f t="shared" si="78"/>
        <v>37.564698375029685</v>
      </c>
      <c r="AQ144" s="13">
        <f>'Surv-rate CEA'!AI142*'Unit cost and utilities'!$H$4+'Surv-rate CEA'!AH142*'Unit cost and utilities'!$H$4+('Surv-rate CEA'!AG141-'Surv-rate CEA'!AG142)*'Unit cost and utilities'!$G$14</f>
        <v>185.7067702517493</v>
      </c>
      <c r="AR144" s="12">
        <f t="shared" si="79"/>
        <v>146.86005612710196</v>
      </c>
      <c r="AS144" s="13">
        <f>AQ144-'Surv-rate CEA'!AH142*'Unit cost and utilities'!$H$4-('Surv-rate CEA'!AG141-'Surv-rate CEA'!AG142)*'Unit cost and utilities'!$G$14</f>
        <v>2.914940018755086</v>
      </c>
      <c r="AT144" s="12">
        <f t="shared" si="80"/>
        <v>2.3051838884558657</v>
      </c>
      <c r="AU144" s="12">
        <f>'Surv-rate CEA'!AL142*'Unit cost and utilities'!$H$8+'Surv-rate CEA'!AK142*'Unit cost and utilities'!$H$8+('Surv-rate CEA'!AJ141-'Surv-rate CEA'!AJ142)*'Unit cost and utilities'!$G$14</f>
        <v>136.42911984866174</v>
      </c>
      <c r="AV144" s="12">
        <f t="shared" si="81"/>
        <v>107.8904563963082</v>
      </c>
      <c r="AW144" s="12">
        <f>AU144-'Surv-rate CEA'!AK142*'Unit cost and utilities'!$H$8-('Surv-rate CEA'!AJ141-'Surv-rate CEA'!AJ142)*'Unit cost and utilities'!$G$14</f>
        <v>91.929614660849353</v>
      </c>
      <c r="AX144" s="12">
        <f t="shared" si="82"/>
        <v>72.699494749346741</v>
      </c>
      <c r="AY144" s="12">
        <f>'Surv-rate CEA'!AO142*'Unit cost and utilities'!$H$5+'Surv-rate CEA'!AN142*'Unit cost and utilities'!$H$5+('Surv-rate CEA'!AM141-'Surv-rate CEA'!AM142)*'Unit cost and utilities'!$G$14</f>
        <v>212.88679228877976</v>
      </c>
      <c r="AZ144" s="12">
        <f t="shared" si="83"/>
        <v>168.35447744778378</v>
      </c>
      <c r="BA144" s="12">
        <f>AY144-'Surv-rate CEA'!AN142*'Unit cost and utilities'!$H$5-('Surv-rate CEA'!AM141-'Surv-rate CEA'!AM142)*'Unit cost and utilities'!$G$14</f>
        <v>23.368954221958379</v>
      </c>
      <c r="BB144" s="12">
        <f t="shared" si="84"/>
        <v>18.480564408158166</v>
      </c>
    </row>
    <row r="145" spans="1:54">
      <c r="A145" s="12">
        <v>140</v>
      </c>
      <c r="B145" s="12">
        <f t="shared" si="85"/>
        <v>7.9972602739726026</v>
      </c>
      <c r="C145" s="12">
        <f>'Surv-rate CEA'!D143*'Unit cost and utilities'!$H$7+'Surv-rate CEA'!E143*'Unit cost and utilities'!$H$7+'Unit cost and utilities'!$G$14*('Surv-rate CEA'!C142-'Surv-rate CEA'!C143)</f>
        <v>148.35072438159094</v>
      </c>
      <c r="D145" s="12">
        <f t="shared" si="59"/>
        <v>117.11891600345054</v>
      </c>
      <c r="E145" s="12">
        <f>C145-'Surv-rate CEA'!E143*'Unit cost and utilities'!$H$7-'Unit cost and utilities'!$G$14*('Surv-rate CEA'!C142-'Surv-rate CEA'!C143)</f>
        <v>8.6162613474506866</v>
      </c>
      <c r="F145" s="12">
        <f t="shared" si="60"/>
        <v>6.8023071220074112</v>
      </c>
      <c r="G145" s="12">
        <f>'Surv-rate CEA'!G143*'Unit cost and utilities'!$H$4+'Surv-rate CEA'!H143*'Unit cost and utilities'!$H$4+('Surv-rate CEA'!F142-'Surv-rate CEA'!F143)*'Unit cost and utilities'!$G$14</f>
        <v>183.29897998264627</v>
      </c>
      <c r="H145" s="12">
        <f t="shared" si="61"/>
        <v>144.70962598663036</v>
      </c>
      <c r="I145" s="12">
        <f>G145-'Surv-rate CEA'!H143*'Unit cost and utilities'!$H$4-('Surv-rate CEA'!F142-'Surv-rate CEA'!F143)*'Unit cost and utilities'!$G$14</f>
        <v>2.8360826260244618</v>
      </c>
      <c r="J145" s="12">
        <f t="shared" si="62"/>
        <v>2.2390111288018923</v>
      </c>
      <c r="K145" s="12">
        <f>'Surv-rate CEA'!K143*'Unit cost and utilities'!$H$10+'Surv-rate CEA'!J143*'Unit cost and utilities'!$H$10+('Surv-rate CEA'!I142-'Surv-rate CEA'!I143)*'Unit cost and utilities'!$G$14</f>
        <v>139.29130122252826</v>
      </c>
      <c r="L145" s="12">
        <f t="shared" si="63"/>
        <v>109.96674452313627</v>
      </c>
      <c r="M145" s="12">
        <f>K145-'Surv-rate CEA'!J143*'Unit cost and utilities'!$H$10-('Surv-rate CEA'!I142-'Surv-rate CEA'!I143)*'Unit cost and utilities'!$G$14</f>
        <v>15.529659486006965</v>
      </c>
      <c r="N145" s="12">
        <f t="shared" si="64"/>
        <v>12.260249435826404</v>
      </c>
      <c r="O145" s="12">
        <f>'Surv-rate CEA'!N143*'Unit cost and utilities'!$H$3+'Surv-rate CEA'!M143*'Unit cost and utilities'!$H$3+('Surv-rate CEA'!L142-'Surv-rate CEA'!L143)*'Unit cost and utilities'!$G$14</f>
        <v>186.10287670382661</v>
      </c>
      <c r="P145" s="12">
        <f t="shared" si="65"/>
        <v>146.92322720724576</v>
      </c>
      <c r="Q145" s="12">
        <f>O145-'Surv-rate CEA'!M143*'Unit cost and utilities'!$H$3-('Surv-rate CEA'!L142-'Surv-rate CEA'!L143)*'Unit cost and utilities'!$G$14</f>
        <v>2.8360826260244547</v>
      </c>
      <c r="R145" s="12">
        <f t="shared" si="66"/>
        <v>2.239011128801887</v>
      </c>
      <c r="S145" s="12">
        <f>'Surv-rate CEA'!Q143*'Unit cost and utilities'!$H$11+'Surv-rate CEA'!P143*'Unit cost and utilities'!$H$11+('Surv-rate CEA'!O142-'Surv-rate CEA'!O143)*'Unit cost and utilities'!$G$14</f>
        <v>139.29130122252826</v>
      </c>
      <c r="T145" s="12">
        <f t="shared" si="67"/>
        <v>109.96674452313627</v>
      </c>
      <c r="U145" s="12">
        <f>S145-'Surv-rate CEA'!P143*'Unit cost and utilities'!$H$11-('Surv-rate CEA'!O142-'Surv-rate CEA'!O143)*'Unit cost and utilities'!$G$14</f>
        <v>15.529659486006965</v>
      </c>
      <c r="V145" s="12">
        <f t="shared" si="68"/>
        <v>12.260249435826404</v>
      </c>
      <c r="W145" s="12">
        <f>'Surv-rate CEA'!T143*'Unit cost and utilities'!$H$4+'Surv-rate CEA'!S143*'Unit cost and utilities'!$H$4+('Surv-rate CEA'!R142-'Surv-rate CEA'!R143)*'Unit cost and utilities'!$G$14</f>
        <v>183.29897998264627</v>
      </c>
      <c r="X145" s="12">
        <f t="shared" si="69"/>
        <v>144.70962598663036</v>
      </c>
      <c r="Y145" s="12">
        <f>W145-'Surv-rate CEA'!S143*'Unit cost and utilities'!$H$4-('Surv-rate CEA'!R142-'Surv-rate CEA'!R143)*'Unit cost and utilities'!$G$14</f>
        <v>2.8360826260244618</v>
      </c>
      <c r="Z145" s="12">
        <f t="shared" si="70"/>
        <v>2.2390111288018923</v>
      </c>
      <c r="AA145" s="12">
        <f>'Surv-rate CEA'!W143*'Unit cost and utilities'!$H$6+'Surv-rate CEA'!V143*'Unit cost and utilities'!$H$6+('Surv-rate CEA'!U142-'Surv-rate CEA'!U143)*'Unit cost and utilities'!$G$14</f>
        <v>157.00666816668365</v>
      </c>
      <c r="AB145" s="12">
        <f t="shared" si="71"/>
        <v>123.95255134512377</v>
      </c>
      <c r="AC145" s="12">
        <f>AA145-'Surv-rate CEA'!V143*'Unit cost and utilities'!$H$6-('Surv-rate CEA'!U142-'Surv-rate CEA'!U143)*'Unit cost and utilities'!$G$14</f>
        <v>66.248415033261082</v>
      </c>
      <c r="AD145" s="12">
        <f t="shared" si="72"/>
        <v>52.301345935355968</v>
      </c>
      <c r="AE145" s="12">
        <f>'Surv-rate CEA'!Z143*'Unit cost and utilities'!$H$12+'Surv-rate CEA'!Y143*'Unit cost and utilities'!$H$12+('Surv-rate CEA'!X142-'Surv-rate CEA'!X143)*'Unit cost and utilities'!$G$14</f>
        <v>139.29130122252826</v>
      </c>
      <c r="AF145" s="12">
        <f t="shared" si="73"/>
        <v>109.96674452313627</v>
      </c>
      <c r="AG145" s="12">
        <f>AE145-'Surv-rate CEA'!Y143*'Unit cost and utilities'!$H$12-('Surv-rate CEA'!X142-'Surv-rate CEA'!X143)*'Unit cost and utilities'!$G$14</f>
        <v>15.529659486006965</v>
      </c>
      <c r="AH145" s="12">
        <f t="shared" si="74"/>
        <v>12.260249435826404</v>
      </c>
      <c r="AI145" s="12">
        <f>'Surv-rate CEA'!AC143*'Unit cost and utilities'!$H$5+'Surv-rate CEA'!AB143*'Unit cost and utilities'!$H$5+('Surv-rate CEA'!AA142-'Surv-rate CEA'!AA143)*'Unit cost and utilities'!$G$14</f>
        <v>210.25777660300963</v>
      </c>
      <c r="AJ145" s="12">
        <f t="shared" si="75"/>
        <v>165.99287249652235</v>
      </c>
      <c r="AK145" s="12">
        <f>AI145-'Surv-rate CEA'!AB143*'Unit cost and utilities'!$H$5-('Surv-rate CEA'!AA142-'Surv-rate CEA'!AA143)*'Unit cost and utilities'!$G$14</f>
        <v>22.915799150089274</v>
      </c>
      <c r="AL145" s="12">
        <f t="shared" si="76"/>
        <v>18.091408498334875</v>
      </c>
      <c r="AM145" s="12">
        <f>'Surv-rate CEA'!AF143*'Unit cost and utilities'!$H$9+'Surv-rate CEA'!AE143*'Unit cost and utilities'!$H$9+('Surv-rate CEA'!AD142-'Surv-rate CEA'!AD143)*'Unit cost and utilities'!G152</f>
        <v>284.15436116096402</v>
      </c>
      <c r="AN145" s="12">
        <f t="shared" si="77"/>
        <v>224.33224303793719</v>
      </c>
      <c r="AO145" s="12">
        <f>AM145-'Surv-rate CEA'!AE143*'Unit cost and utilities'!$H$9-('Surv-rate CEA'!AD142-'Surv-rate CEA'!AD143)*'Unit cost and utilities'!G152</f>
        <v>46.867057640271412</v>
      </c>
      <c r="AP145" s="12">
        <f t="shared" si="78"/>
        <v>37.000284359790847</v>
      </c>
      <c r="AQ145" s="13">
        <f>'Surv-rate CEA'!AI143*'Unit cost and utilities'!$H$4+'Surv-rate CEA'!AH143*'Unit cost and utilities'!$H$4+('Surv-rate CEA'!AG142-'Surv-rate CEA'!AG143)*'Unit cost and utilities'!$G$14</f>
        <v>183.29897998264627</v>
      </c>
      <c r="AR145" s="12">
        <f t="shared" si="79"/>
        <v>144.70962598663036</v>
      </c>
      <c r="AS145" s="13">
        <f>AQ145-'Surv-rate CEA'!AH143*'Unit cost and utilities'!$H$4-('Surv-rate CEA'!AG142-'Surv-rate CEA'!AG143)*'Unit cost and utilities'!$G$14</f>
        <v>2.8360826260244618</v>
      </c>
      <c r="AT145" s="12">
        <f t="shared" si="80"/>
        <v>2.2390111288018923</v>
      </c>
      <c r="AU145" s="12">
        <f>'Surv-rate CEA'!AL143*'Unit cost and utilities'!$H$8+'Surv-rate CEA'!AK143*'Unit cost and utilities'!$H$8+('Surv-rate CEA'!AJ142-'Surv-rate CEA'!AJ143)*'Unit cost and utilities'!$G$14</f>
        <v>134.97112230236809</v>
      </c>
      <c r="AV145" s="12">
        <f t="shared" si="81"/>
        <v>106.55607919487917</v>
      </c>
      <c r="AW145" s="12">
        <f>AU145-'Surv-rate CEA'!AK143*'Unit cost and utilities'!$H$8-('Surv-rate CEA'!AJ142-'Surv-rate CEA'!AJ143)*'Unit cost and utilities'!$G$14</f>
        <v>90.926639881904407</v>
      </c>
      <c r="AX145" s="12">
        <f t="shared" si="82"/>
        <v>71.784142229144635</v>
      </c>
      <c r="AY145" s="12">
        <f>'Surv-rate CEA'!AO143*'Unit cost and utilities'!$H$5+'Surv-rate CEA'!AN143*'Unit cost and utilities'!$H$5+('Surv-rate CEA'!AM142-'Surv-rate CEA'!AM143)*'Unit cost and utilities'!$G$14</f>
        <v>210.25777660300963</v>
      </c>
      <c r="AZ145" s="12">
        <f t="shared" si="83"/>
        <v>165.99287249652235</v>
      </c>
      <c r="BA145" s="12">
        <f>AY145-'Surv-rate CEA'!AN143*'Unit cost and utilities'!$H$5-('Surv-rate CEA'!AM142-'Surv-rate CEA'!AM143)*'Unit cost and utilities'!$G$14</f>
        <v>22.915799150089274</v>
      </c>
      <c r="BB145" s="12">
        <f t="shared" si="84"/>
        <v>18.091408498334875</v>
      </c>
    </row>
    <row r="146" spans="1:54">
      <c r="A146" s="12">
        <v>141</v>
      </c>
      <c r="B146" s="12">
        <f t="shared" si="85"/>
        <v>8.0547945205479454</v>
      </c>
      <c r="C146" s="12">
        <f>'Surv-rate CEA'!D144*'Unit cost and utilities'!$H$7+'Surv-rate CEA'!E144*'Unit cost and utilities'!$H$7+'Unit cost and utilities'!$G$14*('Surv-rate CEA'!C143-'Surv-rate CEA'!C144)</f>
        <v>146.83112211239168</v>
      </c>
      <c r="D146" s="12">
        <f t="shared" si="59"/>
        <v>115.72226104787882</v>
      </c>
      <c r="E146" s="12">
        <f>C146-'Surv-rate CEA'!E144*'Unit cost and utilities'!$H$7-'Unit cost and utilities'!$G$14*('Surv-rate CEA'!C143-'Surv-rate CEA'!C144)</f>
        <v>8.448633601645259</v>
      </c>
      <c r="F146" s="12">
        <f t="shared" si="60"/>
        <v>6.6586359150691363</v>
      </c>
      <c r="G146" s="12">
        <f>'Surv-rate CEA'!G144*'Unit cost and utilities'!$H$4+'Surv-rate CEA'!H144*'Unit cost and utilities'!$H$4+('Surv-rate CEA'!F143-'Surv-rate CEA'!F144)*'Unit cost and utilities'!$G$14</f>
        <v>180.9337810958074</v>
      </c>
      <c r="H146" s="12">
        <f t="shared" si="61"/>
        <v>142.59964745295463</v>
      </c>
      <c r="I146" s="12">
        <f>G146-'Surv-rate CEA'!H144*'Unit cost and utilities'!$H$4-('Surv-rate CEA'!F143-'Surv-rate CEA'!F144)*'Unit cost and utilities'!$G$14</f>
        <v>2.7597410998656651</v>
      </c>
      <c r="J146" s="12">
        <f t="shared" si="62"/>
        <v>2.1750394288940891</v>
      </c>
      <c r="K146" s="12">
        <f>'Surv-rate CEA'!K144*'Unit cost and utilities'!$H$10+'Surv-rate CEA'!J144*'Unit cost and utilities'!$H$10+('Surv-rate CEA'!I143-'Surv-rate CEA'!I144)*'Unit cost and utilities'!$G$14</f>
        <v>137.82815346070041</v>
      </c>
      <c r="L146" s="12">
        <f t="shared" si="63"/>
        <v>108.62673611060148</v>
      </c>
      <c r="M146" s="12">
        <f>K146-'Surv-rate CEA'!J144*'Unit cost and utilities'!$H$10-('Surv-rate CEA'!I143-'Surv-rate CEA'!I144)*'Unit cost and utilities'!$G$14</f>
        <v>15.260810125542804</v>
      </c>
      <c r="N146" s="12">
        <f t="shared" si="64"/>
        <v>12.027528140787362</v>
      </c>
      <c r="O146" s="12">
        <f>'Surv-rate CEA'!N144*'Unit cost and utilities'!$H$3+'Surv-rate CEA'!M144*'Unit cost and utilities'!$H$3+('Surv-rate CEA'!L143-'Surv-rate CEA'!L144)*'Unit cost and utilities'!$G$14</f>
        <v>183.65039854595321</v>
      </c>
      <c r="P146" s="12">
        <f t="shared" si="65"/>
        <v>144.74069976673019</v>
      </c>
      <c r="Q146" s="12">
        <f>O146-'Surv-rate CEA'!M144*'Unit cost and utilities'!$H$3-('Surv-rate CEA'!L143-'Surv-rate CEA'!L144)*'Unit cost and utilities'!$G$14</f>
        <v>2.7597410998656757</v>
      </c>
      <c r="R146" s="12">
        <f t="shared" si="66"/>
        <v>2.1750394288940975</v>
      </c>
      <c r="S146" s="12">
        <f>'Surv-rate CEA'!Q144*'Unit cost and utilities'!$H$11+'Surv-rate CEA'!P144*'Unit cost and utilities'!$H$11+('Surv-rate CEA'!O143-'Surv-rate CEA'!O144)*'Unit cost and utilities'!$G$14</f>
        <v>137.82815346070041</v>
      </c>
      <c r="T146" s="12">
        <f t="shared" si="67"/>
        <v>108.62673611060148</v>
      </c>
      <c r="U146" s="12">
        <f>S146-'Surv-rate CEA'!P144*'Unit cost and utilities'!$H$11-('Surv-rate CEA'!O143-'Surv-rate CEA'!O144)*'Unit cost and utilities'!$G$14</f>
        <v>15.260810125542804</v>
      </c>
      <c r="V146" s="12">
        <f t="shared" si="68"/>
        <v>12.027528140787362</v>
      </c>
      <c r="W146" s="12">
        <f>'Surv-rate CEA'!T144*'Unit cost and utilities'!$H$4+'Surv-rate CEA'!S144*'Unit cost and utilities'!$H$4+('Surv-rate CEA'!R143-'Surv-rate CEA'!R144)*'Unit cost and utilities'!$G$14</f>
        <v>180.9337810958074</v>
      </c>
      <c r="X146" s="12">
        <f t="shared" si="69"/>
        <v>142.59964745295463</v>
      </c>
      <c r="Y146" s="12">
        <f>W146-'Surv-rate CEA'!S144*'Unit cost and utilities'!$H$4-('Surv-rate CEA'!R143-'Surv-rate CEA'!R144)*'Unit cost and utilities'!$G$14</f>
        <v>2.7597410998656651</v>
      </c>
      <c r="Z146" s="12">
        <f t="shared" si="70"/>
        <v>2.1750394288940891</v>
      </c>
      <c r="AA146" s="12">
        <f>'Surv-rate CEA'!W144*'Unit cost and utilities'!$H$6+'Surv-rate CEA'!V144*'Unit cost and utilities'!$H$6+('Surv-rate CEA'!U143-'Surv-rate CEA'!U144)*'Unit cost and utilities'!$G$14</f>
        <v>155.43528145757625</v>
      </c>
      <c r="AB146" s="12">
        <f t="shared" si="71"/>
        <v>122.50347173071241</v>
      </c>
      <c r="AC146" s="12">
        <f>AA146-'Surv-rate CEA'!V144*'Unit cost and utilities'!$H$6-('Surv-rate CEA'!U143-'Surv-rate CEA'!U144)*'Unit cost and utilities'!$G$14</f>
        <v>65.452419331571491</v>
      </c>
      <c r="AD146" s="12">
        <f t="shared" si="72"/>
        <v>51.585126144480505</v>
      </c>
      <c r="AE146" s="12">
        <f>'Surv-rate CEA'!Z144*'Unit cost and utilities'!$H$12+'Surv-rate CEA'!Y144*'Unit cost and utilities'!$H$12+('Surv-rate CEA'!X143-'Surv-rate CEA'!X144)*'Unit cost and utilities'!$G$14</f>
        <v>137.82815346070041</v>
      </c>
      <c r="AF146" s="12">
        <f t="shared" si="73"/>
        <v>108.62673611060148</v>
      </c>
      <c r="AG146" s="12">
        <f>AE146-'Surv-rate CEA'!Y144*'Unit cost and utilities'!$H$12-('Surv-rate CEA'!X143-'Surv-rate CEA'!X144)*'Unit cost and utilities'!$G$14</f>
        <v>15.260810125542804</v>
      </c>
      <c r="AH146" s="12">
        <f t="shared" si="74"/>
        <v>12.027528140787362</v>
      </c>
      <c r="AI146" s="12">
        <f>'Surv-rate CEA'!AC144*'Unit cost and utilities'!$H$5+'Surv-rate CEA'!AB144*'Unit cost and utilities'!$H$5+('Surv-rate CEA'!AA143-'Surv-rate CEA'!AA144)*'Unit cost and utilities'!$G$14</f>
        <v>207.67366016438203</v>
      </c>
      <c r="AJ146" s="12">
        <f t="shared" si="75"/>
        <v>163.67419364891504</v>
      </c>
      <c r="AK146" s="12">
        <f>AI146-'Surv-rate CEA'!AB144*'Unit cost and utilities'!$H$5-('Surv-rate CEA'!AA143-'Surv-rate CEA'!AA144)*'Unit cost and utilities'!$G$14</f>
        <v>22.47365569615944</v>
      </c>
      <c r="AL146" s="12">
        <f t="shared" si="76"/>
        <v>17.712200341153881</v>
      </c>
      <c r="AM146" s="12">
        <f>'Surv-rate CEA'!AF144*'Unit cost and utilities'!$H$9+'Surv-rate CEA'!AE144*'Unit cost and utilities'!$H$9+('Surv-rate CEA'!AD143-'Surv-rate CEA'!AD144)*'Unit cost and utilities'!G153</f>
        <v>282.11753390282757</v>
      </c>
      <c r="AN146" s="12">
        <f t="shared" si="77"/>
        <v>222.34576998939639</v>
      </c>
      <c r="AO146" s="12">
        <f>AM146-'Surv-rate CEA'!AE144*'Unit cost and utilities'!$H$9-('Surv-rate CEA'!AD143-'Surv-rate CEA'!AD144)*'Unit cost and utilities'!G153</f>
        <v>46.244589144218708</v>
      </c>
      <c r="AP146" s="12">
        <f t="shared" si="78"/>
        <v>36.446826394903255</v>
      </c>
      <c r="AQ146" s="13">
        <f>'Surv-rate CEA'!AI144*'Unit cost and utilities'!$H$4+'Surv-rate CEA'!AH144*'Unit cost and utilities'!$H$4+('Surv-rate CEA'!AG143-'Surv-rate CEA'!AG144)*'Unit cost and utilities'!$G$14</f>
        <v>180.9337810958074</v>
      </c>
      <c r="AR146" s="12">
        <f t="shared" si="79"/>
        <v>142.59964745295463</v>
      </c>
      <c r="AS146" s="13">
        <f>AQ146-'Surv-rate CEA'!AH144*'Unit cost and utilities'!$H$4-('Surv-rate CEA'!AG143-'Surv-rate CEA'!AG144)*'Unit cost and utilities'!$G$14</f>
        <v>2.7597410998656651</v>
      </c>
      <c r="AT146" s="12">
        <f t="shared" si="80"/>
        <v>2.1750394288940891</v>
      </c>
      <c r="AU146" s="12">
        <f>'Surv-rate CEA'!AL144*'Unit cost and utilities'!$H$8+'Surv-rate CEA'!AK144*'Unit cost and utilities'!$H$8+('Surv-rate CEA'!AJ143-'Surv-rate CEA'!AJ144)*'Unit cost and utilities'!$G$14</f>
        <v>133.53575062611543</v>
      </c>
      <c r="AV146" s="12">
        <f t="shared" si="81"/>
        <v>105.24375739191895</v>
      </c>
      <c r="AW146" s="12">
        <f>AU146-'Surv-rate CEA'!AK144*'Unit cost and utilities'!$H$8-('Surv-rate CEA'!AJ143-'Surv-rate CEA'!AJ144)*'Unit cost and utilities'!$G$14</f>
        <v>89.939594920623264</v>
      </c>
      <c r="AX146" s="12">
        <f t="shared" si="82"/>
        <v>70.884245330346531</v>
      </c>
      <c r="AY146" s="12">
        <f>'Surv-rate CEA'!AO144*'Unit cost and utilities'!$H$5+'Surv-rate CEA'!AN144*'Unit cost and utilities'!$H$5+('Surv-rate CEA'!AM143-'Surv-rate CEA'!AM144)*'Unit cost and utilities'!$G$14</f>
        <v>207.67366016438203</v>
      </c>
      <c r="AZ146" s="12">
        <f t="shared" si="83"/>
        <v>163.67419364891504</v>
      </c>
      <c r="BA146" s="12">
        <f>AY146-'Surv-rate CEA'!AN144*'Unit cost and utilities'!$H$5-('Surv-rate CEA'!AM143-'Surv-rate CEA'!AM144)*'Unit cost and utilities'!$G$14</f>
        <v>22.47365569615944</v>
      </c>
      <c r="BB146" s="12">
        <f t="shared" si="84"/>
        <v>17.712200341153881</v>
      </c>
    </row>
    <row r="147" spans="1:54">
      <c r="A147" s="12">
        <v>142</v>
      </c>
      <c r="B147" s="12">
        <f t="shared" si="85"/>
        <v>8.1123287671232873</v>
      </c>
      <c r="C147" s="12">
        <f>'Surv-rate CEA'!D145*'Unit cost and utilities'!$H$7+'Surv-rate CEA'!E145*'Unit cost and utilities'!$H$7+'Unit cost and utilities'!$G$14*('Surv-rate CEA'!C144-'Surv-rate CEA'!C145)</f>
        <v>145.33438686353063</v>
      </c>
      <c r="D147" s="12">
        <f t="shared" si="59"/>
        <v>114.34800592503326</v>
      </c>
      <c r="E147" s="12">
        <f>C147-'Surv-rate CEA'!E145*'Unit cost and utilities'!$H$7-'Unit cost and utilities'!$G$14*('Surv-rate CEA'!C144-'Surv-rate CEA'!C145)</f>
        <v>8.2850845403526137</v>
      </c>
      <c r="F147" s="12">
        <f t="shared" si="60"/>
        <v>6.5186423980942463</v>
      </c>
      <c r="G147" s="12">
        <f>'Surv-rate CEA'!G145*'Unit cost and utilities'!$H$4+'Surv-rate CEA'!H145*'Unit cost and utilities'!$H$4+('Surv-rate CEA'!F144-'Surv-rate CEA'!F145)*'Unit cost and utilities'!$G$14</f>
        <v>178.61020490829696</v>
      </c>
      <c r="H147" s="12">
        <f t="shared" si="61"/>
        <v>140.5291700738606</v>
      </c>
      <c r="I147" s="12">
        <f>G147-'Surv-rate CEA'!H145*'Unit cost and utilities'!$H$4-('Surv-rate CEA'!F144-'Surv-rate CEA'!F145)*'Unit cost and utilities'!$G$14</f>
        <v>2.6858226065431321</v>
      </c>
      <c r="J147" s="12">
        <f t="shared" si="62"/>
        <v>2.1131850896028301</v>
      </c>
      <c r="K147" s="12">
        <f>'Surv-rate CEA'!K145*'Unit cost and utilities'!$H$10+'Surv-rate CEA'!J145*'Unit cost and utilities'!$H$10+('Surv-rate CEA'!I144-'Surv-rate CEA'!I145)*'Unit cost and utilities'!$G$14</f>
        <v>136.38740169643992</v>
      </c>
      <c r="L147" s="12">
        <f t="shared" si="63"/>
        <v>107.30858507648806</v>
      </c>
      <c r="M147" s="12">
        <f>K147-'Surv-rate CEA'!J145*'Unit cost and utilities'!$H$10-('Surv-rate CEA'!I144-'Surv-rate CEA'!I145)*'Unit cost and utilities'!$G$14</f>
        <v>14.997930555636406</v>
      </c>
      <c r="N147" s="12">
        <f t="shared" si="64"/>
        <v>11.800259312680923</v>
      </c>
      <c r="O147" s="12">
        <f>'Surv-rate CEA'!N145*'Unit cost and utilities'!$H$3+'Surv-rate CEA'!M145*'Unit cost and utilities'!$H$3+('Surv-rate CEA'!L144-'Surv-rate CEA'!L145)*'Unit cost and utilities'!$G$14</f>
        <v>181.2423980492251</v>
      </c>
      <c r="P147" s="12">
        <f t="shared" si="65"/>
        <v>142.60015990200986</v>
      </c>
      <c r="Q147" s="12">
        <f>O147-'Surv-rate CEA'!M145*'Unit cost and utilities'!$H$3-('Surv-rate CEA'!L144-'Surv-rate CEA'!L145)*'Unit cost and utilities'!$G$14</f>
        <v>2.6858226065431188</v>
      </c>
      <c r="R147" s="12">
        <f t="shared" si="66"/>
        <v>2.1131850896028199</v>
      </c>
      <c r="S147" s="12">
        <f>'Surv-rate CEA'!Q145*'Unit cost and utilities'!$H$11+'Surv-rate CEA'!P145*'Unit cost and utilities'!$H$11+('Surv-rate CEA'!O144-'Surv-rate CEA'!O145)*'Unit cost and utilities'!$G$14</f>
        <v>136.38740169643992</v>
      </c>
      <c r="T147" s="12">
        <f t="shared" si="67"/>
        <v>107.30858507648806</v>
      </c>
      <c r="U147" s="12">
        <f>S147-'Surv-rate CEA'!P145*'Unit cost and utilities'!$H$11-('Surv-rate CEA'!O144-'Surv-rate CEA'!O145)*'Unit cost and utilities'!$G$14</f>
        <v>14.997930555636406</v>
      </c>
      <c r="V147" s="12">
        <f t="shared" si="68"/>
        <v>11.800259312680923</v>
      </c>
      <c r="W147" s="12">
        <f>'Surv-rate CEA'!T145*'Unit cost and utilities'!$H$4+'Surv-rate CEA'!S145*'Unit cost and utilities'!$H$4+('Surv-rate CEA'!R144-'Surv-rate CEA'!R145)*'Unit cost and utilities'!$G$14</f>
        <v>178.61020490829696</v>
      </c>
      <c r="X147" s="12">
        <f t="shared" si="69"/>
        <v>140.5291700738606</v>
      </c>
      <c r="Y147" s="12">
        <f>W147-'Surv-rate CEA'!S145*'Unit cost and utilities'!$H$4-('Surv-rate CEA'!R144-'Surv-rate CEA'!R145)*'Unit cost and utilities'!$G$14</f>
        <v>2.6858226065431321</v>
      </c>
      <c r="Z147" s="12">
        <f t="shared" si="70"/>
        <v>2.1131850896028301</v>
      </c>
      <c r="AA147" s="12">
        <f>'Surv-rate CEA'!W145*'Unit cost and utilities'!$H$6+'Surv-rate CEA'!V145*'Unit cost and utilities'!$H$6+('Surv-rate CEA'!U144-'Surv-rate CEA'!U145)*'Unit cost and utilities'!$G$14</f>
        <v>153.88717505510203</v>
      </c>
      <c r="AB147" s="12">
        <f t="shared" si="71"/>
        <v>121.0772755487714</v>
      </c>
      <c r="AC147" s="12">
        <f>AA147-'Surv-rate CEA'!V145*'Unit cost and utilities'!$H$6-('Surv-rate CEA'!U144-'Surv-rate CEA'!U145)*'Unit cost and utilities'!$G$14</f>
        <v>64.669914059362299</v>
      </c>
      <c r="AD147" s="12">
        <f t="shared" si="72"/>
        <v>50.881803512716921</v>
      </c>
      <c r="AE147" s="12">
        <f>'Surv-rate CEA'!Z145*'Unit cost and utilities'!$H$12+'Surv-rate CEA'!Y145*'Unit cost and utilities'!$H$12+('Surv-rate CEA'!X144-'Surv-rate CEA'!X145)*'Unit cost and utilities'!$G$14</f>
        <v>136.38740169643992</v>
      </c>
      <c r="AF147" s="12">
        <f t="shared" si="73"/>
        <v>107.30858507648806</v>
      </c>
      <c r="AG147" s="12">
        <f>AE147-'Surv-rate CEA'!Y145*'Unit cost and utilities'!$H$12-('Surv-rate CEA'!X144-'Surv-rate CEA'!X145)*'Unit cost and utilities'!$G$14</f>
        <v>14.997930555636406</v>
      </c>
      <c r="AH147" s="12">
        <f t="shared" si="74"/>
        <v>11.800259312680923</v>
      </c>
      <c r="AI147" s="12">
        <f>'Surv-rate CEA'!AC145*'Unit cost and utilities'!$H$5+'Surv-rate CEA'!AB145*'Unit cost and utilities'!$H$5+('Surv-rate CEA'!AA144-'Surv-rate CEA'!AA145)*'Unit cost and utilities'!$G$14</f>
        <v>205.13344833278052</v>
      </c>
      <c r="AJ147" s="12">
        <f t="shared" si="75"/>
        <v>161.39745913955727</v>
      </c>
      <c r="AK147" s="12">
        <f>AI147-'Surv-rate CEA'!AB145*'Unit cost and utilities'!$H$5-('Surv-rate CEA'!AA144-'Surv-rate CEA'!AA145)*'Unit cost and utilities'!$G$14</f>
        <v>22.042199931130064</v>
      </c>
      <c r="AL147" s="12">
        <f t="shared" si="76"/>
        <v>17.342637642200721</v>
      </c>
      <c r="AM147" s="12">
        <f>'Surv-rate CEA'!AF145*'Unit cost and utilities'!$H$9+'Surv-rate CEA'!AE145*'Unit cost and utilities'!$H$9+('Surv-rate CEA'!AD144-'Surv-rate CEA'!AD145)*'Unit cost and utilities'!G154</f>
        <v>280.10481895837842</v>
      </c>
      <c r="AN147" s="12">
        <f t="shared" si="77"/>
        <v>220.38437144238097</v>
      </c>
      <c r="AO147" s="12">
        <f>AM147-'Surv-rate CEA'!AE145*'Unit cost and utilities'!$H$9-('Surv-rate CEA'!AD144-'Surv-rate CEA'!AD145)*'Unit cost and utilities'!G154</f>
        <v>45.6334524742837</v>
      </c>
      <c r="AP147" s="12">
        <f t="shared" si="78"/>
        <v>35.90405826536373</v>
      </c>
      <c r="AQ147" s="13">
        <f>'Surv-rate CEA'!AI145*'Unit cost and utilities'!$H$4+'Surv-rate CEA'!AH145*'Unit cost and utilities'!$H$4+('Surv-rate CEA'!AG144-'Surv-rate CEA'!AG145)*'Unit cost and utilities'!$G$14</f>
        <v>178.61020490829696</v>
      </c>
      <c r="AR147" s="12">
        <f t="shared" si="79"/>
        <v>140.5291700738606</v>
      </c>
      <c r="AS147" s="13">
        <f>AQ147-'Surv-rate CEA'!AH145*'Unit cost and utilities'!$H$4-('Surv-rate CEA'!AG144-'Surv-rate CEA'!AG145)*'Unit cost and utilities'!$G$14</f>
        <v>2.6858226065431321</v>
      </c>
      <c r="AT147" s="12">
        <f t="shared" si="80"/>
        <v>2.1131850896028301</v>
      </c>
      <c r="AU147" s="12">
        <f>'Surv-rate CEA'!AL145*'Unit cost and utilities'!$H$8+'Surv-rate CEA'!AK145*'Unit cost and utilities'!$H$8+('Surv-rate CEA'!AJ144-'Surv-rate CEA'!AJ145)*'Unit cost and utilities'!$G$14</f>
        <v>132.12253540250373</v>
      </c>
      <c r="AV147" s="12">
        <f t="shared" si="81"/>
        <v>103.95302025268333</v>
      </c>
      <c r="AW147" s="12">
        <f>AU147-'Surv-rate CEA'!AK145*'Unit cost and utilities'!$H$8-('Surv-rate CEA'!AJ144-'Surv-rate CEA'!AJ145)*'Unit cost and utilities'!$G$14</f>
        <v>88.968141942736096</v>
      </c>
      <c r="AX147" s="12">
        <f t="shared" si="82"/>
        <v>69.999467032946384</v>
      </c>
      <c r="AY147" s="12">
        <f>'Surv-rate CEA'!AO145*'Unit cost and utilities'!$H$5+'Surv-rate CEA'!AN145*'Unit cost and utilities'!$H$5+('Surv-rate CEA'!AM144-'Surv-rate CEA'!AM145)*'Unit cost and utilities'!$G$14</f>
        <v>205.13344833278052</v>
      </c>
      <c r="AZ147" s="12">
        <f t="shared" si="83"/>
        <v>161.39745913955727</v>
      </c>
      <c r="BA147" s="12">
        <f>AY147-'Surv-rate CEA'!AN145*'Unit cost and utilities'!$H$5-('Surv-rate CEA'!AM144-'Surv-rate CEA'!AM145)*'Unit cost and utilities'!$G$14</f>
        <v>22.042199931130064</v>
      </c>
      <c r="BB147" s="12">
        <f t="shared" si="84"/>
        <v>17.342637642200721</v>
      </c>
    </row>
    <row r="148" spans="1:54">
      <c r="A148" s="12">
        <v>143</v>
      </c>
      <c r="B148" s="12">
        <f t="shared" si="85"/>
        <v>8.169863013698631</v>
      </c>
      <c r="C148" s="12">
        <f>'Surv-rate CEA'!D146*'Unit cost and utilities'!$H$7+'Surv-rate CEA'!E146*'Unit cost and utilities'!$H$7+'Unit cost and utilities'!$G$14*('Surv-rate CEA'!C145-'Surv-rate CEA'!C146)</f>
        <v>143.86005538451801</v>
      </c>
      <c r="D148" s="12">
        <f t="shared" si="59"/>
        <v>112.99568410995315</v>
      </c>
      <c r="E148" s="12">
        <f>C148-'Surv-rate CEA'!E146*'Unit cost and utilities'!$H$7-'Unit cost and utilities'!$G$14*('Surv-rate CEA'!C145-'Surv-rate CEA'!C146)</f>
        <v>8.1254941929370528</v>
      </c>
      <c r="F148" s="12">
        <f t="shared" si="60"/>
        <v>6.3822148031870096</v>
      </c>
      <c r="G148" s="12">
        <f>'Surv-rate CEA'!G146*'Unit cost and utilities'!$H$4+'Surv-rate CEA'!H146*'Unit cost and utilities'!$H$4+('Surv-rate CEA'!F145-'Surv-rate CEA'!F146)*'Unit cost and utilities'!$G$14</f>
        <v>176.32730987166104</v>
      </c>
      <c r="H148" s="12">
        <f t="shared" si="61"/>
        <v>138.49727051029794</v>
      </c>
      <c r="I148" s="12">
        <f>G148-'Surv-rate CEA'!H146*'Unit cost and utilities'!$H$4-('Surv-rate CEA'!F145-'Surv-rate CEA'!F146)*'Unit cost and utilities'!$G$14</f>
        <v>2.614238211211136</v>
      </c>
      <c r="J148" s="12">
        <f t="shared" si="62"/>
        <v>2.0533680062379061</v>
      </c>
      <c r="K148" s="12">
        <f>'Surv-rate CEA'!K146*'Unit cost and utilities'!$H$10+'Surv-rate CEA'!J146*'Unit cost and utilities'!$H$10+('Surv-rate CEA'!I145-'Surv-rate CEA'!I146)*'Unit cost and utilities'!$G$14</f>
        <v>134.96858665768877</v>
      </c>
      <c r="L148" s="12">
        <f t="shared" si="63"/>
        <v>106.01183033035529</v>
      </c>
      <c r="M148" s="12">
        <f>K148-'Surv-rate CEA'!J146*'Unit cost and utilities'!$H$10-('Surv-rate CEA'!I145-'Surv-rate CEA'!I146)*'Unit cost and utilities'!$G$14</f>
        <v>14.740857629056919</v>
      </c>
      <c r="N148" s="12">
        <f t="shared" si="64"/>
        <v>11.578288967779471</v>
      </c>
      <c r="O148" s="12">
        <f>'Surv-rate CEA'!N146*'Unit cost and utilities'!$H$3+'Surv-rate CEA'!M146*'Unit cost and utilities'!$H$3+('Surv-rate CEA'!L145-'Surv-rate CEA'!L146)*'Unit cost and utilities'!$G$14</f>
        <v>178.87782931824253</v>
      </c>
      <c r="P148" s="12">
        <f t="shared" si="65"/>
        <v>140.50059025692184</v>
      </c>
      <c r="Q148" s="12">
        <f>O148-'Surv-rate CEA'!M146*'Unit cost and utilities'!$H$3-('Surv-rate CEA'!L145-'Surv-rate CEA'!L146)*'Unit cost and utilities'!$G$14</f>
        <v>2.6142382112111413</v>
      </c>
      <c r="R148" s="12">
        <f t="shared" si="66"/>
        <v>2.0533680062379105</v>
      </c>
      <c r="S148" s="12">
        <f>'Surv-rate CEA'!Q146*'Unit cost and utilities'!$H$11+'Surv-rate CEA'!P146*'Unit cost and utilities'!$H$11+('Surv-rate CEA'!O145-'Surv-rate CEA'!O146)*'Unit cost and utilities'!$G$14</f>
        <v>134.96858665768877</v>
      </c>
      <c r="T148" s="12">
        <f t="shared" si="67"/>
        <v>106.01183033035529</v>
      </c>
      <c r="U148" s="12">
        <f>S148-'Surv-rate CEA'!P146*'Unit cost and utilities'!$H$11-('Surv-rate CEA'!O145-'Surv-rate CEA'!O146)*'Unit cost and utilities'!$G$14</f>
        <v>14.740857629056919</v>
      </c>
      <c r="V148" s="12">
        <f t="shared" si="68"/>
        <v>11.578288967779471</v>
      </c>
      <c r="W148" s="12">
        <f>'Surv-rate CEA'!T146*'Unit cost and utilities'!$H$4+'Surv-rate CEA'!S146*'Unit cost and utilities'!$H$4+('Surv-rate CEA'!R145-'Surv-rate CEA'!R146)*'Unit cost and utilities'!$G$14</f>
        <v>176.32730987166104</v>
      </c>
      <c r="X148" s="12">
        <f t="shared" si="69"/>
        <v>138.49727051029794</v>
      </c>
      <c r="Y148" s="12">
        <f>W148-'Surv-rate CEA'!S146*'Unit cost and utilities'!$H$4-('Surv-rate CEA'!R145-'Surv-rate CEA'!R146)*'Unit cost and utilities'!$G$14</f>
        <v>2.614238211211136</v>
      </c>
      <c r="Z148" s="12">
        <f t="shared" si="70"/>
        <v>2.0533680062379061</v>
      </c>
      <c r="AA148" s="12">
        <f>'Surv-rate CEA'!W146*'Unit cost and utilities'!$H$6+'Surv-rate CEA'!V146*'Unit cost and utilities'!$H$6+('Surv-rate CEA'!U145-'Surv-rate CEA'!U146)*'Unit cost and utilities'!$G$14</f>
        <v>152.3618825372462</v>
      </c>
      <c r="AB148" s="12">
        <f t="shared" si="71"/>
        <v>119.67349173861949</v>
      </c>
      <c r="AC148" s="12">
        <f>AA148-'Surv-rate CEA'!V146*'Unit cost and utilities'!$H$6-('Surv-rate CEA'!U145-'Surv-rate CEA'!U146)*'Unit cost and utilities'!$G$14</f>
        <v>63.900599697043532</v>
      </c>
      <c r="AD148" s="12">
        <f t="shared" si="72"/>
        <v>50.191082983419712</v>
      </c>
      <c r="AE148" s="12">
        <f>'Surv-rate CEA'!Z146*'Unit cost and utilities'!$H$12+'Surv-rate CEA'!Y146*'Unit cost and utilities'!$H$12+('Surv-rate CEA'!X145-'Surv-rate CEA'!X146)*'Unit cost and utilities'!$G$14</f>
        <v>134.96858665768877</v>
      </c>
      <c r="AF148" s="12">
        <f t="shared" si="73"/>
        <v>106.01183033035529</v>
      </c>
      <c r="AG148" s="12">
        <f>AE148-'Surv-rate CEA'!Y146*'Unit cost and utilities'!$H$12-('Surv-rate CEA'!X145-'Surv-rate CEA'!X146)*'Unit cost and utilities'!$G$14</f>
        <v>14.740857629056919</v>
      </c>
      <c r="AH148" s="12">
        <f t="shared" si="74"/>
        <v>11.578288967779471</v>
      </c>
      <c r="AI148" s="12">
        <f>'Surv-rate CEA'!AC146*'Unit cost and utilities'!$H$5+'Surv-rate CEA'!AB146*'Unit cost and utilities'!$H$5+('Surv-rate CEA'!AA145-'Surv-rate CEA'!AA146)*'Unit cost and utilities'!$G$14</f>
        <v>202.63617376744506</v>
      </c>
      <c r="AJ148" s="12">
        <f t="shared" si="75"/>
        <v>159.16171461963677</v>
      </c>
      <c r="AK148" s="12">
        <f>AI148-'Surv-rate CEA'!AB146*'Unit cost and utilities'!$H$5-('Surv-rate CEA'!AA145-'Surv-rate CEA'!AA146)*'Unit cost and utilities'!$G$14</f>
        <v>21.621119158265021</v>
      </c>
      <c r="AL148" s="12">
        <f t="shared" si="76"/>
        <v>16.982428819319725</v>
      </c>
      <c r="AM148" s="12">
        <f>'Surv-rate CEA'!AF146*'Unit cost and utilities'!$H$9+'Surv-rate CEA'!AE146*'Unit cost and utilities'!$H$9+('Surv-rate CEA'!AD145-'Surv-rate CEA'!AD146)*'Unit cost and utilities'!G155</f>
        <v>278.1158061430454</v>
      </c>
      <c r="AN148" s="12">
        <f t="shared" si="77"/>
        <v>218.44761350138148</v>
      </c>
      <c r="AO148" s="12">
        <f>AM148-'Surv-rate CEA'!AE146*'Unit cost and utilities'!$H$9-('Surv-rate CEA'!AD145-'Surv-rate CEA'!AD146)*'Unit cost and utilities'!G155</f>
        <v>45.033382203915096</v>
      </c>
      <c r="AP148" s="12">
        <f t="shared" si="78"/>
        <v>35.371721610389429</v>
      </c>
      <c r="AQ148" s="13">
        <f>'Surv-rate CEA'!AI146*'Unit cost and utilities'!$H$4+'Surv-rate CEA'!AH146*'Unit cost and utilities'!$H$4+('Surv-rate CEA'!AG145-'Surv-rate CEA'!AG146)*'Unit cost and utilities'!$G$14</f>
        <v>176.32730987166104</v>
      </c>
      <c r="AR148" s="12">
        <f t="shared" si="79"/>
        <v>138.49727051029794</v>
      </c>
      <c r="AS148" s="13">
        <f>AQ148-'Surv-rate CEA'!AH146*'Unit cost and utilities'!$H$4-('Surv-rate CEA'!AG145-'Surv-rate CEA'!AG146)*'Unit cost and utilities'!$G$14</f>
        <v>2.614238211211136</v>
      </c>
      <c r="AT148" s="12">
        <f t="shared" si="80"/>
        <v>2.0533680062379061</v>
      </c>
      <c r="AU148" s="12">
        <f>'Surv-rate CEA'!AL146*'Unit cost and utilities'!$H$8+'Surv-rate CEA'!AK146*'Unit cost and utilities'!$H$8+('Surv-rate CEA'!AJ145-'Surv-rate CEA'!AJ146)*'Unit cost and utilities'!$G$14</f>
        <v>130.73101951805708</v>
      </c>
      <c r="AV148" s="12">
        <f t="shared" si="81"/>
        <v>102.68340954930733</v>
      </c>
      <c r="AW148" s="12">
        <f>AU148-'Surv-rate CEA'!AK146*'Unit cost and utilities'!$H$8-('Surv-rate CEA'!AJ145-'Surv-rate CEA'!AJ146)*'Unit cost and utilities'!$G$14</f>
        <v>88.011952145926671</v>
      </c>
      <c r="AX148" s="12">
        <f t="shared" si="82"/>
        <v>69.129479451400968</v>
      </c>
      <c r="AY148" s="12">
        <f>'Surv-rate CEA'!AO146*'Unit cost and utilities'!$H$5+'Surv-rate CEA'!AN146*'Unit cost and utilities'!$H$5+('Surv-rate CEA'!AM145-'Surv-rate CEA'!AM146)*'Unit cost and utilities'!$G$14</f>
        <v>202.63617376744506</v>
      </c>
      <c r="AZ148" s="12">
        <f t="shared" si="83"/>
        <v>159.16171461963677</v>
      </c>
      <c r="BA148" s="12">
        <f>AY148-'Surv-rate CEA'!AN146*'Unit cost and utilities'!$H$5-('Surv-rate CEA'!AM145-'Surv-rate CEA'!AM146)*'Unit cost and utilities'!$G$14</f>
        <v>21.621119158265021</v>
      </c>
      <c r="BB148" s="12">
        <f t="shared" si="84"/>
        <v>16.982428819319725</v>
      </c>
    </row>
    <row r="149" spans="1:54">
      <c r="A149" s="12">
        <v>144</v>
      </c>
      <c r="B149" s="12">
        <f t="shared" si="85"/>
        <v>8.2273972602739729</v>
      </c>
      <c r="C149" s="12">
        <f>'Surv-rate CEA'!D147*'Unit cost and utilities'!$H$7+'Surv-rate CEA'!E147*'Unit cost and utilities'!$H$7+'Unit cost and utilities'!$G$14*('Surv-rate CEA'!C146-'Surv-rate CEA'!C147)</f>
        <v>142.40767633366318</v>
      </c>
      <c r="D149" s="12">
        <f t="shared" si="59"/>
        <v>111.66484122487498</v>
      </c>
      <c r="E149" s="12">
        <f>C149-'Surv-rate CEA'!E147*'Unit cost and utilities'!$H$7-'Unit cost and utilities'!$G$14*('Surv-rate CEA'!C146-'Surv-rate CEA'!C147)</f>
        <v>7.9697467440071108</v>
      </c>
      <c r="F149" s="12">
        <f t="shared" si="60"/>
        <v>6.2492453193806439</v>
      </c>
      <c r="G149" s="12">
        <f>'Surv-rate CEA'!G147*'Unit cost and utilities'!$H$4+'Surv-rate CEA'!H147*'Unit cost and utilities'!$H$4+('Surv-rate CEA'!F146-'Surv-rate CEA'!F147)*'Unit cost and utilities'!$G$14</f>
        <v>174.08418066529117</v>
      </c>
      <c r="H149" s="12">
        <f t="shared" si="61"/>
        <v>136.50305162065945</v>
      </c>
      <c r="I149" s="12">
        <f>G149-'Surv-rate CEA'!H147*'Unit cost and utilities'!$H$4-('Surv-rate CEA'!F146-'Surv-rate CEA'!F147)*'Unit cost and utilities'!$G$14</f>
        <v>2.5449026940008057</v>
      </c>
      <c r="J149" s="12">
        <f t="shared" si="62"/>
        <v>1.9955114961115428</v>
      </c>
      <c r="K149" s="12">
        <f>'Surv-rate CEA'!K147*'Unit cost and utilities'!$H$10+'Surv-rate CEA'!J147*'Unit cost and utilities'!$H$10+('Surv-rate CEA'!I146-'Surv-rate CEA'!I147)*'Unit cost and utilities'!$G$14</f>
        <v>133.57126098705243</v>
      </c>
      <c r="L149" s="12">
        <f t="shared" si="63"/>
        <v>104.73602290496611</v>
      </c>
      <c r="M149" s="12">
        <f>K149-'Surv-rate CEA'!J147*'Unit cost and utilities'!$H$10-('Surv-rate CEA'!I146-'Surv-rate CEA'!I147)*'Unit cost and utilities'!$G$14</f>
        <v>14.489433517973762</v>
      </c>
      <c r="N149" s="12">
        <f t="shared" si="64"/>
        <v>11.361468250012157</v>
      </c>
      <c r="O149" s="12">
        <f>'Surv-rate CEA'!N147*'Unit cost and utilities'!$H$3+'Surv-rate CEA'!M147*'Unit cost and utilities'!$H$3+('Surv-rate CEA'!L146-'Surv-rate CEA'!L147)*'Unit cost and utilities'!$G$14</f>
        <v>176.55567697743362</v>
      </c>
      <c r="P149" s="12">
        <f t="shared" si="65"/>
        <v>138.44100363552576</v>
      </c>
      <c r="Q149" s="12">
        <f>O149-'Surv-rate CEA'!M147*'Unit cost and utilities'!$H$3-('Surv-rate CEA'!L146-'Surv-rate CEA'!L147)*'Unit cost and utilities'!$G$14</f>
        <v>2.5449026940007888</v>
      </c>
      <c r="R149" s="12">
        <f t="shared" si="66"/>
        <v>1.9955114961115297</v>
      </c>
      <c r="S149" s="12">
        <f>'Surv-rate CEA'!Q147*'Unit cost and utilities'!$H$11+'Surv-rate CEA'!P147*'Unit cost and utilities'!$H$11+('Surv-rate CEA'!O146-'Surv-rate CEA'!O147)*'Unit cost and utilities'!$G$14</f>
        <v>133.57126098705243</v>
      </c>
      <c r="T149" s="12">
        <f t="shared" si="67"/>
        <v>104.73602290496611</v>
      </c>
      <c r="U149" s="12">
        <f>S149-'Surv-rate CEA'!P147*'Unit cost and utilities'!$H$11-('Surv-rate CEA'!O146-'Surv-rate CEA'!O147)*'Unit cost and utilities'!$G$14</f>
        <v>14.489433517973762</v>
      </c>
      <c r="V149" s="12">
        <f t="shared" si="68"/>
        <v>11.361468250012157</v>
      </c>
      <c r="W149" s="12">
        <f>'Surv-rate CEA'!T147*'Unit cost and utilities'!$H$4+'Surv-rate CEA'!S147*'Unit cost and utilities'!$H$4+('Surv-rate CEA'!R146-'Surv-rate CEA'!R147)*'Unit cost and utilities'!$G$14</f>
        <v>174.08418066529117</v>
      </c>
      <c r="X149" s="12">
        <f t="shared" si="69"/>
        <v>136.50305162065945</v>
      </c>
      <c r="Y149" s="12">
        <f>W149-'Surv-rate CEA'!S147*'Unit cost and utilities'!$H$4-('Surv-rate CEA'!R146-'Surv-rate CEA'!R147)*'Unit cost and utilities'!$G$14</f>
        <v>2.5449026940008057</v>
      </c>
      <c r="Z149" s="12">
        <f t="shared" si="70"/>
        <v>1.9955114961115428</v>
      </c>
      <c r="AA149" s="12">
        <f>'Surv-rate CEA'!W147*'Unit cost and utilities'!$H$6+'Surv-rate CEA'!V147*'Unit cost and utilities'!$H$6+('Surv-rate CEA'!U146-'Surv-rate CEA'!U147)*'Unit cost and utilities'!$G$14</f>
        <v>150.85894937368974</v>
      </c>
      <c r="AB149" s="12">
        <f t="shared" si="71"/>
        <v>118.29166139678415</v>
      </c>
      <c r="AC149" s="12">
        <f>AA149-'Surv-rate CEA'!V147*'Unit cost and utilities'!$H$6-('Surv-rate CEA'!U146-'Surv-rate CEA'!U147)*'Unit cost and utilities'!$G$14</f>
        <v>63.144185006141335</v>
      </c>
      <c r="AD149" s="12">
        <f t="shared" si="72"/>
        <v>49.512677788972177</v>
      </c>
      <c r="AE149" s="12">
        <f>'Surv-rate CEA'!Z147*'Unit cost and utilities'!$H$12+'Surv-rate CEA'!Y147*'Unit cost and utilities'!$H$12+('Surv-rate CEA'!X146-'Surv-rate CEA'!X147)*'Unit cost and utilities'!$G$14</f>
        <v>133.57126098705243</v>
      </c>
      <c r="AF149" s="12">
        <f t="shared" si="73"/>
        <v>104.73602290496611</v>
      </c>
      <c r="AG149" s="12">
        <f>AE149-'Surv-rate CEA'!Y147*'Unit cost and utilities'!$H$12-('Surv-rate CEA'!X146-'Surv-rate CEA'!X147)*'Unit cost and utilities'!$G$14</f>
        <v>14.489433517973762</v>
      </c>
      <c r="AH149" s="12">
        <f t="shared" si="74"/>
        <v>11.361468250012157</v>
      </c>
      <c r="AI149" s="12">
        <f>'Surv-rate CEA'!AC147*'Unit cost and utilities'!$H$5+'Surv-rate CEA'!AB147*'Unit cost and utilities'!$H$5+('Surv-rate CEA'!AA146-'Surv-rate CEA'!AA147)*'Unit cost and utilities'!$G$14</f>
        <v>200.18089552951071</v>
      </c>
      <c r="AJ149" s="12">
        <f t="shared" si="75"/>
        <v>156.9660322466207</v>
      </c>
      <c r="AK149" s="12">
        <f>AI149-'Surv-rate CEA'!AB147*'Unit cost and utilities'!$H$5-('Surv-rate CEA'!AA146-'Surv-rate CEA'!AA147)*'Unit cost and utilities'!$G$14</f>
        <v>21.210111463550618</v>
      </c>
      <c r="AL149" s="12">
        <f t="shared" si="76"/>
        <v>16.631292567333453</v>
      </c>
      <c r="AM149" s="12">
        <f>'Surv-rate CEA'!AF147*'Unit cost and utilities'!$H$9+'Surv-rate CEA'!AE147*'Unit cost and utilities'!$H$9+('Surv-rate CEA'!AD146-'Surv-rate CEA'!AD147)*'Unit cost and utilities'!G156</f>
        <v>276.15009448163835</v>
      </c>
      <c r="AN149" s="12">
        <f t="shared" si="77"/>
        <v>216.53507204398582</v>
      </c>
      <c r="AO149" s="12">
        <f>AM149-'Surv-rate CEA'!AE147*'Unit cost and utilities'!$H$9-('Surv-rate CEA'!AD146-'Surv-rate CEA'!AD147)*'Unit cost and utilities'!G156</f>
        <v>44.444120556824572</v>
      </c>
      <c r="AP149" s="12">
        <f t="shared" si="78"/>
        <v>34.849565649319359</v>
      </c>
      <c r="AQ149" s="13">
        <f>'Surv-rate CEA'!AI147*'Unit cost and utilities'!$H$4+'Surv-rate CEA'!AH147*'Unit cost and utilities'!$H$4+('Surv-rate CEA'!AG146-'Surv-rate CEA'!AG147)*'Unit cost and utilities'!$G$14</f>
        <v>174.08418066529117</v>
      </c>
      <c r="AR149" s="12">
        <f t="shared" si="79"/>
        <v>136.50305162065945</v>
      </c>
      <c r="AS149" s="13">
        <f>AQ149-'Surv-rate CEA'!AH147*'Unit cost and utilities'!$H$4-('Surv-rate CEA'!AG146-'Surv-rate CEA'!AG147)*'Unit cost and utilities'!$G$14</f>
        <v>2.5449026940008057</v>
      </c>
      <c r="AT149" s="12">
        <f t="shared" si="80"/>
        <v>1.9955114961115428</v>
      </c>
      <c r="AU149" s="12">
        <f>'Surv-rate CEA'!AL147*'Unit cost and utilities'!$H$8+'Surv-rate CEA'!AK147*'Unit cost and utilities'!$H$8+('Surv-rate CEA'!AJ146-'Surv-rate CEA'!AJ147)*'Unit cost and utilities'!$G$14</f>
        <v>129.36075777186682</v>
      </c>
      <c r="AV149" s="12">
        <f t="shared" si="81"/>
        <v>101.43447916023901</v>
      </c>
      <c r="AW149" s="12">
        <f>AU149-'Surv-rate CEA'!AK147*'Unit cost and utilities'!$H$8-('Surv-rate CEA'!AJ146-'Surv-rate CEA'!AJ147)*'Unit cost and utilities'!$G$14</f>
        <v>87.07070546743283</v>
      </c>
      <c r="AX149" s="12">
        <f t="shared" si="82"/>
        <v>68.273963536756497</v>
      </c>
      <c r="AY149" s="12">
        <f>'Surv-rate CEA'!AO147*'Unit cost and utilities'!$H$5+'Surv-rate CEA'!AN147*'Unit cost and utilities'!$H$5+('Surv-rate CEA'!AM146-'Surv-rate CEA'!AM147)*'Unit cost and utilities'!$G$14</f>
        <v>200.18089552951071</v>
      </c>
      <c r="AZ149" s="12">
        <f t="shared" si="83"/>
        <v>156.9660322466207</v>
      </c>
      <c r="BA149" s="12">
        <f>AY149-'Surv-rate CEA'!AN147*'Unit cost and utilities'!$H$5-('Surv-rate CEA'!AM146-'Surv-rate CEA'!AM147)*'Unit cost and utilities'!$G$14</f>
        <v>21.210111463550618</v>
      </c>
      <c r="BB149" s="12">
        <f t="shared" si="84"/>
        <v>16.631292567333453</v>
      </c>
    </row>
    <row r="150" spans="1:54">
      <c r="A150" s="12">
        <v>145</v>
      </c>
      <c r="B150" s="12">
        <f t="shared" si="85"/>
        <v>8.2849315068493148</v>
      </c>
      <c r="C150" s="12">
        <f>'Surv-rate CEA'!D148*'Unit cost and utilities'!$H$7+'Surv-rate CEA'!E148*'Unit cost and utilities'!$H$7+'Unit cost and utilities'!$G$14*('Surv-rate CEA'!C147-'Surv-rate CEA'!C148)</f>
        <v>140.97680990544043</v>
      </c>
      <c r="D150" s="12">
        <f t="shared" si="59"/>
        <v>110.35503465676372</v>
      </c>
      <c r="E150" s="12">
        <f>C150-'Surv-rate CEA'!E148*'Unit cost and utilities'!$H$7-'Unit cost and utilities'!$G$14*('Surv-rate CEA'!C147-'Surv-rate CEA'!C148)</f>
        <v>7.8177303674200003</v>
      </c>
      <c r="F150" s="12">
        <f t="shared" si="60"/>
        <v>6.1196299321323693</v>
      </c>
      <c r="G150" s="12">
        <f>'Surv-rate CEA'!G148*'Unit cost and utilities'!$H$4+'Surv-rate CEA'!H148*'Unit cost and utilities'!$H$4+('Surv-rate CEA'!F147-'Surv-rate CEA'!F148)*'Unit cost and utilities'!$G$14</f>
        <v>171.87992732503125</v>
      </c>
      <c r="H150" s="12">
        <f t="shared" si="61"/>
        <v>134.54564158089852</v>
      </c>
      <c r="I150" s="12">
        <f>G150-'Surv-rate CEA'!H148*'Unit cost and utilities'!$H$4-('Surv-rate CEA'!F147-'Surv-rate CEA'!F148)*'Unit cost and utilities'!$G$14</f>
        <v>2.4777343757420329</v>
      </c>
      <c r="J150" s="12">
        <f t="shared" si="62"/>
        <v>1.9395421352537991</v>
      </c>
      <c r="K150" s="12">
        <f>'Surv-rate CEA'!K148*'Unit cost and utilities'!$H$10+'Surv-rate CEA'!J148*'Unit cost and utilities'!$H$10+('Surv-rate CEA'!I147-'Surv-rate CEA'!I148)*'Unit cost and utilities'!$G$14</f>
        <v>132.19498886633818</v>
      </c>
      <c r="L150" s="12">
        <f t="shared" si="63"/>
        <v>103.4807255716762</v>
      </c>
      <c r="M150" s="12">
        <f>K150-'Surv-rate CEA'!J148*'Unit cost and utilities'!$H$10-('Surv-rate CEA'!I147-'Surv-rate CEA'!I148)*'Unit cost and utilities'!$G$14</f>
        <v>14.243505511935206</v>
      </c>
      <c r="N150" s="12">
        <f t="shared" si="64"/>
        <v>11.149653233448261</v>
      </c>
      <c r="O150" s="12">
        <f>'Surv-rate CEA'!N148*'Unit cost and utilities'!$H$3+'Surv-rate CEA'!M148*'Unit cost and utilities'!$H$3+('Surv-rate CEA'!L147-'Surv-rate CEA'!L148)*'Unit cost and utilities'!$G$14</f>
        <v>174.27495510203366</v>
      </c>
      <c r="P150" s="12">
        <f t="shared" si="65"/>
        <v>136.42044193644844</v>
      </c>
      <c r="Q150" s="12">
        <f>O150-'Surv-rate CEA'!M148*'Unit cost and utilities'!$H$3-('Surv-rate CEA'!L147-'Surv-rate CEA'!L148)*'Unit cost and utilities'!$G$14</f>
        <v>2.4777343757420347</v>
      </c>
      <c r="R150" s="12">
        <f t="shared" si="66"/>
        <v>1.9395421352538005</v>
      </c>
      <c r="S150" s="12">
        <f>'Surv-rate CEA'!Q148*'Unit cost and utilities'!$H$11+'Surv-rate CEA'!P148*'Unit cost and utilities'!$H$11+('Surv-rate CEA'!O147-'Surv-rate CEA'!O148)*'Unit cost and utilities'!$G$14</f>
        <v>132.19498886633818</v>
      </c>
      <c r="T150" s="12">
        <f t="shared" si="67"/>
        <v>103.4807255716762</v>
      </c>
      <c r="U150" s="12">
        <f>S150-'Surv-rate CEA'!P148*'Unit cost and utilities'!$H$11-('Surv-rate CEA'!O147-'Surv-rate CEA'!O148)*'Unit cost and utilities'!$G$14</f>
        <v>14.243505511935206</v>
      </c>
      <c r="V150" s="12">
        <f t="shared" si="68"/>
        <v>11.149653233448261</v>
      </c>
      <c r="W150" s="12">
        <f>'Surv-rate CEA'!T148*'Unit cost and utilities'!$H$4+'Surv-rate CEA'!S148*'Unit cost and utilities'!$H$4+('Surv-rate CEA'!R147-'Surv-rate CEA'!R148)*'Unit cost and utilities'!$G$14</f>
        <v>171.87992732503125</v>
      </c>
      <c r="X150" s="12">
        <f t="shared" si="69"/>
        <v>134.54564158089852</v>
      </c>
      <c r="Y150" s="12">
        <f>W150-'Surv-rate CEA'!S148*'Unit cost and utilities'!$H$4-('Surv-rate CEA'!R147-'Surv-rate CEA'!R148)*'Unit cost and utilities'!$G$14</f>
        <v>2.4777343757420329</v>
      </c>
      <c r="Z150" s="12">
        <f t="shared" si="70"/>
        <v>1.9395421352537991</v>
      </c>
      <c r="AA150" s="12">
        <f>'Surv-rate CEA'!W148*'Unit cost and utilities'!$H$6+'Surv-rate CEA'!V148*'Unit cost and utilities'!$H$6+('Surv-rate CEA'!U147-'Surv-rate CEA'!U148)*'Unit cost and utilities'!$G$14</f>
        <v>149.37793255607505</v>
      </c>
      <c r="AB150" s="12">
        <f t="shared" si="71"/>
        <v>116.93133739682685</v>
      </c>
      <c r="AC150" s="12">
        <f>AA150-'Surv-rate CEA'!V148*'Unit cost and utilities'!$H$6-('Surv-rate CEA'!U147-'Surv-rate CEA'!U148)*'Unit cost and utilities'!$G$14</f>
        <v>62.400386754337745</v>
      </c>
      <c r="AD150" s="12">
        <f t="shared" si="72"/>
        <v>48.846309173042627</v>
      </c>
      <c r="AE150" s="12">
        <f>'Surv-rate CEA'!Z148*'Unit cost and utilities'!$H$12+'Surv-rate CEA'!Y148*'Unit cost and utilities'!$H$12+('Surv-rate CEA'!X147-'Surv-rate CEA'!X148)*'Unit cost and utilities'!$G$14</f>
        <v>132.19498886633818</v>
      </c>
      <c r="AF150" s="12">
        <f t="shared" si="73"/>
        <v>103.4807255716762</v>
      </c>
      <c r="AG150" s="12">
        <f>AE150-'Surv-rate CEA'!Y148*'Unit cost and utilities'!$H$12-('Surv-rate CEA'!X147-'Surv-rate CEA'!X148)*'Unit cost and utilities'!$G$14</f>
        <v>14.243505511935206</v>
      </c>
      <c r="AH150" s="12">
        <f t="shared" si="74"/>
        <v>11.149653233448261</v>
      </c>
      <c r="AI150" s="12">
        <f>'Surv-rate CEA'!AC148*'Unit cost and utilities'!$H$5+'Surv-rate CEA'!AB148*'Unit cost and utilities'!$H$5+('Surv-rate CEA'!AA147-'Surv-rate CEA'!AA148)*'Unit cost and utilities'!$G$14</f>
        <v>197.76669821897519</v>
      </c>
      <c r="AJ150" s="12">
        <f t="shared" si="75"/>
        <v>154.80950980907753</v>
      </c>
      <c r="AK150" s="12">
        <f>AI150-'Surv-rate CEA'!AB148*'Unit cost and utilities'!$H$5-('Surv-rate CEA'!AA147-'Surv-rate CEA'!AA148)*'Unit cost and utilities'!$G$14</f>
        <v>20.808885286540782</v>
      </c>
      <c r="AL150" s="12">
        <f t="shared" si="76"/>
        <v>16.288957442753212</v>
      </c>
      <c r="AM150" s="12">
        <f>'Surv-rate CEA'!AF148*'Unit cost and utilities'!$H$9+'Surv-rate CEA'!AE148*'Unit cost and utilities'!$H$9+('Surv-rate CEA'!AD147-'Surv-rate CEA'!AD148)*'Unit cost and utilities'!G157</f>
        <v>274.20729195021602</v>
      </c>
      <c r="AN150" s="12">
        <f t="shared" si="77"/>
        <v>214.6463324471612</v>
      </c>
      <c r="AO150" s="12">
        <f>AM150-'Surv-rate CEA'!AE148*'Unit cost and utilities'!$H$9-('Surv-rate CEA'!AD147-'Surv-rate CEA'!AD148)*'Unit cost and utilities'!G157</f>
        <v>43.865417144359355</v>
      </c>
      <c r="AP150" s="12">
        <f t="shared" si="78"/>
        <v>34.337346918589652</v>
      </c>
      <c r="AQ150" s="13">
        <f>'Surv-rate CEA'!AI148*'Unit cost and utilities'!$H$4+'Surv-rate CEA'!AH148*'Unit cost and utilities'!$H$4+('Surv-rate CEA'!AG147-'Surv-rate CEA'!AG148)*'Unit cost and utilities'!$G$14</f>
        <v>171.87992732503125</v>
      </c>
      <c r="AR150" s="12">
        <f t="shared" si="79"/>
        <v>134.54564158089852</v>
      </c>
      <c r="AS150" s="13">
        <f>AQ150-'Surv-rate CEA'!AH148*'Unit cost and utilities'!$H$4-('Surv-rate CEA'!AG147-'Surv-rate CEA'!AG148)*'Unit cost and utilities'!$G$14</f>
        <v>2.4777343757420329</v>
      </c>
      <c r="AT150" s="12">
        <f t="shared" si="80"/>
        <v>1.9395421352537991</v>
      </c>
      <c r="AU150" s="12">
        <f>'Surv-rate CEA'!AL148*'Unit cost and utilities'!$H$8+'Surv-rate CEA'!AK148*'Unit cost and utilities'!$H$8+('Surv-rate CEA'!AJ147-'Surv-rate CEA'!AJ148)*'Unit cost and utilities'!$G$14</f>
        <v>128.0113164988631</v>
      </c>
      <c r="AV150" s="12">
        <f t="shared" si="81"/>
        <v>100.20579468471023</v>
      </c>
      <c r="AW150" s="12">
        <f>AU150-'Surv-rate CEA'!AK148*'Unit cost and utilities'!$H$8-('Surv-rate CEA'!AJ147-'Surv-rate CEA'!AJ148)*'Unit cost and utilities'!$G$14</f>
        <v>86.144090302778793</v>
      </c>
      <c r="AX150" s="12">
        <f t="shared" si="82"/>
        <v>67.432608790161552</v>
      </c>
      <c r="AY150" s="12">
        <f>'Surv-rate CEA'!AO148*'Unit cost and utilities'!$H$5+'Surv-rate CEA'!AN148*'Unit cost and utilities'!$H$5+('Surv-rate CEA'!AM147-'Surv-rate CEA'!AM148)*'Unit cost and utilities'!$G$14</f>
        <v>197.76669821897519</v>
      </c>
      <c r="AZ150" s="12">
        <f t="shared" si="83"/>
        <v>154.80950980907753</v>
      </c>
      <c r="BA150" s="12">
        <f>AY150-'Surv-rate CEA'!AN148*'Unit cost and utilities'!$H$5-('Surv-rate CEA'!AM147-'Surv-rate CEA'!AM148)*'Unit cost and utilities'!$G$14</f>
        <v>20.808885286540782</v>
      </c>
      <c r="BB150" s="12">
        <f t="shared" si="84"/>
        <v>16.288957442753212</v>
      </c>
    </row>
    <row r="151" spans="1:54">
      <c r="A151" s="12">
        <v>146</v>
      </c>
      <c r="B151" s="12">
        <f t="shared" si="85"/>
        <v>8.3424657534246567</v>
      </c>
      <c r="C151" s="12">
        <f>'Surv-rate CEA'!D149*'Unit cost and utilities'!$H$7+'Surv-rate CEA'!E149*'Unit cost and utilities'!$H$7+'Unit cost and utilities'!$G$14*('Surv-rate CEA'!C148-'Surv-rate CEA'!C149)</f>
        <v>139.56702747165687</v>
      </c>
      <c r="D151" s="12">
        <f t="shared" si="59"/>
        <v>109.06583318904622</v>
      </c>
      <c r="E151" s="12">
        <f>C151-'Surv-rate CEA'!E149*'Unit cost and utilities'!$H$7-'Unit cost and utilities'!$G$14*('Surv-rate CEA'!C148-'Surv-rate CEA'!C149)</f>
        <v>7.6693370678089545</v>
      </c>
      <c r="F151" s="12">
        <f t="shared" si="60"/>
        <v>5.9932682701728259</v>
      </c>
      <c r="G151" s="12">
        <f>'Surv-rate CEA'!G149*'Unit cost and utilities'!$H$4+'Surv-rate CEA'!H149*'Unit cost and utilities'!$H$4+('Surv-rate CEA'!F148-'Surv-rate CEA'!F149)*'Unit cost and utilities'!$G$14</f>
        <v>169.71368440549841</v>
      </c>
      <c r="H151" s="12">
        <f t="shared" si="61"/>
        <v>132.62419303891463</v>
      </c>
      <c r="I151" s="12">
        <f>G151-'Surv-rate CEA'!H149*'Unit cost and utilities'!$H$4-('Surv-rate CEA'!F148-'Surv-rate CEA'!F149)*'Unit cost and utilities'!$G$14</f>
        <v>2.4126549527658545</v>
      </c>
      <c r="J151" s="12">
        <f t="shared" si="62"/>
        <v>1.8853896037480966</v>
      </c>
      <c r="K151" s="12">
        <f>'Surv-rate CEA'!K149*'Unit cost and utilities'!$H$10+'Surv-rate CEA'!J149*'Unit cost and utilities'!$H$10+('Surv-rate CEA'!I148-'Surv-rate CEA'!I149)*'Unit cost and utilities'!$G$14</f>
        <v>130.83934565507025</v>
      </c>
      <c r="L151" s="12">
        <f t="shared" si="63"/>
        <v>102.24551247018432</v>
      </c>
      <c r="M151" s="12">
        <f>K151-'Surv-rate CEA'!J149*'Unit cost and utilities'!$H$10-('Surv-rate CEA'!I148-'Surv-rate CEA'!I149)*'Unit cost and utilities'!$G$14</f>
        <v>14.002925824616593</v>
      </c>
      <c r="N151" s="12">
        <f t="shared" si="64"/>
        <v>10.94270473343979</v>
      </c>
      <c r="O151" s="12">
        <f>'Surv-rate CEA'!N149*'Unit cost and utilities'!$H$3+'Surv-rate CEA'!M149*'Unit cost and utilities'!$H$3+('Surv-rate CEA'!L148-'Surv-rate CEA'!L149)*'Unit cost and utilities'!$G$14</f>
        <v>172.03470619287236</v>
      </c>
      <c r="P151" s="12">
        <f t="shared" si="65"/>
        <v>134.43797513111602</v>
      </c>
      <c r="Q151" s="12">
        <f>O151-'Surv-rate CEA'!M149*'Unit cost and utilities'!$H$3-('Surv-rate CEA'!L148-'Surv-rate CEA'!L149)*'Unit cost and utilities'!$G$14</f>
        <v>2.412654952765859</v>
      </c>
      <c r="R151" s="12">
        <f t="shared" si="66"/>
        <v>1.8853896037481002</v>
      </c>
      <c r="S151" s="12">
        <f>'Surv-rate CEA'!Q149*'Unit cost and utilities'!$H$11+'Surv-rate CEA'!P149*'Unit cost and utilities'!$H$11+('Surv-rate CEA'!O148-'Surv-rate CEA'!O149)*'Unit cost and utilities'!$G$14</f>
        <v>130.83934565507025</v>
      </c>
      <c r="T151" s="12">
        <f t="shared" si="67"/>
        <v>102.24551247018432</v>
      </c>
      <c r="U151" s="12">
        <f>S151-'Surv-rate CEA'!P149*'Unit cost and utilities'!$H$11-('Surv-rate CEA'!O148-'Surv-rate CEA'!O149)*'Unit cost and utilities'!$G$14</f>
        <v>14.002925824616593</v>
      </c>
      <c r="V151" s="12">
        <f t="shared" si="68"/>
        <v>10.94270473343979</v>
      </c>
      <c r="W151" s="12">
        <f>'Surv-rate CEA'!T149*'Unit cost and utilities'!$H$4+'Surv-rate CEA'!S149*'Unit cost and utilities'!$H$4+('Surv-rate CEA'!R148-'Surv-rate CEA'!R149)*'Unit cost and utilities'!$G$14</f>
        <v>169.71368440549841</v>
      </c>
      <c r="X151" s="12">
        <f t="shared" si="69"/>
        <v>132.62419303891463</v>
      </c>
      <c r="Y151" s="12">
        <f>W151-'Surv-rate CEA'!S149*'Unit cost and utilities'!$H$4-('Surv-rate CEA'!R148-'Surv-rate CEA'!R149)*'Unit cost and utilities'!$G$14</f>
        <v>2.4126549527658545</v>
      </c>
      <c r="Z151" s="12">
        <f t="shared" si="70"/>
        <v>1.8853896037480966</v>
      </c>
      <c r="AA151" s="12">
        <f>'Surv-rate CEA'!W149*'Unit cost and utilities'!$H$6+'Surv-rate CEA'!V149*'Unit cost and utilities'!$H$6+('Surv-rate CEA'!U148-'Surv-rate CEA'!U149)*'Unit cost and utilities'!$G$14</f>
        <v>147.9184002419041</v>
      </c>
      <c r="AB151" s="12">
        <f t="shared" si="71"/>
        <v>115.59208402321477</v>
      </c>
      <c r="AC151" s="12">
        <f>AA151-'Surv-rate CEA'!V149*'Unit cost and utilities'!$H$6-('Surv-rate CEA'!U148-'Surv-rate CEA'!U149)*'Unit cost and utilities'!$G$14</f>
        <v>61.668929451183004</v>
      </c>
      <c r="AD151" s="12">
        <f t="shared" si="72"/>
        <v>48.191706123680888</v>
      </c>
      <c r="AE151" s="12">
        <f>'Surv-rate CEA'!Z149*'Unit cost and utilities'!$H$12+'Surv-rate CEA'!Y149*'Unit cost and utilities'!$H$12+('Surv-rate CEA'!X148-'Surv-rate CEA'!X149)*'Unit cost and utilities'!$G$14</f>
        <v>130.83934565507025</v>
      </c>
      <c r="AF151" s="12">
        <f t="shared" si="73"/>
        <v>102.24551247018432</v>
      </c>
      <c r="AG151" s="12">
        <f>AE151-'Surv-rate CEA'!Y149*'Unit cost and utilities'!$H$12-('Surv-rate CEA'!X148-'Surv-rate CEA'!X149)*'Unit cost and utilities'!$G$14</f>
        <v>14.002925824616593</v>
      </c>
      <c r="AH151" s="12">
        <f t="shared" si="74"/>
        <v>10.94270473343979</v>
      </c>
      <c r="AI151" s="12">
        <f>'Surv-rate CEA'!AC149*'Unit cost and utilities'!$H$5+'Surv-rate CEA'!AB149*'Unit cost and utilities'!$H$5+('Surv-rate CEA'!AA148-'Surv-rate CEA'!AA149)*'Unit cost and utilities'!$G$14</f>
        <v>195.39269114461914</v>
      </c>
      <c r="AJ151" s="12">
        <f t="shared" si="75"/>
        <v>152.69126988511385</v>
      </c>
      <c r="AK151" s="12">
        <f>AI151-'Surv-rate CEA'!AB149*'Unit cost and utilities'!$H$5-('Surv-rate CEA'!AA148-'Surv-rate CEA'!AA149)*'Unit cost and utilities'!$G$14</f>
        <v>20.417159010588975</v>
      </c>
      <c r="AL151" s="12">
        <f t="shared" si="76"/>
        <v>15.955161467455829</v>
      </c>
      <c r="AM151" s="12">
        <f>'Surv-rate CEA'!AF149*'Unit cost and utilities'!$H$9+'Surv-rate CEA'!AE149*'Unit cost and utilities'!$H$9+('Surv-rate CEA'!AD148-'Surv-rate CEA'!AD149)*'Unit cost and utilities'!G158</f>
        <v>272.28701522664102</v>
      </c>
      <c r="AN151" s="12">
        <f t="shared" si="77"/>
        <v>212.78098932273235</v>
      </c>
      <c r="AO151" s="12">
        <f>AM151-'Surv-rate CEA'!AE149*'Unit cost and utilities'!$H$9-('Surv-rate CEA'!AD148-'Surv-rate CEA'!AD149)*'Unit cost and utilities'!G158</f>
        <v>43.297028713352404</v>
      </c>
      <c r="AP151" s="12">
        <f t="shared" si="78"/>
        <v>33.834829019274075</v>
      </c>
      <c r="AQ151" s="13">
        <f>'Surv-rate CEA'!AI149*'Unit cost and utilities'!$H$4+'Surv-rate CEA'!AH149*'Unit cost and utilities'!$H$4+('Surv-rate CEA'!AG148-'Surv-rate CEA'!AG149)*'Unit cost and utilities'!$G$14</f>
        <v>169.71368440549841</v>
      </c>
      <c r="AR151" s="12">
        <f t="shared" si="79"/>
        <v>132.62419303891463</v>
      </c>
      <c r="AS151" s="13">
        <f>AQ151-'Surv-rate CEA'!AH149*'Unit cost and utilities'!$H$4-('Surv-rate CEA'!AG148-'Surv-rate CEA'!AG149)*'Unit cost and utilities'!$G$14</f>
        <v>2.4126549527658545</v>
      </c>
      <c r="AT151" s="12">
        <f t="shared" si="80"/>
        <v>1.8853896037480966</v>
      </c>
      <c r="AU151" s="12">
        <f>'Surv-rate CEA'!AL149*'Unit cost and utilities'!$H$8+'Surv-rate CEA'!AK149*'Unit cost and utilities'!$H$8+('Surv-rate CEA'!AJ148-'Surv-rate CEA'!AJ149)*'Unit cost and utilities'!$G$14</f>
        <v>126.68227320715961</v>
      </c>
      <c r="AV151" s="12">
        <f t="shared" si="81"/>
        <v>98.996933071653558</v>
      </c>
      <c r="AW151" s="12">
        <f>AU151-'Surv-rate CEA'!AK149*'Unit cost and utilities'!$H$8-('Surv-rate CEA'!AJ148-'Surv-rate CEA'!AJ149)*'Unit cost and utilities'!$G$14</f>
        <v>85.231803235150707</v>
      </c>
      <c r="AX151" s="12">
        <f t="shared" si="82"/>
        <v>66.605112987265954</v>
      </c>
      <c r="AY151" s="12">
        <f>'Surv-rate CEA'!AO149*'Unit cost and utilities'!$H$5+'Surv-rate CEA'!AN149*'Unit cost and utilities'!$H$5+('Surv-rate CEA'!AM148-'Surv-rate CEA'!AM149)*'Unit cost and utilities'!$G$14</f>
        <v>195.39269114461914</v>
      </c>
      <c r="AZ151" s="12">
        <f t="shared" si="83"/>
        <v>152.69126988511385</v>
      </c>
      <c r="BA151" s="12">
        <f>AY151-'Surv-rate CEA'!AN149*'Unit cost and utilities'!$H$5-('Surv-rate CEA'!AM148-'Surv-rate CEA'!AM149)*'Unit cost and utilities'!$G$14</f>
        <v>20.417159010588975</v>
      </c>
      <c r="BB151" s="12">
        <f t="shared" si="84"/>
        <v>15.955161467455829</v>
      </c>
    </row>
    <row r="152" spans="1:54">
      <c r="A152" s="12">
        <v>147</v>
      </c>
      <c r="B152" s="12">
        <f t="shared" si="85"/>
        <v>8.4</v>
      </c>
      <c r="C152" s="12">
        <f>'Surv-rate CEA'!D150*'Unit cost and utilities'!$H$7+'Surv-rate CEA'!E150*'Unit cost and utilities'!$H$7+'Unit cost and utilities'!$G$14*('Surv-rate CEA'!C149-'Surv-rate CEA'!C150)</f>
        <v>138.17791123575785</v>
      </c>
      <c r="D152" s="12">
        <f t="shared" si="59"/>
        <v>107.79681664688034</v>
      </c>
      <c r="E152" s="12">
        <f>C152-'Surv-rate CEA'!E150*'Unit cost and utilities'!$H$7-'Unit cost and utilities'!$G$14*('Surv-rate CEA'!C149-'Surv-rate CEA'!C150)</f>
        <v>7.5244625292514451</v>
      </c>
      <c r="F152" s="12">
        <f t="shared" si="60"/>
        <v>5.8700634593334247</v>
      </c>
      <c r="G152" s="12">
        <f>'Surv-rate CEA'!G150*'Unit cost and utilities'!$H$4+'Surv-rate CEA'!H150*'Unit cost and utilities'!$H$4+('Surv-rate CEA'!F149-'Surv-rate CEA'!F150)*'Unit cost and utilities'!$G$14</f>
        <v>167.58461017459331</v>
      </c>
      <c r="H152" s="12">
        <f t="shared" si="61"/>
        <v>130.73788230165871</v>
      </c>
      <c r="I152" s="12">
        <f>G152-'Surv-rate CEA'!H150*'Unit cost and utilities'!$H$4-('Surv-rate CEA'!F149-'Surv-rate CEA'!F150)*'Unit cost and utilities'!$G$14</f>
        <v>2.3495893402657906</v>
      </c>
      <c r="J152" s="12">
        <f t="shared" si="62"/>
        <v>1.8329865391868243</v>
      </c>
      <c r="K152" s="12">
        <f>'Surv-rate CEA'!K150*'Unit cost and utilities'!$H$10+'Surv-rate CEA'!J150*'Unit cost and utilities'!$H$10+('Surv-rate CEA'!I149-'Surv-rate CEA'!I150)*'Unit cost and utilities'!$G$14</f>
        <v>129.50391754232584</v>
      </c>
      <c r="L152" s="12">
        <f t="shared" si="63"/>
        <v>101.02996875198237</v>
      </c>
      <c r="M152" s="12">
        <f>K152-'Surv-rate CEA'!J150*'Unit cost and utilities'!$H$10-('Surv-rate CEA'!I149-'Surv-rate CEA'!I150)*'Unit cost and utilities'!$G$14</f>
        <v>13.767551408909871</v>
      </c>
      <c r="N152" s="12">
        <f t="shared" si="64"/>
        <v>10.740488125997231</v>
      </c>
      <c r="O152" s="12">
        <f>'Surv-rate CEA'!N150*'Unit cost and utilities'!$H$3+'Surv-rate CEA'!M150*'Unit cost and utilities'!$H$3+('Surv-rate CEA'!L149-'Surv-rate CEA'!L150)*'Unit cost and utilities'!$G$14</f>
        <v>169.83400019288985</v>
      </c>
      <c r="P152" s="12">
        <f t="shared" si="65"/>
        <v>132.49270028378845</v>
      </c>
      <c r="Q152" s="12">
        <f>O152-'Surv-rate CEA'!M150*'Unit cost and utilities'!$H$3-('Surv-rate CEA'!L149-'Surv-rate CEA'!L150)*'Unit cost and utilities'!$G$14</f>
        <v>2.3495893402657959</v>
      </c>
      <c r="R152" s="12">
        <f t="shared" si="66"/>
        <v>1.8329865391868285</v>
      </c>
      <c r="S152" s="12">
        <f>'Surv-rate CEA'!Q150*'Unit cost and utilities'!$H$11+'Surv-rate CEA'!P150*'Unit cost and utilities'!$H$11+('Surv-rate CEA'!O149-'Surv-rate CEA'!O150)*'Unit cost and utilities'!$G$14</f>
        <v>129.50391754232584</v>
      </c>
      <c r="T152" s="12">
        <f t="shared" si="67"/>
        <v>101.02996875198237</v>
      </c>
      <c r="U152" s="12">
        <f>S152-'Surv-rate CEA'!P150*'Unit cost and utilities'!$H$11-('Surv-rate CEA'!O149-'Surv-rate CEA'!O150)*'Unit cost and utilities'!$G$14</f>
        <v>13.767551408909871</v>
      </c>
      <c r="V152" s="12">
        <f t="shared" si="68"/>
        <v>10.740488125997231</v>
      </c>
      <c r="W152" s="12">
        <f>'Surv-rate CEA'!T150*'Unit cost and utilities'!$H$4+'Surv-rate CEA'!S150*'Unit cost and utilities'!$H$4+('Surv-rate CEA'!R149-'Surv-rate CEA'!R150)*'Unit cost and utilities'!$G$14</f>
        <v>167.58461017459331</v>
      </c>
      <c r="X152" s="12">
        <f t="shared" si="69"/>
        <v>130.73788230165871</v>
      </c>
      <c r="Y152" s="12">
        <f>W152-'Surv-rate CEA'!S150*'Unit cost and utilities'!$H$4-('Surv-rate CEA'!R149-'Surv-rate CEA'!R150)*'Unit cost and utilities'!$G$14</f>
        <v>2.3495893402657906</v>
      </c>
      <c r="Z152" s="12">
        <f t="shared" si="70"/>
        <v>1.8329865391868243</v>
      </c>
      <c r="AA152" s="12">
        <f>'Surv-rate CEA'!W150*'Unit cost and utilities'!$H$6+'Surv-rate CEA'!V150*'Unit cost and utilities'!$H$6+('Surv-rate CEA'!U149-'Surv-rate CEA'!U150)*'Unit cost and utilities'!$G$14</f>
        <v>146.47993141140822</v>
      </c>
      <c r="AB152" s="12">
        <f t="shared" si="71"/>
        <v>114.27347661857698</v>
      </c>
      <c r="AC152" s="12">
        <f>AA152-'Surv-rate CEA'!V150*'Unit cost and utilities'!$H$6-('Surv-rate CEA'!U149-'Surv-rate CEA'!U150)*'Unit cost and utilities'!$G$14</f>
        <v>60.949545094006687</v>
      </c>
      <c r="AD152" s="12">
        <f t="shared" si="72"/>
        <v>47.548605116771867</v>
      </c>
      <c r="AE152" s="12">
        <f>'Surv-rate CEA'!Z150*'Unit cost and utilities'!$H$12+'Surv-rate CEA'!Y150*'Unit cost and utilities'!$H$12+('Surv-rate CEA'!X149-'Surv-rate CEA'!X150)*'Unit cost and utilities'!$G$14</f>
        <v>129.50391754232584</v>
      </c>
      <c r="AF152" s="12">
        <f t="shared" si="73"/>
        <v>101.02996875198237</v>
      </c>
      <c r="AG152" s="12">
        <f>AE152-'Surv-rate CEA'!Y150*'Unit cost and utilities'!$H$12-('Surv-rate CEA'!X149-'Surv-rate CEA'!X150)*'Unit cost and utilities'!$G$14</f>
        <v>13.767551408909871</v>
      </c>
      <c r="AH152" s="12">
        <f t="shared" si="74"/>
        <v>10.740488125997231</v>
      </c>
      <c r="AI152" s="12">
        <f>'Surv-rate CEA'!AC150*'Unit cost and utilities'!$H$5+'Surv-rate CEA'!AB150*'Unit cost and utilities'!$H$5+('Surv-rate CEA'!AA149-'Surv-rate CEA'!AA150)*'Unit cost and utilities'!$G$14</f>
        <v>193.05800752540117</v>
      </c>
      <c r="AJ152" s="12">
        <f t="shared" si="75"/>
        <v>150.61045903292109</v>
      </c>
      <c r="AK152" s="12">
        <f>AI152-'Surv-rate CEA'!AB150*'Unit cost and utilities'!$H$5-('Surv-rate CEA'!AA149-'Surv-rate CEA'!AA150)*'Unit cost and utilities'!$G$14</f>
        <v>20.034660571486654</v>
      </c>
      <c r="AL152" s="12">
        <f t="shared" si="76"/>
        <v>15.629651750359844</v>
      </c>
      <c r="AM152" s="12">
        <f>'Surv-rate CEA'!AF150*'Unit cost and utilities'!$H$9+'Surv-rate CEA'!AE150*'Unit cost and utilities'!$H$9+('Surv-rate CEA'!AD149-'Surv-rate CEA'!AD150)*'Unit cost and utilities'!G159</f>
        <v>270.38888944948786</v>
      </c>
      <c r="AN152" s="12">
        <f t="shared" si="77"/>
        <v>210.93864626169955</v>
      </c>
      <c r="AO152" s="12">
        <f>AM152-'Surv-rate CEA'!AE150*'Unit cost and utilities'!$H$9-('Surv-rate CEA'!AD149-'Surv-rate CEA'!AD150)*'Unit cost and utilities'!G159</f>
        <v>42.738718903973194</v>
      </c>
      <c r="AP152" s="12">
        <f t="shared" si="78"/>
        <v>33.341782374706547</v>
      </c>
      <c r="AQ152" s="13">
        <f>'Surv-rate CEA'!AI150*'Unit cost and utilities'!$H$4+'Surv-rate CEA'!AH150*'Unit cost and utilities'!$H$4+('Surv-rate CEA'!AG149-'Surv-rate CEA'!AG150)*'Unit cost and utilities'!$G$14</f>
        <v>167.58461017459331</v>
      </c>
      <c r="AR152" s="12">
        <f t="shared" si="79"/>
        <v>130.73788230165871</v>
      </c>
      <c r="AS152" s="13">
        <f>AQ152-'Surv-rate CEA'!AH150*'Unit cost and utilities'!$H$4-('Surv-rate CEA'!AG149-'Surv-rate CEA'!AG150)*'Unit cost and utilities'!$G$14</f>
        <v>2.3495893402657906</v>
      </c>
      <c r="AT152" s="12">
        <f t="shared" si="80"/>
        <v>1.8329865391868243</v>
      </c>
      <c r="AU152" s="12">
        <f>'Surv-rate CEA'!AL150*'Unit cost and utilities'!$H$8+'Surv-rate CEA'!AK150*'Unit cost and utilities'!$H$8+('Surv-rate CEA'!AJ149-'Surv-rate CEA'!AJ150)*'Unit cost and utilities'!$G$14</f>
        <v>125.37321622879453</v>
      </c>
      <c r="AV152" s="12">
        <f t="shared" si="81"/>
        <v>97.807482262386827</v>
      </c>
      <c r="AW152" s="12">
        <f>AU152-'Surv-rate CEA'!AK150*'Unit cost and utilities'!$H$8-('Surv-rate CEA'!AJ149-'Surv-rate CEA'!AJ150)*'Unit cost and utilities'!$G$14</f>
        <v>84.333548774953385</v>
      </c>
      <c r="AX152" s="12">
        <f t="shared" si="82"/>
        <v>65.791181913030968</v>
      </c>
      <c r="AY152" s="12">
        <f>'Surv-rate CEA'!AO150*'Unit cost and utilities'!$H$5+'Surv-rate CEA'!AN150*'Unit cost and utilities'!$H$5+('Surv-rate CEA'!AM149-'Surv-rate CEA'!AM150)*'Unit cost and utilities'!$G$14</f>
        <v>193.05800752540117</v>
      </c>
      <c r="AZ152" s="12">
        <f t="shared" si="83"/>
        <v>150.61045903292109</v>
      </c>
      <c r="BA152" s="12">
        <f>AY152-'Surv-rate CEA'!AN150*'Unit cost and utilities'!$H$5-('Surv-rate CEA'!AM149-'Surv-rate CEA'!AM150)*'Unit cost and utilities'!$G$14</f>
        <v>20.034660571486654</v>
      </c>
      <c r="BB152" s="12">
        <f t="shared" si="84"/>
        <v>15.629651750359844</v>
      </c>
    </row>
    <row r="153" spans="1:54">
      <c r="A153" s="12">
        <v>148</v>
      </c>
      <c r="B153" s="12">
        <f t="shared" si="85"/>
        <v>8.4575342465753423</v>
      </c>
      <c r="C153" s="12">
        <f>'Surv-rate CEA'!D151*'Unit cost and utilities'!$H$7+'Surv-rate CEA'!E151*'Unit cost and utilities'!$H$7+'Unit cost and utilities'!$G$14*('Surv-rate CEA'!C150-'Surv-rate CEA'!C151)</f>
        <v>136.80905389978409</v>
      </c>
      <c r="D153" s="12">
        <f t="shared" si="59"/>
        <v>106.5475755554414</v>
      </c>
      <c r="E153" s="12">
        <f>C153-'Surv-rate CEA'!E151*'Unit cost and utilities'!$H$7-'Unit cost and utilities'!$G$14*('Surv-rate CEA'!C150-'Surv-rate CEA'!C151)</f>
        <v>7.3830059707179929</v>
      </c>
      <c r="F153" s="12">
        <f t="shared" si="60"/>
        <v>5.7499219829967103</v>
      </c>
      <c r="G153" s="12">
        <f>'Surv-rate CEA'!G151*'Unit cost and utilities'!$H$4+'Surv-rate CEA'!H151*'Unit cost and utilities'!$H$4+('Surv-rate CEA'!F150-'Surv-rate CEA'!F151)*'Unit cost and utilities'!$G$14</f>
        <v>165.49188583882187</v>
      </c>
      <c r="H153" s="12">
        <f t="shared" si="61"/>
        <v>128.88590855354335</v>
      </c>
      <c r="I153" s="12">
        <f>G153-'Surv-rate CEA'!H151*'Unit cost and utilities'!$H$4-('Surv-rate CEA'!F150-'Surv-rate CEA'!F151)*'Unit cost and utilities'!$G$14</f>
        <v>2.2884655237314311</v>
      </c>
      <c r="J153" s="12">
        <f t="shared" si="62"/>
        <v>1.7822683977802307</v>
      </c>
      <c r="K153" s="12">
        <f>'Surv-rate CEA'!K151*'Unit cost and utilities'!$H$10+'Surv-rate CEA'!J151*'Unit cost and utilities'!$H$10+('Surv-rate CEA'!I150-'Surv-rate CEA'!I151)*'Unit cost and utilities'!$G$14</f>
        <v>128.18830121137731</v>
      </c>
      <c r="L153" s="12">
        <f t="shared" si="63"/>
        <v>99.833690236962155</v>
      </c>
      <c r="M153" s="12">
        <f>K153-'Surv-rate CEA'!J151*'Unit cost and utilities'!$H$10-('Surv-rate CEA'!I150-'Surv-rate CEA'!I151)*'Unit cost and utilities'!$G$14</f>
        <v>13.537243779948483</v>
      </c>
      <c r="N153" s="12">
        <f t="shared" si="64"/>
        <v>10.542873174995083</v>
      </c>
      <c r="O153" s="12">
        <f>'Surv-rate CEA'!N151*'Unit cost and utilities'!$H$3+'Surv-rate CEA'!M151*'Unit cost and utilities'!$H$3+('Surv-rate CEA'!L150-'Surv-rate CEA'!L151)*'Unit cost and utilities'!$G$14</f>
        <v>167.67193354347324</v>
      </c>
      <c r="P153" s="12">
        <f t="shared" si="65"/>
        <v>130.58374061147103</v>
      </c>
      <c r="Q153" s="12">
        <f>O153-'Surv-rate CEA'!M151*'Unit cost and utilities'!$H$3-('Surv-rate CEA'!L150-'Surv-rate CEA'!L151)*'Unit cost and utilities'!$G$14</f>
        <v>2.288465523731408</v>
      </c>
      <c r="R153" s="12">
        <f t="shared" si="66"/>
        <v>1.7822683977802127</v>
      </c>
      <c r="S153" s="12">
        <f>'Surv-rate CEA'!Q151*'Unit cost and utilities'!$H$11+'Surv-rate CEA'!P151*'Unit cost and utilities'!$H$11+('Surv-rate CEA'!O150-'Surv-rate CEA'!O151)*'Unit cost and utilities'!$G$14</f>
        <v>128.18830121137731</v>
      </c>
      <c r="T153" s="12">
        <f t="shared" si="67"/>
        <v>99.833690236962155</v>
      </c>
      <c r="U153" s="12">
        <f>S153-'Surv-rate CEA'!P151*'Unit cost and utilities'!$H$11-('Surv-rate CEA'!O150-'Surv-rate CEA'!O151)*'Unit cost and utilities'!$G$14</f>
        <v>13.537243779948483</v>
      </c>
      <c r="V153" s="12">
        <f t="shared" si="68"/>
        <v>10.542873174995083</v>
      </c>
      <c r="W153" s="12">
        <f>'Surv-rate CEA'!T151*'Unit cost and utilities'!$H$4+'Surv-rate CEA'!S151*'Unit cost and utilities'!$H$4+('Surv-rate CEA'!R150-'Surv-rate CEA'!R151)*'Unit cost and utilities'!$G$14</f>
        <v>165.49188583882187</v>
      </c>
      <c r="X153" s="12">
        <f t="shared" si="69"/>
        <v>128.88590855354335</v>
      </c>
      <c r="Y153" s="12">
        <f>W153-'Surv-rate CEA'!S151*'Unit cost and utilities'!$H$4-('Surv-rate CEA'!R150-'Surv-rate CEA'!R151)*'Unit cost and utilities'!$G$14</f>
        <v>2.2884655237314311</v>
      </c>
      <c r="Z153" s="12">
        <f t="shared" si="70"/>
        <v>1.7822683977802307</v>
      </c>
      <c r="AA153" s="12">
        <f>'Surv-rate CEA'!W151*'Unit cost and utilities'!$H$6+'Surv-rate CEA'!V151*'Unit cost and utilities'!$H$6+('Surv-rate CEA'!U150-'Surv-rate CEA'!U151)*'Unit cost and utilities'!$G$14</f>
        <v>145.06211553690807</v>
      </c>
      <c r="AB153" s="12">
        <f t="shared" si="71"/>
        <v>112.9751012438313</v>
      </c>
      <c r="AC153" s="12">
        <f>AA153-'Surv-rate CEA'!V151*'Unit cost and utilities'!$H$6-('Surv-rate CEA'!U150-'Surv-rate CEA'!U151)*'Unit cost and utilities'!$G$14</f>
        <v>60.241972923576078</v>
      </c>
      <c r="AD153" s="12">
        <f t="shared" si="72"/>
        <v>46.916749869386436</v>
      </c>
      <c r="AE153" s="12">
        <f>'Surv-rate CEA'!Z151*'Unit cost and utilities'!$H$12+'Surv-rate CEA'!Y151*'Unit cost and utilities'!$H$12+('Surv-rate CEA'!X150-'Surv-rate CEA'!X151)*'Unit cost and utilities'!$G$14</f>
        <v>128.18830121137731</v>
      </c>
      <c r="AF153" s="12">
        <f t="shared" si="73"/>
        <v>99.833690236962155</v>
      </c>
      <c r="AG153" s="12">
        <f>AE153-'Surv-rate CEA'!Y151*'Unit cost and utilities'!$H$12-('Surv-rate CEA'!X150-'Surv-rate CEA'!X151)*'Unit cost and utilities'!$G$14</f>
        <v>13.537243779948483</v>
      </c>
      <c r="AH153" s="12">
        <f t="shared" si="74"/>
        <v>10.542873174995083</v>
      </c>
      <c r="AI153" s="12">
        <f>'Surv-rate CEA'!AC151*'Unit cost and utilities'!$H$5+'Surv-rate CEA'!AB151*'Unit cost and utilities'!$H$5+('Surv-rate CEA'!AA150-'Surv-rate CEA'!AA151)*'Unit cost and utilities'!$G$14</f>
        <v>190.76180372199659</v>
      </c>
      <c r="AJ153" s="12">
        <f t="shared" si="75"/>
        <v>148.56624701206118</v>
      </c>
      <c r="AK153" s="12">
        <f>AI153-'Surv-rate CEA'!AB151*'Unit cost and utilities'!$H$5-('Surv-rate CEA'!AA150-'Surv-rate CEA'!AA151)*'Unit cost and utilities'!$G$14</f>
        <v>19.661127083581462</v>
      </c>
      <c r="AL153" s="12">
        <f t="shared" si="76"/>
        <v>15.312184126187697</v>
      </c>
      <c r="AM153" s="12">
        <f>'Surv-rate CEA'!AF151*'Unit cost and utilities'!$H$9+'Surv-rate CEA'!AE151*'Unit cost and utilities'!$H$9+('Surv-rate CEA'!AD150-'Surv-rate CEA'!AD151)*'Unit cost and utilities'!G160</f>
        <v>268.51254798497087</v>
      </c>
      <c r="AN153" s="12">
        <f t="shared" si="77"/>
        <v>209.11891558704741</v>
      </c>
      <c r="AO153" s="12">
        <f>AM153-'Surv-rate CEA'!AE151*'Unit cost and utilities'!$H$9-('Surv-rate CEA'!AD150-'Surv-rate CEA'!AD151)*'Unit cost and utilities'!G160</f>
        <v>42.190258017126723</v>
      </c>
      <c r="AP153" s="12">
        <f t="shared" si="78"/>
        <v>32.857983997727736</v>
      </c>
      <c r="AQ153" s="13">
        <f>'Surv-rate CEA'!AI151*'Unit cost and utilities'!$H$4+'Surv-rate CEA'!AH151*'Unit cost and utilities'!$H$4+('Surv-rate CEA'!AG150-'Surv-rate CEA'!AG151)*'Unit cost and utilities'!$G$14</f>
        <v>165.49188583882187</v>
      </c>
      <c r="AR153" s="12">
        <f t="shared" si="79"/>
        <v>128.88590855354335</v>
      </c>
      <c r="AS153" s="13">
        <f>AQ153-'Surv-rate CEA'!AH151*'Unit cost and utilities'!$H$4-('Surv-rate CEA'!AG150-'Surv-rate CEA'!AG151)*'Unit cost and utilities'!$G$14</f>
        <v>2.2884655237314311</v>
      </c>
      <c r="AT153" s="12">
        <f t="shared" si="80"/>
        <v>1.7822683977802307</v>
      </c>
      <c r="AU153" s="12">
        <f>'Surv-rate CEA'!AL151*'Unit cost and utilities'!$H$8+'Surv-rate CEA'!AK151*'Unit cost and utilities'!$H$8+('Surv-rate CEA'!AJ150-'Surv-rate CEA'!AJ151)*'Unit cost and utilities'!$G$14</f>
        <v>124.08374438335947</v>
      </c>
      <c r="AV153" s="12">
        <f t="shared" si="81"/>
        <v>96.637040846526432</v>
      </c>
      <c r="AW153" s="12">
        <f>AU153-'Surv-rate CEA'!AK151*'Unit cost and utilities'!$H$8-('Surv-rate CEA'!AJ150-'Surv-rate CEA'!AJ151)*'Unit cost and utilities'!$G$14</f>
        <v>83.449039109106494</v>
      </c>
      <c r="AX153" s="12">
        <f t="shared" si="82"/>
        <v>64.990529106498997</v>
      </c>
      <c r="AY153" s="12">
        <f>'Surv-rate CEA'!AO151*'Unit cost and utilities'!$H$5+'Surv-rate CEA'!AN151*'Unit cost and utilities'!$H$5+('Surv-rate CEA'!AM150-'Surv-rate CEA'!AM151)*'Unit cost and utilities'!$G$14</f>
        <v>190.76180372199659</v>
      </c>
      <c r="AZ153" s="12">
        <f t="shared" si="83"/>
        <v>148.56624701206118</v>
      </c>
      <c r="BA153" s="12">
        <f>AY153-'Surv-rate CEA'!AN151*'Unit cost and utilities'!$H$5-('Surv-rate CEA'!AM150-'Surv-rate CEA'!AM151)*'Unit cost and utilities'!$G$14</f>
        <v>19.661127083581462</v>
      </c>
      <c r="BB153" s="12">
        <f t="shared" si="84"/>
        <v>15.312184126187697</v>
      </c>
    </row>
    <row r="154" spans="1:54">
      <c r="A154" s="12">
        <v>149</v>
      </c>
      <c r="B154" s="12">
        <f t="shared" si="85"/>
        <v>8.5150684931506841</v>
      </c>
      <c r="C154" s="12">
        <f>'Surv-rate CEA'!D152*'Unit cost and utilities'!$H$7+'Surv-rate CEA'!E152*'Unit cost and utilities'!$H$7+'Unit cost and utilities'!$G$14*('Surv-rate CEA'!C151-'Surv-rate CEA'!C152)</f>
        <v>135.46005834339223</v>
      </c>
      <c r="D154" s="12">
        <f t="shared" si="59"/>
        <v>105.31771081063293</v>
      </c>
      <c r="E154" s="12">
        <f>C154-'Surv-rate CEA'!E152*'Unit cost and utilities'!$H$7-'Unit cost and utilities'!$G$14*('Surv-rate CEA'!C151-'Surv-rate CEA'!C152)</f>
        <v>7.2448700079626507</v>
      </c>
      <c r="F154" s="12">
        <f t="shared" si="60"/>
        <v>5.6327535488357352</v>
      </c>
      <c r="G154" s="12">
        <f>'Surv-rate CEA'!G152*'Unit cost and utilities'!$H$4+'Surv-rate CEA'!H152*'Unit cost and utilities'!$H$4+('Surv-rate CEA'!F151-'Surv-rate CEA'!F152)*'Unit cost and utilities'!$G$14</f>
        <v>163.43471479804998</v>
      </c>
      <c r="H154" s="12">
        <f t="shared" si="61"/>
        <v>127.06749310475939</v>
      </c>
      <c r="I154" s="12">
        <f>G154-'Surv-rate CEA'!H152*'Unit cost and utilities'!$H$4-('Surv-rate CEA'!F151-'Surv-rate CEA'!F152)*'Unit cost and utilities'!$G$14</f>
        <v>2.2292144179957374</v>
      </c>
      <c r="J154" s="12">
        <f t="shared" si="62"/>
        <v>1.7331733226794439</v>
      </c>
      <c r="K154" s="12">
        <f>'Surv-rate CEA'!K152*'Unit cost and utilities'!$H$10+'Surv-rate CEA'!J152*'Unit cost and utilities'!$H$10+('Surv-rate CEA'!I151-'Surv-rate CEA'!I152)*'Unit cost and utilities'!$G$14</f>
        <v>126.89210351655267</v>
      </c>
      <c r="L154" s="12">
        <f t="shared" si="63"/>
        <v>98.656283082585048</v>
      </c>
      <c r="M154" s="12">
        <f>K154-'Surv-rate CEA'!J152*'Unit cost and utilities'!$H$10-('Surv-rate CEA'!I151-'Surv-rate CEA'!I152)*'Unit cost and utilities'!$G$14</f>
        <v>13.311868845685229</v>
      </c>
      <c r="N154" s="12">
        <f t="shared" si="64"/>
        <v>10.349733866826874</v>
      </c>
      <c r="O154" s="12">
        <f>'Surv-rate CEA'!N152*'Unit cost and utilities'!$H$3+'Surv-rate CEA'!M152*'Unit cost and utilities'!$H$3+('Surv-rate CEA'!L151-'Surv-rate CEA'!L152)*'Unit cost and utilities'!$G$14</f>
        <v>165.54762827871434</v>
      </c>
      <c r="P154" s="12">
        <f t="shared" si="65"/>
        <v>128.71024458180651</v>
      </c>
      <c r="Q154" s="12">
        <f>O154-'Surv-rate CEA'!M152*'Unit cost and utilities'!$H$3-('Surv-rate CEA'!L151-'Surv-rate CEA'!L152)*'Unit cost and utilities'!$G$14</f>
        <v>2.22921441799574</v>
      </c>
      <c r="R154" s="12">
        <f t="shared" si="66"/>
        <v>1.7331733226794461</v>
      </c>
      <c r="S154" s="12">
        <f>'Surv-rate CEA'!Q152*'Unit cost and utilities'!$H$11+'Surv-rate CEA'!P152*'Unit cost and utilities'!$H$11+('Surv-rate CEA'!O151-'Surv-rate CEA'!O152)*'Unit cost and utilities'!$G$14</f>
        <v>126.89210351655267</v>
      </c>
      <c r="T154" s="12">
        <f t="shared" si="67"/>
        <v>98.656283082585048</v>
      </c>
      <c r="U154" s="12">
        <f>S154-'Surv-rate CEA'!P152*'Unit cost and utilities'!$H$11-('Surv-rate CEA'!O151-'Surv-rate CEA'!O152)*'Unit cost and utilities'!$G$14</f>
        <v>13.311868845685229</v>
      </c>
      <c r="V154" s="12">
        <f t="shared" si="68"/>
        <v>10.349733866826874</v>
      </c>
      <c r="W154" s="12">
        <f>'Surv-rate CEA'!T152*'Unit cost and utilities'!$H$4+'Surv-rate CEA'!S152*'Unit cost and utilities'!$H$4+('Surv-rate CEA'!R151-'Surv-rate CEA'!R152)*'Unit cost and utilities'!$G$14</f>
        <v>163.43471479804998</v>
      </c>
      <c r="X154" s="12">
        <f t="shared" si="69"/>
        <v>127.06749310475939</v>
      </c>
      <c r="Y154" s="12">
        <f>W154-'Surv-rate CEA'!S152*'Unit cost and utilities'!$H$4-('Surv-rate CEA'!R151-'Surv-rate CEA'!R152)*'Unit cost and utilities'!$G$14</f>
        <v>2.2292144179957374</v>
      </c>
      <c r="Z154" s="12">
        <f t="shared" si="70"/>
        <v>1.7331733226794439</v>
      </c>
      <c r="AA154" s="12">
        <f>'Surv-rate CEA'!W152*'Unit cost and utilities'!$H$6+'Surv-rate CEA'!V152*'Unit cost and utilities'!$H$6+('Surv-rate CEA'!U151-'Surv-rate CEA'!U152)*'Unit cost and utilities'!$G$14</f>
        <v>143.66455226408829</v>
      </c>
      <c r="AB154" s="12">
        <f t="shared" si="71"/>
        <v>111.69655435060112</v>
      </c>
      <c r="AC154" s="12">
        <f>AA154-'Surv-rate CEA'!V152*'Unit cost and utilities'!$H$6-('Surv-rate CEA'!U151-'Surv-rate CEA'!U152)*'Unit cost and utilities'!$G$14</f>
        <v>59.545959189074999</v>
      </c>
      <c r="AD154" s="12">
        <f t="shared" si="72"/>
        <v>46.295891102594254</v>
      </c>
      <c r="AE154" s="12">
        <f>'Surv-rate CEA'!Z152*'Unit cost and utilities'!$H$12+'Surv-rate CEA'!Y152*'Unit cost and utilities'!$H$12+('Surv-rate CEA'!X151-'Surv-rate CEA'!X152)*'Unit cost and utilities'!$G$14</f>
        <v>126.89210351655267</v>
      </c>
      <c r="AF154" s="12">
        <f t="shared" si="73"/>
        <v>98.656283082585048</v>
      </c>
      <c r="AG154" s="12">
        <f>AE154-'Surv-rate CEA'!Y152*'Unit cost and utilities'!$H$12-('Surv-rate CEA'!X151-'Surv-rate CEA'!X152)*'Unit cost and utilities'!$G$14</f>
        <v>13.311868845685229</v>
      </c>
      <c r="AH154" s="12">
        <f t="shared" si="74"/>
        <v>10.349733866826874</v>
      </c>
      <c r="AI154" s="12">
        <f>'Surv-rate CEA'!AC152*'Unit cost and utilities'!$H$5+'Surv-rate CEA'!AB152*'Unit cost and utilities'!$H$5+('Surv-rate CEA'!AA151-'Surv-rate CEA'!AA152)*'Unit cost and utilities'!$G$14</f>
        <v>188.50325849715077</v>
      </c>
      <c r="AJ154" s="12">
        <f t="shared" si="75"/>
        <v>146.55782603413687</v>
      </c>
      <c r="AK154" s="12">
        <f>AI154-'Surv-rate CEA'!AB152*'Unit cost and utilities'!$H$5-('Surv-rate CEA'!AA151-'Surv-rate CEA'!AA152)*'Unit cost and utilities'!$G$14</f>
        <v>19.296304482502688</v>
      </c>
      <c r="AL154" s="12">
        <f t="shared" si="76"/>
        <v>15.002522810453751</v>
      </c>
      <c r="AM154" s="12">
        <f>'Surv-rate CEA'!AF152*'Unit cost and utilities'!$H$9+'Surv-rate CEA'!AE152*'Unit cost and utilities'!$H$9+('Surv-rate CEA'!AD151-'Surv-rate CEA'!AD152)*'Unit cost and utilities'!G161</f>
        <v>266.65763220158703</v>
      </c>
      <c r="AN154" s="12">
        <f t="shared" si="77"/>
        <v>207.32141811472056</v>
      </c>
      <c r="AO154" s="12">
        <f>AM154-'Surv-rate CEA'!AE152*'Unit cost and utilities'!$H$9-('Surv-rate CEA'!AD151-'Surv-rate CEA'!AD152)*'Unit cost and utilities'!G161</f>
        <v>41.651422790973072</v>
      </c>
      <c r="AP154" s="12">
        <f t="shared" si="78"/>
        <v>32.383217267122106</v>
      </c>
      <c r="AQ154" s="13">
        <f>'Surv-rate CEA'!AI152*'Unit cost and utilities'!$H$4+'Surv-rate CEA'!AH152*'Unit cost and utilities'!$H$4+('Surv-rate CEA'!AG151-'Surv-rate CEA'!AG152)*'Unit cost and utilities'!$G$14</f>
        <v>163.43471479804998</v>
      </c>
      <c r="AR154" s="12">
        <f t="shared" si="79"/>
        <v>127.06749310475939</v>
      </c>
      <c r="AS154" s="13">
        <f>AQ154-'Surv-rate CEA'!AH152*'Unit cost and utilities'!$H$4-('Surv-rate CEA'!AG151-'Surv-rate CEA'!AG152)*'Unit cost and utilities'!$G$14</f>
        <v>2.2292144179957374</v>
      </c>
      <c r="AT154" s="12">
        <f t="shared" si="80"/>
        <v>1.7331733226794439</v>
      </c>
      <c r="AU154" s="12">
        <f>'Surv-rate CEA'!AL152*'Unit cost and utilities'!$H$8+'Surv-rate CEA'!AK152*'Unit cost and utilities'!$H$8+('Surv-rate CEA'!AJ151-'Surv-rate CEA'!AJ152)*'Unit cost and utilities'!$G$14</f>
        <v>122.81346665391371</v>
      </c>
      <c r="AV154" s="12">
        <f t="shared" si="81"/>
        <v>95.485217730523274</v>
      </c>
      <c r="AW154" s="12">
        <f>AU154-'Surv-rate CEA'!AK152*'Unit cost and utilities'!$H$8-('Surv-rate CEA'!AJ151-'Surv-rate CEA'!AJ152)*'Unit cost and utilities'!$G$14</f>
        <v>82.577993859663025</v>
      </c>
      <c r="AX154" s="12">
        <f t="shared" si="82"/>
        <v>64.202875615094172</v>
      </c>
      <c r="AY154" s="12">
        <f>'Surv-rate CEA'!AO152*'Unit cost and utilities'!$H$5+'Surv-rate CEA'!AN152*'Unit cost and utilities'!$H$5+('Surv-rate CEA'!AM151-'Surv-rate CEA'!AM152)*'Unit cost and utilities'!$G$14</f>
        <v>188.50325849715077</v>
      </c>
      <c r="AZ154" s="12">
        <f t="shared" si="83"/>
        <v>146.55782603413687</v>
      </c>
      <c r="BA154" s="12">
        <f>AY154-'Surv-rate CEA'!AN152*'Unit cost and utilities'!$H$5-('Surv-rate CEA'!AM151-'Surv-rate CEA'!AM152)*'Unit cost and utilities'!$G$14</f>
        <v>19.296304482502688</v>
      </c>
      <c r="BB154" s="12">
        <f t="shared" si="84"/>
        <v>15.002522810453751</v>
      </c>
    </row>
    <row r="155" spans="1:54">
      <c r="A155" s="12">
        <v>150</v>
      </c>
      <c r="B155" s="12">
        <f t="shared" si="85"/>
        <v>8.5726027397260278</v>
      </c>
      <c r="C155" s="12">
        <f>'Surv-rate CEA'!D153*'Unit cost and utilities'!$H$7+'Surv-rate CEA'!E153*'Unit cost and utilities'!$H$7+'Unit cost and utilities'!$G$14*('Surv-rate CEA'!C152-'Surv-rate CEA'!C153)</f>
        <v>134.13053731448201</v>
      </c>
      <c r="D155" s="12">
        <f t="shared" si="59"/>
        <v>104.10683336173867</v>
      </c>
      <c r="E155" s="12">
        <f>C155-'Surv-rate CEA'!E153*'Unit cost and utilities'!$H$7-'Unit cost and utilities'!$G$14*('Surv-rate CEA'!C152-'Surv-rate CEA'!C153)</f>
        <v>7.1099605215324146</v>
      </c>
      <c r="F155" s="12">
        <f t="shared" si="60"/>
        <v>5.5184709615250087</v>
      </c>
      <c r="G155" s="12">
        <f>'Surv-rate CEA'!G153*'Unit cost and utilities'!$H$4+'Surv-rate CEA'!H153*'Unit cost and utilities'!$H$4+('Surv-rate CEA'!F152-'Surv-rate CEA'!F153)*'Unit cost and utilities'!$G$14</f>
        <v>161.41232192844643</v>
      </c>
      <c r="H155" s="12">
        <f t="shared" si="61"/>
        <v>125.28187866821999</v>
      </c>
      <c r="I155" s="12">
        <f>G155-'Surv-rate CEA'!H153*'Unit cost and utilities'!$H$4-('Surv-rate CEA'!F152-'Surv-rate CEA'!F153)*'Unit cost and utilities'!$G$14</f>
        <v>2.1717697334673627</v>
      </c>
      <c r="J155" s="12">
        <f t="shared" si="62"/>
        <v>1.6856420191030044</v>
      </c>
      <c r="K155" s="12">
        <f>'Surv-rate CEA'!K153*'Unit cost and utilities'!$H$10+'Surv-rate CEA'!J153*'Unit cost and utilities'!$H$10+('Surv-rate CEA'!I152-'Surv-rate CEA'!I153)*'Unit cost and utilities'!$G$14</f>
        <v>125.61494117185111</v>
      </c>
      <c r="L155" s="12">
        <f t="shared" si="63"/>
        <v>97.497363465124593</v>
      </c>
      <c r="M155" s="12">
        <f>K155-'Surv-rate CEA'!J153*'Unit cost and utilities'!$H$10-('Surv-rate CEA'!I152-'Surv-rate CEA'!I153)*'Unit cost and utilities'!$G$14</f>
        <v>13.091296744659333</v>
      </c>
      <c r="N155" s="12">
        <f t="shared" si="64"/>
        <v>10.160948252148469</v>
      </c>
      <c r="O155" s="12">
        <f>'Surv-rate CEA'!N153*'Unit cost and utilities'!$H$3+'Surv-rate CEA'!M153*'Unit cost and utilities'!$H$3+('Surv-rate CEA'!L152-'Surv-rate CEA'!L153)*'Unit cost and utilities'!$G$14</f>
        <v>163.46023115590123</v>
      </c>
      <c r="P155" s="12">
        <f t="shared" si="65"/>
        <v>126.87138504723889</v>
      </c>
      <c r="Q155" s="12">
        <f>O155-'Surv-rate CEA'!M153*'Unit cost and utilities'!$H$3-('Surv-rate CEA'!L152-'Surv-rate CEA'!L153)*'Unit cost and utilities'!$G$14</f>
        <v>2.1717697334673431</v>
      </c>
      <c r="R155" s="12">
        <f t="shared" si="66"/>
        <v>1.6856420191029891</v>
      </c>
      <c r="S155" s="12">
        <f>'Surv-rate CEA'!Q153*'Unit cost and utilities'!$H$11+'Surv-rate CEA'!P153*'Unit cost and utilities'!$H$11+('Surv-rate CEA'!O152-'Surv-rate CEA'!O153)*'Unit cost and utilities'!$G$14</f>
        <v>125.61494117185111</v>
      </c>
      <c r="T155" s="12">
        <f t="shared" si="67"/>
        <v>97.497363465124593</v>
      </c>
      <c r="U155" s="12">
        <f>S155-'Surv-rate CEA'!P153*'Unit cost and utilities'!$H$11-('Surv-rate CEA'!O152-'Surv-rate CEA'!O153)*'Unit cost and utilities'!$G$14</f>
        <v>13.091296744659333</v>
      </c>
      <c r="V155" s="12">
        <f t="shared" si="68"/>
        <v>10.160948252148469</v>
      </c>
      <c r="W155" s="12">
        <f>'Surv-rate CEA'!T153*'Unit cost and utilities'!$H$4+'Surv-rate CEA'!S153*'Unit cost and utilities'!$H$4+('Surv-rate CEA'!R152-'Surv-rate CEA'!R153)*'Unit cost and utilities'!$G$14</f>
        <v>161.41232192844643</v>
      </c>
      <c r="X155" s="12">
        <f t="shared" si="69"/>
        <v>125.28187866821999</v>
      </c>
      <c r="Y155" s="12">
        <f>W155-'Surv-rate CEA'!S153*'Unit cost and utilities'!$H$4-('Surv-rate CEA'!R152-'Surv-rate CEA'!R153)*'Unit cost and utilities'!$G$14</f>
        <v>2.1717697334673627</v>
      </c>
      <c r="Z155" s="12">
        <f t="shared" si="70"/>
        <v>1.6856420191030044</v>
      </c>
      <c r="AA155" s="12">
        <f>'Surv-rate CEA'!W153*'Unit cost and utilities'!$H$6+'Surv-rate CEA'!V153*'Unit cost and utilities'!$H$6+('Surv-rate CEA'!U152-'Surv-rate CEA'!U153)*'Unit cost and utilities'!$G$14</f>
        <v>142.2868511047422</v>
      </c>
      <c r="AB155" s="12">
        <f t="shared" si="71"/>
        <v>110.43744246544937</v>
      </c>
      <c r="AC155" s="12">
        <f>AA155-'Surv-rate CEA'!V153*'Unit cost and utilities'!$H$6-('Surv-rate CEA'!U152-'Surv-rate CEA'!U153)*'Unit cost and utilities'!$G$14</f>
        <v>58.861256921994297</v>
      </c>
      <c r="AD155" s="12">
        <f t="shared" si="72"/>
        <v>45.685786313322438</v>
      </c>
      <c r="AE155" s="12">
        <f>'Surv-rate CEA'!Z153*'Unit cost and utilities'!$H$12+'Surv-rate CEA'!Y153*'Unit cost and utilities'!$H$12+('Surv-rate CEA'!X152-'Surv-rate CEA'!X153)*'Unit cost and utilities'!$G$14</f>
        <v>125.61494117185111</v>
      </c>
      <c r="AF155" s="12">
        <f t="shared" si="73"/>
        <v>97.497363465124593</v>
      </c>
      <c r="AG155" s="12">
        <f>AE155-'Surv-rate CEA'!Y153*'Unit cost and utilities'!$H$12-('Surv-rate CEA'!X152-'Surv-rate CEA'!X153)*'Unit cost and utilities'!$G$14</f>
        <v>13.091296744659333</v>
      </c>
      <c r="AH155" s="12">
        <f t="shared" si="74"/>
        <v>10.160948252148469</v>
      </c>
      <c r="AI155" s="12">
        <f>'Surv-rate CEA'!AC153*'Unit cost and utilities'!$H$5+'Surv-rate CEA'!AB153*'Unit cost and utilities'!$H$5+('Surv-rate CEA'!AA152-'Surv-rate CEA'!AA153)*'Unit cost and utilities'!$G$14</f>
        <v>186.28157230363263</v>
      </c>
      <c r="AJ155" s="12">
        <f t="shared" si="75"/>
        <v>144.5844100415982</v>
      </c>
      <c r="AK155" s="12">
        <f>AI155-'Surv-rate CEA'!AB153*'Unit cost and utilities'!$H$5-('Surv-rate CEA'!AA152-'Surv-rate CEA'!AA153)*'Unit cost and utilities'!$G$14</f>
        <v>18.939947183666376</v>
      </c>
      <c r="AL155" s="12">
        <f t="shared" si="76"/>
        <v>14.700440069863159</v>
      </c>
      <c r="AM155" s="12">
        <f>'Surv-rate CEA'!AF153*'Unit cost and utilities'!$H$9+'Surv-rate CEA'!AE153*'Unit cost and utilities'!$H$9+('Surv-rate CEA'!AD152-'Surv-rate CEA'!AD153)*'Unit cost and utilities'!G162</f>
        <v>264.82379125216863</v>
      </c>
      <c r="AN155" s="12">
        <f t="shared" si="77"/>
        <v>205.54578292244469</v>
      </c>
      <c r="AO155" s="12">
        <f>AM155-'Surv-rate CEA'!AE153*'Unit cost and utilities'!$H$9-('Surv-rate CEA'!AD152-'Surv-rate CEA'!AD153)*'Unit cost and utilities'!G162</f>
        <v>41.12199618615719</v>
      </c>
      <c r="AP155" s="12">
        <f t="shared" si="78"/>
        <v>31.91727171283085</v>
      </c>
      <c r="AQ155" s="13">
        <f>'Surv-rate CEA'!AI153*'Unit cost and utilities'!$H$4+'Surv-rate CEA'!AH153*'Unit cost and utilities'!$H$4+('Surv-rate CEA'!AG152-'Surv-rate CEA'!AG153)*'Unit cost and utilities'!$G$14</f>
        <v>161.41232192844643</v>
      </c>
      <c r="AR155" s="12">
        <f t="shared" si="79"/>
        <v>125.28187866821999</v>
      </c>
      <c r="AS155" s="13">
        <f>AQ155-'Surv-rate CEA'!AH153*'Unit cost and utilities'!$H$4-('Surv-rate CEA'!AG152-'Surv-rate CEA'!AG153)*'Unit cost and utilities'!$G$14</f>
        <v>2.1717697334673627</v>
      </c>
      <c r="AT155" s="12">
        <f t="shared" si="80"/>
        <v>1.6856420191030044</v>
      </c>
      <c r="AU155" s="12">
        <f>'Surv-rate CEA'!AL153*'Unit cost and utilities'!$H$8+'Surv-rate CEA'!AK153*'Unit cost and utilities'!$H$8+('Surv-rate CEA'!AJ152-'Surv-rate CEA'!AJ153)*'Unit cost and utilities'!$G$14</f>
        <v>121.56200187472322</v>
      </c>
      <c r="AV155" s="12">
        <f t="shared" si="81"/>
        <v>94.351631818332933</v>
      </c>
      <c r="AW155" s="12">
        <f>AU155-'Surv-rate CEA'!AK153*'Unit cost and utilities'!$H$8-('Surv-rate CEA'!AJ152-'Surv-rate CEA'!AJ153)*'Unit cost and utilities'!$G$14</f>
        <v>81.720139851349387</v>
      </c>
      <c r="AX155" s="12">
        <f t="shared" si="82"/>
        <v>63.427949758043987</v>
      </c>
      <c r="AY155" s="12">
        <f>'Surv-rate CEA'!AO153*'Unit cost and utilities'!$H$5+'Surv-rate CEA'!AN153*'Unit cost and utilities'!$H$5+('Surv-rate CEA'!AM152-'Surv-rate CEA'!AM153)*'Unit cost and utilities'!$G$14</f>
        <v>186.28157230363263</v>
      </c>
      <c r="AZ155" s="12">
        <f t="shared" si="83"/>
        <v>144.5844100415982</v>
      </c>
      <c r="BA155" s="12">
        <f>AY155-'Surv-rate CEA'!AN153*'Unit cost and utilities'!$H$5-('Surv-rate CEA'!AM152-'Surv-rate CEA'!AM153)*'Unit cost and utilities'!$G$14</f>
        <v>18.939947183666376</v>
      </c>
      <c r="BB155" s="12">
        <f t="shared" si="84"/>
        <v>14.700440069863159</v>
      </c>
    </row>
    <row r="156" spans="1:54">
      <c r="A156" s="12">
        <v>151</v>
      </c>
      <c r="B156" s="12">
        <f t="shared" si="85"/>
        <v>8.6301369863013697</v>
      </c>
      <c r="C156" s="12">
        <f>'Surv-rate CEA'!D154*'Unit cost and utilities'!$H$7+'Surv-rate CEA'!E154*'Unit cost and utilities'!$H$7+'Unit cost and utilities'!$G$14*('Surv-rate CEA'!C153-'Surv-rate CEA'!C154)</f>
        <v>132.82011313089282</v>
      </c>
      <c r="D156" s="12">
        <f t="shared" si="59"/>
        <v>102.91456390547555</v>
      </c>
      <c r="E156" s="12">
        <f>C156-'Surv-rate CEA'!E154*'Unit cost and utilities'!$H$7-'Unit cost and utilities'!$G$14*('Surv-rate CEA'!C153-'Surv-rate CEA'!C154)</f>
        <v>6.9781865305934447</v>
      </c>
      <c r="F156" s="12">
        <f t="shared" si="60"/>
        <v>5.4069900011254433</v>
      </c>
      <c r="G156" s="12">
        <f>'Surv-rate CEA'!G154*'Unit cost and utilities'!$H$4+'Surv-rate CEA'!H154*'Unit cost and utilities'!$H$4+('Surv-rate CEA'!F153-'Surv-rate CEA'!F154)*'Unit cost and utilities'!$G$14</f>
        <v>159.42395289236597</v>
      </c>
      <c r="H156" s="12">
        <f t="shared" si="61"/>
        <v>123.52832866386696</v>
      </c>
      <c r="I156" s="12">
        <f>G156-'Surv-rate CEA'!H154*'Unit cost and utilities'!$H$4-('Surv-rate CEA'!F153-'Surv-rate CEA'!F154)*'Unit cost and utilities'!$G$14</f>
        <v>2.1160678491450557</v>
      </c>
      <c r="J156" s="12">
        <f t="shared" si="62"/>
        <v>1.6396176358812979</v>
      </c>
      <c r="K156" s="12">
        <f>'Surv-rate CEA'!K154*'Unit cost and utilities'!$H$10+'Surv-rate CEA'!J154*'Unit cost and utilities'!$H$10+('Surv-rate CEA'!I153-'Surv-rate CEA'!I154)*'Unit cost and utilities'!$G$14</f>
        <v>124.35644045076189</v>
      </c>
      <c r="L156" s="12">
        <f t="shared" si="63"/>
        <v>96.356557272429185</v>
      </c>
      <c r="M156" s="12">
        <f>K156-'Surv-rate CEA'!J154*'Unit cost and utilities'!$H$10-('Surv-rate CEA'!I153-'Surv-rate CEA'!I154)*'Unit cost and utilities'!$G$14</f>
        <v>12.87540169061003</v>
      </c>
      <c r="N156" s="12">
        <f t="shared" si="64"/>
        <v>9.9763982943691278</v>
      </c>
      <c r="O156" s="12">
        <f>'Surv-rate CEA'!N154*'Unit cost and utilities'!$H$3+'Surv-rate CEA'!M154*'Unit cost and utilities'!$H$3+('Surv-rate CEA'!L153-'Surv-rate CEA'!L154)*'Unit cost and utilities'!$G$14</f>
        <v>161.40891282052473</v>
      </c>
      <c r="P156" s="12">
        <f t="shared" si="65"/>
        <v>125.06635841373614</v>
      </c>
      <c r="Q156" s="12">
        <f>O156-'Surv-rate CEA'!M154*'Unit cost and utilities'!$H$3-('Surv-rate CEA'!L153-'Surv-rate CEA'!L154)*'Unit cost and utilities'!$G$14</f>
        <v>2.1160678491450415</v>
      </c>
      <c r="R156" s="12">
        <f t="shared" si="66"/>
        <v>1.6396176358812868</v>
      </c>
      <c r="S156" s="12">
        <f>'Surv-rate CEA'!Q154*'Unit cost and utilities'!$H$11+'Surv-rate CEA'!P154*'Unit cost and utilities'!$H$11+('Surv-rate CEA'!O153-'Surv-rate CEA'!O154)*'Unit cost and utilities'!$G$14</f>
        <v>124.35644045076189</v>
      </c>
      <c r="T156" s="12">
        <f t="shared" si="67"/>
        <v>96.356557272429185</v>
      </c>
      <c r="U156" s="12">
        <f>S156-'Surv-rate CEA'!P154*'Unit cost and utilities'!$H$11-('Surv-rate CEA'!O153-'Surv-rate CEA'!O154)*'Unit cost and utilities'!$G$14</f>
        <v>12.87540169061003</v>
      </c>
      <c r="V156" s="12">
        <f t="shared" si="68"/>
        <v>9.9763982943691278</v>
      </c>
      <c r="W156" s="12">
        <f>'Surv-rate CEA'!T154*'Unit cost and utilities'!$H$4+'Surv-rate CEA'!S154*'Unit cost and utilities'!$H$4+('Surv-rate CEA'!R153-'Surv-rate CEA'!R154)*'Unit cost and utilities'!$G$14</f>
        <v>159.42395289236597</v>
      </c>
      <c r="X156" s="12">
        <f t="shared" si="69"/>
        <v>123.52832866386696</v>
      </c>
      <c r="Y156" s="12">
        <f>W156-'Surv-rate CEA'!S154*'Unit cost and utilities'!$H$4-('Surv-rate CEA'!R153-'Surv-rate CEA'!R154)*'Unit cost and utilities'!$G$14</f>
        <v>2.1160678491450557</v>
      </c>
      <c r="Z156" s="12">
        <f t="shared" si="70"/>
        <v>1.6396176358812979</v>
      </c>
      <c r="AA156" s="12">
        <f>'Surv-rate CEA'!W154*'Unit cost and utilities'!$H$6+'Surv-rate CEA'!V154*'Unit cost and utilities'!$H$6+('Surv-rate CEA'!U153-'Surv-rate CEA'!U154)*'Unit cost and utilities'!$G$14</f>
        <v>140.92863114045309</v>
      </c>
      <c r="AB156" s="12">
        <f t="shared" si="71"/>
        <v>109.19738188539409</v>
      </c>
      <c r="AC156" s="12">
        <f>AA156-'Surv-rate CEA'!V154*'Unit cost and utilities'!$H$6-('Surv-rate CEA'!U153-'Surv-rate CEA'!U154)*'Unit cost and utilities'!$G$14</f>
        <v>58.187625718548389</v>
      </c>
      <c r="AD156" s="12">
        <f t="shared" si="72"/>
        <v>45.086199554866973</v>
      </c>
      <c r="AE156" s="12">
        <f>'Surv-rate CEA'!Z154*'Unit cost and utilities'!$H$12+'Surv-rate CEA'!Y154*'Unit cost and utilities'!$H$12+('Surv-rate CEA'!X153-'Surv-rate CEA'!X154)*'Unit cost and utilities'!$G$14</f>
        <v>124.35644045076189</v>
      </c>
      <c r="AF156" s="12">
        <f t="shared" si="73"/>
        <v>96.356557272429185</v>
      </c>
      <c r="AG156" s="12">
        <f>AE156-'Surv-rate CEA'!Y154*'Unit cost and utilities'!$H$12-('Surv-rate CEA'!X153-'Surv-rate CEA'!X154)*'Unit cost and utilities'!$G$14</f>
        <v>12.87540169061003</v>
      </c>
      <c r="AH156" s="12">
        <f t="shared" si="74"/>
        <v>9.9763982943691278</v>
      </c>
      <c r="AI156" s="12">
        <f>'Surv-rate CEA'!AC154*'Unit cost and utilities'!$H$5+'Surv-rate CEA'!AB154*'Unit cost and utilities'!$H$5+('Surv-rate CEA'!AA153-'Surv-rate CEA'!AA154)*'Unit cost and utilities'!$G$14</f>
        <v>184.09596659858948</v>
      </c>
      <c r="AJ156" s="12">
        <f t="shared" si="75"/>
        <v>142.64523401346293</v>
      </c>
      <c r="AK156" s="12">
        <f>AI156-'Surv-rate CEA'!AB154*'Unit cost and utilities'!$H$5-('Surv-rate CEA'!AA153-'Surv-rate CEA'!AA154)*'Unit cost and utilities'!$G$14</f>
        <v>18.591817755781914</v>
      </c>
      <c r="AL156" s="12">
        <f t="shared" si="76"/>
        <v>14.405715907354844</v>
      </c>
      <c r="AM156" s="12">
        <f>'Surv-rate CEA'!AF154*'Unit cost and utilities'!$H$9+'Surv-rate CEA'!AE154*'Unit cost and utilities'!$H$9+('Surv-rate CEA'!AD153-'Surv-rate CEA'!AD154)*'Unit cost and utilities'!G163</f>
        <v>263.01068186306702</v>
      </c>
      <c r="AN156" s="12">
        <f t="shared" si="77"/>
        <v>203.79164712609787</v>
      </c>
      <c r="AO156" s="12">
        <f>AM156-'Surv-rate CEA'!AE154*'Unit cost and utilities'!$H$9-('Surv-rate CEA'!AD153-'Surv-rate CEA'!AD154)*'Unit cost and utilities'!G163</f>
        <v>40.601767179364288</v>
      </c>
      <c r="AP156" s="12">
        <f t="shared" si="78"/>
        <v>31.459942809550576</v>
      </c>
      <c r="AQ156" s="13">
        <f>'Surv-rate CEA'!AI154*'Unit cost and utilities'!$H$4+'Surv-rate CEA'!AH154*'Unit cost and utilities'!$H$4+('Surv-rate CEA'!AG153-'Surv-rate CEA'!AG154)*'Unit cost and utilities'!$G$14</f>
        <v>159.42395289236597</v>
      </c>
      <c r="AR156" s="12">
        <f t="shared" si="79"/>
        <v>123.52832866386696</v>
      </c>
      <c r="AS156" s="13">
        <f>AQ156-'Surv-rate CEA'!AH154*'Unit cost and utilities'!$H$4-('Surv-rate CEA'!AG153-'Surv-rate CEA'!AG154)*'Unit cost and utilities'!$G$14</f>
        <v>2.1160678491450557</v>
      </c>
      <c r="AT156" s="12">
        <f t="shared" si="80"/>
        <v>1.6396176358812979</v>
      </c>
      <c r="AU156" s="12">
        <f>'Surv-rate CEA'!AL154*'Unit cost and utilities'!$H$8+'Surv-rate CEA'!AK154*'Unit cost and utilities'!$H$8+('Surv-rate CEA'!AJ153-'Surv-rate CEA'!AJ154)*'Unit cost and utilities'!$G$14</f>
        <v>120.32897843026706</v>
      </c>
      <c r="AV156" s="12">
        <f t="shared" si="81"/>
        <v>93.235911703661898</v>
      </c>
      <c r="AW156" s="12">
        <f>AU156-'Surv-rate CEA'!AK154*'Unit cost and utilities'!$H$8-('Surv-rate CEA'!AJ153-'Surv-rate CEA'!AJ154)*'Unit cost and utilities'!$G$14</f>
        <v>80.87521088765024</v>
      </c>
      <c r="AX156" s="12">
        <f t="shared" si="82"/>
        <v>62.665486898534937</v>
      </c>
      <c r="AY156" s="12">
        <f>'Surv-rate CEA'!AO154*'Unit cost and utilities'!$H$5+'Surv-rate CEA'!AN154*'Unit cost and utilities'!$H$5+('Surv-rate CEA'!AM153-'Surv-rate CEA'!AM154)*'Unit cost and utilities'!$G$14</f>
        <v>184.09596659858948</v>
      </c>
      <c r="AZ156" s="12">
        <f t="shared" si="83"/>
        <v>142.64523401346293</v>
      </c>
      <c r="BA156" s="12">
        <f>AY156-'Surv-rate CEA'!AN154*'Unit cost and utilities'!$H$5-('Surv-rate CEA'!AM153-'Surv-rate CEA'!AM154)*'Unit cost and utilities'!$G$14</f>
        <v>18.591817755781914</v>
      </c>
      <c r="BB156" s="12">
        <f t="shared" si="84"/>
        <v>14.405715907354844</v>
      </c>
    </row>
    <row r="157" spans="1:54">
      <c r="A157" s="12">
        <v>152</v>
      </c>
      <c r="B157" s="12">
        <f t="shared" si="85"/>
        <v>8.6876712328767116</v>
      </c>
      <c r="C157" s="12">
        <f>'Surv-rate CEA'!D155*'Unit cost and utilities'!$H$7+'Surv-rate CEA'!E155*'Unit cost and utilities'!$H$7+'Unit cost and utilities'!$G$14*('Surv-rate CEA'!C154-'Surv-rate CEA'!C155)</f>
        <v>131.52841739277912</v>
      </c>
      <c r="D157" s="12">
        <f t="shared" si="59"/>
        <v>101.74053259102767</v>
      </c>
      <c r="E157" s="12">
        <f>C157-'Surv-rate CEA'!E155*'Unit cost and utilities'!$H$7-'Unit cost and utilities'!$G$14*('Surv-rate CEA'!C154-'Surv-rate CEA'!C155)</f>
        <v>6.849460072286667</v>
      </c>
      <c r="F157" s="12">
        <f t="shared" si="60"/>
        <v>5.298229306860665</v>
      </c>
      <c r="G157" s="12">
        <f>'Surv-rate CEA'!G155*'Unit cost and utilities'!$H$4+'Surv-rate CEA'!H155*'Unit cost and utilities'!$H$4+('Surv-rate CEA'!F154-'Surv-rate CEA'!F155)*'Unit cost and utilities'!$G$14</f>
        <v>157.46887347404763</v>
      </c>
      <c r="H157" s="12">
        <f t="shared" si="61"/>
        <v>121.80612654918406</v>
      </c>
      <c r="I157" s="12">
        <f>G157-'Surv-rate CEA'!H155*'Unit cost and utilities'!$H$4-('Surv-rate CEA'!F154-'Surv-rate CEA'!F155)*'Unit cost and utilities'!$G$14</f>
        <v>2.0620476920356383</v>
      </c>
      <c r="J157" s="12">
        <f t="shared" si="62"/>
        <v>1.5950456530568951</v>
      </c>
      <c r="K157" s="12">
        <f>'Surv-rate CEA'!K155*'Unit cost and utilities'!$H$10+'Surv-rate CEA'!J155*'Unit cost and utilities'!$H$10+('Surv-rate CEA'!I154-'Surv-rate CEA'!I155)*'Unit cost and utilities'!$G$14</f>
        <v>123.11623689688621</v>
      </c>
      <c r="L157" s="12">
        <f t="shared" si="63"/>
        <v>95.23349980777617</v>
      </c>
      <c r="M157" s="12">
        <f>K157-'Surv-rate CEA'!J155*'Unit cost and utilities'!$H$10-('Surv-rate CEA'!I154-'Surv-rate CEA'!I155)*'Unit cost and utilities'!$G$14</f>
        <v>12.664061823610769</v>
      </c>
      <c r="N157" s="12">
        <f t="shared" si="64"/>
        <v>9.7959697245668842</v>
      </c>
      <c r="O157" s="12">
        <f>'Surv-rate CEA'!N155*'Unit cost and utilities'!$H$3+'Surv-rate CEA'!M155*'Unit cost and utilities'!$H$3+('Surv-rate CEA'!L154-'Surv-rate CEA'!L155)*'Unit cost and utilities'!$G$14</f>
        <v>159.39286700427908</v>
      </c>
      <c r="P157" s="12">
        <f t="shared" si="65"/>
        <v>123.29438384253294</v>
      </c>
      <c r="Q157" s="12">
        <f>O157-'Surv-rate CEA'!M155*'Unit cost and utilities'!$H$3-('Surv-rate CEA'!L154-'Surv-rate CEA'!L155)*'Unit cost and utilities'!$G$14</f>
        <v>2.0620476920356214</v>
      </c>
      <c r="R157" s="12">
        <f t="shared" si="66"/>
        <v>1.595045653056882</v>
      </c>
      <c r="S157" s="12">
        <f>'Surv-rate CEA'!Q155*'Unit cost and utilities'!$H$11+'Surv-rate CEA'!P155*'Unit cost and utilities'!$H$11+('Surv-rate CEA'!O154-'Surv-rate CEA'!O155)*'Unit cost and utilities'!$G$14</f>
        <v>123.11623689688621</v>
      </c>
      <c r="T157" s="12">
        <f t="shared" si="67"/>
        <v>95.23349980777617</v>
      </c>
      <c r="U157" s="12">
        <f>S157-'Surv-rate CEA'!P155*'Unit cost and utilities'!$H$11-('Surv-rate CEA'!O154-'Surv-rate CEA'!O155)*'Unit cost and utilities'!$G$14</f>
        <v>12.664061823610769</v>
      </c>
      <c r="V157" s="12">
        <f t="shared" si="68"/>
        <v>9.7959697245668842</v>
      </c>
      <c r="W157" s="12">
        <f>'Surv-rate CEA'!T155*'Unit cost and utilities'!$H$4+'Surv-rate CEA'!S155*'Unit cost and utilities'!$H$4+('Surv-rate CEA'!R154-'Surv-rate CEA'!R155)*'Unit cost and utilities'!$G$14</f>
        <v>157.46887347404763</v>
      </c>
      <c r="X157" s="12">
        <f t="shared" si="69"/>
        <v>121.80612654918406</v>
      </c>
      <c r="Y157" s="12">
        <f>W157-'Surv-rate CEA'!S155*'Unit cost and utilities'!$H$4-('Surv-rate CEA'!R154-'Surv-rate CEA'!R155)*'Unit cost and utilities'!$G$14</f>
        <v>2.0620476920356383</v>
      </c>
      <c r="Z157" s="12">
        <f t="shared" si="70"/>
        <v>1.5950456530568951</v>
      </c>
      <c r="AA157" s="12">
        <f>'Surv-rate CEA'!W155*'Unit cost and utilities'!$H$6+'Surv-rate CEA'!V155*'Unit cost and utilities'!$H$6+('Surv-rate CEA'!U154-'Surv-rate CEA'!U155)*'Unit cost and utilities'!$G$14</f>
        <v>139.58952073682306</v>
      </c>
      <c r="AB157" s="12">
        <f t="shared" si="71"/>
        <v>107.97599838428802</v>
      </c>
      <c r="AC157" s="12">
        <f>AA157-'Surv-rate CEA'!V155*'Unit cost and utilities'!$H$6-('Surv-rate CEA'!U154-'Surv-rate CEA'!U155)*'Unit cost and utilities'!$G$14</f>
        <v>57.524831530249116</v>
      </c>
      <c r="AD157" s="12">
        <f t="shared" si="72"/>
        <v>44.496901225681384</v>
      </c>
      <c r="AE157" s="12">
        <f>'Surv-rate CEA'!Z155*'Unit cost and utilities'!$H$12+'Surv-rate CEA'!Y155*'Unit cost and utilities'!$H$12+('Surv-rate CEA'!X154-'Surv-rate CEA'!X155)*'Unit cost and utilities'!$G$14</f>
        <v>123.11623689688621</v>
      </c>
      <c r="AF157" s="12">
        <f t="shared" si="73"/>
        <v>95.23349980777617</v>
      </c>
      <c r="AG157" s="12">
        <f>AE157-'Surv-rate CEA'!Y155*'Unit cost and utilities'!$H$12-('Surv-rate CEA'!X154-'Surv-rate CEA'!X155)*'Unit cost and utilities'!$G$14</f>
        <v>12.664061823610769</v>
      </c>
      <c r="AH157" s="12">
        <f t="shared" si="74"/>
        <v>9.7959697245668842</v>
      </c>
      <c r="AI157" s="12">
        <f>'Surv-rate CEA'!AC155*'Unit cost and utilities'!$H$5+'Surv-rate CEA'!AB155*'Unit cost and utilities'!$H$5+('Surv-rate CEA'!AA154-'Surv-rate CEA'!AA155)*'Unit cost and utilities'!$G$14</f>
        <v>181.94568318320637</v>
      </c>
      <c r="AJ157" s="12">
        <f t="shared" si="75"/>
        <v>140.73955329682289</v>
      </c>
      <c r="AK157" s="12">
        <f>AI157-'Surv-rate CEA'!AB155*'Unit cost and utilities'!$H$5-('Surv-rate CEA'!AA154-'Surv-rate CEA'!AA155)*'Unit cost and utilities'!$G$14</f>
        <v>18.251686608620307</v>
      </c>
      <c r="AL157" s="12">
        <f t="shared" si="76"/>
        <v>14.118137761060774</v>
      </c>
      <c r="AM157" s="12">
        <f>'Surv-rate CEA'!AF155*'Unit cost and utilities'!$H$9+'Surv-rate CEA'!AE155*'Unit cost and utilities'!$H$9+('Surv-rate CEA'!AD154-'Surv-rate CEA'!AD155)*'Unit cost and utilities'!G164</f>
        <v>261.21796813018892</v>
      </c>
      <c r="AN157" s="12">
        <f t="shared" si="77"/>
        <v>202.05865566333921</v>
      </c>
      <c r="AO157" s="12">
        <f>AM157-'Surv-rate CEA'!AE155*'Unit cost and utilities'!$H$9-('Surv-rate CEA'!AD154-'Surv-rate CEA'!AD155)*'Unit cost and utilities'!G164</f>
        <v>40.090530564831653</v>
      </c>
      <c r="AP157" s="12">
        <f t="shared" si="78"/>
        <v>31.011031778344599</v>
      </c>
      <c r="AQ157" s="13">
        <f>'Surv-rate CEA'!AI155*'Unit cost and utilities'!$H$4+'Surv-rate CEA'!AH155*'Unit cost and utilities'!$H$4+('Surv-rate CEA'!AG154-'Surv-rate CEA'!AG155)*'Unit cost and utilities'!$G$14</f>
        <v>157.46887347404763</v>
      </c>
      <c r="AR157" s="12">
        <f t="shared" si="79"/>
        <v>121.80612654918406</v>
      </c>
      <c r="AS157" s="13">
        <f>AQ157-'Surv-rate CEA'!AH155*'Unit cost and utilities'!$H$4-('Surv-rate CEA'!AG154-'Surv-rate CEA'!AG155)*'Unit cost and utilities'!$G$14</f>
        <v>2.0620476920356383</v>
      </c>
      <c r="AT157" s="12">
        <f t="shared" si="80"/>
        <v>1.5950456530568951</v>
      </c>
      <c r="AU157" s="12">
        <f>'Surv-rate CEA'!AL155*'Unit cost and utilities'!$H$8+'Surv-rate CEA'!AK155*'Unit cost and utilities'!$H$8+('Surv-rate CEA'!AJ154-'Surv-rate CEA'!AJ155)*'Unit cost and utilities'!$G$14</f>
        <v>119.11403396511066</v>
      </c>
      <c r="AV157" s="12">
        <f t="shared" si="81"/>
        <v>92.137695373360685</v>
      </c>
      <c r="AW157" s="12">
        <f>AU157-'Surv-rate CEA'!AK155*'Unit cost and utilities'!$H$8-('Surv-rate CEA'!AJ154-'Surv-rate CEA'!AJ155)*'Unit cost and utilities'!$G$14</f>
        <v>80.042947535074205</v>
      </c>
      <c r="AX157" s="12">
        <f t="shared" si="82"/>
        <v>61.915229224230117</v>
      </c>
      <c r="AY157" s="12">
        <f>'Surv-rate CEA'!AO155*'Unit cost and utilities'!$H$5+'Surv-rate CEA'!AN155*'Unit cost and utilities'!$H$5+('Surv-rate CEA'!AM154-'Surv-rate CEA'!AM155)*'Unit cost and utilities'!$G$14</f>
        <v>181.94568318320637</v>
      </c>
      <c r="AZ157" s="12">
        <f t="shared" si="83"/>
        <v>140.73955329682289</v>
      </c>
      <c r="BA157" s="12">
        <f>AY157-'Surv-rate CEA'!AN155*'Unit cost and utilities'!$H$5-('Surv-rate CEA'!AM154-'Surv-rate CEA'!AM155)*'Unit cost and utilities'!$G$14</f>
        <v>18.251686608620307</v>
      </c>
      <c r="BB157" s="12">
        <f t="shared" si="84"/>
        <v>14.118137761060774</v>
      </c>
    </row>
    <row r="158" spans="1:54">
      <c r="A158" s="12">
        <v>153</v>
      </c>
      <c r="B158" s="12">
        <f t="shared" si="85"/>
        <v>8.7452054794520553</v>
      </c>
      <c r="C158" s="12">
        <f>'Surv-rate CEA'!D156*'Unit cost and utilities'!$H$7+'Surv-rate CEA'!E156*'Unit cost and utilities'!$H$7+'Unit cost and utilities'!$G$14*('Surv-rate CEA'!C155-'Surv-rate CEA'!C156)</f>
        <v>130.25509070514227</v>
      </c>
      <c r="D158" s="12">
        <f t="shared" si="59"/>
        <v>100.58437873554409</v>
      </c>
      <c r="E158" s="12">
        <f>C158-'Surv-rate CEA'!E156*'Unit cost and utilities'!$H$7-'Unit cost and utilities'!$G$14*('Surv-rate CEA'!C155-'Surv-rate CEA'!C156)</f>
        <v>6.7236960863416968</v>
      </c>
      <c r="F158" s="12">
        <f t="shared" si="60"/>
        <v>5.1921102660181067</v>
      </c>
      <c r="G158" s="12">
        <f>'Surv-rate CEA'!G156*'Unit cost and utilities'!$H$4+'Surv-rate CEA'!H156*'Unit cost and utilities'!$H$4+('Surv-rate CEA'!F155-'Surv-rate CEA'!F156)*'Unit cost and utilities'!$G$14</f>
        <v>155.54636893999043</v>
      </c>
      <c r="H158" s="12">
        <f t="shared" si="61"/>
        <v>120.11457517476519</v>
      </c>
      <c r="I158" s="12">
        <f>G158-'Surv-rate CEA'!H156*'Unit cost and utilities'!$H$4-('Surv-rate CEA'!F155-'Surv-rate CEA'!F156)*'Unit cost and utilities'!$G$14</f>
        <v>2.009650622620871</v>
      </c>
      <c r="J158" s="12">
        <f t="shared" si="62"/>
        <v>1.5518737752016285</v>
      </c>
      <c r="K158" s="12">
        <f>'Surv-rate CEA'!K156*'Unit cost and utilities'!$H$10+'Surv-rate CEA'!J156*'Unit cost and utilities'!$H$10+('Surv-rate CEA'!I155-'Surv-rate CEA'!I156)*'Unit cost and utilities'!$G$14</f>
        <v>121.8939750448463</v>
      </c>
      <c r="L158" s="12">
        <f t="shared" si="63"/>
        <v>94.127835504303633</v>
      </c>
      <c r="M158" s="12">
        <f>K158-'Surv-rate CEA'!J156*'Unit cost and utilities'!$H$10-('Surv-rate CEA'!I155-'Surv-rate CEA'!I156)*'Unit cost and utilities'!$G$14</f>
        <v>12.457159067416717</v>
      </c>
      <c r="N158" s="12">
        <f t="shared" si="64"/>
        <v>9.6195519025230229</v>
      </c>
      <c r="O158" s="12">
        <f>'Surv-rate CEA'!N156*'Unit cost and utilities'!$H$3+'Surv-rate CEA'!M156*'Unit cost and utilities'!$H$3+('Surv-rate CEA'!L155-'Surv-rate CEA'!L156)*'Unit cost and utilities'!$G$14</f>
        <v>157.41130975452418</v>
      </c>
      <c r="P158" s="12">
        <f t="shared" si="65"/>
        <v>121.55470248336358</v>
      </c>
      <c r="Q158" s="12">
        <f>O158-'Surv-rate CEA'!M156*'Unit cost and utilities'!$H$3-('Surv-rate CEA'!L155-'Surv-rate CEA'!L156)*'Unit cost and utilities'!$G$14</f>
        <v>2.0096506226208701</v>
      </c>
      <c r="R158" s="12">
        <f t="shared" si="66"/>
        <v>1.5518737752016278</v>
      </c>
      <c r="S158" s="12">
        <f>'Surv-rate CEA'!Q156*'Unit cost and utilities'!$H$11+'Surv-rate CEA'!P156*'Unit cost and utilities'!$H$11+('Surv-rate CEA'!O155-'Surv-rate CEA'!O156)*'Unit cost and utilities'!$G$14</f>
        <v>121.8939750448463</v>
      </c>
      <c r="T158" s="12">
        <f t="shared" si="67"/>
        <v>94.127835504303633</v>
      </c>
      <c r="U158" s="12">
        <f>S158-'Surv-rate CEA'!P156*'Unit cost and utilities'!$H$11-('Surv-rate CEA'!O155-'Surv-rate CEA'!O156)*'Unit cost and utilities'!$G$14</f>
        <v>12.457159067416717</v>
      </c>
      <c r="V158" s="12">
        <f t="shared" si="68"/>
        <v>9.6195519025230229</v>
      </c>
      <c r="W158" s="12">
        <f>'Surv-rate CEA'!T156*'Unit cost and utilities'!$H$4+'Surv-rate CEA'!S156*'Unit cost and utilities'!$H$4+('Surv-rate CEA'!R155-'Surv-rate CEA'!R156)*'Unit cost and utilities'!$G$14</f>
        <v>155.54636893999043</v>
      </c>
      <c r="X158" s="12">
        <f t="shared" si="69"/>
        <v>120.11457517476519</v>
      </c>
      <c r="Y158" s="12">
        <f>W158-'Surv-rate CEA'!S156*'Unit cost and utilities'!$H$4-('Surv-rate CEA'!R155-'Surv-rate CEA'!R156)*'Unit cost and utilities'!$G$14</f>
        <v>2.009650622620871</v>
      </c>
      <c r="Z158" s="12">
        <f t="shared" si="70"/>
        <v>1.5518737752016285</v>
      </c>
      <c r="AA158" s="12">
        <f>'Surv-rate CEA'!W156*'Unit cost and utilities'!$H$6+'Surv-rate CEA'!V156*'Unit cost and utilities'!$H$6+('Surv-rate CEA'!U155-'Surv-rate CEA'!U156)*'Unit cost and utilities'!$G$14</f>
        <v>138.26915726774845</v>
      </c>
      <c r="AB158" s="12">
        <f t="shared" si="71"/>
        <v>106.77292692956271</v>
      </c>
      <c r="AC158" s="12">
        <f>AA158-'Surv-rate CEA'!V156*'Unit cost and utilities'!$H$6-('Surv-rate CEA'!U155-'Surv-rate CEA'!U156)*'Unit cost and utilities'!$G$14</f>
        <v>56.872646462286731</v>
      </c>
      <c r="AD158" s="12">
        <f t="shared" si="72"/>
        <v>43.917667866086049</v>
      </c>
      <c r="AE158" s="12">
        <f>'Surv-rate CEA'!Z156*'Unit cost and utilities'!$H$12+'Surv-rate CEA'!Y156*'Unit cost and utilities'!$H$12+('Surv-rate CEA'!X155-'Surv-rate CEA'!X156)*'Unit cost and utilities'!$G$14</f>
        <v>121.8939750448463</v>
      </c>
      <c r="AF158" s="12">
        <f t="shared" si="73"/>
        <v>94.127835504303633</v>
      </c>
      <c r="AG158" s="12">
        <f>AE158-'Surv-rate CEA'!Y156*'Unit cost and utilities'!$H$12-('Surv-rate CEA'!X155-'Surv-rate CEA'!X156)*'Unit cost and utilities'!$G$14</f>
        <v>12.457159067416717</v>
      </c>
      <c r="AH158" s="12">
        <f t="shared" si="74"/>
        <v>9.6195519025230229</v>
      </c>
      <c r="AI158" s="12">
        <f>'Surv-rate CEA'!AC156*'Unit cost and utilities'!$H$5+'Surv-rate CEA'!AB156*'Unit cost and utilities'!$H$5+('Surv-rate CEA'!AA155-'Surv-rate CEA'!AA156)*'Unit cost and utilities'!$G$14</f>
        <v>179.82998356656805</v>
      </c>
      <c r="AJ158" s="12">
        <f t="shared" si="75"/>
        <v>138.86664296301674</v>
      </c>
      <c r="AK158" s="12">
        <f>AI158-'Surv-rate CEA'!AB156*'Unit cost and utilities'!$H$5-('Surv-rate CEA'!AA155-'Surv-rate CEA'!AA156)*'Unit cost and utilities'!$G$14</f>
        <v>17.919331694348745</v>
      </c>
      <c r="AL158" s="12">
        <f t="shared" si="76"/>
        <v>13.837500216496775</v>
      </c>
      <c r="AM158" s="12">
        <f>'Surv-rate CEA'!AF156*'Unit cost and utilities'!$H$9+'Surv-rate CEA'!AE156*'Unit cost and utilities'!$H$9+('Surv-rate CEA'!AD155-'Surv-rate CEA'!AD156)*'Unit cost and utilities'!G165</f>
        <v>259.44532132163386</v>
      </c>
      <c r="AN158" s="12">
        <f t="shared" si="77"/>
        <v>200.34646108422629</v>
      </c>
      <c r="AO158" s="12">
        <f>AM158-'Surv-rate CEA'!AE156*'Unit cost and utilities'!$H$9-('Surv-rate CEA'!AD155-'Surv-rate CEA'!AD156)*'Unit cost and utilities'!G165</f>
        <v>39.588086763467572</v>
      </c>
      <c r="AP158" s="12">
        <f t="shared" si="78"/>
        <v>30.570345395913201</v>
      </c>
      <c r="AQ158" s="13">
        <f>'Surv-rate CEA'!AI156*'Unit cost and utilities'!$H$4+'Surv-rate CEA'!AH156*'Unit cost and utilities'!$H$4+('Surv-rate CEA'!AG155-'Surv-rate CEA'!AG156)*'Unit cost and utilities'!$G$14</f>
        <v>155.54636893999043</v>
      </c>
      <c r="AR158" s="12">
        <f t="shared" si="79"/>
        <v>120.11457517476519</v>
      </c>
      <c r="AS158" s="13">
        <f>AQ158-'Surv-rate CEA'!AH156*'Unit cost and utilities'!$H$4-('Surv-rate CEA'!AG155-'Surv-rate CEA'!AG156)*'Unit cost and utilities'!$G$14</f>
        <v>2.009650622620871</v>
      </c>
      <c r="AT158" s="12">
        <f t="shared" si="80"/>
        <v>1.5518737752016285</v>
      </c>
      <c r="AU158" s="12">
        <f>'Surv-rate CEA'!AL156*'Unit cost and utilities'!$H$8+'Surv-rate CEA'!AK156*'Unit cost and utilities'!$H$8+('Surv-rate CEA'!AJ155-'Surv-rate CEA'!AJ156)*'Unit cost and utilities'!$G$14</f>
        <v>117.91681510411073</v>
      </c>
      <c r="AV158" s="12">
        <f t="shared" si="81"/>
        <v>91.056629921434322</v>
      </c>
      <c r="AW158" s="12">
        <f>AU158-'Surv-rate CEA'!AK156*'Unit cost and utilities'!$H$8-('Surv-rate CEA'!AJ155-'Surv-rate CEA'!AJ156)*'Unit cost and utilities'!$G$14</f>
        <v>79.223096915259589</v>
      </c>
      <c r="AX158" s="12">
        <f t="shared" si="82"/>
        <v>61.176925535798631</v>
      </c>
      <c r="AY158" s="12">
        <f>'Surv-rate CEA'!AO156*'Unit cost and utilities'!$H$5+'Surv-rate CEA'!AN156*'Unit cost and utilities'!$H$5+('Surv-rate CEA'!AM155-'Surv-rate CEA'!AM156)*'Unit cost and utilities'!$G$14</f>
        <v>179.82998356656805</v>
      </c>
      <c r="AZ158" s="12">
        <f t="shared" si="83"/>
        <v>138.86664296301674</v>
      </c>
      <c r="BA158" s="12">
        <f>AY158-'Surv-rate CEA'!AN156*'Unit cost and utilities'!$H$5-('Surv-rate CEA'!AM155-'Surv-rate CEA'!AM156)*'Unit cost and utilities'!$G$14</f>
        <v>17.919331694348745</v>
      </c>
      <c r="BB158" s="12">
        <f t="shared" si="84"/>
        <v>13.837500216496775</v>
      </c>
    </row>
    <row r="159" spans="1:54">
      <c r="A159" s="12">
        <v>154</v>
      </c>
      <c r="B159" s="12">
        <f t="shared" si="85"/>
        <v>8.8027397260273972</v>
      </c>
      <c r="C159" s="12">
        <f>'Surv-rate CEA'!D157*'Unit cost and utilities'!$H$7+'Surv-rate CEA'!E157*'Unit cost and utilities'!$H$7+'Unit cost and utilities'!$G$14*('Surv-rate CEA'!C156-'Surv-rate CEA'!C157)</f>
        <v>128.99978241018835</v>
      </c>
      <c r="D159" s="12">
        <f t="shared" si="59"/>
        <v>99.445750549737554</v>
      </c>
      <c r="E159" s="12">
        <f>C159-'Surv-rate CEA'!E157*'Unit cost and utilities'!$H$7-'Unit cost and utilities'!$G$14*('Surv-rate CEA'!C156-'Surv-rate CEA'!C157)</f>
        <v>6.6008123046928926</v>
      </c>
      <c r="F159" s="12">
        <f t="shared" si="60"/>
        <v>5.0885569077229977</v>
      </c>
      <c r="G159" s="12">
        <f>'Surv-rate CEA'!G157*'Unit cost and utilities'!$H$4+'Surv-rate CEA'!H157*'Unit cost and utilities'!$H$4+('Surv-rate CEA'!F156-'Surv-rate CEA'!F157)*'Unit cost and utilities'!$G$14</f>
        <v>153.65574342300127</v>
      </c>
      <c r="H159" s="12">
        <f t="shared" si="61"/>
        <v>118.45299616390221</v>
      </c>
      <c r="I159" s="12">
        <f>G159-'Surv-rate CEA'!H157*'Unit cost and utilities'!$H$4-('Surv-rate CEA'!F156-'Surv-rate CEA'!F157)*'Unit cost and utilities'!$G$14</f>
        <v>1.9588203260393104</v>
      </c>
      <c r="J159" s="12">
        <f t="shared" si="62"/>
        <v>1.5100518301314274</v>
      </c>
      <c r="K159" s="12">
        <f>'Surv-rate CEA'!K157*'Unit cost and utilities'!$H$10+'Surv-rate CEA'!J157*'Unit cost and utilities'!$H$10+('Surv-rate CEA'!I156-'Surv-rate CEA'!I157)*'Unit cost and utilities'!$G$14</f>
        <v>120.68930815112537</v>
      </c>
      <c r="L159" s="12">
        <f t="shared" si="63"/>
        <v>93.039217649636171</v>
      </c>
      <c r="M159" s="12">
        <f>K159-'Surv-rate CEA'!J157*'Unit cost and utilities'!$H$10-('Surv-rate CEA'!I156-'Surv-rate CEA'!I157)*'Unit cost and utilities'!$G$14</f>
        <v>12.254578992733325</v>
      </c>
      <c r="N159" s="12">
        <f t="shared" si="64"/>
        <v>9.4470376835857568</v>
      </c>
      <c r="O159" s="12">
        <f>'Surv-rate CEA'!N157*'Unit cost and utilities'!$H$3+'Surv-rate CEA'!M157*'Unit cost and utilities'!$H$3+('Surv-rate CEA'!L156-'Surv-rate CEA'!L157)*'Unit cost and utilities'!$G$14</f>
        <v>155.46347869382581</v>
      </c>
      <c r="P159" s="12">
        <f t="shared" si="65"/>
        <v>119.84657673778837</v>
      </c>
      <c r="Q159" s="12">
        <f>O159-'Surv-rate CEA'!M157*'Unit cost and utilities'!$H$3-('Surv-rate CEA'!L156-'Surv-rate CEA'!L157)*'Unit cost and utilities'!$G$14</f>
        <v>1.9588203260392953</v>
      </c>
      <c r="R159" s="12">
        <f t="shared" si="66"/>
        <v>1.5100518301314159</v>
      </c>
      <c r="S159" s="12">
        <f>'Surv-rate CEA'!Q157*'Unit cost and utilities'!$H$11+'Surv-rate CEA'!P157*'Unit cost and utilities'!$H$11+('Surv-rate CEA'!O156-'Surv-rate CEA'!O157)*'Unit cost and utilities'!$G$14</f>
        <v>120.68930815112537</v>
      </c>
      <c r="T159" s="12">
        <f t="shared" si="67"/>
        <v>93.039217649636171</v>
      </c>
      <c r="U159" s="12">
        <f>S159-'Surv-rate CEA'!P157*'Unit cost and utilities'!$H$11-('Surv-rate CEA'!O156-'Surv-rate CEA'!O157)*'Unit cost and utilities'!$G$14</f>
        <v>12.254578992733325</v>
      </c>
      <c r="V159" s="12">
        <f t="shared" si="68"/>
        <v>9.4470376835857568</v>
      </c>
      <c r="W159" s="12">
        <f>'Surv-rate CEA'!T157*'Unit cost and utilities'!$H$4+'Surv-rate CEA'!S157*'Unit cost and utilities'!$H$4+('Surv-rate CEA'!R156-'Surv-rate CEA'!R157)*'Unit cost and utilities'!$G$14</f>
        <v>153.65574342300127</v>
      </c>
      <c r="X159" s="12">
        <f t="shared" si="69"/>
        <v>118.45299616390221</v>
      </c>
      <c r="Y159" s="12">
        <f>W159-'Surv-rate CEA'!S157*'Unit cost and utilities'!$H$4-('Surv-rate CEA'!R156-'Surv-rate CEA'!R157)*'Unit cost and utilities'!$G$14</f>
        <v>1.9588203260393104</v>
      </c>
      <c r="Z159" s="12">
        <f t="shared" si="70"/>
        <v>1.5100518301314274</v>
      </c>
      <c r="AA159" s="12">
        <f>'Surv-rate CEA'!W157*'Unit cost and utilities'!$H$6+'Surv-rate CEA'!V157*'Unit cost and utilities'!$H$6+('Surv-rate CEA'!U156-'Surv-rate CEA'!U157)*'Unit cost and utilities'!$G$14</f>
        <v>136.96718684940461</v>
      </c>
      <c r="AB159" s="12">
        <f t="shared" si="71"/>
        <v>105.5878114089704</v>
      </c>
      <c r="AC159" s="12">
        <f>AA159-'Surv-rate CEA'!V157*'Unit cost and utilities'!$H$6-('Surv-rate CEA'!U156-'Surv-rate CEA'!U157)*'Unit cost and utilities'!$G$14</f>
        <v>56.230848579385409</v>
      </c>
      <c r="AD159" s="12">
        <f t="shared" si="72"/>
        <v>43.34828196255917</v>
      </c>
      <c r="AE159" s="12">
        <f>'Surv-rate CEA'!Z157*'Unit cost and utilities'!$H$12+'Surv-rate CEA'!Y157*'Unit cost and utilities'!$H$12+('Surv-rate CEA'!X156-'Surv-rate CEA'!X157)*'Unit cost and utilities'!$G$14</f>
        <v>120.68930815112537</v>
      </c>
      <c r="AF159" s="12">
        <f t="shared" si="73"/>
        <v>93.039217649636171</v>
      </c>
      <c r="AG159" s="12">
        <f>AE159-'Surv-rate CEA'!Y157*'Unit cost and utilities'!$H$12-('Surv-rate CEA'!X156-'Surv-rate CEA'!X157)*'Unit cost and utilities'!$G$14</f>
        <v>12.254578992733325</v>
      </c>
      <c r="AH159" s="12">
        <f t="shared" si="74"/>
        <v>9.4470376835857568</v>
      </c>
      <c r="AI159" s="12">
        <f>'Surv-rate CEA'!AC157*'Unit cost and utilities'!$H$5+'Surv-rate CEA'!AB157*'Unit cost and utilities'!$H$5+('Surv-rate CEA'!AA156-'Surv-rate CEA'!AA157)*'Unit cost and utilities'!$G$14</f>
        <v>177.74814835275245</v>
      </c>
      <c r="AJ159" s="12">
        <f t="shared" si="75"/>
        <v>137.02579718746483</v>
      </c>
      <c r="AK159" s="12">
        <f>AI159-'Surv-rate CEA'!AB157*'Unit cost and utilities'!$H$5-('Surv-rate CEA'!AA156-'Surv-rate CEA'!AA157)*'Unit cost and utilities'!$G$14</f>
        <v>17.594538221770289</v>
      </c>
      <c r="AL159" s="12">
        <f t="shared" si="76"/>
        <v>13.563604731334806</v>
      </c>
      <c r="AM159" s="12">
        <f>'Surv-rate CEA'!AF157*'Unit cost and utilities'!$H$9+'Surv-rate CEA'!AE157*'Unit cost and utilities'!$H$9+('Surv-rate CEA'!AD156-'Surv-rate CEA'!AD157)*'Unit cost and utilities'!G166</f>
        <v>257.69241968667387</v>
      </c>
      <c r="AN159" s="12">
        <f t="shared" si="77"/>
        <v>198.65472334855104</v>
      </c>
      <c r="AO159" s="12">
        <f>AM159-'Surv-rate CEA'!AE157*'Unit cost and utilities'!$H$9-('Surv-rate CEA'!AD156-'Surv-rate CEA'!AD157)*'Unit cost and utilities'!G166</f>
        <v>39.09424163924561</v>
      </c>
      <c r="AP159" s="12">
        <f t="shared" si="78"/>
        <v>30.137695811187108</v>
      </c>
      <c r="AQ159" s="13">
        <f>'Surv-rate CEA'!AI157*'Unit cost and utilities'!$H$4+'Surv-rate CEA'!AH157*'Unit cost and utilities'!$H$4+('Surv-rate CEA'!AG156-'Surv-rate CEA'!AG157)*'Unit cost and utilities'!$G$14</f>
        <v>153.65574342300127</v>
      </c>
      <c r="AR159" s="12">
        <f t="shared" si="79"/>
        <v>118.45299616390221</v>
      </c>
      <c r="AS159" s="13">
        <f>AQ159-'Surv-rate CEA'!AH157*'Unit cost and utilities'!$H$4-('Surv-rate CEA'!AG156-'Surv-rate CEA'!AG157)*'Unit cost and utilities'!$G$14</f>
        <v>1.9588203260393104</v>
      </c>
      <c r="AT159" s="12">
        <f t="shared" si="80"/>
        <v>1.5100518301314274</v>
      </c>
      <c r="AU159" s="12">
        <f>'Surv-rate CEA'!AL157*'Unit cost and utilities'!$H$8+'Surv-rate CEA'!AK157*'Unit cost and utilities'!$H$8+('Surv-rate CEA'!AJ156-'Surv-rate CEA'!AJ157)*'Unit cost and utilities'!$G$14</f>
        <v>116.73697718262164</v>
      </c>
      <c r="AV159" s="12">
        <f t="shared" si="81"/>
        <v>89.99237127330629</v>
      </c>
      <c r="AW159" s="12">
        <f>AU159-'Surv-rate CEA'!AK157*'Unit cost and utilities'!$H$8-('Surv-rate CEA'!AJ156-'Surv-rate CEA'!AJ157)*'Unit cost and utilities'!$G$14</f>
        <v>78.415412504590392</v>
      </c>
      <c r="AX159" s="12">
        <f t="shared" si="82"/>
        <v>60.450331043119476</v>
      </c>
      <c r="AY159" s="12">
        <f>'Surv-rate CEA'!AO157*'Unit cost and utilities'!$H$5+'Surv-rate CEA'!AN157*'Unit cost and utilities'!$H$5+('Surv-rate CEA'!AM156-'Surv-rate CEA'!AM157)*'Unit cost and utilities'!$G$14</f>
        <v>177.74814835275245</v>
      </c>
      <c r="AZ159" s="12">
        <f t="shared" si="83"/>
        <v>137.02579718746483</v>
      </c>
      <c r="BA159" s="12">
        <f>AY159-'Surv-rate CEA'!AN157*'Unit cost and utilities'!$H$5-('Surv-rate CEA'!AM156-'Surv-rate CEA'!AM157)*'Unit cost and utilities'!$G$14</f>
        <v>17.594538221770289</v>
      </c>
      <c r="BB159" s="12">
        <f t="shared" si="84"/>
        <v>13.563604731334806</v>
      </c>
    </row>
    <row r="160" spans="1:54">
      <c r="A160" s="12">
        <v>155</v>
      </c>
      <c r="B160" s="12">
        <f t="shared" si="85"/>
        <v>8.8602739726027391</v>
      </c>
      <c r="C160" s="12">
        <f>'Surv-rate CEA'!D158*'Unit cost and utilities'!$H$7+'Surv-rate CEA'!E158*'Unit cost and utilities'!$H$7+'Unit cost and utilities'!$G$14*('Surv-rate CEA'!C157-'Surv-rate CEA'!C158)</f>
        <v>127.76215032905843</v>
      </c>
      <c r="D160" s="12">
        <f t="shared" si="59"/>
        <v>98.324304873130743</v>
      </c>
      <c r="E160" s="12">
        <f>C160-'Surv-rate CEA'!E158*'Unit cost and utilities'!$H$7-'Unit cost and utilities'!$G$14*('Surv-rate CEA'!C157-'Surv-rate CEA'!C158)</f>
        <v>6.4807291458546707</v>
      </c>
      <c r="F160" s="12">
        <f t="shared" si="60"/>
        <v>4.987495801346653</v>
      </c>
      <c r="G160" s="12">
        <f>'Surv-rate CEA'!G158*'Unit cost and utilities'!$H$4+'Surv-rate CEA'!H158*'Unit cost and utilities'!$H$4+('Surv-rate CEA'!F157-'Surv-rate CEA'!F158)*'Unit cost and utilities'!$G$14</f>
        <v>151.79631932888051</v>
      </c>
      <c r="H160" s="12">
        <f t="shared" si="61"/>
        <v>116.82072931514624</v>
      </c>
      <c r="I160" s="12">
        <f>G160-'Surv-rate CEA'!H158*'Unit cost and utilities'!$H$4-('Surv-rate CEA'!F157-'Surv-rate CEA'!F158)*'Unit cost and utilities'!$G$14</f>
        <v>1.9095027086690033</v>
      </c>
      <c r="J160" s="12">
        <f t="shared" si="62"/>
        <v>1.4695316727190191</v>
      </c>
      <c r="K160" s="12">
        <f>'Surv-rate CEA'!K158*'Unit cost and utilities'!$H$10+'Surv-rate CEA'!J158*'Unit cost and utilities'!$H$10+('Surv-rate CEA'!I157-'Surv-rate CEA'!I158)*'Unit cost and utilities'!$G$14</f>
        <v>119.5018979343904</v>
      </c>
      <c r="L160" s="12">
        <f t="shared" si="63"/>
        <v>91.967308120254202</v>
      </c>
      <c r="M160" s="12">
        <f>K160-'Surv-rate CEA'!J158*'Unit cost and utilities'!$H$10-('Surv-rate CEA'!I157-'Surv-rate CEA'!I158)*'Unit cost and utilities'!$G$14</f>
        <v>12.056210686129463</v>
      </c>
      <c r="N160" s="12">
        <f t="shared" si="64"/>
        <v>9.2783232910887889</v>
      </c>
      <c r="O160" s="12">
        <f>'Surv-rate CEA'!N158*'Unit cost and utilities'!$H$3+'Surv-rate CEA'!M158*'Unit cost and utilities'!$H$3+('Surv-rate CEA'!L157-'Surv-rate CEA'!L158)*'Unit cost and utilities'!$G$14</f>
        <v>153.54863230820789</v>
      </c>
      <c r="P160" s="12">
        <f t="shared" si="65"/>
        <v>118.16928955124725</v>
      </c>
      <c r="Q160" s="12">
        <f>O160-'Surv-rate CEA'!M158*'Unit cost and utilities'!$H$3-('Surv-rate CEA'!L157-'Surv-rate CEA'!L158)*'Unit cost and utilities'!$G$14</f>
        <v>1.909502708669006</v>
      </c>
      <c r="R160" s="12">
        <f t="shared" si="66"/>
        <v>1.4695316727190213</v>
      </c>
      <c r="S160" s="12">
        <f>'Surv-rate CEA'!Q158*'Unit cost and utilities'!$H$11+'Surv-rate CEA'!P158*'Unit cost and utilities'!$H$11+('Surv-rate CEA'!O157-'Surv-rate CEA'!O158)*'Unit cost and utilities'!$G$14</f>
        <v>119.5018979343904</v>
      </c>
      <c r="T160" s="12">
        <f t="shared" si="67"/>
        <v>91.967308120254202</v>
      </c>
      <c r="U160" s="12">
        <f>S160-'Surv-rate CEA'!P158*'Unit cost and utilities'!$H$11-('Surv-rate CEA'!O157-'Surv-rate CEA'!O158)*'Unit cost and utilities'!$G$14</f>
        <v>12.056210686129463</v>
      </c>
      <c r="V160" s="12">
        <f t="shared" si="68"/>
        <v>9.2783232910887889</v>
      </c>
      <c r="W160" s="12">
        <f>'Surv-rate CEA'!T158*'Unit cost and utilities'!$H$4+'Surv-rate CEA'!S158*'Unit cost and utilities'!$H$4+('Surv-rate CEA'!R157-'Surv-rate CEA'!R158)*'Unit cost and utilities'!$G$14</f>
        <v>151.79631932888051</v>
      </c>
      <c r="X160" s="12">
        <f t="shared" si="69"/>
        <v>116.82072931514624</v>
      </c>
      <c r="Y160" s="12">
        <f>W160-'Surv-rate CEA'!S158*'Unit cost and utilities'!$H$4-('Surv-rate CEA'!R157-'Surv-rate CEA'!R158)*'Unit cost and utilities'!$G$14</f>
        <v>1.9095027086690033</v>
      </c>
      <c r="Z160" s="12">
        <f t="shared" si="70"/>
        <v>1.4695316727190191</v>
      </c>
      <c r="AA160" s="12">
        <f>'Surv-rate CEA'!W158*'Unit cost and utilities'!$H$6+'Surv-rate CEA'!V158*'Unit cost and utilities'!$H$6+('Surv-rate CEA'!U157-'Surv-rate CEA'!U158)*'Unit cost and utilities'!$G$14</f>
        <v>135.68326408349685</v>
      </c>
      <c r="AB160" s="12">
        <f t="shared" si="71"/>
        <v>104.42030436687918</v>
      </c>
      <c r="AC160" s="12">
        <f>AA160-'Surv-rate CEA'!V158*'Unit cost and utilities'!$H$6-('Surv-rate CEA'!U157-'Surv-rate CEA'!U158)*'Unit cost and utilities'!$G$14</f>
        <v>55.599221718815194</v>
      </c>
      <c r="AD160" s="12">
        <f t="shared" si="72"/>
        <v>42.78853175928591</v>
      </c>
      <c r="AE160" s="12">
        <f>'Surv-rate CEA'!Z158*'Unit cost and utilities'!$H$12+'Surv-rate CEA'!Y158*'Unit cost and utilities'!$H$12+('Surv-rate CEA'!X157-'Surv-rate CEA'!X158)*'Unit cost and utilities'!$G$14</f>
        <v>119.5018979343904</v>
      </c>
      <c r="AF160" s="12">
        <f t="shared" si="73"/>
        <v>91.967308120254202</v>
      </c>
      <c r="AG160" s="12">
        <f>AE160-'Surv-rate CEA'!Y158*'Unit cost and utilities'!$H$12-('Surv-rate CEA'!X157-'Surv-rate CEA'!X158)*'Unit cost and utilities'!$G$14</f>
        <v>12.056210686129463</v>
      </c>
      <c r="AH160" s="12">
        <f t="shared" si="74"/>
        <v>9.2783232910887889</v>
      </c>
      <c r="AI160" s="12">
        <f>'Surv-rate CEA'!AC158*'Unit cost and utilities'!$H$5+'Surv-rate CEA'!AB158*'Unit cost and utilities'!$H$5+('Surv-rate CEA'!AA157-'Surv-rate CEA'!AA158)*'Unit cost and utilities'!$G$14</f>
        <v>175.69947665014769</v>
      </c>
      <c r="AJ160" s="12">
        <f t="shared" si="75"/>
        <v>135.21632865214434</v>
      </c>
      <c r="AK160" s="12">
        <f>AI160-'Surv-rate CEA'!AB158*'Unit cost and utilities'!$H$5-('Surv-rate CEA'!AA157-'Surv-rate CEA'!AA158)*'Unit cost and utilities'!$G$14</f>
        <v>17.277098382845232</v>
      </c>
      <c r="AL160" s="12">
        <f t="shared" si="76"/>
        <v>13.29625937214349</v>
      </c>
      <c r="AM160" s="12">
        <f>'Surv-rate CEA'!AF158*'Unit cost and utilities'!$H$9+'Surv-rate CEA'!AE158*'Unit cost and utilities'!$H$9+('Surv-rate CEA'!AD157-'Surv-rate CEA'!AD158)*'Unit cost and utilities'!G167</f>
        <v>255.95894827084243</v>
      </c>
      <c r="AN160" s="12">
        <f t="shared" si="77"/>
        <v>196.98310962964584</v>
      </c>
      <c r="AO160" s="12">
        <f>AM160-'Surv-rate CEA'!AE158*'Unit cost and utilities'!$H$9-('Surv-rate CEA'!AD157-'Surv-rate CEA'!AD158)*'Unit cost and utilities'!G167</f>
        <v>38.608806322557086</v>
      </c>
      <c r="AP160" s="12">
        <f t="shared" si="78"/>
        <v>29.712900368923663</v>
      </c>
      <c r="AQ160" s="13">
        <f>'Surv-rate CEA'!AI158*'Unit cost and utilities'!$H$4+'Surv-rate CEA'!AH158*'Unit cost and utilities'!$H$4+('Surv-rate CEA'!AG157-'Surv-rate CEA'!AG158)*'Unit cost and utilities'!$G$14</f>
        <v>151.79631932888051</v>
      </c>
      <c r="AR160" s="12">
        <f t="shared" si="79"/>
        <v>116.82072931514624</v>
      </c>
      <c r="AS160" s="13">
        <f>AQ160-'Surv-rate CEA'!AH158*'Unit cost and utilities'!$H$4-('Surv-rate CEA'!AG157-'Surv-rate CEA'!AG158)*'Unit cost and utilities'!$G$14</f>
        <v>1.9095027086690033</v>
      </c>
      <c r="AT160" s="12">
        <f t="shared" si="80"/>
        <v>1.4695316727190191</v>
      </c>
      <c r="AU160" s="12">
        <f>'Surv-rate CEA'!AL158*'Unit cost and utilities'!$H$8+'Surv-rate CEA'!AK158*'Unit cost and utilities'!$H$8+('Surv-rate CEA'!AJ157-'Surv-rate CEA'!AJ158)*'Unit cost and utilities'!$G$14</f>
        <v>115.57418398621945</v>
      </c>
      <c r="AV160" s="12">
        <f t="shared" si="81"/>
        <v>88.94458391985718</v>
      </c>
      <c r="AW160" s="12">
        <f>AU160-'Surv-rate CEA'!AK158*'Unit cost and utilities'!$H$8-('Surv-rate CEA'!AJ157-'Surv-rate CEA'!AJ158)*'Unit cost and utilities'!$G$14</f>
        <v>77.619653941011521</v>
      </c>
      <c r="AX160" s="12">
        <f t="shared" si="82"/>
        <v>59.735207168841065</v>
      </c>
      <c r="AY160" s="12">
        <f>'Surv-rate CEA'!AO158*'Unit cost and utilities'!$H$5+'Surv-rate CEA'!AN158*'Unit cost and utilities'!$H$5+('Surv-rate CEA'!AM157-'Surv-rate CEA'!AM158)*'Unit cost and utilities'!$G$14</f>
        <v>175.69947665014769</v>
      </c>
      <c r="AZ160" s="12">
        <f t="shared" si="83"/>
        <v>135.21632865214434</v>
      </c>
      <c r="BA160" s="12">
        <f>AY160-'Surv-rate CEA'!AN158*'Unit cost and utilities'!$H$5-('Surv-rate CEA'!AM157-'Surv-rate CEA'!AM158)*'Unit cost and utilities'!$G$14</f>
        <v>17.277098382845232</v>
      </c>
      <c r="BB160" s="12">
        <f t="shared" si="84"/>
        <v>13.29625937214349</v>
      </c>
    </row>
    <row r="161" spans="1:54">
      <c r="A161" s="12">
        <v>156</v>
      </c>
      <c r="B161" s="12">
        <f t="shared" si="85"/>
        <v>8.9178082191780828</v>
      </c>
      <c r="C161" s="12">
        <f>'Surv-rate CEA'!D159*'Unit cost and utilities'!$H$7+'Surv-rate CEA'!E159*'Unit cost and utilities'!$H$7+'Unit cost and utilities'!$G$14*('Surv-rate CEA'!C158-'Surv-rate CEA'!C159)</f>
        <v>126.54186051255031</v>
      </c>
      <c r="D161" s="12">
        <f t="shared" si="59"/>
        <v>97.219706918557748</v>
      </c>
      <c r="E161" s="12">
        <f>C161-'Surv-rate CEA'!E159*'Unit cost and utilities'!$H$7-'Unit cost and utilities'!$G$14*('Surv-rate CEA'!C158-'Surv-rate CEA'!C159)</f>
        <v>6.3633696138267393</v>
      </c>
      <c r="F161" s="12">
        <f t="shared" si="60"/>
        <v>4.8888559593237124</v>
      </c>
      <c r="G161" s="12">
        <f>'Surv-rate CEA'!G159*'Unit cost and utilities'!$H$4+'Surv-rate CEA'!H159*'Unit cost and utilities'!$H$4+('Surv-rate CEA'!F158-'Surv-rate CEA'!F159)*'Unit cost and utilities'!$G$14</f>
        <v>149.96743676480864</v>
      </c>
      <c r="H161" s="12">
        <f t="shared" si="61"/>
        <v>115.21713202688392</v>
      </c>
      <c r="I161" s="12">
        <f>G161-'Surv-rate CEA'!H159*'Unit cost and utilities'!$H$4-('Surv-rate CEA'!F158-'Surv-rate CEA'!F159)*'Unit cost and utilities'!$G$14</f>
        <v>1.861645799817591</v>
      </c>
      <c r="J161" s="12">
        <f t="shared" si="62"/>
        <v>1.4302670935242012</v>
      </c>
      <c r="K161" s="12">
        <f>'Surv-rate CEA'!K159*'Unit cost and utilities'!$H$10+'Surv-rate CEA'!J159*'Unit cost and utilities'!$H$10+('Surv-rate CEA'!I158-'Surv-rate CEA'!I159)*'Unit cost and utilities'!$G$14</f>
        <v>118.331414324913</v>
      </c>
      <c r="L161" s="12">
        <f t="shared" si="63"/>
        <v>90.911777125210648</v>
      </c>
      <c r="M161" s="12">
        <f>K161-'Surv-rate CEA'!J159*'Unit cost and utilities'!$H$10-('Surv-rate CEA'!I158-'Surv-rate CEA'!I159)*'Unit cost and utilities'!$G$14</f>
        <v>11.861946624332729</v>
      </c>
      <c r="N161" s="12">
        <f t="shared" si="64"/>
        <v>9.1133081940645919</v>
      </c>
      <c r="O161" s="12">
        <f>'Surv-rate CEA'!N159*'Unit cost and utilities'!$H$3+'Surv-rate CEA'!M159*'Unit cost and utilities'!$H$3+('Surv-rate CEA'!L158-'Surv-rate CEA'!L159)*'Unit cost and utilities'!$G$14</f>
        <v>151.66604926285279</v>
      </c>
      <c r="P161" s="12">
        <f t="shared" si="65"/>
        <v>116.52214373256903</v>
      </c>
      <c r="Q161" s="12">
        <f>O161-'Surv-rate CEA'!M159*'Unit cost and utilities'!$H$3-('Surv-rate CEA'!L158-'Surv-rate CEA'!L159)*'Unit cost and utilities'!$G$14</f>
        <v>1.8616457998175808</v>
      </c>
      <c r="R161" s="12">
        <f t="shared" si="66"/>
        <v>1.4302670935241935</v>
      </c>
      <c r="S161" s="12">
        <f>'Surv-rate CEA'!Q159*'Unit cost and utilities'!$H$11+'Surv-rate CEA'!P159*'Unit cost and utilities'!$H$11+('Surv-rate CEA'!O158-'Surv-rate CEA'!O159)*'Unit cost and utilities'!$G$14</f>
        <v>118.331414324913</v>
      </c>
      <c r="T161" s="12">
        <f t="shared" si="67"/>
        <v>90.911777125210648</v>
      </c>
      <c r="U161" s="12">
        <f>S161-'Surv-rate CEA'!P159*'Unit cost and utilities'!$H$11-('Surv-rate CEA'!O158-'Surv-rate CEA'!O159)*'Unit cost and utilities'!$G$14</f>
        <v>11.861946624332729</v>
      </c>
      <c r="V161" s="12">
        <f t="shared" si="68"/>
        <v>9.1133081940645919</v>
      </c>
      <c r="W161" s="12">
        <f>'Surv-rate CEA'!T159*'Unit cost and utilities'!$H$4+'Surv-rate CEA'!S159*'Unit cost and utilities'!$H$4+('Surv-rate CEA'!R158-'Surv-rate CEA'!R159)*'Unit cost and utilities'!$G$14</f>
        <v>149.96743676480864</v>
      </c>
      <c r="X161" s="12">
        <f t="shared" si="69"/>
        <v>115.21713202688392</v>
      </c>
      <c r="Y161" s="12">
        <f>W161-'Surv-rate CEA'!S159*'Unit cost and utilities'!$H$4-('Surv-rate CEA'!R158-'Surv-rate CEA'!R159)*'Unit cost and utilities'!$G$14</f>
        <v>1.861645799817591</v>
      </c>
      <c r="Z161" s="12">
        <f t="shared" si="70"/>
        <v>1.4302670935242012</v>
      </c>
      <c r="AA161" s="12">
        <f>'Surv-rate CEA'!W159*'Unit cost and utilities'!$H$6+'Surv-rate CEA'!V159*'Unit cost and utilities'!$H$6+('Surv-rate CEA'!U158-'Surv-rate CEA'!U159)*'Unit cost and utilities'!$G$14</f>
        <v>134.41705180941108</v>
      </c>
      <c r="AB161" s="12">
        <f t="shared" si="71"/>
        <v>103.2700667497414</v>
      </c>
      <c r="AC161" s="12">
        <f>AA161-'Surv-rate CEA'!V159*'Unit cost and utilities'!$H$6-('Surv-rate CEA'!U158-'Surv-rate CEA'!U159)*'Unit cost and utilities'!$G$14</f>
        <v>54.977555310258893</v>
      </c>
      <c r="AD161" s="12">
        <f t="shared" si="72"/>
        <v>42.238211076658423</v>
      </c>
      <c r="AE161" s="12">
        <f>'Surv-rate CEA'!Z159*'Unit cost and utilities'!$H$12+'Surv-rate CEA'!Y159*'Unit cost and utilities'!$H$12+('Surv-rate CEA'!X158-'Surv-rate CEA'!X159)*'Unit cost and utilities'!$G$14</f>
        <v>118.331414324913</v>
      </c>
      <c r="AF161" s="12">
        <f t="shared" si="73"/>
        <v>90.911777125210648</v>
      </c>
      <c r="AG161" s="12">
        <f>AE161-'Surv-rate CEA'!Y159*'Unit cost and utilities'!$H$12-('Surv-rate CEA'!X158-'Surv-rate CEA'!X159)*'Unit cost and utilities'!$G$14</f>
        <v>11.861946624332729</v>
      </c>
      <c r="AH161" s="12">
        <f t="shared" si="74"/>
        <v>9.1133081940645919</v>
      </c>
      <c r="AI161" s="12">
        <f>'Surv-rate CEA'!AC159*'Unit cost and utilities'!$H$5+'Surv-rate CEA'!AB159*'Unit cost and utilities'!$H$5+('Surv-rate CEA'!AA158-'Surv-rate CEA'!AA159)*'Unit cost and utilities'!$G$14</f>
        <v>173.68328550208375</v>
      </c>
      <c r="AJ161" s="12">
        <f t="shared" si="75"/>
        <v>133.43756796977146</v>
      </c>
      <c r="AK161" s="12">
        <f>AI161-'Surv-rate CEA'!AB159*'Unit cost and utilities'!$H$5-('Surv-rate CEA'!AA158-'Surv-rate CEA'!AA159)*'Unit cost and utilities'!$G$14</f>
        <v>16.966811090903395</v>
      </c>
      <c r="AL161" s="12">
        <f t="shared" si="76"/>
        <v>13.035278562516206</v>
      </c>
      <c r="AM161" s="12">
        <f>'Surv-rate CEA'!AF159*'Unit cost and utilities'!$H$9+'Surv-rate CEA'!AE159*'Unit cost and utilities'!$H$9+('Surv-rate CEA'!AD158-'Surv-rate CEA'!AD159)*'Unit cost and utilities'!G168</f>
        <v>254.24459873690591</v>
      </c>
      <c r="AN161" s="12">
        <f t="shared" si="77"/>
        <v>195.33129412442014</v>
      </c>
      <c r="AO161" s="12">
        <f>AM161-'Surv-rate CEA'!AE159*'Unit cost and utilities'!$H$9-('Surv-rate CEA'!AD158-'Surv-rate CEA'!AD159)*'Unit cost and utilities'!G168</f>
        <v>38.131597040222289</v>
      </c>
      <c r="AP161" s="12">
        <f t="shared" si="78"/>
        <v>29.295781440002486</v>
      </c>
      <c r="AQ161" s="13">
        <f>'Surv-rate CEA'!AI159*'Unit cost and utilities'!$H$4+'Surv-rate CEA'!AH159*'Unit cost and utilities'!$H$4+('Surv-rate CEA'!AG158-'Surv-rate CEA'!AG159)*'Unit cost and utilities'!$G$14</f>
        <v>149.96743676480864</v>
      </c>
      <c r="AR161" s="12">
        <f t="shared" si="79"/>
        <v>115.21713202688392</v>
      </c>
      <c r="AS161" s="13">
        <f>AQ161-'Surv-rate CEA'!AH159*'Unit cost and utilities'!$H$4-('Surv-rate CEA'!AG158-'Surv-rate CEA'!AG159)*'Unit cost and utilities'!$G$14</f>
        <v>1.861645799817591</v>
      </c>
      <c r="AT161" s="12">
        <f t="shared" si="80"/>
        <v>1.4302670935242012</v>
      </c>
      <c r="AU161" s="12">
        <f>'Surv-rate CEA'!AL159*'Unit cost and utilities'!$H$8+'Surv-rate CEA'!AK159*'Unit cost and utilities'!$H$8+('Surv-rate CEA'!AJ158-'Surv-rate CEA'!AJ159)*'Unit cost and utilities'!$G$14</f>
        <v>114.42810749957904</v>
      </c>
      <c r="AV161" s="12">
        <f t="shared" si="81"/>
        <v>87.912940660857117</v>
      </c>
      <c r="AW161" s="12">
        <f>AU161-'Surv-rate CEA'!AK159*'Unit cost and utilities'!$H$8-('Surv-rate CEA'!AJ158-'Surv-rate CEA'!AJ159)*'Unit cost and utilities'!$G$14</f>
        <v>76.835586837746121</v>
      </c>
      <c r="AX161" s="12">
        <f t="shared" si="82"/>
        <v>59.031321358991789</v>
      </c>
      <c r="AY161" s="12">
        <f>'Surv-rate CEA'!AO159*'Unit cost and utilities'!$H$5+'Surv-rate CEA'!AN159*'Unit cost and utilities'!$H$5+('Surv-rate CEA'!AM158-'Surv-rate CEA'!AM159)*'Unit cost and utilities'!$G$14</f>
        <v>173.68328550208375</v>
      </c>
      <c r="AZ161" s="12">
        <f t="shared" si="83"/>
        <v>133.43756796977146</v>
      </c>
      <c r="BA161" s="12">
        <f>AY161-'Surv-rate CEA'!AN159*'Unit cost and utilities'!$H$5-('Surv-rate CEA'!AM158-'Surv-rate CEA'!AM159)*'Unit cost and utilities'!$G$14</f>
        <v>16.966811090903395</v>
      </c>
      <c r="BB161" s="12">
        <f t="shared" si="84"/>
        <v>13.035278562516206</v>
      </c>
    </row>
    <row r="162" spans="1:54">
      <c r="A162" s="12">
        <v>157</v>
      </c>
      <c r="B162" s="12">
        <f t="shared" si="85"/>
        <v>8.9753424657534246</v>
      </c>
      <c r="C162" s="12">
        <f>'Surv-rate CEA'!D160*'Unit cost and utilities'!$H$7+'Surv-rate CEA'!E160*'Unit cost and utilities'!$H$7+'Unit cost and utilities'!$G$14*('Surv-rate CEA'!C159-'Surv-rate CEA'!C160)</f>
        <v>125.33858700052137</v>
      </c>
      <c r="D162" s="12">
        <f t="shared" si="59"/>
        <v>96.131630025587341</v>
      </c>
      <c r="E162" s="12">
        <f>C162-'Surv-rate CEA'!E160*'Unit cost and utilities'!$H$7-'Unit cost and utilities'!$G$14*('Surv-rate CEA'!C159-'Surv-rate CEA'!C160)</f>
        <v>6.2486592013117424</v>
      </c>
      <c r="F162" s="12">
        <f t="shared" si="60"/>
        <v>4.7925687441648259</v>
      </c>
      <c r="G162" s="12">
        <f>'Surv-rate CEA'!G160*'Unit cost and utilities'!$H$4+'Surv-rate CEA'!H160*'Unit cost and utilities'!$H$4+('Surv-rate CEA'!F159-'Surv-rate CEA'!F160)*'Unit cost and utilities'!$G$14</f>
        <v>148.16845298853983</v>
      </c>
      <c r="H162" s="12">
        <f t="shared" si="61"/>
        <v>113.64157874301465</v>
      </c>
      <c r="I162" s="12">
        <f>G162-'Surv-rate CEA'!H160*'Unit cost and utilities'!$H$4-('Surv-rate CEA'!F159-'Surv-rate CEA'!F160)*'Unit cost and utilities'!$G$14</f>
        <v>1.8151996582405516</v>
      </c>
      <c r="J162" s="12">
        <f t="shared" si="62"/>
        <v>1.392213731975672</v>
      </c>
      <c r="K162" s="12">
        <f>'Surv-rate CEA'!K160*'Unit cost and utilities'!$H$10+'Surv-rate CEA'!J160*'Unit cost and utilities'!$H$10+('Surv-rate CEA'!I159-'Surv-rate CEA'!I160)*'Unit cost and utilities'!$G$14</f>
        <v>117.17753522275628</v>
      </c>
      <c r="L162" s="12">
        <f t="shared" si="63"/>
        <v>89.872302958843619</v>
      </c>
      <c r="M162" s="12">
        <f>K162-'Surv-rate CEA'!J160*'Unit cost and utilities'!$H$10-('Surv-rate CEA'!I159-'Surv-rate CEA'!I160)*'Unit cost and utilities'!$G$14</f>
        <v>11.671682553658608</v>
      </c>
      <c r="N162" s="12">
        <f t="shared" si="64"/>
        <v>8.9518949900061067</v>
      </c>
      <c r="O162" s="12">
        <f>'Surv-rate CEA'!N160*'Unit cost and utilities'!$H$3+'Surv-rate CEA'!M160*'Unit cost and utilities'!$H$3+('Surv-rate CEA'!L159-'Surv-rate CEA'!L160)*'Unit cost and utilities'!$G$14</f>
        <v>149.81502774402264</v>
      </c>
      <c r="P162" s="12">
        <f t="shared" si="65"/>
        <v>114.90446129970798</v>
      </c>
      <c r="Q162" s="12">
        <f>O162-'Surv-rate CEA'!M160*'Unit cost and utilities'!$H$3-('Surv-rate CEA'!L159-'Surv-rate CEA'!L160)*'Unit cost and utilities'!$G$14</f>
        <v>1.8151996582405494</v>
      </c>
      <c r="R162" s="12">
        <f t="shared" si="66"/>
        <v>1.3922137319756702</v>
      </c>
      <c r="S162" s="12">
        <f>'Surv-rate CEA'!Q160*'Unit cost and utilities'!$H$11+'Surv-rate CEA'!P160*'Unit cost and utilities'!$H$11+('Surv-rate CEA'!O159-'Surv-rate CEA'!O160)*'Unit cost and utilities'!$G$14</f>
        <v>117.17753522275628</v>
      </c>
      <c r="T162" s="12">
        <f t="shared" si="67"/>
        <v>89.872302958843619</v>
      </c>
      <c r="U162" s="12">
        <f>S162-'Surv-rate CEA'!P160*'Unit cost and utilities'!$H$11-('Surv-rate CEA'!O159-'Surv-rate CEA'!O160)*'Unit cost and utilities'!$G$14</f>
        <v>11.671682553658608</v>
      </c>
      <c r="V162" s="12">
        <f t="shared" si="68"/>
        <v>8.9518949900061067</v>
      </c>
      <c r="W162" s="12">
        <f>'Surv-rate CEA'!T160*'Unit cost and utilities'!$H$4+'Surv-rate CEA'!S160*'Unit cost and utilities'!$H$4+('Surv-rate CEA'!R159-'Surv-rate CEA'!R160)*'Unit cost and utilities'!$G$14</f>
        <v>148.16845298853983</v>
      </c>
      <c r="X162" s="12">
        <f t="shared" si="69"/>
        <v>113.64157874301465</v>
      </c>
      <c r="Y162" s="12">
        <f>W162-'Surv-rate CEA'!S160*'Unit cost and utilities'!$H$4-('Surv-rate CEA'!R159-'Surv-rate CEA'!R160)*'Unit cost and utilities'!$G$14</f>
        <v>1.8151996582405516</v>
      </c>
      <c r="Z162" s="12">
        <f t="shared" si="70"/>
        <v>1.392213731975672</v>
      </c>
      <c r="AA162" s="12">
        <f>'Surv-rate CEA'!W160*'Unit cost and utilities'!$H$6+'Surv-rate CEA'!V160*'Unit cost and utilities'!$H$6+('Surv-rate CEA'!U159-'Surv-rate CEA'!U160)*'Unit cost and utilities'!$G$14</f>
        <v>133.16822086493895</v>
      </c>
      <c r="AB162" s="12">
        <f t="shared" si="71"/>
        <v>102.13676766039146</v>
      </c>
      <c r="AC162" s="12">
        <f>AA162-'Surv-rate CEA'!V160*'Unit cost and utilities'!$H$6-('Surv-rate CEA'!U159-'Surv-rate CEA'!U160)*'Unit cost and utilities'!$G$14</f>
        <v>54.365644202246351</v>
      </c>
      <c r="AD162" s="12">
        <f t="shared" si="72"/>
        <v>41.69711913643421</v>
      </c>
      <c r="AE162" s="12">
        <f>'Surv-rate CEA'!Z160*'Unit cost and utilities'!$H$12+'Surv-rate CEA'!Y160*'Unit cost and utilities'!$H$12+('Surv-rate CEA'!X159-'Surv-rate CEA'!X160)*'Unit cost and utilities'!$G$14</f>
        <v>117.17753522275628</v>
      </c>
      <c r="AF162" s="12">
        <f t="shared" si="73"/>
        <v>89.872302958843619</v>
      </c>
      <c r="AG162" s="12">
        <f>AE162-'Surv-rate CEA'!Y160*'Unit cost and utilities'!$H$12-('Surv-rate CEA'!X159-'Surv-rate CEA'!X160)*'Unit cost and utilities'!$G$14</f>
        <v>11.671682553658608</v>
      </c>
      <c r="AH162" s="12">
        <f t="shared" si="74"/>
        <v>8.9518949900061067</v>
      </c>
      <c r="AI162" s="12">
        <f>'Surv-rate CEA'!AC160*'Unit cost and utilities'!$H$5+'Surv-rate CEA'!AB160*'Unit cost and utilities'!$H$5+('Surv-rate CEA'!AA159-'Surv-rate CEA'!AA160)*'Unit cost and utilities'!$G$14</f>
        <v>171.69890933791291</v>
      </c>
      <c r="AJ162" s="12">
        <f t="shared" si="75"/>
        <v>131.68886312880207</v>
      </c>
      <c r="AK162" s="12">
        <f>AI162-'Surv-rate CEA'!AB160*'Unit cost and utilities'!$H$5-('Surv-rate CEA'!AA159-'Surv-rate CEA'!AA160)*'Unit cost and utilities'!$G$14</f>
        <v>16.663481729987829</v>
      </c>
      <c r="AL162" s="12">
        <f t="shared" si="76"/>
        <v>12.780482842036992</v>
      </c>
      <c r="AM162" s="12">
        <f>'Surv-rate CEA'!AF160*'Unit cost and utilities'!$H$9+'Surv-rate CEA'!AE160*'Unit cost and utilities'!$H$9+('Surv-rate CEA'!AD159-'Surv-rate CEA'!AD160)*'Unit cost and utilities'!G169</f>
        <v>252.54906919149255</v>
      </c>
      <c r="AN162" s="12">
        <f t="shared" si="77"/>
        <v>193.69895786939128</v>
      </c>
      <c r="AO162" s="12">
        <f>AM162-'Surv-rate CEA'!AE160*'Unit cost and utilities'!$H$9-('Surv-rate CEA'!AD159-'Surv-rate CEA'!AD160)*'Unit cost and utilities'!G169</f>
        <v>37.662434951873905</v>
      </c>
      <c r="AP162" s="12">
        <f t="shared" si="78"/>
        <v>28.886166258131116</v>
      </c>
      <c r="AQ162" s="13">
        <f>'Surv-rate CEA'!AI160*'Unit cost and utilities'!$H$4+'Surv-rate CEA'!AH160*'Unit cost and utilities'!$H$4+('Surv-rate CEA'!AG159-'Surv-rate CEA'!AG160)*'Unit cost and utilities'!$G$14</f>
        <v>148.16845298853983</v>
      </c>
      <c r="AR162" s="12">
        <f t="shared" si="79"/>
        <v>113.64157874301465</v>
      </c>
      <c r="AS162" s="13">
        <f>AQ162-'Surv-rate CEA'!AH160*'Unit cost and utilities'!$H$4-('Surv-rate CEA'!AG159-'Surv-rate CEA'!AG160)*'Unit cost and utilities'!$G$14</f>
        <v>1.8151996582405516</v>
      </c>
      <c r="AT162" s="12">
        <f t="shared" si="80"/>
        <v>1.392213731975672</v>
      </c>
      <c r="AU162" s="12">
        <f>'Surv-rate CEA'!AL160*'Unit cost and utilities'!$H$8+'Surv-rate CEA'!AK160*'Unit cost and utilities'!$H$8+('Surv-rate CEA'!AJ159-'Surv-rate CEA'!AJ160)*'Unit cost and utilities'!$G$14</f>
        <v>113.29842766416006</v>
      </c>
      <c r="AV162" s="12">
        <f t="shared" si="81"/>
        <v>86.897122357430916</v>
      </c>
      <c r="AW162" s="12">
        <f>AU162-'Surv-rate CEA'!AK160*'Unit cost and utilities'!$H$8-('Surv-rate CEA'!AJ159-'Surv-rate CEA'!AJ160)*'Unit cost and utilities'!$G$14</f>
        <v>76.062982603630687</v>
      </c>
      <c r="AX162" s="12">
        <f t="shared" si="82"/>
        <v>58.338446900350775</v>
      </c>
      <c r="AY162" s="12">
        <f>'Surv-rate CEA'!AO160*'Unit cost and utilities'!$H$5+'Surv-rate CEA'!AN160*'Unit cost and utilities'!$H$5+('Surv-rate CEA'!AM159-'Surv-rate CEA'!AM160)*'Unit cost and utilities'!$G$14</f>
        <v>171.69890933791291</v>
      </c>
      <c r="AZ162" s="12">
        <f t="shared" si="83"/>
        <v>131.68886312880207</v>
      </c>
      <c r="BA162" s="12">
        <f>AY162-'Surv-rate CEA'!AN160*'Unit cost and utilities'!$H$5-('Surv-rate CEA'!AM159-'Surv-rate CEA'!AM160)*'Unit cost and utilities'!$G$14</f>
        <v>16.663481729987829</v>
      </c>
      <c r="BB162" s="12">
        <f t="shared" si="84"/>
        <v>12.780482842036992</v>
      </c>
    </row>
    <row r="163" spans="1:54">
      <c r="A163" s="12">
        <v>158</v>
      </c>
      <c r="B163" s="12">
        <f t="shared" si="85"/>
        <v>9.0328767123287665</v>
      </c>
      <c r="C163" s="12">
        <f>'Surv-rate CEA'!D161*'Unit cost and utilities'!$H$7+'Surv-rate CEA'!E161*'Unit cost and utilities'!$H$7+'Unit cost and utilities'!$G$14*('Surv-rate CEA'!C160-'Surv-rate CEA'!C161)</f>
        <v>124.15201158955047</v>
      </c>
      <c r="D163" s="12">
        <f t="shared" si="59"/>
        <v>95.059755422452668</v>
      </c>
      <c r="E163" s="12">
        <f>C163-'Surv-rate CEA'!E161*'Unit cost and utilities'!$H$7-'Unit cost and utilities'!$G$14*('Surv-rate CEA'!C160-'Surv-rate CEA'!C161)</f>
        <v>6.1365257970396012</v>
      </c>
      <c r="F163" s="12">
        <f t="shared" si="60"/>
        <v>4.6985677794628158</v>
      </c>
      <c r="G163" s="12">
        <f>'Surv-rate CEA'!G161*'Unit cost and utilities'!$H$4+'Surv-rate CEA'!H161*'Unit cost and utilities'!$H$4+('Surv-rate CEA'!F160-'Surv-rate CEA'!F161)*'Unit cost and utilities'!$G$14</f>
        <v>146.39874187750988</v>
      </c>
      <c r="H163" s="12">
        <f t="shared" si="61"/>
        <v>112.09346041882573</v>
      </c>
      <c r="I163" s="12">
        <f>G163-'Surv-rate CEA'!H161*'Unit cost and utilities'!$H$4-('Surv-rate CEA'!F160-'Surv-rate CEA'!F161)*'Unit cost and utilities'!$G$14</f>
        <v>1.7701162832287984</v>
      </c>
      <c r="J163" s="12">
        <f t="shared" si="62"/>
        <v>1.3553289938573423</v>
      </c>
      <c r="K163" s="12">
        <f>'Surv-rate CEA'!K161*'Unit cost and utilities'!$H$10+'Surv-rate CEA'!J161*'Unit cost and utilities'!$H$10+('Surv-rate CEA'!I160-'Surv-rate CEA'!I161)*'Unit cost and utilities'!$G$14</f>
        <v>116.0399462643239</v>
      </c>
      <c r="L163" s="12">
        <f t="shared" si="63"/>
        <v>88.848571762083367</v>
      </c>
      <c r="M163" s="12">
        <f>K163-'Surv-rate CEA'!J161*'Unit cost and utilities'!$H$10-('Surv-rate CEA'!I160-'Surv-rate CEA'!I161)*'Unit cost and utilities'!$G$14</f>
        <v>11.485317374337168</v>
      </c>
      <c r="N163" s="12">
        <f t="shared" si="64"/>
        <v>8.7939892924427685</v>
      </c>
      <c r="O163" s="12">
        <f>'Surv-rate CEA'!N161*'Unit cost and utilities'!$H$3+'Surv-rate CEA'!M161*'Unit cost and utilities'!$H$3+('Surv-rate CEA'!L160-'Surv-rate CEA'!L161)*'Unit cost and utilities'!$G$14</f>
        <v>147.99488482607796</v>
      </c>
      <c r="P163" s="12">
        <f t="shared" si="65"/>
        <v>113.31558285057314</v>
      </c>
      <c r="Q163" s="12">
        <f>O163-'Surv-rate CEA'!M161*'Unit cost and utilities'!$H$3-('Surv-rate CEA'!L160-'Surv-rate CEA'!L161)*'Unit cost and utilities'!$G$14</f>
        <v>1.7701162832287811</v>
      </c>
      <c r="R163" s="12">
        <f t="shared" si="66"/>
        <v>1.355328993857329</v>
      </c>
      <c r="S163" s="12">
        <f>'Surv-rate CEA'!Q161*'Unit cost and utilities'!$H$11+'Surv-rate CEA'!P161*'Unit cost and utilities'!$H$11+('Surv-rate CEA'!O160-'Surv-rate CEA'!O161)*'Unit cost and utilities'!$G$14</f>
        <v>116.0399462643239</v>
      </c>
      <c r="T163" s="12">
        <f t="shared" si="67"/>
        <v>88.848571762083367</v>
      </c>
      <c r="U163" s="12">
        <f>S163-'Surv-rate CEA'!P161*'Unit cost and utilities'!$H$11-('Surv-rate CEA'!O160-'Surv-rate CEA'!O161)*'Unit cost and utilities'!$G$14</f>
        <v>11.485317374337168</v>
      </c>
      <c r="V163" s="12">
        <f t="shared" si="68"/>
        <v>8.7939892924427685</v>
      </c>
      <c r="W163" s="12">
        <f>'Surv-rate CEA'!T161*'Unit cost and utilities'!$H$4+'Surv-rate CEA'!S161*'Unit cost and utilities'!$H$4+('Surv-rate CEA'!R160-'Surv-rate CEA'!R161)*'Unit cost and utilities'!$G$14</f>
        <v>146.39874187750988</v>
      </c>
      <c r="X163" s="12">
        <f t="shared" si="69"/>
        <v>112.09346041882573</v>
      </c>
      <c r="Y163" s="12">
        <f>W163-'Surv-rate CEA'!S161*'Unit cost and utilities'!$H$4-('Surv-rate CEA'!R160-'Surv-rate CEA'!R161)*'Unit cost and utilities'!$G$14</f>
        <v>1.7701162832287984</v>
      </c>
      <c r="Z163" s="12">
        <f t="shared" si="70"/>
        <v>1.3553289938573423</v>
      </c>
      <c r="AA163" s="12">
        <f>'Surv-rate CEA'!W161*'Unit cost and utilities'!$H$6+'Surv-rate CEA'!V161*'Unit cost and utilities'!$H$6+('Surv-rate CEA'!U160-'Surv-rate CEA'!U161)*'Unit cost and utilities'!$G$14</f>
        <v>131.93644985518702</v>
      </c>
      <c r="AB163" s="12">
        <f t="shared" si="71"/>
        <v>101.02008412078263</v>
      </c>
      <c r="AC163" s="12">
        <f>AA163-'Surv-rate CEA'!V161*'Unit cost and utilities'!$H$6-('Surv-rate CEA'!U160-'Surv-rate CEA'!U161)*'Unit cost and utilities'!$G$14</f>
        <v>53.76328849488133</v>
      </c>
      <c r="AD163" s="12">
        <f t="shared" si="72"/>
        <v>41.165060393273066</v>
      </c>
      <c r="AE163" s="12">
        <f>'Surv-rate CEA'!Z161*'Unit cost and utilities'!$H$12+'Surv-rate CEA'!Y161*'Unit cost and utilities'!$H$12+('Surv-rate CEA'!X160-'Surv-rate CEA'!X161)*'Unit cost and utilities'!$G$14</f>
        <v>116.0399462643239</v>
      </c>
      <c r="AF163" s="12">
        <f t="shared" si="73"/>
        <v>88.848571762083367</v>
      </c>
      <c r="AG163" s="12">
        <f>AE163-'Surv-rate CEA'!Y161*'Unit cost and utilities'!$H$12-('Surv-rate CEA'!X160-'Surv-rate CEA'!X161)*'Unit cost and utilities'!$G$14</f>
        <v>11.485317374337168</v>
      </c>
      <c r="AH163" s="12">
        <f t="shared" si="74"/>
        <v>8.7939892924427685</v>
      </c>
      <c r="AI163" s="12">
        <f>'Surv-rate CEA'!AC161*'Unit cost and utilities'!$H$5+'Surv-rate CEA'!AB161*'Unit cost and utilities'!$H$5+('Surv-rate CEA'!AA160-'Surv-rate CEA'!AA161)*'Unit cost and utilities'!$G$14</f>
        <v>169.74569944366863</v>
      </c>
      <c r="AJ163" s="12">
        <f t="shared" si="75"/>
        <v>129.969578958368</v>
      </c>
      <c r="AK163" s="12">
        <f>AI163-'Surv-rate CEA'!AB161*'Unit cost and utilities'!$H$5-('Surv-rate CEA'!AA160-'Surv-rate CEA'!AA161)*'Unit cost and utilities'!$G$14</f>
        <v>16.366921914799885</v>
      </c>
      <c r="AL163" s="12">
        <f t="shared" si="76"/>
        <v>12.531698635563696</v>
      </c>
      <c r="AM163" s="12">
        <f>'Surv-rate CEA'!AF161*'Unit cost and utilities'!$H$9+'Surv-rate CEA'!AE161*'Unit cost and utilities'!$H$9+('Surv-rate CEA'!AD160-'Surv-rate CEA'!AD161)*'Unit cost and utilities'!G170</f>
        <v>250.87206401717873</v>
      </c>
      <c r="AN163" s="12">
        <f t="shared" si="77"/>
        <v>192.08578856249562</v>
      </c>
      <c r="AO163" s="12">
        <f>AM163-'Surv-rate CEA'!AE161*'Unit cost and utilities'!$H$9-('Surv-rate CEA'!AD160-'Surv-rate CEA'!AD161)*'Unit cost and utilities'!G170</f>
        <v>37.201145992440104</v>
      </c>
      <c r="AP163" s="12">
        <f t="shared" si="78"/>
        <v>28.483886762685</v>
      </c>
      <c r="AQ163" s="13">
        <f>'Surv-rate CEA'!AI161*'Unit cost and utilities'!$H$4+'Surv-rate CEA'!AH161*'Unit cost and utilities'!$H$4+('Surv-rate CEA'!AG160-'Surv-rate CEA'!AG161)*'Unit cost and utilities'!$G$14</f>
        <v>146.39874187750988</v>
      </c>
      <c r="AR163" s="12">
        <f t="shared" si="79"/>
        <v>112.09346041882573</v>
      </c>
      <c r="AS163" s="13">
        <f>AQ163-'Surv-rate CEA'!AH161*'Unit cost and utilities'!$H$4-('Surv-rate CEA'!AG160-'Surv-rate CEA'!AG161)*'Unit cost and utilities'!$G$14</f>
        <v>1.7701162832287984</v>
      </c>
      <c r="AT163" s="12">
        <f t="shared" si="80"/>
        <v>1.3553289938573423</v>
      </c>
      <c r="AU163" s="12">
        <f>'Surv-rate CEA'!AL161*'Unit cost and utilities'!$H$8+'Surv-rate CEA'!AK161*'Unit cost and utilities'!$H$8+('Surv-rate CEA'!AJ160-'Surv-rate CEA'!AJ161)*'Unit cost and utilities'!$G$14</f>
        <v>112.18483214429608</v>
      </c>
      <c r="AV163" s="12">
        <f t="shared" si="81"/>
        <v>85.896817693151846</v>
      </c>
      <c r="AW163" s="12">
        <f>AU163-'Surv-rate CEA'!AK161*'Unit cost and utilities'!$H$8-('Surv-rate CEA'!AJ160-'Surv-rate CEA'!AJ161)*'Unit cost and utilities'!$G$14</f>
        <v>75.301618269798226</v>
      </c>
      <c r="AX163" s="12">
        <f t="shared" si="82"/>
        <v>57.656362744302037</v>
      </c>
      <c r="AY163" s="12">
        <f>'Surv-rate CEA'!AO161*'Unit cost and utilities'!$H$5+'Surv-rate CEA'!AN161*'Unit cost and utilities'!$H$5+('Surv-rate CEA'!AM160-'Surv-rate CEA'!AM161)*'Unit cost and utilities'!$G$14</f>
        <v>169.74569944366863</v>
      </c>
      <c r="AZ163" s="12">
        <f t="shared" si="83"/>
        <v>129.969578958368</v>
      </c>
      <c r="BA163" s="12">
        <f>AY163-'Surv-rate CEA'!AN161*'Unit cost and utilities'!$H$5-('Surv-rate CEA'!AM160-'Surv-rate CEA'!AM161)*'Unit cost and utilities'!$G$14</f>
        <v>16.366921914799885</v>
      </c>
      <c r="BB163" s="12">
        <f t="shared" si="84"/>
        <v>12.531698635563696</v>
      </c>
    </row>
    <row r="164" spans="1:54">
      <c r="A164" s="12">
        <v>159</v>
      </c>
      <c r="B164" s="12">
        <f t="shared" si="85"/>
        <v>9.0904109589041102</v>
      </c>
      <c r="C164" s="12">
        <f>'Surv-rate CEA'!D162*'Unit cost and utilities'!$H$7+'Surv-rate CEA'!E162*'Unit cost and utilities'!$H$7+'Unit cost and utilities'!$G$14*('Surv-rate CEA'!C161-'Surv-rate CEA'!C162)</f>
        <v>122.98182360859433</v>
      </c>
      <c r="D164" s="12">
        <f t="shared" si="59"/>
        <v>94.003771996197813</v>
      </c>
      <c r="E164" s="12">
        <f>C164-'Surv-rate CEA'!E162*'Unit cost and utilities'!$H$7-'Unit cost and utilities'!$G$14*('Surv-rate CEA'!C161-'Surv-rate CEA'!C162)</f>
        <v>6.0268995970037933</v>
      </c>
      <c r="F164" s="12">
        <f t="shared" si="60"/>
        <v>4.6067888647012127</v>
      </c>
      <c r="G164" s="12">
        <f>'Surv-rate CEA'!G162*'Unit cost and utilities'!$H$4+'Surv-rate CEA'!H162*'Unit cost and utilities'!$H$4+('Surv-rate CEA'!F161-'Surv-rate CEA'!F162)*'Unit cost and utilities'!$G$14</f>
        <v>144.65769341706422</v>
      </c>
      <c r="H164" s="12">
        <f t="shared" si="61"/>
        <v>110.57218400624933</v>
      </c>
      <c r="I164" s="12">
        <f>G164-'Surv-rate CEA'!H162*'Unit cost and utilities'!$H$4-('Surv-rate CEA'!F161-'Surv-rate CEA'!F162)*'Unit cost and utilities'!$G$14</f>
        <v>1.7263495300186515</v>
      </c>
      <c r="J164" s="12">
        <f t="shared" si="62"/>
        <v>1.319571972864092</v>
      </c>
      <c r="K164" s="12">
        <f>'Surv-rate CEA'!K162*'Unit cost and utilities'!$H$10+'Surv-rate CEA'!J162*'Unit cost and utilities'!$H$10+('Surv-rate CEA'!I161-'Surv-rate CEA'!I162)*'Unit cost and utilities'!$G$14</f>
        <v>114.91834059697617</v>
      </c>
      <c r="L164" s="12">
        <f t="shared" si="63"/>
        <v>87.840277292038962</v>
      </c>
      <c r="M164" s="12">
        <f>K164-'Surv-rate CEA'!J162*'Unit cost and utilities'!$H$10-('Surv-rate CEA'!I161-'Surv-rate CEA'!I162)*'Unit cost and utilities'!$G$14</f>
        <v>11.30275302951371</v>
      </c>
      <c r="N164" s="12">
        <f t="shared" si="64"/>
        <v>8.6394996231092662</v>
      </c>
      <c r="O164" s="12">
        <f>'Surv-rate CEA'!N162*'Unit cost and utilities'!$H$3+'Surv-rate CEA'!M162*'Unit cost and utilities'!$H$3+('Surv-rate CEA'!L161-'Surv-rate CEA'!L162)*'Unit cost and utilities'!$G$14</f>
        <v>146.2049558624642</v>
      </c>
      <c r="P164" s="12">
        <f t="shared" si="65"/>
        <v>111.75486695782573</v>
      </c>
      <c r="Q164" s="12">
        <f>O164-'Surv-rate CEA'!M162*'Unit cost and utilities'!$H$3-('Surv-rate CEA'!L161-'Surv-rate CEA'!L162)*'Unit cost and utilities'!$G$14</f>
        <v>1.7263495300186236</v>
      </c>
      <c r="R164" s="12">
        <f t="shared" si="66"/>
        <v>1.3195719728640705</v>
      </c>
      <c r="S164" s="12">
        <f>'Surv-rate CEA'!Q162*'Unit cost and utilities'!$H$11+'Surv-rate CEA'!P162*'Unit cost and utilities'!$H$11+('Surv-rate CEA'!O161-'Surv-rate CEA'!O162)*'Unit cost and utilities'!$G$14</f>
        <v>114.91834059697617</v>
      </c>
      <c r="T164" s="12">
        <f t="shared" si="67"/>
        <v>87.840277292038962</v>
      </c>
      <c r="U164" s="12">
        <f>S164-'Surv-rate CEA'!P162*'Unit cost and utilities'!$H$11-('Surv-rate CEA'!O161-'Surv-rate CEA'!O162)*'Unit cost and utilities'!$G$14</f>
        <v>11.30275302951371</v>
      </c>
      <c r="V164" s="12">
        <f t="shared" si="68"/>
        <v>8.6394996231092662</v>
      </c>
      <c r="W164" s="12">
        <f>'Surv-rate CEA'!T162*'Unit cost and utilities'!$H$4+'Surv-rate CEA'!S162*'Unit cost and utilities'!$H$4+('Surv-rate CEA'!R161-'Surv-rate CEA'!R162)*'Unit cost and utilities'!$G$14</f>
        <v>144.65769341706422</v>
      </c>
      <c r="X164" s="12">
        <f t="shared" si="69"/>
        <v>110.57218400624933</v>
      </c>
      <c r="Y164" s="12">
        <f>W164-'Surv-rate CEA'!S162*'Unit cost and utilities'!$H$4-('Surv-rate CEA'!R161-'Surv-rate CEA'!R162)*'Unit cost and utilities'!$G$14</f>
        <v>1.7263495300186515</v>
      </c>
      <c r="Z164" s="12">
        <f t="shared" si="70"/>
        <v>1.319571972864092</v>
      </c>
      <c r="AA164" s="12">
        <f>'Surv-rate CEA'!W162*'Unit cost and utilities'!$H$6+'Surv-rate CEA'!V162*'Unit cost and utilities'!$H$6+('Surv-rate CEA'!U161-'Surv-rate CEA'!U162)*'Unit cost and utilities'!$G$14</f>
        <v>130.72142492938451</v>
      </c>
      <c r="AB164" s="12">
        <f t="shared" si="71"/>
        <v>99.919700842858603</v>
      </c>
      <c r="AC164" s="12">
        <f>AA164-'Surv-rate CEA'!V162*'Unit cost and utilities'!$H$6-('Surv-rate CEA'!U161-'Surv-rate CEA'!U162)*'Unit cost and utilities'!$G$14</f>
        <v>53.170293378600711</v>
      </c>
      <c r="AD164" s="12">
        <f t="shared" si="72"/>
        <v>40.641844372387709</v>
      </c>
      <c r="AE164" s="12">
        <f>'Surv-rate CEA'!Z162*'Unit cost and utilities'!$H$12+'Surv-rate CEA'!Y162*'Unit cost and utilities'!$H$12+('Surv-rate CEA'!X161-'Surv-rate CEA'!X162)*'Unit cost and utilities'!$G$14</f>
        <v>114.91834059697617</v>
      </c>
      <c r="AF164" s="12">
        <f t="shared" si="73"/>
        <v>87.840277292038962</v>
      </c>
      <c r="AG164" s="12">
        <f>AE164-'Surv-rate CEA'!Y162*'Unit cost and utilities'!$H$12-('Surv-rate CEA'!X161-'Surv-rate CEA'!X162)*'Unit cost and utilities'!$G$14</f>
        <v>11.30275302951371</v>
      </c>
      <c r="AH164" s="12">
        <f t="shared" si="74"/>
        <v>8.6394996231092662</v>
      </c>
      <c r="AI164" s="12">
        <f>'Surv-rate CEA'!AC162*'Unit cost and utilities'!$H$5+'Surv-rate CEA'!AB162*'Unit cost and utilities'!$H$5+('Surv-rate CEA'!AA161-'Surv-rate CEA'!AA162)*'Unit cost and utilities'!$G$14</f>
        <v>167.82302345153298</v>
      </c>
      <c r="AJ164" s="12">
        <f t="shared" si="75"/>
        <v>128.27909661235492</v>
      </c>
      <c r="AK164" s="12">
        <f>AI164-'Surv-rate CEA'!AB162*'Unit cost and utilities'!$H$5-('Surv-rate CEA'!AA161-'Surv-rate CEA'!AA162)*'Unit cost and utilities'!$G$14</f>
        <v>16.076949260744858</v>
      </c>
      <c r="AL164" s="12">
        <f t="shared" si="76"/>
        <v>12.288758032336471</v>
      </c>
      <c r="AM164" s="12">
        <f>'Surv-rate CEA'!AF162*'Unit cost and utilities'!$H$9+'Surv-rate CEA'!AE162*'Unit cost and utilities'!$H$9+('Surv-rate CEA'!AD161-'Surv-rate CEA'!AD162)*'Unit cost and utilities'!G171</f>
        <v>249.21329370982673</v>
      </c>
      <c r="AN164" s="12">
        <f t="shared" si="77"/>
        <v>190.49148039046383</v>
      </c>
      <c r="AO164" s="12">
        <f>AM164-'Surv-rate CEA'!AE162*'Unit cost and utilities'!$H$9-('Surv-rate CEA'!AD161-'Surv-rate CEA'!AD162)*'Unit cost and utilities'!G171</f>
        <v>36.74756072046884</v>
      </c>
      <c r="AP164" s="12">
        <f t="shared" si="78"/>
        <v>28.088779447420581</v>
      </c>
      <c r="AQ164" s="13">
        <f>'Surv-rate CEA'!AI162*'Unit cost and utilities'!$H$4+'Surv-rate CEA'!AH162*'Unit cost and utilities'!$H$4+('Surv-rate CEA'!AG161-'Surv-rate CEA'!AG162)*'Unit cost and utilities'!$G$14</f>
        <v>144.65769341706422</v>
      </c>
      <c r="AR164" s="12">
        <f t="shared" si="79"/>
        <v>110.57218400624933</v>
      </c>
      <c r="AS164" s="13">
        <f>AQ164-'Surv-rate CEA'!AH162*'Unit cost and utilities'!$H$4-('Surv-rate CEA'!AG161-'Surv-rate CEA'!AG162)*'Unit cost and utilities'!$G$14</f>
        <v>1.7263495300186515</v>
      </c>
      <c r="AT164" s="12">
        <f t="shared" si="80"/>
        <v>1.319571972864092</v>
      </c>
      <c r="AU164" s="12">
        <f>'Surv-rate CEA'!AL162*'Unit cost and utilities'!$H$8+'Surv-rate CEA'!AK162*'Unit cost and utilities'!$H$8+('Surv-rate CEA'!AJ161-'Surv-rate CEA'!AJ162)*'Unit cost and utilities'!$G$14</f>
        <v>111.08701610139065</v>
      </c>
      <c r="AV164" s="12">
        <f t="shared" si="81"/>
        <v>84.911722943449035</v>
      </c>
      <c r="AW164" s="12">
        <f>AU164-'Surv-rate CEA'!AK162*'Unit cost and utilities'!$H$8-('Surv-rate CEA'!AJ161-'Surv-rate CEA'!AJ162)*'Unit cost and utilities'!$G$14</f>
        <v>74.551276322451656</v>
      </c>
      <c r="AX164" s="12">
        <f t="shared" si="82"/>
        <v>56.984853336908394</v>
      </c>
      <c r="AY164" s="12">
        <f>'Surv-rate CEA'!AO162*'Unit cost and utilities'!$H$5+'Surv-rate CEA'!AN162*'Unit cost and utilities'!$H$5+('Surv-rate CEA'!AM161-'Surv-rate CEA'!AM162)*'Unit cost and utilities'!$G$14</f>
        <v>167.82302345153298</v>
      </c>
      <c r="AZ164" s="12">
        <f t="shared" si="83"/>
        <v>128.27909661235492</v>
      </c>
      <c r="BA164" s="12">
        <f>AY164-'Surv-rate CEA'!AN162*'Unit cost and utilities'!$H$5-('Surv-rate CEA'!AM161-'Surv-rate CEA'!AM162)*'Unit cost and utilities'!$G$14</f>
        <v>16.076949260744858</v>
      </c>
      <c r="BB164" s="12">
        <f t="shared" si="84"/>
        <v>12.288758032336471</v>
      </c>
    </row>
    <row r="165" spans="1:54">
      <c r="A165" s="12">
        <v>160</v>
      </c>
      <c r="B165" s="12">
        <f t="shared" si="85"/>
        <v>9.1479452054794521</v>
      </c>
      <c r="C165" s="12">
        <f>'Surv-rate CEA'!D163*'Unit cost and utilities'!$H$7+'Surv-rate CEA'!E163*'Unit cost and utilities'!$H$7+'Unit cost and utilities'!$G$14*('Surv-rate CEA'!C162-'Surv-rate CEA'!C163)</f>
        <v>121.82771970230669</v>
      </c>
      <c r="D165" s="12">
        <f t="shared" si="59"/>
        <v>92.963376070703376</v>
      </c>
      <c r="E165" s="12">
        <f>C165-'Surv-rate CEA'!E163*'Unit cost and utilities'!$H$7-'Unit cost and utilities'!$G$14*('Surv-rate CEA'!C162-'Surv-rate CEA'!C163)</f>
        <v>5.9197130194245418</v>
      </c>
      <c r="F165" s="12">
        <f t="shared" si="60"/>
        <v>4.5171698936837519</v>
      </c>
      <c r="G165" s="12">
        <f>'Surv-rate CEA'!G163*'Unit cost and utilities'!$H$4+'Surv-rate CEA'!H163*'Unit cost and utilities'!$H$4+('Surv-rate CEA'!F162-'Surv-rate CEA'!F163)*'Unit cost and utilities'!$G$14</f>
        <v>142.94471320701524</v>
      </c>
      <c r="H165" s="12">
        <f t="shared" si="61"/>
        <v>109.07717195769683</v>
      </c>
      <c r="I165" s="12">
        <f>G165-'Surv-rate CEA'!H163*'Unit cost and utilities'!$H$4-('Surv-rate CEA'!F162-'Surv-rate CEA'!F163)*'Unit cost and utilities'!$G$14</f>
        <v>1.6838550292935905</v>
      </c>
      <c r="J165" s="12">
        <f t="shared" si="62"/>
        <v>1.2849033760073032</v>
      </c>
      <c r="K165" s="12">
        <f>'Surv-rate CEA'!K163*'Unit cost and utilities'!$H$10+'Surv-rate CEA'!J163*'Unit cost and utilities'!$H$10+('Surv-rate CEA'!I162-'Surv-rate CEA'!I163)*'Unit cost and utilities'!$G$14</f>
        <v>113.81241866139804</v>
      </c>
      <c r="L165" s="12">
        <f t="shared" si="63"/>
        <v>86.847120699539417</v>
      </c>
      <c r="M165" s="12">
        <f>K165-'Surv-rate CEA'!J163*'Unit cost and utilities'!$H$10-('Surv-rate CEA'!I162-'Surv-rate CEA'!I163)*'Unit cost and utilities'!$G$14</f>
        <v>11.123894398710616</v>
      </c>
      <c r="N165" s="12">
        <f t="shared" si="64"/>
        <v>8.4883373084963516</v>
      </c>
      <c r="O165" s="12">
        <f>'Surv-rate CEA'!N163*'Unit cost and utilities'!$H$3+'Surv-rate CEA'!M163*'Unit cost and utilities'!$H$3+('Surv-rate CEA'!L162-'Surv-rate CEA'!L163)*'Unit cost and utilities'!$G$14</f>
        <v>144.44459389965215</v>
      </c>
      <c r="P165" s="12">
        <f t="shared" si="65"/>
        <v>110.22168958661993</v>
      </c>
      <c r="Q165" s="12">
        <f>O165-'Surv-rate CEA'!M163*'Unit cost and utilities'!$H$3-('Surv-rate CEA'!L162-'Surv-rate CEA'!L163)*'Unit cost and utilities'!$G$14</f>
        <v>1.6838550292936021</v>
      </c>
      <c r="R165" s="12">
        <f t="shared" si="66"/>
        <v>1.2849033760073121</v>
      </c>
      <c r="S165" s="12">
        <f>'Surv-rate CEA'!Q163*'Unit cost and utilities'!$H$11+'Surv-rate CEA'!P163*'Unit cost and utilities'!$H$11+('Surv-rate CEA'!O162-'Surv-rate CEA'!O163)*'Unit cost and utilities'!$G$14</f>
        <v>113.81241866139804</v>
      </c>
      <c r="T165" s="12">
        <f t="shared" si="67"/>
        <v>86.847120699539417</v>
      </c>
      <c r="U165" s="12">
        <f>S165-'Surv-rate CEA'!P163*'Unit cost and utilities'!$H$11-('Surv-rate CEA'!O162-'Surv-rate CEA'!O163)*'Unit cost and utilities'!$G$14</f>
        <v>11.123894398710616</v>
      </c>
      <c r="V165" s="12">
        <f t="shared" si="68"/>
        <v>8.4883373084963516</v>
      </c>
      <c r="W165" s="12">
        <f>'Surv-rate CEA'!T163*'Unit cost and utilities'!$H$4+'Surv-rate CEA'!S163*'Unit cost and utilities'!$H$4+('Surv-rate CEA'!R162-'Surv-rate CEA'!R163)*'Unit cost and utilities'!$G$14</f>
        <v>142.94471320701524</v>
      </c>
      <c r="X165" s="12">
        <f t="shared" si="69"/>
        <v>109.07717195769683</v>
      </c>
      <c r="Y165" s="12">
        <f>W165-'Surv-rate CEA'!S163*'Unit cost and utilities'!$H$4-('Surv-rate CEA'!R162-'Surv-rate CEA'!R163)*'Unit cost and utilities'!$G$14</f>
        <v>1.6838550292935905</v>
      </c>
      <c r="Z165" s="12">
        <f t="shared" si="70"/>
        <v>1.2849033760073032</v>
      </c>
      <c r="AA165" s="12">
        <f>'Surv-rate CEA'!W163*'Unit cost and utilities'!$H$6+'Surv-rate CEA'!V163*'Unit cost and utilities'!$H$6+('Surv-rate CEA'!U162-'Surv-rate CEA'!U163)*'Unit cost and utilities'!$G$14</f>
        <v>129.5228395652843</v>
      </c>
      <c r="AB165" s="12">
        <f t="shared" si="71"/>
        <v>98.835310007242313</v>
      </c>
      <c r="AC165" s="12">
        <f>AA165-'Surv-rate CEA'!V163*'Unit cost and utilities'!$H$6-('Surv-rate CEA'!U162-'Surv-rate CEA'!U163)*'Unit cost and utilities'!$G$14</f>
        <v>52.586468978716368</v>
      </c>
      <c r="AD165" s="12">
        <f t="shared" si="72"/>
        <v>40.127285513054098</v>
      </c>
      <c r="AE165" s="12">
        <f>'Surv-rate CEA'!Z163*'Unit cost and utilities'!$H$12+'Surv-rate CEA'!Y163*'Unit cost and utilities'!$H$12+('Surv-rate CEA'!X162-'Surv-rate CEA'!X163)*'Unit cost and utilities'!$G$14</f>
        <v>113.81241866139804</v>
      </c>
      <c r="AF165" s="12">
        <f t="shared" si="73"/>
        <v>86.847120699539417</v>
      </c>
      <c r="AG165" s="12">
        <f>AE165-'Surv-rate CEA'!Y163*'Unit cost and utilities'!$H$12-('Surv-rate CEA'!X162-'Surv-rate CEA'!X163)*'Unit cost and utilities'!$G$14</f>
        <v>11.123894398710616</v>
      </c>
      <c r="AH165" s="12">
        <f t="shared" si="74"/>
        <v>8.4883373084963516</v>
      </c>
      <c r="AI165" s="12">
        <f>'Surv-rate CEA'!AC163*'Unit cost and utilities'!$H$5+'Surv-rate CEA'!AB163*'Unit cost and utilities'!$H$5+('Surv-rate CEA'!AA162-'Surv-rate CEA'!AA163)*'Unit cost and utilities'!$G$14</f>
        <v>165.93026484734312</v>
      </c>
      <c r="AJ165" s="12">
        <f t="shared" si="75"/>
        <v>126.61681307183578</v>
      </c>
      <c r="AK165" s="12">
        <f>AI165-'Surv-rate CEA'!AB163*'Unit cost and utilities'!$H$5-('Surv-rate CEA'!AA162-'Surv-rate CEA'!AA163)*'Unit cost and utilities'!$G$14</f>
        <v>15.793387163601817</v>
      </c>
      <c r="AL165" s="12">
        <f t="shared" si="76"/>
        <v>12.051498574444187</v>
      </c>
      <c r="AM165" s="12">
        <f>'Surv-rate CEA'!AF163*'Unit cost and utilities'!$H$9+'Surv-rate CEA'!AE163*'Unit cost and utilities'!$H$9+('Surv-rate CEA'!AD162-'Surv-rate CEA'!AD163)*'Unit cost and utilities'!G172</f>
        <v>247.5724747209791</v>
      </c>
      <c r="AN165" s="12">
        <f t="shared" si="77"/>
        <v>188.91573386155494</v>
      </c>
      <c r="AO165" s="12">
        <f>AM165-'Surv-rate CEA'!AE163*'Unit cost and utilities'!$H$9-('Surv-rate CEA'!AD162-'Surv-rate CEA'!AD163)*'Unit cost and utilities'!G172</f>
        <v>36.301514172045785</v>
      </c>
      <c r="AP165" s="12">
        <f t="shared" si="78"/>
        <v>27.700685214811287</v>
      </c>
      <c r="AQ165" s="13">
        <f>'Surv-rate CEA'!AI163*'Unit cost and utilities'!$H$4+'Surv-rate CEA'!AH163*'Unit cost and utilities'!$H$4+('Surv-rate CEA'!AG162-'Surv-rate CEA'!AG163)*'Unit cost and utilities'!$G$14</f>
        <v>142.94471320701524</v>
      </c>
      <c r="AR165" s="12">
        <f t="shared" si="79"/>
        <v>109.07717195769683</v>
      </c>
      <c r="AS165" s="13">
        <f>AQ165-'Surv-rate CEA'!AH163*'Unit cost and utilities'!$H$4-('Surv-rate CEA'!AG162-'Surv-rate CEA'!AG163)*'Unit cost and utilities'!$G$14</f>
        <v>1.6838550292935905</v>
      </c>
      <c r="AT165" s="12">
        <f t="shared" si="80"/>
        <v>1.2849033760073032</v>
      </c>
      <c r="AU165" s="12">
        <f>'Surv-rate CEA'!AL163*'Unit cost and utilities'!$H$8+'Surv-rate CEA'!AK163*'Unit cost and utilities'!$H$8+('Surv-rate CEA'!AJ162-'Surv-rate CEA'!AJ163)*'Unit cost and utilities'!$G$14</f>
        <v>110.0046819759005</v>
      </c>
      <c r="AV165" s="12">
        <f t="shared" si="81"/>
        <v>83.941541752998404</v>
      </c>
      <c r="AW165" s="12">
        <f>AU165-'Surv-rate CEA'!AK163*'Unit cost and utilities'!$H$8-('Surv-rate CEA'!AJ162-'Surv-rate CEA'!AJ163)*'Unit cost and utilities'!$G$14</f>
        <v>73.811744541481119</v>
      </c>
      <c r="AX165" s="12">
        <f t="shared" si="82"/>
        <v>56.323708454952516</v>
      </c>
      <c r="AY165" s="12">
        <f>'Surv-rate CEA'!AO163*'Unit cost and utilities'!$H$5+'Surv-rate CEA'!AN163*'Unit cost and utilities'!$H$5+('Surv-rate CEA'!AM162-'Surv-rate CEA'!AM163)*'Unit cost and utilities'!$G$14</f>
        <v>165.93026484734312</v>
      </c>
      <c r="AZ165" s="12">
        <f t="shared" si="83"/>
        <v>126.61681307183578</v>
      </c>
      <c r="BA165" s="12">
        <f>AY165-'Surv-rate CEA'!AN163*'Unit cost and utilities'!$H$5-('Surv-rate CEA'!AM162-'Surv-rate CEA'!AM163)*'Unit cost and utilities'!$G$14</f>
        <v>15.793387163601817</v>
      </c>
      <c r="BB165" s="12">
        <f t="shared" si="84"/>
        <v>12.051498574444187</v>
      </c>
    </row>
    <row r="166" spans="1:54">
      <c r="A166" s="12">
        <v>161</v>
      </c>
      <c r="B166" s="12">
        <f t="shared" si="85"/>
        <v>9.205479452054794</v>
      </c>
      <c r="C166" s="12">
        <f>'Surv-rate CEA'!D164*'Unit cost and utilities'!$H$7+'Surv-rate CEA'!E164*'Unit cost and utilities'!$H$7+'Unit cost and utilities'!$G$14*('Surv-rate CEA'!C163-'Surv-rate CEA'!C164)</f>
        <v>120.68940362167457</v>
      </c>
      <c r="D166" s="12">
        <f t="shared" si="59"/>
        <v>91.938271192246688</v>
      </c>
      <c r="E166" s="12">
        <f>C166-'Surv-rate CEA'!E164*'Unit cost and utilities'!$H$7-'Unit cost and utilities'!$G$14*('Surv-rate CEA'!C163-'Surv-rate CEA'!C164)</f>
        <v>5.814900623264216</v>
      </c>
      <c r="F166" s="12">
        <f t="shared" si="60"/>
        <v>4.4296507764134727</v>
      </c>
      <c r="G166" s="12">
        <f>'Surv-rate CEA'!G164*'Unit cost and utilities'!$H$4+'Surv-rate CEA'!H164*'Unit cost and utilities'!$H$4+('Surv-rate CEA'!F163-'Surv-rate CEA'!F164)*'Unit cost and utilities'!$G$14</f>
        <v>141.25922198575461</v>
      </c>
      <c r="H166" s="12">
        <f t="shared" si="61"/>
        <v>107.60786174768808</v>
      </c>
      <c r="I166" s="12">
        <f>G166-'Surv-rate CEA'!H164*'Unit cost and utilities'!$H$4-('Surv-rate CEA'!F163-'Surv-rate CEA'!F164)*'Unit cost and utilities'!$G$14</f>
        <v>1.6425901105606564</v>
      </c>
      <c r="J166" s="12">
        <f t="shared" si="62"/>
        <v>1.2512854526634434</v>
      </c>
      <c r="K166" s="12">
        <f>'Surv-rate CEA'!K164*'Unit cost and utilities'!$H$10+'Surv-rate CEA'!J164*'Unit cost and utilities'!$H$10+('Surv-rate CEA'!I163-'Surv-rate CEA'!I164)*'Unit cost and utilities'!$G$14</f>
        <v>112.72188798135399</v>
      </c>
      <c r="L166" s="12">
        <f t="shared" si="63"/>
        <v>85.8688103142686</v>
      </c>
      <c r="M166" s="12">
        <f>K166-'Surv-rate CEA'!J164*'Unit cost and utilities'!$H$10-('Surv-rate CEA'!I163-'Surv-rate CEA'!I164)*'Unit cost and utilities'!$G$14</f>
        <v>10.948649195548981</v>
      </c>
      <c r="N166" s="12">
        <f t="shared" si="64"/>
        <v>8.3404163805842249</v>
      </c>
      <c r="O166" s="12">
        <f>'Surv-rate CEA'!N164*'Unit cost and utilities'!$H$3+'Surv-rate CEA'!M164*'Unit cost and utilities'!$H$3+('Surv-rate CEA'!L163-'Surv-rate CEA'!L164)*'Unit cost and utilities'!$G$14</f>
        <v>142.71316911302637</v>
      </c>
      <c r="P166" s="12">
        <f t="shared" si="65"/>
        <v>108.71544353428241</v>
      </c>
      <c r="Q166" s="12">
        <f>O166-'Surv-rate CEA'!M164*'Unit cost and utilities'!$H$3-('Surv-rate CEA'!L163-'Surv-rate CEA'!L164)*'Unit cost and utilities'!$G$14</f>
        <v>1.6425901105606551</v>
      </c>
      <c r="R166" s="12">
        <f t="shared" si="66"/>
        <v>1.2512854526634425</v>
      </c>
      <c r="S166" s="12">
        <f>'Surv-rate CEA'!Q164*'Unit cost and utilities'!$H$11+'Surv-rate CEA'!P164*'Unit cost and utilities'!$H$11+('Surv-rate CEA'!O163-'Surv-rate CEA'!O164)*'Unit cost and utilities'!$G$14</f>
        <v>112.72188798135399</v>
      </c>
      <c r="T166" s="12">
        <f t="shared" si="67"/>
        <v>85.8688103142686</v>
      </c>
      <c r="U166" s="12">
        <f>S166-'Surv-rate CEA'!P164*'Unit cost and utilities'!$H$11-('Surv-rate CEA'!O163-'Surv-rate CEA'!O164)*'Unit cost and utilities'!$G$14</f>
        <v>10.948649195548981</v>
      </c>
      <c r="V166" s="12">
        <f t="shared" si="68"/>
        <v>8.3404163805842249</v>
      </c>
      <c r="W166" s="12">
        <f>'Surv-rate CEA'!T164*'Unit cost and utilities'!$H$4+'Surv-rate CEA'!S164*'Unit cost and utilities'!$H$4+('Surv-rate CEA'!R163-'Surv-rate CEA'!R164)*'Unit cost and utilities'!$G$14</f>
        <v>141.25922198575461</v>
      </c>
      <c r="X166" s="12">
        <f t="shared" si="69"/>
        <v>107.60786174768808</v>
      </c>
      <c r="Y166" s="12">
        <f>W166-'Surv-rate CEA'!S164*'Unit cost and utilities'!$H$4-('Surv-rate CEA'!R163-'Surv-rate CEA'!R164)*'Unit cost and utilities'!$G$14</f>
        <v>1.6425901105606564</v>
      </c>
      <c r="Z166" s="12">
        <f t="shared" si="70"/>
        <v>1.2512854526634434</v>
      </c>
      <c r="AA166" s="12">
        <f>'Surv-rate CEA'!W164*'Unit cost and utilities'!$H$6+'Surv-rate CEA'!V164*'Unit cost and utilities'!$H$6+('Surv-rate CEA'!U163-'Surv-rate CEA'!U164)*'Unit cost and utilities'!$G$14</f>
        <v>128.34039436079962</v>
      </c>
      <c r="AB166" s="12">
        <f t="shared" si="71"/>
        <v>97.766611049389866</v>
      </c>
      <c r="AC166" s="12">
        <f>AA166-'Surv-rate CEA'!V164*'Unit cost and utilities'!$H$6-('Surv-rate CEA'!U163-'Surv-rate CEA'!U164)*'Unit cost and utilities'!$G$14</f>
        <v>52.011630205502648</v>
      </c>
      <c r="AD166" s="12">
        <f t="shared" si="72"/>
        <v>39.62120301774015</v>
      </c>
      <c r="AE166" s="12">
        <f>'Surv-rate CEA'!Z164*'Unit cost and utilities'!$H$12+'Surv-rate CEA'!Y164*'Unit cost and utilities'!$H$12+('Surv-rate CEA'!X163-'Surv-rate CEA'!X164)*'Unit cost and utilities'!$G$14</f>
        <v>112.72188798135399</v>
      </c>
      <c r="AF166" s="12">
        <f t="shared" si="73"/>
        <v>85.8688103142686</v>
      </c>
      <c r="AG166" s="12">
        <f>AE166-'Surv-rate CEA'!Y164*'Unit cost and utilities'!$H$12-('Surv-rate CEA'!X163-'Surv-rate CEA'!X164)*'Unit cost and utilities'!$G$14</f>
        <v>10.948649195548981</v>
      </c>
      <c r="AH166" s="12">
        <f t="shared" si="74"/>
        <v>8.3404163805842249</v>
      </c>
      <c r="AI166" s="12">
        <f>'Surv-rate CEA'!AC164*'Unit cost and utilities'!$H$5+'Surv-rate CEA'!AB164*'Unit cost and utilities'!$H$5+('Surv-rate CEA'!AA163-'Surv-rate CEA'!AA164)*'Unit cost and utilities'!$G$14</f>
        <v>164.06682249538065</v>
      </c>
      <c r="AJ166" s="12">
        <f t="shared" si="75"/>
        <v>124.98214066509458</v>
      </c>
      <c r="AK166" s="12">
        <f>AI166-'Surv-rate CEA'!AB164*'Unit cost and utilities'!$H$5-('Surv-rate CEA'!AA163-'Surv-rate CEA'!AA164)*'Unit cost and utilities'!$G$14</f>
        <v>15.516064588366941</v>
      </c>
      <c r="AL166" s="12">
        <f t="shared" si="76"/>
        <v>11.819763054206582</v>
      </c>
      <c r="AM166" s="12">
        <f>'Surv-rate CEA'!AF164*'Unit cost and utilities'!$H$9+'Surv-rate CEA'!AE164*'Unit cost and utilities'!$H$9+('Surv-rate CEA'!AD163-'Surv-rate CEA'!AD164)*'Unit cost and utilities'!G173</f>
        <v>245.94932930513545</v>
      </c>
      <c r="AN166" s="12">
        <f t="shared" si="77"/>
        <v>187.35825564346246</v>
      </c>
      <c r="AO166" s="12">
        <f>AM166-'Surv-rate CEA'!AE164*'Unit cost and utilities'!$H$9-('Surv-rate CEA'!AD163-'Surv-rate CEA'!AD164)*'Unit cost and utilities'!G173</f>
        <v>35.862845720071419</v>
      </c>
      <c r="AP166" s="12">
        <f t="shared" si="78"/>
        <v>27.319449235769461</v>
      </c>
      <c r="AQ166" s="13">
        <f>'Surv-rate CEA'!AI164*'Unit cost and utilities'!$H$4+'Surv-rate CEA'!AH164*'Unit cost and utilities'!$H$4+('Surv-rate CEA'!AG163-'Surv-rate CEA'!AG164)*'Unit cost and utilities'!$G$14</f>
        <v>141.25922198575461</v>
      </c>
      <c r="AR166" s="12">
        <f t="shared" si="79"/>
        <v>107.60786174768808</v>
      </c>
      <c r="AS166" s="13">
        <f>AQ166-'Surv-rate CEA'!AH164*'Unit cost and utilities'!$H$4-('Surv-rate CEA'!AG163-'Surv-rate CEA'!AG164)*'Unit cost and utilities'!$G$14</f>
        <v>1.6425901105606564</v>
      </c>
      <c r="AT166" s="12">
        <f t="shared" si="80"/>
        <v>1.2512854526634434</v>
      </c>
      <c r="AU166" s="12">
        <f>'Surv-rate CEA'!AL164*'Unit cost and utilities'!$H$8+'Surv-rate CEA'!AK164*'Unit cost and utilities'!$H$8+('Surv-rate CEA'!AJ163-'Surv-rate CEA'!AJ164)*'Unit cost and utilities'!$G$14</f>
        <v>108.9375392767443</v>
      </c>
      <c r="AV166" s="12">
        <f t="shared" si="81"/>
        <v>82.985984920739611</v>
      </c>
      <c r="AW166" s="12">
        <f>AU166-'Surv-rate CEA'!AK164*'Unit cost and utilities'!$H$8-('Surv-rate CEA'!AJ163-'Surv-rate CEA'!AJ164)*'Unit cost and utilities'!$G$14</f>
        <v>73.082815844690543</v>
      </c>
      <c r="AX166" s="12">
        <f t="shared" si="82"/>
        <v>55.672723047705077</v>
      </c>
      <c r="AY166" s="12">
        <f>'Surv-rate CEA'!AO164*'Unit cost and utilities'!$H$5+'Surv-rate CEA'!AN164*'Unit cost and utilities'!$H$5+('Surv-rate CEA'!AM163-'Surv-rate CEA'!AM164)*'Unit cost and utilities'!$G$14</f>
        <v>164.06682249538065</v>
      </c>
      <c r="AZ166" s="12">
        <f t="shared" si="83"/>
        <v>124.98214066509458</v>
      </c>
      <c r="BA166" s="12">
        <f>AY166-'Surv-rate CEA'!AN164*'Unit cost and utilities'!$H$5-('Surv-rate CEA'!AM163-'Surv-rate CEA'!AM164)*'Unit cost and utilities'!$G$14</f>
        <v>15.516064588366941</v>
      </c>
      <c r="BB166" s="12">
        <f t="shared" si="84"/>
        <v>11.819763054206582</v>
      </c>
    </row>
    <row r="167" spans="1:54">
      <c r="A167" s="12">
        <v>162</v>
      </c>
      <c r="B167" s="12">
        <f t="shared" si="85"/>
        <v>9.2630136986301377</v>
      </c>
      <c r="C167" s="12">
        <f>'Surv-rate CEA'!D165*'Unit cost and utilities'!$H$7+'Surv-rate CEA'!E165*'Unit cost and utilities'!$H$7+'Unit cost and utilities'!$G$14*('Surv-rate CEA'!C164-'Surv-rate CEA'!C165)</f>
        <v>119.56658602175479</v>
      </c>
      <c r="D167" s="12">
        <f t="shared" si="59"/>
        <v>90.928167922354405</v>
      </c>
      <c r="E167" s="12">
        <f>C167-'Surv-rate CEA'!E165*'Unit cost and utilities'!$H$7-'Unit cost and utilities'!$G$14*('Surv-rate CEA'!C164-'Surv-rate CEA'!C165)</f>
        <v>5.7123990301287897</v>
      </c>
      <c r="F167" s="12">
        <f t="shared" si="60"/>
        <v>4.3441733642586273</v>
      </c>
      <c r="G167" s="12">
        <f>'Surv-rate CEA'!G165*'Unit cost and utilities'!$H$4+'Surv-rate CEA'!H165*'Unit cost and utilities'!$H$4+('Surv-rate CEA'!F164-'Surv-rate CEA'!F165)*'Unit cost and utilities'!$G$14</f>
        <v>139.60065517124494</v>
      </c>
      <c r="H167" s="12">
        <f t="shared" si="61"/>
        <v>106.16370541157781</v>
      </c>
      <c r="I167" s="12">
        <f>G167-'Surv-rate CEA'!H165*'Unit cost and utilities'!$H$4-('Surv-rate CEA'!F164-'Surv-rate CEA'!F165)*'Unit cost and utilities'!$G$14</f>
        <v>1.6025137291954135</v>
      </c>
      <c r="J167" s="12">
        <f t="shared" si="62"/>
        <v>1.2186819270698819</v>
      </c>
      <c r="K167" s="12">
        <f>'Surv-rate CEA'!K165*'Unit cost and utilities'!$H$10+'Surv-rate CEA'!J165*'Unit cost and utilities'!$H$10+('Surv-rate CEA'!I164-'Surv-rate CEA'!I165)*'Unit cost and utilities'!$G$14</f>
        <v>111.64646296061782</v>
      </c>
      <c r="L167" s="12">
        <f t="shared" si="63"/>
        <v>84.905061437255455</v>
      </c>
      <c r="M167" s="12">
        <f>K167-'Surv-rate CEA'!J165*'Unit cost and utilities'!$H$10-('Surv-rate CEA'!I164-'Surv-rate CEA'!I165)*'Unit cost and utilities'!$G$14</f>
        <v>10.776927869538113</v>
      </c>
      <c r="N167" s="12">
        <f t="shared" si="64"/>
        <v>8.1956534815685718</v>
      </c>
      <c r="O167" s="12">
        <f>'Surv-rate CEA'!N165*'Unit cost and utilities'!$H$3+'Surv-rate CEA'!M165*'Unit cost and utilities'!$H$3+('Surv-rate CEA'!L164-'Surv-rate CEA'!L165)*'Unit cost and utilities'!$G$14</f>
        <v>141.01006826378631</v>
      </c>
      <c r="P167" s="12">
        <f t="shared" si="65"/>
        <v>107.23553789099016</v>
      </c>
      <c r="Q167" s="12">
        <f>O167-'Surv-rate CEA'!M165*'Unit cost and utilities'!$H$3-('Surv-rate CEA'!L164-'Surv-rate CEA'!L165)*'Unit cost and utilities'!$G$14</f>
        <v>1.6025137291954192</v>
      </c>
      <c r="R167" s="12">
        <f t="shared" si="66"/>
        <v>1.2186819270698863</v>
      </c>
      <c r="S167" s="12">
        <f>'Surv-rate CEA'!Q165*'Unit cost and utilities'!$H$11+'Surv-rate CEA'!P165*'Unit cost and utilities'!$H$11+('Surv-rate CEA'!O164-'Surv-rate CEA'!O165)*'Unit cost and utilities'!$G$14</f>
        <v>111.64646296061782</v>
      </c>
      <c r="T167" s="12">
        <f t="shared" si="67"/>
        <v>84.905061437255455</v>
      </c>
      <c r="U167" s="12">
        <f>S167-'Surv-rate CEA'!P165*'Unit cost and utilities'!$H$11-('Surv-rate CEA'!O164-'Surv-rate CEA'!O165)*'Unit cost and utilities'!$G$14</f>
        <v>10.776927869538113</v>
      </c>
      <c r="V167" s="12">
        <f t="shared" si="68"/>
        <v>8.1956534815685718</v>
      </c>
      <c r="W167" s="12">
        <f>'Surv-rate CEA'!T165*'Unit cost and utilities'!$H$4+'Surv-rate CEA'!S165*'Unit cost and utilities'!$H$4+('Surv-rate CEA'!R164-'Surv-rate CEA'!R165)*'Unit cost and utilities'!$G$14</f>
        <v>139.60065517124494</v>
      </c>
      <c r="X167" s="12">
        <f t="shared" si="69"/>
        <v>106.16370541157781</v>
      </c>
      <c r="Y167" s="12">
        <f>W167-'Surv-rate CEA'!S165*'Unit cost and utilities'!$H$4-('Surv-rate CEA'!R164-'Surv-rate CEA'!R165)*'Unit cost and utilities'!$G$14</f>
        <v>1.6025137291954135</v>
      </c>
      <c r="Z167" s="12">
        <f t="shared" si="70"/>
        <v>1.2186819270698819</v>
      </c>
      <c r="AA167" s="12">
        <f>'Surv-rate CEA'!W165*'Unit cost and utilities'!$H$6+'Surv-rate CEA'!V165*'Unit cost and utilities'!$H$6+('Surv-rate CEA'!U164-'Surv-rate CEA'!U165)*'Unit cost and utilities'!$G$14</f>
        <v>127.1737968326712</v>
      </c>
      <c r="AB167" s="12">
        <f t="shared" si="71"/>
        <v>96.713310452976657</v>
      </c>
      <c r="AC167" s="12">
        <f>AA167-'Surv-rate CEA'!V165*'Unit cost and utilities'!$H$6-('Surv-rate CEA'!U164-'Surv-rate CEA'!U165)*'Unit cost and utilities'!$G$14</f>
        <v>51.445596609602774</v>
      </c>
      <c r="AD167" s="12">
        <f t="shared" si="72"/>
        <v>39.123420706622383</v>
      </c>
      <c r="AE167" s="12">
        <f>'Surv-rate CEA'!Z165*'Unit cost and utilities'!$H$12+'Surv-rate CEA'!Y165*'Unit cost and utilities'!$H$12+('Surv-rate CEA'!X164-'Surv-rate CEA'!X165)*'Unit cost and utilities'!$G$14</f>
        <v>111.64646296061782</v>
      </c>
      <c r="AF167" s="12">
        <f t="shared" si="73"/>
        <v>84.905061437255455</v>
      </c>
      <c r="AG167" s="12">
        <f>AE167-'Surv-rate CEA'!Y165*'Unit cost and utilities'!$H$12-('Surv-rate CEA'!X164-'Surv-rate CEA'!X165)*'Unit cost and utilities'!$G$14</f>
        <v>10.776927869538113</v>
      </c>
      <c r="AH167" s="12">
        <f t="shared" si="74"/>
        <v>8.1956534815685718</v>
      </c>
      <c r="AI167" s="12">
        <f>'Surv-rate CEA'!AC165*'Unit cost and utilities'!$H$5+'Surv-rate CEA'!AB165*'Unit cost and utilities'!$H$5+('Surv-rate CEA'!AA164-'Surv-rate CEA'!AA165)*'Unit cost and utilities'!$G$14</f>
        <v>162.23211017978991</v>
      </c>
      <c r="AJ167" s="12">
        <f t="shared" si="75"/>
        <v>123.37450660456135</v>
      </c>
      <c r="AK167" s="12">
        <f>AI167-'Surv-rate CEA'!AB165*'Unit cost and utilities'!$H$5-('Surv-rate CEA'!AA164-'Surv-rate CEA'!AA165)*'Unit cost and utilities'!$G$14</f>
        <v>15.244815866843608</v>
      </c>
      <c r="AL167" s="12">
        <f t="shared" si="76"/>
        <v>11.593399320053484</v>
      </c>
      <c r="AM167" s="12">
        <f>'Surv-rate CEA'!AF165*'Unit cost and utilities'!$H$9+'Surv-rate CEA'!AE165*'Unit cost and utilities'!$H$9+('Surv-rate CEA'!AD164-'Surv-rate CEA'!AD165)*'Unit cost and utilities'!G174</f>
        <v>244.3435853717271</v>
      </c>
      <c r="AN167" s="12">
        <f t="shared" si="77"/>
        <v>185.81875840619966</v>
      </c>
      <c r="AO167" s="12">
        <f>AM167-'Surv-rate CEA'!AE165*'Unit cost and utilities'!$H$9-('Surv-rate CEA'!AD164-'Surv-rate CEA'!AD165)*'Unit cost and utilities'!G174</f>
        <v>35.431398938672999</v>
      </c>
      <c r="AP167" s="12">
        <f t="shared" si="78"/>
        <v>26.944920814527624</v>
      </c>
      <c r="AQ167" s="13">
        <f>'Surv-rate CEA'!AI165*'Unit cost and utilities'!$H$4+'Surv-rate CEA'!AH165*'Unit cost and utilities'!$H$4+('Surv-rate CEA'!AG164-'Surv-rate CEA'!AG165)*'Unit cost and utilities'!$G$14</f>
        <v>139.60065517124494</v>
      </c>
      <c r="AR167" s="12">
        <f t="shared" si="79"/>
        <v>106.16370541157781</v>
      </c>
      <c r="AS167" s="13">
        <f>AQ167-'Surv-rate CEA'!AH165*'Unit cost and utilities'!$H$4-('Surv-rate CEA'!AG164-'Surv-rate CEA'!AG165)*'Unit cost and utilities'!$G$14</f>
        <v>1.6025137291954135</v>
      </c>
      <c r="AT167" s="12">
        <f t="shared" si="80"/>
        <v>1.2186819270698819</v>
      </c>
      <c r="AU167" s="12">
        <f>'Surv-rate CEA'!AL165*'Unit cost and utilities'!$H$8+'Surv-rate CEA'!AK165*'Unit cost and utilities'!$H$8+('Surv-rate CEA'!AJ164-'Surv-rate CEA'!AJ165)*'Unit cost and utilities'!$G$14</f>
        <v>107.88530437791424</v>
      </c>
      <c r="AV167" s="12">
        <f t="shared" si="81"/>
        <v>82.044770192271244</v>
      </c>
      <c r="AW167" s="12">
        <f>AU167-'Surv-rate CEA'!AK165*'Unit cost and utilities'!$H$8-('Surv-rate CEA'!AJ164-'Surv-rate CEA'!AJ165)*'Unit cost and utilities'!$G$14</f>
        <v>72.364288137409446</v>
      </c>
      <c r="AX167" s="12">
        <f t="shared" si="82"/>
        <v>55.031697084190412</v>
      </c>
      <c r="AY167" s="12">
        <f>'Surv-rate CEA'!AO165*'Unit cost and utilities'!$H$5+'Surv-rate CEA'!AN165*'Unit cost and utilities'!$H$5+('Surv-rate CEA'!AM164-'Surv-rate CEA'!AM165)*'Unit cost and utilities'!$G$14</f>
        <v>162.23211017978991</v>
      </c>
      <c r="AZ167" s="12">
        <f t="shared" si="83"/>
        <v>123.37450660456135</v>
      </c>
      <c r="BA167" s="12">
        <f>AY167-'Surv-rate CEA'!AN165*'Unit cost and utilities'!$H$5-('Surv-rate CEA'!AM164-'Surv-rate CEA'!AM165)*'Unit cost and utilities'!$G$14</f>
        <v>15.244815866843608</v>
      </c>
      <c r="BB167" s="12">
        <f t="shared" si="84"/>
        <v>11.593399320053484</v>
      </c>
    </row>
    <row r="168" spans="1:54">
      <c r="A168" s="12">
        <v>163</v>
      </c>
      <c r="B168" s="12">
        <f t="shared" si="85"/>
        <v>9.3205479452054796</v>
      </c>
      <c r="C168" s="12">
        <f>'Surv-rate CEA'!D166*'Unit cost and utilities'!$H$7+'Surv-rate CEA'!E166*'Unit cost and utilities'!$H$7+'Unit cost and utilities'!$G$14*('Surv-rate CEA'!C165-'Surv-rate CEA'!C166)</f>
        <v>118.45898426618601</v>
      </c>
      <c r="D168" s="12">
        <f t="shared" si="59"/>
        <v>89.932783637626073</v>
      </c>
      <c r="E168" s="12">
        <f>C168-'Surv-rate CEA'!E166*'Unit cost and utilities'!$H$7-'Unit cost and utilities'!$G$14*('Surv-rate CEA'!C165-'Surv-rate CEA'!C166)</f>
        <v>5.6121468493980355</v>
      </c>
      <c r="F168" s="12">
        <f t="shared" si="60"/>
        <v>4.2606813782512658</v>
      </c>
      <c r="G168" s="12">
        <f>'Surv-rate CEA'!G166*'Unit cost and utilities'!$H$4+'Surv-rate CEA'!H166*'Unit cost and utilities'!$H$4+('Surv-rate CEA'!F165-'Surv-rate CEA'!F166)*'Unit cost and utilities'!$G$14</f>
        <v>137.96846241818486</v>
      </c>
      <c r="H168" s="12">
        <f t="shared" si="61"/>
        <v>104.74416910066637</v>
      </c>
      <c r="I168" s="12">
        <f>G168-'Surv-rate CEA'!H166*'Unit cost and utilities'!$H$4-('Surv-rate CEA'!F165-'Surv-rate CEA'!F166)*'Unit cost and utilities'!$G$14</f>
        <v>1.563586396963454</v>
      </c>
      <c r="J168" s="12">
        <f t="shared" si="62"/>
        <v>1.1870579340851972</v>
      </c>
      <c r="K168" s="12">
        <f>'Surv-rate CEA'!K166*'Unit cost and utilities'!$H$10+'Surv-rate CEA'!J166*'Unit cost and utilities'!$H$10+('Surv-rate CEA'!I165-'Surv-rate CEA'!I166)*'Unit cost and utilities'!$G$14</f>
        <v>110.58586468674433</v>
      </c>
      <c r="L168" s="12">
        <f t="shared" si="63"/>
        <v>83.955596140390398</v>
      </c>
      <c r="M168" s="12">
        <f>K168-'Surv-rate CEA'!J166*'Unit cost and utilities'!$H$10-('Surv-rate CEA'!I165-'Surv-rate CEA'!I166)*'Unit cost and utilities'!$G$14</f>
        <v>10.608643511750932</v>
      </c>
      <c r="N168" s="12">
        <f t="shared" si="64"/>
        <v>8.0539677723991687</v>
      </c>
      <c r="O168" s="12">
        <f>'Surv-rate CEA'!N166*'Unit cost and utilities'!$H$3+'Surv-rate CEA'!M166*'Unit cost and utilities'!$H$3+('Surv-rate CEA'!L165-'Surv-rate CEA'!L166)*'Unit cost and utilities'!$G$14</f>
        <v>139.33469417596442</v>
      </c>
      <c r="P168" s="12">
        <f t="shared" si="65"/>
        <v>105.78139752054837</v>
      </c>
      <c r="Q168" s="12">
        <f>O168-'Surv-rate CEA'!M166*'Unit cost and utilities'!$H$3-('Surv-rate CEA'!L165-'Surv-rate CEA'!L166)*'Unit cost and utilities'!$G$14</f>
        <v>1.5635863969634554</v>
      </c>
      <c r="R168" s="12">
        <f t="shared" si="66"/>
        <v>1.1870579340851981</v>
      </c>
      <c r="S168" s="12">
        <f>'Surv-rate CEA'!Q166*'Unit cost and utilities'!$H$11+'Surv-rate CEA'!P166*'Unit cost and utilities'!$H$11+('Surv-rate CEA'!O165-'Surv-rate CEA'!O166)*'Unit cost and utilities'!$G$14</f>
        <v>110.58586468674433</v>
      </c>
      <c r="T168" s="12">
        <f t="shared" si="67"/>
        <v>83.955596140390398</v>
      </c>
      <c r="U168" s="12">
        <f>S168-'Surv-rate CEA'!P166*'Unit cost and utilities'!$H$11-('Surv-rate CEA'!O165-'Surv-rate CEA'!O166)*'Unit cost and utilities'!$G$14</f>
        <v>10.608643511750932</v>
      </c>
      <c r="V168" s="12">
        <f t="shared" si="68"/>
        <v>8.0539677723991687</v>
      </c>
      <c r="W168" s="12">
        <f>'Surv-rate CEA'!T166*'Unit cost and utilities'!$H$4+'Surv-rate CEA'!S166*'Unit cost and utilities'!$H$4+('Surv-rate CEA'!R165-'Surv-rate CEA'!R166)*'Unit cost and utilities'!$G$14</f>
        <v>137.96846241818486</v>
      </c>
      <c r="X168" s="12">
        <f t="shared" si="69"/>
        <v>104.74416910066637</v>
      </c>
      <c r="Y168" s="12">
        <f>W168-'Surv-rate CEA'!S166*'Unit cost and utilities'!$H$4-('Surv-rate CEA'!R165-'Surv-rate CEA'!R166)*'Unit cost and utilities'!$G$14</f>
        <v>1.563586396963454</v>
      </c>
      <c r="Z168" s="12">
        <f t="shared" si="70"/>
        <v>1.1870579340851972</v>
      </c>
      <c r="AA168" s="12">
        <f>'Surv-rate CEA'!W166*'Unit cost and utilities'!$H$6+'Surv-rate CEA'!V166*'Unit cost and utilities'!$H$6+('Surv-rate CEA'!U165-'Surv-rate CEA'!U166)*'Unit cost and utilities'!$G$14</f>
        <v>126.02276122185111</v>
      </c>
      <c r="AB168" s="12">
        <f t="shared" si="71"/>
        <v>95.675121550203158</v>
      </c>
      <c r="AC168" s="12">
        <f>AA168-'Surv-rate CEA'!V166*'Unit cost and utilities'!$H$6-('Surv-rate CEA'!U165-'Surv-rate CEA'!U166)*'Unit cost and utilities'!$G$14</f>
        <v>50.888192242538274</v>
      </c>
      <c r="AD168" s="12">
        <f t="shared" si="72"/>
        <v>38.633766877270773</v>
      </c>
      <c r="AE168" s="12">
        <f>'Surv-rate CEA'!Z166*'Unit cost and utilities'!$H$12+'Surv-rate CEA'!Y166*'Unit cost and utilities'!$H$12+('Surv-rate CEA'!X165-'Surv-rate CEA'!X166)*'Unit cost and utilities'!$G$14</f>
        <v>110.58586468674433</v>
      </c>
      <c r="AF168" s="12">
        <f t="shared" si="73"/>
        <v>83.955596140390398</v>
      </c>
      <c r="AG168" s="12">
        <f>AE168-'Surv-rate CEA'!Y166*'Unit cost and utilities'!$H$12-('Surv-rate CEA'!X165-'Surv-rate CEA'!X166)*'Unit cost and utilities'!$G$14</f>
        <v>10.608643511750932</v>
      </c>
      <c r="AH168" s="12">
        <f t="shared" si="74"/>
        <v>8.0539677723991687</v>
      </c>
      <c r="AI168" s="12">
        <f>'Surv-rate CEA'!AC166*'Unit cost and utilities'!$H$5+'Surv-rate CEA'!AB166*'Unit cost and utilities'!$H$5+('Surv-rate CEA'!AA165-'Surv-rate CEA'!AA166)*'Unit cost and utilities'!$G$14</f>
        <v>160.42555616193752</v>
      </c>
      <c r="AJ168" s="12">
        <f t="shared" si="75"/>
        <v>121.79335253996162</v>
      </c>
      <c r="AK168" s="12">
        <f>AI168-'Surv-rate CEA'!AB166*'Unit cost and utilities'!$H$5-('Surv-rate CEA'!AA165-'Surv-rate CEA'!AA166)*'Unit cost and utilities'!$G$14</f>
        <v>14.979480503573045</v>
      </c>
      <c r="AL168" s="12">
        <f t="shared" si="76"/>
        <v>11.372260090503024</v>
      </c>
      <c r="AM168" s="12">
        <f>'Surv-rate CEA'!AF166*'Unit cost and utilities'!$H$9+'Surv-rate CEA'!AE166*'Unit cost and utilities'!$H$9+('Surv-rate CEA'!AD165-'Surv-rate CEA'!AD166)*'Unit cost and utilities'!G175</f>
        <v>242.75497634162261</v>
      </c>
      <c r="AN168" s="12">
        <f t="shared" si="77"/>
        <v>184.29696066978687</v>
      </c>
      <c r="AO168" s="12">
        <f>AM168-'Surv-rate CEA'!AE166*'Unit cost and utilities'!$H$9-('Surv-rate CEA'!AD165-'Surv-rate CEA'!AD166)*'Unit cost and utilities'!G175</f>
        <v>35.007021472537559</v>
      </c>
      <c r="AP168" s="12">
        <f t="shared" si="78"/>
        <v>26.576953258463178</v>
      </c>
      <c r="AQ168" s="13">
        <f>'Surv-rate CEA'!AI166*'Unit cost and utilities'!$H$4+'Surv-rate CEA'!AH166*'Unit cost and utilities'!$H$4+('Surv-rate CEA'!AG165-'Surv-rate CEA'!AG166)*'Unit cost and utilities'!$G$14</f>
        <v>137.96846241818486</v>
      </c>
      <c r="AR168" s="12">
        <f t="shared" si="79"/>
        <v>104.74416910066637</v>
      </c>
      <c r="AS168" s="13">
        <f>AQ168-'Surv-rate CEA'!AH166*'Unit cost and utilities'!$H$4-('Surv-rate CEA'!AG165-'Surv-rate CEA'!AG166)*'Unit cost and utilities'!$G$14</f>
        <v>1.563586396963454</v>
      </c>
      <c r="AT168" s="12">
        <f t="shared" si="80"/>
        <v>1.1870579340851972</v>
      </c>
      <c r="AU168" s="12">
        <f>'Surv-rate CEA'!AL166*'Unit cost and utilities'!$H$8+'Surv-rate CEA'!AK166*'Unit cost and utilities'!$H$8+('Surv-rate CEA'!AJ165-'Surv-rate CEA'!AJ166)*'Unit cost and utilities'!$G$14</f>
        <v>106.84770032196268</v>
      </c>
      <c r="AV168" s="12">
        <f t="shared" si="81"/>
        <v>81.117622059299478</v>
      </c>
      <c r="AW168" s="12">
        <f>AU168-'Surv-rate CEA'!AK166*'Unit cost and utilities'!$H$8-('Surv-rate CEA'!AJ165-'Surv-rate CEA'!AJ166)*'Unit cost and utilities'!$G$14</f>
        <v>71.655964167275755</v>
      </c>
      <c r="AX168" s="12">
        <f t="shared" si="82"/>
        <v>54.400435405730498</v>
      </c>
      <c r="AY168" s="12">
        <f>'Surv-rate CEA'!AO166*'Unit cost and utilities'!$H$5+'Surv-rate CEA'!AN166*'Unit cost and utilities'!$H$5+('Surv-rate CEA'!AM165-'Surv-rate CEA'!AM166)*'Unit cost and utilities'!$G$14</f>
        <v>160.42555616193752</v>
      </c>
      <c r="AZ168" s="12">
        <f t="shared" si="83"/>
        <v>121.79335253996162</v>
      </c>
      <c r="BA168" s="12">
        <f>AY168-'Surv-rate CEA'!AN166*'Unit cost and utilities'!$H$5-('Surv-rate CEA'!AM165-'Surv-rate CEA'!AM166)*'Unit cost and utilities'!$G$14</f>
        <v>14.979480503573045</v>
      </c>
      <c r="BB168" s="12">
        <f t="shared" si="84"/>
        <v>11.372260090503024</v>
      </c>
    </row>
    <row r="169" spans="1:54">
      <c r="A169" s="12">
        <v>164</v>
      </c>
      <c r="B169" s="12">
        <f t="shared" si="85"/>
        <v>9.3780821917808215</v>
      </c>
      <c r="C169" s="12">
        <f>'Surv-rate CEA'!D167*'Unit cost and utilities'!$H$7+'Surv-rate CEA'!E167*'Unit cost and utilities'!$H$7+'Unit cost and utilities'!$G$14*('Surv-rate CEA'!C166-'Surv-rate CEA'!C167)</f>
        <v>117.36632223822288</v>
      </c>
      <c r="D169" s="12">
        <f t="shared" si="59"/>
        <v>88.951842336265017</v>
      </c>
      <c r="E169" s="12">
        <f>C169-'Surv-rate CEA'!E167*'Unit cost and utilities'!$H$7-'Unit cost and utilities'!$G$14*('Surv-rate CEA'!C166-'Surv-rate CEA'!C167)</f>
        <v>5.5140846064352784</v>
      </c>
      <c r="F169" s="12">
        <f t="shared" si="60"/>
        <v>4.1791203403723838</v>
      </c>
      <c r="G169" s="12">
        <f>'Surv-rate CEA'!G167*'Unit cost and utilities'!$H$4+'Surv-rate CEA'!H167*'Unit cost and utilities'!$H$4+('Surv-rate CEA'!F166-'Surv-rate CEA'!F167)*'Unit cost and utilities'!$G$14</f>
        <v>136.36210719069601</v>
      </c>
      <c r="H169" s="12">
        <f t="shared" si="61"/>
        <v>103.34873265303167</v>
      </c>
      <c r="I169" s="12">
        <f>G169-'Surv-rate CEA'!H167*'Unit cost and utilities'!$H$4-('Surv-rate CEA'!F166-'Surv-rate CEA'!F167)*'Unit cost and utilities'!$G$14</f>
        <v>1.5257701158356953</v>
      </c>
      <c r="J169" s="12">
        <f t="shared" si="62"/>
        <v>1.1563799580404797</v>
      </c>
      <c r="K169" s="12">
        <f>'Surv-rate CEA'!K167*'Unit cost and utilities'!$H$10+'Surv-rate CEA'!J167*'Unit cost and utilities'!$H$10+('Surv-rate CEA'!I166-'Surv-rate CEA'!I167)*'Unit cost and utilities'!$G$14</f>
        <v>109.53982074142284</v>
      </c>
      <c r="L169" s="12">
        <f t="shared" si="63"/>
        <v>83.02014307269917</v>
      </c>
      <c r="M169" s="12">
        <f>K169-'Surv-rate CEA'!J167*'Unit cost and utilities'!$H$10-('Surv-rate CEA'!I166-'Surv-rate CEA'!I167)*'Unit cost and utilities'!$G$14</f>
        <v>10.443711764212573</v>
      </c>
      <c r="N169" s="12">
        <f t="shared" si="64"/>
        <v>7.9152808449602094</v>
      </c>
      <c r="O169" s="12">
        <f>'Surv-rate CEA'!N167*'Unit cost and utilities'!$H$3+'Surv-rate CEA'!M167*'Unit cost and utilities'!$H$3+('Surv-rate CEA'!L166-'Surv-rate CEA'!L167)*'Unit cost and utilities'!$G$14</f>
        <v>137.68646523270448</v>
      </c>
      <c r="P169" s="12">
        <f t="shared" si="65"/>
        <v>104.35246256040996</v>
      </c>
      <c r="Q169" s="12">
        <f>O169-'Surv-rate CEA'!M167*'Unit cost and utilities'!$H$3-('Surv-rate CEA'!L166-'Surv-rate CEA'!L167)*'Unit cost and utilities'!$G$14</f>
        <v>1.5257701158356873</v>
      </c>
      <c r="R169" s="12">
        <f t="shared" si="66"/>
        <v>1.1563799580404737</v>
      </c>
      <c r="S169" s="12">
        <f>'Surv-rate CEA'!Q167*'Unit cost and utilities'!$H$11+'Surv-rate CEA'!P167*'Unit cost and utilities'!$H$11+('Surv-rate CEA'!O166-'Surv-rate CEA'!O167)*'Unit cost and utilities'!$G$14</f>
        <v>109.53982074142284</v>
      </c>
      <c r="T169" s="12">
        <f t="shared" si="67"/>
        <v>83.02014307269917</v>
      </c>
      <c r="U169" s="12">
        <f>S169-'Surv-rate CEA'!P167*'Unit cost and utilities'!$H$11-('Surv-rate CEA'!O166-'Surv-rate CEA'!O167)*'Unit cost and utilities'!$G$14</f>
        <v>10.443711764212573</v>
      </c>
      <c r="V169" s="12">
        <f t="shared" si="68"/>
        <v>7.9152808449602094</v>
      </c>
      <c r="W169" s="12">
        <f>'Surv-rate CEA'!T167*'Unit cost and utilities'!$H$4+'Surv-rate CEA'!S167*'Unit cost and utilities'!$H$4+('Surv-rate CEA'!R166-'Surv-rate CEA'!R167)*'Unit cost and utilities'!$G$14</f>
        <v>136.36210719069601</v>
      </c>
      <c r="X169" s="12">
        <f t="shared" si="69"/>
        <v>103.34873265303167</v>
      </c>
      <c r="Y169" s="12">
        <f>W169-'Surv-rate CEA'!S167*'Unit cost and utilities'!$H$4-('Surv-rate CEA'!R166-'Surv-rate CEA'!R167)*'Unit cost and utilities'!$G$14</f>
        <v>1.5257701158356953</v>
      </c>
      <c r="Z169" s="12">
        <f t="shared" si="70"/>
        <v>1.1563799580404797</v>
      </c>
      <c r="AA169" s="12">
        <f>'Surv-rate CEA'!W167*'Unit cost and utilities'!$H$6+'Surv-rate CEA'!V167*'Unit cost and utilities'!$H$6+('Surv-rate CEA'!U166-'Surv-rate CEA'!U167)*'Unit cost and utilities'!$G$14</f>
        <v>124.88700830533068</v>
      </c>
      <c r="AB169" s="12">
        <f t="shared" si="71"/>
        <v>94.651764328743127</v>
      </c>
      <c r="AC169" s="12">
        <f>AA169-'Surv-rate CEA'!V167*'Unit cost and utilities'!$H$6-('Surv-rate CEA'!U166-'Surv-rate CEA'!U167)*'Unit cost and utilities'!$G$14</f>
        <v>50.339245522115839</v>
      </c>
      <c r="AD169" s="12">
        <f t="shared" si="72"/>
        <v>38.152074169292668</v>
      </c>
      <c r="AE169" s="12">
        <f>'Surv-rate CEA'!Z167*'Unit cost and utilities'!$H$12+'Surv-rate CEA'!Y167*'Unit cost and utilities'!$H$12+('Surv-rate CEA'!X166-'Surv-rate CEA'!X167)*'Unit cost and utilities'!$G$14</f>
        <v>109.53982074142284</v>
      </c>
      <c r="AF169" s="12">
        <f t="shared" si="73"/>
        <v>83.02014307269917</v>
      </c>
      <c r="AG169" s="12">
        <f>AE169-'Surv-rate CEA'!Y167*'Unit cost and utilities'!$H$12-('Surv-rate CEA'!X166-'Surv-rate CEA'!X167)*'Unit cost and utilities'!$G$14</f>
        <v>10.443711764212573</v>
      </c>
      <c r="AH169" s="12">
        <f t="shared" si="74"/>
        <v>7.9152808449602094</v>
      </c>
      <c r="AI169" s="12">
        <f>'Surv-rate CEA'!AC167*'Unit cost and utilities'!$H$5+'Surv-rate CEA'!AB167*'Unit cost and utilities'!$H$5+('Surv-rate CEA'!AA166-'Surv-rate CEA'!AA167)*'Unit cost and utilities'!$G$14</f>
        <v>158.6466027530719</v>
      </c>
      <c r="AJ169" s="12">
        <f t="shared" si="75"/>
        <v>120.23813412702705</v>
      </c>
      <c r="AK169" s="12">
        <f>AI169-'Surv-rate CEA'!AB167*'Unit cost and utilities'!$H$5-('Surv-rate CEA'!AA166-'Surv-rate CEA'!AA167)*'Unit cost and utilities'!$G$14</f>
        <v>14.719902989722119</v>
      </c>
      <c r="AL169" s="12">
        <f t="shared" si="76"/>
        <v>11.156202775862868</v>
      </c>
      <c r="AM169" s="12">
        <f>'Surv-rate CEA'!AF167*'Unit cost and utilities'!$H$9+'Surv-rate CEA'!AE167*'Unit cost and utilities'!$H$9+('Surv-rate CEA'!AD166-'Surv-rate CEA'!AD167)*'Unit cost and utilities'!G176</f>
        <v>241.18324100800652</v>
      </c>
      <c r="AN169" s="12">
        <f t="shared" si="77"/>
        <v>182.79258665657281</v>
      </c>
      <c r="AO169" s="12">
        <f>AM169-'Surv-rate CEA'!AE167*'Unit cost and utilities'!$H$9-('Surv-rate CEA'!AD166-'Surv-rate CEA'!AD167)*'Unit cost and utilities'!G176</f>
        <v>34.589564910963361</v>
      </c>
      <c r="AP169" s="12">
        <f t="shared" si="78"/>
        <v>26.215403752661761</v>
      </c>
      <c r="AQ169" s="13">
        <f>'Surv-rate CEA'!AI167*'Unit cost and utilities'!$H$4+'Surv-rate CEA'!AH167*'Unit cost and utilities'!$H$4+('Surv-rate CEA'!AG166-'Surv-rate CEA'!AG167)*'Unit cost and utilities'!$G$14</f>
        <v>136.36210719069601</v>
      </c>
      <c r="AR169" s="12">
        <f t="shared" si="79"/>
        <v>103.34873265303167</v>
      </c>
      <c r="AS169" s="13">
        <f>AQ169-'Surv-rate CEA'!AH167*'Unit cost and utilities'!$H$4-('Surv-rate CEA'!AG166-'Surv-rate CEA'!AG167)*'Unit cost and utilities'!$G$14</f>
        <v>1.5257701158356953</v>
      </c>
      <c r="AT169" s="12">
        <f t="shared" si="80"/>
        <v>1.1563799580404797</v>
      </c>
      <c r="AU169" s="12">
        <f>'Surv-rate CEA'!AL167*'Unit cost and utilities'!$H$8+'Surv-rate CEA'!AK167*'Unit cost and utilities'!$H$8+('Surv-rate CEA'!AJ166-'Surv-rate CEA'!AJ167)*'Unit cost and utilities'!$G$14</f>
        <v>105.8244566301011</v>
      </c>
      <c r="AV169" s="12">
        <f t="shared" si="81"/>
        <v>80.204271565868581</v>
      </c>
      <c r="AW169" s="12">
        <f>AU169-'Surv-rate CEA'!AK167*'Unit cost and utilities'!$H$8-('Surv-rate CEA'!AJ166-'Surv-rate CEA'!AJ167)*'Unit cost and utilities'!$G$14</f>
        <v>70.957651383986018</v>
      </c>
      <c r="AX169" s="12">
        <f t="shared" si="82"/>
        <v>53.778747583558541</v>
      </c>
      <c r="AY169" s="12">
        <f>'Surv-rate CEA'!AO167*'Unit cost and utilities'!$H$5+'Surv-rate CEA'!AN167*'Unit cost and utilities'!$H$5+('Surv-rate CEA'!AM166-'Surv-rate CEA'!AM167)*'Unit cost and utilities'!$G$14</f>
        <v>158.6466027530719</v>
      </c>
      <c r="AZ169" s="12">
        <f t="shared" si="83"/>
        <v>120.23813412702705</v>
      </c>
      <c r="BA169" s="12">
        <f>AY169-'Surv-rate CEA'!AN167*'Unit cost and utilities'!$H$5-('Surv-rate CEA'!AM166-'Surv-rate CEA'!AM167)*'Unit cost and utilities'!$G$14</f>
        <v>14.719902989722119</v>
      </c>
      <c r="BB169" s="12">
        <f t="shared" si="84"/>
        <v>11.156202775862868</v>
      </c>
    </row>
    <row r="170" spans="1:54">
      <c r="A170" s="12">
        <v>165</v>
      </c>
      <c r="B170" s="12">
        <f t="shared" si="85"/>
        <v>9.4356164383561651</v>
      </c>
      <c r="C170" s="12">
        <f>'Surv-rate CEA'!D168*'Unit cost and utilities'!$H$7+'Surv-rate CEA'!E168*'Unit cost and utilities'!$H$7+'Unit cost and utilities'!$G$14*('Surv-rate CEA'!C167-'Surv-rate CEA'!C168)</f>
        <v>116.28833015806934</v>
      </c>
      <c r="D170" s="12">
        <f t="shared" si="59"/>
        <v>87.985074451078972</v>
      </c>
      <c r="E170" s="12">
        <f>C170-'Surv-rate CEA'!E168*'Unit cost and utilities'!$H$7-'Unit cost and utilities'!$G$14*('Surv-rate CEA'!C167-'Surv-rate CEA'!C168)</f>
        <v>5.4181546737349233</v>
      </c>
      <c r="F170" s="12">
        <f t="shared" si="60"/>
        <v>4.0994375076848497</v>
      </c>
      <c r="G170" s="12">
        <f>'Surv-rate CEA'!G168*'Unit cost and utilities'!$H$4+'Surv-rate CEA'!H168*'Unit cost and utilities'!$H$4+('Surv-rate CEA'!F167-'Surv-rate CEA'!F168)*'Unit cost and utilities'!$G$14</f>
        <v>134.78106634993267</v>
      </c>
      <c r="H170" s="12">
        <f t="shared" si="61"/>
        <v>101.97688917946643</v>
      </c>
      <c r="I170" s="12">
        <f>G170-'Surv-rate CEA'!H168*'Unit cost and utilities'!$H$4-('Surv-rate CEA'!F167-'Surv-rate CEA'!F168)*'Unit cost and utilities'!$G$14</f>
        <v>1.4890283149259518</v>
      </c>
      <c r="J170" s="12">
        <f t="shared" si="62"/>
        <v>1.1266157745187424</v>
      </c>
      <c r="K170" s="12">
        <f>'Surv-rate CEA'!K168*'Unit cost and utilities'!$H$10+'Surv-rate CEA'!J168*'Unit cost and utilities'!$H$10+('Surv-rate CEA'!I167-'Surv-rate CEA'!I168)*'Unit cost and utilities'!$G$14</f>
        <v>108.50806501719488</v>
      </c>
      <c r="L170" s="12">
        <f t="shared" si="63"/>
        <v>82.098437273139638</v>
      </c>
      <c r="M170" s="12">
        <f>K170-'Surv-rate CEA'!J168*'Unit cost and utilities'!$H$10-('Surv-rate CEA'!I167-'Surv-rate CEA'!I168)*'Unit cost and utilities'!$G$14</f>
        <v>10.282050732837231</v>
      </c>
      <c r="N170" s="12">
        <f t="shared" si="64"/>
        <v>7.7795166377292695</v>
      </c>
      <c r="O170" s="12">
        <f>'Surv-rate CEA'!N168*'Unit cost and utilities'!$H$3+'Surv-rate CEA'!M168*'Unit cost and utilities'!$H$3+('Surv-rate CEA'!L167-'Surv-rate CEA'!L168)*'Unit cost and utilities'!$G$14</f>
        <v>136.06481489098604</v>
      </c>
      <c r="P170" s="12">
        <f t="shared" si="65"/>
        <v>102.94818794012032</v>
      </c>
      <c r="Q170" s="12">
        <f>O170-'Surv-rate CEA'!M168*'Unit cost and utilities'!$H$3-('Surv-rate CEA'!L167-'Surv-rate CEA'!L168)*'Unit cost and utilities'!$G$14</f>
        <v>1.4890283149259491</v>
      </c>
      <c r="R170" s="12">
        <f t="shared" si="66"/>
        <v>1.1266157745187404</v>
      </c>
      <c r="S170" s="12">
        <f>'Surv-rate CEA'!Q168*'Unit cost and utilities'!$H$11+'Surv-rate CEA'!P168*'Unit cost and utilities'!$H$11+('Surv-rate CEA'!O167-'Surv-rate CEA'!O168)*'Unit cost and utilities'!$G$14</f>
        <v>108.50806501719488</v>
      </c>
      <c r="T170" s="12">
        <f t="shared" si="67"/>
        <v>82.098437273139638</v>
      </c>
      <c r="U170" s="12">
        <f>S170-'Surv-rate CEA'!P168*'Unit cost and utilities'!$H$11-('Surv-rate CEA'!O167-'Surv-rate CEA'!O168)*'Unit cost and utilities'!$G$14</f>
        <v>10.282050732837231</v>
      </c>
      <c r="V170" s="12">
        <f t="shared" si="68"/>
        <v>7.7795166377292695</v>
      </c>
      <c r="W170" s="12">
        <f>'Surv-rate CEA'!T168*'Unit cost and utilities'!$H$4+'Surv-rate CEA'!S168*'Unit cost and utilities'!$H$4+('Surv-rate CEA'!R167-'Surv-rate CEA'!R168)*'Unit cost and utilities'!$G$14</f>
        <v>134.78106634993267</v>
      </c>
      <c r="X170" s="12">
        <f t="shared" si="69"/>
        <v>101.97688917946643</v>
      </c>
      <c r="Y170" s="12">
        <f>W170-'Surv-rate CEA'!S168*'Unit cost and utilities'!$H$4-('Surv-rate CEA'!R167-'Surv-rate CEA'!R168)*'Unit cost and utilities'!$G$14</f>
        <v>1.4890283149259518</v>
      </c>
      <c r="Z170" s="12">
        <f t="shared" si="70"/>
        <v>1.1266157745187424</v>
      </c>
      <c r="AA170" s="12">
        <f>'Surv-rate CEA'!W168*'Unit cost and utilities'!$H$6+'Surv-rate CEA'!V168*'Unit cost and utilities'!$H$6+('Surv-rate CEA'!U167-'Surv-rate CEA'!U168)*'Unit cost and utilities'!$G$14</f>
        <v>123.76626521422384</v>
      </c>
      <c r="AB170" s="12">
        <f t="shared" si="71"/>
        <v>93.642965245122937</v>
      </c>
      <c r="AC170" s="12">
        <f>AA170-'Surv-rate CEA'!V168*'Unit cost and utilities'!$H$6-('Surv-rate CEA'!U167-'Surv-rate CEA'!U168)*'Unit cost and utilities'!$G$14</f>
        <v>49.798589102533548</v>
      </c>
      <c r="AD170" s="12">
        <f t="shared" si="72"/>
        <v>37.67817943373457</v>
      </c>
      <c r="AE170" s="12">
        <f>'Surv-rate CEA'!Z168*'Unit cost and utilities'!$H$12+'Surv-rate CEA'!Y168*'Unit cost and utilities'!$H$12+('Surv-rate CEA'!X167-'Surv-rate CEA'!X168)*'Unit cost and utilities'!$G$14</f>
        <v>108.50806501719488</v>
      </c>
      <c r="AF170" s="12">
        <f t="shared" si="73"/>
        <v>82.098437273139638</v>
      </c>
      <c r="AG170" s="12">
        <f>AE170-'Surv-rate CEA'!Y168*'Unit cost and utilities'!$H$12-('Surv-rate CEA'!X167-'Surv-rate CEA'!X168)*'Unit cost and utilities'!$G$14</f>
        <v>10.282050732837231</v>
      </c>
      <c r="AH170" s="12">
        <f t="shared" si="74"/>
        <v>7.7795166377292695</v>
      </c>
      <c r="AI170" s="12">
        <f>'Surv-rate CEA'!AC168*'Unit cost and utilities'!$H$5+'Surv-rate CEA'!AB168*'Unit cost and utilities'!$H$5+('Surv-rate CEA'!AA167-'Surv-rate CEA'!AA168)*'Unit cost and utilities'!$G$14</f>
        <v>156.8947059017101</v>
      </c>
      <c r="AJ170" s="12">
        <f t="shared" si="75"/>
        <v>118.70832061117358</v>
      </c>
      <c r="AK170" s="12">
        <f>AI170-'Surv-rate CEA'!AB168*'Unit cost and utilities'!$H$5-('Surv-rate CEA'!AA167-'Surv-rate CEA'!AA168)*'Unit cost and utilities'!$G$14</f>
        <v>14.46593262456155</v>
      </c>
      <c r="AL170" s="12">
        <f t="shared" si="76"/>
        <v>10.945089307295556</v>
      </c>
      <c r="AM170" s="12">
        <f>'Surv-rate CEA'!AF168*'Unit cost and utilities'!$H$9+'Surv-rate CEA'!AE168*'Unit cost and utilities'!$H$9+('Surv-rate CEA'!AD167-'Surv-rate CEA'!AD168)*'Unit cost and utilities'!G177</f>
        <v>239.62812340146684</v>
      </c>
      <c r="AN170" s="12">
        <f t="shared" si="77"/>
        <v>181.30536614801827</v>
      </c>
      <c r="AO170" s="12">
        <f>AM170-'Surv-rate CEA'!AE168*'Unit cost and utilities'!$H$9-('Surv-rate CEA'!AD167-'Surv-rate CEA'!AD168)*'Unit cost and utilities'!G177</f>
        <v>34.178884666434584</v>
      </c>
      <c r="AP170" s="12">
        <f t="shared" si="78"/>
        <v>25.8601332390223</v>
      </c>
      <c r="AQ170" s="13">
        <f>'Surv-rate CEA'!AI168*'Unit cost and utilities'!$H$4+'Surv-rate CEA'!AH168*'Unit cost and utilities'!$H$4+('Surv-rate CEA'!AG167-'Surv-rate CEA'!AG168)*'Unit cost and utilities'!$G$14</f>
        <v>134.78106634993267</v>
      </c>
      <c r="AR170" s="12">
        <f t="shared" si="79"/>
        <v>101.97688917946643</v>
      </c>
      <c r="AS170" s="13">
        <f>AQ170-'Surv-rate CEA'!AH168*'Unit cost and utilities'!$H$4-('Surv-rate CEA'!AG167-'Surv-rate CEA'!AG168)*'Unit cost and utilities'!$G$14</f>
        <v>1.4890283149259518</v>
      </c>
      <c r="AT170" s="12">
        <f t="shared" si="80"/>
        <v>1.1266157745187424</v>
      </c>
      <c r="AU170" s="12">
        <f>'Surv-rate CEA'!AL168*'Unit cost and utilities'!$H$8+'Surv-rate CEA'!AK168*'Unit cost and utilities'!$H$8+('Surv-rate CEA'!AJ167-'Surv-rate CEA'!AJ168)*'Unit cost and utilities'!$G$14</f>
        <v>104.81530911868454</v>
      </c>
      <c r="AV170" s="12">
        <f t="shared" si="81"/>
        <v>79.304456121131949</v>
      </c>
      <c r="AW170" s="12">
        <f>AU170-'Surv-rate CEA'!AK168*'Unit cost and utilities'!$H$8-('Surv-rate CEA'!AJ167-'Surv-rate CEA'!AJ168)*'Unit cost and utilities'!$G$14</f>
        <v>70.269161803815919</v>
      </c>
      <c r="AX170" s="12">
        <f t="shared" si="82"/>
        <v>53.166447781300775</v>
      </c>
      <c r="AY170" s="12">
        <f>'Surv-rate CEA'!AO168*'Unit cost and utilities'!$H$5+'Surv-rate CEA'!AN168*'Unit cost and utilities'!$H$5+('Surv-rate CEA'!AM167-'Surv-rate CEA'!AM168)*'Unit cost and utilities'!$G$14</f>
        <v>156.8947059017101</v>
      </c>
      <c r="AZ170" s="12">
        <f t="shared" si="83"/>
        <v>118.70832061117358</v>
      </c>
      <c r="BA170" s="12">
        <f>AY170-'Surv-rate CEA'!AN168*'Unit cost and utilities'!$H$5-('Surv-rate CEA'!AM167-'Surv-rate CEA'!AM168)*'Unit cost and utilities'!$G$14</f>
        <v>14.46593262456155</v>
      </c>
      <c r="BB170" s="12">
        <f t="shared" si="84"/>
        <v>10.945089307295556</v>
      </c>
    </row>
    <row r="171" spans="1:54">
      <c r="A171" s="12">
        <v>166</v>
      </c>
      <c r="B171" s="12">
        <f t="shared" si="85"/>
        <v>9.493150684931507</v>
      </c>
      <c r="C171" s="12">
        <f>'Surv-rate CEA'!D169*'Unit cost and utilities'!$H$7+'Surv-rate CEA'!E169*'Unit cost and utilities'!$H$7+'Unit cost and utilities'!$G$14*('Surv-rate CEA'!C168-'Surv-rate CEA'!C169)</f>
        <v>115.22474440620897</v>
      </c>
      <c r="D171" s="12">
        <f t="shared" si="59"/>
        <v>87.032216668656361</v>
      </c>
      <c r="E171" s="12">
        <f>C171-'Surv-rate CEA'!E169*'Unit cost and utilities'!$H$7-'Unit cost and utilities'!$G$14*('Surv-rate CEA'!C168-'Surv-rate CEA'!C169)</f>
        <v>5.324301204873283</v>
      </c>
      <c r="F171" s="12">
        <f t="shared" si="60"/>
        <v>4.0215818091825577</v>
      </c>
      <c r="G171" s="12">
        <f>'Surv-rate CEA'!G169*'Unit cost and utilities'!$H$4+'Surv-rate CEA'!H169*'Unit cost and utilities'!$H$4+('Surv-rate CEA'!F168-'Surv-rate CEA'!F169)*'Unit cost and utilities'!$G$14</f>
        <v>133.22482975598351</v>
      </c>
      <c r="H171" s="12">
        <f t="shared" si="61"/>
        <v>100.62814466388885</v>
      </c>
      <c r="I171" s="12">
        <f>G171-'Surv-rate CEA'!H169*'Unit cost and utilities'!$H$4-('Surv-rate CEA'!F168-'Surv-rate CEA'!F169)*'Unit cost and utilities'!$G$14</f>
        <v>1.453325790389004</v>
      </c>
      <c r="J171" s="12">
        <f t="shared" si="62"/>
        <v>1.0977343949088965</v>
      </c>
      <c r="K171" s="12">
        <f>'Surv-rate CEA'!K169*'Unit cost and utilities'!$H$10+'Surv-rate CEA'!J169*'Unit cost and utilities'!$H$10+('Surv-rate CEA'!I168-'Surv-rate CEA'!I169)*'Unit cost and utilities'!$G$14</f>
        <v>107.49033754022018</v>
      </c>
      <c r="L171" s="12">
        <f t="shared" si="63"/>
        <v>81.190219989616594</v>
      </c>
      <c r="M171" s="12">
        <f>K171-'Surv-rate CEA'!J169*'Unit cost and utilities'!$H$10-('Surv-rate CEA'!I168-'Surv-rate CEA'!I169)*'Unit cost and utilities'!$G$14</f>
        <v>10.123580903757475</v>
      </c>
      <c r="N171" s="12">
        <f t="shared" si="64"/>
        <v>7.6466013547608709</v>
      </c>
      <c r="O171" s="12">
        <f>'Surv-rate CEA'!N169*'Unit cost and utilities'!$H$3+'Surv-rate CEA'!M169*'Unit cost and utilities'!$H$3+('Surv-rate CEA'!L168-'Surv-rate CEA'!L169)*'Unit cost and utilities'!$G$14</f>
        <v>134.4691912140382</v>
      </c>
      <c r="P171" s="12">
        <f t="shared" si="65"/>
        <v>101.56804291742498</v>
      </c>
      <c r="Q171" s="12">
        <f>O171-'Surv-rate CEA'!M169*'Unit cost and utilities'!$H$3-('Surv-rate CEA'!L168-'Surv-rate CEA'!L169)*'Unit cost and utilities'!$G$14</f>
        <v>1.4533257903890036</v>
      </c>
      <c r="R171" s="12">
        <f t="shared" si="66"/>
        <v>1.0977343949088962</v>
      </c>
      <c r="S171" s="12">
        <f>'Surv-rate CEA'!Q169*'Unit cost and utilities'!$H$11+'Surv-rate CEA'!P169*'Unit cost and utilities'!$H$11+('Surv-rate CEA'!O168-'Surv-rate CEA'!O169)*'Unit cost and utilities'!$G$14</f>
        <v>107.49033754022018</v>
      </c>
      <c r="T171" s="12">
        <f t="shared" si="67"/>
        <v>81.190219989616594</v>
      </c>
      <c r="U171" s="12">
        <f>S171-'Surv-rate CEA'!P169*'Unit cost and utilities'!$H$11-('Surv-rate CEA'!O168-'Surv-rate CEA'!O169)*'Unit cost and utilities'!$G$14</f>
        <v>10.123580903757475</v>
      </c>
      <c r="V171" s="12">
        <f t="shared" si="68"/>
        <v>7.6466013547608709</v>
      </c>
      <c r="W171" s="12">
        <f>'Surv-rate CEA'!T169*'Unit cost and utilities'!$H$4+'Surv-rate CEA'!S169*'Unit cost and utilities'!$H$4+('Surv-rate CEA'!R168-'Surv-rate CEA'!R169)*'Unit cost and utilities'!$G$14</f>
        <v>133.22482975598351</v>
      </c>
      <c r="X171" s="12">
        <f t="shared" si="69"/>
        <v>100.62814466388885</v>
      </c>
      <c r="Y171" s="12">
        <f>W171-'Surv-rate CEA'!S169*'Unit cost and utilities'!$H$4-('Surv-rate CEA'!R168-'Surv-rate CEA'!R169)*'Unit cost and utilities'!$G$14</f>
        <v>1.453325790389004</v>
      </c>
      <c r="Z171" s="12">
        <f t="shared" si="70"/>
        <v>1.0977343949088965</v>
      </c>
      <c r="AA171" s="12">
        <f>'Surv-rate CEA'!W169*'Unit cost and utilities'!$H$6+'Surv-rate CEA'!V169*'Unit cost and utilities'!$H$6+('Surv-rate CEA'!U168-'Surv-rate CEA'!U169)*'Unit cost and utilities'!$G$14</f>
        <v>122.66026525778017</v>
      </c>
      <c r="AB171" s="12">
        <f t="shared" si="71"/>
        <v>92.648457044220919</v>
      </c>
      <c r="AC171" s="12">
        <f>AA171-'Surv-rate CEA'!V169*'Unit cost and utilities'!$H$6-('Surv-rate CEA'!U168-'Surv-rate CEA'!U169)*'Unit cost and utilities'!$G$14</f>
        <v>49.26605974900027</v>
      </c>
      <c r="AD171" s="12">
        <f t="shared" si="72"/>
        <v>37.211923607052185</v>
      </c>
      <c r="AE171" s="12">
        <f>'Surv-rate CEA'!Z169*'Unit cost and utilities'!$H$12+'Surv-rate CEA'!Y169*'Unit cost and utilities'!$H$12+('Surv-rate CEA'!X168-'Surv-rate CEA'!X169)*'Unit cost and utilities'!$G$14</f>
        <v>107.49033754022018</v>
      </c>
      <c r="AF171" s="12">
        <f t="shared" si="73"/>
        <v>81.190219989616594</v>
      </c>
      <c r="AG171" s="12">
        <f>AE171-'Surv-rate CEA'!Y169*'Unit cost and utilities'!$H$12-('Surv-rate CEA'!X168-'Surv-rate CEA'!X169)*'Unit cost and utilities'!$G$14</f>
        <v>10.123580903757475</v>
      </c>
      <c r="AH171" s="12">
        <f t="shared" si="74"/>
        <v>7.6466013547608709</v>
      </c>
      <c r="AI171" s="12">
        <f>'Surv-rate CEA'!AC169*'Unit cost and utilities'!$H$5+'Surv-rate CEA'!AB169*'Unit cost and utilities'!$H$5+('Surv-rate CEA'!AA168-'Surv-rate CEA'!AA169)*'Unit cost and utilities'!$G$14</f>
        <v>155.1693347951244</v>
      </c>
      <c r="AJ171" s="12">
        <f t="shared" si="75"/>
        <v>117.20339442551919</v>
      </c>
      <c r="AK171" s="12">
        <f>AI171-'Surv-rate CEA'!AB169*'Unit cost and utilities'!$H$5-('Surv-rate CEA'!AA168-'Surv-rate CEA'!AA169)*'Unit cost and utilities'!$G$14</f>
        <v>14.217423344190324</v>
      </c>
      <c r="AL171" s="12">
        <f t="shared" si="76"/>
        <v>10.738785972910421</v>
      </c>
      <c r="AM171" s="12">
        <f>'Surv-rate CEA'!AF169*'Unit cost and utilities'!$H$9+'Surv-rate CEA'!AE169*'Unit cost and utilities'!$H$9+('Surv-rate CEA'!AD168-'Surv-rate CEA'!AD169)*'Unit cost and utilities'!G178</f>
        <v>238.08937265915472</v>
      </c>
      <c r="AN171" s="12">
        <f t="shared" si="77"/>
        <v>179.83503434579484</v>
      </c>
      <c r="AO171" s="12">
        <f>AM171-'Surv-rate CEA'!AE169*'Unit cost and utilities'!$H$9-('Surv-rate CEA'!AD168-'Surv-rate CEA'!AD169)*'Unit cost and utilities'!G178</f>
        <v>33.774839857534772</v>
      </c>
      <c r="AP171" s="12">
        <f t="shared" si="78"/>
        <v>25.511006299717511</v>
      </c>
      <c r="AQ171" s="13">
        <f>'Surv-rate CEA'!AI169*'Unit cost and utilities'!$H$4+'Surv-rate CEA'!AH169*'Unit cost and utilities'!$H$4+('Surv-rate CEA'!AG168-'Surv-rate CEA'!AG169)*'Unit cost and utilities'!$G$14</f>
        <v>133.22482975598351</v>
      </c>
      <c r="AR171" s="12">
        <f t="shared" si="79"/>
        <v>100.62814466388885</v>
      </c>
      <c r="AS171" s="13">
        <f>AQ171-'Surv-rate CEA'!AH169*'Unit cost and utilities'!$H$4-('Surv-rate CEA'!AG168-'Surv-rate CEA'!AG169)*'Unit cost and utilities'!$G$14</f>
        <v>1.453325790389004</v>
      </c>
      <c r="AT171" s="12">
        <f t="shared" si="80"/>
        <v>1.0977343949088965</v>
      </c>
      <c r="AU171" s="12">
        <f>'Surv-rate CEA'!AL169*'Unit cost and utilities'!$H$8+'Surv-rate CEA'!AK169*'Unit cost and utilities'!$H$8+('Surv-rate CEA'!AJ168-'Surv-rate CEA'!AJ169)*'Unit cost and utilities'!$G$14</f>
        <v>103.81999972177958</v>
      </c>
      <c r="AV171" s="12">
        <f t="shared" si="81"/>
        <v>78.417919318368817</v>
      </c>
      <c r="AW171" s="12">
        <f>AU171-'Surv-rate CEA'!AK169*'Unit cost and utilities'!$H$8-('Surv-rate CEA'!AJ168-'Surv-rate CEA'!AJ169)*'Unit cost and utilities'!$G$14</f>
        <v>69.59031187872715</v>
      </c>
      <c r="AX171" s="12">
        <f t="shared" si="82"/>
        <v>52.563354622137808</v>
      </c>
      <c r="AY171" s="12">
        <f>'Surv-rate CEA'!AO169*'Unit cost and utilities'!$H$5+'Surv-rate CEA'!AN169*'Unit cost and utilities'!$H$5+('Surv-rate CEA'!AM168-'Surv-rate CEA'!AM169)*'Unit cost and utilities'!$G$14</f>
        <v>155.1693347951244</v>
      </c>
      <c r="AZ171" s="12">
        <f t="shared" si="83"/>
        <v>117.20339442551919</v>
      </c>
      <c r="BA171" s="12">
        <f>AY171-'Surv-rate CEA'!AN169*'Unit cost and utilities'!$H$5-('Surv-rate CEA'!AM168-'Surv-rate CEA'!AM169)*'Unit cost and utilities'!$G$14</f>
        <v>14.217423344190324</v>
      </c>
      <c r="BB171" s="12">
        <f t="shared" si="84"/>
        <v>10.738785972910421</v>
      </c>
    </row>
    <row r="172" spans="1:54">
      <c r="A172" s="12">
        <v>167</v>
      </c>
      <c r="B172" s="12">
        <f t="shared" si="85"/>
        <v>9.5506849315068489</v>
      </c>
      <c r="C172" s="12">
        <f>'Surv-rate CEA'!D170*'Unit cost and utilities'!$H$7+'Surv-rate CEA'!E170*'Unit cost and utilities'!$H$7+'Unit cost and utilities'!$G$14*('Surv-rate CEA'!C169-'Surv-rate CEA'!C170)</f>
        <v>114.17530735259007</v>
      </c>
      <c r="D172" s="12">
        <f t="shared" si="59"/>
        <v>86.093011754547234</v>
      </c>
      <c r="E172" s="12">
        <f>C172-'Surv-rate CEA'!E170*'Unit cost and utilities'!$H$7-'Unit cost and utilities'!$G$14*('Surv-rate CEA'!C169-'Surv-rate CEA'!C170)</f>
        <v>5.2324700711354026</v>
      </c>
      <c r="F172" s="12">
        <f t="shared" si="60"/>
        <v>3.9455037852311743</v>
      </c>
      <c r="G172" s="12">
        <f>'Surv-rate CEA'!G170*'Unit cost and utilities'!$H$4+'Surv-rate CEA'!H170*'Unit cost and utilities'!$H$4+('Surv-rate CEA'!F169-'Surv-rate CEA'!F170)*'Unit cost and utilities'!$G$14</f>
        <v>131.69289988354467</v>
      </c>
      <c r="H172" s="12">
        <f t="shared" si="61"/>
        <v>99.302017577684452</v>
      </c>
      <c r="I172" s="12">
        <f>G172-'Surv-rate CEA'!H170*'Unit cost and utilities'!$H$4-('Surv-rate CEA'!F169-'Surv-rate CEA'!F170)*'Unit cost and utilities'!$G$14</f>
        <v>1.4186286481261092</v>
      </c>
      <c r="J172" s="12">
        <f t="shared" si="62"/>
        <v>1.0697060135891805</v>
      </c>
      <c r="K172" s="12">
        <f>'Surv-rate CEA'!K170*'Unit cost and utilities'!$H$10+'Surv-rate CEA'!J170*'Unit cost and utilities'!$H$10+('Surv-rate CEA'!I169-'Surv-rate CEA'!I170)*'Unit cost and utilities'!$G$14</f>
        <v>106.48638429895321</v>
      </c>
      <c r="L172" s="12">
        <f t="shared" si="63"/>
        <v>80.295238504046324</v>
      </c>
      <c r="M172" s="12">
        <f>K172-'Surv-rate CEA'!J170*'Unit cost and utilities'!$H$10-('Surv-rate CEA'!I169-'Surv-rate CEA'!I170)*'Unit cost and utilities'!$G$14</f>
        <v>9.9682250628970142</v>
      </c>
      <c r="N172" s="12">
        <f t="shared" si="64"/>
        <v>7.5164633878473799</v>
      </c>
      <c r="O172" s="12">
        <f>'Surv-rate CEA'!N170*'Unit cost and utilities'!$H$3+'Surv-rate CEA'!M170*'Unit cost and utilities'!$H$3+('Surv-rate CEA'!L169-'Surv-rate CEA'!L170)*'Unit cost and utilities'!$G$14</f>
        <v>132.8990564206666</v>
      </c>
      <c r="P172" s="12">
        <f t="shared" si="65"/>
        <v>100.21151063127076</v>
      </c>
      <c r="Q172" s="12">
        <f>O172-'Surv-rate CEA'!M170*'Unit cost and utilities'!$H$3-('Surv-rate CEA'!L169-'Surv-rate CEA'!L170)*'Unit cost and utilities'!$G$14</f>
        <v>1.418628648126083</v>
      </c>
      <c r="R172" s="12">
        <f t="shared" si="66"/>
        <v>1.069706013589161</v>
      </c>
      <c r="S172" s="12">
        <f>'Surv-rate CEA'!Q170*'Unit cost and utilities'!$H$11+'Surv-rate CEA'!P170*'Unit cost and utilities'!$H$11+('Surv-rate CEA'!O169-'Surv-rate CEA'!O170)*'Unit cost and utilities'!$G$14</f>
        <v>106.48638429895321</v>
      </c>
      <c r="T172" s="12">
        <f t="shared" si="67"/>
        <v>80.295238504046324</v>
      </c>
      <c r="U172" s="12">
        <f>S172-'Surv-rate CEA'!P170*'Unit cost and utilities'!$H$11-('Surv-rate CEA'!O169-'Surv-rate CEA'!O170)*'Unit cost and utilities'!$G$14</f>
        <v>9.9682250628970142</v>
      </c>
      <c r="V172" s="12">
        <f t="shared" si="68"/>
        <v>7.5164633878473799</v>
      </c>
      <c r="W172" s="12">
        <f>'Surv-rate CEA'!T170*'Unit cost and utilities'!$H$4+'Surv-rate CEA'!S170*'Unit cost and utilities'!$H$4+('Surv-rate CEA'!R169-'Surv-rate CEA'!R170)*'Unit cost and utilities'!$G$14</f>
        <v>131.69289988354467</v>
      </c>
      <c r="X172" s="12">
        <f t="shared" si="69"/>
        <v>99.302017577684452</v>
      </c>
      <c r="Y172" s="12">
        <f>W172-'Surv-rate CEA'!S170*'Unit cost and utilities'!$H$4-('Surv-rate CEA'!R169-'Surv-rate CEA'!R170)*'Unit cost and utilities'!$G$14</f>
        <v>1.4186286481261092</v>
      </c>
      <c r="Z172" s="12">
        <f t="shared" si="70"/>
        <v>1.0697060135891805</v>
      </c>
      <c r="AA172" s="12">
        <f>'Surv-rate CEA'!W170*'Unit cost and utilities'!$H$6+'Surv-rate CEA'!V170*'Unit cost and utilities'!$H$6+('Surv-rate CEA'!U169-'Surv-rate CEA'!U170)*'Unit cost and utilities'!$G$14</f>
        <v>121.56874775320402</v>
      </c>
      <c r="AB172" s="12">
        <f t="shared" si="71"/>
        <v>91.667978584729909</v>
      </c>
      <c r="AC172" s="12">
        <f>AA172-'Surv-rate CEA'!V170*'Unit cost and utilities'!$H$6-('Surv-rate CEA'!U169-'Surv-rate CEA'!U170)*'Unit cost and utilities'!$G$14</f>
        <v>48.741498216687361</v>
      </c>
      <c r="AD172" s="12">
        <f t="shared" si="72"/>
        <v>36.75315158946507</v>
      </c>
      <c r="AE172" s="12">
        <f>'Surv-rate CEA'!Z170*'Unit cost and utilities'!$H$12+'Surv-rate CEA'!Y170*'Unit cost and utilities'!$H$12+('Surv-rate CEA'!X169-'Surv-rate CEA'!X170)*'Unit cost and utilities'!$G$14</f>
        <v>106.48638429895321</v>
      </c>
      <c r="AF172" s="12">
        <f t="shared" si="73"/>
        <v>80.295238504046324</v>
      </c>
      <c r="AG172" s="12">
        <f>AE172-'Surv-rate CEA'!Y170*'Unit cost and utilities'!$H$12-('Surv-rate CEA'!X169-'Surv-rate CEA'!X170)*'Unit cost and utilities'!$G$14</f>
        <v>9.9682250628970142</v>
      </c>
      <c r="AH172" s="12">
        <f t="shared" si="74"/>
        <v>7.5164633878473799</v>
      </c>
      <c r="AI172" s="12">
        <f>'Surv-rate CEA'!AC170*'Unit cost and utilities'!$H$5+'Surv-rate CEA'!AB170*'Unit cost and utilities'!$H$5+('Surv-rate CEA'!AA169-'Surv-rate CEA'!AA170)*'Unit cost and utilities'!$G$14</f>
        <v>153.46997147443057</v>
      </c>
      <c r="AJ172" s="12">
        <f t="shared" si="75"/>
        <v>115.72285080271737</v>
      </c>
      <c r="AK172" s="12">
        <f>AI172-'Surv-rate CEA'!AB170*'Unit cost and utilities'!$H$5-('Surv-rate CEA'!AA169-'Surv-rate CEA'!AA170)*'Unit cost and utilities'!$G$14</f>
        <v>13.974233557175484</v>
      </c>
      <c r="AL172" s="12">
        <f t="shared" si="76"/>
        <v>10.537163260558593</v>
      </c>
      <c r="AM172" s="12">
        <f>'Surv-rate CEA'!AF170*'Unit cost and utilities'!$H$9+'Surv-rate CEA'!AE170*'Unit cost and utilities'!$H$9+('Surv-rate CEA'!AD169-'Surv-rate CEA'!AD170)*'Unit cost and utilities'!G179</f>
        <v>236.56674289785985</v>
      </c>
      <c r="AN172" s="12">
        <f t="shared" si="77"/>
        <v>178.38133173703591</v>
      </c>
      <c r="AO172" s="12">
        <f>AM172-'Surv-rate CEA'!AE170*'Unit cost and utilities'!$H$9-('Surv-rate CEA'!AD169-'Surv-rate CEA'!AD170)*'Unit cost and utilities'!G179</f>
        <v>33.377293196022634</v>
      </c>
      <c r="AP172" s="12">
        <f t="shared" si="78"/>
        <v>25.167891044831592</v>
      </c>
      <c r="AQ172" s="13">
        <f>'Surv-rate CEA'!AI170*'Unit cost and utilities'!$H$4+'Surv-rate CEA'!AH170*'Unit cost and utilities'!$H$4+('Surv-rate CEA'!AG169-'Surv-rate CEA'!AG170)*'Unit cost and utilities'!$G$14</f>
        <v>131.69289988354467</v>
      </c>
      <c r="AR172" s="12">
        <f t="shared" si="79"/>
        <v>99.302017577684452</v>
      </c>
      <c r="AS172" s="13">
        <f>AQ172-'Surv-rate CEA'!AH170*'Unit cost and utilities'!$H$4-('Surv-rate CEA'!AG169-'Surv-rate CEA'!AG170)*'Unit cost and utilities'!$G$14</f>
        <v>1.4186286481261092</v>
      </c>
      <c r="AT172" s="12">
        <f t="shared" si="80"/>
        <v>1.0697060135891805</v>
      </c>
      <c r="AU172" s="12">
        <f>'Surv-rate CEA'!AL170*'Unit cost and utilities'!$H$8+'Surv-rate CEA'!AK170*'Unit cost and utilities'!$H$8+('Surv-rate CEA'!AJ169-'Surv-rate CEA'!AJ170)*'Unit cost and utilities'!$G$14</f>
        <v>102.83827631965394</v>
      </c>
      <c r="AV172" s="12">
        <f t="shared" si="81"/>
        <v>77.544410760060003</v>
      </c>
      <c r="AW172" s="12">
        <f>AU172-'Surv-rate CEA'!AK170*'Unit cost and utilities'!$H$8-('Surv-rate CEA'!AJ169-'Surv-rate CEA'!AJ170)*'Unit cost and utilities'!$G$14</f>
        <v>68.920922369879776</v>
      </c>
      <c r="AX172" s="12">
        <f t="shared" si="82"/>
        <v>51.96929106046057</v>
      </c>
      <c r="AY172" s="12">
        <f>'Surv-rate CEA'!AO170*'Unit cost and utilities'!$H$5+'Surv-rate CEA'!AN170*'Unit cost and utilities'!$H$5+('Surv-rate CEA'!AM169-'Surv-rate CEA'!AM170)*'Unit cost and utilities'!$G$14</f>
        <v>153.46997147443057</v>
      </c>
      <c r="AZ172" s="12">
        <f t="shared" si="83"/>
        <v>115.72285080271737</v>
      </c>
      <c r="BA172" s="12">
        <f>AY172-'Surv-rate CEA'!AN170*'Unit cost and utilities'!$H$5-('Surv-rate CEA'!AM169-'Surv-rate CEA'!AM170)*'Unit cost and utilities'!$G$14</f>
        <v>13.974233557175484</v>
      </c>
      <c r="BB172" s="12">
        <f t="shared" si="84"/>
        <v>10.537163260558593</v>
      </c>
    </row>
    <row r="173" spans="1:54">
      <c r="A173" s="12">
        <v>168</v>
      </c>
      <c r="B173" s="12">
        <f t="shared" si="85"/>
        <v>9.6082191780821926</v>
      </c>
      <c r="C173" s="12">
        <f>'Surv-rate CEA'!D171*'Unit cost and utilities'!$H$7+'Surv-rate CEA'!E171*'Unit cost and utilities'!$H$7+'Unit cost and utilities'!$G$14*('Surv-rate CEA'!C170-'Surv-rate CEA'!C171)</f>
        <v>113.13976719135192</v>
      </c>
      <c r="D173" s="12">
        <f t="shared" si="59"/>
        <v>85.167208384151721</v>
      </c>
      <c r="E173" s="12">
        <f>C173-'Surv-rate CEA'!E171*'Unit cost and utilities'!$H$7-'Unit cost and utilities'!$G$14*('Surv-rate CEA'!C170-'Surv-rate CEA'!C171)</f>
        <v>5.1426088006961672</v>
      </c>
      <c r="F173" s="12">
        <f t="shared" si="60"/>
        <v>3.8711555294816011</v>
      </c>
      <c r="G173" s="12">
        <f>'Surv-rate CEA'!G171*'Unit cost and utilities'!$H$4+'Surv-rate CEA'!H171*'Unit cost and utilities'!$H$4+('Surv-rate CEA'!F170-'Surv-rate CEA'!F171)*'Unit cost and utilities'!$G$14</f>
        <v>130.18479145077856</v>
      </c>
      <c r="H173" s="12">
        <f t="shared" si="61"/>
        <v>97.998038507394824</v>
      </c>
      <c r="I173" s="12">
        <f>G173-'Surv-rate CEA'!H171*'Unit cost and utilities'!$H$4-('Surv-rate CEA'!F170-'Surv-rate CEA'!F171)*'Unit cost and utilities'!$G$14</f>
        <v>1.3849042491541219</v>
      </c>
      <c r="J173" s="12">
        <f t="shared" si="62"/>
        <v>1.042501957603656</v>
      </c>
      <c r="K173" s="12">
        <f>'Surv-rate CEA'!K171*'Unit cost and utilities'!$H$10+'Surv-rate CEA'!J171*'Unit cost and utilities'!$H$10+('Surv-rate CEA'!I170-'Surv-rate CEA'!I171)*'Unit cost and utilities'!$G$14</f>
        <v>105.49595707840882</v>
      </c>
      <c r="L173" s="12">
        <f t="shared" si="63"/>
        <v>79.413245963167768</v>
      </c>
      <c r="M173" s="12">
        <f>K173-'Surv-rate CEA'!J171*'Unit cost and utilities'!$H$10-('Surv-rate CEA'!I170-'Surv-rate CEA'!I171)*'Unit cost and utilities'!$G$14</f>
        <v>9.8159082186455748</v>
      </c>
      <c r="N173" s="12">
        <f t="shared" si="64"/>
        <v>7.3890332417176481</v>
      </c>
      <c r="O173" s="12">
        <f>'Surv-rate CEA'!N171*'Unit cost and utilities'!$H$3+'Surv-rate CEA'!M171*'Unit cost and utilities'!$H$3+('Surv-rate CEA'!L170-'Surv-rate CEA'!L171)*'Unit cost and utilities'!$G$14</f>
        <v>131.35388645084254</v>
      </c>
      <c r="P173" s="12">
        <f t="shared" si="65"/>
        <v>98.878087671036099</v>
      </c>
      <c r="Q173" s="12">
        <f>O173-'Surv-rate CEA'!M171*'Unit cost and utilities'!$H$3-('Surv-rate CEA'!L170-'Surv-rate CEA'!L171)*'Unit cost and utilities'!$G$14</f>
        <v>1.3849042491541179</v>
      </c>
      <c r="R173" s="12">
        <f t="shared" si="66"/>
        <v>1.0425019576036529</v>
      </c>
      <c r="S173" s="12">
        <f>'Surv-rate CEA'!Q171*'Unit cost and utilities'!$H$11+'Surv-rate CEA'!P171*'Unit cost and utilities'!$H$11+('Surv-rate CEA'!O170-'Surv-rate CEA'!O171)*'Unit cost and utilities'!$G$14</f>
        <v>105.49595707840882</v>
      </c>
      <c r="T173" s="12">
        <f t="shared" si="67"/>
        <v>79.413245963167768</v>
      </c>
      <c r="U173" s="12">
        <f>S173-'Surv-rate CEA'!P171*'Unit cost and utilities'!$H$11-('Surv-rate CEA'!O170-'Surv-rate CEA'!O171)*'Unit cost and utilities'!$G$14</f>
        <v>9.8159082186455748</v>
      </c>
      <c r="V173" s="12">
        <f t="shared" si="68"/>
        <v>7.3890332417176481</v>
      </c>
      <c r="W173" s="12">
        <f>'Surv-rate CEA'!T171*'Unit cost and utilities'!$H$4+'Surv-rate CEA'!S171*'Unit cost and utilities'!$H$4+('Surv-rate CEA'!R170-'Surv-rate CEA'!R171)*'Unit cost and utilities'!$G$14</f>
        <v>130.18479145077856</v>
      </c>
      <c r="X173" s="12">
        <f t="shared" si="69"/>
        <v>97.998038507394824</v>
      </c>
      <c r="Y173" s="12">
        <f>W173-'Surv-rate CEA'!S171*'Unit cost and utilities'!$H$4-('Surv-rate CEA'!R170-'Surv-rate CEA'!R171)*'Unit cost and utilities'!$G$14</f>
        <v>1.3849042491541219</v>
      </c>
      <c r="Z173" s="12">
        <f t="shared" si="70"/>
        <v>1.042501957603656</v>
      </c>
      <c r="AA173" s="12">
        <f>'Surv-rate CEA'!W171*'Unit cost and utilities'!$H$6+'Surv-rate CEA'!V171*'Unit cost and utilities'!$H$6+('Surv-rate CEA'!U170-'Surv-rate CEA'!U171)*'Unit cost and utilities'!$G$14</f>
        <v>120.49145786096702</v>
      </c>
      <c r="AB173" s="12">
        <f t="shared" si="71"/>
        <v>90.701274670287688</v>
      </c>
      <c r="AC173" s="12">
        <f>AA173-'Surv-rate CEA'!V171*'Unit cost and utilities'!$H$6-('Surv-rate CEA'!U170-'Surv-rate CEA'!U171)*'Unit cost and utilities'!$G$14</f>
        <v>48.224749133842231</v>
      </c>
      <c r="AD173" s="12">
        <f t="shared" si="72"/>
        <v>36.301712127522578</v>
      </c>
      <c r="AE173" s="12">
        <f>'Surv-rate CEA'!Z171*'Unit cost and utilities'!$H$12+'Surv-rate CEA'!Y171*'Unit cost and utilities'!$H$12+('Surv-rate CEA'!X170-'Surv-rate CEA'!X171)*'Unit cost and utilities'!$G$14</f>
        <v>105.49595707840882</v>
      </c>
      <c r="AF173" s="12">
        <f t="shared" si="73"/>
        <v>79.413245963167768</v>
      </c>
      <c r="AG173" s="12">
        <f>AE173-'Surv-rate CEA'!Y171*'Unit cost and utilities'!$H$12-('Surv-rate CEA'!X170-'Surv-rate CEA'!X171)*'Unit cost and utilities'!$G$14</f>
        <v>9.8159082186455748</v>
      </c>
      <c r="AH173" s="12">
        <f t="shared" si="74"/>
        <v>7.3890332417176481</v>
      </c>
      <c r="AI173" s="12">
        <f>'Surv-rate CEA'!AC171*'Unit cost and utilities'!$H$5+'Surv-rate CEA'!AB171*'Unit cost and utilities'!$H$5+('Surv-rate CEA'!AA170-'Surv-rate CEA'!AA171)*'Unit cost and utilities'!$G$14</f>
        <v>151.79611046270009</v>
      </c>
      <c r="AJ173" s="12">
        <f t="shared" si="75"/>
        <v>114.26619740003031</v>
      </c>
      <c r="AK173" s="12">
        <f>AI173-'Surv-rate CEA'!AB171*'Unit cost and utilities'!$H$5-('Surv-rate CEA'!AA170-'Surv-rate CEA'!AA171)*'Unit cost and utilities'!$G$14</f>
        <v>13.736225986796139</v>
      </c>
      <c r="AL173" s="12">
        <f t="shared" si="76"/>
        <v>10.340095707026421</v>
      </c>
      <c r="AM173" s="12">
        <f>'Surv-rate CEA'!AF171*'Unit cost and utilities'!$H$9+'Surv-rate CEA'!AE171*'Unit cost and utilities'!$H$9+('Surv-rate CEA'!AD170-'Surv-rate CEA'!AD171)*'Unit cost and utilities'!G180</f>
        <v>235.05999309087531</v>
      </c>
      <c r="AN173" s="12">
        <f t="shared" si="77"/>
        <v>176.94400396360427</v>
      </c>
      <c r="AO173" s="12">
        <f>AM173-'Surv-rate CEA'!AE171*'Unit cost and utilities'!$H$9-('Surv-rate CEA'!AD170-'Surv-rate CEA'!AD171)*'Unit cost and utilities'!G180</f>
        <v>32.986110877900813</v>
      </c>
      <c r="AP173" s="12">
        <f t="shared" si="78"/>
        <v>24.83065900400447</v>
      </c>
      <c r="AQ173" s="13">
        <f>'Surv-rate CEA'!AI171*'Unit cost and utilities'!$H$4+'Surv-rate CEA'!AH171*'Unit cost and utilities'!$H$4+('Surv-rate CEA'!AG170-'Surv-rate CEA'!AG171)*'Unit cost and utilities'!$G$14</f>
        <v>130.18479145077856</v>
      </c>
      <c r="AR173" s="12">
        <f t="shared" si="79"/>
        <v>97.998038507394824</v>
      </c>
      <c r="AS173" s="13">
        <f>AQ173-'Surv-rate CEA'!AH171*'Unit cost and utilities'!$H$4-('Surv-rate CEA'!AG170-'Surv-rate CEA'!AG171)*'Unit cost and utilities'!$G$14</f>
        <v>1.3849042491541219</v>
      </c>
      <c r="AT173" s="12">
        <f t="shared" si="80"/>
        <v>1.042501957603656</v>
      </c>
      <c r="AU173" s="12">
        <f>'Surv-rate CEA'!AL171*'Unit cost and utilities'!$H$8+'Surv-rate CEA'!AK171*'Unit cost and utilities'!$H$8+('Surv-rate CEA'!AJ170-'Surv-rate CEA'!AJ171)*'Unit cost and utilities'!$G$14</f>
        <v>101.86989257289126</v>
      </c>
      <c r="AV173" s="12">
        <f t="shared" si="81"/>
        <v>76.683685888738026</v>
      </c>
      <c r="AW173" s="12">
        <f>AU173-'Surv-rate CEA'!AK171*'Unit cost and utilities'!$H$8-('Surv-rate CEA'!AJ170-'Surv-rate CEA'!AJ171)*'Unit cost and utilities'!$G$14</f>
        <v>68.260818225381172</v>
      </c>
      <c r="AX173" s="12">
        <f t="shared" si="82"/>
        <v>51.384084257848052</v>
      </c>
      <c r="AY173" s="12">
        <f>'Surv-rate CEA'!AO171*'Unit cost and utilities'!$H$5+'Surv-rate CEA'!AN171*'Unit cost and utilities'!$H$5+('Surv-rate CEA'!AM170-'Surv-rate CEA'!AM171)*'Unit cost and utilities'!$G$14</f>
        <v>151.79611046270009</v>
      </c>
      <c r="AZ173" s="12">
        <f t="shared" si="83"/>
        <v>114.26619740003031</v>
      </c>
      <c r="BA173" s="12">
        <f>AY173-'Surv-rate CEA'!AN171*'Unit cost and utilities'!$H$5-('Surv-rate CEA'!AM170-'Surv-rate CEA'!AM171)*'Unit cost and utilities'!$G$14</f>
        <v>13.736225986796139</v>
      </c>
      <c r="BB173" s="12">
        <f t="shared" si="84"/>
        <v>10.340095707026421</v>
      </c>
    </row>
    <row r="174" spans="1:54">
      <c r="A174" s="12">
        <v>169</v>
      </c>
      <c r="B174" s="12">
        <f t="shared" si="85"/>
        <v>9.6657534246575345</v>
      </c>
      <c r="C174" s="12">
        <f>'Surv-rate CEA'!D172*'Unit cost and utilities'!$H$7+'Surv-rate CEA'!E172*'Unit cost and utilities'!$H$7+'Unit cost and utilities'!$G$14*('Surv-rate CEA'!C171-'Surv-rate CEA'!C172)</f>
        <v>112.1178777809493</v>
      </c>
      <c r="D174" s="12">
        <f t="shared" si="59"/>
        <v>84.254560979150042</v>
      </c>
      <c r="E174" s="12">
        <f>C174-'Surv-rate CEA'!E172*'Unit cost and utilities'!$H$7-'Unit cost and utilities'!$G$14*('Surv-rate CEA'!C171-'Surv-rate CEA'!C172)</f>
        <v>5.0546665202409784</v>
      </c>
      <c r="F174" s="12">
        <f t="shared" si="60"/>
        <v>3.7984906331439281</v>
      </c>
      <c r="G174" s="12">
        <f>'Surv-rate CEA'!G172*'Unit cost and utilities'!$H$4+'Surv-rate CEA'!H172*'Unit cost and utilities'!$H$4+('Surv-rate CEA'!F171-'Surv-rate CEA'!F172)*'Unit cost and utilities'!$G$14</f>
        <v>128.70003106086878</v>
      </c>
      <c r="H174" s="12">
        <f t="shared" si="61"/>
        <v>96.715749795247874</v>
      </c>
      <c r="I174" s="12">
        <f>G174-'Surv-rate CEA'!H172*'Unit cost and utilities'!$H$4-('Surv-rate CEA'!F171-'Surv-rate CEA'!F172)*'Unit cost and utilities'!$G$14</f>
        <v>1.3521211575020922</v>
      </c>
      <c r="J174" s="12">
        <f t="shared" si="62"/>
        <v>1.0160946387028054</v>
      </c>
      <c r="K174" s="12">
        <f>'Surv-rate CEA'!K172*'Unit cost and utilities'!$H$10+'Surv-rate CEA'!J172*'Unit cost and utilities'!$H$10+('Surv-rate CEA'!I171-'Surv-rate CEA'!I172)*'Unit cost and utilities'!$G$14</f>
        <v>104.51881329987452</v>
      </c>
      <c r="L174" s="12">
        <f t="shared" si="63"/>
        <v>78.544001214933758</v>
      </c>
      <c r="M174" s="12">
        <f>K174-'Surv-rate CEA'!J172*'Unit cost and utilities'!$H$10-('Surv-rate CEA'!I171-'Surv-rate CEA'!I172)*'Unit cost and utilities'!$G$14</f>
        <v>9.6665575275013609</v>
      </c>
      <c r="N174" s="12">
        <f t="shared" si="64"/>
        <v>7.2642434621404703</v>
      </c>
      <c r="O174" s="12">
        <f>'Surv-rate CEA'!N172*'Unit cost and utilities'!$H$3+'Surv-rate CEA'!M172*'Unit cost and utilities'!$H$3+('Surv-rate CEA'!L171-'Surv-rate CEA'!L172)*'Unit cost and utilities'!$G$14</f>
        <v>129.8331705468413</v>
      </c>
      <c r="P174" s="12">
        <f t="shared" si="65"/>
        <v>97.567283661285572</v>
      </c>
      <c r="Q174" s="12">
        <f>O174-'Surv-rate CEA'!M172*'Unit cost and utilities'!$H$3-('Surv-rate CEA'!L171-'Surv-rate CEA'!L172)*'Unit cost and utilities'!$G$14</f>
        <v>1.3521211575020686</v>
      </c>
      <c r="R174" s="12">
        <f t="shared" si="66"/>
        <v>1.0160946387027876</v>
      </c>
      <c r="S174" s="12">
        <f>'Surv-rate CEA'!Q172*'Unit cost and utilities'!$H$11+'Surv-rate CEA'!P172*'Unit cost and utilities'!$H$11+('Surv-rate CEA'!O171-'Surv-rate CEA'!O172)*'Unit cost and utilities'!$G$14</f>
        <v>104.51881329987452</v>
      </c>
      <c r="T174" s="12">
        <f t="shared" si="67"/>
        <v>78.544001214933758</v>
      </c>
      <c r="U174" s="12">
        <f>S174-'Surv-rate CEA'!P172*'Unit cost and utilities'!$H$11-('Surv-rate CEA'!O171-'Surv-rate CEA'!O172)*'Unit cost and utilities'!$G$14</f>
        <v>9.6665575275013609</v>
      </c>
      <c r="V174" s="12">
        <f t="shared" si="68"/>
        <v>7.2642434621404703</v>
      </c>
      <c r="W174" s="12">
        <f>'Surv-rate CEA'!T172*'Unit cost and utilities'!$H$4+'Surv-rate CEA'!S172*'Unit cost and utilities'!$H$4+('Surv-rate CEA'!R171-'Surv-rate CEA'!R172)*'Unit cost and utilities'!$G$14</f>
        <v>128.70003106086878</v>
      </c>
      <c r="X174" s="12">
        <f t="shared" si="69"/>
        <v>96.715749795247874</v>
      </c>
      <c r="Y174" s="12">
        <f>W174-'Surv-rate CEA'!S172*'Unit cost and utilities'!$H$4-('Surv-rate CEA'!R171-'Surv-rate CEA'!R172)*'Unit cost and utilities'!$G$14</f>
        <v>1.3521211575020922</v>
      </c>
      <c r="Z174" s="12">
        <f t="shared" si="70"/>
        <v>1.0160946387028054</v>
      </c>
      <c r="AA174" s="12">
        <f>'Surv-rate CEA'!W172*'Unit cost and utilities'!$H$6+'Surv-rate CEA'!V172*'Unit cost and utilities'!$H$6+('Surv-rate CEA'!U171-'Surv-rate CEA'!U172)*'Unit cost and utilities'!$G$14</f>
        <v>119.42814642546401</v>
      </c>
      <c r="AB174" s="12">
        <f t="shared" si="71"/>
        <v>89.748095886103911</v>
      </c>
      <c r="AC174" s="12">
        <f>AA174-'Surv-rate CEA'!V172*'Unit cost and utilities'!$H$6-('Surv-rate CEA'!U171-'Surv-rate CEA'!U172)*'Unit cost and utilities'!$G$14</f>
        <v>47.715660888899976</v>
      </c>
      <c r="AD174" s="12">
        <f t="shared" si="72"/>
        <v>35.857457700714498</v>
      </c>
      <c r="AE174" s="12">
        <f>'Surv-rate CEA'!Z172*'Unit cost and utilities'!$H$12+'Surv-rate CEA'!Y172*'Unit cost and utilities'!$H$12+('Surv-rate CEA'!X171-'Surv-rate CEA'!X172)*'Unit cost and utilities'!$G$14</f>
        <v>104.51881329987452</v>
      </c>
      <c r="AF174" s="12">
        <f t="shared" si="73"/>
        <v>78.544001214933758</v>
      </c>
      <c r="AG174" s="12">
        <f>AE174-'Surv-rate CEA'!Y172*'Unit cost and utilities'!$H$12-('Surv-rate CEA'!X171-'Surv-rate CEA'!X172)*'Unit cost and utilities'!$G$14</f>
        <v>9.6665575275013609</v>
      </c>
      <c r="AH174" s="12">
        <f t="shared" si="74"/>
        <v>7.2642434621404703</v>
      </c>
      <c r="AI174" s="12">
        <f>'Surv-rate CEA'!AC172*'Unit cost and utilities'!$H$5+'Surv-rate CEA'!AB172*'Unit cost and utilities'!$H$5+('Surv-rate CEA'!AA171-'Surv-rate CEA'!AA172)*'Unit cost and utilities'!$G$14</f>
        <v>150.14725840562056</v>
      </c>
      <c r="AJ174" s="12">
        <f t="shared" si="75"/>
        <v>112.83295393714724</v>
      </c>
      <c r="AK174" s="12">
        <f>AI174-'Surv-rate CEA'!AB172*'Unit cost and utilities'!$H$5-('Surv-rate CEA'!AA171-'Surv-rate CEA'!AA172)*'Unit cost and utilities'!$G$14</f>
        <v>13.503267519594008</v>
      </c>
      <c r="AL174" s="12">
        <f t="shared" si="76"/>
        <v>10.147461753336234</v>
      </c>
      <c r="AM174" s="12">
        <f>'Surv-rate CEA'!AF172*'Unit cost and utilities'!$H$9+'Surv-rate CEA'!AE172*'Unit cost and utilities'!$H$9+('Surv-rate CEA'!AD171-'Surv-rate CEA'!AD172)*'Unit cost and utilities'!G181</f>
        <v>233.56888694851546</v>
      </c>
      <c r="AN174" s="12">
        <f t="shared" si="77"/>
        <v>175.52280169523269</v>
      </c>
      <c r="AO174" s="12">
        <f>AM174-'Surv-rate CEA'!AE172*'Unit cost and utilities'!$H$9-('Surv-rate CEA'!AD171-'Surv-rate CEA'!AD172)*'Unit cost and utilities'!G181</f>
        <v>32.601162478317633</v>
      </c>
      <c r="AP174" s="12">
        <f t="shared" si="78"/>
        <v>24.499185021920901</v>
      </c>
      <c r="AQ174" s="13">
        <f>'Surv-rate CEA'!AI172*'Unit cost and utilities'!$H$4+'Surv-rate CEA'!AH172*'Unit cost and utilities'!$H$4+('Surv-rate CEA'!AG171-'Surv-rate CEA'!AG172)*'Unit cost and utilities'!$G$14</f>
        <v>128.70003106086878</v>
      </c>
      <c r="AR174" s="12">
        <f t="shared" si="79"/>
        <v>96.715749795247874</v>
      </c>
      <c r="AS174" s="13">
        <f>AQ174-'Surv-rate CEA'!AH172*'Unit cost and utilities'!$H$4-('Surv-rate CEA'!AG171-'Surv-rate CEA'!AG172)*'Unit cost and utilities'!$G$14</f>
        <v>1.3521211575020922</v>
      </c>
      <c r="AT174" s="12">
        <f t="shared" si="80"/>
        <v>1.0160946387028054</v>
      </c>
      <c r="AU174" s="12">
        <f>'Surv-rate CEA'!AL172*'Unit cost and utilities'!$H$8+'Surv-rate CEA'!AK172*'Unit cost and utilities'!$H$8+('Surv-rate CEA'!AJ171-'Surv-rate CEA'!AJ172)*'Unit cost and utilities'!$G$14</f>
        <v>100.9146077619634</v>
      </c>
      <c r="AV174" s="12">
        <f t="shared" si="81"/>
        <v>75.835505823426075</v>
      </c>
      <c r="AW174" s="12">
        <f>AU174-'Surv-rate CEA'!AK172*'Unit cost and utilities'!$H$8-('Surv-rate CEA'!AJ171-'Surv-rate CEA'!AJ172)*'Unit cost and utilities'!$G$14</f>
        <v>67.60982846210814</v>
      </c>
      <c r="AX174" s="12">
        <f t="shared" si="82"/>
        <v>50.807565463199339</v>
      </c>
      <c r="AY174" s="12">
        <f>'Surv-rate CEA'!AO172*'Unit cost and utilities'!$H$5+'Surv-rate CEA'!AN172*'Unit cost and utilities'!$H$5+('Surv-rate CEA'!AM171-'Surv-rate CEA'!AM172)*'Unit cost and utilities'!$G$14</f>
        <v>150.14725840562056</v>
      </c>
      <c r="AZ174" s="12">
        <f t="shared" si="83"/>
        <v>112.83295393714724</v>
      </c>
      <c r="BA174" s="12">
        <f>AY174-'Surv-rate CEA'!AN172*'Unit cost and utilities'!$H$5-('Surv-rate CEA'!AM171-'Surv-rate CEA'!AM172)*'Unit cost and utilities'!$G$14</f>
        <v>13.503267519594008</v>
      </c>
      <c r="BB174" s="12">
        <f t="shared" si="84"/>
        <v>10.147461753336234</v>
      </c>
    </row>
    <row r="175" spans="1:54">
      <c r="A175" s="12">
        <v>170</v>
      </c>
      <c r="B175" s="12">
        <f t="shared" si="85"/>
        <v>9.7232876712328764</v>
      </c>
      <c r="C175" s="12">
        <f>'Surv-rate CEA'!D173*'Unit cost and utilities'!$H$7+'Surv-rate CEA'!E173*'Unit cost and utilities'!$H$7+'Unit cost and utilities'!$G$14*('Surv-rate CEA'!C172-'Surv-rate CEA'!C173)</f>
        <v>111.10939848945719</v>
      </c>
      <c r="D175" s="12">
        <f t="shared" si="59"/>
        <v>83.354829549254205</v>
      </c>
      <c r="E175" s="12">
        <f>C175-'Surv-rate CEA'!E173*'Unit cost and utilities'!$H$7-'Unit cost and utilities'!$G$14*('Surv-rate CEA'!C172-'Surv-rate CEA'!C173)</f>
        <v>4.9685938989164695</v>
      </c>
      <c r="F175" s="12">
        <f t="shared" si="60"/>
        <v>3.7274641315148931</v>
      </c>
      <c r="G175" s="12">
        <f>'Surv-rate CEA'!G173*'Unit cost and utilities'!$H$4+'Surv-rate CEA'!H173*'Unit cost and utilities'!$H$4+('Surv-rate CEA'!F172-'Surv-rate CEA'!F173)*'Unit cost and utilities'!$G$14</f>
        <v>127.23815685577449</v>
      </c>
      <c r="H175" s="12">
        <f t="shared" si="61"/>
        <v>95.454705192024903</v>
      </c>
      <c r="I175" s="12">
        <f>G175-'Surv-rate CEA'!H173*'Unit cost and utilities'!$H$4-('Surv-rate CEA'!F172-'Surv-rate CEA'!F173)*'Unit cost and utilities'!$G$14</f>
        <v>1.3202490905065414</v>
      </c>
      <c r="J175" s="12">
        <f t="shared" si="62"/>
        <v>0.99045750762634943</v>
      </c>
      <c r="K175" s="12">
        <f>'Surv-rate CEA'!K173*'Unit cost and utilities'!$H$10+'Surv-rate CEA'!J173*'Unit cost and utilities'!$H$10+('Surv-rate CEA'!I172-'Surv-rate CEA'!I173)*'Unit cost and utilities'!$G$14</f>
        <v>103.55471586584484</v>
      </c>
      <c r="L175" s="12">
        <f t="shared" si="63"/>
        <v>77.687268650257238</v>
      </c>
      <c r="M175" s="12">
        <f>K175-'Surv-rate CEA'!J173*'Unit cost and utilities'!$H$10-('Surv-rate CEA'!I172-'Surv-rate CEA'!I173)*'Unit cost and utilities'!$G$14</f>
        <v>9.5201022225528114</v>
      </c>
      <c r="N175" s="12">
        <f t="shared" si="64"/>
        <v>7.1420285668062791</v>
      </c>
      <c r="O175" s="12">
        <f>'Surv-rate CEA'!N173*'Unit cost and utilities'!$H$3+'Surv-rate CEA'!M173*'Unit cost and utilities'!$H$3+('Surv-rate CEA'!L172-'Surv-rate CEA'!L173)*'Unit cost and utilities'!$G$14</f>
        <v>128.336410849316</v>
      </c>
      <c r="P175" s="12">
        <f t="shared" si="65"/>
        <v>96.278620861428209</v>
      </c>
      <c r="Q175" s="12">
        <f>O175-'Surv-rate CEA'!M173*'Unit cost and utilities'!$H$3-('Surv-rate CEA'!L172-'Surv-rate CEA'!L173)*'Unit cost and utilities'!$G$14</f>
        <v>1.3202490905065463</v>
      </c>
      <c r="R175" s="12">
        <f t="shared" si="66"/>
        <v>0.9904575076263531</v>
      </c>
      <c r="S175" s="12">
        <f>'Surv-rate CEA'!Q173*'Unit cost and utilities'!$H$11+'Surv-rate CEA'!P173*'Unit cost and utilities'!$H$11+('Surv-rate CEA'!O172-'Surv-rate CEA'!O173)*'Unit cost and utilities'!$G$14</f>
        <v>103.55471586584484</v>
      </c>
      <c r="T175" s="12">
        <f t="shared" si="67"/>
        <v>77.687268650257238</v>
      </c>
      <c r="U175" s="12">
        <f>S175-'Surv-rate CEA'!P173*'Unit cost and utilities'!$H$11-('Surv-rate CEA'!O172-'Surv-rate CEA'!O173)*'Unit cost and utilities'!$G$14</f>
        <v>9.5201022225528114</v>
      </c>
      <c r="V175" s="12">
        <f t="shared" si="68"/>
        <v>7.1420285668062791</v>
      </c>
      <c r="W175" s="12">
        <f>'Surv-rate CEA'!T173*'Unit cost and utilities'!$H$4+'Surv-rate CEA'!S173*'Unit cost and utilities'!$H$4+('Surv-rate CEA'!R172-'Surv-rate CEA'!R173)*'Unit cost and utilities'!$G$14</f>
        <v>127.23815685577449</v>
      </c>
      <c r="X175" s="12">
        <f t="shared" si="69"/>
        <v>95.454705192024903</v>
      </c>
      <c r="Y175" s="12">
        <f>W175-'Surv-rate CEA'!S173*'Unit cost and utilities'!$H$4-('Surv-rate CEA'!R172-'Surv-rate CEA'!R173)*'Unit cost and utilities'!$G$14</f>
        <v>1.3202490905065414</v>
      </c>
      <c r="Z175" s="12">
        <f t="shared" si="70"/>
        <v>0.99045750762634943</v>
      </c>
      <c r="AA175" s="12">
        <f>'Surv-rate CEA'!W173*'Unit cost and utilities'!$H$6+'Surv-rate CEA'!V173*'Unit cost and utilities'!$H$6+('Surv-rate CEA'!U172-'Surv-rate CEA'!U173)*'Unit cost and utilities'!$G$14</f>
        <v>118.37856982081358</v>
      </c>
      <c r="AB175" s="12">
        <f t="shared" si="71"/>
        <v>88.808198440878897</v>
      </c>
      <c r="AC175" s="12">
        <f>AA175-'Surv-rate CEA'!V173*'Unit cost and utilities'!$H$6-('Surv-rate CEA'!U172-'Surv-rate CEA'!U173)*'Unit cost and utilities'!$G$14</f>
        <v>47.214085521435784</v>
      </c>
      <c r="AD175" s="12">
        <f t="shared" si="72"/>
        <v>35.42024441196682</v>
      </c>
      <c r="AE175" s="12">
        <f>'Surv-rate CEA'!Z173*'Unit cost and utilities'!$H$12+'Surv-rate CEA'!Y173*'Unit cost and utilities'!$H$12+('Surv-rate CEA'!X172-'Surv-rate CEA'!X173)*'Unit cost and utilities'!$G$14</f>
        <v>103.55471586584484</v>
      </c>
      <c r="AF175" s="12">
        <f t="shared" si="73"/>
        <v>77.687268650257238</v>
      </c>
      <c r="AG175" s="12">
        <f>AE175-'Surv-rate CEA'!Y173*'Unit cost and utilities'!$H$12-('Surv-rate CEA'!X172-'Surv-rate CEA'!X173)*'Unit cost and utilities'!$G$14</f>
        <v>9.5201022225528114</v>
      </c>
      <c r="AH175" s="12">
        <f t="shared" si="74"/>
        <v>7.1420285668062791</v>
      </c>
      <c r="AI175" s="12">
        <f>'Surv-rate CEA'!AC173*'Unit cost and utilities'!$H$5+'Surv-rate CEA'!AB173*'Unit cost and utilities'!$H$5+('Surv-rate CEA'!AA172-'Surv-rate CEA'!AA173)*'Unit cost and utilities'!$G$14</f>
        <v>148.52293372421974</v>
      </c>
      <c r="AJ175" s="12">
        <f t="shared" si="75"/>
        <v>111.42265184625424</v>
      </c>
      <c r="AK175" s="12">
        <f>AI175-'Surv-rate CEA'!AB173*'Unit cost and utilities'!$H$5-('Surv-rate CEA'!AA172-'Surv-rate CEA'!AA173)*'Unit cost and utilities'!$G$14</f>
        <v>13.275229059949371</v>
      </c>
      <c r="AL175" s="12">
        <f t="shared" si="76"/>
        <v>9.9591436058794187</v>
      </c>
      <c r="AM175" s="12">
        <f>'Surv-rate CEA'!AF173*'Unit cost and utilities'!$H$9+'Surv-rate CEA'!AE173*'Unit cost and utilities'!$H$9+('Surv-rate CEA'!AD172-'Surv-rate CEA'!AD173)*'Unit cost and utilities'!G182</f>
        <v>232.0931928021572</v>
      </c>
      <c r="AN175" s="12">
        <f t="shared" si="77"/>
        <v>174.11748050640102</v>
      </c>
      <c r="AO175" s="12">
        <f>AM175-'Surv-rate CEA'!AE173*'Unit cost and utilities'!$H$9-('Surv-rate CEA'!AD172-'Surv-rate CEA'!AD173)*'Unit cost and utilities'!G182</f>
        <v>32.222320850147469</v>
      </c>
      <c r="AP175" s="12">
        <f t="shared" si="78"/>
        <v>24.173347157488905</v>
      </c>
      <c r="AQ175" s="13">
        <f>'Surv-rate CEA'!AI173*'Unit cost and utilities'!$H$4+'Surv-rate CEA'!AH173*'Unit cost and utilities'!$H$4+('Surv-rate CEA'!AG172-'Surv-rate CEA'!AG173)*'Unit cost and utilities'!$G$14</f>
        <v>127.23815685577449</v>
      </c>
      <c r="AR175" s="12">
        <f t="shared" si="79"/>
        <v>95.454705192024903</v>
      </c>
      <c r="AS175" s="13">
        <f>AQ175-'Surv-rate CEA'!AH173*'Unit cost and utilities'!$H$4-('Surv-rate CEA'!AG172-'Surv-rate CEA'!AG173)*'Unit cost and utilities'!$G$14</f>
        <v>1.3202490905065414</v>
      </c>
      <c r="AT175" s="12">
        <f t="shared" si="80"/>
        <v>0.99045750762634943</v>
      </c>
      <c r="AU175" s="12">
        <f>'Surv-rate CEA'!AL173*'Unit cost and utilities'!$H$8+'Surv-rate CEA'!AK173*'Unit cost and utilities'!$H$8+('Surv-rate CEA'!AJ172-'Surv-rate CEA'!AJ173)*'Unit cost and utilities'!$G$14</f>
        <v>99.972186632048164</v>
      </c>
      <c r="AV175" s="12">
        <f t="shared" si="81"/>
        <v>74.999637201449801</v>
      </c>
      <c r="AW175" s="12">
        <f>AU175-'Surv-rate CEA'!AK173*'Unit cost and utilities'!$H$8-('Surv-rate CEA'!AJ172-'Surv-rate CEA'!AJ173)*'Unit cost and utilities'!$G$14</f>
        <v>66.967786051445572</v>
      </c>
      <c r="AX175" s="12">
        <f t="shared" si="82"/>
        <v>50.239569896860125</v>
      </c>
      <c r="AY175" s="12">
        <f>'Surv-rate CEA'!AO173*'Unit cost and utilities'!$H$5+'Surv-rate CEA'!AN173*'Unit cost and utilities'!$H$5+('Surv-rate CEA'!AM172-'Surv-rate CEA'!AM173)*'Unit cost and utilities'!$G$14</f>
        <v>148.52293372421974</v>
      </c>
      <c r="AZ175" s="12">
        <f t="shared" si="83"/>
        <v>111.42265184625424</v>
      </c>
      <c r="BA175" s="12">
        <f>AY175-'Surv-rate CEA'!AN173*'Unit cost and utilities'!$H$5-('Surv-rate CEA'!AM172-'Surv-rate CEA'!AM173)*'Unit cost and utilities'!$G$14</f>
        <v>13.275229059949371</v>
      </c>
      <c r="BB175" s="12">
        <f t="shared" si="84"/>
        <v>9.9591436058794187</v>
      </c>
    </row>
    <row r="176" spans="1:54">
      <c r="A176" s="12">
        <v>171</v>
      </c>
      <c r="B176" s="12">
        <f t="shared" si="85"/>
        <v>9.7808219178082183</v>
      </c>
      <c r="C176" s="12">
        <f>'Surv-rate CEA'!D174*'Unit cost and utilities'!$H$7+'Surv-rate CEA'!E174*'Unit cost and utilities'!$H$7+'Unit cost and utilities'!$G$14*('Surv-rate CEA'!C173-'Surv-rate CEA'!C174)</f>
        <v>110.11409404483973</v>
      </c>
      <c r="D176" s="12">
        <f t="shared" si="59"/>
        <v>82.467779539064821</v>
      </c>
      <c r="E176" s="12">
        <f>C176-'Surv-rate CEA'!E174*'Unit cost and utilities'!$H$7-'Unit cost and utilities'!$G$14*('Surv-rate CEA'!C173-'Surv-rate CEA'!C174)</f>
        <v>4.8843430945071766</v>
      </c>
      <c r="F176" s="12">
        <f t="shared" si="60"/>
        <v>3.6580324526572072</v>
      </c>
      <c r="G176" s="12">
        <f>'Surv-rate CEA'!G174*'Unit cost and utilities'!$H$4+'Surv-rate CEA'!H174*'Unit cost and utilities'!$H$4+('Surv-rate CEA'!F173-'Surv-rate CEA'!F174)*'Unit cost and utilities'!$G$14</f>
        <v>125.79871818169372</v>
      </c>
      <c r="H176" s="12">
        <f t="shared" si="61"/>
        <v>94.214469521769942</v>
      </c>
      <c r="I176" s="12">
        <f>G176-'Surv-rate CEA'!H174*'Unit cost and utilities'!$H$4-('Surv-rate CEA'!F173-'Surv-rate CEA'!F174)*'Unit cost and utilities'!$G$14</f>
        <v>1.2892588713843529</v>
      </c>
      <c r="J176" s="12">
        <f t="shared" si="62"/>
        <v>0.96556501051366472</v>
      </c>
      <c r="K176" s="12">
        <f>'Surv-rate CEA'!K174*'Unit cost and utilities'!$H$10+'Surv-rate CEA'!J174*'Unit cost and utilities'!$H$10+('Surv-rate CEA'!I173-'Surv-rate CEA'!I174)*'Unit cost and utilities'!$G$14</f>
        <v>102.60343300996392</v>
      </c>
      <c r="L176" s="12">
        <f t="shared" si="63"/>
        <v>76.842818049897403</v>
      </c>
      <c r="M176" s="12">
        <f>K176-'Surv-rate CEA'!J174*'Unit cost and utilities'!$H$10-('Surv-rate CEA'!I173-'Surv-rate CEA'!I174)*'Unit cost and utilities'!$G$14</f>
        <v>9.3764735446781806</v>
      </c>
      <c r="N176" s="12">
        <f t="shared" si="64"/>
        <v>7.0223249788670525</v>
      </c>
      <c r="O176" s="12">
        <f>'Surv-rate CEA'!N174*'Unit cost and utilities'!$H$3+'Surv-rate CEA'!M174*'Unit cost and utilities'!$H$3+('Surv-rate CEA'!L173-'Surv-rate CEA'!L174)*'Unit cost and utilities'!$G$14</f>
        <v>126.86312200767975</v>
      </c>
      <c r="P176" s="12">
        <f t="shared" si="65"/>
        <v>95.011633779655114</v>
      </c>
      <c r="Q176" s="12">
        <f>O176-'Surv-rate CEA'!M174*'Unit cost and utilities'!$H$3-('Surv-rate CEA'!L173-'Surv-rate CEA'!L174)*'Unit cost and utilities'!$G$14</f>
        <v>1.2892588713843476</v>
      </c>
      <c r="R176" s="12">
        <f t="shared" si="66"/>
        <v>0.96556501051366073</v>
      </c>
      <c r="S176" s="12">
        <f>'Surv-rate CEA'!Q174*'Unit cost and utilities'!$H$11+'Surv-rate CEA'!P174*'Unit cost and utilities'!$H$11+('Surv-rate CEA'!O173-'Surv-rate CEA'!O174)*'Unit cost and utilities'!$G$14</f>
        <v>102.60343300996392</v>
      </c>
      <c r="T176" s="12">
        <f t="shared" si="67"/>
        <v>76.842818049897403</v>
      </c>
      <c r="U176" s="12">
        <f>S176-'Surv-rate CEA'!P174*'Unit cost and utilities'!$H$11-('Surv-rate CEA'!O173-'Surv-rate CEA'!O174)*'Unit cost and utilities'!$G$14</f>
        <v>9.3764735446781806</v>
      </c>
      <c r="V176" s="12">
        <f t="shared" si="68"/>
        <v>7.0223249788670525</v>
      </c>
      <c r="W176" s="12">
        <f>'Surv-rate CEA'!T174*'Unit cost and utilities'!$H$4+'Surv-rate CEA'!S174*'Unit cost and utilities'!$H$4+('Surv-rate CEA'!R173-'Surv-rate CEA'!R174)*'Unit cost and utilities'!$G$14</f>
        <v>125.79871818169372</v>
      </c>
      <c r="X176" s="12">
        <f t="shared" si="69"/>
        <v>94.214469521769942</v>
      </c>
      <c r="Y176" s="12">
        <f>W176-'Surv-rate CEA'!S174*'Unit cost and utilities'!$H$4-('Surv-rate CEA'!R173-'Surv-rate CEA'!R174)*'Unit cost and utilities'!$G$14</f>
        <v>1.2892588713843529</v>
      </c>
      <c r="Z176" s="12">
        <f t="shared" si="70"/>
        <v>0.96556501051366472</v>
      </c>
      <c r="AA176" s="12">
        <f>'Surv-rate CEA'!W174*'Unit cost and utilities'!$H$6+'Surv-rate CEA'!V174*'Unit cost and utilities'!$H$6+('Surv-rate CEA'!U173-'Surv-rate CEA'!U174)*'Unit cost and utilities'!$G$14</f>
        <v>117.34248980157365</v>
      </c>
      <c r="AB176" s="12">
        <f t="shared" si="71"/>
        <v>87.881344013787754</v>
      </c>
      <c r="AC176" s="12">
        <f>AA176-'Surv-rate CEA'!V174*'Unit cost and utilities'!$H$6-('Surv-rate CEA'!U173-'Surv-rate CEA'!U174)*'Unit cost and utilities'!$G$14</f>
        <v>46.719878616810043</v>
      </c>
      <c r="AD176" s="12">
        <f t="shared" si="72"/>
        <v>34.989931881871726</v>
      </c>
      <c r="AE176" s="12">
        <f>'Surv-rate CEA'!Z174*'Unit cost and utilities'!$H$12+'Surv-rate CEA'!Y174*'Unit cost and utilities'!$H$12+('Surv-rate CEA'!X173-'Surv-rate CEA'!X174)*'Unit cost and utilities'!$G$14</f>
        <v>102.60343300996392</v>
      </c>
      <c r="AF176" s="12">
        <f t="shared" si="73"/>
        <v>76.842818049897403</v>
      </c>
      <c r="AG176" s="12">
        <f>AE176-'Surv-rate CEA'!Y174*'Unit cost and utilities'!$H$12-('Surv-rate CEA'!X173-'Surv-rate CEA'!X174)*'Unit cost and utilities'!$G$14</f>
        <v>9.3764735446781806</v>
      </c>
      <c r="AH176" s="12">
        <f t="shared" si="74"/>
        <v>7.0223249788670525</v>
      </c>
      <c r="AI176" s="12">
        <f>'Surv-rate CEA'!AC174*'Unit cost and utilities'!$H$5+'Surv-rate CEA'!AB174*'Unit cost and utilities'!$H$5+('Surv-rate CEA'!AA173-'Surv-rate CEA'!AA174)*'Unit cost and utilities'!$G$14</f>
        <v>146.92266627917098</v>
      </c>
      <c r="AJ176" s="12">
        <f t="shared" si="75"/>
        <v>110.03483393386801</v>
      </c>
      <c r="AK176" s="12">
        <f>AI176-'Surv-rate CEA'!AB174*'Unit cost and utilities'!$H$5-('Surv-rate CEA'!AA173-'Surv-rate CEA'!AA174)*'Unit cost and utilities'!$G$14</f>
        <v>13.051985390413567</v>
      </c>
      <c r="AL176" s="12">
        <f t="shared" si="76"/>
        <v>9.7750271031191627</v>
      </c>
      <c r="AM176" s="12">
        <f>'Surv-rate CEA'!AF174*'Unit cost and utilities'!$H$9+'Surv-rate CEA'!AE174*'Unit cost and utilities'!$H$9+('Surv-rate CEA'!AD173-'Surv-rate CEA'!AD174)*'Unit cost and utilities'!G183</f>
        <v>230.63268349168933</v>
      </c>
      <c r="AN176" s="12">
        <f t="shared" si="77"/>
        <v>172.72780075682667</v>
      </c>
      <c r="AO176" s="12">
        <f>AM176-'Surv-rate CEA'!AE174*'Unit cost and utilities'!$H$9-('Surv-rate CEA'!AD173-'Surv-rate CEA'!AD174)*'Unit cost and utilities'!G183</f>
        <v>31.849462026103993</v>
      </c>
      <c r="AP176" s="12">
        <f t="shared" si="78"/>
        <v>23.853026586560276</v>
      </c>
      <c r="AQ176" s="13">
        <f>'Surv-rate CEA'!AI174*'Unit cost and utilities'!$H$4+'Surv-rate CEA'!AH174*'Unit cost and utilities'!$H$4+('Surv-rate CEA'!AG173-'Surv-rate CEA'!AG174)*'Unit cost and utilities'!$G$14</f>
        <v>125.79871818169372</v>
      </c>
      <c r="AR176" s="12">
        <f t="shared" si="79"/>
        <v>94.214469521769942</v>
      </c>
      <c r="AS176" s="13">
        <f>AQ176-'Surv-rate CEA'!AH174*'Unit cost and utilities'!$H$4-('Surv-rate CEA'!AG173-'Surv-rate CEA'!AG174)*'Unit cost and utilities'!$G$14</f>
        <v>1.2892588713843529</v>
      </c>
      <c r="AT176" s="12">
        <f t="shared" si="80"/>
        <v>0.96556501051366472</v>
      </c>
      <c r="AU176" s="12">
        <f>'Surv-rate CEA'!AL174*'Unit cost and utilities'!$H$8+'Surv-rate CEA'!AK174*'Unit cost and utilities'!$H$8+('Surv-rate CEA'!AJ173-'Surv-rate CEA'!AJ174)*'Unit cost and utilities'!$G$14</f>
        <v>99.042399242877153</v>
      </c>
      <c r="AV176" s="12">
        <f t="shared" si="81"/>
        <v>74.175852025405646</v>
      </c>
      <c r="AW176" s="12">
        <f>AU176-'Surv-rate CEA'!AK174*'Unit cost and utilities'!$H$8-('Surv-rate CEA'!AJ173-'Surv-rate CEA'!AJ174)*'Unit cost and utilities'!$G$14</f>
        <v>66.334527808793837</v>
      </c>
      <c r="AX176" s="12">
        <f t="shared" si="82"/>
        <v>49.679936638591784</v>
      </c>
      <c r="AY176" s="12">
        <f>'Surv-rate CEA'!AO174*'Unit cost and utilities'!$H$5+'Surv-rate CEA'!AN174*'Unit cost and utilities'!$H$5+('Surv-rate CEA'!AM173-'Surv-rate CEA'!AM174)*'Unit cost and utilities'!$G$14</f>
        <v>146.92266627917098</v>
      </c>
      <c r="AZ176" s="12">
        <f t="shared" si="83"/>
        <v>110.03483393386801</v>
      </c>
      <c r="BA176" s="12">
        <f>AY176-'Surv-rate CEA'!AN174*'Unit cost and utilities'!$H$5-('Surv-rate CEA'!AM173-'Surv-rate CEA'!AM174)*'Unit cost and utilities'!$G$14</f>
        <v>13.051985390413567</v>
      </c>
      <c r="BB176" s="12">
        <f t="shared" si="84"/>
        <v>9.7750271031191627</v>
      </c>
    </row>
    <row r="177" spans="1:54">
      <c r="A177" s="12">
        <v>172</v>
      </c>
      <c r="B177" s="12">
        <f t="shared" si="85"/>
        <v>9.838356164383562</v>
      </c>
      <c r="C177" s="12">
        <f>'Surv-rate CEA'!D175*'Unit cost and utilities'!$H$7+'Surv-rate CEA'!E175*'Unit cost and utilities'!$H$7+'Unit cost and utilities'!$G$14*('Surv-rate CEA'!C174-'Surv-rate CEA'!C175)</f>
        <v>109.13173439001586</v>
      </c>
      <c r="D177" s="12">
        <f t="shared" si="59"/>
        <v>81.593181679856272</v>
      </c>
      <c r="E177" s="12">
        <f>C177-'Surv-rate CEA'!E175*'Unit cost and utilities'!$H$7-'Unit cost and utilities'!$G$14*('Surv-rate CEA'!C174-'Surv-rate CEA'!C175)</f>
        <v>4.8018677017395337</v>
      </c>
      <c r="F177" s="12">
        <f t="shared" si="60"/>
        <v>3.5901533681344318</v>
      </c>
      <c r="G177" s="12">
        <f>'Surv-rate CEA'!G175*'Unit cost and utilities'!$H$4+'Surv-rate CEA'!H175*'Unit cost and utilities'!$H$4+('Surv-rate CEA'!F174-'Surv-rate CEA'!F175)*'Unit cost and utilities'!$G$14</f>
        <v>124.38127526579703</v>
      </c>
      <c r="H177" s="12">
        <f t="shared" si="61"/>
        <v>92.99461835789225</v>
      </c>
      <c r="I177" s="12">
        <f>G177-'Surv-rate CEA'!H175*'Unit cost and utilities'!$H$4-('Surv-rate CEA'!F174-'Surv-rate CEA'!F175)*'Unit cost and utilities'!$G$14</f>
        <v>1.2591223839685357</v>
      </c>
      <c r="J177" s="12">
        <f t="shared" si="62"/>
        <v>0.94139254733330313</v>
      </c>
      <c r="K177" s="12">
        <f>'Surv-rate CEA'!K175*'Unit cost and utilities'!$H$10+'Surv-rate CEA'!J175*'Unit cost and utilities'!$H$10+('Surv-rate CEA'!I174-'Surv-rate CEA'!I175)*'Unit cost and utilities'!$G$14</f>
        <v>101.66473815180078</v>
      </c>
      <c r="L177" s="12">
        <f t="shared" si="63"/>
        <v>76.010424436302131</v>
      </c>
      <c r="M177" s="12">
        <f>K177-'Surv-rate CEA'!J175*'Unit cost and utilities'!$H$10-('Surv-rate CEA'!I174-'Surv-rate CEA'!I175)*'Unit cost and utilities'!$G$14</f>
        <v>9.2356046763461315</v>
      </c>
      <c r="N177" s="12">
        <f t="shared" si="64"/>
        <v>6.9050709630193614</v>
      </c>
      <c r="O177" s="12">
        <f>'Surv-rate CEA'!N175*'Unit cost and utilities'!$H$3+'Surv-rate CEA'!M175*'Unit cost and utilities'!$H$3+('Surv-rate CEA'!L174-'Surv-rate CEA'!L175)*'Unit cost and utilities'!$G$14</f>
        <v>125.41283080423931</v>
      </c>
      <c r="P177" s="12">
        <f t="shared" si="65"/>
        <v>93.765868800592827</v>
      </c>
      <c r="Q177" s="12">
        <f>O177-'Surv-rate CEA'!M175*'Unit cost and utilities'!$H$3-('Surv-rate CEA'!L174-'Surv-rate CEA'!L175)*'Unit cost and utilities'!$G$14</f>
        <v>1.2591223839685366</v>
      </c>
      <c r="R177" s="12">
        <f t="shared" si="66"/>
        <v>0.9413925473333038</v>
      </c>
      <c r="S177" s="12">
        <f>'Surv-rate CEA'!Q175*'Unit cost and utilities'!$H$11+'Surv-rate CEA'!P175*'Unit cost and utilities'!$H$11+('Surv-rate CEA'!O174-'Surv-rate CEA'!O175)*'Unit cost and utilities'!$G$14</f>
        <v>101.66473815180078</v>
      </c>
      <c r="T177" s="12">
        <f t="shared" si="67"/>
        <v>76.010424436302131</v>
      </c>
      <c r="U177" s="12">
        <f>S177-'Surv-rate CEA'!P175*'Unit cost and utilities'!$H$11-('Surv-rate CEA'!O174-'Surv-rate CEA'!O175)*'Unit cost and utilities'!$G$14</f>
        <v>9.2356046763461315</v>
      </c>
      <c r="V177" s="12">
        <f t="shared" si="68"/>
        <v>6.9050709630193614</v>
      </c>
      <c r="W177" s="12">
        <f>'Surv-rate CEA'!T175*'Unit cost and utilities'!$H$4+'Surv-rate CEA'!S175*'Unit cost and utilities'!$H$4+('Surv-rate CEA'!R174-'Surv-rate CEA'!R175)*'Unit cost and utilities'!$G$14</f>
        <v>124.38127526579703</v>
      </c>
      <c r="X177" s="12">
        <f t="shared" si="69"/>
        <v>92.99461835789225</v>
      </c>
      <c r="Y177" s="12">
        <f>W177-'Surv-rate CEA'!S175*'Unit cost and utilities'!$H$4-('Surv-rate CEA'!R174-'Surv-rate CEA'!R175)*'Unit cost and utilities'!$G$14</f>
        <v>1.2591223839685357</v>
      </c>
      <c r="Z177" s="12">
        <f t="shared" si="70"/>
        <v>0.94139254733330313</v>
      </c>
      <c r="AA177" s="12">
        <f>'Surv-rate CEA'!W175*'Unit cost and utilities'!$H$6+'Surv-rate CEA'!V175*'Unit cost and utilities'!$H$6+('Surv-rate CEA'!U174-'Surv-rate CEA'!U175)*'Unit cost and utilities'!$G$14</f>
        <v>116.31967335821615</v>
      </c>
      <c r="AB177" s="12">
        <f t="shared" si="71"/>
        <v>86.967299606362346</v>
      </c>
      <c r="AC177" s="12">
        <f>AA177-'Surv-rate CEA'!V175*'Unit cost and utilities'!$H$6-('Surv-rate CEA'!U174-'Surv-rate CEA'!U175)*'Unit cost and utilities'!$G$14</f>
        <v>46.232899204361644</v>
      </c>
      <c r="AD177" s="12">
        <f t="shared" si="72"/>
        <v>34.566383146505522</v>
      </c>
      <c r="AE177" s="12">
        <f>'Surv-rate CEA'!Z175*'Unit cost and utilities'!$H$12+'Surv-rate CEA'!Y175*'Unit cost and utilities'!$H$12+('Surv-rate CEA'!X174-'Surv-rate CEA'!X175)*'Unit cost and utilities'!$G$14</f>
        <v>101.66473815180078</v>
      </c>
      <c r="AF177" s="12">
        <f t="shared" si="73"/>
        <v>76.010424436302131</v>
      </c>
      <c r="AG177" s="12">
        <f>AE177-'Surv-rate CEA'!Y175*'Unit cost and utilities'!$H$12-('Surv-rate CEA'!X174-'Surv-rate CEA'!X175)*'Unit cost and utilities'!$G$14</f>
        <v>9.2356046763461315</v>
      </c>
      <c r="AH177" s="12">
        <f t="shared" si="74"/>
        <v>6.9050709630193614</v>
      </c>
      <c r="AI177" s="12">
        <f>'Surv-rate CEA'!AC175*'Unit cost and utilities'!$H$5+'Surv-rate CEA'!AB175*'Unit cost and utilities'!$H$5+('Surv-rate CEA'!AA174-'Surv-rate CEA'!AA175)*'Unit cost and utilities'!$G$14</f>
        <v>145.34599704625421</v>
      </c>
      <c r="AJ177" s="12">
        <f t="shared" si="75"/>
        <v>108.66905405399513</v>
      </c>
      <c r="AK177" s="12">
        <f>AI177-'Surv-rate CEA'!AB175*'Unit cost and utilities'!$H$5-('Surv-rate CEA'!AA174-'Surv-rate CEA'!AA175)*'Unit cost and utilities'!$G$14</f>
        <v>12.83341503754346</v>
      </c>
      <c r="AL177" s="12">
        <f t="shared" si="76"/>
        <v>9.5950015876141048</v>
      </c>
      <c r="AM177" s="12">
        <f>'Surv-rate CEA'!AF175*'Unit cost and utilities'!$H$9+'Surv-rate CEA'!AE175*'Unit cost and utilities'!$H$9+('Surv-rate CEA'!AD174-'Surv-rate CEA'!AD175)*'Unit cost and utilities'!G184</f>
        <v>229.18713625625122</v>
      </c>
      <c r="AN177" s="12">
        <f t="shared" si="77"/>
        <v>171.35352747544252</v>
      </c>
      <c r="AO177" s="12">
        <f>AM177-'Surv-rate CEA'!AE175*'Unit cost and utilities'!$H$9-('Surv-rate CEA'!AD174-'Surv-rate CEA'!AD175)*'Unit cost and utilities'!G184</f>
        <v>31.48246512424484</v>
      </c>
      <c r="AP177" s="12">
        <f t="shared" si="78"/>
        <v>23.538107508050889</v>
      </c>
      <c r="AQ177" s="13">
        <f>'Surv-rate CEA'!AI175*'Unit cost and utilities'!$H$4+'Surv-rate CEA'!AH175*'Unit cost and utilities'!$H$4+('Surv-rate CEA'!AG174-'Surv-rate CEA'!AG175)*'Unit cost and utilities'!$G$14</f>
        <v>124.38127526579703</v>
      </c>
      <c r="AR177" s="12">
        <f t="shared" si="79"/>
        <v>92.99461835789225</v>
      </c>
      <c r="AS177" s="13">
        <f>AQ177-'Surv-rate CEA'!AH175*'Unit cost and utilities'!$H$4-('Surv-rate CEA'!AG174-'Surv-rate CEA'!AG175)*'Unit cost and utilities'!$G$14</f>
        <v>1.2591223839685357</v>
      </c>
      <c r="AT177" s="12">
        <f t="shared" si="80"/>
        <v>0.94139254733330313</v>
      </c>
      <c r="AU177" s="12">
        <f>'Surv-rate CEA'!AL175*'Unit cost and utilities'!$H$8+'Surv-rate CEA'!AK175*'Unit cost and utilities'!$H$8+('Surv-rate CEA'!AJ174-'Surv-rate CEA'!AJ175)*'Unit cost and utilities'!$G$14</f>
        <v>98.125020823427946</v>
      </c>
      <c r="AV177" s="12">
        <f t="shared" si="81"/>
        <v>73.36392751509419</v>
      </c>
      <c r="AW177" s="12">
        <f>AU177-'Surv-rate CEA'!AK175*'Unit cost and utilities'!$H$8-('Surv-rate CEA'!AJ174-'Surv-rate CEA'!AJ175)*'Unit cost and utilities'!$G$14</f>
        <v>65.709894286700575</v>
      </c>
      <c r="AX177" s="12">
        <f t="shared" si="82"/>
        <v>49.128508519236135</v>
      </c>
      <c r="AY177" s="12">
        <f>'Surv-rate CEA'!AO175*'Unit cost and utilities'!$H$5+'Surv-rate CEA'!AN175*'Unit cost and utilities'!$H$5+('Surv-rate CEA'!AM174-'Surv-rate CEA'!AM175)*'Unit cost and utilities'!$G$14</f>
        <v>145.34599704625421</v>
      </c>
      <c r="AZ177" s="12">
        <f t="shared" si="83"/>
        <v>108.66905405399513</v>
      </c>
      <c r="BA177" s="12">
        <f>AY177-'Surv-rate CEA'!AN175*'Unit cost and utilities'!$H$5-('Surv-rate CEA'!AM174-'Surv-rate CEA'!AM175)*'Unit cost and utilities'!$G$14</f>
        <v>12.83341503754346</v>
      </c>
      <c r="BB177" s="12">
        <f t="shared" si="84"/>
        <v>9.5950015876141048</v>
      </c>
    </row>
    <row r="178" spans="1:54">
      <c r="A178" s="12">
        <v>173</v>
      </c>
      <c r="B178" s="12">
        <f t="shared" si="85"/>
        <v>9.8958904109589039</v>
      </c>
      <c r="C178" s="12">
        <f>'Surv-rate CEA'!D176*'Unit cost and utilities'!$H$7+'Surv-rate CEA'!E176*'Unit cost and utilities'!$H$7+'Unit cost and utilities'!$G$14*('Surv-rate CEA'!C175-'Surv-rate CEA'!C176)</f>
        <v>108.1620945425631</v>
      </c>
      <c r="D178" s="12">
        <f t="shared" si="59"/>
        <v>80.730811846121199</v>
      </c>
      <c r="E178" s="12">
        <f>C178-'Surv-rate CEA'!E176*'Unit cost and utilities'!$H$7-'Unit cost and utilities'!$G$14*('Surv-rate CEA'!C175-'Surv-rate CEA'!C176)</f>
        <v>4.7211227026189455</v>
      </c>
      <c r="F178" s="12">
        <f t="shared" si="60"/>
        <v>3.5237859457094562</v>
      </c>
      <c r="G178" s="12">
        <f>'Surv-rate CEA'!G176*'Unit cost and utilities'!$H$4+'Surv-rate CEA'!H176*'Unit cost and utilities'!$H$4+('Surv-rate CEA'!F175-'Surv-rate CEA'!F176)*'Unit cost and utilities'!$G$14</f>
        <v>122.98539890380509</v>
      </c>
      <c r="H178" s="12">
        <f t="shared" si="61"/>
        <v>91.79473771022603</v>
      </c>
      <c r="I178" s="12">
        <f>G178-'Surv-rate CEA'!H176*'Unit cost and utilities'!$H$4-('Surv-rate CEA'!F175-'Surv-rate CEA'!F176)*'Unit cost and utilities'!$G$14</f>
        <v>1.2298125294982829</v>
      </c>
      <c r="J178" s="12">
        <f t="shared" si="62"/>
        <v>0.9179164322290273</v>
      </c>
      <c r="K178" s="12">
        <f>'Surv-rate CEA'!K176*'Unit cost and utilities'!$H$10+'Surv-rate CEA'!J176*'Unit cost and utilities'!$H$10+('Surv-rate CEA'!I175-'Surv-rate CEA'!I176)*'Unit cost and utilities'!$G$14</f>
        <v>100.73840975630411</v>
      </c>
      <c r="L178" s="12">
        <f t="shared" si="63"/>
        <v>75.189867930241817</v>
      </c>
      <c r="M178" s="12">
        <f>K178-'Surv-rate CEA'!J176*'Unit cost and utilities'!$H$10-('Surv-rate CEA'!I175-'Surv-rate CEA'!I176)*'Unit cost and utilities'!$G$14</f>
        <v>9.0974306779072354</v>
      </c>
      <c r="N178" s="12">
        <f t="shared" si="64"/>
        <v>6.7902065640218137</v>
      </c>
      <c r="O178" s="12">
        <f>'Surv-rate CEA'!N176*'Unit cost and utilities'!$H$3+'Surv-rate CEA'!M176*'Unit cost and utilities'!$H$3+('Surv-rate CEA'!L175-'Surv-rate CEA'!L176)*'Unit cost and utilities'!$G$14</f>
        <v>123.98507579150143</v>
      </c>
      <c r="P178" s="12">
        <f t="shared" si="65"/>
        <v>92.540883826098181</v>
      </c>
      <c r="Q178" s="12">
        <f>O178-'Surv-rate CEA'!M176*'Unit cost and utilities'!$H$3-('Surv-rate CEA'!L175-'Surv-rate CEA'!L176)*'Unit cost and utilities'!$G$14</f>
        <v>1.2298125294982847</v>
      </c>
      <c r="R178" s="12">
        <f t="shared" si="66"/>
        <v>0.91791643222902863</v>
      </c>
      <c r="S178" s="12">
        <f>'Surv-rate CEA'!Q176*'Unit cost and utilities'!$H$11+'Surv-rate CEA'!P176*'Unit cost and utilities'!$H$11+('Surv-rate CEA'!O175-'Surv-rate CEA'!O176)*'Unit cost and utilities'!$G$14</f>
        <v>100.73840975630411</v>
      </c>
      <c r="T178" s="12">
        <f t="shared" si="67"/>
        <v>75.189867930241817</v>
      </c>
      <c r="U178" s="12">
        <f>S178-'Surv-rate CEA'!P176*'Unit cost and utilities'!$H$11-('Surv-rate CEA'!O175-'Surv-rate CEA'!O176)*'Unit cost and utilities'!$G$14</f>
        <v>9.0974306779072354</v>
      </c>
      <c r="V178" s="12">
        <f t="shared" si="68"/>
        <v>6.7902065640218137</v>
      </c>
      <c r="W178" s="12">
        <f>'Surv-rate CEA'!T176*'Unit cost and utilities'!$H$4+'Surv-rate CEA'!S176*'Unit cost and utilities'!$H$4+('Surv-rate CEA'!R175-'Surv-rate CEA'!R176)*'Unit cost and utilities'!$G$14</f>
        <v>122.98539890380509</v>
      </c>
      <c r="X178" s="12">
        <f t="shared" si="69"/>
        <v>91.79473771022603</v>
      </c>
      <c r="Y178" s="12">
        <f>W178-'Surv-rate CEA'!S176*'Unit cost and utilities'!$H$4-('Surv-rate CEA'!R175-'Surv-rate CEA'!R176)*'Unit cost and utilities'!$G$14</f>
        <v>1.2298125294982829</v>
      </c>
      <c r="Z178" s="12">
        <f t="shared" si="70"/>
        <v>0.9179164322290273</v>
      </c>
      <c r="AA178" s="12">
        <f>'Surv-rate CEA'!W176*'Unit cost and utilities'!$H$6+'Surv-rate CEA'!V176*'Unit cost and utilities'!$H$6+('Surv-rate CEA'!U175-'Surv-rate CEA'!U176)*'Unit cost and utilities'!$G$14</f>
        <v>115.30989257720618</v>
      </c>
      <c r="AB178" s="12">
        <f t="shared" si="71"/>
        <v>86.065837399105206</v>
      </c>
      <c r="AC178" s="12">
        <f>AA178-'Surv-rate CEA'!V176*'Unit cost and utilities'!$H$6-('Surv-rate CEA'!U175-'Surv-rate CEA'!U176)*'Unit cost and utilities'!$G$14</f>
        <v>45.753009659013138</v>
      </c>
      <c r="AD178" s="12">
        <f t="shared" si="72"/>
        <v>34.149464558695733</v>
      </c>
      <c r="AE178" s="12">
        <f>'Surv-rate CEA'!Z176*'Unit cost and utilities'!$H$12+'Surv-rate CEA'!Y176*'Unit cost and utilities'!$H$12+('Surv-rate CEA'!X175-'Surv-rate CEA'!X176)*'Unit cost and utilities'!$G$14</f>
        <v>100.73840975630411</v>
      </c>
      <c r="AF178" s="12">
        <f t="shared" si="73"/>
        <v>75.189867930241817</v>
      </c>
      <c r="AG178" s="12">
        <f>AE178-'Surv-rate CEA'!Y176*'Unit cost and utilities'!$H$12-('Surv-rate CEA'!X175-'Surv-rate CEA'!X176)*'Unit cost and utilities'!$G$14</f>
        <v>9.0974306779072354</v>
      </c>
      <c r="AH178" s="12">
        <f t="shared" si="74"/>
        <v>6.7902065640218137</v>
      </c>
      <c r="AI178" s="12">
        <f>'Surv-rate CEA'!AC176*'Unit cost and utilities'!$H$5+'Surv-rate CEA'!AB176*'Unit cost and utilities'!$H$5+('Surv-rate CEA'!AA175-'Surv-rate CEA'!AA176)*'Unit cost and utilities'!$G$14</f>
        <v>143.79247780255261</v>
      </c>
      <c r="AJ178" s="12">
        <f t="shared" si="75"/>
        <v>107.32487679218671</v>
      </c>
      <c r="AK178" s="12">
        <f>AI178-'Surv-rate CEA'!AB176*'Unit cost and utilities'!$H$5-('Surv-rate CEA'!AA175-'Surv-rate CEA'!AA176)*'Unit cost and utilities'!$G$14</f>
        <v>12.619400142995486</v>
      </c>
      <c r="AL178" s="12">
        <f t="shared" si="76"/>
        <v>9.4189597831260894</v>
      </c>
      <c r="AM178" s="12">
        <f>'Surv-rate CEA'!AF176*'Unit cost and utilities'!$H$9+'Surv-rate CEA'!AE176*'Unit cost and utilities'!$H$9+('Surv-rate CEA'!AD175-'Surv-rate CEA'!AD176)*'Unit cost and utilities'!G185</f>
        <v>227.75633262814407</v>
      </c>
      <c r="AN178" s="12">
        <f t="shared" si="77"/>
        <v>169.99443024774087</v>
      </c>
      <c r="AO178" s="12">
        <f>AM178-'Surv-rate CEA'!AE176*'Unit cost and utilities'!$H$9-('Surv-rate CEA'!AD175-'Surv-rate CEA'!AD176)*'Unit cost and utilities'!G185</f>
        <v>31.121212256734793</v>
      </c>
      <c r="AP178" s="12">
        <f t="shared" si="78"/>
        <v>23.228477053326493</v>
      </c>
      <c r="AQ178" s="13">
        <f>'Surv-rate CEA'!AI176*'Unit cost and utilities'!$H$4+'Surv-rate CEA'!AH176*'Unit cost and utilities'!$H$4+('Surv-rate CEA'!AG175-'Surv-rate CEA'!AG176)*'Unit cost and utilities'!$G$14</f>
        <v>122.98539890380509</v>
      </c>
      <c r="AR178" s="12">
        <f t="shared" si="79"/>
        <v>91.79473771022603</v>
      </c>
      <c r="AS178" s="13">
        <f>AQ178-'Surv-rate CEA'!AH176*'Unit cost and utilities'!$H$4-('Surv-rate CEA'!AG175-'Surv-rate CEA'!AG176)*'Unit cost and utilities'!$G$14</f>
        <v>1.2298125294982829</v>
      </c>
      <c r="AT178" s="12">
        <f t="shared" si="80"/>
        <v>0.9179164322290273</v>
      </c>
      <c r="AU178" s="12">
        <f>'Surv-rate CEA'!AL176*'Unit cost and utilities'!$H$8+'Surv-rate CEA'!AK176*'Unit cost and utilities'!$H$8+('Surv-rate CEA'!AJ175-'Surv-rate CEA'!AJ176)*'Unit cost and utilities'!$G$14</f>
        <v>97.219831631314875</v>
      </c>
      <c r="AV178" s="12">
        <f t="shared" si="81"/>
        <v>72.563645964259052</v>
      </c>
      <c r="AW178" s="12">
        <f>AU178-'Surv-rate CEA'!AK176*'Unit cost and utilities'!$H$8-('Surv-rate CEA'!AJ175-'Surv-rate CEA'!AJ176)*'Unit cost and utilities'!$G$14</f>
        <v>65.093729671480858</v>
      </c>
      <c r="AX178" s="12">
        <f t="shared" si="82"/>
        <v>48.585132015936182</v>
      </c>
      <c r="AY178" s="12">
        <f>'Surv-rate CEA'!AO176*'Unit cost and utilities'!$H$5+'Surv-rate CEA'!AN176*'Unit cost and utilities'!$H$5+('Surv-rate CEA'!AM175-'Surv-rate CEA'!AM176)*'Unit cost and utilities'!$G$14</f>
        <v>143.79247780255261</v>
      </c>
      <c r="AZ178" s="12">
        <f t="shared" si="83"/>
        <v>107.32487679218671</v>
      </c>
      <c r="BA178" s="12">
        <f>AY178-'Surv-rate CEA'!AN176*'Unit cost and utilities'!$H$5-('Surv-rate CEA'!AM175-'Surv-rate CEA'!AM176)*'Unit cost and utilities'!$G$14</f>
        <v>12.619400142995486</v>
      </c>
      <c r="BB178" s="12">
        <f t="shared" si="84"/>
        <v>9.4189597831260894</v>
      </c>
    </row>
    <row r="179" spans="1:54">
      <c r="A179" s="12">
        <v>174</v>
      </c>
      <c r="B179" s="12">
        <f t="shared" si="85"/>
        <v>9.9534246575342458</v>
      </c>
      <c r="C179" s="12">
        <f>'Surv-rate CEA'!D177*'Unit cost and utilities'!$H$7+'Surv-rate CEA'!E177*'Unit cost and utilities'!$H$7+'Unit cost and utilities'!$G$14*('Surv-rate CEA'!C176-'Surv-rate CEA'!C177)</f>
        <v>107.20495445884588</v>
      </c>
      <c r="D179" s="12">
        <f t="shared" si="59"/>
        <v>79.880450916667129</v>
      </c>
      <c r="E179" s="12">
        <f>C179-'Surv-rate CEA'!E177*'Unit cost and utilities'!$H$7-'Unit cost and utilities'!$G$14*('Surv-rate CEA'!C176-'Surv-rate CEA'!C177)</f>
        <v>4.6420644187109179</v>
      </c>
      <c r="F179" s="12">
        <f t="shared" si="60"/>
        <v>3.4588905039196858</v>
      </c>
      <c r="G179" s="12">
        <f>'Surv-rate CEA'!G177*'Unit cost and utilities'!$H$4+'Surv-rate CEA'!H177*'Unit cost and utilities'!$H$4+('Surv-rate CEA'!F176-'Surv-rate CEA'!F177)*'Unit cost and utilities'!$G$14</f>
        <v>121.6106701579733</v>
      </c>
      <c r="H179" s="12">
        <f t="shared" si="61"/>
        <v>90.614423722610127</v>
      </c>
      <c r="I179" s="12">
        <f>G179-'Surv-rate CEA'!H177*'Unit cost and utilities'!$H$4-('Surv-rate CEA'!F176-'Surv-rate CEA'!F177)*'Unit cost and utilities'!$G$14</f>
        <v>1.2013031853611191</v>
      </c>
      <c r="J179" s="12">
        <f t="shared" si="62"/>
        <v>0.8951138556857684</v>
      </c>
      <c r="K179" s="12">
        <f>'Surv-rate CEA'!K177*'Unit cost and utilities'!$H$10+'Surv-rate CEA'!J177*'Unit cost and utilities'!$H$10+('Surv-rate CEA'!I176-'Surv-rate CEA'!I177)*'Unit cost and utilities'!$G$14</f>
        <v>99.824231197710645</v>
      </c>
      <c r="L179" s="12">
        <f t="shared" si="63"/>
        <v>74.38093361201733</v>
      </c>
      <c r="M179" s="12">
        <f>K179-'Surv-rate CEA'!J177*'Unit cost and utilities'!$H$10-('Surv-rate CEA'!I176-'Surv-rate CEA'!I177)*'Unit cost and utilities'!$G$14</f>
        <v>8.9618884262709493</v>
      </c>
      <c r="N179" s="12">
        <f t="shared" si="64"/>
        <v>6.6776735475429687</v>
      </c>
      <c r="O179" s="12">
        <f>'Surv-rate CEA'!N177*'Unit cost and utilities'!$H$3+'Surv-rate CEA'!M177*'Unit cost and utilities'!$H$3+('Surv-rate CEA'!L176-'Surv-rate CEA'!L177)*'Unit cost and utilities'!$G$14</f>
        <v>122.57940694212888</v>
      </c>
      <c r="P179" s="12">
        <f t="shared" si="65"/>
        <v>91.336247928669707</v>
      </c>
      <c r="Q179" s="12">
        <f>O179-'Surv-rate CEA'!M177*'Unit cost and utilities'!$H$3-('Surv-rate CEA'!L176-'Surv-rate CEA'!L177)*'Unit cost and utilities'!$G$14</f>
        <v>1.2013031853611134</v>
      </c>
      <c r="R179" s="12">
        <f t="shared" si="66"/>
        <v>0.89511385568576407</v>
      </c>
      <c r="S179" s="12">
        <f>'Surv-rate CEA'!Q177*'Unit cost and utilities'!$H$11+'Surv-rate CEA'!P177*'Unit cost and utilities'!$H$11+('Surv-rate CEA'!O176-'Surv-rate CEA'!O177)*'Unit cost and utilities'!$G$14</f>
        <v>99.824231197710645</v>
      </c>
      <c r="T179" s="12">
        <f t="shared" si="67"/>
        <v>74.38093361201733</v>
      </c>
      <c r="U179" s="12">
        <f>S179-'Surv-rate CEA'!P177*'Unit cost and utilities'!$H$11-('Surv-rate CEA'!O176-'Surv-rate CEA'!O177)*'Unit cost and utilities'!$G$14</f>
        <v>8.9618884262709493</v>
      </c>
      <c r="V179" s="12">
        <f t="shared" si="68"/>
        <v>6.6776735475429687</v>
      </c>
      <c r="W179" s="12">
        <f>'Surv-rate CEA'!T177*'Unit cost and utilities'!$H$4+'Surv-rate CEA'!S177*'Unit cost and utilities'!$H$4+('Surv-rate CEA'!R176-'Surv-rate CEA'!R177)*'Unit cost and utilities'!$G$14</f>
        <v>121.6106701579733</v>
      </c>
      <c r="X179" s="12">
        <f t="shared" si="69"/>
        <v>90.614423722610127</v>
      </c>
      <c r="Y179" s="12">
        <f>W179-'Surv-rate CEA'!S177*'Unit cost and utilities'!$H$4-('Surv-rate CEA'!R176-'Surv-rate CEA'!R177)*'Unit cost and utilities'!$G$14</f>
        <v>1.2013031853611191</v>
      </c>
      <c r="Z179" s="12">
        <f t="shared" si="70"/>
        <v>0.8951138556857684</v>
      </c>
      <c r="AA179" s="12">
        <f>'Surv-rate CEA'!W177*'Unit cost and utilities'!$H$6+'Surv-rate CEA'!V177*'Unit cost and utilities'!$H$6+('Surv-rate CEA'!U176-'Surv-rate CEA'!U177)*'Unit cost and utilities'!$G$14</f>
        <v>114.31292450546195</v>
      </c>
      <c r="AB179" s="12">
        <f t="shared" si="71"/>
        <v>85.176734612620933</v>
      </c>
      <c r="AC179" s="12">
        <f>AA179-'Surv-rate CEA'!V177*'Unit cost and utilities'!$H$6-('Surv-rate CEA'!U176-'Surv-rate CEA'!U177)*'Unit cost and utilities'!$G$14</f>
        <v>45.280075606157951</v>
      </c>
      <c r="AD179" s="12">
        <f t="shared" si="72"/>
        <v>33.739045692605352</v>
      </c>
      <c r="AE179" s="12">
        <f>'Surv-rate CEA'!Z177*'Unit cost and utilities'!$H$12+'Surv-rate CEA'!Y177*'Unit cost and utilities'!$H$12+('Surv-rate CEA'!X176-'Surv-rate CEA'!X177)*'Unit cost and utilities'!$G$14</f>
        <v>99.824231197710645</v>
      </c>
      <c r="AF179" s="12">
        <f t="shared" si="73"/>
        <v>74.38093361201733</v>
      </c>
      <c r="AG179" s="12">
        <f>AE179-'Surv-rate CEA'!Y177*'Unit cost and utilities'!$H$12-('Surv-rate CEA'!X176-'Surv-rate CEA'!X177)*'Unit cost and utilities'!$G$14</f>
        <v>8.9618884262709493</v>
      </c>
      <c r="AH179" s="12">
        <f t="shared" si="74"/>
        <v>6.6776735475429687</v>
      </c>
      <c r="AI179" s="12">
        <f>'Surv-rate CEA'!AC177*'Unit cost and utilities'!$H$5+'Surv-rate CEA'!AB177*'Unit cost and utilities'!$H$5+('Surv-rate CEA'!AA176-'Surv-rate CEA'!AA177)*'Unit cost and utilities'!$G$14</f>
        <v>142.26167082296092</v>
      </c>
      <c r="AJ179" s="12">
        <f t="shared" si="75"/>
        <v>106.00187716006167</v>
      </c>
      <c r="AK179" s="12">
        <f>AI179-'Surv-rate CEA'!AB177*'Unit cost and utilities'!$H$5-('Surv-rate CEA'!AA176-'Surv-rate CEA'!AA177)*'Unit cost and utilities'!$G$14</f>
        <v>12.40982633964879</v>
      </c>
      <c r="AL179" s="12">
        <f t="shared" si="76"/>
        <v>9.2467976765870628</v>
      </c>
      <c r="AM179" s="12">
        <f>'Surv-rate CEA'!AF177*'Unit cost and utilities'!$H$9+'Surv-rate CEA'!AE177*'Unit cost and utilities'!$H$9+('Surv-rate CEA'!AD176-'Surv-rate CEA'!AD177)*'Unit cost and utilities'!G186</f>
        <v>226.34005832981535</v>
      </c>
      <c r="AN179" s="12">
        <f t="shared" si="77"/>
        <v>168.65028310637493</v>
      </c>
      <c r="AO179" s="12">
        <f>AM179-'Surv-rate CEA'!AE177*'Unit cost and utilities'!$H$9-('Surv-rate CEA'!AD176-'Surv-rate CEA'!AD177)*'Unit cost and utilities'!G186</f>
        <v>30.765588441739624</v>
      </c>
      <c r="AP179" s="12">
        <f t="shared" si="78"/>
        <v>22.924025198725136</v>
      </c>
      <c r="AQ179" s="13">
        <f>'Surv-rate CEA'!AI177*'Unit cost and utilities'!$H$4+'Surv-rate CEA'!AH177*'Unit cost and utilities'!$H$4+('Surv-rate CEA'!AG176-'Surv-rate CEA'!AG177)*'Unit cost and utilities'!$G$14</f>
        <v>121.6106701579733</v>
      </c>
      <c r="AR179" s="12">
        <f t="shared" si="79"/>
        <v>90.614423722610127</v>
      </c>
      <c r="AS179" s="13">
        <f>AQ179-'Surv-rate CEA'!AH177*'Unit cost and utilities'!$H$4-('Surv-rate CEA'!AG176-'Surv-rate CEA'!AG177)*'Unit cost and utilities'!$G$14</f>
        <v>1.2013031853611191</v>
      </c>
      <c r="AT179" s="12">
        <f t="shared" si="80"/>
        <v>0.8951138556857684</v>
      </c>
      <c r="AU179" s="12">
        <f>'Surv-rate CEA'!AL177*'Unit cost and utilities'!$H$8+'Surv-rate CEA'!AK177*'Unit cost and utilities'!$H$8+('Surv-rate CEA'!AJ176-'Surv-rate CEA'!AJ177)*'Unit cost and utilities'!$G$14</f>
        <v>96.326616816651665</v>
      </c>
      <c r="AV179" s="12">
        <f t="shared" si="81"/>
        <v>71.774794601913428</v>
      </c>
      <c r="AW179" s="12">
        <f>AU179-'Surv-rate CEA'!AK177*'Unit cost and utilities'!$H$8-('Surv-rate CEA'!AJ176-'Surv-rate CEA'!AJ177)*'Unit cost and utilities'!$G$14</f>
        <v>64.485881683195686</v>
      </c>
      <c r="AX179" s="12">
        <f t="shared" si="82"/>
        <v>48.049657150779893</v>
      </c>
      <c r="AY179" s="12">
        <f>'Surv-rate CEA'!AO177*'Unit cost and utilities'!$H$5+'Surv-rate CEA'!AN177*'Unit cost and utilities'!$H$5+('Surv-rate CEA'!AM176-'Surv-rate CEA'!AM177)*'Unit cost and utilities'!$G$14</f>
        <v>142.26167082296092</v>
      </c>
      <c r="AZ179" s="12">
        <f t="shared" si="83"/>
        <v>106.00187716006167</v>
      </c>
      <c r="BA179" s="12">
        <f>AY179-'Surv-rate CEA'!AN177*'Unit cost and utilities'!$H$5-('Surv-rate CEA'!AM176-'Surv-rate CEA'!AM177)*'Unit cost and utilities'!$G$14</f>
        <v>12.40982633964879</v>
      </c>
      <c r="BB179" s="12">
        <f t="shared" si="84"/>
        <v>9.2467976765870628</v>
      </c>
    </row>
    <row r="180" spans="1:54">
      <c r="A180" s="12">
        <v>175</v>
      </c>
      <c r="B180" s="12">
        <f t="shared" si="85"/>
        <v>10.010958904109589</v>
      </c>
      <c r="C180" s="12">
        <f>'Surv-rate CEA'!D178*'Unit cost and utilities'!$H$7+'Surv-rate CEA'!E178*'Unit cost and utilities'!$H$7+'Unit cost and utilities'!$G$14*('Surv-rate CEA'!C177-'Surv-rate CEA'!C178)</f>
        <v>106.26009890245518</v>
      </c>
      <c r="D180" s="12">
        <f t="shared" si="59"/>
        <v>79.041884640134072</v>
      </c>
      <c r="E180" s="12">
        <f>C180-'Surv-rate CEA'!E178*'Unit cost and utilities'!$H$7-'Unit cost and utilities'!$G$14*('Surv-rate CEA'!C177-'Surv-rate CEA'!C178)</f>
        <v>4.5646504652807574</v>
      </c>
      <c r="F180" s="12">
        <f t="shared" si="60"/>
        <v>3.3954285684456438</v>
      </c>
      <c r="G180" s="12">
        <f>'Surv-rate CEA'!G178*'Unit cost and utilities'!$H$4+'Surv-rate CEA'!H178*'Unit cost and utilities'!$H$4+('Surv-rate CEA'!F177-'Surv-rate CEA'!F178)*'Unit cost and utilities'!$G$14</f>
        <v>120.25668006511408</v>
      </c>
      <c r="H180" s="12">
        <f t="shared" si="61"/>
        <v>89.453282380604236</v>
      </c>
      <c r="I180" s="12">
        <f>G180-'Surv-rate CEA'!H178*'Unit cost and utilities'!$H$4-('Surv-rate CEA'!F177-'Surv-rate CEA'!F178)*'Unit cost and utilities'!$G$14</f>
        <v>1.1735691656900622</v>
      </c>
      <c r="J180" s="12">
        <f t="shared" si="62"/>
        <v>0.87296284842389693</v>
      </c>
      <c r="K180" s="12">
        <f>'Surv-rate CEA'!K178*'Unit cost and utilities'!$H$10+'Surv-rate CEA'!J178*'Unit cost and utilities'!$H$10+('Surv-rate CEA'!I177-'Surv-rate CEA'!I178)*'Unit cost and utilities'!$G$14</f>
        <v>98.921990627799516</v>
      </c>
      <c r="L180" s="12">
        <f t="shared" si="63"/>
        <v>73.583411387115618</v>
      </c>
      <c r="M180" s="12">
        <f>K180-'Surv-rate CEA'!J178*'Unit cost and utilities'!$H$10-('Surv-rate CEA'!I177-'Surv-rate CEA'!I178)*'Unit cost and utilities'!$G$14</f>
        <v>8.828916555867357</v>
      </c>
      <c r="N180" s="12">
        <f t="shared" si="64"/>
        <v>6.5674153432405022</v>
      </c>
      <c r="O180" s="12">
        <f>'Surv-rate CEA'!N178*'Unit cost and utilities'!$H$3+'Surv-rate CEA'!M178*'Unit cost and utilities'!$H$3+('Surv-rate CEA'!L177-'Surv-rate CEA'!L178)*'Unit cost and utilities'!$G$14</f>
        <v>121.19538531106285</v>
      </c>
      <c r="P180" s="12">
        <f t="shared" si="65"/>
        <v>90.151541016985533</v>
      </c>
      <c r="Q180" s="12">
        <f>O180-'Surv-rate CEA'!M178*'Unit cost and utilities'!$H$3-('Surv-rate CEA'!L177-'Surv-rate CEA'!L178)*'Unit cost and utilities'!$G$14</f>
        <v>1.1735691656900649</v>
      </c>
      <c r="R180" s="12">
        <f t="shared" si="66"/>
        <v>0.87296284842389893</v>
      </c>
      <c r="S180" s="12">
        <f>'Surv-rate CEA'!Q178*'Unit cost and utilities'!$H$11+'Surv-rate CEA'!P178*'Unit cost and utilities'!$H$11+('Surv-rate CEA'!O177-'Surv-rate CEA'!O178)*'Unit cost and utilities'!$G$14</f>
        <v>98.921990627799516</v>
      </c>
      <c r="T180" s="12">
        <f t="shared" si="67"/>
        <v>73.583411387115618</v>
      </c>
      <c r="U180" s="12">
        <f>S180-'Surv-rate CEA'!P178*'Unit cost and utilities'!$H$11-('Surv-rate CEA'!O177-'Surv-rate CEA'!O178)*'Unit cost and utilities'!$G$14</f>
        <v>8.828916555867357</v>
      </c>
      <c r="V180" s="12">
        <f t="shared" si="68"/>
        <v>6.5674153432405022</v>
      </c>
      <c r="W180" s="12">
        <f>'Surv-rate CEA'!T178*'Unit cost and utilities'!$H$4+'Surv-rate CEA'!S178*'Unit cost and utilities'!$H$4+('Surv-rate CEA'!R177-'Surv-rate CEA'!R178)*'Unit cost and utilities'!$G$14</f>
        <v>120.25668006511408</v>
      </c>
      <c r="X180" s="12">
        <f t="shared" si="69"/>
        <v>89.453282380604236</v>
      </c>
      <c r="Y180" s="12">
        <f>W180-'Surv-rate CEA'!S178*'Unit cost and utilities'!$H$4-('Surv-rate CEA'!R177-'Surv-rate CEA'!R178)*'Unit cost and utilities'!$G$14</f>
        <v>1.1735691656900622</v>
      </c>
      <c r="Z180" s="12">
        <f t="shared" si="70"/>
        <v>0.87296284842389693</v>
      </c>
      <c r="AA180" s="12">
        <f>'Surv-rate CEA'!W178*'Unit cost and utilities'!$H$6+'Surv-rate CEA'!V178*'Unit cost and utilities'!$H$6+('Surv-rate CEA'!U177-'Surv-rate CEA'!U178)*'Unit cost and utilities'!$G$14</f>
        <v>113.32855101909973</v>
      </c>
      <c r="AB180" s="12">
        <f t="shared" si="71"/>
        <v>84.299773373147673</v>
      </c>
      <c r="AC180" s="12">
        <f>AA180-'Surv-rate CEA'!V178*'Unit cost and utilities'!$H$6-('Surv-rate CEA'!U177-'Surv-rate CEA'!U178)*'Unit cost and utilities'!$G$14</f>
        <v>44.813965829702894</v>
      </c>
      <c r="AD180" s="12">
        <f t="shared" si="72"/>
        <v>33.334999251505899</v>
      </c>
      <c r="AE180" s="12">
        <f>'Surv-rate CEA'!Z178*'Unit cost and utilities'!$H$12+'Surv-rate CEA'!Y178*'Unit cost and utilities'!$H$12+('Surv-rate CEA'!X177-'Surv-rate CEA'!X178)*'Unit cost and utilities'!$G$14</f>
        <v>98.921990627799516</v>
      </c>
      <c r="AF180" s="12">
        <f t="shared" si="73"/>
        <v>73.583411387115618</v>
      </c>
      <c r="AG180" s="12">
        <f>AE180-'Surv-rate CEA'!Y178*'Unit cost and utilities'!$H$12-('Surv-rate CEA'!X177-'Surv-rate CEA'!X178)*'Unit cost and utilities'!$G$14</f>
        <v>8.828916555867357</v>
      </c>
      <c r="AH180" s="12">
        <f t="shared" si="74"/>
        <v>6.5674153432405022</v>
      </c>
      <c r="AI180" s="12">
        <f>'Surv-rate CEA'!AC178*'Unit cost and utilities'!$H$5+'Surv-rate CEA'!AB178*'Unit cost and utilities'!$H$5+('Surv-rate CEA'!AA177-'Surv-rate CEA'!AA178)*'Unit cost and utilities'!$G$14</f>
        <v>140.75314858663836</v>
      </c>
      <c r="AJ180" s="12">
        <f t="shared" si="75"/>
        <v>104.69964029991752</v>
      </c>
      <c r="AK180" s="12">
        <f>AI180-'Surv-rate CEA'!AB178*'Unit cost and utilities'!$H$5-('Surv-rate CEA'!AA177-'Surv-rate CEA'!AA178)*'Unit cost and utilities'!$G$14</f>
        <v>12.204582632537935</v>
      </c>
      <c r="AL180" s="12">
        <f t="shared" si="76"/>
        <v>9.0784144047108359</v>
      </c>
      <c r="AM180" s="12">
        <f>'Surv-rate CEA'!AF178*'Unit cost and utilities'!$H$9+'Surv-rate CEA'!AE178*'Unit cost and utilities'!$H$9+('Surv-rate CEA'!AD177-'Surv-rate CEA'!AD178)*'Unit cost and utilities'!G187</f>
        <v>224.93810317380328</v>
      </c>
      <c r="AN180" s="12">
        <f t="shared" si="77"/>
        <v>167.32086442490154</v>
      </c>
      <c r="AO180" s="12">
        <f>AM180-'Surv-rate CEA'!AE178*'Unit cost and utilities'!$H$9-('Surv-rate CEA'!AD177-'Surv-rate CEA'!AD178)*'Unit cost and utilities'!G187</f>
        <v>30.415481518327425</v>
      </c>
      <c r="AP180" s="12">
        <f t="shared" si="78"/>
        <v>22.624644681092221</v>
      </c>
      <c r="AQ180" s="13">
        <f>'Surv-rate CEA'!AI178*'Unit cost and utilities'!$H$4+'Surv-rate CEA'!AH178*'Unit cost and utilities'!$H$4+('Surv-rate CEA'!AG177-'Surv-rate CEA'!AG178)*'Unit cost and utilities'!$G$14</f>
        <v>120.25668006511408</v>
      </c>
      <c r="AR180" s="12">
        <f t="shared" si="79"/>
        <v>89.453282380604236</v>
      </c>
      <c r="AS180" s="13">
        <f>AQ180-'Surv-rate CEA'!AH178*'Unit cost and utilities'!$H$4-('Surv-rate CEA'!AG177-'Surv-rate CEA'!AG178)*'Unit cost and utilities'!$G$14</f>
        <v>1.1735691656900622</v>
      </c>
      <c r="AT180" s="12">
        <f t="shared" si="80"/>
        <v>0.87296284842389693</v>
      </c>
      <c r="AU180" s="12">
        <f>'Surv-rate CEA'!AL178*'Unit cost and utilities'!$H$8+'Surv-rate CEA'!AK178*'Unit cost and utilities'!$H$8+('Surv-rate CEA'!AJ177-'Surv-rate CEA'!AJ178)*'Unit cost and utilities'!$G$14</f>
        <v>95.445166290268233</v>
      </c>
      <c r="AV180" s="12">
        <f t="shared" si="81"/>
        <v>70.997165458119895</v>
      </c>
      <c r="AW180" s="12">
        <f>AU180-'Surv-rate CEA'!AK178*'Unit cost and utilities'!$H$8-('Surv-rate CEA'!AJ177-'Surv-rate CEA'!AJ178)*'Unit cost and utilities'!$G$14</f>
        <v>63.886201478862219</v>
      </c>
      <c r="AX180" s="12">
        <f t="shared" si="82"/>
        <v>47.521937392737691</v>
      </c>
      <c r="AY180" s="12">
        <f>'Surv-rate CEA'!AO178*'Unit cost and utilities'!$H$5+'Surv-rate CEA'!AN178*'Unit cost and utilities'!$H$5+('Surv-rate CEA'!AM177-'Surv-rate CEA'!AM178)*'Unit cost and utilities'!$G$14</f>
        <v>140.75314858663836</v>
      </c>
      <c r="AZ180" s="12">
        <f t="shared" si="83"/>
        <v>104.69964029991752</v>
      </c>
      <c r="BA180" s="12">
        <f>AY180-'Surv-rate CEA'!AN178*'Unit cost and utilities'!$H$5-('Surv-rate CEA'!AM177-'Surv-rate CEA'!AM178)*'Unit cost and utilities'!$G$14</f>
        <v>12.204582632537935</v>
      </c>
      <c r="BB180" s="12">
        <f t="shared" si="84"/>
        <v>9.0784144047108359</v>
      </c>
    </row>
    <row r="181" spans="1:54">
      <c r="A181" s="12">
        <v>176</v>
      </c>
      <c r="B181" s="12">
        <f t="shared" si="85"/>
        <v>10.068493150684931</v>
      </c>
      <c r="C181" s="12">
        <f>'Surv-rate CEA'!D179*'Unit cost and utilities'!$H$7+'Surv-rate CEA'!E179*'Unit cost and utilities'!$H$7+'Unit cost and utilities'!$G$14*('Surv-rate CEA'!C178-'Surv-rate CEA'!C179)</f>
        <v>105.32731731674576</v>
      </c>
      <c r="D181" s="12">
        <f t="shared" si="59"/>
        <v>78.214903504730245</v>
      </c>
      <c r="E181" s="12">
        <f>C181-'Surv-rate CEA'!E179*'Unit cost and utilities'!$H$7-'Unit cost and utilities'!$G$14*('Surv-rate CEA'!C178-'Surv-rate CEA'!C179)</f>
        <v>4.4888397072112758</v>
      </c>
      <c r="F181" s="12">
        <f t="shared" si="60"/>
        <v>3.3333628301944023</v>
      </c>
      <c r="G181" s="12">
        <f>'Surv-rate CEA'!G179*'Unit cost and utilities'!$H$4+'Surv-rate CEA'!H179*'Unit cost and utilities'!$H$4+('Surv-rate CEA'!F178-'Surv-rate CEA'!F179)*'Unit cost and utilities'!$G$14</f>
        <v>118.92302935424915</v>
      </c>
      <c r="H181" s="12">
        <f t="shared" si="61"/>
        <v>88.310929228935819</v>
      </c>
      <c r="I181" s="12">
        <f>G181-'Surv-rate CEA'!H179*'Unit cost and utilities'!$H$4-('Surv-rate CEA'!F178-'Surv-rate CEA'!F179)*'Unit cost and utilities'!$G$14</f>
        <v>1.1465861837243274</v>
      </c>
      <c r="J181" s="12">
        <f t="shared" si="62"/>
        <v>0.85144224693546933</v>
      </c>
      <c r="K181" s="12">
        <f>'Surv-rate CEA'!K179*'Unit cost and utilities'!$H$10+'Surv-rate CEA'!J179*'Unit cost and utilities'!$H$10+('Surv-rate CEA'!I178-'Surv-rate CEA'!I179)*'Unit cost and utilities'!$G$14</f>
        <v>98.031480848279315</v>
      </c>
      <c r="L181" s="12">
        <f t="shared" si="63"/>
        <v>72.797095856109266</v>
      </c>
      <c r="M181" s="12">
        <f>K181-'Surv-rate CEA'!J179*'Unit cost and utilities'!$H$10-('Surv-rate CEA'!I178-'Surv-rate CEA'!I179)*'Unit cost and utilities'!$G$14</f>
        <v>8.6984554017981708</v>
      </c>
      <c r="N181" s="12">
        <f t="shared" si="64"/>
        <v>6.459376989977474</v>
      </c>
      <c r="O181" s="12">
        <f>'Surv-rate CEA'!N179*'Unit cost and utilities'!$H$3+'Surv-rate CEA'!M179*'Unit cost and utilities'!$H$3+('Surv-rate CEA'!L178-'Surv-rate CEA'!L179)*'Unit cost and utilities'!$G$14</f>
        <v>119.83258270928523</v>
      </c>
      <c r="P181" s="12">
        <f t="shared" si="65"/>
        <v>88.986353513052094</v>
      </c>
      <c r="Q181" s="12">
        <f>O181-'Surv-rate CEA'!M179*'Unit cost and utilities'!$H$3-('Surv-rate CEA'!L178-'Surv-rate CEA'!L179)*'Unit cost and utilities'!$G$14</f>
        <v>1.146586183724319</v>
      </c>
      <c r="R181" s="12">
        <f t="shared" si="66"/>
        <v>0.85144224693546311</v>
      </c>
      <c r="S181" s="12">
        <f>'Surv-rate CEA'!Q179*'Unit cost and utilities'!$H$11+'Surv-rate CEA'!P179*'Unit cost and utilities'!$H$11+('Surv-rate CEA'!O178-'Surv-rate CEA'!O179)*'Unit cost and utilities'!$G$14</f>
        <v>98.031480848279315</v>
      </c>
      <c r="T181" s="12">
        <f t="shared" si="67"/>
        <v>72.797095856109266</v>
      </c>
      <c r="U181" s="12">
        <f>S181-'Surv-rate CEA'!P179*'Unit cost and utilities'!$H$11-('Surv-rate CEA'!O178-'Surv-rate CEA'!O179)*'Unit cost and utilities'!$G$14</f>
        <v>8.6984554017981708</v>
      </c>
      <c r="V181" s="12">
        <f t="shared" si="68"/>
        <v>6.459376989977474</v>
      </c>
      <c r="W181" s="12">
        <f>'Surv-rate CEA'!T179*'Unit cost and utilities'!$H$4+'Surv-rate CEA'!S179*'Unit cost and utilities'!$H$4+('Surv-rate CEA'!R178-'Surv-rate CEA'!R179)*'Unit cost and utilities'!$G$14</f>
        <v>118.92302935424915</v>
      </c>
      <c r="X181" s="12">
        <f t="shared" si="69"/>
        <v>88.310929228935819</v>
      </c>
      <c r="Y181" s="12">
        <f>W181-'Surv-rate CEA'!S179*'Unit cost and utilities'!$H$4-('Surv-rate CEA'!R178-'Surv-rate CEA'!R179)*'Unit cost and utilities'!$G$14</f>
        <v>1.1465861837243274</v>
      </c>
      <c r="Z181" s="12">
        <f t="shared" si="70"/>
        <v>0.85144224693546933</v>
      </c>
      <c r="AA181" s="12">
        <f>'Surv-rate CEA'!W179*'Unit cost and utilities'!$H$6+'Surv-rate CEA'!V179*'Unit cost and utilities'!$H$6+('Surv-rate CEA'!U178-'Surv-rate CEA'!U179)*'Unit cost and utilities'!$G$14</f>
        <v>112.35655869624389</v>
      </c>
      <c r="AB181" s="12">
        <f t="shared" si="71"/>
        <v>83.434740582281009</v>
      </c>
      <c r="AC181" s="12">
        <f>AA181-'Surv-rate CEA'!V179*'Unit cost and utilities'!$H$6-('Surv-rate CEA'!U178-'Surv-rate CEA'!U179)*'Unit cost and utilities'!$G$14</f>
        <v>44.354552183146978</v>
      </c>
      <c r="AD181" s="12">
        <f t="shared" si="72"/>
        <v>32.937200978618343</v>
      </c>
      <c r="AE181" s="12">
        <f>'Surv-rate CEA'!Z179*'Unit cost and utilities'!$H$12+'Surv-rate CEA'!Y179*'Unit cost and utilities'!$H$12+('Surv-rate CEA'!X178-'Surv-rate CEA'!X179)*'Unit cost and utilities'!$G$14</f>
        <v>98.031480848279315</v>
      </c>
      <c r="AF181" s="12">
        <f t="shared" si="73"/>
        <v>72.797095856109266</v>
      </c>
      <c r="AG181" s="12">
        <f>AE181-'Surv-rate CEA'!Y179*'Unit cost and utilities'!$H$12-('Surv-rate CEA'!X178-'Surv-rate CEA'!X179)*'Unit cost and utilities'!$G$14</f>
        <v>8.6984554017981708</v>
      </c>
      <c r="AH181" s="12">
        <f t="shared" si="74"/>
        <v>6.459376989977474</v>
      </c>
      <c r="AI181" s="12">
        <f>'Surv-rate CEA'!AC179*'Unit cost and utilities'!$H$5+'Surv-rate CEA'!AB179*'Unit cost and utilities'!$H$5+('Surv-rate CEA'!AA178-'Surv-rate CEA'!AA179)*'Unit cost and utilities'!$G$14</f>
        <v>139.26649349301226</v>
      </c>
      <c r="AJ181" s="12">
        <f t="shared" si="75"/>
        <v>103.41776119903405</v>
      </c>
      <c r="AK181" s="12">
        <f>AI181-'Surv-rate CEA'!AB179*'Unit cost and utilities'!$H$5-('Surv-rate CEA'!AA178-'Surv-rate CEA'!AA179)*'Unit cost and utilities'!$G$14</f>
        <v>12.003561284386009</v>
      </c>
      <c r="AL181" s="12">
        <f t="shared" si="76"/>
        <v>8.9137121450457819</v>
      </c>
      <c r="AM181" s="12">
        <f>'Surv-rate CEA'!AF179*'Unit cost and utilities'!$H$9+'Surv-rate CEA'!AE179*'Unit cost and utilities'!$H$9+('Surv-rate CEA'!AD178-'Surv-rate CEA'!AD179)*'Unit cost and utilities'!G188</f>
        <v>223.55026096555295</v>
      </c>
      <c r="AN181" s="12">
        <f t="shared" si="77"/>
        <v>166.00595681456792</v>
      </c>
      <c r="AO181" s="12">
        <f>AM181-'Surv-rate CEA'!AE179*'Unit cost and utilities'!$H$9-('Surv-rate CEA'!AD178-'Surv-rate CEA'!AD179)*'Unit cost and utilities'!G188</f>
        <v>30.070782064260811</v>
      </c>
      <c r="AP181" s="12">
        <f t="shared" si="78"/>
        <v>22.330230916210716</v>
      </c>
      <c r="AQ181" s="13">
        <f>'Surv-rate CEA'!AI179*'Unit cost and utilities'!$H$4+'Surv-rate CEA'!AH179*'Unit cost and utilities'!$H$4+('Surv-rate CEA'!AG178-'Surv-rate CEA'!AG179)*'Unit cost and utilities'!$G$14</f>
        <v>118.92302935424915</v>
      </c>
      <c r="AR181" s="12">
        <f t="shared" si="79"/>
        <v>88.310929228935819</v>
      </c>
      <c r="AS181" s="13">
        <f>AQ181-'Surv-rate CEA'!AH179*'Unit cost and utilities'!$H$4-('Surv-rate CEA'!AG178-'Surv-rate CEA'!AG179)*'Unit cost and utilities'!$G$14</f>
        <v>1.1465861837243274</v>
      </c>
      <c r="AT181" s="12">
        <f t="shared" si="80"/>
        <v>0.85144224693546933</v>
      </c>
      <c r="AU181" s="12">
        <f>'Surv-rate CEA'!AL179*'Unit cost and utilities'!$H$8+'Surv-rate CEA'!AK179*'Unit cost and utilities'!$H$8+('Surv-rate CEA'!AJ178-'Surv-rate CEA'!AJ179)*'Unit cost and utilities'!$G$14</f>
        <v>94.575274596079126</v>
      </c>
      <c r="AV181" s="12">
        <f t="shared" si="81"/>
        <v>70.230555234027889</v>
      </c>
      <c r="AW181" s="12">
        <f>AU181-'Surv-rate CEA'!AK179*'Unit cost and utilities'!$H$8-('Surv-rate CEA'!AJ178-'Surv-rate CEA'!AJ179)*'Unit cost and utilities'!$G$14</f>
        <v>63.294543558776084</v>
      </c>
      <c r="AX181" s="12">
        <f t="shared" si="82"/>
        <v>47.001829562771327</v>
      </c>
      <c r="AY181" s="12">
        <f>'Surv-rate CEA'!AO179*'Unit cost and utilities'!$H$5+'Surv-rate CEA'!AN179*'Unit cost and utilities'!$H$5+('Surv-rate CEA'!AM178-'Surv-rate CEA'!AM179)*'Unit cost and utilities'!$G$14</f>
        <v>139.26649349301226</v>
      </c>
      <c r="AZ181" s="12">
        <f t="shared" si="83"/>
        <v>103.41776119903405</v>
      </c>
      <c r="BA181" s="12">
        <f>AY181-'Surv-rate CEA'!AN179*'Unit cost and utilities'!$H$5-('Surv-rate CEA'!AM178-'Surv-rate CEA'!AM179)*'Unit cost and utilities'!$G$14</f>
        <v>12.003561284386009</v>
      </c>
      <c r="BB181" s="12">
        <f t="shared" si="84"/>
        <v>8.9137121450457819</v>
      </c>
    </row>
    <row r="182" spans="1:54">
      <c r="A182" s="12">
        <v>177</v>
      </c>
      <c r="B182" s="12">
        <f t="shared" si="85"/>
        <v>10.126027397260273</v>
      </c>
      <c r="C182" s="12">
        <f>'Surv-rate CEA'!D180*'Unit cost and utilities'!$H$7+'Surv-rate CEA'!E180*'Unit cost and utilities'!$H$7+'Unit cost and utilities'!$G$14*('Surv-rate CEA'!C179-'Surv-rate CEA'!C180)</f>
        <v>104.40640370140649</v>
      </c>
      <c r="D182" s="12">
        <f t="shared" si="59"/>
        <v>77.399302612094516</v>
      </c>
      <c r="E182" s="12">
        <f>C182-'Surv-rate CEA'!E180*'Unit cost and utilities'!$H$7-'Unit cost and utilities'!$G$14*('Surv-rate CEA'!C179-'Surv-rate CEA'!C180)</f>
        <v>4.4145922166212141</v>
      </c>
      <c r="F182" s="12">
        <f t="shared" si="60"/>
        <v>3.2726571050225677</v>
      </c>
      <c r="G182" s="12">
        <f>'Surv-rate CEA'!G180*'Unit cost and utilities'!$H$4+'Surv-rate CEA'!H180*'Unit cost and utilities'!$H$4+('Surv-rate CEA'!F179-'Surv-rate CEA'!F180)*'Unit cost and utilities'!$G$14</f>
        <v>117.60932817356432</v>
      </c>
      <c r="H182" s="12">
        <f t="shared" si="61"/>
        <v>87.186989098334493</v>
      </c>
      <c r="I182" s="12">
        <f>G182-'Surv-rate CEA'!H180*'Unit cost and utilities'!$H$4-('Surv-rate CEA'!F179-'Surv-rate CEA'!F180)*'Unit cost and utilities'!$G$14</f>
        <v>1.1203308158464944</v>
      </c>
      <c r="J182" s="12">
        <f t="shared" si="62"/>
        <v>0.83053166058040762</v>
      </c>
      <c r="K182" s="12">
        <f>'Surv-rate CEA'!K180*'Unit cost and utilities'!$H$10+'Surv-rate CEA'!J180*'Unit cost and utilities'!$H$10+('Surv-rate CEA'!I179-'Surv-rate CEA'!I180)*'Unit cost and utilities'!$G$14</f>
        <v>97.152499187225985</v>
      </c>
      <c r="L182" s="12">
        <f t="shared" si="63"/>
        <v>72.021786188695941</v>
      </c>
      <c r="M182" s="12">
        <f>K182-'Surv-rate CEA'!J180*'Unit cost and utilities'!$H$10-('Surv-rate CEA'!I179-'Surv-rate CEA'!I180)*'Unit cost and utilities'!$G$14</f>
        <v>8.5704469450857363</v>
      </c>
      <c r="N182" s="12">
        <f t="shared" si="64"/>
        <v>6.3535050830857775</v>
      </c>
      <c r="O182" s="12">
        <f>'Surv-rate CEA'!N180*'Unit cost and utilities'!$H$3+'Surv-rate CEA'!M180*'Unit cost and utilities'!$H$3+('Surv-rate CEA'!L179-'Surv-rate CEA'!L180)*'Unit cost and utilities'!$G$14</f>
        <v>118.49058138880535</v>
      </c>
      <c r="P182" s="12">
        <f t="shared" si="65"/>
        <v>87.840286040535403</v>
      </c>
      <c r="Q182" s="12">
        <f>O182-'Surv-rate CEA'!M180*'Unit cost and utilities'!$H$3-('Surv-rate CEA'!L179-'Surv-rate CEA'!L180)*'Unit cost and utilities'!$G$14</f>
        <v>1.1203308158464975</v>
      </c>
      <c r="R182" s="12">
        <f t="shared" si="66"/>
        <v>0.83053166058040995</v>
      </c>
      <c r="S182" s="12">
        <f>'Surv-rate CEA'!Q180*'Unit cost and utilities'!$H$11+'Surv-rate CEA'!P180*'Unit cost and utilities'!$H$11+('Surv-rate CEA'!O179-'Surv-rate CEA'!O180)*'Unit cost and utilities'!$G$14</f>
        <v>97.152499187225985</v>
      </c>
      <c r="T182" s="12">
        <f t="shared" si="67"/>
        <v>72.021786188695941</v>
      </c>
      <c r="U182" s="12">
        <f>S182-'Surv-rate CEA'!P180*'Unit cost and utilities'!$H$11-('Surv-rate CEA'!O179-'Surv-rate CEA'!O180)*'Unit cost and utilities'!$G$14</f>
        <v>8.5704469450857363</v>
      </c>
      <c r="V182" s="12">
        <f t="shared" si="68"/>
        <v>6.3535050830857775</v>
      </c>
      <c r="W182" s="12">
        <f>'Surv-rate CEA'!T180*'Unit cost and utilities'!$H$4+'Surv-rate CEA'!S180*'Unit cost and utilities'!$H$4+('Surv-rate CEA'!R179-'Surv-rate CEA'!R180)*'Unit cost and utilities'!$G$14</f>
        <v>117.60932817356432</v>
      </c>
      <c r="X182" s="12">
        <f t="shared" si="69"/>
        <v>87.186989098334493</v>
      </c>
      <c r="Y182" s="12">
        <f>W182-'Surv-rate CEA'!S180*'Unit cost and utilities'!$H$4-('Surv-rate CEA'!R179-'Surv-rate CEA'!R180)*'Unit cost and utilities'!$G$14</f>
        <v>1.1203308158464944</v>
      </c>
      <c r="Z182" s="12">
        <f t="shared" si="70"/>
        <v>0.83053166058040762</v>
      </c>
      <c r="AA182" s="12">
        <f>'Surv-rate CEA'!W180*'Unit cost and utilities'!$H$6+'Surv-rate CEA'!V180*'Unit cost and utilities'!$H$6+('Surv-rate CEA'!U179-'Surv-rate CEA'!U180)*'Unit cost and utilities'!$G$14</f>
        <v>111.39673869383455</v>
      </c>
      <c r="AB182" s="12">
        <f t="shared" si="71"/>
        <v>82.581427790797164</v>
      </c>
      <c r="AC182" s="12">
        <f>AA182-'Surv-rate CEA'!V180*'Unit cost and utilities'!$H$6-('Surv-rate CEA'!U179-'Surv-rate CEA'!U180)*'Unit cost and utilities'!$G$14</f>
        <v>43.901709503582126</v>
      </c>
      <c r="AD182" s="12">
        <f t="shared" si="72"/>
        <v>32.545529570905465</v>
      </c>
      <c r="AE182" s="12">
        <f>'Surv-rate CEA'!Z180*'Unit cost and utilities'!$H$12+'Surv-rate CEA'!Y180*'Unit cost and utilities'!$H$12+('Surv-rate CEA'!X179-'Surv-rate CEA'!X180)*'Unit cost and utilities'!$G$14</f>
        <v>97.152499187225985</v>
      </c>
      <c r="AF182" s="12">
        <f t="shared" si="73"/>
        <v>72.021786188695941</v>
      </c>
      <c r="AG182" s="12">
        <f>AE182-'Surv-rate CEA'!Y180*'Unit cost and utilities'!$H$12-('Surv-rate CEA'!X179-'Surv-rate CEA'!X180)*'Unit cost and utilities'!$G$14</f>
        <v>8.5704469450857363</v>
      </c>
      <c r="AH182" s="12">
        <f t="shared" si="74"/>
        <v>6.3535050830857775</v>
      </c>
      <c r="AI182" s="12">
        <f>'Surv-rate CEA'!AC180*'Unit cost and utilities'!$H$5+'Surv-rate CEA'!AB180*'Unit cost and utilities'!$H$5+('Surv-rate CEA'!AA179-'Surv-rate CEA'!AA180)*'Unit cost and utilities'!$G$14</f>
        <v>137.80129758700934</v>
      </c>
      <c r="AJ182" s="12">
        <f t="shared" si="75"/>
        <v>102.15584441333021</v>
      </c>
      <c r="AK182" s="12">
        <f>AI182-'Surv-rate CEA'!AB180*'Unit cost and utilities'!$H$5-('Surv-rate CEA'!AA179-'Surv-rate CEA'!AA180)*'Unit cost and utilities'!$G$14</f>
        <v>11.806657705540264</v>
      </c>
      <c r="AL182" s="12">
        <f t="shared" si="76"/>
        <v>8.7525960112752923</v>
      </c>
      <c r="AM182" s="12">
        <f>'Surv-rate CEA'!AF180*'Unit cost and utilities'!$H$9+'Surv-rate CEA'!AE180*'Unit cost and utilities'!$H$9+('Surv-rate CEA'!AD179-'Surv-rate CEA'!AD180)*'Unit cost and utilities'!G189</f>
        <v>222.17632940899335</v>
      </c>
      <c r="AN182" s="12">
        <f t="shared" si="77"/>
        <v>164.70534702402946</v>
      </c>
      <c r="AO182" s="12">
        <f>AM182-'Surv-rate CEA'!AE180*'Unit cost and utilities'!$H$9-('Surv-rate CEA'!AD179-'Surv-rate CEA'!AD180)*'Unit cost and utilities'!G189</f>
        <v>29.731383316569151</v>
      </c>
      <c r="AP182" s="12">
        <f t="shared" si="78"/>
        <v>22.040681920014393</v>
      </c>
      <c r="AQ182" s="13">
        <f>'Surv-rate CEA'!AI180*'Unit cost and utilities'!$H$4+'Surv-rate CEA'!AH180*'Unit cost and utilities'!$H$4+('Surv-rate CEA'!AG179-'Surv-rate CEA'!AG180)*'Unit cost and utilities'!$G$14</f>
        <v>117.60932817356432</v>
      </c>
      <c r="AR182" s="12">
        <f t="shared" si="79"/>
        <v>87.186989098334493</v>
      </c>
      <c r="AS182" s="13">
        <f>AQ182-'Surv-rate CEA'!AH180*'Unit cost and utilities'!$H$4-('Surv-rate CEA'!AG179-'Surv-rate CEA'!AG180)*'Unit cost and utilities'!$G$14</f>
        <v>1.1203308158464944</v>
      </c>
      <c r="AT182" s="12">
        <f t="shared" si="80"/>
        <v>0.83053166058040762</v>
      </c>
      <c r="AU182" s="12">
        <f>'Surv-rate CEA'!AL180*'Unit cost and utilities'!$H$8+'Surv-rate CEA'!AK180*'Unit cost and utilities'!$H$8+('Surv-rate CEA'!AJ179-'Surv-rate CEA'!AJ180)*'Unit cost and utilities'!$G$14</f>
        <v>93.716740787511725</v>
      </c>
      <c r="AV182" s="12">
        <f t="shared" si="81"/>
        <v>69.474765176057161</v>
      </c>
      <c r="AW182" s="12">
        <f>AU182-'Surv-rate CEA'!AK180*'Unit cost and utilities'!$H$8-('Surv-rate CEA'!AJ179-'Surv-rate CEA'!AJ180)*'Unit cost and utilities'!$G$14</f>
        <v>62.710765675831709</v>
      </c>
      <c r="AX182" s="12">
        <f t="shared" si="82"/>
        <v>46.489193741997084</v>
      </c>
      <c r="AY182" s="12">
        <f>'Surv-rate CEA'!AO180*'Unit cost and utilities'!$H$5+'Surv-rate CEA'!AN180*'Unit cost and utilities'!$H$5+('Surv-rate CEA'!AM179-'Surv-rate CEA'!AM180)*'Unit cost and utilities'!$G$14</f>
        <v>137.80129758700934</v>
      </c>
      <c r="AZ182" s="12">
        <f t="shared" si="83"/>
        <v>102.15584441333021</v>
      </c>
      <c r="BA182" s="12">
        <f>AY182-'Surv-rate CEA'!AN180*'Unit cost and utilities'!$H$5-('Surv-rate CEA'!AM179-'Surv-rate CEA'!AM180)*'Unit cost and utilities'!$G$14</f>
        <v>11.806657705540264</v>
      </c>
      <c r="BB182" s="12">
        <f t="shared" si="84"/>
        <v>8.7525960112752923</v>
      </c>
    </row>
    <row r="183" spans="1:54">
      <c r="A183" s="12">
        <v>178</v>
      </c>
      <c r="B183" s="12">
        <f t="shared" si="85"/>
        <v>10.183561643835617</v>
      </c>
      <c r="C183" s="12">
        <f>'Surv-rate CEA'!D181*'Unit cost and utilities'!$H$7+'Surv-rate CEA'!E181*'Unit cost and utilities'!$H$7+'Unit cost and utilities'!$G$14*('Surv-rate CEA'!C180-'Surv-rate CEA'!C181)</f>
        <v>103.49715649279779</v>
      </c>
      <c r="D183" s="12">
        <f t="shared" si="59"/>
        <v>76.594881555047195</v>
      </c>
      <c r="E183" s="12">
        <f>C183-'Surv-rate CEA'!E181*'Unit cost and utilities'!$H$7-'Unit cost and utilities'!$G$14*('Surv-rate CEA'!C180-'Surv-rate CEA'!C181)</f>
        <v>4.3418692321112635</v>
      </c>
      <c r="F183" s="12">
        <f t="shared" si="60"/>
        <v>3.2132762950275704</v>
      </c>
      <c r="G183" s="12">
        <f>'Surv-rate CEA'!G181*'Unit cost and utilities'!$H$4+'Surv-rate CEA'!H181*'Unit cost and utilities'!$H$4+('Surv-rate CEA'!F180-'Surv-rate CEA'!F181)*'Unit cost and utilities'!$G$14</f>
        <v>116.31519582626905</v>
      </c>
      <c r="H183" s="12">
        <f t="shared" si="61"/>
        <v>86.081095841364217</v>
      </c>
      <c r="I183" s="12">
        <f>G183-'Surv-rate CEA'!H181*'Unit cost and utilities'!$H$4-('Surv-rate CEA'!F180-'Surv-rate CEA'!F181)*'Unit cost and utilities'!$G$14</f>
        <v>1.0947804672147337</v>
      </c>
      <c r="J183" s="12">
        <f t="shared" si="62"/>
        <v>0.81021144016576985</v>
      </c>
      <c r="K183" s="12">
        <f>'Surv-rate CEA'!K181*'Unit cost and utilities'!$H$10+'Surv-rate CEA'!J181*'Unit cost and utilities'!$H$10+('Surv-rate CEA'!I180-'Surv-rate CEA'!I181)*'Unit cost and utilities'!$G$14</f>
        <v>96.284847379327857</v>
      </c>
      <c r="L183" s="12">
        <f t="shared" si="63"/>
        <v>71.257286001655743</v>
      </c>
      <c r="M183" s="12">
        <f>K183-'Surv-rate CEA'!J181*'Unit cost and utilities'!$H$10-('Surv-rate CEA'!I180-'Surv-rate CEA'!I181)*'Unit cost and utilities'!$G$14</f>
        <v>8.444834759932796</v>
      </c>
      <c r="N183" s="12">
        <f t="shared" si="64"/>
        <v>6.2497477235909367</v>
      </c>
      <c r="O183" s="12">
        <f>'Surv-rate CEA'!N181*'Unit cost and utilities'!$H$3+'Surv-rate CEA'!M181*'Unit cost and utilities'!$H$3+('Surv-rate CEA'!L180-'Surv-rate CEA'!L181)*'Unit cost and utilities'!$G$14</f>
        <v>117.16897373840708</v>
      </c>
      <c r="P183" s="12">
        <f t="shared" si="65"/>
        <v>86.712949123817239</v>
      </c>
      <c r="Q183" s="12">
        <f>O183-'Surv-rate CEA'!M181*'Unit cost and utilities'!$H$3-('Surv-rate CEA'!L180-'Surv-rate CEA'!L181)*'Unit cost and utilities'!$G$14</f>
        <v>1.0947804672147314</v>
      </c>
      <c r="R183" s="12">
        <f t="shared" si="66"/>
        <v>0.81021144016576818</v>
      </c>
      <c r="S183" s="12">
        <f>'Surv-rate CEA'!Q181*'Unit cost and utilities'!$H$11+'Surv-rate CEA'!P181*'Unit cost and utilities'!$H$11+('Surv-rate CEA'!O180-'Surv-rate CEA'!O181)*'Unit cost and utilities'!$G$14</f>
        <v>96.284847379327857</v>
      </c>
      <c r="T183" s="12">
        <f t="shared" si="67"/>
        <v>71.257286001655743</v>
      </c>
      <c r="U183" s="12">
        <f>S183-'Surv-rate CEA'!P181*'Unit cost and utilities'!$H$11-('Surv-rate CEA'!O180-'Surv-rate CEA'!O181)*'Unit cost and utilities'!$G$14</f>
        <v>8.444834759932796</v>
      </c>
      <c r="V183" s="12">
        <f t="shared" si="68"/>
        <v>6.2497477235909367</v>
      </c>
      <c r="W183" s="12">
        <f>'Surv-rate CEA'!T181*'Unit cost and utilities'!$H$4+'Surv-rate CEA'!S181*'Unit cost and utilities'!$H$4+('Surv-rate CEA'!R180-'Surv-rate CEA'!R181)*'Unit cost and utilities'!$G$14</f>
        <v>116.31519582626905</v>
      </c>
      <c r="X183" s="12">
        <f t="shared" si="69"/>
        <v>86.081095841364217</v>
      </c>
      <c r="Y183" s="12">
        <f>W183-'Surv-rate CEA'!S181*'Unit cost and utilities'!$H$4-('Surv-rate CEA'!R180-'Surv-rate CEA'!R181)*'Unit cost and utilities'!$G$14</f>
        <v>1.0947804672147337</v>
      </c>
      <c r="Z183" s="12">
        <f t="shared" si="70"/>
        <v>0.81021144016576985</v>
      </c>
      <c r="AA183" s="12">
        <f>'Surv-rate CEA'!W181*'Unit cost and utilities'!$H$6+'Surv-rate CEA'!V181*'Unit cost and utilities'!$H$6+('Surv-rate CEA'!U180-'Surv-rate CEA'!U181)*'Unit cost and utilities'!$G$14</f>
        <v>110.44888662818207</v>
      </c>
      <c r="AB183" s="12">
        <f t="shared" si="71"/>
        <v>81.739631076348914</v>
      </c>
      <c r="AC183" s="12">
        <f>AA183-'Surv-rate CEA'!V181*'Unit cost and utilities'!$H$6-('Surv-rate CEA'!U180-'Surv-rate CEA'!U181)*'Unit cost and utilities'!$G$14</f>
        <v>43.455315528505139</v>
      </c>
      <c r="AD183" s="12">
        <f t="shared" si="72"/>
        <v>32.159866595703782</v>
      </c>
      <c r="AE183" s="12">
        <f>'Surv-rate CEA'!Z181*'Unit cost and utilities'!$H$12+'Surv-rate CEA'!Y181*'Unit cost and utilities'!$H$12+('Surv-rate CEA'!X180-'Surv-rate CEA'!X181)*'Unit cost and utilities'!$G$14</f>
        <v>96.284847379327857</v>
      </c>
      <c r="AF183" s="12">
        <f t="shared" si="73"/>
        <v>71.257286001655743</v>
      </c>
      <c r="AG183" s="12">
        <f>AE183-'Surv-rate CEA'!Y181*'Unit cost and utilities'!$H$12-('Surv-rate CEA'!X180-'Surv-rate CEA'!X181)*'Unit cost and utilities'!$G$14</f>
        <v>8.444834759932796</v>
      </c>
      <c r="AH183" s="12">
        <f t="shared" si="74"/>
        <v>6.2497477235909367</v>
      </c>
      <c r="AI183" s="12">
        <f>'Surv-rate CEA'!AC181*'Unit cost and utilities'!$H$5+'Surv-rate CEA'!AB181*'Unit cost and utilities'!$H$5+('Surv-rate CEA'!AA180-'Surv-rate CEA'!AA181)*'Unit cost and utilities'!$G$14</f>
        <v>136.35716229312106</v>
      </c>
      <c r="AJ183" s="12">
        <f t="shared" si="75"/>
        <v>100.91350379998852</v>
      </c>
      <c r="AK183" s="12">
        <f>AI183-'Surv-rate CEA'!AB181*'Unit cost and utilities'!$H$5-('Surv-rate CEA'!AA180-'Surv-rate CEA'!AA181)*'Unit cost and utilities'!$G$14</f>
        <v>11.613770348120024</v>
      </c>
      <c r="AL183" s="12">
        <f t="shared" si="76"/>
        <v>8.5949739525807676</v>
      </c>
      <c r="AM183" s="12">
        <f>'Surv-rate CEA'!AF181*'Unit cost and utilities'!$H$9+'Surv-rate CEA'!AE181*'Unit cost and utilities'!$H$9+('Surv-rate CEA'!AD180-'Surv-rate CEA'!AD181)*'Unit cost and utilities'!G190</f>
        <v>220.81611001480243</v>
      </c>
      <c r="AN183" s="12">
        <f t="shared" si="77"/>
        <v>163.41882584191615</v>
      </c>
      <c r="AO183" s="12">
        <f>AM183-'Surv-rate CEA'!AE181*'Unit cost and utilities'!$H$9-('Surv-rate CEA'!AD180-'Surv-rate CEA'!AD181)*'Unit cost and utilities'!G190</f>
        <v>29.397181094791677</v>
      </c>
      <c r="AP183" s="12">
        <f t="shared" si="78"/>
        <v>21.755898232474934</v>
      </c>
      <c r="AQ183" s="13">
        <f>'Surv-rate CEA'!AI181*'Unit cost and utilities'!$H$4+'Surv-rate CEA'!AH181*'Unit cost and utilities'!$H$4+('Surv-rate CEA'!AG180-'Surv-rate CEA'!AG181)*'Unit cost and utilities'!$G$14</f>
        <v>116.31519582626905</v>
      </c>
      <c r="AR183" s="12">
        <f t="shared" si="79"/>
        <v>86.081095841364217</v>
      </c>
      <c r="AS183" s="13">
        <f>AQ183-'Surv-rate CEA'!AH181*'Unit cost and utilities'!$H$4-('Surv-rate CEA'!AG180-'Surv-rate CEA'!AG181)*'Unit cost and utilities'!$G$14</f>
        <v>1.0947804672147337</v>
      </c>
      <c r="AT183" s="12">
        <f t="shared" si="80"/>
        <v>0.81021144016576985</v>
      </c>
      <c r="AU183" s="12">
        <f>'Surv-rate CEA'!AL181*'Unit cost and utilities'!$H$8+'Surv-rate CEA'!AK181*'Unit cost and utilities'!$H$8+('Surv-rate CEA'!AJ180-'Surv-rate CEA'!AJ181)*'Unit cost and utilities'!$G$14</f>
        <v>92.869368307757341</v>
      </c>
      <c r="AV183" s="12">
        <f t="shared" si="81"/>
        <v>68.729600954010095</v>
      </c>
      <c r="AW183" s="12">
        <f>AU183-'Surv-rate CEA'!AK181*'Unit cost and utilities'!$H$8-('Surv-rate CEA'!AJ180-'Surv-rate CEA'!AJ181)*'Unit cost and utilities'!$G$14</f>
        <v>62.134728747728801</v>
      </c>
      <c r="AX183" s="12">
        <f t="shared" si="82"/>
        <v>45.983893182789608</v>
      </c>
      <c r="AY183" s="12">
        <f>'Surv-rate CEA'!AO181*'Unit cost and utilities'!$H$5+'Surv-rate CEA'!AN181*'Unit cost and utilities'!$H$5+('Surv-rate CEA'!AM180-'Surv-rate CEA'!AM181)*'Unit cost and utilities'!$G$14</f>
        <v>136.35716229312106</v>
      </c>
      <c r="AZ183" s="12">
        <f t="shared" si="83"/>
        <v>100.91350379998852</v>
      </c>
      <c r="BA183" s="12">
        <f>AY183-'Surv-rate CEA'!AN181*'Unit cost and utilities'!$H$5-('Surv-rate CEA'!AM180-'Surv-rate CEA'!AM181)*'Unit cost and utilities'!$G$14</f>
        <v>11.613770348120024</v>
      </c>
      <c r="BB183" s="12">
        <f t="shared" si="84"/>
        <v>8.5949739525807676</v>
      </c>
    </row>
    <row r="184" spans="1:54">
      <c r="A184" s="12">
        <v>179</v>
      </c>
      <c r="B184" s="12">
        <f t="shared" si="85"/>
        <v>10.241095890410959</v>
      </c>
      <c r="C184" s="12">
        <f>'Surv-rate CEA'!D182*'Unit cost and utilities'!$H$7+'Surv-rate CEA'!E182*'Unit cost and utilities'!$H$7+'Unit cost and utilities'!$G$14*('Surv-rate CEA'!C181-'Surv-rate CEA'!C182)</f>
        <v>102.59937844806846</v>
      </c>
      <c r="D184" s="12">
        <f t="shared" si="59"/>
        <v>75.801444299198849</v>
      </c>
      <c r="E184" s="12">
        <f>C184-'Surv-rate CEA'!E182*'Unit cost and utilities'!$H$7-'Unit cost and utilities'!$G$14*('Surv-rate CEA'!C181-'Surv-rate CEA'!C182)</f>
        <v>4.2706331195675657</v>
      </c>
      <c r="F184" s="12">
        <f t="shared" si="60"/>
        <v>3.1551863513390419</v>
      </c>
      <c r="G184" s="12">
        <f>'Surv-rate CEA'!G182*'Unit cost and utilities'!$H$4+'Surv-rate CEA'!H182*'Unit cost and utilities'!$H$4+('Surv-rate CEA'!F181-'Surv-rate CEA'!F182)*'Unit cost and utilities'!$G$14</f>
        <v>115.04026051509115</v>
      </c>
      <c r="H184" s="12">
        <f t="shared" si="61"/>
        <v>84.992892076961439</v>
      </c>
      <c r="I184" s="12">
        <f>G184-'Surv-rate CEA'!H182*'Unit cost and utilities'!$H$4-('Surv-rate CEA'!F181-'Surv-rate CEA'!F182)*'Unit cost and utilities'!$G$14</f>
        <v>1.0699133389115616</v>
      </c>
      <c r="J184" s="12">
        <f t="shared" si="62"/>
        <v>0.7904626479343102</v>
      </c>
      <c r="K184" s="12">
        <f>'Surv-rate CEA'!K182*'Unit cost and utilities'!$H$10+'Surv-rate CEA'!J182*'Unit cost and utilities'!$H$10+('Surv-rate CEA'!I181-'Surv-rate CEA'!I182)*'Unit cost and utilities'!$G$14</f>
        <v>95.428331449924869</v>
      </c>
      <c r="L184" s="12">
        <f t="shared" si="63"/>
        <v>70.503403240676704</v>
      </c>
      <c r="M184" s="12">
        <f>K184-'Surv-rate CEA'!J182*'Unit cost and utilities'!$H$10-('Surv-rate CEA'!I181-'Surv-rate CEA'!I182)*'Unit cost and utilities'!$G$14</f>
        <v>8.321563962910151</v>
      </c>
      <c r="N184" s="12">
        <f t="shared" si="64"/>
        <v>6.1480544693166168</v>
      </c>
      <c r="O184" s="12">
        <f>'Surv-rate CEA'!N182*'Unit cost and utilities'!$H$3+'Surv-rate CEA'!M182*'Unit cost and utilities'!$H$3+('Surv-rate CEA'!L181-'Surv-rate CEA'!L182)*'Unit cost and utilities'!$G$14</f>
        <v>115.86736198972649</v>
      </c>
      <c r="P184" s="12">
        <f t="shared" si="65"/>
        <v>85.603962897347458</v>
      </c>
      <c r="Q184" s="12">
        <f>O184-'Surv-rate CEA'!M182*'Unit cost and utilities'!$H$3-('Surv-rate CEA'!L181-'Surv-rate CEA'!L182)*'Unit cost and utilities'!$G$14</f>
        <v>1.0699133389115651</v>
      </c>
      <c r="R184" s="12">
        <f t="shared" si="66"/>
        <v>0.79046264793431287</v>
      </c>
      <c r="S184" s="12">
        <f>'Surv-rate CEA'!Q182*'Unit cost and utilities'!$H$11+'Surv-rate CEA'!P182*'Unit cost and utilities'!$H$11+('Surv-rate CEA'!O181-'Surv-rate CEA'!O182)*'Unit cost and utilities'!$G$14</f>
        <v>95.428331449924869</v>
      </c>
      <c r="T184" s="12">
        <f t="shared" si="67"/>
        <v>70.503403240676704</v>
      </c>
      <c r="U184" s="12">
        <f>S184-'Surv-rate CEA'!P182*'Unit cost and utilities'!$H$11-('Surv-rate CEA'!O181-'Surv-rate CEA'!O182)*'Unit cost and utilities'!$G$14</f>
        <v>8.321563962910151</v>
      </c>
      <c r="V184" s="12">
        <f t="shared" si="68"/>
        <v>6.1480544693166168</v>
      </c>
      <c r="W184" s="12">
        <f>'Surv-rate CEA'!T182*'Unit cost and utilities'!$H$4+'Surv-rate CEA'!S182*'Unit cost and utilities'!$H$4+('Surv-rate CEA'!R181-'Surv-rate CEA'!R182)*'Unit cost and utilities'!$G$14</f>
        <v>115.04026051509115</v>
      </c>
      <c r="X184" s="12">
        <f t="shared" si="69"/>
        <v>84.992892076961439</v>
      </c>
      <c r="Y184" s="12">
        <f>W184-'Surv-rate CEA'!S182*'Unit cost and utilities'!$H$4-('Surv-rate CEA'!R181-'Surv-rate CEA'!R182)*'Unit cost and utilities'!$G$14</f>
        <v>1.0699133389115616</v>
      </c>
      <c r="Z184" s="12">
        <f t="shared" si="70"/>
        <v>0.7904626479343102</v>
      </c>
      <c r="AA184" s="12">
        <f>'Surv-rate CEA'!W182*'Unit cost and utilities'!$H$6+'Surv-rate CEA'!V182*'Unit cost and utilities'!$H$6+('Surv-rate CEA'!U181-'Surv-rate CEA'!U182)*'Unit cost and utilities'!$G$14</f>
        <v>109.51280245927109</v>
      </c>
      <c r="AB184" s="12">
        <f t="shared" si="71"/>
        <v>80.909150924996496</v>
      </c>
      <c r="AC184" s="12">
        <f>AA184-'Surv-rate CEA'!V182*'Unit cost and utilities'!$H$6-('Surv-rate CEA'!U181-'Surv-rate CEA'!U182)*'Unit cost and utilities'!$G$14</f>
        <v>43.015250815336529</v>
      </c>
      <c r="AD184" s="12">
        <f t="shared" si="72"/>
        <v>31.78009641008877</v>
      </c>
      <c r="AE184" s="12">
        <f>'Surv-rate CEA'!Z182*'Unit cost and utilities'!$H$12+'Surv-rate CEA'!Y182*'Unit cost and utilities'!$H$12+('Surv-rate CEA'!X181-'Surv-rate CEA'!X182)*'Unit cost and utilities'!$G$14</f>
        <v>95.428331449924869</v>
      </c>
      <c r="AF184" s="12">
        <f t="shared" si="73"/>
        <v>70.503403240676704</v>
      </c>
      <c r="AG184" s="12">
        <f>AE184-'Surv-rate CEA'!Y182*'Unit cost and utilities'!$H$12-('Surv-rate CEA'!X181-'Surv-rate CEA'!X182)*'Unit cost and utilities'!$G$14</f>
        <v>8.321563962910151</v>
      </c>
      <c r="AH184" s="12">
        <f t="shared" si="74"/>
        <v>6.1480544693166168</v>
      </c>
      <c r="AI184" s="12">
        <f>'Surv-rate CEA'!AC182*'Unit cost and utilities'!$H$5+'Surv-rate CEA'!AB182*'Unit cost and utilities'!$H$5+('Surv-rate CEA'!AA181-'Surv-rate CEA'!AA182)*'Unit cost and utilities'!$G$14</f>
        <v>134.93369815804644</v>
      </c>
      <c r="AJ184" s="12">
        <f t="shared" si="75"/>
        <v>99.690362258764964</v>
      </c>
      <c r="AK184" s="12">
        <f>AI184-'Surv-rate CEA'!AB182*'Unit cost and utilities'!$H$5-('Surv-rate CEA'!AA181-'Surv-rate CEA'!AA182)*'Unit cost and utilities'!$G$14</f>
        <v>11.42480060419711</v>
      </c>
      <c r="AL184" s="12">
        <f t="shared" si="76"/>
        <v>8.4407566568918551</v>
      </c>
      <c r="AM184" s="12">
        <f>'Surv-rate CEA'!AF182*'Unit cost and utilities'!$H$9+'Surv-rate CEA'!AE182*'Unit cost and utilities'!$H$9+('Surv-rate CEA'!AD181-'Surv-rate CEA'!AD182)*'Unit cost and utilities'!G191</f>
        <v>219.46940801125072</v>
      </c>
      <c r="AN184" s="12">
        <f t="shared" si="77"/>
        <v>162.14618800213754</v>
      </c>
      <c r="AO184" s="12">
        <f>AM184-'Surv-rate CEA'!AE182*'Unit cost and utilities'!$H$9-('Surv-rate CEA'!AD181-'Surv-rate CEA'!AD182)*'Unit cost and utilities'!G191</f>
        <v>29.068073726791425</v>
      </c>
      <c r="AP184" s="12">
        <f t="shared" si="78"/>
        <v>21.475782844061342</v>
      </c>
      <c r="AQ184" s="13">
        <f>'Surv-rate CEA'!AI182*'Unit cost and utilities'!$H$4+'Surv-rate CEA'!AH182*'Unit cost and utilities'!$H$4+('Surv-rate CEA'!AG181-'Surv-rate CEA'!AG182)*'Unit cost and utilities'!$G$14</f>
        <v>115.04026051509115</v>
      </c>
      <c r="AR184" s="12">
        <f t="shared" si="79"/>
        <v>84.992892076961439</v>
      </c>
      <c r="AS184" s="13">
        <f>AQ184-'Surv-rate CEA'!AH182*'Unit cost and utilities'!$H$4-('Surv-rate CEA'!AG181-'Surv-rate CEA'!AG182)*'Unit cost and utilities'!$G$14</f>
        <v>1.0699133389115616</v>
      </c>
      <c r="AT184" s="12">
        <f t="shared" si="80"/>
        <v>0.7904626479343102</v>
      </c>
      <c r="AU184" s="12">
        <f>'Surv-rate CEA'!AL182*'Unit cost and utilities'!$H$8+'Surv-rate CEA'!AK182*'Unit cost and utilities'!$H$8+('Surv-rate CEA'!AJ181-'Surv-rate CEA'!AJ182)*'Unit cost and utilities'!$G$14</f>
        <v>92.03296487382228</v>
      </c>
      <c r="AV184" s="12">
        <f t="shared" si="81"/>
        <v>67.99487254305582</v>
      </c>
      <c r="AW184" s="12">
        <f>AU184-'Surv-rate CEA'!AK182*'Unit cost and utilities'!$H$8-('Surv-rate CEA'!AJ181-'Surv-rate CEA'!AJ182)*'Unit cost and utilities'!$G$14</f>
        <v>61.566296771961113</v>
      </c>
      <c r="AX184" s="12">
        <f t="shared" si="82"/>
        <v>45.48579422271942</v>
      </c>
      <c r="AY184" s="12">
        <f>'Surv-rate CEA'!AO182*'Unit cost and utilities'!$H$5+'Surv-rate CEA'!AN182*'Unit cost and utilities'!$H$5+('Surv-rate CEA'!AM181-'Surv-rate CEA'!AM182)*'Unit cost and utilities'!$G$14</f>
        <v>134.93369815804644</v>
      </c>
      <c r="AZ184" s="12">
        <f t="shared" si="83"/>
        <v>99.690362258764964</v>
      </c>
      <c r="BA184" s="12">
        <f>AY184-'Surv-rate CEA'!AN182*'Unit cost and utilities'!$H$5-('Surv-rate CEA'!AM181-'Surv-rate CEA'!AM182)*'Unit cost and utilities'!$G$14</f>
        <v>11.42480060419711</v>
      </c>
      <c r="BB184" s="12">
        <f t="shared" si="84"/>
        <v>8.4407566568918551</v>
      </c>
    </row>
    <row r="185" spans="1:54">
      <c r="A185" s="12">
        <v>180</v>
      </c>
      <c r="B185" s="12">
        <f t="shared" si="85"/>
        <v>10.298630136986301</v>
      </c>
      <c r="C185" s="12">
        <f>'Surv-rate CEA'!D183*'Unit cost and utilities'!$H$7+'Surv-rate CEA'!E183*'Unit cost and utilities'!$H$7+'Unit cost and utilities'!$G$14*('Surv-rate CEA'!C182-'Surv-rate CEA'!C183)</f>
        <v>101.71287653277138</v>
      </c>
      <c r="D185" s="12">
        <f t="shared" si="59"/>
        <v>75.018799068170836</v>
      </c>
      <c r="E185" s="12">
        <f>C185-'Surv-rate CEA'!E183*'Unit cost and utilities'!$H$7-'Unit cost and utilities'!$G$14*('Surv-rate CEA'!C182-'Surv-rate CEA'!C183)</f>
        <v>4.2008473344564354</v>
      </c>
      <c r="F185" s="12">
        <f t="shared" si="60"/>
        <v>3.0983542383457321</v>
      </c>
      <c r="G185" s="12">
        <f>'Surv-rate CEA'!G183*'Unit cost and utilities'!$H$4+'Surv-rate CEA'!H183*'Unit cost and utilities'!$H$4+('Surv-rate CEA'!F182-'Surv-rate CEA'!F183)*'Unit cost and utilities'!$G$14</f>
        <v>113.78415909501882</v>
      </c>
      <c r="H185" s="12">
        <f t="shared" si="61"/>
        <v>83.922028943304525</v>
      </c>
      <c r="I185" s="12">
        <f>G185-'Surv-rate CEA'!H183*'Unit cost and utilities'!$H$4-('Surv-rate CEA'!F182-'Surv-rate CEA'!F183)*'Unit cost and utilities'!$G$14</f>
        <v>1.0457083965363565</v>
      </c>
      <c r="J185" s="12">
        <f t="shared" si="62"/>
        <v>0.77126702889367749</v>
      </c>
      <c r="K185" s="12">
        <f>'Surv-rate CEA'!K183*'Unit cost and utilities'!$H$10+'Surv-rate CEA'!J183*'Unit cost and utilities'!$H$10+('Surv-rate CEA'!I182-'Surv-rate CEA'!I183)*'Unit cost and utilities'!$G$14</f>
        <v>94.5827616025759</v>
      </c>
      <c r="L185" s="12">
        <f t="shared" si="63"/>
        <v>69.759950065813101</v>
      </c>
      <c r="M185" s="12">
        <f>K185-'Surv-rate CEA'!J183*'Unit cost and utilities'!$H$10-('Surv-rate CEA'!I182-'Surv-rate CEA'!I183)*'Unit cost and utilities'!$G$14</f>
        <v>8.2005811639930126</v>
      </c>
      <c r="N185" s="12">
        <f t="shared" si="64"/>
        <v>6.0483762877909042</v>
      </c>
      <c r="O185" s="12">
        <f>'Surv-rate CEA'!N183*'Unit cost and utilities'!$H$3+'Surv-rate CEA'!M183*'Unit cost and utilities'!$H$3+('Surv-rate CEA'!L182-'Surv-rate CEA'!L183)*'Unit cost and utilities'!$G$14</f>
        <v>114.58535793329018</v>
      </c>
      <c r="P185" s="12">
        <f t="shared" si="65"/>
        <v>84.512956824914141</v>
      </c>
      <c r="Q185" s="12">
        <f>O185-'Surv-rate CEA'!M183*'Unit cost and utilities'!$H$3-('Surv-rate CEA'!L182-'Surv-rate CEA'!L183)*'Unit cost and utilities'!$G$14</f>
        <v>1.0457083965363569</v>
      </c>
      <c r="R185" s="12">
        <f t="shared" si="66"/>
        <v>0.77126702889367782</v>
      </c>
      <c r="S185" s="12">
        <f>'Surv-rate CEA'!Q183*'Unit cost and utilities'!$H$11+'Surv-rate CEA'!P183*'Unit cost and utilities'!$H$11+('Surv-rate CEA'!O182-'Surv-rate CEA'!O183)*'Unit cost and utilities'!$G$14</f>
        <v>94.5827616025759</v>
      </c>
      <c r="T185" s="12">
        <f t="shared" si="67"/>
        <v>69.759950065813101</v>
      </c>
      <c r="U185" s="12">
        <f>S185-'Surv-rate CEA'!P183*'Unit cost and utilities'!$H$11-('Surv-rate CEA'!O182-'Surv-rate CEA'!O183)*'Unit cost and utilities'!$G$14</f>
        <v>8.2005811639930126</v>
      </c>
      <c r="V185" s="12">
        <f t="shared" si="68"/>
        <v>6.0483762877909042</v>
      </c>
      <c r="W185" s="12">
        <f>'Surv-rate CEA'!T183*'Unit cost and utilities'!$H$4+'Surv-rate CEA'!S183*'Unit cost and utilities'!$H$4+('Surv-rate CEA'!R182-'Surv-rate CEA'!R183)*'Unit cost and utilities'!$G$14</f>
        <v>113.78415909501882</v>
      </c>
      <c r="X185" s="12">
        <f t="shared" si="69"/>
        <v>83.922028943304525</v>
      </c>
      <c r="Y185" s="12">
        <f>W185-'Surv-rate CEA'!S183*'Unit cost and utilities'!$H$4-('Surv-rate CEA'!R182-'Surv-rate CEA'!R183)*'Unit cost and utilities'!$G$14</f>
        <v>1.0457083965363565</v>
      </c>
      <c r="Z185" s="12">
        <f t="shared" si="70"/>
        <v>0.77126702889367749</v>
      </c>
      <c r="AA185" s="12">
        <f>'Surv-rate CEA'!W183*'Unit cost and utilities'!$H$6+'Surv-rate CEA'!V183*'Unit cost and utilities'!$H$6+('Surv-rate CEA'!U182-'Surv-rate CEA'!U183)*'Unit cost and utilities'!$G$14</f>
        <v>108.58829037853452</v>
      </c>
      <c r="AB185" s="12">
        <f t="shared" si="71"/>
        <v>80.089792116328724</v>
      </c>
      <c r="AC185" s="12">
        <f>AA185-'Surv-rate CEA'!V183*'Unit cost and utilities'!$H$6-('Surv-rate CEA'!U182-'Surv-rate CEA'!U183)*'Unit cost and utilities'!$G$14</f>
        <v>42.581398663545123</v>
      </c>
      <c r="AD185" s="12">
        <f t="shared" si="72"/>
        <v>31.406106082870917</v>
      </c>
      <c r="AE185" s="12">
        <f>'Surv-rate CEA'!Z183*'Unit cost and utilities'!$H$12+'Surv-rate CEA'!Y183*'Unit cost and utilities'!$H$12+('Surv-rate CEA'!X182-'Surv-rate CEA'!X183)*'Unit cost and utilities'!$G$14</f>
        <v>94.5827616025759</v>
      </c>
      <c r="AF185" s="12">
        <f t="shared" si="73"/>
        <v>69.759950065813101</v>
      </c>
      <c r="AG185" s="12">
        <f>AE185-'Surv-rate CEA'!Y183*'Unit cost and utilities'!$H$12-('Surv-rate CEA'!X182-'Surv-rate CEA'!X183)*'Unit cost and utilities'!$G$14</f>
        <v>8.2005811639930126</v>
      </c>
      <c r="AH185" s="12">
        <f t="shared" si="74"/>
        <v>6.0483762877909042</v>
      </c>
      <c r="AI185" s="12">
        <f>'Surv-rate CEA'!AC183*'Unit cost and utilities'!$H$5+'Surv-rate CEA'!AB183*'Unit cost and utilities'!$H$5+('Surv-rate CEA'!AA182-'Surv-rate CEA'!AA183)*'Unit cost and utilities'!$G$14</f>
        <v>133.53052460152364</v>
      </c>
      <c r="AJ185" s="12">
        <f t="shared" si="75"/>
        <v>98.486051481609806</v>
      </c>
      <c r="AK185" s="12">
        <f>AI185-'Surv-rate CEA'!AB183*'Unit cost and utilities'!$H$5-('Surv-rate CEA'!AA182-'Surv-rate CEA'!AA183)*'Unit cost and utilities'!$G$14</f>
        <v>11.23965270783687</v>
      </c>
      <c r="AL185" s="12">
        <f t="shared" si="76"/>
        <v>8.2898574578565398</v>
      </c>
      <c r="AM185" s="12">
        <f>'Surv-rate CEA'!AF183*'Unit cost and utilities'!$H$9+'Surv-rate CEA'!AE183*'Unit cost and utilities'!$H$9+('Surv-rate CEA'!AD182-'Surv-rate CEA'!AD183)*'Unit cost and utilities'!G192</f>
        <v>218.13603225755659</v>
      </c>
      <c r="AN185" s="12">
        <f t="shared" si="77"/>
        <v>160.88723209184997</v>
      </c>
      <c r="AO185" s="12">
        <f>AM185-'Surv-rate CEA'!AE183*'Unit cost and utilities'!$H$9-('Surv-rate CEA'!AD182-'Surv-rate CEA'!AD183)*'Unit cost and utilities'!G192</f>
        <v>28.743961977040641</v>
      </c>
      <c r="AP185" s="12">
        <f t="shared" si="78"/>
        <v>21.200241124672086</v>
      </c>
      <c r="AQ185" s="13">
        <f>'Surv-rate CEA'!AI183*'Unit cost and utilities'!$H$4+'Surv-rate CEA'!AH183*'Unit cost and utilities'!$H$4+('Surv-rate CEA'!AG182-'Surv-rate CEA'!AG183)*'Unit cost and utilities'!$G$14</f>
        <v>113.78415909501882</v>
      </c>
      <c r="AR185" s="12">
        <f t="shared" si="79"/>
        <v>83.922028943304525</v>
      </c>
      <c r="AS185" s="13">
        <f>AQ185-'Surv-rate CEA'!AH183*'Unit cost and utilities'!$H$4-('Surv-rate CEA'!AG182-'Surv-rate CEA'!AG183)*'Unit cost and utilities'!$G$14</f>
        <v>1.0457083965363565</v>
      </c>
      <c r="AT185" s="12">
        <f t="shared" si="80"/>
        <v>0.77126702889367749</v>
      </c>
      <c r="AU185" s="12">
        <f>'Surv-rate CEA'!AL183*'Unit cost and utilities'!$H$8+'Surv-rate CEA'!AK183*'Unit cost and utilities'!$H$8+('Surv-rate CEA'!AJ182-'Surv-rate CEA'!AJ183)*'Unit cost and utilities'!$G$14</f>
        <v>91.207342364121743</v>
      </c>
      <c r="AV185" s="12">
        <f t="shared" si="81"/>
        <v>67.270394109357142</v>
      </c>
      <c r="AW185" s="12">
        <f>AU185-'Surv-rate CEA'!AK183*'Unit cost and utilities'!$H$8-('Surv-rate CEA'!AJ182-'Surv-rate CEA'!AJ183)*'Unit cost and utilities'!$G$14</f>
        <v>61.005336743485159</v>
      </c>
      <c r="AX185" s="12">
        <f t="shared" si="82"/>
        <v>44.994766201220074</v>
      </c>
      <c r="AY185" s="12">
        <f>'Surv-rate CEA'!AO183*'Unit cost and utilities'!$H$5+'Surv-rate CEA'!AN183*'Unit cost and utilities'!$H$5+('Surv-rate CEA'!AM182-'Surv-rate CEA'!AM183)*'Unit cost and utilities'!$G$14</f>
        <v>133.53052460152364</v>
      </c>
      <c r="AZ185" s="12">
        <f t="shared" si="83"/>
        <v>98.486051481609806</v>
      </c>
      <c r="BA185" s="12">
        <f>AY185-'Surv-rate CEA'!AN183*'Unit cost and utilities'!$H$5-('Surv-rate CEA'!AM182-'Surv-rate CEA'!AM183)*'Unit cost and utilities'!$G$14</f>
        <v>11.23965270783687</v>
      </c>
      <c r="BB185" s="12">
        <f t="shared" si="84"/>
        <v>8.2898574578565398</v>
      </c>
    </row>
    <row r="186" spans="1:54">
      <c r="A186" s="12">
        <v>181</v>
      </c>
      <c r="B186" s="12">
        <f t="shared" si="85"/>
        <v>10.356164383561644</v>
      </c>
      <c r="C186" s="12">
        <f>'Surv-rate CEA'!D184*'Unit cost and utilities'!$H$7+'Surv-rate CEA'!E184*'Unit cost and utilities'!$H$7+'Unit cost and utilities'!$G$14*('Surv-rate CEA'!C183-'Surv-rate CEA'!C184)</f>
        <v>100.83746181197041</v>
      </c>
      <c r="D186" s="12">
        <f t="shared" si="59"/>
        <v>74.246758232385616</v>
      </c>
      <c r="E186" s="12">
        <f>C186-'Surv-rate CEA'!E184*'Unit cost and utilities'!$H$7-'Unit cost and utilities'!$G$14*('Surv-rate CEA'!C183-'Surv-rate CEA'!C184)</f>
        <v>4.1324763855467115</v>
      </c>
      <c r="F186" s="12">
        <f t="shared" si="60"/>
        <v>3.042747899296157</v>
      </c>
      <c r="G186" s="12">
        <f>'Surv-rate CEA'!G184*'Unit cost and utilities'!$H$4+'Surv-rate CEA'!H184*'Unit cost and utilities'!$H$4+('Surv-rate CEA'!F183-'Surv-rate CEA'!F184)*'Unit cost and utilities'!$G$14</f>
        <v>112.54653683404398</v>
      </c>
      <c r="H186" s="12">
        <f t="shared" si="61"/>
        <v>82.868165858748128</v>
      </c>
      <c r="I186" s="12">
        <f>G186-'Surv-rate CEA'!H184*'Unit cost and utilities'!$H$4-('Surv-rate CEA'!F183-'Surv-rate CEA'!F184)*'Unit cost and utilities'!$G$14</f>
        <v>1.0221453401714231</v>
      </c>
      <c r="J186" s="12">
        <f t="shared" si="62"/>
        <v>0.75260698342030441</v>
      </c>
      <c r="K186" s="12">
        <f>'Surv-rate CEA'!K184*'Unit cost and utilities'!$H$10+'Surv-rate CEA'!J184*'Unit cost and utilities'!$H$10+('Surv-rate CEA'!I183-'Surv-rate CEA'!I184)*'Unit cost and utilities'!$G$14</f>
        <v>93.747952110137319</v>
      </c>
      <c r="L186" s="12">
        <f t="shared" si="63"/>
        <v>69.026742740527325</v>
      </c>
      <c r="M186" s="12">
        <f>K186-'Surv-rate CEA'!J184*'Unit cost and utilities'!$H$10-('Surv-rate CEA'!I183-'Surv-rate CEA'!I184)*'Unit cost and utilities'!$G$14</f>
        <v>8.0818344193701446</v>
      </c>
      <c r="N186" s="12">
        <f t="shared" si="64"/>
        <v>5.9506655108797641</v>
      </c>
      <c r="O186" s="12">
        <f>'Surv-rate CEA'!N184*'Unit cost and utilities'!$H$3+'Surv-rate CEA'!M184*'Unit cost and utilities'!$H$3+('Surv-rate CEA'!L183-'Surv-rate CEA'!L184)*'Unit cost and utilities'!$G$14</f>
        <v>113.32258264408736</v>
      </c>
      <c r="P186" s="12">
        <f t="shared" si="65"/>
        <v>83.439569428415396</v>
      </c>
      <c r="Q186" s="12">
        <f>O186-'Surv-rate CEA'!M184*'Unit cost and utilities'!$H$3-('Surv-rate CEA'!L183-'Surv-rate CEA'!L184)*'Unit cost and utilities'!$G$14</f>
        <v>1.0221453401714231</v>
      </c>
      <c r="R186" s="12">
        <f t="shared" si="66"/>
        <v>0.75260698342030441</v>
      </c>
      <c r="S186" s="12">
        <f>'Surv-rate CEA'!Q184*'Unit cost and utilities'!$H$11+'Surv-rate CEA'!P184*'Unit cost and utilities'!$H$11+('Surv-rate CEA'!O183-'Surv-rate CEA'!O184)*'Unit cost and utilities'!$G$14</f>
        <v>93.747952110137319</v>
      </c>
      <c r="T186" s="12">
        <f t="shared" si="67"/>
        <v>69.026742740527325</v>
      </c>
      <c r="U186" s="12">
        <f>S186-'Surv-rate CEA'!P184*'Unit cost and utilities'!$H$11-('Surv-rate CEA'!O183-'Surv-rate CEA'!O184)*'Unit cost and utilities'!$G$14</f>
        <v>8.0818344193701446</v>
      </c>
      <c r="V186" s="12">
        <f t="shared" si="68"/>
        <v>5.9506655108797641</v>
      </c>
      <c r="W186" s="12">
        <f>'Surv-rate CEA'!T184*'Unit cost and utilities'!$H$4+'Surv-rate CEA'!S184*'Unit cost and utilities'!$H$4+('Surv-rate CEA'!R183-'Surv-rate CEA'!R184)*'Unit cost and utilities'!$G$14</f>
        <v>112.54653683404398</v>
      </c>
      <c r="X186" s="12">
        <f t="shared" si="69"/>
        <v>82.868165858748128</v>
      </c>
      <c r="Y186" s="12">
        <f>W186-'Surv-rate CEA'!S184*'Unit cost and utilities'!$H$4-('Surv-rate CEA'!R183-'Surv-rate CEA'!R184)*'Unit cost and utilities'!$G$14</f>
        <v>1.0221453401714231</v>
      </c>
      <c r="Z186" s="12">
        <f t="shared" si="70"/>
        <v>0.75260698342030441</v>
      </c>
      <c r="AA186" s="12">
        <f>'Surv-rate CEA'!W184*'Unit cost and utilities'!$H$6+'Surv-rate CEA'!V184*'Unit cost and utilities'!$H$6+('Surv-rate CEA'!U183-'Surv-rate CEA'!U184)*'Unit cost and utilities'!$G$14</f>
        <v>107.67515870010283</v>
      </c>
      <c r="AB186" s="12">
        <f t="shared" si="71"/>
        <v>79.281363612141774</v>
      </c>
      <c r="AC186" s="12">
        <f>AA186-'Surv-rate CEA'!V184*'Unit cost and utilities'!$H$6-('Surv-rate CEA'!U183-'Surv-rate CEA'!U184)*'Unit cost and utilities'!$G$14</f>
        <v>42.153645039281713</v>
      </c>
      <c r="AD186" s="12">
        <f t="shared" si="72"/>
        <v>31.037785319124477</v>
      </c>
      <c r="AE186" s="12">
        <f>'Surv-rate CEA'!Z184*'Unit cost and utilities'!$H$12+'Surv-rate CEA'!Y184*'Unit cost and utilities'!$H$12+('Surv-rate CEA'!X183-'Surv-rate CEA'!X184)*'Unit cost and utilities'!$G$14</f>
        <v>93.747952110137319</v>
      </c>
      <c r="AF186" s="12">
        <f t="shared" si="73"/>
        <v>69.026742740527325</v>
      </c>
      <c r="AG186" s="12">
        <f>AE186-'Surv-rate CEA'!Y184*'Unit cost and utilities'!$H$12-('Surv-rate CEA'!X183-'Surv-rate CEA'!X184)*'Unit cost and utilities'!$G$14</f>
        <v>8.0818344193701446</v>
      </c>
      <c r="AH186" s="12">
        <f t="shared" si="74"/>
        <v>5.9506655108797641</v>
      </c>
      <c r="AI186" s="12">
        <f>'Surv-rate CEA'!AC184*'Unit cost and utilities'!$H$5+'Surv-rate CEA'!AB184*'Unit cost and utilities'!$H$5+('Surv-rate CEA'!AA183-'Surv-rate CEA'!AA184)*'Unit cost and utilities'!$G$14</f>
        <v>132.14726967511473</v>
      </c>
      <c r="AJ186" s="12">
        <f t="shared" si="75"/>
        <v>97.300211710340591</v>
      </c>
      <c r="AK186" s="12">
        <f>AI186-'Surv-rate CEA'!AB184*'Unit cost and utilities'!$H$5-('Surv-rate CEA'!AA183-'Surv-rate CEA'!AA184)*'Unit cost and utilities'!$G$14</f>
        <v>11.058233640836384</v>
      </c>
      <c r="AL186" s="12">
        <f t="shared" si="76"/>
        <v>8.1421922453719162</v>
      </c>
      <c r="AM186" s="12">
        <f>'Surv-rate CEA'!AF184*'Unit cost and utilities'!$H$9+'Surv-rate CEA'!AE184*'Unit cost and utilities'!$H$9+('Surv-rate CEA'!AD183-'Surv-rate CEA'!AD184)*'Unit cost and utilities'!G193</f>
        <v>216.81579515965774</v>
      </c>
      <c r="AN186" s="12">
        <f t="shared" si="77"/>
        <v>159.64176046198907</v>
      </c>
      <c r="AO186" s="12">
        <f>AM186-'Surv-rate CEA'!AE184*'Unit cost and utilities'!$H$9-('Surv-rate CEA'!AD183-'Surv-rate CEA'!AD184)*'Unit cost and utilities'!G193</f>
        <v>28.424748977283656</v>
      </c>
      <c r="AP186" s="12">
        <f t="shared" si="78"/>
        <v>20.929180754945367</v>
      </c>
      <c r="AQ186" s="13">
        <f>'Surv-rate CEA'!AI184*'Unit cost and utilities'!$H$4+'Surv-rate CEA'!AH184*'Unit cost and utilities'!$H$4+('Surv-rate CEA'!AG183-'Surv-rate CEA'!AG184)*'Unit cost and utilities'!$G$14</f>
        <v>112.54653683404398</v>
      </c>
      <c r="AR186" s="12">
        <f t="shared" si="79"/>
        <v>82.868165858748128</v>
      </c>
      <c r="AS186" s="13">
        <f>AQ186-'Surv-rate CEA'!AH184*'Unit cost and utilities'!$H$4-('Surv-rate CEA'!AG183-'Surv-rate CEA'!AG184)*'Unit cost and utilities'!$G$14</f>
        <v>1.0221453401714231</v>
      </c>
      <c r="AT186" s="12">
        <f t="shared" si="80"/>
        <v>0.75260698342030441</v>
      </c>
      <c r="AU186" s="12">
        <f>'Surv-rate CEA'!AL184*'Unit cost and utilities'!$H$8+'Surv-rate CEA'!AK184*'Unit cost and utilities'!$H$8+('Surv-rate CEA'!AJ183-'Surv-rate CEA'!AJ184)*'Unit cost and utilities'!$G$14</f>
        <v>90.3923167095938</v>
      </c>
      <c r="AV186" s="12">
        <f t="shared" si="81"/>
        <v>66.555983899286701</v>
      </c>
      <c r="AW186" s="12">
        <f>AU186-'Surv-rate CEA'!AK184*'Unit cost and utilities'!$H$8-('Surv-rate CEA'!AJ183-'Surv-rate CEA'!AJ184)*'Unit cost and utilities'!$G$14</f>
        <v>60.451718574971707</v>
      </c>
      <c r="AX186" s="12">
        <f t="shared" si="82"/>
        <v>44.510681378885394</v>
      </c>
      <c r="AY186" s="12">
        <f>'Surv-rate CEA'!AO184*'Unit cost and utilities'!$H$5+'Surv-rate CEA'!AN184*'Unit cost and utilities'!$H$5+('Surv-rate CEA'!AM183-'Surv-rate CEA'!AM184)*'Unit cost and utilities'!$G$14</f>
        <v>132.14726967511473</v>
      </c>
      <c r="AZ186" s="12">
        <f t="shared" si="83"/>
        <v>97.300211710340591</v>
      </c>
      <c r="BA186" s="12">
        <f>AY186-'Surv-rate CEA'!AN184*'Unit cost and utilities'!$H$5-('Surv-rate CEA'!AM183-'Surv-rate CEA'!AM184)*'Unit cost and utilities'!$G$14</f>
        <v>11.058233640836384</v>
      </c>
      <c r="BB186" s="12">
        <f t="shared" si="84"/>
        <v>8.1421922453719162</v>
      </c>
    </row>
    <row r="187" spans="1:54">
      <c r="A187" s="12">
        <v>182</v>
      </c>
      <c r="B187" s="12">
        <f t="shared" si="85"/>
        <v>10.413698630136986</v>
      </c>
      <c r="C187" s="12">
        <f>'Surv-rate CEA'!D185*'Unit cost and utilities'!$H$7+'Surv-rate CEA'!E185*'Unit cost and utilities'!$H$7+'Unit cost and utilities'!$G$14*('Surv-rate CEA'!C184-'Surv-rate CEA'!C185)</f>
        <v>99.97294934463774</v>
      </c>
      <c r="D187" s="12">
        <f t="shared" si="59"/>
        <v>73.485138201242975</v>
      </c>
      <c r="E187" s="12">
        <f>C187-'Surv-rate CEA'!E185*'Unit cost and utilities'!$H$7-'Unit cost and utilities'!$G$14*('Surv-rate CEA'!C184-'Surv-rate CEA'!C185)</f>
        <v>4.0654857999994327</v>
      </c>
      <c r="F187" s="12">
        <f t="shared" si="60"/>
        <v>2.9883362232142994</v>
      </c>
      <c r="G187" s="12">
        <f>'Surv-rate CEA'!G185*'Unit cost and utilities'!$H$4+'Surv-rate CEA'!H185*'Unit cost and utilities'!$H$4+('Surv-rate CEA'!F184-'Surv-rate CEA'!F185)*'Unit cost and utilities'!$G$14</f>
        <v>111.32704718157116</v>
      </c>
      <c r="H187" s="12">
        <f t="shared" si="61"/>
        <v>81.830970290493426</v>
      </c>
      <c r="I187" s="12">
        <f>G187-'Surv-rate CEA'!H185*'Unit cost and utilities'!$H$4-('Surv-rate CEA'!F184-'Surv-rate CEA'!F185)*'Unit cost and utilities'!$G$14</f>
        <v>0.99920457565589293</v>
      </c>
      <c r="J187" s="12">
        <f t="shared" si="62"/>
        <v>0.73446554107614748</v>
      </c>
      <c r="K187" s="12">
        <f>'Surv-rate CEA'!K185*'Unit cost and utilities'!$H$10+'Surv-rate CEA'!J185*'Unit cost and utilities'!$H$10+('Surv-rate CEA'!I184-'Surv-rate CEA'!I185)*'Unit cost and utilities'!$G$14</f>
        <v>92.923721209155872</v>
      </c>
      <c r="L187" s="12">
        <f t="shared" si="63"/>
        <v>68.303601524134237</v>
      </c>
      <c r="M187" s="12">
        <f>K187-'Surv-rate CEA'!J185*'Unit cost and utilities'!$H$10-('Surv-rate CEA'!I184-'Surv-rate CEA'!I185)*'Unit cost and utilities'!$G$14</f>
        <v>7.9652731859541204</v>
      </c>
      <c r="N187" s="12">
        <f t="shared" si="64"/>
        <v>5.8548757910770677</v>
      </c>
      <c r="O187" s="12">
        <f>'Surv-rate CEA'!N185*'Unit cost and utilities'!$H$3+'Surv-rate CEA'!M185*'Unit cost and utilities'!$H$3+('Surv-rate CEA'!L184-'Surv-rate CEA'!L185)*'Unit cost and utilities'!$G$14</f>
        <v>112.07866621635416</v>
      </c>
      <c r="P187" s="12">
        <f t="shared" si="65"/>
        <v>82.383448025798685</v>
      </c>
      <c r="Q187" s="12">
        <f>O187-'Surv-rate CEA'!M185*'Unit cost and utilities'!$H$3-('Surv-rate CEA'!L184-'Surv-rate CEA'!L185)*'Unit cost and utilities'!$G$14</f>
        <v>0.99920457565589738</v>
      </c>
      <c r="R187" s="12">
        <f t="shared" si="66"/>
        <v>0.7344655410761507</v>
      </c>
      <c r="S187" s="12">
        <f>'Surv-rate CEA'!Q185*'Unit cost and utilities'!$H$11+'Surv-rate CEA'!P185*'Unit cost and utilities'!$H$11+('Surv-rate CEA'!O184-'Surv-rate CEA'!O185)*'Unit cost and utilities'!$G$14</f>
        <v>92.923721209155872</v>
      </c>
      <c r="T187" s="12">
        <f t="shared" si="67"/>
        <v>68.303601524134237</v>
      </c>
      <c r="U187" s="12">
        <f>S187-'Surv-rate CEA'!P185*'Unit cost and utilities'!$H$11-('Surv-rate CEA'!O184-'Surv-rate CEA'!O185)*'Unit cost and utilities'!$G$14</f>
        <v>7.9652731859541204</v>
      </c>
      <c r="V187" s="12">
        <f t="shared" si="68"/>
        <v>5.8548757910770677</v>
      </c>
      <c r="W187" s="12">
        <f>'Surv-rate CEA'!T185*'Unit cost and utilities'!$H$4+'Surv-rate CEA'!S185*'Unit cost and utilities'!$H$4+('Surv-rate CEA'!R184-'Surv-rate CEA'!R185)*'Unit cost and utilities'!$G$14</f>
        <v>111.32704718157116</v>
      </c>
      <c r="X187" s="12">
        <f t="shared" si="69"/>
        <v>81.830970290493426</v>
      </c>
      <c r="Y187" s="12">
        <f>W187-'Surv-rate CEA'!S185*'Unit cost and utilities'!$H$4-('Surv-rate CEA'!R184-'Surv-rate CEA'!R185)*'Unit cost and utilities'!$G$14</f>
        <v>0.99920457565589293</v>
      </c>
      <c r="Z187" s="12">
        <f t="shared" si="70"/>
        <v>0.73446554107614748</v>
      </c>
      <c r="AA187" s="12">
        <f>'Surv-rate CEA'!W185*'Unit cost and utilities'!$H$6+'Surv-rate CEA'!V185*'Unit cost and utilities'!$H$6+('Surv-rate CEA'!U184-'Surv-rate CEA'!U185)*'Unit cost and utilities'!$G$14</f>
        <v>106.77321975531646</v>
      </c>
      <c r="AB187" s="12">
        <f t="shared" si="71"/>
        <v>78.4836784484839</v>
      </c>
      <c r="AC187" s="12">
        <f>AA187-'Surv-rate CEA'!V185*'Unit cost and utilities'!$H$6-('Surv-rate CEA'!U184-'Surv-rate CEA'!U185)*'Unit cost and utilities'!$G$14</f>
        <v>41.731878502430362</v>
      </c>
      <c r="AD187" s="12">
        <f t="shared" si="72"/>
        <v>30.675026387156034</v>
      </c>
      <c r="AE187" s="12">
        <f>'Surv-rate CEA'!Z185*'Unit cost and utilities'!$H$12+'Surv-rate CEA'!Y185*'Unit cost and utilities'!$H$12+('Surv-rate CEA'!X184-'Surv-rate CEA'!X185)*'Unit cost and utilities'!$G$14</f>
        <v>92.923721209155872</v>
      </c>
      <c r="AF187" s="12">
        <f t="shared" si="73"/>
        <v>68.303601524134237</v>
      </c>
      <c r="AG187" s="12">
        <f>AE187-'Surv-rate CEA'!Y185*'Unit cost and utilities'!$H$12-('Surv-rate CEA'!X184-'Surv-rate CEA'!X185)*'Unit cost and utilities'!$G$14</f>
        <v>7.9652731859541204</v>
      </c>
      <c r="AH187" s="12">
        <f t="shared" si="74"/>
        <v>5.8548757910770677</v>
      </c>
      <c r="AI187" s="12">
        <f>'Surv-rate CEA'!AC185*'Unit cost and utilities'!$H$5+'Surv-rate CEA'!AB185*'Unit cost and utilities'!$H$5+('Surv-rate CEA'!AA184-'Surv-rate CEA'!AA185)*'Unit cost and utilities'!$G$14</f>
        <v>130.7835698286099</v>
      </c>
      <c r="AJ187" s="12">
        <f t="shared" si="75"/>
        <v>96.132491502040466</v>
      </c>
      <c r="AK187" s="12">
        <f>AI187-'Surv-rate CEA'!AB185*'Unit cost and utilities'!$H$5-('Surv-rate CEA'!AA184-'Surv-rate CEA'!AA185)*'Unit cost and utilities'!$G$14</f>
        <v>10.880453042003481</v>
      </c>
      <c r="AL187" s="12">
        <f t="shared" si="76"/>
        <v>7.9976793795235377</v>
      </c>
      <c r="AM187" s="12">
        <f>'Surv-rate CEA'!AF185*'Unit cost and utilities'!$H$9+'Surv-rate CEA'!AE185*'Unit cost and utilities'!$H$9+('Surv-rate CEA'!AD184-'Surv-rate CEA'!AD185)*'Unit cost and utilities'!G194</f>
        <v>215.50851258832893</v>
      </c>
      <c r="AN187" s="12">
        <f t="shared" si="77"/>
        <v>158.40957914029067</v>
      </c>
      <c r="AO187" s="12">
        <f>AM187-'Surv-rate CEA'!AE185*'Unit cost and utilities'!$H$9-('Surv-rate CEA'!AD184-'Surv-rate CEA'!AD185)*'Unit cost and utilities'!G194</f>
        <v>28.110340159489169</v>
      </c>
      <c r="AP187" s="12">
        <f t="shared" si="78"/>
        <v>20.662511659858417</v>
      </c>
      <c r="AQ187" s="13">
        <f>'Surv-rate CEA'!AI185*'Unit cost and utilities'!$H$4+'Surv-rate CEA'!AH185*'Unit cost and utilities'!$H$4+('Surv-rate CEA'!AG184-'Surv-rate CEA'!AG185)*'Unit cost and utilities'!$G$14</f>
        <v>111.32704718157116</v>
      </c>
      <c r="AR187" s="12">
        <f t="shared" si="79"/>
        <v>81.830970290493426</v>
      </c>
      <c r="AS187" s="13">
        <f>AQ187-'Surv-rate CEA'!AH185*'Unit cost and utilities'!$H$4-('Surv-rate CEA'!AG184-'Surv-rate CEA'!AG185)*'Unit cost and utilities'!$G$14</f>
        <v>0.99920457565589293</v>
      </c>
      <c r="AT187" s="12">
        <f t="shared" si="80"/>
        <v>0.73446554107614748</v>
      </c>
      <c r="AU187" s="12">
        <f>'Surv-rate CEA'!AL185*'Unit cost and utilities'!$H$8+'Surv-rate CEA'!AK185*'Unit cost and utilities'!$H$8+('Surv-rate CEA'!AJ184-'Surv-rate CEA'!AJ185)*'Unit cost and utilities'!$G$14</f>
        <v>89.58770778813323</v>
      </c>
      <c r="AV187" s="12">
        <f t="shared" si="81"/>
        <v>65.85146413204879</v>
      </c>
      <c r="AW187" s="12">
        <f>AU187-'Surv-rate CEA'!AK185*'Unit cost and utilities'!$H$8-('Surv-rate CEA'!AJ184-'Surv-rate CEA'!AJ185)*'Unit cost and utilities'!$G$14</f>
        <v>59.905315019548503</v>
      </c>
      <c r="AX187" s="12">
        <f t="shared" si="82"/>
        <v>44.033414859303008</v>
      </c>
      <c r="AY187" s="12">
        <f>'Surv-rate CEA'!AO185*'Unit cost and utilities'!$H$5+'Surv-rate CEA'!AN185*'Unit cost and utilities'!$H$5+('Surv-rate CEA'!AM184-'Surv-rate CEA'!AM185)*'Unit cost and utilities'!$G$14</f>
        <v>130.7835698286099</v>
      </c>
      <c r="AZ187" s="12">
        <f t="shared" si="83"/>
        <v>96.132491502040466</v>
      </c>
      <c r="BA187" s="12">
        <f>AY187-'Surv-rate CEA'!AN185*'Unit cost and utilities'!$H$5-('Surv-rate CEA'!AM184-'Surv-rate CEA'!AM185)*'Unit cost and utilities'!$G$14</f>
        <v>10.880453042003481</v>
      </c>
      <c r="BB187" s="12">
        <f t="shared" si="84"/>
        <v>7.9976793795235377</v>
      </c>
    </row>
    <row r="188" spans="1:54">
      <c r="A188" s="12">
        <v>183</v>
      </c>
      <c r="B188" s="12">
        <f t="shared" si="85"/>
        <v>10.471232876712328</v>
      </c>
      <c r="C188" s="12">
        <f>'Surv-rate CEA'!D186*'Unit cost and utilities'!$H$7+'Surv-rate CEA'!E186*'Unit cost and utilities'!$H$7+'Unit cost and utilities'!$G$14*('Surv-rate CEA'!C185-'Surv-rate CEA'!C186)</f>
        <v>99.119158081275557</v>
      </c>
      <c r="D188" s="12">
        <f t="shared" si="59"/>
        <v>72.733759318599553</v>
      </c>
      <c r="E188" s="12">
        <f>C188-'Surv-rate CEA'!E186*'Unit cost and utilities'!$H$7-'Unit cost and utilities'!$G$14*('Surv-rate CEA'!C185-'Surv-rate CEA'!C186)</f>
        <v>3.9998420897672267</v>
      </c>
      <c r="F188" s="12">
        <f t="shared" si="60"/>
        <v>2.9350890130743719</v>
      </c>
      <c r="G188" s="12">
        <f>'Surv-rate CEA'!G186*'Unit cost and utilities'!$H$4+'Surv-rate CEA'!H186*'Unit cost and utilities'!$H$4+('Surv-rate CEA'!F185-'Surv-rate CEA'!F186)*'Unit cost and utilities'!$G$14</f>
        <v>110.12535154423701</v>
      </c>
      <c r="H188" s="12">
        <f t="shared" si="61"/>
        <v>80.810117530728149</v>
      </c>
      <c r="I188" s="12">
        <f>G188-'Surv-rate CEA'!H186*'Unit cost and utilities'!$H$4-('Surv-rate CEA'!F185-'Surv-rate CEA'!F186)*'Unit cost and utilities'!$G$14</f>
        <v>0.97686718710475873</v>
      </c>
      <c r="J188" s="12">
        <f t="shared" si="62"/>
        <v>0.71682633557938835</v>
      </c>
      <c r="K188" s="12">
        <f>'Surv-rate CEA'!K186*'Unit cost and utilities'!$H$10+'Surv-rate CEA'!J186*'Unit cost and utilities'!$H$10+('Surv-rate CEA'!I185-'Surv-rate CEA'!I186)*'Unit cost and utilities'!$G$14</f>
        <v>92.109890997498212</v>
      </c>
      <c r="L188" s="12">
        <f t="shared" si="63"/>
        <v>67.590350567556584</v>
      </c>
      <c r="M188" s="12">
        <f>K188-'Surv-rate CEA'!J186*'Unit cost and utilities'!$H$10-('Surv-rate CEA'!I185-'Surv-rate CEA'!I186)*'Unit cost and utilities'!$G$14</f>
        <v>7.8508482775232062</v>
      </c>
      <c r="N188" s="12">
        <f t="shared" si="64"/>
        <v>5.7609620593830044</v>
      </c>
      <c r="O188" s="12">
        <f>'Surv-rate CEA'!N186*'Unit cost and utilities'!$H$3+'Surv-rate CEA'!M186*'Unit cost and utilities'!$H$3+('Surv-rate CEA'!L185-'Surv-rate CEA'!L186)*'Unit cost and utilities'!$G$14</f>
        <v>110.85324750717427</v>
      </c>
      <c r="P188" s="12">
        <f t="shared" si="65"/>
        <v>81.344248477783282</v>
      </c>
      <c r="Q188" s="12">
        <f>O188-'Surv-rate CEA'!M186*'Unit cost and utilities'!$H$3-('Surv-rate CEA'!L185-'Surv-rate CEA'!L186)*'Unit cost and utilities'!$G$14</f>
        <v>0.97686718710475473</v>
      </c>
      <c r="R188" s="12">
        <f t="shared" si="66"/>
        <v>0.71682633557938547</v>
      </c>
      <c r="S188" s="12">
        <f>'Surv-rate CEA'!Q186*'Unit cost and utilities'!$H$11+'Surv-rate CEA'!P186*'Unit cost and utilities'!$H$11+('Surv-rate CEA'!O185-'Surv-rate CEA'!O186)*'Unit cost and utilities'!$G$14</f>
        <v>92.109890997498212</v>
      </c>
      <c r="T188" s="12">
        <f t="shared" si="67"/>
        <v>67.590350567556584</v>
      </c>
      <c r="U188" s="12">
        <f>S188-'Surv-rate CEA'!P186*'Unit cost and utilities'!$H$11-('Surv-rate CEA'!O185-'Surv-rate CEA'!O186)*'Unit cost and utilities'!$G$14</f>
        <v>7.8508482775232062</v>
      </c>
      <c r="V188" s="12">
        <f t="shared" si="68"/>
        <v>5.7609620593830044</v>
      </c>
      <c r="W188" s="12">
        <f>'Surv-rate CEA'!T186*'Unit cost and utilities'!$H$4+'Surv-rate CEA'!S186*'Unit cost and utilities'!$H$4+('Surv-rate CEA'!R185-'Surv-rate CEA'!R186)*'Unit cost and utilities'!$G$14</f>
        <v>110.12535154423701</v>
      </c>
      <c r="X188" s="12">
        <f t="shared" si="69"/>
        <v>80.810117530728149</v>
      </c>
      <c r="Y188" s="12">
        <f>W188-'Surv-rate CEA'!S186*'Unit cost and utilities'!$H$4-('Surv-rate CEA'!R185-'Surv-rate CEA'!R186)*'Unit cost and utilities'!$G$14</f>
        <v>0.97686718710475873</v>
      </c>
      <c r="Z188" s="12">
        <f t="shared" si="70"/>
        <v>0.71682633557938835</v>
      </c>
      <c r="AA188" s="12">
        <f>'Surv-rate CEA'!W186*'Unit cost and utilities'!$H$6+'Surv-rate CEA'!V186*'Unit cost and utilities'!$H$6+('Surv-rate CEA'!U185-'Surv-rate CEA'!U186)*'Unit cost and utilities'!$G$14</f>
        <v>105.88228979044237</v>
      </c>
      <c r="AB188" s="12">
        <f t="shared" si="71"/>
        <v>77.696553630988433</v>
      </c>
      <c r="AC188" s="12">
        <f>AA188-'Surv-rate CEA'!V186*'Unit cost and utilities'!$H$6-('Surv-rate CEA'!U185-'Surv-rate CEA'!U186)*'Unit cost and utilities'!$G$14</f>
        <v>41.31599013598651</v>
      </c>
      <c r="AD188" s="12">
        <f t="shared" si="72"/>
        <v>30.317724047821169</v>
      </c>
      <c r="AE188" s="12">
        <f>'Surv-rate CEA'!Z186*'Unit cost and utilities'!$H$12+'Surv-rate CEA'!Y186*'Unit cost and utilities'!$H$12+('Surv-rate CEA'!X185-'Surv-rate CEA'!X186)*'Unit cost and utilities'!$G$14</f>
        <v>92.109890997498212</v>
      </c>
      <c r="AF188" s="12">
        <f t="shared" si="73"/>
        <v>67.590350567556584</v>
      </c>
      <c r="AG188" s="12">
        <f>AE188-'Surv-rate CEA'!Y186*'Unit cost and utilities'!$H$12-('Surv-rate CEA'!X185-'Surv-rate CEA'!X186)*'Unit cost and utilities'!$G$14</f>
        <v>7.8508482775232062</v>
      </c>
      <c r="AH188" s="12">
        <f t="shared" si="74"/>
        <v>5.7609620593830044</v>
      </c>
      <c r="AI188" s="12">
        <f>'Surv-rate CEA'!AC186*'Unit cost and utilities'!$H$5+'Surv-rate CEA'!AB186*'Unit cost and utilities'!$H$5+('Surv-rate CEA'!AA185-'Surv-rate CEA'!AA186)*'Unit cost and utilities'!$G$14</f>
        <v>129.43906968380278</v>
      </c>
      <c r="AJ188" s="12">
        <f t="shared" si="75"/>
        <v>94.982547501920749</v>
      </c>
      <c r="AK188" s="12">
        <f>AI188-'Surv-rate CEA'!AB186*'Unit cost and utilities'!$H$5-('Surv-rate CEA'!AA185-'Surv-rate CEA'!AA186)*'Unit cost and utilities'!$G$14</f>
        <v>10.706223119828108</v>
      </c>
      <c r="AL188" s="12">
        <f t="shared" si="76"/>
        <v>7.8562396077888739</v>
      </c>
      <c r="AM188" s="12">
        <f>'Surv-rate CEA'!AF186*'Unit cost and utilities'!$H$9+'Surv-rate CEA'!AE186*'Unit cost and utilities'!$H$9+('Surv-rate CEA'!AD185-'Surv-rate CEA'!AD186)*'Unit cost and utilities'!G195</f>
        <v>214.21400379956313</v>
      </c>
      <c r="AN188" s="12">
        <f t="shared" si="77"/>
        <v>157.19049774671461</v>
      </c>
      <c r="AO188" s="12">
        <f>AM188-'Surv-rate CEA'!AE186*'Unit cost and utilities'!$H$9-('Surv-rate CEA'!AD185-'Surv-rate CEA'!AD186)*'Unit cost and utilities'!G195</f>
        <v>27.80064319100353</v>
      </c>
      <c r="AP188" s="12">
        <f t="shared" si="78"/>
        <v>20.400145944527505</v>
      </c>
      <c r="AQ188" s="13">
        <f>'Surv-rate CEA'!AI186*'Unit cost and utilities'!$H$4+'Surv-rate CEA'!AH186*'Unit cost and utilities'!$H$4+('Surv-rate CEA'!AG185-'Surv-rate CEA'!AG186)*'Unit cost and utilities'!$G$14</f>
        <v>110.12535154423701</v>
      </c>
      <c r="AR188" s="12">
        <f t="shared" si="79"/>
        <v>80.810117530728149</v>
      </c>
      <c r="AS188" s="13">
        <f>AQ188-'Surv-rate CEA'!AH186*'Unit cost and utilities'!$H$4-('Surv-rate CEA'!AG185-'Surv-rate CEA'!AG186)*'Unit cost and utilities'!$G$14</f>
        <v>0.97686718710475873</v>
      </c>
      <c r="AT188" s="12">
        <f t="shared" si="80"/>
        <v>0.71682633557938835</v>
      </c>
      <c r="AU188" s="12">
        <f>'Surv-rate CEA'!AL186*'Unit cost and utilities'!$H$8+'Surv-rate CEA'!AK186*'Unit cost and utilities'!$H$8+('Surv-rate CEA'!AJ185-'Surv-rate CEA'!AJ186)*'Unit cost and utilities'!$G$14</f>
        <v>88.793339322275983</v>
      </c>
      <c r="AV188" s="12">
        <f t="shared" si="81"/>
        <v>65.1566608956214</v>
      </c>
      <c r="AW188" s="12">
        <f>AU188-'Surv-rate CEA'!AK186*'Unit cost and utilities'!$H$8-('Surv-rate CEA'!AJ185-'Surv-rate CEA'!AJ186)*'Unit cost and utilities'!$G$14</f>
        <v>59.366001595941952</v>
      </c>
      <c r="AX188" s="12">
        <f t="shared" si="82"/>
        <v>43.562844513330553</v>
      </c>
      <c r="AY188" s="12">
        <f>'Surv-rate CEA'!AO186*'Unit cost and utilities'!$H$5+'Surv-rate CEA'!AN186*'Unit cost and utilities'!$H$5+('Surv-rate CEA'!AM185-'Surv-rate CEA'!AM186)*'Unit cost and utilities'!$G$14</f>
        <v>129.43906968380278</v>
      </c>
      <c r="AZ188" s="12">
        <f t="shared" si="83"/>
        <v>94.982547501920749</v>
      </c>
      <c r="BA188" s="12">
        <f>AY188-'Surv-rate CEA'!AN186*'Unit cost and utilities'!$H$5-('Surv-rate CEA'!AM185-'Surv-rate CEA'!AM186)*'Unit cost and utilities'!$G$14</f>
        <v>10.706223119828108</v>
      </c>
      <c r="BB188" s="12">
        <f t="shared" si="84"/>
        <v>7.8562396077888739</v>
      </c>
    </row>
    <row r="189" spans="1:54">
      <c r="A189" s="12">
        <v>184</v>
      </c>
      <c r="B189" s="12">
        <f t="shared" si="85"/>
        <v>10.528767123287672</v>
      </c>
      <c r="C189" s="12">
        <f>'Surv-rate CEA'!D187*'Unit cost and utilities'!$H$7+'Surv-rate CEA'!E187*'Unit cost and utilities'!$H$7+'Unit cost and utilities'!$G$14*('Surv-rate CEA'!C186-'Surv-rate CEA'!C187)</f>
        <v>98.275910764610941</v>
      </c>
      <c r="D189" s="12">
        <f t="shared" si="59"/>
        <v>71.992445761407254</v>
      </c>
      <c r="E189" s="12">
        <f>C189-'Surv-rate CEA'!E187*'Unit cost and utilities'!$H$7-'Unit cost and utilities'!$G$14*('Surv-rate CEA'!C186-'Surv-rate CEA'!C187)</f>
        <v>3.9355127192484183</v>
      </c>
      <c r="F189" s="12">
        <f t="shared" si="60"/>
        <v>2.8829769551812281</v>
      </c>
      <c r="G189" s="12">
        <f>'Surv-rate CEA'!G187*'Unit cost and utilities'!$H$4+'Surv-rate CEA'!H187*'Unit cost and utilities'!$H$4+('Surv-rate CEA'!F186-'Surv-rate CEA'!F187)*'Unit cost and utilities'!$G$14</f>
        <v>108.94111906885384</v>
      </c>
      <c r="H189" s="12">
        <f t="shared" si="61"/>
        <v>79.8052904799505</v>
      </c>
      <c r="I189" s="12">
        <f>G189-'Surv-rate CEA'!H187*'Unit cost and utilities'!$H$4-('Surv-rate CEA'!F186-'Surv-rate CEA'!F187)*'Unit cost and utilities'!$G$14</f>
        <v>0.95511491061380349</v>
      </c>
      <c r="J189" s="12">
        <f t="shared" si="62"/>
        <v>0.69967358087345632</v>
      </c>
      <c r="K189" s="12">
        <f>'Surv-rate CEA'!K187*'Unit cost and utilities'!$H$10+'Surv-rate CEA'!J187*'Unit cost and utilities'!$H$10+('Surv-rate CEA'!I186-'Surv-rate CEA'!I187)*'Unit cost and utilities'!$G$14</f>
        <v>91.306287335083283</v>
      </c>
      <c r="L189" s="12">
        <f t="shared" si="63"/>
        <v>66.886817812259963</v>
      </c>
      <c r="M189" s="12">
        <f>K189-'Surv-rate CEA'!J187*'Unit cost and utilities'!$H$10-('Surv-rate CEA'!I186-'Surv-rate CEA'!I187)*'Unit cost and utilities'!$G$14</f>
        <v>7.7385118224296159</v>
      </c>
      <c r="N189" s="12">
        <f t="shared" si="64"/>
        <v>5.6688804847066274</v>
      </c>
      <c r="O189" s="12">
        <f>'Surv-rate CEA'!N187*'Unit cost and utilities'!$H$3+'Surv-rate CEA'!M187*'Unit cost and utilities'!$H$3+('Surv-rate CEA'!L186-'Surv-rate CEA'!L187)*'Unit cost and utilities'!$G$14</f>
        <v>109.64597388858166</v>
      </c>
      <c r="P189" s="12">
        <f t="shared" si="65"/>
        <v>80.321634943045467</v>
      </c>
      <c r="Q189" s="12">
        <f>O189-'Surv-rate CEA'!M187*'Unit cost and utilities'!$H$3-('Surv-rate CEA'!L186-'Surv-rate CEA'!L187)*'Unit cost and utilities'!$G$14</f>
        <v>0.95511491061379683</v>
      </c>
      <c r="R189" s="12">
        <f t="shared" si="66"/>
        <v>0.69967358087345144</v>
      </c>
      <c r="S189" s="12">
        <f>'Surv-rate CEA'!Q187*'Unit cost and utilities'!$H$11+'Surv-rate CEA'!P187*'Unit cost and utilities'!$H$11+('Surv-rate CEA'!O186-'Surv-rate CEA'!O187)*'Unit cost and utilities'!$G$14</f>
        <v>91.306287335083283</v>
      </c>
      <c r="T189" s="12">
        <f t="shared" si="67"/>
        <v>66.886817812259963</v>
      </c>
      <c r="U189" s="12">
        <f>S189-'Surv-rate CEA'!P187*'Unit cost and utilities'!$H$11-('Surv-rate CEA'!O186-'Surv-rate CEA'!O187)*'Unit cost and utilities'!$G$14</f>
        <v>7.7385118224296159</v>
      </c>
      <c r="V189" s="12">
        <f t="shared" si="68"/>
        <v>5.6688804847066274</v>
      </c>
      <c r="W189" s="12">
        <f>'Surv-rate CEA'!T187*'Unit cost and utilities'!$H$4+'Surv-rate CEA'!S187*'Unit cost and utilities'!$H$4+('Surv-rate CEA'!R186-'Surv-rate CEA'!R187)*'Unit cost and utilities'!$G$14</f>
        <v>108.94111906885384</v>
      </c>
      <c r="X189" s="12">
        <f t="shared" si="69"/>
        <v>79.8052904799505</v>
      </c>
      <c r="Y189" s="12">
        <f>W189-'Surv-rate CEA'!S187*'Unit cost and utilities'!$H$4-('Surv-rate CEA'!R186-'Surv-rate CEA'!R187)*'Unit cost and utilities'!$G$14</f>
        <v>0.95511491061380349</v>
      </c>
      <c r="Z189" s="12">
        <f t="shared" si="70"/>
        <v>0.69967358087345632</v>
      </c>
      <c r="AA189" s="12">
        <f>'Surv-rate CEA'!W187*'Unit cost and utilities'!$H$6+'Surv-rate CEA'!V187*'Unit cost and utilities'!$H$6+('Surv-rate CEA'!U186-'Surv-rate CEA'!U187)*'Unit cost and utilities'!$G$14</f>
        <v>105.00218886744661</v>
      </c>
      <c r="AB189" s="12">
        <f t="shared" si="71"/>
        <v>76.91981003335367</v>
      </c>
      <c r="AC189" s="12">
        <f>AA189-'Surv-rate CEA'!V187*'Unit cost and utilities'!$H$6-('Surv-rate CEA'!U186-'Surv-rate CEA'!U187)*'Unit cost and utilities'!$G$14</f>
        <v>40.905873477679641</v>
      </c>
      <c r="AD189" s="12">
        <f t="shared" si="72"/>
        <v>29.965775486105187</v>
      </c>
      <c r="AE189" s="12">
        <f>'Surv-rate CEA'!Z187*'Unit cost and utilities'!$H$12+'Surv-rate CEA'!Y187*'Unit cost and utilities'!$H$12+('Surv-rate CEA'!X186-'Surv-rate CEA'!X187)*'Unit cost and utilities'!$G$14</f>
        <v>91.306287335083283</v>
      </c>
      <c r="AF189" s="12">
        <f t="shared" si="73"/>
        <v>66.886817812259963</v>
      </c>
      <c r="AG189" s="12">
        <f>AE189-'Surv-rate CEA'!Y187*'Unit cost and utilities'!$H$12-('Surv-rate CEA'!X186-'Surv-rate CEA'!X187)*'Unit cost and utilities'!$G$14</f>
        <v>7.7385118224296159</v>
      </c>
      <c r="AH189" s="12">
        <f t="shared" si="74"/>
        <v>5.6688804847066274</v>
      </c>
      <c r="AI189" s="12">
        <f>'Surv-rate CEA'!AC187*'Unit cost and utilities'!$H$5+'Surv-rate CEA'!AB187*'Unit cost and utilities'!$H$5+('Surv-rate CEA'!AA186-'Surv-rate CEA'!AA187)*'Unit cost and utilities'!$G$14</f>
        <v>128.11342181535508</v>
      </c>
      <c r="AJ189" s="12">
        <f t="shared" si="75"/>
        <v>93.850044223365316</v>
      </c>
      <c r="AK189" s="12">
        <f>AI189-'Surv-rate CEA'!AB187*'Unit cost and utilities'!$H$5-('Surv-rate CEA'!AA186-'Surv-rate CEA'!AA187)*'Unit cost and utilities'!$G$14</f>
        <v>10.535458568404074</v>
      </c>
      <c r="AL189" s="12">
        <f t="shared" si="76"/>
        <v>7.717795985366835</v>
      </c>
      <c r="AM189" s="12">
        <f>'Surv-rate CEA'!AF187*'Unit cost and utilities'!$H$9+'Surv-rate CEA'!AE187*'Unit cost and utilities'!$H$9+('Surv-rate CEA'!AD186-'Surv-rate CEA'!AD187)*'Unit cost and utilities'!G196</f>
        <v>212.93209135714889</v>
      </c>
      <c r="AN189" s="12">
        <f t="shared" si="77"/>
        <v>155.98432941119785</v>
      </c>
      <c r="AO189" s="12">
        <f>AM189-'Surv-rate CEA'!AE187*'Unit cost and utilities'!$H$9-('Surv-rate CEA'!AD186-'Surv-rate CEA'!AD187)*'Unit cost and utilities'!G196</f>
        <v>27.495567911824622</v>
      </c>
      <c r="AP189" s="12">
        <f t="shared" si="78"/>
        <v>20.141997832127242</v>
      </c>
      <c r="AQ189" s="13">
        <f>'Surv-rate CEA'!AI187*'Unit cost and utilities'!$H$4+'Surv-rate CEA'!AH187*'Unit cost and utilities'!$H$4+('Surv-rate CEA'!AG186-'Surv-rate CEA'!AG187)*'Unit cost and utilities'!$G$14</f>
        <v>108.94111906885384</v>
      </c>
      <c r="AR189" s="12">
        <f t="shared" si="79"/>
        <v>79.8052904799505</v>
      </c>
      <c r="AS189" s="13">
        <f>AQ189-'Surv-rate CEA'!AH187*'Unit cost and utilities'!$H$4-('Surv-rate CEA'!AG186-'Surv-rate CEA'!AG187)*'Unit cost and utilities'!$G$14</f>
        <v>0.95511491061380349</v>
      </c>
      <c r="AT189" s="12">
        <f t="shared" si="80"/>
        <v>0.69967358087345632</v>
      </c>
      <c r="AU189" s="12">
        <f>'Surv-rate CEA'!AL187*'Unit cost and utilities'!$H$8+'Surv-rate CEA'!AK187*'Unit cost and utilities'!$H$8+('Surv-rate CEA'!AJ186-'Surv-rate CEA'!AJ187)*'Unit cost and utilities'!$G$14</f>
        <v>88.009038779988927</v>
      </c>
      <c r="AV189" s="12">
        <f t="shared" si="81"/>
        <v>64.471404045878586</v>
      </c>
      <c r="AW189" s="12">
        <f>AU189-'Surv-rate CEA'!AK187*'Unit cost and utilities'!$H$8-('Surv-rate CEA'!AJ186-'Surv-rate CEA'!AJ187)*'Unit cost and utilities'!$G$14</f>
        <v>58.833656515935509</v>
      </c>
      <c r="AX189" s="12">
        <f t="shared" si="82"/>
        <v>43.098850905729584</v>
      </c>
      <c r="AY189" s="12">
        <f>'Surv-rate CEA'!AO187*'Unit cost and utilities'!$H$5+'Surv-rate CEA'!AN187*'Unit cost and utilities'!$H$5+('Surv-rate CEA'!AM186-'Surv-rate CEA'!AM187)*'Unit cost and utilities'!$G$14</f>
        <v>128.11342181535508</v>
      </c>
      <c r="AZ189" s="12">
        <f t="shared" si="83"/>
        <v>93.850044223365316</v>
      </c>
      <c r="BA189" s="12">
        <f>AY189-'Surv-rate CEA'!AN187*'Unit cost and utilities'!$H$5-('Surv-rate CEA'!AM186-'Surv-rate CEA'!AM187)*'Unit cost and utilities'!$G$14</f>
        <v>10.535458568404074</v>
      </c>
      <c r="BB189" s="12">
        <f t="shared" si="84"/>
        <v>7.717795985366835</v>
      </c>
    </row>
    <row r="190" spans="1:54">
      <c r="A190" s="12">
        <v>185</v>
      </c>
      <c r="B190" s="12">
        <f t="shared" si="85"/>
        <v>10.586301369863014</v>
      </c>
      <c r="C190" s="12">
        <f>'Surv-rate CEA'!D188*'Unit cost and utilities'!$H$7+'Surv-rate CEA'!E188*'Unit cost and utilities'!$H$7+'Unit cost and utilities'!$G$14*('Surv-rate CEA'!C187-'Surv-rate CEA'!C188)</f>
        <v>97.443033833295402</v>
      </c>
      <c r="D190" s="12">
        <f t="shared" si="59"/>
        <v>71.261025441429041</v>
      </c>
      <c r="E190" s="12">
        <f>C190-'Surv-rate CEA'!E188*'Unit cost and utilities'!$H$7-'Unit cost and utilities'!$G$14*('Surv-rate CEA'!C187-'Surv-rate CEA'!C188)</f>
        <v>3.8724660741437535</v>
      </c>
      <c r="F190" s="12">
        <f t="shared" si="60"/>
        <v>2.8319715897057507</v>
      </c>
      <c r="G190" s="12">
        <f>'Surv-rate CEA'!G188*'Unit cost and utilities'!$H$4+'Surv-rate CEA'!H188*'Unit cost and utilities'!$H$4+('Surv-rate CEA'!F187-'Surv-rate CEA'!F188)*'Unit cost and utilities'!$G$14</f>
        <v>107.77402643223192</v>
      </c>
      <c r="H190" s="12">
        <f t="shared" si="61"/>
        <v>78.81617943722425</v>
      </c>
      <c r="I190" s="12">
        <f>G190-'Surv-rate CEA'!H188*'Unit cost and utilities'!$H$4-('Surv-rate CEA'!F187-'Surv-rate CEA'!F188)*'Unit cost and utilities'!$G$14</f>
        <v>0.93393010909428487</v>
      </c>
      <c r="J190" s="12">
        <f t="shared" si="62"/>
        <v>0.68299204824166648</v>
      </c>
      <c r="K190" s="12">
        <f>'Surv-rate CEA'!K188*'Unit cost and utilities'!$H$10+'Surv-rate CEA'!J188*'Unit cost and utilities'!$H$10+('Surv-rate CEA'!I187-'Surv-rate CEA'!I188)*'Unit cost and utilities'!$G$14</f>
        <v>90.512739747623897</v>
      </c>
      <c r="L190" s="12">
        <f t="shared" si="63"/>
        <v>66.192834892266603</v>
      </c>
      <c r="M190" s="12">
        <f>K190-'Surv-rate CEA'!J188*'Unit cost and utilities'!$H$10-('Surv-rate CEA'!I187-'Surv-rate CEA'!I188)*'Unit cost and utilities'!$G$14</f>
        <v>7.6282172228107488</v>
      </c>
      <c r="N190" s="12">
        <f t="shared" si="64"/>
        <v>5.5785884347303911</v>
      </c>
      <c r="O190" s="12">
        <f>'Surv-rate CEA'!N188*'Unit cost and utilities'!$H$3+'Surv-rate CEA'!M188*'Unit cost and utilities'!$H$3+('Surv-rate CEA'!L187-'Surv-rate CEA'!L188)*'Unit cost and utilities'!$G$14</f>
        <v>108.4565010078514</v>
      </c>
      <c r="P190" s="12">
        <f t="shared" si="65"/>
        <v>79.315279641550305</v>
      </c>
      <c r="Q190" s="12">
        <f>O190-'Surv-rate CEA'!M188*'Unit cost and utilities'!$H$3-('Surv-rate CEA'!L187-'Surv-rate CEA'!L188)*'Unit cost and utilities'!$G$14</f>
        <v>0.93393010909429419</v>
      </c>
      <c r="R190" s="12">
        <f t="shared" si="66"/>
        <v>0.68299204824167326</v>
      </c>
      <c r="S190" s="12">
        <f>'Surv-rate CEA'!Q188*'Unit cost and utilities'!$H$11+'Surv-rate CEA'!P188*'Unit cost and utilities'!$H$11+('Surv-rate CEA'!O187-'Surv-rate CEA'!O188)*'Unit cost and utilities'!$G$14</f>
        <v>90.512739747623897</v>
      </c>
      <c r="T190" s="12">
        <f t="shared" si="67"/>
        <v>66.192834892266603</v>
      </c>
      <c r="U190" s="12">
        <f>S190-'Surv-rate CEA'!P188*'Unit cost and utilities'!$H$11-('Surv-rate CEA'!O187-'Surv-rate CEA'!O188)*'Unit cost and utilities'!$G$14</f>
        <v>7.6282172228107488</v>
      </c>
      <c r="V190" s="12">
        <f t="shared" si="68"/>
        <v>5.5785884347303911</v>
      </c>
      <c r="W190" s="12">
        <f>'Surv-rate CEA'!T188*'Unit cost and utilities'!$H$4+'Surv-rate CEA'!S188*'Unit cost and utilities'!$H$4+('Surv-rate CEA'!R187-'Surv-rate CEA'!R188)*'Unit cost and utilities'!$G$14</f>
        <v>107.77402643223192</v>
      </c>
      <c r="X190" s="12">
        <f t="shared" si="69"/>
        <v>78.81617943722425</v>
      </c>
      <c r="Y190" s="12">
        <f>W190-'Surv-rate CEA'!S188*'Unit cost and utilities'!$H$4-('Surv-rate CEA'!R187-'Surv-rate CEA'!R188)*'Unit cost and utilities'!$G$14</f>
        <v>0.93393010909428487</v>
      </c>
      <c r="Z190" s="12">
        <f t="shared" si="70"/>
        <v>0.68299204824166648</v>
      </c>
      <c r="AA190" s="12">
        <f>'Surv-rate CEA'!W188*'Unit cost and utilities'!$H$6+'Surv-rate CEA'!V188*'Unit cost and utilities'!$H$6+('Surv-rate CEA'!U187-'Surv-rate CEA'!U188)*'Unit cost and utilities'!$G$14</f>
        <v>104.13274076774864</v>
      </c>
      <c r="AB190" s="12">
        <f t="shared" si="71"/>
        <v>76.153272298883579</v>
      </c>
      <c r="AC190" s="12">
        <f>AA190-'Surv-rate CEA'!V188*'Unit cost and utilities'!$H$6-('Surv-rate CEA'!U187-'Surv-rate CEA'!U188)*'Unit cost and utilities'!$G$14</f>
        <v>40.501424453756925</v>
      </c>
      <c r="AD190" s="12">
        <f t="shared" si="72"/>
        <v>29.619080244883644</v>
      </c>
      <c r="AE190" s="12">
        <f>'Surv-rate CEA'!Z188*'Unit cost and utilities'!$H$12+'Surv-rate CEA'!Y188*'Unit cost and utilities'!$H$12+('Surv-rate CEA'!X187-'Surv-rate CEA'!X188)*'Unit cost and utilities'!$G$14</f>
        <v>90.512739747623897</v>
      </c>
      <c r="AF190" s="12">
        <f t="shared" si="73"/>
        <v>66.192834892266603</v>
      </c>
      <c r="AG190" s="12">
        <f>AE190-'Surv-rate CEA'!Y188*'Unit cost and utilities'!$H$12-('Surv-rate CEA'!X187-'Surv-rate CEA'!X188)*'Unit cost and utilities'!$G$14</f>
        <v>7.6282172228107488</v>
      </c>
      <c r="AH190" s="12">
        <f t="shared" si="74"/>
        <v>5.5785884347303911</v>
      </c>
      <c r="AI190" s="12">
        <f>'Surv-rate CEA'!AC188*'Unit cost and utilities'!$H$5+'Surv-rate CEA'!AB188*'Unit cost and utilities'!$H$5+('Surv-rate CEA'!AA187-'Surv-rate CEA'!AA188)*'Unit cost and utilities'!$G$14</f>
        <v>126.80628653850846</v>
      </c>
      <c r="AJ190" s="12">
        <f t="shared" si="75"/>
        <v>92.734653834907121</v>
      </c>
      <c r="AK190" s="12">
        <f>AI190-'Surv-rate CEA'!AB188*'Unit cost and utilities'!$H$5-('Surv-rate CEA'!AA187-'Surv-rate CEA'!AA188)*'Unit cost and utilities'!$G$14</f>
        <v>10.368076486466306</v>
      </c>
      <c r="AL190" s="12">
        <f t="shared" si="76"/>
        <v>7.5822737985021842</v>
      </c>
      <c r="AM190" s="12">
        <f>'Surv-rate CEA'!AF188*'Unit cost and utilities'!$H$9+'Surv-rate CEA'!AE188*'Unit cost and utilities'!$H$9+('Surv-rate CEA'!AD187-'Surv-rate CEA'!AD188)*'Unit cost and utilities'!G197</f>
        <v>211.66260105736782</v>
      </c>
      <c r="AN190" s="12">
        <f t="shared" si="77"/>
        <v>154.79089069365889</v>
      </c>
      <c r="AO190" s="12">
        <f>AM190-'Surv-rate CEA'!AE188*'Unit cost and utilities'!$H$9-('Surv-rate CEA'!AD187-'Surv-rate CEA'!AD188)*'Unit cost and utilities'!G197</f>
        <v>27.195026273916625</v>
      </c>
      <c r="AP190" s="12">
        <f t="shared" si="78"/>
        <v>19.887983603849218</v>
      </c>
      <c r="AQ190" s="13">
        <f>'Surv-rate CEA'!AI188*'Unit cost and utilities'!$H$4+'Surv-rate CEA'!AH188*'Unit cost and utilities'!$H$4+('Surv-rate CEA'!AG187-'Surv-rate CEA'!AG188)*'Unit cost and utilities'!$G$14</f>
        <v>107.77402643223192</v>
      </c>
      <c r="AR190" s="12">
        <f t="shared" si="79"/>
        <v>78.81617943722425</v>
      </c>
      <c r="AS190" s="13">
        <f>AQ190-'Surv-rate CEA'!AH188*'Unit cost and utilities'!$H$4-('Surv-rate CEA'!AG187-'Surv-rate CEA'!AG188)*'Unit cost and utilities'!$G$14</f>
        <v>0.93393010909428487</v>
      </c>
      <c r="AT190" s="12">
        <f t="shared" si="80"/>
        <v>0.68299204824166648</v>
      </c>
      <c r="AU190" s="12">
        <f>'Surv-rate CEA'!AL188*'Unit cost and utilities'!$H$8+'Surv-rate CEA'!AK188*'Unit cost and utilities'!$H$8+('Surv-rate CEA'!AJ187-'Surv-rate CEA'!AJ188)*'Unit cost and utilities'!$G$14</f>
        <v>87.234637278479099</v>
      </c>
      <c r="AV190" s="12">
        <f t="shared" si="81"/>
        <v>63.795527108798154</v>
      </c>
      <c r="AW190" s="12">
        <f>AU190-'Surv-rate CEA'!AK188*'Unit cost and utilities'!$H$8-('Surv-rate CEA'!AJ187-'Surv-rate CEA'!AJ188)*'Unit cost and utilities'!$G$14</f>
        <v>58.308160614059943</v>
      </c>
      <c r="AX190" s="12">
        <f t="shared" si="82"/>
        <v>42.641317224071244</v>
      </c>
      <c r="AY190" s="12">
        <f>'Surv-rate CEA'!AO188*'Unit cost and utilities'!$H$5+'Surv-rate CEA'!AN188*'Unit cost and utilities'!$H$5+('Surv-rate CEA'!AM187-'Surv-rate CEA'!AM188)*'Unit cost and utilities'!$G$14</f>
        <v>126.80628653850846</v>
      </c>
      <c r="AZ190" s="12">
        <f t="shared" si="83"/>
        <v>92.734653834907121</v>
      </c>
      <c r="BA190" s="12">
        <f>AY190-'Surv-rate CEA'!AN188*'Unit cost and utilities'!$H$5-('Surv-rate CEA'!AM187-'Surv-rate CEA'!AM188)*'Unit cost and utilities'!$G$14</f>
        <v>10.368076486466306</v>
      </c>
      <c r="BB190" s="12">
        <f t="shared" si="84"/>
        <v>7.5822737985021842</v>
      </c>
    </row>
    <row r="191" spans="1:54">
      <c r="A191" s="12">
        <v>186</v>
      </c>
      <c r="B191" s="12">
        <f t="shared" si="85"/>
        <v>10.643835616438356</v>
      </c>
      <c r="C191" s="12">
        <f>'Surv-rate CEA'!D189*'Unit cost and utilities'!$H$7+'Surv-rate CEA'!E189*'Unit cost and utilities'!$H$7+'Unit cost and utilities'!$G$14*('Surv-rate CEA'!C188-'Surv-rate CEA'!C189)</f>
        <v>96.620357328461864</v>
      </c>
      <c r="D191" s="12">
        <f t="shared" si="59"/>
        <v>70.53932990989297</v>
      </c>
      <c r="E191" s="12">
        <f>C191-'Surv-rate CEA'!E189*'Unit cost and utilities'!$H$7-'Unit cost and utilities'!$G$14*('Surv-rate CEA'!C188-'Surv-rate CEA'!C189)</f>
        <v>3.8106714314653791</v>
      </c>
      <c r="F191" s="12">
        <f t="shared" si="60"/>
        <v>2.7820452823264223</v>
      </c>
      <c r="G191" s="12">
        <f>'Surv-rate CEA'!G189*'Unit cost and utilities'!$H$4+'Surv-rate CEA'!H189*'Unit cost and utilities'!$H$4+('Surv-rate CEA'!F188-'Surv-rate CEA'!F189)*'Unit cost and utilities'!$G$14</f>
        <v>106.6237576376197</v>
      </c>
      <c r="H191" s="12">
        <f t="shared" si="61"/>
        <v>77.84248189710415</v>
      </c>
      <c r="I191" s="12">
        <f>G191-'Surv-rate CEA'!H189*'Unit cost and utilities'!$H$4-('Surv-rate CEA'!F188-'Surv-rate CEA'!F189)*'Unit cost and utilities'!$G$14</f>
        <v>0.91329574818398029</v>
      </c>
      <c r="J191" s="12">
        <f t="shared" si="62"/>
        <v>0.66676704441740753</v>
      </c>
      <c r="K191" s="12">
        <f>'Surv-rate CEA'!K189*'Unit cost and utilities'!$H$10+'Surv-rate CEA'!J189*'Unit cost and utilities'!$H$10+('Surv-rate CEA'!I188-'Surv-rate CEA'!I189)*'Unit cost and utilities'!$G$14</f>
        <v>89.729081333253006</v>
      </c>
      <c r="L191" s="12">
        <f t="shared" si="63"/>
        <v>65.508237039126186</v>
      </c>
      <c r="M191" s="12">
        <f>K191-'Surv-rate CEA'!J189*'Unit cost and utilities'!$H$10-('Surv-rate CEA'!I188-'Surv-rate CEA'!I189)*'Unit cost and utilities'!$G$14</f>
        <v>7.5199191152438845</v>
      </c>
      <c r="N191" s="12">
        <f t="shared" si="64"/>
        <v>5.4900444381780602</v>
      </c>
      <c r="O191" s="12">
        <f>'Surv-rate CEA'!N189*'Unit cost and utilities'!$H$3+'Surv-rate CEA'!M189*'Unit cost and utilities'!$H$3+('Surv-rate CEA'!L188-'Surv-rate CEA'!L189)*'Unit cost and utilities'!$G$14</f>
        <v>107.28449255565272</v>
      </c>
      <c r="P191" s="12">
        <f t="shared" si="65"/>
        <v>78.324862625708505</v>
      </c>
      <c r="Q191" s="12">
        <f>O191-'Surv-rate CEA'!M189*'Unit cost and utilities'!$H$3-('Surv-rate CEA'!L188-'Surv-rate CEA'!L189)*'Unit cost and utilities'!$G$14</f>
        <v>0.91329574818398918</v>
      </c>
      <c r="R191" s="12">
        <f t="shared" si="66"/>
        <v>0.66676704441741408</v>
      </c>
      <c r="S191" s="12">
        <f>'Surv-rate CEA'!Q189*'Unit cost and utilities'!$H$11+'Surv-rate CEA'!P189*'Unit cost and utilities'!$H$11+('Surv-rate CEA'!O188-'Surv-rate CEA'!O189)*'Unit cost and utilities'!$G$14</f>
        <v>89.729081333253006</v>
      </c>
      <c r="T191" s="12">
        <f t="shared" si="67"/>
        <v>65.508237039126186</v>
      </c>
      <c r="U191" s="12">
        <f>S191-'Surv-rate CEA'!P189*'Unit cost and utilities'!$H$11-('Surv-rate CEA'!O188-'Surv-rate CEA'!O189)*'Unit cost and utilities'!$G$14</f>
        <v>7.5199191152438845</v>
      </c>
      <c r="V191" s="12">
        <f t="shared" si="68"/>
        <v>5.4900444381780602</v>
      </c>
      <c r="W191" s="12">
        <f>'Surv-rate CEA'!T189*'Unit cost and utilities'!$H$4+'Surv-rate CEA'!S189*'Unit cost and utilities'!$H$4+('Surv-rate CEA'!R188-'Surv-rate CEA'!R189)*'Unit cost and utilities'!$G$14</f>
        <v>106.6237576376197</v>
      </c>
      <c r="X191" s="12">
        <f t="shared" si="69"/>
        <v>77.84248189710415</v>
      </c>
      <c r="Y191" s="12">
        <f>W191-'Surv-rate CEA'!S189*'Unit cost and utilities'!$H$4-('Surv-rate CEA'!R188-'Surv-rate CEA'!R189)*'Unit cost and utilities'!$G$14</f>
        <v>0.91329574818398029</v>
      </c>
      <c r="Z191" s="12">
        <f t="shared" si="70"/>
        <v>0.66676704441740753</v>
      </c>
      <c r="AA191" s="12">
        <f>'Surv-rate CEA'!W189*'Unit cost and utilities'!$H$6+'Surv-rate CEA'!V189*'Unit cost and utilities'!$H$6+('Surv-rate CEA'!U188-'Surv-rate CEA'!U189)*'Unit cost and utilities'!$G$14</f>
        <v>103.27377289882224</v>
      </c>
      <c r="AB191" s="12">
        <f t="shared" si="71"/>
        <v>75.396768744959445</v>
      </c>
      <c r="AC191" s="12">
        <f>AA191-'Surv-rate CEA'!V189*'Unit cost and utilities'!$H$6-('Surv-rate CEA'!U188-'Surv-rate CEA'!U189)*'Unit cost and utilities'!$G$14</f>
        <v>40.102541314850512</v>
      </c>
      <c r="AD191" s="12">
        <f t="shared" si="72"/>
        <v>29.27754016078411</v>
      </c>
      <c r="AE191" s="12">
        <f>'Surv-rate CEA'!Z189*'Unit cost and utilities'!$H$12+'Surv-rate CEA'!Y189*'Unit cost and utilities'!$H$12+('Surv-rate CEA'!X188-'Surv-rate CEA'!X189)*'Unit cost and utilities'!$G$14</f>
        <v>89.729081333253006</v>
      </c>
      <c r="AF191" s="12">
        <f t="shared" si="73"/>
        <v>65.508237039126186</v>
      </c>
      <c r="AG191" s="12">
        <f>AE191-'Surv-rate CEA'!Y189*'Unit cost and utilities'!$H$12-('Surv-rate CEA'!X188-'Surv-rate CEA'!X189)*'Unit cost and utilities'!$G$14</f>
        <v>7.5199191152438845</v>
      </c>
      <c r="AH191" s="12">
        <f t="shared" si="74"/>
        <v>5.4900444381780602</v>
      </c>
      <c r="AI191" s="12">
        <f>'Surv-rate CEA'!AC189*'Unit cost and utilities'!$H$5+'Surv-rate CEA'!AB189*'Unit cost and utilities'!$H$5+('Surv-rate CEA'!AA188-'Surv-rate CEA'!AA189)*'Unit cost and utilities'!$G$14</f>
        <v>125.51733170338721</v>
      </c>
      <c r="AJ191" s="12">
        <f t="shared" si="75"/>
        <v>91.636055953878838</v>
      </c>
      <c r="AK191" s="12">
        <f>AI191-'Surv-rate CEA'!AB189*'Unit cost and utilities'!$H$5-('Surv-rate CEA'!AA188-'Surv-rate CEA'!AA189)*'Unit cost and utilities'!$G$14</f>
        <v>10.203996299414163</v>
      </c>
      <c r="AL191" s="12">
        <f t="shared" si="76"/>
        <v>7.4496004906791331</v>
      </c>
      <c r="AM191" s="12">
        <f>'Surv-rate CEA'!AF189*'Unit cost and utilities'!$H$9+'Surv-rate CEA'!AE189*'Unit cost and utilities'!$H$9+('Surv-rate CEA'!AD188-'Surv-rate CEA'!AD189)*'Unit cost and utilities'!G198</f>
        <v>210.40536185574928</v>
      </c>
      <c r="AN191" s="12">
        <f t="shared" si="77"/>
        <v>153.61000150618446</v>
      </c>
      <c r="AO191" s="12">
        <f>AM191-'Surv-rate CEA'!AE189*'Unit cost and utilities'!$H$9-('Surv-rate CEA'!AD188-'Surv-rate CEA'!AD189)*'Unit cost and utilities'!G198</f>
        <v>26.898932282489938</v>
      </c>
      <c r="AP191" s="12">
        <f t="shared" si="78"/>
        <v>19.638021540823814</v>
      </c>
      <c r="AQ191" s="13">
        <f>'Surv-rate CEA'!AI189*'Unit cost and utilities'!$H$4+'Surv-rate CEA'!AH189*'Unit cost and utilities'!$H$4+('Surv-rate CEA'!AG188-'Surv-rate CEA'!AG189)*'Unit cost and utilities'!$G$14</f>
        <v>106.6237576376197</v>
      </c>
      <c r="AR191" s="12">
        <f t="shared" si="79"/>
        <v>77.84248189710415</v>
      </c>
      <c r="AS191" s="13">
        <f>AQ191-'Surv-rate CEA'!AH189*'Unit cost and utilities'!$H$4-('Surv-rate CEA'!AG188-'Surv-rate CEA'!AG189)*'Unit cost and utilities'!$G$14</f>
        <v>0.91329574818398029</v>
      </c>
      <c r="AT191" s="12">
        <f t="shared" si="80"/>
        <v>0.66676704441740753</v>
      </c>
      <c r="AU191" s="12">
        <f>'Surv-rate CEA'!AL189*'Unit cost and utilities'!$H$8+'Surv-rate CEA'!AK189*'Unit cost and utilities'!$H$8+('Surv-rate CEA'!AJ188-'Surv-rate CEA'!AJ189)*'Unit cost and utilities'!$G$14</f>
        <v>86.469969490895338</v>
      </c>
      <c r="AV191" s="12">
        <f t="shared" si="81"/>
        <v>63.128867185630675</v>
      </c>
      <c r="AW191" s="12">
        <f>AU191-'Surv-rate CEA'!AK189*'Unit cost and utilities'!$H$8-('Surv-rate CEA'!AJ188-'Surv-rate CEA'!AJ189)*'Unit cost and utilities'!$G$14</f>
        <v>57.789397279437679</v>
      </c>
      <c r="AX191" s="12">
        <f t="shared" si="82"/>
        <v>42.190129209833877</v>
      </c>
      <c r="AY191" s="12">
        <f>'Surv-rate CEA'!AO189*'Unit cost and utilities'!$H$5+'Surv-rate CEA'!AN189*'Unit cost and utilities'!$H$5+('Surv-rate CEA'!AM188-'Surv-rate CEA'!AM189)*'Unit cost and utilities'!$G$14</f>
        <v>125.51733170338721</v>
      </c>
      <c r="AZ191" s="12">
        <f t="shared" si="83"/>
        <v>91.636055953878838</v>
      </c>
      <c r="BA191" s="12">
        <f>AY191-'Surv-rate CEA'!AN189*'Unit cost and utilities'!$H$5-('Surv-rate CEA'!AM188-'Surv-rate CEA'!AM189)*'Unit cost and utilities'!$G$14</f>
        <v>10.203996299414163</v>
      </c>
      <c r="BB191" s="12">
        <f t="shared" si="84"/>
        <v>7.4496004906791331</v>
      </c>
    </row>
    <row r="192" spans="1:54">
      <c r="A192" s="12">
        <v>187</v>
      </c>
      <c r="B192" s="12">
        <f t="shared" si="85"/>
        <v>10.701369863013699</v>
      </c>
      <c r="C192" s="12">
        <f>'Surv-rate CEA'!D190*'Unit cost and utilities'!$H$7+'Surv-rate CEA'!E190*'Unit cost and utilities'!$H$7+'Unit cost and utilities'!$G$14*('Surv-rate CEA'!C189-'Surv-rate CEA'!C190)</f>
        <v>95.80771480308303</v>
      </c>
      <c r="D192" s="12">
        <f t="shared" si="59"/>
        <v>69.827194265014569</v>
      </c>
      <c r="E192" s="12">
        <f>C192-'Surv-rate CEA'!E190*'Unit cost and utilities'!$H$7-'Unit cost and utilities'!$G$14*('Surv-rate CEA'!C189-'Surv-rate CEA'!C190)</f>
        <v>3.7500989306509167</v>
      </c>
      <c r="F192" s="12">
        <f t="shared" si="60"/>
        <v>2.733171196931194</v>
      </c>
      <c r="G192" s="12">
        <f>'Surv-rate CEA'!G190*'Unit cost and utilities'!$H$4+'Surv-rate CEA'!H190*'Unit cost and utilities'!$H$4+('Surv-rate CEA'!F189-'Surv-rate CEA'!F190)*'Unit cost and utilities'!$G$14</f>
        <v>105.49000381753613</v>
      </c>
      <c r="H192" s="12">
        <f t="shared" si="61"/>
        <v>76.883902352999115</v>
      </c>
      <c r="I192" s="12">
        <f>G192-'Surv-rate CEA'!H190*'Unit cost and utilities'!$H$4-('Surv-rate CEA'!F189-'Surv-rate CEA'!F190)*'Unit cost and utilities'!$G$14</f>
        <v>0.89319537318400144</v>
      </c>
      <c r="J192" s="12">
        <f t="shared" si="62"/>
        <v>0.65098439064245839</v>
      </c>
      <c r="K192" s="12">
        <f>'Surv-rate CEA'!K190*'Unit cost and utilities'!$H$10+'Surv-rate CEA'!J190*'Unit cost and utilities'!$H$10+('Surv-rate CEA'!I189-'Surv-rate CEA'!I190)*'Unit cost and utilities'!$G$14</f>
        <v>88.955148671956977</v>
      </c>
      <c r="L192" s="12">
        <f t="shared" si="63"/>
        <v>64.832862989756961</v>
      </c>
      <c r="M192" s="12">
        <f>K192-'Surv-rate CEA'!J190*'Unit cost and utilities'!$H$10-('Surv-rate CEA'!I189-'Surv-rate CEA'!I190)*'Unit cost and utilities'!$G$14</f>
        <v>7.4135733327865099</v>
      </c>
      <c r="N192" s="12">
        <f t="shared" si="64"/>
        <v>5.4032081484293668</v>
      </c>
      <c r="O192" s="12">
        <f>'Surv-rate CEA'!N190*'Unit cost and utilities'!$H$3+'Surv-rate CEA'!M190*'Unit cost and utilities'!$H$3+('Surv-rate CEA'!L189-'Surv-rate CEA'!L190)*'Unit cost and utilities'!$G$14</f>
        <v>106.12962004176298</v>
      </c>
      <c r="P192" s="12">
        <f t="shared" si="65"/>
        <v>77.350071559058762</v>
      </c>
      <c r="Q192" s="12">
        <f>O192-'Surv-rate CEA'!M190*'Unit cost and utilities'!$H$3-('Surv-rate CEA'!L189-'Surv-rate CEA'!L190)*'Unit cost and utilities'!$G$14</f>
        <v>0.89319537318400322</v>
      </c>
      <c r="R192" s="12">
        <f t="shared" si="66"/>
        <v>0.65098439064245972</v>
      </c>
      <c r="S192" s="12">
        <f>'Surv-rate CEA'!Q190*'Unit cost and utilities'!$H$11+'Surv-rate CEA'!P190*'Unit cost and utilities'!$H$11+('Surv-rate CEA'!O189-'Surv-rate CEA'!O190)*'Unit cost and utilities'!$G$14</f>
        <v>88.955148671956977</v>
      </c>
      <c r="T192" s="12">
        <f t="shared" si="67"/>
        <v>64.832862989756961</v>
      </c>
      <c r="U192" s="12">
        <f>S192-'Surv-rate CEA'!P190*'Unit cost and utilities'!$H$11-('Surv-rate CEA'!O189-'Surv-rate CEA'!O190)*'Unit cost and utilities'!$G$14</f>
        <v>7.4135733327865099</v>
      </c>
      <c r="V192" s="12">
        <f t="shared" si="68"/>
        <v>5.4032081484293668</v>
      </c>
      <c r="W192" s="12">
        <f>'Surv-rate CEA'!T190*'Unit cost and utilities'!$H$4+'Surv-rate CEA'!S190*'Unit cost and utilities'!$H$4+('Surv-rate CEA'!R189-'Surv-rate CEA'!R190)*'Unit cost and utilities'!$G$14</f>
        <v>105.49000381753613</v>
      </c>
      <c r="X192" s="12">
        <f t="shared" si="69"/>
        <v>76.883902352999115</v>
      </c>
      <c r="Y192" s="12">
        <f>W192-'Surv-rate CEA'!S190*'Unit cost and utilities'!$H$4-('Surv-rate CEA'!R189-'Surv-rate CEA'!R190)*'Unit cost and utilities'!$G$14</f>
        <v>0.89319537318400144</v>
      </c>
      <c r="Z192" s="12">
        <f t="shared" si="70"/>
        <v>0.65098439064245839</v>
      </c>
      <c r="AA192" s="12">
        <f>'Surv-rate CEA'!W190*'Unit cost and utilities'!$H$6+'Surv-rate CEA'!V190*'Unit cost and utilities'!$H$6+('Surv-rate CEA'!U189-'Surv-rate CEA'!U190)*'Unit cost and utilities'!$G$14</f>
        <v>102.42511620357355</v>
      </c>
      <c r="AB192" s="12">
        <f t="shared" si="71"/>
        <v>74.650131270362721</v>
      </c>
      <c r="AC192" s="12">
        <f>AA192-'Surv-rate CEA'!V190*'Unit cost and utilities'!$H$6-('Surv-rate CEA'!U189-'Surv-rate CEA'!U190)*'Unit cost and utilities'!$G$14</f>
        <v>39.709124573853664</v>
      </c>
      <c r="AD192" s="12">
        <f t="shared" si="72"/>
        <v>28.94105930207321</v>
      </c>
      <c r="AE192" s="12">
        <f>'Surv-rate CEA'!Z190*'Unit cost and utilities'!$H$12+'Surv-rate CEA'!Y190*'Unit cost and utilities'!$H$12+('Surv-rate CEA'!X189-'Surv-rate CEA'!X190)*'Unit cost and utilities'!$G$14</f>
        <v>88.955148671956977</v>
      </c>
      <c r="AF192" s="12">
        <f t="shared" si="73"/>
        <v>64.832862989756961</v>
      </c>
      <c r="AG192" s="12">
        <f>AE192-'Surv-rate CEA'!Y190*'Unit cost and utilities'!$H$12-('Surv-rate CEA'!X189-'Surv-rate CEA'!X190)*'Unit cost and utilities'!$G$14</f>
        <v>7.4135733327865099</v>
      </c>
      <c r="AH192" s="12">
        <f t="shared" si="74"/>
        <v>5.4032081484293668</v>
      </c>
      <c r="AI192" s="12">
        <f>'Surv-rate CEA'!AC190*'Unit cost and utilities'!$H$5+'Surv-rate CEA'!AB190*'Unit cost and utilities'!$H$5+('Surv-rate CEA'!AA189-'Surv-rate CEA'!AA190)*'Unit cost and utilities'!$G$14</f>
        <v>124.24623249566979</v>
      </c>
      <c r="AJ192" s="12">
        <f t="shared" si="75"/>
        <v>90.553937446508414</v>
      </c>
      <c r="AK192" s="12">
        <f>AI192-'Surv-rate CEA'!AB190*'Unit cost and utilities'!$H$5-('Surv-rate CEA'!AA189-'Surv-rate CEA'!AA190)*'Unit cost and utilities'!$G$14</f>
        <v>10.043139684197826</v>
      </c>
      <c r="AL192" s="12">
        <f t="shared" si="76"/>
        <v>7.3197055915646549</v>
      </c>
      <c r="AM192" s="12">
        <f>'Surv-rate CEA'!AF190*'Unit cost and utilities'!$H$9+'Surv-rate CEA'!AE190*'Unit cost and utilities'!$H$9+('Surv-rate CEA'!AD189-'Surv-rate CEA'!AD190)*'Unit cost and utilities'!G199</f>
        <v>209.16020579581459</v>
      </c>
      <c r="AN192" s="12">
        <f t="shared" si="77"/>
        <v>152.44148503732799</v>
      </c>
      <c r="AO192" s="12">
        <f>AM192-'Surv-rate CEA'!AE190*'Unit cost and utilities'!$H$9-('Surv-rate CEA'!AD189-'Surv-rate CEA'!AD190)*'Unit cost and utilities'!G199</f>
        <v>26.607201939174359</v>
      </c>
      <c r="AP192" s="12">
        <f t="shared" si="78"/>
        <v>19.392031867932769</v>
      </c>
      <c r="AQ192" s="13">
        <f>'Surv-rate CEA'!AI190*'Unit cost and utilities'!$H$4+'Surv-rate CEA'!AH190*'Unit cost and utilities'!$H$4+('Surv-rate CEA'!AG189-'Surv-rate CEA'!AG190)*'Unit cost and utilities'!$G$14</f>
        <v>105.49000381753613</v>
      </c>
      <c r="AR192" s="12">
        <f t="shared" si="79"/>
        <v>76.883902352999115</v>
      </c>
      <c r="AS192" s="13">
        <f>AQ192-'Surv-rate CEA'!AH190*'Unit cost and utilities'!$H$4-('Surv-rate CEA'!AG189-'Surv-rate CEA'!AG190)*'Unit cost and utilities'!$G$14</f>
        <v>0.89319537318400144</v>
      </c>
      <c r="AT192" s="12">
        <f t="shared" si="80"/>
        <v>0.65098439064245839</v>
      </c>
      <c r="AU192" s="12">
        <f>'Surv-rate CEA'!AL190*'Unit cost and utilities'!$H$8+'Surv-rate CEA'!AK190*'Unit cost and utilities'!$H$8+('Surv-rate CEA'!AJ189-'Surv-rate CEA'!AJ190)*'Unit cost and utilities'!$G$14</f>
        <v>85.714873555838906</v>
      </c>
      <c r="AV192" s="12">
        <f t="shared" si="81"/>
        <v>62.471264860939172</v>
      </c>
      <c r="AW192" s="12">
        <f>AU192-'Surv-rate CEA'!AK190*'Unit cost and utilities'!$H$8-('Surv-rate CEA'!AJ189-'Surv-rate CEA'!AJ190)*'Unit cost and utilities'!$G$14</f>
        <v>57.277252389705431</v>
      </c>
      <c r="AX192" s="12">
        <f t="shared" si="82"/>
        <v>41.74517509161516</v>
      </c>
      <c r="AY192" s="12">
        <f>'Surv-rate CEA'!AO190*'Unit cost and utilities'!$H$5+'Surv-rate CEA'!AN190*'Unit cost and utilities'!$H$5+('Surv-rate CEA'!AM189-'Surv-rate CEA'!AM190)*'Unit cost and utilities'!$G$14</f>
        <v>124.24623249566979</v>
      </c>
      <c r="AZ192" s="12">
        <f t="shared" si="83"/>
        <v>90.553937446508414</v>
      </c>
      <c r="BA192" s="12">
        <f>AY192-'Surv-rate CEA'!AN190*'Unit cost and utilities'!$H$5-('Surv-rate CEA'!AM189-'Surv-rate CEA'!AM190)*'Unit cost and utilities'!$G$14</f>
        <v>10.043139684197826</v>
      </c>
      <c r="BB192" s="12">
        <f t="shared" si="84"/>
        <v>7.3197055915646549</v>
      </c>
    </row>
    <row r="193" spans="1:54">
      <c r="A193" s="12">
        <v>188</v>
      </c>
      <c r="B193" s="12">
        <f t="shared" si="85"/>
        <v>10.758904109589041</v>
      </c>
      <c r="C193" s="12">
        <f>'Surv-rate CEA'!D191*'Unit cost and utilities'!$H$7+'Surv-rate CEA'!E191*'Unit cost and utilities'!$H$7+'Unit cost and utilities'!$G$14*('Surv-rate CEA'!C190-'Surv-rate CEA'!C191)</f>
        <v>95.004943234016537</v>
      </c>
      <c r="D193" s="12">
        <f t="shared" si="59"/>
        <v>69.124457062274743</v>
      </c>
      <c r="E193" s="12">
        <f>C193-'Surv-rate CEA'!E191*'Unit cost and utilities'!$H$7-'Unit cost and utilities'!$G$14*('Surv-rate CEA'!C190-'Surv-rate CEA'!C191)</f>
        <v>3.6907195457367479</v>
      </c>
      <c r="F193" s="12">
        <f t="shared" si="60"/>
        <v>2.685323269335238</v>
      </c>
      <c r="G193" s="12">
        <f>'Surv-rate CEA'!G191*'Unit cost and utilities'!$H$4+'Surv-rate CEA'!H191*'Unit cost and utilities'!$H$4+('Surv-rate CEA'!F190-'Surv-rate CEA'!F191)*'Unit cost and utilities'!$G$14</f>
        <v>104.37246304276361</v>
      </c>
      <c r="H193" s="12">
        <f t="shared" si="61"/>
        <v>75.940152106739532</v>
      </c>
      <c r="I193" s="12">
        <f>G193-'Surv-rate CEA'!H191*'Unit cost and utilities'!$H$4-('Surv-rate CEA'!F190-'Surv-rate CEA'!F191)*'Unit cost and utilities'!$G$14</f>
        <v>0.87361308697350815</v>
      </c>
      <c r="J193" s="12">
        <f t="shared" si="62"/>
        <v>0.63563040262856141</v>
      </c>
      <c r="K193" s="12">
        <f>'Surv-rate CEA'!K191*'Unit cost and utilities'!$H$10+'Surv-rate CEA'!J191*'Unit cost and utilities'!$H$10+('Surv-rate CEA'!I190-'Surv-rate CEA'!I191)*'Unit cost and utilities'!$G$14</f>
        <v>88.19078173771689</v>
      </c>
      <c r="L193" s="12">
        <f t="shared" si="63"/>
        <v>64.166554897056457</v>
      </c>
      <c r="M193" s="12">
        <f>K193-'Surv-rate CEA'!J191*'Unit cost and utilities'!$H$10-('Surv-rate CEA'!I190-'Surv-rate CEA'!I191)*'Unit cost and utilities'!$G$14</f>
        <v>7.3091368683476006</v>
      </c>
      <c r="N193" s="12">
        <f t="shared" si="64"/>
        <v>5.3180403084276744</v>
      </c>
      <c r="O193" s="12">
        <f>'Surv-rate CEA'!N191*'Unit cost and utilities'!$H$3+'Surv-rate CEA'!M191*'Unit cost and utilities'!$H$3+('Surv-rate CEA'!L190-'Surv-rate CEA'!L191)*'Unit cost and utilities'!$G$14</f>
        <v>104.99156257809358</v>
      </c>
      <c r="P193" s="12">
        <f t="shared" si="65"/>
        <v>76.390601502217592</v>
      </c>
      <c r="Q193" s="12">
        <f>O193-'Surv-rate CEA'!M191*'Unit cost and utilities'!$H$3-('Surv-rate CEA'!L190-'Surv-rate CEA'!L191)*'Unit cost and utilities'!$G$14</f>
        <v>0.87361308697350193</v>
      </c>
      <c r="R193" s="12">
        <f t="shared" si="66"/>
        <v>0.63563040262855686</v>
      </c>
      <c r="S193" s="12">
        <f>'Surv-rate CEA'!Q191*'Unit cost and utilities'!$H$11+'Surv-rate CEA'!P191*'Unit cost and utilities'!$H$11+('Surv-rate CEA'!O190-'Surv-rate CEA'!O191)*'Unit cost and utilities'!$G$14</f>
        <v>88.19078173771689</v>
      </c>
      <c r="T193" s="12">
        <f t="shared" si="67"/>
        <v>64.166554897056457</v>
      </c>
      <c r="U193" s="12">
        <f>S193-'Surv-rate CEA'!P191*'Unit cost and utilities'!$H$11-('Surv-rate CEA'!O190-'Surv-rate CEA'!O191)*'Unit cost and utilities'!$G$14</f>
        <v>7.3091368683476006</v>
      </c>
      <c r="V193" s="12">
        <f t="shared" si="68"/>
        <v>5.3180403084276744</v>
      </c>
      <c r="W193" s="12">
        <f>'Surv-rate CEA'!T191*'Unit cost and utilities'!$H$4+'Surv-rate CEA'!S191*'Unit cost and utilities'!$H$4+('Surv-rate CEA'!R190-'Surv-rate CEA'!R191)*'Unit cost and utilities'!$G$14</f>
        <v>104.37246304276361</v>
      </c>
      <c r="X193" s="12">
        <f t="shared" si="69"/>
        <v>75.940152106739532</v>
      </c>
      <c r="Y193" s="12">
        <f>W193-'Surv-rate CEA'!S191*'Unit cost and utilities'!$H$4-('Surv-rate CEA'!R190-'Surv-rate CEA'!R191)*'Unit cost and utilities'!$G$14</f>
        <v>0.87361308697350815</v>
      </c>
      <c r="Z193" s="12">
        <f t="shared" si="70"/>
        <v>0.63563040262856141</v>
      </c>
      <c r="AA193" s="12">
        <f>'Surv-rate CEA'!W191*'Unit cost and utilities'!$H$6+'Surv-rate CEA'!V191*'Unit cost and utilities'!$H$6+('Surv-rate CEA'!U190-'Surv-rate CEA'!U191)*'Unit cost and utilities'!$G$14</f>
        <v>101.58660507239878</v>
      </c>
      <c r="AB193" s="12">
        <f t="shared" si="71"/>
        <v>73.913195265349316</v>
      </c>
      <c r="AC193" s="12">
        <f>AA193-'Surv-rate CEA'!V191*'Unit cost and utilities'!$H$6-('Surv-rate CEA'!U190-'Surv-rate CEA'!U191)*'Unit cost and utilities'!$G$14</f>
        <v>39.321076945733118</v>
      </c>
      <c r="AD193" s="12">
        <f t="shared" si="72"/>
        <v>28.60954390849562</v>
      </c>
      <c r="AE193" s="12">
        <f>'Surv-rate CEA'!Z191*'Unit cost and utilities'!$H$12+'Surv-rate CEA'!Y191*'Unit cost and utilities'!$H$12+('Surv-rate CEA'!X190-'Surv-rate CEA'!X191)*'Unit cost and utilities'!$G$14</f>
        <v>88.19078173771689</v>
      </c>
      <c r="AF193" s="12">
        <f t="shared" si="73"/>
        <v>64.166554897056457</v>
      </c>
      <c r="AG193" s="12">
        <f>AE193-'Surv-rate CEA'!Y191*'Unit cost and utilities'!$H$12-('Surv-rate CEA'!X190-'Surv-rate CEA'!X191)*'Unit cost and utilities'!$G$14</f>
        <v>7.3091368683476006</v>
      </c>
      <c r="AH193" s="12">
        <f t="shared" si="74"/>
        <v>5.3180403084276744</v>
      </c>
      <c r="AI193" s="12">
        <f>'Surv-rate CEA'!AC191*'Unit cost and utilities'!$H$5+'Surv-rate CEA'!AB191*'Unit cost and utilities'!$H$5+('Surv-rate CEA'!AA190-'Surv-rate CEA'!AA191)*'Unit cost and utilities'!$G$14</f>
        <v>122.99267124340206</v>
      </c>
      <c r="AJ193" s="12">
        <f t="shared" si="75"/>
        <v>89.487992234228784</v>
      </c>
      <c r="AK193" s="12">
        <f>AI193-'Surv-rate CEA'!AB191*'Unit cost and utilities'!$H$5-('Surv-rate CEA'!AA190-'Surv-rate CEA'!AA191)*'Unit cost and utilities'!$G$14</f>
        <v>9.8854304969504216</v>
      </c>
      <c r="AL193" s="12">
        <f t="shared" si="76"/>
        <v>7.1925206485875366</v>
      </c>
      <c r="AM193" s="12">
        <f>'Surv-rate CEA'!AF191*'Unit cost and utilities'!$H$9+'Surv-rate CEA'!AE191*'Unit cost and utilities'!$H$9+('Surv-rate CEA'!AD190-'Surv-rate CEA'!AD191)*'Unit cost and utilities'!G200</f>
        <v>207.92696793974343</v>
      </c>
      <c r="AN193" s="12">
        <f t="shared" si="77"/>
        <v>151.28516767844954</v>
      </c>
      <c r="AO193" s="12">
        <f>AM193-'Surv-rate CEA'!AE191*'Unit cost and utilities'!$H$9-('Surv-rate CEA'!AD190-'Surv-rate CEA'!AD191)*'Unit cost and utilities'!G200</f>
        <v>26.319753187015294</v>
      </c>
      <c r="AP193" s="12">
        <f t="shared" si="78"/>
        <v>19.149936699442108</v>
      </c>
      <c r="AQ193" s="13">
        <f>'Surv-rate CEA'!AI191*'Unit cost and utilities'!$H$4+'Surv-rate CEA'!AH191*'Unit cost and utilities'!$H$4+('Surv-rate CEA'!AG190-'Surv-rate CEA'!AG191)*'Unit cost and utilities'!$G$14</f>
        <v>104.37246304276361</v>
      </c>
      <c r="AR193" s="12">
        <f t="shared" si="79"/>
        <v>75.940152106739532</v>
      </c>
      <c r="AS193" s="13">
        <f>AQ193-'Surv-rate CEA'!AH191*'Unit cost and utilities'!$H$4-('Surv-rate CEA'!AG190-'Surv-rate CEA'!AG191)*'Unit cost and utilities'!$G$14</f>
        <v>0.87361308697350815</v>
      </c>
      <c r="AT193" s="12">
        <f t="shared" si="80"/>
        <v>0.63563040262856141</v>
      </c>
      <c r="AU193" s="12">
        <f>'Surv-rate CEA'!AL191*'Unit cost and utilities'!$H$8+'Surv-rate CEA'!AK191*'Unit cost and utilities'!$H$8+('Surv-rate CEA'!AJ190-'Surv-rate CEA'!AJ191)*'Unit cost and utilities'!$G$14</f>
        <v>84.969190989590999</v>
      </c>
      <c r="AV193" s="12">
        <f t="shared" si="81"/>
        <v>61.822564113413577</v>
      </c>
      <c r="AW193" s="12">
        <f>AU193-'Surv-rate CEA'!AK191*'Unit cost and utilities'!$H$8-('Surv-rate CEA'!AJ190-'Surv-rate CEA'!AJ191)*'Unit cost and utilities'!$G$14</f>
        <v>56.771614246941773</v>
      </c>
      <c r="AX193" s="12">
        <f t="shared" si="82"/>
        <v>41.306345520383964</v>
      </c>
      <c r="AY193" s="12">
        <f>'Surv-rate CEA'!AO191*'Unit cost and utilities'!$H$5+'Surv-rate CEA'!AN191*'Unit cost and utilities'!$H$5+('Surv-rate CEA'!AM190-'Surv-rate CEA'!AM191)*'Unit cost and utilities'!$G$14</f>
        <v>122.99267124340206</v>
      </c>
      <c r="AZ193" s="12">
        <f t="shared" si="83"/>
        <v>89.487992234228784</v>
      </c>
      <c r="BA193" s="12">
        <f>AY193-'Surv-rate CEA'!AN191*'Unit cost and utilities'!$H$5-('Surv-rate CEA'!AM190-'Surv-rate CEA'!AM191)*'Unit cost and utilities'!$G$14</f>
        <v>9.8854304969504216</v>
      </c>
      <c r="BB193" s="12">
        <f t="shared" si="84"/>
        <v>7.1925206485875366</v>
      </c>
    </row>
    <row r="194" spans="1:54">
      <c r="A194" s="12">
        <v>189</v>
      </c>
      <c r="B194" s="12">
        <f t="shared" si="85"/>
        <v>10.816438356164383</v>
      </c>
      <c r="C194" s="12">
        <f>'Surv-rate CEA'!D192*'Unit cost and utilities'!$H$7+'Surv-rate CEA'!E192*'Unit cost and utilities'!$H$7+'Unit cost and utilities'!$G$14*('Surv-rate CEA'!C191-'Surv-rate CEA'!C192)</f>
        <v>94.211882936617172</v>
      </c>
      <c r="D194" s="12">
        <f t="shared" si="59"/>
        <v>68.430960227338943</v>
      </c>
      <c r="E194" s="12">
        <f>C194-'Surv-rate CEA'!E192*'Unit cost and utilities'!$H$7-'Unit cost and utilities'!$G$14*('Surv-rate CEA'!C191-'Surv-rate CEA'!C192)</f>
        <v>3.6325050585472622</v>
      </c>
      <c r="F194" s="12">
        <f t="shared" si="60"/>
        <v>2.6384761819725999</v>
      </c>
      <c r="G194" s="12">
        <f>'Surv-rate CEA'!G192*'Unit cost and utilities'!$H$4+'Surv-rate CEA'!H192*'Unit cost and utilities'!$H$4+('Surv-rate CEA'!F191-'Surv-rate CEA'!F192)*'Unit cost and utilities'!$G$14</f>
        <v>103.27084013726591</v>
      </c>
      <c r="H194" s="12">
        <f t="shared" si="61"/>
        <v>75.01094908411423</v>
      </c>
      <c r="I194" s="12">
        <f>G194-'Surv-rate CEA'!H192*'Unit cost and utilities'!$H$4-('Surv-rate CEA'!F191-'Surv-rate CEA'!F192)*'Unit cost and utilities'!$G$14</f>
        <v>0.85453352885674638</v>
      </c>
      <c r="J194" s="12">
        <f t="shared" si="62"/>
        <v>0.62069187137958814</v>
      </c>
      <c r="K194" s="12">
        <f>'Surv-rate CEA'!K192*'Unit cost and utilities'!$H$10+'Surv-rate CEA'!J192*'Unit cost and utilities'!$H$10+('Surv-rate CEA'!I191-'Surv-rate CEA'!I192)*'Unit cost and utilities'!$G$14</f>
        <v>87.43582381322534</v>
      </c>
      <c r="L194" s="12">
        <f t="shared" si="63"/>
        <v>63.50915824315738</v>
      </c>
      <c r="M194" s="12">
        <f>K194-'Surv-rate CEA'!J192*'Unit cost and utilities'!$H$10-('Surv-rate CEA'!I191-'Surv-rate CEA'!I192)*'Unit cost and utilities'!$G$14</f>
        <v>7.2065678393374091</v>
      </c>
      <c r="N194" s="12">
        <f t="shared" si="64"/>
        <v>5.2345027168292111</v>
      </c>
      <c r="O194" s="12">
        <f>'Surv-rate CEA'!N192*'Unit cost and utilities'!$H$3+'Surv-rate CEA'!M192*'Unit cost and utilities'!$H$3+('Surv-rate CEA'!L191-'Surv-rate CEA'!L192)*'Unit cost and utilities'!$G$14</f>
        <v>103.87000666871418</v>
      </c>
      <c r="P194" s="12">
        <f t="shared" si="65"/>
        <v>75.446154705794399</v>
      </c>
      <c r="Q194" s="12">
        <f>O194-'Surv-rate CEA'!M192*'Unit cost and utilities'!$H$3-('Surv-rate CEA'!L191-'Surv-rate CEA'!L192)*'Unit cost and utilities'!$G$14</f>
        <v>0.85453352885674549</v>
      </c>
      <c r="R194" s="12">
        <f t="shared" si="66"/>
        <v>0.62069187137958759</v>
      </c>
      <c r="S194" s="12">
        <f>'Surv-rate CEA'!Q192*'Unit cost and utilities'!$H$11+'Surv-rate CEA'!P192*'Unit cost and utilities'!$H$11+('Surv-rate CEA'!O191-'Surv-rate CEA'!O192)*'Unit cost and utilities'!$G$14</f>
        <v>87.43582381322534</v>
      </c>
      <c r="T194" s="12">
        <f t="shared" si="67"/>
        <v>63.50915824315738</v>
      </c>
      <c r="U194" s="12">
        <f>S194-'Surv-rate CEA'!P192*'Unit cost and utilities'!$H$11-('Surv-rate CEA'!O191-'Surv-rate CEA'!O192)*'Unit cost and utilities'!$G$14</f>
        <v>7.2065678393374091</v>
      </c>
      <c r="V194" s="12">
        <f t="shared" si="68"/>
        <v>5.2345027168292111</v>
      </c>
      <c r="W194" s="12">
        <f>'Surv-rate CEA'!T192*'Unit cost and utilities'!$H$4+'Surv-rate CEA'!S192*'Unit cost and utilities'!$H$4+('Surv-rate CEA'!R191-'Surv-rate CEA'!R192)*'Unit cost and utilities'!$G$14</f>
        <v>103.27084013726591</v>
      </c>
      <c r="X194" s="12">
        <f t="shared" si="69"/>
        <v>75.01094908411423</v>
      </c>
      <c r="Y194" s="12">
        <f>W194-'Surv-rate CEA'!S192*'Unit cost and utilities'!$H$4-('Surv-rate CEA'!R191-'Surv-rate CEA'!R192)*'Unit cost and utilities'!$G$14</f>
        <v>0.85453352885674638</v>
      </c>
      <c r="Z194" s="12">
        <f t="shared" si="70"/>
        <v>0.62069187137958814</v>
      </c>
      <c r="AA194" s="12">
        <f>'Surv-rate CEA'!W192*'Unit cost and utilities'!$H$6+'Surv-rate CEA'!V192*'Unit cost and utilities'!$H$6+('Surv-rate CEA'!U191-'Surv-rate CEA'!U192)*'Unit cost and utilities'!$G$14</f>
        <v>100.75807725778746</v>
      </c>
      <c r="AB194" s="12">
        <f t="shared" si="71"/>
        <v>73.185799524350031</v>
      </c>
      <c r="AC194" s="12">
        <f>AA194-'Surv-rate CEA'!V192*'Unit cost and utilities'!$H$6-('Surv-rate CEA'!U191-'Surv-rate CEA'!U192)*'Unit cost and utilities'!$G$14</f>
        <v>38.938303289209358</v>
      </c>
      <c r="AD194" s="12">
        <f t="shared" si="72"/>
        <v>28.282902332995477</v>
      </c>
      <c r="AE194" s="12">
        <f>'Surv-rate CEA'!Z192*'Unit cost and utilities'!$H$12+'Surv-rate CEA'!Y192*'Unit cost and utilities'!$H$12+('Surv-rate CEA'!X191-'Surv-rate CEA'!X192)*'Unit cost and utilities'!$G$14</f>
        <v>87.43582381322534</v>
      </c>
      <c r="AF194" s="12">
        <f t="shared" si="73"/>
        <v>63.50915824315738</v>
      </c>
      <c r="AG194" s="12">
        <f>AE194-'Surv-rate CEA'!Y192*'Unit cost and utilities'!$H$12-('Surv-rate CEA'!X191-'Surv-rate CEA'!X192)*'Unit cost and utilities'!$G$14</f>
        <v>7.2065678393374091</v>
      </c>
      <c r="AH194" s="12">
        <f t="shared" si="74"/>
        <v>5.2345027168292111</v>
      </c>
      <c r="AI194" s="12">
        <f>'Surv-rate CEA'!AC192*'Unit cost and utilities'!$H$5+'Surv-rate CEA'!AB192*'Unit cost and utilities'!$H$5+('Surv-rate CEA'!AA191-'Surv-rate CEA'!AA192)*'Unit cost and utilities'!$G$14</f>
        <v>121.7563372297175</v>
      </c>
      <c r="AJ194" s="12">
        <f t="shared" si="75"/>
        <v>88.437921105968258</v>
      </c>
      <c r="AK194" s="12">
        <f>AI194-'Surv-rate CEA'!AB192*'Unit cost and utilities'!$H$5-('Surv-rate CEA'!AA191-'Surv-rate CEA'!AA192)*'Unit cost and utilities'!$G$14</f>
        <v>9.7307947032533928</v>
      </c>
      <c r="AL194" s="12">
        <f t="shared" si="76"/>
        <v>7.0679791610440681</v>
      </c>
      <c r="AM194" s="12">
        <f>'Surv-rate CEA'!AF192*'Unit cost and utilities'!$H$9+'Surv-rate CEA'!AE192*'Unit cost and utilities'!$H$9+('Surv-rate CEA'!AD191-'Surv-rate CEA'!AD192)*'Unit cost and utilities'!G201</f>
        <v>206.70548630091247</v>
      </c>
      <c r="AN194" s="12">
        <f t="shared" si="77"/>
        <v>150.14087895204099</v>
      </c>
      <c r="AO194" s="12">
        <f>AM194-'Surv-rate CEA'!AE192*'Unit cost and utilities'!$H$9-('Surv-rate CEA'!AD191-'Surv-rate CEA'!AD192)*'Unit cost and utilities'!G201</f>
        <v>26.036505857227041</v>
      </c>
      <c r="AP194" s="12">
        <f t="shared" si="78"/>
        <v>18.91165998638893</v>
      </c>
      <c r="AQ194" s="13">
        <f>'Surv-rate CEA'!AI192*'Unit cost and utilities'!$H$4+'Surv-rate CEA'!AH192*'Unit cost and utilities'!$H$4+('Surv-rate CEA'!AG191-'Surv-rate CEA'!AG192)*'Unit cost and utilities'!$G$14</f>
        <v>103.27084013726591</v>
      </c>
      <c r="AR194" s="12">
        <f t="shared" si="79"/>
        <v>75.01094908411423</v>
      </c>
      <c r="AS194" s="13">
        <f>AQ194-'Surv-rate CEA'!AH192*'Unit cost and utilities'!$H$4-('Surv-rate CEA'!AG191-'Surv-rate CEA'!AG192)*'Unit cost and utilities'!$G$14</f>
        <v>0.85453352885674638</v>
      </c>
      <c r="AT194" s="12">
        <f t="shared" si="80"/>
        <v>0.62069187137958814</v>
      </c>
      <c r="AU194" s="12">
        <f>'Surv-rate CEA'!AL192*'Unit cost and utilities'!$H$8+'Surv-rate CEA'!AK192*'Unit cost and utilities'!$H$8+('Surv-rate CEA'!AJ191-'Surv-rate CEA'!AJ192)*'Unit cost and utilities'!$G$14</f>
        <v>84.23276660092354</v>
      </c>
      <c r="AV194" s="12">
        <f t="shared" si="81"/>
        <v>61.182612229334694</v>
      </c>
      <c r="AW194" s="12">
        <f>AU194-'Surv-rate CEA'!AK192*'Unit cost and utilities'!$H$8-('Surv-rate CEA'!AJ191-'Surv-rate CEA'!AJ192)*'Unit cost and utilities'!$G$14</f>
        <v>56.27237351553039</v>
      </c>
      <c r="AX194" s="12">
        <f t="shared" si="82"/>
        <v>40.873533506701072</v>
      </c>
      <c r="AY194" s="12">
        <f>'Surv-rate CEA'!AO192*'Unit cost and utilities'!$H$5+'Surv-rate CEA'!AN192*'Unit cost and utilities'!$H$5+('Surv-rate CEA'!AM191-'Surv-rate CEA'!AM192)*'Unit cost and utilities'!$G$14</f>
        <v>121.7563372297175</v>
      </c>
      <c r="AZ194" s="12">
        <f t="shared" si="83"/>
        <v>88.437921105968258</v>
      </c>
      <c r="BA194" s="12">
        <f>AY194-'Surv-rate CEA'!AN192*'Unit cost and utilities'!$H$5-('Surv-rate CEA'!AM191-'Surv-rate CEA'!AM192)*'Unit cost and utilities'!$G$14</f>
        <v>9.7307947032533928</v>
      </c>
      <c r="BB194" s="12">
        <f t="shared" si="84"/>
        <v>7.0679791610440681</v>
      </c>
    </row>
    <row r="195" spans="1:54">
      <c r="A195" s="12">
        <v>190</v>
      </c>
      <c r="B195" s="12">
        <f t="shared" si="85"/>
        <v>10.873972602739727</v>
      </c>
      <c r="C195" s="12">
        <f>'Surv-rate CEA'!D193*'Unit cost and utilities'!$H$7+'Surv-rate CEA'!E193*'Unit cost and utilities'!$H$7+'Unit cost and utilities'!$G$14*('Surv-rate CEA'!C192-'Surv-rate CEA'!C193)</f>
        <v>93.428377481893676</v>
      </c>
      <c r="D195" s="12">
        <f t="shared" si="59"/>
        <v>67.74654897157437</v>
      </c>
      <c r="E195" s="12">
        <f>C195-'Surv-rate CEA'!E193*'Unit cost and utilities'!$H$7-'Unit cost and utilities'!$G$14*('Surv-rate CEA'!C192-'Surv-rate CEA'!C193)</f>
        <v>3.5754280328588299</v>
      </c>
      <c r="F195" s="12">
        <f t="shared" si="60"/>
        <v>2.592605339521743</v>
      </c>
      <c r="G195" s="12">
        <f>'Surv-rate CEA'!G193*'Unit cost and utilities'!$H$4+'Surv-rate CEA'!H193*'Unit cost and utilities'!$H$4+('Surv-rate CEA'!F192-'Surv-rate CEA'!F193)*'Unit cost and utilities'!$G$14</f>
        <v>102.18484649885285</v>
      </c>
      <c r="H195" s="12">
        <f t="shared" si="61"/>
        <v>74.096017656187499</v>
      </c>
      <c r="I195" s="12">
        <f>G195-'Surv-rate CEA'!H193*'Unit cost and utilities'!$H$4-('Surv-rate CEA'!F192-'Surv-rate CEA'!F193)*'Unit cost and utilities'!$G$14</f>
        <v>0.83594185429918966</v>
      </c>
      <c r="J195" s="12">
        <f t="shared" si="62"/>
        <v>0.60615604483385144</v>
      </c>
      <c r="K195" s="12">
        <f>'Surv-rate CEA'!K193*'Unit cost and utilities'!$H$10+'Surv-rate CEA'!J193*'Unit cost and utilities'!$H$10+('Surv-rate CEA'!I192-'Surv-rate CEA'!I193)*'Unit cost and utilities'!$G$14</f>
        <v>86.690121407162536</v>
      </c>
      <c r="L195" s="12">
        <f t="shared" si="63"/>
        <v>62.860521755290435</v>
      </c>
      <c r="M195" s="12">
        <f>K195-'Surv-rate CEA'!J193*'Unit cost and utilities'!$H$10-('Surv-rate CEA'!I192-'Surv-rate CEA'!I193)*'Unit cost and utilities'!$G$14</f>
        <v>7.1058254535456644</v>
      </c>
      <c r="N195" s="12">
        <f t="shared" si="64"/>
        <v>5.1525581953447164</v>
      </c>
      <c r="O195" s="12">
        <f>'Surv-rate CEA'!N193*'Unit cost and utilities'!$H$3+'Surv-rate CEA'!M193*'Unit cost and utilities'!$H$3+('Surv-rate CEA'!L192-'Surv-rate CEA'!L193)*'Unit cost and utilities'!$G$14</f>
        <v>102.7646460066539</v>
      </c>
      <c r="P195" s="12">
        <f t="shared" si="65"/>
        <v>74.516440410040317</v>
      </c>
      <c r="Q195" s="12">
        <f>O195-'Surv-rate CEA'!M193*'Unit cost and utilities'!$H$3-('Surv-rate CEA'!L192-'Surv-rate CEA'!L193)*'Unit cost and utilities'!$G$14</f>
        <v>0.83594185429919987</v>
      </c>
      <c r="R195" s="12">
        <f t="shared" si="66"/>
        <v>0.60615604483385888</v>
      </c>
      <c r="S195" s="12">
        <f>'Surv-rate CEA'!Q193*'Unit cost and utilities'!$H$11+'Surv-rate CEA'!P193*'Unit cost and utilities'!$H$11+('Surv-rate CEA'!O192-'Surv-rate CEA'!O193)*'Unit cost and utilities'!$G$14</f>
        <v>86.690121407162536</v>
      </c>
      <c r="T195" s="12">
        <f t="shared" si="67"/>
        <v>62.860521755290435</v>
      </c>
      <c r="U195" s="12">
        <f>S195-'Surv-rate CEA'!P193*'Unit cost and utilities'!$H$11-('Surv-rate CEA'!O192-'Surv-rate CEA'!O193)*'Unit cost and utilities'!$G$14</f>
        <v>7.1058254535456644</v>
      </c>
      <c r="V195" s="12">
        <f t="shared" si="68"/>
        <v>5.1525581953447164</v>
      </c>
      <c r="W195" s="12">
        <f>'Surv-rate CEA'!T193*'Unit cost and utilities'!$H$4+'Surv-rate CEA'!S193*'Unit cost and utilities'!$H$4+('Surv-rate CEA'!R192-'Surv-rate CEA'!R193)*'Unit cost and utilities'!$G$14</f>
        <v>102.18484649885285</v>
      </c>
      <c r="X195" s="12">
        <f t="shared" si="69"/>
        <v>74.096017656187499</v>
      </c>
      <c r="Y195" s="12">
        <f>W195-'Surv-rate CEA'!S193*'Unit cost and utilities'!$H$4-('Surv-rate CEA'!R192-'Surv-rate CEA'!R193)*'Unit cost and utilities'!$G$14</f>
        <v>0.83594185429918966</v>
      </c>
      <c r="Z195" s="12">
        <f t="shared" si="70"/>
        <v>0.60615604483385144</v>
      </c>
      <c r="AA195" s="12">
        <f>'Surv-rate CEA'!W193*'Unit cost and utilities'!$H$6+'Surv-rate CEA'!V193*'Unit cost and utilities'!$H$6+('Surv-rate CEA'!U192-'Surv-rate CEA'!U193)*'Unit cost and utilities'!$G$14</f>
        <v>99.939373791460639</v>
      </c>
      <c r="AB195" s="12">
        <f t="shared" si="71"/>
        <v>72.467786161263362</v>
      </c>
      <c r="AC195" s="12">
        <f>AA195-'Surv-rate CEA'!V193*'Unit cost and utilities'!$H$6-('Surv-rate CEA'!U192-'Surv-rate CEA'!U193)*'Unit cost and utilities'!$G$14</f>
        <v>38.560710550238255</v>
      </c>
      <c r="AD195" s="12">
        <f t="shared" si="72"/>
        <v>27.961044985252926</v>
      </c>
      <c r="AE195" s="12">
        <f>'Surv-rate CEA'!Z193*'Unit cost and utilities'!$H$12+'Surv-rate CEA'!Y193*'Unit cost and utilities'!$H$12+('Surv-rate CEA'!X192-'Surv-rate CEA'!X193)*'Unit cost and utilities'!$G$14</f>
        <v>86.690121407162536</v>
      </c>
      <c r="AF195" s="12">
        <f t="shared" si="73"/>
        <v>62.860521755290435</v>
      </c>
      <c r="AG195" s="12">
        <f>AE195-'Surv-rate CEA'!Y193*'Unit cost and utilities'!$H$12-('Surv-rate CEA'!X192-'Surv-rate CEA'!X193)*'Unit cost and utilities'!$G$14</f>
        <v>7.1058254535456644</v>
      </c>
      <c r="AH195" s="12">
        <f t="shared" si="74"/>
        <v>5.1525581953447164</v>
      </c>
      <c r="AI195" s="12">
        <f>'Surv-rate CEA'!AC193*'Unit cost and utilities'!$H$5+'Surv-rate CEA'!AB193*'Unit cost and utilities'!$H$5+('Surv-rate CEA'!AA192-'Surv-rate CEA'!AA193)*'Unit cost and utilities'!$G$14</f>
        <v>120.53692651129238</v>
      </c>
      <c r="AJ195" s="12">
        <f t="shared" si="75"/>
        <v>87.403431536236241</v>
      </c>
      <c r="AK195" s="12">
        <f>AI195-'Surv-rate CEA'!AB193*'Unit cost and utilities'!$H$5-('Surv-rate CEA'!AA192-'Surv-rate CEA'!AA193)*'Unit cost and utilities'!$G$14</f>
        <v>9.5791603109286072</v>
      </c>
      <c r="AL195" s="12">
        <f t="shared" si="76"/>
        <v>6.9460165166269023</v>
      </c>
      <c r="AM195" s="12">
        <f>'Surv-rate CEA'!AF193*'Unit cost and utilities'!$H$9+'Surv-rate CEA'!AE193*'Unit cost and utilities'!$H$9+('Surv-rate CEA'!AD192-'Surv-rate CEA'!AD193)*'Unit cost and utilities'!G202</f>
        <v>205.49560177823648</v>
      </c>
      <c r="AN195" s="12">
        <f t="shared" si="77"/>
        <v>149.0084514419662</v>
      </c>
      <c r="AO195" s="12">
        <f>AM195-'Surv-rate CEA'!AE193*'Unit cost and utilities'!$H$9-('Surv-rate CEA'!AD192-'Surv-rate CEA'!AD193)*'Unit cost and utilities'!G202</f>
        <v>25.757381617639282</v>
      </c>
      <c r="AP195" s="12">
        <f t="shared" si="78"/>
        <v>18.677127465657886</v>
      </c>
      <c r="AQ195" s="13">
        <f>'Surv-rate CEA'!AI193*'Unit cost and utilities'!$H$4+'Surv-rate CEA'!AH193*'Unit cost and utilities'!$H$4+('Surv-rate CEA'!AG192-'Surv-rate CEA'!AG193)*'Unit cost and utilities'!$G$14</f>
        <v>102.18484649885285</v>
      </c>
      <c r="AR195" s="12">
        <f t="shared" si="79"/>
        <v>74.096017656187499</v>
      </c>
      <c r="AS195" s="13">
        <f>AQ195-'Surv-rate CEA'!AH193*'Unit cost and utilities'!$H$4-('Surv-rate CEA'!AG192-'Surv-rate CEA'!AG193)*'Unit cost and utilities'!$G$14</f>
        <v>0.83594185429918966</v>
      </c>
      <c r="AT195" s="12">
        <f t="shared" si="80"/>
        <v>0.60615604483385144</v>
      </c>
      <c r="AU195" s="12">
        <f>'Surv-rate CEA'!AL193*'Unit cost and utilities'!$H$8+'Surv-rate CEA'!AK193*'Unit cost and utilities'!$H$8+('Surv-rate CEA'!AJ192-'Surv-rate CEA'!AJ193)*'Unit cost and utilities'!$G$14</f>
        <v>83.505448408466009</v>
      </c>
      <c r="AV195" s="12">
        <f t="shared" si="81"/>
        <v>60.551259718641482</v>
      </c>
      <c r="AW195" s="12">
        <f>AU195-'Surv-rate CEA'!AK193*'Unit cost and utilities'!$H$8-('Surv-rate CEA'!AJ192-'Surv-rate CEA'!AJ193)*'Unit cost and utilities'!$G$14</f>
        <v>55.779423161891657</v>
      </c>
      <c r="AX195" s="12">
        <f t="shared" si="82"/>
        <v>40.446634359840004</v>
      </c>
      <c r="AY195" s="12">
        <f>'Surv-rate CEA'!AO193*'Unit cost and utilities'!$H$5+'Surv-rate CEA'!AN193*'Unit cost and utilities'!$H$5+('Surv-rate CEA'!AM192-'Surv-rate CEA'!AM193)*'Unit cost and utilities'!$G$14</f>
        <v>120.53692651129238</v>
      </c>
      <c r="AZ195" s="12">
        <f t="shared" si="83"/>
        <v>87.403431536236241</v>
      </c>
      <c r="BA195" s="12">
        <f>AY195-'Surv-rate CEA'!AN193*'Unit cost and utilities'!$H$5-('Surv-rate CEA'!AM192-'Surv-rate CEA'!AM193)*'Unit cost and utilities'!$G$14</f>
        <v>9.5791603109286072</v>
      </c>
      <c r="BB195" s="12">
        <f t="shared" si="84"/>
        <v>6.9460165166269023</v>
      </c>
    </row>
    <row r="196" spans="1:54">
      <c r="A196" s="12">
        <v>191</v>
      </c>
      <c r="B196" s="12">
        <f t="shared" si="85"/>
        <v>10.931506849315069</v>
      </c>
      <c r="C196" s="12">
        <f>'Surv-rate CEA'!D194*'Unit cost and utilities'!$H$7+'Surv-rate CEA'!E194*'Unit cost and utilities'!$H$7+'Unit cost and utilities'!$G$14*('Surv-rate CEA'!C193-'Surv-rate CEA'!C194)</f>
        <v>92.654273616057338</v>
      </c>
      <c r="D196" s="12">
        <f t="shared" si="59"/>
        <v>67.071071710028832</v>
      </c>
      <c r="E196" s="12">
        <f>C196-'Surv-rate CEA'!E194*'Unit cost and utilities'!$H$7-'Unit cost and utilities'!$G$14*('Surv-rate CEA'!C193-'Surv-rate CEA'!C194)</f>
        <v>3.5194617894983438</v>
      </c>
      <c r="F196" s="12">
        <f t="shared" si="60"/>
        <v>2.5476868454262074</v>
      </c>
      <c r="G196" s="12">
        <f>'Surv-rate CEA'!G194*'Unit cost and utilities'!$H$4+'Surv-rate CEA'!H194*'Unit cost and utilities'!$H$4+('Surv-rate CEA'!F193-'Surv-rate CEA'!F194)*'Unit cost and utilities'!$G$14</f>
        <v>101.11419992535825</v>
      </c>
      <c r="H196" s="12">
        <f t="shared" si="61"/>
        <v>73.195088466168457</v>
      </c>
      <c r="I196" s="12">
        <f>G196-'Surv-rate CEA'!H194*'Unit cost and utilities'!$H$4-('Surv-rate CEA'!F193-'Surv-rate CEA'!F194)*'Unit cost and utilities'!$G$14</f>
        <v>0.81782371551159727</v>
      </c>
      <c r="J196" s="12">
        <f t="shared" si="62"/>
        <v>0.59201061028807678</v>
      </c>
      <c r="K196" s="12">
        <f>'Surv-rate CEA'!K194*'Unit cost and utilities'!$H$10+'Surv-rate CEA'!J194*'Unit cost and utilities'!$H$10+('Surv-rate CEA'!I193-'Surv-rate CEA'!I194)*'Unit cost and utilities'!$G$14</f>
        <v>85.953524173871998</v>
      </c>
      <c r="L196" s="12">
        <f t="shared" si="63"/>
        <v>62.220497324112308</v>
      </c>
      <c r="M196" s="12">
        <f>K196-'Surv-rate CEA'!J194*'Unit cost and utilities'!$H$10-('Surv-rate CEA'!I193-'Surv-rate CEA'!I194)*'Unit cost and utilities'!$G$14</f>
        <v>7.0068699761999458</v>
      </c>
      <c r="N196" s="12">
        <f t="shared" si="64"/>
        <v>5.072170557226289</v>
      </c>
      <c r="O196" s="12">
        <f>'Surv-rate CEA'!N194*'Unit cost and utilities'!$H$3+'Surv-rate CEA'!M194*'Unit cost and utilities'!$H$3+('Surv-rate CEA'!L193-'Surv-rate CEA'!L194)*'Unit cost and utilities'!$G$14</f>
        <v>101.6751812771915</v>
      </c>
      <c r="P196" s="12">
        <f t="shared" si="65"/>
        <v>73.601174650953752</v>
      </c>
      <c r="Q196" s="12">
        <f>O196-'Surv-rate CEA'!M194*'Unit cost and utilities'!$H$3-('Surv-rate CEA'!L193-'Surv-rate CEA'!L194)*'Unit cost and utilities'!$G$14</f>
        <v>0.81782371551158972</v>
      </c>
      <c r="R196" s="12">
        <f t="shared" si="66"/>
        <v>0.59201061028807134</v>
      </c>
      <c r="S196" s="12">
        <f>'Surv-rate CEA'!Q194*'Unit cost and utilities'!$H$11+'Surv-rate CEA'!P194*'Unit cost and utilities'!$H$11+('Surv-rate CEA'!O193-'Surv-rate CEA'!O194)*'Unit cost and utilities'!$G$14</f>
        <v>85.953524173871998</v>
      </c>
      <c r="T196" s="12">
        <f t="shared" si="67"/>
        <v>62.220497324112308</v>
      </c>
      <c r="U196" s="12">
        <f>S196-'Surv-rate CEA'!P194*'Unit cost and utilities'!$H$11-('Surv-rate CEA'!O193-'Surv-rate CEA'!O194)*'Unit cost and utilities'!$G$14</f>
        <v>7.0068699761999458</v>
      </c>
      <c r="V196" s="12">
        <f t="shared" si="68"/>
        <v>5.072170557226289</v>
      </c>
      <c r="W196" s="12">
        <f>'Surv-rate CEA'!T194*'Unit cost and utilities'!$H$4+'Surv-rate CEA'!S194*'Unit cost and utilities'!$H$4+('Surv-rate CEA'!R193-'Surv-rate CEA'!R194)*'Unit cost and utilities'!$G$14</f>
        <v>101.11419992535825</v>
      </c>
      <c r="X196" s="12">
        <f t="shared" si="69"/>
        <v>73.195088466168457</v>
      </c>
      <c r="Y196" s="12">
        <f>W196-'Surv-rate CEA'!S194*'Unit cost and utilities'!$H$4-('Surv-rate CEA'!R193-'Surv-rate CEA'!R194)*'Unit cost and utilities'!$G$14</f>
        <v>0.81782371551159727</v>
      </c>
      <c r="Z196" s="12">
        <f t="shared" si="70"/>
        <v>0.59201061028807678</v>
      </c>
      <c r="AA196" s="12">
        <f>'Surv-rate CEA'!W194*'Unit cost and utilities'!$H$6+'Surv-rate CEA'!V194*'Unit cost and utilities'!$H$6+('Surv-rate CEA'!U193-'Surv-rate CEA'!U194)*'Unit cost and utilities'!$G$14</f>
        <v>99.130338903888202</v>
      </c>
      <c r="AB196" s="12">
        <f t="shared" si="71"/>
        <v>71.759000527201664</v>
      </c>
      <c r="AC196" s="12">
        <f>AA196-'Surv-rate CEA'!V194*'Unit cost and utilities'!$H$6-('Surv-rate CEA'!U193-'Surv-rate CEA'!U194)*'Unit cost and utilities'!$G$14</f>
        <v>38.188207707229864</v>
      </c>
      <c r="AD196" s="12">
        <f t="shared" si="72"/>
        <v>27.64388427697093</v>
      </c>
      <c r="AE196" s="12">
        <f>'Surv-rate CEA'!Z194*'Unit cost and utilities'!$H$12+'Surv-rate CEA'!Y194*'Unit cost and utilities'!$H$12+('Surv-rate CEA'!X193-'Surv-rate CEA'!X194)*'Unit cost and utilities'!$G$14</f>
        <v>85.953524173871998</v>
      </c>
      <c r="AF196" s="12">
        <f t="shared" si="73"/>
        <v>62.220497324112308</v>
      </c>
      <c r="AG196" s="12">
        <f>AE196-'Surv-rate CEA'!Y194*'Unit cost and utilities'!$H$12-('Surv-rate CEA'!X193-'Surv-rate CEA'!X194)*'Unit cost and utilities'!$G$14</f>
        <v>7.0068699761999458</v>
      </c>
      <c r="AH196" s="12">
        <f t="shared" si="74"/>
        <v>5.072170557226289</v>
      </c>
      <c r="AI196" s="12">
        <f>'Surv-rate CEA'!AC194*'Unit cost and utilities'!$H$5+'Surv-rate CEA'!AB194*'Unit cost and utilities'!$H$5+('Surv-rate CEA'!AA193-'Surv-rate CEA'!AA194)*'Unit cost and utilities'!$G$14</f>
        <v>119.33414174230144</v>
      </c>
      <c r="AJ196" s="12">
        <f t="shared" si="75"/>
        <v>86.384237508776323</v>
      </c>
      <c r="AK196" s="12">
        <f>AI196-'Surv-rate CEA'!AB194*'Unit cost and utilities'!$H$5-('Surv-rate CEA'!AA193-'Surv-rate CEA'!AA194)*'Unit cost and utilities'!$G$14</f>
        <v>9.4304573052537943</v>
      </c>
      <c r="AL196" s="12">
        <f t="shared" si="76"/>
        <v>6.8265699302770848</v>
      </c>
      <c r="AM196" s="12">
        <f>'Surv-rate CEA'!AF194*'Unit cost and utilities'!$H$9+'Surv-rate CEA'!AE194*'Unit cost and utilities'!$H$9+('Surv-rate CEA'!AD193-'Surv-rate CEA'!AD194)*'Unit cost and utilities'!G203</f>
        <v>204.29715809226204</v>
      </c>
      <c r="AN196" s="12">
        <f t="shared" si="77"/>
        <v>147.88772072556102</v>
      </c>
      <c r="AO196" s="12">
        <f>AM196-'Surv-rate CEA'!AE194*'Unit cost and utilities'!$H$9-('Surv-rate CEA'!AD193-'Surv-rate CEA'!AD194)*'Unit cost and utilities'!G203</f>
        <v>25.482303922774292</v>
      </c>
      <c r="AP196" s="12">
        <f t="shared" si="78"/>
        <v>18.446266610684923</v>
      </c>
      <c r="AQ196" s="13">
        <f>'Surv-rate CEA'!AI194*'Unit cost and utilities'!$H$4+'Surv-rate CEA'!AH194*'Unit cost and utilities'!$H$4+('Surv-rate CEA'!AG193-'Surv-rate CEA'!AG194)*'Unit cost and utilities'!$G$14</f>
        <v>101.11419992535825</v>
      </c>
      <c r="AR196" s="12">
        <f t="shared" si="79"/>
        <v>73.195088466168457</v>
      </c>
      <c r="AS196" s="13">
        <f>AQ196-'Surv-rate CEA'!AH194*'Unit cost and utilities'!$H$4-('Surv-rate CEA'!AG193-'Surv-rate CEA'!AG194)*'Unit cost and utilities'!$G$14</f>
        <v>0.81782371551159727</v>
      </c>
      <c r="AT196" s="12">
        <f t="shared" si="80"/>
        <v>0.59201061028807678</v>
      </c>
      <c r="AU196" s="12">
        <f>'Surv-rate CEA'!AL194*'Unit cost and utilities'!$H$8+'Surv-rate CEA'!AK194*'Unit cost and utilities'!$H$8+('Surv-rate CEA'!AJ193-'Surv-rate CEA'!AJ194)*'Unit cost and utilities'!$G$14</f>
        <v>82.787087560488217</v>
      </c>
      <c r="AV196" s="12">
        <f t="shared" si="81"/>
        <v>59.928360233473903</v>
      </c>
      <c r="AW196" s="12">
        <f>AU196-'Surv-rate CEA'!AK194*'Unit cost and utilities'!$H$8-('Surv-rate CEA'!AJ193-'Surv-rate CEA'!AJ194)*'Unit cost and utilities'!$G$14</f>
        <v>55.292658396017245</v>
      </c>
      <c r="AX196" s="12">
        <f t="shared" si="82"/>
        <v>40.025545628741476</v>
      </c>
      <c r="AY196" s="12">
        <f>'Surv-rate CEA'!AO194*'Unit cost and utilities'!$H$5+'Surv-rate CEA'!AN194*'Unit cost and utilities'!$H$5+('Surv-rate CEA'!AM193-'Surv-rate CEA'!AM194)*'Unit cost and utilities'!$G$14</f>
        <v>119.33414174230144</v>
      </c>
      <c r="AZ196" s="12">
        <f t="shared" si="83"/>
        <v>86.384237508776323</v>
      </c>
      <c r="BA196" s="12">
        <f>AY196-'Surv-rate CEA'!AN194*'Unit cost and utilities'!$H$5-('Surv-rate CEA'!AM193-'Surv-rate CEA'!AM194)*'Unit cost and utilities'!$G$14</f>
        <v>9.4304573052537943</v>
      </c>
      <c r="BB196" s="12">
        <f t="shared" si="84"/>
        <v>6.8265699302770848</v>
      </c>
    </row>
    <row r="197" spans="1:54">
      <c r="A197" s="12">
        <v>192</v>
      </c>
      <c r="B197" s="12">
        <f t="shared" si="85"/>
        <v>10.989041095890411</v>
      </c>
      <c r="C197" s="12">
        <f>'Surv-rate CEA'!D195*'Unit cost and utilities'!$H$7+'Surv-rate CEA'!E195*'Unit cost and utilities'!$H$7+'Unit cost and utilities'!$G$14*('Surv-rate CEA'!C194-'Surv-rate CEA'!C195)</f>
        <v>91.88942118243159</v>
      </c>
      <c r="D197" s="12">
        <f t="shared" si="59"/>
        <v>66.404379981823865</v>
      </c>
      <c r="E197" s="12">
        <f>C197-'Surv-rate CEA'!E195*'Unit cost and utilities'!$H$7-'Unit cost and utilities'!$G$14*('Surv-rate CEA'!C194-'Surv-rate CEA'!C195)</f>
        <v>3.4645803823394505</v>
      </c>
      <c r="F197" s="12">
        <f t="shared" si="60"/>
        <v>2.5036974792744418</v>
      </c>
      <c r="G197" s="12">
        <f>'Surv-rate CEA'!G195*'Unit cost and utilities'!$H$4+'Surv-rate CEA'!H195*'Unit cost and utilities'!$H$4+('Surv-rate CEA'!F194-'Surv-rate CEA'!F195)*'Unit cost and utilities'!$G$14</f>
        <v>100.05862444615904</v>
      </c>
      <c r="H197" s="12">
        <f t="shared" si="61"/>
        <v>72.307898261652028</v>
      </c>
      <c r="I197" s="12">
        <f>G197-'Surv-rate CEA'!H195*'Unit cost and utilities'!$H$4-('Surv-rate CEA'!F194-'Surv-rate CEA'!F195)*'Unit cost and utilities'!$G$14</f>
        <v>0.80016524284338297</v>
      </c>
      <c r="J197" s="12">
        <f t="shared" si="62"/>
        <v>0.5782436775668709</v>
      </c>
      <c r="K197" s="12">
        <f>'Surv-rate CEA'!K195*'Unit cost and utilities'!$H$10+'Surv-rate CEA'!J195*'Unit cost and utilities'!$H$10+('Surv-rate CEA'!I194-'Surv-rate CEA'!I195)*'Unit cost and utilities'!$G$14</f>
        <v>85.225884835414377</v>
      </c>
      <c r="L197" s="12">
        <f t="shared" si="63"/>
        <v>61.588939924458209</v>
      </c>
      <c r="M197" s="12">
        <f>K197-'Surv-rate CEA'!J195*'Unit cost and utilities'!$H$10-('Surv-rate CEA'!I194-'Surv-rate CEA'!I195)*'Unit cost and utilities'!$G$14</f>
        <v>6.9096626981588036</v>
      </c>
      <c r="N197" s="12">
        <f t="shared" si="64"/>
        <v>4.9933045768547721</v>
      </c>
      <c r="O197" s="12">
        <f>'Surv-rate CEA'!N195*'Unit cost and utilities'!$H$3+'Surv-rate CEA'!M195*'Unit cost and utilities'!$H$3+('Surv-rate CEA'!L194-'Surv-rate CEA'!L195)*'Unit cost and utilities'!$G$14</f>
        <v>100.60131996744515</v>
      </c>
      <c r="P197" s="12">
        <f t="shared" si="65"/>
        <v>72.700080072639494</v>
      </c>
      <c r="Q197" s="12">
        <f>O197-'Surv-rate CEA'!M195*'Unit cost and utilities'!$H$3-('Surv-rate CEA'!L194-'Surv-rate CEA'!L195)*'Unit cost and utilities'!$G$14</f>
        <v>0.80016524284337365</v>
      </c>
      <c r="R197" s="12">
        <f t="shared" si="66"/>
        <v>0.57824367756686423</v>
      </c>
      <c r="S197" s="12">
        <f>'Surv-rate CEA'!Q195*'Unit cost and utilities'!$H$11+'Surv-rate CEA'!P195*'Unit cost and utilities'!$H$11+('Surv-rate CEA'!O194-'Surv-rate CEA'!O195)*'Unit cost and utilities'!$G$14</f>
        <v>85.225884835414377</v>
      </c>
      <c r="T197" s="12">
        <f t="shared" si="67"/>
        <v>61.588939924458209</v>
      </c>
      <c r="U197" s="12">
        <f>S197-'Surv-rate CEA'!P195*'Unit cost and utilities'!$H$11-('Surv-rate CEA'!O194-'Surv-rate CEA'!O195)*'Unit cost and utilities'!$G$14</f>
        <v>6.9096626981588036</v>
      </c>
      <c r="V197" s="12">
        <f t="shared" si="68"/>
        <v>4.9933045768547721</v>
      </c>
      <c r="W197" s="12">
        <f>'Surv-rate CEA'!T195*'Unit cost and utilities'!$H$4+'Surv-rate CEA'!S195*'Unit cost and utilities'!$H$4+('Surv-rate CEA'!R194-'Surv-rate CEA'!R195)*'Unit cost and utilities'!$G$14</f>
        <v>100.05862444615904</v>
      </c>
      <c r="X197" s="12">
        <f t="shared" si="69"/>
        <v>72.307898261652028</v>
      </c>
      <c r="Y197" s="12">
        <f>W197-'Surv-rate CEA'!S195*'Unit cost and utilities'!$H$4-('Surv-rate CEA'!R194-'Surv-rate CEA'!R195)*'Unit cost and utilities'!$G$14</f>
        <v>0.80016524284338297</v>
      </c>
      <c r="Z197" s="12">
        <f t="shared" si="70"/>
        <v>0.5782436775668709</v>
      </c>
      <c r="AA197" s="12">
        <f>'Surv-rate CEA'!W195*'Unit cost and utilities'!$H$6+'Surv-rate CEA'!V195*'Unit cost and utilities'!$H$6+('Surv-rate CEA'!U194-'Surv-rate CEA'!U195)*'Unit cost and utilities'!$G$14</f>
        <v>98.330819946154136</v>
      </c>
      <c r="AB197" s="12">
        <f t="shared" si="71"/>
        <v>71.059291130643487</v>
      </c>
      <c r="AC197" s="12">
        <f>AA197-'Surv-rate CEA'!V195*'Unit cost and utilities'!$H$6-('Surv-rate CEA'!U194-'Surv-rate CEA'!U195)*'Unit cost and utilities'!$G$14</f>
        <v>37.82070571794452</v>
      </c>
      <c r="AD197" s="12">
        <f t="shared" si="72"/>
        <v>27.331334568851268</v>
      </c>
      <c r="AE197" s="12">
        <f>'Surv-rate CEA'!Z195*'Unit cost and utilities'!$H$12+'Surv-rate CEA'!Y195*'Unit cost and utilities'!$H$12+('Surv-rate CEA'!X194-'Surv-rate CEA'!X195)*'Unit cost and utilities'!$G$14</f>
        <v>85.225884835414377</v>
      </c>
      <c r="AF197" s="12">
        <f t="shared" si="73"/>
        <v>61.588939924458209</v>
      </c>
      <c r="AG197" s="12">
        <f>AE197-'Surv-rate CEA'!Y195*'Unit cost and utilities'!$H$12-('Surv-rate CEA'!X194-'Surv-rate CEA'!X195)*'Unit cost and utilities'!$G$14</f>
        <v>6.9096626981588036</v>
      </c>
      <c r="AH197" s="12">
        <f t="shared" si="74"/>
        <v>4.9933045768547721</v>
      </c>
      <c r="AI197" s="12">
        <f>'Surv-rate CEA'!AC195*'Unit cost and utilities'!$H$5+'Surv-rate CEA'!AB195*'Unit cost and utilities'!$H$5+('Surv-rate CEA'!AA194-'Surv-rate CEA'!AA195)*'Unit cost and utilities'!$G$14</f>
        <v>118.1476920037104</v>
      </c>
      <c r="AJ197" s="12">
        <f t="shared" si="75"/>
        <v>85.380059345611272</v>
      </c>
      <c r="AK197" s="12">
        <f>AI197-'Surv-rate CEA'!AB195*'Unit cost and utilities'!$H$5-('Surv-rate CEA'!AA194-'Surv-rate CEA'!AA195)*'Unit cost and utilities'!$G$14</f>
        <v>9.2846175865052363</v>
      </c>
      <c r="AL197" s="12">
        <f t="shared" si="76"/>
        <v>6.7095783852656883</v>
      </c>
      <c r="AM197" s="12">
        <f>'Surv-rate CEA'!AF195*'Unit cost and utilities'!$H$9+'Surv-rate CEA'!AE195*'Unit cost and utilities'!$H$9+('Surv-rate CEA'!AD194-'Surv-rate CEA'!AD195)*'Unit cost and utilities'!G204</f>
        <v>203.1100017229555</v>
      </c>
      <c r="AN197" s="12">
        <f t="shared" si="77"/>
        <v>146.77852530753239</v>
      </c>
      <c r="AO197" s="12">
        <f>AM197-'Surv-rate CEA'!AE195*'Unit cost and utilities'!$H$9-('Surv-rate CEA'!AD194-'Surv-rate CEA'!AD195)*'Unit cost and utilities'!G204</f>
        <v>25.211197965498371</v>
      </c>
      <c r="AP197" s="12">
        <f t="shared" si="78"/>
        <v>18.219006583730856</v>
      </c>
      <c r="AQ197" s="13">
        <f>'Surv-rate CEA'!AI195*'Unit cost and utilities'!$H$4+'Surv-rate CEA'!AH195*'Unit cost and utilities'!$H$4+('Surv-rate CEA'!AG194-'Surv-rate CEA'!AG195)*'Unit cost and utilities'!$G$14</f>
        <v>100.05862444615904</v>
      </c>
      <c r="AR197" s="12">
        <f t="shared" si="79"/>
        <v>72.307898261652028</v>
      </c>
      <c r="AS197" s="13">
        <f>AQ197-'Surv-rate CEA'!AH195*'Unit cost and utilities'!$H$4-('Surv-rate CEA'!AG194-'Surv-rate CEA'!AG195)*'Unit cost and utilities'!$G$14</f>
        <v>0.80016524284338297</v>
      </c>
      <c r="AT197" s="12">
        <f t="shared" si="80"/>
        <v>0.5782436775668709</v>
      </c>
      <c r="AU197" s="12">
        <f>'Surv-rate CEA'!AL195*'Unit cost and utilities'!$H$8+'Surv-rate CEA'!AK195*'Unit cost and utilities'!$H$8+('Surv-rate CEA'!AJ194-'Surv-rate CEA'!AJ195)*'Unit cost and utilities'!$G$14</f>
        <v>82.077538257052041</v>
      </c>
      <c r="AV197" s="12">
        <f t="shared" si="81"/>
        <v>59.313770489132402</v>
      </c>
      <c r="AW197" s="12">
        <f>AU197-'Surv-rate CEA'!AK195*'Unit cost and utilities'!$H$8-('Surv-rate CEA'!AJ194-'Surv-rate CEA'!AJ195)*'Unit cost and utilities'!$G$14</f>
        <v>54.811976614747543</v>
      </c>
      <c r="AX197" s="12">
        <f t="shared" si="82"/>
        <v>39.610167044739498</v>
      </c>
      <c r="AY197" s="12">
        <f>'Surv-rate CEA'!AO195*'Unit cost and utilities'!$H$5+'Surv-rate CEA'!AN195*'Unit cost and utilities'!$H$5+('Surv-rate CEA'!AM194-'Surv-rate CEA'!AM195)*'Unit cost and utilities'!$G$14</f>
        <v>118.1476920037104</v>
      </c>
      <c r="AZ197" s="12">
        <f t="shared" si="83"/>
        <v>85.380059345611272</v>
      </c>
      <c r="BA197" s="12">
        <f>AY197-'Surv-rate CEA'!AN195*'Unit cost and utilities'!$H$5-('Surv-rate CEA'!AM194-'Surv-rate CEA'!AM195)*'Unit cost and utilities'!$G$14</f>
        <v>9.2846175865052363</v>
      </c>
      <c r="BB197" s="12">
        <f t="shared" si="84"/>
        <v>6.7095783852656883</v>
      </c>
    </row>
    <row r="198" spans="1:54">
      <c r="A198" s="12">
        <v>193</v>
      </c>
      <c r="B198" s="12">
        <f t="shared" si="85"/>
        <v>11.046575342465754</v>
      </c>
      <c r="C198" s="12">
        <f>'Surv-rate CEA'!D196*'Unit cost and utilities'!$H$7+'Surv-rate CEA'!E196*'Unit cost and utilities'!$H$7+'Unit cost and utilities'!$G$14*('Surv-rate CEA'!C195-'Surv-rate CEA'!C196)</f>
        <v>91.133673045604425</v>
      </c>
      <c r="D198" s="12">
        <f t="shared" ref="D198:D261" si="86">C198/(1+DISC)^($B198)</f>
        <v>65.746328372853071</v>
      </c>
      <c r="E198" s="12">
        <f>C198-'Surv-rate CEA'!E196*'Unit cost and utilities'!$H$7-'Unit cost and utilities'!$G$14*('Surv-rate CEA'!C195-'Surv-rate CEA'!C196)</f>
        <v>3.4107585751593295</v>
      </c>
      <c r="F198" s="12">
        <f t="shared" ref="F198:F261" si="87">E198/(1+DISC)^($B198)</f>
        <v>2.4606146750031113</v>
      </c>
      <c r="G198" s="12">
        <f>'Surv-rate CEA'!G196*'Unit cost and utilities'!$H$4+'Surv-rate CEA'!H196*'Unit cost and utilities'!$H$4+('Surv-rate CEA'!F195-'Surv-rate CEA'!F196)*'Unit cost and utilities'!$G$14</f>
        <v>99.017850158831763</v>
      </c>
      <c r="H198" s="12">
        <f t="shared" ref="H198:H261" si="88">G198/(1+DISC)^($B198)</f>
        <v>71.434189732030219</v>
      </c>
      <c r="I198" s="12">
        <f>G198-'Surv-rate CEA'!H196*'Unit cost and utilities'!$H$4-('Surv-rate CEA'!F195-'Surv-rate CEA'!F196)*'Unit cost and utilities'!$G$14</f>
        <v>0.7829530269478826</v>
      </c>
      <c r="J198" s="12">
        <f t="shared" ref="J198:J261" si="89">I198/(1+DISC)^($B198)</f>
        <v>0.5648437629028229</v>
      </c>
      <c r="K198" s="12">
        <f>'Surv-rate CEA'!K196*'Unit cost and utilities'!$H$10+'Surv-rate CEA'!J196*'Unit cost and utilities'!$H$10+('Surv-rate CEA'!I195-'Surv-rate CEA'!I196)*'Unit cost and utilities'!$G$14</f>
        <v>84.507059105865622</v>
      </c>
      <c r="L198" s="12">
        <f t="shared" ref="L198:L261" si="90">K198/(1+DISC)^($B198)</f>
        <v>60.965707538398441</v>
      </c>
      <c r="M198" s="12">
        <f>K198-'Surv-rate CEA'!J196*'Unit cost and utilities'!$H$10-('Surv-rate CEA'!I195-'Surv-rate CEA'!I196)*'Unit cost and utilities'!$G$14</f>
        <v>6.8141659051952974</v>
      </c>
      <c r="N198" s="12">
        <f t="shared" ref="N198:N261" si="91">M198/(1+DISC)^($B198)</f>
        <v>4.9159259603843868</v>
      </c>
      <c r="O198" s="12">
        <f>'Surv-rate CEA'!N196*'Unit cost and utilities'!$H$3+'Surv-rate CEA'!M196*'Unit cost and utilities'!$H$3+('Surv-rate CEA'!L195-'Surv-rate CEA'!L196)*'Unit cost and utilities'!$G$14</f>
        <v>99.542776181971803</v>
      </c>
      <c r="P198" s="12">
        <f t="shared" ref="P198:P261" si="92">O198/(1+DISC)^($B198)</f>
        <v>71.812885745649155</v>
      </c>
      <c r="Q198" s="12">
        <f>O198-'Surv-rate CEA'!M196*'Unit cost and utilities'!$H$3-('Surv-rate CEA'!L195-'Surv-rate CEA'!L196)*'Unit cost and utilities'!$G$14</f>
        <v>0.78295302694788349</v>
      </c>
      <c r="R198" s="12">
        <f t="shared" ref="R198:R261" si="93">Q198/(1+DISC)^($B198)</f>
        <v>0.56484376290282357</v>
      </c>
      <c r="S198" s="12">
        <f>'Surv-rate CEA'!Q196*'Unit cost and utilities'!$H$11+'Surv-rate CEA'!P196*'Unit cost and utilities'!$H$11+('Surv-rate CEA'!O195-'Surv-rate CEA'!O196)*'Unit cost and utilities'!$G$14</f>
        <v>84.507059105865622</v>
      </c>
      <c r="T198" s="12">
        <f t="shared" ref="T198:T261" si="94">S198/(1+DISC)^($B198)</f>
        <v>60.965707538398441</v>
      </c>
      <c r="U198" s="12">
        <f>S198-'Surv-rate CEA'!P196*'Unit cost and utilities'!$H$11-('Surv-rate CEA'!O195-'Surv-rate CEA'!O196)*'Unit cost and utilities'!$G$14</f>
        <v>6.8141659051952974</v>
      </c>
      <c r="V198" s="12">
        <f t="shared" ref="V198:V261" si="95">U198/(1+DISC)^($B198)</f>
        <v>4.9159259603843868</v>
      </c>
      <c r="W198" s="12">
        <f>'Surv-rate CEA'!T196*'Unit cost and utilities'!$H$4+'Surv-rate CEA'!S196*'Unit cost and utilities'!$H$4+('Surv-rate CEA'!R195-'Surv-rate CEA'!R196)*'Unit cost and utilities'!$G$14</f>
        <v>99.017850158831763</v>
      </c>
      <c r="X198" s="12">
        <f t="shared" ref="X198:X261" si="96">W198/(1+DISC)^($B198)</f>
        <v>71.434189732030219</v>
      </c>
      <c r="Y198" s="12">
        <f>W198-'Surv-rate CEA'!S196*'Unit cost and utilities'!$H$4-('Surv-rate CEA'!R195-'Surv-rate CEA'!R196)*'Unit cost and utilities'!$G$14</f>
        <v>0.7829530269478826</v>
      </c>
      <c r="Z198" s="12">
        <f t="shared" ref="Z198:Z261" si="97">Y198/(1+DISC)^($B198)</f>
        <v>0.5648437629028229</v>
      </c>
      <c r="AA198" s="12">
        <f>'Surv-rate CEA'!W196*'Unit cost and utilities'!$H$6+'Surv-rate CEA'!V196*'Unit cost and utilities'!$H$6+('Surv-rate CEA'!U195-'Surv-rate CEA'!U196)*'Unit cost and utilities'!$G$14</f>
        <v>97.54066731405311</v>
      </c>
      <c r="AB198" s="12">
        <f t="shared" ref="AB198:AB261" si="98">AA198/(1+DISC)^($B198)</f>
        <v>70.368509559883947</v>
      </c>
      <c r="AC198" s="12">
        <f>AA198-'Surv-rate CEA'!V196*'Unit cost and utilities'!$H$6-('Surv-rate CEA'!U195-'Surv-rate CEA'!U196)*'Unit cost and utilities'!$G$14</f>
        <v>37.458117468006861</v>
      </c>
      <c r="AD198" s="12">
        <f t="shared" ref="AD198:AD261" si="99">AC198/(1+DISC)^($B198)</f>
        <v>27.023312119199893</v>
      </c>
      <c r="AE198" s="12">
        <f>'Surv-rate CEA'!Z196*'Unit cost and utilities'!$H$12+'Surv-rate CEA'!Y196*'Unit cost and utilities'!$H$12+('Surv-rate CEA'!X195-'Surv-rate CEA'!X196)*'Unit cost and utilities'!$G$14</f>
        <v>84.507059105865622</v>
      </c>
      <c r="AF198" s="12">
        <f t="shared" ref="AF198:AF261" si="100">AE198/(1+DISC)^($B198)</f>
        <v>60.965707538398441</v>
      </c>
      <c r="AG198" s="12">
        <f>AE198-'Surv-rate CEA'!Y196*'Unit cost and utilities'!$H$12-('Surv-rate CEA'!X195-'Surv-rate CEA'!X196)*'Unit cost and utilities'!$G$14</f>
        <v>6.8141659051952974</v>
      </c>
      <c r="AH198" s="12">
        <f t="shared" ref="AH198:AH261" si="101">AG198/(1+DISC)^($B198)</f>
        <v>4.9159259603843868</v>
      </c>
      <c r="AI198" s="12">
        <f>'Surv-rate CEA'!AC196*'Unit cost and utilities'!$H$5+'Surv-rate CEA'!AB196*'Unit cost and utilities'!$H$5+('Surv-rate CEA'!AA195-'Surv-rate CEA'!AA196)*'Unit cost and utilities'!$G$14</f>
        <v>116.97729263769588</v>
      </c>
      <c r="AJ198" s="12">
        <f t="shared" ref="AJ198:AJ261" si="102">AI198/(1+DISC)^($B198)</f>
        <v>84.390623541275417</v>
      </c>
      <c r="AK198" s="12">
        <f>AI198-'Surv-rate CEA'!AB196*'Unit cost and utilities'!$H$5-('Surv-rate CEA'!AA195-'Surv-rate CEA'!AA196)*'Unit cost and utilities'!$G$14</f>
        <v>9.1415749097327925</v>
      </c>
      <c r="AL198" s="12">
        <f t="shared" ref="AL198:AL261" si="103">AK198/(1+DISC)^($B198)</f>
        <v>6.5949825764135115</v>
      </c>
      <c r="AM198" s="12">
        <f>'Surv-rate CEA'!AF196*'Unit cost and utilities'!$H$9+'Surv-rate CEA'!AE196*'Unit cost and utilities'!$H$9+('Surv-rate CEA'!AD195-'Surv-rate CEA'!AD196)*'Unit cost and utilities'!G205</f>
        <v>201.93398184913724</v>
      </c>
      <c r="AN198" s="12">
        <f t="shared" ref="AN198:AN261" si="104">AM198/(1+DISC)^($B198)</f>
        <v>145.68070655560481</v>
      </c>
      <c r="AO198" s="12">
        <f>AM198-'Surv-rate CEA'!AE196*'Unit cost and utilities'!$H$9-('Surv-rate CEA'!AD195-'Surv-rate CEA'!AD196)*'Unit cost and utilities'!G205</f>
        <v>24.943990630188978</v>
      </c>
      <c r="AP198" s="12">
        <f t="shared" ref="AP198:AP261" si="105">AO198/(1+DISC)^($B198)</f>
        <v>17.995278189666628</v>
      </c>
      <c r="AQ198" s="13">
        <f>'Surv-rate CEA'!AI196*'Unit cost and utilities'!$H$4+'Surv-rate CEA'!AH196*'Unit cost and utilities'!$H$4+('Surv-rate CEA'!AG195-'Surv-rate CEA'!AG196)*'Unit cost and utilities'!$G$14</f>
        <v>99.017850158831763</v>
      </c>
      <c r="AR198" s="12">
        <f t="shared" ref="AR198:AR261" si="106">AQ198/(1+DISC)^($B198)</f>
        <v>71.434189732030219</v>
      </c>
      <c r="AS198" s="13">
        <f>AQ198-'Surv-rate CEA'!AH196*'Unit cost and utilities'!$H$4-('Surv-rate CEA'!AG195-'Surv-rate CEA'!AG196)*'Unit cost and utilities'!$G$14</f>
        <v>0.7829530269478826</v>
      </c>
      <c r="AT198" s="12">
        <f t="shared" ref="AT198:AT261" si="107">AS198/(1+DISC)^($B198)</f>
        <v>0.5648437629028229</v>
      </c>
      <c r="AU198" s="12">
        <f>'Surv-rate CEA'!AL196*'Unit cost and utilities'!$H$8+'Surv-rate CEA'!AK196*'Unit cost and utilities'!$H$8+('Surv-rate CEA'!AJ195-'Surv-rate CEA'!AJ196)*'Unit cost and utilities'!$G$14</f>
        <v>81.376657674423683</v>
      </c>
      <c r="AV198" s="12">
        <f t="shared" ref="AV198:AV261" si="108">AU198/(1+DISC)^($B198)</f>
        <v>58.7073501873517</v>
      </c>
      <c r="AW198" s="12">
        <f>AU198-'Surv-rate CEA'!AK196*'Unit cost and utilities'!$H$8-('Surv-rate CEA'!AJ195-'Surv-rate CEA'!AJ196)*'Unit cost and utilities'!$G$14</f>
        <v>54.337277346730843</v>
      </c>
      <c r="AX198" s="12">
        <f t="shared" ref="AX198:AX261" si="109">AW198/(1+DISC)^($B198)</f>
        <v>39.200400465997291</v>
      </c>
      <c r="AY198" s="12">
        <f>'Surv-rate CEA'!AO196*'Unit cost and utilities'!$H$5+'Surv-rate CEA'!AN196*'Unit cost and utilities'!$H$5+('Surv-rate CEA'!AM195-'Surv-rate CEA'!AM196)*'Unit cost and utilities'!$G$14</f>
        <v>116.97729263769588</v>
      </c>
      <c r="AZ198" s="12">
        <f t="shared" ref="AZ198:AZ261" si="110">AY198/(1+DISC)^($B198)</f>
        <v>84.390623541275417</v>
      </c>
      <c r="BA198" s="12">
        <f>AY198-'Surv-rate CEA'!AN196*'Unit cost and utilities'!$H$5-('Surv-rate CEA'!AM195-'Surv-rate CEA'!AM196)*'Unit cost and utilities'!$G$14</f>
        <v>9.1415749097327925</v>
      </c>
      <c r="BB198" s="12">
        <f t="shared" ref="BB198:BB261" si="111">BA198/(1+DISC)^($B198)</f>
        <v>6.5949825764135115</v>
      </c>
    </row>
    <row r="199" spans="1:54">
      <c r="A199" s="12">
        <v>194</v>
      </c>
      <c r="B199" s="12">
        <f t="shared" ref="B199:B262" si="112">A198*21/365</f>
        <v>11.104109589041096</v>
      </c>
      <c r="C199" s="12">
        <f>'Surv-rate CEA'!D197*'Unit cost and utilities'!$H$7+'Surv-rate CEA'!E197*'Unit cost and utilities'!$H$7+'Unit cost and utilities'!$G$14*('Surv-rate CEA'!C196-'Surv-rate CEA'!C197)</f>
        <v>90.386885017786938</v>
      </c>
      <c r="D199" s="12">
        <f t="shared" si="86"/>
        <v>65.096774440735771</v>
      </c>
      <c r="E199" s="12">
        <f>C199-'Surv-rate CEA'!E197*'Unit cost and utilities'!$H$7-'Unit cost and utilities'!$G$14*('Surv-rate CEA'!C196-'Surv-rate CEA'!C197)</f>
        <v>3.3579718193223735</v>
      </c>
      <c r="F199" s="12">
        <f t="shared" si="87"/>
        <v>2.4184164998911011</v>
      </c>
      <c r="G199" s="12">
        <f>'Surv-rate CEA'!G197*'Unit cost and utilities'!$H$4+'Surv-rate CEA'!H197*'Unit cost and utilities'!$H$4+('Surv-rate CEA'!F196-'Surv-rate CEA'!F197)*'Unit cost and utilities'!$G$14</f>
        <v>97.991613070785235</v>
      </c>
      <c r="H199" s="12">
        <f t="shared" si="88"/>
        <v>70.573711350905299</v>
      </c>
      <c r="I199" s="12">
        <f>G199-'Surv-rate CEA'!H197*'Unit cost and utilities'!$H$4-('Surv-rate CEA'!F196-'Surv-rate CEA'!F197)*'Unit cost and utilities'!$G$14</f>
        <v>0.76617410168461308</v>
      </c>
      <c r="J199" s="12">
        <f t="shared" si="89"/>
        <v>0.55179977349459253</v>
      </c>
      <c r="K199" s="12">
        <f>'Surv-rate CEA'!K197*'Unit cost and utilities'!$H$10+'Surv-rate CEA'!J197*'Unit cost and utilities'!$H$10+('Surv-rate CEA'!I196-'Surv-rate CEA'!I197)*'Unit cost and utilities'!$G$14</f>
        <v>83.796905617836643</v>
      </c>
      <c r="L199" s="12">
        <f t="shared" si="90"/>
        <v>60.350661080559227</v>
      </c>
      <c r="M199" s="12">
        <f>K199-'Surv-rate CEA'!J197*'Unit cost and utilities'!$H$10-('Surv-rate CEA'!I196-'Surv-rate CEA'!I197)*'Unit cost and utilities'!$G$14</f>
        <v>6.7203428483291443</v>
      </c>
      <c r="N199" s="12">
        <f t="shared" si="91"/>
        <v>4.8400013174035736</v>
      </c>
      <c r="O199" s="12">
        <f>'Surv-rate CEA'!N197*'Unit cost and utilities'!$H$3+'Surv-rate CEA'!M197*'Unit cost and utilities'!$H$3+('Surv-rate CEA'!L196-'Surv-rate CEA'!L197)*'Unit cost and utilities'!$G$14</f>
        <v>98.499270464223088</v>
      </c>
      <c r="P199" s="12">
        <f t="shared" si="92"/>
        <v>70.939326991131111</v>
      </c>
      <c r="Q199" s="12">
        <f>O199-'Surv-rate CEA'!M197*'Unit cost and utilities'!$H$3-('Surv-rate CEA'!L196-'Surv-rate CEA'!L197)*'Unit cost and utilities'!$G$14</f>
        <v>0.76617410168461131</v>
      </c>
      <c r="R199" s="12">
        <f t="shared" si="93"/>
        <v>0.55179977349459131</v>
      </c>
      <c r="S199" s="12">
        <f>'Surv-rate CEA'!Q197*'Unit cost and utilities'!$H$11+'Surv-rate CEA'!P197*'Unit cost and utilities'!$H$11+('Surv-rate CEA'!O196-'Surv-rate CEA'!O197)*'Unit cost and utilities'!$G$14</f>
        <v>83.796905617836643</v>
      </c>
      <c r="T199" s="12">
        <f t="shared" si="94"/>
        <v>60.350661080559227</v>
      </c>
      <c r="U199" s="12">
        <f>S199-'Surv-rate CEA'!P197*'Unit cost and utilities'!$H$11-('Surv-rate CEA'!O196-'Surv-rate CEA'!O197)*'Unit cost and utilities'!$G$14</f>
        <v>6.7203428483291443</v>
      </c>
      <c r="V199" s="12">
        <f t="shared" si="95"/>
        <v>4.8400013174035736</v>
      </c>
      <c r="W199" s="12">
        <f>'Surv-rate CEA'!T197*'Unit cost and utilities'!$H$4+'Surv-rate CEA'!S197*'Unit cost and utilities'!$H$4+('Surv-rate CEA'!R196-'Surv-rate CEA'!R197)*'Unit cost and utilities'!$G$14</f>
        <v>97.991613070785235</v>
      </c>
      <c r="X199" s="12">
        <f t="shared" si="96"/>
        <v>70.573711350905299</v>
      </c>
      <c r="Y199" s="12">
        <f>W199-'Surv-rate CEA'!S197*'Unit cost and utilities'!$H$4-('Surv-rate CEA'!R196-'Surv-rate CEA'!R197)*'Unit cost and utilities'!$G$14</f>
        <v>0.76617410168461308</v>
      </c>
      <c r="Z199" s="12">
        <f t="shared" si="97"/>
        <v>0.55179977349459253</v>
      </c>
      <c r="AA199" s="12">
        <f>'Surv-rate CEA'!W197*'Unit cost and utilities'!$H$6+'Surv-rate CEA'!V197*'Unit cost and utilities'!$H$6+('Surv-rate CEA'!U196-'Surv-rate CEA'!U197)*'Unit cost and utilities'!$G$14</f>
        <v>96.759734374384763</v>
      </c>
      <c r="AB199" s="12">
        <f t="shared" si="98"/>
        <v>69.686510407735852</v>
      </c>
      <c r="AC199" s="12">
        <f>AA199-'Surv-rate CEA'!V197*'Unit cost and utilities'!$H$6-('Surv-rate CEA'!U196-'Surv-rate CEA'!U197)*'Unit cost and utilities'!$G$14</f>
        <v>37.100357720980483</v>
      </c>
      <c r="AD199" s="12">
        <f t="shared" si="99"/>
        <v>26.719735034103831</v>
      </c>
      <c r="AE199" s="12">
        <f>'Surv-rate CEA'!Z197*'Unit cost and utilities'!$H$12+'Surv-rate CEA'!Y197*'Unit cost and utilities'!$H$12+('Surv-rate CEA'!X196-'Surv-rate CEA'!X197)*'Unit cost and utilities'!$G$14</f>
        <v>83.796905617836643</v>
      </c>
      <c r="AF199" s="12">
        <f t="shared" si="100"/>
        <v>60.350661080559227</v>
      </c>
      <c r="AG199" s="12">
        <f>AE199-'Surv-rate CEA'!Y197*'Unit cost and utilities'!$H$12-('Surv-rate CEA'!X196-'Surv-rate CEA'!X197)*'Unit cost and utilities'!$G$14</f>
        <v>6.7203428483291443</v>
      </c>
      <c r="AH199" s="12">
        <f t="shared" si="101"/>
        <v>4.8400013174035736</v>
      </c>
      <c r="AI199" s="12">
        <f>'Surv-rate CEA'!AC197*'Unit cost and utilities'!$H$5+'Surv-rate CEA'!AB197*'Unit cost and utilities'!$H$5+('Surv-rate CEA'!AA196-'Surv-rate CEA'!AA197)*'Unit cost and utilities'!$G$14</f>
        <v>115.82266508704286</v>
      </c>
      <c r="AJ199" s="12">
        <f t="shared" si="102"/>
        <v>83.415662602073326</v>
      </c>
      <c r="AK199" s="12">
        <f>AI199-'Surv-rate CEA'!AB197*'Unit cost and utilities'!$H$5-('Surv-rate CEA'!AA196-'Surv-rate CEA'!AA197)*'Unit cost and utilities'!$G$14</f>
        <v>9.0012648266788453</v>
      </c>
      <c r="AL199" s="12">
        <f t="shared" si="103"/>
        <v>6.4827248553629602</v>
      </c>
      <c r="AM199" s="12">
        <f>'Surv-rate CEA'!AF197*'Unit cost and utilities'!$H$9+'Surv-rate CEA'!AE197*'Unit cost and utilities'!$H$9+('Surv-rate CEA'!AD196-'Surv-rate CEA'!AD197)*'Unit cost and utilities'!G206</f>
        <v>200.7689502895056</v>
      </c>
      <c r="AN199" s="12">
        <f t="shared" si="104"/>
        <v>144.5941086378555</v>
      </c>
      <c r="AO199" s="12">
        <f>AM199-'Surv-rate CEA'!AE197*'Unit cost and utilities'!$H$9-('Surv-rate CEA'!AD196-'Surv-rate CEA'!AD197)*'Unit cost and utilities'!G206</f>
        <v>24.680610447363932</v>
      </c>
      <c r="AP199" s="12">
        <f t="shared" si="105"/>
        <v>17.775013831216263</v>
      </c>
      <c r="AQ199" s="13">
        <f>'Surv-rate CEA'!AI197*'Unit cost and utilities'!$H$4+'Surv-rate CEA'!AH197*'Unit cost and utilities'!$H$4+('Surv-rate CEA'!AG196-'Surv-rate CEA'!AG197)*'Unit cost and utilities'!$G$14</f>
        <v>97.991613070785235</v>
      </c>
      <c r="AR199" s="12">
        <f t="shared" si="106"/>
        <v>70.573711350905299</v>
      </c>
      <c r="AS199" s="13">
        <f>AQ199-'Surv-rate CEA'!AH197*'Unit cost and utilities'!$H$4-('Surv-rate CEA'!AG196-'Surv-rate CEA'!AG197)*'Unit cost and utilities'!$G$14</f>
        <v>0.76617410168461308</v>
      </c>
      <c r="AT199" s="12">
        <f t="shared" si="107"/>
        <v>0.55179977349459253</v>
      </c>
      <c r="AU199" s="12">
        <f>'Surv-rate CEA'!AL197*'Unit cost and utilities'!$H$8+'Surv-rate CEA'!AK197*'Unit cost and utilities'!$H$8+('Surv-rate CEA'!AJ196-'Surv-rate CEA'!AJ197)*'Unit cost and utilities'!$G$14</f>
        <v>80.684305891703261</v>
      </c>
      <c r="AV199" s="12">
        <f t="shared" si="108"/>
        <v>58.108961941834316</v>
      </c>
      <c r="AW199" s="12">
        <f>AU199-'Surv-rate CEA'!AK197*'Unit cost and utilities'!$H$8-('Surv-rate CEA'!AJ196-'Surv-rate CEA'!AJ197)*'Unit cost and utilities'!$G$14</f>
        <v>53.868462199006608</v>
      </c>
      <c r="AX199" s="12">
        <f t="shared" si="109"/>
        <v>38.796149823594092</v>
      </c>
      <c r="AY199" s="12">
        <f>'Surv-rate CEA'!AO197*'Unit cost and utilities'!$H$5+'Surv-rate CEA'!AN197*'Unit cost and utilities'!$H$5+('Surv-rate CEA'!AM196-'Surv-rate CEA'!AM197)*'Unit cost and utilities'!$G$14</f>
        <v>115.82266508704286</v>
      </c>
      <c r="AZ199" s="12">
        <f t="shared" si="110"/>
        <v>83.415662602073326</v>
      </c>
      <c r="BA199" s="12">
        <f>AY199-'Surv-rate CEA'!AN197*'Unit cost and utilities'!$H$5-('Surv-rate CEA'!AM196-'Surv-rate CEA'!AM197)*'Unit cost and utilities'!$G$14</f>
        <v>9.0012648266788453</v>
      </c>
      <c r="BB199" s="12">
        <f t="shared" si="111"/>
        <v>6.4827248553629602</v>
      </c>
    </row>
    <row r="200" spans="1:54">
      <c r="A200" s="12">
        <v>195</v>
      </c>
      <c r="B200" s="12">
        <f t="shared" si="112"/>
        <v>11.161643835616438</v>
      </c>
      <c r="C200" s="12">
        <f>'Surv-rate CEA'!D198*'Unit cost and utilities'!$H$7+'Surv-rate CEA'!E198*'Unit cost and utilities'!$H$7+'Unit cost and utilities'!$G$14*('Surv-rate CEA'!C197-'Surv-rate CEA'!C198)</f>
        <v>89.648915787257167</v>
      </c>
      <c r="D200" s="12">
        <f t="shared" si="86"/>
        <v>64.455578641916617</v>
      </c>
      <c r="E200" s="12">
        <f>C200-'Surv-rate CEA'!E198*'Unit cost and utilities'!$H$7-'Unit cost and utilities'!$G$14*('Surv-rate CEA'!C197-'Surv-rate CEA'!C198)</f>
        <v>3.3061962322572587</v>
      </c>
      <c r="F200" s="12">
        <f t="shared" si="87"/>
        <v>2.3770816343119332</v>
      </c>
      <c r="G200" s="12">
        <f>'Surv-rate CEA'!G198*'Unit cost and utilities'!$H$4+'Surv-rate CEA'!H198*'Unit cost and utilities'!$H$4+('Surv-rate CEA'!F197-'Surv-rate CEA'!F198)*'Unit cost and utilities'!$G$14</f>
        <v>96.979654945675762</v>
      </c>
      <c r="H200" s="12">
        <f t="shared" si="88"/>
        <v>69.72621722331472</v>
      </c>
      <c r="I200" s="12">
        <f>G200-'Surv-rate CEA'!H198*'Unit cost and utilities'!$H$4-('Surv-rate CEA'!F197-'Surv-rate CEA'!F198)*'Unit cost and utilities'!$G$14</f>
        <v>0.74981592772488437</v>
      </c>
      <c r="J200" s="12">
        <f t="shared" si="89"/>
        <v>0.53910099271164436</v>
      </c>
      <c r="K200" s="12">
        <f>'Surv-rate CEA'!K198*'Unit cost and utilities'!$H$10+'Surv-rate CEA'!J198*'Unit cost and utilities'!$H$10+('Surv-rate CEA'!I197-'Surv-rate CEA'!I198)*'Unit cost and utilities'!$G$14</f>
        <v>83.095285851083162</v>
      </c>
      <c r="L200" s="12">
        <f t="shared" si="90"/>
        <v>59.743664325590593</v>
      </c>
      <c r="M200" s="12">
        <f>K200-'Surv-rate CEA'!J198*'Unit cost and utilities'!$H$10-('Surv-rate CEA'!I197-'Surv-rate CEA'!I198)*'Unit cost and utilities'!$G$14</f>
        <v>6.628157715167136</v>
      </c>
      <c r="N200" s="12">
        <f t="shared" si="91"/>
        <v>4.7654981335726054</v>
      </c>
      <c r="O200" s="12">
        <f>'Surv-rate CEA'!N198*'Unit cost and utilities'!$H$3+'Surv-rate CEA'!M198*'Unit cost and utilities'!$H$3+('Surv-rate CEA'!L197-'Surv-rate CEA'!L198)*'Unit cost and utilities'!$G$14</f>
        <v>97.470529623588106</v>
      </c>
      <c r="P200" s="12">
        <f t="shared" si="92"/>
        <v>70.079145210537533</v>
      </c>
      <c r="Q200" s="12">
        <f>O200-'Surv-rate CEA'!M198*'Unit cost and utilities'!$H$3-('Surv-rate CEA'!L197-'Surv-rate CEA'!L198)*'Unit cost and utilities'!$G$14</f>
        <v>0.74981592772488392</v>
      </c>
      <c r="R200" s="12">
        <f t="shared" si="93"/>
        <v>0.53910099271164402</v>
      </c>
      <c r="S200" s="12">
        <f>'Surv-rate CEA'!Q198*'Unit cost and utilities'!$H$11+'Surv-rate CEA'!P198*'Unit cost and utilities'!$H$11+('Surv-rate CEA'!O197-'Surv-rate CEA'!O198)*'Unit cost and utilities'!$G$14</f>
        <v>83.095285851083162</v>
      </c>
      <c r="T200" s="12">
        <f t="shared" si="94"/>
        <v>59.743664325590593</v>
      </c>
      <c r="U200" s="12">
        <f>S200-'Surv-rate CEA'!P198*'Unit cost and utilities'!$H$11-('Surv-rate CEA'!O197-'Surv-rate CEA'!O198)*'Unit cost and utilities'!$G$14</f>
        <v>6.628157715167136</v>
      </c>
      <c r="V200" s="12">
        <f t="shared" si="95"/>
        <v>4.7654981335726054</v>
      </c>
      <c r="W200" s="12">
        <f>'Surv-rate CEA'!T198*'Unit cost and utilities'!$H$4+'Surv-rate CEA'!S198*'Unit cost and utilities'!$H$4+('Surv-rate CEA'!R197-'Surv-rate CEA'!R198)*'Unit cost and utilities'!$G$14</f>
        <v>96.979654945675762</v>
      </c>
      <c r="X200" s="12">
        <f t="shared" si="96"/>
        <v>69.72621722331472</v>
      </c>
      <c r="Y200" s="12">
        <f>W200-'Surv-rate CEA'!S198*'Unit cost and utilities'!$H$4-('Surv-rate CEA'!R197-'Surv-rate CEA'!R198)*'Unit cost and utilities'!$G$14</f>
        <v>0.74981592772488437</v>
      </c>
      <c r="Z200" s="12">
        <f t="shared" si="97"/>
        <v>0.53910099271164436</v>
      </c>
      <c r="AA200" s="12">
        <f>'Surv-rate CEA'!W198*'Unit cost and utilities'!$H$6+'Surv-rate CEA'!V198*'Unit cost and utilities'!$H$6+('Surv-rate CEA'!U197-'Surv-rate CEA'!U198)*'Unit cost and utilities'!$G$14</f>
        <v>95.987877393320247</v>
      </c>
      <c r="AB200" s="12">
        <f t="shared" si="98"/>
        <v>69.013151198368718</v>
      </c>
      <c r="AC200" s="12">
        <f>AA200-'Surv-rate CEA'!V198*'Unit cost and utilities'!$H$6-('Surv-rate CEA'!U197-'Surv-rate CEA'!U198)*'Unit cost and utilities'!$G$14</f>
        <v>36.74734306995127</v>
      </c>
      <c r="AD200" s="12">
        <f t="shared" si="99"/>
        <v>26.42052321912638</v>
      </c>
      <c r="AE200" s="12">
        <f>'Surv-rate CEA'!Z198*'Unit cost and utilities'!$H$12+'Surv-rate CEA'!Y198*'Unit cost and utilities'!$H$12+('Surv-rate CEA'!X197-'Surv-rate CEA'!X198)*'Unit cost and utilities'!$G$14</f>
        <v>83.095285851083162</v>
      </c>
      <c r="AF200" s="12">
        <f t="shared" si="100"/>
        <v>59.743664325590593</v>
      </c>
      <c r="AG200" s="12">
        <f>AE200-'Surv-rate CEA'!Y198*'Unit cost and utilities'!$H$12-('Surv-rate CEA'!X197-'Surv-rate CEA'!X198)*'Unit cost and utilities'!$G$14</f>
        <v>6.628157715167136</v>
      </c>
      <c r="AH200" s="12">
        <f t="shared" si="101"/>
        <v>4.7654981335726054</v>
      </c>
      <c r="AI200" s="12">
        <f>'Surv-rate CEA'!AC198*'Unit cost and utilities'!$H$5+'Surv-rate CEA'!AB198*'Unit cost and utilities'!$H$5+('Surv-rate CEA'!AA197-'Surv-rate CEA'!AA198)*'Unit cost and utilities'!$G$14</f>
        <v>114.68353673931838</v>
      </c>
      <c r="AJ200" s="12">
        <f t="shared" si="102"/>
        <v>82.454914890169576</v>
      </c>
      <c r="AK200" s="12">
        <f>AI200-'Surv-rate CEA'!AB198*'Unit cost and utilities'!$H$5-('Surv-rate CEA'!AA197-'Surv-rate CEA'!AA198)*'Unit cost and utilities'!$G$14</f>
        <v>8.8636246297559431</v>
      </c>
      <c r="AL200" s="12">
        <f t="shared" si="103"/>
        <v>6.3727491778196175</v>
      </c>
      <c r="AM200" s="12">
        <f>'Surv-rate CEA'!AF198*'Unit cost and utilities'!$H$9+'Surv-rate CEA'!AE198*'Unit cost and utilities'!$H$9+('Surv-rate CEA'!AD197-'Surv-rate CEA'!AD198)*'Unit cost and utilities'!G207</f>
        <v>199.61476144521041</v>
      </c>
      <c r="AN200" s="12">
        <f t="shared" si="104"/>
        <v>143.5185784616931</v>
      </c>
      <c r="AO200" s="12">
        <f>AM200-'Surv-rate CEA'!AE198*'Unit cost and utilities'!$H$9-('Surv-rate CEA'!AD197-'Surv-rate CEA'!AD198)*'Unit cost and utilities'!G207</f>
        <v>24.4209875497219</v>
      </c>
      <c r="AP200" s="12">
        <f t="shared" si="105"/>
        <v>17.558147465606126</v>
      </c>
      <c r="AQ200" s="13">
        <f>'Surv-rate CEA'!AI198*'Unit cost and utilities'!$H$4+'Surv-rate CEA'!AH198*'Unit cost and utilities'!$H$4+('Surv-rate CEA'!AG197-'Surv-rate CEA'!AG198)*'Unit cost and utilities'!$G$14</f>
        <v>96.979654945675762</v>
      </c>
      <c r="AR200" s="12">
        <f t="shared" si="106"/>
        <v>69.72621722331472</v>
      </c>
      <c r="AS200" s="13">
        <f>AQ200-'Surv-rate CEA'!AH198*'Unit cost and utilities'!$H$4-('Surv-rate CEA'!AG197-'Surv-rate CEA'!AG198)*'Unit cost and utilities'!$G$14</f>
        <v>0.74981592772488437</v>
      </c>
      <c r="AT200" s="12">
        <f t="shared" si="107"/>
        <v>0.53910099271164436</v>
      </c>
      <c r="AU200" s="12">
        <f>'Surv-rate CEA'!AL198*'Unit cost and utilities'!$H$8+'Surv-rate CEA'!AK198*'Unit cost and utilities'!$H$8+('Surv-rate CEA'!AJ197-'Surv-rate CEA'!AJ198)*'Unit cost and utilities'!$G$14</f>
        <v>80.000345819550375</v>
      </c>
      <c r="AV200" s="12">
        <f t="shared" si="108"/>
        <v>57.518471205934013</v>
      </c>
      <c r="AW200" s="12">
        <f>AU200-'Surv-rate CEA'!AK198*'Unit cost and utilities'!$H$8-('Surv-rate CEA'!AJ197-'Surv-rate CEA'!AJ198)*'Unit cost and utilities'!$G$14</f>
        <v>53.405434805159864</v>
      </c>
      <c r="AX200" s="12">
        <f t="shared" si="109"/>
        <v>38.397321069208324</v>
      </c>
      <c r="AY200" s="12">
        <f>'Surv-rate CEA'!AO198*'Unit cost and utilities'!$H$5+'Surv-rate CEA'!AN198*'Unit cost and utilities'!$H$5+('Surv-rate CEA'!AM197-'Surv-rate CEA'!AM198)*'Unit cost and utilities'!$G$14</f>
        <v>114.68353673931838</v>
      </c>
      <c r="AZ200" s="12">
        <f t="shared" si="110"/>
        <v>82.454914890169576</v>
      </c>
      <c r="BA200" s="12">
        <f>AY200-'Surv-rate CEA'!AN198*'Unit cost and utilities'!$H$5-('Surv-rate CEA'!AM197-'Surv-rate CEA'!AM198)*'Unit cost and utilities'!$G$14</f>
        <v>8.8636246297559431</v>
      </c>
      <c r="BB200" s="12">
        <f t="shared" si="111"/>
        <v>6.3727491778196175</v>
      </c>
    </row>
    <row r="201" spans="1:54">
      <c r="A201" s="12">
        <v>196</v>
      </c>
      <c r="B201" s="12">
        <f t="shared" si="112"/>
        <v>11.219178082191782</v>
      </c>
      <c r="C201" s="12">
        <f>'Surv-rate CEA'!D199*'Unit cost and utilities'!$H$7+'Surv-rate CEA'!E199*'Unit cost and utilities'!$H$7+'Unit cost and utilities'!$G$14*('Surv-rate CEA'!C198-'Surv-rate CEA'!C199)</f>
        <v>88.919626848892648</v>
      </c>
      <c r="D201" s="12">
        <f t="shared" si="86"/>
        <v>63.82260426089217</v>
      </c>
      <c r="E201" s="12">
        <f>C201-'Surv-rate CEA'!E199*'Unit cost and utilities'!$H$7-'Unit cost and utilities'!$G$14*('Surv-rate CEA'!C198-'Surv-rate CEA'!C199)</f>
        <v>3.2554085766962553</v>
      </c>
      <c r="F201" s="12">
        <f t="shared" si="87"/>
        <v>2.3365893522143897</v>
      </c>
      <c r="G201" s="12">
        <f>'Surv-rate CEA'!G199*'Unit cost and utilities'!$H$4+'Surv-rate CEA'!H199*'Unit cost and utilities'!$H$4+('Surv-rate CEA'!F198-'Surv-rate CEA'!F199)*'Unit cost and utilities'!$G$14</f>
        <v>95.981723154471638</v>
      </c>
      <c r="H201" s="12">
        <f t="shared" si="88"/>
        <v>68.891466937624031</v>
      </c>
      <c r="I201" s="12">
        <f>G201-'Surv-rate CEA'!H199*'Unit cost and utilities'!$H$4-('Surv-rate CEA'!F198-'Surv-rate CEA'!F199)*'Unit cost and utilities'!$G$14</f>
        <v>0.73386637682920774</v>
      </c>
      <c r="J201" s="12">
        <f t="shared" si="89"/>
        <v>0.52673706591615743</v>
      </c>
      <c r="K201" s="12">
        <f>'Surv-rate CEA'!K199*'Unit cost and utilities'!$H$10+'Surv-rate CEA'!J199*'Unit cost and utilities'!$H$10+('Surv-rate CEA'!I198-'Surv-rate CEA'!I199)*'Unit cost and utilities'!$G$14</f>
        <v>82.402064063215377</v>
      </c>
      <c r="L201" s="12">
        <f t="shared" si="90"/>
        <v>59.144583837766895</v>
      </c>
      <c r="M201" s="12">
        <f>K201-'Surv-rate CEA'!J199*'Unit cost and utilities'!$H$10-('Surv-rate CEA'!I198-'Surv-rate CEA'!I199)*'Unit cost and utilities'!$G$14</f>
        <v>6.5375756022136535</v>
      </c>
      <c r="N201" s="12">
        <f t="shared" si="91"/>
        <v>4.6923847442005089</v>
      </c>
      <c r="O201" s="12">
        <f>'Surv-rate CEA'!N199*'Unit cost and utilities'!$H$3+'Surv-rate CEA'!M199*'Unit cost and utilities'!$H$3+('Surv-rate CEA'!L198-'Surv-rate CEA'!L199)*'Unit cost and utilities'!$G$14</f>
        <v>96.45628656786613</v>
      </c>
      <c r="P201" s="12">
        <f t="shared" si="92"/>
        <v>69.232087720718923</v>
      </c>
      <c r="Q201" s="12">
        <f>O201-'Surv-rate CEA'!M199*'Unit cost and utilities'!$H$3-('Surv-rate CEA'!L198-'Surv-rate CEA'!L199)*'Unit cost and utilities'!$G$14</f>
        <v>0.73386637682920774</v>
      </c>
      <c r="R201" s="12">
        <f t="shared" si="93"/>
        <v>0.52673706591615743</v>
      </c>
      <c r="S201" s="12">
        <f>'Surv-rate CEA'!Q199*'Unit cost and utilities'!$H$11+'Surv-rate CEA'!P199*'Unit cost and utilities'!$H$11+('Surv-rate CEA'!O198-'Surv-rate CEA'!O199)*'Unit cost and utilities'!$G$14</f>
        <v>82.402064063215377</v>
      </c>
      <c r="T201" s="12">
        <f t="shared" si="94"/>
        <v>59.144583837766895</v>
      </c>
      <c r="U201" s="12">
        <f>S201-'Surv-rate CEA'!P199*'Unit cost and utilities'!$H$11-('Surv-rate CEA'!O198-'Surv-rate CEA'!O199)*'Unit cost and utilities'!$G$14</f>
        <v>6.5375756022136535</v>
      </c>
      <c r="V201" s="12">
        <f t="shared" si="95"/>
        <v>4.6923847442005089</v>
      </c>
      <c r="W201" s="12">
        <f>'Surv-rate CEA'!T199*'Unit cost and utilities'!$H$4+'Surv-rate CEA'!S199*'Unit cost and utilities'!$H$4+('Surv-rate CEA'!R198-'Surv-rate CEA'!R199)*'Unit cost and utilities'!$G$14</f>
        <v>95.981723154471638</v>
      </c>
      <c r="X201" s="12">
        <f t="shared" si="96"/>
        <v>68.891466937624031</v>
      </c>
      <c r="Y201" s="12">
        <f>W201-'Surv-rate CEA'!S199*'Unit cost and utilities'!$H$4-('Surv-rate CEA'!R198-'Surv-rate CEA'!R199)*'Unit cost and utilities'!$G$14</f>
        <v>0.73386637682920774</v>
      </c>
      <c r="Z201" s="12">
        <f t="shared" si="97"/>
        <v>0.52673706591615743</v>
      </c>
      <c r="AA201" s="12">
        <f>'Surv-rate CEA'!W199*'Unit cost and utilities'!$H$6+'Surv-rate CEA'!V199*'Unit cost and utilities'!$H$6+('Surv-rate CEA'!U198-'Surv-rate CEA'!U199)*'Unit cost and utilities'!$G$14</f>
        <v>95.224955466853146</v>
      </c>
      <c r="AB201" s="12">
        <f t="shared" si="98"/>
        <v>68.348292316273188</v>
      </c>
      <c r="AC201" s="12">
        <f>AA201-'Surv-rate CEA'!V199*'Unit cost and utilities'!$H$6-('Surv-rate CEA'!U198-'Surv-rate CEA'!U199)*'Unit cost and utilities'!$G$14</f>
        <v>36.398991890565483</v>
      </c>
      <c r="AD201" s="12">
        <f t="shared" si="99"/>
        <v>26.125598332466623</v>
      </c>
      <c r="AE201" s="12">
        <f>'Surv-rate CEA'!Z199*'Unit cost and utilities'!$H$12+'Surv-rate CEA'!Y199*'Unit cost and utilities'!$H$12+('Surv-rate CEA'!X198-'Surv-rate CEA'!X199)*'Unit cost and utilities'!$G$14</f>
        <v>82.402064063215377</v>
      </c>
      <c r="AF201" s="12">
        <f t="shared" si="100"/>
        <v>59.144583837766895</v>
      </c>
      <c r="AG201" s="12">
        <f>AE201-'Surv-rate CEA'!Y199*'Unit cost and utilities'!$H$12-('Surv-rate CEA'!X198-'Surv-rate CEA'!X199)*'Unit cost and utilities'!$G$14</f>
        <v>6.5375756022136535</v>
      </c>
      <c r="AH201" s="12">
        <f t="shared" si="101"/>
        <v>4.6923847442005089</v>
      </c>
      <c r="AI201" s="12">
        <f>'Surv-rate CEA'!AC199*'Unit cost and utilities'!$H$5+'Surv-rate CEA'!AB199*'Unit cost and utilities'!$H$5+('Surv-rate CEA'!AA198-'Surv-rate CEA'!AA199)*'Unit cost and utilities'!$G$14</f>
        <v>113.55964077570299</v>
      </c>
      <c r="AJ201" s="12">
        <f t="shared" si="102"/>
        <v>81.508124472375968</v>
      </c>
      <c r="AK201" s="12">
        <f>AI201-'Surv-rate CEA'!AB199*'Unit cost and utilities'!$H$5-('Surv-rate CEA'!AA198-'Surv-rate CEA'!AA199)*'Unit cost and utilities'!$G$14</f>
        <v>8.7285932980013303</v>
      </c>
      <c r="AL201" s="12">
        <f t="shared" si="103"/>
        <v>6.2650010526843785</v>
      </c>
      <c r="AM201" s="12">
        <f>'Surv-rate CEA'!AF199*'Unit cost and utilities'!$H$9+'Surv-rate CEA'!AE199*'Unit cost and utilities'!$H$9+('Surv-rate CEA'!AD198-'Surv-rate CEA'!AD199)*'Unit cost and utilities'!G208</f>
        <v>198.47127224391534</v>
      </c>
      <c r="AN201" s="12">
        <f t="shared" si="104"/>
        <v>142.4539656144199</v>
      </c>
      <c r="AO201" s="12">
        <f>AM201-'Surv-rate CEA'!AE199*'Unit cost and utilities'!$H$9-('Surv-rate CEA'!AD198-'Surv-rate CEA'!AD199)*'Unit cost and utilities'!G208</f>
        <v>24.165053629542683</v>
      </c>
      <c r="AP201" s="12">
        <f t="shared" si="105"/>
        <v>17.34461456256938</v>
      </c>
      <c r="AQ201" s="13">
        <f>'Surv-rate CEA'!AI199*'Unit cost and utilities'!$H$4+'Surv-rate CEA'!AH199*'Unit cost and utilities'!$H$4+('Surv-rate CEA'!AG198-'Surv-rate CEA'!AG199)*'Unit cost and utilities'!$G$14</f>
        <v>95.981723154471638</v>
      </c>
      <c r="AR201" s="12">
        <f t="shared" si="106"/>
        <v>68.891466937624031</v>
      </c>
      <c r="AS201" s="13">
        <f>AQ201-'Surv-rate CEA'!AH199*'Unit cost and utilities'!$H$4-('Surv-rate CEA'!AG198-'Surv-rate CEA'!AG199)*'Unit cost and utilities'!$G$14</f>
        <v>0.73386637682920774</v>
      </c>
      <c r="AT201" s="12">
        <f t="shared" si="107"/>
        <v>0.52673706591615743</v>
      </c>
      <c r="AU201" s="12">
        <f>'Surv-rate CEA'!AL199*'Unit cost and utilities'!$H$8+'Surv-rate CEA'!AK199*'Unit cost and utilities'!$H$8+('Surv-rate CEA'!AJ198-'Surv-rate CEA'!AJ199)*'Unit cost and utilities'!$G$14</f>
        <v>79.324643131010788</v>
      </c>
      <c r="AV201" s="12">
        <f t="shared" si="108"/>
        <v>56.93574620247125</v>
      </c>
      <c r="AW201" s="12">
        <f>AU201-'Surv-rate CEA'!AK199*'Unit cost and utilities'!$H$8-('Surv-rate CEA'!AJ198-'Surv-rate CEA'!AJ199)*'Unit cost and utilities'!$G$14</f>
        <v>52.94810077499141</v>
      </c>
      <c r="AX201" s="12">
        <f t="shared" si="109"/>
        <v>38.003822124341248</v>
      </c>
      <c r="AY201" s="12">
        <f>'Surv-rate CEA'!AO199*'Unit cost and utilities'!$H$5+'Surv-rate CEA'!AN199*'Unit cost and utilities'!$H$5+('Surv-rate CEA'!AM198-'Surv-rate CEA'!AM199)*'Unit cost and utilities'!$G$14</f>
        <v>113.55964077570299</v>
      </c>
      <c r="AZ201" s="12">
        <f t="shared" si="110"/>
        <v>81.508124472375968</v>
      </c>
      <c r="BA201" s="12">
        <f>AY201-'Surv-rate CEA'!AN199*'Unit cost and utilities'!$H$5-('Surv-rate CEA'!AM198-'Surv-rate CEA'!AM199)*'Unit cost and utilities'!$G$14</f>
        <v>8.7285932980013303</v>
      </c>
      <c r="BB201" s="12">
        <f t="shared" si="111"/>
        <v>6.2650010526843785</v>
      </c>
    </row>
    <row r="202" spans="1:54">
      <c r="A202" s="12">
        <v>197</v>
      </c>
      <c r="B202" s="12">
        <f t="shared" si="112"/>
        <v>11.276712328767124</v>
      </c>
      <c r="C202" s="12">
        <f>'Surv-rate CEA'!D200*'Unit cost and utilities'!$H$7+'Surv-rate CEA'!E200*'Unit cost and utilities'!$H$7+'Unit cost and utilities'!$G$14*('Surv-rate CEA'!C199-'Surv-rate CEA'!C200)</f>
        <v>88.198882436622839</v>
      </c>
      <c r="D202" s="12">
        <f t="shared" si="86"/>
        <v>63.197717341422134</v>
      </c>
      <c r="E202" s="12">
        <f>C202-'Surv-rate CEA'!E200*'Unit cost and utilities'!$H$7-'Unit cost and utilities'!$G$14*('Surv-rate CEA'!C199-'Surv-rate CEA'!C200)</f>
        <v>3.2055862406462348</v>
      </c>
      <c r="F202" s="12">
        <f t="shared" si="87"/>
        <v>2.2969195023019138</v>
      </c>
      <c r="G202" s="12">
        <f>'Surv-rate CEA'!G200*'Unit cost and utilities'!$H$4+'Surv-rate CEA'!H200*'Unit cost and utilities'!$H$4+('Surv-rate CEA'!F199-'Surv-rate CEA'!F200)*'Unit cost and utilities'!$G$14</f>
        <v>94.997570530961838</v>
      </c>
      <c r="H202" s="12">
        <f t="shared" si="88"/>
        <v>68.069225421893222</v>
      </c>
      <c r="I202" s="12">
        <f>G202-'Surv-rate CEA'!H200*'Unit cost and utilities'!$H$4-('Surv-rate CEA'!F199-'Surv-rate CEA'!F200)*'Unit cost and utilities'!$G$14</f>
        <v>0.71831371676608224</v>
      </c>
      <c r="J202" s="12">
        <f t="shared" si="89"/>
        <v>0.51469798687380564</v>
      </c>
      <c r="K202" s="12">
        <f>'Surv-rate CEA'!K200*'Unit cost and utilities'!$H$10+'Surv-rate CEA'!J200*'Unit cost and utilities'!$H$10+('Surv-rate CEA'!I199-'Surv-rate CEA'!I200)*'Unit cost and utilities'!$G$14</f>
        <v>81.717107222329247</v>
      </c>
      <c r="L202" s="12">
        <f t="shared" si="90"/>
        <v>58.553288902570735</v>
      </c>
      <c r="M202" s="12">
        <f>K202-'Surv-rate CEA'!J200*'Unit cost and utilities'!$H$10-('Surv-rate CEA'!I199-'Surv-rate CEA'!I200)*'Unit cost and utilities'!$G$14</f>
        <v>6.4485624881137307</v>
      </c>
      <c r="N202" s="12">
        <f t="shared" si="91"/>
        <v>4.6206303087247376</v>
      </c>
      <c r="O202" s="12">
        <f>'Surv-rate CEA'!N200*'Unit cost and utilities'!$H$3+'Surv-rate CEA'!M200*'Unit cost and utilities'!$H$3+('Surv-rate CEA'!L199-'Surv-rate CEA'!L200)*'Unit cost and utilities'!$G$14</f>
        <v>95.456280140950369</v>
      </c>
      <c r="P202" s="12">
        <f t="shared" si="92"/>
        <v>68.397907594194905</v>
      </c>
      <c r="Q202" s="12">
        <f>O202-'Surv-rate CEA'!M200*'Unit cost and utilities'!$H$3-('Surv-rate CEA'!L199-'Surv-rate CEA'!L200)*'Unit cost and utilities'!$G$14</f>
        <v>0.71831371676608136</v>
      </c>
      <c r="R202" s="12">
        <f t="shared" si="93"/>
        <v>0.51469798687380497</v>
      </c>
      <c r="S202" s="12">
        <f>'Surv-rate CEA'!Q200*'Unit cost and utilities'!$H$11+'Surv-rate CEA'!P200*'Unit cost and utilities'!$H$11+('Surv-rate CEA'!O199-'Surv-rate CEA'!O200)*'Unit cost and utilities'!$G$14</f>
        <v>81.717107222329247</v>
      </c>
      <c r="T202" s="12">
        <f t="shared" si="94"/>
        <v>58.553288902570735</v>
      </c>
      <c r="U202" s="12">
        <f>S202-'Surv-rate CEA'!P200*'Unit cost and utilities'!$H$11-('Surv-rate CEA'!O199-'Surv-rate CEA'!O200)*'Unit cost and utilities'!$G$14</f>
        <v>6.4485624881137307</v>
      </c>
      <c r="V202" s="12">
        <f t="shared" si="95"/>
        <v>4.6206303087247376</v>
      </c>
      <c r="W202" s="12">
        <f>'Surv-rate CEA'!T200*'Unit cost and utilities'!$H$4+'Surv-rate CEA'!S200*'Unit cost and utilities'!$H$4+('Surv-rate CEA'!R199-'Surv-rate CEA'!R200)*'Unit cost and utilities'!$G$14</f>
        <v>94.997570530961838</v>
      </c>
      <c r="X202" s="12">
        <f t="shared" si="96"/>
        <v>68.069225421893222</v>
      </c>
      <c r="Y202" s="12">
        <f>W202-'Surv-rate CEA'!S200*'Unit cost and utilities'!$H$4-('Surv-rate CEA'!R199-'Surv-rate CEA'!R200)*'Unit cost and utilities'!$G$14</f>
        <v>0.71831371676608224</v>
      </c>
      <c r="Z202" s="12">
        <f t="shared" si="97"/>
        <v>0.51469798687380564</v>
      </c>
      <c r="AA202" s="12">
        <f>'Surv-rate CEA'!W200*'Unit cost and utilities'!$H$6+'Surv-rate CEA'!V200*'Unit cost and utilities'!$H$6+('Surv-rate CEA'!U199-'Surv-rate CEA'!U200)*'Unit cost and utilities'!$G$14</f>
        <v>94.470830453155912</v>
      </c>
      <c r="AB202" s="12">
        <f t="shared" si="98"/>
        <v>67.691796937201289</v>
      </c>
      <c r="AC202" s="12">
        <f>AA202-'Surv-rate CEA'!V200*'Unit cost and utilities'!$H$6-('Surv-rate CEA'!U199-'Surv-rate CEA'!U200)*'Unit cost and utilities'!$G$14</f>
        <v>36.055224295473003</v>
      </c>
      <c r="AD202" s="12">
        <f t="shared" si="99"/>
        <v>25.834883739532874</v>
      </c>
      <c r="AE202" s="12">
        <f>'Surv-rate CEA'!Z200*'Unit cost and utilities'!$H$12+'Surv-rate CEA'!Y200*'Unit cost and utilities'!$H$12+('Surv-rate CEA'!X199-'Surv-rate CEA'!X200)*'Unit cost and utilities'!$G$14</f>
        <v>81.717107222329247</v>
      </c>
      <c r="AF202" s="12">
        <f t="shared" si="100"/>
        <v>58.553288902570735</v>
      </c>
      <c r="AG202" s="12">
        <f>AE202-'Surv-rate CEA'!Y200*'Unit cost and utilities'!$H$12-('Surv-rate CEA'!X199-'Surv-rate CEA'!X200)*'Unit cost and utilities'!$G$14</f>
        <v>6.4485624881137307</v>
      </c>
      <c r="AH202" s="12">
        <f t="shared" si="101"/>
        <v>4.6206303087247376</v>
      </c>
      <c r="AI202" s="12">
        <f>'Surv-rate CEA'!AC200*'Unit cost and utilities'!$H$5+'Surv-rate CEA'!AB200*'Unit cost and utilities'!$H$5+('Surv-rate CEA'!AA199-'Surv-rate CEA'!AA200)*'Unit cost and utilities'!$G$14</f>
        <v>112.45071602426061</v>
      </c>
      <c r="AJ202" s="12">
        <f t="shared" si="102"/>
        <v>80.575040973431484</v>
      </c>
      <c r="AK202" s="12">
        <f>AI202-'Surv-rate CEA'!AB200*'Unit cost and utilities'!$H$5-('Surv-rate CEA'!AA199-'Surv-rate CEA'!AA200)*'Unit cost and utilities'!$G$14</f>
        <v>8.5961114449303189</v>
      </c>
      <c r="AL202" s="12">
        <f t="shared" si="103"/>
        <v>6.1594274930006865</v>
      </c>
      <c r="AM202" s="12">
        <f>'Surv-rate CEA'!AF200*'Unit cost and utilities'!$H$9+'Surv-rate CEA'!AE200*'Unit cost and utilities'!$H$9+('Surv-rate CEA'!AD199-'Surv-rate CEA'!AD200)*'Unit cost and utilities'!G209</f>
        <v>197.33834208532076</v>
      </c>
      <c r="AN202" s="12">
        <f t="shared" si="104"/>
        <v>141.40012230534222</v>
      </c>
      <c r="AO202" s="12">
        <f>AM202-'Surv-rate CEA'!AE200*'Unit cost and utilities'!$H$9-('Surv-rate CEA'!AD199-'Surv-rate CEA'!AD200)*'Unit cost and utilities'!G209</f>
        <v>23.912741897400139</v>
      </c>
      <c r="AP202" s="12">
        <f t="shared" si="105"/>
        <v>17.134352063657985</v>
      </c>
      <c r="AQ202" s="13">
        <f>'Surv-rate CEA'!AI200*'Unit cost and utilities'!$H$4+'Surv-rate CEA'!AH200*'Unit cost and utilities'!$H$4+('Surv-rate CEA'!AG199-'Surv-rate CEA'!AG200)*'Unit cost and utilities'!$G$14</f>
        <v>94.997570530961838</v>
      </c>
      <c r="AR202" s="12">
        <f t="shared" si="106"/>
        <v>68.069225421893222</v>
      </c>
      <c r="AS202" s="13">
        <f>AQ202-'Surv-rate CEA'!AH200*'Unit cost and utilities'!$H$4-('Surv-rate CEA'!AG199-'Surv-rate CEA'!AG200)*'Unit cost and utilities'!$G$14</f>
        <v>0.71831371676608224</v>
      </c>
      <c r="AT202" s="12">
        <f t="shared" si="107"/>
        <v>0.51469798687380564</v>
      </c>
      <c r="AU202" s="12">
        <f>'Surv-rate CEA'!AL200*'Unit cost and utilities'!$H$8+'Surv-rate CEA'!AK200*'Unit cost and utilities'!$H$8+('Surv-rate CEA'!AJ199-'Surv-rate CEA'!AJ200)*'Unit cost and utilities'!$G$14</f>
        <v>78.657066194272076</v>
      </c>
      <c r="AV202" s="12">
        <f t="shared" si="108"/>
        <v>56.360657855535933</v>
      </c>
      <c r="AW202" s="12">
        <f>AU202-'Surv-rate CEA'!AK200*'Unit cost and utilities'!$H$8-('Surv-rate CEA'!AJ199-'Surv-rate CEA'!AJ200)*'Unit cost and utilities'!$G$14</f>
        <v>52.49636764565421</v>
      </c>
      <c r="AX202" s="12">
        <f t="shared" si="109"/>
        <v>37.615562831030211</v>
      </c>
      <c r="AY202" s="12">
        <f>'Surv-rate CEA'!AO200*'Unit cost and utilities'!$H$5+'Surv-rate CEA'!AN200*'Unit cost and utilities'!$H$5+('Surv-rate CEA'!AM199-'Surv-rate CEA'!AM200)*'Unit cost and utilities'!$G$14</f>
        <v>112.45071602426061</v>
      </c>
      <c r="AZ202" s="12">
        <f t="shared" si="110"/>
        <v>80.575040973431484</v>
      </c>
      <c r="BA202" s="12">
        <f>AY202-'Surv-rate CEA'!AN200*'Unit cost and utilities'!$H$5-('Surv-rate CEA'!AM199-'Surv-rate CEA'!AM200)*'Unit cost and utilities'!$G$14</f>
        <v>8.5961114449303189</v>
      </c>
      <c r="BB202" s="12">
        <f t="shared" si="111"/>
        <v>6.1594274930006865</v>
      </c>
    </row>
    <row r="203" spans="1:54">
      <c r="A203" s="12">
        <v>198</v>
      </c>
      <c r="B203" s="12">
        <f t="shared" si="112"/>
        <v>11.334246575342465</v>
      </c>
      <c r="C203" s="12">
        <f>'Surv-rate CEA'!D201*'Unit cost and utilities'!$H$7+'Surv-rate CEA'!E201*'Unit cost and utilities'!$H$7+'Unit cost and utilities'!$G$14*('Surv-rate CEA'!C200-'Surv-rate CEA'!C201)</f>
        <v>87.486549457849378</v>
      </c>
      <c r="D203" s="12">
        <f t="shared" si="86"/>
        <v>62.580786619739648</v>
      </c>
      <c r="E203" s="12">
        <f>C203-'Surv-rate CEA'!E201*'Unit cost and utilities'!$H$7-'Unit cost and utilities'!$G$14*('Surv-rate CEA'!C200-'Surv-rate CEA'!C201)</f>
        <v>3.1567072180630591</v>
      </c>
      <c r="F203" s="12">
        <f t="shared" si="87"/>
        <v>2.2580524898833114</v>
      </c>
      <c r="G203" s="12">
        <f>'Surv-rate CEA'!G201*'Unit cost and utilities'!$H$4+'Surv-rate CEA'!H201*'Unit cost and utilities'!$H$4+('Surv-rate CEA'!F200-'Surv-rate CEA'!F201)*'Unit cost and utilities'!$G$14</f>
        <v>94.026955231609264</v>
      </c>
      <c r="H203" s="12">
        <f t="shared" si="88"/>
        <v>67.259262804600283</v>
      </c>
      <c r="I203" s="12">
        <f>G203-'Surv-rate CEA'!H201*'Unit cost and utilities'!$H$4-('Surv-rate CEA'!F200-'Surv-rate CEA'!F201)*'Unit cost and utilities'!$G$14</f>
        <v>0.7031465968436037</v>
      </c>
      <c r="J203" s="12">
        <f t="shared" si="89"/>
        <v>0.50297408472677663</v>
      </c>
      <c r="K203" s="12">
        <f>'Surv-rate CEA'!K201*'Unit cost and utilities'!$H$10+'Surv-rate CEA'!J201*'Unit cost and utilities'!$H$10+('Surv-rate CEA'!I200-'Surv-rate CEA'!I201)*'Unit cost and utilities'!$G$14</f>
        <v>81.040284941617713</v>
      </c>
      <c r="L203" s="12">
        <f t="shared" si="90"/>
        <v>57.969651460282307</v>
      </c>
      <c r="M203" s="12">
        <f>K203-'Surv-rate CEA'!J201*'Unit cost and utilities'!$H$10-('Surv-rate CEA'!I200-'Surv-rate CEA'!I201)*'Unit cost and utilities'!$G$14</f>
        <v>6.3610852077941953</v>
      </c>
      <c r="N203" s="12">
        <f t="shared" si="91"/>
        <v>4.5502047860596528</v>
      </c>
      <c r="O203" s="12">
        <f>'Surv-rate CEA'!N201*'Unit cost and utilities'!$H$3+'Surv-rate CEA'!M201*'Unit cost and utilities'!$H$3+('Surv-rate CEA'!L200-'Surv-rate CEA'!L201)*'Unit cost and utilities'!$G$14</f>
        <v>94.470254965532931</v>
      </c>
      <c r="P203" s="12">
        <f t="shared" si="92"/>
        <v>67.576363504412782</v>
      </c>
      <c r="Q203" s="12">
        <f>O203-'Surv-rate CEA'!M201*'Unit cost and utilities'!$H$3-('Surv-rate CEA'!L200-'Surv-rate CEA'!L201)*'Unit cost and utilities'!$G$14</f>
        <v>0.70314659684360681</v>
      </c>
      <c r="R203" s="12">
        <f t="shared" si="93"/>
        <v>0.50297408472677885</v>
      </c>
      <c r="S203" s="12">
        <f>'Surv-rate CEA'!Q201*'Unit cost and utilities'!$H$11+'Surv-rate CEA'!P201*'Unit cost and utilities'!$H$11+('Surv-rate CEA'!O200-'Surv-rate CEA'!O201)*'Unit cost and utilities'!$G$14</f>
        <v>81.040284941617713</v>
      </c>
      <c r="T203" s="12">
        <f t="shared" si="94"/>
        <v>57.969651460282307</v>
      </c>
      <c r="U203" s="12">
        <f>S203-'Surv-rate CEA'!P201*'Unit cost and utilities'!$H$11-('Surv-rate CEA'!O200-'Surv-rate CEA'!O201)*'Unit cost and utilities'!$G$14</f>
        <v>6.3610852077941953</v>
      </c>
      <c r="V203" s="12">
        <f t="shared" si="95"/>
        <v>4.5502047860596528</v>
      </c>
      <c r="W203" s="12">
        <f>'Surv-rate CEA'!T201*'Unit cost and utilities'!$H$4+'Surv-rate CEA'!S201*'Unit cost and utilities'!$H$4+('Surv-rate CEA'!R200-'Surv-rate CEA'!R201)*'Unit cost and utilities'!$G$14</f>
        <v>94.026955231609264</v>
      </c>
      <c r="X203" s="12">
        <f t="shared" si="96"/>
        <v>67.259262804600283</v>
      </c>
      <c r="Y203" s="12">
        <f>W203-'Surv-rate CEA'!S201*'Unit cost and utilities'!$H$4-('Surv-rate CEA'!R200-'Surv-rate CEA'!R201)*'Unit cost and utilities'!$G$14</f>
        <v>0.7031465968436037</v>
      </c>
      <c r="Z203" s="12">
        <f t="shared" si="97"/>
        <v>0.50297408472677663</v>
      </c>
      <c r="AA203" s="12">
        <f>'Surv-rate CEA'!W201*'Unit cost and utilities'!$H$6+'Surv-rate CEA'!V201*'Unit cost and utilities'!$H$6+('Surv-rate CEA'!U200-'Surv-rate CEA'!U201)*'Unit cost and utilities'!$G$14</f>
        <v>93.725366906902138</v>
      </c>
      <c r="AB203" s="12">
        <f t="shared" si="98"/>
        <v>67.04353096110593</v>
      </c>
      <c r="AC203" s="12">
        <f>AA203-'Surv-rate CEA'!V201*'Unit cost and utilities'!$H$6-('Surv-rate CEA'!U200-'Surv-rate CEA'!U201)*'Unit cost and utilities'!$G$14</f>
        <v>35.715962090128606</v>
      </c>
      <c r="AD203" s="12">
        <f t="shared" si="99"/>
        <v>25.548304468882108</v>
      </c>
      <c r="AE203" s="12">
        <f>'Surv-rate CEA'!Z201*'Unit cost and utilities'!$H$12+'Surv-rate CEA'!Y201*'Unit cost and utilities'!$H$12+('Surv-rate CEA'!X200-'Surv-rate CEA'!X201)*'Unit cost and utilities'!$G$14</f>
        <v>81.040284941617713</v>
      </c>
      <c r="AF203" s="12">
        <f t="shared" si="100"/>
        <v>57.969651460282307</v>
      </c>
      <c r="AG203" s="12">
        <f>AE203-'Surv-rate CEA'!Y201*'Unit cost and utilities'!$H$12-('Surv-rate CEA'!X200-'Surv-rate CEA'!X201)*'Unit cost and utilities'!$G$14</f>
        <v>6.3610852077941953</v>
      </c>
      <c r="AH203" s="12">
        <f t="shared" si="101"/>
        <v>4.5502047860596528</v>
      </c>
      <c r="AI203" s="12">
        <f>'Surv-rate CEA'!AC201*'Unit cost and utilities'!$H$5+'Surv-rate CEA'!AB201*'Unit cost and utilities'!$H$5+('Surv-rate CEA'!AA200-'Surv-rate CEA'!AA201)*'Unit cost and utilities'!$G$14</f>
        <v>111.35650681756434</v>
      </c>
      <c r="AJ203" s="12">
        <f t="shared" si="102"/>
        <v>79.655419433670801</v>
      </c>
      <c r="AK203" s="12">
        <f>AI203-'Surv-rate CEA'!AB201*'Unit cost and utilities'!$H$5-('Surv-rate CEA'!AA200-'Surv-rate CEA'!AA201)*'Unit cost and utilities'!$G$14</f>
        <v>8.4661212682145699</v>
      </c>
      <c r="AL203" s="12">
        <f t="shared" si="103"/>
        <v>6.055976968645207</v>
      </c>
      <c r="AM203" s="12">
        <f>'Surv-rate CEA'!AF201*'Unit cost and utilities'!$H$9+'Surv-rate CEA'!AE201*'Unit cost and utilities'!$H$9+('Surv-rate CEA'!AD200-'Surv-rate CEA'!AD201)*'Unit cost and utilities'!G210</f>
        <v>196.21583278808615</v>
      </c>
      <c r="AN203" s="12">
        <f t="shared" si="104"/>
        <v>140.35690330936944</v>
      </c>
      <c r="AO203" s="12">
        <f>AM203-'Surv-rate CEA'!AE201*'Unit cost and utilities'!$H$9-('Surv-rate CEA'!AD200-'Surv-rate CEA'!AD201)*'Unit cost and utilities'!G210</f>
        <v>23.663987042142026</v>
      </c>
      <c r="AP203" s="12">
        <f t="shared" si="105"/>
        <v>16.927298342816346</v>
      </c>
      <c r="AQ203" s="13">
        <f>'Surv-rate CEA'!AI201*'Unit cost and utilities'!$H$4+'Surv-rate CEA'!AH201*'Unit cost and utilities'!$H$4+('Surv-rate CEA'!AG200-'Surv-rate CEA'!AG201)*'Unit cost and utilities'!$G$14</f>
        <v>94.026955231609264</v>
      </c>
      <c r="AR203" s="12">
        <f t="shared" si="106"/>
        <v>67.259262804600283</v>
      </c>
      <c r="AS203" s="13">
        <f>AQ203-'Surv-rate CEA'!AH201*'Unit cost and utilities'!$H$4-('Surv-rate CEA'!AG200-'Surv-rate CEA'!AG201)*'Unit cost and utilities'!$G$14</f>
        <v>0.7031465968436037</v>
      </c>
      <c r="AT203" s="12">
        <f t="shared" si="107"/>
        <v>0.50297408472677663</v>
      </c>
      <c r="AU203" s="12">
        <f>'Surv-rate CEA'!AL201*'Unit cost and utilities'!$H$8+'Surv-rate CEA'!AK201*'Unit cost and utilities'!$H$8+('Surv-rate CEA'!AJ200-'Surv-rate CEA'!AJ201)*'Unit cost and utilities'!$G$14</f>
        <v>77.997486007395949</v>
      </c>
      <c r="AV203" s="12">
        <f t="shared" si="108"/>
        <v>55.793079724291651</v>
      </c>
      <c r="AW203" s="12">
        <f>AU203-'Surv-rate CEA'!AK201*'Unit cost and utilities'!$H$8-('Surv-rate CEA'!AJ200-'Surv-rate CEA'!AJ201)*'Unit cost and utilities'!$G$14</f>
        <v>52.050144834206911</v>
      </c>
      <c r="AX203" s="12">
        <f t="shared" si="109"/>
        <v>37.232454904001187</v>
      </c>
      <c r="AY203" s="12">
        <f>'Surv-rate CEA'!AO201*'Unit cost and utilities'!$H$5+'Surv-rate CEA'!AN201*'Unit cost and utilities'!$H$5+('Surv-rate CEA'!AM200-'Surv-rate CEA'!AM201)*'Unit cost and utilities'!$G$14</f>
        <v>111.35650681756434</v>
      </c>
      <c r="AZ203" s="12">
        <f t="shared" si="110"/>
        <v>79.655419433670801</v>
      </c>
      <c r="BA203" s="12">
        <f>AY203-'Surv-rate CEA'!AN201*'Unit cost and utilities'!$H$5-('Surv-rate CEA'!AM200-'Surv-rate CEA'!AM201)*'Unit cost and utilities'!$G$14</f>
        <v>8.4661212682145699</v>
      </c>
      <c r="BB203" s="12">
        <f t="shared" si="111"/>
        <v>6.055976968645207</v>
      </c>
    </row>
    <row r="204" spans="1:54">
      <c r="A204" s="12">
        <v>199</v>
      </c>
      <c r="B204" s="12">
        <f t="shared" si="112"/>
        <v>11.391780821917807</v>
      </c>
      <c r="C204" s="12">
        <f>'Surv-rate CEA'!D202*'Unit cost and utilities'!$H$7+'Surv-rate CEA'!E202*'Unit cost and utilities'!$H$7+'Unit cost and utilities'!$G$14*('Surv-rate CEA'!C201-'Surv-rate CEA'!C202)</f>
        <v>86.78249742967192</v>
      </c>
      <c r="D204" s="12">
        <f t="shared" si="86"/>
        <v>61.971683459624842</v>
      </c>
      <c r="E204" s="12">
        <f>C204-'Surv-rate CEA'!E202*'Unit cost and utilities'!$H$7-'Unit cost and utilities'!$G$14*('Surv-rate CEA'!C201-'Surv-rate CEA'!C202)</f>
        <v>3.1087500902012604</v>
      </c>
      <c r="F204" s="12">
        <f t="shared" si="87"/>
        <v>2.2199692593677529</v>
      </c>
      <c r="G204" s="12">
        <f>'Surv-rate CEA'!G202*'Unit cost and utilities'!$H$4+'Surv-rate CEA'!H202*'Unit cost and utilities'!$H$4+('Surv-rate CEA'!F201-'Surv-rate CEA'!F202)*'Unit cost and utilities'!$G$14</f>
        <v>93.069640599552372</v>
      </c>
      <c r="H204" s="12">
        <f t="shared" si="88"/>
        <v>66.461354279537858</v>
      </c>
      <c r="I204" s="12">
        <f>G204-'Surv-rate CEA'!H202*'Unit cost and utilities'!$H$4-('Surv-rate CEA'!F201-'Surv-rate CEA'!F202)*'Unit cost and utilities'!$G$14</f>
        <v>0.68835403402646111</v>
      </c>
      <c r="J204" s="12">
        <f t="shared" si="89"/>
        <v>0.49155601150351619</v>
      </c>
      <c r="K204" s="12">
        <f>'Surv-rate CEA'!K202*'Unit cost and utilities'!$H$10+'Surv-rate CEA'!J202*'Unit cost and utilities'!$H$10+('Surv-rate CEA'!I201-'Surv-rate CEA'!I202)*'Unit cost and utilities'!$G$14</f>
        <v>80.371469415792149</v>
      </c>
      <c r="L204" s="12">
        <f t="shared" si="90"/>
        <v>57.3935460414327</v>
      </c>
      <c r="M204" s="12">
        <f>K204-'Surv-rate CEA'!J202*'Unit cost and utilities'!$H$10-('Surv-rate CEA'!I201-'Surv-rate CEA'!I202)*'Unit cost and utilities'!$G$14</f>
        <v>6.2751114274683175</v>
      </c>
      <c r="N204" s="12">
        <f t="shared" si="91"/>
        <v>4.4810789107802167</v>
      </c>
      <c r="O204" s="12">
        <f>'Surv-rate CEA'!N202*'Unit cost and utilities'!$H$3+'Surv-rate CEA'!M202*'Unit cost and utilities'!$H$3+('Surv-rate CEA'!L201-'Surv-rate CEA'!L202)*'Unit cost and utilities'!$G$14</f>
        <v>93.497961290686632</v>
      </c>
      <c r="P204" s="12">
        <f t="shared" si="92"/>
        <v>66.767219575840144</v>
      </c>
      <c r="Q204" s="12">
        <f>O204-'Surv-rate CEA'!M202*'Unit cost and utilities'!$H$3-('Surv-rate CEA'!L201-'Surv-rate CEA'!L202)*'Unit cost and utilities'!$G$14</f>
        <v>0.68835403402645423</v>
      </c>
      <c r="R204" s="12">
        <f t="shared" si="93"/>
        <v>0.4915560115035113</v>
      </c>
      <c r="S204" s="12">
        <f>'Surv-rate CEA'!Q202*'Unit cost and utilities'!$H$11+'Surv-rate CEA'!P202*'Unit cost and utilities'!$H$11+('Surv-rate CEA'!O201-'Surv-rate CEA'!O202)*'Unit cost and utilities'!$G$14</f>
        <v>80.371469415792149</v>
      </c>
      <c r="T204" s="12">
        <f t="shared" si="94"/>
        <v>57.3935460414327</v>
      </c>
      <c r="U204" s="12">
        <f>S204-'Surv-rate CEA'!P202*'Unit cost and utilities'!$H$11-('Surv-rate CEA'!O201-'Surv-rate CEA'!O202)*'Unit cost and utilities'!$G$14</f>
        <v>6.2751114274683175</v>
      </c>
      <c r="V204" s="12">
        <f t="shared" si="95"/>
        <v>4.4810789107802167</v>
      </c>
      <c r="W204" s="12">
        <f>'Surv-rate CEA'!T202*'Unit cost and utilities'!$H$4+'Surv-rate CEA'!S202*'Unit cost and utilities'!$H$4+('Surv-rate CEA'!R201-'Surv-rate CEA'!R202)*'Unit cost and utilities'!$G$14</f>
        <v>93.069640599552372</v>
      </c>
      <c r="X204" s="12">
        <f t="shared" si="96"/>
        <v>66.461354279537858</v>
      </c>
      <c r="Y204" s="12">
        <f>W204-'Surv-rate CEA'!S202*'Unit cost and utilities'!$H$4-('Surv-rate CEA'!R201-'Surv-rate CEA'!R202)*'Unit cost and utilities'!$G$14</f>
        <v>0.68835403402646111</v>
      </c>
      <c r="Z204" s="12">
        <f t="shared" si="97"/>
        <v>0.49155601150351619</v>
      </c>
      <c r="AA204" s="12">
        <f>'Surv-rate CEA'!W202*'Unit cost and utilities'!$H$6+'Surv-rate CEA'!V202*'Unit cost and utilities'!$H$6+('Surv-rate CEA'!U201-'Surv-rate CEA'!U202)*'Unit cost and utilities'!$G$14</f>
        <v>92.988432015382244</v>
      </c>
      <c r="AB204" s="12">
        <f t="shared" si="98"/>
        <v>66.403362946936781</v>
      </c>
      <c r="AC204" s="12">
        <f>AA204-'Surv-rate CEA'!V202*'Unit cost and utilities'!$H$6-('Surv-rate CEA'!U201-'Surv-rate CEA'!U202)*'Unit cost and utilities'!$G$14</f>
        <v>35.381128729903551</v>
      </c>
      <c r="AD204" s="12">
        <f t="shared" si="99"/>
        <v>25.265787169477527</v>
      </c>
      <c r="AE204" s="12">
        <f>'Surv-rate CEA'!Z202*'Unit cost and utilities'!$H$12+'Surv-rate CEA'!Y202*'Unit cost and utilities'!$H$12+('Surv-rate CEA'!X201-'Surv-rate CEA'!X202)*'Unit cost and utilities'!$G$14</f>
        <v>80.371469415792149</v>
      </c>
      <c r="AF204" s="12">
        <f t="shared" si="100"/>
        <v>57.3935460414327</v>
      </c>
      <c r="AG204" s="12">
        <f>AE204-'Surv-rate CEA'!Y202*'Unit cost and utilities'!$H$12-('Surv-rate CEA'!X201-'Surv-rate CEA'!X202)*'Unit cost and utilities'!$G$14</f>
        <v>6.2751114274683175</v>
      </c>
      <c r="AH204" s="12">
        <f t="shared" si="101"/>
        <v>4.4810789107802167</v>
      </c>
      <c r="AI204" s="12">
        <f>'Surv-rate CEA'!AC202*'Unit cost and utilities'!$H$5+'Surv-rate CEA'!AB202*'Unit cost and utilities'!$H$5+('Surv-rate CEA'!AA201-'Surv-rate CEA'!AA202)*'Unit cost and utilities'!$G$14</f>
        <v>110.27676285447444</v>
      </c>
      <c r="AJ204" s="12">
        <f t="shared" si="102"/>
        <v>78.749020170891853</v>
      </c>
      <c r="AK204" s="12">
        <f>AI204-'Surv-rate CEA'!AB202*'Unit cost and utilities'!$H$5-('Surv-rate CEA'!AA201-'Surv-rate CEA'!AA202)*'Unit cost and utilities'!$G$14</f>
        <v>8.3385665011131582</v>
      </c>
      <c r="AL204" s="12">
        <f t="shared" si="103"/>
        <v>5.9545993606924208</v>
      </c>
      <c r="AM204" s="12">
        <f>'Surv-rate CEA'!AF202*'Unit cost and utilities'!$H$9+'Surv-rate CEA'!AE202*'Unit cost and utilities'!$H$9+('Surv-rate CEA'!AD201-'Surv-rate CEA'!AD202)*'Unit cost and utilities'!G211</f>
        <v>195.10360853812219</v>
      </c>
      <c r="AN204" s="12">
        <f t="shared" si="104"/>
        <v>139.32416591206618</v>
      </c>
      <c r="AO204" s="12">
        <f>AM204-'Surv-rate CEA'!AE202*'Unit cost and utilities'!$H$9-('Surv-rate CEA'!AD201-'Surv-rate CEA'!AD202)*'Unit cost and utilities'!G211</f>
        <v>23.418725192091699</v>
      </c>
      <c r="AP204" s="12">
        <f t="shared" si="105"/>
        <v>16.723393168171647</v>
      </c>
      <c r="AQ204" s="13">
        <f>'Surv-rate CEA'!AI202*'Unit cost and utilities'!$H$4+'Surv-rate CEA'!AH202*'Unit cost and utilities'!$H$4+('Surv-rate CEA'!AG201-'Surv-rate CEA'!AG202)*'Unit cost and utilities'!$G$14</f>
        <v>93.069640599552372</v>
      </c>
      <c r="AR204" s="12">
        <f t="shared" si="106"/>
        <v>66.461354279537858</v>
      </c>
      <c r="AS204" s="13">
        <f>AQ204-'Surv-rate CEA'!AH202*'Unit cost and utilities'!$H$4-('Surv-rate CEA'!AG201-'Surv-rate CEA'!AG202)*'Unit cost and utilities'!$G$14</f>
        <v>0.68835403402646111</v>
      </c>
      <c r="AT204" s="12">
        <f t="shared" si="107"/>
        <v>0.49155601150351619</v>
      </c>
      <c r="AU204" s="12">
        <f>'Surv-rate CEA'!AL202*'Unit cost and utilities'!$H$8+'Surv-rate CEA'!AK202*'Unit cost and utilities'!$H$8+('Surv-rate CEA'!AJ201-'Surv-rate CEA'!AJ202)*'Unit cost and utilities'!$G$14</f>
        <v>77.345776134863783</v>
      </c>
      <c r="AV204" s="12">
        <f t="shared" si="108"/>
        <v>55.232887938644616</v>
      </c>
      <c r="AW204" s="12">
        <f>AU204-'Surv-rate CEA'!AK202*'Unit cost and utilities'!$H$8-('Surv-rate CEA'!AJ201-'Surv-rate CEA'!AJ202)*'Unit cost and utilities'!$G$14</f>
        <v>51.60934359153655</v>
      </c>
      <c r="AX204" s="12">
        <f t="shared" si="109"/>
        <v>36.854411884212261</v>
      </c>
      <c r="AY204" s="12">
        <f>'Surv-rate CEA'!AO202*'Unit cost and utilities'!$H$5+'Surv-rate CEA'!AN202*'Unit cost and utilities'!$H$5+('Surv-rate CEA'!AM201-'Surv-rate CEA'!AM202)*'Unit cost and utilities'!$G$14</f>
        <v>110.27676285447444</v>
      </c>
      <c r="AZ204" s="12">
        <f t="shared" si="110"/>
        <v>78.749020170891853</v>
      </c>
      <c r="BA204" s="12">
        <f>AY204-'Surv-rate CEA'!AN202*'Unit cost and utilities'!$H$5-('Surv-rate CEA'!AM201-'Surv-rate CEA'!AM202)*'Unit cost and utilities'!$G$14</f>
        <v>8.3385665011131582</v>
      </c>
      <c r="BB204" s="12">
        <f t="shared" si="111"/>
        <v>5.9545993606924208</v>
      </c>
    </row>
    <row r="205" spans="1:54">
      <c r="A205" s="12">
        <v>200</v>
      </c>
      <c r="B205" s="12">
        <f t="shared" si="112"/>
        <v>11.449315068493151</v>
      </c>
      <c r="C205" s="12">
        <f>'Surv-rate CEA'!D203*'Unit cost and utilities'!$H$7+'Surv-rate CEA'!E203*'Unit cost and utilities'!$H$7+'Unit cost and utilities'!$G$14*('Surv-rate CEA'!C202-'Surv-rate CEA'!C203)</f>
        <v>86.086598416923152</v>
      </c>
      <c r="D205" s="12">
        <f t="shared" si="86"/>
        <v>61.370281789325674</v>
      </c>
      <c r="E205" s="12">
        <f>C205-'Surv-rate CEA'!E203*'Unit cost and utilities'!$H$7-'Unit cost and utilities'!$G$14*('Surv-rate CEA'!C202-'Surv-rate CEA'!C203)</f>
        <v>3.0616940076130574</v>
      </c>
      <c r="F205" s="12">
        <f t="shared" si="87"/>
        <v>2.1826512773789166</v>
      </c>
      <c r="G205" s="12">
        <f>'Surv-rate CEA'!G203*'Unit cost and utilities'!$H$4+'Surv-rate CEA'!H203*'Unit cost and utilities'!$H$4+('Surv-rate CEA'!F202-'Surv-rate CEA'!F203)*'Unit cost and utilities'!$G$14</f>
        <v>92.125395032647575</v>
      </c>
      <c r="H205" s="12">
        <f t="shared" si="88"/>
        <v>65.675279974764251</v>
      </c>
      <c r="I205" s="12">
        <f>G205-'Surv-rate CEA'!H203*'Unit cost and utilities'!$H$4-('Surv-rate CEA'!F202-'Surv-rate CEA'!F203)*'Unit cost and utilities'!$G$14</f>
        <v>0.67392539961225095</v>
      </c>
      <c r="J205" s="12">
        <f t="shared" si="89"/>
        <v>0.48043473014096094</v>
      </c>
      <c r="K205" s="12">
        <f>'Surv-rate CEA'!K203*'Unit cost and utilities'!$H$10+'Surv-rate CEA'!J203*'Unit cost and utilities'!$H$10+('Surv-rate CEA'!I202-'Surv-rate CEA'!I203)*'Unit cost and utilities'!$G$14</f>
        <v>79.710535359313923</v>
      </c>
      <c r="L205" s="12">
        <f t="shared" si="90"/>
        <v>56.824849704102697</v>
      </c>
      <c r="M205" s="12">
        <f>K205-'Surv-rate CEA'!J203*'Unit cost and utilities'!$H$10-('Surv-rate CEA'!I202-'Surv-rate CEA'!I203)*'Unit cost and utilities'!$G$14</f>
        <v>6.1906096204719736</v>
      </c>
      <c r="N205" s="12">
        <f t="shared" si="91"/>
        <v>4.4132241701094994</v>
      </c>
      <c r="O205" s="12">
        <f>'Surv-rate CEA'!N203*'Unit cost and utilities'!$H$3+'Surv-rate CEA'!M203*'Unit cost and utilities'!$H$3+('Surv-rate CEA'!L202-'Surv-rate CEA'!L203)*'Unit cost and utilities'!$G$14</f>
        <v>92.539154844111977</v>
      </c>
      <c r="P205" s="12">
        <f t="shared" si="92"/>
        <v>65.97024523869176</v>
      </c>
      <c r="Q205" s="12">
        <f>O205-'Surv-rate CEA'!M203*'Unit cost and utilities'!$H$3-('Surv-rate CEA'!L202-'Surv-rate CEA'!L203)*'Unit cost and utilities'!$G$14</f>
        <v>0.67392539961225006</v>
      </c>
      <c r="R205" s="12">
        <f t="shared" si="93"/>
        <v>0.48043473014096033</v>
      </c>
      <c r="S205" s="12">
        <f>'Surv-rate CEA'!Q203*'Unit cost and utilities'!$H$11+'Surv-rate CEA'!P203*'Unit cost and utilities'!$H$11+('Surv-rate CEA'!O202-'Surv-rate CEA'!O203)*'Unit cost and utilities'!$G$14</f>
        <v>79.710535359313923</v>
      </c>
      <c r="T205" s="12">
        <f t="shared" si="94"/>
        <v>56.824849704102697</v>
      </c>
      <c r="U205" s="12">
        <f>S205-'Surv-rate CEA'!P203*'Unit cost and utilities'!$H$11-('Surv-rate CEA'!O202-'Surv-rate CEA'!O203)*'Unit cost and utilities'!$G$14</f>
        <v>6.1906096204719736</v>
      </c>
      <c r="V205" s="12">
        <f t="shared" si="95"/>
        <v>4.4132241701094994</v>
      </c>
      <c r="W205" s="12">
        <f>'Surv-rate CEA'!T203*'Unit cost and utilities'!$H$4+'Surv-rate CEA'!S203*'Unit cost and utilities'!$H$4+('Surv-rate CEA'!R202-'Surv-rate CEA'!R203)*'Unit cost and utilities'!$G$14</f>
        <v>92.125395032647575</v>
      </c>
      <c r="X205" s="12">
        <f t="shared" si="96"/>
        <v>65.675279974764251</v>
      </c>
      <c r="Y205" s="12">
        <f>W205-'Surv-rate CEA'!S203*'Unit cost and utilities'!$H$4-('Surv-rate CEA'!R202-'Surv-rate CEA'!R203)*'Unit cost and utilities'!$G$14</f>
        <v>0.67392539961225095</v>
      </c>
      <c r="Z205" s="12">
        <f t="shared" si="97"/>
        <v>0.48043473014096094</v>
      </c>
      <c r="AA205" s="12">
        <f>'Surv-rate CEA'!W203*'Unit cost and utilities'!$H$6+'Surv-rate CEA'!V203*'Unit cost and utilities'!$H$6+('Surv-rate CEA'!U202-'Surv-rate CEA'!U203)*'Unit cost and utilities'!$G$14</f>
        <v>92.259895536423315</v>
      </c>
      <c r="AB205" s="12">
        <f t="shared" si="98"/>
        <v>65.771164049281253</v>
      </c>
      <c r="AC205" s="12">
        <f>AA205-'Surv-rate CEA'!V203*'Unit cost and utilities'!$H$6-('Surv-rate CEA'!U202-'Surv-rate CEA'!U203)*'Unit cost and utilities'!$G$14</f>
        <v>35.050649278464064</v>
      </c>
      <c r="AD205" s="12">
        <f t="shared" si="99"/>
        <v>24.987260069220032</v>
      </c>
      <c r="AE205" s="12">
        <f>'Surv-rate CEA'!Z203*'Unit cost and utilities'!$H$12+'Surv-rate CEA'!Y203*'Unit cost and utilities'!$H$12+('Surv-rate CEA'!X202-'Surv-rate CEA'!X203)*'Unit cost and utilities'!$G$14</f>
        <v>79.710535359313923</v>
      </c>
      <c r="AF205" s="12">
        <f t="shared" si="100"/>
        <v>56.824849704102697</v>
      </c>
      <c r="AG205" s="12">
        <f>AE205-'Surv-rate CEA'!Y203*'Unit cost and utilities'!$H$12-('Surv-rate CEA'!X202-'Surv-rate CEA'!X203)*'Unit cost and utilities'!$G$14</f>
        <v>6.1906096204719736</v>
      </c>
      <c r="AH205" s="12">
        <f t="shared" si="101"/>
        <v>4.4132241701094994</v>
      </c>
      <c r="AI205" s="12">
        <f>'Surv-rate CEA'!AC203*'Unit cost and utilities'!$H$5+'Surv-rate CEA'!AB203*'Unit cost and utilities'!$H$5+('Surv-rate CEA'!AA202-'Surv-rate CEA'!AA203)*'Unit cost and utilities'!$G$14</f>
        <v>109.21123906596216</v>
      </c>
      <c r="AJ205" s="12">
        <f t="shared" si="102"/>
        <v>77.855608646304091</v>
      </c>
      <c r="AK205" s="12">
        <f>AI205-'Surv-rate CEA'!AB203*'Unit cost and utilities'!$H$5-('Surv-rate CEA'!AA202-'Surv-rate CEA'!AA203)*'Unit cost and utilities'!$G$14</f>
        <v>8.2133923655887386</v>
      </c>
      <c r="AL205" s="12">
        <f t="shared" si="103"/>
        <v>5.8552459173876228</v>
      </c>
      <c r="AM205" s="12">
        <f>'Surv-rate CEA'!AF203*'Unit cost and utilities'!$H$9+'Surv-rate CEA'!AE203*'Unit cost and utilities'!$H$9+('Surv-rate CEA'!AD202-'Surv-rate CEA'!AD203)*'Unit cost and utilities'!G212</f>
        <v>194.00153583820776</v>
      </c>
      <c r="AN205" s="12">
        <f t="shared" si="104"/>
        <v>138.30176985611121</v>
      </c>
      <c r="AO205" s="12">
        <f>AM205-'Surv-rate CEA'!AE203*'Unit cost and utilities'!$H$9-('Surv-rate CEA'!AD202-'Surv-rate CEA'!AD203)*'Unit cost and utilities'!G212</f>
        <v>23.176893877429848</v>
      </c>
      <c r="AP205" s="12">
        <f t="shared" si="105"/>
        <v>16.522577664998696</v>
      </c>
      <c r="AQ205" s="13">
        <f>'Surv-rate CEA'!AI203*'Unit cost and utilities'!$H$4+'Surv-rate CEA'!AH203*'Unit cost and utilities'!$H$4+('Surv-rate CEA'!AG202-'Surv-rate CEA'!AG203)*'Unit cost and utilities'!$G$14</f>
        <v>92.125395032647575</v>
      </c>
      <c r="AR205" s="12">
        <f t="shared" si="106"/>
        <v>65.675279974764251</v>
      </c>
      <c r="AS205" s="13">
        <f>AQ205-'Surv-rate CEA'!AH203*'Unit cost and utilities'!$H$4-('Surv-rate CEA'!AG202-'Surv-rate CEA'!AG203)*'Unit cost and utilities'!$G$14</f>
        <v>0.67392539961225095</v>
      </c>
      <c r="AT205" s="12">
        <f t="shared" si="107"/>
        <v>0.48043473014096094</v>
      </c>
      <c r="AU205" s="12">
        <f>'Surv-rate CEA'!AL203*'Unit cost and utilities'!$H$8+'Surv-rate CEA'!AK203*'Unit cost and utilities'!$H$8+('Surv-rate CEA'!AJ202-'Surv-rate CEA'!AJ203)*'Unit cost and utilities'!$G$14</f>
        <v>76.70181264594116</v>
      </c>
      <c r="AV205" s="12">
        <f t="shared" si="108"/>
        <v>54.679961136762898</v>
      </c>
      <c r="AW205" s="12">
        <f>AU205-'Surv-rate CEA'!AK203*'Unit cost and utilities'!$H$8-('Surv-rate CEA'!AJ202-'Surv-rate CEA'!AJ203)*'Unit cost and utilities'!$G$14</f>
        <v>51.173876957605479</v>
      </c>
      <c r="AX205" s="12">
        <f t="shared" si="109"/>
        <v>36.481349093741734</v>
      </c>
      <c r="AY205" s="12">
        <f>'Surv-rate CEA'!AO203*'Unit cost and utilities'!$H$5+'Surv-rate CEA'!AN203*'Unit cost and utilities'!$H$5+('Surv-rate CEA'!AM202-'Surv-rate CEA'!AM203)*'Unit cost and utilities'!$G$14</f>
        <v>109.21123906596216</v>
      </c>
      <c r="AZ205" s="12">
        <f t="shared" si="110"/>
        <v>77.855608646304091</v>
      </c>
      <c r="BA205" s="12">
        <f>AY205-'Surv-rate CEA'!AN203*'Unit cost and utilities'!$H$5-('Surv-rate CEA'!AM202-'Surv-rate CEA'!AM203)*'Unit cost and utilities'!$G$14</f>
        <v>8.2133923655887386</v>
      </c>
      <c r="BB205" s="12">
        <f t="shared" si="111"/>
        <v>5.8552459173876228</v>
      </c>
    </row>
    <row r="206" spans="1:54">
      <c r="A206" s="12">
        <v>201</v>
      </c>
      <c r="B206" s="12">
        <f t="shared" si="112"/>
        <v>11.506849315068493</v>
      </c>
      <c r="C206" s="12">
        <f>'Surv-rate CEA'!D204*'Unit cost and utilities'!$H$7+'Surv-rate CEA'!E204*'Unit cost and utilities'!$H$7+'Unit cost and utilities'!$G$14*('Surv-rate CEA'!C203-'Surv-rate CEA'!C204)</f>
        <v>85.398726971945365</v>
      </c>
      <c r="D206" s="12">
        <f t="shared" si="86"/>
        <v>60.776458040259335</v>
      </c>
      <c r="E206" s="12">
        <f>C206-'Surv-rate CEA'!E204*'Unit cost and utilities'!$H$7-'Unit cost and utilities'!$G$14*('Surv-rate CEA'!C203-'Surv-rate CEA'!C204)</f>
        <v>3.0155186727713339</v>
      </c>
      <c r="F206" s="12">
        <f t="shared" si="87"/>
        <v>2.1460805164638228</v>
      </c>
      <c r="G206" s="12">
        <f>'Surv-rate CEA'!G204*'Unit cost and utilities'!$H$4+'Surv-rate CEA'!H204*'Unit cost and utilities'!$H$4+('Surv-rate CEA'!F203-'Surv-rate CEA'!F204)*'Unit cost and utilities'!$G$14</f>
        <v>91.193991855408129</v>
      </c>
      <c r="H206" s="12">
        <f t="shared" si="88"/>
        <v>64.900824825465293</v>
      </c>
      <c r="I206" s="12">
        <f>G206-'Surv-rate CEA'!H204*'Unit cost and utilities'!$H$4-('Surv-rate CEA'!F203-'Surv-rate CEA'!F204)*'Unit cost and utilities'!$G$14</f>
        <v>0.65985040644261783</v>
      </c>
      <c r="J206" s="12">
        <f t="shared" si="89"/>
        <v>0.4696015029964361</v>
      </c>
      <c r="K206" s="12">
        <f>'Surv-rate CEA'!K204*'Unit cost and utilities'!$H$10+'Surv-rate CEA'!J204*'Unit cost and utilities'!$H$10+('Surv-rate CEA'!I203-'Surv-rate CEA'!I204)*'Unit cost and utilities'!$G$14</f>
        <v>79.057359946380572</v>
      </c>
      <c r="L206" s="12">
        <f t="shared" si="90"/>
        <v>56.263441973008895</v>
      </c>
      <c r="M206" s="12">
        <f>K206-'Surv-rate CEA'!J204*'Unit cost and utilities'!$H$10-('Surv-rate CEA'!I203-'Surv-rate CEA'!I204)*'Unit cost and utilities'!$G$14</f>
        <v>6.107549043900228</v>
      </c>
      <c r="N206" s="12">
        <f t="shared" si="91"/>
        <v>4.3466127816796485</v>
      </c>
      <c r="O206" s="12">
        <f>'Surv-rate CEA'!N204*'Unit cost and utilities'!$H$3+'Surv-rate CEA'!M204*'Unit cost and utilities'!$H$3+('Surv-rate CEA'!L203-'Surv-rate CEA'!L204)*'Unit cost and utilities'!$G$14</f>
        <v>91.593596688905052</v>
      </c>
      <c r="P206" s="12">
        <f t="shared" si="92"/>
        <v>65.185215088140851</v>
      </c>
      <c r="Q206" s="12">
        <f>O206-'Surv-rate CEA'!M204*'Unit cost and utilities'!$H$3-('Surv-rate CEA'!L203-'Surv-rate CEA'!L204)*'Unit cost and utilities'!$G$14</f>
        <v>0.65985040644261317</v>
      </c>
      <c r="R206" s="12">
        <f t="shared" si="93"/>
        <v>0.46960150299643277</v>
      </c>
      <c r="S206" s="12">
        <f>'Surv-rate CEA'!Q204*'Unit cost and utilities'!$H$11+'Surv-rate CEA'!P204*'Unit cost and utilities'!$H$11+('Surv-rate CEA'!O203-'Surv-rate CEA'!O204)*'Unit cost and utilities'!$G$14</f>
        <v>79.057359946380572</v>
      </c>
      <c r="T206" s="12">
        <f t="shared" si="94"/>
        <v>56.263441973008895</v>
      </c>
      <c r="U206" s="12">
        <f>S206-'Surv-rate CEA'!P204*'Unit cost and utilities'!$H$11-('Surv-rate CEA'!O203-'Surv-rate CEA'!O204)*'Unit cost and utilities'!$G$14</f>
        <v>6.107549043900228</v>
      </c>
      <c r="V206" s="12">
        <f t="shared" si="95"/>
        <v>4.3466127816796485</v>
      </c>
      <c r="W206" s="12">
        <f>'Surv-rate CEA'!T204*'Unit cost and utilities'!$H$4+'Surv-rate CEA'!S204*'Unit cost and utilities'!$H$4+('Surv-rate CEA'!R203-'Surv-rate CEA'!R204)*'Unit cost and utilities'!$G$14</f>
        <v>91.193991855408129</v>
      </c>
      <c r="X206" s="12">
        <f t="shared" si="96"/>
        <v>64.900824825465293</v>
      </c>
      <c r="Y206" s="12">
        <f>W206-'Surv-rate CEA'!S204*'Unit cost and utilities'!$H$4-('Surv-rate CEA'!R203-'Surv-rate CEA'!R204)*'Unit cost and utilities'!$G$14</f>
        <v>0.65985040644261783</v>
      </c>
      <c r="Z206" s="12">
        <f t="shared" si="97"/>
        <v>0.4696015029964361</v>
      </c>
      <c r="AA206" s="12">
        <f>'Surv-rate CEA'!W204*'Unit cost and utilities'!$H$6+'Surv-rate CEA'!V204*'Unit cost and utilities'!$H$6+('Surv-rate CEA'!U203-'Surv-rate CEA'!U204)*'Unit cost and utilities'!$G$14</f>
        <v>91.539629738045988</v>
      </c>
      <c r="AB206" s="12">
        <f t="shared" si="98"/>
        <v>65.146807956784855</v>
      </c>
      <c r="AC206" s="12">
        <f>AA206-'Surv-rate CEA'!V204*'Unit cost and utilities'!$H$6-('Surv-rate CEA'!U203-'Surv-rate CEA'!U204)*'Unit cost and utilities'!$G$14</f>
        <v>34.724450367374111</v>
      </c>
      <c r="AD206" s="12">
        <f t="shared" si="99"/>
        <v>24.71265293471043</v>
      </c>
      <c r="AE206" s="12">
        <f>'Surv-rate CEA'!Z204*'Unit cost and utilities'!$H$12+'Surv-rate CEA'!Y204*'Unit cost and utilities'!$H$12+('Surv-rate CEA'!X203-'Surv-rate CEA'!X204)*'Unit cost and utilities'!$G$14</f>
        <v>79.057359946380572</v>
      </c>
      <c r="AF206" s="12">
        <f t="shared" si="100"/>
        <v>56.263441973008895</v>
      </c>
      <c r="AG206" s="12">
        <f>AE206-'Surv-rate CEA'!Y204*'Unit cost and utilities'!$H$12-('Surv-rate CEA'!X203-'Surv-rate CEA'!X204)*'Unit cost and utilities'!$G$14</f>
        <v>6.107549043900228</v>
      </c>
      <c r="AH206" s="12">
        <f t="shared" si="101"/>
        <v>4.3466127816796485</v>
      </c>
      <c r="AI206" s="12">
        <f>'Surv-rate CEA'!AC204*'Unit cost and utilities'!$H$5+'Surv-rate CEA'!AB204*'Unit cost and utilities'!$H$5+('Surv-rate CEA'!AA203-'Surv-rate CEA'!AA204)*'Unit cost and utilities'!$G$14</f>
        <v>108.15969548484479</v>
      </c>
      <c r="AJ206" s="12">
        <f t="shared" si="102"/>
        <v>76.974955334420855</v>
      </c>
      <c r="AK206" s="12">
        <f>AI206-'Surv-rate CEA'!AB204*'Unit cost and utilities'!$H$5-('Surv-rate CEA'!AA203-'Surv-rate CEA'!AA204)*'Unit cost and utilities'!$G$14</f>
        <v>8.0905455270433411</v>
      </c>
      <c r="AL206" s="12">
        <f t="shared" si="103"/>
        <v>5.757869211665092</v>
      </c>
      <c r="AM206" s="12">
        <f>'Surv-rate CEA'!AF204*'Unit cost and utilities'!$H$9+'Surv-rate CEA'!AE204*'Unit cost and utilities'!$H$9+('Surv-rate CEA'!AD203-'Surv-rate CEA'!AD204)*'Unit cost and utilities'!G213</f>
        <v>192.90948345888637</v>
      </c>
      <c r="AN206" s="12">
        <f t="shared" si="104"/>
        <v>137.28957728911718</v>
      </c>
      <c r="AO206" s="12">
        <f>AM206-'Surv-rate CEA'!AE204*'Unit cost and utilities'!$H$9-('Surv-rate CEA'!AD203-'Surv-rate CEA'!AD204)*'Unit cost and utilities'!G213</f>
        <v>22.938431993715511</v>
      </c>
      <c r="AP206" s="12">
        <f t="shared" si="105"/>
        <v>16.32479427981847</v>
      </c>
      <c r="AQ206" s="13">
        <f>'Surv-rate CEA'!AI204*'Unit cost and utilities'!$H$4+'Surv-rate CEA'!AH204*'Unit cost and utilities'!$H$4+('Surv-rate CEA'!AG203-'Surv-rate CEA'!AG204)*'Unit cost and utilities'!$G$14</f>
        <v>91.193991855408129</v>
      </c>
      <c r="AR206" s="12">
        <f t="shared" si="106"/>
        <v>64.900824825465293</v>
      </c>
      <c r="AS206" s="13">
        <f>AQ206-'Surv-rate CEA'!AH204*'Unit cost and utilities'!$H$4-('Surv-rate CEA'!AG203-'Surv-rate CEA'!AG204)*'Unit cost and utilities'!$G$14</f>
        <v>0.65985040644261783</v>
      </c>
      <c r="AT206" s="12">
        <f t="shared" si="107"/>
        <v>0.4696015029964361</v>
      </c>
      <c r="AU206" s="12">
        <f>'Surv-rate CEA'!AL204*'Unit cost and utilities'!$H$8+'Surv-rate CEA'!AK204*'Unit cost and utilities'!$H$8+('Surv-rate CEA'!AJ203-'Surv-rate CEA'!AJ204)*'Unit cost and utilities'!$G$14</f>
        <v>76.065474054788055</v>
      </c>
      <c r="AV206" s="12">
        <f t="shared" si="108"/>
        <v>54.134180404375066</v>
      </c>
      <c r="AW206" s="12">
        <f>AU206-'Surv-rate CEA'!AK204*'Unit cost and utilities'!$H$8-('Surv-rate CEA'!AJ203-'Surv-rate CEA'!AJ204)*'Unit cost and utilities'!$G$14</f>
        <v>50.743659717979781</v>
      </c>
      <c r="AX206" s="12">
        <f t="shared" si="109"/>
        <v>36.113183591977176</v>
      </c>
      <c r="AY206" s="12">
        <f>'Surv-rate CEA'!AO204*'Unit cost and utilities'!$H$5+'Surv-rate CEA'!AN204*'Unit cost and utilities'!$H$5+('Surv-rate CEA'!AM203-'Surv-rate CEA'!AM204)*'Unit cost and utilities'!$G$14</f>
        <v>108.15969548484479</v>
      </c>
      <c r="AZ206" s="12">
        <f t="shared" si="110"/>
        <v>76.974955334420855</v>
      </c>
      <c r="BA206" s="12">
        <f>AY206-'Surv-rate CEA'!AN204*'Unit cost and utilities'!$H$5-('Surv-rate CEA'!AM203-'Surv-rate CEA'!AM204)*'Unit cost and utilities'!$G$14</f>
        <v>8.0905455270433411</v>
      </c>
      <c r="BB206" s="12">
        <f t="shared" si="111"/>
        <v>5.757869211665092</v>
      </c>
    </row>
    <row r="207" spans="1:54">
      <c r="A207" s="12">
        <v>202</v>
      </c>
      <c r="B207" s="12">
        <f t="shared" si="112"/>
        <v>11.564383561643835</v>
      </c>
      <c r="C207" s="12">
        <f>'Surv-rate CEA'!D205*'Unit cost and utilities'!$H$7+'Surv-rate CEA'!E205*'Unit cost and utilities'!$H$7+'Unit cost and utilities'!$G$14*('Surv-rate CEA'!C204-'Surv-rate CEA'!C205)</f>
        <v>84.718760076016295</v>
      </c>
      <c r="D207" s="12">
        <f t="shared" si="86"/>
        <v>60.190091087411126</v>
      </c>
      <c r="E207" s="12">
        <f>C207-'Surv-rate CEA'!E205*'Unit cost and utilities'!$H$7-'Unit cost and utilities'!$G$14*('Surv-rate CEA'!C204-'Surv-rate CEA'!C205)</f>
        <v>2.970204323292216</v>
      </c>
      <c r="F207" s="12">
        <f t="shared" si="87"/>
        <v>2.1102394393729114</v>
      </c>
      <c r="G207" s="12">
        <f>'Surv-rate CEA'!G205*'Unit cost and utilities'!$H$4+'Surv-rate CEA'!H205*'Unit cost and utilities'!$H$4+('Surv-rate CEA'!F204-'Surv-rate CEA'!F205)*'Unit cost and utilities'!$G$14</f>
        <v>90.275209194692053</v>
      </c>
      <c r="H207" s="12">
        <f t="shared" si="88"/>
        <v>64.137778450582758</v>
      </c>
      <c r="I207" s="12">
        <f>G207-'Surv-rate CEA'!H205*'Unit cost and utilities'!$H$4-('Surv-rate CEA'!F204-'Surv-rate CEA'!F205)*'Unit cost and utilities'!$G$14</f>
        <v>0.64611909662540024</v>
      </c>
      <c r="J207" s="12">
        <f t="shared" si="89"/>
        <v>0.45904788082714515</v>
      </c>
      <c r="K207" s="12">
        <f>'Surv-rate CEA'!K205*'Unit cost and utilities'!$H$10+'Surv-rate CEA'!J205*'Unit cost and utilities'!$H$10+('Surv-rate CEA'!I204-'Surv-rate CEA'!I205)*'Unit cost and utilities'!$G$14</f>
        <v>78.411822752559104</v>
      </c>
      <c r="L207" s="12">
        <f t="shared" si="90"/>
        <v>55.709204780283152</v>
      </c>
      <c r="M207" s="12">
        <f>K207-'Surv-rate CEA'!J205*'Unit cost and utilities'!$H$10-('Surv-rate CEA'!I204-'Surv-rate CEA'!I205)*'Unit cost and utilities'!$G$14</f>
        <v>6.0258997160142389</v>
      </c>
      <c r="N207" s="12">
        <f t="shared" si="91"/>
        <v>4.2812176720369797</v>
      </c>
      <c r="O207" s="12">
        <f>'Surv-rate CEA'!N205*'Unit cost and utilities'!$H$3+'Surv-rate CEA'!M205*'Unit cost and utilities'!$H$3+('Surv-rate CEA'!L204-'Surv-rate CEA'!L205)*'Unit cost and utilities'!$G$14</f>
        <v>90.661053084687282</v>
      </c>
      <c r="P207" s="12">
        <f t="shared" si="92"/>
        <v>64.411908747856884</v>
      </c>
      <c r="Q207" s="12">
        <f>O207-'Surv-rate CEA'!M205*'Unit cost and utilities'!$H$3-('Surv-rate CEA'!L204-'Surv-rate CEA'!L205)*'Unit cost and utilities'!$G$14</f>
        <v>0.6461190966254049</v>
      </c>
      <c r="R207" s="12">
        <f t="shared" si="93"/>
        <v>0.45904788082714842</v>
      </c>
      <c r="S207" s="12">
        <f>'Surv-rate CEA'!Q205*'Unit cost and utilities'!$H$11+'Surv-rate CEA'!P205*'Unit cost and utilities'!$H$11+('Surv-rate CEA'!O204-'Surv-rate CEA'!O205)*'Unit cost and utilities'!$G$14</f>
        <v>78.411822752559104</v>
      </c>
      <c r="T207" s="12">
        <f t="shared" si="94"/>
        <v>55.709204780283152</v>
      </c>
      <c r="U207" s="12">
        <f>S207-'Surv-rate CEA'!P205*'Unit cost and utilities'!$H$11-('Surv-rate CEA'!O204-'Surv-rate CEA'!O205)*'Unit cost and utilities'!$G$14</f>
        <v>6.0258997160142389</v>
      </c>
      <c r="V207" s="12">
        <f t="shared" si="95"/>
        <v>4.2812176720369797</v>
      </c>
      <c r="W207" s="12">
        <f>'Surv-rate CEA'!T205*'Unit cost and utilities'!$H$4+'Surv-rate CEA'!S205*'Unit cost and utilities'!$H$4+('Surv-rate CEA'!R204-'Surv-rate CEA'!R205)*'Unit cost and utilities'!$G$14</f>
        <v>90.275209194692053</v>
      </c>
      <c r="X207" s="12">
        <f t="shared" si="96"/>
        <v>64.137778450582758</v>
      </c>
      <c r="Y207" s="12">
        <f>W207-'Surv-rate CEA'!S205*'Unit cost and utilities'!$H$4-('Surv-rate CEA'!R204-'Surv-rate CEA'!R205)*'Unit cost and utilities'!$G$14</f>
        <v>0.64611909662540024</v>
      </c>
      <c r="Z207" s="12">
        <f t="shared" si="97"/>
        <v>0.45904788082714515</v>
      </c>
      <c r="AA207" s="12">
        <f>'Surv-rate CEA'!W205*'Unit cost and utilities'!$H$6+'Surv-rate CEA'!V205*'Unit cost and utilities'!$H$6+('Surv-rate CEA'!U204-'Surv-rate CEA'!U205)*'Unit cost and utilities'!$G$14</f>
        <v>90.827509339760212</v>
      </c>
      <c r="AB207" s="12">
        <f t="shared" si="98"/>
        <v>64.530170832263209</v>
      </c>
      <c r="AC207" s="12">
        <f>AA207-'Surv-rate CEA'!V205*'Unit cost and utilities'!$H$6-('Surv-rate CEA'!U204-'Surv-rate CEA'!U205)*'Unit cost and utilities'!$G$14</f>
        <v>34.402460156879975</v>
      </c>
      <c r="AD207" s="12">
        <f t="shared" si="99"/>
        <v>24.441897032199897</v>
      </c>
      <c r="AE207" s="12">
        <f>'Surv-rate CEA'!Z205*'Unit cost and utilities'!$H$12+'Surv-rate CEA'!Y205*'Unit cost and utilities'!$H$12+('Surv-rate CEA'!X204-'Surv-rate CEA'!X205)*'Unit cost and utilities'!$G$14</f>
        <v>78.411822752559104</v>
      </c>
      <c r="AF207" s="12">
        <f t="shared" si="100"/>
        <v>55.709204780283152</v>
      </c>
      <c r="AG207" s="12">
        <f>AE207-'Surv-rate CEA'!Y205*'Unit cost and utilities'!$H$12-('Surv-rate CEA'!X204-'Surv-rate CEA'!X205)*'Unit cost and utilities'!$G$14</f>
        <v>6.0258997160142389</v>
      </c>
      <c r="AH207" s="12">
        <f t="shared" si="101"/>
        <v>4.2812176720369797</v>
      </c>
      <c r="AI207" s="12">
        <f>'Surv-rate CEA'!AC205*'Unit cost and utilities'!$H$5+'Surv-rate CEA'!AB205*'Unit cost and utilities'!$H$5+('Surv-rate CEA'!AA204-'Surv-rate CEA'!AA205)*'Unit cost and utilities'!$G$14</f>
        <v>107.12189711927441</v>
      </c>
      <c r="AJ207" s="12">
        <f t="shared" si="102"/>
        <v>76.10683559674446</v>
      </c>
      <c r="AK207" s="12">
        <f>AI207-'Surv-rate CEA'!AB205*'Unit cost and utilities'!$H$5-('Surv-rate CEA'!AA204-'Surv-rate CEA'!AA205)*'Unit cost and utilities'!$G$14</f>
        <v>7.9699740506111505</v>
      </c>
      <c r="AL207" s="12">
        <f t="shared" si="103"/>
        <v>5.6624231001510372</v>
      </c>
      <c r="AM207" s="12">
        <f>'Surv-rate CEA'!AF205*'Unit cost and utilities'!$H$9+'Surv-rate CEA'!AE205*'Unit cost and utilities'!$H$9+('Surv-rate CEA'!AD204-'Surv-rate CEA'!AD205)*'Unit cost and utilities'!G214</f>
        <v>191.82732239061468</v>
      </c>
      <c r="AN207" s="12">
        <f t="shared" si="104"/>
        <v>136.28745271277825</v>
      </c>
      <c r="AO207" s="12">
        <f>AM207-'Surv-rate CEA'!AE205*'Unit cost and utilities'!$H$9-('Surv-rate CEA'!AD204-'Surv-rate CEA'!AD205)*'Unit cost and utilities'!G214</f>
        <v>22.703279766506199</v>
      </c>
      <c r="AP207" s="12">
        <f t="shared" si="105"/>
        <v>16.129986745590283</v>
      </c>
      <c r="AQ207" s="13">
        <f>'Surv-rate CEA'!AI205*'Unit cost and utilities'!$H$4+'Surv-rate CEA'!AH205*'Unit cost and utilities'!$H$4+('Surv-rate CEA'!AG204-'Surv-rate CEA'!AG205)*'Unit cost and utilities'!$G$14</f>
        <v>90.275209194692053</v>
      </c>
      <c r="AR207" s="12">
        <f t="shared" si="106"/>
        <v>64.137778450582758</v>
      </c>
      <c r="AS207" s="13">
        <f>AQ207-'Surv-rate CEA'!AH205*'Unit cost and utilities'!$H$4-('Surv-rate CEA'!AG204-'Surv-rate CEA'!AG205)*'Unit cost and utilities'!$G$14</f>
        <v>0.64611909662540024</v>
      </c>
      <c r="AT207" s="12">
        <f t="shared" si="107"/>
        <v>0.45904788082714515</v>
      </c>
      <c r="AU207" s="12">
        <f>'Surv-rate CEA'!AL205*'Unit cost and utilities'!$H$8+'Surv-rate CEA'!AK205*'Unit cost and utilities'!$H$8+('Surv-rate CEA'!AJ204-'Surv-rate CEA'!AJ205)*'Unit cost and utilities'!$G$14</f>
        <v>75.436641262224612</v>
      </c>
      <c r="AV207" s="12">
        <f t="shared" si="108"/>
        <v>53.595429215766728</v>
      </c>
      <c r="AW207" s="12">
        <f>AU207-'Surv-rate CEA'!AK205*'Unit cost and utilities'!$H$8-('Surv-rate CEA'!AJ204-'Surv-rate CEA'!AJ205)*'Unit cost and utilities'!$G$14</f>
        <v>50.318608361594656</v>
      </c>
      <c r="AX207" s="12">
        <f t="shared" si="109"/>
        <v>35.749834133060723</v>
      </c>
      <c r="AY207" s="12">
        <f>'Surv-rate CEA'!AO205*'Unit cost and utilities'!$H$5+'Surv-rate CEA'!AN205*'Unit cost and utilities'!$H$5+('Surv-rate CEA'!AM204-'Surv-rate CEA'!AM205)*'Unit cost and utilities'!$G$14</f>
        <v>107.12189711927441</v>
      </c>
      <c r="AZ207" s="12">
        <f t="shared" si="110"/>
        <v>76.10683559674446</v>
      </c>
      <c r="BA207" s="12">
        <f>AY207-'Surv-rate CEA'!AN205*'Unit cost and utilities'!$H$5-('Surv-rate CEA'!AM204-'Surv-rate CEA'!AM205)*'Unit cost and utilities'!$G$14</f>
        <v>7.9699740506111505</v>
      </c>
      <c r="BB207" s="12">
        <f t="shared" si="111"/>
        <v>5.6624231001510372</v>
      </c>
    </row>
    <row r="208" spans="1:54">
      <c r="A208" s="12">
        <v>203</v>
      </c>
      <c r="B208" s="12">
        <f t="shared" si="112"/>
        <v>11.621917808219179</v>
      </c>
      <c r="C208" s="12">
        <f>'Surv-rate CEA'!D206*'Unit cost and utilities'!$H$7+'Surv-rate CEA'!E206*'Unit cost and utilities'!$H$7+'Unit cost and utilities'!$G$14*('Surv-rate CEA'!C205-'Surv-rate CEA'!C206)</f>
        <v>84.046577082419233</v>
      </c>
      <c r="D208" s="12">
        <f t="shared" si="86"/>
        <v>59.611062191410014</v>
      </c>
      <c r="E208" s="12">
        <f>C208-'Surv-rate CEA'!E206*'Unit cost and utilities'!$H$7-'Unit cost and utilities'!$G$14*('Surv-rate CEA'!C205-'Surv-rate CEA'!C206)</f>
        <v>2.9257317157346678</v>
      </c>
      <c r="F208" s="12">
        <f t="shared" si="87"/>
        <v>2.0751109838894561</v>
      </c>
      <c r="G208" s="12">
        <f>'Surv-rate CEA'!G206*'Unit cost and utilities'!$H$4+'Surv-rate CEA'!H206*'Unit cost and utilities'!$H$4+('Surv-rate CEA'!F205-'Surv-rate CEA'!F206)*'Unit cost and utilities'!$G$14</f>
        <v>89.368829859039749</v>
      </c>
      <c r="H208" s="12">
        <f t="shared" si="88"/>
        <v>63.385935033101212</v>
      </c>
      <c r="I208" s="12">
        <f>G208-'Surv-rate CEA'!H206*'Unit cost and utilities'!$H$4-('Surv-rate CEA'!F205-'Surv-rate CEA'!F206)*'Unit cost and utilities'!$G$14</f>
        <v>0.63272182974546221</v>
      </c>
      <c r="J208" s="12">
        <f t="shared" si="89"/>
        <v>0.44876569221650231</v>
      </c>
      <c r="K208" s="12">
        <f>'Surv-rate CEA'!K206*'Unit cost and utilities'!$H$10+'Surv-rate CEA'!J206*'Unit cost and utilities'!$H$10+('Surv-rate CEA'!I205-'Surv-rate CEA'!I206)*'Unit cost and utilities'!$G$14</f>
        <v>77.773805698071371</v>
      </c>
      <c r="L208" s="12">
        <f t="shared" si="90"/>
        <v>55.16202240793173</v>
      </c>
      <c r="M208" s="12">
        <f>K208-'Surv-rate CEA'!J206*'Unit cost and utilities'!$H$10-('Surv-rate CEA'!I205-'Surv-rate CEA'!I206)*'Unit cost and utilities'!$G$14</f>
        <v>5.9456323943904987</v>
      </c>
      <c r="N208" s="12">
        <f t="shared" si="91"/>
        <v>4.2170124558637418</v>
      </c>
      <c r="O208" s="12">
        <f>'Surv-rate CEA'!N206*'Unit cost and utilities'!$H$3+'Surv-rate CEA'!M206*'Unit cost and utilities'!$H$3+('Surv-rate CEA'!L205-'Surv-rate CEA'!L206)*'Unit cost and utilities'!$G$14</f>
        <v>89.741295352948711</v>
      </c>
      <c r="P208" s="12">
        <f t="shared" si="92"/>
        <v>63.65011073772019</v>
      </c>
      <c r="Q208" s="12">
        <f>O208-'Surv-rate CEA'!M206*'Unit cost and utilities'!$H$3-('Surv-rate CEA'!L205-'Surv-rate CEA'!L206)*'Unit cost and utilities'!$G$14</f>
        <v>0.63272182974545799</v>
      </c>
      <c r="R208" s="12">
        <f t="shared" si="93"/>
        <v>0.44876569221649931</v>
      </c>
      <c r="S208" s="12">
        <f>'Surv-rate CEA'!Q206*'Unit cost and utilities'!$H$11+'Surv-rate CEA'!P206*'Unit cost and utilities'!$H$11+('Surv-rate CEA'!O205-'Surv-rate CEA'!O206)*'Unit cost and utilities'!$G$14</f>
        <v>77.773805698071371</v>
      </c>
      <c r="T208" s="12">
        <f t="shared" si="94"/>
        <v>55.16202240793173</v>
      </c>
      <c r="U208" s="12">
        <f>S208-'Surv-rate CEA'!P206*'Unit cost and utilities'!$H$11-('Surv-rate CEA'!O205-'Surv-rate CEA'!O206)*'Unit cost and utilities'!$G$14</f>
        <v>5.9456323943904987</v>
      </c>
      <c r="V208" s="12">
        <f t="shared" si="95"/>
        <v>4.2170124558637418</v>
      </c>
      <c r="W208" s="12">
        <f>'Surv-rate CEA'!T206*'Unit cost and utilities'!$H$4+'Surv-rate CEA'!S206*'Unit cost and utilities'!$H$4+('Surv-rate CEA'!R205-'Surv-rate CEA'!R206)*'Unit cost and utilities'!$G$14</f>
        <v>89.368829859039749</v>
      </c>
      <c r="X208" s="12">
        <f t="shared" si="96"/>
        <v>63.385935033101212</v>
      </c>
      <c r="Y208" s="12">
        <f>W208-'Surv-rate CEA'!S206*'Unit cost and utilities'!$H$4-('Surv-rate CEA'!R205-'Surv-rate CEA'!R206)*'Unit cost and utilities'!$G$14</f>
        <v>0.63272182974546221</v>
      </c>
      <c r="Z208" s="12">
        <f t="shared" si="97"/>
        <v>0.44876569221650231</v>
      </c>
      <c r="AA208" s="12">
        <f>'Surv-rate CEA'!W206*'Unit cost and utilities'!$H$6+'Surv-rate CEA'!V206*'Unit cost and utilities'!$H$6+('Surv-rate CEA'!U205-'Surv-rate CEA'!U206)*'Unit cost and utilities'!$G$14</f>
        <v>90.12341145550549</v>
      </c>
      <c r="AB208" s="12">
        <f t="shared" si="98"/>
        <v>63.921131254492863</v>
      </c>
      <c r="AC208" s="12">
        <f>AA208-'Surv-rate CEA'!V206*'Unit cost and utilities'!$H$6-('Surv-rate CEA'!U205-'Surv-rate CEA'!U206)*'Unit cost and utilities'!$G$14</f>
        <v>34.08460829783904</v>
      </c>
      <c r="AD208" s="12">
        <f t="shared" si="99"/>
        <v>24.1749250896899</v>
      </c>
      <c r="AE208" s="12">
        <f>'Surv-rate CEA'!Z206*'Unit cost and utilities'!$H$12+'Surv-rate CEA'!Y206*'Unit cost and utilities'!$H$12+('Surv-rate CEA'!X205-'Surv-rate CEA'!X206)*'Unit cost and utilities'!$G$14</f>
        <v>77.773805698071371</v>
      </c>
      <c r="AF208" s="12">
        <f t="shared" si="100"/>
        <v>55.16202240793173</v>
      </c>
      <c r="AG208" s="12">
        <f>AE208-'Surv-rate CEA'!Y206*'Unit cost and utilities'!$H$12-('Surv-rate CEA'!X205-'Surv-rate CEA'!X206)*'Unit cost and utilities'!$G$14</f>
        <v>5.9456323943904987</v>
      </c>
      <c r="AH208" s="12">
        <f t="shared" si="101"/>
        <v>4.2170124558637418</v>
      </c>
      <c r="AI208" s="12">
        <f>'Surv-rate CEA'!AC206*'Unit cost and utilities'!$H$5+'Surv-rate CEA'!AB206*'Unit cost and utilities'!$H$5+('Surv-rate CEA'!AA205-'Surv-rate CEA'!AA206)*'Unit cost and utilities'!$G$14</f>
        <v>106.0976138298912</v>
      </c>
      <c r="AJ208" s="12">
        <f t="shared" si="102"/>
        <v>75.25102955914214</v>
      </c>
      <c r="AK208" s="12">
        <f>AI208-'Surv-rate CEA'!AB206*'Unit cost and utilities'!$H$5-('Surv-rate CEA'!AA205-'Surv-rate CEA'!AA206)*'Unit cost and utilities'!$G$14</f>
        <v>7.8516273589489725</v>
      </c>
      <c r="AL208" s="12">
        <f t="shared" si="103"/>
        <v>5.5688626835939097</v>
      </c>
      <c r="AM208" s="12">
        <f>'Surv-rate CEA'!AF206*'Unit cost and utilities'!$H$9+'Surv-rate CEA'!AE206*'Unit cost and utilities'!$H$9+('Surv-rate CEA'!AD205-'Surv-rate CEA'!AD206)*'Unit cost and utilities'!G215</f>
        <v>190.75492579711664</v>
      </c>
      <c r="AN208" s="12">
        <f t="shared" si="104"/>
        <v>135.29526293329937</v>
      </c>
      <c r="AO208" s="12">
        <f>AM208-'Surv-rate CEA'!AE206*'Unit cost and utilities'!$H$9-('Surv-rate CEA'!AD205-'Surv-rate CEA'!AD206)*'Unit cost and utilities'!G215</f>
        <v>22.471378717040892</v>
      </c>
      <c r="AP208" s="12">
        <f t="shared" si="105"/>
        <v>15.938100047960859</v>
      </c>
      <c r="AQ208" s="13">
        <f>'Surv-rate CEA'!AI206*'Unit cost and utilities'!$H$4+'Surv-rate CEA'!AH206*'Unit cost and utilities'!$H$4+('Surv-rate CEA'!AG205-'Surv-rate CEA'!AG206)*'Unit cost and utilities'!$G$14</f>
        <v>89.368829859039749</v>
      </c>
      <c r="AR208" s="12">
        <f t="shared" si="106"/>
        <v>63.385935033101212</v>
      </c>
      <c r="AS208" s="13">
        <f>AQ208-'Surv-rate CEA'!AH206*'Unit cost and utilities'!$H$4-('Surv-rate CEA'!AG205-'Surv-rate CEA'!AG206)*'Unit cost and utilities'!$G$14</f>
        <v>0.63272182974546221</v>
      </c>
      <c r="AT208" s="12">
        <f t="shared" si="107"/>
        <v>0.44876569221650231</v>
      </c>
      <c r="AU208" s="12">
        <f>'Surv-rate CEA'!AL206*'Unit cost and utilities'!$H$8+'Surv-rate CEA'!AK206*'Unit cost and utilities'!$H$8+('Surv-rate CEA'!AJ205-'Surv-rate CEA'!AJ206)*'Unit cost and utilities'!$G$14</f>
        <v>74.815197499151324</v>
      </c>
      <c r="AV208" s="12">
        <f t="shared" si="108"/>
        <v>53.063593376456865</v>
      </c>
      <c r="AW208" s="12">
        <f>AU208-'Surv-rate CEA'!AK206*'Unit cost and utilities'!$H$8-('Surv-rate CEA'!AJ205-'Surv-rate CEA'!AJ206)*'Unit cost and utilities'!$G$14</f>
        <v>49.89864103971972</v>
      </c>
      <c r="AX208" s="12">
        <f t="shared" si="109"/>
        <v>35.391221124551677</v>
      </c>
      <c r="AY208" s="12">
        <f>'Surv-rate CEA'!AO206*'Unit cost and utilities'!$H$5+'Surv-rate CEA'!AN206*'Unit cost and utilities'!$H$5+('Surv-rate CEA'!AM205-'Surv-rate CEA'!AM206)*'Unit cost and utilities'!$G$14</f>
        <v>106.0976138298912</v>
      </c>
      <c r="AZ208" s="12">
        <f t="shared" si="110"/>
        <v>75.25102955914214</v>
      </c>
      <c r="BA208" s="12">
        <f>AY208-'Surv-rate CEA'!AN206*'Unit cost and utilities'!$H$5-('Surv-rate CEA'!AM205-'Surv-rate CEA'!AM206)*'Unit cost and utilities'!$G$14</f>
        <v>7.8516273589489725</v>
      </c>
      <c r="BB208" s="12">
        <f t="shared" si="111"/>
        <v>5.5688626835939097</v>
      </c>
    </row>
    <row r="209" spans="1:54">
      <c r="A209" s="12">
        <v>204</v>
      </c>
      <c r="B209" s="12">
        <f t="shared" si="112"/>
        <v>11.67945205479452</v>
      </c>
      <c r="C209" s="12">
        <f>'Surv-rate CEA'!D207*'Unit cost and utilities'!$H$7+'Surv-rate CEA'!E207*'Unit cost and utilities'!$H$7+'Unit cost and utilities'!$G$14*('Surv-rate CEA'!C206-'Surv-rate CEA'!C207)</f>
        <v>83.382059661074408</v>
      </c>
      <c r="D209" s="12">
        <f t="shared" si="86"/>
        <v>59.039254942205794</v>
      </c>
      <c r="E209" s="12">
        <f>C209-'Surv-rate CEA'!E207*'Unit cost and utilities'!$H$7-'Unit cost and utilities'!$G$14*('Surv-rate CEA'!C206-'Surv-rate CEA'!C207)</f>
        <v>2.8820821099541383</v>
      </c>
      <c r="F209" s="12">
        <f t="shared" si="87"/>
        <v>2.0406785481863956</v>
      </c>
      <c r="G209" s="12">
        <f>'Surv-rate CEA'!G207*'Unit cost and utilities'!$H$4+'Surv-rate CEA'!H207*'Unit cost and utilities'!$H$4+('Surv-rate CEA'!F206-'Surv-rate CEA'!F207)*'Unit cost and utilities'!$G$14</f>
        <v>88.474641221519605</v>
      </c>
      <c r="H209" s="12">
        <f t="shared" si="88"/>
        <v>62.645093203855971</v>
      </c>
      <c r="I209" s="12">
        <f>G209-'Surv-rate CEA'!H207*'Unit cost and utilities'!$H$4-('Surv-rate CEA'!F206-'Surv-rate CEA'!F207)*'Unit cost and utilities'!$G$14</f>
        <v>0.61964927154300131</v>
      </c>
      <c r="J209" s="12">
        <f t="shared" si="89"/>
        <v>0.43874703342759769</v>
      </c>
      <c r="K209" s="12">
        <f>'Surv-rate CEA'!K207*'Unit cost and utilities'!$H$10+'Surv-rate CEA'!J207*'Unit cost and utilities'!$H$10+('Surv-rate CEA'!I206-'Surv-rate CEA'!I207)*'Unit cost and utilities'!$G$14</f>
        <v>77.143192992641787</v>
      </c>
      <c r="L209" s="12">
        <f t="shared" si="90"/>
        <v>54.621781431894121</v>
      </c>
      <c r="M209" s="12">
        <f>K209-'Surv-rate CEA'!J207*'Unit cost and utilities'!$H$10-('Surv-rate CEA'!I206-'Surv-rate CEA'!I207)*'Unit cost and utilities'!$G$14</f>
        <v>5.8667185547842493</v>
      </c>
      <c r="N209" s="12">
        <f t="shared" si="91"/>
        <v>4.1539714158892647</v>
      </c>
      <c r="O209" s="12">
        <f>'Surv-rate CEA'!N207*'Unit cost and utilities'!$H$3+'Surv-rate CEA'!M207*'Unit cost and utilities'!$H$3+('Surv-rate CEA'!L206-'Surv-rate CEA'!L207)*'Unit cost and utilities'!$G$14</f>
        <v>88.834099746442746</v>
      </c>
      <c r="P209" s="12">
        <f t="shared" si="92"/>
        <v>62.899610345557065</v>
      </c>
      <c r="Q209" s="12">
        <f>O209-'Surv-rate CEA'!M207*'Unit cost and utilities'!$H$3-('Surv-rate CEA'!L206-'Surv-rate CEA'!L207)*'Unit cost and utilities'!$G$14</f>
        <v>0.6196492715429871</v>
      </c>
      <c r="R209" s="12">
        <f t="shared" si="93"/>
        <v>0.43874703342758764</v>
      </c>
      <c r="S209" s="12">
        <f>'Surv-rate CEA'!Q207*'Unit cost and utilities'!$H$11+'Surv-rate CEA'!P207*'Unit cost and utilities'!$H$11+('Surv-rate CEA'!O206-'Surv-rate CEA'!O207)*'Unit cost and utilities'!$G$14</f>
        <v>77.143192992641787</v>
      </c>
      <c r="T209" s="12">
        <f t="shared" si="94"/>
        <v>54.621781431894121</v>
      </c>
      <c r="U209" s="12">
        <f>S209-'Surv-rate CEA'!P207*'Unit cost and utilities'!$H$11-('Surv-rate CEA'!O206-'Surv-rate CEA'!O207)*'Unit cost and utilities'!$G$14</f>
        <v>5.8667185547842493</v>
      </c>
      <c r="V209" s="12">
        <f t="shared" si="95"/>
        <v>4.1539714158892647</v>
      </c>
      <c r="W209" s="12">
        <f>'Surv-rate CEA'!T207*'Unit cost and utilities'!$H$4+'Surv-rate CEA'!S207*'Unit cost and utilities'!$H$4+('Surv-rate CEA'!R206-'Surv-rate CEA'!R207)*'Unit cost and utilities'!$G$14</f>
        <v>88.474641221519605</v>
      </c>
      <c r="X209" s="12">
        <f t="shared" si="96"/>
        <v>62.645093203855971</v>
      </c>
      <c r="Y209" s="12">
        <f>W209-'Surv-rate CEA'!S207*'Unit cost and utilities'!$H$4-('Surv-rate CEA'!R206-'Surv-rate CEA'!R207)*'Unit cost and utilities'!$G$14</f>
        <v>0.61964927154300131</v>
      </c>
      <c r="Z209" s="12">
        <f t="shared" si="97"/>
        <v>0.43874703342759769</v>
      </c>
      <c r="AA209" s="12">
        <f>'Surv-rate CEA'!W207*'Unit cost and utilities'!$H$6+'Surv-rate CEA'!V207*'Unit cost and utilities'!$H$6+('Surv-rate CEA'!U206-'Surv-rate CEA'!U207)*'Unit cost and utilities'!$G$14</f>
        <v>89.427215538139592</v>
      </c>
      <c r="AB209" s="12">
        <f t="shared" si="98"/>
        <v>63.31957016159631</v>
      </c>
      <c r="AC209" s="12">
        <f>AA209-'Surv-rate CEA'!V207*'Unit cost and utilities'!$H$6-('Surv-rate CEA'!U206-'Surv-rate CEA'!U207)*'Unit cost and utilities'!$G$14</f>
        <v>33.770825894752292</v>
      </c>
      <c r="AD209" s="12">
        <f t="shared" si="99"/>
        <v>23.911671260141606</v>
      </c>
      <c r="AE209" s="12">
        <f>'Surv-rate CEA'!Z207*'Unit cost and utilities'!$H$12+'Surv-rate CEA'!Y207*'Unit cost and utilities'!$H$12+('Surv-rate CEA'!X206-'Surv-rate CEA'!X207)*'Unit cost and utilities'!$G$14</f>
        <v>77.143192992641787</v>
      </c>
      <c r="AF209" s="12">
        <f t="shared" si="100"/>
        <v>54.621781431894121</v>
      </c>
      <c r="AG209" s="12">
        <f>AE209-'Surv-rate CEA'!Y207*'Unit cost and utilities'!$H$12-('Surv-rate CEA'!X206-'Surv-rate CEA'!X207)*'Unit cost and utilities'!$G$14</f>
        <v>5.8667185547842493</v>
      </c>
      <c r="AH209" s="12">
        <f t="shared" si="101"/>
        <v>4.1539714158892647</v>
      </c>
      <c r="AI209" s="12">
        <f>'Surv-rate CEA'!AC207*'Unit cost and utilities'!$H$5+'Surv-rate CEA'!AB207*'Unit cost and utilities'!$H$5+('Surv-rate CEA'!AA206-'Surv-rate CEA'!AA207)*'Unit cost and utilities'!$G$14</f>
        <v>105.08662021049561</v>
      </c>
      <c r="AJ209" s="12">
        <f t="shared" si="102"/>
        <v>74.407321992773404</v>
      </c>
      <c r="AK209" s="12">
        <f>AI209-'Surv-rate CEA'!AB207*'Unit cost and utilities'!$H$5-('Surv-rate CEA'!AA206-'Surv-rate CEA'!AA207)*'Unit cost and utilities'!$G$14</f>
        <v>7.7354561914659232</v>
      </c>
      <c r="AL209" s="12">
        <f t="shared" si="103"/>
        <v>5.4771442686660086</v>
      </c>
      <c r="AM209" s="12">
        <f>'Surv-rate CEA'!AF207*'Unit cost and utilities'!$H$9+'Surv-rate CEA'!AE207*'Unit cost and utilities'!$H$9+('Surv-rate CEA'!AD206-'Surv-rate CEA'!AD207)*'Unit cost and utilities'!G216</f>
        <v>189.69216896991401</v>
      </c>
      <c r="AN209" s="12">
        <f t="shared" si="104"/>
        <v>134.31287701307454</v>
      </c>
      <c r="AO209" s="12">
        <f>AM209-'Surv-rate CEA'!AE207*'Unit cost and utilities'!$H$9-('Surv-rate CEA'!AD206-'Surv-rate CEA'!AD207)*'Unit cost and utilities'!G216</f>
        <v>22.242671628947932</v>
      </c>
      <c r="AP209" s="12">
        <f t="shared" si="105"/>
        <v>15.749080392532772</v>
      </c>
      <c r="AQ209" s="13">
        <f>'Surv-rate CEA'!AI207*'Unit cost and utilities'!$H$4+'Surv-rate CEA'!AH207*'Unit cost and utilities'!$H$4+('Surv-rate CEA'!AG206-'Surv-rate CEA'!AG207)*'Unit cost and utilities'!$G$14</f>
        <v>88.474641221519605</v>
      </c>
      <c r="AR209" s="12">
        <f t="shared" si="106"/>
        <v>62.645093203855971</v>
      </c>
      <c r="AS209" s="13">
        <f>AQ209-'Surv-rate CEA'!AH207*'Unit cost and utilities'!$H$4-('Surv-rate CEA'!AG206-'Surv-rate CEA'!AG207)*'Unit cost and utilities'!$G$14</f>
        <v>0.61964927154300131</v>
      </c>
      <c r="AT209" s="12">
        <f t="shared" si="107"/>
        <v>0.43874703342759769</v>
      </c>
      <c r="AU209" s="12">
        <f>'Surv-rate CEA'!AL207*'Unit cost and utilities'!$H$8+'Surv-rate CEA'!AK207*'Unit cost and utilities'!$H$8+('Surv-rate CEA'!AJ206-'Surv-rate CEA'!AJ207)*'Unit cost and utilities'!$G$14</f>
        <v>74.201028271527392</v>
      </c>
      <c r="AV209" s="12">
        <f t="shared" si="108"/>
        <v>52.538560967469358</v>
      </c>
      <c r="AW209" s="12">
        <f>AU209-'Surv-rate CEA'!AK207*'Unit cost and utilities'!$H$8-('Surv-rate CEA'!AJ206-'Surv-rate CEA'!AJ207)*'Unit cost and utilities'!$G$14</f>
        <v>49.483677526080889</v>
      </c>
      <c r="AX209" s="12">
        <f t="shared" si="109"/>
        <v>35.037266587263673</v>
      </c>
      <c r="AY209" s="12">
        <f>'Surv-rate CEA'!AO207*'Unit cost and utilities'!$H$5+'Surv-rate CEA'!AN207*'Unit cost and utilities'!$H$5+('Surv-rate CEA'!AM206-'Surv-rate CEA'!AM207)*'Unit cost and utilities'!$G$14</f>
        <v>105.08662021049561</v>
      </c>
      <c r="AZ209" s="12">
        <f t="shared" si="110"/>
        <v>74.407321992773404</v>
      </c>
      <c r="BA209" s="12">
        <f>AY209-'Surv-rate CEA'!AN207*'Unit cost and utilities'!$H$5-('Surv-rate CEA'!AM206-'Surv-rate CEA'!AM207)*'Unit cost and utilities'!$G$14</f>
        <v>7.7354561914659232</v>
      </c>
      <c r="BB209" s="12">
        <f t="shared" si="111"/>
        <v>5.4771442686660086</v>
      </c>
    </row>
    <row r="210" spans="1:54">
      <c r="A210" s="12">
        <v>205</v>
      </c>
      <c r="B210" s="12">
        <f t="shared" si="112"/>
        <v>11.736986301369862</v>
      </c>
      <c r="C210" s="12">
        <f>'Surv-rate CEA'!D208*'Unit cost and utilities'!$H$7+'Surv-rate CEA'!E208*'Unit cost and utilities'!$H$7+'Unit cost and utilities'!$G$14*('Surv-rate CEA'!C207-'Surv-rate CEA'!C208)</f>
        <v>82.725091744691596</v>
      </c>
      <c r="D210" s="12">
        <f t="shared" si="86"/>
        <v>58.474555204303293</v>
      </c>
      <c r="E210" s="12">
        <f>C210-'Surv-rate CEA'!E208*'Unit cost and utilities'!$H$7-'Unit cost and utilities'!$G$14*('Surv-rate CEA'!C207-'Surv-rate CEA'!C208)</f>
        <v>2.8392372539901385</v>
      </c>
      <c r="F210" s="12">
        <f t="shared" si="87"/>
        <v>2.0069259766909164</v>
      </c>
      <c r="G210" s="12">
        <f>'Surv-rate CEA'!G208*'Unit cost and utilities'!$H$4+'Surv-rate CEA'!H208*'Unit cost and utilities'!$H$4+('Surv-rate CEA'!F207-'Surv-rate CEA'!F208)*'Unit cost and utilities'!$G$14</f>
        <v>87.592435105975198</v>
      </c>
      <c r="H210" s="12">
        <f t="shared" si="88"/>
        <v>61.915055928751755</v>
      </c>
      <c r="I210" s="12">
        <f>G210-'Surv-rate CEA'!H208*'Unit cost and utilities'!$H$4-('Surv-rate CEA'!F207-'Surv-rate CEA'!F208)*'Unit cost and utilities'!$G$14</f>
        <v>0.60689238303861082</v>
      </c>
      <c r="J210" s="12">
        <f t="shared" si="89"/>
        <v>0.428984258664659</v>
      </c>
      <c r="K210" s="12">
        <f>'Surv-rate CEA'!K208*'Unit cost and utilities'!$H$10+'Surv-rate CEA'!J208*'Unit cost and utilities'!$H$10+('Surv-rate CEA'!I207-'Surv-rate CEA'!I208)*'Unit cost and utilities'!$G$14</f>
        <v>76.519871081874953</v>
      </c>
      <c r="L210" s="12">
        <f t="shared" si="90"/>
        <v>54.088370667662524</v>
      </c>
      <c r="M210" s="12">
        <f>K210-'Surv-rate CEA'!J208*'Unit cost and utilities'!$H$10-('Surv-rate CEA'!I207-'Surv-rate CEA'!I208)*'Unit cost and utilities'!$G$14</f>
        <v>5.7891303706819093</v>
      </c>
      <c r="N210" s="12">
        <f t="shared" si="91"/>
        <v>4.092069483465643</v>
      </c>
      <c r="O210" s="12">
        <f>'Surv-rate CEA'!N208*'Unit cost and utilities'!$H$3+'Surv-rate CEA'!M208*'Unit cost and utilities'!$H$3+('Surv-rate CEA'!L207-'Surv-rate CEA'!L208)*'Unit cost and utilities'!$G$14</f>
        <v>87.939247322513168</v>
      </c>
      <c r="P210" s="12">
        <f t="shared" si="92"/>
        <v>62.160201502770143</v>
      </c>
      <c r="Q210" s="12">
        <f>O210-'Surv-rate CEA'!M208*'Unit cost and utilities'!$H$3-('Surv-rate CEA'!L207-'Surv-rate CEA'!L208)*'Unit cost and utilities'!$G$14</f>
        <v>0.60689238303860704</v>
      </c>
      <c r="R210" s="12">
        <f t="shared" si="93"/>
        <v>0.42898425866465634</v>
      </c>
      <c r="S210" s="12">
        <f>'Surv-rate CEA'!Q208*'Unit cost and utilities'!$H$11+'Surv-rate CEA'!P208*'Unit cost and utilities'!$H$11+('Surv-rate CEA'!O207-'Surv-rate CEA'!O208)*'Unit cost and utilities'!$G$14</f>
        <v>76.519871081874953</v>
      </c>
      <c r="T210" s="12">
        <f t="shared" si="94"/>
        <v>54.088370667662524</v>
      </c>
      <c r="U210" s="12">
        <f>S210-'Surv-rate CEA'!P208*'Unit cost and utilities'!$H$11-('Surv-rate CEA'!O207-'Surv-rate CEA'!O208)*'Unit cost and utilities'!$G$14</f>
        <v>5.7891303706819093</v>
      </c>
      <c r="V210" s="12">
        <f t="shared" si="95"/>
        <v>4.092069483465643</v>
      </c>
      <c r="W210" s="12">
        <f>'Surv-rate CEA'!T208*'Unit cost and utilities'!$H$4+'Surv-rate CEA'!S208*'Unit cost and utilities'!$H$4+('Surv-rate CEA'!R207-'Surv-rate CEA'!R208)*'Unit cost and utilities'!$G$14</f>
        <v>87.592435105975198</v>
      </c>
      <c r="X210" s="12">
        <f t="shared" si="96"/>
        <v>61.915055928751755</v>
      </c>
      <c r="Y210" s="12">
        <f>W210-'Surv-rate CEA'!S208*'Unit cost and utilities'!$H$4-('Surv-rate CEA'!R207-'Surv-rate CEA'!R208)*'Unit cost and utilities'!$G$14</f>
        <v>0.60689238303861082</v>
      </c>
      <c r="Z210" s="12">
        <f t="shared" si="97"/>
        <v>0.428984258664659</v>
      </c>
      <c r="AA210" s="12">
        <f>'Surv-rate CEA'!W208*'Unit cost and utilities'!$H$6+'Surv-rate CEA'!V208*'Unit cost and utilities'!$H$6+('Surv-rate CEA'!U207-'Surv-rate CEA'!U208)*'Unit cost and utilities'!$G$14</f>
        <v>88.738803325455322</v>
      </c>
      <c r="AB210" s="12">
        <f t="shared" si="98"/>
        <v>62.725370795990948</v>
      </c>
      <c r="AC210" s="12">
        <f>AA210-'Surv-rate CEA'!V208*'Unit cost and utilities'!$H$6-('Surv-rate CEA'!U207-'Surv-rate CEA'!U208)*'Unit cost and utilities'!$G$14</f>
        <v>33.461045469866967</v>
      </c>
      <c r="AD210" s="12">
        <f t="shared" si="99"/>
        <v>23.652071085759701</v>
      </c>
      <c r="AE210" s="12">
        <f>'Surv-rate CEA'!Z208*'Unit cost and utilities'!$H$12+'Surv-rate CEA'!Y208*'Unit cost and utilities'!$H$12+('Surv-rate CEA'!X207-'Surv-rate CEA'!X208)*'Unit cost and utilities'!$G$14</f>
        <v>76.519871081874953</v>
      </c>
      <c r="AF210" s="12">
        <f t="shared" si="100"/>
        <v>54.088370667662524</v>
      </c>
      <c r="AG210" s="12">
        <f>AE210-'Surv-rate CEA'!Y208*'Unit cost and utilities'!$H$12-('Surv-rate CEA'!X207-'Surv-rate CEA'!X208)*'Unit cost and utilities'!$G$14</f>
        <v>5.7891303706819093</v>
      </c>
      <c r="AH210" s="12">
        <f t="shared" si="101"/>
        <v>4.092069483465643</v>
      </c>
      <c r="AI210" s="12">
        <f>'Surv-rate CEA'!AC208*'Unit cost and utilities'!$H$5+'Surv-rate CEA'!AB208*'Unit cost and utilities'!$H$5+('Surv-rate CEA'!AA207-'Surv-rate CEA'!AA208)*'Unit cost and utilities'!$G$14</f>
        <v>104.08869547213733</v>
      </c>
      <c r="AJ210" s="12">
        <f t="shared" si="102"/>
        <v>73.575502198460569</v>
      </c>
      <c r="AK210" s="12">
        <f>AI210-'Surv-rate CEA'!AB208*'Unit cost and utilities'!$H$5-('Surv-rate CEA'!AA207-'Surv-rate CEA'!AA208)*'Unit cost and utilities'!$G$14</f>
        <v>7.6214125649392699</v>
      </c>
      <c r="AL210" s="12">
        <f t="shared" si="103"/>
        <v>5.3872253310847453</v>
      </c>
      <c r="AM210" s="12">
        <f>'Surv-rate CEA'!AF208*'Unit cost and utilities'!$H$9+'Surv-rate CEA'!AE208*'Unit cost and utilities'!$H$9+('Surv-rate CEA'!AD207-'Surv-rate CEA'!AD208)*'Unit cost and utilities'!G217</f>
        <v>188.63892928399423</v>
      </c>
      <c r="AN210" s="12">
        <f t="shared" si="104"/>
        <v>133.34016622357399</v>
      </c>
      <c r="AO210" s="12">
        <f>AM210-'Surv-rate CEA'!AE208*'Unit cost and utilities'!$H$9-('Surv-rate CEA'!AD207-'Surv-rate CEA'!AD208)*'Unit cost and utilities'!G217</f>
        <v>22.017102515944742</v>
      </c>
      <c r="AP210" s="12">
        <f t="shared" si="105"/>
        <v>15.562875173118558</v>
      </c>
      <c r="AQ210" s="13">
        <f>'Surv-rate CEA'!AI208*'Unit cost and utilities'!$H$4+'Surv-rate CEA'!AH208*'Unit cost and utilities'!$H$4+('Surv-rate CEA'!AG207-'Surv-rate CEA'!AG208)*'Unit cost and utilities'!$G$14</f>
        <v>87.592435105975198</v>
      </c>
      <c r="AR210" s="12">
        <f t="shared" si="106"/>
        <v>61.915055928751755</v>
      </c>
      <c r="AS210" s="13">
        <f>AQ210-'Surv-rate CEA'!AH208*'Unit cost and utilities'!$H$4-('Surv-rate CEA'!AG207-'Surv-rate CEA'!AG208)*'Unit cost and utilities'!$G$14</f>
        <v>0.60689238303861082</v>
      </c>
      <c r="AT210" s="12">
        <f t="shared" si="107"/>
        <v>0.428984258664659</v>
      </c>
      <c r="AU210" s="12">
        <f>'Surv-rate CEA'!AL208*'Unit cost and utilities'!$H$8+'Surv-rate CEA'!AK208*'Unit cost and utilities'!$H$8+('Surv-rate CEA'!AJ207-'Surv-rate CEA'!AJ208)*'Unit cost and utilities'!$G$14</f>
        <v>73.594021306883505</v>
      </c>
      <c r="AV210" s="12">
        <f t="shared" si="108"/>
        <v>52.020222291166895</v>
      </c>
      <c r="AW210" s="12">
        <f>AU210-'Surv-rate CEA'!AK208*'Unit cost and utilities'!$H$8-('Surv-rate CEA'!AJ207-'Surv-rate CEA'!AJ208)*'Unit cost and utilities'!$G$14</f>
        <v>49.073639178106504</v>
      </c>
      <c r="AX210" s="12">
        <f t="shared" si="109"/>
        <v>34.687894116241786</v>
      </c>
      <c r="AY210" s="12">
        <f>'Surv-rate CEA'!AO208*'Unit cost and utilities'!$H$5+'Surv-rate CEA'!AN208*'Unit cost and utilities'!$H$5+('Surv-rate CEA'!AM207-'Surv-rate CEA'!AM208)*'Unit cost and utilities'!$G$14</f>
        <v>104.08869547213733</v>
      </c>
      <c r="AZ210" s="12">
        <f t="shared" si="110"/>
        <v>73.575502198460569</v>
      </c>
      <c r="BA210" s="12">
        <f>AY210-'Surv-rate CEA'!AN208*'Unit cost and utilities'!$H$5-('Surv-rate CEA'!AM207-'Surv-rate CEA'!AM208)*'Unit cost and utilities'!$G$14</f>
        <v>7.6214125649392699</v>
      </c>
      <c r="BB210" s="12">
        <f t="shared" si="111"/>
        <v>5.3872253310847453</v>
      </c>
    </row>
    <row r="211" spans="1:54">
      <c r="A211" s="12">
        <v>206</v>
      </c>
      <c r="B211" s="12">
        <f t="shared" si="112"/>
        <v>11.794520547945206</v>
      </c>
      <c r="C211" s="12">
        <f>'Surv-rate CEA'!D209*'Unit cost and utilities'!$H$7+'Surv-rate CEA'!E209*'Unit cost and utilities'!$H$7+'Unit cost and utilities'!$G$14*('Surv-rate CEA'!C208-'Surv-rate CEA'!C209)</f>
        <v>82.075559476395483</v>
      </c>
      <c r="D211" s="12">
        <f t="shared" si="86"/>
        <v>57.916851063504161</v>
      </c>
      <c r="E211" s="12">
        <f>C211-'Surv-rate CEA'!E209*'Unit cost and utilities'!$H$7-'Unit cost and utilities'!$G$14*('Surv-rate CEA'!C208-'Surv-rate CEA'!C209)</f>
        <v>2.7971793694663716</v>
      </c>
      <c r="F211" s="12">
        <f t="shared" si="87"/>
        <v>1.9738375464364859</v>
      </c>
      <c r="G211" s="12">
        <f>'Surv-rate CEA'!G209*'Unit cost and utilities'!$H$4+'Surv-rate CEA'!H209*'Unit cost and utilities'!$H$4+('Surv-rate CEA'!F208-'Surv-rate CEA'!F209)*'Unit cost and utilities'!$G$14</f>
        <v>86.722007676556615</v>
      </c>
      <c r="H211" s="12">
        <f t="shared" si="88"/>
        <v>61.195630399274798</v>
      </c>
      <c r="I211" s="12">
        <f>G211-'Surv-rate CEA'!H209*'Unit cost and utilities'!$H$4-('Surv-rate CEA'!F208-'Surv-rate CEA'!F209)*'Unit cost and utilities'!$G$14</f>
        <v>0.59444241008633791</v>
      </c>
      <c r="J211" s="12">
        <f t="shared" si="89"/>
        <v>0.41946997072499131</v>
      </c>
      <c r="K211" s="12">
        <f>'Surv-rate CEA'!K209*'Unit cost and utilities'!$H$10+'Surv-rate CEA'!J209*'Unit cost and utilities'!$H$10+('Surv-rate CEA'!I208-'Surv-rate CEA'!I209)*'Unit cost and utilities'!$G$14</f>
        <v>75.903728595101327</v>
      </c>
      <c r="L211" s="12">
        <f t="shared" si="90"/>
        <v>53.561681117402841</v>
      </c>
      <c r="M211" s="12">
        <f>K211-'Surv-rate CEA'!J209*'Unit cost and utilities'!$H$10-('Surv-rate CEA'!I208-'Surv-rate CEA'!I209)*'Unit cost and utilities'!$G$14</f>
        <v>5.7128406935160756</v>
      </c>
      <c r="N211" s="12">
        <f t="shared" si="91"/>
        <v>4.0312822197825264</v>
      </c>
      <c r="O211" s="12">
        <f>'Surv-rate CEA'!N209*'Unit cost and utilities'!$H$3+'Surv-rate CEA'!M209*'Unit cost and utilities'!$H$3+('Surv-rate CEA'!L208-'Surv-rate CEA'!L209)*'Unit cost and utilities'!$G$14</f>
        <v>87.056523820205129</v>
      </c>
      <c r="P211" s="12">
        <f t="shared" si="92"/>
        <v>61.431682663720231</v>
      </c>
      <c r="Q211" s="12">
        <f>O211-'Surv-rate CEA'!M209*'Unit cost and utilities'!$H$3-('Surv-rate CEA'!L208-'Surv-rate CEA'!L209)*'Unit cost and utilities'!$G$14</f>
        <v>0.59444241008635079</v>
      </c>
      <c r="R211" s="12">
        <f t="shared" si="93"/>
        <v>0.41946997072500042</v>
      </c>
      <c r="S211" s="12">
        <f>'Surv-rate CEA'!Q209*'Unit cost and utilities'!$H$11+'Surv-rate CEA'!P209*'Unit cost and utilities'!$H$11+('Surv-rate CEA'!O208-'Surv-rate CEA'!O209)*'Unit cost and utilities'!$G$14</f>
        <v>75.903728595101327</v>
      </c>
      <c r="T211" s="12">
        <f t="shared" si="94"/>
        <v>53.561681117402841</v>
      </c>
      <c r="U211" s="12">
        <f>S211-'Surv-rate CEA'!P209*'Unit cost and utilities'!$H$11-('Surv-rate CEA'!O208-'Surv-rate CEA'!O209)*'Unit cost and utilities'!$G$14</f>
        <v>5.7128406935160756</v>
      </c>
      <c r="V211" s="12">
        <f t="shared" si="95"/>
        <v>4.0312822197825264</v>
      </c>
      <c r="W211" s="12">
        <f>'Surv-rate CEA'!T209*'Unit cost and utilities'!$H$4+'Surv-rate CEA'!S209*'Unit cost and utilities'!$H$4+('Surv-rate CEA'!R208-'Surv-rate CEA'!R209)*'Unit cost and utilities'!$G$14</f>
        <v>86.722007676556615</v>
      </c>
      <c r="X211" s="12">
        <f t="shared" si="96"/>
        <v>61.195630399274798</v>
      </c>
      <c r="Y211" s="12">
        <f>W211-'Surv-rate CEA'!S209*'Unit cost and utilities'!$H$4-('Surv-rate CEA'!R208-'Surv-rate CEA'!R209)*'Unit cost and utilities'!$G$14</f>
        <v>0.59444241008633791</v>
      </c>
      <c r="Z211" s="12">
        <f t="shared" si="97"/>
        <v>0.41946997072499131</v>
      </c>
      <c r="AA211" s="12">
        <f>'Surv-rate CEA'!W209*'Unit cost and utilities'!$H$6+'Surv-rate CEA'!V209*'Unit cost and utilities'!$H$6+('Surv-rate CEA'!U208-'Surv-rate CEA'!U209)*'Unit cost and utilities'!$G$14</f>
        <v>88.058058787650282</v>
      </c>
      <c r="AB211" s="12">
        <f t="shared" si="98"/>
        <v>62.138418650833351</v>
      </c>
      <c r="AC211" s="12">
        <f>AA211-'Surv-rate CEA'!V209*'Unit cost and utilities'!$H$6-('Surv-rate CEA'!U208-'Surv-rate CEA'!U209)*'Unit cost and utilities'!$G$14</f>
        <v>33.155200928310698</v>
      </c>
      <c r="AD211" s="12">
        <f t="shared" si="99"/>
        <v>23.396061463312698</v>
      </c>
      <c r="AE211" s="12">
        <f>'Surv-rate CEA'!Z209*'Unit cost and utilities'!$H$12+'Surv-rate CEA'!Y209*'Unit cost and utilities'!$H$12+('Surv-rate CEA'!X208-'Surv-rate CEA'!X209)*'Unit cost and utilities'!$G$14</f>
        <v>75.903728595101327</v>
      </c>
      <c r="AF211" s="12">
        <f t="shared" si="100"/>
        <v>53.561681117402841</v>
      </c>
      <c r="AG211" s="12">
        <f>AE211-'Surv-rate CEA'!Y209*'Unit cost and utilities'!$H$12-('Surv-rate CEA'!X208-'Surv-rate CEA'!X209)*'Unit cost and utilities'!$G$14</f>
        <v>5.7128406935160756</v>
      </c>
      <c r="AH211" s="12">
        <f t="shared" si="101"/>
        <v>4.0312822197825264</v>
      </c>
      <c r="AI211" s="12">
        <f>'Surv-rate CEA'!AC209*'Unit cost and utilities'!$H$5+'Surv-rate CEA'!AB209*'Unit cost and utilities'!$H$5+('Surv-rate CEA'!AA208-'Surv-rate CEA'!AA209)*'Unit cost and utilities'!$G$14</f>
        <v>103.10362333050034</v>
      </c>
      <c r="AJ211" s="12">
        <f t="shared" si="102"/>
        <v>72.75536389438291</v>
      </c>
      <c r="AK211" s="12">
        <f>AI211-'Surv-rate CEA'!AB209*'Unit cost and utilities'!$H$5-('Surv-rate CEA'!AA208-'Surv-rate CEA'!AA209)*'Unit cost and utilities'!$G$14</f>
        <v>7.5094497354619749</v>
      </c>
      <c r="AL211" s="12">
        <f t="shared" si="103"/>
        <v>5.2990644800015501</v>
      </c>
      <c r="AM211" s="12">
        <f>'Surv-rate CEA'!AF209*'Unit cost and utilities'!$H$9+'Surv-rate CEA'!AE209*'Unit cost and utilities'!$H$9+('Surv-rate CEA'!AD208-'Surv-rate CEA'!AD209)*'Unit cost and utilities'!G218</f>
        <v>187.59508615458671</v>
      </c>
      <c r="AN211" s="12">
        <f t="shared" si="104"/>
        <v>132.37700399940772</v>
      </c>
      <c r="AO211" s="12">
        <f>AM211-'Surv-rate CEA'!AE209*'Unit cost and utilities'!$H$9-('Surv-rate CEA'!AD208-'Surv-rate CEA'!AD209)*'Unit cost and utilities'!G218</f>
        <v>21.794616590494059</v>
      </c>
      <c r="AP211" s="12">
        <f t="shared" si="105"/>
        <v>15.379432940945659</v>
      </c>
      <c r="AQ211" s="13">
        <f>'Surv-rate CEA'!AI209*'Unit cost and utilities'!$H$4+'Surv-rate CEA'!AH209*'Unit cost and utilities'!$H$4+('Surv-rate CEA'!AG208-'Surv-rate CEA'!AG209)*'Unit cost and utilities'!$G$14</f>
        <v>86.722007676556615</v>
      </c>
      <c r="AR211" s="12">
        <f t="shared" si="106"/>
        <v>61.195630399274798</v>
      </c>
      <c r="AS211" s="13">
        <f>AQ211-'Surv-rate CEA'!AH209*'Unit cost and utilities'!$H$4-('Surv-rate CEA'!AG208-'Surv-rate CEA'!AG209)*'Unit cost and utilities'!$G$14</f>
        <v>0.59444241008633791</v>
      </c>
      <c r="AT211" s="12">
        <f t="shared" si="107"/>
        <v>0.41946997072499131</v>
      </c>
      <c r="AU211" s="12">
        <f>'Surv-rate CEA'!AL209*'Unit cost and utilities'!$H$8+'Surv-rate CEA'!AK209*'Unit cost and utilities'!$H$8+('Surv-rate CEA'!AJ208-'Surv-rate CEA'!AJ209)*'Unit cost and utilities'!$G$14</f>
        <v>72.994066502303312</v>
      </c>
      <c r="AV211" s="12">
        <f t="shared" si="108"/>
        <v>51.508469818585297</v>
      </c>
      <c r="AW211" s="12">
        <f>AU211-'Surv-rate CEA'!AK209*'Unit cost and utilities'!$H$8-('Surv-rate CEA'!AJ208-'Surv-rate CEA'!AJ209)*'Unit cost and utilities'!$G$14</f>
        <v>48.668448899256234</v>
      </c>
      <c r="AX211" s="12">
        <f t="shared" si="109"/>
        <v>34.343028842838862</v>
      </c>
      <c r="AY211" s="12">
        <f>'Surv-rate CEA'!AO209*'Unit cost and utilities'!$H$5+'Surv-rate CEA'!AN209*'Unit cost and utilities'!$H$5+('Surv-rate CEA'!AM208-'Surv-rate CEA'!AM209)*'Unit cost and utilities'!$G$14</f>
        <v>103.10362333050034</v>
      </c>
      <c r="AZ211" s="12">
        <f t="shared" si="110"/>
        <v>72.75536389438291</v>
      </c>
      <c r="BA211" s="12">
        <f>AY211-'Surv-rate CEA'!AN209*'Unit cost and utilities'!$H$5-('Surv-rate CEA'!AM208-'Surv-rate CEA'!AM209)*'Unit cost and utilities'!$G$14</f>
        <v>7.5094497354619749</v>
      </c>
      <c r="BB211" s="12">
        <f t="shared" si="111"/>
        <v>5.2990644800015501</v>
      </c>
    </row>
    <row r="212" spans="1:54">
      <c r="A212" s="12">
        <v>207</v>
      </c>
      <c r="B212" s="12">
        <f t="shared" si="112"/>
        <v>11.852054794520548</v>
      </c>
      <c r="C212" s="12">
        <f>'Surv-rate CEA'!D210*'Unit cost and utilities'!$H$7+'Surv-rate CEA'!E210*'Unit cost and utilities'!$H$7+'Unit cost and utilities'!$G$14*('Surv-rate CEA'!C209-'Surv-rate CEA'!C210)</f>
        <v>81.433351158784149</v>
      </c>
      <c r="D212" s="12">
        <f t="shared" si="86"/>
        <v>57.366032775113148</v>
      </c>
      <c r="E212" s="12">
        <f>C212-'Surv-rate CEA'!E210*'Unit cost and utilities'!$H$7-'Unit cost and utilities'!$G$14*('Surv-rate CEA'!C209-'Surv-rate CEA'!C210)</f>
        <v>2.7558911374847979</v>
      </c>
      <c r="F212" s="12">
        <f t="shared" si="87"/>
        <v>1.9413979538841961</v>
      </c>
      <c r="G212" s="12">
        <f>'Surv-rate CEA'!G210*'Unit cost and utilities'!$H$4+'Surv-rate CEA'!H210*'Unit cost and utilities'!$H$4+('Surv-rate CEA'!F209-'Surv-rate CEA'!F210)*'Unit cost and utilities'!$G$14</f>
        <v>85.863159330435479</v>
      </c>
      <c r="H212" s="12">
        <f t="shared" si="88"/>
        <v>60.486627926194593</v>
      </c>
      <c r="I212" s="12">
        <f>G212-'Surv-rate CEA'!H210*'Unit cost and utilities'!$H$4-('Surv-rate CEA'!F209-'Surv-rate CEA'!F210)*'Unit cost and utilities'!$G$14</f>
        <v>0.58229087333559804</v>
      </c>
      <c r="J212" s="12">
        <f t="shared" si="89"/>
        <v>0.41019701202381309</v>
      </c>
      <c r="K212" s="12">
        <f>'Surv-rate CEA'!K210*'Unit cost and utilities'!$H$10+'Surv-rate CEA'!J210*'Unit cost and utilities'!$H$10+('Surv-rate CEA'!I209-'Surv-rate CEA'!I210)*'Unit cost and utilities'!$G$14</f>
        <v>75.294656294665387</v>
      </c>
      <c r="L212" s="12">
        <f t="shared" si="90"/>
        <v>53.041605918544207</v>
      </c>
      <c r="M212" s="12">
        <f>K212-'Surv-rate CEA'!J210*'Unit cost and utilities'!$H$10-('Surv-rate CEA'!I209-'Surv-rate CEA'!I210)*'Unit cost and utilities'!$G$14</f>
        <v>5.6378230335198971</v>
      </c>
      <c r="N212" s="12">
        <f t="shared" si="91"/>
        <v>3.9715857976981126</v>
      </c>
      <c r="O212" s="12">
        <f>'Surv-rate CEA'!N210*'Unit cost and utilities'!$H$3+'Surv-rate CEA'!M210*'Unit cost and utilities'!$H$3+('Surv-rate CEA'!L209-'Surv-rate CEA'!L210)*'Unit cost and utilities'!$G$14</f>
        <v>86.185719541036391</v>
      </c>
      <c r="P212" s="12">
        <f t="shared" si="92"/>
        <v>60.713856688734388</v>
      </c>
      <c r="Q212" s="12">
        <f>O212-'Surv-rate CEA'!M210*'Unit cost and utilities'!$H$3-('Surv-rate CEA'!L209-'Surv-rate CEA'!L210)*'Unit cost and utilities'!$G$14</f>
        <v>0.58229087333559937</v>
      </c>
      <c r="R212" s="12">
        <f t="shared" si="93"/>
        <v>0.41019701202381403</v>
      </c>
      <c r="S212" s="12">
        <f>'Surv-rate CEA'!Q210*'Unit cost and utilities'!$H$11+'Surv-rate CEA'!P210*'Unit cost and utilities'!$H$11+('Surv-rate CEA'!O209-'Surv-rate CEA'!O210)*'Unit cost and utilities'!$G$14</f>
        <v>75.294656294665387</v>
      </c>
      <c r="T212" s="12">
        <f t="shared" si="94"/>
        <v>53.041605918544207</v>
      </c>
      <c r="U212" s="12">
        <f>S212-'Surv-rate CEA'!P210*'Unit cost and utilities'!$H$11-('Surv-rate CEA'!O209-'Surv-rate CEA'!O210)*'Unit cost and utilities'!$G$14</f>
        <v>5.6378230335198971</v>
      </c>
      <c r="V212" s="12">
        <f t="shared" si="95"/>
        <v>3.9715857976981126</v>
      </c>
      <c r="W212" s="12">
        <f>'Surv-rate CEA'!T210*'Unit cost and utilities'!$H$4+'Surv-rate CEA'!S210*'Unit cost and utilities'!$H$4+('Surv-rate CEA'!R209-'Surv-rate CEA'!R210)*'Unit cost and utilities'!$G$14</f>
        <v>85.863159330435479</v>
      </c>
      <c r="X212" s="12">
        <f t="shared" si="96"/>
        <v>60.486627926194593</v>
      </c>
      <c r="Y212" s="12">
        <f>W212-'Surv-rate CEA'!S210*'Unit cost and utilities'!$H$4-('Surv-rate CEA'!R209-'Surv-rate CEA'!R210)*'Unit cost and utilities'!$G$14</f>
        <v>0.58229087333559804</v>
      </c>
      <c r="Z212" s="12">
        <f t="shared" si="97"/>
        <v>0.41019701202381309</v>
      </c>
      <c r="AA212" s="12">
        <f>'Surv-rate CEA'!W210*'Unit cost and utilities'!$H$6+'Surv-rate CEA'!V210*'Unit cost and utilities'!$H$6+('Surv-rate CEA'!U209-'Surv-rate CEA'!U210)*'Unit cost and utilities'!$G$14</f>
        <v>87.384868076242327</v>
      </c>
      <c r="AB212" s="12">
        <f t="shared" si="98"/>
        <v>61.558601417939016</v>
      </c>
      <c r="AC212" s="12">
        <f>AA212-'Surv-rate CEA'!V210*'Unit cost and utilities'!$H$6-('Surv-rate CEA'!U209-'Surv-rate CEA'!U210)*'Unit cost and utilities'!$G$14</f>
        <v>32.853227524225154</v>
      </c>
      <c r="AD212" s="12">
        <f t="shared" si="99"/>
        <v>23.143580610456713</v>
      </c>
      <c r="AE212" s="12">
        <f>'Surv-rate CEA'!Z210*'Unit cost and utilities'!$H$12+'Surv-rate CEA'!Y210*'Unit cost and utilities'!$H$12+('Surv-rate CEA'!X209-'Surv-rate CEA'!X210)*'Unit cost and utilities'!$G$14</f>
        <v>75.294656294665387</v>
      </c>
      <c r="AF212" s="12">
        <f t="shared" si="100"/>
        <v>53.041605918544207</v>
      </c>
      <c r="AG212" s="12">
        <f>AE212-'Surv-rate CEA'!Y210*'Unit cost and utilities'!$H$12-('Surv-rate CEA'!X209-'Surv-rate CEA'!X210)*'Unit cost and utilities'!$G$14</f>
        <v>5.6378230335198971</v>
      </c>
      <c r="AH212" s="12">
        <f t="shared" si="101"/>
        <v>3.9715857976981126</v>
      </c>
      <c r="AI212" s="12">
        <f>'Surv-rate CEA'!AC210*'Unit cost and utilities'!$H$5+'Surv-rate CEA'!AB210*'Unit cost and utilities'!$H$5+('Surv-rate CEA'!AA209-'Surv-rate CEA'!AA210)*'Unit cost and utilities'!$G$14</f>
        <v>102.13119189648998</v>
      </c>
      <c r="AJ212" s="12">
        <f t="shared" si="102"/>
        <v>71.946705106995026</v>
      </c>
      <c r="AK212" s="12">
        <f>AI212-'Surv-rate CEA'!AB210*'Unit cost and utilities'!$H$5-('Surv-rate CEA'!AA209-'Surv-rate CEA'!AA210)*'Unit cost and utilities'!$G$14</f>
        <v>7.3995221616726345</v>
      </c>
      <c r="AL212" s="12">
        <f t="shared" si="103"/>
        <v>5.2126214236106625</v>
      </c>
      <c r="AM212" s="12">
        <f>'Surv-rate CEA'!AF210*'Unit cost and utilities'!$H$9+'Surv-rate CEA'!AE210*'Unit cost and utilities'!$H$9+('Surv-rate CEA'!AD209-'Surv-rate CEA'!AD210)*'Unit cost and utilities'!G219</f>
        <v>186.56052099500977</v>
      </c>
      <c r="AN212" s="12">
        <f t="shared" si="104"/>
        <v>131.42326589352786</v>
      </c>
      <c r="AO212" s="12">
        <f>AM212-'Surv-rate CEA'!AE210*'Unit cost and utilities'!$H$9-('Surv-rate CEA'!AD209-'Surv-rate CEA'!AD210)*'Unit cost and utilities'!G219</f>
        <v>21.575160233385418</v>
      </c>
      <c r="AP212" s="12">
        <f t="shared" si="105"/>
        <v>15.198703374780592</v>
      </c>
      <c r="AQ212" s="13">
        <f>'Surv-rate CEA'!AI210*'Unit cost and utilities'!$H$4+'Surv-rate CEA'!AH210*'Unit cost and utilities'!$H$4+('Surv-rate CEA'!AG209-'Surv-rate CEA'!AG210)*'Unit cost and utilities'!$G$14</f>
        <v>85.863159330435479</v>
      </c>
      <c r="AR212" s="12">
        <f t="shared" si="106"/>
        <v>60.486627926194593</v>
      </c>
      <c r="AS212" s="13">
        <f>AQ212-'Surv-rate CEA'!AH210*'Unit cost and utilities'!$H$4-('Surv-rate CEA'!AG209-'Surv-rate CEA'!AG210)*'Unit cost and utilities'!$G$14</f>
        <v>0.58229087333559804</v>
      </c>
      <c r="AT212" s="12">
        <f t="shared" si="107"/>
        <v>0.41019701202381309</v>
      </c>
      <c r="AU212" s="12">
        <f>'Surv-rate CEA'!AL210*'Unit cost and utilities'!$H$8+'Surv-rate CEA'!AK210*'Unit cost and utilities'!$H$8+('Surv-rate CEA'!AJ209-'Surv-rate CEA'!AJ210)*'Unit cost and utilities'!$G$14</f>
        <v>72.401055873847866</v>
      </c>
      <c r="AV212" s="12">
        <f t="shared" si="108"/>
        <v>51.003198138235227</v>
      </c>
      <c r="AW212" s="12">
        <f>AU212-'Surv-rate CEA'!AK210*'Unit cost and utilities'!$H$8-('Surv-rate CEA'!AJ209-'Surv-rate CEA'!AJ210)*'Unit cost and utilities'!$G$14</f>
        <v>48.268031102401046</v>
      </c>
      <c r="AX212" s="12">
        <f t="shared" si="109"/>
        <v>34.002597397857862</v>
      </c>
      <c r="AY212" s="12">
        <f>'Surv-rate CEA'!AO210*'Unit cost and utilities'!$H$5+'Surv-rate CEA'!AN210*'Unit cost and utilities'!$H$5+('Surv-rate CEA'!AM209-'Surv-rate CEA'!AM210)*'Unit cost and utilities'!$G$14</f>
        <v>102.13119189648998</v>
      </c>
      <c r="AZ212" s="12">
        <f t="shared" si="110"/>
        <v>71.946705106995026</v>
      </c>
      <c r="BA212" s="12">
        <f>AY212-'Surv-rate CEA'!AN210*'Unit cost and utilities'!$H$5-('Surv-rate CEA'!AM209-'Surv-rate CEA'!AM210)*'Unit cost and utilities'!$G$14</f>
        <v>7.3995221616726345</v>
      </c>
      <c r="BB212" s="12">
        <f t="shared" si="111"/>
        <v>5.2126214236106625</v>
      </c>
    </row>
    <row r="213" spans="1:54">
      <c r="A213" s="12">
        <v>208</v>
      </c>
      <c r="B213" s="12">
        <f t="shared" si="112"/>
        <v>11.90958904109589</v>
      </c>
      <c r="C213" s="12">
        <f>'Surv-rate CEA'!D211*'Unit cost and utilities'!$H$7+'Surv-rate CEA'!E211*'Unit cost and utilities'!$H$7+'Unit cost and utilities'!$G$14*('Surv-rate CEA'!C210-'Surv-rate CEA'!C211)</f>
        <v>80.798357204353181</v>
      </c>
      <c r="D213" s="12">
        <f t="shared" si="86"/>
        <v>56.821992713547033</v>
      </c>
      <c r="E213" s="12">
        <f>C213-'Surv-rate CEA'!E211*'Unit cost and utilities'!$H$7-'Unit cost and utilities'!$G$14*('Surv-rate CEA'!C210-'Surv-rate CEA'!C211)</f>
        <v>2.715355684994488</v>
      </c>
      <c r="F213" s="12">
        <f t="shared" si="87"/>
        <v>1.9095923021951304</v>
      </c>
      <c r="G213" s="12">
        <f>'Surv-rate CEA'!G211*'Unit cost and utilities'!$H$4+'Surv-rate CEA'!H211*'Unit cost and utilities'!$H$4+('Surv-rate CEA'!F210-'Surv-rate CEA'!F211)*'Unit cost and utilities'!$G$14</f>
        <v>85.015694593585835</v>
      </c>
      <c r="H213" s="12">
        <f t="shared" si="88"/>
        <v>59.787863836340556</v>
      </c>
      <c r="I213" s="12">
        <f>G213-'Surv-rate CEA'!H211*'Unit cost and utilities'!$H$4-('Surv-rate CEA'!F210-'Surv-rate CEA'!F211)*'Unit cost and utilities'!$G$14</f>
        <v>0.57042955858483446</v>
      </c>
      <c r="J213" s="12">
        <f t="shared" si="89"/>
        <v>0.40115845597604549</v>
      </c>
      <c r="K213" s="12">
        <f>'Surv-rate CEA'!K211*'Unit cost and utilities'!$H$10+'Surv-rate CEA'!J211*'Unit cost and utilities'!$H$10+('Surv-rate CEA'!I210-'Surv-rate CEA'!I211)*'Unit cost and utilities'!$G$14</f>
        <v>74.69254702657895</v>
      </c>
      <c r="L213" s="12">
        <f t="shared" si="90"/>
        <v>52.528040293768171</v>
      </c>
      <c r="M213" s="12">
        <f>K213-'Surv-rate CEA'!J211*'Unit cost and utilities'!$H$10-('Surv-rate CEA'!I210-'Surv-rate CEA'!I211)*'Unit cost and utilities'!$G$14</f>
        <v>5.5640515411973688</v>
      </c>
      <c r="N213" s="12">
        <f t="shared" si="91"/>
        <v>3.9129569841635741</v>
      </c>
      <c r="O213" s="12">
        <f>'Surv-rate CEA'!N211*'Unit cost and utilities'!$H$3+'Surv-rate CEA'!M211*'Unit cost and utilities'!$H$3+('Surv-rate CEA'!L210-'Surv-rate CEA'!L211)*'Unit cost and utilities'!$G$14</f>
        <v>85.326629233293218</v>
      </c>
      <c r="P213" s="12">
        <f t="shared" si="92"/>
        <v>60.006530730608681</v>
      </c>
      <c r="Q213" s="12">
        <f>O213-'Surv-rate CEA'!M211*'Unit cost and utilities'!$H$3-('Surv-rate CEA'!L210-'Surv-rate CEA'!L211)*'Unit cost and utilities'!$G$14</f>
        <v>0.57042955858483824</v>
      </c>
      <c r="R213" s="12">
        <f t="shared" si="93"/>
        <v>0.40115845597604816</v>
      </c>
      <c r="S213" s="12">
        <f>'Surv-rate CEA'!Q211*'Unit cost and utilities'!$H$11+'Surv-rate CEA'!P211*'Unit cost and utilities'!$H$11+('Surv-rate CEA'!O210-'Surv-rate CEA'!O211)*'Unit cost and utilities'!$G$14</f>
        <v>74.69254702657895</v>
      </c>
      <c r="T213" s="12">
        <f t="shared" si="94"/>
        <v>52.528040293768171</v>
      </c>
      <c r="U213" s="12">
        <f>S213-'Surv-rate CEA'!P211*'Unit cost and utilities'!$H$11-('Surv-rate CEA'!O210-'Surv-rate CEA'!O211)*'Unit cost and utilities'!$G$14</f>
        <v>5.5640515411973688</v>
      </c>
      <c r="V213" s="12">
        <f t="shared" si="95"/>
        <v>3.9129569841635741</v>
      </c>
      <c r="W213" s="12">
        <f>'Surv-rate CEA'!T211*'Unit cost and utilities'!$H$4+'Surv-rate CEA'!S211*'Unit cost and utilities'!$H$4+('Surv-rate CEA'!R210-'Surv-rate CEA'!R211)*'Unit cost and utilities'!$G$14</f>
        <v>85.015694593585835</v>
      </c>
      <c r="X213" s="12">
        <f t="shared" si="96"/>
        <v>59.787863836340556</v>
      </c>
      <c r="Y213" s="12">
        <f>W213-'Surv-rate CEA'!S211*'Unit cost and utilities'!$H$4-('Surv-rate CEA'!R210-'Surv-rate CEA'!R211)*'Unit cost and utilities'!$G$14</f>
        <v>0.57042955858483446</v>
      </c>
      <c r="Z213" s="12">
        <f t="shared" si="97"/>
        <v>0.40115845597604549</v>
      </c>
      <c r="AA213" s="12">
        <f>'Surv-rate CEA'!W211*'Unit cost and utilities'!$H$6+'Surv-rate CEA'!V211*'Unit cost and utilities'!$H$6+('Surv-rate CEA'!U210-'Surv-rate CEA'!U211)*'Unit cost and utilities'!$G$14</f>
        <v>86.719119474333255</v>
      </c>
      <c r="AB213" s="12">
        <f t="shared" si="98"/>
        <v>60.985808937094284</v>
      </c>
      <c r="AC213" s="12">
        <f>AA213-'Surv-rate CEA'!V211*'Unit cost and utilities'!$H$6-('Surv-rate CEA'!U210-'Surv-rate CEA'!U211)*'Unit cost and utilities'!$G$14</f>
        <v>32.555061827867057</v>
      </c>
      <c r="AD213" s="12">
        <f t="shared" si="99"/>
        <v>22.89456803303014</v>
      </c>
      <c r="AE213" s="12">
        <f>'Surv-rate CEA'!Z211*'Unit cost and utilities'!$H$12+'Surv-rate CEA'!Y211*'Unit cost and utilities'!$H$12+('Surv-rate CEA'!X210-'Surv-rate CEA'!X211)*'Unit cost and utilities'!$G$14</f>
        <v>74.69254702657895</v>
      </c>
      <c r="AF213" s="12">
        <f t="shared" si="100"/>
        <v>52.528040293768171</v>
      </c>
      <c r="AG213" s="12">
        <f>AE213-'Surv-rate CEA'!Y211*'Unit cost and utilities'!$H$12-('Surv-rate CEA'!X210-'Surv-rate CEA'!X211)*'Unit cost and utilities'!$G$14</f>
        <v>5.5640515411973688</v>
      </c>
      <c r="AH213" s="12">
        <f t="shared" si="101"/>
        <v>3.9129569841635741</v>
      </c>
      <c r="AI213" s="12">
        <f>'Surv-rate CEA'!AC211*'Unit cost and utilities'!$H$5+'Surv-rate CEA'!AB211*'Unit cost and utilities'!$H$5+('Surv-rate CEA'!AA210-'Surv-rate CEA'!AA211)*'Unit cost and utilities'!$G$14</f>
        <v>101.17119356989878</v>
      </c>
      <c r="AJ213" s="12">
        <f t="shared" si="102"/>
        <v>71.149328065050298</v>
      </c>
      <c r="AK213" s="12">
        <f>AI213-'Surv-rate CEA'!AB211*'Unit cost and utilities'!$H$5-('Surv-rate CEA'!AA210-'Surv-rate CEA'!AA211)*'Unit cost and utilities'!$G$14</f>
        <v>7.291585469219811</v>
      </c>
      <c r="AL213" s="12">
        <f t="shared" si="103"/>
        <v>5.1278569359315016</v>
      </c>
      <c r="AM213" s="12">
        <f>'Surv-rate CEA'!AF211*'Unit cost and utilities'!$H$9+'Surv-rate CEA'!AE211*'Unit cost and utilities'!$H$9+('Surv-rate CEA'!AD210-'Surv-rate CEA'!AD211)*'Unit cost and utilities'!G220</f>
        <v>185.53511717556358</v>
      </c>
      <c r="AN213" s="12">
        <f t="shared" si="104"/>
        <v>130.47882953354119</v>
      </c>
      <c r="AO213" s="12">
        <f>AM213-'Surv-rate CEA'!AE211*'Unit cost and utilities'!$H$9-('Surv-rate CEA'!AD210-'Surv-rate CEA'!AD211)*'Unit cost and utilities'!G220</f>
        <v>21.358680964211089</v>
      </c>
      <c r="AP213" s="12">
        <f t="shared" si="105"/>
        <v>15.020637251941437</v>
      </c>
      <c r="AQ213" s="13">
        <f>'Surv-rate CEA'!AI211*'Unit cost and utilities'!$H$4+'Surv-rate CEA'!AH211*'Unit cost and utilities'!$H$4+('Surv-rate CEA'!AG210-'Surv-rate CEA'!AG211)*'Unit cost and utilities'!$G$14</f>
        <v>85.015694593585835</v>
      </c>
      <c r="AR213" s="12">
        <f t="shared" si="106"/>
        <v>59.787863836340556</v>
      </c>
      <c r="AS213" s="13">
        <f>AQ213-'Surv-rate CEA'!AH211*'Unit cost and utilities'!$H$4-('Surv-rate CEA'!AG210-'Surv-rate CEA'!AG211)*'Unit cost and utilities'!$G$14</f>
        <v>0.57042955858483446</v>
      </c>
      <c r="AT213" s="12">
        <f t="shared" si="107"/>
        <v>0.40115845597604549</v>
      </c>
      <c r="AU213" s="12">
        <f>'Surv-rate CEA'!AL211*'Unit cost and utilities'!$H$8+'Surv-rate CEA'!AK211*'Unit cost and utilities'!$H$8+('Surv-rate CEA'!AJ210-'Surv-rate CEA'!AJ211)*'Unit cost and utilities'!$G$14</f>
        <v>71.81488350734503</v>
      </c>
      <c r="AV213" s="12">
        <f t="shared" si="108"/>
        <v>50.504303906301871</v>
      </c>
      <c r="AW213" s="12">
        <f>AU213-'Surv-rate CEA'!AK211*'Unit cost and utilities'!$H$8-('Surv-rate CEA'!AJ210-'Surv-rate CEA'!AJ211)*'Unit cost and utilities'!$G$14</f>
        <v>47.872311674220803</v>
      </c>
      <c r="AX213" s="12">
        <f t="shared" si="109"/>
        <v>33.666527875726047</v>
      </c>
      <c r="AY213" s="12">
        <f>'Surv-rate CEA'!AO211*'Unit cost and utilities'!$H$5+'Surv-rate CEA'!AN211*'Unit cost and utilities'!$H$5+('Surv-rate CEA'!AM210-'Surv-rate CEA'!AM211)*'Unit cost and utilities'!$G$14</f>
        <v>101.17119356989878</v>
      </c>
      <c r="AZ213" s="12">
        <f t="shared" si="110"/>
        <v>71.149328065050298</v>
      </c>
      <c r="BA213" s="12">
        <f>AY213-'Surv-rate CEA'!AN211*'Unit cost and utilities'!$H$5-('Surv-rate CEA'!AM210-'Surv-rate CEA'!AM211)*'Unit cost and utilities'!$G$14</f>
        <v>7.291585469219811</v>
      </c>
      <c r="BB213" s="12">
        <f t="shared" si="111"/>
        <v>5.1278569359315016</v>
      </c>
    </row>
    <row r="214" spans="1:54">
      <c r="A214" s="12">
        <v>209</v>
      </c>
      <c r="B214" s="12">
        <f t="shared" si="112"/>
        <v>11.967123287671233</v>
      </c>
      <c r="C214" s="12">
        <f>'Surv-rate CEA'!D212*'Unit cost and utilities'!$H$7+'Surv-rate CEA'!E212*'Unit cost and utilities'!$H$7+'Unit cost and utilities'!$G$14*('Surv-rate CEA'!C211-'Surv-rate CEA'!C212)</f>
        <v>80.170470087274879</v>
      </c>
      <c r="D214" s="12">
        <f t="shared" si="86"/>
        <v>56.284625323324796</v>
      </c>
      <c r="E214" s="12">
        <f>C214-'Surv-rate CEA'!E212*'Unit cost and utilities'!$H$7-'Unit cost and utilities'!$G$14*('Surv-rate CEA'!C211-'Surv-rate CEA'!C212)</f>
        <v>2.6755565716177658</v>
      </c>
      <c r="F214" s="12">
        <f t="shared" si="87"/>
        <v>1.8784060889368333</v>
      </c>
      <c r="G214" s="12">
        <f>'Surv-rate CEA'!G212*'Unit cost and utilities'!$H$4+'Surv-rate CEA'!H212*'Unit cost and utilities'!$H$4+('Surv-rate CEA'!F211-'Surv-rate CEA'!F212)*'Unit cost and utilities'!$G$14</f>
        <v>84.179422019545669</v>
      </c>
      <c r="H214" s="12">
        <f t="shared" si="88"/>
        <v>59.099157372362832</v>
      </c>
      <c r="I214" s="12">
        <f>G214-'Surv-rate CEA'!H212*'Unit cost and utilities'!$H$4-('Surv-rate CEA'!F211-'Surv-rate CEA'!F212)*'Unit cost and utilities'!$G$14</f>
        <v>0.55885050751007181</v>
      </c>
      <c r="J214" s="12">
        <f t="shared" si="89"/>
        <v>0.39234759871948133</v>
      </c>
      <c r="K214" s="12">
        <f>'Surv-rate CEA'!K212*'Unit cost and utilities'!$H$10+'Surv-rate CEA'!J212*'Unit cost and utilities'!$H$10+('Surv-rate CEA'!I211-'Surv-rate CEA'!I212)*'Unit cost and utilities'!$G$14</f>
        <v>74.097295672531786</v>
      </c>
      <c r="L214" s="12">
        <f t="shared" si="90"/>
        <v>52.02088150237801</v>
      </c>
      <c r="M214" s="12">
        <f>K214-'Surv-rate CEA'!J212*'Unit cost and utilities'!$H$10-('Surv-rate CEA'!I211-'Surv-rate CEA'!I212)*'Unit cost and utilities'!$G$14</f>
        <v>5.4915009893870836</v>
      </c>
      <c r="N214" s="12">
        <f t="shared" si="91"/>
        <v>3.855373123219088</v>
      </c>
      <c r="O214" s="12">
        <f>'Surv-rate CEA'!N212*'Unit cost and utilities'!$H$3+'Surv-rate CEA'!M212*'Unit cost and utilities'!$H$3+('Surv-rate CEA'!L211-'Surv-rate CEA'!L212)*'Unit cost and utilities'!$G$14</f>
        <v>84.479051979761493</v>
      </c>
      <c r="P214" s="12">
        <f t="shared" si="92"/>
        <v>59.309516124507255</v>
      </c>
      <c r="Q214" s="12">
        <f>O214-'Surv-rate CEA'!M212*'Unit cost and utilities'!$H$3-('Surv-rate CEA'!L211-'Surv-rate CEA'!L212)*'Unit cost and utilities'!$G$14</f>
        <v>0.5588505075100676</v>
      </c>
      <c r="R214" s="12">
        <f t="shared" si="93"/>
        <v>0.39234759871947833</v>
      </c>
      <c r="S214" s="12">
        <f>'Surv-rate CEA'!Q212*'Unit cost and utilities'!$H$11+'Surv-rate CEA'!P212*'Unit cost and utilities'!$H$11+('Surv-rate CEA'!O211-'Surv-rate CEA'!O212)*'Unit cost and utilities'!$G$14</f>
        <v>74.097295672531786</v>
      </c>
      <c r="T214" s="12">
        <f t="shared" si="94"/>
        <v>52.02088150237801</v>
      </c>
      <c r="U214" s="12">
        <f>S214-'Surv-rate CEA'!P212*'Unit cost and utilities'!$H$11-('Surv-rate CEA'!O211-'Surv-rate CEA'!O212)*'Unit cost and utilities'!$G$14</f>
        <v>5.4915009893870836</v>
      </c>
      <c r="V214" s="12">
        <f t="shared" si="95"/>
        <v>3.855373123219088</v>
      </c>
      <c r="W214" s="12">
        <f>'Surv-rate CEA'!T212*'Unit cost and utilities'!$H$4+'Surv-rate CEA'!S212*'Unit cost and utilities'!$H$4+('Surv-rate CEA'!R211-'Surv-rate CEA'!R212)*'Unit cost and utilities'!$G$14</f>
        <v>84.179422019545669</v>
      </c>
      <c r="X214" s="12">
        <f t="shared" si="96"/>
        <v>59.099157372362832</v>
      </c>
      <c r="Y214" s="12">
        <f>W214-'Surv-rate CEA'!S212*'Unit cost and utilities'!$H$4-('Surv-rate CEA'!R211-'Surv-rate CEA'!R212)*'Unit cost and utilities'!$G$14</f>
        <v>0.55885050751007181</v>
      </c>
      <c r="Z214" s="12">
        <f t="shared" si="97"/>
        <v>0.39234759871948133</v>
      </c>
      <c r="AA214" s="12">
        <f>'Surv-rate CEA'!W212*'Unit cost and utilities'!$H$6+'Surv-rate CEA'!V212*'Unit cost and utilities'!$H$6+('Surv-rate CEA'!U211-'Surv-rate CEA'!U212)*'Unit cost and utilities'!$G$14</f>
        <v>86.060703348232224</v>
      </c>
      <c r="AB214" s="12">
        <f t="shared" si="98"/>
        <v>60.419933146754815</v>
      </c>
      <c r="AC214" s="12">
        <f>AA214-'Surv-rate CEA'!V212*'Unit cost and utilities'!$H$6-('Surv-rate CEA'!U211-'Surv-rate CEA'!U212)*'Unit cost and utilities'!$G$14</f>
        <v>32.260641693643088</v>
      </c>
      <c r="AD214" s="12">
        <f t="shared" si="99"/>
        <v>22.648964493285941</v>
      </c>
      <c r="AE214" s="12">
        <f>'Surv-rate CEA'!Z212*'Unit cost and utilities'!$H$12+'Surv-rate CEA'!Y212*'Unit cost and utilities'!$H$12+('Surv-rate CEA'!X211-'Surv-rate CEA'!X212)*'Unit cost and utilities'!$G$14</f>
        <v>74.097295672531786</v>
      </c>
      <c r="AF214" s="12">
        <f t="shared" si="100"/>
        <v>52.02088150237801</v>
      </c>
      <c r="AG214" s="12">
        <f>AE214-'Surv-rate CEA'!Y212*'Unit cost and utilities'!$H$12-('Surv-rate CEA'!X211-'Surv-rate CEA'!X212)*'Unit cost and utilities'!$G$14</f>
        <v>5.4915009893870836</v>
      </c>
      <c r="AH214" s="12">
        <f t="shared" si="101"/>
        <v>3.855373123219088</v>
      </c>
      <c r="AI214" s="12">
        <f>'Surv-rate CEA'!AC212*'Unit cost and utilities'!$H$5+'Surv-rate CEA'!AB212*'Unit cost and utilities'!$H$5+('Surv-rate CEA'!AA211-'Surv-rate CEA'!AA212)*'Unit cost and utilities'!$G$14</f>
        <v>100.22342493607201</v>
      </c>
      <c r="AJ214" s="12">
        <f t="shared" si="102"/>
        <v>70.363039096643121</v>
      </c>
      <c r="AK214" s="12">
        <f>AI214-'Surv-rate CEA'!AB212*'Unit cost and utilities'!$H$5-('Surv-rate CEA'!AA211-'Surv-rate CEA'!AA212)*'Unit cost and utilities'!$G$14</f>
        <v>7.18559641641356</v>
      </c>
      <c r="AL214" s="12">
        <f t="shared" si="103"/>
        <v>5.0447328247194276</v>
      </c>
      <c r="AM214" s="12">
        <f>'Surv-rate CEA'!AF212*'Unit cost and utilities'!$H$9+'Surv-rate CEA'!AE212*'Unit cost and utilities'!$H$9+('Surv-rate CEA'!AD211-'Surv-rate CEA'!AD212)*'Unit cost and utilities'!G221</f>
        <v>184.51875998343436</v>
      </c>
      <c r="AN214" s="12">
        <f t="shared" si="104"/>
        <v>129.54357457909629</v>
      </c>
      <c r="AO214" s="12">
        <f>AM214-'Surv-rate CEA'!AE212*'Unit cost and utilities'!$H$9-('Surv-rate CEA'!AD211-'Surv-rate CEA'!AD212)*'Unit cost and utilities'!G221</f>
        <v>21.14512741270579</v>
      </c>
      <c r="AP214" s="12">
        <f t="shared" si="105"/>
        <v>14.845186420168147</v>
      </c>
      <c r="AQ214" s="13">
        <f>'Surv-rate CEA'!AI212*'Unit cost and utilities'!$H$4+'Surv-rate CEA'!AH212*'Unit cost and utilities'!$H$4+('Surv-rate CEA'!AG211-'Surv-rate CEA'!AG212)*'Unit cost and utilities'!$G$14</f>
        <v>84.179422019545669</v>
      </c>
      <c r="AR214" s="12">
        <f t="shared" si="106"/>
        <v>59.099157372362832</v>
      </c>
      <c r="AS214" s="13">
        <f>AQ214-'Surv-rate CEA'!AH212*'Unit cost and utilities'!$H$4-('Surv-rate CEA'!AG211-'Surv-rate CEA'!AG212)*'Unit cost and utilities'!$G$14</f>
        <v>0.55885050751007181</v>
      </c>
      <c r="AT214" s="12">
        <f t="shared" si="107"/>
        <v>0.39234759871948133</v>
      </c>
      <c r="AU214" s="12">
        <f>'Surv-rate CEA'!AL212*'Unit cost and utilities'!$H$8+'Surv-rate CEA'!AK212*'Unit cost and utilities'!$H$8+('Surv-rate CEA'!AJ211-'Surv-rate CEA'!AJ212)*'Unit cost and utilities'!$G$14</f>
        <v>71.235445510537247</v>
      </c>
      <c r="AV214" s="12">
        <f t="shared" si="108"/>
        <v>50.011685798224015</v>
      </c>
      <c r="AW214" s="12">
        <f>AU214-'Surv-rate CEA'!AK212*'Unit cost and utilities'!$H$8-('Surv-rate CEA'!AJ211-'Surv-rate CEA'!AJ212)*'Unit cost and utilities'!$G$14</f>
        <v>47.481217940585367</v>
      </c>
      <c r="AX214" s="12">
        <f t="shared" si="109"/>
        <v>33.334749799666746</v>
      </c>
      <c r="AY214" s="12">
        <f>'Surv-rate CEA'!AO212*'Unit cost and utilities'!$H$5+'Surv-rate CEA'!AN212*'Unit cost and utilities'!$H$5+('Surv-rate CEA'!AM211-'Surv-rate CEA'!AM212)*'Unit cost and utilities'!$G$14</f>
        <v>100.22342493607201</v>
      </c>
      <c r="AZ214" s="12">
        <f t="shared" si="110"/>
        <v>70.363039096643121</v>
      </c>
      <c r="BA214" s="12">
        <f>AY214-'Surv-rate CEA'!AN212*'Unit cost and utilities'!$H$5-('Surv-rate CEA'!AM211-'Surv-rate CEA'!AM212)*'Unit cost and utilities'!$G$14</f>
        <v>7.18559641641356</v>
      </c>
      <c r="BB214" s="12">
        <f t="shared" si="111"/>
        <v>5.0447328247194276</v>
      </c>
    </row>
    <row r="215" spans="1:54">
      <c r="A215" s="12">
        <v>210</v>
      </c>
      <c r="B215" s="12">
        <f t="shared" si="112"/>
        <v>12.024657534246575</v>
      </c>
      <c r="C215" s="12">
        <f>'Surv-rate CEA'!D213*'Unit cost and utilities'!$H$7+'Surv-rate CEA'!E213*'Unit cost and utilities'!$H$7+'Unit cost and utilities'!$G$14*('Surv-rate CEA'!C212-'Surv-rate CEA'!C213)</f>
        <v>79.549584296461106</v>
      </c>
      <c r="D215" s="12">
        <f t="shared" si="86"/>
        <v>55.753827071375341</v>
      </c>
      <c r="E215" s="12">
        <f>C215-'Surv-rate CEA'!E213*'Unit cost and utilities'!$H$7-'Unit cost and utilities'!$G$14*('Surv-rate CEA'!C212-'Surv-rate CEA'!C213)</f>
        <v>2.6364777769160987</v>
      </c>
      <c r="F215" s="12">
        <f t="shared" si="87"/>
        <v>1.8478251942071247</v>
      </c>
      <c r="G215" s="12">
        <f>'Surv-rate CEA'!G213*'Unit cost and utilities'!$H$4+'Surv-rate CEA'!H213*'Unit cost and utilities'!$H$4+('Surv-rate CEA'!F212-'Surv-rate CEA'!F213)*'Unit cost and utilities'!$G$14</f>
        <v>83.354154091052521</v>
      </c>
      <c r="H215" s="12">
        <f t="shared" si="88"/>
        <v>58.420331595372765</v>
      </c>
      <c r="I215" s="12">
        <f>G215-'Surv-rate CEA'!H213*'Unit cost and utilities'!$H$4-('Surv-rate CEA'!F212-'Surv-rate CEA'!F213)*'Unit cost and utilities'!$G$14</f>
        <v>0.54754600875219261</v>
      </c>
      <c r="J215" s="12">
        <f t="shared" si="89"/>
        <v>0.38375795116442357</v>
      </c>
      <c r="K215" s="12">
        <f>'Surv-rate CEA'!K213*'Unit cost and utilities'!$H$10+'Surv-rate CEA'!J213*'Unit cost and utilities'!$H$10+('Surv-rate CEA'!I212-'Surv-rate CEA'!I213)*'Unit cost and utilities'!$G$14</f>
        <v>73.508799103188764</v>
      </c>
      <c r="L215" s="12">
        <f t="shared" si="90"/>
        <v>51.520028792984924</v>
      </c>
      <c r="M215" s="12">
        <f>K215-'Surv-rate CEA'!J213*'Unit cost and utilities'!$H$10-('Surv-rate CEA'!I212-'Surv-rate CEA'!I213)*'Unit cost and utilities'!$G$14</f>
        <v>5.4201467558981582</v>
      </c>
      <c r="N215" s="12">
        <f t="shared" si="91"/>
        <v>3.7988121195407123</v>
      </c>
      <c r="O215" s="12">
        <f>'Surv-rate CEA'!N213*'Unit cost and utilities'!$H$3+'Surv-rate CEA'!M213*'Unit cost and utilities'!$H$3+('Surv-rate CEA'!L212-'Surv-rate CEA'!L213)*'Unit cost and utilities'!$G$14</f>
        <v>83.642791088734342</v>
      </c>
      <c r="P215" s="12">
        <f t="shared" si="92"/>
        <v>58.622628281112569</v>
      </c>
      <c r="Q215" s="12">
        <f>O215-'Surv-rate CEA'!M213*'Unit cost and utilities'!$H$3-('Surv-rate CEA'!L212-'Surv-rate CEA'!L213)*'Unit cost and utilities'!$G$14</f>
        <v>0.54754600875219528</v>
      </c>
      <c r="R215" s="12">
        <f t="shared" si="93"/>
        <v>0.38375795116442546</v>
      </c>
      <c r="S215" s="12">
        <f>'Surv-rate CEA'!Q213*'Unit cost and utilities'!$H$11+'Surv-rate CEA'!P213*'Unit cost and utilities'!$H$11+('Surv-rate CEA'!O212-'Surv-rate CEA'!O213)*'Unit cost and utilities'!$G$14</f>
        <v>73.508799103188764</v>
      </c>
      <c r="T215" s="12">
        <f t="shared" si="94"/>
        <v>51.520028792984924</v>
      </c>
      <c r="U215" s="12">
        <f>S215-'Surv-rate CEA'!P213*'Unit cost and utilities'!$H$11-('Surv-rate CEA'!O212-'Surv-rate CEA'!O213)*'Unit cost and utilities'!$G$14</f>
        <v>5.4201467558981582</v>
      </c>
      <c r="V215" s="12">
        <f t="shared" si="95"/>
        <v>3.7988121195407123</v>
      </c>
      <c r="W215" s="12">
        <f>'Surv-rate CEA'!T213*'Unit cost and utilities'!$H$4+'Surv-rate CEA'!S213*'Unit cost and utilities'!$H$4+('Surv-rate CEA'!R212-'Surv-rate CEA'!R213)*'Unit cost and utilities'!$G$14</f>
        <v>83.354154091052521</v>
      </c>
      <c r="X215" s="12">
        <f t="shared" si="96"/>
        <v>58.420331595372765</v>
      </c>
      <c r="Y215" s="12">
        <f>W215-'Surv-rate CEA'!S213*'Unit cost and utilities'!$H$4-('Surv-rate CEA'!R212-'Surv-rate CEA'!R213)*'Unit cost and utilities'!$G$14</f>
        <v>0.54754600875219261</v>
      </c>
      <c r="Z215" s="12">
        <f t="shared" si="97"/>
        <v>0.38375795116442357</v>
      </c>
      <c r="AA215" s="12">
        <f>'Surv-rate CEA'!W213*'Unit cost and utilities'!$H$6+'Surv-rate CEA'!V213*'Unit cost and utilities'!$H$6+('Surv-rate CEA'!U212-'Surv-rate CEA'!U213)*'Unit cost and utilities'!$G$14</f>
        <v>85.409512100358967</v>
      </c>
      <c r="AB215" s="12">
        <f t="shared" si="98"/>
        <v>59.860868036060815</v>
      </c>
      <c r="AC215" s="12">
        <f>AA215-'Surv-rate CEA'!V213*'Unit cost and utilities'!$H$6-('Surv-rate CEA'!U212-'Surv-rate CEA'!U213)*'Unit cost and utilities'!$G$14</f>
        <v>31.969906229049165</v>
      </c>
      <c r="AD215" s="12">
        <f t="shared" si="99"/>
        <v>22.406711979031517</v>
      </c>
      <c r="AE215" s="12">
        <f>'Surv-rate CEA'!Z213*'Unit cost and utilities'!$H$12+'Surv-rate CEA'!Y213*'Unit cost and utilities'!$H$12+('Surv-rate CEA'!X212-'Surv-rate CEA'!X213)*'Unit cost and utilities'!$G$14</f>
        <v>73.508799103188764</v>
      </c>
      <c r="AF215" s="12">
        <f t="shared" si="100"/>
        <v>51.520028792984924</v>
      </c>
      <c r="AG215" s="12">
        <f>AE215-'Surv-rate CEA'!Y213*'Unit cost and utilities'!$H$12-('Surv-rate CEA'!X212-'Surv-rate CEA'!X213)*'Unit cost and utilities'!$G$14</f>
        <v>5.4201467558981582</v>
      </c>
      <c r="AH215" s="12">
        <f t="shared" si="101"/>
        <v>3.7988121195407123</v>
      </c>
      <c r="AI215" s="12">
        <f>'Surv-rate CEA'!AC213*'Unit cost and utilities'!$H$5+'Surv-rate CEA'!AB213*'Unit cost and utilities'!$H$5+('Surv-rate CEA'!AA212-'Surv-rate CEA'!AA213)*'Unit cost and utilities'!$G$14</f>
        <v>99.287686665463852</v>
      </c>
      <c r="AJ215" s="12">
        <f t="shared" si="102"/>
        <v>69.587648529163147</v>
      </c>
      <c r="AK215" s="12">
        <f>AI215-'Surv-rate CEA'!AB213*'Unit cost and utilities'!$H$5-('Surv-rate CEA'!AA212-'Surv-rate CEA'!AA213)*'Unit cost and utilities'!$G$14</f>
        <v>7.0815128610203928</v>
      </c>
      <c r="AL215" s="12">
        <f t="shared" si="103"/>
        <v>4.9632119004626363</v>
      </c>
      <c r="AM215" s="12">
        <f>'Surv-rate CEA'!AF213*'Unit cost and utilities'!$H$9+'Surv-rate CEA'!AE213*'Unit cost and utilities'!$H$9+('Surv-rate CEA'!AD212-'Surv-rate CEA'!AD213)*'Unit cost and utilities'!G222</f>
        <v>183.51133658358231</v>
      </c>
      <c r="AN215" s="12">
        <f t="shared" si="104"/>
        <v>128.61738268031613</v>
      </c>
      <c r="AO215" s="12">
        <f>AM215-'Surv-rate CEA'!AE213*'Unit cost and utilities'!$H$9-('Surv-rate CEA'!AD212-'Surv-rate CEA'!AD213)*'Unit cost and utilities'!G222</f>
        <v>20.934449290921236</v>
      </c>
      <c r="AP215" s="12">
        <f t="shared" si="105"/>
        <v>14.672303770321808</v>
      </c>
      <c r="AQ215" s="13">
        <f>'Surv-rate CEA'!AI213*'Unit cost and utilities'!$H$4+'Surv-rate CEA'!AH213*'Unit cost and utilities'!$H$4+('Surv-rate CEA'!AG212-'Surv-rate CEA'!AG213)*'Unit cost and utilities'!$G$14</f>
        <v>83.354154091052521</v>
      </c>
      <c r="AR215" s="12">
        <f t="shared" si="106"/>
        <v>58.420331595372765</v>
      </c>
      <c r="AS215" s="13">
        <f>AQ215-'Surv-rate CEA'!AH213*'Unit cost and utilities'!$H$4-('Surv-rate CEA'!AG212-'Surv-rate CEA'!AG213)*'Unit cost and utilities'!$G$14</f>
        <v>0.54754600875219261</v>
      </c>
      <c r="AT215" s="12">
        <f t="shared" si="107"/>
        <v>0.38375795116442357</v>
      </c>
      <c r="AU215" s="12">
        <f>'Surv-rate CEA'!AL213*'Unit cost and utilities'!$H$8+'Surv-rate CEA'!AK213*'Unit cost and utilities'!$H$8+('Surv-rate CEA'!AJ212-'Surv-rate CEA'!AJ213)*'Unit cost and utilities'!$G$14</f>
        <v>70.662639966516892</v>
      </c>
      <c r="AV215" s="12">
        <f t="shared" si="108"/>
        <v>49.525244461589267</v>
      </c>
      <c r="AW215" s="12">
        <f>AU215-'Surv-rate CEA'!AK213*'Unit cost and utilities'!$H$8-('Surv-rate CEA'!AJ212-'Surv-rate CEA'!AJ213)*'Unit cost and utilities'!$G$14</f>
        <v>47.094678632888005</v>
      </c>
      <c r="AX215" s="12">
        <f t="shared" si="109"/>
        <v>33.007194087836886</v>
      </c>
      <c r="AY215" s="12">
        <f>'Surv-rate CEA'!AO213*'Unit cost and utilities'!$H$5+'Surv-rate CEA'!AN213*'Unit cost and utilities'!$H$5+('Surv-rate CEA'!AM212-'Surv-rate CEA'!AM213)*'Unit cost and utilities'!$G$14</f>
        <v>99.287686665463852</v>
      </c>
      <c r="AZ215" s="12">
        <f t="shared" si="110"/>
        <v>69.587648529163147</v>
      </c>
      <c r="BA215" s="12">
        <f>AY215-'Surv-rate CEA'!AN213*'Unit cost and utilities'!$H$5-('Surv-rate CEA'!AM212-'Surv-rate CEA'!AM213)*'Unit cost and utilities'!$G$14</f>
        <v>7.0815128610203928</v>
      </c>
      <c r="BB215" s="12">
        <f t="shared" si="111"/>
        <v>4.9632119004626363</v>
      </c>
    </row>
    <row r="216" spans="1:54">
      <c r="A216" s="12">
        <v>211</v>
      </c>
      <c r="B216" s="12">
        <f t="shared" si="112"/>
        <v>12.082191780821917</v>
      </c>
      <c r="C216" s="12">
        <f>'Surv-rate CEA'!D214*'Unit cost and utilities'!$H$7+'Surv-rate CEA'!E214*'Unit cost and utilities'!$H$7+'Unit cost and utilities'!$G$14*('Surv-rate CEA'!C213-'Surv-rate CEA'!C214)</f>
        <v>78.935596289900943</v>
      </c>
      <c r="D216" s="12">
        <f t="shared" si="86"/>
        <v>55.229496400643427</v>
      </c>
      <c r="E216" s="12">
        <f>C216-'Surv-rate CEA'!E214*'Unit cost and utilities'!$H$7-'Unit cost and utilities'!$G$14*('Surv-rate CEA'!C213-'Surv-rate CEA'!C214)</f>
        <v>2.5981036880799637</v>
      </c>
      <c r="F216" s="12">
        <f t="shared" si="87"/>
        <v>1.817835869159947</v>
      </c>
      <c r="G216" s="12">
        <f>'Surv-rate CEA'!G214*'Unit cost and utilities'!$H$4+'Surv-rate CEA'!H214*'Unit cost and utilities'!$H$4+('Surv-rate CEA'!F213-'Surv-rate CEA'!F214)*'Unit cost and utilities'!$G$14</f>
        <v>82.539707124467029</v>
      </c>
      <c r="H216" s="12">
        <f t="shared" si="88"/>
        <v>57.751213290373876</v>
      </c>
      <c r="I216" s="12">
        <f>G216-'Surv-rate CEA'!H214*'Unit cost and utilities'!$H$4-('Surv-rate CEA'!F213-'Surv-rate CEA'!F214)*'Unit cost and utilities'!$G$14</f>
        <v>0.53650858934786805</v>
      </c>
      <c r="J216" s="12">
        <f t="shared" si="89"/>
        <v>0.37538323135583102</v>
      </c>
      <c r="K216" s="12">
        <f>'Surv-rate CEA'!K214*'Unit cost and utilities'!$H$10+'Surv-rate CEA'!J214*'Unit cost and utilities'!$H$10+('Surv-rate CEA'!I213-'Surv-rate CEA'!I214)*'Unit cost and utilities'!$G$14</f>
        <v>72.926956132760594</v>
      </c>
      <c r="L216" s="12">
        <f t="shared" si="90"/>
        <v>51.025383357489005</v>
      </c>
      <c r="M216" s="12">
        <f>K216-'Surv-rate CEA'!J214*'Unit cost and utilities'!$H$10-('Surv-rate CEA'!I213-'Surv-rate CEA'!I214)*'Unit cost and utilities'!$G$14</f>
        <v>5.3499648066982699</v>
      </c>
      <c r="N216" s="12">
        <f t="shared" si="91"/>
        <v>3.7432524225184629</v>
      </c>
      <c r="O216" s="12">
        <f>'Surv-rate CEA'!N214*'Unit cost and utilities'!$H$3+'Surv-rate CEA'!M214*'Unit cost and utilities'!$H$3+('Surv-rate CEA'!L213-'Surv-rate CEA'!L214)*'Unit cost and utilities'!$G$14</f>
        <v>82.817653988217302</v>
      </c>
      <c r="P216" s="12">
        <f t="shared" si="92"/>
        <v>57.94568658293872</v>
      </c>
      <c r="Q216" s="12">
        <f>O216-'Surv-rate CEA'!M214*'Unit cost and utilities'!$H$3-('Surv-rate CEA'!L213-'Surv-rate CEA'!L214)*'Unit cost and utilities'!$G$14</f>
        <v>0.53650858934787138</v>
      </c>
      <c r="R216" s="12">
        <f t="shared" si="93"/>
        <v>0.37538323135583335</v>
      </c>
      <c r="S216" s="12">
        <f>'Surv-rate CEA'!Q214*'Unit cost and utilities'!$H$11+'Surv-rate CEA'!P214*'Unit cost and utilities'!$H$11+('Surv-rate CEA'!O213-'Surv-rate CEA'!O214)*'Unit cost and utilities'!$G$14</f>
        <v>72.926956132760594</v>
      </c>
      <c r="T216" s="12">
        <f t="shared" si="94"/>
        <v>51.025383357489005</v>
      </c>
      <c r="U216" s="12">
        <f>S216-'Surv-rate CEA'!P214*'Unit cost and utilities'!$H$11-('Surv-rate CEA'!O213-'Surv-rate CEA'!O214)*'Unit cost and utilities'!$G$14</f>
        <v>5.3499648066982699</v>
      </c>
      <c r="V216" s="12">
        <f t="shared" si="95"/>
        <v>3.7432524225184629</v>
      </c>
      <c r="W216" s="12">
        <f>'Surv-rate CEA'!T214*'Unit cost and utilities'!$H$4+'Surv-rate CEA'!S214*'Unit cost and utilities'!$H$4+('Surv-rate CEA'!R213-'Surv-rate CEA'!R214)*'Unit cost and utilities'!$G$14</f>
        <v>82.539707124467029</v>
      </c>
      <c r="X216" s="12">
        <f t="shared" si="96"/>
        <v>57.751213290373876</v>
      </c>
      <c r="Y216" s="12">
        <f>W216-'Surv-rate CEA'!S214*'Unit cost and utilities'!$H$4-('Surv-rate CEA'!R213-'Surv-rate CEA'!R214)*'Unit cost and utilities'!$G$14</f>
        <v>0.53650858934786805</v>
      </c>
      <c r="Z216" s="12">
        <f t="shared" si="97"/>
        <v>0.37538323135583102</v>
      </c>
      <c r="AA216" s="12">
        <f>'Surv-rate CEA'!W214*'Unit cost and utilities'!$H$6+'Surv-rate CEA'!V214*'Unit cost and utilities'!$H$6+('Surv-rate CEA'!U213-'Surv-rate CEA'!U214)*'Unit cost and utilities'!$G$14</f>
        <v>84.765440123413526</v>
      </c>
      <c r="AB216" s="12">
        <f t="shared" si="98"/>
        <v>59.308509598146699</v>
      </c>
      <c r="AC216" s="12">
        <f>AA216-'Surv-rate CEA'!V214*'Unit cost and utilities'!$H$6-('Surv-rate CEA'!U213-'Surv-rate CEA'!U214)*'Unit cost and utilities'!$G$14</f>
        <v>31.682795764485974</v>
      </c>
      <c r="AD216" s="12">
        <f t="shared" si="99"/>
        <v>22.16775367364739</v>
      </c>
      <c r="AE216" s="12">
        <f>'Surv-rate CEA'!Z214*'Unit cost and utilities'!$H$12+'Surv-rate CEA'!Y214*'Unit cost and utilities'!$H$12+('Surv-rate CEA'!X213-'Surv-rate CEA'!X214)*'Unit cost and utilities'!$G$14</f>
        <v>72.926956132760594</v>
      </c>
      <c r="AF216" s="12">
        <f t="shared" si="100"/>
        <v>51.025383357489005</v>
      </c>
      <c r="AG216" s="12">
        <f>AE216-'Surv-rate CEA'!Y214*'Unit cost and utilities'!$H$12-('Surv-rate CEA'!X213-'Surv-rate CEA'!X214)*'Unit cost and utilities'!$G$14</f>
        <v>5.3499648066982699</v>
      </c>
      <c r="AH216" s="12">
        <f t="shared" si="101"/>
        <v>3.7432524225184629</v>
      </c>
      <c r="AI216" s="12">
        <f>'Surv-rate CEA'!AC214*'Unit cost and utilities'!$H$5+'Surv-rate CEA'!AB214*'Unit cost and utilities'!$H$5+('Surv-rate CEA'!AA213-'Surv-rate CEA'!AA214)*'Unit cost and utilities'!$G$14</f>
        <v>98.363783415999521</v>
      </c>
      <c r="AJ216" s="12">
        <f t="shared" si="102"/>
        <v>68.822970592073204</v>
      </c>
      <c r="AK216" s="12">
        <f>AI216-'Surv-rate CEA'!AB214*'Unit cost and utilities'!$H$5-('Surv-rate CEA'!AA213-'Surv-rate CEA'!AA214)*'Unit cost and utilities'!$G$14</f>
        <v>6.9792937281594041</v>
      </c>
      <c r="AL216" s="12">
        <f t="shared" si="103"/>
        <v>4.8832579464244743</v>
      </c>
      <c r="AM216" s="12">
        <f>'Surv-rate CEA'!AF214*'Unit cost and utilities'!$H$9+'Surv-rate CEA'!AE214*'Unit cost and utilities'!$H$9+('Surv-rate CEA'!AD213-'Surv-rate CEA'!AD214)*'Unit cost and utilities'!G223</f>
        <v>182.51273598058333</v>
      </c>
      <c r="AN216" s="12">
        <f t="shared" si="104"/>
        <v>127.70013743724468</v>
      </c>
      <c r="AO216" s="12">
        <f>AM216-'Surv-rate CEA'!AE214*'Unit cost and utilities'!$H$9-('Surv-rate CEA'!AD213-'Surv-rate CEA'!AD214)*'Unit cost and utilities'!G223</f>
        <v>20.726597366209262</v>
      </c>
      <c r="AP216" s="12">
        <f t="shared" si="105"/>
        <v>14.501943209886107</v>
      </c>
      <c r="AQ216" s="13">
        <f>'Surv-rate CEA'!AI214*'Unit cost and utilities'!$H$4+'Surv-rate CEA'!AH214*'Unit cost and utilities'!$H$4+('Surv-rate CEA'!AG213-'Surv-rate CEA'!AG214)*'Unit cost and utilities'!$G$14</f>
        <v>82.539707124467029</v>
      </c>
      <c r="AR216" s="12">
        <f t="shared" si="106"/>
        <v>57.751213290373876</v>
      </c>
      <c r="AS216" s="13">
        <f>AQ216-'Surv-rate CEA'!AH214*'Unit cost and utilities'!$H$4-('Surv-rate CEA'!AG213-'Surv-rate CEA'!AG214)*'Unit cost and utilities'!$G$14</f>
        <v>0.53650858934786805</v>
      </c>
      <c r="AT216" s="12">
        <f t="shared" si="107"/>
        <v>0.37538323135583102</v>
      </c>
      <c r="AU216" s="12">
        <f>'Surv-rate CEA'!AL214*'Unit cost and utilities'!$H$8+'Surv-rate CEA'!AK214*'Unit cost and utilities'!$H$8+('Surv-rate CEA'!AJ213-'Surv-rate CEA'!AJ214)*'Unit cost and utilities'!$G$14</f>
        <v>70.096366888433465</v>
      </c>
      <c r="AV216" s="12">
        <f t="shared" si="108"/>
        <v>49.044882470321241</v>
      </c>
      <c r="AW216" s="12">
        <f>AU216-'Surv-rate CEA'!AK214*'Unit cost and utilities'!$H$8-('Surv-rate CEA'!AJ213-'Surv-rate CEA'!AJ214)*'Unit cost and utilities'!$G$14</f>
        <v>46.712623855303569</v>
      </c>
      <c r="AX216" s="12">
        <f t="shared" si="109"/>
        <v>32.683793020401545</v>
      </c>
      <c r="AY216" s="12">
        <f>'Surv-rate CEA'!AO214*'Unit cost and utilities'!$H$5+'Surv-rate CEA'!AN214*'Unit cost and utilities'!$H$5+('Surv-rate CEA'!AM213-'Surv-rate CEA'!AM214)*'Unit cost and utilities'!$G$14</f>
        <v>98.363783415999521</v>
      </c>
      <c r="AZ216" s="12">
        <f t="shared" si="110"/>
        <v>68.822970592073204</v>
      </c>
      <c r="BA216" s="12">
        <f>AY216-'Surv-rate CEA'!AN214*'Unit cost and utilities'!$H$5-('Surv-rate CEA'!AM213-'Surv-rate CEA'!AM214)*'Unit cost and utilities'!$G$14</f>
        <v>6.9792937281594041</v>
      </c>
      <c r="BB216" s="12">
        <f t="shared" si="111"/>
        <v>4.8832579464244743</v>
      </c>
    </row>
    <row r="217" spans="1:54">
      <c r="A217" s="12">
        <v>212</v>
      </c>
      <c r="B217" s="12">
        <f t="shared" si="112"/>
        <v>12.139726027397261</v>
      </c>
      <c r="C217" s="12">
        <f>'Surv-rate CEA'!D215*'Unit cost and utilities'!$H$7+'Surv-rate CEA'!E215*'Unit cost and utilities'!$H$7+'Unit cost and utilities'!$G$14*('Surv-rate CEA'!C214-'Surv-rate CEA'!C215)</f>
        <v>78.328404450182106</v>
      </c>
      <c r="D217" s="12">
        <f t="shared" si="86"/>
        <v>54.711533684917406</v>
      </c>
      <c r="E217" s="12">
        <f>C217-'Surv-rate CEA'!E215*'Unit cost and utilities'!$H$7-'Unit cost and utilities'!$G$14*('Surv-rate CEA'!C214-'Surv-rate CEA'!C215)</f>
        <v>2.5604190880262387</v>
      </c>
      <c r="F217" s="12">
        <f t="shared" si="87"/>
        <v>1.7884247249176206</v>
      </c>
      <c r="G217" s="12">
        <f>'Surv-rate CEA'!G215*'Unit cost and utilities'!$H$4+'Surv-rate CEA'!H215*'Unit cost and utilities'!$H$4+('Surv-rate CEA'!F214-'Surv-rate CEA'!F215)*'Unit cost and utilities'!$G$14</f>
        <v>81.735901176880915</v>
      </c>
      <c r="H217" s="12">
        <f t="shared" si="88"/>
        <v>57.091632874383208</v>
      </c>
      <c r="I217" s="12">
        <f>G217-'Surv-rate CEA'!H215*'Unit cost and utilities'!$H$4-('Surv-rate CEA'!F214-'Surv-rate CEA'!F215)*'Unit cost and utilities'!$G$14</f>
        <v>0.52573100648963456</v>
      </c>
      <c r="J217" s="12">
        <f t="shared" si="89"/>
        <v>0.36721735713456499</v>
      </c>
      <c r="K217" s="12">
        <f>'Surv-rate CEA'!K215*'Unit cost and utilities'!$H$10+'Surv-rate CEA'!J215*'Unit cost and utilities'!$H$10+('Surv-rate CEA'!I214-'Surv-rate CEA'!I215)*'Unit cost and utilities'!$G$14</f>
        <v>72.351667474765591</v>
      </c>
      <c r="L217" s="12">
        <f t="shared" si="90"/>
        <v>50.536848286284453</v>
      </c>
      <c r="M217" s="12">
        <f>K217-'Surv-rate CEA'!J215*'Unit cost and utilities'!$H$10-('Surv-rate CEA'!I214-'Surv-rate CEA'!I215)*'Unit cost and utilities'!$G$14</f>
        <v>5.2809316796333485</v>
      </c>
      <c r="N217" s="12">
        <f t="shared" si="91"/>
        <v>3.6886730108458847</v>
      </c>
      <c r="O217" s="12">
        <f>'Surv-rate CEA'!N215*'Unit cost and utilities'!$H$3+'Surv-rate CEA'!M215*'Unit cost and utilities'!$H$3+('Surv-rate CEA'!L214-'Surv-rate CEA'!L215)*'Unit cost and utilities'!$G$14</f>
        <v>82.003452123224676</v>
      </c>
      <c r="P217" s="12">
        <f t="shared" si="92"/>
        <v>57.278514283701689</v>
      </c>
      <c r="Q217" s="12">
        <f>O217-'Surv-rate CEA'!M215*'Unit cost and utilities'!$H$3-('Surv-rate CEA'!L214-'Surv-rate CEA'!L215)*'Unit cost and utilities'!$G$14</f>
        <v>0.52573100648963389</v>
      </c>
      <c r="R217" s="12">
        <f t="shared" si="93"/>
        <v>0.36721735713456455</v>
      </c>
      <c r="S217" s="12">
        <f>'Surv-rate CEA'!Q215*'Unit cost and utilities'!$H$11+'Surv-rate CEA'!P215*'Unit cost and utilities'!$H$11+('Surv-rate CEA'!O214-'Surv-rate CEA'!O215)*'Unit cost and utilities'!$G$14</f>
        <v>72.351667474765591</v>
      </c>
      <c r="T217" s="12">
        <f t="shared" si="94"/>
        <v>50.536848286284453</v>
      </c>
      <c r="U217" s="12">
        <f>S217-'Surv-rate CEA'!P215*'Unit cost and utilities'!$H$11-('Surv-rate CEA'!O214-'Surv-rate CEA'!O215)*'Unit cost and utilities'!$G$14</f>
        <v>5.2809316796333485</v>
      </c>
      <c r="V217" s="12">
        <f t="shared" si="95"/>
        <v>3.6886730108458847</v>
      </c>
      <c r="W217" s="12">
        <f>'Surv-rate CEA'!T215*'Unit cost and utilities'!$H$4+'Surv-rate CEA'!S215*'Unit cost and utilities'!$H$4+('Surv-rate CEA'!R214-'Surv-rate CEA'!R215)*'Unit cost and utilities'!$G$14</f>
        <v>81.735901176880915</v>
      </c>
      <c r="X217" s="12">
        <f t="shared" si="96"/>
        <v>57.091632874383208</v>
      </c>
      <c r="Y217" s="12">
        <f>W217-'Surv-rate CEA'!S215*'Unit cost and utilities'!$H$4-('Surv-rate CEA'!R214-'Surv-rate CEA'!R215)*'Unit cost and utilities'!$G$14</f>
        <v>0.52573100648963456</v>
      </c>
      <c r="Z217" s="12">
        <f t="shared" si="97"/>
        <v>0.36721735713456499</v>
      </c>
      <c r="AA217" s="12">
        <f>'Surv-rate CEA'!W215*'Unit cost and utilities'!$H$6+'Surv-rate CEA'!V215*'Unit cost and utilities'!$H$6+('Surv-rate CEA'!U214-'Surv-rate CEA'!U215)*'Unit cost and utilities'!$G$14</f>
        <v>84.128383755735328</v>
      </c>
      <c r="AB217" s="12">
        <f t="shared" si="98"/>
        <v>58.762755784678454</v>
      </c>
      <c r="AC217" s="12">
        <f>AA217-'Surv-rate CEA'!V215*'Unit cost and utilities'!$H$6-('Surv-rate CEA'!U214-'Surv-rate CEA'!U215)*'Unit cost and utilities'!$G$14</f>
        <v>31.399251823920718</v>
      </c>
      <c r="AD217" s="12">
        <f t="shared" si="99"/>
        <v>21.932033926954947</v>
      </c>
      <c r="AE217" s="12">
        <f>'Surv-rate CEA'!Z215*'Unit cost and utilities'!$H$12+'Surv-rate CEA'!Y215*'Unit cost and utilities'!$H$12+('Surv-rate CEA'!X214-'Surv-rate CEA'!X215)*'Unit cost and utilities'!$G$14</f>
        <v>72.351667474765591</v>
      </c>
      <c r="AF217" s="12">
        <f t="shared" si="100"/>
        <v>50.536848286284453</v>
      </c>
      <c r="AG217" s="12">
        <f>AE217-'Surv-rate CEA'!Y215*'Unit cost and utilities'!$H$12-('Surv-rate CEA'!X214-'Surv-rate CEA'!X215)*'Unit cost and utilities'!$G$14</f>
        <v>5.2809316796333485</v>
      </c>
      <c r="AH217" s="12">
        <f t="shared" si="101"/>
        <v>3.6886730108458847</v>
      </c>
      <c r="AI217" s="12">
        <f>'Surv-rate CEA'!AC215*'Unit cost and utilities'!$H$5+'Surv-rate CEA'!AB215*'Unit cost and utilities'!$H$5+('Surv-rate CEA'!AA214-'Surv-rate CEA'!AA215)*'Unit cost and utilities'!$G$14</f>
        <v>97.451523738138874</v>
      </c>
      <c r="AJ217" s="12">
        <f t="shared" si="102"/>
        <v>68.068823322409926</v>
      </c>
      <c r="AK217" s="12">
        <f>AI217-'Surv-rate CEA'!AB215*'Unit cost and utilities'!$H$5-('Surv-rate CEA'!AA214-'Surv-rate CEA'!AA215)*'Unit cost and utilities'!$G$14</f>
        <v>6.8788989792582038</v>
      </c>
      <c r="AL217" s="12">
        <f t="shared" si="103"/>
        <v>4.8048356896915472</v>
      </c>
      <c r="AM217" s="12">
        <f>'Surv-rate CEA'!AF215*'Unit cost and utilities'!$H$9+'Surv-rate CEA'!AE215*'Unit cost and utilities'!$H$9+('Surv-rate CEA'!AD214-'Surv-rate CEA'!AD215)*'Unit cost and utilities'!G224</f>
        <v>181.52284898140371</v>
      </c>
      <c r="AN217" s="12">
        <f t="shared" si="104"/>
        <v>126.79172436028288</v>
      </c>
      <c r="AO217" s="12">
        <f>AM217-'Surv-rate CEA'!AE215*'Unit cost and utilities'!$H$9-('Surv-rate CEA'!AD214-'Surv-rate CEA'!AD215)*'Unit cost and utilities'!G224</f>
        <v>20.521523434985312</v>
      </c>
      <c r="AP217" s="12">
        <f t="shared" si="105"/>
        <v>14.334059637243262</v>
      </c>
      <c r="AQ217" s="13">
        <f>'Surv-rate CEA'!AI215*'Unit cost and utilities'!$H$4+'Surv-rate CEA'!AH215*'Unit cost and utilities'!$H$4+('Surv-rate CEA'!AG214-'Surv-rate CEA'!AG215)*'Unit cost and utilities'!$G$14</f>
        <v>81.735901176880915</v>
      </c>
      <c r="AR217" s="12">
        <f t="shared" si="106"/>
        <v>57.091632874383208</v>
      </c>
      <c r="AS217" s="13">
        <f>AQ217-'Surv-rate CEA'!AH215*'Unit cost and utilities'!$H$4-('Surv-rate CEA'!AG214-'Surv-rate CEA'!AG215)*'Unit cost and utilities'!$G$14</f>
        <v>0.52573100648963456</v>
      </c>
      <c r="AT217" s="12">
        <f t="shared" si="107"/>
        <v>0.36721735713456499</v>
      </c>
      <c r="AU217" s="12">
        <f>'Surv-rate CEA'!AL215*'Unit cost and utilities'!$H$8+'Surv-rate CEA'!AK215*'Unit cost and utilities'!$H$8+('Surv-rate CEA'!AJ214-'Surv-rate CEA'!AJ215)*'Unit cost and utilities'!$G$14</f>
        <v>69.53652817539357</v>
      </c>
      <c r="AV217" s="12">
        <f t="shared" si="108"/>
        <v>48.570504280090809</v>
      </c>
      <c r="AW217" s="12">
        <f>AU217-'Surv-rate CEA'!AK215*'Unit cost and utilities'!$H$8-('Surv-rate CEA'!AJ214-'Surv-rate CEA'!AJ215)*'Unit cost and utilities'!$G$14</f>
        <v>46.334985052939039</v>
      </c>
      <c r="AX217" s="12">
        <f t="shared" si="109"/>
        <v>32.364480207513346</v>
      </c>
      <c r="AY217" s="12">
        <f>'Surv-rate CEA'!AO215*'Unit cost and utilities'!$H$5+'Surv-rate CEA'!AN215*'Unit cost and utilities'!$H$5+('Surv-rate CEA'!AM214-'Surv-rate CEA'!AM215)*'Unit cost and utilities'!$G$14</f>
        <v>97.451523738138874</v>
      </c>
      <c r="AZ217" s="12">
        <f t="shared" si="110"/>
        <v>68.068823322409926</v>
      </c>
      <c r="BA217" s="12">
        <f>AY217-'Surv-rate CEA'!AN215*'Unit cost and utilities'!$H$5-('Surv-rate CEA'!AM214-'Surv-rate CEA'!AM215)*'Unit cost and utilities'!$G$14</f>
        <v>6.8788989792582038</v>
      </c>
      <c r="BB217" s="12">
        <f t="shared" si="111"/>
        <v>4.8048356896915472</v>
      </c>
    </row>
    <row r="218" spans="1:54">
      <c r="A218" s="12">
        <v>213</v>
      </c>
      <c r="B218" s="12">
        <f t="shared" si="112"/>
        <v>12.197260273972603</v>
      </c>
      <c r="C218" s="12">
        <f>'Surv-rate CEA'!D216*'Unit cost and utilities'!$H$7+'Surv-rate CEA'!E216*'Unit cost and utilities'!$H$7+'Unit cost and utilities'!$G$14*('Surv-rate CEA'!C215-'Surv-rate CEA'!C216)</f>
        <v>77.727909041231001</v>
      </c>
      <c r="D218" s="12">
        <f t="shared" si="86"/>
        <v>54.19984118489117</v>
      </c>
      <c r="E218" s="12">
        <f>C218-'Surv-rate CEA'!E216*'Unit cost and utilities'!$H$7-'Unit cost and utilities'!$G$14*('Surv-rate CEA'!C215-'Surv-rate CEA'!C216)</f>
        <v>2.5234091438885744</v>
      </c>
      <c r="F218" s="12">
        <f t="shared" si="87"/>
        <v>1.7595787218554115</v>
      </c>
      <c r="G218" s="12">
        <f>'Surv-rate CEA'!G216*'Unit cost and utilities'!$H$4+'Surv-rate CEA'!H216*'Unit cost and utilities'!$H$4+('Surv-rate CEA'!F215-'Surv-rate CEA'!F216)*'Unit cost and utilities'!$G$14</f>
        <v>80.942559955845581</v>
      </c>
      <c r="H218" s="12">
        <f t="shared" si="88"/>
        <v>56.441424307171644</v>
      </c>
      <c r="I218" s="12">
        <f>G218-'Surv-rate CEA'!H216*'Unit cost and utilities'!$H$4-('Surv-rate CEA'!F215-'Surv-rate CEA'!F216)*'Unit cost and utilities'!$G$14</f>
        <v>0.51520623960106837</v>
      </c>
      <c r="J218" s="12">
        <f t="shared" si="89"/>
        <v>0.35925443908481408</v>
      </c>
      <c r="K218" s="12">
        <f>'Surv-rate CEA'!K216*'Unit cost and utilities'!$H$10+'Surv-rate CEA'!J216*'Unit cost and utilities'!$H$10+('Surv-rate CEA'!I215-'Surv-rate CEA'!I216)*'Unit cost and utilities'!$G$14</f>
        <v>71.782835699003371</v>
      </c>
      <c r="L218" s="12">
        <f t="shared" si="90"/>
        <v>50.054328524691549</v>
      </c>
      <c r="M218" s="12">
        <f>K218-'Surv-rate CEA'!J216*'Unit cost and utilities'!$H$10-('Surv-rate CEA'!I215-'Surv-rate CEA'!I216)*'Unit cost and utilities'!$G$14</f>
        <v>5.2130244686607519</v>
      </c>
      <c r="N218" s="12">
        <f t="shared" si="91"/>
        <v>3.6350533776032434</v>
      </c>
      <c r="O218" s="12">
        <f>'Surv-rate CEA'!N216*'Unit cost and utilities'!$H$3+'Surv-rate CEA'!M216*'Unit cost and utilities'!$H$3+('Surv-rate CEA'!L215-'Surv-rate CEA'!L216)*'Unit cost and utilities'!$G$14</f>
        <v>81.200000856036638</v>
      </c>
      <c r="P218" s="12">
        <f t="shared" si="92"/>
        <v>56.620938410625136</v>
      </c>
      <c r="Q218" s="12">
        <f>O218-'Surv-rate CEA'!M216*'Unit cost and utilities'!$H$3-('Surv-rate CEA'!L215-'Surv-rate CEA'!L216)*'Unit cost and utilities'!$G$14</f>
        <v>0.51520623960107326</v>
      </c>
      <c r="R218" s="12">
        <f t="shared" si="93"/>
        <v>0.35925443908481752</v>
      </c>
      <c r="S218" s="12">
        <f>'Surv-rate CEA'!Q216*'Unit cost and utilities'!$H$11+'Surv-rate CEA'!P216*'Unit cost and utilities'!$H$11+('Surv-rate CEA'!O215-'Surv-rate CEA'!O216)*'Unit cost and utilities'!$G$14</f>
        <v>71.782835699003371</v>
      </c>
      <c r="T218" s="12">
        <f t="shared" si="94"/>
        <v>50.054328524691549</v>
      </c>
      <c r="U218" s="12">
        <f>S218-'Surv-rate CEA'!P216*'Unit cost and utilities'!$H$11-('Surv-rate CEA'!O215-'Surv-rate CEA'!O216)*'Unit cost and utilities'!$G$14</f>
        <v>5.2130244686607519</v>
      </c>
      <c r="V218" s="12">
        <f t="shared" si="95"/>
        <v>3.6350533776032434</v>
      </c>
      <c r="W218" s="12">
        <f>'Surv-rate CEA'!T216*'Unit cost and utilities'!$H$4+'Surv-rate CEA'!S216*'Unit cost and utilities'!$H$4+('Surv-rate CEA'!R215-'Surv-rate CEA'!R216)*'Unit cost and utilities'!$G$14</f>
        <v>80.942559955845581</v>
      </c>
      <c r="X218" s="12">
        <f t="shared" si="96"/>
        <v>56.441424307171644</v>
      </c>
      <c r="Y218" s="12">
        <f>W218-'Surv-rate CEA'!S216*'Unit cost and utilities'!$H$4-('Surv-rate CEA'!R215-'Surv-rate CEA'!R216)*'Unit cost and utilities'!$G$14</f>
        <v>0.51520623960106837</v>
      </c>
      <c r="Z218" s="12">
        <f t="shared" si="97"/>
        <v>0.35925443908481408</v>
      </c>
      <c r="AA218" s="12">
        <f>'Surv-rate CEA'!W216*'Unit cost and utilities'!$H$6+'Surv-rate CEA'!V216*'Unit cost and utilities'!$H$6+('Surv-rate CEA'!U215-'Surv-rate CEA'!U216)*'Unit cost and utilities'!$G$14</f>
        <v>83.498241237872747</v>
      </c>
      <c r="AB218" s="12">
        <f t="shared" si="98"/>
        <v>58.223506461621398</v>
      </c>
      <c r="AC218" s="12">
        <f>AA218-'Surv-rate CEA'!V216*'Unit cost and utilities'!$H$6-('Surv-rate CEA'!U215-'Surv-rate CEA'!U216)*'Unit cost and utilities'!$G$14</f>
        <v>31.119217096369361</v>
      </c>
      <c r="AD218" s="12">
        <f t="shared" si="99"/>
        <v>21.699498226906858</v>
      </c>
      <c r="AE218" s="12">
        <f>'Surv-rate CEA'!Z216*'Unit cost and utilities'!$H$12+'Surv-rate CEA'!Y216*'Unit cost and utilities'!$H$12+('Surv-rate CEA'!X215-'Surv-rate CEA'!X216)*'Unit cost and utilities'!$G$14</f>
        <v>71.782835699003371</v>
      </c>
      <c r="AF218" s="12">
        <f t="shared" si="100"/>
        <v>50.054328524691549</v>
      </c>
      <c r="AG218" s="12">
        <f>AE218-'Surv-rate CEA'!Y216*'Unit cost and utilities'!$H$12-('Surv-rate CEA'!X215-'Surv-rate CEA'!X216)*'Unit cost and utilities'!$G$14</f>
        <v>5.2130244686607519</v>
      </c>
      <c r="AH218" s="12">
        <f t="shared" si="101"/>
        <v>3.6350533776032434</v>
      </c>
      <c r="AI218" s="12">
        <f>'Surv-rate CEA'!AC216*'Unit cost and utilities'!$H$5+'Surv-rate CEA'!AB216*'Unit cost and utilities'!$H$5+('Surv-rate CEA'!AA215-'Surv-rate CEA'!AA216)*'Unit cost and utilities'!$G$14</f>
        <v>96.550719982582578</v>
      </c>
      <c r="AJ218" s="12">
        <f t="shared" si="102"/>
        <v>67.325028472938797</v>
      </c>
      <c r="AK218" s="12">
        <f>AI218-'Surv-rate CEA'!AB216*'Unit cost and utilities'!$H$5-('Surv-rate CEA'!AA215-'Surv-rate CEA'!AA216)*'Unit cost and utilities'!$G$14</f>
        <v>6.7802895820300257</v>
      </c>
      <c r="AL218" s="12">
        <f t="shared" si="103"/>
        <v>4.7279107731904002</v>
      </c>
      <c r="AM218" s="12">
        <f>'Surv-rate CEA'!AF216*'Unit cost and utilities'!$H$9+'Surv-rate CEA'!AE216*'Unit cost and utilities'!$H$9+('Surv-rate CEA'!AD215-'Surv-rate CEA'!AD216)*'Unit cost and utilities'!G225</f>
        <v>180.54156815907302</v>
      </c>
      <c r="AN218" s="12">
        <f t="shared" si="104"/>
        <v>125.89203083158081</v>
      </c>
      <c r="AO218" s="12">
        <f>AM218-'Surv-rate CEA'!AE216*'Unit cost and utilities'!$H$9-('Surv-rate CEA'!AD215-'Surv-rate CEA'!AD216)*'Unit cost and utilities'!G225</f>
        <v>20.319180297247357</v>
      </c>
      <c r="AP218" s="12">
        <f t="shared" si="105"/>
        <v>14.168608916699284</v>
      </c>
      <c r="AQ218" s="13">
        <f>'Surv-rate CEA'!AI216*'Unit cost and utilities'!$H$4+'Surv-rate CEA'!AH216*'Unit cost and utilities'!$H$4+('Surv-rate CEA'!AG215-'Surv-rate CEA'!AG216)*'Unit cost and utilities'!$G$14</f>
        <v>80.942559955845581</v>
      </c>
      <c r="AR218" s="12">
        <f t="shared" si="106"/>
        <v>56.441424307171644</v>
      </c>
      <c r="AS218" s="13">
        <f>AQ218-'Surv-rate CEA'!AH216*'Unit cost and utilities'!$H$4-('Surv-rate CEA'!AG215-'Surv-rate CEA'!AG216)*'Unit cost and utilities'!$G$14</f>
        <v>0.51520623960106837</v>
      </c>
      <c r="AT218" s="12">
        <f t="shared" si="107"/>
        <v>0.35925443908481408</v>
      </c>
      <c r="AU218" s="12">
        <f>'Surv-rate CEA'!AL216*'Unit cost and utilities'!$H$8+'Surv-rate CEA'!AK216*'Unit cost and utilities'!$H$8+('Surv-rate CEA'!AJ215-'Surv-rate CEA'!AJ216)*'Unit cost and utilities'!$G$14</f>
        <v>68.983027569573949</v>
      </c>
      <c r="AV218" s="12">
        <f t="shared" si="108"/>
        <v>48.102016184953371</v>
      </c>
      <c r="AW218" s="12">
        <f>AU218-'Surv-rate CEA'!AK216*'Unit cost and utilities'!$H$8-('Surv-rate CEA'!AJ215-'Surv-rate CEA'!AJ216)*'Unit cost and utilities'!$G$14</f>
        <v>45.961694980850815</v>
      </c>
      <c r="AX218" s="12">
        <f t="shared" si="109"/>
        <v>32.049190558170089</v>
      </c>
      <c r="AY218" s="12">
        <f>'Surv-rate CEA'!AO216*'Unit cost and utilities'!$H$5+'Surv-rate CEA'!AN216*'Unit cost and utilities'!$H$5+('Surv-rate CEA'!AM215-'Surv-rate CEA'!AM216)*'Unit cost and utilities'!$G$14</f>
        <v>96.550719982582578</v>
      </c>
      <c r="AZ218" s="12">
        <f t="shared" si="110"/>
        <v>67.325028472938797</v>
      </c>
      <c r="BA218" s="12">
        <f>AY218-'Surv-rate CEA'!AN216*'Unit cost and utilities'!$H$5-('Surv-rate CEA'!AM215-'Surv-rate CEA'!AM216)*'Unit cost and utilities'!$G$14</f>
        <v>6.7802895820300257</v>
      </c>
      <c r="BB218" s="12">
        <f t="shared" si="111"/>
        <v>4.7279107731904002</v>
      </c>
    </row>
    <row r="219" spans="1:54">
      <c r="A219" s="12">
        <v>214</v>
      </c>
      <c r="B219" s="12">
        <f t="shared" si="112"/>
        <v>12.254794520547945</v>
      </c>
      <c r="C219" s="12">
        <f>'Surv-rate CEA'!D217*'Unit cost and utilities'!$H$7+'Surv-rate CEA'!E217*'Unit cost and utilities'!$H$7+'Unit cost and utilities'!$G$14*('Surv-rate CEA'!C216-'Surv-rate CEA'!C217)</f>
        <v>77.134012166185059</v>
      </c>
      <c r="D219" s="12">
        <f t="shared" si="86"/>
        <v>53.694323005387609</v>
      </c>
      <c r="E219" s="12">
        <f>C219-'Surv-rate CEA'!E217*'Unit cost and utilities'!$H$7-'Unit cost and utilities'!$G$14*('Surv-rate CEA'!C216-'Surv-rate CEA'!C217)</f>
        <v>2.487059395886055</v>
      </c>
      <c r="F219" s="12">
        <f t="shared" si="87"/>
        <v>1.7312851592443588</v>
      </c>
      <c r="G219" s="12">
        <f>'Surv-rate CEA'!G217*'Unit cost and utilities'!$H$4+'Surv-rate CEA'!H217*'Unit cost and utilities'!$H$4+('Surv-rate CEA'!F216-'Surv-rate CEA'!F217)*'Unit cost and utilities'!$G$14</f>
        <v>80.159510731622163</v>
      </c>
      <c r="H219" s="12">
        <f t="shared" si="88"/>
        <v>55.800425004527938</v>
      </c>
      <c r="I219" s="12">
        <f>G219-'Surv-rate CEA'!H217*'Unit cost and utilities'!$H$4-('Surv-rate CEA'!F216-'Surv-rate CEA'!F217)*'Unit cost and utilities'!$G$14</f>
        <v>0.5049274827139858</v>
      </c>
      <c r="J219" s="12">
        <f t="shared" si="89"/>
        <v>0.35148877375560134</v>
      </c>
      <c r="K219" s="12">
        <f>'Surv-rate CEA'!K217*'Unit cost and utilities'!$H$10+'Surv-rate CEA'!J217*'Unit cost and utilities'!$H$10+('Surv-rate CEA'!I216-'Surv-rate CEA'!I217)*'Unit cost and utilities'!$G$14</f>
        <v>71.220365189667405</v>
      </c>
      <c r="L219" s="12">
        <f t="shared" si="90"/>
        <v>49.577730830552248</v>
      </c>
      <c r="M219" s="12">
        <f>K219-'Surv-rate CEA'!J217*'Unit cost and utilities'!$H$10-('Surv-rate CEA'!I216-'Surv-rate CEA'!I217)*'Unit cost and utilities'!$G$14</f>
        <v>5.1462208085771373</v>
      </c>
      <c r="N219" s="12">
        <f t="shared" si="91"/>
        <v>3.5823735158162244</v>
      </c>
      <c r="O219" s="12">
        <f>'Surv-rate CEA'!N217*'Unit cost and utilities'!$H$3+'Surv-rate CEA'!M217*'Unit cost and utilities'!$H$3+('Surv-rate CEA'!L216-'Surv-rate CEA'!L217)*'Unit cost and utilities'!$G$14</f>
        <v>80.407119369350454</v>
      </c>
      <c r="P219" s="12">
        <f t="shared" si="92"/>
        <v>55.972789669605419</v>
      </c>
      <c r="Q219" s="12">
        <f>O219-'Surv-rate CEA'!M217*'Unit cost and utilities'!$H$3-('Surv-rate CEA'!L216-'Surv-rate CEA'!L217)*'Unit cost and utilities'!$G$14</f>
        <v>0.50492748271397714</v>
      </c>
      <c r="R219" s="12">
        <f t="shared" si="93"/>
        <v>0.35148877375559529</v>
      </c>
      <c r="S219" s="12">
        <f>'Surv-rate CEA'!Q217*'Unit cost and utilities'!$H$11+'Surv-rate CEA'!P217*'Unit cost and utilities'!$H$11+('Surv-rate CEA'!O216-'Surv-rate CEA'!O217)*'Unit cost and utilities'!$G$14</f>
        <v>71.220365189667405</v>
      </c>
      <c r="T219" s="12">
        <f t="shared" si="94"/>
        <v>49.577730830552248</v>
      </c>
      <c r="U219" s="12">
        <f>S219-'Surv-rate CEA'!P217*'Unit cost and utilities'!$H$11-('Surv-rate CEA'!O216-'Surv-rate CEA'!O217)*'Unit cost and utilities'!$G$14</f>
        <v>5.1462208085771373</v>
      </c>
      <c r="V219" s="12">
        <f t="shared" si="95"/>
        <v>3.5823735158162244</v>
      </c>
      <c r="W219" s="12">
        <f>'Surv-rate CEA'!T217*'Unit cost and utilities'!$H$4+'Surv-rate CEA'!S217*'Unit cost and utilities'!$H$4+('Surv-rate CEA'!R216-'Surv-rate CEA'!R217)*'Unit cost and utilities'!$G$14</f>
        <v>80.159510731622163</v>
      </c>
      <c r="X219" s="12">
        <f t="shared" si="96"/>
        <v>55.800425004527938</v>
      </c>
      <c r="Y219" s="12">
        <f>W219-'Surv-rate CEA'!S217*'Unit cost and utilities'!$H$4-('Surv-rate CEA'!R216-'Surv-rate CEA'!R217)*'Unit cost and utilities'!$G$14</f>
        <v>0.5049274827139858</v>
      </c>
      <c r="Z219" s="12">
        <f t="shared" si="97"/>
        <v>0.35148877375560134</v>
      </c>
      <c r="AA219" s="12">
        <f>'Surv-rate CEA'!W217*'Unit cost and utilities'!$H$6+'Surv-rate CEA'!V217*'Unit cost and utilities'!$H$6+('Surv-rate CEA'!U216-'Surv-rate CEA'!U217)*'Unit cost and utilities'!$G$14</f>
        <v>82.874912670284374</v>
      </c>
      <c r="AB219" s="12">
        <f t="shared" si="98"/>
        <v>57.690663366171243</v>
      </c>
      <c r="AC219" s="12">
        <f>AA219-'Surv-rate CEA'!V217*'Unit cost and utilities'!$H$6-('Surv-rate CEA'!U216-'Surv-rate CEA'!U217)*'Unit cost and utilities'!$G$14</f>
        <v>30.842635408171859</v>
      </c>
      <c r="AD219" s="12">
        <f t="shared" si="99"/>
        <v>21.47009317207273</v>
      </c>
      <c r="AE219" s="12">
        <f>'Surv-rate CEA'!Z217*'Unit cost and utilities'!$H$12+'Surv-rate CEA'!Y217*'Unit cost and utilities'!$H$12+('Surv-rate CEA'!X216-'Surv-rate CEA'!X217)*'Unit cost and utilities'!$G$14</f>
        <v>71.220365189667405</v>
      </c>
      <c r="AF219" s="12">
        <f t="shared" si="100"/>
        <v>49.577730830552248</v>
      </c>
      <c r="AG219" s="12">
        <f>AE219-'Surv-rate CEA'!Y217*'Unit cost and utilities'!$H$12-('Surv-rate CEA'!X216-'Surv-rate CEA'!X217)*'Unit cost and utilities'!$G$14</f>
        <v>5.1462208085771373</v>
      </c>
      <c r="AH219" s="12">
        <f t="shared" si="101"/>
        <v>3.5823735158162244</v>
      </c>
      <c r="AI219" s="12">
        <f>'Surv-rate CEA'!AC217*'Unit cost and utilities'!$H$5+'Surv-rate CEA'!AB217*'Unit cost and utilities'!$H$5+('Surv-rate CEA'!AA216-'Surv-rate CEA'!AA217)*'Unit cost and utilities'!$G$14</f>
        <v>95.661188210516897</v>
      </c>
      <c r="AJ219" s="12">
        <f t="shared" si="102"/>
        <v>66.591411422864581</v>
      </c>
      <c r="AK219" s="12">
        <f>AI219-'Surv-rate CEA'!AB217*'Unit cost and utilities'!$H$5-('Surv-rate CEA'!AA216-'Surv-rate CEA'!AA217)*'Unit cost and utilities'!$G$14</f>
        <v>6.6834274814342383</v>
      </c>
      <c r="AL219" s="12">
        <f t="shared" si="103"/>
        <v>4.6524497286365261</v>
      </c>
      <c r="AM219" s="12">
        <f>'Surv-rate CEA'!AF217*'Unit cost and utilities'!$H$9+'Surv-rate CEA'!AE217*'Unit cost and utilities'!$H$9+('Surv-rate CEA'!AD216-'Surv-rate CEA'!AD217)*'Unit cost and utilities'!G226</f>
        <v>179.56878781723177</v>
      </c>
      <c r="AN219" s="12">
        <f t="shared" si="104"/>
        <v>125.00094606735955</v>
      </c>
      <c r="AO219" s="12">
        <f>AM219-'Surv-rate CEA'!AE217*'Unit cost and utilities'!$H$9-('Surv-rate CEA'!AD216-'Surv-rate CEA'!AD217)*'Unit cost and utilities'!G226</f>
        <v>20.119521731825216</v>
      </c>
      <c r="AP219" s="12">
        <f t="shared" si="105"/>
        <v>14.005547854233562</v>
      </c>
      <c r="AQ219" s="13">
        <f>'Surv-rate CEA'!AI217*'Unit cost and utilities'!$H$4+'Surv-rate CEA'!AH217*'Unit cost and utilities'!$H$4+('Surv-rate CEA'!AG216-'Surv-rate CEA'!AG217)*'Unit cost and utilities'!$G$14</f>
        <v>80.159510731622163</v>
      </c>
      <c r="AR219" s="12">
        <f t="shared" si="106"/>
        <v>55.800425004527938</v>
      </c>
      <c r="AS219" s="13">
        <f>AQ219-'Surv-rate CEA'!AH217*'Unit cost and utilities'!$H$4-('Surv-rate CEA'!AG216-'Surv-rate CEA'!AG217)*'Unit cost and utilities'!$G$14</f>
        <v>0.5049274827139858</v>
      </c>
      <c r="AT219" s="12">
        <f t="shared" si="107"/>
        <v>0.35148877375560134</v>
      </c>
      <c r="AU219" s="12">
        <f>'Surv-rate CEA'!AL217*'Unit cost and utilities'!$H$8+'Surv-rate CEA'!AK217*'Unit cost and utilities'!$H$8+('Surv-rate CEA'!AJ216-'Surv-rate CEA'!AJ217)*'Unit cost and utilities'!$G$14</f>
        <v>68.435770614467813</v>
      </c>
      <c r="AV219" s="12">
        <f t="shared" si="108"/>
        <v>47.639326275144406</v>
      </c>
      <c r="AW219" s="12">
        <f>AU219-'Surv-rate CEA'!AK217*'Unit cost and utilities'!$H$8-('Surv-rate CEA'!AJ216-'Surv-rate CEA'!AJ217)*'Unit cost and utilities'!$G$14</f>
        <v>45.592687673900222</v>
      </c>
      <c r="AX219" s="12">
        <f t="shared" si="109"/>
        <v>31.737860249921845</v>
      </c>
      <c r="AY219" s="12">
        <f>'Surv-rate CEA'!AO217*'Unit cost and utilities'!$H$5+'Surv-rate CEA'!AN217*'Unit cost and utilities'!$H$5+('Surv-rate CEA'!AM216-'Surv-rate CEA'!AM217)*'Unit cost and utilities'!$G$14</f>
        <v>95.661188210516897</v>
      </c>
      <c r="AZ219" s="12">
        <f t="shared" si="110"/>
        <v>66.591411422864581</v>
      </c>
      <c r="BA219" s="12">
        <f>AY219-'Surv-rate CEA'!AN217*'Unit cost and utilities'!$H$5-('Surv-rate CEA'!AM216-'Surv-rate CEA'!AM217)*'Unit cost and utilities'!$G$14</f>
        <v>6.6834274814342383</v>
      </c>
      <c r="BB219" s="12">
        <f t="shared" si="111"/>
        <v>4.6524497286365261</v>
      </c>
    </row>
    <row r="220" spans="1:54">
      <c r="A220" s="12">
        <v>215</v>
      </c>
      <c r="B220" s="12">
        <f t="shared" si="112"/>
        <v>12.312328767123288</v>
      </c>
      <c r="C220" s="12">
        <f>'Surv-rate CEA'!D218*'Unit cost and utilities'!$H$7+'Surv-rate CEA'!E218*'Unit cost and utilities'!$H$7+'Unit cost and utilities'!$G$14*('Surv-rate CEA'!C217-'Surv-rate CEA'!C218)</f>
        <v>76.546617726351656</v>
      </c>
      <c r="D220" s="12">
        <f t="shared" si="86"/>
        <v>53.19488505370078</v>
      </c>
      <c r="E220" s="12">
        <f>C220-'Surv-rate CEA'!E218*'Unit cost and utilities'!$H$7-'Unit cost and utilities'!$G$14*('Surv-rate CEA'!C217-'Surv-rate CEA'!C218)</f>
        <v>2.4513557465563469</v>
      </c>
      <c r="F220" s="12">
        <f t="shared" si="87"/>
        <v>1.7035316652391144</v>
      </c>
      <c r="G220" s="12">
        <f>'Surv-rate CEA'!G218*'Unit cost and utilities'!$H$4+'Surv-rate CEA'!H218*'Unit cost and utilities'!$H$4+('Surv-rate CEA'!F217-'Surv-rate CEA'!F218)*'Unit cost and utilities'!$G$14</f>
        <v>79.386584251864036</v>
      </c>
      <c r="H220" s="12">
        <f t="shared" si="88"/>
        <v>55.168475753959527</v>
      </c>
      <c r="I220" s="12">
        <f>G220-'Surv-rate CEA'!H218*'Unit cost and utilities'!$H$4-('Surv-rate CEA'!F217-'Surv-rate CEA'!F218)*'Unit cost and utilities'!$G$14</f>
        <v>0.49488813713502755</v>
      </c>
      <c r="J220" s="12">
        <f t="shared" si="89"/>
        <v>0.34391483714472698</v>
      </c>
      <c r="K220" s="12">
        <f>'Surv-rate CEA'!K218*'Unit cost and utilities'!$H$10+'Surv-rate CEA'!J218*'Unit cost and utilities'!$H$10+('Surv-rate CEA'!I217-'Surv-rate CEA'!I218)*'Unit cost and utilities'!$G$14</f>
        <v>70.664162104543564</v>
      </c>
      <c r="L220" s="12">
        <f t="shared" si="90"/>
        <v>49.106963732941317</v>
      </c>
      <c r="M220" s="12">
        <f>K220-'Surv-rate CEA'!J218*'Unit cost and utilities'!$H$10-('Surv-rate CEA'!I217-'Surv-rate CEA'!I218)*'Unit cost and utilities'!$G$14</f>
        <v>5.08049886022431</v>
      </c>
      <c r="N220" s="12">
        <f t="shared" si="91"/>
        <v>3.5306139044736979</v>
      </c>
      <c r="O220" s="12">
        <f>'Surv-rate CEA'!N218*'Unit cost and utilities'!$H$3+'Surv-rate CEA'!M218*'Unit cost and utilities'!$H$3+('Surv-rate CEA'!L217-'Surv-rate CEA'!L218)*'Unit cost and utilities'!$G$14</f>
        <v>79.624630572218294</v>
      </c>
      <c r="P220" s="12">
        <f t="shared" si="92"/>
        <v>55.333902353132991</v>
      </c>
      <c r="Q220" s="12">
        <f>O220-'Surv-rate CEA'!M218*'Unit cost and utilities'!$H$3-('Surv-rate CEA'!L217-'Surv-rate CEA'!L218)*'Unit cost and utilities'!$G$14</f>
        <v>0.49488813713502133</v>
      </c>
      <c r="R220" s="12">
        <f t="shared" si="93"/>
        <v>0.34391483714472265</v>
      </c>
      <c r="S220" s="12">
        <f>'Surv-rate CEA'!Q218*'Unit cost and utilities'!$H$11+'Surv-rate CEA'!P218*'Unit cost and utilities'!$H$11+('Surv-rate CEA'!O217-'Surv-rate CEA'!O218)*'Unit cost and utilities'!$G$14</f>
        <v>70.664162104543564</v>
      </c>
      <c r="T220" s="12">
        <f t="shared" si="94"/>
        <v>49.106963732941317</v>
      </c>
      <c r="U220" s="12">
        <f>S220-'Surv-rate CEA'!P218*'Unit cost and utilities'!$H$11-('Surv-rate CEA'!O217-'Surv-rate CEA'!O218)*'Unit cost and utilities'!$G$14</f>
        <v>5.08049886022431</v>
      </c>
      <c r="V220" s="12">
        <f t="shared" si="95"/>
        <v>3.5306139044736979</v>
      </c>
      <c r="W220" s="12">
        <f>'Surv-rate CEA'!T218*'Unit cost and utilities'!$H$4+'Surv-rate CEA'!S218*'Unit cost and utilities'!$H$4+('Surv-rate CEA'!R217-'Surv-rate CEA'!R218)*'Unit cost and utilities'!$G$14</f>
        <v>79.386584251864036</v>
      </c>
      <c r="X220" s="12">
        <f t="shared" si="96"/>
        <v>55.168475753959527</v>
      </c>
      <c r="Y220" s="12">
        <f>W220-'Surv-rate CEA'!S218*'Unit cost and utilities'!$H$4-('Surv-rate CEA'!R217-'Surv-rate CEA'!R218)*'Unit cost and utilities'!$G$14</f>
        <v>0.49488813713502755</v>
      </c>
      <c r="Z220" s="12">
        <f t="shared" si="97"/>
        <v>0.34391483714472698</v>
      </c>
      <c r="AA220" s="12">
        <f>'Surv-rate CEA'!W218*'Unit cost and utilities'!$H$6+'Surv-rate CEA'!V218*'Unit cost and utilities'!$H$6+('Surv-rate CEA'!U217-'Surv-rate CEA'!U218)*'Unit cost and utilities'!$G$14</f>
        <v>82.25829997212702</v>
      </c>
      <c r="AB220" s="12">
        <f t="shared" si="98"/>
        <v>57.164130064805796</v>
      </c>
      <c r="AC220" s="12">
        <f>AA220-'Surv-rate CEA'!V218*'Unit cost and utilities'!$H$6-('Surv-rate CEA'!U217-'Surv-rate CEA'!U218)*'Unit cost and utilities'!$G$14</f>
        <v>30.569451696037319</v>
      </c>
      <c r="AD220" s="12">
        <f t="shared" si="99"/>
        <v>21.24376644489617</v>
      </c>
      <c r="AE220" s="12">
        <f>'Surv-rate CEA'!Z218*'Unit cost and utilities'!$H$12+'Surv-rate CEA'!Y218*'Unit cost and utilities'!$H$12+('Surv-rate CEA'!X217-'Surv-rate CEA'!X218)*'Unit cost and utilities'!$G$14</f>
        <v>70.664162104543564</v>
      </c>
      <c r="AF220" s="12">
        <f t="shared" si="100"/>
        <v>49.106963732941317</v>
      </c>
      <c r="AG220" s="12">
        <f>AE220-'Surv-rate CEA'!Y218*'Unit cost and utilities'!$H$12-('Surv-rate CEA'!X217-'Surv-rate CEA'!X218)*'Unit cost and utilities'!$G$14</f>
        <v>5.08049886022431</v>
      </c>
      <c r="AH220" s="12">
        <f t="shared" si="101"/>
        <v>3.5306139044736979</v>
      </c>
      <c r="AI220" s="12">
        <f>'Surv-rate CEA'!AC218*'Unit cost and utilities'!$H$5+'Surv-rate CEA'!AB218*'Unit cost and utilities'!$H$5+('Surv-rate CEA'!AA217-'Surv-rate CEA'!AA218)*'Unit cost and utilities'!$G$14</f>
        <v>94.782748106309825</v>
      </c>
      <c r="AJ220" s="12">
        <f t="shared" si="102"/>
        <v>65.867801091011515</v>
      </c>
      <c r="AK220" s="12">
        <f>AI220-'Surv-rate CEA'!AB218*'Unit cost and utilities'!$H$5-('Surv-rate CEA'!AA217-'Surv-rate CEA'!AA218)*'Unit cost and utilities'!$G$14</f>
        <v>6.5882755715846351</v>
      </c>
      <c r="AL220" s="12">
        <f t="shared" si="103"/>
        <v>4.5784199503814333</v>
      </c>
      <c r="AM220" s="12">
        <f>'Surv-rate CEA'!AF218*'Unit cost and utilities'!$H$9+'Surv-rate CEA'!AE218*'Unit cost and utilities'!$H$9+('Surv-rate CEA'!AD217-'Surv-rate CEA'!AD218)*'Unit cost and utilities'!G227</f>
        <v>178.60440395553636</v>
      </c>
      <c r="AN220" s="12">
        <f t="shared" si="104"/>
        <v>124.1183610811425</v>
      </c>
      <c r="AO220" s="12">
        <f>AM220-'Surv-rate CEA'!AE218*'Unit cost and utilities'!$H$9-('Surv-rate CEA'!AD217-'Surv-rate CEA'!AD218)*'Unit cost and utilities'!G227</f>
        <v>19.9225024723373</v>
      </c>
      <c r="AP220" s="12">
        <f t="shared" si="105"/>
        <v>13.844834173949634</v>
      </c>
      <c r="AQ220" s="13">
        <f>'Surv-rate CEA'!AI218*'Unit cost and utilities'!$H$4+'Surv-rate CEA'!AH218*'Unit cost and utilities'!$H$4+('Surv-rate CEA'!AG217-'Surv-rate CEA'!AG218)*'Unit cost and utilities'!$G$14</f>
        <v>79.386584251864036</v>
      </c>
      <c r="AR220" s="12">
        <f t="shared" si="106"/>
        <v>55.168475753959527</v>
      </c>
      <c r="AS220" s="13">
        <f>AQ220-'Surv-rate CEA'!AH218*'Unit cost and utilities'!$H$4-('Surv-rate CEA'!AG217-'Surv-rate CEA'!AG218)*'Unit cost and utilities'!$G$14</f>
        <v>0.49488813713502755</v>
      </c>
      <c r="AT220" s="12">
        <f t="shared" si="107"/>
        <v>0.34391483714472698</v>
      </c>
      <c r="AU220" s="12">
        <f>'Surv-rate CEA'!AL218*'Unit cost and utilities'!$H$8+'Surv-rate CEA'!AK218*'Unit cost and utilities'!$H$8+('Surv-rate CEA'!AJ217-'Surv-rate CEA'!AJ218)*'Unit cost and utilities'!$G$14</f>
        <v>67.894664614225789</v>
      </c>
      <c r="AV220" s="12">
        <f t="shared" si="108"/>
        <v>47.182344395995095</v>
      </c>
      <c r="AW220" s="12">
        <f>AU220-'Surv-rate CEA'!AK218*'Unit cost and utilities'!$H$8-('Surv-rate CEA'!AJ217-'Surv-rate CEA'!AJ218)*'Unit cost and utilities'!$G$14</f>
        <v>45.227898417423098</v>
      </c>
      <c r="AX220" s="12">
        <f t="shared" si="109"/>
        <v>31.430426699402467</v>
      </c>
      <c r="AY220" s="12">
        <f>'Surv-rate CEA'!AO218*'Unit cost and utilities'!$H$5+'Surv-rate CEA'!AN218*'Unit cost and utilities'!$H$5+('Surv-rate CEA'!AM217-'Surv-rate CEA'!AM218)*'Unit cost and utilities'!$G$14</f>
        <v>94.782748106309825</v>
      </c>
      <c r="AZ220" s="12">
        <f t="shared" si="110"/>
        <v>65.867801091011515</v>
      </c>
      <c r="BA220" s="12">
        <f>AY220-'Surv-rate CEA'!AN218*'Unit cost and utilities'!$H$5-('Surv-rate CEA'!AM217-'Surv-rate CEA'!AM218)*'Unit cost and utilities'!$G$14</f>
        <v>6.5882755715846351</v>
      </c>
      <c r="BB220" s="12">
        <f t="shared" si="111"/>
        <v>4.5784199503814333</v>
      </c>
    </row>
    <row r="221" spans="1:54">
      <c r="A221" s="12">
        <v>216</v>
      </c>
      <c r="B221" s="12">
        <f t="shared" si="112"/>
        <v>12.36986301369863</v>
      </c>
      <c r="C221" s="12">
        <f>'Surv-rate CEA'!D219*'Unit cost and utilities'!$H$7+'Surv-rate CEA'!E219*'Unit cost and utilities'!$H$7+'Unit cost and utilities'!$G$14*('Surv-rate CEA'!C218-'Surv-rate CEA'!C219)</f>
        <v>75.965631381275657</v>
      </c>
      <c r="D221" s="12">
        <f t="shared" si="86"/>
        <v>52.701434999060787</v>
      </c>
      <c r="E221" s="12">
        <f>C221-'Surv-rate CEA'!E219*'Unit cost and utilities'!$H$7-'Unit cost and utilities'!$G$14*('Surv-rate CEA'!C218-'Surv-rate CEA'!C219)</f>
        <v>2.4162844503398153</v>
      </c>
      <c r="F221" s="12">
        <f t="shared" si="87"/>
        <v>1.6763061871978706</v>
      </c>
      <c r="G221" s="12">
        <f>'Surv-rate CEA'!G219*'Unit cost and utilities'!$H$4+'Surv-rate CEA'!H219*'Unit cost and utilities'!$H$4+('Surv-rate CEA'!F218-'Surv-rate CEA'!F219)*'Unit cost and utilities'!$G$14</f>
        <v>78.62361465868274</v>
      </c>
      <c r="H221" s="12">
        <f t="shared" si="88"/>
        <v>54.545420632771815</v>
      </c>
      <c r="I221" s="12">
        <f>G221-'Surv-rate CEA'!H219*'Unit cost and utilities'!$H$4-('Surv-rate CEA'!F218-'Surv-rate CEA'!F219)*'Unit cost and utilities'!$G$14</f>
        <v>0.48508180438952442</v>
      </c>
      <c r="J221" s="12">
        <f t="shared" si="89"/>
        <v>0.33652727843400632</v>
      </c>
      <c r="K221" s="12">
        <f>'Surv-rate CEA'!K219*'Unit cost and utilities'!$H$10+'Surv-rate CEA'!J219*'Unit cost and utilities'!$H$10+('Surv-rate CEA'!I218-'Surv-rate CEA'!I219)*'Unit cost and utilities'!$G$14</f>
        <v>70.114134335315939</v>
      </c>
      <c r="L221" s="12">
        <f t="shared" si="90"/>
        <v>48.641937491996643</v>
      </c>
      <c r="M221" s="12">
        <f>K221-'Surv-rate CEA'!J219*'Unit cost and utilities'!$H$10-('Surv-rate CEA'!I218-'Surv-rate CEA'!I219)*'Unit cost and utilities'!$G$14</f>
        <v>5.0158372961552935</v>
      </c>
      <c r="N221" s="12">
        <f t="shared" si="91"/>
        <v>3.4797554949875549</v>
      </c>
      <c r="O221" s="12">
        <f>'Surv-rate CEA'!N219*'Unit cost and utilities'!$H$3+'Surv-rate CEA'!M219*'Unit cost and utilities'!$H$3+('Surv-rate CEA'!L218-'Surv-rate CEA'!L219)*'Unit cost and utilities'!$G$14</f>
        <v>78.852361008662768</v>
      </c>
      <c r="P221" s="12">
        <f t="shared" si="92"/>
        <v>54.704114250866539</v>
      </c>
      <c r="Q221" s="12">
        <f>O221-'Surv-rate CEA'!M219*'Unit cost and utilities'!$H$3-('Surv-rate CEA'!L218-'Surv-rate CEA'!L219)*'Unit cost and utilities'!$G$14</f>
        <v>0.48508180438952397</v>
      </c>
      <c r="R221" s="12">
        <f t="shared" si="93"/>
        <v>0.33652727843400604</v>
      </c>
      <c r="S221" s="12">
        <f>'Surv-rate CEA'!Q219*'Unit cost and utilities'!$H$11+'Surv-rate CEA'!P219*'Unit cost and utilities'!$H$11+('Surv-rate CEA'!O218-'Surv-rate CEA'!O219)*'Unit cost and utilities'!$G$14</f>
        <v>70.114134335315939</v>
      </c>
      <c r="T221" s="12">
        <f t="shared" si="94"/>
        <v>48.641937491996643</v>
      </c>
      <c r="U221" s="12">
        <f>S221-'Surv-rate CEA'!P219*'Unit cost and utilities'!$H$11-('Surv-rate CEA'!O218-'Surv-rate CEA'!O219)*'Unit cost and utilities'!$G$14</f>
        <v>5.0158372961552935</v>
      </c>
      <c r="V221" s="12">
        <f t="shared" si="95"/>
        <v>3.4797554949875549</v>
      </c>
      <c r="W221" s="12">
        <f>'Surv-rate CEA'!T219*'Unit cost and utilities'!$H$4+'Surv-rate CEA'!S219*'Unit cost and utilities'!$H$4+('Surv-rate CEA'!R218-'Surv-rate CEA'!R219)*'Unit cost and utilities'!$G$14</f>
        <v>78.62361465868274</v>
      </c>
      <c r="X221" s="12">
        <f t="shared" si="96"/>
        <v>54.545420632771815</v>
      </c>
      <c r="Y221" s="12">
        <f>W221-'Surv-rate CEA'!S219*'Unit cost and utilities'!$H$4-('Surv-rate CEA'!R218-'Surv-rate CEA'!R219)*'Unit cost and utilities'!$G$14</f>
        <v>0.48508180438952442</v>
      </c>
      <c r="Z221" s="12">
        <f t="shared" si="97"/>
        <v>0.33652727843400632</v>
      </c>
      <c r="AA221" s="12">
        <f>'Surv-rate CEA'!W219*'Unit cost and utilities'!$H$6+'Surv-rate CEA'!V219*'Unit cost and utilities'!$H$6+('Surv-rate CEA'!U218-'Surv-rate CEA'!U219)*'Unit cost and utilities'!$G$14</f>
        <v>81.648306841148099</v>
      </c>
      <c r="AB221" s="12">
        <f t="shared" si="98"/>
        <v>56.643811912458546</v>
      </c>
      <c r="AC221" s="12">
        <f>AA221-'Surv-rate CEA'!V219*'Unit cost and utilities'!$H$6-('Surv-rate CEA'!U218-'Surv-rate CEA'!U219)*'Unit cost and utilities'!$G$14</f>
        <v>30.299611980831369</v>
      </c>
      <c r="AD221" s="12">
        <f t="shared" si="99"/>
        <v>21.020466785696225</v>
      </c>
      <c r="AE221" s="12">
        <f>'Surv-rate CEA'!Z219*'Unit cost and utilities'!$H$12+'Surv-rate CEA'!Y219*'Unit cost and utilities'!$H$12+('Surv-rate CEA'!X218-'Surv-rate CEA'!X219)*'Unit cost and utilities'!$G$14</f>
        <v>70.114134335315939</v>
      </c>
      <c r="AF221" s="12">
        <f t="shared" si="100"/>
        <v>48.641937491996643</v>
      </c>
      <c r="AG221" s="12">
        <f>AE221-'Surv-rate CEA'!Y219*'Unit cost and utilities'!$H$12-('Surv-rate CEA'!X218-'Surv-rate CEA'!X219)*'Unit cost and utilities'!$G$14</f>
        <v>5.0158372961552935</v>
      </c>
      <c r="AH221" s="12">
        <f t="shared" si="101"/>
        <v>3.4797554949875549</v>
      </c>
      <c r="AI221" s="12">
        <f>'Surv-rate CEA'!AC219*'Unit cost and utilities'!$H$5+'Surv-rate CEA'!AB219*'Unit cost and utilities'!$H$5+('Surv-rate CEA'!AA218-'Surv-rate CEA'!AA219)*'Unit cost and utilities'!$G$14</f>
        <v>93.915222892613471</v>
      </c>
      <c r="AJ221" s="12">
        <f t="shared" si="102"/>
        <v>65.154029851417008</v>
      </c>
      <c r="AK221" s="12">
        <f>AI221-'Surv-rate CEA'!AB219*'Unit cost and utilities'!$H$5-('Surv-rate CEA'!AA218-'Surv-rate CEA'!AA219)*'Unit cost and utilities'!$G$14</f>
        <v>6.4947976685703592</v>
      </c>
      <c r="AL221" s="12">
        <f t="shared" si="103"/>
        <v>4.5057896701241704</v>
      </c>
      <c r="AM221" s="12">
        <f>'Surv-rate CEA'!AF219*'Unit cost and utilities'!$H$9+'Surv-rate CEA'!AE219*'Unit cost and utilities'!$H$9+('Surv-rate CEA'!AD218-'Surv-rate CEA'!AD219)*'Unit cost and utilities'!G228</f>
        <v>177.64831423588771</v>
      </c>
      <c r="AN221" s="12">
        <f t="shared" si="104"/>
        <v>123.2441686478634</v>
      </c>
      <c r="AO221" s="12">
        <f>AM221-'Surv-rate CEA'!AE219*'Unit cost and utilities'!$H$9-('Surv-rate CEA'!AD218-'Surv-rate CEA'!AD219)*'Unit cost and utilities'!G228</f>
        <v>19.728078183829894</v>
      </c>
      <c r="AP221" s="12">
        <f t="shared" si="105"/>
        <v>13.686426495202799</v>
      </c>
      <c r="AQ221" s="13">
        <f>'Surv-rate CEA'!AI219*'Unit cost and utilities'!$H$4+'Surv-rate CEA'!AH219*'Unit cost and utilities'!$H$4+('Surv-rate CEA'!AG218-'Surv-rate CEA'!AG219)*'Unit cost and utilities'!$G$14</f>
        <v>78.62361465868274</v>
      </c>
      <c r="AR221" s="12">
        <f t="shared" si="106"/>
        <v>54.545420632771815</v>
      </c>
      <c r="AS221" s="13">
        <f>AQ221-'Surv-rate CEA'!AH219*'Unit cost and utilities'!$H$4-('Surv-rate CEA'!AG218-'Surv-rate CEA'!AG219)*'Unit cost and utilities'!$G$14</f>
        <v>0.48508180438952442</v>
      </c>
      <c r="AT221" s="12">
        <f t="shared" si="107"/>
        <v>0.33652727843400632</v>
      </c>
      <c r="AU221" s="12">
        <f>'Surv-rate CEA'!AL219*'Unit cost and utilities'!$H$8+'Surv-rate CEA'!AK219*'Unit cost and utilities'!$H$8+('Surv-rate CEA'!AJ218-'Surv-rate CEA'!AJ219)*'Unit cost and utilities'!$G$14</f>
        <v>67.359618594094115</v>
      </c>
      <c r="AV221" s="12">
        <f t="shared" si="108"/>
        <v>46.730982107958681</v>
      </c>
      <c r="AW221" s="12">
        <f>AU221-'Surv-rate CEA'!AK219*'Unit cost and utilities'!$H$8-('Surv-rate CEA'!AJ218-'Surv-rate CEA'!AJ219)*'Unit cost and utilities'!$G$14</f>
        <v>44.867263718684995</v>
      </c>
      <c r="AX221" s="12">
        <f t="shared" si="109"/>
        <v>31.126828533657459</v>
      </c>
      <c r="AY221" s="12">
        <f>'Surv-rate CEA'!AO219*'Unit cost and utilities'!$H$5+'Surv-rate CEA'!AN219*'Unit cost and utilities'!$H$5+('Surv-rate CEA'!AM218-'Surv-rate CEA'!AM219)*'Unit cost and utilities'!$G$14</f>
        <v>93.915222892613471</v>
      </c>
      <c r="AZ221" s="12">
        <f t="shared" si="110"/>
        <v>65.154029851417008</v>
      </c>
      <c r="BA221" s="12">
        <f>AY221-'Surv-rate CEA'!AN219*'Unit cost and utilities'!$H$5-('Surv-rate CEA'!AM218-'Surv-rate CEA'!AM219)*'Unit cost and utilities'!$G$14</f>
        <v>6.4947976685703592</v>
      </c>
      <c r="BB221" s="12">
        <f t="shared" si="111"/>
        <v>4.5057896701241704</v>
      </c>
    </row>
    <row r="222" spans="1:54">
      <c r="A222" s="12">
        <v>217</v>
      </c>
      <c r="B222" s="12">
        <f t="shared" si="112"/>
        <v>12.427397260273972</v>
      </c>
      <c r="C222" s="12">
        <f>'Surv-rate CEA'!D220*'Unit cost and utilities'!$H$7+'Surv-rate CEA'!E220*'Unit cost and utilities'!$H$7+'Unit cost and utilities'!$G$14*('Surv-rate CEA'!C219-'Surv-rate CEA'!C220)</f>
        <v>75.390960509835921</v>
      </c>
      <c r="D222" s="12">
        <f t="shared" si="86"/>
        <v>52.213882233155104</v>
      </c>
      <c r="E222" s="12">
        <f>C222-'Surv-rate CEA'!E220*'Unit cost and utilities'!$H$7-'Unit cost and utilities'!$G$14*('Surv-rate CEA'!C219-'Surv-rate CEA'!C220)</f>
        <v>2.3818321035021768</v>
      </c>
      <c r="F222" s="12">
        <f t="shared" si="87"/>
        <v>1.6495969823223762</v>
      </c>
      <c r="G222" s="12">
        <f>'Surv-rate CEA'!G220*'Unit cost and utilities'!$H$4+'Surv-rate CEA'!H220*'Unit cost and utilities'!$H$4+('Surv-rate CEA'!F219-'Surv-rate CEA'!F220)*'Unit cost and utilities'!$G$14</f>
        <v>77.870439407996997</v>
      </c>
      <c r="H222" s="12">
        <f t="shared" si="88"/>
        <v>53.931106928432534</v>
      </c>
      <c r="I222" s="12">
        <f>G222-'Surv-rate CEA'!H220*'Unit cost and utilities'!$H$4-('Surv-rate CEA'!F219-'Surv-rate CEA'!F220)*'Unit cost and utilities'!$G$14</f>
        <v>0.47550227943111922</v>
      </c>
      <c r="J222" s="12">
        <f t="shared" si="89"/>
        <v>0.32932091396519741</v>
      </c>
      <c r="K222" s="12">
        <f>'Surv-rate CEA'!K220*'Unit cost and utilities'!$H$10+'Surv-rate CEA'!J220*'Unit cost and utilities'!$H$10+('Surv-rate CEA'!I219-'Surv-rate CEA'!I220)*'Unit cost and utilities'!$G$14</f>
        <v>69.570191468903374</v>
      </c>
      <c r="L222" s="12">
        <f t="shared" si="90"/>
        <v>48.182564059804662</v>
      </c>
      <c r="M222" s="12">
        <f>K222-'Surv-rate CEA'!J220*'Unit cost and utilities'!$H$10-('Surv-rate CEA'!I219-'Surv-rate CEA'!I220)*'Unit cost and utilities'!$G$14</f>
        <v>4.9522152867455418</v>
      </c>
      <c r="N222" s="12">
        <f t="shared" si="91"/>
        <v>3.4297796980796806</v>
      </c>
      <c r="O222" s="12">
        <f>'Surv-rate CEA'!N220*'Unit cost and utilities'!$H$3+'Surv-rate CEA'!M220*'Unit cost and utilities'!$H$3+('Surv-rate CEA'!L219-'Surv-rate CEA'!L220)*'Unit cost and utilities'!$G$14</f>
        <v>78.09014076891745</v>
      </c>
      <c r="P222" s="12">
        <f t="shared" si="92"/>
        <v>54.083266562797021</v>
      </c>
      <c r="Q222" s="12">
        <f>O222-'Surv-rate CEA'!M220*'Unit cost and utilities'!$H$3-('Surv-rate CEA'!L219-'Surv-rate CEA'!L220)*'Unit cost and utilities'!$G$14</f>
        <v>0.47550227943112366</v>
      </c>
      <c r="R222" s="12">
        <f t="shared" si="93"/>
        <v>0.32932091396520047</v>
      </c>
      <c r="S222" s="12">
        <f>'Surv-rate CEA'!Q220*'Unit cost and utilities'!$H$11+'Surv-rate CEA'!P220*'Unit cost and utilities'!$H$11+('Surv-rate CEA'!O219-'Surv-rate CEA'!O220)*'Unit cost and utilities'!$G$14</f>
        <v>69.570191468903374</v>
      </c>
      <c r="T222" s="12">
        <f t="shared" si="94"/>
        <v>48.182564059804662</v>
      </c>
      <c r="U222" s="12">
        <f>S222-'Surv-rate CEA'!P220*'Unit cost and utilities'!$H$11-('Surv-rate CEA'!O219-'Surv-rate CEA'!O220)*'Unit cost and utilities'!$G$14</f>
        <v>4.9522152867455418</v>
      </c>
      <c r="V222" s="12">
        <f t="shared" si="95"/>
        <v>3.4297796980796806</v>
      </c>
      <c r="W222" s="12">
        <f>'Surv-rate CEA'!T220*'Unit cost and utilities'!$H$4+'Surv-rate CEA'!S220*'Unit cost and utilities'!$H$4+('Surv-rate CEA'!R219-'Surv-rate CEA'!R220)*'Unit cost and utilities'!$G$14</f>
        <v>77.870439407996997</v>
      </c>
      <c r="X222" s="12">
        <f t="shared" si="96"/>
        <v>53.931106928432534</v>
      </c>
      <c r="Y222" s="12">
        <f>W222-'Surv-rate CEA'!S220*'Unit cost and utilities'!$H$4-('Surv-rate CEA'!R219-'Surv-rate CEA'!R220)*'Unit cost and utilities'!$G$14</f>
        <v>0.47550227943111922</v>
      </c>
      <c r="Z222" s="12">
        <f t="shared" si="97"/>
        <v>0.32932091396519741</v>
      </c>
      <c r="AA222" s="12">
        <f>'Surv-rate CEA'!W220*'Unit cost and utilities'!$H$6+'Surv-rate CEA'!V220*'Unit cost and utilities'!$H$6+('Surv-rate CEA'!U219-'Surv-rate CEA'!U220)*'Unit cost and utilities'!$G$14</f>
        <v>81.044838714607152</v>
      </c>
      <c r="AB222" s="12">
        <f t="shared" si="98"/>
        <v>56.129616012750773</v>
      </c>
      <c r="AC222" s="12">
        <f>AA222-'Surv-rate CEA'!V220*'Unit cost and utilities'!$H$6-('Surv-rate CEA'!U219-'Surv-rate CEA'!U220)*'Unit cost and utilities'!$G$14</f>
        <v>30.033063342085754</v>
      </c>
      <c r="AD222" s="12">
        <f t="shared" si="99"/>
        <v>20.800143967392014</v>
      </c>
      <c r="AE222" s="12">
        <f>'Surv-rate CEA'!Z220*'Unit cost and utilities'!$H$12+'Surv-rate CEA'!Y220*'Unit cost and utilities'!$H$12+('Surv-rate CEA'!X219-'Surv-rate CEA'!X220)*'Unit cost and utilities'!$G$14</f>
        <v>69.570191468903374</v>
      </c>
      <c r="AF222" s="12">
        <f t="shared" si="100"/>
        <v>48.182564059804662</v>
      </c>
      <c r="AG222" s="12">
        <f>AE222-'Surv-rate CEA'!Y220*'Unit cost and utilities'!$H$12-('Surv-rate CEA'!X219-'Surv-rate CEA'!X220)*'Unit cost and utilities'!$G$14</f>
        <v>4.9522152867455418</v>
      </c>
      <c r="AH222" s="12">
        <f t="shared" si="101"/>
        <v>3.4297796980796806</v>
      </c>
      <c r="AI222" s="12">
        <f>'Surv-rate CEA'!AC220*'Unit cost and utilities'!$H$5+'Surv-rate CEA'!AB220*'Unit cost and utilities'!$H$5+('Surv-rate CEA'!AA219-'Surv-rate CEA'!AA220)*'Unit cost and utilities'!$G$14</f>
        <v>93.058439247767097</v>
      </c>
      <c r="AJ222" s="12">
        <f t="shared" si="102"/>
        <v>64.44993345124189</v>
      </c>
      <c r="AK222" s="12">
        <f>AI222-'Surv-rate CEA'!AB220*'Unit cost and utilities'!$H$5-('Surv-rate CEA'!AA219-'Surv-rate CEA'!AA220)*'Unit cost and utilities'!$G$14</f>
        <v>6.4029584841570752</v>
      </c>
      <c r="AL222" s="12">
        <f t="shared" si="103"/>
        <v>4.4345279324560556</v>
      </c>
      <c r="AM222" s="12">
        <f>'Surv-rate CEA'!AF220*'Unit cost and utilities'!$H$9+'Surv-rate CEA'!AE220*'Unit cost and utilities'!$H$9+('Surv-rate CEA'!AD219-'Surv-rate CEA'!AD220)*'Unit cost and utilities'!G229</f>
        <v>176.70041794946519</v>
      </c>
      <c r="AN222" s="12">
        <f t="shared" si="104"/>
        <v>122.37826326882994</v>
      </c>
      <c r="AO222" s="12">
        <f>AM222-'Surv-rate CEA'!AE220*'Unit cost and utilities'!$H$9-('Surv-rate CEA'!AD219-'Surv-rate CEA'!AD220)*'Unit cost and utilities'!G229</f>
        <v>19.5362054400793</v>
      </c>
      <c r="AP222" s="12">
        <f t="shared" si="105"/>
        <v>13.530284310384159</v>
      </c>
      <c r="AQ222" s="13">
        <f>'Surv-rate CEA'!AI220*'Unit cost and utilities'!$H$4+'Surv-rate CEA'!AH220*'Unit cost and utilities'!$H$4+('Surv-rate CEA'!AG219-'Surv-rate CEA'!AG220)*'Unit cost and utilities'!$G$14</f>
        <v>77.870439407996997</v>
      </c>
      <c r="AR222" s="12">
        <f t="shared" si="106"/>
        <v>53.931106928432534</v>
      </c>
      <c r="AS222" s="13">
        <f>AQ222-'Surv-rate CEA'!AH220*'Unit cost and utilities'!$H$4-('Surv-rate CEA'!AG219-'Surv-rate CEA'!AG220)*'Unit cost and utilities'!$G$14</f>
        <v>0.47550227943111922</v>
      </c>
      <c r="AT222" s="12">
        <f t="shared" si="107"/>
        <v>0.32932091396519741</v>
      </c>
      <c r="AU222" s="12">
        <f>'Surv-rate CEA'!AL220*'Unit cost and utilities'!$H$8+'Surv-rate CEA'!AK220*'Unit cost and utilities'!$H$8+('Surv-rate CEA'!AJ219-'Surv-rate CEA'!AJ220)*'Unit cost and utilities'!$G$14</f>
        <v>66.830543261892998</v>
      </c>
      <c r="AV222" s="12">
        <f t="shared" si="108"/>
        <v>46.285152647697082</v>
      </c>
      <c r="AW222" s="12">
        <f>AU222-'Surv-rate CEA'!AK220*'Unit cost and utilities'!$H$8-('Surv-rate CEA'!AJ219-'Surv-rate CEA'!AJ220)*'Unit cost and utilities'!$G$14</f>
        <v>44.510721279101674</v>
      </c>
      <c r="AX222" s="12">
        <f t="shared" si="109"/>
        <v>30.827005562246335</v>
      </c>
      <c r="AY222" s="12">
        <f>'Surv-rate CEA'!AO220*'Unit cost and utilities'!$H$5+'Surv-rate CEA'!AN220*'Unit cost and utilities'!$H$5+('Surv-rate CEA'!AM219-'Surv-rate CEA'!AM220)*'Unit cost and utilities'!$G$14</f>
        <v>93.058439247767097</v>
      </c>
      <c r="AZ222" s="12">
        <f t="shared" si="110"/>
        <v>64.44993345124189</v>
      </c>
      <c r="BA222" s="12">
        <f>AY222-'Surv-rate CEA'!AN220*'Unit cost and utilities'!$H$5-('Surv-rate CEA'!AM219-'Surv-rate CEA'!AM220)*'Unit cost and utilities'!$G$14</f>
        <v>6.4029584841570752</v>
      </c>
      <c r="BB222" s="12">
        <f t="shared" si="111"/>
        <v>4.4345279324560556</v>
      </c>
    </row>
    <row r="223" spans="1:54">
      <c r="A223" s="12">
        <v>218</v>
      </c>
      <c r="B223" s="12">
        <f t="shared" si="112"/>
        <v>12.484931506849316</v>
      </c>
      <c r="C223" s="12">
        <f>'Surv-rate CEA'!D221*'Unit cost and utilities'!$H$7+'Surv-rate CEA'!E221*'Unit cost and utilities'!$H$7+'Unit cost and utilities'!$G$14*('Surv-rate CEA'!C220-'Surv-rate CEA'!C221)</f>
        <v>74.822514172342977</v>
      </c>
      <c r="D223" s="12">
        <f t="shared" si="86"/>
        <v>51.73213783167688</v>
      </c>
      <c r="E223" s="12">
        <f>C223-'Surv-rate CEA'!E221*'Unit cost and utilities'!$H$7-'Unit cost and utilities'!$G$14*('Surv-rate CEA'!C220-'Surv-rate CEA'!C221)</f>
        <v>2.3479856343831713</v>
      </c>
      <c r="F223" s="12">
        <f t="shared" si="87"/>
        <v>1.6233926086061101</v>
      </c>
      <c r="G223" s="12">
        <f>'Surv-rate CEA'!G221*'Unit cost and utilities'!$H$4+'Surv-rate CEA'!H221*'Unit cost and utilities'!$H$4+('Surv-rate CEA'!F220-'Surv-rate CEA'!F221)*'Unit cost and utilities'!$G$14</f>
        <v>77.126899191098246</v>
      </c>
      <c r="H223" s="12">
        <f t="shared" si="88"/>
        <v>53.32538506115268</v>
      </c>
      <c r="I223" s="12">
        <f>G223-'Surv-rate CEA'!H221*'Unit cost and utilities'!$H$4-('Surv-rate CEA'!F220-'Surv-rate CEA'!F221)*'Unit cost and utilities'!$G$14</f>
        <v>0.46614354410630421</v>
      </c>
      <c r="J223" s="12">
        <f t="shared" si="89"/>
        <v>0.32229072144661081</v>
      </c>
      <c r="K223" s="12">
        <f>'Surv-rate CEA'!K221*'Unit cost and utilities'!$H$10+'Surv-rate CEA'!J221*'Unit cost and utilities'!$H$10+('Surv-rate CEA'!I220-'Surv-rate CEA'!I221)*'Unit cost and utilities'!$G$14</f>
        <v>69.032244749798792</v>
      </c>
      <c r="L223" s="12">
        <f t="shared" si="90"/>
        <v>47.728757042311194</v>
      </c>
      <c r="M223" s="12">
        <f>K223-'Surv-rate CEA'!J221*'Unit cost and utilities'!$H$10-('Surv-rate CEA'!I220-'Surv-rate CEA'!I221)*'Unit cost and utilities'!$G$14</f>
        <v>4.8896124867332187</v>
      </c>
      <c r="N223" s="12">
        <f t="shared" si="91"/>
        <v>3.3806683710806187</v>
      </c>
      <c r="O223" s="12">
        <f>'Surv-rate CEA'!N221*'Unit cost and utilities'!$H$3+'Surv-rate CEA'!M221*'Unit cost and utilities'!$H$3+('Surv-rate CEA'!L220-'Surv-rate CEA'!L221)*'Unit cost and utilities'!$G$14</f>
        <v>77.337803403183557</v>
      </c>
      <c r="P223" s="12">
        <f t="shared" si="92"/>
        <v>53.471203814900349</v>
      </c>
      <c r="Q223" s="12">
        <f>O223-'Surv-rate CEA'!M221*'Unit cost and utilities'!$H$3-('Surv-rate CEA'!L220-'Surv-rate CEA'!L221)*'Unit cost and utilities'!$G$14</f>
        <v>0.46614354410629821</v>
      </c>
      <c r="R223" s="12">
        <f t="shared" si="93"/>
        <v>0.3222907214466067</v>
      </c>
      <c r="S223" s="12">
        <f>'Surv-rate CEA'!Q221*'Unit cost and utilities'!$H$11+'Surv-rate CEA'!P221*'Unit cost and utilities'!$H$11+('Surv-rate CEA'!O220-'Surv-rate CEA'!O221)*'Unit cost and utilities'!$G$14</f>
        <v>69.032244749798792</v>
      </c>
      <c r="T223" s="12">
        <f t="shared" si="94"/>
        <v>47.728757042311194</v>
      </c>
      <c r="U223" s="12">
        <f>S223-'Surv-rate CEA'!P221*'Unit cost and utilities'!$H$11-('Surv-rate CEA'!O220-'Surv-rate CEA'!O221)*'Unit cost and utilities'!$G$14</f>
        <v>4.8896124867332187</v>
      </c>
      <c r="V223" s="12">
        <f t="shared" si="95"/>
        <v>3.3806683710806187</v>
      </c>
      <c r="W223" s="12">
        <f>'Surv-rate CEA'!T221*'Unit cost and utilities'!$H$4+'Surv-rate CEA'!S221*'Unit cost and utilities'!$H$4+('Surv-rate CEA'!R220-'Surv-rate CEA'!R221)*'Unit cost and utilities'!$G$14</f>
        <v>77.126899191098246</v>
      </c>
      <c r="X223" s="12">
        <f t="shared" si="96"/>
        <v>53.32538506115268</v>
      </c>
      <c r="Y223" s="12">
        <f>W223-'Surv-rate CEA'!S221*'Unit cost and utilities'!$H$4-('Surv-rate CEA'!R220-'Surv-rate CEA'!R221)*'Unit cost and utilities'!$G$14</f>
        <v>0.46614354410630421</v>
      </c>
      <c r="Z223" s="12">
        <f t="shared" si="97"/>
        <v>0.32229072144661081</v>
      </c>
      <c r="AA223" s="12">
        <f>'Surv-rate CEA'!W221*'Unit cost and utilities'!$H$6+'Surv-rate CEA'!V221*'Unit cost and utilities'!$H$6+('Surv-rate CEA'!U220-'Surv-rate CEA'!U221)*'Unit cost and utilities'!$G$14</f>
        <v>80.447802731197228</v>
      </c>
      <c r="AB223" s="12">
        <f t="shared" si="98"/>
        <v>55.62145117925175</v>
      </c>
      <c r="AC223" s="12">
        <f>AA223-'Surv-rate CEA'!V221*'Unit cost and utilities'!$H$6-('Surv-rate CEA'!U220-'Surv-rate CEA'!U221)*'Unit cost and utilities'!$G$14</f>
        <v>29.769753893205721</v>
      </c>
      <c r="AD223" s="12">
        <f t="shared" si="99"/>
        <v>20.582748770926429</v>
      </c>
      <c r="AE223" s="12">
        <f>'Surv-rate CEA'!Z221*'Unit cost and utilities'!$H$12+'Surv-rate CEA'!Y221*'Unit cost and utilities'!$H$12+('Surv-rate CEA'!X220-'Surv-rate CEA'!X221)*'Unit cost and utilities'!$G$14</f>
        <v>69.032244749798792</v>
      </c>
      <c r="AF223" s="12">
        <f t="shared" si="100"/>
        <v>47.728757042311194</v>
      </c>
      <c r="AG223" s="12">
        <f>AE223-'Surv-rate CEA'!Y221*'Unit cost and utilities'!$H$12-('Surv-rate CEA'!X220-'Surv-rate CEA'!X221)*'Unit cost and utilities'!$G$14</f>
        <v>4.8896124867332187</v>
      </c>
      <c r="AH223" s="12">
        <f t="shared" si="101"/>
        <v>3.3806683710806187</v>
      </c>
      <c r="AI223" s="12">
        <f>'Surv-rate CEA'!AC221*'Unit cost and utilities'!$H$5+'Surv-rate CEA'!AB221*'Unit cost and utilities'!$H$5+('Surv-rate CEA'!AA220-'Surv-rate CEA'!AA221)*'Unit cost and utilities'!$G$14</f>
        <v>92.212227225438966</v>
      </c>
      <c r="AJ223" s="12">
        <f t="shared" si="102"/>
        <v>63.755350930931421</v>
      </c>
      <c r="AK223" s="12">
        <f>AI223-'Surv-rate CEA'!AB221*'Unit cost and utilities'!$H$5-('Surv-rate CEA'!AA220-'Surv-rate CEA'!AA221)*'Unit cost and utilities'!$G$14</f>
        <v>6.3127236003362421</v>
      </c>
      <c r="AL223" s="12">
        <f t="shared" si="103"/>
        <v>4.3646045712078729</v>
      </c>
      <c r="AM223" s="12">
        <f>'Surv-rate CEA'!AF221*'Unit cost and utilities'!$H$9+'Surv-rate CEA'!AE221*'Unit cost and utilities'!$H$9+('Surv-rate CEA'!AD220-'Surv-rate CEA'!AD221)*'Unit cost and utilities'!G230</f>
        <v>175.76061598454618</v>
      </c>
      <c r="AN223" s="12">
        <f t="shared" si="104"/>
        <v>121.52054113752128</v>
      </c>
      <c r="AO223" s="12">
        <f>AM223-'Surv-rate CEA'!AE221*'Unit cost and utilities'!$H$9-('Surv-rate CEA'!AD220-'Surv-rate CEA'!AD221)*'Unit cost and utilities'!G230</f>
        <v>19.346841701533918</v>
      </c>
      <c r="AP223" s="12">
        <f t="shared" si="105"/>
        <v>13.376367963338732</v>
      </c>
      <c r="AQ223" s="13">
        <f>'Surv-rate CEA'!AI221*'Unit cost and utilities'!$H$4+'Surv-rate CEA'!AH221*'Unit cost and utilities'!$H$4+('Surv-rate CEA'!AG220-'Surv-rate CEA'!AG221)*'Unit cost and utilities'!$G$14</f>
        <v>77.126899191098246</v>
      </c>
      <c r="AR223" s="12">
        <f t="shared" si="106"/>
        <v>53.32538506115268</v>
      </c>
      <c r="AS223" s="13">
        <f>AQ223-'Surv-rate CEA'!AH221*'Unit cost and utilities'!$H$4-('Surv-rate CEA'!AG220-'Surv-rate CEA'!AG221)*'Unit cost and utilities'!$G$14</f>
        <v>0.46614354410630421</v>
      </c>
      <c r="AT223" s="12">
        <f t="shared" si="107"/>
        <v>0.32229072144661081</v>
      </c>
      <c r="AU223" s="12">
        <f>'Surv-rate CEA'!AL221*'Unit cost and utilities'!$H$8+'Surv-rate CEA'!AK221*'Unit cost and utilities'!$H$8+('Surv-rate CEA'!AJ220-'Surv-rate CEA'!AJ221)*'Unit cost and utilities'!$G$14</f>
        <v>66.307350970487022</v>
      </c>
      <c r="AV223" s="12">
        <f t="shared" si="108"/>
        <v>45.844770890183995</v>
      </c>
      <c r="AW223" s="12">
        <f>AU223-'Surv-rate CEA'!AK221*'Unit cost and utilities'!$H$8-('Surv-rate CEA'!AJ220-'Surv-rate CEA'!AJ221)*'Unit cost and utilities'!$G$14</f>
        <v>44.158209967199028</v>
      </c>
      <c r="AX223" s="12">
        <f t="shared" si="109"/>
        <v>30.530898750093883</v>
      </c>
      <c r="AY223" s="12">
        <f>'Surv-rate CEA'!AO221*'Unit cost and utilities'!$H$5+'Surv-rate CEA'!AN221*'Unit cost and utilities'!$H$5+('Surv-rate CEA'!AM220-'Surv-rate CEA'!AM221)*'Unit cost and utilities'!$G$14</f>
        <v>92.212227225438966</v>
      </c>
      <c r="AZ223" s="12">
        <f t="shared" si="110"/>
        <v>63.755350930931421</v>
      </c>
      <c r="BA223" s="12">
        <f>AY223-'Surv-rate CEA'!AN221*'Unit cost and utilities'!$H$5-('Surv-rate CEA'!AM220-'Surv-rate CEA'!AM221)*'Unit cost and utilities'!$G$14</f>
        <v>6.3127236003362421</v>
      </c>
      <c r="BB223" s="12">
        <f t="shared" si="111"/>
        <v>4.3646045712078729</v>
      </c>
    </row>
    <row r="224" spans="1:54">
      <c r="A224" s="12">
        <v>219</v>
      </c>
      <c r="B224" s="12">
        <f t="shared" si="112"/>
        <v>12.542465753424658</v>
      </c>
      <c r="C224" s="12">
        <f>'Surv-rate CEA'!D222*'Unit cost and utilities'!$H$7+'Surv-rate CEA'!E222*'Unit cost and utilities'!$H$7+'Unit cost and utilities'!$G$14*('Surv-rate CEA'!C221-'Surv-rate CEA'!C222)</f>
        <v>74.260203073646238</v>
      </c>
      <c r="D224" s="12">
        <f t="shared" si="86"/>
        <v>51.256114516895821</v>
      </c>
      <c r="E224" s="12">
        <f>C224-'Surv-rate CEA'!E222*'Unit cost and utilities'!$H$7-'Unit cost and utilities'!$G$14*('Surv-rate CEA'!C221-'Surv-rate CEA'!C222)</f>
        <v>2.314732293959473</v>
      </c>
      <c r="F224" s="12">
        <f t="shared" si="87"/>
        <v>1.5976819160793359</v>
      </c>
      <c r="G224" s="12">
        <f>'Surv-rate CEA'!G222*'Unit cost and utilities'!$H$4+'Surv-rate CEA'!H222*'Unit cost and utilities'!$H$4+('Surv-rate CEA'!F221-'Surv-rate CEA'!F222)*'Unit cost and utilities'!$G$14</f>
        <v>76.3928378583784</v>
      </c>
      <c r="H224" s="12">
        <f t="shared" si="88"/>
        <v>52.728108508624345</v>
      </c>
      <c r="I224" s="12">
        <f>G224-'Surv-rate CEA'!H222*'Unit cost and utilities'!$H$4-('Surv-rate CEA'!F221-'Surv-rate CEA'!F222)*'Unit cost and utilities'!$G$14</f>
        <v>0.45699976086314509</v>
      </c>
      <c r="J224" s="12">
        <f t="shared" si="89"/>
        <v>0.31543183438059014</v>
      </c>
      <c r="K224" s="12">
        <f>'Surv-rate CEA'!K222*'Unit cost and utilities'!$H$10+'Surv-rate CEA'!J222*'Unit cost and utilities'!$H$10+('Surv-rate CEA'!I221-'Surv-rate CEA'!I222)*'Unit cost and utilities'!$G$14</f>
        <v>68.500207043413539</v>
      </c>
      <c r="L224" s="12">
        <f t="shared" si="90"/>
        <v>47.280431662249185</v>
      </c>
      <c r="M224" s="12">
        <f>K224-'Surv-rate CEA'!J222*'Unit cost and utilities'!$H$10-('Surv-rate CEA'!I221-'Surv-rate CEA'!I222)*'Unit cost and utilities'!$G$14</f>
        <v>4.828009022173509</v>
      </c>
      <c r="N224" s="12">
        <f t="shared" si="91"/>
        <v>3.3324038056253711</v>
      </c>
      <c r="O224" s="12">
        <f>'Surv-rate CEA'!N222*'Unit cost and utilities'!$H$3+'Surv-rate CEA'!M222*'Unit cost and utilities'!$H$3+('Surv-rate CEA'!L221-'Surv-rate CEA'!L222)*'Unit cost and utilities'!$G$14</f>
        <v>76.595185837812522</v>
      </c>
      <c r="P224" s="12">
        <f t="shared" si="92"/>
        <v>52.867773777191573</v>
      </c>
      <c r="Q224" s="12">
        <f>O224-'Surv-rate CEA'!M222*'Unit cost and utilities'!$H$3-('Surv-rate CEA'!L221-'Surv-rate CEA'!L222)*'Unit cost and utilities'!$G$14</f>
        <v>0.45699976086313798</v>
      </c>
      <c r="R224" s="12">
        <f t="shared" si="93"/>
        <v>0.3154318343805852</v>
      </c>
      <c r="S224" s="12">
        <f>'Surv-rate CEA'!Q222*'Unit cost and utilities'!$H$11+'Surv-rate CEA'!P222*'Unit cost and utilities'!$H$11+('Surv-rate CEA'!O221-'Surv-rate CEA'!O222)*'Unit cost and utilities'!$G$14</f>
        <v>68.500207043413539</v>
      </c>
      <c r="T224" s="12">
        <f t="shared" si="94"/>
        <v>47.280431662249185</v>
      </c>
      <c r="U224" s="12">
        <f>S224-'Surv-rate CEA'!P222*'Unit cost and utilities'!$H$11-('Surv-rate CEA'!O221-'Surv-rate CEA'!O222)*'Unit cost and utilities'!$G$14</f>
        <v>4.828009022173509</v>
      </c>
      <c r="V224" s="12">
        <f t="shared" si="95"/>
        <v>3.3324038056253711</v>
      </c>
      <c r="W224" s="12">
        <f>'Surv-rate CEA'!T222*'Unit cost and utilities'!$H$4+'Surv-rate CEA'!S222*'Unit cost and utilities'!$H$4+('Surv-rate CEA'!R221-'Surv-rate CEA'!R222)*'Unit cost and utilities'!$G$14</f>
        <v>76.3928378583784</v>
      </c>
      <c r="X224" s="12">
        <f t="shared" si="96"/>
        <v>52.728108508624345</v>
      </c>
      <c r="Y224" s="12">
        <f>W224-'Surv-rate CEA'!S222*'Unit cost and utilities'!$H$4-('Surv-rate CEA'!R221-'Surv-rate CEA'!R222)*'Unit cost and utilities'!$G$14</f>
        <v>0.45699976086314509</v>
      </c>
      <c r="Z224" s="12">
        <f t="shared" si="97"/>
        <v>0.31543183438059014</v>
      </c>
      <c r="AA224" s="12">
        <f>'Surv-rate CEA'!W222*'Unit cost and utilities'!$H$6+'Surv-rate CEA'!V222*'Unit cost and utilities'!$H$6+('Surv-rate CEA'!U221-'Surv-rate CEA'!U222)*'Unit cost and utilities'!$G$14</f>
        <v>79.857107693973305</v>
      </c>
      <c r="AB224" s="12">
        <f t="shared" si="98"/>
        <v>55.119227897761796</v>
      </c>
      <c r="AC224" s="12">
        <f>AA224-'Surv-rate CEA'!V222*'Unit cost and utilities'!$H$6-('Surv-rate CEA'!U221-'Surv-rate CEA'!U222)*'Unit cost and utilities'!$G$14</f>
        <v>29.509632757352886</v>
      </c>
      <c r="AD224" s="12">
        <f t="shared" si="99"/>
        <v>20.368232961366616</v>
      </c>
      <c r="AE224" s="12">
        <f>'Surv-rate CEA'!Z222*'Unit cost and utilities'!$H$12+'Surv-rate CEA'!Y222*'Unit cost and utilities'!$H$12+('Surv-rate CEA'!X221-'Surv-rate CEA'!X222)*'Unit cost and utilities'!$G$14</f>
        <v>68.500207043413539</v>
      </c>
      <c r="AF224" s="12">
        <f t="shared" si="100"/>
        <v>47.280431662249185</v>
      </c>
      <c r="AG224" s="12">
        <f>AE224-'Surv-rate CEA'!Y222*'Unit cost and utilities'!$H$12-('Surv-rate CEA'!X221-'Surv-rate CEA'!X222)*'Unit cost and utilities'!$G$14</f>
        <v>4.828009022173509</v>
      </c>
      <c r="AH224" s="12">
        <f t="shared" si="101"/>
        <v>3.3324038056253711</v>
      </c>
      <c r="AI224" s="12">
        <f>'Surv-rate CEA'!AC222*'Unit cost and utilities'!$H$5+'Surv-rate CEA'!AB222*'Unit cost and utilities'!$H$5+('Surv-rate CEA'!AA221-'Surv-rate CEA'!AA222)*'Unit cost and utilities'!$G$14</f>
        <v>91.37642017645075</v>
      </c>
      <c r="AJ224" s="12">
        <f t="shared" si="102"/>
        <v>63.070124546565971</v>
      </c>
      <c r="AK224" s="12">
        <f>AI224-'Surv-rate CEA'!AB222*'Unit cost and utilities'!$H$5-('Surv-rate CEA'!AA221-'Surv-rate CEA'!AA222)*'Unit cost and utilities'!$G$14</f>
        <v>6.2240594446914717</v>
      </c>
      <c r="AL224" s="12">
        <f t="shared" si="103"/>
        <v>4.2959901865699122</v>
      </c>
      <c r="AM224" s="12">
        <f>'Surv-rate CEA'!AF222*'Unit cost and utilities'!$H$9+'Surv-rate CEA'!AE222*'Unit cost and utilities'!$H$9+('Surv-rate CEA'!AD221-'Surv-rate CEA'!AD222)*'Unit cost and utilities'!G231</f>
        <v>174.82881079508178</v>
      </c>
      <c r="AN224" s="12">
        <f t="shared" si="104"/>
        <v>120.67090010619101</v>
      </c>
      <c r="AO224" s="12">
        <f>AM224-'Surv-rate CEA'!AE222*'Unit cost and utilities'!$H$9-('Surv-rate CEA'!AD221-'Surv-rate CEA'!AD222)*'Unit cost and utilities'!G231</f>
        <v>19.159945293875694</v>
      </c>
      <c r="AP224" s="12">
        <f t="shared" si="105"/>
        <v>13.224638628397054</v>
      </c>
      <c r="AQ224" s="13">
        <f>'Surv-rate CEA'!AI222*'Unit cost and utilities'!$H$4+'Surv-rate CEA'!AH222*'Unit cost and utilities'!$H$4+('Surv-rate CEA'!AG221-'Surv-rate CEA'!AG222)*'Unit cost and utilities'!$G$14</f>
        <v>76.3928378583784</v>
      </c>
      <c r="AR224" s="12">
        <f t="shared" si="106"/>
        <v>52.728108508624345</v>
      </c>
      <c r="AS224" s="13">
        <f>AQ224-'Surv-rate CEA'!AH222*'Unit cost and utilities'!$H$4-('Surv-rate CEA'!AG221-'Surv-rate CEA'!AG222)*'Unit cost and utilities'!$G$14</f>
        <v>0.45699976086314509</v>
      </c>
      <c r="AT224" s="12">
        <f t="shared" si="107"/>
        <v>0.31543183438059014</v>
      </c>
      <c r="AU224" s="12">
        <f>'Surv-rate CEA'!AL222*'Unit cost and utilities'!$H$8+'Surv-rate CEA'!AK222*'Unit cost and utilities'!$H$8+('Surv-rate CEA'!AJ221-'Surv-rate CEA'!AJ222)*'Unit cost and utilities'!$G$14</f>
        <v>65.789955681269973</v>
      </c>
      <c r="AV224" s="12">
        <f t="shared" si="108"/>
        <v>45.409753311829988</v>
      </c>
      <c r="AW224" s="12">
        <f>AU224-'Surv-rate CEA'!AK222*'Unit cost and utilities'!$H$8-('Surv-rate CEA'!AJ221-'Surv-rate CEA'!AJ222)*'Unit cost and utilities'!$G$14</f>
        <v>43.809669792289526</v>
      </c>
      <c r="AX224" s="12">
        <f t="shared" si="109"/>
        <v>30.238450191067152</v>
      </c>
      <c r="AY224" s="12">
        <f>'Surv-rate CEA'!AO222*'Unit cost and utilities'!$H$5+'Surv-rate CEA'!AN222*'Unit cost and utilities'!$H$5+('Surv-rate CEA'!AM221-'Surv-rate CEA'!AM222)*'Unit cost and utilities'!$G$14</f>
        <v>91.37642017645075</v>
      </c>
      <c r="AZ224" s="12">
        <f t="shared" si="110"/>
        <v>63.070124546565971</v>
      </c>
      <c r="BA224" s="12">
        <f>AY224-'Surv-rate CEA'!AN222*'Unit cost and utilities'!$H$5-('Surv-rate CEA'!AM221-'Surv-rate CEA'!AM222)*'Unit cost and utilities'!$G$14</f>
        <v>6.2240594446914717</v>
      </c>
      <c r="BB224" s="12">
        <f t="shared" si="111"/>
        <v>4.2959901865699122</v>
      </c>
    </row>
    <row r="225" spans="1:54">
      <c r="A225" s="12">
        <v>220</v>
      </c>
      <c r="B225" s="12">
        <f t="shared" si="112"/>
        <v>12.6</v>
      </c>
      <c r="C225" s="12">
        <f>'Surv-rate CEA'!D223*'Unit cost and utilities'!$H$7+'Surv-rate CEA'!E223*'Unit cost and utilities'!$H$7+'Unit cost and utilities'!$G$14*('Surv-rate CEA'!C222-'Surv-rate CEA'!C223)</f>
        <v>73.703939527166625</v>
      </c>
      <c r="D225" s="12">
        <f t="shared" si="86"/>
        <v>50.785726621183457</v>
      </c>
      <c r="E225" s="12">
        <f>C225-'Surv-rate CEA'!E223*'Unit cost and utilities'!$H$7-'Unit cost and utilities'!$G$14*('Surv-rate CEA'!C222-'Surv-rate CEA'!C223)</f>
        <v>2.2820596467106324</v>
      </c>
      <c r="F225" s="12">
        <f t="shared" si="87"/>
        <v>1.5724540383402765</v>
      </c>
      <c r="G225" s="12">
        <f>'Surv-rate CEA'!G223*'Unit cost and utilities'!$H$4+'Surv-rate CEA'!H223*'Unit cost and utilities'!$H$4+('Surv-rate CEA'!F222-'Surv-rate CEA'!F223)*'Unit cost and utilities'!$G$14</f>
        <v>75.668102345128858</v>
      </c>
      <c r="H225" s="12">
        <f t="shared" si="88"/>
        <v>52.139133732831212</v>
      </c>
      <c r="I225" s="12">
        <f>G225-'Surv-rate CEA'!H223*'Unit cost and utilities'!$H$4-('Surv-rate CEA'!F222-'Surv-rate CEA'!F223)*'Unit cost and utilities'!$G$14</f>
        <v>0.44806526669444779</v>
      </c>
      <c r="J225" s="12">
        <f t="shared" si="89"/>
        <v>0.30873953670284437</v>
      </c>
      <c r="K225" s="12">
        <f>'Surv-rate CEA'!K223*'Unit cost and utilities'!$H$10+'Surv-rate CEA'!J223*'Unit cost and utilities'!$H$10+('Surv-rate CEA'!I222-'Surv-rate CEA'!I223)*'Unit cost and utilities'!$G$14</f>
        <v>67.973992800352022</v>
      </c>
      <c r="L225" s="12">
        <f t="shared" si="90"/>
        <v>46.837504723021674</v>
      </c>
      <c r="M225" s="12">
        <f>K225-'Surv-rate CEA'!J223*'Unit cost and utilities'!$H$10-('Surv-rate CEA'!I222-'Surv-rate CEA'!I223)*'Unit cost and utilities'!$G$14</f>
        <v>4.7673854777932654</v>
      </c>
      <c r="N225" s="12">
        <f t="shared" si="91"/>
        <v>3.2849687157328593</v>
      </c>
      <c r="O225" s="12">
        <f>'Surv-rate CEA'!N223*'Unit cost and utilities'!$H$3+'Surv-rate CEA'!M223*'Unit cost and utilities'!$H$3+('Surv-rate CEA'!L222-'Surv-rate CEA'!L223)*'Unit cost and utilities'!$G$14</f>
        <v>75.862128293866732</v>
      </c>
      <c r="P225" s="12">
        <f t="shared" si="92"/>
        <v>52.272827384123559</v>
      </c>
      <c r="Q225" s="12">
        <f>O225-'Surv-rate CEA'!M223*'Unit cost and utilities'!$H$3-('Surv-rate CEA'!L222-'Surv-rate CEA'!L223)*'Unit cost and utilities'!$G$14</f>
        <v>0.44806526669443802</v>
      </c>
      <c r="R225" s="12">
        <f t="shared" si="93"/>
        <v>0.30873953670283766</v>
      </c>
      <c r="S225" s="12">
        <f>'Surv-rate CEA'!Q223*'Unit cost and utilities'!$H$11+'Surv-rate CEA'!P223*'Unit cost and utilities'!$H$11+('Surv-rate CEA'!O222-'Surv-rate CEA'!O223)*'Unit cost and utilities'!$G$14</f>
        <v>67.973992800352022</v>
      </c>
      <c r="T225" s="12">
        <f t="shared" si="94"/>
        <v>46.837504723021674</v>
      </c>
      <c r="U225" s="12">
        <f>S225-'Surv-rate CEA'!P223*'Unit cost and utilities'!$H$11-('Surv-rate CEA'!O222-'Surv-rate CEA'!O223)*'Unit cost and utilities'!$G$14</f>
        <v>4.7673854777932654</v>
      </c>
      <c r="V225" s="12">
        <f t="shared" si="95"/>
        <v>3.2849687157328593</v>
      </c>
      <c r="W225" s="12">
        <f>'Surv-rate CEA'!T223*'Unit cost and utilities'!$H$4+'Surv-rate CEA'!S223*'Unit cost and utilities'!$H$4+('Surv-rate CEA'!R222-'Surv-rate CEA'!R223)*'Unit cost and utilities'!$G$14</f>
        <v>75.668102345128858</v>
      </c>
      <c r="X225" s="12">
        <f t="shared" si="96"/>
        <v>52.139133732831212</v>
      </c>
      <c r="Y225" s="12">
        <f>W225-'Surv-rate CEA'!S223*'Unit cost and utilities'!$H$4-('Surv-rate CEA'!R222-'Surv-rate CEA'!R223)*'Unit cost and utilities'!$G$14</f>
        <v>0.44806526669444779</v>
      </c>
      <c r="Z225" s="12">
        <f t="shared" si="97"/>
        <v>0.30873953670284437</v>
      </c>
      <c r="AA225" s="12">
        <f>'Surv-rate CEA'!W223*'Unit cost and utilities'!$H$6+'Surv-rate CEA'!V223*'Unit cost and utilities'!$H$6+('Surv-rate CEA'!U222-'Surv-rate CEA'!U223)*'Unit cost and utilities'!$G$14</f>
        <v>79.272664034209441</v>
      </c>
      <c r="AB225" s="12">
        <f t="shared" si="98"/>
        <v>54.622858289554038</v>
      </c>
      <c r="AC225" s="12">
        <f>AA225-'Surv-rate CEA'!V223*'Unit cost and utilities'!$H$6-('Surv-rate CEA'!U222-'Surv-rate CEA'!U223)*'Unit cost and utilities'!$G$14</f>
        <v>29.252650043983973</v>
      </c>
      <c r="AD225" s="12">
        <f t="shared" si="99"/>
        <v>20.156549264660878</v>
      </c>
      <c r="AE225" s="12">
        <f>'Surv-rate CEA'!Z223*'Unit cost and utilities'!$H$12+'Surv-rate CEA'!Y223*'Unit cost and utilities'!$H$12+('Surv-rate CEA'!X222-'Surv-rate CEA'!X223)*'Unit cost and utilities'!$G$14</f>
        <v>67.973992800352022</v>
      </c>
      <c r="AF225" s="12">
        <f t="shared" si="100"/>
        <v>46.837504723021674</v>
      </c>
      <c r="AG225" s="12">
        <f>AE225-'Surv-rate CEA'!Y223*'Unit cost and utilities'!$H$12-('Surv-rate CEA'!X222-'Surv-rate CEA'!X223)*'Unit cost and utilities'!$G$14</f>
        <v>4.7673854777932654</v>
      </c>
      <c r="AH225" s="12">
        <f t="shared" si="101"/>
        <v>3.2849687157328593</v>
      </c>
      <c r="AI225" s="12">
        <f>'Surv-rate CEA'!AC223*'Unit cost and utilities'!$H$5+'Surv-rate CEA'!AB223*'Unit cost and utilities'!$H$5+('Surv-rate CEA'!AA222-'Surv-rate CEA'!AA223)*'Unit cost and utilities'!$G$14</f>
        <v>90.550854672693319</v>
      </c>
      <c r="AJ225" s="12">
        <f t="shared" si="102"/>
        <v>62.394099694316594</v>
      </c>
      <c r="AK225" s="12">
        <f>AI225-'Surv-rate CEA'!AB223*'Unit cost and utilities'!$H$5-('Surv-rate CEA'!AA222-'Surv-rate CEA'!AA223)*'Unit cost and utilities'!$G$14</f>
        <v>6.1369332665538083</v>
      </c>
      <c r="AL225" s="12">
        <f t="shared" si="103"/>
        <v>4.2286561229575765</v>
      </c>
      <c r="AM225" s="12">
        <f>'Surv-rate CEA'!AF223*'Unit cost and utilities'!$H$9+'Surv-rate CEA'!AE223*'Unit cost and utilities'!$H$9+('Surv-rate CEA'!AD222-'Surv-rate CEA'!AD223)*'Unit cost and utilities'!G232</f>
        <v>173.90490637001494</v>
      </c>
      <c r="AN225" s="12">
        <f t="shared" si="104"/>
        <v>119.829239653258</v>
      </c>
      <c r="AO225" s="12">
        <f>AM225-'Surv-rate CEA'!AE223*'Unit cost and utilities'!$H$9-('Surv-rate CEA'!AD222-'Surv-rate CEA'!AD223)*'Unit cost and utilities'!G232</f>
        <v>18.975475387182343</v>
      </c>
      <c r="AP225" s="12">
        <f t="shared" si="105"/>
        <v>13.075058290001346</v>
      </c>
      <c r="AQ225" s="13">
        <f>'Surv-rate CEA'!AI223*'Unit cost and utilities'!$H$4+'Surv-rate CEA'!AH223*'Unit cost and utilities'!$H$4+('Surv-rate CEA'!AG222-'Surv-rate CEA'!AG223)*'Unit cost and utilities'!$G$14</f>
        <v>75.668102345128858</v>
      </c>
      <c r="AR225" s="12">
        <f t="shared" si="106"/>
        <v>52.139133732831212</v>
      </c>
      <c r="AS225" s="13">
        <f>AQ225-'Surv-rate CEA'!AH223*'Unit cost and utilities'!$H$4-('Surv-rate CEA'!AG222-'Surv-rate CEA'!AG223)*'Unit cost and utilities'!$G$14</f>
        <v>0.44806526669444779</v>
      </c>
      <c r="AT225" s="12">
        <f t="shared" si="107"/>
        <v>0.30873953670284437</v>
      </c>
      <c r="AU225" s="12">
        <f>'Surv-rate CEA'!AL223*'Unit cost and utilities'!$H$8+'Surv-rate CEA'!AK223*'Unit cost and utilities'!$H$8+('Surv-rate CEA'!AJ222-'Surv-rate CEA'!AJ223)*'Unit cost and utilities'!$G$14</f>
        <v>65.278272928572889</v>
      </c>
      <c r="AV225" s="12">
        <f t="shared" si="108"/>
        <v>44.98001795455653</v>
      </c>
      <c r="AW225" s="12">
        <f>AU225-'Surv-rate CEA'!AK223*'Unit cost and utilities'!$H$8-('Surv-rate CEA'!AJ222-'Surv-rate CEA'!AJ223)*'Unit cost and utilities'!$G$14</f>
        <v>43.465041878845284</v>
      </c>
      <c r="AX225" s="12">
        <f t="shared" si="109"/>
        <v>29.949603082257187</v>
      </c>
      <c r="AY225" s="12">
        <f>'Surv-rate CEA'!AO223*'Unit cost and utilities'!$H$5+'Surv-rate CEA'!AN223*'Unit cost and utilities'!$H$5+('Surv-rate CEA'!AM222-'Surv-rate CEA'!AM223)*'Unit cost and utilities'!$G$14</f>
        <v>90.550854672693319</v>
      </c>
      <c r="AZ225" s="12">
        <f t="shared" si="110"/>
        <v>62.394099694316594</v>
      </c>
      <c r="BA225" s="12">
        <f>AY225-'Surv-rate CEA'!AN223*'Unit cost and utilities'!$H$5-('Surv-rate CEA'!AM222-'Surv-rate CEA'!AM223)*'Unit cost and utilities'!$G$14</f>
        <v>6.1369332665538083</v>
      </c>
      <c r="BB225" s="12">
        <f t="shared" si="111"/>
        <v>4.2286561229575765</v>
      </c>
    </row>
    <row r="226" spans="1:54">
      <c r="A226" s="12">
        <v>221</v>
      </c>
      <c r="B226" s="12">
        <f t="shared" si="112"/>
        <v>12.657534246575343</v>
      </c>
      <c r="C226" s="12">
        <f>'Surv-rate CEA'!D224*'Unit cost and utilities'!$H$7+'Surv-rate CEA'!E224*'Unit cost and utilities'!$H$7+'Unit cost and utilities'!$G$14*('Surv-rate CEA'!C223-'Surv-rate CEA'!C224)</f>
        <v>73.153637419858825</v>
      </c>
      <c r="D226" s="12">
        <f t="shared" si="86"/>
        <v>50.3208900514866</v>
      </c>
      <c r="E226" s="12">
        <f>C226-'Surv-rate CEA'!E224*'Unit cost and utilities'!$H$7-'Unit cost and utilities'!$G$14*('Surv-rate CEA'!C223-'Surv-rate CEA'!C224)</f>
        <v>2.2499555617773375</v>
      </c>
      <c r="F226" s="12">
        <f t="shared" si="87"/>
        <v>1.5476983843621246</v>
      </c>
      <c r="G226" s="12">
        <f>'Surv-rate CEA'!G224*'Unit cost and utilities'!$H$4+'Surv-rate CEA'!H224*'Unit cost and utilities'!$H$4+('Surv-rate CEA'!F223-'Surv-rate CEA'!F224)*'Unit cost and utilities'!$G$14</f>
        <v>74.95254259935966</v>
      </c>
      <c r="H226" s="12">
        <f t="shared" si="88"/>
        <v>51.558320108876167</v>
      </c>
      <c r="I226" s="12">
        <f>G226-'Surv-rate CEA'!H224*'Unit cost and utilities'!$H$4-('Surv-rate CEA'!F223-'Surv-rate CEA'!F224)*'Unit cost and utilities'!$G$14</f>
        <v>0.43933456730558418</v>
      </c>
      <c r="J226" s="12">
        <f t="shared" si="89"/>
        <v>0.3022092576246963</v>
      </c>
      <c r="K226" s="12">
        <f>'Surv-rate CEA'!K224*'Unit cost and utilities'!$H$10+'Surv-rate CEA'!J224*'Unit cost and utilities'!$H$10+('Surv-rate CEA'!I223-'Surv-rate CEA'!I224)*'Unit cost and utilities'!$G$14</f>
        <v>67.453518021612098</v>
      </c>
      <c r="L226" s="12">
        <f t="shared" si="90"/>
        <v>46.39989457352759</v>
      </c>
      <c r="M226" s="12">
        <f>K226-'Surv-rate CEA'!J224*'Unit cost and utilities'!$H$10-('Surv-rate CEA'!I223-'Surv-rate CEA'!I224)*'Unit cost and utilities'!$G$14</f>
        <v>4.7077228847317603</v>
      </c>
      <c r="N226" s="12">
        <f t="shared" si="91"/>
        <v>3.2383462262553806</v>
      </c>
      <c r="O226" s="12">
        <f>'Surv-rate CEA'!N224*'Unit cost and utilities'!$H$3+'Surv-rate CEA'!M224*'Unit cost and utilities'!$H$3+('Surv-rate CEA'!L223-'Surv-rate CEA'!L224)*'Unit cost and utilities'!$G$14</f>
        <v>75.138474207957699</v>
      </c>
      <c r="P226" s="12">
        <f t="shared" si="92"/>
        <v>51.686218657237589</v>
      </c>
      <c r="Q226" s="12">
        <f>O226-'Surv-rate CEA'!M224*'Unit cost and utilities'!$H$3-('Surv-rate CEA'!L223-'Surv-rate CEA'!L224)*'Unit cost and utilities'!$G$14</f>
        <v>0.43933456730557352</v>
      </c>
      <c r="R226" s="12">
        <f t="shared" si="93"/>
        <v>0.30220925762468898</v>
      </c>
      <c r="S226" s="12">
        <f>'Surv-rate CEA'!Q224*'Unit cost and utilities'!$H$11+'Surv-rate CEA'!P224*'Unit cost and utilities'!$H$11+('Surv-rate CEA'!O223-'Surv-rate CEA'!O224)*'Unit cost and utilities'!$G$14</f>
        <v>67.453518021612098</v>
      </c>
      <c r="T226" s="12">
        <f t="shared" si="94"/>
        <v>46.39989457352759</v>
      </c>
      <c r="U226" s="12">
        <f>S226-'Surv-rate CEA'!P224*'Unit cost and utilities'!$H$11-('Surv-rate CEA'!O223-'Surv-rate CEA'!O224)*'Unit cost and utilities'!$G$14</f>
        <v>4.7077228847317603</v>
      </c>
      <c r="V226" s="12">
        <f t="shared" si="95"/>
        <v>3.2383462262553806</v>
      </c>
      <c r="W226" s="12">
        <f>'Surv-rate CEA'!T224*'Unit cost and utilities'!$H$4+'Surv-rate CEA'!S224*'Unit cost and utilities'!$H$4+('Surv-rate CEA'!R223-'Surv-rate CEA'!R224)*'Unit cost and utilities'!$G$14</f>
        <v>74.95254259935966</v>
      </c>
      <c r="X226" s="12">
        <f t="shared" si="96"/>
        <v>51.558320108876167</v>
      </c>
      <c r="Y226" s="12">
        <f>W226-'Surv-rate CEA'!S224*'Unit cost and utilities'!$H$4-('Surv-rate CEA'!R223-'Surv-rate CEA'!R224)*'Unit cost and utilities'!$G$14</f>
        <v>0.43933456730558418</v>
      </c>
      <c r="Z226" s="12">
        <f t="shared" si="97"/>
        <v>0.3022092576246963</v>
      </c>
      <c r="AA226" s="12">
        <f>'Surv-rate CEA'!W224*'Unit cost and utilities'!$H$6+'Surv-rate CEA'!V224*'Unit cost and utilities'!$H$6+('Surv-rate CEA'!U223-'Surv-rate CEA'!U224)*'Unit cost and utilities'!$G$14</f>
        <v>78.69438377617719</v>
      </c>
      <c r="AB226" s="12">
        <f t="shared" si="98"/>
        <v>54.132256075560505</v>
      </c>
      <c r="AC226" s="12">
        <f>AA226-'Surv-rate CEA'!V224*'Unit cost and utilities'!$H$6-('Surv-rate CEA'!U223-'Surv-rate CEA'!U224)*'Unit cost and utilities'!$G$14</f>
        <v>28.998756826024263</v>
      </c>
      <c r="AD226" s="12">
        <f t="shared" si="99"/>
        <v>19.94765134503109</v>
      </c>
      <c r="AE226" s="12">
        <f>'Surv-rate CEA'!Z224*'Unit cost and utilities'!$H$12+'Surv-rate CEA'!Y224*'Unit cost and utilities'!$H$12+('Surv-rate CEA'!X223-'Surv-rate CEA'!X224)*'Unit cost and utilities'!$G$14</f>
        <v>67.453518021612098</v>
      </c>
      <c r="AF226" s="12">
        <f t="shared" si="100"/>
        <v>46.39989457352759</v>
      </c>
      <c r="AG226" s="12">
        <f>AE226-'Surv-rate CEA'!Y224*'Unit cost and utilities'!$H$12-('Surv-rate CEA'!X223-'Surv-rate CEA'!X224)*'Unit cost and utilities'!$G$14</f>
        <v>4.7077228847317603</v>
      </c>
      <c r="AH226" s="12">
        <f t="shared" si="101"/>
        <v>3.2383462262553806</v>
      </c>
      <c r="AI226" s="12">
        <f>'Surv-rate CEA'!AC224*'Unit cost and utilities'!$H$5+'Surv-rate CEA'!AB224*'Unit cost and utilities'!$H$5+('Surv-rate CEA'!AA223-'Surv-rate CEA'!AA224)*'Unit cost and utilities'!$G$14</f>
        <v>89.735370433084654</v>
      </c>
      <c r="AJ226" s="12">
        <f t="shared" si="102"/>
        <v>61.727124836950985</v>
      </c>
      <c r="AK226" s="12">
        <f>AI226-'Surv-rate CEA'!AB224*'Unit cost and utilities'!$H$5-('Surv-rate CEA'!AA223-'Surv-rate CEA'!AA224)*'Unit cost and utilities'!$G$14</f>
        <v>6.0513131139165459</v>
      </c>
      <c r="AL226" s="12">
        <f t="shared" si="103"/>
        <v>4.1625744475947233</v>
      </c>
      <c r="AM226" s="12">
        <f>'Surv-rate CEA'!AF224*'Unit cost and utilities'!$H$9+'Surv-rate CEA'!AE224*'Unit cost and utilities'!$H$9+('Surv-rate CEA'!AD223-'Surv-rate CEA'!AD224)*'Unit cost and utilities'!G233</f>
        <v>172.98880820332113</v>
      </c>
      <c r="AN226" s="12">
        <f t="shared" si="104"/>
        <v>118.99546085146432</v>
      </c>
      <c r="AO226" s="12">
        <f>AM226-'Surv-rate CEA'!AE224*'Unit cost and utilities'!$H$9-('Surv-rate CEA'!AD223-'Surv-rate CEA'!AD224)*'Unit cost and utilities'!G233</f>
        <v>18.793391975669948</v>
      </c>
      <c r="AP226" s="12">
        <f t="shared" si="105"/>
        <v>12.927589722906264</v>
      </c>
      <c r="AQ226" s="13">
        <f>'Surv-rate CEA'!AI224*'Unit cost and utilities'!$H$4+'Surv-rate CEA'!AH224*'Unit cost and utilities'!$H$4+('Surv-rate CEA'!AG223-'Surv-rate CEA'!AG224)*'Unit cost and utilities'!$G$14</f>
        <v>74.95254259935966</v>
      </c>
      <c r="AR226" s="12">
        <f t="shared" si="106"/>
        <v>51.558320108876167</v>
      </c>
      <c r="AS226" s="13">
        <f>AQ226-'Surv-rate CEA'!AH224*'Unit cost and utilities'!$H$4-('Surv-rate CEA'!AG223-'Surv-rate CEA'!AG224)*'Unit cost and utilities'!$G$14</f>
        <v>0.43933456730558418</v>
      </c>
      <c r="AT226" s="12">
        <f t="shared" si="107"/>
        <v>0.3022092576246963</v>
      </c>
      <c r="AU226" s="12">
        <f>'Surv-rate CEA'!AL224*'Unit cost and utilities'!$H$8+'Surv-rate CEA'!AK224*'Unit cost and utilities'!$H$8+('Surv-rate CEA'!AJ223-'Surv-rate CEA'!AJ224)*'Unit cost and utilities'!$G$14</f>
        <v>64.772219784999066</v>
      </c>
      <c r="AV226" s="12">
        <f t="shared" si="108"/>
        <v>44.55548439081231</v>
      </c>
      <c r="AW226" s="12">
        <f>AU226-'Surv-rate CEA'!AK224*'Unit cost and utilities'!$H$8-('Surv-rate CEA'!AJ223-'Surv-rate CEA'!AJ224)*'Unit cost and utilities'!$G$14</f>
        <v>43.12426844154507</v>
      </c>
      <c r="AX226" s="12">
        <f t="shared" si="109"/>
        <v>29.664301698943063</v>
      </c>
      <c r="AY226" s="12">
        <f>'Surv-rate CEA'!AO224*'Unit cost and utilities'!$H$5+'Surv-rate CEA'!AN224*'Unit cost and utilities'!$H$5+('Surv-rate CEA'!AM223-'Surv-rate CEA'!AM224)*'Unit cost and utilities'!$G$14</f>
        <v>89.735370433084654</v>
      </c>
      <c r="AZ226" s="12">
        <f t="shared" si="110"/>
        <v>61.727124836950985</v>
      </c>
      <c r="BA226" s="12">
        <f>AY226-'Surv-rate CEA'!AN224*'Unit cost and utilities'!$H$5-('Surv-rate CEA'!AM223-'Surv-rate CEA'!AM224)*'Unit cost and utilities'!$G$14</f>
        <v>6.0513131139165459</v>
      </c>
      <c r="BB226" s="12">
        <f t="shared" si="111"/>
        <v>4.1625744475947233</v>
      </c>
    </row>
    <row r="227" spans="1:54">
      <c r="A227" s="12">
        <v>222</v>
      </c>
      <c r="B227" s="12">
        <f t="shared" si="112"/>
        <v>12.715068493150685</v>
      </c>
      <c r="C227" s="12">
        <f>'Surv-rate CEA'!D225*'Unit cost and utilities'!$H$7+'Surv-rate CEA'!E225*'Unit cost and utilities'!$H$7+'Unit cost and utilities'!$G$14*('Surv-rate CEA'!C224-'Surv-rate CEA'!C225)</f>
        <v>72.609212178098574</v>
      </c>
      <c r="D227" s="12">
        <f t="shared" si="86"/>
        <v>49.861522254736322</v>
      </c>
      <c r="E227" s="12">
        <f>C227-'Surv-rate CEA'!E225*'Unit cost and utilities'!$H$7-'Unit cost and utilities'!$G$14*('Surv-rate CEA'!C224-'Surv-rate CEA'!C225)</f>
        <v>2.2184082044010727</v>
      </c>
      <c r="F227" s="12">
        <f t="shared" si="87"/>
        <v>1.5234046305655753</v>
      </c>
      <c r="G227" s="12">
        <f>'Surv-rate CEA'!G225*'Unit cost and utilities'!$H$4+'Surv-rate CEA'!H225*'Unit cost and utilities'!$H$4+('Surv-rate CEA'!F224-'Surv-rate CEA'!F225)*'Unit cost and utilities'!$G$14</f>
        <v>74.246011511588719</v>
      </c>
      <c r="H227" s="12">
        <f t="shared" si="88"/>
        <v>50.985529855771468</v>
      </c>
      <c r="I227" s="12">
        <f>G227-'Surv-rate CEA'!H225*'Unit cost and utilities'!$H$4-('Surv-rate CEA'!F224-'Surv-rate CEA'!F225)*'Unit cost and utilities'!$G$14</f>
        <v>0.43080233149792391</v>
      </c>
      <c r="J227" s="12">
        <f t="shared" si="89"/>
        <v>0.29583656666991454</v>
      </c>
      <c r="K227" s="12">
        <f>'Surv-rate CEA'!K225*'Unit cost and utilities'!$H$10+'Surv-rate CEA'!J225*'Unit cost and utilities'!$H$10+('Surv-rate CEA'!I224-'Surv-rate CEA'!I225)*'Unit cost and utilities'!$G$14</f>
        <v>66.938700224711297</v>
      </c>
      <c r="L227" s="12">
        <f t="shared" si="90"/>
        <v>45.967521073921255</v>
      </c>
      <c r="M227" s="12">
        <f>K227-'Surv-rate CEA'!J225*'Unit cost and utilities'!$H$10-('Surv-rate CEA'!I224-'Surv-rate CEA'!I225)*'Unit cost and utilities'!$G$14</f>
        <v>4.6490027086541632</v>
      </c>
      <c r="N227" s="12">
        <f t="shared" si="91"/>
        <v>3.1925198616851231</v>
      </c>
      <c r="O227" s="12">
        <f>'Surv-rate CEA'!N225*'Unit cost and utilities'!$H$3+'Surv-rate CEA'!M225*'Unit cost and utilities'!$H$3+('Surv-rate CEA'!L224-'Surv-rate CEA'!L225)*'Unit cost and utilities'!$G$14</f>
        <v>74.424070155288661</v>
      </c>
      <c r="P227" s="12">
        <f t="shared" si="92"/>
        <v>51.107804629993176</v>
      </c>
      <c r="Q227" s="12">
        <f>O227-'Surv-rate CEA'!M225*'Unit cost and utilities'!$H$3-('Surv-rate CEA'!L224-'Surv-rate CEA'!L225)*'Unit cost and utilities'!$G$14</f>
        <v>0.4308023314979228</v>
      </c>
      <c r="R227" s="12">
        <f t="shared" si="93"/>
        <v>0.29583656666991376</v>
      </c>
      <c r="S227" s="12">
        <f>'Surv-rate CEA'!Q225*'Unit cost and utilities'!$H$11+'Surv-rate CEA'!P225*'Unit cost and utilities'!$H$11+('Surv-rate CEA'!O224-'Surv-rate CEA'!O225)*'Unit cost and utilities'!$G$14</f>
        <v>66.938700224711297</v>
      </c>
      <c r="T227" s="12">
        <f t="shared" si="94"/>
        <v>45.967521073921255</v>
      </c>
      <c r="U227" s="12">
        <f>S227-'Surv-rate CEA'!P225*'Unit cost and utilities'!$H$11-('Surv-rate CEA'!O224-'Surv-rate CEA'!O225)*'Unit cost and utilities'!$G$14</f>
        <v>4.6490027086541632</v>
      </c>
      <c r="V227" s="12">
        <f t="shared" si="95"/>
        <v>3.1925198616851231</v>
      </c>
      <c r="W227" s="12">
        <f>'Surv-rate CEA'!T225*'Unit cost and utilities'!$H$4+'Surv-rate CEA'!S225*'Unit cost and utilities'!$H$4+('Surv-rate CEA'!R224-'Surv-rate CEA'!R225)*'Unit cost and utilities'!$G$14</f>
        <v>74.246011511588719</v>
      </c>
      <c r="X227" s="12">
        <f t="shared" si="96"/>
        <v>50.985529855771468</v>
      </c>
      <c r="Y227" s="12">
        <f>W227-'Surv-rate CEA'!S225*'Unit cost and utilities'!$H$4-('Surv-rate CEA'!R224-'Surv-rate CEA'!R225)*'Unit cost and utilities'!$G$14</f>
        <v>0.43080233149792391</v>
      </c>
      <c r="Z227" s="12">
        <f t="shared" si="97"/>
        <v>0.29583656666991454</v>
      </c>
      <c r="AA227" s="12">
        <f>'Surv-rate CEA'!W225*'Unit cost and utilities'!$H$6+'Surv-rate CEA'!V225*'Unit cost and utilities'!$H$6+('Surv-rate CEA'!U224-'Surv-rate CEA'!U225)*'Unit cost and utilities'!$G$14</f>
        <v>78.122180502858669</v>
      </c>
      <c r="AB227" s="12">
        <f t="shared" si="98"/>
        <v>53.647336541502497</v>
      </c>
      <c r="AC227" s="12">
        <f>AA227-'Surv-rate CEA'!V225*'Unit cost and utilities'!$H$6-('Surv-rate CEA'!U224-'Surv-rate CEA'!U225)*'Unit cost and utilities'!$G$14</f>
        <v>28.747905117655748</v>
      </c>
      <c r="AD227" s="12">
        <f t="shared" si="99"/>
        <v>19.741493782980434</v>
      </c>
      <c r="AE227" s="12">
        <f>'Surv-rate CEA'!Z225*'Unit cost and utilities'!$H$12+'Surv-rate CEA'!Y225*'Unit cost and utilities'!$H$12+('Surv-rate CEA'!X224-'Surv-rate CEA'!X225)*'Unit cost and utilities'!$G$14</f>
        <v>66.938700224711297</v>
      </c>
      <c r="AF227" s="12">
        <f t="shared" si="100"/>
        <v>45.967521073921255</v>
      </c>
      <c r="AG227" s="12">
        <f>AE227-'Surv-rate CEA'!Y225*'Unit cost and utilities'!$H$12-('Surv-rate CEA'!X224-'Surv-rate CEA'!X225)*'Unit cost and utilities'!$G$14</f>
        <v>4.6490027086541632</v>
      </c>
      <c r="AH227" s="12">
        <f t="shared" si="101"/>
        <v>3.1925198616851231</v>
      </c>
      <c r="AI227" s="12">
        <f>'Surv-rate CEA'!AC225*'Unit cost and utilities'!$H$5+'Surv-rate CEA'!AB225*'Unit cost and utilities'!$H$5+('Surv-rate CEA'!AA224-'Surv-rate CEA'!AA225)*'Unit cost and utilities'!$G$14</f>
        <v>88.929810251519967</v>
      </c>
      <c r="AJ227" s="12">
        <f t="shared" si="102"/>
        <v>61.069051432335201</v>
      </c>
      <c r="AK227" s="12">
        <f>AI227-'Surv-rate CEA'!AB225*'Unit cost and utilities'!$H$5-('Surv-rate CEA'!AA224-'Surv-rate CEA'!AA225)*'Unit cost and utilities'!$G$14</f>
        <v>5.9671678110832911</v>
      </c>
      <c r="AL227" s="12">
        <f t="shared" si="103"/>
        <v>4.0977179297893773</v>
      </c>
      <c r="AM227" s="12">
        <f>'Surv-rate CEA'!AF225*'Unit cost and utilities'!$H$9+'Surv-rate CEA'!AE225*'Unit cost and utilities'!$H$9+('Surv-rate CEA'!AD224-'Surv-rate CEA'!AD225)*'Unit cost and utilities'!G234</f>
        <v>172.0804232647402</v>
      </c>
      <c r="AN227" s="12">
        <f t="shared" si="104"/>
        <v>118.16946633677111</v>
      </c>
      <c r="AO227" s="12">
        <f>AM227-'Surv-rate CEA'!AE225*'Unit cost and utilities'!$H$9-('Surv-rate CEA'!AD224-'Surv-rate CEA'!AD225)*'Unit cost and utilities'!G234</f>
        <v>18.613655857998054</v>
      </c>
      <c r="AP227" s="12">
        <f t="shared" si="105"/>
        <v>12.782196472936274</v>
      </c>
      <c r="AQ227" s="13">
        <f>'Surv-rate CEA'!AI225*'Unit cost and utilities'!$H$4+'Surv-rate CEA'!AH225*'Unit cost and utilities'!$H$4+('Surv-rate CEA'!AG224-'Surv-rate CEA'!AG225)*'Unit cost and utilities'!$G$14</f>
        <v>74.246011511588719</v>
      </c>
      <c r="AR227" s="12">
        <f t="shared" si="106"/>
        <v>50.985529855771468</v>
      </c>
      <c r="AS227" s="13">
        <f>AQ227-'Surv-rate CEA'!AH225*'Unit cost and utilities'!$H$4-('Surv-rate CEA'!AG224-'Surv-rate CEA'!AG225)*'Unit cost and utilities'!$G$14</f>
        <v>0.43080233149792391</v>
      </c>
      <c r="AT227" s="12">
        <f t="shared" si="107"/>
        <v>0.29583656666991454</v>
      </c>
      <c r="AU227" s="12">
        <f>'Surv-rate CEA'!AL225*'Unit cost and utilities'!$H$8+'Surv-rate CEA'!AK225*'Unit cost and utilities'!$H$8+('Surv-rate CEA'!AJ224-'Surv-rate CEA'!AJ225)*'Unit cost and utilities'!$G$14</f>
        <v>64.271714827685429</v>
      </c>
      <c r="AV227" s="12">
        <f t="shared" si="108"/>
        <v>44.136073689522092</v>
      </c>
      <c r="AW227" s="12">
        <f>AU227-'Surv-rate CEA'!AK225*'Unit cost and utilities'!$H$8-('Surv-rate CEA'!AJ224-'Surv-rate CEA'!AJ225)*'Unit cost and utilities'!$G$14</f>
        <v>42.787292760975006</v>
      </c>
      <c r="AX227" s="12">
        <f t="shared" si="109"/>
        <v>29.382491370217515</v>
      </c>
      <c r="AY227" s="12">
        <f>'Surv-rate CEA'!AO225*'Unit cost and utilities'!$H$5+'Surv-rate CEA'!AN225*'Unit cost and utilities'!$H$5+('Surv-rate CEA'!AM224-'Surv-rate CEA'!AM225)*'Unit cost and utilities'!$G$14</f>
        <v>88.929810251519967</v>
      </c>
      <c r="AZ227" s="12">
        <f t="shared" si="110"/>
        <v>61.069051432335201</v>
      </c>
      <c r="BA227" s="12">
        <f>AY227-'Surv-rate CEA'!AN225*'Unit cost and utilities'!$H$5-('Surv-rate CEA'!AM224-'Surv-rate CEA'!AM225)*'Unit cost and utilities'!$G$14</f>
        <v>5.9671678110832911</v>
      </c>
      <c r="BB227" s="12">
        <f t="shared" si="111"/>
        <v>4.0977179297893773</v>
      </c>
    </row>
    <row r="228" spans="1:54">
      <c r="A228" s="12">
        <v>223</v>
      </c>
      <c r="B228" s="12">
        <f t="shared" si="112"/>
        <v>12.772602739726027</v>
      </c>
      <c r="C228" s="12">
        <f>'Surv-rate CEA'!D226*'Unit cost and utilities'!$H$7+'Surv-rate CEA'!E226*'Unit cost and utilities'!$H$7+'Unit cost and utilities'!$G$14*('Surv-rate CEA'!C225-'Surv-rate CEA'!C226)</f>
        <v>72.070580734385914</v>
      </c>
      <c r="D228" s="12">
        <f t="shared" si="86"/>
        <v>49.4075421841085</v>
      </c>
      <c r="E228" s="12">
        <f>C228-'Surv-rate CEA'!E226*'Unit cost and utilities'!$H$7-'Unit cost and utilities'!$G$14*('Surv-rate CEA'!C225-'Surv-rate CEA'!C226)</f>
        <v>2.1874060276357894</v>
      </c>
      <c r="F228" s="12">
        <f t="shared" si="87"/>
        <v>1.4995627131477329</v>
      </c>
      <c r="G228" s="12">
        <f>'Surv-rate CEA'!G226*'Unit cost and utilities'!$H$4+'Surv-rate CEA'!H226*'Unit cost and utilities'!$H$4+('Surv-rate CEA'!F225-'Surv-rate CEA'!F226)*'Unit cost and utilities'!$G$14</f>
        <v>73.548364846500846</v>
      </c>
      <c r="H228" s="12">
        <f t="shared" si="88"/>
        <v>50.420627969103265</v>
      </c>
      <c r="I228" s="12">
        <f>G228-'Surv-rate CEA'!H226*'Unit cost and utilities'!$H$4-('Surv-rate CEA'!F225-'Surv-rate CEA'!F226)*'Unit cost and utilities'!$G$14</f>
        <v>0.42246338575917597</v>
      </c>
      <c r="J228" s="12">
        <f t="shared" si="89"/>
        <v>0.28961716889814154</v>
      </c>
      <c r="K228" s="12">
        <f>'Surv-rate CEA'!K226*'Unit cost and utilities'!$H$10+'Surv-rate CEA'!J226*'Unit cost and utilities'!$H$10+('Surv-rate CEA'!I225-'Surv-rate CEA'!I226)*'Unit cost and utilities'!$G$14</f>
        <v>66.429458410629024</v>
      </c>
      <c r="L228" s="12">
        <f t="shared" si="90"/>
        <v>45.540305562220752</v>
      </c>
      <c r="M228" s="12">
        <f>K228-'Surv-rate CEA'!J226*'Unit cost and utilities'!$H$10-('Surv-rate CEA'!I225-'Surv-rate CEA'!I226)*'Unit cost and utilities'!$G$14</f>
        <v>4.5912068382256939</v>
      </c>
      <c r="N228" s="12">
        <f t="shared" si="91"/>
        <v>3.1474735353058509</v>
      </c>
      <c r="O228" s="12">
        <f>'Surv-rate CEA'!N226*'Unit cost and utilities'!$H$3+'Surv-rate CEA'!M226*'Unit cost and utilities'!$H$3+('Surv-rate CEA'!L225-'Surv-rate CEA'!L226)*'Unit cost and utilities'!$G$14</f>
        <v>73.718765774854816</v>
      </c>
      <c r="P228" s="12">
        <f t="shared" si="92"/>
        <v>50.537445274723268</v>
      </c>
      <c r="Q228" s="12">
        <f>O228-'Surv-rate CEA'!M226*'Unit cost and utilities'!$H$3-('Surv-rate CEA'!L225-'Surv-rate CEA'!L226)*'Unit cost and utilities'!$G$14</f>
        <v>0.42246338575917064</v>
      </c>
      <c r="R228" s="12">
        <f t="shared" si="93"/>
        <v>0.28961716889813788</v>
      </c>
      <c r="S228" s="12">
        <f>'Surv-rate CEA'!Q226*'Unit cost and utilities'!$H$11+'Surv-rate CEA'!P226*'Unit cost and utilities'!$H$11+('Surv-rate CEA'!O225-'Surv-rate CEA'!O226)*'Unit cost and utilities'!$G$14</f>
        <v>66.429458410629024</v>
      </c>
      <c r="T228" s="12">
        <f t="shared" si="94"/>
        <v>45.540305562220752</v>
      </c>
      <c r="U228" s="12">
        <f>S228-'Surv-rate CEA'!P226*'Unit cost and utilities'!$H$11-('Surv-rate CEA'!O225-'Surv-rate CEA'!O226)*'Unit cost and utilities'!$G$14</f>
        <v>4.5912068382256939</v>
      </c>
      <c r="V228" s="12">
        <f t="shared" si="95"/>
        <v>3.1474735353058509</v>
      </c>
      <c r="W228" s="12">
        <f>'Surv-rate CEA'!T226*'Unit cost and utilities'!$H$4+'Surv-rate CEA'!S226*'Unit cost and utilities'!$H$4+('Surv-rate CEA'!R225-'Surv-rate CEA'!R226)*'Unit cost and utilities'!$G$14</f>
        <v>73.548364846500846</v>
      </c>
      <c r="X228" s="12">
        <f t="shared" si="96"/>
        <v>50.420627969103265</v>
      </c>
      <c r="Y228" s="12">
        <f>W228-'Surv-rate CEA'!S226*'Unit cost and utilities'!$H$4-('Surv-rate CEA'!R225-'Surv-rate CEA'!R226)*'Unit cost and utilities'!$G$14</f>
        <v>0.42246338575917597</v>
      </c>
      <c r="Z228" s="12">
        <f t="shared" si="97"/>
        <v>0.28961716889814154</v>
      </c>
      <c r="AA228" s="12">
        <f>'Surv-rate CEA'!W226*'Unit cost and utilities'!$H$6+'Surv-rate CEA'!V226*'Unit cost and utilities'!$H$6+('Surv-rate CEA'!U225-'Surv-rate CEA'!U226)*'Unit cost and utilities'!$G$14</f>
        <v>77.555969322465515</v>
      </c>
      <c r="AB228" s="12">
        <f t="shared" si="98"/>
        <v>53.16801650386742</v>
      </c>
      <c r="AC228" s="12">
        <f>AA228-'Surv-rate CEA'!V226*'Unit cost and utilities'!$H$6-('Surv-rate CEA'!U225-'Surv-rate CEA'!U226)*'Unit cost and utilities'!$G$14</f>
        <v>28.500047852702188</v>
      </c>
      <c r="AD228" s="12">
        <f t="shared" si="99"/>
        <v>19.538032053898259</v>
      </c>
      <c r="AE228" s="12">
        <f>'Surv-rate CEA'!Z226*'Unit cost and utilities'!$H$12+'Surv-rate CEA'!Y226*'Unit cost and utilities'!$H$12+('Surv-rate CEA'!X225-'Surv-rate CEA'!X226)*'Unit cost and utilities'!$G$14</f>
        <v>66.429458410629024</v>
      </c>
      <c r="AF228" s="12">
        <f t="shared" si="100"/>
        <v>45.540305562220752</v>
      </c>
      <c r="AG228" s="12">
        <f>AE228-'Surv-rate CEA'!Y226*'Unit cost and utilities'!$H$12-('Surv-rate CEA'!X225-'Surv-rate CEA'!X226)*'Unit cost and utilities'!$G$14</f>
        <v>4.5912068382256939</v>
      </c>
      <c r="AH228" s="12">
        <f t="shared" si="101"/>
        <v>3.1474735353058509</v>
      </c>
      <c r="AI228" s="12">
        <f>'Surv-rate CEA'!AC226*'Unit cost and utilities'!$H$5+'Surv-rate CEA'!AB226*'Unit cost and utilities'!$H$5+('Surv-rate CEA'!AA225-'Surv-rate CEA'!AA226)*'Unit cost and utilities'!$G$14</f>
        <v>88.134019926709541</v>
      </c>
      <c r="AJ228" s="12">
        <f t="shared" si="102"/>
        <v>60.419733863839575</v>
      </c>
      <c r="AK228" s="12">
        <f>AI228-'Surv-rate CEA'!AB226*'Unit cost and utilities'!$H$5-('Surv-rate CEA'!AA225-'Surv-rate CEA'!AA226)*'Unit cost and utilities'!$G$14</f>
        <v>5.8844669370231077</v>
      </c>
      <c r="AL228" s="12">
        <f t="shared" si="103"/>
        <v>4.0340600208768143</v>
      </c>
      <c r="AM228" s="12">
        <f>'Surv-rate CEA'!AF226*'Unit cost and utilities'!$H$9+'Surv-rate CEA'!AE226*'Unit cost and utilities'!$H$9+('Surv-rate CEA'!AD225-'Surv-rate CEA'!AD226)*'Unit cost and utilities'!G235</f>
        <v>171.17965997120032</v>
      </c>
      <c r="AN228" s="12">
        <f t="shared" si="104"/>
        <v>117.3511602779857</v>
      </c>
      <c r="AO228" s="12">
        <f>AM228-'Surv-rate CEA'!AE226*'Unit cost and utilities'!$H$9-('Surv-rate CEA'!AD225-'Surv-rate CEA'!AD226)*'Unit cost and utilities'!G235</f>
        <v>18.436228618119912</v>
      </c>
      <c r="AP228" s="12">
        <f t="shared" si="105"/>
        <v>12.638842838282137</v>
      </c>
      <c r="AQ228" s="13">
        <f>'Surv-rate CEA'!AI226*'Unit cost and utilities'!$H$4+'Surv-rate CEA'!AH226*'Unit cost and utilities'!$H$4+('Surv-rate CEA'!AG225-'Surv-rate CEA'!AG226)*'Unit cost and utilities'!$G$14</f>
        <v>73.548364846500846</v>
      </c>
      <c r="AR228" s="12">
        <f t="shared" si="106"/>
        <v>50.420627969103265</v>
      </c>
      <c r="AS228" s="13">
        <f>AQ228-'Surv-rate CEA'!AH226*'Unit cost and utilities'!$H$4-('Surv-rate CEA'!AG225-'Surv-rate CEA'!AG226)*'Unit cost and utilities'!$G$14</f>
        <v>0.42246338575917597</v>
      </c>
      <c r="AT228" s="12">
        <f t="shared" si="107"/>
        <v>0.28961716889814154</v>
      </c>
      <c r="AU228" s="12">
        <f>'Surv-rate CEA'!AL226*'Unit cost and utilities'!$H$8+'Surv-rate CEA'!AK226*'Unit cost and utilities'!$H$8+('Surv-rate CEA'!AJ225-'Surv-rate CEA'!AJ226)*'Unit cost and utilities'!$G$14</f>
        <v>63.776678105377449</v>
      </c>
      <c r="AV228" s="12">
        <f t="shared" si="108"/>
        <v>43.721708382881594</v>
      </c>
      <c r="AW228" s="12">
        <f>AU228-'Surv-rate CEA'!AK226*'Unit cost and utilities'!$H$8-('Surv-rate CEA'!AJ225-'Surv-rate CEA'!AJ226)*'Unit cost and utilities'!$G$14</f>
        <v>42.454059159964451</v>
      </c>
      <c r="AX228" s="12">
        <f t="shared" si="109"/>
        <v>29.10411845525493</v>
      </c>
      <c r="AY228" s="12">
        <f>'Surv-rate CEA'!AO226*'Unit cost and utilities'!$H$5+'Surv-rate CEA'!AN226*'Unit cost and utilities'!$H$5+('Surv-rate CEA'!AM225-'Surv-rate CEA'!AM226)*'Unit cost and utilities'!$G$14</f>
        <v>88.134019926709541</v>
      </c>
      <c r="AZ228" s="12">
        <f t="shared" si="110"/>
        <v>60.419733863839575</v>
      </c>
      <c r="BA228" s="12">
        <f>AY228-'Surv-rate CEA'!AN226*'Unit cost and utilities'!$H$5-('Surv-rate CEA'!AM225-'Surv-rate CEA'!AM226)*'Unit cost and utilities'!$G$14</f>
        <v>5.8844669370231077</v>
      </c>
      <c r="BB228" s="12">
        <f t="shared" si="111"/>
        <v>4.0340600208768143</v>
      </c>
    </row>
    <row r="229" spans="1:54">
      <c r="A229" s="12">
        <v>224</v>
      </c>
      <c r="B229" s="12">
        <f t="shared" si="112"/>
        <v>12.830136986301369</v>
      </c>
      <c r="C229" s="12">
        <f>'Surv-rate CEA'!D227*'Unit cost and utilities'!$H$7+'Surv-rate CEA'!E227*'Unit cost and utilities'!$H$7+'Unit cost and utilities'!$G$14*('Surv-rate CEA'!C226-'Surv-rate CEA'!C227)</f>
        <v>71.53766149495587</v>
      </c>
      <c r="D229" s="12">
        <f t="shared" si="86"/>
        <v>48.958870266190267</v>
      </c>
      <c r="E229" s="12">
        <f>C229-'Surv-rate CEA'!E227*'Unit cost and utilities'!$H$7-'Unit cost and utilities'!$G$14*('Surv-rate CEA'!C226-'Surv-rate CEA'!C227)</f>
        <v>2.15693776432142</v>
      </c>
      <c r="F229" s="12">
        <f t="shared" si="87"/>
        <v>1.476162820657827</v>
      </c>
      <c r="G229" s="12">
        <f>'Surv-rate CEA'!G227*'Unit cost and utilities'!$H$4+'Surv-rate CEA'!H227*'Unit cost and utilities'!$H$4+('Surv-rate CEA'!F226-'Surv-rate CEA'!F227)*'Unit cost and utilities'!$G$14</f>
        <v>72.859461176472436</v>
      </c>
      <c r="H229" s="12">
        <f t="shared" si="88"/>
        <v>49.86348215554905</v>
      </c>
      <c r="I229" s="12">
        <f>G229-'Surv-rate CEA'!H227*'Unit cost and utilities'!$H$4-('Surv-rate CEA'!F226-'Surv-rate CEA'!F227)*'Unit cost and utilities'!$G$14</f>
        <v>0.41431270905199269</v>
      </c>
      <c r="J229" s="12">
        <f t="shared" si="89"/>
        <v>0.28354690030705842</v>
      </c>
      <c r="K229" s="12">
        <f>'Surv-rate CEA'!K227*'Unit cost and utilities'!$H$10+'Surv-rate CEA'!J227*'Unit cost and utilities'!$H$10+('Surv-rate CEA'!I226-'Surv-rate CEA'!I227)*'Unit cost and utilities'!$G$14</f>
        <v>65.925713031653714</v>
      </c>
      <c r="L229" s="12">
        <f t="shared" si="90"/>
        <v>45.118170821818168</v>
      </c>
      <c r="M229" s="12">
        <f>K229-'Surv-rate CEA'!J227*'Unit cost and utilities'!$H$10-('Surv-rate CEA'!I226-'Surv-rate CEA'!I227)*'Unit cost and utilities'!$G$14</f>
        <v>4.5343175739332899</v>
      </c>
      <c r="N229" s="12">
        <f t="shared" si="91"/>
        <v>3.1031915386772799</v>
      </c>
      <c r="O229" s="12">
        <f>'Surv-rate CEA'!N227*'Unit cost and utilities'!$H$3+'Surv-rate CEA'!M227*'Unit cost and utilities'!$H$3+('Surv-rate CEA'!L226-'Surv-rate CEA'!L227)*'Unit cost and utilities'!$G$14</f>
        <v>73.02241369669477</v>
      </c>
      <c r="P229" s="12">
        <f t="shared" si="92"/>
        <v>49.975003431620905</v>
      </c>
      <c r="Q229" s="12">
        <f>O229-'Surv-rate CEA'!M227*'Unit cost and utilities'!$H$3-('Surv-rate CEA'!L226-'Surv-rate CEA'!L227)*'Unit cost and utilities'!$G$14</f>
        <v>0.41431270905199513</v>
      </c>
      <c r="R229" s="12">
        <f t="shared" si="93"/>
        <v>0.28354690030706009</v>
      </c>
      <c r="S229" s="12">
        <f>'Surv-rate CEA'!Q227*'Unit cost and utilities'!$H$11+'Surv-rate CEA'!P227*'Unit cost and utilities'!$H$11+('Surv-rate CEA'!O226-'Surv-rate CEA'!O227)*'Unit cost and utilities'!$G$14</f>
        <v>65.925713031653714</v>
      </c>
      <c r="T229" s="12">
        <f t="shared" si="94"/>
        <v>45.118170821818168</v>
      </c>
      <c r="U229" s="12">
        <f>S229-'Surv-rate CEA'!P227*'Unit cost and utilities'!$H$11-('Surv-rate CEA'!O226-'Surv-rate CEA'!O227)*'Unit cost and utilities'!$G$14</f>
        <v>4.5343175739332899</v>
      </c>
      <c r="V229" s="12">
        <f t="shared" si="95"/>
        <v>3.1031915386772799</v>
      </c>
      <c r="W229" s="12">
        <f>'Surv-rate CEA'!T227*'Unit cost and utilities'!$H$4+'Surv-rate CEA'!S227*'Unit cost and utilities'!$H$4+('Surv-rate CEA'!R226-'Surv-rate CEA'!R227)*'Unit cost and utilities'!$G$14</f>
        <v>72.859461176472436</v>
      </c>
      <c r="X229" s="12">
        <f t="shared" si="96"/>
        <v>49.86348215554905</v>
      </c>
      <c r="Y229" s="12">
        <f>W229-'Surv-rate CEA'!S227*'Unit cost and utilities'!$H$4-('Surv-rate CEA'!R226-'Surv-rate CEA'!R227)*'Unit cost and utilities'!$G$14</f>
        <v>0.41431270905199269</v>
      </c>
      <c r="Z229" s="12">
        <f t="shared" si="97"/>
        <v>0.28354690030705842</v>
      </c>
      <c r="AA229" s="12">
        <f>'Surv-rate CEA'!W227*'Unit cost and utilities'!$H$6+'Surv-rate CEA'!V227*'Unit cost and utilities'!$H$6+('Surv-rate CEA'!U226-'Surv-rate CEA'!U227)*'Unit cost and utilities'!$G$14</f>
        <v>76.995666835870978</v>
      </c>
      <c r="AB229" s="12">
        <f t="shared" si="98"/>
        <v>52.694214276797567</v>
      </c>
      <c r="AC229" s="12">
        <f>AA229-'Surv-rate CEA'!V227*'Unit cost and utilities'!$H$6-('Surv-rate CEA'!U226-'Surv-rate CEA'!U227)*'Unit cost and utilities'!$G$14</f>
        <v>28.255138863591768</v>
      </c>
      <c r="AD229" s="12">
        <f t="shared" si="99"/>
        <v>19.337222507242839</v>
      </c>
      <c r="AE229" s="12">
        <f>'Surv-rate CEA'!Z227*'Unit cost and utilities'!$H$12+'Surv-rate CEA'!Y227*'Unit cost and utilities'!$H$12+('Surv-rate CEA'!X226-'Surv-rate CEA'!X227)*'Unit cost and utilities'!$G$14</f>
        <v>65.925713031653714</v>
      </c>
      <c r="AF229" s="12">
        <f t="shared" si="100"/>
        <v>45.118170821818168</v>
      </c>
      <c r="AG229" s="12">
        <f>AE229-'Surv-rate CEA'!Y227*'Unit cost and utilities'!$H$12-('Surv-rate CEA'!X226-'Surv-rate CEA'!X227)*'Unit cost and utilities'!$G$14</f>
        <v>4.5343175739332899</v>
      </c>
      <c r="AH229" s="12">
        <f t="shared" si="101"/>
        <v>3.1031915386772799</v>
      </c>
      <c r="AI229" s="12">
        <f>'Surv-rate CEA'!AC227*'Unit cost and utilities'!$H$5+'Surv-rate CEA'!AB227*'Unit cost and utilities'!$H$5+('Surv-rate CEA'!AA226-'Surv-rate CEA'!AA227)*'Unit cost and utilities'!$G$14</f>
        <v>87.347848193908362</v>
      </c>
      <c r="AJ229" s="12">
        <f t="shared" si="102"/>
        <v>59.779029372632962</v>
      </c>
      <c r="AK229" s="12">
        <f>AI229-'Surv-rate CEA'!AB227*'Unit cost and utilities'!$H$5-('Surv-rate CEA'!AA226-'Surv-rate CEA'!AA227)*'Unit cost and utilities'!$G$14</f>
        <v>5.8031808044076989</v>
      </c>
      <c r="AL229" s="12">
        <f t="shared" si="103"/>
        <v>3.971574834806074</v>
      </c>
      <c r="AM229" s="12">
        <f>'Surv-rate CEA'!AF227*'Unit cost and utilities'!$H$9+'Surv-rate CEA'!AE227*'Unit cost and utilities'!$H$9+('Surv-rate CEA'!AD226-'Surv-rate CEA'!AD227)*'Unit cost and utilities'!G236</f>
        <v>170.2864281588937</v>
      </c>
      <c r="AN229" s="12">
        <f t="shared" si="104"/>
        <v>116.54044834708569</v>
      </c>
      <c r="AO229" s="12">
        <f>AM229-'Surv-rate CEA'!AE227*'Unit cost and utilities'!$H$9-('Surv-rate CEA'!AD226-'Surv-rate CEA'!AD227)*'Unit cost and utilities'!G236</f>
        <v>18.261072606659894</v>
      </c>
      <c r="AP229" s="12">
        <f t="shared" si="105"/>
        <v>12.497493851318884</v>
      </c>
      <c r="AQ229" s="13">
        <f>'Surv-rate CEA'!AI227*'Unit cost and utilities'!$H$4+'Surv-rate CEA'!AH227*'Unit cost and utilities'!$H$4+('Surv-rate CEA'!AG226-'Surv-rate CEA'!AG227)*'Unit cost and utilities'!$G$14</f>
        <v>72.859461176472436</v>
      </c>
      <c r="AR229" s="12">
        <f t="shared" si="106"/>
        <v>49.86348215554905</v>
      </c>
      <c r="AS229" s="13">
        <f>AQ229-'Surv-rate CEA'!AH227*'Unit cost and utilities'!$H$4-('Surv-rate CEA'!AG226-'Surv-rate CEA'!AG227)*'Unit cost and utilities'!$G$14</f>
        <v>0.41431270905199269</v>
      </c>
      <c r="AT229" s="12">
        <f t="shared" si="107"/>
        <v>0.28354690030705842</v>
      </c>
      <c r="AU229" s="12">
        <f>'Surv-rate CEA'!AL227*'Unit cost and utilities'!$H$8+'Surv-rate CEA'!AK227*'Unit cost and utilities'!$H$8+('Surv-rate CEA'!AJ226-'Surv-rate CEA'!AJ227)*'Unit cost and utilities'!$G$14</f>
        <v>63.287031106409529</v>
      </c>
      <c r="AV229" s="12">
        <f t="shared" si="108"/>
        <v>43.312312434053005</v>
      </c>
      <c r="AW229" s="12">
        <f>AU229-'Surv-rate CEA'!AK227*'Unit cost and utilities'!$H$8-('Surv-rate CEA'!AJ226-'Surv-rate CEA'!AJ227)*'Unit cost and utilities'!$G$14</f>
        <v>42.124512980536721</v>
      </c>
      <c r="AX229" s="12">
        <f t="shared" si="109"/>
        <v>28.829130320201521</v>
      </c>
      <c r="AY229" s="12">
        <f>'Surv-rate CEA'!AO227*'Unit cost and utilities'!$H$5+'Surv-rate CEA'!AN227*'Unit cost and utilities'!$H$5+('Surv-rate CEA'!AM226-'Surv-rate CEA'!AM227)*'Unit cost and utilities'!$G$14</f>
        <v>87.347848193908362</v>
      </c>
      <c r="AZ229" s="12">
        <f t="shared" si="110"/>
        <v>59.779029372632962</v>
      </c>
      <c r="BA229" s="12">
        <f>AY229-'Surv-rate CEA'!AN227*'Unit cost and utilities'!$H$5-('Surv-rate CEA'!AM226-'Surv-rate CEA'!AM227)*'Unit cost and utilities'!$G$14</f>
        <v>5.8031808044076989</v>
      </c>
      <c r="BB229" s="12">
        <f t="shared" si="111"/>
        <v>3.971574834806074</v>
      </c>
    </row>
    <row r="230" spans="1:54">
      <c r="A230" s="12">
        <v>225</v>
      </c>
      <c r="B230" s="12">
        <f t="shared" si="112"/>
        <v>12.887671232876713</v>
      </c>
      <c r="C230" s="12">
        <f>'Surv-rate CEA'!D228*'Unit cost and utilities'!$H$7+'Surv-rate CEA'!E228*'Unit cost and utilities'!$H$7+'Unit cost and utilities'!$G$14*('Surv-rate CEA'!C227-'Surv-rate CEA'!C228)</f>
        <v>71.010374308153345</v>
      </c>
      <c r="D230" s="12">
        <f t="shared" si="86"/>
        <v>48.515428368945535</v>
      </c>
      <c r="E230" s="12">
        <f>C230-'Surv-rate CEA'!E228*'Unit cost and utilities'!$H$7-'Unit cost and utilities'!$G$14*('Surv-rate CEA'!C227-'Surv-rate CEA'!C228)</f>
        <v>2.1269924193104801</v>
      </c>
      <c r="F230" s="12">
        <f t="shared" si="87"/>
        <v>1.4531953868112388</v>
      </c>
      <c r="G230" s="12">
        <f>'Surv-rate CEA'!G228*'Unit cost and utilities'!$H$4+'Surv-rate CEA'!H228*'Unit cost and utilities'!$H$4+('Surv-rate CEA'!F227-'Surv-rate CEA'!F228)*'Unit cost and utilities'!$G$14</f>
        <v>72.179161816852826</v>
      </c>
      <c r="H230" s="12">
        <f t="shared" si="88"/>
        <v>49.313962769155239</v>
      </c>
      <c r="I230" s="12">
        <f>G230-'Surv-rate CEA'!H228*'Unit cost and utilities'!$H$4-('Surv-rate CEA'!F227-'Surv-rate CEA'!F228)*'Unit cost and utilities'!$G$14</f>
        <v>0.40634542779345373</v>
      </c>
      <c r="J230" s="12">
        <f t="shared" si="89"/>
        <v>0.27762172340638241</v>
      </c>
      <c r="K230" s="12">
        <f>'Surv-rate CEA'!K228*'Unit cost and utilities'!$H$10+'Surv-rate CEA'!J228*'Unit cost and utilities'!$H$10+('Surv-rate CEA'!I227-'Surv-rate CEA'!I228)*'Unit cost and utilities'!$G$14</f>
        <v>65.42738595999532</v>
      </c>
      <c r="L230" s="12">
        <f t="shared" si="90"/>
        <v>44.701041049787037</v>
      </c>
      <c r="M230" s="12">
        <f>K230-'Surv-rate CEA'!J228*'Unit cost and utilities'!$H$10-('Surv-rate CEA'!I227-'Surv-rate CEA'!I228)*'Unit cost and utilities'!$G$14</f>
        <v>4.4783176172438859</v>
      </c>
      <c r="N230" s="12">
        <f t="shared" si="91"/>
        <v>3.0596585314413156</v>
      </c>
      <c r="O230" s="12">
        <f>'Surv-rate CEA'!N228*'Unit cost and utilities'!$H$3+'Surv-rate CEA'!M228*'Unit cost and utilities'!$H$3+('Surv-rate CEA'!L227-'Surv-rate CEA'!L228)*'Unit cost and utilities'!$G$14</f>
        <v>72.334869471167266</v>
      </c>
      <c r="P230" s="12">
        <f t="shared" si="92"/>
        <v>49.420344739719241</v>
      </c>
      <c r="Q230" s="12">
        <f>O230-'Surv-rate CEA'!M228*'Unit cost and utilities'!$H$3-('Surv-rate CEA'!L227-'Surv-rate CEA'!L228)*'Unit cost and utilities'!$G$14</f>
        <v>0.40634542779345284</v>
      </c>
      <c r="R230" s="12">
        <f t="shared" si="93"/>
        <v>0.2776217234063818</v>
      </c>
      <c r="S230" s="12">
        <f>'Surv-rate CEA'!Q228*'Unit cost and utilities'!$H$11+'Surv-rate CEA'!P228*'Unit cost and utilities'!$H$11+('Surv-rate CEA'!O227-'Surv-rate CEA'!O228)*'Unit cost and utilities'!$G$14</f>
        <v>65.42738595999532</v>
      </c>
      <c r="T230" s="12">
        <f t="shared" si="94"/>
        <v>44.701041049787037</v>
      </c>
      <c r="U230" s="12">
        <f>S230-'Surv-rate CEA'!P228*'Unit cost and utilities'!$H$11-('Surv-rate CEA'!O227-'Surv-rate CEA'!O228)*'Unit cost and utilities'!$G$14</f>
        <v>4.4783176172438859</v>
      </c>
      <c r="V230" s="12">
        <f t="shared" si="95"/>
        <v>3.0596585314413156</v>
      </c>
      <c r="W230" s="12">
        <f>'Surv-rate CEA'!T228*'Unit cost and utilities'!$H$4+'Surv-rate CEA'!S228*'Unit cost and utilities'!$H$4+('Surv-rate CEA'!R227-'Surv-rate CEA'!R228)*'Unit cost and utilities'!$G$14</f>
        <v>72.179161816852826</v>
      </c>
      <c r="X230" s="12">
        <f t="shared" si="96"/>
        <v>49.313962769155239</v>
      </c>
      <c r="Y230" s="12">
        <f>W230-'Surv-rate CEA'!S228*'Unit cost and utilities'!$H$4-('Surv-rate CEA'!R227-'Surv-rate CEA'!R228)*'Unit cost and utilities'!$G$14</f>
        <v>0.40634542779345373</v>
      </c>
      <c r="Z230" s="12">
        <f t="shared" si="97"/>
        <v>0.27762172340638241</v>
      </c>
      <c r="AA230" s="12">
        <f>'Surv-rate CEA'!W228*'Unit cost and utilities'!$H$6+'Surv-rate CEA'!V228*'Unit cost and utilities'!$H$6+('Surv-rate CEA'!U227-'Surv-rate CEA'!U228)*'Unit cost and utilities'!$G$14</f>
        <v>76.441191104804545</v>
      </c>
      <c r="AB230" s="12">
        <f t="shared" si="98"/>
        <v>52.225849639778701</v>
      </c>
      <c r="AC230" s="12">
        <f>AA230-'Surv-rate CEA'!V228*'Unit cost and utilities'!$H$6-('Surv-rate CEA'!U227-'Surv-rate CEA'!U228)*'Unit cost and utilities'!$G$14</f>
        <v>28.013132860880017</v>
      </c>
      <c r="AD230" s="12">
        <f t="shared" si="99"/>
        <v>19.139022346284573</v>
      </c>
      <c r="AE230" s="12">
        <f>'Surv-rate CEA'!Z228*'Unit cost and utilities'!$H$12+'Surv-rate CEA'!Y228*'Unit cost and utilities'!$H$12+('Surv-rate CEA'!X227-'Surv-rate CEA'!X228)*'Unit cost and utilities'!$G$14</f>
        <v>65.42738595999532</v>
      </c>
      <c r="AF230" s="12">
        <f t="shared" si="100"/>
        <v>44.701041049787037</v>
      </c>
      <c r="AG230" s="12">
        <f>AE230-'Surv-rate CEA'!Y228*'Unit cost and utilities'!$H$12-('Surv-rate CEA'!X227-'Surv-rate CEA'!X228)*'Unit cost and utilities'!$G$14</f>
        <v>4.4783176172438859</v>
      </c>
      <c r="AH230" s="12">
        <f t="shared" si="101"/>
        <v>3.0596585314413156</v>
      </c>
      <c r="AI230" s="12">
        <f>'Surv-rate CEA'!AC228*'Unit cost and utilities'!$H$5+'Surv-rate CEA'!AB228*'Unit cost and utilities'!$H$5+('Surv-rate CEA'!AA227-'Surv-rate CEA'!AA228)*'Unit cost and utilities'!$G$14</f>
        <v>86.57114665841975</v>
      </c>
      <c r="AJ230" s="12">
        <f t="shared" si="102"/>
        <v>59.146797991766078</v>
      </c>
      <c r="AK230" s="12">
        <f>AI230-'Surv-rate CEA'!AB228*'Unit cost and utilities'!$H$5-('Surv-rate CEA'!AA227-'Surv-rate CEA'!AA228)*'Unit cost and utilities'!$G$14</f>
        <v>5.7232804393067074</v>
      </c>
      <c r="AL230" s="12">
        <f t="shared" si="103"/>
        <v>3.9102371293470308</v>
      </c>
      <c r="AM230" s="12">
        <f>'Surv-rate CEA'!AF228*'Unit cost and utilities'!$H$9+'Surv-rate CEA'!AE228*'Unit cost and utilities'!$H$9+('Surv-rate CEA'!AD227-'Surv-rate CEA'!AD228)*'Unit cost and utilities'!G237</f>
        <v>169.40063905600533</v>
      </c>
      <c r="AN230" s="12">
        <f t="shared" si="104"/>
        <v>115.73723769023393</v>
      </c>
      <c r="AO230" s="12">
        <f>AM230-'Surv-rate CEA'!AE228*'Unit cost and utilities'!$H$9-('Surv-rate CEA'!AD227-'Surv-rate CEA'!AD228)*'Unit cost and utilities'!G237</f>
        <v>18.088150922802129</v>
      </c>
      <c r="AP230" s="12">
        <f t="shared" si="105"/>
        <v>12.358115260929173</v>
      </c>
      <c r="AQ230" s="13">
        <f>'Surv-rate CEA'!AI228*'Unit cost and utilities'!$H$4+'Surv-rate CEA'!AH228*'Unit cost and utilities'!$H$4+('Surv-rate CEA'!AG227-'Surv-rate CEA'!AG228)*'Unit cost and utilities'!$G$14</f>
        <v>72.179161816852826</v>
      </c>
      <c r="AR230" s="12">
        <f t="shared" si="106"/>
        <v>49.313962769155239</v>
      </c>
      <c r="AS230" s="13">
        <f>AQ230-'Surv-rate CEA'!AH228*'Unit cost and utilities'!$H$4-('Surv-rate CEA'!AG227-'Surv-rate CEA'!AG228)*'Unit cost and utilities'!$G$14</f>
        <v>0.40634542779345373</v>
      </c>
      <c r="AT230" s="12">
        <f t="shared" si="107"/>
        <v>0.27762172340638241</v>
      </c>
      <c r="AU230" s="12">
        <f>'Surv-rate CEA'!AL228*'Unit cost and utilities'!$H$8+'Surv-rate CEA'!AK228*'Unit cost and utilities'!$H$8+('Surv-rate CEA'!AJ227-'Surv-rate CEA'!AJ228)*'Unit cost and utilities'!$G$14</f>
        <v>62.802696727449131</v>
      </c>
      <c r="AV230" s="12">
        <f t="shared" si="108"/>
        <v>42.907811205655428</v>
      </c>
      <c r="AW230" s="12">
        <f>AU230-'Surv-rate CEA'!AK228*'Unit cost and utilities'!$H$8-('Surv-rate CEA'!AJ227-'Surv-rate CEA'!AJ228)*'Unit cost and utilities'!$G$14</f>
        <v>41.798600561456837</v>
      </c>
      <c r="AX230" s="12">
        <f t="shared" si="109"/>
        <v>28.557475315669286</v>
      </c>
      <c r="AY230" s="12">
        <f>'Surv-rate CEA'!AO228*'Unit cost and utilities'!$H$5+'Surv-rate CEA'!AN228*'Unit cost and utilities'!$H$5+('Surv-rate CEA'!AM227-'Surv-rate CEA'!AM228)*'Unit cost and utilities'!$G$14</f>
        <v>86.57114665841975</v>
      </c>
      <c r="AZ230" s="12">
        <f t="shared" si="110"/>
        <v>59.146797991766078</v>
      </c>
      <c r="BA230" s="12">
        <f>AY230-'Surv-rate CEA'!AN228*'Unit cost and utilities'!$H$5-('Surv-rate CEA'!AM227-'Surv-rate CEA'!AM228)*'Unit cost and utilities'!$G$14</f>
        <v>5.7232804393067074</v>
      </c>
      <c r="BB230" s="12">
        <f t="shared" si="111"/>
        <v>3.9102371293470308</v>
      </c>
    </row>
    <row r="231" spans="1:54">
      <c r="A231" s="12">
        <v>226</v>
      </c>
      <c r="B231" s="12">
        <f t="shared" si="112"/>
        <v>12.945205479452055</v>
      </c>
      <c r="C231" s="12">
        <f>'Surv-rate CEA'!D229*'Unit cost and utilities'!$H$7+'Surv-rate CEA'!E229*'Unit cost and utilities'!$H$7+'Unit cost and utilities'!$G$14*('Surv-rate CEA'!C228-'Surv-rate CEA'!C229)</f>
        <v>70.488640433645116</v>
      </c>
      <c r="D231" s="12">
        <f t="shared" si="86"/>
        <v>48.077139770521583</v>
      </c>
      <c r="E231" s="12">
        <f>C231-'Surv-rate CEA'!E229*'Unit cost and utilities'!$H$7-'Unit cost and utilities'!$G$14*('Surv-rate CEA'!C228-'Surv-rate CEA'!C229)</f>
        <v>2.0975592619383199</v>
      </c>
      <c r="F231" s="12">
        <f t="shared" si="87"/>
        <v>1.4306510835329755</v>
      </c>
      <c r="G231" s="12">
        <f>'Surv-rate CEA'!G229*'Unit cost and utilities'!$H$4+'Surv-rate CEA'!H229*'Unit cost and utilities'!$H$4+('Surv-rate CEA'!F228-'Surv-rate CEA'!F229)*'Unit cost and utilities'!$G$14</f>
        <v>71.507330762991202</v>
      </c>
      <c r="H231" s="12">
        <f t="shared" si="88"/>
        <v>48.77194274934984</v>
      </c>
      <c r="I231" s="12">
        <f>G231-'Surv-rate CEA'!H229*'Unit cost and utilities'!$H$4-('Surv-rate CEA'!F228-'Surv-rate CEA'!F229)*'Unit cost and utilities'!$G$14</f>
        <v>0.39855681101704121</v>
      </c>
      <c r="J231" s="12">
        <f t="shared" si="89"/>
        <v>0.27183772295618908</v>
      </c>
      <c r="K231" s="12">
        <f>'Surv-rate CEA'!K229*'Unit cost and utilities'!$H$10+'Surv-rate CEA'!J229*'Unit cost and utilities'!$H$10+('Surv-rate CEA'!I228-'Surv-rate CEA'!I229)*'Unit cost and utilities'!$G$14</f>
        <v>64.934400457233352</v>
      </c>
      <c r="L231" s="12">
        <f t="shared" si="90"/>
        <v>44.288841826027408</v>
      </c>
      <c r="M231" s="12">
        <f>K231-'Surv-rate CEA'!J229*'Unit cost and utilities'!$H$10-('Surv-rate CEA'!I228-'Surv-rate CEA'!I229)*'Unit cost and utilities'!$G$14</f>
        <v>4.4231900600872009</v>
      </c>
      <c r="N231" s="12">
        <f t="shared" si="91"/>
        <v>3.0168595314386506</v>
      </c>
      <c r="O231" s="12">
        <f>'Surv-rate CEA'!N229*'Unit cost and utilities'!$H$3+'Surv-rate CEA'!M229*'Unit cost and utilities'!$H$3+('Surv-rate CEA'!L228-'Surv-rate CEA'!L229)*'Unit cost and utilities'!$G$14</f>
        <v>71.655991500165442</v>
      </c>
      <c r="P231" s="12">
        <f t="shared" si="92"/>
        <v>48.873337569785377</v>
      </c>
      <c r="Q231" s="12">
        <f>O231-'Surv-rate CEA'!M229*'Unit cost and utilities'!$H$3-('Surv-rate CEA'!L228-'Surv-rate CEA'!L229)*'Unit cost and utilities'!$G$14</f>
        <v>0.39855681101705054</v>
      </c>
      <c r="R231" s="12">
        <f t="shared" si="93"/>
        <v>0.2718377229561954</v>
      </c>
      <c r="S231" s="12">
        <f>'Surv-rate CEA'!Q229*'Unit cost and utilities'!$H$11+'Surv-rate CEA'!P229*'Unit cost and utilities'!$H$11+('Surv-rate CEA'!O228-'Surv-rate CEA'!O229)*'Unit cost and utilities'!$G$14</f>
        <v>64.934400457233352</v>
      </c>
      <c r="T231" s="12">
        <f t="shared" si="94"/>
        <v>44.288841826027408</v>
      </c>
      <c r="U231" s="12">
        <f>S231-'Surv-rate CEA'!P229*'Unit cost and utilities'!$H$11-('Surv-rate CEA'!O228-'Surv-rate CEA'!O229)*'Unit cost and utilities'!$G$14</f>
        <v>4.4231900600872009</v>
      </c>
      <c r="V231" s="12">
        <f t="shared" si="95"/>
        <v>3.0168595314386506</v>
      </c>
      <c r="W231" s="12">
        <f>'Surv-rate CEA'!T229*'Unit cost and utilities'!$H$4+'Surv-rate CEA'!S229*'Unit cost and utilities'!$H$4+('Surv-rate CEA'!R228-'Surv-rate CEA'!R229)*'Unit cost and utilities'!$G$14</f>
        <v>71.507330762991202</v>
      </c>
      <c r="X231" s="12">
        <f t="shared" si="96"/>
        <v>48.77194274934984</v>
      </c>
      <c r="Y231" s="12">
        <f>W231-'Surv-rate CEA'!S229*'Unit cost and utilities'!$H$4-('Surv-rate CEA'!R228-'Surv-rate CEA'!R229)*'Unit cost and utilities'!$G$14</f>
        <v>0.39855681101704121</v>
      </c>
      <c r="Z231" s="12">
        <f t="shared" si="97"/>
        <v>0.27183772295618908</v>
      </c>
      <c r="AA231" s="12">
        <f>'Surv-rate CEA'!W229*'Unit cost and utilities'!$H$6+'Surv-rate CEA'!V229*'Unit cost and utilities'!$H$6+('Surv-rate CEA'!U228-'Surv-rate CEA'!U229)*'Unit cost and utilities'!$G$14</f>
        <v>75.892461620883822</v>
      </c>
      <c r="AB231" s="12">
        <f t="shared" si="98"/>
        <v>51.76284380617178</v>
      </c>
      <c r="AC231" s="12">
        <f>AA231-'Surv-rate CEA'!V229*'Unit cost and utilities'!$H$6-('Surv-rate CEA'!U228-'Surv-rate CEA'!U229)*'Unit cost and utilities'!$G$14</f>
        <v>27.773985413316272</v>
      </c>
      <c r="AD231" s="12">
        <f t="shared" si="99"/>
        <v>18.943389608392582</v>
      </c>
      <c r="AE231" s="12">
        <f>'Surv-rate CEA'!Z229*'Unit cost and utilities'!$H$12+'Surv-rate CEA'!Y229*'Unit cost and utilities'!$H$12+('Surv-rate CEA'!X228-'Surv-rate CEA'!X229)*'Unit cost and utilities'!$G$14</f>
        <v>64.934400457233352</v>
      </c>
      <c r="AF231" s="12">
        <f t="shared" si="100"/>
        <v>44.288841826027408</v>
      </c>
      <c r="AG231" s="12">
        <f>AE231-'Surv-rate CEA'!Y229*'Unit cost and utilities'!$H$12-('Surv-rate CEA'!X228-'Surv-rate CEA'!X229)*'Unit cost and utilities'!$G$14</f>
        <v>4.4231900600872009</v>
      </c>
      <c r="AH231" s="12">
        <f t="shared" si="101"/>
        <v>3.0168595314386506</v>
      </c>
      <c r="AI231" s="12">
        <f>'Surv-rate CEA'!AC229*'Unit cost and utilities'!$H$5+'Surv-rate CEA'!AB229*'Unit cost and utilities'!$H$5+('Surv-rate CEA'!AA228-'Surv-rate CEA'!AA229)*'Unit cost and utilities'!$G$14</f>
        <v>85.803769730867586</v>
      </c>
      <c r="AJ231" s="12">
        <f t="shared" si="102"/>
        <v>58.52290248202263</v>
      </c>
      <c r="AK231" s="12">
        <f>AI231-'Surv-rate CEA'!AB229*'Unit cost and utilities'!$H$5-('Surv-rate CEA'!AA228-'Surv-rate CEA'!AA229)*'Unit cost and utilities'!$G$14</f>
        <v>5.6447375615179567</v>
      </c>
      <c r="AL231" s="12">
        <f t="shared" si="103"/>
        <v>3.8500222878958743</v>
      </c>
      <c r="AM231" s="12">
        <f>'Surv-rate CEA'!AF229*'Unit cost and utilities'!$H$9+'Surv-rate CEA'!AE229*'Unit cost and utilities'!$H$9+('Surv-rate CEA'!AD228-'Surv-rate CEA'!AD229)*'Unit cost and utilities'!G238</f>
        <v>168.5222052560633</v>
      </c>
      <c r="AN231" s="12">
        <f t="shared" si="104"/>
        <v>114.94143689945628</v>
      </c>
      <c r="AO231" s="12">
        <f>AM231-'Surv-rate CEA'!AE229*'Unit cost and utilities'!$H$9-('Surv-rate CEA'!AD228-'Surv-rate CEA'!AD229)*'Unit cost and utilities'!G238</f>
        <v>17.917427396674356</v>
      </c>
      <c r="AP231" s="12">
        <f t="shared" si="105"/>
        <v>12.22067351531609</v>
      </c>
      <c r="AQ231" s="13">
        <f>'Surv-rate CEA'!AI229*'Unit cost and utilities'!$H$4+'Surv-rate CEA'!AH229*'Unit cost and utilities'!$H$4+('Surv-rate CEA'!AG228-'Surv-rate CEA'!AG229)*'Unit cost and utilities'!$G$14</f>
        <v>71.507330762991202</v>
      </c>
      <c r="AR231" s="12">
        <f t="shared" si="106"/>
        <v>48.77194274934984</v>
      </c>
      <c r="AS231" s="13">
        <f>AQ231-'Surv-rate CEA'!AH229*'Unit cost and utilities'!$H$4-('Surv-rate CEA'!AG228-'Surv-rate CEA'!AG229)*'Unit cost and utilities'!$G$14</f>
        <v>0.39855681101704121</v>
      </c>
      <c r="AT231" s="12">
        <f t="shared" si="107"/>
        <v>0.27183772295618908</v>
      </c>
      <c r="AU231" s="12">
        <f>'Surv-rate CEA'!AL229*'Unit cost and utilities'!$H$8+'Surv-rate CEA'!AK229*'Unit cost and utilities'!$H$8+('Surv-rate CEA'!AJ228-'Surv-rate CEA'!AJ229)*'Unit cost and utilities'!$G$14</f>
        <v>62.323599243075847</v>
      </c>
      <c r="AV231" s="12">
        <f t="shared" si="108"/>
        <v>42.508131429091087</v>
      </c>
      <c r="AW231" s="12">
        <f>AU231-'Surv-rate CEA'!AK229*'Unit cost and utilities'!$H$8-('Surv-rate CEA'!AJ228-'Surv-rate CEA'!AJ229)*'Unit cost and utilities'!$G$14</f>
        <v>41.476269216358901</v>
      </c>
      <c r="AX231" s="12">
        <f t="shared" si="109"/>
        <v>28.28910275481606</v>
      </c>
      <c r="AY231" s="12">
        <f>'Surv-rate CEA'!AO229*'Unit cost and utilities'!$H$5+'Surv-rate CEA'!AN229*'Unit cost and utilities'!$H$5+('Surv-rate CEA'!AM228-'Surv-rate CEA'!AM229)*'Unit cost and utilities'!$G$14</f>
        <v>85.803769730867586</v>
      </c>
      <c r="AZ231" s="12">
        <f t="shared" si="110"/>
        <v>58.52290248202263</v>
      </c>
      <c r="BA231" s="12">
        <f>AY231-'Surv-rate CEA'!AN229*'Unit cost and utilities'!$H$5-('Surv-rate CEA'!AM228-'Surv-rate CEA'!AM229)*'Unit cost and utilities'!$G$14</f>
        <v>5.6447375615179567</v>
      </c>
      <c r="BB231" s="12">
        <f t="shared" si="111"/>
        <v>3.8500222878958743</v>
      </c>
    </row>
    <row r="232" spans="1:54">
      <c r="A232" s="12">
        <v>227</v>
      </c>
      <c r="B232" s="12">
        <f t="shared" si="112"/>
        <v>13.002739726027396</v>
      </c>
      <c r="C232" s="12">
        <f>'Surv-rate CEA'!D230*'Unit cost and utilities'!$H$7+'Surv-rate CEA'!E230*'Unit cost and utilities'!$H$7+'Unit cost and utilities'!$G$14*('Surv-rate CEA'!C229-'Surv-rate CEA'!C230)</f>
        <v>69.972382512385281</v>
      </c>
      <c r="D232" s="12">
        <f t="shared" si="86"/>
        <v>47.643929128831445</v>
      </c>
      <c r="E232" s="12">
        <f>C232-'Surv-rate CEA'!E230*'Unit cost and utilities'!$H$7-'Unit cost and utilities'!$G$14*('Surv-rate CEA'!C229-'Surv-rate CEA'!C230)</f>
        <v>2.0686278187290381</v>
      </c>
      <c r="F232" s="12">
        <f t="shared" si="87"/>
        <v>1.4085208142228192</v>
      </c>
      <c r="G232" s="12">
        <f>'Surv-rate CEA'!G230*'Unit cost and utilities'!$H$4+'Surv-rate CEA'!H230*'Unit cost and utilities'!$H$4+('Surv-rate CEA'!F229-'Surv-rate CEA'!F230)*'Unit cost and utilities'!$G$14</f>
        <v>70.843834628926501</v>
      </c>
      <c r="H232" s="12">
        <f t="shared" si="88"/>
        <v>48.23729756061681</v>
      </c>
      <c r="I232" s="12">
        <f>G232-'Surv-rate CEA'!H230*'Unit cost and utilities'!$H$4-('Surv-rate CEA'!F229-'Surv-rate CEA'!F230)*'Unit cost and utilities'!$G$14</f>
        <v>0.39094226571045421</v>
      </c>
      <c r="J232" s="12">
        <f t="shared" si="89"/>
        <v>0.26619110186332184</v>
      </c>
      <c r="K232" s="12">
        <f>'Surv-rate CEA'!K230*'Unit cost and utilities'!$H$10+'Surv-rate CEA'!J230*'Unit cost and utilities'!$H$10+('Surv-rate CEA'!I229-'Surv-rate CEA'!I230)*'Unit cost and utilities'!$G$14</f>
        <v>64.446681144514613</v>
      </c>
      <c r="L232" s="12">
        <f t="shared" si="90"/>
        <v>43.881500083181635</v>
      </c>
      <c r="M232" s="12">
        <f>K232-'Surv-rate CEA'!J230*'Unit cost and utilities'!$H$10-('Surv-rate CEA'!I229-'Surv-rate CEA'!I230)*'Unit cost and utilities'!$G$14</f>
        <v>4.368918374652603</v>
      </c>
      <c r="N232" s="12">
        <f t="shared" si="91"/>
        <v>2.9747799051254913</v>
      </c>
      <c r="O232" s="12">
        <f>'Surv-rate CEA'!N230*'Unit cost and utilities'!$H$3+'Surv-rate CEA'!M230*'Unit cost and utilities'!$H$3+('Surv-rate CEA'!L229-'Surv-rate CEA'!L230)*'Unit cost and utilities'!$G$14</f>
        <v>70.985640970207342</v>
      </c>
      <c r="P232" s="12">
        <f t="shared" si="92"/>
        <v>48.333852959067158</v>
      </c>
      <c r="Q232" s="12">
        <f>O232-'Surv-rate CEA'!M230*'Unit cost and utilities'!$H$3-('Surv-rate CEA'!L229-'Surv-rate CEA'!L230)*'Unit cost and utilities'!$G$14</f>
        <v>0.39094226571044444</v>
      </c>
      <c r="R232" s="12">
        <f t="shared" si="93"/>
        <v>0.26619110186331518</v>
      </c>
      <c r="S232" s="12">
        <f>'Surv-rate CEA'!Q230*'Unit cost and utilities'!$H$11+'Surv-rate CEA'!P230*'Unit cost and utilities'!$H$11+('Surv-rate CEA'!O229-'Surv-rate CEA'!O230)*'Unit cost and utilities'!$G$14</f>
        <v>64.446681144514613</v>
      </c>
      <c r="T232" s="12">
        <f t="shared" si="94"/>
        <v>43.881500083181635</v>
      </c>
      <c r="U232" s="12">
        <f>S232-'Surv-rate CEA'!P230*'Unit cost and utilities'!$H$11-('Surv-rate CEA'!O229-'Surv-rate CEA'!O230)*'Unit cost and utilities'!$G$14</f>
        <v>4.368918374652603</v>
      </c>
      <c r="V232" s="12">
        <f t="shared" si="95"/>
        <v>2.9747799051254913</v>
      </c>
      <c r="W232" s="12">
        <f>'Surv-rate CEA'!T230*'Unit cost and utilities'!$H$4+'Surv-rate CEA'!S230*'Unit cost and utilities'!$H$4+('Surv-rate CEA'!R229-'Surv-rate CEA'!R230)*'Unit cost and utilities'!$G$14</f>
        <v>70.843834628926501</v>
      </c>
      <c r="X232" s="12">
        <f t="shared" si="96"/>
        <v>48.23729756061681</v>
      </c>
      <c r="Y232" s="12">
        <f>W232-'Surv-rate CEA'!S230*'Unit cost and utilities'!$H$4-('Surv-rate CEA'!R229-'Surv-rate CEA'!R230)*'Unit cost and utilities'!$G$14</f>
        <v>0.39094226571045421</v>
      </c>
      <c r="Z232" s="12">
        <f t="shared" si="97"/>
        <v>0.26619110186332184</v>
      </c>
      <c r="AA232" s="12">
        <f>'Surv-rate CEA'!W230*'Unit cost and utilities'!$H$6+'Surv-rate CEA'!V230*'Unit cost and utilities'!$H$6+('Surv-rate CEA'!U229-'Surv-rate CEA'!U230)*'Unit cost and utilities'!$G$14</f>
        <v>75.349399275397104</v>
      </c>
      <c r="AB232" s="12">
        <f t="shared" si="98"/>
        <v>51.305119392520538</v>
      </c>
      <c r="AC232" s="12">
        <f>AA232-'Surv-rate CEA'!V230*'Unit cost and utilities'!$H$6-('Surv-rate CEA'!U229-'Surv-rate CEA'!U230)*'Unit cost and utilities'!$G$14</f>
        <v>27.537652928436664</v>
      </c>
      <c r="AD232" s="12">
        <f t="shared" si="99"/>
        <v>18.750283145847813</v>
      </c>
      <c r="AE232" s="12">
        <f>'Surv-rate CEA'!Z230*'Unit cost and utilities'!$H$12+'Surv-rate CEA'!Y230*'Unit cost and utilities'!$H$12+('Surv-rate CEA'!X229-'Surv-rate CEA'!X230)*'Unit cost and utilities'!$G$14</f>
        <v>64.446681144514613</v>
      </c>
      <c r="AF232" s="12">
        <f t="shared" si="100"/>
        <v>43.881500083181635</v>
      </c>
      <c r="AG232" s="12">
        <f>AE232-'Surv-rate CEA'!Y230*'Unit cost and utilities'!$H$12-('Surv-rate CEA'!X229-'Surv-rate CEA'!X230)*'Unit cost and utilities'!$G$14</f>
        <v>4.368918374652603</v>
      </c>
      <c r="AH232" s="12">
        <f t="shared" si="101"/>
        <v>2.9747799051254913</v>
      </c>
      <c r="AI232" s="12">
        <f>'Surv-rate CEA'!AC230*'Unit cost and utilities'!$H$5+'Surv-rate CEA'!AB230*'Unit cost and utilities'!$H$5+('Surv-rate CEA'!AA229-'Surv-rate CEA'!AA230)*'Unit cost and utilities'!$G$14</f>
        <v>85.045574564154521</v>
      </c>
      <c r="AJ232" s="12">
        <f t="shared" si="102"/>
        <v>57.907208269464469</v>
      </c>
      <c r="AK232" s="12">
        <f>AI232-'Surv-rate CEA'!AB230*'Unit cost and utilities'!$H$5-('Surv-rate CEA'!AA229-'Surv-rate CEA'!AA230)*'Unit cost and utilities'!$G$14</f>
        <v>5.5675245655106842</v>
      </c>
      <c r="AL232" s="12">
        <f t="shared" si="103"/>
        <v>3.7909063018579889</v>
      </c>
      <c r="AM232" s="12">
        <f>'Surv-rate CEA'!AF230*'Unit cost and utilities'!$H$9+'Surv-rate CEA'!AE230*'Unit cost and utilities'!$H$9+('Surv-rate CEA'!AD229-'Surv-rate CEA'!AD230)*'Unit cost and utilities'!G239</f>
        <v>167.65104069190176</v>
      </c>
      <c r="AN232" s="12">
        <f t="shared" si="104"/>
        <v>114.15295598497003</v>
      </c>
      <c r="AO232" s="12">
        <f>AM232-'Surv-rate CEA'!AE230*'Unit cost and utilities'!$H$9-('Surv-rate CEA'!AD229-'Surv-rate CEA'!AD230)*'Unit cost and utilities'!G239</f>
        <v>17.748866572211313</v>
      </c>
      <c r="AP232" s="12">
        <f t="shared" si="105"/>
        <v>12.085135745289842</v>
      </c>
      <c r="AQ232" s="13">
        <f>'Surv-rate CEA'!AI230*'Unit cost and utilities'!$H$4+'Surv-rate CEA'!AH230*'Unit cost and utilities'!$H$4+('Surv-rate CEA'!AG229-'Surv-rate CEA'!AG230)*'Unit cost and utilities'!$G$14</f>
        <v>70.843834628926501</v>
      </c>
      <c r="AR232" s="12">
        <f t="shared" si="106"/>
        <v>48.23729756061681</v>
      </c>
      <c r="AS232" s="13">
        <f>AQ232-'Surv-rate CEA'!AH230*'Unit cost and utilities'!$H$4-('Surv-rate CEA'!AG229-'Surv-rate CEA'!AG230)*'Unit cost and utilities'!$G$14</f>
        <v>0.39094226571045421</v>
      </c>
      <c r="AT232" s="12">
        <f t="shared" si="107"/>
        <v>0.26619110186332184</v>
      </c>
      <c r="AU232" s="12">
        <f>'Surv-rate CEA'!AL230*'Unit cost and utilities'!$H$8+'Surv-rate CEA'!AK230*'Unit cost and utilities'!$H$8+('Surv-rate CEA'!AJ229-'Surv-rate CEA'!AJ230)*'Unit cost and utilities'!$G$14</f>
        <v>61.849664276109806</v>
      </c>
      <c r="AV232" s="12">
        <f t="shared" si="108"/>
        <v>42.113201174640714</v>
      </c>
      <c r="AW232" s="12">
        <f>AU232-'Surv-rate CEA'!AK230*'Unit cost and utilities'!$H$8-('Surv-rate CEA'!AJ229-'Surv-rate CEA'!AJ230)*'Unit cost and utilities'!$G$14</f>
        <v>41.157467212435172</v>
      </c>
      <c r="AX232" s="12">
        <f t="shared" si="109"/>
        <v>28.023962891993573</v>
      </c>
      <c r="AY232" s="12">
        <f>'Surv-rate CEA'!AO230*'Unit cost and utilities'!$H$5+'Surv-rate CEA'!AN230*'Unit cost and utilities'!$H$5+('Surv-rate CEA'!AM229-'Surv-rate CEA'!AM230)*'Unit cost and utilities'!$G$14</f>
        <v>85.045574564154521</v>
      </c>
      <c r="AZ232" s="12">
        <f t="shared" si="110"/>
        <v>57.907208269464469</v>
      </c>
      <c r="BA232" s="12">
        <f>AY232-'Surv-rate CEA'!AN230*'Unit cost and utilities'!$H$5-('Surv-rate CEA'!AM229-'Surv-rate CEA'!AM230)*'Unit cost and utilities'!$G$14</f>
        <v>5.5675245655106842</v>
      </c>
      <c r="BB232" s="12">
        <f t="shared" si="111"/>
        <v>3.7909063018579889</v>
      </c>
    </row>
    <row r="233" spans="1:54">
      <c r="A233" s="12">
        <v>228</v>
      </c>
      <c r="B233" s="12">
        <f t="shared" si="112"/>
        <v>13.06027397260274</v>
      </c>
      <c r="C233" s="12">
        <f>'Surv-rate CEA'!D231*'Unit cost and utilities'!$H$7+'Surv-rate CEA'!E231*'Unit cost and utilities'!$H$7+'Unit cost and utilities'!$G$14*('Surv-rate CEA'!C230-'Surv-rate CEA'!C231)</f>
        <v>69.461524537335521</v>
      </c>
      <c r="D233" s="12">
        <f t="shared" si="86"/>
        <v>47.21572245190535</v>
      </c>
      <c r="E233" s="12">
        <f>C233-'Surv-rate CEA'!E231*'Unit cost and utilities'!$H$7-'Unit cost and utilities'!$G$14*('Surv-rate CEA'!C230-'Surv-rate CEA'!C231)</f>
        <v>2.0401878663285284</v>
      </c>
      <c r="F233" s="12">
        <f t="shared" si="87"/>
        <v>1.3867957072340966</v>
      </c>
      <c r="G233" s="12">
        <f>'Surv-rate CEA'!G231*'Unit cost and utilities'!$H$4+'Surv-rate CEA'!H231*'Unit cost and utilities'!$H$4+('Surv-rate CEA'!F230-'Surv-rate CEA'!F231)*'Unit cost and utilities'!$G$14</f>
        <v>70.188542587706166</v>
      </c>
      <c r="H233" s="12">
        <f t="shared" si="88"/>
        <v>47.709905133792432</v>
      </c>
      <c r="I233" s="12">
        <f>G233-'Surv-rate CEA'!H231*'Unit cost and utilities'!$H$4-('Surv-rate CEA'!F230-'Surv-rate CEA'!F231)*'Unit cost and utilities'!$G$14</f>
        <v>0.38349733232181094</v>
      </c>
      <c r="J233" s="12">
        <f t="shared" si="89"/>
        <v>0.26067817722918218</v>
      </c>
      <c r="K233" s="12">
        <f>'Surv-rate CEA'!K231*'Unit cost and utilities'!$H$10+'Surv-rate CEA'!J231*'Unit cost and utilities'!$H$10+('Surv-rate CEA'!I230-'Surv-rate CEA'!I231)*'Unit cost and utilities'!$G$14</f>
        <v>63.96415397351084</v>
      </c>
      <c r="L233" s="12">
        <f t="shared" si="90"/>
        <v>43.478944077320357</v>
      </c>
      <c r="M233" s="12">
        <f>K233-'Surv-rate CEA'!J231*'Unit cost and utilities'!$H$10-('Surv-rate CEA'!I230-'Surv-rate CEA'!I231)*'Unit cost and utilities'!$G$14</f>
        <v>4.3154864034894356</v>
      </c>
      <c r="N233" s="12">
        <f t="shared" si="91"/>
        <v>2.933405358280154</v>
      </c>
      <c r="O233" s="12">
        <f>'Surv-rate CEA'!N231*'Unit cost and utilities'!$H$3+'Surv-rate CEA'!M231*'Unit cost and utilities'!$H$3+('Surv-rate CEA'!L230-'Surv-rate CEA'!L231)*'Unit cost and utilities'!$G$14</f>
        <v>70.323681787369338</v>
      </c>
      <c r="P233" s="12">
        <f t="shared" si="92"/>
        <v>47.801764547851782</v>
      </c>
      <c r="Q233" s="12">
        <f>O233-'Surv-rate CEA'!M231*'Unit cost and utilities'!$H$3-('Surv-rate CEA'!L230-'Surv-rate CEA'!L231)*'Unit cost and utilities'!$G$14</f>
        <v>0.38349733232180494</v>
      </c>
      <c r="R233" s="12">
        <f t="shared" si="93"/>
        <v>0.26067817722917813</v>
      </c>
      <c r="S233" s="12">
        <f>'Surv-rate CEA'!Q231*'Unit cost and utilities'!$H$11+'Surv-rate CEA'!P231*'Unit cost and utilities'!$H$11+('Surv-rate CEA'!O230-'Surv-rate CEA'!O231)*'Unit cost and utilities'!$G$14</f>
        <v>63.96415397351084</v>
      </c>
      <c r="T233" s="12">
        <f t="shared" si="94"/>
        <v>43.478944077320357</v>
      </c>
      <c r="U233" s="12">
        <f>S233-'Surv-rate CEA'!P231*'Unit cost and utilities'!$H$11-('Surv-rate CEA'!O230-'Surv-rate CEA'!O231)*'Unit cost and utilities'!$G$14</f>
        <v>4.3154864034894356</v>
      </c>
      <c r="V233" s="12">
        <f t="shared" si="95"/>
        <v>2.933405358280154</v>
      </c>
      <c r="W233" s="12">
        <f>'Surv-rate CEA'!T231*'Unit cost and utilities'!$H$4+'Surv-rate CEA'!S231*'Unit cost and utilities'!$H$4+('Surv-rate CEA'!R230-'Surv-rate CEA'!R231)*'Unit cost and utilities'!$G$14</f>
        <v>70.188542587706166</v>
      </c>
      <c r="X233" s="12">
        <f t="shared" si="96"/>
        <v>47.709905133792432</v>
      </c>
      <c r="Y233" s="12">
        <f>W233-'Surv-rate CEA'!S231*'Unit cost and utilities'!$H$4-('Surv-rate CEA'!R230-'Surv-rate CEA'!R231)*'Unit cost and utilities'!$G$14</f>
        <v>0.38349733232181094</v>
      </c>
      <c r="Z233" s="12">
        <f t="shared" si="97"/>
        <v>0.26067817722918218</v>
      </c>
      <c r="AA233" s="12">
        <f>'Surv-rate CEA'!W231*'Unit cost and utilities'!$H$6+'Surv-rate CEA'!V231*'Unit cost and utilities'!$H$6+('Surv-rate CEA'!U230-'Surv-rate CEA'!U231)*'Unit cost and utilities'!$G$14</f>
        <v>74.811926329847537</v>
      </c>
      <c r="AB233" s="12">
        <f t="shared" si="98"/>
        <v>50.852600388634762</v>
      </c>
      <c r="AC233" s="12">
        <f>AA233-'Surv-rate CEA'!V231*'Unit cost and utilities'!$H$6-('Surv-rate CEA'!U230-'Surv-rate CEA'!U231)*'Unit cost and utilities'!$G$14</f>
        <v>27.304092633668297</v>
      </c>
      <c r="AD233" s="12">
        <f t="shared" si="99"/>
        <v>18.559662607166953</v>
      </c>
      <c r="AE233" s="12">
        <f>'Surv-rate CEA'!Z231*'Unit cost and utilities'!$H$12+'Surv-rate CEA'!Y231*'Unit cost and utilities'!$H$12+('Surv-rate CEA'!X230-'Surv-rate CEA'!X231)*'Unit cost and utilities'!$G$14</f>
        <v>63.96415397351084</v>
      </c>
      <c r="AF233" s="12">
        <f t="shared" si="100"/>
        <v>43.478944077320357</v>
      </c>
      <c r="AG233" s="12">
        <f>AE233-'Surv-rate CEA'!Y231*'Unit cost and utilities'!$H$12-('Surv-rate CEA'!X230-'Surv-rate CEA'!X231)*'Unit cost and utilities'!$G$14</f>
        <v>4.3154864034894356</v>
      </c>
      <c r="AH233" s="12">
        <f t="shared" si="101"/>
        <v>2.933405358280154</v>
      </c>
      <c r="AI233" s="12">
        <f>'Surv-rate CEA'!AC231*'Unit cost and utilities'!$H$5+'Surv-rate CEA'!AB231*'Unit cost and utilities'!$H$5+('Surv-rate CEA'!AA230-'Surv-rate CEA'!AA231)*'Unit cost and utilities'!$G$14</f>
        <v>84.296420992067596</v>
      </c>
      <c r="AJ233" s="12">
        <f t="shared" si="102"/>
        <v>57.299583384627873</v>
      </c>
      <c r="AK233" s="12">
        <f>AI233-'Surv-rate CEA'!AB231*'Unit cost and utilities'!$H$5-('Surv-rate CEA'!AA230-'Surv-rate CEA'!AA231)*'Unit cost and utilities'!$G$14</f>
        <v>5.4916145019603206</v>
      </c>
      <c r="AL233" s="12">
        <f t="shared" si="103"/>
        <v>3.7328657535877787</v>
      </c>
      <c r="AM233" s="12">
        <f>'Surv-rate CEA'!AF231*'Unit cost and utilities'!$H$9+'Surv-rate CEA'!AE231*'Unit cost and utilities'!$H$9+('Surv-rate CEA'!AD230-'Surv-rate CEA'!AD231)*'Unit cost and utilities'!G240</f>
        <v>166.78706061021703</v>
      </c>
      <c r="AN233" s="12">
        <f t="shared" si="104"/>
        <v>113.37170634814287</v>
      </c>
      <c r="AO233" s="12">
        <f>AM233-'Surv-rate CEA'!AE231*'Unit cost and utilities'!$H$9-('Surv-rate CEA'!AD230-'Surv-rate CEA'!AD231)*'Unit cost and utilities'!G240</f>
        <v>17.582433690483271</v>
      </c>
      <c r="AP233" s="12">
        <f t="shared" si="105"/>
        <v>11.951469748013862</v>
      </c>
      <c r="AQ233" s="13">
        <f>'Surv-rate CEA'!AI231*'Unit cost and utilities'!$H$4+'Surv-rate CEA'!AH231*'Unit cost and utilities'!$H$4+('Surv-rate CEA'!AG230-'Surv-rate CEA'!AG231)*'Unit cost and utilities'!$G$14</f>
        <v>70.188542587706166</v>
      </c>
      <c r="AR233" s="12">
        <f t="shared" si="106"/>
        <v>47.709905133792432</v>
      </c>
      <c r="AS233" s="13">
        <f>AQ233-'Surv-rate CEA'!AH231*'Unit cost and utilities'!$H$4-('Surv-rate CEA'!AG230-'Surv-rate CEA'!AG231)*'Unit cost and utilities'!$G$14</f>
        <v>0.38349733232181094</v>
      </c>
      <c r="AT233" s="12">
        <f t="shared" si="107"/>
        <v>0.26067817722918218</v>
      </c>
      <c r="AU233" s="12">
        <f>'Surv-rate CEA'!AL231*'Unit cost and utilities'!$H$8+'Surv-rate CEA'!AK231*'Unit cost and utilities'!$H$8+('Surv-rate CEA'!AJ230-'Surv-rate CEA'!AJ231)*'Unit cost and utilities'!$G$14</f>
        <v>61.380818768698404</v>
      </c>
      <c r="AV233" s="12">
        <f t="shared" si="108"/>
        <v>41.722949822326726</v>
      </c>
      <c r="AW233" s="12">
        <f>AU233-'Surv-rate CEA'!AK231*'Unit cost and utilities'!$H$8-('Surv-rate CEA'!AJ230-'Surv-rate CEA'!AJ231)*'Unit cost and utilities'!$G$14</f>
        <v>40.84214374967118</v>
      </c>
      <c r="AX233" s="12">
        <f t="shared" si="109"/>
        <v>27.76200690194737</v>
      </c>
      <c r="AY233" s="12">
        <f>'Surv-rate CEA'!AO231*'Unit cost and utilities'!$H$5+'Surv-rate CEA'!AN231*'Unit cost and utilities'!$H$5+('Surv-rate CEA'!AM230-'Surv-rate CEA'!AM231)*'Unit cost and utilities'!$G$14</f>
        <v>84.296420992067596</v>
      </c>
      <c r="AZ233" s="12">
        <f t="shared" si="110"/>
        <v>57.299583384627873</v>
      </c>
      <c r="BA233" s="12">
        <f>AY233-'Surv-rate CEA'!AN231*'Unit cost and utilities'!$H$5-('Surv-rate CEA'!AM230-'Surv-rate CEA'!AM231)*'Unit cost and utilities'!$G$14</f>
        <v>5.4916145019603206</v>
      </c>
      <c r="BB233" s="12">
        <f t="shared" si="111"/>
        <v>3.7328657535877787</v>
      </c>
    </row>
    <row r="234" spans="1:54">
      <c r="A234" s="12">
        <v>229</v>
      </c>
      <c r="B234" s="12">
        <f t="shared" si="112"/>
        <v>13.117808219178082</v>
      </c>
      <c r="C234" s="12">
        <f>'Surv-rate CEA'!D232*'Unit cost and utilities'!$H$7+'Surv-rate CEA'!E232*'Unit cost and utilities'!$H$7+'Unit cost and utilities'!$G$14*('Surv-rate CEA'!C231-'Surv-rate CEA'!C232)</f>
        <v>68.955991824910228</v>
      </c>
      <c r="D234" s="12">
        <f t="shared" si="86"/>
        <v>46.792447068983662</v>
      </c>
      <c r="E234" s="12">
        <f>C234-'Surv-rate CEA'!E232*'Unit cost and utilities'!$H$7-'Unit cost and utilities'!$G$14*('Surv-rate CEA'!C231-'Surv-rate CEA'!C232)</f>
        <v>2.0122294246566867</v>
      </c>
      <c r="F234" s="12">
        <f t="shared" si="87"/>
        <v>1.3654671095584963</v>
      </c>
      <c r="G234" s="12">
        <f>'Surv-rate CEA'!G232*'Unit cost and utilities'!$H$4+'Surv-rate CEA'!H232*'Unit cost and utilities'!$H$4+('Surv-rate CEA'!F231-'Surv-rate CEA'!F232)*'Unit cost and utilities'!$G$14</f>
        <v>69.541326313275761</v>
      </c>
      <c r="H234" s="12">
        <f t="shared" si="88"/>
        <v>47.189645808928418</v>
      </c>
      <c r="I234" s="12">
        <f>G234-'Surv-rate CEA'!H232*'Unit cost and utilities'!$H$4-('Surv-rate CEA'!F231-'Surv-rate CEA'!F232)*'Unit cost and utilities'!$G$14</f>
        <v>0.37621768042786896</v>
      </c>
      <c r="J234" s="12">
        <f t="shared" si="89"/>
        <v>0.25529537654300555</v>
      </c>
      <c r="K234" s="12">
        <f>'Surv-rate CEA'!K232*'Unit cost and utilities'!$H$10+'Surv-rate CEA'!J232*'Unit cost and utilities'!$H$10+('Surv-rate CEA'!I231-'Surv-rate CEA'!I232)*'Unit cost and utilities'!$G$14</f>
        <v>63.486746198093414</v>
      </c>
      <c r="L234" s="12">
        <f t="shared" si="90"/>
        <v>43.081103359362103</v>
      </c>
      <c r="M234" s="12">
        <f>K234-'Surv-rate CEA'!J232*'Unit cost and utilities'!$H$10-('Surv-rate CEA'!I231-'Surv-rate CEA'!I232)*'Unit cost and utilities'!$G$14</f>
        <v>4.2628783499003955</v>
      </c>
      <c r="N234" s="12">
        <f t="shared" si="91"/>
        <v>2.8927219269895601</v>
      </c>
      <c r="O234" s="12">
        <f>'Surv-rate CEA'!N232*'Unit cost and utilities'!$H$3+'Surv-rate CEA'!M232*'Unit cost and utilities'!$H$3+('Surv-rate CEA'!L231-'Surv-rate CEA'!L232)*'Unit cost and utilities'!$G$14</f>
        <v>69.669980513957313</v>
      </c>
      <c r="P234" s="12">
        <f t="shared" si="92"/>
        <v>47.276948517747101</v>
      </c>
      <c r="Q234" s="12">
        <f>O234-'Surv-rate CEA'!M232*'Unit cost and utilities'!$H$3-('Surv-rate CEA'!L231-'Surv-rate CEA'!L232)*'Unit cost and utilities'!$G$14</f>
        <v>0.37621768042787807</v>
      </c>
      <c r="R234" s="12">
        <f t="shared" si="93"/>
        <v>0.25529537654301176</v>
      </c>
      <c r="S234" s="12">
        <f>'Surv-rate CEA'!Q232*'Unit cost and utilities'!$H$11+'Surv-rate CEA'!P232*'Unit cost and utilities'!$H$11+('Surv-rate CEA'!O231-'Surv-rate CEA'!O232)*'Unit cost and utilities'!$G$14</f>
        <v>63.486746198093414</v>
      </c>
      <c r="T234" s="12">
        <f t="shared" si="94"/>
        <v>43.081103359362103</v>
      </c>
      <c r="U234" s="12">
        <f>S234-'Surv-rate CEA'!P232*'Unit cost and utilities'!$H$11-('Surv-rate CEA'!O231-'Surv-rate CEA'!O232)*'Unit cost and utilities'!$G$14</f>
        <v>4.2628783499003955</v>
      </c>
      <c r="V234" s="12">
        <f t="shared" si="95"/>
        <v>2.8927219269895601</v>
      </c>
      <c r="W234" s="12">
        <f>'Surv-rate CEA'!T232*'Unit cost and utilities'!$H$4+'Surv-rate CEA'!S232*'Unit cost and utilities'!$H$4+('Surv-rate CEA'!R231-'Surv-rate CEA'!R232)*'Unit cost and utilities'!$G$14</f>
        <v>69.541326313275761</v>
      </c>
      <c r="X234" s="12">
        <f t="shared" si="96"/>
        <v>47.189645808928418</v>
      </c>
      <c r="Y234" s="12">
        <f>W234-'Surv-rate CEA'!S232*'Unit cost and utilities'!$H$4-('Surv-rate CEA'!R231-'Surv-rate CEA'!R232)*'Unit cost and utilities'!$G$14</f>
        <v>0.37621768042786896</v>
      </c>
      <c r="Z234" s="12">
        <f t="shared" si="97"/>
        <v>0.25529537654300555</v>
      </c>
      <c r="AA234" s="12">
        <f>'Surv-rate CEA'!W232*'Unit cost and utilities'!$H$6+'Surv-rate CEA'!V232*'Unit cost and utilities'!$H$6+('Surv-rate CEA'!U231-'Surv-rate CEA'!U232)*'Unit cost and utilities'!$G$14</f>
        <v>74.27996638721379</v>
      </c>
      <c r="AB234" s="12">
        <f t="shared" si="98"/>
        <v>50.405212128411179</v>
      </c>
      <c r="AC234" s="12">
        <f>AA234-'Surv-rate CEA'!V232*'Unit cost and utilities'!$H$6-('Surv-rate CEA'!U231-'Surv-rate CEA'!U232)*'Unit cost and utilities'!$G$14</f>
        <v>27.073262557928683</v>
      </c>
      <c r="AD234" s="12">
        <f t="shared" si="99"/>
        <v>18.371488418921373</v>
      </c>
      <c r="AE234" s="12">
        <f>'Surv-rate CEA'!Z232*'Unit cost and utilities'!$H$12+'Surv-rate CEA'!Y232*'Unit cost and utilities'!$H$12+('Surv-rate CEA'!X231-'Surv-rate CEA'!X232)*'Unit cost and utilities'!$G$14</f>
        <v>63.486746198093414</v>
      </c>
      <c r="AF234" s="12">
        <f t="shared" si="100"/>
        <v>43.081103359362103</v>
      </c>
      <c r="AG234" s="12">
        <f>AE234-'Surv-rate CEA'!Y232*'Unit cost and utilities'!$H$12-('Surv-rate CEA'!X231-'Surv-rate CEA'!X232)*'Unit cost and utilities'!$G$14</f>
        <v>4.2628783499003955</v>
      </c>
      <c r="AH234" s="12">
        <f t="shared" si="101"/>
        <v>2.8927219269895601</v>
      </c>
      <c r="AI234" s="12">
        <f>'Surv-rate CEA'!AC232*'Unit cost and utilities'!$H$5+'Surv-rate CEA'!AB232*'Unit cost and utilities'!$H$5+('Surv-rate CEA'!AA231-'Surv-rate CEA'!AA232)*'Unit cost and utilities'!$G$14</f>
        <v>83.556171469477746</v>
      </c>
      <c r="AJ234" s="12">
        <f t="shared" si="102"/>
        <v>56.69989840331835</v>
      </c>
      <c r="AK234" s="12">
        <f>AI234-'Surv-rate CEA'!AB232*'Unit cost and utilities'!$H$5-('Surv-rate CEA'!AA231-'Surv-rate CEA'!AA232)*'Unit cost and utilities'!$G$14</f>
        <v>5.4169810598542263</v>
      </c>
      <c r="AL234" s="12">
        <f t="shared" si="103"/>
        <v>3.6758777998658116</v>
      </c>
      <c r="AM234" s="12">
        <f>'Surv-rate CEA'!AF232*'Unit cost and utilities'!$H$9+'Surv-rate CEA'!AE232*'Unit cost and utilities'!$H$9+('Surv-rate CEA'!AD231-'Surv-rate CEA'!AD232)*'Unit cost and utilities'!G241</f>
        <v>165.93018154670418</v>
      </c>
      <c r="AN234" s="12">
        <f t="shared" si="104"/>
        <v>112.59760075506844</v>
      </c>
      <c r="AO234" s="12">
        <f>AM234-'Surv-rate CEA'!AE232*'Unit cost and utilities'!$H$9-('Surv-rate CEA'!AD231-'Surv-rate CEA'!AD232)*'Unit cost and utilities'!G241</f>
        <v>17.418094673474826</v>
      </c>
      <c r="AP234" s="12">
        <f t="shared" si="105"/>
        <v>11.819643971195656</v>
      </c>
      <c r="AQ234" s="13">
        <f>'Surv-rate CEA'!AI232*'Unit cost and utilities'!$H$4+'Surv-rate CEA'!AH232*'Unit cost and utilities'!$H$4+('Surv-rate CEA'!AG231-'Surv-rate CEA'!AG232)*'Unit cost and utilities'!$G$14</f>
        <v>69.541326313275761</v>
      </c>
      <c r="AR234" s="12">
        <f t="shared" si="106"/>
        <v>47.189645808928418</v>
      </c>
      <c r="AS234" s="13">
        <f>AQ234-'Surv-rate CEA'!AH232*'Unit cost and utilities'!$H$4-('Surv-rate CEA'!AG231-'Surv-rate CEA'!AG232)*'Unit cost and utilities'!$G$14</f>
        <v>0.37621768042786896</v>
      </c>
      <c r="AT234" s="12">
        <f t="shared" si="107"/>
        <v>0.25529537654300555</v>
      </c>
      <c r="AU234" s="12">
        <f>'Surv-rate CEA'!AL232*'Unit cost and utilities'!$H$8+'Surv-rate CEA'!AK232*'Unit cost and utilities'!$H$8+('Surv-rate CEA'!AJ231-'Surv-rate CEA'!AJ232)*'Unit cost and utilities'!$G$14</f>
        <v>60.916990954118795</v>
      </c>
      <c r="AV234" s="12">
        <f t="shared" si="108"/>
        <v>41.33730803350781</v>
      </c>
      <c r="AW234" s="12">
        <f>AU234-'Surv-rate CEA'!AK232*'Unit cost and utilities'!$H$8-('Surv-rate CEA'!AJ231-'Surv-rate CEA'!AJ232)*'Unit cost and utilities'!$G$14</f>
        <v>40.530248940609887</v>
      </c>
      <c r="AX234" s="12">
        <f t="shared" si="109"/>
        <v>27.503186859551612</v>
      </c>
      <c r="AY234" s="12">
        <f>'Surv-rate CEA'!AO232*'Unit cost and utilities'!$H$5+'Surv-rate CEA'!AN232*'Unit cost and utilities'!$H$5+('Surv-rate CEA'!AM231-'Surv-rate CEA'!AM232)*'Unit cost and utilities'!$G$14</f>
        <v>83.556171469477746</v>
      </c>
      <c r="AZ234" s="12">
        <f t="shared" si="110"/>
        <v>56.69989840331835</v>
      </c>
      <c r="BA234" s="12">
        <f>AY234-'Surv-rate CEA'!AN232*'Unit cost and utilities'!$H$5-('Surv-rate CEA'!AM231-'Surv-rate CEA'!AM232)*'Unit cost and utilities'!$G$14</f>
        <v>5.4169810598542263</v>
      </c>
      <c r="BB234" s="12">
        <f t="shared" si="111"/>
        <v>3.6758777998658116</v>
      </c>
    </row>
    <row r="235" spans="1:54">
      <c r="A235" s="12">
        <v>230</v>
      </c>
      <c r="B235" s="12">
        <f t="shared" si="112"/>
        <v>13.175342465753424</v>
      </c>
      <c r="C235" s="12">
        <f>'Surv-rate CEA'!D233*'Unit cost and utilities'!$H$7+'Surv-rate CEA'!E233*'Unit cost and utilities'!$H$7+'Unit cost and utilities'!$G$14*('Surv-rate CEA'!C232-'Surv-rate CEA'!C233)</f>
        <v>68.455710987146816</v>
      </c>
      <c r="D235" s="12">
        <f t="shared" si="86"/>
        <v>46.374031602343891</v>
      </c>
      <c r="E235" s="12">
        <f>C235-'Surv-rate CEA'!E233*'Unit cost and utilities'!$H$7-'Unit cost and utilities'!$G$14*('Surv-rate CEA'!C232-'Surv-rate CEA'!C233)</f>
        <v>1.9847427502715647</v>
      </c>
      <c r="F235" s="12">
        <f t="shared" si="87"/>
        <v>1.3445265807099414</v>
      </c>
      <c r="G235" s="12">
        <f>'Surv-rate CEA'!G233*'Unit cost and utilities'!$H$4+'Surv-rate CEA'!H233*'Unit cost and utilities'!$H$4+('Surv-rate CEA'!F232-'Surv-rate CEA'!F233)*'Unit cost and utilities'!$G$14</f>
        <v>68.902059923904275</v>
      </c>
      <c r="H235" s="12">
        <f t="shared" si="88"/>
        <v>46.676402279682257</v>
      </c>
      <c r="I235" s="12">
        <f>G235-'Surv-rate CEA'!H233*'Unit cost and utilities'!$H$4-('Surv-rate CEA'!F232-'Surv-rate CEA'!F233)*'Unit cost and utilities'!$G$14</f>
        <v>0.36909910455768169</v>
      </c>
      <c r="J235" s="12">
        <f t="shared" si="89"/>
        <v>0.25003923401465455</v>
      </c>
      <c r="K235" s="12">
        <f>'Surv-rate CEA'!K233*'Unit cost and utilities'!$H$10+'Surv-rate CEA'!J233*'Unit cost and utilities'!$H$10+('Surv-rate CEA'!I232-'Surv-rate CEA'!I233)*'Unit cost and utilities'!$G$14</f>
        <v>63.014386346735911</v>
      </c>
      <c r="L235" s="12">
        <f t="shared" si="90"/>
        <v>42.687908747226572</v>
      </c>
      <c r="M235" s="12">
        <f>K235-'Surv-rate CEA'!J233*'Unit cost and utilities'!$H$10-('Surv-rate CEA'!I232-'Surv-rate CEA'!I233)*'Unit cost and utilities'!$G$14</f>
        <v>4.2110787686186635</v>
      </c>
      <c r="N235" s="12">
        <f t="shared" si="91"/>
        <v>2.8527159689064918</v>
      </c>
      <c r="O235" s="12">
        <f>'Surv-rate CEA'!N233*'Unit cost and utilities'!$H$3+'Surv-rate CEA'!M233*'Unit cost and utilities'!$H$3+('Surv-rate CEA'!L232-'Surv-rate CEA'!L233)*'Unit cost and utilities'!$G$14</f>
        <v>69.024406306925584</v>
      </c>
      <c r="P235" s="12">
        <f t="shared" si="92"/>
        <v>46.759283531674917</v>
      </c>
      <c r="Q235" s="12">
        <f>O235-'Surv-rate CEA'!M233*'Unit cost and utilities'!$H$3-('Surv-rate CEA'!L232-'Surv-rate CEA'!L233)*'Unit cost and utilities'!$G$14</f>
        <v>0.36909910455767214</v>
      </c>
      <c r="R235" s="12">
        <f t="shared" si="93"/>
        <v>0.25003923401464812</v>
      </c>
      <c r="S235" s="12">
        <f>'Surv-rate CEA'!Q233*'Unit cost and utilities'!$H$11+'Surv-rate CEA'!P233*'Unit cost and utilities'!$H$11+('Surv-rate CEA'!O232-'Surv-rate CEA'!O233)*'Unit cost and utilities'!$G$14</f>
        <v>63.014386346735911</v>
      </c>
      <c r="T235" s="12">
        <f t="shared" si="94"/>
        <v>42.687908747226572</v>
      </c>
      <c r="U235" s="12">
        <f>S235-'Surv-rate CEA'!P233*'Unit cost and utilities'!$H$11-('Surv-rate CEA'!O232-'Surv-rate CEA'!O233)*'Unit cost and utilities'!$G$14</f>
        <v>4.2110787686186635</v>
      </c>
      <c r="V235" s="12">
        <f t="shared" si="95"/>
        <v>2.8527159689064918</v>
      </c>
      <c r="W235" s="12">
        <f>'Surv-rate CEA'!T233*'Unit cost and utilities'!$H$4+'Surv-rate CEA'!S233*'Unit cost and utilities'!$H$4+('Surv-rate CEA'!R232-'Surv-rate CEA'!R233)*'Unit cost and utilities'!$G$14</f>
        <v>68.902059923904275</v>
      </c>
      <c r="X235" s="12">
        <f t="shared" si="96"/>
        <v>46.676402279682257</v>
      </c>
      <c r="Y235" s="12">
        <f>W235-'Surv-rate CEA'!S233*'Unit cost and utilities'!$H$4-('Surv-rate CEA'!R232-'Surv-rate CEA'!R233)*'Unit cost and utilities'!$G$14</f>
        <v>0.36909910455768169</v>
      </c>
      <c r="Z235" s="12">
        <f t="shared" si="97"/>
        <v>0.25003923401465455</v>
      </c>
      <c r="AA235" s="12">
        <f>'Surv-rate CEA'!W233*'Unit cost and utilities'!$H$6+'Surv-rate CEA'!V233*'Unit cost and utilities'!$H$6+('Surv-rate CEA'!U232-'Surv-rate CEA'!U233)*'Unit cost and utilities'!$G$14</f>
        <v>73.753444363944752</v>
      </c>
      <c r="AB235" s="12">
        <f t="shared" si="98"/>
        <v>49.962881261396404</v>
      </c>
      <c r="AC235" s="12">
        <f>AA235-'Surv-rate CEA'!V233*'Unit cost and utilities'!$H$6-('Surv-rate CEA'!U232-'Surv-rate CEA'!U233)*'Unit cost and utilities'!$G$14</f>
        <v>26.845121513706061</v>
      </c>
      <c r="AD235" s="12">
        <f t="shared" si="99"/>
        <v>18.185721768036434</v>
      </c>
      <c r="AE235" s="12">
        <f>'Surv-rate CEA'!Z233*'Unit cost and utilities'!$H$12+'Surv-rate CEA'!Y233*'Unit cost and utilities'!$H$12+('Surv-rate CEA'!X232-'Surv-rate CEA'!X233)*'Unit cost and utilities'!$G$14</f>
        <v>63.014386346735911</v>
      </c>
      <c r="AF235" s="12">
        <f t="shared" si="100"/>
        <v>42.687908747226572</v>
      </c>
      <c r="AG235" s="12">
        <f>AE235-'Surv-rate CEA'!Y233*'Unit cost and utilities'!$H$12-('Surv-rate CEA'!X232-'Surv-rate CEA'!X233)*'Unit cost and utilities'!$G$14</f>
        <v>4.2110787686186635</v>
      </c>
      <c r="AH235" s="12">
        <f t="shared" si="101"/>
        <v>2.8527159689064918</v>
      </c>
      <c r="AI235" s="12">
        <f>'Surv-rate CEA'!AC233*'Unit cost and utilities'!$H$5+'Surv-rate CEA'!AB233*'Unit cost and utilities'!$H$5+('Surv-rate CEA'!AA232-'Surv-rate CEA'!AA233)*'Unit cost and utilities'!$G$14</f>
        <v>82.824691014096572</v>
      </c>
      <c r="AJ235" s="12">
        <f t="shared" si="102"/>
        <v>56.10802638896336</v>
      </c>
      <c r="AK235" s="12">
        <f>AI235-'Surv-rate CEA'!AB233*'Unit cost and utilities'!$H$5-('Surv-rate CEA'!AA232-'Surv-rate CEA'!AA233)*'Unit cost and utilities'!$G$14</f>
        <v>5.3435985491488989</v>
      </c>
      <c r="AL235" s="12">
        <f t="shared" si="103"/>
        <v>3.6199201558946266</v>
      </c>
      <c r="AM235" s="12">
        <f>'Surv-rate CEA'!AF233*'Unit cost and utilities'!$H$9+'Surv-rate CEA'!AE233*'Unit cost and utilities'!$H$9+('Surv-rate CEA'!AD232-'Surv-rate CEA'!AD233)*'Unit cost and utilities'!G242</f>
        <v>165.08032130175263</v>
      </c>
      <c r="AN235" s="12">
        <f t="shared" si="104"/>
        <v>111.83055331073749</v>
      </c>
      <c r="AO235" s="12">
        <f>AM235-'Surv-rate CEA'!AE233*'Unit cost and utilities'!$H$9-('Surv-rate CEA'!AD232-'Surv-rate CEA'!AD233)*'Unit cost and utilities'!G242</f>
        <v>17.25581610830065</v>
      </c>
      <c r="AP235" s="12">
        <f t="shared" si="105"/>
        <v>11.689627497708964</v>
      </c>
      <c r="AQ235" s="13">
        <f>'Surv-rate CEA'!AI233*'Unit cost and utilities'!$H$4+'Surv-rate CEA'!AH233*'Unit cost and utilities'!$H$4+('Surv-rate CEA'!AG232-'Surv-rate CEA'!AG233)*'Unit cost and utilities'!$G$14</f>
        <v>68.902059923904275</v>
      </c>
      <c r="AR235" s="12">
        <f t="shared" si="106"/>
        <v>46.676402279682257</v>
      </c>
      <c r="AS235" s="13">
        <f>AQ235-'Surv-rate CEA'!AH233*'Unit cost and utilities'!$H$4-('Surv-rate CEA'!AG232-'Surv-rate CEA'!AG233)*'Unit cost and utilities'!$G$14</f>
        <v>0.36909910455768169</v>
      </c>
      <c r="AT235" s="12">
        <f t="shared" si="107"/>
        <v>0.25003923401465455</v>
      </c>
      <c r="AU235" s="12">
        <f>'Surv-rate CEA'!AL233*'Unit cost and utilities'!$H$8+'Surv-rate CEA'!AK233*'Unit cost and utilities'!$H$8+('Surv-rate CEA'!AJ232-'Surv-rate CEA'!AJ233)*'Unit cost and utilities'!$G$14</f>
        <v>60.458110329308894</v>
      </c>
      <c r="AV235" s="12">
        <f t="shared" si="108"/>
        <v>40.956207723206347</v>
      </c>
      <c r="AW235" s="12">
        <f>AU235-'Surv-rate CEA'!AK233*'Unit cost and utilities'!$H$8-('Surv-rate CEA'!AJ232-'Surv-rate CEA'!AJ233)*'Unit cost and utilities'!$G$14</f>
        <v>40.221733790630367</v>
      </c>
      <c r="AX235" s="12">
        <f t="shared" si="109"/>
        <v>27.247455720063623</v>
      </c>
      <c r="AY235" s="12">
        <f>'Surv-rate CEA'!AO233*'Unit cost and utilities'!$H$5+'Surv-rate CEA'!AN233*'Unit cost and utilities'!$H$5+('Surv-rate CEA'!AM232-'Surv-rate CEA'!AM233)*'Unit cost and utilities'!$G$14</f>
        <v>82.824691014096572</v>
      </c>
      <c r="AZ235" s="12">
        <f t="shared" si="110"/>
        <v>56.10802638896336</v>
      </c>
      <c r="BA235" s="12">
        <f>AY235-'Surv-rate CEA'!AN233*'Unit cost and utilities'!$H$5-('Surv-rate CEA'!AM232-'Surv-rate CEA'!AM233)*'Unit cost and utilities'!$G$14</f>
        <v>5.3435985491488989</v>
      </c>
      <c r="BB235" s="12">
        <f t="shared" si="111"/>
        <v>3.6199201558946266</v>
      </c>
    </row>
    <row r="236" spans="1:54">
      <c r="A236" s="12">
        <v>231</v>
      </c>
      <c r="B236" s="12">
        <f t="shared" si="112"/>
        <v>13.232876712328768</v>
      </c>
      <c r="C236" s="12">
        <f>'Surv-rate CEA'!D234*'Unit cost and utilities'!$H$7+'Surv-rate CEA'!E234*'Unit cost and utilities'!$H$7+'Unit cost and utilities'!$G$14*('Surv-rate CEA'!C233-'Surv-rate CEA'!C234)</f>
        <v>67.960609904541172</v>
      </c>
      <c r="D236" s="12">
        <f t="shared" si="86"/>
        <v>45.960405939814379</v>
      </c>
      <c r="E236" s="12">
        <f>C236-'Surv-rate CEA'!E234*'Unit cost and utilities'!$H$7-'Unit cost and utilities'!$G$14*('Surv-rate CEA'!C233-'Surv-rate CEA'!C234)</f>
        <v>1.9577183299377974</v>
      </c>
      <c r="F236" s="12">
        <f t="shared" si="87"/>
        <v>1.3239658868003226</v>
      </c>
      <c r="G236" s="12">
        <f>'Surv-rate CEA'!G234*'Unit cost and utilities'!$H$4+'Surv-rate CEA'!H234*'Unit cost and utilities'!$H$4+('Surv-rate CEA'!F233-'Surv-rate CEA'!F234)*'Unit cost and utilities'!$G$14</f>
        <v>68.270619927080588</v>
      </c>
      <c r="H236" s="12">
        <f t="shared" si="88"/>
        <v>46.170059539176364</v>
      </c>
      <c r="I236" s="12">
        <f>G236-'Surv-rate CEA'!H234*'Unit cost and utilities'!$H$4-('Surv-rate CEA'!F233-'Surv-rate CEA'!F234)*'Unit cost and utilities'!$G$14</f>
        <v>0.36213752016559586</v>
      </c>
      <c r="J236" s="12">
        <f t="shared" si="89"/>
        <v>0.24490638704136086</v>
      </c>
      <c r="K236" s="12">
        <f>'Surv-rate CEA'!K234*'Unit cost and utilities'!$H$10+'Surv-rate CEA'!J234*'Unit cost and utilities'!$H$10+('Surv-rate CEA'!I233-'Surv-rate CEA'!I234)*'Unit cost and utilities'!$G$14</f>
        <v>62.54700419557895</v>
      </c>
      <c r="L236" s="12">
        <f t="shared" si="90"/>
        <v>42.299292298670103</v>
      </c>
      <c r="M236" s="12">
        <f>K236-'Surv-rate CEA'!J234*'Unit cost and utilities'!$H$10-('Surv-rate CEA'!I233-'Surv-rate CEA'!I234)*'Unit cost and utilities'!$G$14</f>
        <v>4.1600725567590633</v>
      </c>
      <c r="N236" s="12">
        <f t="shared" si="91"/>
        <v>2.81337415476832</v>
      </c>
      <c r="O236" s="12">
        <f>'Surv-rate CEA'!N234*'Unit cost and utilities'!$H$3+'Surv-rate CEA'!M234*'Unit cost and utilities'!$H$3+('Surv-rate CEA'!L233-'Surv-rate CEA'!L234)*'Unit cost and utilities'!$G$14</f>
        <v>68.386830857921893</v>
      </c>
      <c r="P236" s="12">
        <f t="shared" si="92"/>
        <v>46.248650675477407</v>
      </c>
      <c r="Q236" s="12">
        <f>O236-'Surv-rate CEA'!M234*'Unit cost and utilities'!$H$3-('Surv-rate CEA'!L233-'Surv-rate CEA'!L234)*'Unit cost and utilities'!$G$14</f>
        <v>0.36213752016559209</v>
      </c>
      <c r="R236" s="12">
        <f t="shared" si="93"/>
        <v>0.24490638704135831</v>
      </c>
      <c r="S236" s="12">
        <f>'Surv-rate CEA'!Q234*'Unit cost and utilities'!$H$11+'Surv-rate CEA'!P234*'Unit cost and utilities'!$H$11+('Surv-rate CEA'!O233-'Surv-rate CEA'!O234)*'Unit cost and utilities'!$G$14</f>
        <v>62.54700419557895</v>
      </c>
      <c r="T236" s="12">
        <f t="shared" si="94"/>
        <v>42.299292298670103</v>
      </c>
      <c r="U236" s="12">
        <f>S236-'Surv-rate CEA'!P234*'Unit cost and utilities'!$H$11-('Surv-rate CEA'!O233-'Surv-rate CEA'!O234)*'Unit cost and utilities'!$G$14</f>
        <v>4.1600725567590633</v>
      </c>
      <c r="V236" s="12">
        <f t="shared" si="95"/>
        <v>2.81337415476832</v>
      </c>
      <c r="W236" s="12">
        <f>'Surv-rate CEA'!T234*'Unit cost and utilities'!$H$4+'Surv-rate CEA'!S234*'Unit cost and utilities'!$H$4+('Surv-rate CEA'!R233-'Surv-rate CEA'!R234)*'Unit cost and utilities'!$G$14</f>
        <v>68.270619927080588</v>
      </c>
      <c r="X236" s="12">
        <f t="shared" si="96"/>
        <v>46.170059539176364</v>
      </c>
      <c r="Y236" s="12">
        <f>W236-'Surv-rate CEA'!S234*'Unit cost and utilities'!$H$4-('Surv-rate CEA'!R233-'Surv-rate CEA'!R234)*'Unit cost and utilities'!$G$14</f>
        <v>0.36213752016559586</v>
      </c>
      <c r="Z236" s="12">
        <f t="shared" si="97"/>
        <v>0.24490638704136086</v>
      </c>
      <c r="AA236" s="12">
        <f>'Surv-rate CEA'!W234*'Unit cost and utilities'!$H$6+'Surv-rate CEA'!V234*'Unit cost and utilities'!$H$6+('Surv-rate CEA'!U233-'Surv-rate CEA'!U234)*'Unit cost and utilities'!$G$14</f>
        <v>73.232286462613985</v>
      </c>
      <c r="AB236" s="12">
        <f t="shared" si="98"/>
        <v>49.525535725034864</v>
      </c>
      <c r="AC236" s="12">
        <f>AA236-'Surv-rate CEA'!V234*'Unit cost and utilities'!$H$6-('Surv-rate CEA'!U233-'Surv-rate CEA'!U234)*'Unit cost and utilities'!$G$14</f>
        <v>26.619629079606071</v>
      </c>
      <c r="AD236" s="12">
        <f t="shared" si="99"/>
        <v>18.002324584556604</v>
      </c>
      <c r="AE236" s="12">
        <f>'Surv-rate CEA'!Z234*'Unit cost and utilities'!$H$12+'Surv-rate CEA'!Y234*'Unit cost and utilities'!$H$12+('Surv-rate CEA'!X233-'Surv-rate CEA'!X234)*'Unit cost and utilities'!$G$14</f>
        <v>62.54700419557895</v>
      </c>
      <c r="AF236" s="12">
        <f t="shared" si="100"/>
        <v>42.299292298670103</v>
      </c>
      <c r="AG236" s="12">
        <f>AE236-'Surv-rate CEA'!Y234*'Unit cost and utilities'!$H$12-('Surv-rate CEA'!X233-'Surv-rate CEA'!X234)*'Unit cost and utilities'!$G$14</f>
        <v>4.1600725567590633</v>
      </c>
      <c r="AH236" s="12">
        <f t="shared" si="101"/>
        <v>2.81337415476832</v>
      </c>
      <c r="AI236" s="12">
        <f>'Surv-rate CEA'!AC234*'Unit cost and utilities'!$H$5+'Surv-rate CEA'!AB234*'Unit cost and utilities'!$H$5+('Surv-rate CEA'!AA233-'Surv-rate CEA'!AA234)*'Unit cost and utilities'!$G$14</f>
        <v>82.101847149724691</v>
      </c>
      <c r="AJ236" s="12">
        <f t="shared" si="102"/>
        <v>55.523842836463359</v>
      </c>
      <c r="AK236" s="12">
        <f>AI236-'Surv-rate CEA'!AB234*'Unit cost and utilities'!$H$5-('Surv-rate CEA'!AA233-'Surv-rate CEA'!AA234)*'Unit cost and utilities'!$G$14</f>
        <v>5.2714418839594623</v>
      </c>
      <c r="AL236" s="12">
        <f t="shared" si="103"/>
        <v>3.5649710797949687</v>
      </c>
      <c r="AM236" s="12">
        <f>'Surv-rate CEA'!AF234*'Unit cost and utilities'!$H$9+'Surv-rate CEA'!AE234*'Unit cost and utilities'!$H$9+('Surv-rate CEA'!AD233-'Surv-rate CEA'!AD234)*'Unit cost and utilities'!G243</f>
        <v>164.23739891669288</v>
      </c>
      <c r="AN236" s="12">
        <f t="shared" si="104"/>
        <v>111.07047943379398</v>
      </c>
      <c r="AO236" s="12">
        <f>AM236-'Surv-rate CEA'!AE234*'Unit cost and utilities'!$H$9-('Surv-rate CEA'!AD233-'Surv-rate CEA'!AD234)*'Unit cost and utilities'!G243</f>
        <v>17.095565231844432</v>
      </c>
      <c r="AP236" s="12">
        <f t="shared" si="105"/>
        <v>11.561390030633683</v>
      </c>
      <c r="AQ236" s="13">
        <f>'Surv-rate CEA'!AI234*'Unit cost and utilities'!$H$4+'Surv-rate CEA'!AH234*'Unit cost and utilities'!$H$4+('Surv-rate CEA'!AG233-'Surv-rate CEA'!AG234)*'Unit cost and utilities'!$G$14</f>
        <v>68.270619927080588</v>
      </c>
      <c r="AR236" s="12">
        <f t="shared" si="106"/>
        <v>46.170059539176364</v>
      </c>
      <c r="AS236" s="13">
        <f>AQ236-'Surv-rate CEA'!AH234*'Unit cost and utilities'!$H$4-('Surv-rate CEA'!AG233-'Surv-rate CEA'!AG234)*'Unit cost and utilities'!$G$14</f>
        <v>0.36213752016559586</v>
      </c>
      <c r="AT236" s="12">
        <f t="shared" si="107"/>
        <v>0.24490638704136086</v>
      </c>
      <c r="AU236" s="12">
        <f>'Surv-rate CEA'!AL234*'Unit cost and utilities'!$H$8+'Surv-rate CEA'!AK234*'Unit cost and utilities'!$H$8+('Surv-rate CEA'!AJ233-'Surv-rate CEA'!AJ234)*'Unit cost and utilities'!$G$14</f>
        <v>60.004107628058669</v>
      </c>
      <c r="AV236" s="12">
        <f t="shared" si="108"/>
        <v>40.579582033115486</v>
      </c>
      <c r="AW236" s="12">
        <f>AU236-'Surv-rate CEA'!AK234*'Unit cost and utilities'!$H$8-('Surv-rate CEA'!AJ233-'Surv-rate CEA'!AJ234)*'Unit cost and utilities'!$G$14</f>
        <v>39.916550178725153</v>
      </c>
      <c r="AX236" s="12">
        <f t="shared" si="109"/>
        <v>26.994767299882493</v>
      </c>
      <c r="AY236" s="12">
        <f>'Surv-rate CEA'!AO234*'Unit cost and utilities'!$H$5+'Surv-rate CEA'!AN234*'Unit cost and utilities'!$H$5+('Surv-rate CEA'!AM233-'Surv-rate CEA'!AM234)*'Unit cost and utilities'!$G$14</f>
        <v>82.101847149724691</v>
      </c>
      <c r="AZ236" s="12">
        <f t="shared" si="110"/>
        <v>55.523842836463359</v>
      </c>
      <c r="BA236" s="12">
        <f>AY236-'Surv-rate CEA'!AN234*'Unit cost and utilities'!$H$5-('Surv-rate CEA'!AM233-'Surv-rate CEA'!AM234)*'Unit cost and utilities'!$G$14</f>
        <v>5.2714418839594623</v>
      </c>
      <c r="BB236" s="12">
        <f t="shared" si="111"/>
        <v>3.5649710797949687</v>
      </c>
    </row>
    <row r="237" spans="1:54">
      <c r="A237" s="12">
        <v>232</v>
      </c>
      <c r="B237" s="12">
        <f t="shared" si="112"/>
        <v>13.29041095890411</v>
      </c>
      <c r="C237" s="12">
        <f>'Surv-rate CEA'!D235*'Unit cost and utilities'!$H$7+'Surv-rate CEA'!E235*'Unit cost and utilities'!$H$7+'Unit cost and utilities'!$G$14*('Surv-rate CEA'!C234-'Surv-rate CEA'!C235)</f>
        <v>67.470617699570838</v>
      </c>
      <c r="D237" s="12">
        <f t="shared" si="86"/>
        <v>45.551501207982959</v>
      </c>
      <c r="E237" s="12">
        <f>C237-'Surv-rate CEA'!E235*'Unit cost and utilities'!$H$7-'Unit cost and utilities'!$G$14*('Surv-rate CEA'!C234-'Surv-rate CEA'!C235)</f>
        <v>1.9311468743923519</v>
      </c>
      <c r="F237" s="12">
        <f t="shared" si="87"/>
        <v>1.3037769948004383</v>
      </c>
      <c r="G237" s="12">
        <f>'Surv-rate CEA'!G235*'Unit cost and utilities'!$H$4+'Surv-rate CEA'!H235*'Unit cost and utilities'!$H$4+('Surv-rate CEA'!F234-'Surv-rate CEA'!F235)*'Unit cost and utilities'!$G$14</f>
        <v>67.646885165855579</v>
      </c>
      <c r="H237" s="12">
        <f t="shared" si="88"/>
        <v>45.670504827293954</v>
      </c>
      <c r="I237" s="12">
        <f>G237-'Surv-rate CEA'!H235*'Unit cost and utilities'!$H$4-('Surv-rate CEA'!F234-'Surv-rate CEA'!F235)*'Unit cost and utilities'!$G$14</f>
        <v>0.35532895974788437</v>
      </c>
      <c r="J237" s="12">
        <f t="shared" si="89"/>
        <v>0.23989357280317347</v>
      </c>
      <c r="K237" s="12">
        <f>'Surv-rate CEA'!K235*'Unit cost and utilities'!$H$10+'Surv-rate CEA'!J235*'Unit cost and utilities'!$H$10+('Surv-rate CEA'!I234-'Surv-rate CEA'!I235)*'Unit cost and utilities'!$G$14</f>
        <v>62.084530742181968</v>
      </c>
      <c r="L237" s="12">
        <f t="shared" si="90"/>
        <v>41.915187284813392</v>
      </c>
      <c r="M237" s="12">
        <f>K237-'Surv-rate CEA'!J235*'Unit cost and utilities'!$H$10-('Surv-rate CEA'!I234-'Surv-rate CEA'!I235)*'Unit cost and utilities'!$G$14</f>
        <v>4.1098449450342933</v>
      </c>
      <c r="N237" s="12">
        <f t="shared" si="91"/>
        <v>2.7746834601685149</v>
      </c>
      <c r="O237" s="12">
        <f>'Surv-rate CEA'!N235*'Unit cost and utilities'!$H$3+'Surv-rate CEA'!M235*'Unit cost and utilities'!$H$3+('Surv-rate CEA'!L234-'Surv-rate CEA'!L235)*'Unit cost and utilities'!$G$14</f>
        <v>67.757128334967334</v>
      </c>
      <c r="P237" s="12">
        <f t="shared" si="92"/>
        <v>45.744933401126289</v>
      </c>
      <c r="Q237" s="12">
        <f>O237-'Surv-rate CEA'!M235*'Unit cost and utilities'!$H$3-('Surv-rate CEA'!L234-'Surv-rate CEA'!L235)*'Unit cost and utilities'!$G$14</f>
        <v>0.35532895974787615</v>
      </c>
      <c r="R237" s="12">
        <f t="shared" si="93"/>
        <v>0.23989357280316795</v>
      </c>
      <c r="S237" s="12">
        <f>'Surv-rate CEA'!Q235*'Unit cost and utilities'!$H$11+'Surv-rate CEA'!P235*'Unit cost and utilities'!$H$11+('Surv-rate CEA'!O234-'Surv-rate CEA'!O235)*'Unit cost and utilities'!$G$14</f>
        <v>62.084530742181968</v>
      </c>
      <c r="T237" s="12">
        <f t="shared" si="94"/>
        <v>41.915187284813392</v>
      </c>
      <c r="U237" s="12">
        <f>S237-'Surv-rate CEA'!P235*'Unit cost and utilities'!$H$11-('Surv-rate CEA'!O234-'Surv-rate CEA'!O235)*'Unit cost and utilities'!$G$14</f>
        <v>4.1098449450342933</v>
      </c>
      <c r="V237" s="12">
        <f t="shared" si="95"/>
        <v>2.7746834601685149</v>
      </c>
      <c r="W237" s="12">
        <f>'Surv-rate CEA'!T235*'Unit cost and utilities'!$H$4+'Surv-rate CEA'!S235*'Unit cost and utilities'!$H$4+('Surv-rate CEA'!R234-'Surv-rate CEA'!R235)*'Unit cost and utilities'!$G$14</f>
        <v>67.646885165855579</v>
      </c>
      <c r="X237" s="12">
        <f t="shared" si="96"/>
        <v>45.670504827293954</v>
      </c>
      <c r="Y237" s="12">
        <f>W237-'Surv-rate CEA'!S235*'Unit cost and utilities'!$H$4-('Surv-rate CEA'!R234-'Surv-rate CEA'!R235)*'Unit cost and utilities'!$G$14</f>
        <v>0.35532895974788437</v>
      </c>
      <c r="Z237" s="12">
        <f t="shared" si="97"/>
        <v>0.23989357280317347</v>
      </c>
      <c r="AA237" s="12">
        <f>'Surv-rate CEA'!W235*'Unit cost and utilities'!$H$6+'Surv-rate CEA'!V235*'Unit cost and utilities'!$H$6+('Surv-rate CEA'!U234-'Surv-rate CEA'!U235)*'Unit cost and utilities'!$G$14</f>
        <v>72.716420145263868</v>
      </c>
      <c r="AB237" s="12">
        <f t="shared" si="98"/>
        <v>49.093104717614764</v>
      </c>
      <c r="AC237" s="12">
        <f>AA237-'Surv-rate CEA'!V235*'Unit cost and utilities'!$H$6-('Surv-rate CEA'!U234-'Surv-rate CEA'!U235)*'Unit cost and utilities'!$G$14</f>
        <v>26.396745583350786</v>
      </c>
      <c r="AD237" s="12">
        <f t="shared" si="99"/>
        <v>17.821259524862334</v>
      </c>
      <c r="AE237" s="12">
        <f>'Surv-rate CEA'!Z235*'Unit cost and utilities'!$H$12+'Surv-rate CEA'!Y235*'Unit cost and utilities'!$H$12+('Surv-rate CEA'!X234-'Surv-rate CEA'!X235)*'Unit cost and utilities'!$G$14</f>
        <v>62.084530742181968</v>
      </c>
      <c r="AF237" s="12">
        <f t="shared" si="100"/>
        <v>41.915187284813392</v>
      </c>
      <c r="AG237" s="12">
        <f>AE237-'Surv-rate CEA'!Y235*'Unit cost and utilities'!$H$12-('Surv-rate CEA'!X234-'Surv-rate CEA'!X235)*'Unit cost and utilities'!$G$14</f>
        <v>4.1098449450342933</v>
      </c>
      <c r="AH237" s="12">
        <f t="shared" si="101"/>
        <v>2.7746834601685149</v>
      </c>
      <c r="AI237" s="12">
        <f>'Surv-rate CEA'!AC235*'Unit cost and utilities'!$H$5+'Surv-rate CEA'!AB235*'Unit cost and utilities'!$H$5+('Surv-rate CEA'!AA234-'Surv-rate CEA'!AA235)*'Unit cost and utilities'!$G$14</f>
        <v>81.387509850968115</v>
      </c>
      <c r="AJ237" s="12">
        <f t="shared" si="102"/>
        <v>54.947225617510242</v>
      </c>
      <c r="AK237" s="12">
        <f>AI237-'Surv-rate CEA'!AB235*'Unit cost and utilities'!$H$5-('Surv-rate CEA'!AA234-'Surv-rate CEA'!AA235)*'Unit cost and utilities'!$G$14</f>
        <v>5.2004865662635114</v>
      </c>
      <c r="AL237" s="12">
        <f t="shared" si="103"/>
        <v>3.511009357585269</v>
      </c>
      <c r="AM237" s="12">
        <f>'Surv-rate CEA'!AF235*'Unit cost and utilities'!$H$9+'Surv-rate CEA'!AE235*'Unit cost and utilities'!$H$9+('Surv-rate CEA'!AD234-'Surv-rate CEA'!AD235)*'Unit cost and utilities'!G244</f>
        <v>163.40133465057531</v>
      </c>
      <c r="AN237" s="12">
        <f t="shared" si="104"/>
        <v>110.31729583185738</v>
      </c>
      <c r="AO237" s="12">
        <f>AM237-'Surv-rate CEA'!AE235*'Unit cost and utilities'!$H$9-('Surv-rate CEA'!AD234-'Surv-rate CEA'!AD235)*'Unit cost and utilities'!G244</f>
        <v>16.937309915808186</v>
      </c>
      <c r="AP237" s="12">
        <f t="shared" si="105"/>
        <v>11.434901878700686</v>
      </c>
      <c r="AQ237" s="13">
        <f>'Surv-rate CEA'!AI235*'Unit cost and utilities'!$H$4+'Surv-rate CEA'!AH235*'Unit cost and utilities'!$H$4+('Surv-rate CEA'!AG234-'Surv-rate CEA'!AG235)*'Unit cost and utilities'!$G$14</f>
        <v>67.646885165855579</v>
      </c>
      <c r="AR237" s="12">
        <f t="shared" si="106"/>
        <v>45.670504827293954</v>
      </c>
      <c r="AS237" s="13">
        <f>AQ237-'Surv-rate CEA'!AH235*'Unit cost and utilities'!$H$4-('Surv-rate CEA'!AG234-'Surv-rate CEA'!AG235)*'Unit cost and utilities'!$G$14</f>
        <v>0.35532895974788437</v>
      </c>
      <c r="AT237" s="12">
        <f t="shared" si="107"/>
        <v>0.23989357280317347</v>
      </c>
      <c r="AU237" s="12">
        <f>'Surv-rate CEA'!AL235*'Unit cost and utilities'!$H$8+'Surv-rate CEA'!AK235*'Unit cost and utilities'!$H$8+('Surv-rate CEA'!AJ234-'Surv-rate CEA'!AJ235)*'Unit cost and utilities'!$G$14</f>
        <v>59.554914794885406</v>
      </c>
      <c r="AV237" s="12">
        <f t="shared" si="108"/>
        <v>40.207365305294964</v>
      </c>
      <c r="AW237" s="12">
        <f>AU237-'Surv-rate CEA'!AK235*'Unit cost and utilities'!$H$8-('Surv-rate CEA'!AJ234-'Surv-rate CEA'!AJ235)*'Unit cost and utilities'!$G$14</f>
        <v>39.614650838762401</v>
      </c>
      <c r="AX237" s="12">
        <f t="shared" si="109"/>
        <v>26.745076257797276</v>
      </c>
      <c r="AY237" s="12">
        <f>'Surv-rate CEA'!AO235*'Unit cost and utilities'!$H$5+'Surv-rate CEA'!AN235*'Unit cost and utilities'!$H$5+('Surv-rate CEA'!AM234-'Surv-rate CEA'!AM235)*'Unit cost and utilities'!$G$14</f>
        <v>81.387509850968115</v>
      </c>
      <c r="AZ237" s="12">
        <f t="shared" si="110"/>
        <v>54.947225617510242</v>
      </c>
      <c r="BA237" s="12">
        <f>AY237-'Surv-rate CEA'!AN235*'Unit cost and utilities'!$H$5-('Surv-rate CEA'!AM234-'Surv-rate CEA'!AM235)*'Unit cost and utilities'!$G$14</f>
        <v>5.2004865662635114</v>
      </c>
      <c r="BB237" s="12">
        <f t="shared" si="111"/>
        <v>3.511009357585269</v>
      </c>
    </row>
    <row r="238" spans="1:54">
      <c r="A238" s="12">
        <v>233</v>
      </c>
      <c r="B238" s="12">
        <f t="shared" si="112"/>
        <v>13.347945205479451</v>
      </c>
      <c r="C238" s="12">
        <f>'Surv-rate CEA'!D236*'Unit cost and utilities'!$H$7+'Surv-rate CEA'!E236*'Unit cost and utilities'!$H$7+'Unit cost and utilities'!$G$14*('Surv-rate CEA'!C235-'Surv-rate CEA'!C236)</f>
        <v>66.985664710844745</v>
      </c>
      <c r="D238" s="12">
        <f t="shared" si="86"/>
        <v>45.147249746052658</v>
      </c>
      <c r="E238" s="12">
        <f>C238-'Surv-rate CEA'!E236*'Unit cost and utilities'!$H$7-'Unit cost and utilities'!$G$14*('Surv-rate CEA'!C235-'Surv-rate CEA'!C236)</f>
        <v>1.9050193123011296</v>
      </c>
      <c r="F238" s="12">
        <f t="shared" si="87"/>
        <v>1.2839520669799138</v>
      </c>
      <c r="G238" s="12">
        <f>'Surv-rate CEA'!G236*'Unit cost and utilities'!$H$4+'Surv-rate CEA'!H236*'Unit cost and utilities'!$H$4+('Surv-rate CEA'!F235-'Surv-rate CEA'!F236)*'Unit cost and utilities'!$G$14</f>
        <v>67.030736766572062</v>
      </c>
      <c r="H238" s="12">
        <f t="shared" si="88"/>
        <v>45.177627579358827</v>
      </c>
      <c r="I238" s="12">
        <f>G238-'Surv-rate CEA'!H236*'Unit cost and utilities'!$H$4-('Surv-rate CEA'!F235-'Surv-rate CEA'!F236)*'Unit cost and utilities'!$G$14</f>
        <v>0.34866956909711888</v>
      </c>
      <c r="J238" s="12">
        <f t="shared" si="89"/>
        <v>0.23499762498180751</v>
      </c>
      <c r="K238" s="12">
        <f>'Surv-rate CEA'!K236*'Unit cost and utilities'!$H$10+'Surv-rate CEA'!J236*'Unit cost and utilities'!$H$10+('Surv-rate CEA'!I235-'Surv-rate CEA'!I236)*'Unit cost and utilities'!$G$14</f>
        <v>61.626898179900465</v>
      </c>
      <c r="L238" s="12">
        <f t="shared" si="90"/>
        <v>41.535528164313071</v>
      </c>
      <c r="M238" s="12">
        <f>K238-'Surv-rate CEA'!J236*'Unit cost and utilities'!$H$10-('Surv-rate CEA'!I235-'Surv-rate CEA'!I236)*'Unit cost and utilities'!$G$14</f>
        <v>4.0603814892276109</v>
      </c>
      <c r="N238" s="12">
        <f t="shared" si="91"/>
        <v>2.7366311575725857</v>
      </c>
      <c r="O238" s="12">
        <f>'Surv-rate CEA'!N236*'Unit cost and utilities'!$H$3+'Surv-rate CEA'!M236*'Unit cost and utilities'!$H$3+('Surv-rate CEA'!L235-'Surv-rate CEA'!L236)*'Unit cost and utilities'!$G$14</f>
        <v>67.135175325684386</v>
      </c>
      <c r="P238" s="12">
        <f t="shared" si="92"/>
        <v>45.248017471460606</v>
      </c>
      <c r="Q238" s="12">
        <f>O238-'Surv-rate CEA'!M236*'Unit cost and utilities'!$H$3-('Surv-rate CEA'!L235-'Surv-rate CEA'!L236)*'Unit cost and utilities'!$G$14</f>
        <v>0.34866956909711733</v>
      </c>
      <c r="R238" s="12">
        <f t="shared" si="93"/>
        <v>0.23499762498180646</v>
      </c>
      <c r="S238" s="12">
        <f>'Surv-rate CEA'!Q236*'Unit cost and utilities'!$H$11+'Surv-rate CEA'!P236*'Unit cost and utilities'!$H$11+('Surv-rate CEA'!O235-'Surv-rate CEA'!O236)*'Unit cost and utilities'!$G$14</f>
        <v>61.626898179900465</v>
      </c>
      <c r="T238" s="12">
        <f t="shared" si="94"/>
        <v>41.535528164313071</v>
      </c>
      <c r="U238" s="12">
        <f>S238-'Surv-rate CEA'!P236*'Unit cost and utilities'!$H$11-('Surv-rate CEA'!O235-'Surv-rate CEA'!O236)*'Unit cost and utilities'!$G$14</f>
        <v>4.0603814892276109</v>
      </c>
      <c r="V238" s="12">
        <f t="shared" si="95"/>
        <v>2.7366311575725857</v>
      </c>
      <c r="W238" s="12">
        <f>'Surv-rate CEA'!T236*'Unit cost and utilities'!$H$4+'Surv-rate CEA'!S236*'Unit cost and utilities'!$H$4+('Surv-rate CEA'!R235-'Surv-rate CEA'!R236)*'Unit cost and utilities'!$G$14</f>
        <v>67.030736766572062</v>
      </c>
      <c r="X238" s="12">
        <f t="shared" si="96"/>
        <v>45.177627579358827</v>
      </c>
      <c r="Y238" s="12">
        <f>W238-'Surv-rate CEA'!S236*'Unit cost and utilities'!$H$4-('Surv-rate CEA'!R235-'Surv-rate CEA'!R236)*'Unit cost and utilities'!$G$14</f>
        <v>0.34866956909711888</v>
      </c>
      <c r="Z238" s="12">
        <f t="shared" si="97"/>
        <v>0.23499762498180751</v>
      </c>
      <c r="AA238" s="12">
        <f>'Surv-rate CEA'!W236*'Unit cost and utilities'!$H$6+'Surv-rate CEA'!V236*'Unit cost and utilities'!$H$6+('Surv-rate CEA'!U235-'Surv-rate CEA'!U236)*'Unit cost and utilities'!$G$14</f>
        <v>72.20577410737836</v>
      </c>
      <c r="AB238" s="12">
        <f t="shared" si="98"/>
        <v>48.665518671864554</v>
      </c>
      <c r="AC238" s="12">
        <f>AA238-'Surv-rate CEA'!V236*'Unit cost and utilities'!$H$6-('Surv-rate CEA'!U235-'Surv-rate CEA'!U236)*'Unit cost and utilities'!$G$14</f>
        <v>26.176432085217076</v>
      </c>
      <c r="AD238" s="12">
        <f t="shared" si="99"/>
        <v>17.642489955325516</v>
      </c>
      <c r="AE238" s="12">
        <f>'Surv-rate CEA'!Z236*'Unit cost and utilities'!$H$12+'Surv-rate CEA'!Y236*'Unit cost and utilities'!$H$12+('Surv-rate CEA'!X235-'Surv-rate CEA'!X236)*'Unit cost and utilities'!$G$14</f>
        <v>61.626898179900465</v>
      </c>
      <c r="AF238" s="12">
        <f t="shared" si="100"/>
        <v>41.535528164313071</v>
      </c>
      <c r="AG238" s="12">
        <f>AE238-'Surv-rate CEA'!Y236*'Unit cost and utilities'!$H$12-('Surv-rate CEA'!X235-'Surv-rate CEA'!X236)*'Unit cost and utilities'!$G$14</f>
        <v>4.0603814892276109</v>
      </c>
      <c r="AH238" s="12">
        <f t="shared" si="101"/>
        <v>2.7366311575725857</v>
      </c>
      <c r="AI238" s="12">
        <f>'Surv-rate CEA'!AC236*'Unit cost and utilities'!$H$5+'Surv-rate CEA'!AB236*'Unit cost and utilities'!$H$5+('Surv-rate CEA'!AA235-'Surv-rate CEA'!AA236)*'Unit cost and utilities'!$G$14</f>
        <v>80.681551489361226</v>
      </c>
      <c r="AJ238" s="12">
        <f t="shared" si="102"/>
        <v>54.378054927317635</v>
      </c>
      <c r="AK238" s="12">
        <f>AI238-'Surv-rate CEA'!AB236*'Unit cost and utilities'!$H$5-('Surv-rate CEA'!AA235-'Surv-rate CEA'!AA236)*'Unit cost and utilities'!$G$14</f>
        <v>5.1307086701012441</v>
      </c>
      <c r="AL238" s="12">
        <f t="shared" si="103"/>
        <v>3.4580142886272993</v>
      </c>
      <c r="AM238" s="12">
        <f>'Surv-rate CEA'!AF236*'Unit cost and utilities'!$H$9+'Surv-rate CEA'!AE236*'Unit cost and utilities'!$H$9+('Surv-rate CEA'!AD235-'Surv-rate CEA'!AD236)*'Unit cost and utilities'!G245</f>
        <v>162.57204995747287</v>
      </c>
      <c r="AN238" s="12">
        <f t="shared" si="104"/>
        <v>109.57092047740042</v>
      </c>
      <c r="AO238" s="12">
        <f>AM238-'Surv-rate CEA'!AE236*'Unit cost and utilities'!$H$9-('Surv-rate CEA'!AD235-'Surv-rate CEA'!AD236)*'Unit cost and utilities'!G245</f>
        <v>16.781018652159844</v>
      </c>
      <c r="AP238" s="12">
        <f t="shared" si="105"/>
        <v>11.310133942129456</v>
      </c>
      <c r="AQ238" s="13">
        <f>'Surv-rate CEA'!AI236*'Unit cost and utilities'!$H$4+'Surv-rate CEA'!AH236*'Unit cost and utilities'!$H$4+('Surv-rate CEA'!AG235-'Surv-rate CEA'!AG236)*'Unit cost and utilities'!$G$14</f>
        <v>67.030736766572062</v>
      </c>
      <c r="AR238" s="12">
        <f t="shared" si="106"/>
        <v>45.177627579358827</v>
      </c>
      <c r="AS238" s="13">
        <f>AQ238-'Surv-rate CEA'!AH236*'Unit cost and utilities'!$H$4-('Surv-rate CEA'!AG235-'Surv-rate CEA'!AG236)*'Unit cost and utilities'!$G$14</f>
        <v>0.34866956909711888</v>
      </c>
      <c r="AT238" s="12">
        <f t="shared" si="107"/>
        <v>0.23499762498180751</v>
      </c>
      <c r="AU238" s="12">
        <f>'Surv-rate CEA'!AL236*'Unit cost and utilities'!$H$8+'Surv-rate CEA'!AK236*'Unit cost and utilities'!$H$8+('Surv-rate CEA'!AJ235-'Surv-rate CEA'!AJ236)*'Unit cost and utilities'!$G$14</f>
        <v>59.110464959538696</v>
      </c>
      <c r="AV238" s="12">
        <f t="shared" si="108"/>
        <v>39.839493056512715</v>
      </c>
      <c r="AW238" s="12">
        <f>AU238-'Surv-rate CEA'!AK236*'Unit cost and utilities'!$H$8-('Surv-rate CEA'!AJ235-'Surv-rate CEA'!AJ236)*'Unit cost and utilities'!$G$14</f>
        <v>39.315989341218689</v>
      </c>
      <c r="AX238" s="12">
        <f t="shared" si="109"/>
        <v>26.498338076710564</v>
      </c>
      <c r="AY238" s="12">
        <f>'Surv-rate CEA'!AO236*'Unit cost and utilities'!$H$5+'Surv-rate CEA'!AN236*'Unit cost and utilities'!$H$5+('Surv-rate CEA'!AM235-'Surv-rate CEA'!AM236)*'Unit cost and utilities'!$G$14</f>
        <v>80.681551489361226</v>
      </c>
      <c r="AZ238" s="12">
        <f t="shared" si="110"/>
        <v>54.378054927317635</v>
      </c>
      <c r="BA238" s="12">
        <f>AY238-'Surv-rate CEA'!AN236*'Unit cost and utilities'!$H$5-('Surv-rate CEA'!AM235-'Surv-rate CEA'!AM236)*'Unit cost and utilities'!$G$14</f>
        <v>5.1307086701012441</v>
      </c>
      <c r="BB238" s="12">
        <f t="shared" si="111"/>
        <v>3.4580142886272993</v>
      </c>
    </row>
    <row r="239" spans="1:54">
      <c r="A239" s="12">
        <v>234</v>
      </c>
      <c r="B239" s="12">
        <f t="shared" si="112"/>
        <v>13.405479452054795</v>
      </c>
      <c r="C239" s="12">
        <f>'Surv-rate CEA'!D237*'Unit cost and utilities'!$H$7+'Surv-rate CEA'!E237*'Unit cost and utilities'!$H$7+'Unit cost and utilities'!$G$14*('Surv-rate CEA'!C236-'Surv-rate CEA'!C237)</f>
        <v>66.505682467930484</v>
      </c>
      <c r="D239" s="12">
        <f t="shared" si="86"/>
        <v>44.747585080372552</v>
      </c>
      <c r="E239" s="12">
        <f>C239-'Surv-rate CEA'!E237*'Unit cost and utilities'!$H$7-'Unit cost and utilities'!$G$14*('Surv-rate CEA'!C236-'Surv-rate CEA'!C237)</f>
        <v>1.879326784399459</v>
      </c>
      <c r="F239" s="12">
        <f t="shared" si="87"/>
        <v>1.2644834555195961</v>
      </c>
      <c r="G239" s="12">
        <f>'Surv-rate CEA'!G237*'Unit cost and utilities'!$H$4+'Surv-rate CEA'!H237*'Unit cost and utilities'!$H$4+('Surv-rate CEA'!F236-'Surv-rate CEA'!F237)*'Unit cost and utilities'!$G$14</f>
        <v>66.422058087964913</v>
      </c>
      <c r="H239" s="12">
        <f t="shared" si="88"/>
        <v>44.691319376173411</v>
      </c>
      <c r="I239" s="12">
        <f>G239-'Surv-rate CEA'!H237*'Unit cost and utilities'!$H$4-('Surv-rate CEA'!F236-'Surv-rate CEA'!F237)*'Unit cost and utilities'!$G$14</f>
        <v>0.3421556036892559</v>
      </c>
      <c r="J239" s="12">
        <f t="shared" si="89"/>
        <v>0.23021547059823214</v>
      </c>
      <c r="K239" s="12">
        <f>'Surv-rate CEA'!K237*'Unit cost and utilities'!$H$10+'Surv-rate CEA'!J237*'Unit cost and utilities'!$H$10+('Surv-rate CEA'!I236-'Surv-rate CEA'!I237)*'Unit cost and utilities'!$G$14</f>
        <v>61.174039872937733</v>
      </c>
      <c r="L239" s="12">
        <f t="shared" si="90"/>
        <v>41.160250558204162</v>
      </c>
      <c r="M239" s="12">
        <f>K239-'Surv-rate CEA'!J237*'Unit cost and utilities'!$H$10-('Surv-rate CEA'!I236-'Surv-rate CEA'!I237)*'Unit cost and utilities'!$G$14</f>
        <v>4.0116680619134382</v>
      </c>
      <c r="N239" s="12">
        <f t="shared" si="91"/>
        <v>2.6992048085702609</v>
      </c>
      <c r="O239" s="12">
        <f>'Surv-rate CEA'!N237*'Unit cost and utilities'!$H$3+'Surv-rate CEA'!M237*'Unit cost and utilities'!$H$3+('Surv-rate CEA'!L236-'Surv-rate CEA'!L237)*'Unit cost and utilities'!$G$14</f>
        <v>66.520850782027594</v>
      </c>
      <c r="P239" s="12">
        <f t="shared" si="92"/>
        <v>44.757790906407244</v>
      </c>
      <c r="Q239" s="12">
        <f>O239-'Surv-rate CEA'!M237*'Unit cost and utilities'!$H$3-('Surv-rate CEA'!L236-'Surv-rate CEA'!L237)*'Unit cost and utilities'!$G$14</f>
        <v>0.34215560368925146</v>
      </c>
      <c r="R239" s="12">
        <f t="shared" si="93"/>
        <v>0.23021547059822914</v>
      </c>
      <c r="S239" s="12">
        <f>'Surv-rate CEA'!Q237*'Unit cost and utilities'!$H$11+'Surv-rate CEA'!P237*'Unit cost and utilities'!$H$11+('Surv-rate CEA'!O236-'Surv-rate CEA'!O237)*'Unit cost and utilities'!$G$14</f>
        <v>61.174039872937733</v>
      </c>
      <c r="T239" s="12">
        <f t="shared" si="94"/>
        <v>41.160250558204162</v>
      </c>
      <c r="U239" s="12">
        <f>S239-'Surv-rate CEA'!P237*'Unit cost and utilities'!$H$11-('Surv-rate CEA'!O236-'Surv-rate CEA'!O237)*'Unit cost and utilities'!$G$14</f>
        <v>4.0116680619134382</v>
      </c>
      <c r="V239" s="12">
        <f t="shared" si="95"/>
        <v>2.6992048085702609</v>
      </c>
      <c r="W239" s="12">
        <f>'Surv-rate CEA'!T237*'Unit cost and utilities'!$H$4+'Surv-rate CEA'!S237*'Unit cost and utilities'!$H$4+('Surv-rate CEA'!R236-'Surv-rate CEA'!R237)*'Unit cost and utilities'!$G$14</f>
        <v>66.422058087964913</v>
      </c>
      <c r="X239" s="12">
        <f t="shared" si="96"/>
        <v>44.691319376173411</v>
      </c>
      <c r="Y239" s="12">
        <f>W239-'Surv-rate CEA'!S237*'Unit cost and utilities'!$H$4-('Surv-rate CEA'!R236-'Surv-rate CEA'!R237)*'Unit cost and utilities'!$G$14</f>
        <v>0.3421556036892559</v>
      </c>
      <c r="Z239" s="12">
        <f t="shared" si="97"/>
        <v>0.23021547059823214</v>
      </c>
      <c r="AA239" s="12">
        <f>'Surv-rate CEA'!W237*'Unit cost and utilities'!$H$6+'Surv-rate CEA'!V237*'Unit cost and utilities'!$H$6+('Surv-rate CEA'!U236-'Surv-rate CEA'!U237)*'Unit cost and utilities'!$G$14</f>
        <v>71.700278252534332</v>
      </c>
      <c r="AB239" s="12">
        <f t="shared" si="98"/>
        <v>48.242709229226939</v>
      </c>
      <c r="AC239" s="12">
        <f>AA239-'Surv-rate CEA'!V237*'Unit cost and utilities'!$H$6-('Surv-rate CEA'!U236-'Surv-rate CEA'!U237)*'Unit cost and utilities'!$G$14</f>
        <v>25.958650361900951</v>
      </c>
      <c r="AD239" s="12">
        <f t="shared" si="99"/>
        <v>17.465979936390127</v>
      </c>
      <c r="AE239" s="12">
        <f>'Surv-rate CEA'!Z237*'Unit cost and utilities'!$H$12+'Surv-rate CEA'!Y237*'Unit cost and utilities'!$H$12+('Surv-rate CEA'!X236-'Surv-rate CEA'!X237)*'Unit cost and utilities'!$G$14</f>
        <v>61.174039872937733</v>
      </c>
      <c r="AF239" s="12">
        <f t="shared" si="100"/>
        <v>41.160250558204162</v>
      </c>
      <c r="AG239" s="12">
        <f>AE239-'Surv-rate CEA'!Y237*'Unit cost and utilities'!$H$12-('Surv-rate CEA'!X236-'Surv-rate CEA'!X237)*'Unit cost and utilities'!$G$14</f>
        <v>4.0116680619134382</v>
      </c>
      <c r="AH239" s="12">
        <f t="shared" si="101"/>
        <v>2.6992048085702609</v>
      </c>
      <c r="AI239" s="12">
        <f>'Surv-rate CEA'!AC237*'Unit cost and utilities'!$H$5+'Surv-rate CEA'!AB237*'Unit cost and utilities'!$H$5+('Surv-rate CEA'!AA236-'Surv-rate CEA'!AA237)*'Unit cost and utilities'!$G$14</f>
        <v>79.983846780884804</v>
      </c>
      <c r="AJ239" s="12">
        <f t="shared" si="102"/>
        <v>53.816213232741205</v>
      </c>
      <c r="AK239" s="12">
        <f>AI239-'Surv-rate CEA'!AB237*'Unit cost and utilities'!$H$5-('Surv-rate CEA'!AA236-'Surv-rate CEA'!AA237)*'Unit cost and utilities'!$G$14</f>
        <v>5.0620848262556262</v>
      </c>
      <c r="AL239" s="12">
        <f t="shared" si="103"/>
        <v>3.4059656715223428</v>
      </c>
      <c r="AM239" s="12">
        <f>'Surv-rate CEA'!AF237*'Unit cost and utilities'!$H$9+'Surv-rate CEA'!AE237*'Unit cost and utilities'!$H$9+('Surv-rate CEA'!AD236-'Surv-rate CEA'!AD237)*'Unit cost and utilities'!G246</f>
        <v>161.74946746427986</v>
      </c>
      <c r="AN239" s="12">
        <f t="shared" si="104"/>
        <v>108.83127258415823</v>
      </c>
      <c r="AO239" s="12">
        <f>AM239-'Surv-rate CEA'!AE237*'Unit cost and utilities'!$H$9-('Surv-rate CEA'!AD236-'Surv-rate CEA'!AD237)*'Unit cost and utilities'!G246</f>
        <v>16.62666053896632</v>
      </c>
      <c r="AP239" s="12">
        <f t="shared" si="105"/>
        <v>11.187057698845988</v>
      </c>
      <c r="AQ239" s="13">
        <f>'Surv-rate CEA'!AI237*'Unit cost and utilities'!$H$4+'Surv-rate CEA'!AH237*'Unit cost and utilities'!$H$4+('Surv-rate CEA'!AG236-'Surv-rate CEA'!AG237)*'Unit cost and utilities'!$G$14</f>
        <v>66.422058087964913</v>
      </c>
      <c r="AR239" s="12">
        <f t="shared" si="106"/>
        <v>44.691319376173411</v>
      </c>
      <c r="AS239" s="13">
        <f>AQ239-'Surv-rate CEA'!AH237*'Unit cost and utilities'!$H$4-('Surv-rate CEA'!AG236-'Surv-rate CEA'!AG237)*'Unit cost and utilities'!$G$14</f>
        <v>0.3421556036892559</v>
      </c>
      <c r="AT239" s="12">
        <f t="shared" si="107"/>
        <v>0.23021547059823214</v>
      </c>
      <c r="AU239" s="12">
        <f>'Surv-rate CEA'!AL237*'Unit cost and utilities'!$H$8+'Surv-rate CEA'!AK237*'Unit cost and utilities'!$H$8+('Surv-rate CEA'!AJ236-'Surv-rate CEA'!AJ237)*'Unit cost and utilities'!$G$14</f>
        <v>58.670692412171775</v>
      </c>
      <c r="AV239" s="12">
        <f t="shared" si="108"/>
        <v>39.475901953250357</v>
      </c>
      <c r="AW239" s="12">
        <f>AU239-'Surv-rate CEA'!AK237*'Unit cost and utilities'!$H$8-('Surv-rate CEA'!AJ236-'Surv-rate CEA'!AJ237)*'Unit cost and utilities'!$G$14</f>
        <v>39.020520075368538</v>
      </c>
      <c r="AX239" s="12">
        <f t="shared" si="109"/>
        <v>26.25450904582339</v>
      </c>
      <c r="AY239" s="12">
        <f>'Surv-rate CEA'!AO237*'Unit cost and utilities'!$H$5+'Surv-rate CEA'!AN237*'Unit cost and utilities'!$H$5+('Surv-rate CEA'!AM236-'Surv-rate CEA'!AM237)*'Unit cost and utilities'!$G$14</f>
        <v>79.983846780884804</v>
      </c>
      <c r="AZ239" s="12">
        <f t="shared" si="110"/>
        <v>53.816213232741205</v>
      </c>
      <c r="BA239" s="12">
        <f>AY239-'Surv-rate CEA'!AN237*'Unit cost and utilities'!$H$5-('Surv-rate CEA'!AM236-'Surv-rate CEA'!AM237)*'Unit cost and utilities'!$G$14</f>
        <v>5.0620848262556262</v>
      </c>
      <c r="BB239" s="12">
        <f t="shared" si="111"/>
        <v>3.4059656715223428</v>
      </c>
    </row>
    <row r="240" spans="1:54">
      <c r="A240" s="12">
        <v>235</v>
      </c>
      <c r="B240" s="12">
        <f t="shared" si="112"/>
        <v>13.463013698630137</v>
      </c>
      <c r="C240" s="12">
        <f>'Surv-rate CEA'!D238*'Unit cost and utilities'!$H$7+'Surv-rate CEA'!E238*'Unit cost and utilities'!$H$7+'Unit cost and utilities'!$G$14*('Surv-rate CEA'!C237-'Surv-rate CEA'!C238)</f>
        <v>66.030603666724815</v>
      </c>
      <c r="D240" s="12">
        <f t="shared" si="86"/>
        <v>44.352441899546747</v>
      </c>
      <c r="E240" s="12">
        <f>C240-'Surv-rate CEA'!E238*'Unit cost and utilities'!$H$7-'Unit cost and utilities'!$G$14*('Surv-rate CEA'!C237-'Surv-rate CEA'!C238)</f>
        <v>1.8540606378106066</v>
      </c>
      <c r="F240" s="12">
        <f t="shared" si="87"/>
        <v>1.245363697290734</v>
      </c>
      <c r="G240" s="12">
        <f>'Surv-rate CEA'!G238*'Unit cost and utilities'!$H$4+'Surv-rate CEA'!H238*'Unit cost and utilities'!$H$4+('Surv-rate CEA'!F237-'Surv-rate CEA'!F238)*'Unit cost and utilities'!$G$14</f>
        <v>65.820734671545722</v>
      </c>
      <c r="H240" s="12">
        <f t="shared" si="88"/>
        <v>44.211473895344056</v>
      </c>
      <c r="I240" s="12">
        <f>G240-'Surv-rate CEA'!H238*'Unit cost and utilities'!$H$4-('Surv-rate CEA'!F237-'Surv-rate CEA'!F238)*'Unit cost and utilities'!$G$14</f>
        <v>0.3357834251980012</v>
      </c>
      <c r="J240" s="12">
        <f t="shared" si="89"/>
        <v>0.22554412696411819</v>
      </c>
      <c r="K240" s="12">
        <f>'Surv-rate CEA'!K238*'Unit cost and utilities'!$H$10+'Surv-rate CEA'!J238*'Unit cost and utilities'!$H$10+('Surv-rate CEA'!I237-'Surv-rate CEA'!I238)*'Unit cost and utilities'!$G$14</f>
        <v>60.725890331938807</v>
      </c>
      <c r="L240" s="12">
        <f t="shared" si="90"/>
        <v>40.789291225317612</v>
      </c>
      <c r="M240" s="12">
        <f>K240-'Surv-rate CEA'!J238*'Unit cost and utilities'!$H$10-('Surv-rate CEA'!I237-'Surv-rate CEA'!I238)*'Unit cost and utilities'!$G$14</f>
        <v>3.9636908444178682</v>
      </c>
      <c r="N240" s="12">
        <f t="shared" si="91"/>
        <v>2.6623922563561311</v>
      </c>
      <c r="O240" s="12">
        <f>'Surv-rate CEA'!N238*'Unit cost and utilities'!$H$3+'Surv-rate CEA'!M238*'Unit cost and utilities'!$H$3+('Surv-rate CEA'!L237-'Surv-rate CEA'!L238)*'Unit cost and utilities'!$G$14</f>
        <v>65.914035966504315</v>
      </c>
      <c r="P240" s="12">
        <f t="shared" si="92"/>
        <v>44.274143930661168</v>
      </c>
      <c r="Q240" s="12">
        <f>O240-'Surv-rate CEA'!M238*'Unit cost and utilities'!$H$3-('Surv-rate CEA'!L237-'Surv-rate CEA'!L238)*'Unit cost and utilities'!$G$14</f>
        <v>0.3357834251979992</v>
      </c>
      <c r="R240" s="12">
        <f t="shared" si="93"/>
        <v>0.22554412696411685</v>
      </c>
      <c r="S240" s="12">
        <f>'Surv-rate CEA'!Q238*'Unit cost and utilities'!$H$11+'Surv-rate CEA'!P238*'Unit cost and utilities'!$H$11+('Surv-rate CEA'!O237-'Surv-rate CEA'!O238)*'Unit cost and utilities'!$G$14</f>
        <v>60.725890331938807</v>
      </c>
      <c r="T240" s="12">
        <f t="shared" si="94"/>
        <v>40.789291225317612</v>
      </c>
      <c r="U240" s="12">
        <f>S240-'Surv-rate CEA'!P238*'Unit cost and utilities'!$H$11-('Surv-rate CEA'!O237-'Surv-rate CEA'!O238)*'Unit cost and utilities'!$G$14</f>
        <v>3.9636908444178682</v>
      </c>
      <c r="V240" s="12">
        <f t="shared" si="95"/>
        <v>2.6623922563561311</v>
      </c>
      <c r="W240" s="12">
        <f>'Surv-rate CEA'!T238*'Unit cost and utilities'!$H$4+'Surv-rate CEA'!S238*'Unit cost and utilities'!$H$4+('Surv-rate CEA'!R237-'Surv-rate CEA'!R238)*'Unit cost and utilities'!$G$14</f>
        <v>65.820734671545722</v>
      </c>
      <c r="X240" s="12">
        <f t="shared" si="96"/>
        <v>44.211473895344056</v>
      </c>
      <c r="Y240" s="12">
        <f>W240-'Surv-rate CEA'!S238*'Unit cost and utilities'!$H$4-('Surv-rate CEA'!R237-'Surv-rate CEA'!R238)*'Unit cost and utilities'!$G$14</f>
        <v>0.3357834251980012</v>
      </c>
      <c r="Z240" s="12">
        <f t="shared" si="97"/>
        <v>0.22554412696411819</v>
      </c>
      <c r="AA240" s="12">
        <f>'Surv-rate CEA'!W238*'Unit cost and utilities'!$H$6+'Surv-rate CEA'!V238*'Unit cost and utilities'!$H$6+('Surv-rate CEA'!U237-'Surv-rate CEA'!U238)*'Unit cost and utilities'!$G$14</f>
        <v>71.199863667591615</v>
      </c>
      <c r="AB240" s="12">
        <f t="shared" si="98"/>
        <v>47.824609214709923</v>
      </c>
      <c r="AC240" s="12">
        <f>AA240-'Surv-rate CEA'!V238*'Unit cost and utilities'!$H$6-('Surv-rate CEA'!U237-'Surv-rate CEA'!U238)*'Unit cost and utilities'!$G$14</f>
        <v>25.743362890795517</v>
      </c>
      <c r="AD240" s="12">
        <f t="shared" si="99"/>
        <v>17.291694207065689</v>
      </c>
      <c r="AE240" s="12">
        <f>'Surv-rate CEA'!Z238*'Unit cost and utilities'!$H$12+'Surv-rate CEA'!Y238*'Unit cost and utilities'!$H$12+('Surv-rate CEA'!X237-'Surv-rate CEA'!X238)*'Unit cost and utilities'!$G$14</f>
        <v>60.725890331938807</v>
      </c>
      <c r="AF240" s="12">
        <f t="shared" si="100"/>
        <v>40.789291225317612</v>
      </c>
      <c r="AG240" s="12">
        <f>AE240-'Surv-rate CEA'!Y238*'Unit cost and utilities'!$H$12-('Surv-rate CEA'!X237-'Surv-rate CEA'!X238)*'Unit cost and utilities'!$G$14</f>
        <v>3.9636908444178682</v>
      </c>
      <c r="AH240" s="12">
        <f t="shared" si="101"/>
        <v>2.6623922563561311</v>
      </c>
      <c r="AI240" s="12">
        <f>'Surv-rate CEA'!AC238*'Unit cost and utilities'!$H$5+'Surv-rate CEA'!AB238*'Unit cost and utilities'!$H$5+('Surv-rate CEA'!AA237-'Surv-rate CEA'!AA238)*'Unit cost and utilities'!$G$14</f>
        <v>79.294272734785338</v>
      </c>
      <c r="AJ240" s="12">
        <f t="shared" si="102"/>
        <v>53.261585221712423</v>
      </c>
      <c r="AK240" s="12">
        <f>AI240-'Surv-rate CEA'!AB238*'Unit cost and utilities'!$H$5-('Surv-rate CEA'!AA237-'Surv-rate CEA'!AA238)*'Unit cost and utilities'!$G$14</f>
        <v>4.9945922073958888</v>
      </c>
      <c r="AL240" s="12">
        <f t="shared" si="103"/>
        <v>3.3548437904421</v>
      </c>
      <c r="AM240" s="12">
        <f>'Surv-rate CEA'!AF238*'Unit cost and utilities'!$H$9+'Surv-rate CEA'!AE238*'Unit cost and utilities'!$H$9+('Surv-rate CEA'!AD237-'Surv-rate CEA'!AD238)*'Unit cost and utilities'!G247</f>
        <v>160.9335109490174</v>
      </c>
      <c r="AN240" s="12">
        <f t="shared" si="104"/>
        <v>108.09827258407081</v>
      </c>
      <c r="AO240" s="12">
        <f>AM240-'Surv-rate CEA'!AE238*'Unit cost and utilities'!$H$9-('Surv-rate CEA'!AD237-'Surv-rate CEA'!AD238)*'Unit cost and utilities'!G247</f>
        <v>16.474205266601189</v>
      </c>
      <c r="AP240" s="12">
        <f t="shared" si="105"/>
        <v>11.065645191069905</v>
      </c>
      <c r="AQ240" s="13">
        <f>'Surv-rate CEA'!AI238*'Unit cost and utilities'!$H$4+'Surv-rate CEA'!AH238*'Unit cost and utilities'!$H$4+('Surv-rate CEA'!AG237-'Surv-rate CEA'!AG238)*'Unit cost and utilities'!$G$14</f>
        <v>65.820734671545722</v>
      </c>
      <c r="AR240" s="12">
        <f t="shared" si="106"/>
        <v>44.211473895344056</v>
      </c>
      <c r="AS240" s="13">
        <f>AQ240-'Surv-rate CEA'!AH238*'Unit cost and utilities'!$H$4-('Surv-rate CEA'!AG237-'Surv-rate CEA'!AG238)*'Unit cost and utilities'!$G$14</f>
        <v>0.3357834251980012</v>
      </c>
      <c r="AT240" s="12">
        <f t="shared" si="107"/>
        <v>0.22554412696411819</v>
      </c>
      <c r="AU240" s="12">
        <f>'Surv-rate CEA'!AL238*'Unit cost and utilities'!$H$8+'Surv-rate CEA'!AK238*'Unit cost and utilities'!$H$8+('Surv-rate CEA'!AJ237-'Surv-rate CEA'!AJ238)*'Unit cost and utilities'!$G$14</f>
        <v>58.23553257906152</v>
      </c>
      <c r="AV240" s="12">
        <f t="shared" si="108"/>
        <v>39.116529787287071</v>
      </c>
      <c r="AW240" s="12">
        <f>AU240-'Surv-rate CEA'!AK238*'Unit cost and utilities'!$H$8-('Surv-rate CEA'!AJ237-'Surv-rate CEA'!AJ238)*'Unit cost and utilities'!$G$14</f>
        <v>38.728198231918178</v>
      </c>
      <c r="AX240" s="12">
        <f t="shared" si="109"/>
        <v>26.013546243268493</v>
      </c>
      <c r="AY240" s="12">
        <f>'Surv-rate CEA'!AO238*'Unit cost and utilities'!$H$5+'Surv-rate CEA'!AN238*'Unit cost and utilities'!$H$5+('Surv-rate CEA'!AM237-'Surv-rate CEA'!AM238)*'Unit cost and utilities'!$G$14</f>
        <v>79.294272734785338</v>
      </c>
      <c r="AZ240" s="12">
        <f t="shared" si="110"/>
        <v>53.261585221712423</v>
      </c>
      <c r="BA240" s="12">
        <f>AY240-'Surv-rate CEA'!AN238*'Unit cost and utilities'!$H$5-('Surv-rate CEA'!AM237-'Surv-rate CEA'!AM238)*'Unit cost and utilities'!$G$14</f>
        <v>4.9945922073958888</v>
      </c>
      <c r="BB240" s="12">
        <f t="shared" si="111"/>
        <v>3.3548437904421</v>
      </c>
    </row>
    <row r="241" spans="1:54">
      <c r="A241" s="12">
        <v>236</v>
      </c>
      <c r="B241" s="12">
        <f t="shared" si="112"/>
        <v>13.520547945205479</v>
      </c>
      <c r="C241" s="12">
        <f>'Surv-rate CEA'!D239*'Unit cost and utilities'!$H$7+'Surv-rate CEA'!E239*'Unit cost and utilities'!$H$7+'Unit cost and utilities'!$G$14*('Surv-rate CEA'!C238-'Surv-rate CEA'!C239)</f>
        <v>65.560362145494622</v>
      </c>
      <c r="D241" s="12">
        <f t="shared" si="86"/>
        <v>43.961756030201443</v>
      </c>
      <c r="E241" s="12">
        <f>C241-'Surv-rate CEA'!E239*'Unit cost and utilities'!$H$7-'Unit cost and utilities'!$G$14*('Surv-rate CEA'!C238-'Surv-rate CEA'!C239)</f>
        <v>1.8292124205360665</v>
      </c>
      <c r="F241" s="12">
        <f t="shared" si="87"/>
        <v>1.2265855087950737</v>
      </c>
      <c r="G241" s="12">
        <f>'Surv-rate CEA'!G239*'Unit cost and utilities'!$H$4+'Surv-rate CEA'!H239*'Unit cost and utilities'!$H$4+('Surv-rate CEA'!F238-'Surv-rate CEA'!F239)*'Unit cost and utilities'!$G$14</f>
        <v>65.226654193297335</v>
      </c>
      <c r="H241" s="12">
        <f t="shared" si="88"/>
        <v>43.737986863898215</v>
      </c>
      <c r="I241" s="12">
        <f>G241-'Surv-rate CEA'!H239*'Unit cost and utilities'!$H$4-('Surv-rate CEA'!F238-'Surv-rate CEA'!F239)*'Unit cost and utilities'!$G$14</f>
        <v>0.32954949813168999</v>
      </c>
      <c r="J241" s="12">
        <f t="shared" si="89"/>
        <v>0.22098069874277354</v>
      </c>
      <c r="K241" s="12">
        <f>'Surv-rate CEA'!K239*'Unit cost and utilities'!$H$10+'Surv-rate CEA'!J239*'Unit cost and utilities'!$H$10+('Surv-rate CEA'!I238-'Surv-rate CEA'!I239)*'Unit cost and utilities'!$G$14</f>
        <v>60.282385190255752</v>
      </c>
      <c r="L241" s="12">
        <f t="shared" si="90"/>
        <v>40.422588038354377</v>
      </c>
      <c r="M241" s="12">
        <f>K241-'Surv-rate CEA'!J239*'Unit cost and utilities'!$H$10-('Surv-rate CEA'!I238-'Surv-rate CEA'!I239)*'Unit cost and utilities'!$G$14</f>
        <v>3.9164363190112543</v>
      </c>
      <c r="N241" s="12">
        <f t="shared" si="91"/>
        <v>2.6261816184312354</v>
      </c>
      <c r="O241" s="12">
        <f>'Surv-rate CEA'!N239*'Unit cost and utilities'!$H$3+'Surv-rate CEA'!M239*'Unit cost and utilities'!$H$3+('Surv-rate CEA'!L238-'Surv-rate CEA'!L239)*'Unit cost and utilities'!$G$14</f>
        <v>65.314614399791139</v>
      </c>
      <c r="P241" s="12">
        <f t="shared" si="92"/>
        <v>43.79696892274751</v>
      </c>
      <c r="Q241" s="12">
        <f>O241-'Surv-rate CEA'!M239*'Unit cost and utilities'!$H$3-('Surv-rate CEA'!L238-'Surv-rate CEA'!L239)*'Unit cost and utilities'!$G$14</f>
        <v>0.32954949813167311</v>
      </c>
      <c r="R241" s="12">
        <f t="shared" si="93"/>
        <v>0.22098069874276224</v>
      </c>
      <c r="S241" s="12">
        <f>'Surv-rate CEA'!Q239*'Unit cost and utilities'!$H$11+'Surv-rate CEA'!P239*'Unit cost and utilities'!$H$11+('Surv-rate CEA'!O238-'Surv-rate CEA'!O239)*'Unit cost and utilities'!$G$14</f>
        <v>60.282385190255752</v>
      </c>
      <c r="T241" s="12">
        <f t="shared" si="94"/>
        <v>40.422588038354377</v>
      </c>
      <c r="U241" s="12">
        <f>S241-'Surv-rate CEA'!P239*'Unit cost and utilities'!$H$11-('Surv-rate CEA'!O238-'Surv-rate CEA'!O239)*'Unit cost and utilities'!$G$14</f>
        <v>3.9164363190112543</v>
      </c>
      <c r="V241" s="12">
        <f t="shared" si="95"/>
        <v>2.6261816184312354</v>
      </c>
      <c r="W241" s="12">
        <f>'Surv-rate CEA'!T239*'Unit cost and utilities'!$H$4+'Surv-rate CEA'!S239*'Unit cost and utilities'!$H$4+('Surv-rate CEA'!R238-'Surv-rate CEA'!R239)*'Unit cost and utilities'!$G$14</f>
        <v>65.226654193297335</v>
      </c>
      <c r="X241" s="12">
        <f t="shared" si="96"/>
        <v>43.737986863898215</v>
      </c>
      <c r="Y241" s="12">
        <f>W241-'Surv-rate CEA'!S239*'Unit cost and utilities'!$H$4-('Surv-rate CEA'!R238-'Surv-rate CEA'!R239)*'Unit cost and utilities'!$G$14</f>
        <v>0.32954949813168999</v>
      </c>
      <c r="Z241" s="12">
        <f t="shared" si="97"/>
        <v>0.22098069874277354</v>
      </c>
      <c r="AA241" s="12">
        <f>'Surv-rate CEA'!W239*'Unit cost and utilities'!$H$6+'Surv-rate CEA'!V239*'Unit cost and utilities'!$H$6+('Surv-rate CEA'!U238-'Surv-rate CEA'!U239)*'Unit cost and utilities'!$G$14</f>
        <v>70.704462598562912</v>
      </c>
      <c r="AB241" s="12">
        <f t="shared" si="98"/>
        <v>47.411152612404088</v>
      </c>
      <c r="AC241" s="12">
        <f>AA241-'Surv-rate CEA'!V239*'Unit cost and utilities'!$H$6-('Surv-rate CEA'!U238-'Surv-rate CEA'!U239)*'Unit cost and utilities'!$G$14</f>
        <v>25.530532834670645</v>
      </c>
      <c r="AD241" s="12">
        <f t="shared" si="99"/>
        <v>17.119598169821405</v>
      </c>
      <c r="AE241" s="12">
        <f>'Surv-rate CEA'!Z239*'Unit cost and utilities'!$H$12+'Surv-rate CEA'!Y239*'Unit cost and utilities'!$H$12+('Surv-rate CEA'!X238-'Surv-rate CEA'!X239)*'Unit cost and utilities'!$G$14</f>
        <v>60.282385190255752</v>
      </c>
      <c r="AF241" s="12">
        <f t="shared" si="100"/>
        <v>40.422588038354377</v>
      </c>
      <c r="AG241" s="12">
        <f>AE241-'Surv-rate CEA'!Y239*'Unit cost and utilities'!$H$12-('Surv-rate CEA'!X238-'Surv-rate CEA'!X239)*'Unit cost and utilities'!$G$14</f>
        <v>3.9164363190112543</v>
      </c>
      <c r="AH241" s="12">
        <f t="shared" si="101"/>
        <v>2.6261816184312354</v>
      </c>
      <c r="AI241" s="12">
        <f>'Surv-rate CEA'!AC239*'Unit cost and utilities'!$H$5+'Surv-rate CEA'!AB239*'Unit cost and utilities'!$H$5+('Surv-rate CEA'!AA238-'Surv-rate CEA'!AA239)*'Unit cost and utilities'!$G$14</f>
        <v>78.612708603727754</v>
      </c>
      <c r="AJ241" s="12">
        <f t="shared" si="102"/>
        <v>52.714057753994489</v>
      </c>
      <c r="AK241" s="12">
        <f>AI241-'Surv-rate CEA'!AB239*'Unit cost and utilities'!$H$5-('Surv-rate CEA'!AA238-'Surv-rate CEA'!AA239)*'Unit cost and utilities'!$G$14</f>
        <v>4.9282085136688272</v>
      </c>
      <c r="AL241" s="12">
        <f t="shared" si="103"/>
        <v>3.3046294018795206</v>
      </c>
      <c r="AM241" s="12">
        <f>'Surv-rate CEA'!AF239*'Unit cost and utilities'!$H$9+'Surv-rate CEA'!AE239*'Unit cost and utilities'!$H$9+('Surv-rate CEA'!AD238-'Surv-rate CEA'!AD239)*'Unit cost and utilities'!G248</f>
        <v>160.12410531960697</v>
      </c>
      <c r="AN241" s="12">
        <f t="shared" si="104"/>
        <v>107.37184210472812</v>
      </c>
      <c r="AO241" s="12">
        <f>AM241-'Surv-rate CEA'!AE239*'Unit cost and utilities'!$H$9-('Surv-rate CEA'!AD238-'Surv-rate CEA'!AD239)*'Unit cost and utilities'!G248</f>
        <v>16.323623104315402</v>
      </c>
      <c r="AP241" s="12">
        <f t="shared" si="105"/>
        <v>10.945869012259392</v>
      </c>
      <c r="AQ241" s="13">
        <f>'Surv-rate CEA'!AI239*'Unit cost and utilities'!$H$4+'Surv-rate CEA'!AH239*'Unit cost and utilities'!$H$4+('Surv-rate CEA'!AG238-'Surv-rate CEA'!AG239)*'Unit cost and utilities'!$G$14</f>
        <v>65.226654193297335</v>
      </c>
      <c r="AR241" s="12">
        <f t="shared" si="106"/>
        <v>43.737986863898215</v>
      </c>
      <c r="AS241" s="13">
        <f>AQ241-'Surv-rate CEA'!AH239*'Unit cost and utilities'!$H$4-('Surv-rate CEA'!AG238-'Surv-rate CEA'!AG239)*'Unit cost and utilities'!$G$14</f>
        <v>0.32954949813168999</v>
      </c>
      <c r="AT241" s="12">
        <f t="shared" si="107"/>
        <v>0.22098069874277354</v>
      </c>
      <c r="AU241" s="12">
        <f>'Surv-rate CEA'!AL239*'Unit cost and utilities'!$H$8+'Surv-rate CEA'!AK239*'Unit cost and utilities'!$H$8+('Surv-rate CEA'!AJ238-'Surv-rate CEA'!AJ239)*'Unit cost and utilities'!$G$14</f>
        <v>57.804921998991205</v>
      </c>
      <c r="AV241" s="12">
        <f t="shared" si="108"/>
        <v>38.761315451932873</v>
      </c>
      <c r="AW241" s="12">
        <f>AU241-'Surv-rate CEA'!AK239*'Unit cost and utilities'!$H$8-('Surv-rate CEA'!AJ238-'Surv-rate CEA'!AJ239)*'Unit cost and utilities'!$G$14</f>
        <v>38.438979786070206</v>
      </c>
      <c r="AX241" s="12">
        <f t="shared" si="109"/>
        <v>25.775407519178739</v>
      </c>
      <c r="AY241" s="12">
        <f>'Surv-rate CEA'!AO239*'Unit cost and utilities'!$H$5+'Surv-rate CEA'!AN239*'Unit cost and utilities'!$H$5+('Surv-rate CEA'!AM238-'Surv-rate CEA'!AM239)*'Unit cost and utilities'!$G$14</f>
        <v>78.612708603727754</v>
      </c>
      <c r="AZ241" s="12">
        <f t="shared" si="110"/>
        <v>52.714057753994489</v>
      </c>
      <c r="BA241" s="12">
        <f>AY241-'Surv-rate CEA'!AN239*'Unit cost and utilities'!$H$5-('Surv-rate CEA'!AM238-'Surv-rate CEA'!AM239)*'Unit cost and utilities'!$G$14</f>
        <v>4.9282085136688272</v>
      </c>
      <c r="BB241" s="12">
        <f t="shared" si="111"/>
        <v>3.3046294018795206</v>
      </c>
    </row>
    <row r="242" spans="1:54">
      <c r="A242" s="12">
        <v>237</v>
      </c>
      <c r="B242" s="12">
        <f t="shared" si="112"/>
        <v>13.578082191780823</v>
      </c>
      <c r="C242" s="12">
        <f>'Surv-rate CEA'!D240*'Unit cost and utilities'!$H$7+'Surv-rate CEA'!E240*'Unit cost and utilities'!$H$7+'Unit cost and utilities'!$G$14*('Surv-rate CEA'!C239-'Surv-rate CEA'!C240)</f>
        <v>65.094892861438581</v>
      </c>
      <c r="D242" s="12">
        <f t="shared" si="86"/>
        <v>43.575464413303244</v>
      </c>
      <c r="E242" s="12">
        <f>C242-'Surv-rate CEA'!E240*'Unit cost and utilities'!$H$7-'Unit cost and utilities'!$G$14*('Surv-rate CEA'!C239-'Surv-rate CEA'!C240)</f>
        <v>1.8047738761120251</v>
      </c>
      <c r="F242" s="12">
        <f t="shared" si="87"/>
        <v>1.208141781260486</v>
      </c>
      <c r="G242" s="12">
        <f>'Surv-rate CEA'!G240*'Unit cost and utilities'!$H$4+'Surv-rate CEA'!H240*'Unit cost and utilities'!$H$4+('Surv-rate CEA'!F239-'Surv-rate CEA'!F240)*'Unit cost and utilities'!$G$14</f>
        <v>64.639706416576118</v>
      </c>
      <c r="H242" s="12">
        <f t="shared" si="88"/>
        <v>43.270756012112031</v>
      </c>
      <c r="I242" s="12">
        <f>G242-'Surv-rate CEA'!H240*'Unit cost and utilities'!$H$4-('Surv-rate CEA'!F239-'Surv-rate CEA'!F240)*'Unit cost and utilities'!$G$14</f>
        <v>0.32345038658786618</v>
      </c>
      <c r="J242" s="12">
        <f t="shared" si="89"/>
        <v>0.21652237511520891</v>
      </c>
      <c r="K242" s="12">
        <f>'Surv-rate CEA'!K240*'Unit cost and utilities'!$H$10+'Surv-rate CEA'!J240*'Unit cost and utilities'!$H$10+('Surv-rate CEA'!I239-'Surv-rate CEA'!I240)*'Unit cost and utilities'!$G$14</f>
        <v>59.84346118072768</v>
      </c>
      <c r="L242" s="12">
        <f t="shared" si="90"/>
        <v>40.060079960504346</v>
      </c>
      <c r="M242" s="12">
        <f>K242-'Surv-rate CEA'!J240*'Unit cost and utilities'!$H$10-('Surv-rate CEA'!I239-'Surv-rate CEA'!I240)*'Unit cost and utilities'!$G$14</f>
        <v>3.869891261325388</v>
      </c>
      <c r="N242" s="12">
        <f t="shared" si="91"/>
        <v>2.5905612795183406</v>
      </c>
      <c r="O242" s="12">
        <f>'Surv-rate CEA'!N240*'Unit cost and utilities'!$H$3+'Surv-rate CEA'!M240*'Unit cost and utilities'!$H$3+('Surv-rate CEA'!L239-'Surv-rate CEA'!L240)*'Unit cost and utilities'!$G$14</f>
        <v>64.722471809747049</v>
      </c>
      <c r="P242" s="12">
        <f t="shared" si="92"/>
        <v>43.326160365452772</v>
      </c>
      <c r="Q242" s="12">
        <f>O242-'Surv-rate CEA'!M240*'Unit cost and utilities'!$H$3-('Surv-rate CEA'!L239-'Surv-rate CEA'!L240)*'Unit cost and utilities'!$G$14</f>
        <v>0.32345038658787151</v>
      </c>
      <c r="R242" s="12">
        <f t="shared" si="93"/>
        <v>0.21652237511521247</v>
      </c>
      <c r="S242" s="12">
        <f>'Surv-rate CEA'!Q240*'Unit cost and utilities'!$H$11+'Surv-rate CEA'!P240*'Unit cost and utilities'!$H$11+('Surv-rate CEA'!O239-'Surv-rate CEA'!O240)*'Unit cost and utilities'!$G$14</f>
        <v>59.84346118072768</v>
      </c>
      <c r="T242" s="12">
        <f t="shared" si="94"/>
        <v>40.060079960504346</v>
      </c>
      <c r="U242" s="12">
        <f>S242-'Surv-rate CEA'!P240*'Unit cost and utilities'!$H$11-('Surv-rate CEA'!O239-'Surv-rate CEA'!O240)*'Unit cost and utilities'!$G$14</f>
        <v>3.869891261325388</v>
      </c>
      <c r="V242" s="12">
        <f t="shared" si="95"/>
        <v>2.5905612795183406</v>
      </c>
      <c r="W242" s="12">
        <f>'Surv-rate CEA'!T240*'Unit cost and utilities'!$H$4+'Surv-rate CEA'!S240*'Unit cost and utilities'!$H$4+('Surv-rate CEA'!R239-'Surv-rate CEA'!R240)*'Unit cost and utilities'!$G$14</f>
        <v>64.639706416576118</v>
      </c>
      <c r="X242" s="12">
        <f t="shared" si="96"/>
        <v>43.270756012112031</v>
      </c>
      <c r="Y242" s="12">
        <f>W242-'Surv-rate CEA'!S240*'Unit cost and utilities'!$H$4-('Surv-rate CEA'!R239-'Surv-rate CEA'!R240)*'Unit cost and utilities'!$G$14</f>
        <v>0.32345038658786618</v>
      </c>
      <c r="Z242" s="12">
        <f t="shared" si="97"/>
        <v>0.21652237511520891</v>
      </c>
      <c r="AA242" s="12">
        <f>'Surv-rate CEA'!W240*'Unit cost and utilities'!$H$6+'Surv-rate CEA'!V240*'Unit cost and utilities'!$H$6+('Surv-rate CEA'!U239-'Surv-rate CEA'!U240)*'Unit cost and utilities'!$G$14</f>
        <v>70.214008426997893</v>
      </c>
      <c r="AB242" s="12">
        <f t="shared" si="98"/>
        <v>47.002274541548481</v>
      </c>
      <c r="AC242" s="12">
        <f>AA242-'Surv-rate CEA'!V240*'Unit cost and utilities'!$H$6-('Surv-rate CEA'!U239-'Surv-rate CEA'!U240)*'Unit cost and utilities'!$G$14</f>
        <v>25.320124026742292</v>
      </c>
      <c r="AD242" s="12">
        <f t="shared" si="99"/>
        <v>16.949657875869029</v>
      </c>
      <c r="AE242" s="12">
        <f>'Surv-rate CEA'!Z240*'Unit cost and utilities'!$H$12+'Surv-rate CEA'!Y240*'Unit cost and utilities'!$H$12+('Surv-rate CEA'!X239-'Surv-rate CEA'!X240)*'Unit cost and utilities'!$G$14</f>
        <v>59.84346118072768</v>
      </c>
      <c r="AF242" s="12">
        <f t="shared" si="100"/>
        <v>40.060079960504346</v>
      </c>
      <c r="AG242" s="12">
        <f>AE242-'Surv-rate CEA'!Y240*'Unit cost and utilities'!$H$12-('Surv-rate CEA'!X239-'Surv-rate CEA'!X240)*'Unit cost and utilities'!$G$14</f>
        <v>3.869891261325388</v>
      </c>
      <c r="AH242" s="12">
        <f t="shared" si="101"/>
        <v>2.5905612795183406</v>
      </c>
      <c r="AI242" s="12">
        <f>'Surv-rate CEA'!AC240*'Unit cost and utilities'!$H$5+'Surv-rate CEA'!AB240*'Unit cost and utilities'!$H$5+('Surv-rate CEA'!AA239-'Surv-rate CEA'!AA240)*'Unit cost and utilities'!$G$14</f>
        <v>77.939035835176028</v>
      </c>
      <c r="AJ242" s="12">
        <f t="shared" si="102"/>
        <v>52.173519813176682</v>
      </c>
      <c r="AK242" s="12">
        <f>AI242-'Surv-rate CEA'!AB240*'Unit cost and utilities'!$H$5-('Surv-rate CEA'!AA239-'Surv-rate CEA'!AA240)*'Unit cost and utilities'!$G$14</f>
        <v>4.8629119587229237</v>
      </c>
      <c r="AL242" s="12">
        <f t="shared" si="103"/>
        <v>3.2553037218052885</v>
      </c>
      <c r="AM242" s="12">
        <f>'Surv-rate CEA'!AF240*'Unit cost and utilities'!$H$9+'Surv-rate CEA'!AE240*'Unit cost and utilities'!$H$9+('Surv-rate CEA'!AD239-'Surv-rate CEA'!AD240)*'Unit cost and utilities'!G249</f>
        <v>159.3211765931203</v>
      </c>
      <c r="AN242" s="12">
        <f t="shared" si="104"/>
        <v>106.65190394731817</v>
      </c>
      <c r="AO242" s="12">
        <f>AM242-'Surv-rate CEA'!AE240*'Unit cost and utilities'!$H$9-('Surv-rate CEA'!AD239-'Surv-rate CEA'!AD240)*'Unit cost and utilities'!G249</f>
        <v>16.174884887160033</v>
      </c>
      <c r="AP242" s="12">
        <f t="shared" si="105"/>
        <v>10.827702294403037</v>
      </c>
      <c r="AQ242" s="13">
        <f>'Surv-rate CEA'!AI240*'Unit cost and utilities'!$H$4+'Surv-rate CEA'!AH240*'Unit cost and utilities'!$H$4+('Surv-rate CEA'!AG239-'Surv-rate CEA'!AG240)*'Unit cost and utilities'!$G$14</f>
        <v>64.639706416576118</v>
      </c>
      <c r="AR242" s="12">
        <f t="shared" si="106"/>
        <v>43.270756012112031</v>
      </c>
      <c r="AS242" s="13">
        <f>AQ242-'Surv-rate CEA'!AH240*'Unit cost and utilities'!$H$4-('Surv-rate CEA'!AG239-'Surv-rate CEA'!AG240)*'Unit cost and utilities'!$G$14</f>
        <v>0.32345038658786618</v>
      </c>
      <c r="AT242" s="12">
        <f t="shared" si="107"/>
        <v>0.21652237511520891</v>
      </c>
      <c r="AU242" s="12">
        <f>'Surv-rate CEA'!AL240*'Unit cost and utilities'!$H$8+'Surv-rate CEA'!AK240*'Unit cost and utilities'!$H$8+('Surv-rate CEA'!AJ239-'Surv-rate CEA'!AJ240)*'Unit cost and utilities'!$G$14</f>
        <v>57.378798300153335</v>
      </c>
      <c r="AV242" s="12">
        <f t="shared" si="108"/>
        <v>38.410198918809314</v>
      </c>
      <c r="AW242" s="12">
        <f>AU242-'Surv-rate CEA'!AK240*'Unit cost and utilities'!$H$8-('Surv-rate CEA'!AJ239-'Surv-rate CEA'!AJ240)*'Unit cost and utilities'!$G$14</f>
        <v>38.152821481007535</v>
      </c>
      <c r="AX242" s="12">
        <f t="shared" si="109"/>
        <v>25.540051479178576</v>
      </c>
      <c r="AY242" s="12">
        <f>'Surv-rate CEA'!AO240*'Unit cost and utilities'!$H$5+'Surv-rate CEA'!AN240*'Unit cost and utilities'!$H$5+('Surv-rate CEA'!AM239-'Surv-rate CEA'!AM240)*'Unit cost and utilities'!$G$14</f>
        <v>77.939035835176028</v>
      </c>
      <c r="AZ242" s="12">
        <f t="shared" si="110"/>
        <v>52.173519813176682</v>
      </c>
      <c r="BA242" s="12">
        <f>AY242-'Surv-rate CEA'!AN240*'Unit cost and utilities'!$H$5-('Surv-rate CEA'!AM239-'Surv-rate CEA'!AM240)*'Unit cost and utilities'!$G$14</f>
        <v>4.8629119587229237</v>
      </c>
      <c r="BB242" s="12">
        <f t="shared" si="111"/>
        <v>3.2553037218052885</v>
      </c>
    </row>
    <row r="243" spans="1:54">
      <c r="A243" s="12">
        <v>238</v>
      </c>
      <c r="B243" s="12">
        <f t="shared" si="112"/>
        <v>13.635616438356164</v>
      </c>
      <c r="C243" s="12">
        <f>'Surv-rate CEA'!D241*'Unit cost and utilities'!$H$7+'Surv-rate CEA'!E241*'Unit cost and utilities'!$H$7+'Unit cost and utilities'!$G$14*('Surv-rate CEA'!C240-'Surv-rate CEA'!C241)</f>
        <v>64.634131867857349</v>
      </c>
      <c r="D243" s="12">
        <f t="shared" si="86"/>
        <v>43.193505081082129</v>
      </c>
      <c r="E243" s="12">
        <f>C243-'Surv-rate CEA'!E241*'Unit cost and utilities'!$H$7-'Unit cost and utilities'!$G$14*('Surv-rate CEA'!C240-'Surv-rate CEA'!C241)</f>
        <v>1.7807369384260672</v>
      </c>
      <c r="F243" s="12">
        <f t="shared" si="87"/>
        <v>1.1900255758865934</v>
      </c>
      <c r="G243" s="12">
        <f>'Surv-rate CEA'!G241*'Unit cost and utilities'!$H$4+'Surv-rate CEA'!H241*'Unit cost and utilities'!$H$4+('Surv-rate CEA'!F240-'Surv-rate CEA'!F241)*'Unit cost and utilities'!$G$14</f>
        <v>64.059783146240406</v>
      </c>
      <c r="H243" s="12">
        <f t="shared" si="88"/>
        <v>42.809681028549107</v>
      </c>
      <c r="I243" s="12">
        <f>G243-'Surv-rate CEA'!H241*'Unit cost and utilities'!$H$4-('Surv-rate CEA'!F240-'Surv-rate CEA'!F241)*'Unit cost and utilities'!$G$14</f>
        <v>0.31748275112124036</v>
      </c>
      <c r="J243" s="12">
        <f t="shared" si="89"/>
        <v>0.21216642704736038</v>
      </c>
      <c r="K243" s="12">
        <f>'Surv-rate CEA'!K241*'Unit cost and utilities'!$H$10+'Surv-rate CEA'!J241*'Unit cost and utilities'!$H$10+('Surv-rate CEA'!I240-'Surv-rate CEA'!I241)*'Unit cost and utilities'!$G$14</f>
        <v>59.409056113070129</v>
      </c>
      <c r="L243" s="12">
        <f t="shared" si="90"/>
        <v>39.701707022668401</v>
      </c>
      <c r="M243" s="12">
        <f>K243-'Surv-rate CEA'!J241*'Unit cost and utilities'!$H$10-('Surv-rate CEA'!I240-'Surv-rate CEA'!I241)*'Unit cost and utilities'!$G$14</f>
        <v>3.8240427329879916</v>
      </c>
      <c r="N243" s="12">
        <f t="shared" si="91"/>
        <v>2.5555198846839184</v>
      </c>
      <c r="O243" s="12">
        <f>'Surv-rate CEA'!N241*'Unit cost and utilities'!$H$3+'Surv-rate CEA'!M241*'Unit cost and utilities'!$H$3+('Surv-rate CEA'!L240-'Surv-rate CEA'!L241)*'Unit cost and utilities'!$G$14</f>
        <v>64.137496081754037</v>
      </c>
      <c r="P243" s="12">
        <f t="shared" si="92"/>
        <v>42.861614797565089</v>
      </c>
      <c r="Q243" s="12">
        <f>O243-'Surv-rate CEA'!M241*'Unit cost and utilities'!$H$3-('Surv-rate CEA'!L240-'Surv-rate CEA'!L241)*'Unit cost and utilities'!$G$14</f>
        <v>0.31748275112124258</v>
      </c>
      <c r="R243" s="12">
        <f t="shared" si="93"/>
        <v>0.21216642704736188</v>
      </c>
      <c r="S243" s="12">
        <f>'Surv-rate CEA'!Q241*'Unit cost and utilities'!$H$11+'Surv-rate CEA'!P241*'Unit cost and utilities'!$H$11+('Surv-rate CEA'!O240-'Surv-rate CEA'!O241)*'Unit cost and utilities'!$G$14</f>
        <v>59.409056113070129</v>
      </c>
      <c r="T243" s="12">
        <f t="shared" si="94"/>
        <v>39.701707022668401</v>
      </c>
      <c r="U243" s="12">
        <f>S243-'Surv-rate CEA'!P241*'Unit cost and utilities'!$H$11-('Surv-rate CEA'!O240-'Surv-rate CEA'!O241)*'Unit cost and utilities'!$G$14</f>
        <v>3.8240427329879916</v>
      </c>
      <c r="V243" s="12">
        <f t="shared" si="95"/>
        <v>2.5555198846839184</v>
      </c>
      <c r="W243" s="12">
        <f>'Surv-rate CEA'!T241*'Unit cost and utilities'!$H$4+'Surv-rate CEA'!S241*'Unit cost and utilities'!$H$4+('Surv-rate CEA'!R240-'Surv-rate CEA'!R241)*'Unit cost and utilities'!$G$14</f>
        <v>64.059783146240406</v>
      </c>
      <c r="X243" s="12">
        <f t="shared" si="96"/>
        <v>42.809681028549107</v>
      </c>
      <c r="Y243" s="12">
        <f>W243-'Surv-rate CEA'!S241*'Unit cost and utilities'!$H$4-('Surv-rate CEA'!R240-'Surv-rate CEA'!R241)*'Unit cost and utilities'!$G$14</f>
        <v>0.31748275112124036</v>
      </c>
      <c r="Z243" s="12">
        <f t="shared" si="97"/>
        <v>0.21216642704736038</v>
      </c>
      <c r="AA243" s="12">
        <f>'Surv-rate CEA'!W241*'Unit cost and utilities'!$H$6+'Surv-rate CEA'!V241*'Unit cost and utilities'!$H$6+('Surv-rate CEA'!U240-'Surv-rate CEA'!U241)*'Unit cost and utilities'!$G$14</f>
        <v>69.728435646979563</v>
      </c>
      <c r="AB243" s="12">
        <f t="shared" si="98"/>
        <v>46.597911233205565</v>
      </c>
      <c r="AC243" s="12">
        <f>AA243-'Surv-rate CEA'!V241*'Unit cost and utilities'!$H$6-('Surv-rate CEA'!U240-'Surv-rate CEA'!U241)*'Unit cost and utilities'!$G$14</f>
        <v>25.112100956120241</v>
      </c>
      <c r="AD243" s="12">
        <f t="shared" si="99"/>
        <v>16.781840010823132</v>
      </c>
      <c r="AE243" s="12">
        <f>'Surv-rate CEA'!Z241*'Unit cost and utilities'!$H$12+'Surv-rate CEA'!Y241*'Unit cost and utilities'!$H$12+('Surv-rate CEA'!X240-'Surv-rate CEA'!X241)*'Unit cost and utilities'!$G$14</f>
        <v>59.409056113070129</v>
      </c>
      <c r="AF243" s="12">
        <f t="shared" si="100"/>
        <v>39.701707022668401</v>
      </c>
      <c r="AG243" s="12">
        <f>AE243-'Surv-rate CEA'!Y241*'Unit cost and utilities'!$H$12-('Surv-rate CEA'!X240-'Surv-rate CEA'!X241)*'Unit cost and utilities'!$G$14</f>
        <v>3.8240427329879916</v>
      </c>
      <c r="AH243" s="12">
        <f t="shared" si="101"/>
        <v>2.5555198846839184</v>
      </c>
      <c r="AI243" s="12">
        <f>'Surv-rate CEA'!AC241*'Unit cost and utilities'!$H$5+'Surv-rate CEA'!AB241*'Unit cost and utilities'!$H$5+('Surv-rate CEA'!AA240-'Surv-rate CEA'!AA241)*'Unit cost and utilities'!$G$14</f>
        <v>77.273138024019545</v>
      </c>
      <c r="AJ243" s="12">
        <f t="shared" si="102"/>
        <v>51.63986245990705</v>
      </c>
      <c r="AK243" s="12">
        <f>AI243-'Surv-rate CEA'!AB241*'Unit cost and utilities'!$H$5-('Surv-rate CEA'!AA240-'Surv-rate CEA'!AA241)*'Unit cost and utilities'!$G$14</f>
        <v>4.7986812561506973</v>
      </c>
      <c r="AL243" s="12">
        <f t="shared" si="103"/>
        <v>3.206848413216103</v>
      </c>
      <c r="AM243" s="12">
        <f>'Surv-rate CEA'!AF241*'Unit cost and utilities'!$H$9+'Surv-rate CEA'!AE241*'Unit cost and utilities'!$H$9+('Surv-rate CEA'!AD240-'Surv-rate CEA'!AD241)*'Unit cost and utilities'!G250</f>
        <v>158.52465187547801</v>
      </c>
      <c r="AN243" s="12">
        <f t="shared" si="104"/>
        <v>105.93838206505525</v>
      </c>
      <c r="AO243" s="12">
        <f>AM243-'Surv-rate CEA'!AE241*'Unit cost and utilities'!$H$9-('Surv-rate CEA'!AD240-'Surv-rate CEA'!AD241)*'Unit cost and utilities'!G250</f>
        <v>16.027962003250707</v>
      </c>
      <c r="AP243" s="12">
        <f t="shared" si="105"/>
        <v>10.711118695648242</v>
      </c>
      <c r="AQ243" s="13">
        <f>'Surv-rate CEA'!AI241*'Unit cost and utilities'!$H$4+'Surv-rate CEA'!AH241*'Unit cost and utilities'!$H$4+('Surv-rate CEA'!AG240-'Surv-rate CEA'!AG241)*'Unit cost and utilities'!$G$14</f>
        <v>64.059783146240406</v>
      </c>
      <c r="AR243" s="12">
        <f t="shared" si="106"/>
        <v>42.809681028549107</v>
      </c>
      <c r="AS243" s="13">
        <f>AQ243-'Surv-rate CEA'!AH241*'Unit cost and utilities'!$H$4-('Surv-rate CEA'!AG240-'Surv-rate CEA'!AG241)*'Unit cost and utilities'!$G$14</f>
        <v>0.31748275112124036</v>
      </c>
      <c r="AT243" s="12">
        <f t="shared" si="107"/>
        <v>0.21216642704736038</v>
      </c>
      <c r="AU243" s="12">
        <f>'Surv-rate CEA'!AL241*'Unit cost and utilities'!$H$8+'Surv-rate CEA'!AK241*'Unit cost and utilities'!$H$8+('Surv-rate CEA'!AJ240-'Surv-rate CEA'!AJ241)*'Unit cost and utilities'!$G$14</f>
        <v>56.957100177656748</v>
      </c>
      <c r="AV243" s="12">
        <f t="shared" si="108"/>
        <v>38.063121215228549</v>
      </c>
      <c r="AW243" s="12">
        <f>AU243-'Surv-rate CEA'!AK241*'Unit cost and utilities'!$H$8-('Surv-rate CEA'!AJ240-'Surv-rate CEA'!AJ241)*'Unit cost and utilities'!$G$14</f>
        <v>37.869680811783972</v>
      </c>
      <c r="AX243" s="12">
        <f t="shared" si="109"/>
        <v>25.307437468285968</v>
      </c>
      <c r="AY243" s="12">
        <f>'Surv-rate CEA'!AO241*'Unit cost and utilities'!$H$5+'Surv-rate CEA'!AN241*'Unit cost and utilities'!$H$5+('Surv-rate CEA'!AM240-'Surv-rate CEA'!AM241)*'Unit cost and utilities'!$G$14</f>
        <v>77.273138024019545</v>
      </c>
      <c r="AZ243" s="12">
        <f t="shared" si="110"/>
        <v>51.63986245990705</v>
      </c>
      <c r="BA243" s="12">
        <f>AY243-'Surv-rate CEA'!AN241*'Unit cost and utilities'!$H$5-('Surv-rate CEA'!AM240-'Surv-rate CEA'!AM241)*'Unit cost and utilities'!$G$14</f>
        <v>4.7986812561506973</v>
      </c>
      <c r="BB243" s="12">
        <f t="shared" si="111"/>
        <v>3.206848413216103</v>
      </c>
    </row>
    <row r="244" spans="1:54">
      <c r="A244" s="12">
        <v>239</v>
      </c>
      <c r="B244" s="12">
        <f t="shared" si="112"/>
        <v>13.693150684931506</v>
      </c>
      <c r="C244" s="12">
        <f>'Surv-rate CEA'!D242*'Unit cost and utilities'!$H$7+'Surv-rate CEA'!E242*'Unit cost and utilities'!$H$7+'Unit cost and utilities'!$G$14*('Surv-rate CEA'!C241-'Surv-rate CEA'!C242)</f>
        <v>64.178016291830332</v>
      </c>
      <c r="D244" s="12">
        <f t="shared" si="86"/>
        <v>42.815817134485208</v>
      </c>
      <c r="E244" s="12">
        <f>C244-'Surv-rate CEA'!E242*'Unit cost and utilities'!$H$7-'Unit cost and utilities'!$G$14*('Surv-rate CEA'!C241-'Surv-rate CEA'!C242)</f>
        <v>1.7570937266892313</v>
      </c>
      <c r="F244" s="12">
        <f t="shared" si="87"/>
        <v>1.172230119235611</v>
      </c>
      <c r="G244" s="12">
        <f>'Surv-rate CEA'!G242*'Unit cost and utilities'!$H$4+'Surv-rate CEA'!H242*'Unit cost and utilities'!$H$4+('Surv-rate CEA'!F241-'Surv-rate CEA'!F242)*'Unit cost and utilities'!$G$14</f>
        <v>63.486778183924493</v>
      </c>
      <c r="H244" s="12">
        <f t="shared" si="88"/>
        <v>42.354663516244571</v>
      </c>
      <c r="I244" s="12">
        <f>G244-'Surv-rate CEA'!H242*'Unit cost and utilities'!$H$4-('Surv-rate CEA'!F241-'Surv-rate CEA'!F242)*'Unit cost and utilities'!$G$14</f>
        <v>0.31164334572035313</v>
      </c>
      <c r="J244" s="12">
        <f t="shared" si="89"/>
        <v>0.20791020465430543</v>
      </c>
      <c r="K244" s="12">
        <f>'Surv-rate CEA'!K242*'Unit cost and utilities'!$H$10+'Surv-rate CEA'!J242*'Unit cost and utilities'!$H$10+('Surv-rate CEA'!I241-'Surv-rate CEA'!I242)*'Unit cost and utilities'!$G$14</f>
        <v>58.979108851770249</v>
      </c>
      <c r="L244" s="12">
        <f t="shared" si="90"/>
        <v>39.347410301208512</v>
      </c>
      <c r="M244" s="12">
        <f>K244-'Surv-rate CEA'!J242*'Unit cost and utilities'!$H$10-('Surv-rate CEA'!I241-'Surv-rate CEA'!I242)*'Unit cost and utilities'!$G$14</f>
        <v>3.7788780744675599</v>
      </c>
      <c r="N244" s="12">
        <f t="shared" si="91"/>
        <v>2.5210463326600938</v>
      </c>
      <c r="O244" s="12">
        <f>'Surv-rate CEA'!N242*'Unit cost and utilities'!$H$3+'Surv-rate CEA'!M242*'Unit cost and utilities'!$H$3+('Surv-rate CEA'!L241-'Surv-rate CEA'!L242)*'Unit cost and utilities'!$G$14</f>
        <v>63.55957721035923</v>
      </c>
      <c r="P244" s="12">
        <f t="shared" si="92"/>
        <v>42.403230766893529</v>
      </c>
      <c r="Q244" s="12">
        <f>O244-'Surv-rate CEA'!M242*'Unit cost and utilities'!$H$3-('Surv-rate CEA'!L241-'Surv-rate CEA'!L242)*'Unit cost and utilities'!$G$14</f>
        <v>0.31164334572035512</v>
      </c>
      <c r="R244" s="12">
        <f t="shared" si="93"/>
        <v>0.20791020465430676</v>
      </c>
      <c r="S244" s="12">
        <f>'Surv-rate CEA'!Q242*'Unit cost and utilities'!$H$11+'Surv-rate CEA'!P242*'Unit cost and utilities'!$H$11+('Surv-rate CEA'!O241-'Surv-rate CEA'!O242)*'Unit cost and utilities'!$G$14</f>
        <v>58.979108851770249</v>
      </c>
      <c r="T244" s="12">
        <f t="shared" si="94"/>
        <v>39.347410301208512</v>
      </c>
      <c r="U244" s="12">
        <f>S244-'Surv-rate CEA'!P242*'Unit cost and utilities'!$H$11-('Surv-rate CEA'!O241-'Surv-rate CEA'!O242)*'Unit cost and utilities'!$G$14</f>
        <v>3.7788780744675599</v>
      </c>
      <c r="V244" s="12">
        <f t="shared" si="95"/>
        <v>2.5210463326600938</v>
      </c>
      <c r="W244" s="12">
        <f>'Surv-rate CEA'!T242*'Unit cost and utilities'!$H$4+'Surv-rate CEA'!S242*'Unit cost and utilities'!$H$4+('Surv-rate CEA'!R241-'Surv-rate CEA'!R242)*'Unit cost and utilities'!$G$14</f>
        <v>63.486778183924493</v>
      </c>
      <c r="X244" s="12">
        <f t="shared" si="96"/>
        <v>42.354663516244571</v>
      </c>
      <c r="Y244" s="12">
        <f>W244-'Surv-rate CEA'!S242*'Unit cost and utilities'!$H$4-('Surv-rate CEA'!R241-'Surv-rate CEA'!R242)*'Unit cost and utilities'!$G$14</f>
        <v>0.31164334572035313</v>
      </c>
      <c r="Z244" s="12">
        <f t="shared" si="97"/>
        <v>0.20791020465430543</v>
      </c>
      <c r="AA244" s="12">
        <f>'Surv-rate CEA'!W242*'Unit cost and utilities'!$H$6+'Surv-rate CEA'!V242*'Unit cost and utilities'!$H$6+('Surv-rate CEA'!U241-'Surv-rate CEA'!U242)*'Unit cost and utilities'!$G$14</f>
        <v>69.247679842629935</v>
      </c>
      <c r="AB244" s="12">
        <f t="shared" si="98"/>
        <v>46.198000007470519</v>
      </c>
      <c r="AC244" s="12">
        <f>AA244-'Surv-rate CEA'!V242*'Unit cost and utilities'!$H$6-('Surv-rate CEA'!U241-'Surv-rate CEA'!U242)*'Unit cost and utilities'!$G$14</f>
        <v>24.906428753623711</v>
      </c>
      <c r="AD244" s="12">
        <f t="shared" si="99"/>
        <v>16.616111880727999</v>
      </c>
      <c r="AE244" s="12">
        <f>'Surv-rate CEA'!Z242*'Unit cost and utilities'!$H$12+'Surv-rate CEA'!Y242*'Unit cost and utilities'!$H$12+('Surv-rate CEA'!X241-'Surv-rate CEA'!X242)*'Unit cost and utilities'!$G$14</f>
        <v>58.979108851770249</v>
      </c>
      <c r="AF244" s="12">
        <f t="shared" si="100"/>
        <v>39.347410301208512</v>
      </c>
      <c r="AG244" s="12">
        <f>AE244-'Surv-rate CEA'!Y242*'Unit cost and utilities'!$H$12-('Surv-rate CEA'!X241-'Surv-rate CEA'!X242)*'Unit cost and utilities'!$G$14</f>
        <v>3.7788780744675599</v>
      </c>
      <c r="AH244" s="12">
        <f t="shared" si="101"/>
        <v>2.5210463326600938</v>
      </c>
      <c r="AI244" s="12">
        <f>'Surv-rate CEA'!AC242*'Unit cost and utilities'!$H$5+'Surv-rate CEA'!AB242*'Unit cost and utilities'!$H$5+('Surv-rate CEA'!AA241-'Surv-rate CEA'!AA242)*'Unit cost and utilities'!$G$14</f>
        <v>76.614900866365687</v>
      </c>
      <c r="AJ244" s="12">
        <f t="shared" si="102"/>
        <v>51.112978786298221</v>
      </c>
      <c r="AK244" s="12">
        <f>AI244-'Surv-rate CEA'!AB242*'Unit cost and utilities'!$H$5-('Surv-rate CEA'!AA241-'Surv-rate CEA'!AA242)*'Unit cost and utilities'!$G$14</f>
        <v>4.7354956063354043</v>
      </c>
      <c r="AL244" s="12">
        <f t="shared" si="103"/>
        <v>3.1592455740615466</v>
      </c>
      <c r="AM244" s="12">
        <f>'Surv-rate CEA'!AF242*'Unit cost and utilities'!$H$9+'Surv-rate CEA'!AE242*'Unit cost and utilities'!$H$9+('Surv-rate CEA'!AD241-'Surv-rate CEA'!AD242)*'Unit cost and utilities'!G251</f>
        <v>157.73445934160006</v>
      </c>
      <c r="AN244" s="12">
        <f t="shared" si="104"/>
        <v>105.23120154208543</v>
      </c>
      <c r="AO244" s="12">
        <f>AM244-'Surv-rate CEA'!AE242*'Unit cost and utilities'!$H$9-('Surv-rate CEA'!AD241-'Surv-rate CEA'!AD242)*'Unit cost and utilities'!G251</f>
        <v>15.882826381363884</v>
      </c>
      <c r="AP244" s="12">
        <f t="shared" si="105"/>
        <v>10.59609238825632</v>
      </c>
      <c r="AQ244" s="13">
        <f>'Surv-rate CEA'!AI242*'Unit cost and utilities'!$H$4+'Surv-rate CEA'!AH242*'Unit cost and utilities'!$H$4+('Surv-rate CEA'!AG241-'Surv-rate CEA'!AG242)*'Unit cost and utilities'!$G$14</f>
        <v>63.486778183924493</v>
      </c>
      <c r="AR244" s="12">
        <f t="shared" si="106"/>
        <v>42.354663516244571</v>
      </c>
      <c r="AS244" s="13">
        <f>AQ244-'Surv-rate CEA'!AH242*'Unit cost and utilities'!$H$4-('Surv-rate CEA'!AG241-'Surv-rate CEA'!AG242)*'Unit cost and utilities'!$G$14</f>
        <v>0.31164334572035313</v>
      </c>
      <c r="AT244" s="12">
        <f t="shared" si="107"/>
        <v>0.20791020465430543</v>
      </c>
      <c r="AU244" s="12">
        <f>'Surv-rate CEA'!AL242*'Unit cost and utilities'!$H$8+'Surv-rate CEA'!AK242*'Unit cost and utilities'!$H$8+('Surv-rate CEA'!AJ241-'Surv-rate CEA'!AJ242)*'Unit cost and utilities'!$G$14</f>
        <v>56.539767371540179</v>
      </c>
      <c r="AV244" s="12">
        <f t="shared" si="108"/>
        <v>37.720024402099781</v>
      </c>
      <c r="AW244" s="12">
        <f>AU244-'Surv-rate CEA'!AK242*'Unit cost and utilities'!$H$8-('Surv-rate CEA'!AJ241-'Surv-rate CEA'!AJ242)*'Unit cost and utilities'!$G$14</f>
        <v>37.58951600961079</v>
      </c>
      <c r="AX244" s="12">
        <f t="shared" si="109"/>
        <v>25.07752555521375</v>
      </c>
      <c r="AY244" s="12">
        <f>'Surv-rate CEA'!AO242*'Unit cost and utilities'!$H$5+'Surv-rate CEA'!AN242*'Unit cost and utilities'!$H$5+('Surv-rate CEA'!AM241-'Surv-rate CEA'!AM242)*'Unit cost and utilities'!$G$14</f>
        <v>76.614900866365687</v>
      </c>
      <c r="AZ244" s="12">
        <f t="shared" si="110"/>
        <v>51.112978786298221</v>
      </c>
      <c r="BA244" s="12">
        <f>AY244-'Surv-rate CEA'!AN242*'Unit cost and utilities'!$H$5-('Surv-rate CEA'!AM241-'Surv-rate CEA'!AM242)*'Unit cost and utilities'!$G$14</f>
        <v>4.7354956063354043</v>
      </c>
      <c r="BB244" s="12">
        <f t="shared" si="111"/>
        <v>3.1592455740615466</v>
      </c>
    </row>
    <row r="245" spans="1:54">
      <c r="A245" s="12">
        <v>240</v>
      </c>
      <c r="B245" s="12">
        <f t="shared" si="112"/>
        <v>13.75068493150685</v>
      </c>
      <c r="C245" s="12">
        <f>'Surv-rate CEA'!D243*'Unit cost and utilities'!$H$7+'Surv-rate CEA'!E243*'Unit cost and utilities'!$H$7+'Unit cost and utilities'!$G$14*('Surv-rate CEA'!C242-'Surv-rate CEA'!C243)</f>
        <v>63.726484312464898</v>
      </c>
      <c r="D245" s="12">
        <f t="shared" si="86"/>
        <v>42.442340721199947</v>
      </c>
      <c r="E245" s="12">
        <f>C245-'Surv-rate CEA'!E243*'Unit cost and utilities'!$H$7-'Unit cost and utilities'!$G$14*('Surv-rate CEA'!C242-'Surv-rate CEA'!C243)</f>
        <v>1.7338365405578267</v>
      </c>
      <c r="F245" s="12">
        <f t="shared" si="87"/>
        <v>1.1547487987632179</v>
      </c>
      <c r="G245" s="12">
        <f>'Surv-rate CEA'!G243*'Unit cost and utilities'!$H$4+'Surv-rate CEA'!H243*'Unit cost and utilities'!$H$4+('Surv-rate CEA'!F242-'Surv-rate CEA'!F243)*'Unit cost and utilities'!$G$14</f>
        <v>62.920587284465093</v>
      </c>
      <c r="H245" s="12">
        <f t="shared" si="88"/>
        <v>41.905606950027831</v>
      </c>
      <c r="I245" s="12">
        <f>G245-'Surv-rate CEA'!H243*'Unit cost and utilities'!$H$4-('Surv-rate CEA'!F242-'Surv-rate CEA'!F243)*'Unit cost and utilities'!$G$14</f>
        <v>0.30592901488914803</v>
      </c>
      <c r="J245" s="12">
        <f t="shared" si="89"/>
        <v>0.20375113465794215</v>
      </c>
      <c r="K245" s="12">
        <f>'Surv-rate CEA'!K243*'Unit cost and utilities'!$H$10+'Surv-rate CEA'!J243*'Unit cost and utilities'!$H$10+('Surv-rate CEA'!I242-'Surv-rate CEA'!I243)*'Unit cost and utilities'!$G$14</f>
        <v>58.55355929454943</v>
      </c>
      <c r="L245" s="12">
        <f t="shared" si="90"/>
        <v>38.997131896261784</v>
      </c>
      <c r="M245" s="12">
        <f>K245-'Surv-rate CEA'!J243*'Unit cost and utilities'!$H$10-('Surv-rate CEA'!I242-'Surv-rate CEA'!I243)*'Unit cost and utilities'!$G$14</f>
        <v>3.7343848981217942</v>
      </c>
      <c r="N245" s="12">
        <f t="shared" si="91"/>
        <v>2.4871297693600671</v>
      </c>
      <c r="O245" s="12">
        <f>'Surv-rate CEA'!N243*'Unit cost and utilities'!$H$3+'Surv-rate CEA'!M243*'Unit cost and utilities'!$H$3+('Surv-rate CEA'!L242-'Surv-rate CEA'!L243)*'Unit cost and utilities'!$G$14</f>
        <v>62.988607252175271</v>
      </c>
      <c r="P245" s="12">
        <f t="shared" si="92"/>
        <v>41.950908784524849</v>
      </c>
      <c r="Q245" s="12">
        <f>O245-'Surv-rate CEA'!M243*'Unit cost and utilities'!$H$3-('Surv-rate CEA'!L242-'Surv-rate CEA'!L243)*'Unit cost and utilities'!$G$14</f>
        <v>0.30592901488914848</v>
      </c>
      <c r="R245" s="12">
        <f t="shared" si="93"/>
        <v>0.20375113465794242</v>
      </c>
      <c r="S245" s="12">
        <f>'Surv-rate CEA'!Q243*'Unit cost and utilities'!$H$11+'Surv-rate CEA'!P243*'Unit cost and utilities'!$H$11+('Surv-rate CEA'!O242-'Surv-rate CEA'!O243)*'Unit cost and utilities'!$G$14</f>
        <v>58.55355929454943</v>
      </c>
      <c r="T245" s="12">
        <f t="shared" si="94"/>
        <v>38.997131896261784</v>
      </c>
      <c r="U245" s="12">
        <f>S245-'Surv-rate CEA'!P243*'Unit cost and utilities'!$H$11-('Surv-rate CEA'!O242-'Surv-rate CEA'!O243)*'Unit cost and utilities'!$G$14</f>
        <v>3.7343848981217942</v>
      </c>
      <c r="V245" s="12">
        <f t="shared" si="95"/>
        <v>2.4871297693600671</v>
      </c>
      <c r="W245" s="12">
        <f>'Surv-rate CEA'!T243*'Unit cost and utilities'!$H$4+'Surv-rate CEA'!S243*'Unit cost and utilities'!$H$4+('Surv-rate CEA'!R242-'Surv-rate CEA'!R243)*'Unit cost and utilities'!$G$14</f>
        <v>62.920587284465093</v>
      </c>
      <c r="X245" s="12">
        <f t="shared" si="96"/>
        <v>41.905606950027831</v>
      </c>
      <c r="Y245" s="12">
        <f>W245-'Surv-rate CEA'!S243*'Unit cost and utilities'!$H$4-('Surv-rate CEA'!R242-'Surv-rate CEA'!R243)*'Unit cost and utilities'!$G$14</f>
        <v>0.30592901488914803</v>
      </c>
      <c r="Z245" s="12">
        <f t="shared" si="97"/>
        <v>0.20375113465794215</v>
      </c>
      <c r="AA245" s="12">
        <f>'Surv-rate CEA'!W243*'Unit cost and utilities'!$H$6+'Surv-rate CEA'!V243*'Unit cost and utilities'!$H$6+('Surv-rate CEA'!U242-'Surv-rate CEA'!U243)*'Unit cost and utilities'!$G$14</f>
        <v>68.771677666185056</v>
      </c>
      <c r="AB245" s="12">
        <f t="shared" si="98"/>
        <v>45.8024792512497</v>
      </c>
      <c r="AC245" s="12">
        <f>AA245-'Surv-rate CEA'!V243*'Unit cost and utilities'!$H$6-('Surv-rate CEA'!U242-'Surv-rate CEA'!U243)*'Unit cost and utilities'!$G$14</f>
        <v>24.703073177953481</v>
      </c>
      <c r="AD245" s="12">
        <f t="shared" si="99"/>
        <v>16.45244139844004</v>
      </c>
      <c r="AE245" s="12">
        <f>'Surv-rate CEA'!Z243*'Unit cost and utilities'!$H$12+'Surv-rate CEA'!Y243*'Unit cost and utilities'!$H$12+('Surv-rate CEA'!X242-'Surv-rate CEA'!X243)*'Unit cost and utilities'!$G$14</f>
        <v>58.55355929454943</v>
      </c>
      <c r="AF245" s="12">
        <f t="shared" si="100"/>
        <v>38.997131896261784</v>
      </c>
      <c r="AG245" s="12">
        <f>AE245-'Surv-rate CEA'!Y243*'Unit cost and utilities'!$H$12-('Surv-rate CEA'!X242-'Surv-rate CEA'!X243)*'Unit cost and utilities'!$G$14</f>
        <v>3.7343848981217942</v>
      </c>
      <c r="AH245" s="12">
        <f t="shared" si="101"/>
        <v>2.4871297693600671</v>
      </c>
      <c r="AI245" s="12">
        <f>'Surv-rate CEA'!AC243*'Unit cost and utilities'!$H$5+'Surv-rate CEA'!AB243*'Unit cost and utilities'!$H$5+('Surv-rate CEA'!AA242-'Surv-rate CEA'!AA243)*'Unit cost and utilities'!$G$14</f>
        <v>75.964212114506239</v>
      </c>
      <c r="AJ245" s="12">
        <f t="shared" si="102"/>
        <v>50.592763871499891</v>
      </c>
      <c r="AK245" s="12">
        <f>AI245-'Surv-rate CEA'!AB243*'Unit cost and utilities'!$H$5-('Surv-rate CEA'!AA242-'Surv-rate CEA'!AA243)*'Unit cost and utilities'!$G$14</f>
        <v>4.6733346836884548</v>
      </c>
      <c r="AL245" s="12">
        <f t="shared" si="103"/>
        <v>3.1124777255366318</v>
      </c>
      <c r="AM245" s="12">
        <f>'Surv-rate CEA'!AF243*'Unit cost and utilities'!$H$9+'Surv-rate CEA'!AE243*'Unit cost and utilities'!$H$9+('Surv-rate CEA'!AD242-'Surv-rate CEA'!AD243)*'Unit cost and utilities'!G252</f>
        <v>156.95052821598281</v>
      </c>
      <c r="AN245" s="12">
        <f t="shared" si="104"/>
        <v>104.53028857284835</v>
      </c>
      <c r="AO245" s="12">
        <f>AM245-'Surv-rate CEA'!AE243*'Unit cost and utilities'!$H$9-('Surv-rate CEA'!AD242-'Surv-rate CEA'!AD243)*'Unit cost and utilities'!G252</f>
        <v>15.739450478854451</v>
      </c>
      <c r="AP245" s="12">
        <f t="shared" si="105"/>
        <v>10.482598046874049</v>
      </c>
      <c r="AQ245" s="13">
        <f>'Surv-rate CEA'!AI243*'Unit cost and utilities'!$H$4+'Surv-rate CEA'!AH243*'Unit cost and utilities'!$H$4+('Surv-rate CEA'!AG242-'Surv-rate CEA'!AG243)*'Unit cost and utilities'!$G$14</f>
        <v>62.920587284465093</v>
      </c>
      <c r="AR245" s="12">
        <f t="shared" si="106"/>
        <v>41.905606950027831</v>
      </c>
      <c r="AS245" s="13">
        <f>AQ245-'Surv-rate CEA'!AH243*'Unit cost and utilities'!$H$4-('Surv-rate CEA'!AG242-'Surv-rate CEA'!AG243)*'Unit cost and utilities'!$G$14</f>
        <v>0.30592901488914803</v>
      </c>
      <c r="AT245" s="12">
        <f t="shared" si="107"/>
        <v>0.20375113465794215</v>
      </c>
      <c r="AU245" s="12">
        <f>'Surv-rate CEA'!AL243*'Unit cost and utilities'!$H$8+'Surv-rate CEA'!AK243*'Unit cost and utilities'!$H$8+('Surv-rate CEA'!AJ242-'Surv-rate CEA'!AJ243)*'Unit cost and utilities'!$G$14</f>
        <v>56.12674064535102</v>
      </c>
      <c r="AV245" s="12">
        <f t="shared" si="108"/>
        <v>37.380851552397054</v>
      </c>
      <c r="AW245" s="12">
        <f>AU245-'Surv-rate CEA'!AK243*'Unit cost and utilities'!$H$8-('Surv-rate CEA'!AJ242-'Surv-rate CEA'!AJ243)*'Unit cost and utilities'!$G$14</f>
        <v>37.312286026527254</v>
      </c>
      <c r="AX245" s="12">
        <f t="shared" si="109"/>
        <v>24.850276517058408</v>
      </c>
      <c r="AY245" s="12">
        <f>'Surv-rate CEA'!AO243*'Unit cost and utilities'!$H$5+'Surv-rate CEA'!AN243*'Unit cost and utilities'!$H$5+('Surv-rate CEA'!AM242-'Surv-rate CEA'!AM243)*'Unit cost and utilities'!$G$14</f>
        <v>75.964212114506239</v>
      </c>
      <c r="AZ245" s="12">
        <f t="shared" si="110"/>
        <v>50.592763871499891</v>
      </c>
      <c r="BA245" s="12">
        <f>AY245-'Surv-rate CEA'!AN243*'Unit cost and utilities'!$H$5-('Surv-rate CEA'!AM242-'Surv-rate CEA'!AM243)*'Unit cost and utilities'!$G$14</f>
        <v>4.6733346836884548</v>
      </c>
      <c r="BB245" s="12">
        <f t="shared" si="111"/>
        <v>3.1124777255366318</v>
      </c>
    </row>
    <row r="246" spans="1:54">
      <c r="A246" s="12">
        <v>241</v>
      </c>
      <c r="B246" s="12">
        <f t="shared" si="112"/>
        <v>13.808219178082192</v>
      </c>
      <c r="C246" s="12">
        <f>'Surv-rate CEA'!D244*'Unit cost and utilities'!$H$7+'Surv-rate CEA'!E244*'Unit cost and utilities'!$H$7+'Unit cost and utilities'!$G$14*('Surv-rate CEA'!C243-'Surv-rate CEA'!C244)</f>
        <v>63.279475139636602</v>
      </c>
      <c r="D246" s="12">
        <f t="shared" si="86"/>
        <v>42.073017014187222</v>
      </c>
      <c r="E246" s="12">
        <f>C246-'Surv-rate CEA'!E244*'Unit cost and utilities'!$H$7-'Unit cost and utilities'!$G$14*('Surv-rate CEA'!C243-'Surv-rate CEA'!C244)</f>
        <v>1.7109578554002405</v>
      </c>
      <c r="F246" s="12">
        <f t="shared" si="87"/>
        <v>1.1375751584848715</v>
      </c>
      <c r="G246" s="12">
        <f>'Surv-rate CEA'!G244*'Unit cost and utilities'!$H$4+'Surv-rate CEA'!H244*'Unit cost and utilities'!$H$4+('Surv-rate CEA'!F243-'Surv-rate CEA'!F244)*'Unit cost and utilities'!$G$14</f>
        <v>62.361108113415767</v>
      </c>
      <c r="H246" s="12">
        <f t="shared" si="88"/>
        <v>41.462416634930037</v>
      </c>
      <c r="I246" s="12">
        <f>G246-'Surv-rate CEA'!H244*'Unit cost and utilities'!$H$4-('Surv-rate CEA'!F243-'Surv-rate CEA'!F244)*'Unit cost and utilities'!$G$14</f>
        <v>0.30033669082921732</v>
      </c>
      <c r="J246" s="12">
        <f t="shared" si="89"/>
        <v>0.19968671793435031</v>
      </c>
      <c r="K246" s="12">
        <f>'Surv-rate CEA'!K244*'Unit cost and utilities'!$H$10+'Surv-rate CEA'!J244*'Unit cost and utilities'!$H$10+('Surv-rate CEA'!I243-'Surv-rate CEA'!I244)*'Unit cost and utilities'!$G$14</f>
        <v>58.132348351318939</v>
      </c>
      <c r="L246" s="12">
        <f t="shared" si="90"/>
        <v>38.650814910563525</v>
      </c>
      <c r="M246" s="12">
        <f>K246-'Surv-rate CEA'!J244*'Unit cost and utilities'!$H$10-('Surv-rate CEA'!I243-'Surv-rate CEA'!I244)*'Unit cost and utilities'!$G$14</f>
        <v>3.690551081443108</v>
      </c>
      <c r="N246" s="12">
        <f t="shared" si="91"/>
        <v>2.45375958158073</v>
      </c>
      <c r="O246" s="12">
        <f>'Surv-rate CEA'!N244*'Unit cost and utilities'!$H$3+'Surv-rate CEA'!M244*'Unit cost and utilities'!$H$3+('Surv-rate CEA'!L243-'Surv-rate CEA'!L244)*'Unit cost and utilities'!$G$14</f>
        <v>62.424480279999344</v>
      </c>
      <c r="P246" s="12">
        <f t="shared" si="92"/>
        <v>41.504551280279308</v>
      </c>
      <c r="Q246" s="12">
        <f>O246-'Surv-rate CEA'!M244*'Unit cost and utilities'!$H$3-('Surv-rate CEA'!L243-'Surv-rate CEA'!L244)*'Unit cost and utilities'!$G$14</f>
        <v>0.30033669082921866</v>
      </c>
      <c r="R246" s="12">
        <f t="shared" si="93"/>
        <v>0.19968671793435119</v>
      </c>
      <c r="S246" s="12">
        <f>'Surv-rate CEA'!Q244*'Unit cost and utilities'!$H$11+'Surv-rate CEA'!P244*'Unit cost and utilities'!$H$11+('Surv-rate CEA'!O243-'Surv-rate CEA'!O244)*'Unit cost and utilities'!$G$14</f>
        <v>58.132348351318939</v>
      </c>
      <c r="T246" s="12">
        <f t="shared" si="94"/>
        <v>38.650814910563525</v>
      </c>
      <c r="U246" s="12">
        <f>S246-'Surv-rate CEA'!P244*'Unit cost and utilities'!$H$11-('Surv-rate CEA'!O243-'Surv-rate CEA'!O244)*'Unit cost and utilities'!$G$14</f>
        <v>3.690551081443108</v>
      </c>
      <c r="V246" s="12">
        <f t="shared" si="95"/>
        <v>2.45375958158073</v>
      </c>
      <c r="W246" s="12">
        <f>'Surv-rate CEA'!T244*'Unit cost and utilities'!$H$4+'Surv-rate CEA'!S244*'Unit cost and utilities'!$H$4+('Surv-rate CEA'!R243-'Surv-rate CEA'!R244)*'Unit cost and utilities'!$G$14</f>
        <v>62.361108113415767</v>
      </c>
      <c r="X246" s="12">
        <f t="shared" si="96"/>
        <v>41.462416634930037</v>
      </c>
      <c r="Y246" s="12">
        <f>W246-'Surv-rate CEA'!S244*'Unit cost and utilities'!$H$4-('Surv-rate CEA'!R243-'Surv-rate CEA'!R244)*'Unit cost and utilities'!$G$14</f>
        <v>0.30033669082921732</v>
      </c>
      <c r="Z246" s="12">
        <f t="shared" si="97"/>
        <v>0.19968671793435031</v>
      </c>
      <c r="AA246" s="12">
        <f>'Surv-rate CEA'!W244*'Unit cost and utilities'!$H$6+'Surv-rate CEA'!V244*'Unit cost and utilities'!$H$6+('Surv-rate CEA'!U243-'Surv-rate CEA'!U244)*'Unit cost and utilities'!$G$14</f>
        <v>68.300366816566395</v>
      </c>
      <c r="AB246" s="12">
        <f t="shared" si="98"/>
        <v>45.411288396554305</v>
      </c>
      <c r="AC246" s="12">
        <f>AA246-'Surv-rate CEA'!V244*'Unit cost and utilities'!$H$6-('Surv-rate CEA'!U243-'Surv-rate CEA'!U244)*'Unit cost and utilities'!$G$14</f>
        <v>24.502000602211041</v>
      </c>
      <c r="AD246" s="12">
        <f t="shared" si="99"/>
        <v>16.290797070355897</v>
      </c>
      <c r="AE246" s="12">
        <f>'Surv-rate CEA'!Z244*'Unit cost and utilities'!$H$12+'Surv-rate CEA'!Y244*'Unit cost and utilities'!$H$12+('Surv-rate CEA'!X243-'Surv-rate CEA'!X244)*'Unit cost and utilities'!$G$14</f>
        <v>58.132348351318939</v>
      </c>
      <c r="AF246" s="12">
        <f t="shared" si="100"/>
        <v>38.650814910563525</v>
      </c>
      <c r="AG246" s="12">
        <f>AE246-'Surv-rate CEA'!Y244*'Unit cost and utilities'!$H$12-('Surv-rate CEA'!X243-'Surv-rate CEA'!X244)*'Unit cost and utilities'!$G$14</f>
        <v>3.690551081443108</v>
      </c>
      <c r="AH246" s="12">
        <f t="shared" si="101"/>
        <v>2.45375958158073</v>
      </c>
      <c r="AI246" s="12">
        <f>'Surv-rate CEA'!AC244*'Unit cost and utilities'!$H$5+'Surv-rate CEA'!AB244*'Unit cost and utilities'!$H$5+('Surv-rate CEA'!AA243-'Surv-rate CEA'!AA244)*'Unit cost and utilities'!$G$14</f>
        <v>75.320961532990111</v>
      </c>
      <c r="AJ246" s="12">
        <f t="shared" si="102"/>
        <v>50.079114738381705</v>
      </c>
      <c r="AK246" s="12">
        <f>AI246-'Surv-rate CEA'!AB244*'Unit cost and utilities'!$H$5-('Surv-rate CEA'!AA243-'Surv-rate CEA'!AA244)*'Unit cost and utilities'!$G$14</f>
        <v>4.6121786242648835</v>
      </c>
      <c r="AL246" s="12">
        <f t="shared" si="103"/>
        <v>3.066527800727922</v>
      </c>
      <c r="AM246" s="12">
        <f>'Surv-rate CEA'!AF244*'Unit cost and utilities'!$H$9+'Surv-rate CEA'!AE244*'Unit cost and utilities'!$H$9+('Surv-rate CEA'!AD243-'Surv-rate CEA'!AD244)*'Unit cost and utilities'!G253</f>
        <v>156.17278875370039</v>
      </c>
      <c r="AN246" s="12">
        <f t="shared" si="104"/>
        <v>103.83557044188905</v>
      </c>
      <c r="AO246" s="12">
        <f>AM246-'Surv-rate CEA'!AE244*'Unit cost and utilities'!$H$9-('Surv-rate CEA'!AD243-'Surv-rate CEA'!AD244)*'Unit cost and utilities'!G253</f>
        <v>15.597807269885891</v>
      </c>
      <c r="AP246" s="12">
        <f t="shared" si="105"/>
        <v>10.37061083711275</v>
      </c>
      <c r="AQ246" s="13">
        <f>'Surv-rate CEA'!AI244*'Unit cost and utilities'!$H$4+'Surv-rate CEA'!AH244*'Unit cost and utilities'!$H$4+('Surv-rate CEA'!AG243-'Surv-rate CEA'!AG244)*'Unit cost and utilities'!$G$14</f>
        <v>62.361108113415767</v>
      </c>
      <c r="AR246" s="12">
        <f t="shared" si="106"/>
        <v>41.462416634930037</v>
      </c>
      <c r="AS246" s="13">
        <f>AQ246-'Surv-rate CEA'!AH244*'Unit cost and utilities'!$H$4-('Surv-rate CEA'!AG243-'Surv-rate CEA'!AG244)*'Unit cost and utilities'!$G$14</f>
        <v>0.30033669082921732</v>
      </c>
      <c r="AT246" s="12">
        <f t="shared" si="107"/>
        <v>0.19968671793435031</v>
      </c>
      <c r="AU246" s="12">
        <f>'Surv-rate CEA'!AL244*'Unit cost and utilities'!$H$8+'Surv-rate CEA'!AK244*'Unit cost and utilities'!$H$8+('Surv-rate CEA'!AJ243-'Surv-rate CEA'!AJ244)*'Unit cost and utilities'!$G$14</f>
        <v>55.717961765216657</v>
      </c>
      <c r="AV246" s="12">
        <f t="shared" si="108"/>
        <v>37.045546730134518</v>
      </c>
      <c r="AW246" s="12">
        <f>AU246-'Surv-rate CEA'!AK244*'Unit cost and utilities'!$H$8-('Surv-rate CEA'!AJ243-'Surv-rate CEA'!AJ244)*'Unit cost and utilities'!$G$14</f>
        <v>37.037950520445179</v>
      </c>
      <c r="AX246" s="12">
        <f t="shared" si="109"/>
        <v>24.625651824365992</v>
      </c>
      <c r="AY246" s="12">
        <f>'Surv-rate CEA'!AO244*'Unit cost and utilities'!$H$5+'Surv-rate CEA'!AN244*'Unit cost and utilities'!$H$5+('Surv-rate CEA'!AM243-'Surv-rate CEA'!AM244)*'Unit cost and utilities'!$G$14</f>
        <v>75.320961532990111</v>
      </c>
      <c r="AZ246" s="12">
        <f t="shared" si="110"/>
        <v>50.079114738381705</v>
      </c>
      <c r="BA246" s="12">
        <f>AY246-'Surv-rate CEA'!AN244*'Unit cost and utilities'!$H$5-('Surv-rate CEA'!AM243-'Surv-rate CEA'!AM244)*'Unit cost and utilities'!$G$14</f>
        <v>4.6121786242648835</v>
      </c>
      <c r="BB246" s="12">
        <f t="shared" si="111"/>
        <v>3.066527800727922</v>
      </c>
    </row>
    <row r="247" spans="1:54">
      <c r="A247" s="12">
        <v>242</v>
      </c>
      <c r="B247" s="12">
        <f t="shared" si="112"/>
        <v>13.865753424657534</v>
      </c>
      <c r="C247" s="12">
        <f>'Surv-rate CEA'!D245*'Unit cost and utilities'!$H$7+'Surv-rate CEA'!E245*'Unit cost and utilities'!$H$7+'Unit cost and utilities'!$G$14*('Surv-rate CEA'!C244-'Surv-rate CEA'!C245)</f>
        <v>62.836928993243042</v>
      </c>
      <c r="D247" s="12">
        <f t="shared" si="86"/>
        <v>41.707788190734249</v>
      </c>
      <c r="E247" s="12">
        <f>C247-'Surv-rate CEA'!E245*'Unit cost and utilities'!$H$7-'Unit cost and utilities'!$G$14*('Surv-rate CEA'!C244-'Surv-rate CEA'!C245)</f>
        <v>1.6884503177038708</v>
      </c>
      <c r="F247" s="12">
        <f t="shared" si="87"/>
        <v>1.1207028947729691</v>
      </c>
      <c r="G247" s="12">
        <f>'Surv-rate CEA'!G245*'Unit cost and utilities'!$H$4+'Surv-rate CEA'!H245*'Unit cost and utilities'!$H$4+('Surv-rate CEA'!F244-'Surv-rate CEA'!F245)*'Unit cost and utilities'!$G$14</f>
        <v>61.808240205634213</v>
      </c>
      <c r="H247" s="12">
        <f t="shared" si="88"/>
        <v>41.024999665655535</v>
      </c>
      <c r="I247" s="12">
        <f>G247-'Surv-rate CEA'!H245*'Unit cost and utilities'!$H$4-('Surv-rate CEA'!F244-'Surv-rate CEA'!F245)*'Unit cost and utilities'!$G$14</f>
        <v>0.29486339071910406</v>
      </c>
      <c r="J247" s="12">
        <f t="shared" si="89"/>
        <v>0.19571452714750814</v>
      </c>
      <c r="K247" s="12">
        <f>'Surv-rate CEA'!K245*'Unit cost and utilities'!$H$10+'Surv-rate CEA'!J245*'Unit cost and utilities'!$H$10+('Surv-rate CEA'!I244-'Surv-rate CEA'!I245)*'Unit cost and utilities'!$G$14</f>
        <v>57.71541792364296</v>
      </c>
      <c r="L247" s="12">
        <f t="shared" si="90"/>
        <v>38.30840342878399</v>
      </c>
      <c r="M247" s="12">
        <f>K247-'Surv-rate CEA'!J245*'Unit cost and utilities'!$H$10-('Surv-rate CEA'!I244-'Surv-rate CEA'!I245)*'Unit cost and utilities'!$G$14</f>
        <v>3.6473647604949933</v>
      </c>
      <c r="N247" s="12">
        <f t="shared" si="91"/>
        <v>2.4209253908864872</v>
      </c>
      <c r="O247" s="12">
        <f>'Surv-rate CEA'!N245*'Unit cost and utilities'!$H$3+'Surv-rate CEA'!M245*'Unit cost and utilities'!$H$3+('Surv-rate CEA'!L244-'Surv-rate CEA'!L245)*'Unit cost and utilities'!$G$14</f>
        <v>61.867092338120727</v>
      </c>
      <c r="P247" s="12">
        <f t="shared" si="92"/>
        <v>41.064062559333628</v>
      </c>
      <c r="Q247" s="12">
        <f>O247-'Surv-rate CEA'!M245*'Unit cost and utilities'!$H$3-('Surv-rate CEA'!L244-'Surv-rate CEA'!L245)*'Unit cost and utilities'!$G$14</f>
        <v>0.29486339071910028</v>
      </c>
      <c r="R247" s="12">
        <f t="shared" si="93"/>
        <v>0.19571452714750565</v>
      </c>
      <c r="S247" s="12">
        <f>'Surv-rate CEA'!Q245*'Unit cost and utilities'!$H$11+'Surv-rate CEA'!P245*'Unit cost and utilities'!$H$11+('Surv-rate CEA'!O244-'Surv-rate CEA'!O245)*'Unit cost and utilities'!$G$14</f>
        <v>57.71541792364296</v>
      </c>
      <c r="T247" s="12">
        <f t="shared" si="94"/>
        <v>38.30840342878399</v>
      </c>
      <c r="U247" s="12">
        <f>S247-'Surv-rate CEA'!P245*'Unit cost and utilities'!$H$11-('Surv-rate CEA'!O244-'Surv-rate CEA'!O245)*'Unit cost and utilities'!$G$14</f>
        <v>3.6473647604949933</v>
      </c>
      <c r="V247" s="12">
        <f t="shared" si="95"/>
        <v>2.4209253908864872</v>
      </c>
      <c r="W247" s="12">
        <f>'Surv-rate CEA'!T245*'Unit cost and utilities'!$H$4+'Surv-rate CEA'!S245*'Unit cost and utilities'!$H$4+('Surv-rate CEA'!R244-'Surv-rate CEA'!R245)*'Unit cost and utilities'!$G$14</f>
        <v>61.808240205634213</v>
      </c>
      <c r="X247" s="12">
        <f t="shared" si="96"/>
        <v>41.024999665655535</v>
      </c>
      <c r="Y247" s="12">
        <f>W247-'Surv-rate CEA'!S245*'Unit cost and utilities'!$H$4-('Surv-rate CEA'!R244-'Surv-rate CEA'!R245)*'Unit cost and utilities'!$G$14</f>
        <v>0.29486339071910406</v>
      </c>
      <c r="Z247" s="12">
        <f t="shared" si="97"/>
        <v>0.19571452714750814</v>
      </c>
      <c r="AA247" s="12">
        <f>'Surv-rate CEA'!W245*'Unit cost and utilities'!$H$6+'Surv-rate CEA'!V245*'Unit cost and utilities'!$H$6+('Surv-rate CEA'!U244-'Surv-rate CEA'!U245)*'Unit cost and utilities'!$G$14</f>
        <v>67.833686018463794</v>
      </c>
      <c r="AB247" s="12">
        <f t="shared" si="98"/>
        <v>45.024367899314221</v>
      </c>
      <c r="AC247" s="12">
        <f>AA247-'Surv-rate CEA'!V245*'Unit cost and utilities'!$H$6-('Surv-rate CEA'!U244-'Surv-rate CEA'!U245)*'Unit cost and utilities'!$G$14</f>
        <v>24.303178000754247</v>
      </c>
      <c r="AD247" s="12">
        <f t="shared" si="99"/>
        <v>16.131147983475895</v>
      </c>
      <c r="AE247" s="12">
        <f>'Surv-rate CEA'!Z245*'Unit cost and utilities'!$H$12+'Surv-rate CEA'!Y245*'Unit cost and utilities'!$H$12+('Surv-rate CEA'!X244-'Surv-rate CEA'!X245)*'Unit cost and utilities'!$G$14</f>
        <v>57.71541792364296</v>
      </c>
      <c r="AF247" s="12">
        <f t="shared" si="100"/>
        <v>38.30840342878399</v>
      </c>
      <c r="AG247" s="12">
        <f>AE247-'Surv-rate CEA'!Y245*'Unit cost and utilities'!$H$12-('Surv-rate CEA'!X244-'Surv-rate CEA'!X245)*'Unit cost and utilities'!$G$14</f>
        <v>3.6473647604949933</v>
      </c>
      <c r="AH247" s="12">
        <f t="shared" si="101"/>
        <v>2.4209253908864872</v>
      </c>
      <c r="AI247" s="12">
        <f>'Surv-rate CEA'!AC245*'Unit cost and utilities'!$H$5+'Surv-rate CEA'!AB245*'Unit cost and utilities'!$H$5+('Surv-rate CEA'!AA244-'Surv-rate CEA'!AA245)*'Unit cost and utilities'!$G$14</f>
        <v>74.685040855789751</v>
      </c>
      <c r="AJ247" s="12">
        <f t="shared" si="102"/>
        <v>49.571930311307355</v>
      </c>
      <c r="AK247" s="12">
        <f>AI247-'Surv-rate CEA'!AB245*'Unit cost and utilities'!$H$5-('Surv-rate CEA'!AA244-'Surv-rate CEA'!AA245)*'Unit cost and utilities'!$G$14</f>
        <v>4.5520080137441559</v>
      </c>
      <c r="AL247" s="12">
        <f t="shared" si="103"/>
        <v>3.0213791336012221</v>
      </c>
      <c r="AM247" s="12">
        <f>'Surv-rate CEA'!AF245*'Unit cost and utilities'!$H$9+'Surv-rate CEA'!AE245*'Unit cost and utilities'!$H$9+('Surv-rate CEA'!AD244-'Surv-rate CEA'!AD245)*'Unit cost and utilities'!G254</f>
        <v>155.40117222181792</v>
      </c>
      <c r="AN247" s="12">
        <f t="shared" si="104"/>
        <v>103.14697550410773</v>
      </c>
      <c r="AO247" s="12">
        <f>AM247-'Surv-rate CEA'!AE245*'Unit cost and utilities'!$H$9-('Surv-rate CEA'!AD244-'Surv-rate CEA'!AD245)*'Unit cost and utilities'!G254</f>
        <v>15.457870233963348</v>
      </c>
      <c r="AP247" s="12">
        <f t="shared" si="105"/>
        <v>10.260106404425432</v>
      </c>
      <c r="AQ247" s="13">
        <f>'Surv-rate CEA'!AI245*'Unit cost and utilities'!$H$4+'Surv-rate CEA'!AH245*'Unit cost and utilities'!$H$4+('Surv-rate CEA'!AG244-'Surv-rate CEA'!AG245)*'Unit cost and utilities'!$G$14</f>
        <v>61.808240205634213</v>
      </c>
      <c r="AR247" s="12">
        <f t="shared" si="106"/>
        <v>41.024999665655535</v>
      </c>
      <c r="AS247" s="13">
        <f>AQ247-'Surv-rate CEA'!AH245*'Unit cost and utilities'!$H$4-('Surv-rate CEA'!AG244-'Surv-rate CEA'!AG245)*'Unit cost and utilities'!$G$14</f>
        <v>0.29486339071910406</v>
      </c>
      <c r="AT247" s="12">
        <f t="shared" si="107"/>
        <v>0.19571452714750814</v>
      </c>
      <c r="AU247" s="12">
        <f>'Surv-rate CEA'!AL245*'Unit cost and utilities'!$H$8+'Surv-rate CEA'!AK245*'Unit cost and utilities'!$H$8+('Surv-rate CEA'!AJ244-'Surv-rate CEA'!AJ245)*'Unit cost and utilities'!$G$14</f>
        <v>55.31337347942307</v>
      </c>
      <c r="AV247" s="12">
        <f t="shared" si="108"/>
        <v>36.714054969854274</v>
      </c>
      <c r="AW247" s="12">
        <f>AU247-'Surv-rate CEA'!AK245*'Unit cost and utilities'!$H$8-('Surv-rate CEA'!AJ244-'Surv-rate CEA'!AJ245)*'Unit cost and utilities'!$G$14</f>
        <v>36.766469840556347</v>
      </c>
      <c r="AX247" s="12">
        <f t="shared" si="109"/>
        <v>24.403613626564042</v>
      </c>
      <c r="AY247" s="12">
        <f>'Surv-rate CEA'!AO245*'Unit cost and utilities'!$H$5+'Surv-rate CEA'!AN245*'Unit cost and utilities'!$H$5+('Surv-rate CEA'!AM244-'Surv-rate CEA'!AM245)*'Unit cost and utilities'!$G$14</f>
        <v>74.685040855789751</v>
      </c>
      <c r="AZ247" s="12">
        <f t="shared" si="110"/>
        <v>49.571930311307355</v>
      </c>
      <c r="BA247" s="12">
        <f>AY247-'Surv-rate CEA'!AN245*'Unit cost and utilities'!$H$5-('Surv-rate CEA'!AM244-'Surv-rate CEA'!AM245)*'Unit cost and utilities'!$G$14</f>
        <v>4.5520080137441559</v>
      </c>
      <c r="BB247" s="12">
        <f t="shared" si="111"/>
        <v>3.0213791336012221</v>
      </c>
    </row>
    <row r="248" spans="1:54">
      <c r="A248" s="12">
        <v>243</v>
      </c>
      <c r="B248" s="12">
        <f t="shared" si="112"/>
        <v>13.923287671232877</v>
      </c>
      <c r="C248" s="12">
        <f>'Surv-rate CEA'!D246*'Unit cost and utilities'!$H$7+'Surv-rate CEA'!E246*'Unit cost and utilities'!$H$7+'Unit cost and utilities'!$G$14*('Surv-rate CEA'!C245-'Surv-rate CEA'!C246)</f>
        <v>62.398787082954307</v>
      </c>
      <c r="D248" s="12">
        <f t="shared" si="86"/>
        <v>41.346597412011164</v>
      </c>
      <c r="E248" s="12">
        <f>C248-'Surv-rate CEA'!E246*'Unit cost and utilities'!$H$7-'Unit cost and utilities'!$G$14*('Surv-rate CEA'!C245-'Surv-rate CEA'!C246)</f>
        <v>1.6663067406176011</v>
      </c>
      <c r="F248" s="12">
        <f t="shared" si="87"/>
        <v>1.1041258522805013</v>
      </c>
      <c r="G248" s="12">
        <f>'Surv-rate CEA'!G246*'Unit cost and utilities'!$H$4+'Surv-rate CEA'!H246*'Unit cost and utilities'!$H$4+('Surv-rate CEA'!F245-'Surv-rate CEA'!F246)*'Unit cost and utilities'!$G$14</f>
        <v>61.261884924911037</v>
      </c>
      <c r="H248" s="12">
        <f t="shared" si="88"/>
        <v>40.593264887086129</v>
      </c>
      <c r="I248" s="12">
        <f>G248-'Surv-rate CEA'!H246*'Unit cost and utilities'!$H$4-('Surv-rate CEA'!F245-'Surv-rate CEA'!F246)*'Unit cost and utilities'!$G$14</f>
        <v>0.28950621408678212</v>
      </c>
      <c r="J248" s="12">
        <f t="shared" si="89"/>
        <v>0.19183220446590393</v>
      </c>
      <c r="K248" s="12">
        <f>'Surv-rate CEA'!K246*'Unit cost and utilities'!$H$10+'Surv-rate CEA'!J246*'Unit cost and utilities'!$H$10+('Surv-rate CEA'!I245-'Surv-rate CEA'!I246)*'Unit cost and utilities'!$G$14</f>
        <v>57.302710884701561</v>
      </c>
      <c r="L248" s="12">
        <f t="shared" si="90"/>
        <v>37.969842497368795</v>
      </c>
      <c r="M248" s="12">
        <f>K248-'Surv-rate CEA'!J246*'Unit cost and utilities'!$H$10-('Surv-rate CEA'!I245-'Surv-rate CEA'!I246)*'Unit cost and utilities'!$G$14</f>
        <v>3.6048143235332111</v>
      </c>
      <c r="N248" s="12">
        <f t="shared" si="91"/>
        <v>2.3886170476684585</v>
      </c>
      <c r="O248" s="12">
        <f>'Surv-rate CEA'!N246*'Unit cost and utilities'!$H$3+'Surv-rate CEA'!M246*'Unit cost and utilities'!$H$3+('Surv-rate CEA'!L245-'Surv-rate CEA'!L246)*'Unit cost and utilities'!$G$14</f>
        <v>61.316341398774895</v>
      </c>
      <c r="P248" s="12">
        <f t="shared" si="92"/>
        <v>40.629348759971883</v>
      </c>
      <c r="Q248" s="12">
        <f>O248-'Surv-rate CEA'!M246*'Unit cost and utilities'!$H$3-('Surv-rate CEA'!L245-'Surv-rate CEA'!L246)*'Unit cost and utilities'!$G$14</f>
        <v>0.28950621408678634</v>
      </c>
      <c r="R248" s="12">
        <f t="shared" si="93"/>
        <v>0.19183220446590674</v>
      </c>
      <c r="S248" s="12">
        <f>'Surv-rate CEA'!Q246*'Unit cost and utilities'!$H$11+'Surv-rate CEA'!P246*'Unit cost and utilities'!$H$11+('Surv-rate CEA'!O245-'Surv-rate CEA'!O246)*'Unit cost and utilities'!$G$14</f>
        <v>57.302710884701561</v>
      </c>
      <c r="T248" s="12">
        <f t="shared" si="94"/>
        <v>37.969842497368795</v>
      </c>
      <c r="U248" s="12">
        <f>S248-'Surv-rate CEA'!P246*'Unit cost and utilities'!$H$11-('Surv-rate CEA'!O245-'Surv-rate CEA'!O246)*'Unit cost and utilities'!$G$14</f>
        <v>3.6048143235332111</v>
      </c>
      <c r="V248" s="12">
        <f t="shared" si="95"/>
        <v>2.3886170476684585</v>
      </c>
      <c r="W248" s="12">
        <f>'Surv-rate CEA'!T246*'Unit cost and utilities'!$H$4+'Surv-rate CEA'!S246*'Unit cost and utilities'!$H$4+('Surv-rate CEA'!R245-'Surv-rate CEA'!R246)*'Unit cost and utilities'!$G$14</f>
        <v>61.261884924911037</v>
      </c>
      <c r="X248" s="12">
        <f t="shared" si="96"/>
        <v>40.593264887086129</v>
      </c>
      <c r="Y248" s="12">
        <f>W248-'Surv-rate CEA'!S246*'Unit cost and utilities'!$H$4-('Surv-rate CEA'!R245-'Surv-rate CEA'!R246)*'Unit cost and utilities'!$G$14</f>
        <v>0.28950621408678212</v>
      </c>
      <c r="Z248" s="12">
        <f t="shared" si="97"/>
        <v>0.19183220446590393</v>
      </c>
      <c r="AA248" s="12">
        <f>'Surv-rate CEA'!W246*'Unit cost and utilities'!$H$6+'Surv-rate CEA'!V246*'Unit cost and utilities'!$H$6+('Surv-rate CEA'!U245-'Surv-rate CEA'!U246)*'Unit cost and utilities'!$G$14</f>
        <v>67.371575001917506</v>
      </c>
      <c r="AB248" s="12">
        <f t="shared" si="98"/>
        <v>44.641659218698926</v>
      </c>
      <c r="AC248" s="12">
        <f>AA248-'Surv-rate CEA'!V246*'Unit cost and utilities'!$H$6-('Surv-rate CEA'!U245-'Surv-rate CEA'!U246)*'Unit cost and utilities'!$G$14</f>
        <v>24.106572936380385</v>
      </c>
      <c r="AD248" s="12">
        <f t="shared" si="99"/>
        <v>15.973463792793536</v>
      </c>
      <c r="AE248" s="12">
        <f>'Surv-rate CEA'!Z246*'Unit cost and utilities'!$H$12+'Surv-rate CEA'!Y246*'Unit cost and utilities'!$H$12+('Surv-rate CEA'!X245-'Surv-rate CEA'!X246)*'Unit cost and utilities'!$G$14</f>
        <v>57.302710884701561</v>
      </c>
      <c r="AF248" s="12">
        <f t="shared" si="100"/>
        <v>37.969842497368795</v>
      </c>
      <c r="AG248" s="12">
        <f>AE248-'Surv-rate CEA'!Y246*'Unit cost and utilities'!$H$12-('Surv-rate CEA'!X245-'Surv-rate CEA'!X246)*'Unit cost and utilities'!$G$14</f>
        <v>3.6048143235332111</v>
      </c>
      <c r="AH248" s="12">
        <f t="shared" si="101"/>
        <v>2.3886170476684585</v>
      </c>
      <c r="AI248" s="12">
        <f>'Surv-rate CEA'!AC246*'Unit cost and utilities'!$H$5+'Surv-rate CEA'!AB246*'Unit cost and utilities'!$H$5+('Surv-rate CEA'!AA245-'Surv-rate CEA'!AA246)*'Unit cost and utilities'!$G$14</f>
        <v>74.05634374452913</v>
      </c>
      <c r="AJ248" s="12">
        <f t="shared" si="102"/>
        <v>49.07111137496787</v>
      </c>
      <c r="AK248" s="12">
        <f>AI248-'Surv-rate CEA'!AB246*'Unit cost and utilities'!$H$5-('Surv-rate CEA'!AA245-'Surv-rate CEA'!AA246)*'Unit cost and utilities'!$G$14</f>
        <v>4.4928038757642952</v>
      </c>
      <c r="AL248" s="12">
        <f t="shared" si="103"/>
        <v>2.977015448319428</v>
      </c>
      <c r="AM248" s="12">
        <f>'Surv-rate CEA'!AF246*'Unit cost and utilities'!$H$9+'Surv-rate CEA'!AE246*'Unit cost and utilities'!$H$9+('Surv-rate CEA'!AD245-'Surv-rate CEA'!AD246)*'Unit cost and utilities'!G255</f>
        <v>154.63561088120258</v>
      </c>
      <c r="AN248" s="12">
        <f t="shared" si="104"/>
        <v>102.46443316543365</v>
      </c>
      <c r="AO248" s="12">
        <f>AM248-'Surv-rate CEA'!AE246*'Unit cost and utilities'!$H$9-('Surv-rate CEA'!AD245-'Surv-rate CEA'!AD246)*'Unit cost and utilities'!G255</f>
        <v>15.319613344761024</v>
      </c>
      <c r="AP248" s="12">
        <f t="shared" si="105"/>
        <v>10.151060863273409</v>
      </c>
      <c r="AQ248" s="13">
        <f>'Surv-rate CEA'!AI246*'Unit cost and utilities'!$H$4+'Surv-rate CEA'!AH246*'Unit cost and utilities'!$H$4+('Surv-rate CEA'!AG245-'Surv-rate CEA'!AG246)*'Unit cost and utilities'!$G$14</f>
        <v>61.261884924911037</v>
      </c>
      <c r="AR248" s="12">
        <f t="shared" si="106"/>
        <v>40.593264887086129</v>
      </c>
      <c r="AS248" s="13">
        <f>AQ248-'Surv-rate CEA'!AH246*'Unit cost and utilities'!$H$4-('Surv-rate CEA'!AG245-'Surv-rate CEA'!AG246)*'Unit cost and utilities'!$G$14</f>
        <v>0.28950621408678212</v>
      </c>
      <c r="AT248" s="12">
        <f t="shared" si="107"/>
        <v>0.19183220446590393</v>
      </c>
      <c r="AU248" s="12">
        <f>'Surv-rate CEA'!AL246*'Unit cost and utilities'!$H$8+'Surv-rate CEA'!AK246*'Unit cost and utilities'!$H$8+('Surv-rate CEA'!AJ245-'Surv-rate CEA'!AJ246)*'Unit cost and utilities'!$G$14</f>
        <v>54.912919498488726</v>
      </c>
      <c r="AV248" s="12">
        <f t="shared" si="108"/>
        <v>36.386322256613568</v>
      </c>
      <c r="AW248" s="12">
        <f>AU248-'Surv-rate CEA'!AK246*'Unit cost and utilities'!$H$8-('Surv-rate CEA'!AJ245-'Surv-rate CEA'!AJ246)*'Unit cost and utilities'!$G$14</f>
        <v>36.497805013093192</v>
      </c>
      <c r="AX248" s="12">
        <f t="shared" si="109"/>
        <v>24.184124737749627</v>
      </c>
      <c r="AY248" s="12">
        <f>'Surv-rate CEA'!AO246*'Unit cost and utilities'!$H$5+'Surv-rate CEA'!AN246*'Unit cost and utilities'!$H$5+('Surv-rate CEA'!AM245-'Surv-rate CEA'!AM246)*'Unit cost and utilities'!$G$14</f>
        <v>74.05634374452913</v>
      </c>
      <c r="AZ248" s="12">
        <f t="shared" si="110"/>
        <v>49.07111137496787</v>
      </c>
      <c r="BA248" s="12">
        <f>AY248-'Surv-rate CEA'!AN246*'Unit cost and utilities'!$H$5-('Surv-rate CEA'!AM245-'Surv-rate CEA'!AM246)*'Unit cost and utilities'!$G$14</f>
        <v>4.4928038757642952</v>
      </c>
      <c r="BB248" s="12">
        <f t="shared" si="111"/>
        <v>2.977015448319428</v>
      </c>
    </row>
    <row r="249" spans="1:54">
      <c r="A249" s="12">
        <v>244</v>
      </c>
      <c r="B249" s="12">
        <f t="shared" si="112"/>
        <v>13.980821917808219</v>
      </c>
      <c r="C249" s="12">
        <f>'Surv-rate CEA'!D247*'Unit cost and utilities'!$H$7+'Surv-rate CEA'!E247*'Unit cost and utilities'!$H$7+'Unit cost and utilities'!$G$14*('Surv-rate CEA'!C246-'Surv-rate CEA'!C247)</f>
        <v>61.964991588419366</v>
      </c>
      <c r="D249" s="12">
        <f t="shared" si="86"/>
        <v>40.989388803099317</v>
      </c>
      <c r="E249" s="12">
        <f>C249-'Surv-rate CEA'!E247*'Unit cost and utilities'!$H$7-'Unit cost and utilities'!$G$14*('Surv-rate CEA'!C246-'Surv-rate CEA'!C247)</f>
        <v>1.6445200996252649</v>
      </c>
      <c r="F249" s="12">
        <f t="shared" si="87"/>
        <v>1.0878380199869091</v>
      </c>
      <c r="G249" s="12">
        <f>'Surv-rate CEA'!G247*'Unit cost and utilities'!$H$4+'Surv-rate CEA'!H247*'Unit cost and utilities'!$H$4+('Surv-rate CEA'!F246-'Surv-rate CEA'!F247)*'Unit cost and utilities'!$G$14</f>
        <v>60.721945424599312</v>
      </c>
      <c r="H249" s="12">
        <f t="shared" si="88"/>
        <v>40.167122855781031</v>
      </c>
      <c r="I249" s="12">
        <f>G249-'Surv-rate CEA'!H247*'Unit cost and utilities'!$H$4-('Surv-rate CEA'!F246-'Surv-rate CEA'!F247)*'Unit cost and utilities'!$G$14</f>
        <v>0.28426234027207098</v>
      </c>
      <c r="J249" s="12">
        <f t="shared" si="89"/>
        <v>0.18803745935904279</v>
      </c>
      <c r="K249" s="12">
        <f>'Surv-rate CEA'!K247*'Unit cost and utilities'!$H$10+'Surv-rate CEA'!J247*'Unit cost and utilities'!$H$10+('Surv-rate CEA'!I246-'Surv-rate CEA'!I247)*'Unit cost and utilities'!$G$14</f>
        <v>56.894171059703879</v>
      </c>
      <c r="L249" s="12">
        <f t="shared" si="90"/>
        <v>37.635078104845277</v>
      </c>
      <c r="M249" s="12">
        <f>K249-'Surv-rate CEA'!J247*'Unit cost and utilities'!$H$10-('Surv-rate CEA'!I246-'Surv-rate CEA'!I247)*'Unit cost and utilities'!$G$14</f>
        <v>3.5628884048058147</v>
      </c>
      <c r="N249" s="12">
        <f t="shared" si="91"/>
        <v>2.3568246253733593</v>
      </c>
      <c r="O249" s="12">
        <f>'Surv-rate CEA'!N247*'Unit cost and utilities'!$H$3+'Surv-rate CEA'!M247*'Unit cost and utilities'!$H$3+('Surv-rate CEA'!L246-'Surv-rate CEA'!L247)*'Unit cost and utilities'!$G$14</f>
        <v>60.772127319718273</v>
      </c>
      <c r="P249" s="12">
        <f t="shared" si="92"/>
        <v>40.200317812436069</v>
      </c>
      <c r="Q249" s="12">
        <f>O249-'Surv-rate CEA'!M247*'Unit cost and utilities'!$H$3-('Surv-rate CEA'!L246-'Surv-rate CEA'!L247)*'Unit cost and utilities'!$G$14</f>
        <v>0.28426234027207364</v>
      </c>
      <c r="R249" s="12">
        <f t="shared" si="93"/>
        <v>0.18803745935904453</v>
      </c>
      <c r="S249" s="12">
        <f>'Surv-rate CEA'!Q247*'Unit cost and utilities'!$H$11+'Surv-rate CEA'!P247*'Unit cost and utilities'!$H$11+('Surv-rate CEA'!O246-'Surv-rate CEA'!O247)*'Unit cost and utilities'!$G$14</f>
        <v>56.894171059703879</v>
      </c>
      <c r="T249" s="12">
        <f t="shared" si="94"/>
        <v>37.635078104845277</v>
      </c>
      <c r="U249" s="12">
        <f>S249-'Surv-rate CEA'!P247*'Unit cost and utilities'!$H$11-('Surv-rate CEA'!O246-'Surv-rate CEA'!O247)*'Unit cost and utilities'!$G$14</f>
        <v>3.5628884048058147</v>
      </c>
      <c r="V249" s="12">
        <f t="shared" si="95"/>
        <v>2.3568246253733593</v>
      </c>
      <c r="W249" s="12">
        <f>'Surv-rate CEA'!T247*'Unit cost and utilities'!$H$4+'Surv-rate CEA'!S247*'Unit cost and utilities'!$H$4+('Surv-rate CEA'!R246-'Surv-rate CEA'!R247)*'Unit cost and utilities'!$G$14</f>
        <v>60.721945424599312</v>
      </c>
      <c r="X249" s="12">
        <f t="shared" si="96"/>
        <v>40.167122855781031</v>
      </c>
      <c r="Y249" s="12">
        <f>W249-'Surv-rate CEA'!S247*'Unit cost and utilities'!$H$4-('Surv-rate CEA'!R246-'Surv-rate CEA'!R247)*'Unit cost and utilities'!$G$14</f>
        <v>0.28426234027207098</v>
      </c>
      <c r="Z249" s="12">
        <f t="shared" si="97"/>
        <v>0.18803745935904279</v>
      </c>
      <c r="AA249" s="12">
        <f>'Surv-rate CEA'!W247*'Unit cost and utilities'!$H$6+'Surv-rate CEA'!V247*'Unit cost and utilities'!$H$6+('Surv-rate CEA'!U246-'Surv-rate CEA'!U247)*'Unit cost and utilities'!$G$14</f>
        <v>66.913974482358299</v>
      </c>
      <c r="AB249" s="12">
        <f t="shared" si="98"/>
        <v>44.26310479691319</v>
      </c>
      <c r="AC249" s="12">
        <f>AA249-'Surv-rate CEA'!V247*'Unit cost and utilities'!$H$6-('Surv-rate CEA'!U246-'Surv-rate CEA'!U247)*'Unit cost and utilities'!$G$14</f>
        <v>23.912153547826751</v>
      </c>
      <c r="AD249" s="12">
        <f t="shared" si="99"/>
        <v>15.817714709001278</v>
      </c>
      <c r="AE249" s="12">
        <f>'Surv-rate CEA'!Z247*'Unit cost and utilities'!$H$12+'Surv-rate CEA'!Y247*'Unit cost and utilities'!$H$12+('Surv-rate CEA'!X246-'Surv-rate CEA'!X247)*'Unit cost and utilities'!$G$14</f>
        <v>56.894171059703879</v>
      </c>
      <c r="AF249" s="12">
        <f t="shared" si="100"/>
        <v>37.635078104845277</v>
      </c>
      <c r="AG249" s="12">
        <f>AE249-'Surv-rate CEA'!Y247*'Unit cost and utilities'!$H$12-('Surv-rate CEA'!X246-'Surv-rate CEA'!X247)*'Unit cost and utilities'!$G$14</f>
        <v>3.5628884048058147</v>
      </c>
      <c r="AH249" s="12">
        <f t="shared" si="101"/>
        <v>2.3568246253733593</v>
      </c>
      <c r="AI249" s="12">
        <f>'Surv-rate CEA'!AC247*'Unit cost and utilities'!$H$5+'Surv-rate CEA'!AB247*'Unit cost and utilities'!$H$5+('Surv-rate CEA'!AA246-'Surv-rate CEA'!AA247)*'Unit cost and utilities'!$G$14</f>
        <v>73.434765747729983</v>
      </c>
      <c r="AJ249" s="12">
        <f t="shared" si="102"/>
        <v>48.576560534235142</v>
      </c>
      <c r="AK249" s="12">
        <f>AI249-'Surv-rate CEA'!AB247*'Unit cost and utilities'!$H$5-('Surv-rate CEA'!AA246-'Surv-rate CEA'!AA247)*'Unit cost and utilities'!$G$14</f>
        <v>4.4345476605978975</v>
      </c>
      <c r="AL249" s="12">
        <f t="shared" si="103"/>
        <v>2.9334208488796536</v>
      </c>
      <c r="AM249" s="12">
        <f>'Surv-rate CEA'!AF247*'Unit cost and utilities'!$H$9+'Surv-rate CEA'!AE247*'Unit cost and utilities'!$H$9+('Surv-rate CEA'!AD246-'Surv-rate CEA'!AD247)*'Unit cost and utilities'!G256</f>
        <v>153.87603796873077</v>
      </c>
      <c r="AN249" s="12">
        <f t="shared" si="104"/>
        <v>101.78787386391812</v>
      </c>
      <c r="AO249" s="12">
        <f>AM249-'Surv-rate CEA'!AE247*'Unit cost and utilities'!$H$9-('Surv-rate CEA'!AD246-'Surv-rate CEA'!AD247)*'Unit cost and utilities'!G256</f>
        <v>15.183011059235071</v>
      </c>
      <c r="AP249" s="12">
        <f t="shared" si="105"/>
        <v>10.043450786573699</v>
      </c>
      <c r="AQ249" s="13">
        <f>'Surv-rate CEA'!AI247*'Unit cost and utilities'!$H$4+'Surv-rate CEA'!AH247*'Unit cost and utilities'!$H$4+('Surv-rate CEA'!AG246-'Surv-rate CEA'!AG247)*'Unit cost and utilities'!$G$14</f>
        <v>60.721945424599312</v>
      </c>
      <c r="AR249" s="12">
        <f t="shared" si="106"/>
        <v>40.167122855781031</v>
      </c>
      <c r="AS249" s="13">
        <f>AQ249-'Surv-rate CEA'!AH247*'Unit cost and utilities'!$H$4-('Surv-rate CEA'!AG246-'Surv-rate CEA'!AG247)*'Unit cost and utilities'!$G$14</f>
        <v>0.28426234027207098</v>
      </c>
      <c r="AT249" s="12">
        <f t="shared" si="107"/>
        <v>0.18803745935904279</v>
      </c>
      <c r="AU249" s="12">
        <f>'Surv-rate CEA'!AL247*'Unit cost and utilities'!$H$8+'Surv-rate CEA'!AK247*'Unit cost and utilities'!$H$8+('Surv-rate CEA'!AJ246-'Surv-rate CEA'!AJ247)*'Unit cost and utilities'!$G$14</f>
        <v>54.516544475691965</v>
      </c>
      <c r="AV249" s="12">
        <f t="shared" si="108"/>
        <v>36.062295506439128</v>
      </c>
      <c r="AW249" s="12">
        <f>AU249-'Surv-rate CEA'!AK247*'Unit cost and utilities'!$H$8-('Surv-rate CEA'!AJ246-'Surv-rate CEA'!AJ247)*'Unit cost and utilities'!$G$14</f>
        <v>36.231917727432617</v>
      </c>
      <c r="AX249" s="12">
        <f t="shared" si="109"/>
        <v>23.967148622823292</v>
      </c>
      <c r="AY249" s="12">
        <f>'Surv-rate CEA'!AO247*'Unit cost and utilities'!$H$5+'Surv-rate CEA'!AN247*'Unit cost and utilities'!$H$5+('Surv-rate CEA'!AM246-'Surv-rate CEA'!AM247)*'Unit cost and utilities'!$G$14</f>
        <v>73.434765747729983</v>
      </c>
      <c r="AZ249" s="12">
        <f t="shared" si="110"/>
        <v>48.576560534235142</v>
      </c>
      <c r="BA249" s="12">
        <f>AY249-'Surv-rate CEA'!AN247*'Unit cost and utilities'!$H$5-('Surv-rate CEA'!AM246-'Surv-rate CEA'!AM247)*'Unit cost and utilities'!$G$14</f>
        <v>4.4345476605978975</v>
      </c>
      <c r="BB249" s="12">
        <f t="shared" si="111"/>
        <v>2.9334208488796536</v>
      </c>
    </row>
    <row r="250" spans="1:54">
      <c r="A250" s="12">
        <v>245</v>
      </c>
      <c r="B250" s="12">
        <f t="shared" si="112"/>
        <v>14.038356164383561</v>
      </c>
      <c r="C250" s="12">
        <f>'Surv-rate CEA'!D248*'Unit cost and utilities'!$H$7+'Surv-rate CEA'!E248*'Unit cost and utilities'!$H$7+'Unit cost and utilities'!$G$14*('Surv-rate CEA'!C247-'Surv-rate CEA'!C248)</f>
        <v>61.53548563996344</v>
      </c>
      <c r="D250" s="12">
        <f t="shared" si="86"/>
        <v>40.636107433510041</v>
      </c>
      <c r="E250" s="12">
        <f>C250-'Surv-rate CEA'!E248*'Unit cost and utilities'!$H$7-'Unit cost and utilities'!$G$14*('Surv-rate CEA'!C247-'Surv-rate CEA'!C248)</f>
        <v>1.6230835283459411</v>
      </c>
      <c r="F250" s="12">
        <f t="shared" si="87"/>
        <v>1.0718335273621704</v>
      </c>
      <c r="G250" s="12">
        <f>'Surv-rate CEA'!G248*'Unit cost and utilities'!$H$4+'Surv-rate CEA'!H248*'Unit cost and utilities'!$H$4+('Surv-rate CEA'!F247-'Surv-rate CEA'!F248)*'Unit cost and utilities'!$G$14</f>
        <v>60.188326609233542</v>
      </c>
      <c r="H250" s="12">
        <f t="shared" si="88"/>
        <v>39.746485802455403</v>
      </c>
      <c r="I250" s="12">
        <f>G250-'Surv-rate CEA'!H248*'Unit cost and utilities'!$H$4-('Surv-rate CEA'!F247-'Surv-rate CEA'!F248)*'Unit cost and utilities'!$G$14</f>
        <v>0.27912902597535982</v>
      </c>
      <c r="J250" s="12">
        <f t="shared" si="89"/>
        <v>0.18432806647063094</v>
      </c>
      <c r="K250" s="12">
        <f>'Surv-rate CEA'!K248*'Unit cost and utilities'!$H$10+'Surv-rate CEA'!J248*'Unit cost and utilities'!$H$10+('Surv-rate CEA'!I247-'Surv-rate CEA'!I248)*'Unit cost and utilities'!$G$14</f>
        <v>56.48974320679018</v>
      </c>
      <c r="L250" s="12">
        <f t="shared" si="90"/>
        <v>37.304057162615798</v>
      </c>
      <c r="M250" s="12">
        <f>K250-'Surv-rate CEA'!J248*'Unit cost and utilities'!$H$10-('Surv-rate CEA'!I247-'Surv-rate CEA'!I248)*'Unit cost and utilities'!$G$14</f>
        <v>3.5215758785266136</v>
      </c>
      <c r="N250" s="12">
        <f t="shared" si="91"/>
        <v>2.3255384148967932</v>
      </c>
      <c r="O250" s="12">
        <f>'Surv-rate CEA'!N248*'Unit cost and utilities'!$H$3+'Surv-rate CEA'!M248*'Unit cost and utilities'!$H$3+('Surv-rate CEA'!L247-'Surv-rate CEA'!L248)*'Unit cost and utilities'!$G$14</f>
        <v>60.23435180288331</v>
      </c>
      <c r="P250" s="12">
        <f t="shared" si="92"/>
        <v>39.776879398838844</v>
      </c>
      <c r="Q250" s="12">
        <f>O250-'Surv-rate CEA'!M248*'Unit cost and utilities'!$H$3-('Surv-rate CEA'!L247-'Surv-rate CEA'!L248)*'Unit cost and utilities'!$G$14</f>
        <v>0.2791290259753596</v>
      </c>
      <c r="R250" s="12">
        <f t="shared" si="93"/>
        <v>0.18432806647063077</v>
      </c>
      <c r="S250" s="12">
        <f>'Surv-rate CEA'!Q248*'Unit cost and utilities'!$H$11+'Surv-rate CEA'!P248*'Unit cost and utilities'!$H$11+('Surv-rate CEA'!O247-'Surv-rate CEA'!O248)*'Unit cost and utilities'!$G$14</f>
        <v>56.48974320679018</v>
      </c>
      <c r="T250" s="12">
        <f t="shared" si="94"/>
        <v>37.304057162615798</v>
      </c>
      <c r="U250" s="12">
        <f>S250-'Surv-rate CEA'!P248*'Unit cost and utilities'!$H$11-('Surv-rate CEA'!O247-'Surv-rate CEA'!O248)*'Unit cost and utilities'!$G$14</f>
        <v>3.5215758785266136</v>
      </c>
      <c r="V250" s="12">
        <f t="shared" si="95"/>
        <v>2.3255384148967932</v>
      </c>
      <c r="W250" s="12">
        <f>'Surv-rate CEA'!T248*'Unit cost and utilities'!$H$4+'Surv-rate CEA'!S248*'Unit cost and utilities'!$H$4+('Surv-rate CEA'!R247-'Surv-rate CEA'!R248)*'Unit cost and utilities'!$G$14</f>
        <v>60.188326609233542</v>
      </c>
      <c r="X250" s="12">
        <f t="shared" si="96"/>
        <v>39.746485802455403</v>
      </c>
      <c r="Y250" s="12">
        <f>W250-'Surv-rate CEA'!S248*'Unit cost and utilities'!$H$4-('Surv-rate CEA'!R247-'Surv-rate CEA'!R248)*'Unit cost and utilities'!$G$14</f>
        <v>0.27912902597535982</v>
      </c>
      <c r="Z250" s="12">
        <f t="shared" si="97"/>
        <v>0.18432806647063094</v>
      </c>
      <c r="AA250" s="12">
        <f>'Surv-rate CEA'!W248*'Unit cost and utilities'!$H$6+'Surv-rate CEA'!V248*'Unit cost and utilities'!$H$6+('Surv-rate CEA'!U247-'Surv-rate CEA'!U248)*'Unit cost and utilities'!$G$14</f>
        <v>66.460826141136295</v>
      </c>
      <c r="AB250" s="12">
        <f t="shared" si="98"/>
        <v>43.888648039483506</v>
      </c>
      <c r="AC250" s="12">
        <f>AA250-'Surv-rate CEA'!V248*'Unit cost and utilities'!$H$6-('Surv-rate CEA'!U247-'Surv-rate CEA'!U248)*'Unit cost and utilities'!$G$14</f>
        <v>23.719888537580662</v>
      </c>
      <c r="AD250" s="12">
        <f t="shared" si="99"/>
        <v>15.663871486504185</v>
      </c>
      <c r="AE250" s="12">
        <f>'Surv-rate CEA'!Z248*'Unit cost and utilities'!$H$12+'Surv-rate CEA'!Y248*'Unit cost and utilities'!$H$12+('Surv-rate CEA'!X247-'Surv-rate CEA'!X248)*'Unit cost and utilities'!$G$14</f>
        <v>56.48974320679018</v>
      </c>
      <c r="AF250" s="12">
        <f t="shared" si="100"/>
        <v>37.304057162615798</v>
      </c>
      <c r="AG250" s="12">
        <f>AE250-'Surv-rate CEA'!Y248*'Unit cost and utilities'!$H$12-('Surv-rate CEA'!X247-'Surv-rate CEA'!X248)*'Unit cost and utilities'!$G$14</f>
        <v>3.5215758785266136</v>
      </c>
      <c r="AH250" s="12">
        <f t="shared" si="101"/>
        <v>2.3255384148967932</v>
      </c>
      <c r="AI250" s="12">
        <f>'Surv-rate CEA'!AC248*'Unit cost and utilities'!$H$5+'Surv-rate CEA'!AB248*'Unit cost and utilities'!$H$5+('Surv-rate CEA'!AA247-'Surv-rate CEA'!AA248)*'Unit cost and utilities'!$G$14</f>
        <v>72.820204261069065</v>
      </c>
      <c r="AJ250" s="12">
        <f t="shared" si="102"/>
        <v>48.088182175020954</v>
      </c>
      <c r="AK250" s="12">
        <f>AI250-'Surv-rate CEA'!AB248*'Unit cost and utilities'!$H$5-('Surv-rate CEA'!AA247-'Surv-rate CEA'!AA248)*'Unit cost and utilities'!$G$14</f>
        <v>4.3772212341587284</v>
      </c>
      <c r="AL250" s="12">
        <f t="shared" si="103"/>
        <v>2.8905798090589534</v>
      </c>
      <c r="AM250" s="12">
        <f>'Surv-rate CEA'!AF248*'Unit cost and utilities'!$H$9+'Surv-rate CEA'!AE248*'Unit cost and utilities'!$H$9+('Surv-rate CEA'!AD247-'Surv-rate CEA'!AD248)*'Unit cost and utilities'!G257</f>
        <v>153.12238767987193</v>
      </c>
      <c r="AN250" s="12">
        <f t="shared" si="104"/>
        <v>101.11722905122987</v>
      </c>
      <c r="AO250" s="12">
        <f>AM250-'Surv-rate CEA'!AE248*'Unit cost and utilities'!$H$9-('Surv-rate CEA'!AD247-'Surv-rate CEA'!AD248)*'Unit cost and utilities'!G257</f>
        <v>15.048038307014025</v>
      </c>
      <c r="AP250" s="12">
        <f t="shared" si="105"/>
        <v>9.9372531954191583</v>
      </c>
      <c r="AQ250" s="13">
        <f>'Surv-rate CEA'!AI248*'Unit cost and utilities'!$H$4+'Surv-rate CEA'!AH248*'Unit cost and utilities'!$H$4+('Surv-rate CEA'!AG247-'Surv-rate CEA'!AG248)*'Unit cost and utilities'!$G$14</f>
        <v>60.188326609233542</v>
      </c>
      <c r="AR250" s="12">
        <f t="shared" si="106"/>
        <v>39.746485802455403</v>
      </c>
      <c r="AS250" s="13">
        <f>AQ250-'Surv-rate CEA'!AH248*'Unit cost and utilities'!$H$4-('Surv-rate CEA'!AG247-'Surv-rate CEA'!AG248)*'Unit cost and utilities'!$G$14</f>
        <v>0.27912902597535982</v>
      </c>
      <c r="AT250" s="12">
        <f t="shared" si="107"/>
        <v>0.18432806647063094</v>
      </c>
      <c r="AU250" s="12">
        <f>'Surv-rate CEA'!AL248*'Unit cost and utilities'!$H$8+'Surv-rate CEA'!AK248*'Unit cost and utilities'!$H$8+('Surv-rate CEA'!AJ247-'Surv-rate CEA'!AJ248)*'Unit cost and utilities'!$G$14</f>
        <v>54.124193988083569</v>
      </c>
      <c r="AV250" s="12">
        <f t="shared" si="108"/>
        <v>35.741922547264856</v>
      </c>
      <c r="AW250" s="12">
        <f>AU250-'Surv-rate CEA'!AK248*'Unit cost and utilities'!$H$8-('Surv-rate CEA'!AJ247-'Surv-rate CEA'!AJ248)*'Unit cost and utilities'!$G$14</f>
        <v>35.968770322533807</v>
      </c>
      <c r="AX250" s="12">
        <f t="shared" si="109"/>
        <v>23.752649383959582</v>
      </c>
      <c r="AY250" s="12">
        <f>'Surv-rate CEA'!AO248*'Unit cost and utilities'!$H$5+'Surv-rate CEA'!AN248*'Unit cost and utilities'!$H$5+('Surv-rate CEA'!AM247-'Surv-rate CEA'!AM248)*'Unit cost and utilities'!$G$14</f>
        <v>72.820204261069065</v>
      </c>
      <c r="AZ250" s="12">
        <f t="shared" si="110"/>
        <v>48.088182175020954</v>
      </c>
      <c r="BA250" s="12">
        <f>AY250-'Surv-rate CEA'!AN248*'Unit cost and utilities'!$H$5-('Surv-rate CEA'!AM247-'Surv-rate CEA'!AM248)*'Unit cost and utilities'!$G$14</f>
        <v>4.3772212341587284</v>
      </c>
      <c r="BB250" s="12">
        <f t="shared" si="111"/>
        <v>2.8905798090589534</v>
      </c>
    </row>
    <row r="251" spans="1:54">
      <c r="A251" s="12">
        <v>246</v>
      </c>
      <c r="B251" s="12">
        <f t="shared" si="112"/>
        <v>14.095890410958905</v>
      </c>
      <c r="C251" s="12">
        <f>'Surv-rate CEA'!D249*'Unit cost and utilities'!$H$7+'Surv-rate CEA'!E249*'Unit cost and utilities'!$H$7+'Unit cost and utilities'!$G$14*('Surv-rate CEA'!C248-'Surv-rate CEA'!C249)</f>
        <v>61.11021329973029</v>
      </c>
      <c r="D251" s="12">
        <f t="shared" si="86"/>
        <v>40.28669929815868</v>
      </c>
      <c r="E251" s="12">
        <f>C251-'Surv-rate CEA'!E249*'Unit cost and utilities'!$H$7-'Unit cost and utilities'!$G$14*('Surv-rate CEA'!C248-'Surv-rate CEA'!C249)</f>
        <v>1.6019903144567853</v>
      </c>
      <c r="F251" s="12">
        <f t="shared" si="87"/>
        <v>1.0561066406450921</v>
      </c>
      <c r="G251" s="12">
        <f>'Surv-rate CEA'!G249*'Unit cost and utilities'!$H$4+'Surv-rate CEA'!H249*'Unit cost and utilities'!$H$4+('Surv-rate CEA'!F248-'Surv-rate CEA'!F249)*'Unit cost and utilities'!$G$14</f>
        <v>59.660935097100115</v>
      </c>
      <c r="H251" s="12">
        <f t="shared" si="88"/>
        <v>39.331267595402778</v>
      </c>
      <c r="I251" s="12">
        <f>G251-'Surv-rate CEA'!H249*'Unit cost and utilities'!$H$4-('Surv-rate CEA'!F248-'Surv-rate CEA'!F249)*'Unit cost and utilities'!$G$14</f>
        <v>0.27410360288957403</v>
      </c>
      <c r="J251" s="12">
        <f t="shared" si="89"/>
        <v>0.18070186356562604</v>
      </c>
      <c r="K251" s="12">
        <f>'Surv-rate CEA'!K249*'Unit cost and utilities'!$H$10+'Surv-rate CEA'!J249*'Unit cost and utilities'!$H$10+('Surv-rate CEA'!I248-'Surv-rate CEA'!I249)*'Unit cost and utilities'!$G$14</f>
        <v>56.089372998380057</v>
      </c>
      <c r="L251" s="12">
        <f t="shared" si="90"/>
        <v>36.976727486205178</v>
      </c>
      <c r="M251" s="12">
        <f>K251-'Surv-rate CEA'!J249*'Unit cost and utilities'!$H$10-('Surv-rate CEA'!I248-'Surv-rate CEA'!I249)*'Unit cost and utilities'!$G$14</f>
        <v>3.4808658530164251</v>
      </c>
      <c r="N251" s="12">
        <f t="shared" si="91"/>
        <v>2.2947489191355883</v>
      </c>
      <c r="O251" s="12">
        <f>'Surv-rate CEA'!N249*'Unit cost and utilities'!$H$3+'Surv-rate CEA'!M249*'Unit cost and utilities'!$H$3+('Surv-rate CEA'!L248-'Surv-rate CEA'!L249)*'Unit cost and utilities'!$G$14</f>
        <v>59.70291835408576</v>
      </c>
      <c r="P251" s="12">
        <f t="shared" si="92"/>
        <v>39.358944914109593</v>
      </c>
      <c r="Q251" s="12">
        <f>O251-'Surv-rate CEA'!M249*'Unit cost and utilities'!$H$3-('Surv-rate CEA'!L248-'Surv-rate CEA'!L249)*'Unit cost and utilities'!$G$14</f>
        <v>0.27410360288957392</v>
      </c>
      <c r="R251" s="12">
        <f t="shared" si="93"/>
        <v>0.18070186356562595</v>
      </c>
      <c r="S251" s="12">
        <f>'Surv-rate CEA'!Q249*'Unit cost and utilities'!$H$11+'Surv-rate CEA'!P249*'Unit cost and utilities'!$H$11+('Surv-rate CEA'!O248-'Surv-rate CEA'!O249)*'Unit cost and utilities'!$G$14</f>
        <v>56.089372998380057</v>
      </c>
      <c r="T251" s="12">
        <f t="shared" si="94"/>
        <v>36.976727486205178</v>
      </c>
      <c r="U251" s="12">
        <f>S251-'Surv-rate CEA'!P249*'Unit cost and utilities'!$H$11-('Surv-rate CEA'!O248-'Surv-rate CEA'!O249)*'Unit cost and utilities'!$G$14</f>
        <v>3.4808658530164251</v>
      </c>
      <c r="V251" s="12">
        <f t="shared" si="95"/>
        <v>2.2947489191355883</v>
      </c>
      <c r="W251" s="12">
        <f>'Surv-rate CEA'!T249*'Unit cost and utilities'!$H$4+'Surv-rate CEA'!S249*'Unit cost and utilities'!$H$4+('Surv-rate CEA'!R248-'Surv-rate CEA'!R249)*'Unit cost and utilities'!$G$14</f>
        <v>59.660935097100115</v>
      </c>
      <c r="X251" s="12">
        <f t="shared" si="96"/>
        <v>39.331267595402778</v>
      </c>
      <c r="Y251" s="12">
        <f>W251-'Surv-rate CEA'!S249*'Unit cost and utilities'!$H$4-('Surv-rate CEA'!R248-'Surv-rate CEA'!R249)*'Unit cost and utilities'!$G$14</f>
        <v>0.27410360288957403</v>
      </c>
      <c r="Z251" s="12">
        <f t="shared" si="97"/>
        <v>0.18070186356562604</v>
      </c>
      <c r="AA251" s="12">
        <f>'Surv-rate CEA'!W249*'Unit cost and utilities'!$H$6+'Surv-rate CEA'!V249*'Unit cost and utilities'!$H$6+('Surv-rate CEA'!U248-'Surv-rate CEA'!U249)*'Unit cost and utilities'!$G$14</f>
        <v>66.012072606500666</v>
      </c>
      <c r="AB251" s="12">
        <f t="shared" si="98"/>
        <v>43.518233296005327</v>
      </c>
      <c r="AC251" s="12">
        <f>AA251-'Surv-rate CEA'!V249*'Unit cost and utilities'!$H$6-('Surv-rate CEA'!U248-'Surv-rate CEA'!U249)*'Unit cost and utilities'!$G$14</f>
        <v>23.529747159988759</v>
      </c>
      <c r="AD251" s="12">
        <f t="shared" si="99"/>
        <v>15.511905411731792</v>
      </c>
      <c r="AE251" s="12">
        <f>'Surv-rate CEA'!Z249*'Unit cost and utilities'!$H$12+'Surv-rate CEA'!Y249*'Unit cost and utilities'!$H$12+('Surv-rate CEA'!X248-'Surv-rate CEA'!X249)*'Unit cost and utilities'!$G$14</f>
        <v>56.089372998380057</v>
      </c>
      <c r="AF251" s="12">
        <f t="shared" si="100"/>
        <v>36.976727486205178</v>
      </c>
      <c r="AG251" s="12">
        <f>AE251-'Surv-rate CEA'!Y249*'Unit cost and utilities'!$H$12-('Surv-rate CEA'!X248-'Surv-rate CEA'!X249)*'Unit cost and utilities'!$G$14</f>
        <v>3.4808658530164251</v>
      </c>
      <c r="AH251" s="12">
        <f t="shared" si="101"/>
        <v>2.2947489191355883</v>
      </c>
      <c r="AI251" s="12">
        <f>'Surv-rate CEA'!AC249*'Unit cost and utilities'!$H$5+'Surv-rate CEA'!AB249*'Unit cost and utilities'!$H$5+('Surv-rate CEA'!AA248-'Surv-rate CEA'!AA249)*'Unit cost and utilities'!$G$14</f>
        <v>72.212558488605524</v>
      </c>
      <c r="AJ251" s="12">
        <f t="shared" si="102"/>
        <v>47.605882426104813</v>
      </c>
      <c r="AK251" s="12">
        <f>AI251-'Surv-rate CEA'!AB249*'Unit cost and utilities'!$H$5-('Surv-rate CEA'!AA248-'Surv-rate CEA'!AA249)*'Unit cost and utilities'!$G$14</f>
        <v>4.320806867328165</v>
      </c>
      <c r="AL251" s="12">
        <f t="shared" si="103"/>
        <v>2.8484771626584564</v>
      </c>
      <c r="AM251" s="12">
        <f>'Surv-rate CEA'!AF249*'Unit cost and utilities'!$H$9+'Surv-rate CEA'!AE249*'Unit cost and utilities'!$H$9+('Surv-rate CEA'!AD248-'Surv-rate CEA'!AD249)*'Unit cost and utilities'!G258</f>
        <v>152.37459515164207</v>
      </c>
      <c r="AN251" s="12">
        <f t="shared" si="104"/>
        <v>100.45243117454419</v>
      </c>
      <c r="AO251" s="12">
        <f>AM251-'Surv-rate CEA'!AE249*'Unit cost and utilities'!$H$9-('Surv-rate CEA'!AD248-'Surv-rate CEA'!AD249)*'Unit cost and utilities'!G258</f>
        <v>14.914670480058277</v>
      </c>
      <c r="AP251" s="12">
        <f t="shared" si="105"/>
        <v>9.8324455490631344</v>
      </c>
      <c r="AQ251" s="13">
        <f>'Surv-rate CEA'!AI249*'Unit cost and utilities'!$H$4+'Surv-rate CEA'!AH249*'Unit cost and utilities'!$H$4+('Surv-rate CEA'!AG248-'Surv-rate CEA'!AG249)*'Unit cost and utilities'!$G$14</f>
        <v>59.660935097100115</v>
      </c>
      <c r="AR251" s="12">
        <f t="shared" si="106"/>
        <v>39.331267595402778</v>
      </c>
      <c r="AS251" s="13">
        <f>AQ251-'Surv-rate CEA'!AH249*'Unit cost and utilities'!$H$4-('Surv-rate CEA'!AG248-'Surv-rate CEA'!AG249)*'Unit cost and utilities'!$G$14</f>
        <v>0.27410360288957403</v>
      </c>
      <c r="AT251" s="12">
        <f t="shared" si="107"/>
        <v>0.18070186356562604</v>
      </c>
      <c r="AU251" s="12">
        <f>'Surv-rate CEA'!AL249*'Unit cost and utilities'!$H$8+'Surv-rate CEA'!AK249*'Unit cost and utilities'!$H$8+('Surv-rate CEA'!AJ248-'Surv-rate CEA'!AJ249)*'Unit cost and utilities'!$G$14</f>
        <v>53.735814517943894</v>
      </c>
      <c r="AV251" s="12">
        <f t="shared" si="108"/>
        <v>35.425152100321498</v>
      </c>
      <c r="AW251" s="12">
        <f>AU251-'Surv-rate CEA'!AK249*'Unit cost and utilities'!$H$8-('Surv-rate CEA'!AJ248-'Surv-rate CEA'!AJ249)*'Unit cost and utilities'!$G$14</f>
        <v>35.708325773700231</v>
      </c>
      <c r="AX251" s="12">
        <f t="shared" si="109"/>
        <v>23.540591747404356</v>
      </c>
      <c r="AY251" s="12">
        <f>'Surv-rate CEA'!AO249*'Unit cost and utilities'!$H$5+'Surv-rate CEA'!AN249*'Unit cost and utilities'!$H$5+('Surv-rate CEA'!AM248-'Surv-rate CEA'!AM249)*'Unit cost and utilities'!$G$14</f>
        <v>72.212558488605524</v>
      </c>
      <c r="AZ251" s="12">
        <f t="shared" si="110"/>
        <v>47.605882426104813</v>
      </c>
      <c r="BA251" s="12">
        <f>AY251-'Surv-rate CEA'!AN249*'Unit cost and utilities'!$H$5-('Surv-rate CEA'!AM248-'Surv-rate CEA'!AM249)*'Unit cost and utilities'!$G$14</f>
        <v>4.320806867328165</v>
      </c>
      <c r="BB251" s="12">
        <f t="shared" si="111"/>
        <v>2.8484771626584564</v>
      </c>
    </row>
    <row r="252" spans="1:54">
      <c r="A252" s="12">
        <v>247</v>
      </c>
      <c r="B252" s="12">
        <f t="shared" si="112"/>
        <v>14.153424657534247</v>
      </c>
      <c r="C252" s="12">
        <f>'Surv-rate CEA'!D250*'Unit cost and utilities'!$H$7+'Surv-rate CEA'!E250*'Unit cost and utilities'!$H$7+'Unit cost and utilities'!$G$14*('Surv-rate CEA'!C249-'Surv-rate CEA'!C250)</f>
        <v>60.689119543234121</v>
      </c>
      <c r="D252" s="12">
        <f t="shared" si="86"/>
        <v>39.941111298766309</v>
      </c>
      <c r="E252" s="12">
        <f>C252-'Surv-rate CEA'!E250*'Unit cost and utilities'!$H$7-'Unit cost and utilities'!$G$14*('Surv-rate CEA'!C249-'Surv-rate CEA'!C250)</f>
        <v>1.5812338957345506</v>
      </c>
      <c r="F252" s="12">
        <f t="shared" si="87"/>
        <v>1.0406517592321283</v>
      </c>
      <c r="G252" s="12">
        <f>'Surv-rate CEA'!G250*'Unit cost and utilities'!$H$4+'Surv-rate CEA'!H250*'Unit cost and utilities'!$H$4+('Surv-rate CEA'!F249-'Surv-rate CEA'!F250)*'Unit cost and utilities'!$G$14</f>
        <v>59.139679183719487</v>
      </c>
      <c r="H252" s="12">
        <f t="shared" si="88"/>
        <v>38.921383704826056</v>
      </c>
      <c r="I252" s="12">
        <f>G252-'Surv-rate CEA'!H250*'Unit cost and utilities'!$H$4-('Surv-rate CEA'!F249-'Surv-rate CEA'!F250)*'Unit cost and utilities'!$G$14</f>
        <v>0.26918347541232923</v>
      </c>
      <c r="J252" s="12">
        <f t="shared" si="89"/>
        <v>0.17715674954838237</v>
      </c>
      <c r="K252" s="12">
        <f>'Surv-rate CEA'!K250*'Unit cost and utilities'!$H$10+'Surv-rate CEA'!J250*'Unit cost and utilities'!$H$10+('Surv-rate CEA'!I249-'Surv-rate CEA'!I250)*'Unit cost and utilities'!$G$14</f>
        <v>55.693007002926436</v>
      </c>
      <c r="L252" s="12">
        <f t="shared" si="90"/>
        <v>36.653037776931235</v>
      </c>
      <c r="M252" s="12">
        <f>K252-'Surv-rate CEA'!J250*'Unit cost and utilities'!$H$10-('Surv-rate CEA'!I249-'Surv-rate CEA'!I250)*'Unit cost and utilities'!$G$14</f>
        <v>3.4407476650070534</v>
      </c>
      <c r="N252" s="12">
        <f t="shared" si="91"/>
        <v>2.2644468476942663</v>
      </c>
      <c r="O252" s="12">
        <f>'Surv-rate CEA'!N250*'Unit cost and utilities'!$H$3+'Surv-rate CEA'!M250*'Unit cost and utilities'!$H$3+('Surv-rate CEA'!L249-'Surv-rate CEA'!L250)*'Unit cost and utilities'!$G$14</f>
        <v>59.177732243756616</v>
      </c>
      <c r="P252" s="12">
        <f t="shared" si="92"/>
        <v>38.946427427945466</v>
      </c>
      <c r="Q252" s="12">
        <f>O252-'Surv-rate CEA'!M250*'Unit cost and utilities'!$H$3-('Surv-rate CEA'!L249-'Surv-rate CEA'!L250)*'Unit cost and utilities'!$G$14</f>
        <v>0.2691834754123249</v>
      </c>
      <c r="R252" s="12">
        <f t="shared" si="93"/>
        <v>0.17715674954837951</v>
      </c>
      <c r="S252" s="12">
        <f>'Surv-rate CEA'!Q250*'Unit cost and utilities'!$H$11+'Surv-rate CEA'!P250*'Unit cost and utilities'!$H$11+('Surv-rate CEA'!O249-'Surv-rate CEA'!O250)*'Unit cost and utilities'!$G$14</f>
        <v>55.693007002926436</v>
      </c>
      <c r="T252" s="12">
        <f t="shared" si="94"/>
        <v>36.653037776931235</v>
      </c>
      <c r="U252" s="12">
        <f>S252-'Surv-rate CEA'!P250*'Unit cost and utilities'!$H$11-('Surv-rate CEA'!O249-'Surv-rate CEA'!O250)*'Unit cost and utilities'!$G$14</f>
        <v>3.4407476650070534</v>
      </c>
      <c r="V252" s="12">
        <f t="shared" si="95"/>
        <v>2.2644468476942663</v>
      </c>
      <c r="W252" s="12">
        <f>'Surv-rate CEA'!T250*'Unit cost and utilities'!$H$4+'Surv-rate CEA'!S250*'Unit cost and utilities'!$H$4+('Surv-rate CEA'!R249-'Surv-rate CEA'!R250)*'Unit cost and utilities'!$G$14</f>
        <v>59.139679183719487</v>
      </c>
      <c r="X252" s="12">
        <f t="shared" si="96"/>
        <v>38.921383704826056</v>
      </c>
      <c r="Y252" s="12">
        <f>W252-'Surv-rate CEA'!S250*'Unit cost and utilities'!$H$4-('Surv-rate CEA'!R249-'Surv-rate CEA'!R250)*'Unit cost and utilities'!$G$14</f>
        <v>0.26918347541232923</v>
      </c>
      <c r="Z252" s="12">
        <f t="shared" si="97"/>
        <v>0.17715674954838237</v>
      </c>
      <c r="AA252" s="12">
        <f>'Surv-rate CEA'!W250*'Unit cost and utilities'!$H$6+'Surv-rate CEA'!V250*'Unit cost and utilities'!$H$6+('Surv-rate CEA'!U249-'Surv-rate CEA'!U250)*'Unit cost and utilities'!$G$14</f>
        <v>65.56765743498697</v>
      </c>
      <c r="AB252" s="12">
        <f t="shared" si="98"/>
        <v>43.151805841318328</v>
      </c>
      <c r="AC252" s="12">
        <f>AA252-'Surv-rate CEA'!V250*'Unit cost and utilities'!$H$6-('Surv-rate CEA'!U249-'Surv-rate CEA'!U250)*'Unit cost and utilities'!$G$14</f>
        <v>23.341699209658941</v>
      </c>
      <c r="AD252" s="12">
        <f t="shared" si="99"/>
        <v>15.361788291740826</v>
      </c>
      <c r="AE252" s="12">
        <f>'Surv-rate CEA'!Z250*'Unit cost and utilities'!$H$12+'Surv-rate CEA'!Y250*'Unit cost and utilities'!$H$12+('Surv-rate CEA'!X249-'Surv-rate CEA'!X250)*'Unit cost and utilities'!$G$14</f>
        <v>55.693007002926436</v>
      </c>
      <c r="AF252" s="12">
        <f t="shared" si="100"/>
        <v>36.653037776931235</v>
      </c>
      <c r="AG252" s="12">
        <f>AE252-'Surv-rate CEA'!Y250*'Unit cost and utilities'!$H$12-('Surv-rate CEA'!X249-'Surv-rate CEA'!X250)*'Unit cost and utilities'!$G$14</f>
        <v>3.4407476650070534</v>
      </c>
      <c r="AH252" s="12">
        <f t="shared" si="101"/>
        <v>2.2644468476942663</v>
      </c>
      <c r="AI252" s="12">
        <f>'Surv-rate CEA'!AC250*'Unit cost and utilities'!$H$5+'Surv-rate CEA'!AB250*'Unit cost and utilities'!$H$5+('Surv-rate CEA'!AA249-'Surv-rate CEA'!AA250)*'Unit cost and utilities'!$G$14</f>
        <v>71.611729404937591</v>
      </c>
      <c r="AJ252" s="12">
        <f t="shared" si="102"/>
        <v>47.129569121894129</v>
      </c>
      <c r="AK252" s="12">
        <f>AI252-'Surv-rate CEA'!AB250*'Unit cost and utilities'!$H$5-('Surv-rate CEA'!AA249-'Surv-rate CEA'!AA250)*'Unit cost and utilities'!$G$14</f>
        <v>4.2652872255911403</v>
      </c>
      <c r="AL252" s="12">
        <f t="shared" si="103"/>
        <v>2.8070980940361059</v>
      </c>
      <c r="AM252" s="12">
        <f>'Surv-rate CEA'!AF250*'Unit cost and utilities'!$H$9+'Surv-rate CEA'!AE250*'Unit cost and utilities'!$H$9+('Surv-rate CEA'!AD249-'Surv-rate CEA'!AD250)*'Unit cost and utilities'!G259</f>
        <v>151.63259644592696</v>
      </c>
      <c r="AN252" s="12">
        <f t="shared" si="104"/>
        <v>99.793413658822402</v>
      </c>
      <c r="AO252" s="12">
        <f>AM252-'Surv-rate CEA'!AE250*'Unit cost and utilities'!$H$9-('Surv-rate CEA'!AD249-'Surv-rate CEA'!AD250)*'Unit cost and utilities'!G259</f>
        <v>14.782883422581392</v>
      </c>
      <c r="AP252" s="12">
        <f t="shared" si="105"/>
        <v>9.7290057351612376</v>
      </c>
      <c r="AQ252" s="13">
        <f>'Surv-rate CEA'!AI250*'Unit cost and utilities'!$H$4+'Surv-rate CEA'!AH250*'Unit cost and utilities'!$H$4+('Surv-rate CEA'!AG249-'Surv-rate CEA'!AG250)*'Unit cost and utilities'!$G$14</f>
        <v>59.139679183719487</v>
      </c>
      <c r="AR252" s="12">
        <f t="shared" si="106"/>
        <v>38.921383704826056</v>
      </c>
      <c r="AS252" s="13">
        <f>AQ252-'Surv-rate CEA'!AH250*'Unit cost and utilities'!$H$4-('Surv-rate CEA'!AG249-'Surv-rate CEA'!AG250)*'Unit cost and utilities'!$G$14</f>
        <v>0.26918347541232923</v>
      </c>
      <c r="AT252" s="12">
        <f t="shared" si="107"/>
        <v>0.17715674954838237</v>
      </c>
      <c r="AU252" s="12">
        <f>'Surv-rate CEA'!AL250*'Unit cost and utilities'!$H$8+'Surv-rate CEA'!AK250*'Unit cost and utilities'!$H$8+('Surv-rate CEA'!AJ249-'Surv-rate CEA'!AJ250)*'Unit cost and utilities'!$G$14</f>
        <v>53.351353434645937</v>
      </c>
      <c r="AV252" s="12">
        <f t="shared" si="108"/>
        <v>35.111933761948514</v>
      </c>
      <c r="AW252" s="12">
        <f>AU252-'Surv-rate CEA'!AK250*'Unit cost and utilities'!$H$8-('Surv-rate CEA'!AJ249-'Surv-rate CEA'!AJ250)*'Unit cost and utilities'!$G$14</f>
        <v>35.450547679657859</v>
      </c>
      <c r="AX252" s="12">
        <f t="shared" si="109"/>
        <v>23.330941050590518</v>
      </c>
      <c r="AY252" s="12">
        <f>'Surv-rate CEA'!AO250*'Unit cost and utilities'!$H$5+'Surv-rate CEA'!AN250*'Unit cost and utilities'!$H$5+('Surv-rate CEA'!AM249-'Surv-rate CEA'!AM250)*'Unit cost and utilities'!$G$14</f>
        <v>71.611729404937591</v>
      </c>
      <c r="AZ252" s="12">
        <f t="shared" si="110"/>
        <v>47.129569121894129</v>
      </c>
      <c r="BA252" s="12">
        <f>AY252-'Surv-rate CEA'!AN250*'Unit cost and utilities'!$H$5-('Surv-rate CEA'!AM249-'Surv-rate CEA'!AM250)*'Unit cost and utilities'!$G$14</f>
        <v>4.2652872255911403</v>
      </c>
      <c r="BB252" s="12">
        <f t="shared" si="111"/>
        <v>2.8070980940361059</v>
      </c>
    </row>
    <row r="253" spans="1:54">
      <c r="A253" s="12">
        <v>248</v>
      </c>
      <c r="B253" s="12">
        <f t="shared" si="112"/>
        <v>14.210958904109589</v>
      </c>
      <c r="C253" s="12">
        <f>'Surv-rate CEA'!D251*'Unit cost and utilities'!$H$7+'Surv-rate CEA'!E251*'Unit cost and utilities'!$H$7+'Unit cost and utilities'!$G$14*('Surv-rate CEA'!C250-'Surv-rate CEA'!C251)</f>
        <v>60.272150241390079</v>
      </c>
      <c r="D253" s="12">
        <f t="shared" si="86"/>
        <v>39.599291225730262</v>
      </c>
      <c r="E253" s="12">
        <f>C253-'Surv-rate CEA'!E251*'Unit cost and utilities'!$H$7-'Unit cost and utilities'!$G$14*('Surv-rate CEA'!C250-'Surv-rate CEA'!C251)</f>
        <v>1.5608078562118495</v>
      </c>
      <c r="F253" s="12">
        <f t="shared" si="87"/>
        <v>1.0254634121730195</v>
      </c>
      <c r="G253" s="12">
        <f>'Surv-rate CEA'!G251*'Unit cost and utilities'!$H$4+'Surv-rate CEA'!H251*'Unit cost and utilities'!$H$4+('Surv-rate CEA'!F250-'Surv-rate CEA'!F251)*'Unit cost and utilities'!$G$14</f>
        <v>58.624468806250192</v>
      </c>
      <c r="H253" s="12">
        <f t="shared" si="88"/>
        <v>38.516751168074791</v>
      </c>
      <c r="I253" s="12">
        <f>G253-'Surv-rate CEA'!H251*'Unit cost and utilities'!$H$4-('Surv-rate CEA'!F250-'Surv-rate CEA'!F251)*'Unit cost and utilities'!$G$14</f>
        <v>0.2643661184350985</v>
      </c>
      <c r="J253" s="12">
        <f t="shared" si="89"/>
        <v>0.17369068254907374</v>
      </c>
      <c r="K253" s="12">
        <f>'Surv-rate CEA'!K251*'Unit cost and utilities'!$H$10+'Surv-rate CEA'!J251*'Unit cost and utilities'!$H$10+('Surv-rate CEA'!I250-'Surv-rate CEA'!I251)*'Unit cost and utilities'!$G$14</f>
        <v>55.300592667144706</v>
      </c>
      <c r="L253" s="12">
        <f t="shared" si="90"/>
        <v>36.332937604039941</v>
      </c>
      <c r="M253" s="12">
        <f>K253-'Surv-rate CEA'!J251*'Unit cost and utilities'!$H$10-('Surv-rate CEA'!I250-'Surv-rate CEA'!I251)*'Unit cost and utilities'!$G$14</f>
        <v>3.4012108741027238</v>
      </c>
      <c r="N253" s="12">
        <f t="shared" si="91"/>
        <v>2.2346231117406381</v>
      </c>
      <c r="O253" s="12">
        <f>'Surv-rate CEA'!N251*'Unit cost and utilities'!$H$3+'Surv-rate CEA'!M251*'Unit cost and utilities'!$H$3+('Surv-rate CEA'!L250-'Surv-rate CEA'!L251)*'Unit cost and utilities'!$G$14</f>
        <v>58.658700468662602</v>
      </c>
      <c r="P253" s="12">
        <f t="shared" si="92"/>
        <v>38.539241647733817</v>
      </c>
      <c r="Q253" s="12">
        <f>O253-'Surv-rate CEA'!M251*'Unit cost and utilities'!$H$3-('Surv-rate CEA'!L250-'Surv-rate CEA'!L251)*'Unit cost and utilities'!$G$14</f>
        <v>0.26436611843509839</v>
      </c>
      <c r="R253" s="12">
        <f t="shared" si="93"/>
        <v>0.17369068254907366</v>
      </c>
      <c r="S253" s="12">
        <f>'Surv-rate CEA'!Q251*'Unit cost and utilities'!$H$11+'Surv-rate CEA'!P251*'Unit cost and utilities'!$H$11+('Surv-rate CEA'!O250-'Surv-rate CEA'!O251)*'Unit cost and utilities'!$G$14</f>
        <v>55.300592667144706</v>
      </c>
      <c r="T253" s="12">
        <f t="shared" si="94"/>
        <v>36.332937604039941</v>
      </c>
      <c r="U253" s="12">
        <f>S253-'Surv-rate CEA'!P251*'Unit cost and utilities'!$H$11-('Surv-rate CEA'!O250-'Surv-rate CEA'!O251)*'Unit cost and utilities'!$G$14</f>
        <v>3.4012108741027238</v>
      </c>
      <c r="V253" s="12">
        <f t="shared" si="95"/>
        <v>2.2346231117406381</v>
      </c>
      <c r="W253" s="12">
        <f>'Surv-rate CEA'!T251*'Unit cost and utilities'!$H$4+'Surv-rate CEA'!S251*'Unit cost and utilities'!$H$4+('Surv-rate CEA'!R250-'Surv-rate CEA'!R251)*'Unit cost and utilities'!$G$14</f>
        <v>58.624468806250192</v>
      </c>
      <c r="X253" s="12">
        <f t="shared" si="96"/>
        <v>38.516751168074791</v>
      </c>
      <c r="Y253" s="12">
        <f>W253-'Surv-rate CEA'!S251*'Unit cost and utilities'!$H$4-('Surv-rate CEA'!R250-'Surv-rate CEA'!R251)*'Unit cost and utilities'!$G$14</f>
        <v>0.2643661184350985</v>
      </c>
      <c r="Z253" s="12">
        <f t="shared" si="97"/>
        <v>0.17369068254907374</v>
      </c>
      <c r="AA253" s="12">
        <f>'Surv-rate CEA'!W251*'Unit cost and utilities'!$H$6+'Surv-rate CEA'!V251*'Unit cost and utilities'!$H$6+('Surv-rate CEA'!U250-'Surv-rate CEA'!U251)*'Unit cost and utilities'!$G$14</f>
        <v>65.127525093284419</v>
      </c>
      <c r="AB253" s="12">
        <f t="shared" si="98"/>
        <v>42.789311857153088</v>
      </c>
      <c r="AC253" s="12">
        <f>AA253-'Surv-rate CEA'!V251*'Unit cost and utilities'!$H$6-('Surv-rate CEA'!U250-'Surv-rate CEA'!U251)*'Unit cost and utilities'!$G$14</f>
        <v>23.155715010145272</v>
      </c>
      <c r="AD253" s="12">
        <f t="shared" si="99"/>
        <v>15.213492443099673</v>
      </c>
      <c r="AE253" s="12">
        <f>'Surv-rate CEA'!Z251*'Unit cost and utilities'!$H$12+'Surv-rate CEA'!Y251*'Unit cost and utilities'!$H$12+('Surv-rate CEA'!X250-'Surv-rate CEA'!X251)*'Unit cost and utilities'!$G$14</f>
        <v>55.300592667144706</v>
      </c>
      <c r="AF253" s="12">
        <f t="shared" si="100"/>
        <v>36.332937604039941</v>
      </c>
      <c r="AG253" s="12">
        <f>AE253-'Surv-rate CEA'!Y251*'Unit cost and utilities'!$H$12-('Surv-rate CEA'!X250-'Surv-rate CEA'!X251)*'Unit cost and utilities'!$G$14</f>
        <v>3.4012108741027238</v>
      </c>
      <c r="AH253" s="12">
        <f t="shared" si="101"/>
        <v>2.2346231117406381</v>
      </c>
      <c r="AI253" s="12">
        <f>'Surv-rate CEA'!AC251*'Unit cost and utilities'!$H$5+'Surv-rate CEA'!AB251*'Unit cost and utilities'!$H$5+('Surv-rate CEA'!AA250-'Surv-rate CEA'!AA251)*'Unit cost and utilities'!$G$14</f>
        <v>71.017619718301077</v>
      </c>
      <c r="AJ253" s="12">
        <f t="shared" si="102"/>
        <v>46.659151766116054</v>
      </c>
      <c r="AK253" s="12">
        <f>AI253-'Surv-rate CEA'!AB251*'Unit cost and utilities'!$H$5-('Surv-rate CEA'!AA250-'Surv-rate CEA'!AA251)*'Unit cost and utilities'!$G$14</f>
        <v>4.2106453589715445</v>
      </c>
      <c r="AL253" s="12">
        <f t="shared" si="103"/>
        <v>2.7664281289185042</v>
      </c>
      <c r="AM253" s="12">
        <f>'Surv-rate CEA'!AF251*'Unit cost and utilities'!$H$9+'Surv-rate CEA'!AE251*'Unit cost and utilities'!$H$9+('Surv-rate CEA'!AD250-'Surv-rate CEA'!AD251)*'Unit cost and utilities'!G260</f>
        <v>150.89632853315044</v>
      </c>
      <c r="AN253" s="12">
        <f t="shared" si="104"/>
        <v>99.140110889461482</v>
      </c>
      <c r="AO253" s="12">
        <f>AM253-'Surv-rate CEA'!AE251*'Unit cost and utilities'!$H$9-('Surv-rate CEA'!AD250-'Surv-rate CEA'!AD251)*'Unit cost and utilities'!G260</f>
        <v>14.652653421225125</v>
      </c>
      <c r="AP253" s="12">
        <f t="shared" si="105"/>
        <v>9.6269120602624181</v>
      </c>
      <c r="AQ253" s="13">
        <f>'Surv-rate CEA'!AI251*'Unit cost and utilities'!$H$4+'Surv-rate CEA'!AH251*'Unit cost and utilities'!$H$4+('Surv-rate CEA'!AG250-'Surv-rate CEA'!AG251)*'Unit cost and utilities'!$G$14</f>
        <v>58.624468806250192</v>
      </c>
      <c r="AR253" s="12">
        <f t="shared" si="106"/>
        <v>38.516751168074791</v>
      </c>
      <c r="AS253" s="13">
        <f>AQ253-'Surv-rate CEA'!AH251*'Unit cost and utilities'!$H$4-('Surv-rate CEA'!AG250-'Surv-rate CEA'!AG251)*'Unit cost and utilities'!$G$14</f>
        <v>0.2643661184350985</v>
      </c>
      <c r="AT253" s="12">
        <f t="shared" si="107"/>
        <v>0.17369068254907374</v>
      </c>
      <c r="AU253" s="12">
        <f>'Surv-rate CEA'!AL251*'Unit cost and utilities'!$H$8+'Surv-rate CEA'!AK251*'Unit cost and utilities'!$H$8+('Surv-rate CEA'!AJ250-'Surv-rate CEA'!AJ251)*'Unit cost and utilities'!$G$14</f>
        <v>52.970758976992812</v>
      </c>
      <c r="AV253" s="12">
        <f t="shared" si="108"/>
        <v>34.802217985868992</v>
      </c>
      <c r="AW253" s="12">
        <f>AU253-'Surv-rate CEA'!AK251*'Unit cost and utilities'!$H$8-('Surv-rate CEA'!AJ250-'Surv-rate CEA'!AJ251)*'Unit cost and utilities'!$G$14</f>
        <v>35.195400249939915</v>
      </c>
      <c r="AX253" s="12">
        <f t="shared" si="109"/>
        <v>23.123663229562698</v>
      </c>
      <c r="AY253" s="12">
        <f>'Surv-rate CEA'!AO251*'Unit cost and utilities'!$H$5+'Surv-rate CEA'!AN251*'Unit cost and utilities'!$H$5+('Surv-rate CEA'!AM250-'Surv-rate CEA'!AM251)*'Unit cost and utilities'!$G$14</f>
        <v>71.017619718301077</v>
      </c>
      <c r="AZ253" s="12">
        <f t="shared" si="110"/>
        <v>46.659151766116054</v>
      </c>
      <c r="BA253" s="12">
        <f>AY253-'Surv-rate CEA'!AN251*'Unit cost and utilities'!$H$5-('Surv-rate CEA'!AM250-'Surv-rate CEA'!AM251)*'Unit cost and utilities'!$G$14</f>
        <v>4.2106453589715445</v>
      </c>
      <c r="BB253" s="12">
        <f t="shared" si="111"/>
        <v>2.7664281289185042</v>
      </c>
    </row>
    <row r="254" spans="1:54">
      <c r="A254" s="12">
        <v>249</v>
      </c>
      <c r="B254" s="12">
        <f t="shared" si="112"/>
        <v>14.268493150684931</v>
      </c>
      <c r="C254" s="12">
        <f>'Surv-rate CEA'!D252*'Unit cost and utilities'!$H$7+'Surv-rate CEA'!E252*'Unit cost and utilities'!$H$7+'Unit cost and utilities'!$G$14*('Surv-rate CEA'!C251-'Surv-rate CEA'!C252)</f>
        <v>59.859252142918223</v>
      </c>
      <c r="D254" s="12">
        <f t="shared" si="86"/>
        <v>39.261187740390113</v>
      </c>
      <c r="E254" s="12">
        <f>C254-'Surv-rate CEA'!E252*'Unit cost and utilities'!$H$7-'Unit cost and utilities'!$G$14*('Surv-rate CEA'!C251-'Surv-rate CEA'!C252)</f>
        <v>1.540705922444503</v>
      </c>
      <c r="F254" s="12">
        <f t="shared" si="87"/>
        <v>1.0105362547697809</v>
      </c>
      <c r="G254" s="12">
        <f>'Surv-rate CEA'!G252*'Unit cost and utilities'!$H$4+'Surv-rate CEA'!H252*'Unit cost and utilities'!$H$4+('Surv-rate CEA'!F251-'Surv-rate CEA'!F252)*'Unit cost and utilities'!$G$14</f>
        <v>58.115215508748285</v>
      </c>
      <c r="H254" s="12">
        <f t="shared" si="88"/>
        <v>38.117288555736415</v>
      </c>
      <c r="I254" s="12">
        <f>G254-'Surv-rate CEA'!H252*'Unit cost and utilities'!$H$4-('Surv-rate CEA'!F251-'Surv-rate CEA'!F252)*'Unit cost and utilities'!$G$14</f>
        <v>0.2596490752067695</v>
      </c>
      <c r="J254" s="12">
        <f t="shared" si="89"/>
        <v>0.17030167807597121</v>
      </c>
      <c r="K254" s="12">
        <f>'Surv-rate CEA'!K252*'Unit cost and utilities'!$H$10+'Surv-rate CEA'!J252*'Unit cost and utilities'!$H$10+('Surv-rate CEA'!I251-'Surv-rate CEA'!I252)*'Unit cost and utilities'!$G$14</f>
        <v>54.912078298617104</v>
      </c>
      <c r="L254" s="12">
        <f t="shared" si="90"/>
        <v>36.01637738723516</v>
      </c>
      <c r="M254" s="12">
        <f>K254-'Surv-rate CEA'!J252*'Unit cost and utilities'!$H$10-('Surv-rate CEA'!I251-'Surv-rate CEA'!I252)*'Unit cost and utilities'!$G$14</f>
        <v>3.3622452573943375</v>
      </c>
      <c r="N254" s="12">
        <f t="shared" si="91"/>
        <v>2.2052688190059953</v>
      </c>
      <c r="O254" s="12">
        <f>'Surv-rate CEA'!N252*'Unit cost and utilities'!$H$3+'Surv-rate CEA'!M252*'Unit cost and utilities'!$H$3+('Surv-rate CEA'!L251-'Surv-rate CEA'!L252)*'Unit cost and utilities'!$G$14</f>
        <v>58.145731714592465</v>
      </c>
      <c r="P254" s="12">
        <f t="shared" si="92"/>
        <v>38.137303882421627</v>
      </c>
      <c r="Q254" s="12">
        <f>O254-'Surv-rate CEA'!M252*'Unit cost and utilities'!$H$3-('Surv-rate CEA'!L251-'Surv-rate CEA'!L252)*'Unit cost and utilities'!$G$14</f>
        <v>0.25964907520676572</v>
      </c>
      <c r="R254" s="12">
        <f t="shared" si="93"/>
        <v>0.17030167807596872</v>
      </c>
      <c r="S254" s="12">
        <f>'Surv-rate CEA'!Q252*'Unit cost and utilities'!$H$11+'Surv-rate CEA'!P252*'Unit cost and utilities'!$H$11+('Surv-rate CEA'!O251-'Surv-rate CEA'!O252)*'Unit cost and utilities'!$G$14</f>
        <v>54.912078298617104</v>
      </c>
      <c r="T254" s="12">
        <f t="shared" si="94"/>
        <v>36.01637738723516</v>
      </c>
      <c r="U254" s="12">
        <f>S254-'Surv-rate CEA'!P252*'Unit cost and utilities'!$H$11-('Surv-rate CEA'!O251-'Surv-rate CEA'!O252)*'Unit cost and utilities'!$G$14</f>
        <v>3.3622452573943375</v>
      </c>
      <c r="V254" s="12">
        <f t="shared" si="95"/>
        <v>2.2052688190059953</v>
      </c>
      <c r="W254" s="12">
        <f>'Surv-rate CEA'!T252*'Unit cost and utilities'!$H$4+'Surv-rate CEA'!S252*'Unit cost and utilities'!$H$4+('Surv-rate CEA'!R251-'Surv-rate CEA'!R252)*'Unit cost and utilities'!$G$14</f>
        <v>58.115215508748285</v>
      </c>
      <c r="X254" s="12">
        <f t="shared" si="96"/>
        <v>38.117288555736415</v>
      </c>
      <c r="Y254" s="12">
        <f>W254-'Surv-rate CEA'!S252*'Unit cost and utilities'!$H$4-('Surv-rate CEA'!R251-'Surv-rate CEA'!R252)*'Unit cost and utilities'!$G$14</f>
        <v>0.2596490752067695</v>
      </c>
      <c r="Z254" s="12">
        <f t="shared" si="97"/>
        <v>0.17030167807597121</v>
      </c>
      <c r="AA254" s="12">
        <f>'Surv-rate CEA'!W252*'Unit cost and utilities'!$H$6+'Surv-rate CEA'!V252*'Unit cost and utilities'!$H$6+('Surv-rate CEA'!U251-'Surv-rate CEA'!U252)*'Unit cost and utilities'!$G$14</f>
        <v>64.691620940479879</v>
      </c>
      <c r="AB254" s="12">
        <f t="shared" si="98"/>
        <v>42.43069841417686</v>
      </c>
      <c r="AC254" s="12">
        <f>AA254-'Surv-rate CEA'!V252*'Unit cost and utilities'!$H$6-('Surv-rate CEA'!U251-'Surv-rate CEA'!U252)*'Unit cost and utilities'!$G$14</f>
        <v>22.971765402908598</v>
      </c>
      <c r="AD254" s="12">
        <f t="shared" si="99"/>
        <v>15.06699068104702</v>
      </c>
      <c r="AE254" s="12">
        <f>'Surv-rate CEA'!Z252*'Unit cost and utilities'!$H$12+'Surv-rate CEA'!Y252*'Unit cost and utilities'!$H$12+('Surv-rate CEA'!X251-'Surv-rate CEA'!X252)*'Unit cost and utilities'!$G$14</f>
        <v>54.912078298617104</v>
      </c>
      <c r="AF254" s="12">
        <f t="shared" si="100"/>
        <v>36.01637738723516</v>
      </c>
      <c r="AG254" s="12">
        <f>AE254-'Surv-rate CEA'!Y252*'Unit cost and utilities'!$H$12-('Surv-rate CEA'!X251-'Surv-rate CEA'!X252)*'Unit cost and utilities'!$G$14</f>
        <v>3.3622452573943375</v>
      </c>
      <c r="AH254" s="12">
        <f t="shared" si="101"/>
        <v>2.2052688190059953</v>
      </c>
      <c r="AI254" s="12">
        <f>'Surv-rate CEA'!AC252*'Unit cost and utilities'!$H$5+'Surv-rate CEA'!AB252*'Unit cost and utilities'!$H$5+('Surv-rate CEA'!AA251-'Surv-rate CEA'!AA252)*'Unit cost and utilities'!$G$14</f>
        <v>70.430133834541792</v>
      </c>
      <c r="AJ254" s="12">
        <f t="shared" si="102"/>
        <v>46.194541496387309</v>
      </c>
      <c r="AK254" s="12">
        <f>AI254-'Surv-rate CEA'!AB252*'Unit cost and utilities'!$H$5-('Surv-rate CEA'!AA251-'Surv-rate CEA'!AA252)*'Unit cost and utilities'!$G$14</f>
        <v>4.1568646922574066</v>
      </c>
      <c r="AL254" s="12">
        <f t="shared" si="103"/>
        <v>2.7264531254827102</v>
      </c>
      <c r="AM254" s="12">
        <f>'Surv-rate CEA'!AF252*'Unit cost and utilities'!$H$9+'Surv-rate CEA'!AE252*'Unit cost and utilities'!$H$9+('Surv-rate CEA'!AD251-'Surv-rate CEA'!AD252)*'Unit cost and utilities'!G261</f>
        <v>150.16572927629207</v>
      </c>
      <c r="AN254" s="12">
        <f t="shared" si="104"/>
        <v>98.492458195313418</v>
      </c>
      <c r="AO254" s="12">
        <f>AM254-'Surv-rate CEA'!AE252*'Unit cost and utilities'!$H$9-('Surv-rate CEA'!AD251-'Surv-rate CEA'!AD252)*'Unit cost and utilities'!G261</f>
        <v>14.523957195481501</v>
      </c>
      <c r="AP254" s="12">
        <f t="shared" si="105"/>
        <v>9.5261432405424902</v>
      </c>
      <c r="AQ254" s="13">
        <f>'Surv-rate CEA'!AI252*'Unit cost and utilities'!$H$4+'Surv-rate CEA'!AH252*'Unit cost and utilities'!$H$4+('Surv-rate CEA'!AG251-'Surv-rate CEA'!AG252)*'Unit cost and utilities'!$G$14</f>
        <v>58.115215508748285</v>
      </c>
      <c r="AR254" s="12">
        <f t="shared" si="106"/>
        <v>38.117288555736415</v>
      </c>
      <c r="AS254" s="13">
        <f>AQ254-'Surv-rate CEA'!AH252*'Unit cost and utilities'!$H$4-('Surv-rate CEA'!AG251-'Surv-rate CEA'!AG252)*'Unit cost and utilities'!$G$14</f>
        <v>0.2596490752067695</v>
      </c>
      <c r="AT254" s="12">
        <f t="shared" si="107"/>
        <v>0.17030167807597121</v>
      </c>
      <c r="AU254" s="12">
        <f>'Surv-rate CEA'!AL252*'Unit cost and utilities'!$H$8+'Surv-rate CEA'!AK252*'Unit cost and utilities'!$H$8+('Surv-rate CEA'!AJ251-'Surv-rate CEA'!AJ252)*'Unit cost and utilities'!$G$14</f>
        <v>52.59398023592653</v>
      </c>
      <c r="AV254" s="12">
        <f t="shared" si="108"/>
        <v>34.49595606585558</v>
      </c>
      <c r="AW254" s="12">
        <f>AU254-'Surv-rate CEA'!AK252*'Unit cost and utilities'!$H$8-('Surv-rate CEA'!AJ251-'Surv-rate CEA'!AJ252)*'Unit cost and utilities'!$G$14</f>
        <v>34.942848292570702</v>
      </c>
      <c r="AX254" s="12">
        <f t="shared" si="109"/>
        <v>22.918724806702979</v>
      </c>
      <c r="AY254" s="12">
        <f>'Surv-rate CEA'!AO252*'Unit cost and utilities'!$H$5+'Surv-rate CEA'!AN252*'Unit cost and utilities'!$H$5+('Surv-rate CEA'!AM251-'Surv-rate CEA'!AM252)*'Unit cost and utilities'!$G$14</f>
        <v>70.430133834541792</v>
      </c>
      <c r="AZ254" s="12">
        <f t="shared" si="110"/>
        <v>46.194541496387309</v>
      </c>
      <c r="BA254" s="12">
        <f>AY254-'Surv-rate CEA'!AN252*'Unit cost and utilities'!$H$5-('Surv-rate CEA'!AM251-'Surv-rate CEA'!AM252)*'Unit cost and utilities'!$G$14</f>
        <v>4.1568646922574066</v>
      </c>
      <c r="BB254" s="12">
        <f t="shared" si="111"/>
        <v>2.7264531254827102</v>
      </c>
    </row>
    <row r="255" spans="1:54">
      <c r="A255" s="12">
        <v>250</v>
      </c>
      <c r="B255" s="12">
        <f t="shared" si="112"/>
        <v>14.326027397260274</v>
      </c>
      <c r="C255" s="12">
        <f>'Surv-rate CEA'!D253*'Unit cost and utilities'!$H$7+'Surv-rate CEA'!E253*'Unit cost and utilities'!$H$7+'Unit cost and utilities'!$G$14*('Surv-rate CEA'!C252-'Surv-rate CEA'!C253)</f>
        <v>59.450372857169143</v>
      </c>
      <c r="D255" s="12">
        <f t="shared" si="86"/>
        <v>38.926750357716756</v>
      </c>
      <c r="E255" s="12">
        <f>C255-'Surv-rate CEA'!E253*'Unit cost and utilities'!$H$7-'Unit cost and utilities'!$G$14*('Surv-rate CEA'!C252-'Surv-rate CEA'!C253)</f>
        <v>1.5209219598863464</v>
      </c>
      <c r="F255" s="12">
        <f t="shared" si="87"/>
        <v>0.9958650652756269</v>
      </c>
      <c r="G255" s="12">
        <f>'Surv-rate CEA'!G253*'Unit cost and utilities'!$H$4+'Surv-rate CEA'!H253*'Unit cost and utilities'!$H$4+('Surv-rate CEA'!F252-'Surv-rate CEA'!F253)*'Unit cost and utilities'!$G$14</f>
        <v>57.611832408284975</v>
      </c>
      <c r="H255" s="12">
        <f t="shared" si="88"/>
        <v>37.722915938574879</v>
      </c>
      <c r="I255" s="12">
        <f>G255-'Surv-rate CEA'!H253*'Unit cost and utilities'!$H$4-('Surv-rate CEA'!F252-'Surv-rate CEA'!F253)*'Unit cost and utilities'!$G$14</f>
        <v>0.25502995526865813</v>
      </c>
      <c r="J255" s="12">
        <f t="shared" si="89"/>
        <v>0.16698780723097797</v>
      </c>
      <c r="K255" s="12">
        <f>'Surv-rate CEA'!K253*'Unit cost and utilities'!$H$10+'Surv-rate CEA'!J253*'Unit cost and utilities'!$H$10+('Surv-rate CEA'!I252-'Surv-rate CEA'!I253)*'Unit cost and utilities'!$G$14</f>
        <v>54.527413048813045</v>
      </c>
      <c r="L255" s="12">
        <f t="shared" si="90"/>
        <v>35.703308379625923</v>
      </c>
      <c r="M255" s="12">
        <f>K255-'Surv-rate CEA'!J253*'Unit cost and utilities'!$H$10-('Surv-rate CEA'!I252-'Surv-rate CEA'!I253)*'Unit cost and utilities'!$G$14</f>
        <v>3.3238408042215664</v>
      </c>
      <c r="N255" s="12">
        <f t="shared" si="91"/>
        <v>2.1763752689252085</v>
      </c>
      <c r="O255" s="12">
        <f>'Surv-rate CEA'!N253*'Unit cost and utilities'!$H$3+'Surv-rate CEA'!M253*'Unit cost and utilities'!$H$3+('Surv-rate CEA'!L252-'Surv-rate CEA'!L253)*'Unit cost and utilities'!$G$14</f>
        <v>57.638736319979003</v>
      </c>
      <c r="P255" s="12">
        <f t="shared" si="92"/>
        <v>37.740532007302917</v>
      </c>
      <c r="Q255" s="12">
        <f>O255-'Surv-rate CEA'!M253*'Unit cost and utilities'!$H$3-('Surv-rate CEA'!L252-'Surv-rate CEA'!L253)*'Unit cost and utilities'!$G$14</f>
        <v>0.25502995526865946</v>
      </c>
      <c r="R255" s="12">
        <f t="shared" si="93"/>
        <v>0.16698780723097886</v>
      </c>
      <c r="S255" s="12">
        <f>'Surv-rate CEA'!Q253*'Unit cost and utilities'!$H$11+'Surv-rate CEA'!P253*'Unit cost and utilities'!$H$11+('Surv-rate CEA'!O252-'Surv-rate CEA'!O253)*'Unit cost and utilities'!$G$14</f>
        <v>54.527413048813045</v>
      </c>
      <c r="T255" s="12">
        <f t="shared" si="94"/>
        <v>35.703308379625923</v>
      </c>
      <c r="U255" s="12">
        <f>S255-'Surv-rate CEA'!P253*'Unit cost and utilities'!$H$11-('Surv-rate CEA'!O252-'Surv-rate CEA'!O253)*'Unit cost and utilities'!$G$14</f>
        <v>3.3238408042215664</v>
      </c>
      <c r="V255" s="12">
        <f t="shared" si="95"/>
        <v>2.1763752689252085</v>
      </c>
      <c r="W255" s="12">
        <f>'Surv-rate CEA'!T253*'Unit cost and utilities'!$H$4+'Surv-rate CEA'!S253*'Unit cost and utilities'!$H$4+('Surv-rate CEA'!R252-'Surv-rate CEA'!R253)*'Unit cost and utilities'!$G$14</f>
        <v>57.611832408284975</v>
      </c>
      <c r="X255" s="12">
        <f t="shared" si="96"/>
        <v>37.722915938574879</v>
      </c>
      <c r="Y255" s="12">
        <f>W255-'Surv-rate CEA'!S253*'Unit cost and utilities'!$H$4-('Surv-rate CEA'!R252-'Surv-rate CEA'!R253)*'Unit cost and utilities'!$G$14</f>
        <v>0.25502995526865813</v>
      </c>
      <c r="Z255" s="12">
        <f t="shared" si="97"/>
        <v>0.16698780723097797</v>
      </c>
      <c r="AA255" s="12">
        <f>'Surv-rate CEA'!W253*'Unit cost and utilities'!$H$6+'Surv-rate CEA'!V253*'Unit cost and utilities'!$H$6+('Surv-rate CEA'!U252-'Surv-rate CEA'!U253)*'Unit cost and utilities'!$G$14</f>
        <v>64.259891210723168</v>
      </c>
      <c r="AB255" s="12">
        <f t="shared" si="98"/>
        <v>42.075913454463894</v>
      </c>
      <c r="AC255" s="12">
        <f>AA255-'Surv-rate CEA'!V253*'Unit cost and utilities'!$H$6-('Surv-rate CEA'!U252-'Surv-rate CEA'!U253)*'Unit cost and utilities'!$G$14</f>
        <v>22.789821736545292</v>
      </c>
      <c r="AD255" s="12">
        <f t="shared" si="99"/>
        <v>14.922256308917092</v>
      </c>
      <c r="AE255" s="12">
        <f>'Surv-rate CEA'!Z253*'Unit cost and utilities'!$H$12+'Surv-rate CEA'!Y253*'Unit cost and utilities'!$H$12+('Surv-rate CEA'!X252-'Surv-rate CEA'!X253)*'Unit cost and utilities'!$G$14</f>
        <v>54.527413048813045</v>
      </c>
      <c r="AF255" s="12">
        <f t="shared" si="100"/>
        <v>35.703308379625923</v>
      </c>
      <c r="AG255" s="12">
        <f>AE255-'Surv-rate CEA'!Y253*'Unit cost and utilities'!$H$12-('Surv-rate CEA'!X252-'Surv-rate CEA'!X253)*'Unit cost and utilities'!$G$14</f>
        <v>3.3238408042215664</v>
      </c>
      <c r="AH255" s="12">
        <f t="shared" si="101"/>
        <v>2.1763752689252085</v>
      </c>
      <c r="AI255" s="12">
        <f>'Surv-rate CEA'!AC253*'Unit cost and utilities'!$H$5+'Surv-rate CEA'!AB253*'Unit cost and utilities'!$H$5+('Surv-rate CEA'!AA252-'Surv-rate CEA'!AA253)*'Unit cost and utilities'!$G$14</f>
        <v>69.849177821963153</v>
      </c>
      <c r="AJ255" s="12">
        <f t="shared" si="102"/>
        <v>45.735651049654273</v>
      </c>
      <c r="AK255" s="12">
        <f>AI255-'Surv-rate CEA'!AB253*'Unit cost and utilities'!$H$5-('Surv-rate CEA'!AA252-'Surv-rate CEA'!AA253)*'Unit cost and utilities'!$G$14</f>
        <v>4.1039290155065959</v>
      </c>
      <c r="AL255" s="12">
        <f t="shared" si="103"/>
        <v>2.6871592656992216</v>
      </c>
      <c r="AM255" s="12">
        <f>'Surv-rate CEA'!AF253*'Unit cost and utilities'!$H$9+'Surv-rate CEA'!AE253*'Unit cost and utilities'!$H$9+('Surv-rate CEA'!AD252-'Surv-rate CEA'!AD253)*'Unit cost and utilities'!G262</f>
        <v>149.4407374152411</v>
      </c>
      <c r="AN255" s="12">
        <f t="shared" si="104"/>
        <v>97.850391832062158</v>
      </c>
      <c r="AO255" s="12">
        <f>AM255-'Surv-rate CEA'!AE253*'Unit cost and utilities'!$H$9-('Surv-rate CEA'!AD252-'Surv-rate CEA'!AD253)*'Unit cost and utilities'!G262</f>
        <v>14.39677188835438</v>
      </c>
      <c r="AP255" s="12">
        <f t="shared" si="105"/>
        <v>9.4266783927728426</v>
      </c>
      <c r="AQ255" s="13">
        <f>'Surv-rate CEA'!AI253*'Unit cost and utilities'!$H$4+'Surv-rate CEA'!AH253*'Unit cost and utilities'!$H$4+('Surv-rate CEA'!AG252-'Surv-rate CEA'!AG253)*'Unit cost and utilities'!$G$14</f>
        <v>57.611832408284975</v>
      </c>
      <c r="AR255" s="12">
        <f t="shared" si="106"/>
        <v>37.722915938574879</v>
      </c>
      <c r="AS255" s="13">
        <f>AQ255-'Surv-rate CEA'!AH253*'Unit cost and utilities'!$H$4-('Surv-rate CEA'!AG252-'Surv-rate CEA'!AG253)*'Unit cost and utilities'!$G$14</f>
        <v>0.25502995526865813</v>
      </c>
      <c r="AT255" s="12">
        <f t="shared" si="107"/>
        <v>0.16698780723097797</v>
      </c>
      <c r="AU255" s="12">
        <f>'Surv-rate CEA'!AL253*'Unit cost and utilities'!$H$8+'Surv-rate CEA'!AK253*'Unit cost and utilities'!$H$8+('Surv-rate CEA'!AJ252-'Surv-rate CEA'!AJ253)*'Unit cost and utilities'!$G$14</f>
        <v>52.220967137655578</v>
      </c>
      <c r="AV255" s="12">
        <f t="shared" si="108"/>
        <v>34.193100118814719</v>
      </c>
      <c r="AW255" s="12">
        <f>AU255-'Surv-rate CEA'!AK253*'Unit cost and utilities'!$H$8-('Surv-rate CEA'!AJ252-'Surv-rate CEA'!AJ253)*'Unit cost and utilities'!$G$14</f>
        <v>34.692857202039747</v>
      </c>
      <c r="AX255" s="12">
        <f t="shared" si="109"/>
        <v>22.716092878749073</v>
      </c>
      <c r="AY255" s="12">
        <f>'Surv-rate CEA'!AO253*'Unit cost and utilities'!$H$5+'Surv-rate CEA'!AN253*'Unit cost and utilities'!$H$5+('Surv-rate CEA'!AM252-'Surv-rate CEA'!AM253)*'Unit cost and utilities'!$G$14</f>
        <v>69.849177821963153</v>
      </c>
      <c r="AZ255" s="12">
        <f t="shared" si="110"/>
        <v>45.735651049654273</v>
      </c>
      <c r="BA255" s="12">
        <f>AY255-'Surv-rate CEA'!AN253*'Unit cost and utilities'!$H$5-('Surv-rate CEA'!AM252-'Surv-rate CEA'!AM253)*'Unit cost and utilities'!$G$14</f>
        <v>4.1039290155065959</v>
      </c>
      <c r="BB255" s="12">
        <f t="shared" si="111"/>
        <v>2.6871592656992216</v>
      </c>
    </row>
    <row r="256" spans="1:54">
      <c r="A256" s="12">
        <v>251</v>
      </c>
      <c r="B256" s="12">
        <f t="shared" si="112"/>
        <v>14.383561643835616</v>
      </c>
      <c r="C256" s="12">
        <f>'Surv-rate CEA'!D254*'Unit cost and utilities'!$H$7+'Surv-rate CEA'!E254*'Unit cost and utilities'!$H$7+'Unit cost and utilities'!$G$14*('Surv-rate CEA'!C253-'Surv-rate CEA'!C254)</f>
        <v>59.045460837356543</v>
      </c>
      <c r="D256" s="12">
        <f t="shared" si="86"/>
        <v>38.59592942941098</v>
      </c>
      <c r="E256" s="12">
        <f>C256-'Surv-rate CEA'!E254*'Unit cost and utilities'!$H$7-'Unit cost and utilities'!$G$14*('Surv-rate CEA'!C253-'Surv-rate CEA'!C254)</f>
        <v>1.5014499693681338</v>
      </c>
      <c r="F256" s="12">
        <f t="shared" si="87"/>
        <v>0.98144474169063289</v>
      </c>
      <c r="G256" s="12">
        <f>'Surv-rate CEA'!G254*'Unit cost and utilities'!$H$4+'Surv-rate CEA'!H254*'Unit cost and utilities'!$H$4+('Surv-rate CEA'!F253-'Surv-rate CEA'!F254)*'Unit cost and utilities'!$G$14</f>
        <v>57.114234161893592</v>
      </c>
      <c r="H256" s="12">
        <f t="shared" si="88"/>
        <v>37.333554855289506</v>
      </c>
      <c r="I256" s="12">
        <f>G256-'Surv-rate CEA'!H254*'Unit cost and utilities'!$H$4-('Surv-rate CEA'!F253-'Surv-rate CEA'!F254)*'Unit cost and utilities'!$G$14</f>
        <v>0.25050643245860327</v>
      </c>
      <c r="J256" s="12">
        <f t="shared" si="89"/>
        <v>0.16374719498621867</v>
      </c>
      <c r="K256" s="12">
        <f>'Surv-rate CEA'!K254*'Unit cost and utilities'!$H$10+'Surv-rate CEA'!J254*'Unit cost and utilities'!$H$10+('Surv-rate CEA'!I253-'Surv-rate CEA'!I254)*'Unit cost and utilities'!$G$14</f>
        <v>54.146546896516568</v>
      </c>
      <c r="L256" s="12">
        <f t="shared" si="90"/>
        <v>35.393682651081285</v>
      </c>
      <c r="M256" s="12">
        <f>K256-'Surv-rate CEA'!J254*'Unit cost and utilities'!$H$10-('Surv-rate CEA'!I253-'Surv-rate CEA'!I254)*'Unit cost and utilities'!$G$14</f>
        <v>3.2859877110784708</v>
      </c>
      <c r="N256" s="12">
        <f t="shared" si="91"/>
        <v>2.1479339479125037</v>
      </c>
      <c r="O256" s="12">
        <f>'Surv-rate CEA'!N254*'Unit cost and utilities'!$H$3+'Surv-rate CEA'!M254*'Unit cost and utilities'!$H$3+('Surv-rate CEA'!L253-'Surv-rate CEA'!L254)*'Unit cost and utilities'!$G$14</f>
        <v>57.137626240427672</v>
      </c>
      <c r="P256" s="12">
        <f t="shared" si="92"/>
        <v>37.348845429696162</v>
      </c>
      <c r="Q256" s="12">
        <f>O256-'Surv-rate CEA'!M254*'Unit cost and utilities'!$H$3-('Surv-rate CEA'!L253-'Surv-rate CEA'!L254)*'Unit cost and utilities'!$G$14</f>
        <v>0.2505064324586026</v>
      </c>
      <c r="R256" s="12">
        <f t="shared" si="93"/>
        <v>0.16374719498621823</v>
      </c>
      <c r="S256" s="12">
        <f>'Surv-rate CEA'!Q254*'Unit cost and utilities'!$H$11+'Surv-rate CEA'!P254*'Unit cost and utilities'!$H$11+('Surv-rate CEA'!O253-'Surv-rate CEA'!O254)*'Unit cost and utilities'!$G$14</f>
        <v>54.146546896516568</v>
      </c>
      <c r="T256" s="12">
        <f t="shared" si="94"/>
        <v>35.393682651081285</v>
      </c>
      <c r="U256" s="12">
        <f>S256-'Surv-rate CEA'!P254*'Unit cost and utilities'!$H$11-('Surv-rate CEA'!O253-'Surv-rate CEA'!O254)*'Unit cost and utilities'!$G$14</f>
        <v>3.2859877110784708</v>
      </c>
      <c r="V256" s="12">
        <f t="shared" si="95"/>
        <v>2.1479339479125037</v>
      </c>
      <c r="W256" s="12">
        <f>'Surv-rate CEA'!T254*'Unit cost and utilities'!$H$4+'Surv-rate CEA'!S254*'Unit cost and utilities'!$H$4+('Surv-rate CEA'!R253-'Surv-rate CEA'!R254)*'Unit cost and utilities'!$G$14</f>
        <v>57.114234161893592</v>
      </c>
      <c r="X256" s="12">
        <f t="shared" si="96"/>
        <v>37.333554855289506</v>
      </c>
      <c r="Y256" s="12">
        <f>W256-'Surv-rate CEA'!S254*'Unit cost and utilities'!$H$4-('Surv-rate CEA'!R253-'Surv-rate CEA'!R254)*'Unit cost and utilities'!$G$14</f>
        <v>0.25050643245860327</v>
      </c>
      <c r="Z256" s="12">
        <f t="shared" si="97"/>
        <v>0.16374719498621867</v>
      </c>
      <c r="AA256" s="12">
        <f>'Surv-rate CEA'!W254*'Unit cost and utilities'!$H$6+'Surv-rate CEA'!V254*'Unit cost and utilities'!$H$6+('Surv-rate CEA'!U253-'Surv-rate CEA'!U254)*'Unit cost and utilities'!$G$14</f>
        <v>63.832282996301089</v>
      </c>
      <c r="AB256" s="12">
        <f t="shared" si="98"/>
        <v>41.724905774377987</v>
      </c>
      <c r="AC256" s="12">
        <f>AA256-'Surv-rate CEA'!V254*'Unit cost and utilities'!$H$6-('Surv-rate CEA'!U253-'Surv-rate CEA'!U254)*'Unit cost and utilities'!$G$14</f>
        <v>22.609855856276479</v>
      </c>
      <c r="AD256" s="12">
        <f t="shared" si="99"/>
        <v>14.779263107823851</v>
      </c>
      <c r="AE256" s="12">
        <f>'Surv-rate CEA'!Z254*'Unit cost and utilities'!$H$12+'Surv-rate CEA'!Y254*'Unit cost and utilities'!$H$12+('Surv-rate CEA'!X253-'Surv-rate CEA'!X254)*'Unit cost and utilities'!$G$14</f>
        <v>54.146546896516568</v>
      </c>
      <c r="AF256" s="12">
        <f t="shared" si="100"/>
        <v>35.393682651081285</v>
      </c>
      <c r="AG256" s="12">
        <f>AE256-'Surv-rate CEA'!Y254*'Unit cost and utilities'!$H$12-('Surv-rate CEA'!X253-'Surv-rate CEA'!X254)*'Unit cost and utilities'!$G$14</f>
        <v>3.2859877110784708</v>
      </c>
      <c r="AH256" s="12">
        <f t="shared" si="101"/>
        <v>2.1479339479125037</v>
      </c>
      <c r="AI256" s="12">
        <f>'Surv-rate CEA'!AC254*'Unit cost and utilities'!$H$5+'Surv-rate CEA'!AB254*'Unit cost and utilities'!$H$5+('Surv-rate CEA'!AA253-'Surv-rate CEA'!AA254)*'Unit cost and utilities'!$G$14</f>
        <v>69.274659377024051</v>
      </c>
      <c r="AJ256" s="12">
        <f t="shared" si="102"/>
        <v>45.282394728478607</v>
      </c>
      <c r="AK256" s="12">
        <f>AI256-'Surv-rate CEA'!AB254*'Unit cost and utilities'!$H$5-('Surv-rate CEA'!AA253-'Surv-rate CEA'!AA254)*'Unit cost and utilities'!$G$14</f>
        <v>4.051822474824176</v>
      </c>
      <c r="AL256" s="12">
        <f t="shared" si="103"/>
        <v>2.6485330469277191</v>
      </c>
      <c r="AM256" s="12">
        <f>'Surv-rate CEA'!AF254*'Unit cost and utilities'!$H$9+'Surv-rate CEA'!AE254*'Unit cost and utilities'!$H$9+('Surv-rate CEA'!AD253-'Surv-rate CEA'!AD254)*'Unit cost and utilities'!G263</f>
        <v>148.72129255147397</v>
      </c>
      <c r="AN256" s="12">
        <f t="shared" si="104"/>
        <v>97.213848965946269</v>
      </c>
      <c r="AO256" s="12">
        <f>AM256-'Surv-rate CEA'!AE254*'Unit cost and utilities'!$H$9-('Surv-rate CEA'!AD253-'Surv-rate CEA'!AD254)*'Unit cost and utilities'!G263</f>
        <v>14.271075057254023</v>
      </c>
      <c r="AP256" s="12">
        <f t="shared" si="105"/>
        <v>9.32849702551772</v>
      </c>
      <c r="AQ256" s="13">
        <f>'Surv-rate CEA'!AI254*'Unit cost and utilities'!$H$4+'Surv-rate CEA'!AH254*'Unit cost and utilities'!$H$4+('Surv-rate CEA'!AG253-'Surv-rate CEA'!AG254)*'Unit cost and utilities'!$G$14</f>
        <v>57.114234161893592</v>
      </c>
      <c r="AR256" s="12">
        <f t="shared" si="106"/>
        <v>37.333554855289506</v>
      </c>
      <c r="AS256" s="13">
        <f>AQ256-'Surv-rate CEA'!AH254*'Unit cost and utilities'!$H$4-('Surv-rate CEA'!AG253-'Surv-rate CEA'!AG254)*'Unit cost and utilities'!$G$14</f>
        <v>0.25050643245860327</v>
      </c>
      <c r="AT256" s="12">
        <f t="shared" si="107"/>
        <v>0.16374719498621867</v>
      </c>
      <c r="AU256" s="12">
        <f>'Surv-rate CEA'!AL254*'Unit cost and utilities'!$H$8+'Surv-rate CEA'!AK254*'Unit cost and utilities'!$H$8+('Surv-rate CEA'!AJ253-'Surv-rate CEA'!AJ254)*'Unit cost and utilities'!$G$14</f>
        <v>51.851670427184409</v>
      </c>
      <c r="AV256" s="12">
        <f t="shared" si="108"/>
        <v>33.893603068274096</v>
      </c>
      <c r="AW256" s="12">
        <f>AU256-'Surv-rate CEA'!AK254*'Unit cost and utilities'!$H$8-('Surv-rate CEA'!AJ253-'Surv-rate CEA'!AJ254)*'Unit cost and utilities'!$G$14</f>
        <v>34.445392947558794</v>
      </c>
      <c r="AX256" s="12">
        <f t="shared" si="109"/>
        <v>22.515735105097189</v>
      </c>
      <c r="AY256" s="12">
        <f>'Surv-rate CEA'!AO254*'Unit cost and utilities'!$H$5+'Surv-rate CEA'!AN254*'Unit cost and utilities'!$H$5+('Surv-rate CEA'!AM253-'Surv-rate CEA'!AM254)*'Unit cost and utilities'!$G$14</f>
        <v>69.274659377024051</v>
      </c>
      <c r="AZ256" s="12">
        <f t="shared" si="110"/>
        <v>45.282394728478607</v>
      </c>
      <c r="BA256" s="12">
        <f>AY256-'Surv-rate CEA'!AN254*'Unit cost and utilities'!$H$5-('Surv-rate CEA'!AM253-'Surv-rate CEA'!AM254)*'Unit cost and utilities'!$G$14</f>
        <v>4.051822474824176</v>
      </c>
      <c r="BB256" s="12">
        <f t="shared" si="111"/>
        <v>2.6485330469277191</v>
      </c>
    </row>
    <row r="257" spans="1:54">
      <c r="A257" s="12">
        <v>252</v>
      </c>
      <c r="B257" s="12">
        <f t="shared" si="112"/>
        <v>14.441095890410958</v>
      </c>
      <c r="C257" s="12">
        <f>'Surv-rate CEA'!D255*'Unit cost and utilities'!$H$7+'Surv-rate CEA'!E255*'Unit cost and utilities'!$H$7+'Unit cost and utilities'!$G$14*('Surv-rate CEA'!C254-'Surv-rate CEA'!C255)</f>
        <v>58.64446536414475</v>
      </c>
      <c r="D257" s="12">
        <f t="shared" si="86"/>
        <v>38.268676127373531</v>
      </c>
      <c r="E257" s="12">
        <f>C257-'Surv-rate CEA'!E255*'Unit cost and utilities'!$H$7-'Unit cost and utilities'!$G$14*('Surv-rate CEA'!C254-'Surv-rate CEA'!C255)</f>
        <v>1.482284083677063</v>
      </c>
      <c r="F257" s="12">
        <f t="shared" si="87"/>
        <v>0.96727029865089176</v>
      </c>
      <c r="G257" s="12">
        <f>'Surv-rate CEA'!G255*'Unit cost and utilities'!$H$4+'Surv-rate CEA'!H255*'Unit cost and utilities'!$H$4+('Surv-rate CEA'!F254-'Surv-rate CEA'!F255)*'Unit cost and utilities'!$G$14</f>
        <v>56.622336934310148</v>
      </c>
      <c r="H257" s="12">
        <f t="shared" si="88"/>
        <v>36.949128281062912</v>
      </c>
      <c r="I257" s="12">
        <f>G257-'Surv-rate CEA'!H255*'Unit cost and utilities'!$H$4-('Surv-rate CEA'!F254-'Surv-rate CEA'!F255)*'Unit cost and utilities'!$G$14</f>
        <v>0.24607624298125708</v>
      </c>
      <c r="J257" s="12">
        <f t="shared" si="89"/>
        <v>0.16057801851917242</v>
      </c>
      <c r="K257" s="12">
        <f>'Surv-rate CEA'!K255*'Unit cost and utilities'!$H$10+'Surv-rate CEA'!J255*'Unit cost and utilities'!$H$10+('Surv-rate CEA'!I254-'Surv-rate CEA'!I255)*'Unit cost and utilities'!$G$14</f>
        <v>53.769430631606546</v>
      </c>
      <c r="L257" s="12">
        <f t="shared" si="90"/>
        <v>35.087453071953448</v>
      </c>
      <c r="M257" s="12">
        <f>K257-'Surv-rate CEA'!J255*'Unit cost and utilities'!$H$10-('Surv-rate CEA'!I254-'Surv-rate CEA'!I255)*'Unit cost and utilities'!$G$14</f>
        <v>3.2486763766579858</v>
      </c>
      <c r="N257" s="12">
        <f t="shared" si="91"/>
        <v>2.1199365247685358</v>
      </c>
      <c r="O257" s="12">
        <f>'Surv-rate CEA'!N255*'Unit cost and utilities'!$H$3+'Surv-rate CEA'!M255*'Unit cost and utilities'!$H$3+('Surv-rate CEA'!L254-'Surv-rate CEA'!L255)*'Unit cost and utilities'!$G$14</f>
        <v>56.642315014132514</v>
      </c>
      <c r="P257" s="12">
        <f t="shared" si="92"/>
        <v>36.962165055490331</v>
      </c>
      <c r="Q257" s="12">
        <f>O257-'Surv-rate CEA'!M255*'Unit cost and utilities'!$H$3-('Surv-rate CEA'!L254-'Surv-rate CEA'!L255)*'Unit cost and utilities'!$G$14</f>
        <v>0.24607624298125796</v>
      </c>
      <c r="R257" s="12">
        <f t="shared" si="93"/>
        <v>0.160578018519173</v>
      </c>
      <c r="S257" s="12">
        <f>'Surv-rate CEA'!Q255*'Unit cost and utilities'!$H$11+'Surv-rate CEA'!P255*'Unit cost and utilities'!$H$11+('Surv-rate CEA'!O254-'Surv-rate CEA'!O255)*'Unit cost and utilities'!$G$14</f>
        <v>53.769430631606546</v>
      </c>
      <c r="T257" s="12">
        <f t="shared" si="94"/>
        <v>35.087453071953448</v>
      </c>
      <c r="U257" s="12">
        <f>S257-'Surv-rate CEA'!P255*'Unit cost and utilities'!$H$11-('Surv-rate CEA'!O254-'Surv-rate CEA'!O255)*'Unit cost and utilities'!$G$14</f>
        <v>3.2486763766579858</v>
      </c>
      <c r="V257" s="12">
        <f t="shared" si="95"/>
        <v>2.1199365247685358</v>
      </c>
      <c r="W257" s="12">
        <f>'Surv-rate CEA'!T255*'Unit cost and utilities'!$H$4+'Surv-rate CEA'!S255*'Unit cost and utilities'!$H$4+('Surv-rate CEA'!R254-'Surv-rate CEA'!R255)*'Unit cost and utilities'!$G$14</f>
        <v>56.622336934310148</v>
      </c>
      <c r="X257" s="12">
        <f t="shared" si="96"/>
        <v>36.949128281062912</v>
      </c>
      <c r="Y257" s="12">
        <f>W257-'Surv-rate CEA'!S255*'Unit cost and utilities'!$H$4-('Surv-rate CEA'!R254-'Surv-rate CEA'!R255)*'Unit cost and utilities'!$G$14</f>
        <v>0.24607624298125708</v>
      </c>
      <c r="Z257" s="12">
        <f t="shared" si="97"/>
        <v>0.16057801851917242</v>
      </c>
      <c r="AA257" s="12">
        <f>'Surv-rate CEA'!W255*'Unit cost and utilities'!$H$6+'Surv-rate CEA'!V255*'Unit cost and utilities'!$H$6+('Surv-rate CEA'!U254-'Surv-rate CEA'!U255)*'Unit cost and utilities'!$G$14</f>
        <v>63.40874423106802</v>
      </c>
      <c r="AB257" s="12">
        <f t="shared" si="98"/>
        <v>41.37762500782916</v>
      </c>
      <c r="AC257" s="12">
        <f>AA257-'Surv-rate CEA'!V255*'Unit cost and utilities'!$H$6-('Surv-rate CEA'!U254-'Surv-rate CEA'!U255)*'Unit cost and utilities'!$G$14</f>
        <v>22.43184009369044</v>
      </c>
      <c r="AD257" s="12">
        <f t="shared" si="99"/>
        <v>14.637985326596912</v>
      </c>
      <c r="AE257" s="12">
        <f>'Surv-rate CEA'!Z255*'Unit cost and utilities'!$H$12+'Surv-rate CEA'!Y255*'Unit cost and utilities'!$H$12+('Surv-rate CEA'!X254-'Surv-rate CEA'!X255)*'Unit cost and utilities'!$G$14</f>
        <v>53.769430631606546</v>
      </c>
      <c r="AF257" s="12">
        <f t="shared" si="100"/>
        <v>35.087453071953448</v>
      </c>
      <c r="AG257" s="12">
        <f>AE257-'Surv-rate CEA'!Y255*'Unit cost and utilities'!$H$12-('Surv-rate CEA'!X254-'Surv-rate CEA'!X255)*'Unit cost and utilities'!$G$14</f>
        <v>3.2486763766579858</v>
      </c>
      <c r="AH257" s="12">
        <f t="shared" si="101"/>
        <v>2.1199365247685358</v>
      </c>
      <c r="AI257" s="12">
        <f>'Surv-rate CEA'!AC255*'Unit cost and utilities'!$H$5+'Surv-rate CEA'!AB255*'Unit cost and utilities'!$H$5+('Surv-rate CEA'!AA254-'Surv-rate CEA'!AA255)*'Unit cost and utilities'!$G$14</f>
        <v>68.706487790844264</v>
      </c>
      <c r="AJ257" s="12">
        <f t="shared" si="102"/>
        <v>44.834688368132376</v>
      </c>
      <c r="AK257" s="12">
        <f>AI257-'Surv-rate CEA'!AB255*'Unit cost and utilities'!$H$5-('Surv-rate CEA'!AA254-'Surv-rate CEA'!AA255)*'Unit cost and utilities'!$G$14</f>
        <v>4.0005295634024165</v>
      </c>
      <c r="AL257" s="12">
        <f t="shared" si="103"/>
        <v>2.6105612737571726</v>
      </c>
      <c r="AM257" s="12">
        <f>'Surv-rate CEA'!AF255*'Unit cost and utilities'!$H$9+'Surv-rate CEA'!AE255*'Unit cost and utilities'!$H$9+('Surv-rate CEA'!AD254-'Surv-rate CEA'!AD255)*'Unit cost and utilities'!G264</f>
        <v>148.00733513305642</v>
      </c>
      <c r="AN257" s="12">
        <f t="shared" si="104"/>
        <v>96.582767657825201</v>
      </c>
      <c r="AO257" s="12">
        <f>AM257-'Surv-rate CEA'!AE255*'Unit cost and utilities'!$H$9-('Surv-rate CEA'!AD254-'Surv-rate CEA'!AD255)*'Unit cost and utilities'!G264</f>
        <v>14.146844665117897</v>
      </c>
      <c r="AP257" s="12">
        <f t="shared" si="105"/>
        <v>9.2315790305534851</v>
      </c>
      <c r="AQ257" s="13">
        <f>'Surv-rate CEA'!AI255*'Unit cost and utilities'!$H$4+'Surv-rate CEA'!AH255*'Unit cost and utilities'!$H$4+('Surv-rate CEA'!AG254-'Surv-rate CEA'!AG255)*'Unit cost and utilities'!$G$14</f>
        <v>56.622336934310148</v>
      </c>
      <c r="AR257" s="12">
        <f t="shared" si="106"/>
        <v>36.949128281062912</v>
      </c>
      <c r="AS257" s="13">
        <f>AQ257-'Surv-rate CEA'!AH255*'Unit cost and utilities'!$H$4-('Surv-rate CEA'!AG254-'Surv-rate CEA'!AG255)*'Unit cost and utilities'!$G$14</f>
        <v>0.24607624298125708</v>
      </c>
      <c r="AT257" s="12">
        <f t="shared" si="107"/>
        <v>0.16057801851917242</v>
      </c>
      <c r="AU257" s="12">
        <f>'Surv-rate CEA'!AL255*'Unit cost and utilities'!$H$8+'Surv-rate CEA'!AK255*'Unit cost and utilities'!$H$8+('Surv-rate CEA'!AJ254-'Surv-rate CEA'!AJ255)*'Unit cost and utilities'!$G$14</f>
        <v>51.486041652198352</v>
      </c>
      <c r="AV257" s="12">
        <f t="shared" si="108"/>
        <v>33.597418628239147</v>
      </c>
      <c r="AW257" s="12">
        <f>AU257-'Surv-rate CEA'!AK255*'Unit cost and utilities'!$H$8-('Surv-rate CEA'!AJ254-'Surv-rate CEA'!AJ255)*'Unit cost and utilities'!$G$14</f>
        <v>34.200422061593905</v>
      </c>
      <c r="AX257" s="12">
        <f t="shared" si="109"/>
        <v>22.317619696381808</v>
      </c>
      <c r="AY257" s="12">
        <f>'Surv-rate CEA'!AO255*'Unit cost and utilities'!$H$5+'Surv-rate CEA'!AN255*'Unit cost and utilities'!$H$5+('Surv-rate CEA'!AM254-'Surv-rate CEA'!AM255)*'Unit cost and utilities'!$G$14</f>
        <v>68.706487790844264</v>
      </c>
      <c r="AZ257" s="12">
        <f t="shared" si="110"/>
        <v>44.834688368132376</v>
      </c>
      <c r="BA257" s="12">
        <f>AY257-'Surv-rate CEA'!AN255*'Unit cost and utilities'!$H$5-('Surv-rate CEA'!AM254-'Surv-rate CEA'!AM255)*'Unit cost and utilities'!$G$14</f>
        <v>4.0005295634024165</v>
      </c>
      <c r="BB257" s="12">
        <f t="shared" si="111"/>
        <v>2.6105612737571726</v>
      </c>
    </row>
    <row r="258" spans="1:54">
      <c r="A258" s="12">
        <v>253</v>
      </c>
      <c r="B258" s="12">
        <f t="shared" si="112"/>
        <v>14.498630136986302</v>
      </c>
      <c r="C258" s="12">
        <f>'Surv-rate CEA'!D256*'Unit cost and utilities'!$H$7+'Surv-rate CEA'!E256*'Unit cost and utilities'!$H$7+'Unit cost and utilities'!$G$14*('Surv-rate CEA'!C255-'Surv-rate CEA'!C256)</f>
        <v>58.247336529631056</v>
      </c>
      <c r="D258" s="12">
        <f t="shared" si="86"/>
        <v>37.944942427569252</v>
      </c>
      <c r="E258" s="12">
        <f>C258-'Surv-rate CEA'!E256*'Unit cost and utilities'!$H$7-'Unit cost and utilities'!$G$14*('Surv-rate CEA'!C255-'Surv-rate CEA'!C256)</f>
        <v>1.4634185642339013</v>
      </c>
      <c r="F258" s="12">
        <f t="shared" si="87"/>
        <v>0.95333686440826448</v>
      </c>
      <c r="G258" s="12">
        <f>'Surv-rate CEA'!G256*'Unit cost and utilities'!$H$4+'Surv-rate CEA'!H256*'Unit cost and utilities'!$H$4+('Surv-rate CEA'!F255-'Surv-rate CEA'!F256)*'Unit cost and utilities'!$G$14</f>
        <v>56.136058366502247</v>
      </c>
      <c r="H258" s="12">
        <f t="shared" si="88"/>
        <v>36.569560596886696</v>
      </c>
      <c r="I258" s="12">
        <f>G258-'Surv-rate CEA'!H256*'Unit cost and utilities'!$H$4-('Surv-rate CEA'!F255-'Surv-rate CEA'!F256)*'Unit cost and utilities'!$G$14</f>
        <v>0.24173718354255813</v>
      </c>
      <c r="J258" s="12">
        <f t="shared" si="89"/>
        <v>0.15747850560443832</v>
      </c>
      <c r="K258" s="12">
        <f>'Surv-rate CEA'!K256*'Unit cost and utilities'!$H$10+'Surv-rate CEA'!J256*'Unit cost and utilities'!$H$10+('Surv-rate CEA'!I255-'Surv-rate CEA'!I256)*'Unit cost and utilities'!$G$14</f>
        <v>53.396015839229669</v>
      </c>
      <c r="L258" s="12">
        <f t="shared" si="90"/>
        <v>34.784573297191741</v>
      </c>
      <c r="M258" s="12">
        <f>K258-'Surv-rate CEA'!J256*'Unit cost and utilities'!$H$10-('Surv-rate CEA'!I255-'Surv-rate CEA'!I256)*'Unit cost and utilities'!$G$14</f>
        <v>3.2118973970312732</v>
      </c>
      <c r="N258" s="12">
        <f t="shared" si="91"/>
        <v>2.0923748462148466</v>
      </c>
      <c r="O258" s="12">
        <f>'Surv-rate CEA'!N256*'Unit cost and utilities'!$H$3+'Surv-rate CEA'!M256*'Unit cost and utilities'!$H$3+('Surv-rate CEA'!L255-'Surv-rate CEA'!L256)*'Unit cost and utilities'!$G$14</f>
        <v>56.15271772814733</v>
      </c>
      <c r="P258" s="12">
        <f t="shared" si="92"/>
        <v>36.580413256530299</v>
      </c>
      <c r="Q258" s="12">
        <f>O258-'Surv-rate CEA'!M256*'Unit cost and utilities'!$H$3-('Surv-rate CEA'!L255-'Surv-rate CEA'!L256)*'Unit cost and utilities'!$G$14</f>
        <v>0.2417371835425618</v>
      </c>
      <c r="R258" s="12">
        <f t="shared" si="93"/>
        <v>0.15747850560444071</v>
      </c>
      <c r="S258" s="12">
        <f>'Surv-rate CEA'!Q256*'Unit cost and utilities'!$H$11+'Surv-rate CEA'!P256*'Unit cost and utilities'!$H$11+('Surv-rate CEA'!O255-'Surv-rate CEA'!O256)*'Unit cost and utilities'!$G$14</f>
        <v>53.396015839229669</v>
      </c>
      <c r="T258" s="12">
        <f t="shared" si="94"/>
        <v>34.784573297191741</v>
      </c>
      <c r="U258" s="12">
        <f>S258-'Surv-rate CEA'!P256*'Unit cost and utilities'!$H$11-('Surv-rate CEA'!O255-'Surv-rate CEA'!O256)*'Unit cost and utilities'!$G$14</f>
        <v>3.2118973970312732</v>
      </c>
      <c r="V258" s="12">
        <f t="shared" si="95"/>
        <v>2.0923748462148466</v>
      </c>
      <c r="W258" s="12">
        <f>'Surv-rate CEA'!T256*'Unit cost and utilities'!$H$4+'Surv-rate CEA'!S256*'Unit cost and utilities'!$H$4+('Surv-rate CEA'!R255-'Surv-rate CEA'!R256)*'Unit cost and utilities'!$G$14</f>
        <v>56.136058366502247</v>
      </c>
      <c r="X258" s="12">
        <f t="shared" si="96"/>
        <v>36.569560596886696</v>
      </c>
      <c r="Y258" s="12">
        <f>W258-'Surv-rate CEA'!S256*'Unit cost and utilities'!$H$4-('Surv-rate CEA'!R255-'Surv-rate CEA'!R256)*'Unit cost and utilities'!$G$14</f>
        <v>0.24173718354255813</v>
      </c>
      <c r="Z258" s="12">
        <f t="shared" si="97"/>
        <v>0.15747850560443832</v>
      </c>
      <c r="AA258" s="12">
        <f>'Surv-rate CEA'!W256*'Unit cost and utilities'!$H$6+'Surv-rate CEA'!V256*'Unit cost and utilities'!$H$6+('Surv-rate CEA'!U255-'Surv-rate CEA'!U256)*'Unit cost and utilities'!$G$14</f>
        <v>62.989223674272139</v>
      </c>
      <c r="AB258" s="12">
        <f t="shared" si="98"/>
        <v>41.034021609926434</v>
      </c>
      <c r="AC258" s="12">
        <f>AA258-'Surv-rate CEA'!V256*'Unit cost and utilities'!$H$6-('Surv-rate CEA'!U255-'Surv-rate CEA'!U256)*'Unit cost and utilities'!$G$14</f>
        <v>22.255747256731752</v>
      </c>
      <c r="AD258" s="12">
        <f t="shared" si="99"/>
        <v>14.49839767196249</v>
      </c>
      <c r="AE258" s="12">
        <f>'Surv-rate CEA'!Z256*'Unit cost and utilities'!$H$12+'Surv-rate CEA'!Y256*'Unit cost and utilities'!$H$12+('Surv-rate CEA'!X255-'Surv-rate CEA'!X256)*'Unit cost and utilities'!$G$14</f>
        <v>53.396015839229669</v>
      </c>
      <c r="AF258" s="12">
        <f t="shared" si="100"/>
        <v>34.784573297191741</v>
      </c>
      <c r="AG258" s="12">
        <f>AE258-'Surv-rate CEA'!Y256*'Unit cost and utilities'!$H$12-('Surv-rate CEA'!X255-'Surv-rate CEA'!X256)*'Unit cost and utilities'!$G$14</f>
        <v>3.2118973970312732</v>
      </c>
      <c r="AH258" s="12">
        <f t="shared" si="101"/>
        <v>2.0923748462148466</v>
      </c>
      <c r="AI258" s="12">
        <f>'Surv-rate CEA'!AC256*'Unit cost and utilities'!$H$5+'Surv-rate CEA'!AB256*'Unit cost and utilities'!$H$5+('Surv-rate CEA'!AA255-'Surv-rate CEA'!AA256)*'Unit cost and utilities'!$G$14</f>
        <v>68.144573916519761</v>
      </c>
      <c r="AJ258" s="12">
        <f t="shared" si="102"/>
        <v>44.392449304496253</v>
      </c>
      <c r="AK258" s="12">
        <f>AI258-'Surv-rate CEA'!AB256*'Unit cost and utilities'!$H$5-('Surv-rate CEA'!AA255-'Surv-rate CEA'!AA256)*'Unit cost and utilities'!$G$14</f>
        <v>3.950035112815486</v>
      </c>
      <c r="AL258" s="12">
        <f t="shared" si="103"/>
        <v>2.5732310500826605</v>
      </c>
      <c r="AM258" s="12">
        <f>'Surv-rate CEA'!AF256*'Unit cost and utilities'!$H$9+'Surv-rate CEA'!AE256*'Unit cost and utilities'!$H$9+('Surv-rate CEA'!AD255-'Surv-rate CEA'!AD256)*'Unit cost and utilities'!G265</f>
        <v>147.29880643995705</v>
      </c>
      <c r="AN258" s="12">
        <f t="shared" si="104"/>
        <v>95.957086847576747</v>
      </c>
      <c r="AO258" s="12">
        <f>AM258-'Surv-rate CEA'!AE256*'Unit cost and utilities'!$H$9-('Surv-rate CEA'!AD255-'Surv-rate CEA'!AD256)*'Unit cost and utilities'!G265</f>
        <v>14.024059071751395</v>
      </c>
      <c r="AP258" s="12">
        <f t="shared" si="105"/>
        <v>9.1359046745035357</v>
      </c>
      <c r="AQ258" s="13">
        <f>'Surv-rate CEA'!AI256*'Unit cost and utilities'!$H$4+'Surv-rate CEA'!AH256*'Unit cost and utilities'!$H$4+('Surv-rate CEA'!AG255-'Surv-rate CEA'!AG256)*'Unit cost and utilities'!$G$14</f>
        <v>56.136058366502247</v>
      </c>
      <c r="AR258" s="12">
        <f t="shared" si="106"/>
        <v>36.569560596886696</v>
      </c>
      <c r="AS258" s="13">
        <f>AQ258-'Surv-rate CEA'!AH256*'Unit cost and utilities'!$H$4-('Surv-rate CEA'!AG255-'Surv-rate CEA'!AG256)*'Unit cost and utilities'!$G$14</f>
        <v>0.24173718354255813</v>
      </c>
      <c r="AT258" s="12">
        <f t="shared" si="107"/>
        <v>0.15747850560443832</v>
      </c>
      <c r="AU258" s="12">
        <f>'Surv-rate CEA'!AL256*'Unit cost and utilities'!$H$8+'Surv-rate CEA'!AK256*'Unit cost and utilities'!$H$8+('Surv-rate CEA'!AJ255-'Surv-rate CEA'!AJ256)*'Unit cost and utilities'!$G$14</f>
        <v>51.124033147336071</v>
      </c>
      <c r="AV258" s="12">
        <f t="shared" si="108"/>
        <v>33.30450128743589</v>
      </c>
      <c r="AW258" s="12">
        <f>AU258-'Surv-rate CEA'!AK256*'Unit cost and utilities'!$H$8-('Surv-rate CEA'!AJ255-'Surv-rate CEA'!AJ256)*'Unit cost and utilities'!$G$14</f>
        <v>33.957911628665158</v>
      </c>
      <c r="AX258" s="12">
        <f t="shared" si="109"/>
        <v>22.121715403324821</v>
      </c>
      <c r="AY258" s="12">
        <f>'Surv-rate CEA'!AO256*'Unit cost and utilities'!$H$5+'Surv-rate CEA'!AN256*'Unit cost and utilities'!$H$5+('Surv-rate CEA'!AM255-'Surv-rate CEA'!AM256)*'Unit cost and utilities'!$G$14</f>
        <v>68.144573916519761</v>
      </c>
      <c r="AZ258" s="12">
        <f t="shared" si="110"/>
        <v>44.392449304496253</v>
      </c>
      <c r="BA258" s="12">
        <f>AY258-'Surv-rate CEA'!AN256*'Unit cost and utilities'!$H$5-('Surv-rate CEA'!AM255-'Surv-rate CEA'!AM256)*'Unit cost and utilities'!$G$14</f>
        <v>3.950035112815486</v>
      </c>
      <c r="BB258" s="12">
        <f t="shared" si="111"/>
        <v>2.5732310500826605</v>
      </c>
    </row>
    <row r="259" spans="1:54">
      <c r="A259" s="12">
        <v>254</v>
      </c>
      <c r="B259" s="12">
        <f t="shared" si="112"/>
        <v>14.556164383561644</v>
      </c>
      <c r="C259" s="12">
        <f>'Surv-rate CEA'!D257*'Unit cost and utilities'!$H$7+'Surv-rate CEA'!E257*'Unit cost and utilities'!$H$7+'Unit cost and utilities'!$G$14*('Surv-rate CEA'!C256-'Surv-rate CEA'!C257)</f>
        <v>57.854025221703388</v>
      </c>
      <c r="D259" s="12">
        <f t="shared" si="86"/>
        <v>37.624681094268716</v>
      </c>
      <c r="E259" s="12">
        <f>C259-'Surv-rate CEA'!E257*'Unit cost and utilities'!$H$7-'Unit cost and utilities'!$G$14*('Surv-rate CEA'!C256-'Surv-rate CEA'!C257)</f>
        <v>1.4448477978644458</v>
      </c>
      <c r="F259" s="12">
        <f t="shared" si="87"/>
        <v>0.93963967789768998</v>
      </c>
      <c r="G259" s="12">
        <f>'Surv-rate CEA'!G257*'Unit cost and utilities'!$H$4+'Surv-rate CEA'!H257*'Unit cost and utilities'!$H$4+('Surv-rate CEA'!F256-'Surv-rate CEA'!F257)*'Unit cost and utilities'!$G$14</f>
        <v>55.655317544962394</v>
      </c>
      <c r="H259" s="12">
        <f t="shared" si="88"/>
        <v>36.194777559641942</v>
      </c>
      <c r="I259" s="12">
        <f>G259-'Surv-rate CEA'!H257*'Unit cost and utilities'!$H$4-('Surv-rate CEA'!F256-'Surv-rate CEA'!F257)*'Unit cost and utilities'!$G$14</f>
        <v>0.23748710954575492</v>
      </c>
      <c r="J259" s="12">
        <f t="shared" si="89"/>
        <v>0.1544469330598395</v>
      </c>
      <c r="K259" s="12">
        <f>'Surv-rate CEA'!K257*'Unit cost and utilities'!$H$10+'Surv-rate CEA'!J257*'Unit cost and utilities'!$H$10+('Surv-rate CEA'!I256-'Surv-rate CEA'!I257)*'Unit cost and utilities'!$G$14</f>
        <v>53.026254884345413</v>
      </c>
      <c r="L259" s="12">
        <f t="shared" si="90"/>
        <v>34.484997750830033</v>
      </c>
      <c r="M259" s="12">
        <f>K259-'Surv-rate CEA'!J257*'Unit cost and utilities'!$H$10-('Surv-rate CEA'!I256-'Surv-rate CEA'!I257)*'Unit cost and utilities'!$G$14</f>
        <v>3.1756415609577022</v>
      </c>
      <c r="N259" s="12">
        <f t="shared" si="91"/>
        <v>2.0652409325516823</v>
      </c>
      <c r="O259" s="12">
        <f>'Surv-rate CEA'!N257*'Unit cost and utilities'!$H$3+'Surv-rate CEA'!M257*'Unit cost and utilities'!$H$3+('Surv-rate CEA'!L256-'Surv-rate CEA'!L257)*'Unit cost and utilities'!$G$14</f>
        <v>55.66875098548978</v>
      </c>
      <c r="P259" s="12">
        <f t="shared" si="92"/>
        <v>36.2035138388188</v>
      </c>
      <c r="Q259" s="12">
        <f>O259-'Surv-rate CEA'!M257*'Unit cost and utilities'!$H$3-('Surv-rate CEA'!L256-'Surv-rate CEA'!L257)*'Unit cost and utilities'!$G$14</f>
        <v>0.23748710954575669</v>
      </c>
      <c r="R259" s="12">
        <f t="shared" si="93"/>
        <v>0.15444693305984064</v>
      </c>
      <c r="S259" s="12">
        <f>'Surv-rate CEA'!Q257*'Unit cost and utilities'!$H$11+'Surv-rate CEA'!P257*'Unit cost and utilities'!$H$11+('Surv-rate CEA'!O256-'Surv-rate CEA'!O257)*'Unit cost and utilities'!$G$14</f>
        <v>53.026254884345413</v>
      </c>
      <c r="T259" s="12">
        <f t="shared" si="94"/>
        <v>34.484997750830033</v>
      </c>
      <c r="U259" s="12">
        <f>S259-'Surv-rate CEA'!P257*'Unit cost and utilities'!$H$11-('Surv-rate CEA'!O256-'Surv-rate CEA'!O257)*'Unit cost and utilities'!$G$14</f>
        <v>3.1756415609577022</v>
      </c>
      <c r="V259" s="12">
        <f t="shared" si="95"/>
        <v>2.0652409325516823</v>
      </c>
      <c r="W259" s="12">
        <f>'Surv-rate CEA'!T257*'Unit cost and utilities'!$H$4+'Surv-rate CEA'!S257*'Unit cost and utilities'!$H$4+('Surv-rate CEA'!R256-'Surv-rate CEA'!R257)*'Unit cost and utilities'!$G$14</f>
        <v>55.655317544962394</v>
      </c>
      <c r="X259" s="12">
        <f t="shared" si="96"/>
        <v>36.194777559641942</v>
      </c>
      <c r="Y259" s="12">
        <f>W259-'Surv-rate CEA'!S257*'Unit cost and utilities'!$H$4-('Surv-rate CEA'!R256-'Surv-rate CEA'!R257)*'Unit cost and utilities'!$G$14</f>
        <v>0.23748710954575492</v>
      </c>
      <c r="Z259" s="12">
        <f t="shared" si="97"/>
        <v>0.1544469330598395</v>
      </c>
      <c r="AA259" s="12">
        <f>'Surv-rate CEA'!W257*'Unit cost and utilities'!$H$6+'Surv-rate CEA'!V257*'Unit cost and utilities'!$H$6+('Surv-rate CEA'!U256-'Surv-rate CEA'!U257)*'Unit cost and utilities'!$G$14</f>
        <v>62.573670894759786</v>
      </c>
      <c r="AB259" s="12">
        <f t="shared" si="98"/>
        <v>40.694046841011549</v>
      </c>
      <c r="AC259" s="12">
        <f>AA259-'Surv-rate CEA'!V257*'Unit cost and utilities'!$H$6-('Surv-rate CEA'!U256-'Surv-rate CEA'!U257)*'Unit cost and utilities'!$G$14</f>
        <v>22.081550619929757</v>
      </c>
      <c r="AD259" s="12">
        <f t="shared" si="99"/>
        <v>14.360475298962221</v>
      </c>
      <c r="AE259" s="12">
        <f>'Surv-rate CEA'!Z257*'Unit cost and utilities'!$H$12+'Surv-rate CEA'!Y257*'Unit cost and utilities'!$H$12+('Surv-rate CEA'!X256-'Surv-rate CEA'!X257)*'Unit cost and utilities'!$G$14</f>
        <v>53.026254884345413</v>
      </c>
      <c r="AF259" s="12">
        <f t="shared" si="100"/>
        <v>34.484997750830033</v>
      </c>
      <c r="AG259" s="12">
        <f>AE259-'Surv-rate CEA'!Y257*'Unit cost and utilities'!$H$12-('Surv-rate CEA'!X256-'Surv-rate CEA'!X257)*'Unit cost and utilities'!$G$14</f>
        <v>3.1756415609577022</v>
      </c>
      <c r="AH259" s="12">
        <f t="shared" si="101"/>
        <v>2.0652409325516823</v>
      </c>
      <c r="AI259" s="12">
        <f>'Surv-rate CEA'!AC257*'Unit cost and utilities'!$H$5+'Surv-rate CEA'!AB257*'Unit cost and utilities'!$H$5+('Surv-rate CEA'!AA256-'Surv-rate CEA'!AA257)*'Unit cost and utilities'!$G$14</f>
        <v>67.588830137217997</v>
      </c>
      <c r="AJ259" s="12">
        <f t="shared" si="102"/>
        <v>43.955596342733649</v>
      </c>
      <c r="AK259" s="12">
        <f>AI259-'Surv-rate CEA'!AB257*'Unit cost and utilities'!$H$5-('Surv-rate CEA'!AA256-'Surv-rate CEA'!AA257)*'Unit cost and utilities'!$G$14</f>
        <v>3.9003242845605532</v>
      </c>
      <c r="AL259" s="12">
        <f t="shared" si="103"/>
        <v>2.536529771411157</v>
      </c>
      <c r="AM259" s="12">
        <f>'Surv-rate CEA'!AF257*'Unit cost and utilities'!$H$9+'Surv-rate CEA'!AE257*'Unit cost and utilities'!$H$9+('Surv-rate CEA'!AD256-'Surv-rate CEA'!AD257)*'Unit cost and utilities'!G266</f>
        <v>146.59564856965994</v>
      </c>
      <c r="AN259" s="12">
        <f t="shared" si="104"/>
        <v>95.336746338815075</v>
      </c>
      <c r="AO259" s="12">
        <f>AM259-'Surv-rate CEA'!AE257*'Unit cost and utilities'!$H$9-('Surv-rate CEA'!AD256-'Surv-rate CEA'!AD257)*'Unit cost and utilities'!G266</f>
        <v>13.902697025382508</v>
      </c>
      <c r="AP259" s="12">
        <f t="shared" si="105"/>
        <v>9.041454590682914</v>
      </c>
      <c r="AQ259" s="13">
        <f>'Surv-rate CEA'!AI257*'Unit cost and utilities'!$H$4+'Surv-rate CEA'!AH257*'Unit cost and utilities'!$H$4+('Surv-rate CEA'!AG256-'Surv-rate CEA'!AG257)*'Unit cost and utilities'!$G$14</f>
        <v>55.655317544962394</v>
      </c>
      <c r="AR259" s="12">
        <f t="shared" si="106"/>
        <v>36.194777559641942</v>
      </c>
      <c r="AS259" s="13">
        <f>AQ259-'Surv-rate CEA'!AH257*'Unit cost and utilities'!$H$4-('Surv-rate CEA'!AG256-'Surv-rate CEA'!AG257)*'Unit cost and utilities'!$G$14</f>
        <v>0.23748710954575492</v>
      </c>
      <c r="AT259" s="12">
        <f t="shared" si="107"/>
        <v>0.1544469330598395</v>
      </c>
      <c r="AU259" s="12">
        <f>'Surv-rate CEA'!AL257*'Unit cost and utilities'!$H$8+'Surv-rate CEA'!AK257*'Unit cost and utilities'!$H$8+('Surv-rate CEA'!AJ256-'Surv-rate CEA'!AJ257)*'Unit cost and utilities'!$G$14</f>
        <v>50.765598018836897</v>
      </c>
      <c r="AV259" s="12">
        <f t="shared" si="108"/>
        <v>33.014806293928274</v>
      </c>
      <c r="AW259" s="12">
        <f>AU259-'Surv-rate CEA'!AK257*'Unit cost and utilities'!$H$8-('Surv-rate CEA'!AJ256-'Surv-rate CEA'!AJ257)*'Unit cost and utilities'!$G$14</f>
        <v>33.71782927440708</v>
      </c>
      <c r="AX259" s="12">
        <f t="shared" si="109"/>
        <v>21.927991505846904</v>
      </c>
      <c r="AY259" s="12">
        <f>'Surv-rate CEA'!AO257*'Unit cost and utilities'!$H$5+'Surv-rate CEA'!AN257*'Unit cost and utilities'!$H$5+('Surv-rate CEA'!AM256-'Surv-rate CEA'!AM257)*'Unit cost and utilities'!$G$14</f>
        <v>67.588830137217997</v>
      </c>
      <c r="AZ259" s="12">
        <f t="shared" si="110"/>
        <v>43.955596342733649</v>
      </c>
      <c r="BA259" s="12">
        <f>AY259-'Surv-rate CEA'!AN257*'Unit cost and utilities'!$H$5-('Surv-rate CEA'!AM256-'Surv-rate CEA'!AM257)*'Unit cost and utilities'!$G$14</f>
        <v>3.9003242845605532</v>
      </c>
      <c r="BB259" s="12">
        <f t="shared" si="111"/>
        <v>2.536529771411157</v>
      </c>
    </row>
    <row r="260" spans="1:54">
      <c r="A260" s="12">
        <v>255</v>
      </c>
      <c r="B260" s="12">
        <f t="shared" si="112"/>
        <v>14.613698630136986</v>
      </c>
      <c r="C260" s="12">
        <f>'Surv-rate CEA'!D258*'Unit cost and utilities'!$H$7+'Surv-rate CEA'!E258*'Unit cost and utilities'!$H$7+'Unit cost and utilities'!$G$14*('Surv-rate CEA'!C257-'Surv-rate CEA'!C258)</f>
        <v>57.464483108706766</v>
      </c>
      <c r="D260" s="12">
        <f t="shared" si="86"/>
        <v>37.307845664620551</v>
      </c>
      <c r="E260" s="12">
        <f>C260-'Surv-rate CEA'!E258*'Unit cost and utilities'!$H$7-'Unit cost and utilities'!$G$14*('Surv-rate CEA'!C257-'Surv-rate CEA'!C258)</f>
        <v>1.4265662936623715</v>
      </c>
      <c r="F260" s="12">
        <f t="shared" si="87"/>
        <v>0.92617408588926364</v>
      </c>
      <c r="G260" s="12">
        <f>'Surv-rate CEA'!G258*'Unit cost and utilities'!$H$4+'Surv-rate CEA'!H258*'Unit cost and utilities'!$H$4+('Surv-rate CEA'!F257-'Surv-rate CEA'!F258)*'Unit cost and utilities'!$G$14</f>
        <v>55.180034971721938</v>
      </c>
      <c r="H260" s="12">
        <f t="shared" si="88"/>
        <v>35.824706272898666</v>
      </c>
      <c r="I260" s="12">
        <f>G260-'Surv-rate CEA'!H258*'Unit cost and utilities'!$H$4-('Surv-rate CEA'!F257-'Surv-rate CEA'!F258)*'Unit cost and utilities'!$G$14</f>
        <v>0.23332393334686063</v>
      </c>
      <c r="J260" s="12">
        <f t="shared" si="89"/>
        <v>0.1514816252449328</v>
      </c>
      <c r="K260" s="12">
        <f>'Surv-rate CEA'!K258*'Unit cost and utilities'!$H$10+'Surv-rate CEA'!J258*'Unit cost and utilities'!$H$10+('Surv-rate CEA'!I257-'Surv-rate CEA'!I258)*'Unit cost and utilities'!$G$14</f>
        <v>52.660100896580452</v>
      </c>
      <c r="L260" s="12">
        <f t="shared" si="90"/>
        <v>34.188681610803478</v>
      </c>
      <c r="M260" s="12">
        <f>K260-'Surv-rate CEA'!J258*'Unit cost and utilities'!$H$10-('Surv-rate CEA'!I257-'Surv-rate CEA'!I258)*'Unit cost and utilities'!$G$14</f>
        <v>3.1398998453213869</v>
      </c>
      <c r="N260" s="12">
        <f t="shared" si="91"/>
        <v>2.0385269734353058</v>
      </c>
      <c r="O260" s="12">
        <f>'Surv-rate CEA'!N258*'Unit cost and utilities'!$H$3+'Surv-rate CEA'!M258*'Unit cost and utilities'!$H$3+('Surv-rate CEA'!L257-'Surv-rate CEA'!L258)*'Unit cost and utilities'!$G$14</f>
        <v>55.190332873059774</v>
      </c>
      <c r="P260" s="12">
        <f t="shared" si="92"/>
        <v>35.831392011514893</v>
      </c>
      <c r="Q260" s="12">
        <f>O260-'Surv-rate CEA'!M258*'Unit cost and utilities'!$H$3-('Surv-rate CEA'!L257-'Surv-rate CEA'!L258)*'Unit cost and utilities'!$G$14</f>
        <v>0.23332393334686063</v>
      </c>
      <c r="R260" s="12">
        <f t="shared" si="93"/>
        <v>0.1514816252449328</v>
      </c>
      <c r="S260" s="12">
        <f>'Surv-rate CEA'!Q258*'Unit cost and utilities'!$H$11+'Surv-rate CEA'!P258*'Unit cost and utilities'!$H$11+('Surv-rate CEA'!O257-'Surv-rate CEA'!O258)*'Unit cost and utilities'!$G$14</f>
        <v>52.660100896580452</v>
      </c>
      <c r="T260" s="12">
        <f t="shared" si="94"/>
        <v>34.188681610803478</v>
      </c>
      <c r="U260" s="12">
        <f>S260-'Surv-rate CEA'!P258*'Unit cost and utilities'!$H$11-('Surv-rate CEA'!O257-'Surv-rate CEA'!O258)*'Unit cost and utilities'!$G$14</f>
        <v>3.1398998453213869</v>
      </c>
      <c r="V260" s="12">
        <f t="shared" si="95"/>
        <v>2.0385269734353058</v>
      </c>
      <c r="W260" s="12">
        <f>'Surv-rate CEA'!T258*'Unit cost and utilities'!$H$4+'Surv-rate CEA'!S258*'Unit cost and utilities'!$H$4+('Surv-rate CEA'!R257-'Surv-rate CEA'!R258)*'Unit cost and utilities'!$G$14</f>
        <v>55.180034971721938</v>
      </c>
      <c r="X260" s="12">
        <f t="shared" si="96"/>
        <v>35.824706272898666</v>
      </c>
      <c r="Y260" s="12">
        <f>W260-'Surv-rate CEA'!S258*'Unit cost and utilities'!$H$4-('Surv-rate CEA'!R257-'Surv-rate CEA'!R258)*'Unit cost and utilities'!$G$14</f>
        <v>0.23332393334686063</v>
      </c>
      <c r="Z260" s="12">
        <f t="shared" si="97"/>
        <v>0.1514816252449328</v>
      </c>
      <c r="AA260" s="12">
        <f>'Surv-rate CEA'!W258*'Unit cost and utilities'!$H$6+'Surv-rate CEA'!V258*'Unit cost and utilities'!$H$6+('Surv-rate CEA'!U257-'Surv-rate CEA'!U258)*'Unit cost and utilities'!$G$14</f>
        <v>62.162036255487308</v>
      </c>
      <c r="AB260" s="12">
        <f t="shared" si="98"/>
        <v>40.357652751023934</v>
      </c>
      <c r="AC260" s="12">
        <f>AA260-'Surv-rate CEA'!V258*'Unit cost and utilities'!$H$6-('Surv-rate CEA'!U257-'Surv-rate CEA'!U258)*'Unit cost and utilities'!$G$14</f>
        <v>21.909223914860107</v>
      </c>
      <c r="AD260" s="12">
        <f t="shared" si="99"/>
        <v>14.224193801603478</v>
      </c>
      <c r="AE260" s="12">
        <f>'Surv-rate CEA'!Z258*'Unit cost and utilities'!$H$12+'Surv-rate CEA'!Y258*'Unit cost and utilities'!$H$12+('Surv-rate CEA'!X257-'Surv-rate CEA'!X258)*'Unit cost and utilities'!$G$14</f>
        <v>52.660100896580452</v>
      </c>
      <c r="AF260" s="12">
        <f t="shared" si="100"/>
        <v>34.188681610803478</v>
      </c>
      <c r="AG260" s="12">
        <f>AE260-'Surv-rate CEA'!Y258*'Unit cost and utilities'!$H$12-('Surv-rate CEA'!X257-'Surv-rate CEA'!X258)*'Unit cost and utilities'!$G$14</f>
        <v>3.1398998453213869</v>
      </c>
      <c r="AH260" s="12">
        <f t="shared" si="101"/>
        <v>2.0385269734353058</v>
      </c>
      <c r="AI260" s="12">
        <f>'Surv-rate CEA'!AC258*'Unit cost and utilities'!$H$5+'Surv-rate CEA'!AB258*'Unit cost and utilities'!$H$5+('Surv-rate CEA'!AA257-'Surv-rate CEA'!AA258)*'Unit cost and utilities'!$G$14</f>
        <v>67.039170335009572</v>
      </c>
      <c r="AJ260" s="12">
        <f t="shared" si="102"/>
        <v>43.524049726704874</v>
      </c>
      <c r="AK260" s="12">
        <f>AI260-'Surv-rate CEA'!AB258*'Unit cost and utilities'!$H$5-('Surv-rate CEA'!AA257-'Surv-rate CEA'!AA258)*'Unit cost and utilities'!$G$14</f>
        <v>3.851382561837509</v>
      </c>
      <c r="AL260" s="12">
        <f t="shared" si="103"/>
        <v>2.5004451173889342</v>
      </c>
      <c r="AM260" s="12">
        <f>'Surv-rate CEA'!AF258*'Unit cost and utilities'!$H$9+'Surv-rate CEA'!AE258*'Unit cost and utilities'!$H$9+('Surv-rate CEA'!AD257-'Surv-rate CEA'!AD258)*'Unit cost and utilities'!G267</f>
        <v>145.89780442308336</v>
      </c>
      <c r="AN260" s="12">
        <f t="shared" si="104"/>
        <v>94.721686783930508</v>
      </c>
      <c r="AO260" s="12">
        <f>AM260-'Surv-rate CEA'!AE258*'Unit cost and utilities'!$H$9-('Surv-rate CEA'!AD257-'Surv-rate CEA'!AD258)*'Unit cost and utilities'!G267</f>
        <v>13.782737654423613</v>
      </c>
      <c r="AP260" s="12">
        <f t="shared" si="105"/>
        <v>8.948209771146109</v>
      </c>
      <c r="AQ260" s="13">
        <f>'Surv-rate CEA'!AI258*'Unit cost and utilities'!$H$4+'Surv-rate CEA'!AH258*'Unit cost and utilities'!$H$4+('Surv-rate CEA'!AG257-'Surv-rate CEA'!AG258)*'Unit cost and utilities'!$G$14</f>
        <v>55.180034971721938</v>
      </c>
      <c r="AR260" s="12">
        <f t="shared" si="106"/>
        <v>35.824706272898666</v>
      </c>
      <c r="AS260" s="13">
        <f>AQ260-'Surv-rate CEA'!AH258*'Unit cost and utilities'!$H$4-('Surv-rate CEA'!AG257-'Surv-rate CEA'!AG258)*'Unit cost and utilities'!$G$14</f>
        <v>0.23332393334686063</v>
      </c>
      <c r="AT260" s="12">
        <f t="shared" si="107"/>
        <v>0.1514816252449328</v>
      </c>
      <c r="AU260" s="12">
        <f>'Surv-rate CEA'!AL258*'Unit cost and utilities'!$H$8+'Surv-rate CEA'!AK258*'Unit cost and utilities'!$H$8+('Surv-rate CEA'!AJ257-'Surv-rate CEA'!AJ258)*'Unit cost and utilities'!$G$14</f>
        <v>50.410690129493744</v>
      </c>
      <c r="AV260" s="12">
        <f t="shared" si="108"/>
        <v>32.72828964006127</v>
      </c>
      <c r="AW260" s="12">
        <f>AU260-'Surv-rate CEA'!AK258*'Unit cost and utilities'!$H$8-('Surv-rate CEA'!AJ257-'Surv-rate CEA'!AJ258)*'Unit cost and utilities'!$G$14</f>
        <v>33.480143154882391</v>
      </c>
      <c r="AX260" s="12">
        <f t="shared" si="109"/>
        <v>21.736417802433877</v>
      </c>
      <c r="AY260" s="12">
        <f>'Surv-rate CEA'!AO258*'Unit cost and utilities'!$H$5+'Surv-rate CEA'!AN258*'Unit cost and utilities'!$H$5+('Surv-rate CEA'!AM257-'Surv-rate CEA'!AM258)*'Unit cost and utilities'!$G$14</f>
        <v>67.039170335009572</v>
      </c>
      <c r="AZ260" s="12">
        <f t="shared" si="110"/>
        <v>43.524049726704874</v>
      </c>
      <c r="BA260" s="12">
        <f>AY260-'Surv-rate CEA'!AN258*'Unit cost and utilities'!$H$5-('Surv-rate CEA'!AM257-'Surv-rate CEA'!AM258)*'Unit cost and utilities'!$G$14</f>
        <v>3.851382561837509</v>
      </c>
      <c r="BB260" s="12">
        <f t="shared" si="111"/>
        <v>2.5004451173889342</v>
      </c>
    </row>
    <row r="261" spans="1:54">
      <c r="A261" s="12">
        <v>256</v>
      </c>
      <c r="B261" s="12">
        <f t="shared" si="112"/>
        <v>14.671232876712329</v>
      </c>
      <c r="C261" s="12">
        <f>'Surv-rate CEA'!D259*'Unit cost and utilities'!$H$7+'Surv-rate CEA'!E259*'Unit cost and utilities'!$H$7+'Unit cost and utilities'!$G$14*('Surv-rate CEA'!C258-'Surv-rate CEA'!C259)</f>
        <v>57.078662624510969</v>
      </c>
      <c r="D261" s="12">
        <f t="shared" si="86"/>
        <v>36.994390433611201</v>
      </c>
      <c r="E261" s="12">
        <f>C261-'Surv-rate CEA'!E259*'Unit cost and utilities'!$H$7-'Unit cost and utilities'!$G$14*('Surv-rate CEA'!C258-'Surv-rate CEA'!C259)</f>
        <v>1.4085686799407049</v>
      </c>
      <c r="F261" s="12">
        <f t="shared" si="87"/>
        <v>0.91293554022244805</v>
      </c>
      <c r="G261" s="12">
        <f>'Surv-rate CEA'!G259*'Unit cost and utilities'!$H$4+'Surv-rate CEA'!H259*'Unit cost and utilities'!$H$4+('Surv-rate CEA'!F258-'Surv-rate CEA'!F259)*'Unit cost and utilities'!$G$14</f>
        <v>54.71013253510587</v>
      </c>
      <c r="H261" s="12">
        <f t="shared" si="88"/>
        <v>35.459275158440391</v>
      </c>
      <c r="I261" s="12">
        <f>G261-'Surv-rate CEA'!H259*'Unit cost and utilities'!$H$4-('Surv-rate CEA'!F258-'Surv-rate CEA'!F259)*'Unit cost and utilities'!$G$14</f>
        <v>0.22924562256742931</v>
      </c>
      <c r="J261" s="12">
        <f t="shared" si="89"/>
        <v>0.14858095261001944</v>
      </c>
      <c r="K261" s="12">
        <f>'Surv-rate CEA'!K259*'Unit cost and utilities'!$H$10+'Surv-rate CEA'!J259*'Unit cost and utilities'!$H$10+('Surv-rate CEA'!I258-'Surv-rate CEA'!I259)*'Unit cost and utilities'!$G$14</f>
        <v>52.297507755479877</v>
      </c>
      <c r="L261" s="12">
        <f t="shared" si="90"/>
        <v>33.895580794148096</v>
      </c>
      <c r="M261" s="12">
        <f>K261-'Surv-rate CEA'!J259*'Unit cost and utilities'!$H$10-('Surv-rate CEA'!I258-'Surv-rate CEA'!I259)*'Unit cost and utilities'!$G$14</f>
        <v>3.1046634106907218</v>
      </c>
      <c r="N261" s="12">
        <f t="shared" si="91"/>
        <v>2.0122253237713035</v>
      </c>
      <c r="O261" s="12">
        <f>'Surv-rate CEA'!N259*'Unit cost and utilities'!$H$3+'Surv-rate CEA'!M259*'Unit cost and utilities'!$H$3+('Surv-rate CEA'!L258-'Surv-rate CEA'!L259)*'Unit cost and utilities'!$G$14</f>
        <v>54.717382930342517</v>
      </c>
      <c r="P261" s="12">
        <f t="shared" si="92"/>
        <v>35.463974356702039</v>
      </c>
      <c r="Q261" s="12">
        <f>O261-'Surv-rate CEA'!M259*'Unit cost and utilities'!$H$3-('Surv-rate CEA'!L258-'Surv-rate CEA'!L259)*'Unit cost and utilities'!$G$14</f>
        <v>0.22924562256742265</v>
      </c>
      <c r="R261" s="12">
        <f t="shared" si="93"/>
        <v>0.14858095261001511</v>
      </c>
      <c r="S261" s="12">
        <f>'Surv-rate CEA'!Q259*'Unit cost and utilities'!$H$11+'Surv-rate CEA'!P259*'Unit cost and utilities'!$H$11+('Surv-rate CEA'!O258-'Surv-rate CEA'!O259)*'Unit cost and utilities'!$G$14</f>
        <v>52.297507755479877</v>
      </c>
      <c r="T261" s="12">
        <f t="shared" si="94"/>
        <v>33.895580794148096</v>
      </c>
      <c r="U261" s="12">
        <f>S261-'Surv-rate CEA'!P259*'Unit cost and utilities'!$H$11-('Surv-rate CEA'!O258-'Surv-rate CEA'!O259)*'Unit cost and utilities'!$G$14</f>
        <v>3.1046634106907218</v>
      </c>
      <c r="V261" s="12">
        <f t="shared" si="95"/>
        <v>2.0122253237713035</v>
      </c>
      <c r="W261" s="12">
        <f>'Surv-rate CEA'!T259*'Unit cost and utilities'!$H$4+'Surv-rate CEA'!S259*'Unit cost and utilities'!$H$4+('Surv-rate CEA'!R258-'Surv-rate CEA'!R259)*'Unit cost and utilities'!$G$14</f>
        <v>54.71013253510587</v>
      </c>
      <c r="X261" s="12">
        <f t="shared" si="96"/>
        <v>35.459275158440391</v>
      </c>
      <c r="Y261" s="12">
        <f>W261-'Surv-rate CEA'!S259*'Unit cost and utilities'!$H$4-('Surv-rate CEA'!R258-'Surv-rate CEA'!R259)*'Unit cost and utilities'!$G$14</f>
        <v>0.22924562256742931</v>
      </c>
      <c r="Z261" s="12">
        <f t="shared" si="97"/>
        <v>0.14858095261001944</v>
      </c>
      <c r="AA261" s="12">
        <f>'Surv-rate CEA'!W259*'Unit cost and utilities'!$H$6+'Surv-rate CEA'!V259*'Unit cost and utilities'!$H$6+('Surv-rate CEA'!U258-'Surv-rate CEA'!U259)*'Unit cost and utilities'!$G$14</f>
        <v>61.754270898438229</v>
      </c>
      <c r="AB261" s="12">
        <f t="shared" si="98"/>
        <v>40.024792164257391</v>
      </c>
      <c r="AC261" s="12">
        <f>AA261-'Surv-rate CEA'!V259*'Unit cost and utilities'!$H$6-('Surv-rate CEA'!U258-'Surv-rate CEA'!U259)*'Unit cost and utilities'!$G$14</f>
        <v>21.738741320833348</v>
      </c>
      <c r="AD261" s="12">
        <f t="shared" si="99"/>
        <v>14.089529203735019</v>
      </c>
      <c r="AE261" s="12">
        <f>'Surv-rate CEA'!Z259*'Unit cost and utilities'!$H$12+'Surv-rate CEA'!Y259*'Unit cost and utilities'!$H$12+('Surv-rate CEA'!X258-'Surv-rate CEA'!X259)*'Unit cost and utilities'!$G$14</f>
        <v>52.297507755479877</v>
      </c>
      <c r="AF261" s="12">
        <f t="shared" si="100"/>
        <v>33.895580794148096</v>
      </c>
      <c r="AG261" s="12">
        <f>AE261-'Surv-rate CEA'!Y259*'Unit cost and utilities'!$H$12-('Surv-rate CEA'!X258-'Surv-rate CEA'!X259)*'Unit cost and utilities'!$G$14</f>
        <v>3.1046634106907218</v>
      </c>
      <c r="AH261" s="12">
        <f t="shared" si="101"/>
        <v>2.0122253237713035</v>
      </c>
      <c r="AI261" s="12">
        <f>'Surv-rate CEA'!AC259*'Unit cost and utilities'!$H$5+'Surv-rate CEA'!AB259*'Unit cost and utilities'!$H$5+('Surv-rate CEA'!AA258-'Surv-rate CEA'!AA259)*'Unit cost and utilities'!$G$14</f>
        <v>66.495509860462676</v>
      </c>
      <c r="AJ261" s="12">
        <f t="shared" si="102"/>
        <v>43.09773110913136</v>
      </c>
      <c r="AK261" s="12">
        <f>AI261-'Surv-rate CEA'!AB259*'Unit cost and utilities'!$H$5-('Surv-rate CEA'!AA258-'Surv-rate CEA'!AA259)*'Unit cost and utilities'!$G$14</f>
        <v>3.803195741559974</v>
      </c>
      <c r="AL261" s="12">
        <f t="shared" si="103"/>
        <v>2.4649650445436064</v>
      </c>
      <c r="AM261" s="12">
        <f>'Surv-rate CEA'!AF259*'Unit cost and utilities'!$H$9+'Surv-rate CEA'!AE259*'Unit cost and utilities'!$H$9+('Surv-rate CEA'!AD258-'Surv-rate CEA'!AD259)*'Unit cost and utilities'!G268</f>
        <v>145.20521769078164</v>
      </c>
      <c r="AN261" s="12">
        <f t="shared" si="104"/>
        <v>94.111849669433425</v>
      </c>
      <c r="AO261" s="12">
        <f>AM261-'Surv-rate CEA'!AE259*'Unit cost and utilities'!$H$9-('Surv-rate CEA'!AD258-'Surv-rate CEA'!AD259)*'Unit cost and utilities'!G268</f>
        <v>13.664160459435948</v>
      </c>
      <c r="AP261" s="12">
        <f t="shared" si="105"/>
        <v>8.8561515589332132</v>
      </c>
      <c r="AQ261" s="13">
        <f>'Surv-rate CEA'!AI259*'Unit cost and utilities'!$H$4+'Surv-rate CEA'!AH259*'Unit cost and utilities'!$H$4+('Surv-rate CEA'!AG258-'Surv-rate CEA'!AG259)*'Unit cost and utilities'!$G$14</f>
        <v>54.71013253510587</v>
      </c>
      <c r="AR261" s="12">
        <f t="shared" si="106"/>
        <v>35.459275158440391</v>
      </c>
      <c r="AS261" s="13">
        <f>AQ261-'Surv-rate CEA'!AH259*'Unit cost and utilities'!$H$4-('Surv-rate CEA'!AG258-'Surv-rate CEA'!AG259)*'Unit cost and utilities'!$G$14</f>
        <v>0.22924562256742931</v>
      </c>
      <c r="AT261" s="12">
        <f t="shared" si="107"/>
        <v>0.14858095261001944</v>
      </c>
      <c r="AU261" s="12">
        <f>'Surv-rate CEA'!AL259*'Unit cost and utilities'!$H$8+'Surv-rate CEA'!AK259*'Unit cost and utilities'!$H$8+('Surv-rate CEA'!AJ258-'Surv-rate CEA'!AJ259)*'Unit cost and utilities'!$G$14</f>
        <v>50.059264084002713</v>
      </c>
      <c r="AV261" s="12">
        <f t="shared" si="108"/>
        <v>32.444908047785809</v>
      </c>
      <c r="AW261" s="12">
        <f>AU261-'Surv-rate CEA'!AK259*'Unit cost and utilities'!$H$8-('Surv-rate CEA'!AJ258-'Surv-rate CEA'!AJ259)*'Unit cost and utilities'!$G$14</f>
        <v>33.244821946142906</v>
      </c>
      <c r="AX261" s="12">
        <f t="shared" si="109"/>
        <v>21.546964599751501</v>
      </c>
      <c r="AY261" s="12">
        <f>'Surv-rate CEA'!AO259*'Unit cost and utilities'!$H$5+'Surv-rate CEA'!AN259*'Unit cost and utilities'!$H$5+('Surv-rate CEA'!AM258-'Surv-rate CEA'!AM259)*'Unit cost and utilities'!$G$14</f>
        <v>66.495509860462676</v>
      </c>
      <c r="AZ261" s="12">
        <f t="shared" si="110"/>
        <v>43.09773110913136</v>
      </c>
      <c r="BA261" s="12">
        <f>AY261-'Surv-rate CEA'!AN259*'Unit cost and utilities'!$H$5-('Surv-rate CEA'!AM258-'Surv-rate CEA'!AM259)*'Unit cost and utilities'!$G$14</f>
        <v>3.803195741559974</v>
      </c>
      <c r="BB261" s="12">
        <f t="shared" si="111"/>
        <v>2.4649650445436064</v>
      </c>
    </row>
    <row r="262" spans="1:54">
      <c r="A262" s="12">
        <v>257</v>
      </c>
      <c r="B262" s="12">
        <f t="shared" si="112"/>
        <v>14.728767123287671</v>
      </c>
      <c r="C262" s="12">
        <f>'Surv-rate CEA'!D260*'Unit cost and utilities'!$H$7+'Surv-rate CEA'!E260*'Unit cost and utilities'!$H$7+'Unit cost and utilities'!$G$14*('Surv-rate CEA'!C259-'Surv-rate CEA'!C260)</f>
        <v>56.696516953884696</v>
      </c>
      <c r="D262" s="12">
        <f t="shared" ref="D262:D325" si="113">C262/(1+DISC)^($B262)</f>
        <v>36.684270439347138</v>
      </c>
      <c r="E262" s="12">
        <f>C262-'Surv-rate CEA'!E260*'Unit cost and utilities'!$H$7-'Unit cost and utilities'!$G$14*('Surv-rate CEA'!C259-'Surv-rate CEA'!C260)</f>
        <v>1.3908497012689689</v>
      </c>
      <c r="F262" s="12">
        <f t="shared" ref="F262:F325" si="114">E262/(1+DISC)^($B262)</f>
        <v>0.89991959511968078</v>
      </c>
      <c r="G262" s="12">
        <f>'Surv-rate CEA'!G260*'Unit cost and utilities'!$H$4+'Surv-rate CEA'!H260*'Unit cost and utilities'!$H$4+('Surv-rate CEA'!F259-'Surv-rate CEA'!F260)*'Unit cost and utilities'!$G$14</f>
        <v>54.245533481174604</v>
      </c>
      <c r="H262" s="12">
        <f t="shared" ref="H262:H325" si="115">G262/(1+DISC)^($B262)</f>
        <v>35.098413928471885</v>
      </c>
      <c r="I262" s="12">
        <f>G262-'Surv-rate CEA'!H260*'Unit cost and utilities'!$H$4-('Surv-rate CEA'!F259-'Surv-rate CEA'!F260)*'Unit cost and utilities'!$G$14</f>
        <v>0.22525019846255678</v>
      </c>
      <c r="J262" s="12">
        <f t="shared" ref="J262:J325" si="116">I262/(1+DISC)^($B262)</f>
        <v>0.14574333029378234</v>
      </c>
      <c r="K262" s="12">
        <f>'Surv-rate CEA'!K260*'Unit cost and utilities'!$H$10+'Surv-rate CEA'!J260*'Unit cost and utilities'!$H$10+('Surv-rate CEA'!I259-'Surv-rate CEA'!I260)*'Unit cost and utilities'!$G$14</f>
        <v>51.938430076063355</v>
      </c>
      <c r="L262" s="12">
        <f t="shared" ref="L262:L325" si="117">K262/(1+DISC)^($B262)</f>
        <v>33.605651942519927</v>
      </c>
      <c r="M262" s="12">
        <f>K262-'Surv-rate CEA'!J260*'Unit cost and utilities'!$H$10-('Surv-rate CEA'!I259-'Surv-rate CEA'!I260)*'Unit cost and utilities'!$G$14</f>
        <v>3.0699235969969023</v>
      </c>
      <c r="N262" s="12">
        <f t="shared" ref="N262:N325" si="118">M262/(1+DISC)^($B262)</f>
        <v>1.9863284997201476</v>
      </c>
      <c r="O262" s="12">
        <f>'Surv-rate CEA'!N260*'Unit cost and utilities'!$H$3+'Surv-rate CEA'!M260*'Unit cost and utilities'!$H$3+('Surv-rate CEA'!L259-'Surv-rate CEA'!L260)*'Unit cost and utilities'!$G$14</f>
        <v>54.249822118874683</v>
      </c>
      <c r="P262" s="12">
        <f t="shared" ref="P262:P325" si="119">O262/(1+DISC)^($B262)</f>
        <v>35.101188799904179</v>
      </c>
      <c r="Q262" s="12">
        <f>O262-'Surv-rate CEA'!M260*'Unit cost and utilities'!$H$3-('Surv-rate CEA'!L259-'Surv-rate CEA'!L260)*'Unit cost and utilities'!$G$14</f>
        <v>0.22525019846255279</v>
      </c>
      <c r="R262" s="12">
        <f t="shared" ref="R262:R325" si="120">Q262/(1+DISC)^($B262)</f>
        <v>0.14574333029377975</v>
      </c>
      <c r="S262" s="12">
        <f>'Surv-rate CEA'!Q260*'Unit cost and utilities'!$H$11+'Surv-rate CEA'!P260*'Unit cost and utilities'!$H$11+('Surv-rate CEA'!O259-'Surv-rate CEA'!O260)*'Unit cost and utilities'!$G$14</f>
        <v>51.938430076063355</v>
      </c>
      <c r="T262" s="12">
        <f t="shared" ref="T262:T325" si="121">S262/(1+DISC)^($B262)</f>
        <v>33.605651942519927</v>
      </c>
      <c r="U262" s="12">
        <f>S262-'Surv-rate CEA'!P260*'Unit cost and utilities'!$H$11-('Surv-rate CEA'!O259-'Surv-rate CEA'!O260)*'Unit cost and utilities'!$G$14</f>
        <v>3.0699235969969023</v>
      </c>
      <c r="V262" s="12">
        <f t="shared" ref="V262:V325" si="122">U262/(1+DISC)^($B262)</f>
        <v>1.9863284997201476</v>
      </c>
      <c r="W262" s="12">
        <f>'Surv-rate CEA'!T260*'Unit cost and utilities'!$H$4+'Surv-rate CEA'!S260*'Unit cost and utilities'!$H$4+('Surv-rate CEA'!R259-'Surv-rate CEA'!R260)*'Unit cost and utilities'!$G$14</f>
        <v>54.245533481174604</v>
      </c>
      <c r="X262" s="12">
        <f t="shared" ref="X262:X325" si="123">W262/(1+DISC)^($B262)</f>
        <v>35.098413928471885</v>
      </c>
      <c r="Y262" s="12">
        <f>W262-'Surv-rate CEA'!S260*'Unit cost and utilities'!$H$4-('Surv-rate CEA'!R259-'Surv-rate CEA'!R260)*'Unit cost and utilities'!$G$14</f>
        <v>0.22525019846255678</v>
      </c>
      <c r="Z262" s="12">
        <f t="shared" ref="Z262:Z325" si="124">Y262/(1+DISC)^($B262)</f>
        <v>0.14574333029378234</v>
      </c>
      <c r="AA262" s="12">
        <f>'Surv-rate CEA'!W260*'Unit cost and utilities'!$H$6+'Surv-rate CEA'!V260*'Unit cost and utilities'!$H$6+('Surv-rate CEA'!U259-'Surv-rate CEA'!U260)*'Unit cost and utilities'!$G$14</f>
        <v>61.350326729847552</v>
      </c>
      <c r="AB262" s="12">
        <f t="shared" ref="AB262:AB325" si="125">AA262/(1+DISC)^($B262)</f>
        <v>39.695418664441085</v>
      </c>
      <c r="AC262" s="12">
        <f>AA262-'Surv-rate CEA'!V260*'Unit cost and utilities'!$H$6-('Surv-rate CEA'!U259-'Surv-rate CEA'!U260)*'Unit cost and utilities'!$G$14</f>
        <v>21.570077455803734</v>
      </c>
      <c r="AD262" s="12">
        <f t="shared" ref="AD262:AD325" si="126">AC262/(1+DISC)^($B262)</f>
        <v>13.956457950141369</v>
      </c>
      <c r="AE262" s="12">
        <f>'Surv-rate CEA'!Z260*'Unit cost and utilities'!$H$12+'Surv-rate CEA'!Y260*'Unit cost and utilities'!$H$12+('Surv-rate CEA'!X259-'Surv-rate CEA'!X260)*'Unit cost and utilities'!$G$14</f>
        <v>51.938430076063355</v>
      </c>
      <c r="AF262" s="12">
        <f t="shared" ref="AF262:AF325" si="127">AE262/(1+DISC)^($B262)</f>
        <v>33.605651942519927</v>
      </c>
      <c r="AG262" s="12">
        <f>AE262-'Surv-rate CEA'!Y260*'Unit cost and utilities'!$H$12-('Surv-rate CEA'!X259-'Surv-rate CEA'!X260)*'Unit cost and utilities'!$G$14</f>
        <v>3.0699235969969023</v>
      </c>
      <c r="AH262" s="12">
        <f t="shared" ref="AH262:AH325" si="128">AG262/(1+DISC)^($B262)</f>
        <v>1.9863284997201476</v>
      </c>
      <c r="AI262" s="12">
        <f>'Surv-rate CEA'!AC260*'Unit cost and utilities'!$H$5+'Surv-rate CEA'!AB260*'Unit cost and utilities'!$H$5+('Surv-rate CEA'!AA259-'Surv-rate CEA'!AA260)*'Unit cost and utilities'!$G$14</f>
        <v>65.957765502935999</v>
      </c>
      <c r="AJ262" s="12">
        <f t="shared" ref="AJ262:AJ325" si="129">AI262/(1+DISC)^($B262)</f>
        <v>42.676563522460967</v>
      </c>
      <c r="AK262" s="12">
        <f>AI262-'Surv-rate CEA'!AB260*'Unit cost and utilities'!$H$5-('Surv-rate CEA'!AA259-'Surv-rate CEA'!AA260)*'Unit cost and utilities'!$G$14</f>
        <v>3.7557499265900276</v>
      </c>
      <c r="AL262" s="12">
        <f t="shared" ref="AL262:AL325" si="130">AK262/(1+DISC)^($B262)</f>
        <v>2.4300777792337844</v>
      </c>
      <c r="AM262" s="12">
        <f>'Surv-rate CEA'!AF260*'Unit cost and utilities'!$H$9+'Surv-rate CEA'!AE260*'Unit cost and utilities'!$H$9+('Surv-rate CEA'!AD259-'Surv-rate CEA'!AD260)*'Unit cost and utilities'!G269</f>
        <v>144.51783283942999</v>
      </c>
      <c r="AN262" s="12">
        <f t="shared" ref="AN262:AN325" si="131">AM262/(1+DISC)^($B262)</f>
        <v>93.507177301599043</v>
      </c>
      <c r="AO262" s="12">
        <f>AM262-'Surv-rate CEA'!AE260*'Unit cost and utilities'!$H$9-('Surv-rate CEA'!AD259-'Surv-rate CEA'!AD260)*'Unit cost and utilities'!G269</f>
        <v>13.546945305289825</v>
      </c>
      <c r="AP262" s="12">
        <f t="shared" ref="AP262:AP325" si="132">AO262/(1+DISC)^($B262)</f>
        <v>8.7652616405079815</v>
      </c>
      <c r="AQ262" s="13">
        <f>'Surv-rate CEA'!AI260*'Unit cost and utilities'!$H$4+'Surv-rate CEA'!AH260*'Unit cost and utilities'!$H$4+('Surv-rate CEA'!AG259-'Surv-rate CEA'!AG260)*'Unit cost and utilities'!$G$14</f>
        <v>54.245533481174604</v>
      </c>
      <c r="AR262" s="12">
        <f t="shared" ref="AR262:AR325" si="133">AQ262/(1+DISC)^($B262)</f>
        <v>35.098413928471885</v>
      </c>
      <c r="AS262" s="13">
        <f>AQ262-'Surv-rate CEA'!AH260*'Unit cost and utilities'!$H$4-('Surv-rate CEA'!AG259-'Surv-rate CEA'!AG260)*'Unit cost and utilities'!$G$14</f>
        <v>0.22525019846255678</v>
      </c>
      <c r="AT262" s="12">
        <f t="shared" ref="AT262:AT325" si="134">AS262/(1+DISC)^($B262)</f>
        <v>0.14574333029378234</v>
      </c>
      <c r="AU262" s="12">
        <f>'Surv-rate CEA'!AL260*'Unit cost and utilities'!$H$8+'Surv-rate CEA'!AK260*'Unit cost and utilities'!$H$8+('Surv-rate CEA'!AJ259-'Surv-rate CEA'!AJ260)*'Unit cost and utilities'!$G$14</f>
        <v>49.711275214616542</v>
      </c>
      <c r="AV262" s="12">
        <f t="shared" ref="AV262:AV325" si="135">AU262/(1+DISC)^($B262)</f>
        <v>32.164618954301702</v>
      </c>
      <c r="AW262" s="12">
        <f>AU262-'Surv-rate CEA'!AK260*'Unit cost and utilities'!$H$8-('Surv-rate CEA'!AJ259-'Surv-rate CEA'!AJ260)*'Unit cost and utilities'!$G$14</f>
        <v>33.011834834030623</v>
      </c>
      <c r="AX262" s="12">
        <f t="shared" ref="AX262:AX325" si="136">AW262/(1+DISC)^($B262)</f>
        <v>21.359602702501888</v>
      </c>
      <c r="AY262" s="12">
        <f>'Surv-rate CEA'!AO260*'Unit cost and utilities'!$H$5+'Surv-rate CEA'!AN260*'Unit cost and utilities'!$H$5+('Surv-rate CEA'!AM259-'Surv-rate CEA'!AM260)*'Unit cost and utilities'!$G$14</f>
        <v>65.957765502935999</v>
      </c>
      <c r="AZ262" s="12">
        <f t="shared" ref="AZ262:AZ325" si="137">AY262/(1+DISC)^($B262)</f>
        <v>42.676563522460967</v>
      </c>
      <c r="BA262" s="12">
        <f>AY262-'Surv-rate CEA'!AN260*'Unit cost and utilities'!$H$5-('Surv-rate CEA'!AM259-'Surv-rate CEA'!AM260)*'Unit cost and utilities'!$G$14</f>
        <v>3.7557499265900276</v>
      </c>
      <c r="BB262" s="12">
        <f t="shared" ref="BB262:BB325" si="138">BA262/(1+DISC)^($B262)</f>
        <v>2.4300777792337844</v>
      </c>
    </row>
    <row r="263" spans="1:54">
      <c r="A263" s="12">
        <v>258</v>
      </c>
      <c r="B263" s="12">
        <f t="shared" ref="B263:B326" si="139">A262*21/365</f>
        <v>14.786301369863013</v>
      </c>
      <c r="C263" s="12">
        <f>'Surv-rate CEA'!D261*'Unit cost and utilities'!$H$7+'Surv-rate CEA'!E261*'Unit cost and utilities'!$H$7+'Unit cost and utilities'!$G$14*('Surv-rate CEA'!C260-'Surv-rate CEA'!C261)</f>
        <v>56.318000018181799</v>
      </c>
      <c r="D263" s="12">
        <f t="shared" si="113"/>
        <v>36.377441448659965</v>
      </c>
      <c r="E263" s="12">
        <f>C263-'Surv-rate CEA'!E261*'Unit cost and utilities'!$H$7-'Unit cost and utilities'!$G$14*('Surv-rate CEA'!C260-'Surv-rate CEA'!C261)</f>
        <v>1.3734042155933648</v>
      </c>
      <c r="F263" s="12">
        <f t="shared" si="114"/>
        <v>0.88712190457688345</v>
      </c>
      <c r="G263" s="12">
        <f>'Surv-rate CEA'!G261*'Unit cost and utilities'!$H$4+'Surv-rate CEA'!H261*'Unit cost and utilities'!$H$4+('Surv-rate CEA'!F260-'Surv-rate CEA'!F261)*'Unit cost and utilities'!$G$14</f>
        <v>53.786162385839411</v>
      </c>
      <c r="H263" s="12">
        <f t="shared" si="115"/>
        <v>34.742053558494923</v>
      </c>
      <c r="I263" s="12">
        <f>G263-'Surv-rate CEA'!H261*'Unit cost and utilities'!$H$4-('Surv-rate CEA'!F260-'Surv-rate CEA'!F261)*'Unit cost and utilities'!$G$14</f>
        <v>0.22133573434204745</v>
      </c>
      <c r="J263" s="12">
        <f t="shared" si="116"/>
        <v>0.14296721676772234</v>
      </c>
      <c r="K263" s="12">
        <f>'Surv-rate CEA'!K261*'Unit cost and utilities'!$H$10+'Surv-rate CEA'!J261*'Unit cost and utilities'!$H$10+('Surv-rate CEA'!I260-'Surv-rate CEA'!I261)*'Unit cost and utilities'!$G$14</f>
        <v>51.582823194694804</v>
      </c>
      <c r="L263" s="12">
        <f t="shared" si="117"/>
        <v>33.318852408036378</v>
      </c>
      <c r="M263" s="12">
        <f>K263-'Surv-rate CEA'!J261*'Unit cost and utilities'!$H$10-('Surv-rate CEA'!I260-'Surv-rate CEA'!I261)*'Unit cost and utilities'!$G$14</f>
        <v>3.0356719193281032</v>
      </c>
      <c r="N263" s="12">
        <f t="shared" si="118"/>
        <v>1.9608291748117457</v>
      </c>
      <c r="O263" s="12">
        <f>'Surv-rate CEA'!N261*'Unit cost and utilities'!$H$3+'Surv-rate CEA'!M261*'Unit cost and utilities'!$H$3+('Surv-rate CEA'!L260-'Surv-rate CEA'!L261)*'Unit cost and utilities'!$G$14</f>
        <v>53.787572792463315</v>
      </c>
      <c r="P263" s="12">
        <f t="shared" si="119"/>
        <v>34.74296458133599</v>
      </c>
      <c r="Q263" s="12">
        <f>O263-'Surv-rate CEA'!M261*'Unit cost and utilities'!$H$3-('Surv-rate CEA'!L260-'Surv-rate CEA'!L261)*'Unit cost and utilities'!$G$14</f>
        <v>0.22133573434204867</v>
      </c>
      <c r="R263" s="12">
        <f t="shared" si="120"/>
        <v>0.14296721676772312</v>
      </c>
      <c r="S263" s="12">
        <f>'Surv-rate CEA'!Q261*'Unit cost and utilities'!$H$11+'Surv-rate CEA'!P261*'Unit cost and utilities'!$H$11+('Surv-rate CEA'!O260-'Surv-rate CEA'!O261)*'Unit cost and utilities'!$G$14</f>
        <v>51.582823194694804</v>
      </c>
      <c r="T263" s="12">
        <f t="shared" si="121"/>
        <v>33.318852408036378</v>
      </c>
      <c r="U263" s="12">
        <f>S263-'Surv-rate CEA'!P261*'Unit cost and utilities'!$H$11-('Surv-rate CEA'!O260-'Surv-rate CEA'!O261)*'Unit cost and utilities'!$G$14</f>
        <v>3.0356719193281032</v>
      </c>
      <c r="V263" s="12">
        <f t="shared" si="122"/>
        <v>1.9608291748117457</v>
      </c>
      <c r="W263" s="12">
        <f>'Surv-rate CEA'!T261*'Unit cost and utilities'!$H$4+'Surv-rate CEA'!S261*'Unit cost and utilities'!$H$4+('Surv-rate CEA'!R260-'Surv-rate CEA'!R261)*'Unit cost and utilities'!$G$14</f>
        <v>53.786162385839411</v>
      </c>
      <c r="X263" s="12">
        <f t="shared" si="123"/>
        <v>34.742053558494923</v>
      </c>
      <c r="Y263" s="12">
        <f>W263-'Surv-rate CEA'!S261*'Unit cost and utilities'!$H$4-('Surv-rate CEA'!R260-'Surv-rate CEA'!R261)*'Unit cost and utilities'!$G$14</f>
        <v>0.22133573434204745</v>
      </c>
      <c r="Z263" s="12">
        <f t="shared" si="124"/>
        <v>0.14296721676772234</v>
      </c>
      <c r="AA263" s="12">
        <f>'Surv-rate CEA'!W261*'Unit cost and utilities'!$H$6+'Surv-rate CEA'!V261*'Unit cost and utilities'!$H$6+('Surv-rate CEA'!U260-'Surv-rate CEA'!U261)*'Unit cost and utilities'!$G$14</f>
        <v>60.950156405737971</v>
      </c>
      <c r="AB263" s="12">
        <f t="shared" si="125"/>
        <v>39.369486580144752</v>
      </c>
      <c r="AC263" s="12">
        <f>AA263-'Surv-rate CEA'!V261*'Unit cost and utilities'!$H$6-('Surv-rate CEA'!U260-'Surv-rate CEA'!U261)*'Unit cost and utilities'!$G$14</f>
        <v>21.403207367492836</v>
      </c>
      <c r="AD263" s="12">
        <f t="shared" si="126"/>
        <v>13.824956897850344</v>
      </c>
      <c r="AE263" s="12">
        <f>'Surv-rate CEA'!Z261*'Unit cost and utilities'!$H$12+'Surv-rate CEA'!Y261*'Unit cost and utilities'!$H$12+('Surv-rate CEA'!X260-'Surv-rate CEA'!X261)*'Unit cost and utilities'!$G$14</f>
        <v>51.582823194694804</v>
      </c>
      <c r="AF263" s="12">
        <f t="shared" si="127"/>
        <v>33.318852408036378</v>
      </c>
      <c r="AG263" s="12">
        <f>AE263-'Surv-rate CEA'!Y261*'Unit cost and utilities'!$H$12-('Surv-rate CEA'!X260-'Surv-rate CEA'!X261)*'Unit cost and utilities'!$G$14</f>
        <v>3.0356719193281032</v>
      </c>
      <c r="AH263" s="12">
        <f t="shared" si="128"/>
        <v>1.9608291748117457</v>
      </c>
      <c r="AI263" s="12">
        <f>'Surv-rate CEA'!AC261*'Unit cost and utilities'!$H$5+'Surv-rate CEA'!AB261*'Unit cost and utilities'!$H$5+('Surv-rate CEA'!AA260-'Surv-rate CEA'!AA261)*'Unit cost and utilities'!$G$14</f>
        <v>65.425855461564552</v>
      </c>
      <c r="AJ263" s="12">
        <f t="shared" si="129"/>
        <v>42.260471350424069</v>
      </c>
      <c r="AK263" s="12">
        <f>AI263-'Surv-rate CEA'!AB261*'Unit cost and utilities'!$H$5-('Surv-rate CEA'!AA260-'Surv-rate CEA'!AA261)*'Unit cost and utilities'!$G$14</f>
        <v>3.709031518190149</v>
      </c>
      <c r="AL263" s="12">
        <f t="shared" si="130"/>
        <v>2.3957718108000474</v>
      </c>
      <c r="AM263" s="12">
        <f>'Surv-rate CEA'!AF261*'Unit cost and utilities'!$H$9+'Surv-rate CEA'!AE261*'Unit cost and utilities'!$H$9+('Surv-rate CEA'!AD260-'Surv-rate CEA'!AD261)*'Unit cost and utilities'!G270</f>
        <v>143.83559509859296</v>
      </c>
      <c r="AN263" s="12">
        <f t="shared" si="131"/>
        <v>92.907612792410958</v>
      </c>
      <c r="AO263" s="12">
        <f>AM263-'Surv-rate CEA'!AE261*'Unit cost and utilities'!$H$9-('Surv-rate CEA'!AD260-'Surv-rate CEA'!AD261)*'Unit cost and utilities'!G270</f>
        <v>13.431072413515949</v>
      </c>
      <c r="AP263" s="12">
        <f t="shared" si="132"/>
        <v>8.675522038382967</v>
      </c>
      <c r="AQ263" s="13">
        <f>'Surv-rate CEA'!AI261*'Unit cost and utilities'!$H$4+'Surv-rate CEA'!AH261*'Unit cost and utilities'!$H$4+('Surv-rate CEA'!AG260-'Surv-rate CEA'!AG261)*'Unit cost and utilities'!$G$14</f>
        <v>53.786162385839411</v>
      </c>
      <c r="AR263" s="12">
        <f t="shared" si="133"/>
        <v>34.742053558494923</v>
      </c>
      <c r="AS263" s="13">
        <f>AQ263-'Surv-rate CEA'!AH261*'Unit cost and utilities'!$H$4-('Surv-rate CEA'!AG260-'Surv-rate CEA'!AG261)*'Unit cost and utilities'!$G$14</f>
        <v>0.22133573434204745</v>
      </c>
      <c r="AT263" s="12">
        <f t="shared" si="134"/>
        <v>0.14296721676772234</v>
      </c>
      <c r="AU263" s="12">
        <f>'Surv-rate CEA'!AL261*'Unit cost and utilities'!$H$8+'Surv-rate CEA'!AK261*'Unit cost and utilities'!$H$8+('Surv-rate CEA'!AJ260-'Surv-rate CEA'!AJ261)*'Unit cost and utilities'!$G$14</f>
        <v>49.366679567109024</v>
      </c>
      <c r="AV263" s="12">
        <f t="shared" si="135"/>
        <v>31.887380498020114</v>
      </c>
      <c r="AW263" s="12">
        <f>AU263-'Surv-rate CEA'!AK261*'Unit cost and utilities'!$H$8-('Surv-rate CEA'!AJ260-'Surv-rate CEA'!AJ261)*'Unit cost and utilities'!$G$14</f>
        <v>32.781151504212694</v>
      </c>
      <c r="AX263" s="12">
        <f t="shared" si="136"/>
        <v>21.174303403515072</v>
      </c>
      <c r="AY263" s="12">
        <f>'Surv-rate CEA'!AO261*'Unit cost and utilities'!$H$5+'Surv-rate CEA'!AN261*'Unit cost and utilities'!$H$5+('Surv-rate CEA'!AM260-'Surv-rate CEA'!AM261)*'Unit cost and utilities'!$G$14</f>
        <v>65.425855461564552</v>
      </c>
      <c r="AZ263" s="12">
        <f t="shared" si="137"/>
        <v>42.260471350424069</v>
      </c>
      <c r="BA263" s="12">
        <f>AY263-'Surv-rate CEA'!AN261*'Unit cost and utilities'!$H$5-('Surv-rate CEA'!AM260-'Surv-rate CEA'!AM261)*'Unit cost and utilities'!$G$14</f>
        <v>3.709031518190149</v>
      </c>
      <c r="BB263" s="12">
        <f t="shared" si="138"/>
        <v>2.3957718108000474</v>
      </c>
    </row>
    <row r="264" spans="1:54">
      <c r="A264" s="12">
        <v>259</v>
      </c>
      <c r="B264" s="12">
        <f t="shared" si="139"/>
        <v>14.843835616438357</v>
      </c>
      <c r="C264" s="12">
        <f>'Surv-rate CEA'!D262*'Unit cost and utilities'!$H$7+'Surv-rate CEA'!E262*'Unit cost and utilities'!$H$7+'Unit cost and utilities'!$G$14*('Surv-rate CEA'!C261-'Surv-rate CEA'!C262)</f>
        <v>55.943066461394267</v>
      </c>
      <c r="D264" s="12">
        <f t="shared" si="113"/>
        <v>36.073859943066765</v>
      </c>
      <c r="E264" s="12">
        <f>C264-'Surv-rate CEA'!E262*'Unit cost and utilities'!$H$7-'Unit cost and utilities'!$G$14*('Surv-rate CEA'!C261-'Surv-rate CEA'!C262)</f>
        <v>1.3562271914375073</v>
      </c>
      <c r="F264" s="12">
        <f t="shared" si="114"/>
        <v>0.87453821982850422</v>
      </c>
      <c r="G264" s="12">
        <f>'Surv-rate CEA'!G262*'Unit cost and utilities'!$H$4+'Surv-rate CEA'!H262*'Unit cost and utilities'!$H$4+('Surv-rate CEA'!F261-'Surv-rate CEA'!F262)*'Unit cost and utilities'!$G$14</f>
        <v>53.331945127659331</v>
      </c>
      <c r="H264" s="12">
        <f t="shared" si="115"/>
        <v>34.390126260850593</v>
      </c>
      <c r="I264" s="12">
        <f>G264-'Surv-rate CEA'!H262*'Unit cost and utilities'!$H$4-('Surv-rate CEA'!F261-'Surv-rate CEA'!F262)*'Unit cost and utilities'!$G$14</f>
        <v>0.2175003540430489</v>
      </c>
      <c r="J264" s="12">
        <f t="shared" si="116"/>
        <v>0.14025111252581907</v>
      </c>
      <c r="K264" s="12">
        <f>'Surv-rate CEA'!K262*'Unit cost and utilities'!$H$10+'Surv-rate CEA'!J262*'Unit cost and utilities'!$H$10+('Surv-rate CEA'!I261-'Surv-rate CEA'!I262)*'Unit cost and utilities'!$G$14</f>
        <v>51.230643155310034</v>
      </c>
      <c r="L264" s="12">
        <f t="shared" si="117"/>
        <v>33.035140239465278</v>
      </c>
      <c r="M264" s="12">
        <f>K264-'Surv-rate CEA'!J262*'Unit cost and utilities'!$H$10-('Surv-rate CEA'!I261-'Surv-rate CEA'!I262)*'Unit cost and utilities'!$G$14</f>
        <v>3.0019000638356315</v>
      </c>
      <c r="N264" s="12">
        <f t="shared" si="118"/>
        <v>1.9357201761655245</v>
      </c>
      <c r="O264" s="12">
        <f>'Surv-rate CEA'!N262*'Unit cost and utilities'!$H$3+'Surv-rate CEA'!M262*'Unit cost and utilities'!$H$3+('Surv-rate CEA'!L261-'Surv-rate CEA'!L262)*'Unit cost and utilities'!$G$14</f>
        <v>53.330558668117455</v>
      </c>
      <c r="P264" s="12">
        <f t="shared" si="119"/>
        <v>34.389232227854293</v>
      </c>
      <c r="Q264" s="12">
        <f>O264-'Surv-rate CEA'!M262*'Unit cost and utilities'!$H$3-('Surv-rate CEA'!L261-'Surv-rate CEA'!L262)*'Unit cost and utilities'!$G$14</f>
        <v>0.21750035404304702</v>
      </c>
      <c r="R264" s="12">
        <f t="shared" si="120"/>
        <v>0.14025111252581784</v>
      </c>
      <c r="S264" s="12">
        <f>'Surv-rate CEA'!Q262*'Unit cost and utilities'!$H$11+'Surv-rate CEA'!P262*'Unit cost and utilities'!$H$11+('Surv-rate CEA'!O261-'Surv-rate CEA'!O262)*'Unit cost and utilities'!$G$14</f>
        <v>51.230643155310034</v>
      </c>
      <c r="T264" s="12">
        <f t="shared" si="121"/>
        <v>33.035140239465278</v>
      </c>
      <c r="U264" s="12">
        <f>S264-'Surv-rate CEA'!P262*'Unit cost and utilities'!$H$11-('Surv-rate CEA'!O261-'Surv-rate CEA'!O262)*'Unit cost and utilities'!$G$14</f>
        <v>3.0019000638356315</v>
      </c>
      <c r="V264" s="12">
        <f t="shared" si="122"/>
        <v>1.9357201761655245</v>
      </c>
      <c r="W264" s="12">
        <f>'Surv-rate CEA'!T262*'Unit cost and utilities'!$H$4+'Surv-rate CEA'!S262*'Unit cost and utilities'!$H$4+('Surv-rate CEA'!R261-'Surv-rate CEA'!R262)*'Unit cost and utilities'!$G$14</f>
        <v>53.331945127659331</v>
      </c>
      <c r="X264" s="12">
        <f t="shared" si="123"/>
        <v>34.390126260850593</v>
      </c>
      <c r="Y264" s="12">
        <f>W264-'Surv-rate CEA'!S262*'Unit cost and utilities'!$H$4-('Surv-rate CEA'!R261-'Surv-rate CEA'!R262)*'Unit cost and utilities'!$G$14</f>
        <v>0.2175003540430489</v>
      </c>
      <c r="Z264" s="12">
        <f t="shared" si="124"/>
        <v>0.14025111252581907</v>
      </c>
      <c r="AA264" s="12">
        <f>'Surv-rate CEA'!W262*'Unit cost and utilities'!$H$6+'Surv-rate CEA'!V262*'Unit cost and utilities'!$H$6+('Surv-rate CEA'!U261-'Surv-rate CEA'!U262)*'Unit cost and utilities'!$G$14</f>
        <v>60.553713317826308</v>
      </c>
      <c r="AB264" s="12">
        <f t="shared" si="125"/>
        <v>39.046950970542866</v>
      </c>
      <c r="AC264" s="12">
        <f>AA264-'Surv-rate CEA'!V262*'Unit cost and utilities'!$H$6-('Surv-rate CEA'!U261-'Surv-rate CEA'!U262)*'Unit cost and utilities'!$G$14</f>
        <v>21.238106524722113</v>
      </c>
      <c r="AD264" s="12">
        <f t="shared" si="126"/>
        <v>13.69500330764785</v>
      </c>
      <c r="AE264" s="12">
        <f>'Surv-rate CEA'!Z262*'Unit cost and utilities'!$H$12+'Surv-rate CEA'!Y262*'Unit cost and utilities'!$H$12+('Surv-rate CEA'!X261-'Surv-rate CEA'!X262)*'Unit cost and utilities'!$G$14</f>
        <v>51.230643155310034</v>
      </c>
      <c r="AF264" s="12">
        <f t="shared" si="127"/>
        <v>33.035140239465278</v>
      </c>
      <c r="AG264" s="12">
        <f>AE264-'Surv-rate CEA'!Y262*'Unit cost and utilities'!$H$12-('Surv-rate CEA'!X261-'Surv-rate CEA'!X262)*'Unit cost and utilities'!$G$14</f>
        <v>3.0019000638356315</v>
      </c>
      <c r="AH264" s="12">
        <f t="shared" si="128"/>
        <v>1.9357201761655245</v>
      </c>
      <c r="AI264" s="12">
        <f>'Surv-rate CEA'!AC262*'Unit cost and utilities'!$H$5+'Surv-rate CEA'!AB262*'Unit cost and utilities'!$H$5+('Surv-rate CEA'!AA261-'Surv-rate CEA'!AA262)*'Unit cost and utilities'!$G$14</f>
        <v>64.899699316943739</v>
      </c>
      <c r="AJ264" s="12">
        <f t="shared" si="129"/>
        <v>41.849380300277254</v>
      </c>
      <c r="AK264" s="12">
        <f>AI264-'Surv-rate CEA'!AB262*'Unit cost and utilities'!$H$5-('Surv-rate CEA'!AA261-'Surv-rate CEA'!AA262)*'Unit cost and utilities'!$G$14</f>
        <v>3.6630272086849369</v>
      </c>
      <c r="AL264" s="12">
        <f t="shared" si="130"/>
        <v>2.3620358849104446</v>
      </c>
      <c r="AM264" s="12">
        <f>'Surv-rate CEA'!AF262*'Unit cost and utilities'!$H$9+'Surv-rate CEA'!AE262*'Unit cost and utilities'!$H$9+('Surv-rate CEA'!AD261-'Surv-rate CEA'!AD262)*'Unit cost and utilities'!G271</f>
        <v>143.1584504477533</v>
      </c>
      <c r="AN264" s="12">
        <f t="shared" si="131"/>
        <v>92.313100045785504</v>
      </c>
      <c r="AO264" s="12">
        <f>AM264-'Surv-rate CEA'!AE262*'Unit cost and utilities'!$H$9-('Surv-rate CEA'!AD261-'Surv-rate CEA'!AD262)*'Unit cost and utilities'!G271</f>
        <v>13.316522354842249</v>
      </c>
      <c r="AP264" s="12">
        <f t="shared" si="132"/>
        <v>8.586915103926259</v>
      </c>
      <c r="AQ264" s="13">
        <f>'Surv-rate CEA'!AI262*'Unit cost and utilities'!$H$4+'Surv-rate CEA'!AH262*'Unit cost and utilities'!$H$4+('Surv-rate CEA'!AG261-'Surv-rate CEA'!AG262)*'Unit cost and utilities'!$G$14</f>
        <v>53.331945127659331</v>
      </c>
      <c r="AR264" s="12">
        <f t="shared" si="133"/>
        <v>34.390126260850593</v>
      </c>
      <c r="AS264" s="13">
        <f>AQ264-'Surv-rate CEA'!AH262*'Unit cost and utilities'!$H$4-('Surv-rate CEA'!AG261-'Surv-rate CEA'!AG262)*'Unit cost and utilities'!$G$14</f>
        <v>0.2175003540430489</v>
      </c>
      <c r="AT264" s="12">
        <f t="shared" si="134"/>
        <v>0.14025111252581907</v>
      </c>
      <c r="AU264" s="12">
        <f>'Surv-rate CEA'!AL262*'Unit cost and utilities'!$H$8+'Surv-rate CEA'!AK262*'Unit cost and utilities'!$H$8+('Surv-rate CEA'!AJ261-'Surv-rate CEA'!AJ262)*'Unit cost and utilities'!$G$14</f>
        <v>49.025433887099659</v>
      </c>
      <c r="AV264" s="12">
        <f t="shared" si="135"/>
        <v>31.613151504874359</v>
      </c>
      <c r="AW264" s="12">
        <f>AU264-'Surv-rate CEA'!AK262*'Unit cost and utilities'!$H$8-('Surv-rate CEA'!AJ261-'Surv-rate CEA'!AJ262)*'Unit cost and utilities'!$G$14</f>
        <v>32.552742132444486</v>
      </c>
      <c r="AX264" s="12">
        <f t="shared" si="136"/>
        <v>20.991038474069803</v>
      </c>
      <c r="AY264" s="12">
        <f>'Surv-rate CEA'!AO262*'Unit cost and utilities'!$H$5+'Surv-rate CEA'!AN262*'Unit cost and utilities'!$H$5+('Surv-rate CEA'!AM261-'Surv-rate CEA'!AM262)*'Unit cost and utilities'!$G$14</f>
        <v>64.899699316943739</v>
      </c>
      <c r="AZ264" s="12">
        <f t="shared" si="137"/>
        <v>41.849380300277254</v>
      </c>
      <c r="BA264" s="12">
        <f>AY264-'Surv-rate CEA'!AN262*'Unit cost and utilities'!$H$5-('Surv-rate CEA'!AM261-'Surv-rate CEA'!AM262)*'Unit cost and utilities'!$G$14</f>
        <v>3.6630272086849369</v>
      </c>
      <c r="BB264" s="12">
        <f t="shared" si="138"/>
        <v>2.3620358849104446</v>
      </c>
    </row>
    <row r="265" spans="1:54">
      <c r="A265" s="12">
        <v>260</v>
      </c>
      <c r="B265" s="12">
        <f t="shared" si="139"/>
        <v>14.901369863013699</v>
      </c>
      <c r="C265" s="12">
        <f>'Surv-rate CEA'!D263*'Unit cost and utilities'!$H$7+'Surv-rate CEA'!E263*'Unit cost and utilities'!$H$7+'Unit cost and utilities'!$G$14*('Surv-rate CEA'!C262-'Surv-rate CEA'!C263)</f>
        <v>55.571671636470988</v>
      </c>
      <c r="D265" s="12">
        <f t="shared" si="113"/>
        <v>35.773483105017043</v>
      </c>
      <c r="E265" s="12">
        <f>C265-'Surv-rate CEA'!E263*'Unit cost and utilities'!$H$7-'Unit cost and utilities'!$G$14*('Surv-rate CEA'!C262-'Surv-rate CEA'!C263)</f>
        <v>1.3393137051809814</v>
      </c>
      <c r="F265" s="12">
        <f t="shared" si="114"/>
        <v>0.86216438688458719</v>
      </c>
      <c r="G265" s="12">
        <f>'Surv-rate CEA'!G263*'Unit cost and utilities'!$H$4+'Surv-rate CEA'!H263*'Unit cost and utilities'!$H$4+('Surv-rate CEA'!F262-'Surv-rate CEA'!F263)*'Unit cost and utilities'!$G$14</f>
        <v>52.882808861262376</v>
      </c>
      <c r="H265" s="12">
        <f t="shared" si="115"/>
        <v>34.042565458884795</v>
      </c>
      <c r="I265" s="12">
        <f>G265-'Surv-rate CEA'!H263*'Unit cost and utilities'!$H$4-('Surv-rate CEA'!F262-'Surv-rate CEA'!F263)*'Unit cost and utilities'!$G$14</f>
        <v>0.21374223045204821</v>
      </c>
      <c r="J265" s="12">
        <f t="shared" si="116"/>
        <v>0.13759355881759786</v>
      </c>
      <c r="K265" s="12">
        <f>'Surv-rate CEA'!K263*'Unit cost and utilities'!$H$10+'Surv-rate CEA'!J263*'Unit cost and utilities'!$H$10+('Surv-rate CEA'!I262-'Surv-rate CEA'!I263)*'Unit cost and utilities'!$G$14</f>
        <v>50.881846695915435</v>
      </c>
      <c r="L265" s="12">
        <f t="shared" si="117"/>
        <v>32.754474168702352</v>
      </c>
      <c r="M265" s="12">
        <f>K265-'Surv-rate CEA'!J263*'Unit cost and utilities'!$H$10-('Surv-rate CEA'!I262-'Surv-rate CEA'!I263)*'Unit cost and utilities'!$G$14</f>
        <v>2.9685998837489418</v>
      </c>
      <c r="N265" s="12">
        <f t="shared" si="118"/>
        <v>1.9109944808129988</v>
      </c>
      <c r="O265" s="12">
        <f>'Surv-rate CEA'!N263*'Unit cost and utilities'!$H$3+'Surv-rate CEA'!M263*'Unit cost and utilities'!$H$3+('Surv-rate CEA'!L262-'Surv-rate CEA'!L263)*'Unit cost and utilities'!$G$14</f>
        <v>52.878704797691967</v>
      </c>
      <c r="P265" s="12">
        <f t="shared" si="119"/>
        <v>34.03992352560342</v>
      </c>
      <c r="Q265" s="12">
        <f>O265-'Surv-rate CEA'!M263*'Unit cost and utilities'!$H$3-('Surv-rate CEA'!L262-'Surv-rate CEA'!L263)*'Unit cost and utilities'!$G$14</f>
        <v>0.21374223045204888</v>
      </c>
      <c r="R265" s="12">
        <f t="shared" si="120"/>
        <v>0.1375935588175983</v>
      </c>
      <c r="S265" s="12">
        <f>'Surv-rate CEA'!Q263*'Unit cost and utilities'!$H$11+'Surv-rate CEA'!P263*'Unit cost and utilities'!$H$11+('Surv-rate CEA'!O262-'Surv-rate CEA'!O263)*'Unit cost and utilities'!$G$14</f>
        <v>50.881846695915435</v>
      </c>
      <c r="T265" s="12">
        <f t="shared" si="121"/>
        <v>32.754474168702352</v>
      </c>
      <c r="U265" s="12">
        <f>S265-'Surv-rate CEA'!P263*'Unit cost and utilities'!$H$11-('Surv-rate CEA'!O262-'Surv-rate CEA'!O263)*'Unit cost and utilities'!$G$14</f>
        <v>2.9685998837489418</v>
      </c>
      <c r="V265" s="12">
        <f t="shared" si="122"/>
        <v>1.9109944808129988</v>
      </c>
      <c r="W265" s="12">
        <f>'Surv-rate CEA'!T263*'Unit cost and utilities'!$H$4+'Surv-rate CEA'!S263*'Unit cost and utilities'!$H$4+('Surv-rate CEA'!R262-'Surv-rate CEA'!R263)*'Unit cost and utilities'!$G$14</f>
        <v>52.882808861262376</v>
      </c>
      <c r="X265" s="12">
        <f t="shared" si="123"/>
        <v>34.042565458884795</v>
      </c>
      <c r="Y265" s="12">
        <f>W265-'Surv-rate CEA'!S263*'Unit cost and utilities'!$H$4-('Surv-rate CEA'!R262-'Surv-rate CEA'!R263)*'Unit cost and utilities'!$G$14</f>
        <v>0.21374223045204821</v>
      </c>
      <c r="Z265" s="12">
        <f t="shared" si="124"/>
        <v>0.13759355881759786</v>
      </c>
      <c r="AA265" s="12">
        <f>'Surv-rate CEA'!W263*'Unit cost and utilities'!$H$6+'Surv-rate CEA'!V263*'Unit cost and utilities'!$H$6+('Surv-rate CEA'!U262-'Surv-rate CEA'!U263)*'Unit cost and utilities'!$G$14</f>
        <v>60.160951579696686</v>
      </c>
      <c r="AB265" s="12">
        <f t="shared" si="125"/>
        <v>38.727767611467492</v>
      </c>
      <c r="AC265" s="12">
        <f>AA265-'Surv-rate CEA'!V263*'Unit cost and utilities'!$H$6-('Surv-rate CEA'!U262-'Surv-rate CEA'!U263)*'Unit cost and utilities'!$G$14</f>
        <v>21.074750808948423</v>
      </c>
      <c r="AD265" s="12">
        <f t="shared" si="126"/>
        <v>13.56657483579411</v>
      </c>
      <c r="AE265" s="12">
        <f>'Surv-rate CEA'!Z263*'Unit cost and utilities'!$H$12+'Surv-rate CEA'!Y263*'Unit cost and utilities'!$H$12+('Surv-rate CEA'!X262-'Surv-rate CEA'!X263)*'Unit cost and utilities'!$G$14</f>
        <v>50.881846695915435</v>
      </c>
      <c r="AF265" s="12">
        <f t="shared" si="127"/>
        <v>32.754474168702352</v>
      </c>
      <c r="AG265" s="12">
        <f>AE265-'Surv-rate CEA'!Y263*'Unit cost and utilities'!$H$12-('Surv-rate CEA'!X262-'Surv-rate CEA'!X263)*'Unit cost and utilities'!$G$14</f>
        <v>2.9685998837489418</v>
      </c>
      <c r="AH265" s="12">
        <f t="shared" si="128"/>
        <v>1.9109944808129988</v>
      </c>
      <c r="AI265" s="12">
        <f>'Surv-rate CEA'!AC263*'Unit cost and utilities'!$H$5+'Surv-rate CEA'!AB263*'Unit cost and utilities'!$H$5+('Surv-rate CEA'!AA262-'Surv-rate CEA'!AA263)*'Unit cost and utilities'!$G$14</f>
        <v>64.379218003453545</v>
      </c>
      <c r="AJ265" s="12">
        <f t="shared" si="129"/>
        <v>41.443217375690374</v>
      </c>
      <c r="AK265" s="12">
        <f>AI265-'Surv-rate CEA'!AB263*'Unit cost and utilities'!$H$5-('Surv-rate CEA'!AA262-'Surv-rate CEA'!AA263)*'Unit cost and utilities'!$G$14</f>
        <v>3.617723974326899</v>
      </c>
      <c r="AL265" s="12">
        <f t="shared" si="130"/>
        <v>2.328858997094891</v>
      </c>
      <c r="AM265" s="12">
        <f>'Surv-rate CEA'!AF263*'Unit cost and utilities'!$H$9+'Surv-rate CEA'!AE263*'Unit cost and utilities'!$H$9+('Surv-rate CEA'!AD262-'Surv-rate CEA'!AD263)*'Unit cost and utilities'!G272</f>
        <v>142.48634560361003</v>
      </c>
      <c r="AN265" s="12">
        <f t="shared" si="131"/>
        <v>91.723583744080017</v>
      </c>
      <c r="AO265" s="12">
        <f>AM265-'Surv-rate CEA'!AE263*'Unit cost and utilities'!$H$9-('Surv-rate CEA'!AD262-'Surv-rate CEA'!AD263)*'Unit cost and utilities'!G272</f>
        <v>13.203276041911238</v>
      </c>
      <c r="AP265" s="12">
        <f t="shared" si="132"/>
        <v>8.4994235103448936</v>
      </c>
      <c r="AQ265" s="13">
        <f>'Surv-rate CEA'!AI263*'Unit cost and utilities'!$H$4+'Surv-rate CEA'!AH263*'Unit cost and utilities'!$H$4+('Surv-rate CEA'!AG262-'Surv-rate CEA'!AG263)*'Unit cost and utilities'!$G$14</f>
        <v>52.882808861262376</v>
      </c>
      <c r="AR265" s="12">
        <f t="shared" si="133"/>
        <v>34.042565458884795</v>
      </c>
      <c r="AS265" s="13">
        <f>AQ265-'Surv-rate CEA'!AH263*'Unit cost and utilities'!$H$4-('Surv-rate CEA'!AG262-'Surv-rate CEA'!AG263)*'Unit cost and utilities'!$G$14</f>
        <v>0.21374223045204821</v>
      </c>
      <c r="AT265" s="12">
        <f t="shared" si="134"/>
        <v>0.13759355881759786</v>
      </c>
      <c r="AU265" s="12">
        <f>'Surv-rate CEA'!AL263*'Unit cost and utilities'!$H$8+'Surv-rate CEA'!AK263*'Unit cost and utilities'!$H$8+('Surv-rate CEA'!AJ262-'Surv-rate CEA'!AJ263)*'Unit cost and utilities'!$G$14</f>
        <v>48.687495606643502</v>
      </c>
      <c r="AV265" s="12">
        <f t="shared" si="135"/>
        <v>31.341891474914409</v>
      </c>
      <c r="AW265" s="12">
        <f>AU265-'Surv-rate CEA'!AK263*'Unit cost and utilities'!$H$8-('Surv-rate CEA'!AJ262-'Surv-rate CEA'!AJ263)*'Unit cost and utilities'!$G$14</f>
        <v>32.326577375054221</v>
      </c>
      <c r="AX265" s="12">
        <f t="shared" si="136"/>
        <v>20.809780154437089</v>
      </c>
      <c r="AY265" s="12">
        <f>'Surv-rate CEA'!AO263*'Unit cost and utilities'!$H$5+'Surv-rate CEA'!AN263*'Unit cost and utilities'!$H$5+('Surv-rate CEA'!AM262-'Surv-rate CEA'!AM263)*'Unit cost and utilities'!$G$14</f>
        <v>64.379218003453545</v>
      </c>
      <c r="AZ265" s="12">
        <f t="shared" si="137"/>
        <v>41.443217375690374</v>
      </c>
      <c r="BA265" s="12">
        <f>AY265-'Surv-rate CEA'!AN263*'Unit cost and utilities'!$H$5-('Surv-rate CEA'!AM262-'Surv-rate CEA'!AM263)*'Unit cost and utilities'!$G$14</f>
        <v>3.617723974326899</v>
      </c>
      <c r="BB265" s="12">
        <f t="shared" si="138"/>
        <v>2.328858997094891</v>
      </c>
    </row>
    <row r="266" spans="1:54">
      <c r="A266" s="12">
        <v>261</v>
      </c>
      <c r="B266" s="12">
        <f t="shared" si="139"/>
        <v>14.95890410958904</v>
      </c>
      <c r="C266" s="12">
        <f>'Surv-rate CEA'!D264*'Unit cost and utilities'!$H$7+'Surv-rate CEA'!E264*'Unit cost and utilities'!$H$7+'Unit cost and utilities'!$G$14*('Surv-rate CEA'!C263-'Surv-rate CEA'!C264)</f>
        <v>55.203771591960823</v>
      </c>
      <c r="D266" s="12">
        <f t="shared" si="113"/>
        <v>35.476268804461327</v>
      </c>
      <c r="E266" s="12">
        <f>C266-'Surv-rate CEA'!E264*'Unit cost and utilities'!$H$7-'Unit cost and utilities'!$G$14*('Surv-rate CEA'!C263-'Surv-rate CEA'!C264)</f>
        <v>1.3226589384135843</v>
      </c>
      <c r="F266" s="12">
        <f t="shared" si="114"/>
        <v>0.84999634413778069</v>
      </c>
      <c r="G266" s="12">
        <f>'Surv-rate CEA'!G264*'Unit cost and utilities'!$H$4+'Surv-rate CEA'!H264*'Unit cost and utilities'!$H$4+('Surv-rate CEA'!F263-'Surv-rate CEA'!F264)*'Unit cost and utilities'!$G$14</f>
        <v>52.438681991402945</v>
      </c>
      <c r="H266" s="12">
        <f t="shared" si="115"/>
        <v>33.699305761738763</v>
      </c>
      <c r="I266" s="12">
        <f>G266-'Surv-rate CEA'!H264*'Unit cost and utilities'!$H$4-('Surv-rate CEA'!F263-'Surv-rate CEA'!F264)*'Unit cost and utilities'!$G$14</f>
        <v>0.2100595840747288</v>
      </c>
      <c r="J266" s="12">
        <f t="shared" si="116"/>
        <v>0.13499313642319424</v>
      </c>
      <c r="K266" s="12">
        <f>'Surv-rate CEA'!K264*'Unit cost and utilities'!$H$10+'Surv-rate CEA'!J264*'Unit cost and utilities'!$H$10+('Surv-rate CEA'!I263-'Surv-rate CEA'!I264)*'Unit cost and utilities'!$G$14</f>
        <v>50.536391235403954</v>
      </c>
      <c r="L266" s="12">
        <f t="shared" si="117"/>
        <v>32.47681359756406</v>
      </c>
      <c r="M266" s="12">
        <f>K266-'Surv-rate CEA'!J264*'Unit cost and utilities'!$H$10-('Surv-rate CEA'!I263-'Surv-rate CEA'!I264)*'Unit cost and utilities'!$G$14</f>
        <v>2.9357633954959632</v>
      </c>
      <c r="N266" s="12">
        <f t="shared" si="118"/>
        <v>1.8866452121195278</v>
      </c>
      <c r="O266" s="12">
        <f>'Surv-rate CEA'!N264*'Unit cost and utilities'!$H$3+'Surv-rate CEA'!M264*'Unit cost and utilities'!$H$3+('Surv-rate CEA'!L263-'Surv-rate CEA'!L264)*'Unit cost and utilities'!$G$14</f>
        <v>52.431937540210328</v>
      </c>
      <c r="P266" s="12">
        <f t="shared" si="119"/>
        <v>33.69497149332652</v>
      </c>
      <c r="Q266" s="12">
        <f>O266-'Surv-rate CEA'!M264*'Unit cost and utilities'!$H$3-('Surv-rate CEA'!L263-'Surv-rate CEA'!L264)*'Unit cost and utilities'!$G$14</f>
        <v>0.21005958407472924</v>
      </c>
      <c r="R266" s="12">
        <f t="shared" si="120"/>
        <v>0.13499313642319452</v>
      </c>
      <c r="S266" s="12">
        <f>'Surv-rate CEA'!Q264*'Unit cost and utilities'!$H$11+'Surv-rate CEA'!P264*'Unit cost and utilities'!$H$11+('Surv-rate CEA'!O263-'Surv-rate CEA'!O264)*'Unit cost and utilities'!$G$14</f>
        <v>50.536391235403954</v>
      </c>
      <c r="T266" s="12">
        <f t="shared" si="121"/>
        <v>32.47681359756406</v>
      </c>
      <c r="U266" s="12">
        <f>S266-'Surv-rate CEA'!P264*'Unit cost and utilities'!$H$11-('Surv-rate CEA'!O263-'Surv-rate CEA'!O264)*'Unit cost and utilities'!$G$14</f>
        <v>2.9357633954959632</v>
      </c>
      <c r="V266" s="12">
        <f t="shared" si="122"/>
        <v>1.8866452121195278</v>
      </c>
      <c r="W266" s="12">
        <f>'Surv-rate CEA'!T264*'Unit cost and utilities'!$H$4+'Surv-rate CEA'!S264*'Unit cost and utilities'!$H$4+('Surv-rate CEA'!R263-'Surv-rate CEA'!R264)*'Unit cost and utilities'!$G$14</f>
        <v>52.438681991402945</v>
      </c>
      <c r="X266" s="12">
        <f t="shared" si="123"/>
        <v>33.699305761738763</v>
      </c>
      <c r="Y266" s="12">
        <f>W266-'Surv-rate CEA'!S264*'Unit cost and utilities'!$H$4-('Surv-rate CEA'!R263-'Surv-rate CEA'!R264)*'Unit cost and utilities'!$G$14</f>
        <v>0.2100595840747288</v>
      </c>
      <c r="Z266" s="12">
        <f t="shared" si="124"/>
        <v>0.13499313642319424</v>
      </c>
      <c r="AA266" s="12">
        <f>'Surv-rate CEA'!W264*'Unit cost and utilities'!$H$6+'Surv-rate CEA'!V264*'Unit cost and utilities'!$H$6+('Surv-rate CEA'!U263-'Surv-rate CEA'!U264)*'Unit cost and utilities'!$G$14</f>
        <v>59.771826013298934</v>
      </c>
      <c r="AB266" s="12">
        <f t="shared" si="125"/>
        <v>38.411892981784725</v>
      </c>
      <c r="AC266" s="12">
        <f>AA266-'Surv-rate CEA'!V264*'Unit cost and utilities'!$H$6-('Surv-rate CEA'!U263-'Surv-rate CEA'!U264)*'Unit cost and utilities'!$G$14</f>
        <v>20.913116505997486</v>
      </c>
      <c r="AD266" s="12">
        <f t="shared" si="126"/>
        <v>13.439649525936151</v>
      </c>
      <c r="AE266" s="12">
        <f>'Surv-rate CEA'!Z264*'Unit cost and utilities'!$H$12+'Surv-rate CEA'!Y264*'Unit cost and utilities'!$H$12+('Surv-rate CEA'!X263-'Surv-rate CEA'!X264)*'Unit cost and utilities'!$G$14</f>
        <v>50.536391235403954</v>
      </c>
      <c r="AF266" s="12">
        <f t="shared" si="127"/>
        <v>32.47681359756406</v>
      </c>
      <c r="AG266" s="12">
        <f>AE266-'Surv-rate CEA'!Y264*'Unit cost and utilities'!$H$12-('Surv-rate CEA'!X263-'Surv-rate CEA'!X264)*'Unit cost and utilities'!$G$14</f>
        <v>2.9357633954959632</v>
      </c>
      <c r="AH266" s="12">
        <f t="shared" si="128"/>
        <v>1.8866452121195278</v>
      </c>
      <c r="AI266" s="12">
        <f>'Surv-rate CEA'!AC264*'Unit cost and utilities'!$H$5+'Surv-rate CEA'!AB264*'Unit cost and utilities'!$H$5+('Surv-rate CEA'!AA263-'Surv-rate CEA'!AA264)*'Unit cost and utilities'!$G$14</f>
        <v>63.864333782233757</v>
      </c>
      <c r="AJ266" s="12">
        <f t="shared" si="129"/>
        <v>41.041910850277993</v>
      </c>
      <c r="AK266" s="12">
        <f>AI266-'Surv-rate CEA'!AB264*'Unit cost and utilities'!$H$5-('Surv-rate CEA'!AA263-'Surv-rate CEA'!AA264)*'Unit cost and utilities'!$G$14</f>
        <v>3.5731090683591509</v>
      </c>
      <c r="AL266" s="12">
        <f t="shared" si="130"/>
        <v>2.2962303864619895</v>
      </c>
      <c r="AM266" s="12">
        <f>'Surv-rate CEA'!AF264*'Unit cost and utilities'!$H$9+'Surv-rate CEA'!AE264*'Unit cost and utilities'!$H$9+('Surv-rate CEA'!AD263-'Surv-rate CEA'!AD264)*'Unit cost and utilities'!G273</f>
        <v>141.81922800763223</v>
      </c>
      <c r="AN266" s="12">
        <f t="shared" si="131"/>
        <v>91.139009334873663</v>
      </c>
      <c r="AO266" s="12">
        <f>AM266-'Surv-rate CEA'!AE264*'Unit cost and utilities'!$H$9-('Surv-rate CEA'!AD263-'Surv-rate CEA'!AD264)*'Unit cost and utilities'!G273</f>
        <v>13.091314722172655</v>
      </c>
      <c r="AP266" s="12">
        <f t="shared" si="132"/>
        <v>8.4130302458398116</v>
      </c>
      <c r="AQ266" s="13">
        <f>'Surv-rate CEA'!AI264*'Unit cost and utilities'!$H$4+'Surv-rate CEA'!AH264*'Unit cost and utilities'!$H$4+('Surv-rate CEA'!AG263-'Surv-rate CEA'!AG264)*'Unit cost and utilities'!$G$14</f>
        <v>52.438681991402945</v>
      </c>
      <c r="AR266" s="12">
        <f t="shared" si="133"/>
        <v>33.699305761738763</v>
      </c>
      <c r="AS266" s="13">
        <f>AQ266-'Surv-rate CEA'!AH264*'Unit cost and utilities'!$H$4-('Surv-rate CEA'!AG263-'Surv-rate CEA'!AG264)*'Unit cost and utilities'!$G$14</f>
        <v>0.2100595840747288</v>
      </c>
      <c r="AT266" s="12">
        <f t="shared" si="134"/>
        <v>0.13499313642319424</v>
      </c>
      <c r="AU266" s="12">
        <f>'Surv-rate CEA'!AL264*'Unit cost and utilities'!$H$8+'Surv-rate CEA'!AK264*'Unit cost and utilities'!$H$8+('Surv-rate CEA'!AJ263-'Surv-rate CEA'!AJ264)*'Unit cost and utilities'!$G$14</f>
        <v>48.352822831142355</v>
      </c>
      <c r="AV266" s="12">
        <f t="shared" si="135"/>
        <v>31.073560569218547</v>
      </c>
      <c r="AW266" s="12">
        <f>AU266-'Surv-rate CEA'!AK264*'Unit cost and utilities'!$H$8-('Surv-rate CEA'!AJ263-'Surv-rate CEA'!AJ264)*'Unit cost and utilities'!$G$14</f>
        <v>32.102628359643731</v>
      </c>
      <c r="AX266" s="12">
        <f t="shared" si="136"/>
        <v>20.630501144640931</v>
      </c>
      <c r="AY266" s="12">
        <f>'Surv-rate CEA'!AO264*'Unit cost and utilities'!$H$5+'Surv-rate CEA'!AN264*'Unit cost and utilities'!$H$5+('Surv-rate CEA'!AM263-'Surv-rate CEA'!AM264)*'Unit cost and utilities'!$G$14</f>
        <v>63.864333782233757</v>
      </c>
      <c r="AZ266" s="12">
        <f t="shared" si="137"/>
        <v>41.041910850277993</v>
      </c>
      <c r="BA266" s="12">
        <f>AY266-'Surv-rate CEA'!AN264*'Unit cost and utilities'!$H$5-('Surv-rate CEA'!AM263-'Surv-rate CEA'!AM264)*'Unit cost and utilities'!$G$14</f>
        <v>3.5731090683591509</v>
      </c>
      <c r="BB266" s="12">
        <f t="shared" si="138"/>
        <v>2.2962303864619895</v>
      </c>
    </row>
    <row r="267" spans="1:54">
      <c r="A267" s="12">
        <v>262</v>
      </c>
      <c r="B267" s="12">
        <f t="shared" si="139"/>
        <v>15.016438356164384</v>
      </c>
      <c r="C267" s="12">
        <f>'Surv-rate CEA'!D265*'Unit cost and utilities'!$H$7+'Surv-rate CEA'!E265*'Unit cost and utilities'!$H$7+'Unit cost and utilities'!$G$14*('Surv-rate CEA'!C264-'Surv-rate CEA'!C265)</f>
        <v>54.839323058954911</v>
      </c>
      <c r="D267" s="12">
        <f t="shared" si="113"/>
        <v>35.182175585722199</v>
      </c>
      <c r="E267" s="12">
        <f>C267-'Surv-rate CEA'!E265*'Unit cost and utilities'!$H$7-'Unit cost and utilities'!$G$14*('Surv-rate CEA'!C264-'Surv-rate CEA'!C265)</f>
        <v>1.3062581753626308</v>
      </c>
      <c r="F267" s="12">
        <f t="shared" si="114"/>
        <v>0.83803012003790034</v>
      </c>
      <c r="G267" s="12">
        <f>'Surv-rate CEA'!G265*'Unit cost and utilities'!$H$4+'Surv-rate CEA'!H265*'Unit cost and utilities'!$H$4+('Surv-rate CEA'!F264-'Surv-rate CEA'!F265)*'Unit cost and utilities'!$G$14</f>
        <v>51.99949414762947</v>
      </c>
      <c r="H267" s="12">
        <f t="shared" si="115"/>
        <v>33.360282939741644</v>
      </c>
      <c r="I267" s="12">
        <f>G267-'Surv-rate CEA'!H265*'Unit cost and utilities'!$H$4-('Surv-rate CEA'!F264-'Surv-rate CEA'!F265)*'Unit cost and utilities'!$G$14</f>
        <v>0.20645068165185276</v>
      </c>
      <c r="J267" s="12">
        <f t="shared" si="116"/>
        <v>0.13244846446880887</v>
      </c>
      <c r="K267" s="12">
        <f>'Surv-rate CEA'!K265*'Unit cost and utilities'!$H$10+'Surv-rate CEA'!J265*'Unit cost and utilities'!$H$10+('Surv-rate CEA'!I264-'Surv-rate CEA'!I265)*'Unit cost and utilities'!$G$14</f>
        <v>50.194234860670448</v>
      </c>
      <c r="L267" s="12">
        <f t="shared" si="117"/>
        <v>32.202118584881383</v>
      </c>
      <c r="M267" s="12">
        <f>K267-'Surv-rate CEA'!J265*'Unit cost and utilities'!$H$10-('Surv-rate CEA'!I264-'Surv-rate CEA'!I265)*'Unit cost and utilities'!$G$14</f>
        <v>2.9033827749259853</v>
      </c>
      <c r="N267" s="12">
        <f t="shared" si="118"/>
        <v>1.862665636302514</v>
      </c>
      <c r="O267" s="12">
        <f>'Surv-rate CEA'!N265*'Unit cost and utilities'!$H$3+'Surv-rate CEA'!M265*'Unit cost and utilities'!$H$3+('Surv-rate CEA'!L264-'Surv-rate CEA'!L265)*'Unit cost and utilities'!$G$14</f>
        <v>51.990184534854087</v>
      </c>
      <c r="P267" s="12">
        <f t="shared" si="119"/>
        <v>33.354310356328341</v>
      </c>
      <c r="Q267" s="12">
        <f>O267-'Surv-rate CEA'!M265*'Unit cost and utilities'!$H$3-('Surv-rate CEA'!L264-'Surv-rate CEA'!L265)*'Unit cost and utilities'!$G$14</f>
        <v>0.20645068165184988</v>
      </c>
      <c r="R267" s="12">
        <f t="shared" si="120"/>
        <v>0.13244846446880704</v>
      </c>
      <c r="S267" s="12">
        <f>'Surv-rate CEA'!Q265*'Unit cost and utilities'!$H$11+'Surv-rate CEA'!P265*'Unit cost and utilities'!$H$11+('Surv-rate CEA'!O264-'Surv-rate CEA'!O265)*'Unit cost and utilities'!$G$14</f>
        <v>50.194234860670448</v>
      </c>
      <c r="T267" s="12">
        <f t="shared" si="121"/>
        <v>32.202118584881383</v>
      </c>
      <c r="U267" s="12">
        <f>S267-'Surv-rate CEA'!P265*'Unit cost and utilities'!$H$11-('Surv-rate CEA'!O264-'Surv-rate CEA'!O265)*'Unit cost and utilities'!$G$14</f>
        <v>2.9033827749259853</v>
      </c>
      <c r="V267" s="12">
        <f t="shared" si="122"/>
        <v>1.862665636302514</v>
      </c>
      <c r="W267" s="12">
        <f>'Surv-rate CEA'!T265*'Unit cost and utilities'!$H$4+'Surv-rate CEA'!S265*'Unit cost and utilities'!$H$4+('Surv-rate CEA'!R264-'Surv-rate CEA'!R265)*'Unit cost and utilities'!$G$14</f>
        <v>51.99949414762947</v>
      </c>
      <c r="X267" s="12">
        <f t="shared" si="123"/>
        <v>33.360282939741644</v>
      </c>
      <c r="Y267" s="12">
        <f>W267-'Surv-rate CEA'!S265*'Unit cost and utilities'!$H$4-('Surv-rate CEA'!R264-'Surv-rate CEA'!R265)*'Unit cost and utilities'!$G$14</f>
        <v>0.20645068165185276</v>
      </c>
      <c r="Z267" s="12">
        <f t="shared" si="124"/>
        <v>0.13244846446880887</v>
      </c>
      <c r="AA267" s="12">
        <f>'Surv-rate CEA'!W265*'Unit cost and utilities'!$H$6+'Surv-rate CEA'!V265*'Unit cost and utilities'!$H$6+('Surv-rate CEA'!U264-'Surv-rate CEA'!U265)*'Unit cost and utilities'!$G$14</f>
        <v>59.386292135746402</v>
      </c>
      <c r="AB267" s="12">
        <f t="shared" si="125"/>
        <v>38.099284250075144</v>
      </c>
      <c r="AC267" s="12">
        <f>AA267-'Surv-rate CEA'!V265*'Unit cost and utilities'!$H$6-('Surv-rate CEA'!U264-'Surv-rate CEA'!U265)*'Unit cost and utilities'!$G$14</f>
        <v>20.753180297990024</v>
      </c>
      <c r="AD267" s="12">
        <f t="shared" si="126"/>
        <v>13.314205801211255</v>
      </c>
      <c r="AE267" s="12">
        <f>'Surv-rate CEA'!Z265*'Unit cost and utilities'!$H$12+'Surv-rate CEA'!Y265*'Unit cost and utilities'!$H$12+('Surv-rate CEA'!X264-'Surv-rate CEA'!X265)*'Unit cost and utilities'!$G$14</f>
        <v>50.194234860670448</v>
      </c>
      <c r="AF267" s="12">
        <f t="shared" si="127"/>
        <v>32.202118584881383</v>
      </c>
      <c r="AG267" s="12">
        <f>AE267-'Surv-rate CEA'!Y265*'Unit cost and utilities'!$H$12-('Surv-rate CEA'!X264-'Surv-rate CEA'!X265)*'Unit cost and utilities'!$G$14</f>
        <v>2.9033827749259853</v>
      </c>
      <c r="AH267" s="12">
        <f t="shared" si="128"/>
        <v>1.862665636302514</v>
      </c>
      <c r="AI267" s="12">
        <f>'Surv-rate CEA'!AC265*'Unit cost and utilities'!$H$5+'Surv-rate CEA'!AB265*'Unit cost and utilities'!$H$5+('Surv-rate CEA'!AA264-'Surv-rate CEA'!AA265)*'Unit cost and utilities'!$G$14</f>
        <v>63.354970214787151</v>
      </c>
      <c r="AJ267" s="12">
        <f t="shared" si="129"/>
        <v>40.645390241754015</v>
      </c>
      <c r="AK267" s="12">
        <f>AI267-'Surv-rate CEA'!AB265*'Unit cost and utilities'!$H$5-('Surv-rate CEA'!AA264-'Surv-rate CEA'!AA265)*'Unit cost and utilities'!$G$14</f>
        <v>3.5291700142697353</v>
      </c>
      <c r="AL267" s="12">
        <f t="shared" si="130"/>
        <v>2.2641395295930518</v>
      </c>
      <c r="AM267" s="12">
        <f>'Surv-rate CEA'!AF265*'Unit cost and utilities'!$H$9+'Surv-rate CEA'!AE265*'Unit cost and utilities'!$H$9+('Surv-rate CEA'!AD264-'Surv-rate CEA'!AD265)*'Unit cost and utilities'!G274</f>
        <v>141.15704581386186</v>
      </c>
      <c r="AN267" s="12">
        <f t="shared" si="131"/>
        <v>90.559323018013998</v>
      </c>
      <c r="AO267" s="12">
        <f>AM267-'Surv-rate CEA'!AE265*'Unit cost and utilities'!$H$9-('Surv-rate CEA'!AD264-'Surv-rate CEA'!AD265)*'Unit cost and utilities'!G274</f>
        <v>12.980619970947203</v>
      </c>
      <c r="AP267" s="12">
        <f t="shared" si="132"/>
        <v>8.3277186069280393</v>
      </c>
      <c r="AQ267" s="13">
        <f>'Surv-rate CEA'!AI265*'Unit cost and utilities'!$H$4+'Surv-rate CEA'!AH265*'Unit cost and utilities'!$H$4+('Surv-rate CEA'!AG264-'Surv-rate CEA'!AG265)*'Unit cost and utilities'!$G$14</f>
        <v>51.99949414762947</v>
      </c>
      <c r="AR267" s="12">
        <f t="shared" si="133"/>
        <v>33.360282939741644</v>
      </c>
      <c r="AS267" s="13">
        <f>AQ267-'Surv-rate CEA'!AH265*'Unit cost and utilities'!$H$4-('Surv-rate CEA'!AG264-'Surv-rate CEA'!AG265)*'Unit cost and utilities'!$G$14</f>
        <v>0.20645068165185276</v>
      </c>
      <c r="AT267" s="12">
        <f t="shared" si="134"/>
        <v>0.13244846446880887</v>
      </c>
      <c r="AU267" s="12">
        <f>'Surv-rate CEA'!AL265*'Unit cost and utilities'!$H$8+'Surv-rate CEA'!AK265*'Unit cost and utilities'!$H$8+('Surv-rate CEA'!AJ264-'Surv-rate CEA'!AJ265)*'Unit cost and utilities'!$G$14</f>
        <v>48.021374326549271</v>
      </c>
      <c r="AV267" s="12">
        <f t="shared" si="135"/>
        <v>30.808119597101133</v>
      </c>
      <c r="AW267" s="12">
        <f>AU267-'Surv-rate CEA'!AK265*'Unit cost and utilities'!$H$8-('Surv-rate CEA'!AJ264-'Surv-rate CEA'!AJ265)*'Unit cost and utilities'!$G$14</f>
        <v>31.880866675999972</v>
      </c>
      <c r="AX267" s="12">
        <f t="shared" si="136"/>
        <v>20.453174595430649</v>
      </c>
      <c r="AY267" s="12">
        <f>'Surv-rate CEA'!AO265*'Unit cost and utilities'!$H$5+'Surv-rate CEA'!AN265*'Unit cost and utilities'!$H$5+('Surv-rate CEA'!AM264-'Surv-rate CEA'!AM265)*'Unit cost and utilities'!$G$14</f>
        <v>63.354970214787151</v>
      </c>
      <c r="AZ267" s="12">
        <f t="shared" si="137"/>
        <v>40.645390241754015</v>
      </c>
      <c r="BA267" s="12">
        <f>AY267-'Surv-rate CEA'!AN265*'Unit cost and utilities'!$H$5-('Surv-rate CEA'!AM264-'Surv-rate CEA'!AM265)*'Unit cost and utilities'!$G$14</f>
        <v>3.5291700142697353</v>
      </c>
      <c r="BB267" s="12">
        <f t="shared" si="138"/>
        <v>2.2641395295930518</v>
      </c>
    </row>
    <row r="268" spans="1:54">
      <c r="A268" s="12">
        <v>263</v>
      </c>
      <c r="B268" s="12">
        <f t="shared" si="139"/>
        <v>15.073972602739726</v>
      </c>
      <c r="C268" s="12">
        <f>'Surv-rate CEA'!D266*'Unit cost and utilities'!$H$7+'Surv-rate CEA'!E266*'Unit cost and utilities'!$H$7+'Unit cost and utilities'!$G$14*('Surv-rate CEA'!C265-'Surv-rate CEA'!C266)</f>
        <v>54.478283438296003</v>
      </c>
      <c r="D268" s="12">
        <f t="shared" si="113"/>
        <v>34.891162654644305</v>
      </c>
      <c r="E268" s="12">
        <f>C268-'Surv-rate CEA'!E266*'Unit cost and utilities'!$H$7-'Unit cost and utilities'!$G$14*('Surv-rate CEA'!C265-'Surv-rate CEA'!C266)</f>
        <v>1.2901068003913085</v>
      </c>
      <c r="F268" s="12">
        <f t="shared" si="114"/>
        <v>0.82626183083208815</v>
      </c>
      <c r="G268" s="12">
        <f>'Surv-rate CEA'!G266*'Unit cost and utilities'!$H$4+'Surv-rate CEA'!H266*'Unit cost and utilities'!$H$4+('Surv-rate CEA'!F265-'Surv-rate CEA'!F266)*'Unit cost and utilities'!$G$14</f>
        <v>51.565176159537899</v>
      </c>
      <c r="H268" s="12">
        <f t="shared" si="115"/>
        <v>33.025433900383902</v>
      </c>
      <c r="I268" s="12">
        <f>G268-'Surv-rate CEA'!H266*'Unit cost and utilities'!$H$4-('Surv-rate CEA'!F265-'Surv-rate CEA'!F266)*'Unit cost and utilities'!$G$14</f>
        <v>0.20291383481956127</v>
      </c>
      <c r="J268" s="12">
        <f t="shared" si="116"/>
        <v>0.12995819928111133</v>
      </c>
      <c r="K268" s="12">
        <f>'Surv-rate CEA'!K266*'Unit cost and utilities'!$H$10+'Surv-rate CEA'!J266*'Unit cost and utilities'!$H$10+('Surv-rate CEA'!I265-'Surv-rate CEA'!I266)*'Unit cost and utilities'!$G$14</f>
        <v>49.855336313992915</v>
      </c>
      <c r="L268" s="12">
        <f t="shared" si="117"/>
        <v>31.930349833870075</v>
      </c>
      <c r="M268" s="12">
        <f>K268-'Surv-rate CEA'!J266*'Unit cost and utilities'!$H$10-('Surv-rate CEA'!I265-'Surv-rate CEA'!I266)*'Unit cost and utilities'!$G$14</f>
        <v>2.8714503536317819</v>
      </c>
      <c r="N268" s="12">
        <f t="shared" si="118"/>
        <v>1.8390491590429625</v>
      </c>
      <c r="O268" s="12">
        <f>'Surv-rate CEA'!N266*'Unit cost and utilities'!$H$3+'Surv-rate CEA'!M266*'Unit cost and utilities'!$H$3+('Surv-rate CEA'!L265-'Surv-rate CEA'!L266)*'Unit cost and utilities'!$G$14</f>
        <v>51.55337467460123</v>
      </c>
      <c r="P268" s="12">
        <f t="shared" si="119"/>
        <v>33.017875521071929</v>
      </c>
      <c r="Q268" s="12">
        <f>O268-'Surv-rate CEA'!M266*'Unit cost and utilities'!$H$3-('Surv-rate CEA'!L265-'Surv-rate CEA'!L266)*'Unit cost and utilities'!$G$14</f>
        <v>0.20291383481955938</v>
      </c>
      <c r="R268" s="12">
        <f t="shared" si="120"/>
        <v>0.12995819928111013</v>
      </c>
      <c r="S268" s="12">
        <f>'Surv-rate CEA'!Q266*'Unit cost and utilities'!$H$11+'Surv-rate CEA'!P266*'Unit cost and utilities'!$H$11+('Surv-rate CEA'!O265-'Surv-rate CEA'!O266)*'Unit cost and utilities'!$G$14</f>
        <v>49.855336313992915</v>
      </c>
      <c r="T268" s="12">
        <f t="shared" si="121"/>
        <v>31.930349833870075</v>
      </c>
      <c r="U268" s="12">
        <f>S268-'Surv-rate CEA'!P266*'Unit cost and utilities'!$H$11-('Surv-rate CEA'!O265-'Surv-rate CEA'!O266)*'Unit cost and utilities'!$G$14</f>
        <v>2.8714503536317819</v>
      </c>
      <c r="V268" s="12">
        <f t="shared" si="122"/>
        <v>1.8390491590429625</v>
      </c>
      <c r="W268" s="12">
        <f>'Surv-rate CEA'!T266*'Unit cost and utilities'!$H$4+'Surv-rate CEA'!S266*'Unit cost and utilities'!$H$4+('Surv-rate CEA'!R265-'Surv-rate CEA'!R266)*'Unit cost and utilities'!$G$14</f>
        <v>51.565176159537899</v>
      </c>
      <c r="X268" s="12">
        <f t="shared" si="123"/>
        <v>33.025433900383902</v>
      </c>
      <c r="Y268" s="12">
        <f>W268-'Surv-rate CEA'!S266*'Unit cost and utilities'!$H$4-('Surv-rate CEA'!R265-'Surv-rate CEA'!R266)*'Unit cost and utilities'!$G$14</f>
        <v>0.20291383481956127</v>
      </c>
      <c r="Z268" s="12">
        <f t="shared" si="124"/>
        <v>0.12995819928111133</v>
      </c>
      <c r="AA268" s="12">
        <f>'Surv-rate CEA'!W266*'Unit cost and utilities'!$H$6+'Surv-rate CEA'!V266*'Unit cost and utilities'!$H$6+('Surv-rate CEA'!U265-'Surv-rate CEA'!U266)*'Unit cost and utilities'!$G$14</f>
        <v>59.004306146386313</v>
      </c>
      <c r="AB268" s="12">
        <f t="shared" si="125"/>
        <v>37.789899261598087</v>
      </c>
      <c r="AC268" s="12">
        <f>AA268-'Surv-rate CEA'!V266*'Unit cost and utilities'!$H$6-('Surv-rate CEA'!U265-'Surv-rate CEA'!U266)*'Unit cost and utilities'!$G$14</f>
        <v>20.594919255455086</v>
      </c>
      <c r="AD268" s="12">
        <f t="shared" si="126"/>
        <v>13.190222456536077</v>
      </c>
      <c r="AE268" s="12">
        <f>'Surv-rate CEA'!Z266*'Unit cost and utilities'!$H$12+'Surv-rate CEA'!Y266*'Unit cost and utilities'!$H$12+('Surv-rate CEA'!X265-'Surv-rate CEA'!X266)*'Unit cost and utilities'!$G$14</f>
        <v>49.855336313992915</v>
      </c>
      <c r="AF268" s="12">
        <f t="shared" si="127"/>
        <v>31.930349833870075</v>
      </c>
      <c r="AG268" s="12">
        <f>AE268-'Surv-rate CEA'!Y266*'Unit cost and utilities'!$H$12-('Surv-rate CEA'!X265-'Surv-rate CEA'!X266)*'Unit cost and utilities'!$G$14</f>
        <v>2.8714503536317819</v>
      </c>
      <c r="AH268" s="12">
        <f t="shared" si="128"/>
        <v>1.8390491590429625</v>
      </c>
      <c r="AI268" s="12">
        <f>'Surv-rate CEA'!AC266*'Unit cost and utilities'!$H$5+'Surv-rate CEA'!AB266*'Unit cost and utilities'!$H$5+('Surv-rate CEA'!AA265-'Surv-rate CEA'!AA266)*'Unit cost and utilities'!$G$14</f>
        <v>62.851052137182478</v>
      </c>
      <c r="AJ268" s="12">
        <f t="shared" si="129"/>
        <v>40.253586286685604</v>
      </c>
      <c r="AK268" s="12">
        <f>AI268-'Surv-rate CEA'!AB266*'Unit cost and utilities'!$H$5-('Surv-rate CEA'!AA265-'Surv-rate CEA'!AA266)*'Unit cost and utilities'!$G$14</f>
        <v>3.4858945992310906</v>
      </c>
      <c r="AL268" s="12">
        <f t="shared" si="130"/>
        <v>2.2325761346074162</v>
      </c>
      <c r="AM268" s="12">
        <f>'Surv-rate CEA'!AF266*'Unit cost and utilities'!$H$9+'Surv-rate CEA'!AE266*'Unit cost and utilities'!$H$9+('Surv-rate CEA'!AD265-'Surv-rate CEA'!AD266)*'Unit cost and utilities'!G275</f>
        <v>140.49974787696559</v>
      </c>
      <c r="AN268" s="12">
        <f t="shared" si="131"/>
        <v>89.984471732926821</v>
      </c>
      <c r="AO268" s="12">
        <f>AM268-'Surv-rate CEA'!AE266*'Unit cost and utilities'!$H$9-('Surv-rate CEA'!AD265-'Surv-rate CEA'!AD266)*'Unit cost and utilities'!G275</f>
        <v>12.871173684655901</v>
      </c>
      <c r="AP268" s="12">
        <f t="shared" si="132"/>
        <v>8.24347219192693</v>
      </c>
      <c r="AQ268" s="13">
        <f>'Surv-rate CEA'!AI266*'Unit cost and utilities'!$H$4+'Surv-rate CEA'!AH266*'Unit cost and utilities'!$H$4+('Surv-rate CEA'!AG265-'Surv-rate CEA'!AG266)*'Unit cost and utilities'!$G$14</f>
        <v>51.565176159537899</v>
      </c>
      <c r="AR268" s="12">
        <f t="shared" si="133"/>
        <v>33.025433900383902</v>
      </c>
      <c r="AS268" s="13">
        <f>AQ268-'Surv-rate CEA'!AH266*'Unit cost and utilities'!$H$4-('Surv-rate CEA'!AG265-'Surv-rate CEA'!AG266)*'Unit cost and utilities'!$G$14</f>
        <v>0.20291383481956127</v>
      </c>
      <c r="AT268" s="12">
        <f t="shared" si="134"/>
        <v>0.12995819928111133</v>
      </c>
      <c r="AU268" s="12">
        <f>'Surv-rate CEA'!AL266*'Unit cost and utilities'!$H$8+'Surv-rate CEA'!AK266*'Unit cost and utilities'!$H$8+('Surv-rate CEA'!AJ265-'Surv-rate CEA'!AJ266)*'Unit cost and utilities'!$G$14</f>
        <v>47.693109506841466</v>
      </c>
      <c r="AV268" s="12">
        <f t="shared" si="135"/>
        <v>30.545530003597662</v>
      </c>
      <c r="AW268" s="12">
        <f>AU268-'Surv-rate CEA'!AK266*'Unit cost and utilities'!$H$8-('Surv-rate CEA'!AJ265-'Surv-rate CEA'!AJ266)*'Unit cost and utilities'!$G$14</f>
        <v>31.661264367211103</v>
      </c>
      <c r="AX268" s="12">
        <f t="shared" si="136"/>
        <v>20.277774099458846</v>
      </c>
      <c r="AY268" s="12">
        <f>'Surv-rate CEA'!AO266*'Unit cost and utilities'!$H$5+'Surv-rate CEA'!AN266*'Unit cost and utilities'!$H$5+('Surv-rate CEA'!AM265-'Surv-rate CEA'!AM266)*'Unit cost and utilities'!$G$14</f>
        <v>62.851052137182478</v>
      </c>
      <c r="AZ268" s="12">
        <f t="shared" si="137"/>
        <v>40.253586286685604</v>
      </c>
      <c r="BA268" s="12">
        <f>AY268-'Surv-rate CEA'!AN266*'Unit cost and utilities'!$H$5-('Surv-rate CEA'!AM265-'Surv-rate CEA'!AM266)*'Unit cost and utilities'!$G$14</f>
        <v>3.4858945992310906</v>
      </c>
      <c r="BB268" s="12">
        <f t="shared" si="138"/>
        <v>2.2325761346074162</v>
      </c>
    </row>
    <row r="269" spans="1:54">
      <c r="A269" s="12">
        <v>264</v>
      </c>
      <c r="B269" s="12">
        <f t="shared" si="139"/>
        <v>15.131506849315068</v>
      </c>
      <c r="C269" s="12">
        <f>'Surv-rate CEA'!D267*'Unit cost and utilities'!$H$7+'Surv-rate CEA'!E267*'Unit cost and utilities'!$H$7+'Unit cost and utilities'!$G$14*('Surv-rate CEA'!C266-'Surv-rate CEA'!C267)</f>
        <v>54.12061078809684</v>
      </c>
      <c r="D269" s="12">
        <f t="shared" si="113"/>
        <v>34.603189866047401</v>
      </c>
      <c r="E269" s="12">
        <f>C269-'Surv-rate CEA'!E267*'Unit cost and utilities'!$H$7-'Unit cost and utilities'!$G$14*('Surv-rate CEA'!C266-'Surv-rate CEA'!C267)</f>
        <v>1.2742002955657203</v>
      </c>
      <c r="F269" s="12">
        <f t="shared" si="114"/>
        <v>0.81468767836839884</v>
      </c>
      <c r="G269" s="12">
        <f>'Surv-rate CEA'!G267*'Unit cost and utilities'!$H$4+'Surv-rate CEA'!H267*'Unit cost and utilities'!$H$4+('Surv-rate CEA'!F266-'Surv-rate CEA'!F267)*'Unit cost and utilities'!$G$14</f>
        <v>51.135660032613558</v>
      </c>
      <c r="H269" s="12">
        <f t="shared" si="115"/>
        <v>32.694696664867436</v>
      </c>
      <c r="I269" s="12">
        <f>G269-'Surv-rate CEA'!H267*'Unit cost and utilities'!$H$4-('Surv-rate CEA'!F266-'Surv-rate CEA'!F267)*'Unit cost and utilities'!$G$14</f>
        <v>0.19944739881259854</v>
      </c>
      <c r="J269" s="12">
        <f t="shared" si="116"/>
        <v>0.12752103327923872</v>
      </c>
      <c r="K269" s="12">
        <f>'Surv-rate CEA'!K267*'Unit cost and utilities'!$H$10+'Surv-rate CEA'!J267*'Unit cost and utilities'!$H$10+('Surv-rate CEA'!I266-'Surv-rate CEA'!I267)*'Unit cost and utilities'!$G$14</f>
        <v>49.519654980718919</v>
      </c>
      <c r="L269" s="12">
        <f t="shared" si="117"/>
        <v>31.661468679800045</v>
      </c>
      <c r="M269" s="12">
        <f>K269-'Surv-rate CEA'!J267*'Unit cost and utilities'!$H$10-('Surv-rate CEA'!I266-'Surv-rate CEA'!I267)*'Unit cost and utilities'!$G$14</f>
        <v>2.8399586153680758</v>
      </c>
      <c r="N269" s="12">
        <f t="shared" si="118"/>
        <v>1.8157893221876247</v>
      </c>
      <c r="O269" s="12">
        <f>'Surv-rate CEA'!N267*'Unit cost and utilities'!$H$3+'Surv-rate CEA'!M267*'Unit cost and utilities'!$H$3+('Surv-rate CEA'!L266-'Surv-rate CEA'!L267)*'Unit cost and utilities'!$G$14</f>
        <v>51.121438080490854</v>
      </c>
      <c r="P269" s="12">
        <f t="shared" si="119"/>
        <v>32.685603550388471</v>
      </c>
      <c r="Q269" s="12">
        <f>O269-'Surv-rate CEA'!M267*'Unit cost and utilities'!$H$3-('Surv-rate CEA'!L266-'Surv-rate CEA'!L267)*'Unit cost and utilities'!$G$14</f>
        <v>0.1994473988125991</v>
      </c>
      <c r="R269" s="12">
        <f t="shared" si="120"/>
        <v>0.12752103327923908</v>
      </c>
      <c r="S269" s="12">
        <f>'Surv-rate CEA'!Q267*'Unit cost and utilities'!$H$11+'Surv-rate CEA'!P267*'Unit cost and utilities'!$H$11+('Surv-rate CEA'!O266-'Surv-rate CEA'!O267)*'Unit cost and utilities'!$G$14</f>
        <v>49.519654980718919</v>
      </c>
      <c r="T269" s="12">
        <f t="shared" si="121"/>
        <v>31.661468679800045</v>
      </c>
      <c r="U269" s="12">
        <f>S269-'Surv-rate CEA'!P267*'Unit cost and utilities'!$H$11-('Surv-rate CEA'!O266-'Surv-rate CEA'!O267)*'Unit cost and utilities'!$G$14</f>
        <v>2.8399586153680758</v>
      </c>
      <c r="V269" s="12">
        <f t="shared" si="122"/>
        <v>1.8157893221876247</v>
      </c>
      <c r="W269" s="12">
        <f>'Surv-rate CEA'!T267*'Unit cost and utilities'!$H$4+'Surv-rate CEA'!S267*'Unit cost and utilities'!$H$4+('Surv-rate CEA'!R266-'Surv-rate CEA'!R267)*'Unit cost and utilities'!$G$14</f>
        <v>51.135660032613558</v>
      </c>
      <c r="X269" s="12">
        <f t="shared" si="123"/>
        <v>32.694696664867436</v>
      </c>
      <c r="Y269" s="12">
        <f>W269-'Surv-rate CEA'!S267*'Unit cost and utilities'!$H$4-('Surv-rate CEA'!R266-'Surv-rate CEA'!R267)*'Unit cost and utilities'!$G$14</f>
        <v>0.19944739881259854</v>
      </c>
      <c r="Z269" s="12">
        <f t="shared" si="124"/>
        <v>0.12752103327923872</v>
      </c>
      <c r="AA269" s="12">
        <f>'Surv-rate CEA'!W267*'Unit cost and utilities'!$H$6+'Surv-rate CEA'!V267*'Unit cost and utilities'!$H$6+('Surv-rate CEA'!U266-'Surv-rate CEA'!U267)*'Unit cost and utilities'!$G$14</f>
        <v>58.62582491417546</v>
      </c>
      <c r="AB269" s="12">
        <f t="shared" si="125"/>
        <v>37.483696525558059</v>
      </c>
      <c r="AC269" s="12">
        <f>AA269-'Surv-rate CEA'!V267*'Unit cost and utilities'!$H$6-('Surv-rate CEA'!U266-'Surv-rate CEA'!U267)*'Unit cost and utilities'!$G$14</f>
        <v>20.438310829625806</v>
      </c>
      <c r="AD269" s="12">
        <f t="shared" si="126"/>
        <v>13.067678651076516</v>
      </c>
      <c r="AE269" s="12">
        <f>'Surv-rate CEA'!Z267*'Unit cost and utilities'!$H$12+'Surv-rate CEA'!Y267*'Unit cost and utilities'!$H$12+('Surv-rate CEA'!X266-'Surv-rate CEA'!X267)*'Unit cost and utilities'!$G$14</f>
        <v>49.519654980718919</v>
      </c>
      <c r="AF269" s="12">
        <f t="shared" si="127"/>
        <v>31.661468679800045</v>
      </c>
      <c r="AG269" s="12">
        <f>AE269-'Surv-rate CEA'!Y267*'Unit cost and utilities'!$H$12-('Surv-rate CEA'!X266-'Surv-rate CEA'!X267)*'Unit cost and utilities'!$G$14</f>
        <v>2.8399586153680758</v>
      </c>
      <c r="AH269" s="12">
        <f t="shared" si="128"/>
        <v>1.8157893221876247</v>
      </c>
      <c r="AI269" s="12">
        <f>'Surv-rate CEA'!AC267*'Unit cost and utilities'!$H$5+'Surv-rate CEA'!AB267*'Unit cost and utilities'!$H$5+('Surv-rate CEA'!AA266-'Surv-rate CEA'!AA267)*'Unit cost and utilities'!$G$14</f>
        <v>62.352505634863007</v>
      </c>
      <c r="AJ269" s="12">
        <f t="shared" si="129"/>
        <v>39.866430915844198</v>
      </c>
      <c r="AK269" s="12">
        <f>AI269-'Surv-rate CEA'!AB267*'Unit cost and utilities'!$H$5-('Surv-rate CEA'!AA266-'Surv-rate CEA'!AA267)*'Unit cost and utilities'!$G$14</f>
        <v>3.4432708677192623</v>
      </c>
      <c r="AL269" s="12">
        <f t="shared" si="130"/>
        <v>2.2015301353939001</v>
      </c>
      <c r="AM269" s="12">
        <f>'Surv-rate CEA'!AF267*'Unit cost and utilities'!$H$9+'Surv-rate CEA'!AE267*'Unit cost and utilities'!$H$9+('Surv-rate CEA'!AD266-'Surv-rate CEA'!AD267)*'Unit cost and utilities'!G276</f>
        <v>139.8472837405219</v>
      </c>
      <c r="AN269" s="12">
        <f t="shared" si="131"/>
        <v>89.414403146178032</v>
      </c>
      <c r="AO269" s="12">
        <f>AM269-'Surv-rate CEA'!AE267*'Unit cost and utilities'!$H$9-('Surv-rate CEA'!AD266-'Surv-rate CEA'!AD267)*'Unit cost and utilities'!G276</f>
        <v>12.762958074211355</v>
      </c>
      <c r="AP269" s="12">
        <f t="shared" si="132"/>
        <v>8.1602748945965562</v>
      </c>
      <c r="AQ269" s="13">
        <f>'Surv-rate CEA'!AI267*'Unit cost and utilities'!$H$4+'Surv-rate CEA'!AH267*'Unit cost and utilities'!$H$4+('Surv-rate CEA'!AG266-'Surv-rate CEA'!AG267)*'Unit cost and utilities'!$G$14</f>
        <v>51.135660032613558</v>
      </c>
      <c r="AR269" s="12">
        <f t="shared" si="133"/>
        <v>32.694696664867436</v>
      </c>
      <c r="AS269" s="13">
        <f>AQ269-'Surv-rate CEA'!AH267*'Unit cost and utilities'!$H$4-('Surv-rate CEA'!AG266-'Surv-rate CEA'!AG267)*'Unit cost and utilities'!$G$14</f>
        <v>0.19944739881259854</v>
      </c>
      <c r="AT269" s="12">
        <f t="shared" si="134"/>
        <v>0.12752103327923872</v>
      </c>
      <c r="AU269" s="12">
        <f>'Surv-rate CEA'!AL267*'Unit cost and utilities'!$H$8+'Surv-rate CEA'!AK267*'Unit cost and utilities'!$H$8+('Surv-rate CEA'!AJ266-'Surv-rate CEA'!AJ267)*'Unit cost and utilities'!$G$14</f>
        <v>47.367988421795786</v>
      </c>
      <c r="AV269" s="12">
        <f t="shared" si="135"/>
        <v>30.285753857246391</v>
      </c>
      <c r="AW269" s="12">
        <f>AU269-'Surv-rate CEA'!AK267*'Unit cost and utilities'!$H$8-('Surv-rate CEA'!AJ266-'Surv-rate CEA'!AJ267)*'Unit cost and utilities'!$G$14</f>
        <v>31.443793920982319</v>
      </c>
      <c r="AX269" s="12">
        <f t="shared" si="136"/>
        <v>20.104273682659962</v>
      </c>
      <c r="AY269" s="12">
        <f>'Surv-rate CEA'!AO267*'Unit cost and utilities'!$H$5+'Surv-rate CEA'!AN267*'Unit cost and utilities'!$H$5+('Surv-rate CEA'!AM266-'Surv-rate CEA'!AM267)*'Unit cost and utilities'!$G$14</f>
        <v>62.352505634863007</v>
      </c>
      <c r="AZ269" s="12">
        <f t="shared" si="137"/>
        <v>39.866430915844198</v>
      </c>
      <c r="BA269" s="12">
        <f>AY269-'Surv-rate CEA'!AN267*'Unit cost and utilities'!$H$5-('Surv-rate CEA'!AM266-'Surv-rate CEA'!AM267)*'Unit cost and utilities'!$G$14</f>
        <v>3.4432708677192623</v>
      </c>
      <c r="BB269" s="12">
        <f t="shared" si="138"/>
        <v>2.2015301353939001</v>
      </c>
    </row>
    <row r="270" spans="1:54">
      <c r="A270" s="12">
        <v>265</v>
      </c>
      <c r="B270" s="12">
        <f t="shared" si="139"/>
        <v>15.189041095890412</v>
      </c>
      <c r="C270" s="12">
        <f>'Surv-rate CEA'!D268*'Unit cost and utilities'!$H$7+'Surv-rate CEA'!E268*'Unit cost and utilities'!$H$7+'Unit cost and utilities'!$G$14*('Surv-rate CEA'!C267-'Surv-rate CEA'!C268)</f>
        <v>53.766263811500551</v>
      </c>
      <c r="D270" s="12">
        <f t="shared" si="113"/>
        <v>34.318217711436915</v>
      </c>
      <c r="E270" s="12">
        <f>C270-'Surv-rate CEA'!E268*'Unit cost and utilities'!$H$7-'Unit cost and utilities'!$G$14*('Surv-rate CEA'!C267-'Surv-rate CEA'!C268)</f>
        <v>1.2585342382886364</v>
      </c>
      <c r="F270" s="12">
        <f t="shared" si="114"/>
        <v>0.80330394796092219</v>
      </c>
      <c r="G270" s="12">
        <f>'Surv-rate CEA'!G268*'Unit cost and utilities'!$H$4+'Surv-rate CEA'!H268*'Unit cost and utilities'!$H$4+('Surv-rate CEA'!F267-'Surv-rate CEA'!F268)*'Unit cost and utilities'!$G$14</f>
        <v>50.71087892462392</v>
      </c>
      <c r="H270" s="12">
        <f t="shared" si="115"/>
        <v>32.368010345202968</v>
      </c>
      <c r="I270" s="12">
        <f>G270-'Surv-rate CEA'!H268*'Unit cost and utilities'!$H$4-('Surv-rate CEA'!F267-'Surv-rate CEA'!F268)*'Unit cost and utilities'!$G$14</f>
        <v>0.19604977120884171</v>
      </c>
      <c r="J270" s="12">
        <f t="shared" si="116"/>
        <v>0.12513569390297299</v>
      </c>
      <c r="K270" s="12">
        <f>'Surv-rate CEA'!K268*'Unit cost and utilities'!$H$10+'Surv-rate CEA'!J268*'Unit cost and utilities'!$H$10+('Surv-rate CEA'!I267-'Surv-rate CEA'!I268)*'Unit cost and utilities'!$G$14</f>
        <v>49.187150877192835</v>
      </c>
      <c r="L270" s="12">
        <f t="shared" si="117"/>
        <v>31.395437077919748</v>
      </c>
      <c r="M270" s="12">
        <f>K270-'Surv-rate CEA'!J268*'Unit cost and utilities'!$H$10-('Surv-rate CEA'!I267-'Surv-rate CEA'!I268)*'Unit cost and utilities'!$G$14</f>
        <v>2.8089001925637422</v>
      </c>
      <c r="N270" s="12">
        <f t="shared" si="118"/>
        <v>1.7928798005391715</v>
      </c>
      <c r="O270" s="12">
        <f>'Surv-rate CEA'!N268*'Unit cost and utilities'!$H$3+'Surv-rate CEA'!M268*'Unit cost and utilities'!$H$3+('Surv-rate CEA'!L267-'Surv-rate CEA'!L268)*'Unit cost and utilities'!$G$14</f>
        <v>50.69430607650316</v>
      </c>
      <c r="P270" s="12">
        <f t="shared" si="119"/>
        <v>32.35743213928744</v>
      </c>
      <c r="Q270" s="12">
        <f>O270-'Surv-rate CEA'!M268*'Unit cost and utilities'!$H$3-('Surv-rate CEA'!L267-'Surv-rate CEA'!L268)*'Unit cost and utilities'!$G$14</f>
        <v>0.19604977120883782</v>
      </c>
      <c r="R270" s="12">
        <f t="shared" si="120"/>
        <v>0.12513569390297052</v>
      </c>
      <c r="S270" s="12">
        <f>'Surv-rate CEA'!Q268*'Unit cost and utilities'!$H$11+'Surv-rate CEA'!P268*'Unit cost and utilities'!$H$11+('Surv-rate CEA'!O267-'Surv-rate CEA'!O268)*'Unit cost and utilities'!$G$14</f>
        <v>49.187150877192835</v>
      </c>
      <c r="T270" s="12">
        <f t="shared" si="121"/>
        <v>31.395437077919748</v>
      </c>
      <c r="U270" s="12">
        <f>S270-'Surv-rate CEA'!P268*'Unit cost and utilities'!$H$11-('Surv-rate CEA'!O267-'Surv-rate CEA'!O268)*'Unit cost and utilities'!$G$14</f>
        <v>2.8089001925637422</v>
      </c>
      <c r="V270" s="12">
        <f t="shared" si="122"/>
        <v>1.7928798005391715</v>
      </c>
      <c r="W270" s="12">
        <f>'Surv-rate CEA'!T268*'Unit cost and utilities'!$H$4+'Surv-rate CEA'!S268*'Unit cost and utilities'!$H$4+('Surv-rate CEA'!R267-'Surv-rate CEA'!R268)*'Unit cost and utilities'!$G$14</f>
        <v>50.71087892462392</v>
      </c>
      <c r="X270" s="12">
        <f t="shared" si="123"/>
        <v>32.368010345202968</v>
      </c>
      <c r="Y270" s="12">
        <f>W270-'Surv-rate CEA'!S268*'Unit cost and utilities'!$H$4-('Surv-rate CEA'!R267-'Surv-rate CEA'!R268)*'Unit cost and utilities'!$G$14</f>
        <v>0.19604977120884171</v>
      </c>
      <c r="Z270" s="12">
        <f t="shared" si="124"/>
        <v>0.12513569390297299</v>
      </c>
      <c r="AA270" s="12">
        <f>'Surv-rate CEA'!W268*'Unit cost and utilities'!$H$6+'Surv-rate CEA'!V268*'Unit cost and utilities'!$H$6+('Surv-rate CEA'!U267-'Surv-rate CEA'!U268)*'Unit cost and utilities'!$G$14</f>
        <v>58.250805965303094</v>
      </c>
      <c r="AB270" s="12">
        <f t="shared" si="125"/>
        <v>37.180635202633184</v>
      </c>
      <c r="AC270" s="12">
        <f>AA270-'Surv-rate CEA'!V268*'Unit cost and utilities'!$H$6-('Surv-rate CEA'!U267-'Surv-rate CEA'!U268)*'Unit cost and utilities'!$G$14</f>
        <v>20.283332844913023</v>
      </c>
      <c r="AD270" s="12">
        <f t="shared" si="126"/>
        <v>12.946553900893738</v>
      </c>
      <c r="AE270" s="12">
        <f>'Surv-rate CEA'!Z268*'Unit cost and utilities'!$H$12+'Surv-rate CEA'!Y268*'Unit cost and utilities'!$H$12+('Surv-rate CEA'!X267-'Surv-rate CEA'!X268)*'Unit cost and utilities'!$G$14</f>
        <v>49.187150877192835</v>
      </c>
      <c r="AF270" s="12">
        <f t="shared" si="127"/>
        <v>31.395437077919748</v>
      </c>
      <c r="AG270" s="12">
        <f>AE270-'Surv-rate CEA'!Y268*'Unit cost and utilities'!$H$12-('Surv-rate CEA'!X267-'Surv-rate CEA'!X268)*'Unit cost and utilities'!$G$14</f>
        <v>2.8089001925637422</v>
      </c>
      <c r="AH270" s="12">
        <f t="shared" si="128"/>
        <v>1.7928798005391715</v>
      </c>
      <c r="AI270" s="12">
        <f>'Surv-rate CEA'!AC268*'Unit cost and utilities'!$H$5+'Surv-rate CEA'!AB268*'Unit cost and utilities'!$H$5+('Surv-rate CEA'!AA267-'Surv-rate CEA'!AA268)*'Unit cost and utilities'!$G$14</f>
        <v>61.85925801801816</v>
      </c>
      <c r="AJ270" s="12">
        <f t="shared" si="129"/>
        <v>39.483857230120776</v>
      </c>
      <c r="AK270" s="12">
        <f>AI270-'Surv-rate CEA'!AB268*'Unit cost and utilities'!$H$5-('Surv-rate CEA'!AA267-'Surv-rate CEA'!AA268)*'Unit cost and utilities'!$G$14</f>
        <v>3.4012871153073894</v>
      </c>
      <c r="AL270" s="12">
        <f t="shared" si="130"/>
        <v>2.1709916860032337</v>
      </c>
      <c r="AM270" s="12">
        <f>'Surv-rate CEA'!AF268*'Unit cost and utilities'!$H$9+'Surv-rate CEA'!AE268*'Unit cost and utilities'!$H$9+('Surv-rate CEA'!AD267-'Surv-rate CEA'!AD268)*'Unit cost and utilities'!G277</f>
        <v>139.19960362554693</v>
      </c>
      <c r="AN270" s="12">
        <f t="shared" si="131"/>
        <v>88.849065639287176</v>
      </c>
      <c r="AO270" s="12">
        <f>AM270-'Surv-rate CEA'!AE268*'Unit cost and utilities'!$H$9-('Surv-rate CEA'!AD267-'Surv-rate CEA'!AD268)*'Unit cost and utilities'!G277</f>
        <v>12.65595565856583</v>
      </c>
      <c r="AP270" s="12">
        <f t="shared" si="132"/>
        <v>8.0781108979354332</v>
      </c>
      <c r="AQ270" s="13">
        <f>'Surv-rate CEA'!AI268*'Unit cost and utilities'!$H$4+'Surv-rate CEA'!AH268*'Unit cost and utilities'!$H$4+('Surv-rate CEA'!AG267-'Surv-rate CEA'!AG268)*'Unit cost and utilities'!$G$14</f>
        <v>50.71087892462392</v>
      </c>
      <c r="AR270" s="12">
        <f t="shared" si="133"/>
        <v>32.368010345202968</v>
      </c>
      <c r="AS270" s="13">
        <f>AQ270-'Surv-rate CEA'!AH268*'Unit cost and utilities'!$H$4-('Surv-rate CEA'!AG267-'Surv-rate CEA'!AG268)*'Unit cost and utilities'!$G$14</f>
        <v>0.19604977120884171</v>
      </c>
      <c r="AT270" s="12">
        <f t="shared" si="134"/>
        <v>0.12513569390297299</v>
      </c>
      <c r="AU270" s="12">
        <f>'Surv-rate CEA'!AL268*'Unit cost and utilities'!$H$8+'Surv-rate CEA'!AK268*'Unit cost and utilities'!$H$8+('Surv-rate CEA'!AJ267-'Surv-rate CEA'!AJ268)*'Unit cost and utilities'!$G$14</f>
        <v>47.04597174500428</v>
      </c>
      <c r="AV270" s="12">
        <f t="shared" si="135"/>
        <v>30.028753838123666</v>
      </c>
      <c r="AW270" s="12">
        <f>AU270-'Surv-rate CEA'!AK268*'Unit cost and utilities'!$H$8-('Surv-rate CEA'!AJ267-'Surv-rate CEA'!AJ268)*'Unit cost and utilities'!$G$14</f>
        <v>31.228428261146533</v>
      </c>
      <c r="AX270" s="12">
        <f t="shared" si="136"/>
        <v>19.932647795824334</v>
      </c>
      <c r="AY270" s="12">
        <f>'Surv-rate CEA'!AO268*'Unit cost and utilities'!$H$5+'Surv-rate CEA'!AN268*'Unit cost and utilities'!$H$5+('Surv-rate CEA'!AM267-'Surv-rate CEA'!AM268)*'Unit cost and utilities'!$G$14</f>
        <v>61.85925801801816</v>
      </c>
      <c r="AZ270" s="12">
        <f t="shared" si="137"/>
        <v>39.483857230120776</v>
      </c>
      <c r="BA270" s="12">
        <f>AY270-'Surv-rate CEA'!AN268*'Unit cost and utilities'!$H$5-('Surv-rate CEA'!AM267-'Surv-rate CEA'!AM268)*'Unit cost and utilities'!$G$14</f>
        <v>3.4012871153073894</v>
      </c>
      <c r="BB270" s="12">
        <f t="shared" si="138"/>
        <v>2.1709916860032337</v>
      </c>
    </row>
    <row r="271" spans="1:54">
      <c r="A271" s="12">
        <v>266</v>
      </c>
      <c r="B271" s="12">
        <f t="shared" si="139"/>
        <v>15.246575342465754</v>
      </c>
      <c r="C271" s="12">
        <f>'Surv-rate CEA'!D269*'Unit cost and utilities'!$H$7+'Surv-rate CEA'!E269*'Unit cost and utilities'!$H$7+'Unit cost and utilities'!$G$14*('Surv-rate CEA'!C268-'Surv-rate CEA'!C269)</f>
        <v>53.415201844744935</v>
      </c>
      <c r="D271" s="12">
        <f t="shared" si="113"/>
        <v>34.036207307009029</v>
      </c>
      <c r="E271" s="12">
        <f>C271-'Surv-rate CEA'!E269*'Unit cost and utilities'!$H$7-'Unit cost and utilities'!$G$14*('Surv-rate CEA'!C268-'Surv-rate CEA'!C269)</f>
        <v>1.2431042989978258</v>
      </c>
      <c r="F271" s="12">
        <f t="shared" si="114"/>
        <v>0.7921070063144714</v>
      </c>
      <c r="G271" s="12">
        <f>'Surv-rate CEA'!G269*'Unit cost and utilities'!$H$4+'Surv-rate CEA'!H269*'Unit cost and utilities'!$H$4+('Surv-rate CEA'!F268-'Surv-rate CEA'!F269)*'Unit cost and utilities'!$G$14</f>
        <v>50.290767122571687</v>
      </c>
      <c r="H271" s="12">
        <f t="shared" si="115"/>
        <v>32.04531512185541</v>
      </c>
      <c r="I271" s="12">
        <f>G271-'Surv-rate CEA'!H269*'Unit cost and utilities'!$H$4-('Surv-rate CEA'!F268-'Surv-rate CEA'!F269)*'Unit cost and utilities'!$G$14</f>
        <v>0.19271939071378685</v>
      </c>
      <c r="J271" s="12">
        <f t="shared" si="116"/>
        <v>0.12280094257586799</v>
      </c>
      <c r="K271" s="12">
        <f>'Surv-rate CEA'!K269*'Unit cost and utilities'!$H$10+'Surv-rate CEA'!J269*'Unit cost and utilities'!$H$10+('Surv-rate CEA'!I268-'Surv-rate CEA'!I269)*'Unit cost and utilities'!$G$14</f>
        <v>48.857784638985898</v>
      </c>
      <c r="L271" s="12">
        <f t="shared" si="117"/>
        <v>31.13221759167287</v>
      </c>
      <c r="M271" s="12">
        <f>K271-'Surv-rate CEA'!J269*'Unit cost and utilities'!$H$10-('Surv-rate CEA'!I268-'Surv-rate CEA'!I269)*'Unit cost and utilities'!$G$14</f>
        <v>2.7782678629247011</v>
      </c>
      <c r="N271" s="12">
        <f t="shared" si="118"/>
        <v>1.7703143987315888</v>
      </c>
      <c r="O271" s="12">
        <f>'Surv-rate CEA'!N269*'Unit cost and utilities'!$H$3+'Surv-rate CEA'!M269*'Unit cost and utilities'!$H$3+('Surv-rate CEA'!L268-'Surv-rate CEA'!L269)*'Unit cost and utilities'!$G$14</f>
        <v>50.271911165032208</v>
      </c>
      <c r="P271" s="12">
        <f t="shared" si="119"/>
        <v>32.033300091346845</v>
      </c>
      <c r="Q271" s="12">
        <f>O271-'Surv-rate CEA'!M269*'Unit cost and utilities'!$H$3-('Surv-rate CEA'!L268-'Surv-rate CEA'!L269)*'Unit cost and utilities'!$G$14</f>
        <v>0.19271939071378075</v>
      </c>
      <c r="R271" s="12">
        <f t="shared" si="120"/>
        <v>0.1228009425758641</v>
      </c>
      <c r="S271" s="12">
        <f>'Surv-rate CEA'!Q269*'Unit cost and utilities'!$H$11+'Surv-rate CEA'!P269*'Unit cost and utilities'!$H$11+('Surv-rate CEA'!O268-'Surv-rate CEA'!O269)*'Unit cost and utilities'!$G$14</f>
        <v>48.857784638985898</v>
      </c>
      <c r="T271" s="12">
        <f t="shared" si="121"/>
        <v>31.13221759167287</v>
      </c>
      <c r="U271" s="12">
        <f>S271-'Surv-rate CEA'!P269*'Unit cost and utilities'!$H$11-('Surv-rate CEA'!O268-'Surv-rate CEA'!O269)*'Unit cost and utilities'!$G$14</f>
        <v>2.7782678629247011</v>
      </c>
      <c r="V271" s="12">
        <f t="shared" si="122"/>
        <v>1.7703143987315888</v>
      </c>
      <c r="W271" s="12">
        <f>'Surv-rate CEA'!T269*'Unit cost and utilities'!$H$4+'Surv-rate CEA'!S269*'Unit cost and utilities'!$H$4+('Surv-rate CEA'!R268-'Surv-rate CEA'!R269)*'Unit cost and utilities'!$G$14</f>
        <v>50.290767122571687</v>
      </c>
      <c r="X271" s="12">
        <f t="shared" si="123"/>
        <v>32.04531512185541</v>
      </c>
      <c r="Y271" s="12">
        <f>W271-'Surv-rate CEA'!S269*'Unit cost and utilities'!$H$4-('Surv-rate CEA'!R268-'Surv-rate CEA'!R269)*'Unit cost and utilities'!$G$14</f>
        <v>0.19271939071378685</v>
      </c>
      <c r="Z271" s="12">
        <f t="shared" si="124"/>
        <v>0.12280094257586799</v>
      </c>
      <c r="AA271" s="12">
        <f>'Surv-rate CEA'!W269*'Unit cost and utilities'!$H$6+'Surv-rate CEA'!V269*'Unit cost and utilities'!$H$6+('Surv-rate CEA'!U268-'Surv-rate CEA'!U269)*'Unit cost and utilities'!$G$14</f>
        <v>57.879207471117731</v>
      </c>
      <c r="AB271" s="12">
        <f t="shared" si="125"/>
        <v>36.880675092799621</v>
      </c>
      <c r="AC271" s="12">
        <f>AA271-'Surv-rate CEA'!V269*'Unit cost and utilities'!$H$6-('Surv-rate CEA'!U268-'Surv-rate CEA'!U269)*'Unit cost and utilities'!$G$14</f>
        <v>20.129963491551553</v>
      </c>
      <c r="AD271" s="12">
        <f t="shared" si="126"/>
        <v>12.826828071761332</v>
      </c>
      <c r="AE271" s="12">
        <f>'Surv-rate CEA'!Z269*'Unit cost and utilities'!$H$12+'Surv-rate CEA'!Y269*'Unit cost and utilities'!$H$12+('Surv-rate CEA'!X268-'Surv-rate CEA'!X269)*'Unit cost and utilities'!$G$14</f>
        <v>48.857784638985898</v>
      </c>
      <c r="AF271" s="12">
        <f t="shared" si="127"/>
        <v>31.13221759167287</v>
      </c>
      <c r="AG271" s="12">
        <f>AE271-'Surv-rate CEA'!Y269*'Unit cost and utilities'!$H$12-('Surv-rate CEA'!X268-'Surv-rate CEA'!X269)*'Unit cost and utilities'!$G$14</f>
        <v>2.7782678629247011</v>
      </c>
      <c r="AH271" s="12">
        <f t="shared" si="128"/>
        <v>1.7703143987315888</v>
      </c>
      <c r="AI271" s="12">
        <f>'Surv-rate CEA'!AC269*'Unit cost and utilities'!$H$5+'Surv-rate CEA'!AB269*'Unit cost and utilities'!$H$5+('Surv-rate CEA'!AA268-'Surv-rate CEA'!AA269)*'Unit cost and utilities'!$G$14</f>
        <v>61.371237797535372</v>
      </c>
      <c r="AJ271" s="12">
        <f t="shared" si="129"/>
        <v>39.105799477010976</v>
      </c>
      <c r="AK271" s="12">
        <f>AI271-'Surv-rate CEA'!AB269*'Unit cost and utilities'!$H$5-('Surv-rate CEA'!AA268-'Surv-rate CEA'!AA269)*'Unit cost and utilities'!$G$14</f>
        <v>3.3599318826280289</v>
      </c>
      <c r="AL271" s="12">
        <f t="shared" si="130"/>
        <v>2.1409511551964222</v>
      </c>
      <c r="AM271" s="12">
        <f>'Surv-rate CEA'!AF269*'Unit cost and utilities'!$H$9+'Surv-rate CEA'!AE269*'Unit cost and utilities'!$H$9+('Surv-rate CEA'!AD268-'Surv-rate CEA'!AD269)*'Unit cost and utilities'!G278</f>
        <v>138.55665841924227</v>
      </c>
      <c r="AN271" s="12">
        <f t="shared" si="131"/>
        <v>88.288408296780204</v>
      </c>
      <c r="AO271" s="12">
        <f>AM271-'Surv-rate CEA'!AE269*'Unit cost and utilities'!$H$9-('Surv-rate CEA'!AD268-'Surv-rate CEA'!AD269)*'Unit cost and utilities'!G278</f>
        <v>12.550149258412475</v>
      </c>
      <c r="AP271" s="12">
        <f t="shared" si="132"/>
        <v>7.9969646681257878</v>
      </c>
      <c r="AQ271" s="13">
        <f>'Surv-rate CEA'!AI269*'Unit cost and utilities'!$H$4+'Surv-rate CEA'!AH269*'Unit cost and utilities'!$H$4+('Surv-rate CEA'!AG268-'Surv-rate CEA'!AG269)*'Unit cost and utilities'!$G$14</f>
        <v>50.290767122571687</v>
      </c>
      <c r="AR271" s="12">
        <f t="shared" si="133"/>
        <v>32.04531512185541</v>
      </c>
      <c r="AS271" s="13">
        <f>AQ271-'Surv-rate CEA'!AH269*'Unit cost and utilities'!$H$4-('Surv-rate CEA'!AG268-'Surv-rate CEA'!AG269)*'Unit cost and utilities'!$G$14</f>
        <v>0.19271939071378685</v>
      </c>
      <c r="AT271" s="12">
        <f t="shared" si="134"/>
        <v>0.12280094257586799</v>
      </c>
      <c r="AU271" s="12">
        <f>'Surv-rate CEA'!AL269*'Unit cost and utilities'!$H$8+'Surv-rate CEA'!AK269*'Unit cost and utilities'!$H$8+('Surv-rate CEA'!AJ268-'Surv-rate CEA'!AJ269)*'Unit cost and utilities'!$G$14</f>
        <v>46.727020762190932</v>
      </c>
      <c r="AV271" s="12">
        <f t="shared" si="135"/>
        <v>29.774493226169707</v>
      </c>
      <c r="AW271" s="12">
        <f>AU271-'Surv-rate CEA'!AK269*'Unit cost and utilities'!$H$8-('Surv-rate CEA'!AJ268-'Surv-rate CEA'!AJ269)*'Unit cost and utilities'!$G$14</f>
        <v>31.01514073936427</v>
      </c>
      <c r="AX271" s="12">
        <f t="shared" si="136"/>
        <v>19.762871306362364</v>
      </c>
      <c r="AY271" s="12">
        <f>'Surv-rate CEA'!AO269*'Unit cost and utilities'!$H$5+'Surv-rate CEA'!AN269*'Unit cost and utilities'!$H$5+('Surv-rate CEA'!AM268-'Surv-rate CEA'!AM269)*'Unit cost and utilities'!$G$14</f>
        <v>61.371237797535372</v>
      </c>
      <c r="AZ271" s="12">
        <f t="shared" si="137"/>
        <v>39.105799477010976</v>
      </c>
      <c r="BA271" s="12">
        <f>AY271-'Surv-rate CEA'!AN269*'Unit cost and utilities'!$H$5-('Surv-rate CEA'!AM268-'Surv-rate CEA'!AM269)*'Unit cost and utilities'!$G$14</f>
        <v>3.3599318826280289</v>
      </c>
      <c r="BB271" s="12">
        <f t="shared" si="138"/>
        <v>2.1409511551964222</v>
      </c>
    </row>
    <row r="272" spans="1:54">
      <c r="A272" s="12">
        <v>267</v>
      </c>
      <c r="B272" s="12">
        <f t="shared" si="139"/>
        <v>15.304109589041095</v>
      </c>
      <c r="C272" s="12">
        <f>'Surv-rate CEA'!D270*'Unit cost and utilities'!$H$7+'Surv-rate CEA'!E270*'Unit cost and utilities'!$H$7+'Unit cost and utilities'!$G$14*('Surv-rate CEA'!C269-'Surv-rate CEA'!C270)</f>
        <v>53.067384845451713</v>
      </c>
      <c r="D272" s="12">
        <f t="shared" si="113"/>
        <v>33.757120381896996</v>
      </c>
      <c r="E272" s="12">
        <f>C272-'Surv-rate CEA'!E270*'Unit cost and utilities'!$H$7-'Unit cost and utilities'!$G$14*('Surv-rate CEA'!C269-'Surv-rate CEA'!C270)</f>
        <v>1.2279062389270761</v>
      </c>
      <c r="F272" s="12">
        <f t="shared" si="114"/>
        <v>0.78109329950703832</v>
      </c>
      <c r="G272" s="12">
        <f>'Surv-rate CEA'!G270*'Unit cost and utilities'!$H$4+'Surv-rate CEA'!H270*'Unit cost and utilities'!$H$4+('Surv-rate CEA'!F269-'Surv-rate CEA'!F270)*'Unit cost and utilities'!$G$14</f>
        <v>49.875260020168525</v>
      </c>
      <c r="H272" s="12">
        <f t="shared" si="115"/>
        <v>31.726552221906687</v>
      </c>
      <c r="I272" s="12">
        <f>G272-'Surv-rate CEA'!H270*'Unit cost and utilities'!$H$4-('Surv-rate CEA'!F269-'Surv-rate CEA'!F270)*'Unit cost and utilities'!$G$14</f>
        <v>0.18945473598358786</v>
      </c>
      <c r="J272" s="12">
        <f t="shared" si="116"/>
        <v>0.1205155737020764</v>
      </c>
      <c r="K272" s="12">
        <f>'Surv-rate CEA'!K270*'Unit cost and utilities'!$H$10+'Surv-rate CEA'!J270*'Unit cost and utilities'!$H$10+('Surv-rate CEA'!I269-'Surv-rate CEA'!I270)*'Unit cost and utilities'!$G$14</f>
        <v>48.531517509347943</v>
      </c>
      <c r="L272" s="12">
        <f t="shared" si="117"/>
        <v>30.871773381152661</v>
      </c>
      <c r="M272" s="12">
        <f>K272-'Surv-rate CEA'!J270*'Unit cost and utilities'!$H$10-('Surv-rate CEA'!I269-'Surv-rate CEA'!I270)*'Unit cost and utilities'!$G$14</f>
        <v>2.7480545461250689</v>
      </c>
      <c r="N272" s="12">
        <f t="shared" si="118"/>
        <v>1.7480870481883952</v>
      </c>
      <c r="O272" s="12">
        <f>'Surv-rate CEA'!N270*'Unit cost and utilities'!$H$3+'Surv-rate CEA'!M270*'Unit cost and utilities'!$H$3+('Surv-rate CEA'!L269-'Surv-rate CEA'!L270)*'Unit cost and utilities'!$G$14</f>
        <v>49.854187002939291</v>
      </c>
      <c r="P272" s="12">
        <f t="shared" si="119"/>
        <v>31.71314729567019</v>
      </c>
      <c r="Q272" s="12">
        <f>O272-'Surv-rate CEA'!M270*'Unit cost and utilities'!$H$3-('Surv-rate CEA'!L269-'Surv-rate CEA'!L270)*'Unit cost and utilities'!$G$14</f>
        <v>0.1894547359835882</v>
      </c>
      <c r="R272" s="12">
        <f t="shared" si="120"/>
        <v>0.12051557370207661</v>
      </c>
      <c r="S272" s="12">
        <f>'Surv-rate CEA'!Q270*'Unit cost and utilities'!$H$11+'Surv-rate CEA'!P270*'Unit cost and utilities'!$H$11+('Surv-rate CEA'!O269-'Surv-rate CEA'!O270)*'Unit cost and utilities'!$G$14</f>
        <v>48.531517509347943</v>
      </c>
      <c r="T272" s="12">
        <f t="shared" si="121"/>
        <v>30.871773381152661</v>
      </c>
      <c r="U272" s="12">
        <f>S272-'Surv-rate CEA'!P270*'Unit cost and utilities'!$H$11-('Surv-rate CEA'!O269-'Surv-rate CEA'!O270)*'Unit cost and utilities'!$G$14</f>
        <v>2.7480545461250689</v>
      </c>
      <c r="V272" s="12">
        <f t="shared" si="122"/>
        <v>1.7480870481883952</v>
      </c>
      <c r="W272" s="12">
        <f>'Surv-rate CEA'!T270*'Unit cost and utilities'!$H$4+'Surv-rate CEA'!S270*'Unit cost and utilities'!$H$4+('Surv-rate CEA'!R269-'Surv-rate CEA'!R270)*'Unit cost and utilities'!$G$14</f>
        <v>49.875260020168525</v>
      </c>
      <c r="X272" s="12">
        <f t="shared" si="123"/>
        <v>31.726552221906687</v>
      </c>
      <c r="Y272" s="12">
        <f>W272-'Surv-rate CEA'!S270*'Unit cost and utilities'!$H$4-('Surv-rate CEA'!R269-'Surv-rate CEA'!R270)*'Unit cost and utilities'!$G$14</f>
        <v>0.18945473598358786</v>
      </c>
      <c r="Z272" s="12">
        <f t="shared" si="124"/>
        <v>0.1205155737020764</v>
      </c>
      <c r="AA272" s="12">
        <f>'Surv-rate CEA'!W270*'Unit cost and utilities'!$H$6+'Surv-rate CEA'!V270*'Unit cost and utilities'!$H$6+('Surv-rate CEA'!U269-'Surv-rate CEA'!U270)*'Unit cost and utilities'!$G$14</f>
        <v>57.510988236280596</v>
      </c>
      <c r="AB272" s="12">
        <f t="shared" si="125"/>
        <v>36.583776623399594</v>
      </c>
      <c r="AC272" s="12">
        <f>AA272-'Surv-rate CEA'!V270*'Unit cost and utilities'!$H$6-('Surv-rate CEA'!U269-'Surv-rate CEA'!U270)*'Unit cost and utilities'!$G$14</f>
        <v>19.978181318415192</v>
      </c>
      <c r="AD272" s="12">
        <f t="shared" si="126"/>
        <v>12.708481372149416</v>
      </c>
      <c r="AE272" s="12">
        <f>'Surv-rate CEA'!Z270*'Unit cost and utilities'!$H$12+'Surv-rate CEA'!Y270*'Unit cost and utilities'!$H$12+('Surv-rate CEA'!X269-'Surv-rate CEA'!X270)*'Unit cost and utilities'!$G$14</f>
        <v>48.531517509347943</v>
      </c>
      <c r="AF272" s="12">
        <f t="shared" si="127"/>
        <v>30.871773381152661</v>
      </c>
      <c r="AG272" s="12">
        <f>AE272-'Surv-rate CEA'!Y270*'Unit cost and utilities'!$H$12-('Surv-rate CEA'!X269-'Surv-rate CEA'!X270)*'Unit cost and utilities'!$G$14</f>
        <v>2.7480545461250689</v>
      </c>
      <c r="AH272" s="12">
        <f t="shared" si="128"/>
        <v>1.7480870481883952</v>
      </c>
      <c r="AI272" s="12">
        <f>'Surv-rate CEA'!AC270*'Unit cost and utilities'!$H$5+'Surv-rate CEA'!AB270*'Unit cost and utilities'!$H$5+('Surv-rate CEA'!AA269-'Surv-rate CEA'!AA270)*'Unit cost and utilities'!$G$14</f>
        <v>60.88837466148177</v>
      </c>
      <c r="AJ272" s="12">
        <f t="shared" si="129"/>
        <v>38.732193027632341</v>
      </c>
      <c r="AK272" s="12">
        <f>AI272-'Surv-rate CEA'!AB270*'Unit cost and utilities'!$H$5-('Surv-rate CEA'!AA269-'Surv-rate CEA'!AA270)*'Unit cost and utilities'!$G$14</f>
        <v>3.3191939494992928</v>
      </c>
      <c r="AL272" s="12">
        <f t="shared" si="130"/>
        <v>2.1113991211442751</v>
      </c>
      <c r="AM272" s="12">
        <f>'Surv-rate CEA'!AF270*'Unit cost and utilities'!$H$9+'Surv-rate CEA'!AE270*'Unit cost and utilities'!$H$9+('Surv-rate CEA'!AD269-'Surv-rate CEA'!AD270)*'Unit cost and utilities'!G279</f>
        <v>137.91839966397035</v>
      </c>
      <c r="AN272" s="12">
        <f t="shared" si="131"/>
        <v>87.732380894481963</v>
      </c>
      <c r="AO272" s="12">
        <f>AM272-'Surv-rate CEA'!AE270*'Unit cost and utilities'!$H$9-('Surv-rate CEA'!AD269-'Surv-rate CEA'!AD270)*'Unit cost and utilities'!G279</f>
        <v>12.445521990035374</v>
      </c>
      <c r="AP272" s="12">
        <f t="shared" si="132"/>
        <v>7.9168209486241219</v>
      </c>
      <c r="AQ272" s="13">
        <f>'Surv-rate CEA'!AI270*'Unit cost and utilities'!$H$4+'Surv-rate CEA'!AH270*'Unit cost and utilities'!$H$4+('Surv-rate CEA'!AG269-'Surv-rate CEA'!AG270)*'Unit cost and utilities'!$G$14</f>
        <v>49.875260020168525</v>
      </c>
      <c r="AR272" s="12">
        <f t="shared" si="133"/>
        <v>31.726552221906687</v>
      </c>
      <c r="AS272" s="13">
        <f>AQ272-'Surv-rate CEA'!AH270*'Unit cost and utilities'!$H$4-('Surv-rate CEA'!AG269-'Surv-rate CEA'!AG270)*'Unit cost and utilities'!$G$14</f>
        <v>0.18945473598358786</v>
      </c>
      <c r="AT272" s="12">
        <f t="shared" si="134"/>
        <v>0.1205155737020764</v>
      </c>
      <c r="AU272" s="12">
        <f>'Surv-rate CEA'!AL270*'Unit cost and utilities'!$H$8+'Surv-rate CEA'!AK270*'Unit cost and utilities'!$H$8+('Surv-rate CEA'!AJ269-'Surv-rate CEA'!AJ270)*'Unit cost and utilities'!$G$14</f>
        <v>46.411097359750038</v>
      </c>
      <c r="AV272" s="12">
        <f t="shared" si="135"/>
        <v>29.522935889751171</v>
      </c>
      <c r="AW272" s="12">
        <f>AU272-'Surv-rate CEA'!AK270*'Unit cost and utilities'!$H$8-('Surv-rate CEA'!AJ269-'Surv-rate CEA'!AJ270)*'Unit cost and utilities'!$G$14</f>
        <v>30.803905127008452</v>
      </c>
      <c r="AX272" s="12">
        <f t="shared" si="136"/>
        <v>19.594919490254128</v>
      </c>
      <c r="AY272" s="12">
        <f>'Surv-rate CEA'!AO270*'Unit cost and utilities'!$H$5+'Surv-rate CEA'!AN270*'Unit cost and utilities'!$H$5+('Surv-rate CEA'!AM269-'Surv-rate CEA'!AM270)*'Unit cost and utilities'!$G$14</f>
        <v>60.88837466148177</v>
      </c>
      <c r="AZ272" s="12">
        <f t="shared" si="137"/>
        <v>38.732193027632341</v>
      </c>
      <c r="BA272" s="12">
        <f>AY272-'Surv-rate CEA'!AN270*'Unit cost and utilities'!$H$5-('Surv-rate CEA'!AM269-'Surv-rate CEA'!AM270)*'Unit cost and utilities'!$G$14</f>
        <v>3.3191939494992928</v>
      </c>
      <c r="BB272" s="12">
        <f t="shared" si="138"/>
        <v>2.1113991211442751</v>
      </c>
    </row>
    <row r="273" spans="1:54">
      <c r="A273" s="12">
        <v>268</v>
      </c>
      <c r="B273" s="12">
        <f t="shared" si="139"/>
        <v>15.361643835616439</v>
      </c>
      <c r="C273" s="12">
        <f>'Surv-rate CEA'!D271*'Unit cost and utilities'!$H$7+'Surv-rate CEA'!E271*'Unit cost and utilities'!$H$7+'Unit cost and utilities'!$G$14*('Surv-rate CEA'!C270-'Surv-rate CEA'!C271)</f>
        <v>52.722773381184005</v>
      </c>
      <c r="D273" s="12">
        <f t="shared" si="113"/>
        <v>33.480919266684239</v>
      </c>
      <c r="E273" s="12">
        <f>C273-'Surv-rate CEA'!E271*'Unit cost and utilities'!$H$7-'Unit cost and utilities'!$G$14*('Surv-rate CEA'!C270-'Surv-rate CEA'!C271)</f>
        <v>1.2129359079279647</v>
      </c>
      <c r="F273" s="12">
        <f t="shared" si="114"/>
        <v>0.77025935102821674</v>
      </c>
      <c r="G273" s="12">
        <f>'Surv-rate CEA'!G271*'Unit cost and utilities'!$H$4+'Surv-rate CEA'!H271*'Unit cost and utilities'!$H$4+('Surv-rate CEA'!F270-'Surv-rate CEA'!F271)*'Unit cost and utilities'!$G$14</f>
        <v>49.464294095833019</v>
      </c>
      <c r="H273" s="12">
        <f t="shared" si="115"/>
        <v>31.411663897733288</v>
      </c>
      <c r="I273" s="12">
        <f>G273-'Surv-rate CEA'!H271*'Unit cost and utilities'!$H$4-('Surv-rate CEA'!F270-'Surv-rate CEA'!F271)*'Unit cost and utilities'!$G$14</f>
        <v>0.18625432448528645</v>
      </c>
      <c r="J273" s="12">
        <f t="shared" si="116"/>
        <v>0.11827841369566897</v>
      </c>
      <c r="K273" s="12">
        <f>'Surv-rate CEA'!K271*'Unit cost and utilities'!$H$10+'Surv-rate CEA'!J271*'Unit cost and utilities'!$H$10+('Surv-rate CEA'!I270-'Surv-rate CEA'!I271)*'Unit cost and utilities'!$G$14</f>
        <v>48.208311327927568</v>
      </c>
      <c r="L273" s="12">
        <f t="shared" si="117"/>
        <v>30.61406819182157</v>
      </c>
      <c r="M273" s="12">
        <f>K273-'Surv-rate CEA'!J271*'Unit cost and utilities'!$H$10-('Surv-rate CEA'!I270-'Surv-rate CEA'!I271)*'Unit cost and utilities'!$G$14</f>
        <v>2.7182533005838918</v>
      </c>
      <c r="N273" s="12">
        <f t="shared" si="118"/>
        <v>1.7261918041611837</v>
      </c>
      <c r="O273" s="12">
        <f>'Surv-rate CEA'!N271*'Unit cost and utilities'!$H$3+'Surv-rate CEA'!M271*'Unit cost and utilities'!$H$3+('Surv-rate CEA'!L270-'Surv-rate CEA'!L271)*'Unit cost and utilities'!$G$14</f>
        <v>49.441068378171913</v>
      </c>
      <c r="P273" s="12">
        <f t="shared" si="119"/>
        <v>31.396914704395144</v>
      </c>
      <c r="Q273" s="12">
        <f>O273-'Surv-rate CEA'!M271*'Unit cost and utilities'!$H$3-('Surv-rate CEA'!L270-'Surv-rate CEA'!L271)*'Unit cost and utilities'!$G$14</f>
        <v>0.18625432448528223</v>
      </c>
      <c r="R273" s="12">
        <f t="shared" si="120"/>
        <v>0.11827841369566627</v>
      </c>
      <c r="S273" s="12">
        <f>'Surv-rate CEA'!Q271*'Unit cost and utilities'!$H$11+'Surv-rate CEA'!P271*'Unit cost and utilities'!$H$11+('Surv-rate CEA'!O270-'Surv-rate CEA'!O271)*'Unit cost and utilities'!$G$14</f>
        <v>48.208311327927568</v>
      </c>
      <c r="T273" s="12">
        <f t="shared" si="121"/>
        <v>30.61406819182157</v>
      </c>
      <c r="U273" s="12">
        <f>S273-'Surv-rate CEA'!P271*'Unit cost and utilities'!$H$11-('Surv-rate CEA'!O270-'Surv-rate CEA'!O271)*'Unit cost and utilities'!$G$14</f>
        <v>2.7182533005838918</v>
      </c>
      <c r="V273" s="12">
        <f t="shared" si="122"/>
        <v>1.7261918041611837</v>
      </c>
      <c r="W273" s="12">
        <f>'Surv-rate CEA'!T271*'Unit cost and utilities'!$H$4+'Surv-rate CEA'!S271*'Unit cost and utilities'!$H$4+('Surv-rate CEA'!R270-'Surv-rate CEA'!R271)*'Unit cost and utilities'!$G$14</f>
        <v>49.464294095833019</v>
      </c>
      <c r="X273" s="12">
        <f t="shared" si="123"/>
        <v>31.411663897733288</v>
      </c>
      <c r="Y273" s="12">
        <f>W273-'Surv-rate CEA'!S271*'Unit cost and utilities'!$H$4-('Surv-rate CEA'!R270-'Surv-rate CEA'!R271)*'Unit cost and utilities'!$G$14</f>
        <v>0.18625432448528645</v>
      </c>
      <c r="Z273" s="12">
        <f t="shared" si="124"/>
        <v>0.11827841369566897</v>
      </c>
      <c r="AA273" s="12">
        <f>'Surv-rate CEA'!W271*'Unit cost and utilities'!$H$6+'Surv-rate CEA'!V271*'Unit cost and utilities'!$H$6+('Surv-rate CEA'!U270-'Surv-rate CEA'!U271)*'Unit cost and utilities'!$G$14</f>
        <v>57.146107687187836</v>
      </c>
      <c r="AB273" s="12">
        <f t="shared" si="125"/>
        <v>36.289900837477759</v>
      </c>
      <c r="AC273" s="12">
        <f>AA273-'Surv-rate CEA'!V271*'Unit cost and utilities'!$H$6-('Surv-rate CEA'!U270-'Surv-rate CEA'!U271)*'Unit cost and utilities'!$G$14</f>
        <v>19.827965225995541</v>
      </c>
      <c r="AD273" s="12">
        <f t="shared" si="126"/>
        <v>12.591494346371027</v>
      </c>
      <c r="AE273" s="12">
        <f>'Surv-rate CEA'!Z271*'Unit cost and utilities'!$H$12+'Surv-rate CEA'!Y271*'Unit cost and utilities'!$H$12+('Surv-rate CEA'!X270-'Surv-rate CEA'!X271)*'Unit cost and utilities'!$G$14</f>
        <v>48.208311327927568</v>
      </c>
      <c r="AF273" s="12">
        <f t="shared" si="127"/>
        <v>30.61406819182157</v>
      </c>
      <c r="AG273" s="12">
        <f>AE273-'Surv-rate CEA'!Y271*'Unit cost and utilities'!$H$12-('Surv-rate CEA'!X270-'Surv-rate CEA'!X271)*'Unit cost and utilities'!$G$14</f>
        <v>2.7182533005838918</v>
      </c>
      <c r="AH273" s="12">
        <f t="shared" si="128"/>
        <v>1.7261918041611837</v>
      </c>
      <c r="AI273" s="12">
        <f>'Surv-rate CEA'!AC271*'Unit cost and utilities'!$H$5+'Surv-rate CEA'!AB271*'Unit cost and utilities'!$H$5+('Surv-rate CEA'!AA270-'Surv-rate CEA'!AA271)*'Unit cost and utilities'!$G$14</f>
        <v>60.410599452128025</v>
      </c>
      <c r="AJ273" s="12">
        <f t="shared" si="129"/>
        <v>38.362974354276574</v>
      </c>
      <c r="AK273" s="12">
        <f>AI273-'Surv-rate CEA'!AB271*'Unit cost and utilities'!$H$5-('Surv-rate CEA'!AA270-'Surv-rate CEA'!AA271)*'Unit cost and utilities'!$G$14</f>
        <v>3.2790623292098315</v>
      </c>
      <c r="AL273" s="12">
        <f t="shared" si="130"/>
        <v>2.0823263662734592</v>
      </c>
      <c r="AM273" s="12">
        <f>'Surv-rate CEA'!AF271*'Unit cost and utilities'!$H$9+'Surv-rate CEA'!AE271*'Unit cost and utilities'!$H$9+('Surv-rate CEA'!AD270-'Surv-rate CEA'!AD271)*'Unit cost and utilities'!G280</f>
        <v>137.2847795464476</v>
      </c>
      <c r="AN273" s="12">
        <f t="shared" si="131"/>
        <v>87.180933888040713</v>
      </c>
      <c r="AO273" s="12">
        <f>AM273-'Surv-rate CEA'!AE271*'Unit cost and utilities'!$H$9-('Surv-rate CEA'!AD270-'Surv-rate CEA'!AD271)*'Unit cost and utilities'!G280</f>
        <v>12.34205725930417</v>
      </c>
      <c r="AP273" s="12">
        <f t="shared" si="132"/>
        <v>7.8376647543930327</v>
      </c>
      <c r="AQ273" s="13">
        <f>'Surv-rate CEA'!AI271*'Unit cost and utilities'!$H$4+'Surv-rate CEA'!AH271*'Unit cost and utilities'!$H$4+('Surv-rate CEA'!AG270-'Surv-rate CEA'!AG271)*'Unit cost and utilities'!$G$14</f>
        <v>49.464294095833019</v>
      </c>
      <c r="AR273" s="12">
        <f t="shared" si="133"/>
        <v>31.411663897733288</v>
      </c>
      <c r="AS273" s="13">
        <f>AQ273-'Surv-rate CEA'!AH271*'Unit cost and utilities'!$H$4-('Surv-rate CEA'!AG270-'Surv-rate CEA'!AG271)*'Unit cost and utilities'!$G$14</f>
        <v>0.18625432448528645</v>
      </c>
      <c r="AT273" s="12">
        <f t="shared" si="134"/>
        <v>0.11827841369566897</v>
      </c>
      <c r="AU273" s="12">
        <f>'Surv-rate CEA'!AL271*'Unit cost and utilities'!$H$8+'Surv-rate CEA'!AK271*'Unit cost and utilities'!$H$8+('Surv-rate CEA'!AJ270-'Surv-rate CEA'!AJ271)*'Unit cost and utilities'!$G$14</f>
        <v>46.098164013550921</v>
      </c>
      <c r="AV273" s="12">
        <f t="shared" si="135"/>
        <v>29.274046274486906</v>
      </c>
      <c r="AW273" s="12">
        <f>AU273-'Surv-rate CEA'!AK271*'Unit cost and utilities'!$H$8-('Surv-rate CEA'!AJ270-'Surv-rate CEA'!AJ271)*'Unit cost and utilities'!$G$14</f>
        <v>30.594695607229028</v>
      </c>
      <c r="AX273" s="12">
        <f t="shared" si="136"/>
        <v>19.428768024179579</v>
      </c>
      <c r="AY273" s="12">
        <f>'Surv-rate CEA'!AO271*'Unit cost and utilities'!$H$5+'Surv-rate CEA'!AN271*'Unit cost and utilities'!$H$5+('Surv-rate CEA'!AM270-'Surv-rate CEA'!AM271)*'Unit cost and utilities'!$G$14</f>
        <v>60.410599452128025</v>
      </c>
      <c r="AZ273" s="12">
        <f t="shared" si="137"/>
        <v>38.362974354276574</v>
      </c>
      <c r="BA273" s="12">
        <f>AY273-'Surv-rate CEA'!AN271*'Unit cost and utilities'!$H$5-('Surv-rate CEA'!AM270-'Surv-rate CEA'!AM271)*'Unit cost and utilities'!$G$14</f>
        <v>3.2790623292098315</v>
      </c>
      <c r="BB273" s="12">
        <f t="shared" si="138"/>
        <v>2.0823263662734592</v>
      </c>
    </row>
    <row r="274" spans="1:54">
      <c r="A274" s="12">
        <v>269</v>
      </c>
      <c r="B274" s="12">
        <f t="shared" si="139"/>
        <v>15.419178082191781</v>
      </c>
      <c r="C274" s="12">
        <f>'Surv-rate CEA'!D272*'Unit cost and utilities'!$H$7+'Surv-rate CEA'!E272*'Unit cost and utilities'!$H$7+'Unit cost and utilities'!$G$14*('Surv-rate CEA'!C271-'Surv-rate CEA'!C272)</f>
        <v>52.381328618249597</v>
      </c>
      <c r="D274" s="12">
        <f t="shared" si="113"/>
        <v>33.207566882167256</v>
      </c>
      <c r="E274" s="12">
        <f>C274-'Surv-rate CEA'!E272*'Unit cost and utilities'!$H$7-'Unit cost and utilities'!$G$14*('Surv-rate CEA'!C271-'Surv-rate CEA'!C272)</f>
        <v>1.1981892423505234</v>
      </c>
      <c r="F274" s="12">
        <f t="shared" si="114"/>
        <v>0.7596017598718543</v>
      </c>
      <c r="G274" s="12">
        <f>'Surv-rate CEA'!G272*'Unit cost and utilities'!$H$4+'Surv-rate CEA'!H272*'Unit cost and utilities'!$H$4+('Surv-rate CEA'!F271-'Surv-rate CEA'!F272)*'Unit cost and utilities'!$G$14</f>
        <v>49.05780689119424</v>
      </c>
      <c r="H274" s="12">
        <f t="shared" si="115"/>
        <v>31.100593406181858</v>
      </c>
      <c r="I274" s="12">
        <f>G274-'Surv-rate CEA'!H272*'Unit cost and utilities'!$H$4-('Surv-rate CEA'!F271-'Surv-rate CEA'!F272)*'Unit cost and utilities'!$G$14</f>
        <v>0.18311671139288288</v>
      </c>
      <c r="J274" s="12">
        <f t="shared" si="116"/>
        <v>0.11608832004125821</v>
      </c>
      <c r="K274" s="12">
        <f>'Surv-rate CEA'!K272*'Unit cost and utilities'!$H$10+'Surv-rate CEA'!J272*'Unit cost and utilities'!$H$10+('Surv-rate CEA'!I271-'Surv-rate CEA'!I272)*'Unit cost and utilities'!$G$14</f>
        <v>47.888128519733328</v>
      </c>
      <c r="L274" s="12">
        <f t="shared" si="117"/>
        <v>30.359066343476158</v>
      </c>
      <c r="M274" s="12">
        <f>K274-'Surv-rate CEA'!J272*'Unit cost and utilities'!$H$10-('Surv-rate CEA'!I271-'Surv-rate CEA'!I272)*'Unit cost and utilities'!$G$14</f>
        <v>2.6888573203250328</v>
      </c>
      <c r="N274" s="12">
        <f t="shared" si="118"/>
        <v>1.7046228428461412</v>
      </c>
      <c r="O274" s="12">
        <f>'Surv-rate CEA'!N272*'Unit cost and utilities'!$H$3+'Surv-rate CEA'!M272*'Unit cost and utilities'!$H$3+('Surv-rate CEA'!L271-'Surv-rate CEA'!L272)*'Unit cost and utilities'!$G$14</f>
        <v>49.032491186931047</v>
      </c>
      <c r="P274" s="12">
        <f t="shared" si="119"/>
        <v>31.084544310737641</v>
      </c>
      <c r="Q274" s="12">
        <f>O274-'Surv-rate CEA'!M272*'Unit cost and utilities'!$H$3-('Surv-rate CEA'!L271-'Surv-rate CEA'!L272)*'Unit cost and utilities'!$G$14</f>
        <v>0.18311671139288177</v>
      </c>
      <c r="R274" s="12">
        <f t="shared" si="120"/>
        <v>0.11608832004125751</v>
      </c>
      <c r="S274" s="12">
        <f>'Surv-rate CEA'!Q272*'Unit cost and utilities'!$H$11+'Surv-rate CEA'!P272*'Unit cost and utilities'!$H$11+('Surv-rate CEA'!O271-'Surv-rate CEA'!O272)*'Unit cost and utilities'!$G$14</f>
        <v>47.888128519733328</v>
      </c>
      <c r="T274" s="12">
        <f t="shared" si="121"/>
        <v>30.359066343476158</v>
      </c>
      <c r="U274" s="12">
        <f>S274-'Surv-rate CEA'!P272*'Unit cost and utilities'!$H$11-('Surv-rate CEA'!O271-'Surv-rate CEA'!O272)*'Unit cost and utilities'!$G$14</f>
        <v>2.6888573203250328</v>
      </c>
      <c r="V274" s="12">
        <f t="shared" si="122"/>
        <v>1.7046228428461412</v>
      </c>
      <c r="W274" s="12">
        <f>'Surv-rate CEA'!T272*'Unit cost and utilities'!$H$4+'Surv-rate CEA'!S272*'Unit cost and utilities'!$H$4+('Surv-rate CEA'!R271-'Surv-rate CEA'!R272)*'Unit cost and utilities'!$G$14</f>
        <v>49.05780689119424</v>
      </c>
      <c r="X274" s="12">
        <f t="shared" si="123"/>
        <v>31.100593406181858</v>
      </c>
      <c r="Y274" s="12">
        <f>W274-'Surv-rate CEA'!S272*'Unit cost and utilities'!$H$4-('Surv-rate CEA'!R271-'Surv-rate CEA'!R272)*'Unit cost and utilities'!$G$14</f>
        <v>0.18311671139288288</v>
      </c>
      <c r="Z274" s="12">
        <f t="shared" si="124"/>
        <v>0.11608832004125821</v>
      </c>
      <c r="AA274" s="12">
        <f>'Surv-rate CEA'!W272*'Unit cost and utilities'!$H$6+'Surv-rate CEA'!V272*'Unit cost and utilities'!$H$6+('Surv-rate CEA'!U271-'Surv-rate CEA'!U272)*'Unit cost and utilities'!$G$14</f>
        <v>56.784525860641146</v>
      </c>
      <c r="AB274" s="12">
        <f t="shared" si="125"/>
        <v>35.999009382370453</v>
      </c>
      <c r="AC274" s="12">
        <f>AA274-'Surv-rate CEA'!V272*'Unit cost and utilities'!$H$6-('Surv-rate CEA'!U271-'Surv-rate CEA'!U272)*'Unit cost and utilities'!$G$14</f>
        <v>19.679294459540557</v>
      </c>
      <c r="AD274" s="12">
        <f t="shared" si="126"/>
        <v>12.4758478678866</v>
      </c>
      <c r="AE274" s="12">
        <f>'Surv-rate CEA'!Z272*'Unit cost and utilities'!$H$12+'Surv-rate CEA'!Y272*'Unit cost and utilities'!$H$12+('Surv-rate CEA'!X271-'Surv-rate CEA'!X272)*'Unit cost and utilities'!$G$14</f>
        <v>47.888128519733328</v>
      </c>
      <c r="AF274" s="12">
        <f t="shared" si="127"/>
        <v>30.359066343476158</v>
      </c>
      <c r="AG274" s="12">
        <f>AE274-'Surv-rate CEA'!Y272*'Unit cost and utilities'!$H$12-('Surv-rate CEA'!X271-'Surv-rate CEA'!X272)*'Unit cost and utilities'!$G$14</f>
        <v>2.6888573203250328</v>
      </c>
      <c r="AH274" s="12">
        <f t="shared" si="128"/>
        <v>1.7046228428461412</v>
      </c>
      <c r="AI274" s="12">
        <f>'Surv-rate CEA'!AC272*'Unit cost and utilities'!$H$5+'Surv-rate CEA'!AB272*'Unit cost and utilities'!$H$5+('Surv-rate CEA'!AA271-'Surv-rate CEA'!AA272)*'Unit cost and utilities'!$G$14</f>
        <v>59.937844143492043</v>
      </c>
      <c r="AJ274" s="12">
        <f t="shared" si="129"/>
        <v>37.998081008477499</v>
      </c>
      <c r="AK274" s="12">
        <f>AI274-'Surv-rate CEA'!AB272*'Unit cost and utilities'!$H$5-('Surv-rate CEA'!AA271-'Surv-rate CEA'!AA272)*'Unit cost and utilities'!$G$14</f>
        <v>3.2395262629577903</v>
      </c>
      <c r="AL274" s="12">
        <f t="shared" si="130"/>
        <v>2.0537238722545221</v>
      </c>
      <c r="AM274" s="12">
        <f>'Surv-rate CEA'!AF272*'Unit cost and utilities'!$H$9+'Surv-rate CEA'!AE272*'Unit cost and utilities'!$H$9+('Surv-rate CEA'!AD271-'Surv-rate CEA'!AD272)*'Unit cost and utilities'!G281</f>
        <v>136.65575088715144</v>
      </c>
      <c r="AN274" s="12">
        <f t="shared" si="131"/>
        <v>86.634018401679739</v>
      </c>
      <c r="AO274" s="12">
        <f>AM274-'Surv-rate CEA'!AE272*'Unit cost and utilities'!$H$9-('Surv-rate CEA'!AD271-'Surv-rate CEA'!AD272)*'Unit cost and utilities'!G281</f>
        <v>12.239738755809768</v>
      </c>
      <c r="AP274" s="12">
        <f t="shared" si="132"/>
        <v>7.7594813662706548</v>
      </c>
      <c r="AQ274" s="13">
        <f>'Surv-rate CEA'!AI272*'Unit cost and utilities'!$H$4+'Surv-rate CEA'!AH272*'Unit cost and utilities'!$H$4+('Surv-rate CEA'!AG271-'Surv-rate CEA'!AG272)*'Unit cost and utilities'!$G$14</f>
        <v>49.05780689119424</v>
      </c>
      <c r="AR274" s="12">
        <f t="shared" si="133"/>
        <v>31.100593406181858</v>
      </c>
      <c r="AS274" s="13">
        <f>AQ274-'Surv-rate CEA'!AH272*'Unit cost and utilities'!$H$4-('Surv-rate CEA'!AG271-'Surv-rate CEA'!AG272)*'Unit cost and utilities'!$G$14</f>
        <v>0.18311671139288288</v>
      </c>
      <c r="AT274" s="12">
        <f t="shared" si="134"/>
        <v>0.11608832004125821</v>
      </c>
      <c r="AU274" s="12">
        <f>'Surv-rate CEA'!AL272*'Unit cost and utilities'!$H$8+'Surv-rate CEA'!AK272*'Unit cost and utilities'!$H$8+('Surv-rate CEA'!AJ271-'Surv-rate CEA'!AJ272)*'Unit cost and utilities'!$G$14</f>
        <v>45.788183777984308</v>
      </c>
      <c r="AV274" s="12">
        <f t="shared" si="135"/>
        <v>29.027789392318589</v>
      </c>
      <c r="AW274" s="12">
        <f>AU274-'Surv-rate CEA'!AK272*'Unit cost and utilities'!$H$8-('Surv-rate CEA'!AJ271-'Surv-rate CEA'!AJ272)*'Unit cost and utilities'!$G$14</f>
        <v>30.387486767193082</v>
      </c>
      <c r="AX274" s="12">
        <f t="shared" si="136"/>
        <v>19.264392977824723</v>
      </c>
      <c r="AY274" s="12">
        <f>'Surv-rate CEA'!AO272*'Unit cost and utilities'!$H$5+'Surv-rate CEA'!AN272*'Unit cost and utilities'!$H$5+('Surv-rate CEA'!AM271-'Surv-rate CEA'!AM272)*'Unit cost and utilities'!$G$14</f>
        <v>59.937844143492043</v>
      </c>
      <c r="AZ274" s="12">
        <f t="shared" si="137"/>
        <v>37.998081008477499</v>
      </c>
      <c r="BA274" s="12">
        <f>AY274-'Surv-rate CEA'!AN272*'Unit cost and utilities'!$H$5-('Surv-rate CEA'!AM271-'Surv-rate CEA'!AM272)*'Unit cost and utilities'!$G$14</f>
        <v>3.2395262629577903</v>
      </c>
      <c r="BB274" s="12">
        <f t="shared" si="138"/>
        <v>2.0537238722545221</v>
      </c>
    </row>
    <row r="275" spans="1:54">
      <c r="A275" s="12">
        <v>270</v>
      </c>
      <c r="B275" s="12">
        <f t="shared" si="139"/>
        <v>15.476712328767123</v>
      </c>
      <c r="C275" s="12">
        <f>'Surv-rate CEA'!D273*'Unit cost and utilities'!$H$7+'Surv-rate CEA'!E273*'Unit cost and utilities'!$H$7+'Unit cost and utilities'!$G$14*('Surv-rate CEA'!C272-'Surv-rate CEA'!C273)</f>
        <v>52.043012310767082</v>
      </c>
      <c r="D275" s="12">
        <f t="shared" si="113"/>
        <v>32.937026728376765</v>
      </c>
      <c r="E275" s="12">
        <f>C275-'Surv-rate CEA'!E273*'Unit cost and utilities'!$H$7-'Unit cost and utilities'!$G$14*('Surv-rate CEA'!C272-'Surv-rate CEA'!C273)</f>
        <v>1.1836622629810827</v>
      </c>
      <c r="F275" s="12">
        <f t="shared" si="114"/>
        <v>0.74911719868131166</v>
      </c>
      <c r="G275" s="12">
        <f>'Surv-rate CEA'!G273*'Unit cost and utilities'!$H$4+'Surv-rate CEA'!H273*'Unit cost and utilities'!$H$4+('Surv-rate CEA'!F272-'Surv-rate CEA'!F273)*'Unit cost and utilities'!$G$14</f>
        <v>48.655736990094795</v>
      </c>
      <c r="H275" s="12">
        <f t="shared" si="115"/>
        <v>30.793284988234021</v>
      </c>
      <c r="I275" s="12">
        <f>G275-'Surv-rate CEA'!H273*'Unit cost and utilities'!$H$4-('Surv-rate CEA'!F272-'Surv-rate CEA'!F273)*'Unit cost and utilities'!$G$14</f>
        <v>0.18004048851820642</v>
      </c>
      <c r="J275" s="12">
        <f t="shared" si="116"/>
        <v>0.11394418038494918</v>
      </c>
      <c r="K275" s="12">
        <f>'Surv-rate CEA'!K273*'Unit cost and utilities'!$H$10+'Surv-rate CEA'!J273*'Unit cost and utilities'!$H$10+('Surv-rate CEA'!I272-'Surv-rate CEA'!I273)*'Unit cost and utilities'!$G$14</f>
        <v>47.570932084358219</v>
      </c>
      <c r="L275" s="12">
        <f t="shared" si="117"/>
        <v>30.106732719469065</v>
      </c>
      <c r="M275" s="12">
        <f>K275-'Surv-rate CEA'!J273*'Unit cost and utilities'!$H$10-('Surv-rate CEA'!I272-'Surv-rate CEA'!I273)*'Unit cost and utilities'!$G$14</f>
        <v>2.6598599319177763</v>
      </c>
      <c r="N275" s="12">
        <f t="shared" si="118"/>
        <v>1.6833744585762414</v>
      </c>
      <c r="O275" s="12">
        <f>'Surv-rate CEA'!N273*'Unit cost and utilities'!$H$3+'Surv-rate CEA'!M273*'Unit cost and utilities'!$H$3+('Surv-rate CEA'!L272-'Surv-rate CEA'!L273)*'Unit cost and utilities'!$G$14</f>
        <v>48.628392411368417</v>
      </c>
      <c r="P275" s="12">
        <f t="shared" si="119"/>
        <v>30.775979127554614</v>
      </c>
      <c r="Q275" s="12">
        <f>O275-'Surv-rate CEA'!M273*'Unit cost and utilities'!$H$3-('Surv-rate CEA'!L272-'Surv-rate CEA'!L273)*'Unit cost and utilities'!$G$14</f>
        <v>0.18004048851820587</v>
      </c>
      <c r="R275" s="12">
        <f t="shared" si="120"/>
        <v>0.11394418038494883</v>
      </c>
      <c r="S275" s="12">
        <f>'Surv-rate CEA'!Q273*'Unit cost and utilities'!$H$11+'Surv-rate CEA'!P273*'Unit cost and utilities'!$H$11+('Surv-rate CEA'!O272-'Surv-rate CEA'!O273)*'Unit cost and utilities'!$G$14</f>
        <v>47.570932084358219</v>
      </c>
      <c r="T275" s="12">
        <f t="shared" si="121"/>
        <v>30.106732719469065</v>
      </c>
      <c r="U275" s="12">
        <f>S275-'Surv-rate CEA'!P273*'Unit cost and utilities'!$H$11-('Surv-rate CEA'!O272-'Surv-rate CEA'!O273)*'Unit cost and utilities'!$G$14</f>
        <v>2.6598599319177763</v>
      </c>
      <c r="V275" s="12">
        <f t="shared" si="122"/>
        <v>1.6833744585762414</v>
      </c>
      <c r="W275" s="12">
        <f>'Surv-rate CEA'!T273*'Unit cost and utilities'!$H$4+'Surv-rate CEA'!S273*'Unit cost and utilities'!$H$4+('Surv-rate CEA'!R272-'Surv-rate CEA'!R273)*'Unit cost and utilities'!$G$14</f>
        <v>48.655736990094795</v>
      </c>
      <c r="X275" s="12">
        <f t="shared" si="123"/>
        <v>30.793284988234021</v>
      </c>
      <c r="Y275" s="12">
        <f>W275-'Surv-rate CEA'!S273*'Unit cost and utilities'!$H$4-('Surv-rate CEA'!R272-'Surv-rate CEA'!R273)*'Unit cost and utilities'!$G$14</f>
        <v>0.18004048851820642</v>
      </c>
      <c r="Z275" s="12">
        <f t="shared" si="124"/>
        <v>0.11394418038494918</v>
      </c>
      <c r="AA275" s="12">
        <f>'Surv-rate CEA'!W273*'Unit cost and utilities'!$H$6+'Surv-rate CEA'!V273*'Unit cost and utilities'!$H$6+('Surv-rate CEA'!U272-'Surv-rate CEA'!U273)*'Unit cost and utilities'!$G$14</f>
        <v>56.42620339278286</v>
      </c>
      <c r="AB275" s="12">
        <f t="shared" si="125"/>
        <v>35.711064498555338</v>
      </c>
      <c r="AC275" s="12">
        <f>AA275-'Surv-rate CEA'!V273*'Unit cost and utilities'!$H$6-('Surv-rate CEA'!U272-'Surv-rate CEA'!U273)*'Unit cost and utilities'!$G$14</f>
        <v>19.53214860234884</v>
      </c>
      <c r="AD275" s="12">
        <f t="shared" si="126"/>
        <v>12.361523132762496</v>
      </c>
      <c r="AE275" s="12">
        <f>'Surv-rate CEA'!Z273*'Unit cost and utilities'!$H$12+'Surv-rate CEA'!Y273*'Unit cost and utilities'!$H$12+('Surv-rate CEA'!X272-'Surv-rate CEA'!X273)*'Unit cost and utilities'!$G$14</f>
        <v>47.570932084358219</v>
      </c>
      <c r="AF275" s="12">
        <f t="shared" si="127"/>
        <v>30.106732719469065</v>
      </c>
      <c r="AG275" s="12">
        <f>AE275-'Surv-rate CEA'!Y273*'Unit cost and utilities'!$H$12-('Surv-rate CEA'!X272-'Surv-rate CEA'!X273)*'Unit cost and utilities'!$G$14</f>
        <v>2.6598599319177763</v>
      </c>
      <c r="AH275" s="12">
        <f t="shared" si="128"/>
        <v>1.6833744585762414</v>
      </c>
      <c r="AI275" s="12">
        <f>'Surv-rate CEA'!AC273*'Unit cost and utilities'!$H$5+'Surv-rate CEA'!AB273*'Unit cost and utilities'!$H$5+('Surv-rate CEA'!AA272-'Surv-rate CEA'!AA273)*'Unit cost and utilities'!$G$14</f>
        <v>59.470041819396108</v>
      </c>
      <c r="AJ275" s="12">
        <f t="shared" si="129"/>
        <v>37.637451599585603</v>
      </c>
      <c r="AK275" s="12">
        <f>AI275-'Surv-rate CEA'!AB273*'Unit cost and utilities'!$H$5-('Surv-rate CEA'!AA272-'Surv-rate CEA'!AA273)*'Unit cost and utilities'!$G$14</f>
        <v>3.2005752144392803</v>
      </c>
      <c r="AL275" s="12">
        <f t="shared" si="130"/>
        <v>2.0255828151276547</v>
      </c>
      <c r="AM275" s="12">
        <f>'Surv-rate CEA'!AF273*'Unit cost and utilities'!$H$9+'Surv-rate CEA'!AE273*'Unit cost and utilities'!$H$9+('Surv-rate CEA'!AD272-'Surv-rate CEA'!AD273)*'Unit cost and utilities'!G282</f>
        <v>136.03126712992793</v>
      </c>
      <c r="AN275" s="12">
        <f t="shared" si="131"/>
        <v>86.091586217165244</v>
      </c>
      <c r="AO275" s="12">
        <f>AM275-'Surv-rate CEA'!AE273*'Unit cost and utilities'!$H$9-('Surv-rate CEA'!AD272-'Surv-rate CEA'!AD273)*'Unit cost and utilities'!G282</f>
        <v>12.138550447137234</v>
      </c>
      <c r="AP275" s="12">
        <f t="shared" si="132"/>
        <v>7.6822563254739453</v>
      </c>
      <c r="AQ275" s="13">
        <f>'Surv-rate CEA'!AI273*'Unit cost and utilities'!$H$4+'Surv-rate CEA'!AH273*'Unit cost and utilities'!$H$4+('Surv-rate CEA'!AG272-'Surv-rate CEA'!AG273)*'Unit cost and utilities'!$G$14</f>
        <v>48.655736990094795</v>
      </c>
      <c r="AR275" s="12">
        <f t="shared" si="133"/>
        <v>30.793284988234021</v>
      </c>
      <c r="AS275" s="13">
        <f>AQ275-'Surv-rate CEA'!AH273*'Unit cost and utilities'!$H$4-('Surv-rate CEA'!AG272-'Surv-rate CEA'!AG273)*'Unit cost and utilities'!$G$14</f>
        <v>0.18004048851820642</v>
      </c>
      <c r="AT275" s="12">
        <f t="shared" si="134"/>
        <v>0.11394418038494918</v>
      </c>
      <c r="AU275" s="12">
        <f>'Surv-rate CEA'!AL273*'Unit cost and utilities'!$H$8+'Surv-rate CEA'!AK273*'Unit cost and utilities'!$H$8+('Surv-rate CEA'!AJ272-'Surv-rate CEA'!AJ273)*'Unit cost and utilities'!$G$14</f>
        <v>45.481120275267223</v>
      </c>
      <c r="AV275" s="12">
        <f t="shared" si="135"/>
        <v>28.784130810834597</v>
      </c>
      <c r="AW275" s="12">
        <f>AU275-'Surv-rate CEA'!AK273*'Unit cost and utilities'!$H$8-('Surv-rate CEA'!AJ272-'Surv-rate CEA'!AJ273)*'Unit cost and utilities'!$G$14</f>
        <v>30.18225359049595</v>
      </c>
      <c r="AX275" s="12">
        <f t="shared" si="136"/>
        <v>19.101770806359347</v>
      </c>
      <c r="AY275" s="12">
        <f>'Surv-rate CEA'!AO273*'Unit cost and utilities'!$H$5+'Surv-rate CEA'!AN273*'Unit cost and utilities'!$H$5+('Surv-rate CEA'!AM272-'Surv-rate CEA'!AM273)*'Unit cost and utilities'!$G$14</f>
        <v>59.470041819396108</v>
      </c>
      <c r="AZ275" s="12">
        <f t="shared" si="137"/>
        <v>37.637451599585603</v>
      </c>
      <c r="BA275" s="12">
        <f>AY275-'Surv-rate CEA'!AN273*'Unit cost and utilities'!$H$5-('Surv-rate CEA'!AM272-'Surv-rate CEA'!AM273)*'Unit cost and utilities'!$G$14</f>
        <v>3.2005752144392803</v>
      </c>
      <c r="BB275" s="12">
        <f t="shared" si="138"/>
        <v>2.0255828151276547</v>
      </c>
    </row>
    <row r="276" spans="1:54">
      <c r="A276" s="12">
        <v>271</v>
      </c>
      <c r="B276" s="12">
        <f t="shared" si="139"/>
        <v>15.534246575342467</v>
      </c>
      <c r="C276" s="12">
        <f>'Surv-rate CEA'!D274*'Unit cost and utilities'!$H$7+'Surv-rate CEA'!E274*'Unit cost and utilities'!$H$7+'Unit cost and utilities'!$G$14*('Surv-rate CEA'!C273-'Surv-rate CEA'!C274)</f>
        <v>51.707786789909598</v>
      </c>
      <c r="D276" s="12">
        <f t="shared" si="113"/>
        <v>32.669262873800839</v>
      </c>
      <c r="E276" s="12">
        <f>C276-'Surv-rate CEA'!E274*'Unit cost and utilities'!$H$7-'Unit cost and utilities'!$G$14*('Surv-rate CEA'!C273-'Surv-rate CEA'!C274)</f>
        <v>1.1693510730354935</v>
      </c>
      <c r="F276" s="12">
        <f t="shared" si="114"/>
        <v>0.7388024119456692</v>
      </c>
      <c r="G276" s="12">
        <f>'Surv-rate CEA'!G274*'Unit cost and utilities'!$H$4+'Surv-rate CEA'!H274*'Unit cost and utilities'!$H$4+('Surv-rate CEA'!F273-'Surv-rate CEA'!F274)*'Unit cost and utilities'!$G$14</f>
        <v>48.258023998051883</v>
      </c>
      <c r="H276" s="12">
        <f t="shared" si="115"/>
        <v>30.489683849129658</v>
      </c>
      <c r="I276" s="12">
        <f>G276-'Surv-rate CEA'!H274*'Unit cost and utilities'!$H$4-('Surv-rate CEA'!F273-'Surv-rate CEA'!F274)*'Unit cost and utilities'!$G$14</f>
        <v>0.17702428327511599</v>
      </c>
      <c r="J276" s="12">
        <f t="shared" si="116"/>
        <v>0.11184491165437989</v>
      </c>
      <c r="K276" s="12">
        <f>'Surv-rate CEA'!K274*'Unit cost and utilities'!$H$10+'Surv-rate CEA'!J274*'Unit cost and utilities'!$H$10+('Surv-rate CEA'!I273-'Surv-rate CEA'!I274)*'Unit cost and utilities'!$G$14</f>
        <v>47.256685585379351</v>
      </c>
      <c r="L276" s="12">
        <f t="shared" si="117"/>
        <v>29.857032756129925</v>
      </c>
      <c r="M276" s="12">
        <f>K276-'Surv-rate CEA'!J274*'Unit cost and utilities'!$H$10-('Surv-rate CEA'!I273-'Surv-rate CEA'!I274)*'Unit cost and utilities'!$G$14</f>
        <v>2.6312545914958534</v>
      </c>
      <c r="N276" s="12">
        <f t="shared" si="118"/>
        <v>1.6624410610869191</v>
      </c>
      <c r="O276" s="12">
        <f>'Surv-rate CEA'!N274*'Unit cost and utilities'!$H$3+'Surv-rate CEA'!M274*'Unit cost and utilities'!$H$3+('Surv-rate CEA'!L273-'Surv-rate CEA'!L274)*'Unit cost and utilities'!$G$14</f>
        <v>48.228710097811316</v>
      </c>
      <c r="P276" s="12">
        <f t="shared" si="119"/>
        <v>30.471163166418822</v>
      </c>
      <c r="Q276" s="12">
        <f>O276-'Surv-rate CEA'!M274*'Unit cost and utilities'!$H$3-('Surv-rate CEA'!L273-'Surv-rate CEA'!L274)*'Unit cost and utilities'!$G$14</f>
        <v>0.17702428327511488</v>
      </c>
      <c r="R276" s="12">
        <f t="shared" si="120"/>
        <v>0.11184491165437918</v>
      </c>
      <c r="S276" s="12">
        <f>'Surv-rate CEA'!Q274*'Unit cost and utilities'!$H$11+'Surv-rate CEA'!P274*'Unit cost and utilities'!$H$11+('Surv-rate CEA'!O273-'Surv-rate CEA'!O274)*'Unit cost and utilities'!$G$14</f>
        <v>47.256685585379351</v>
      </c>
      <c r="T276" s="12">
        <f t="shared" si="121"/>
        <v>29.857032756129925</v>
      </c>
      <c r="U276" s="12">
        <f>S276-'Surv-rate CEA'!P274*'Unit cost and utilities'!$H$11-('Surv-rate CEA'!O273-'Surv-rate CEA'!O274)*'Unit cost and utilities'!$G$14</f>
        <v>2.6312545914958534</v>
      </c>
      <c r="V276" s="12">
        <f t="shared" si="122"/>
        <v>1.6624410610869191</v>
      </c>
      <c r="W276" s="12">
        <f>'Surv-rate CEA'!T274*'Unit cost and utilities'!$H$4+'Surv-rate CEA'!S274*'Unit cost and utilities'!$H$4+('Surv-rate CEA'!R273-'Surv-rate CEA'!R274)*'Unit cost and utilities'!$G$14</f>
        <v>48.258023998051883</v>
      </c>
      <c r="X276" s="12">
        <f t="shared" si="123"/>
        <v>30.489683849129658</v>
      </c>
      <c r="Y276" s="12">
        <f>W276-'Surv-rate CEA'!S274*'Unit cost and utilities'!$H$4-('Surv-rate CEA'!R273-'Surv-rate CEA'!R274)*'Unit cost and utilities'!$G$14</f>
        <v>0.17702428327511599</v>
      </c>
      <c r="Z276" s="12">
        <f t="shared" si="124"/>
        <v>0.11184491165437989</v>
      </c>
      <c r="AA276" s="12">
        <f>'Surv-rate CEA'!W274*'Unit cost and utilities'!$H$6+'Surv-rate CEA'!V274*'Unit cost and utilities'!$H$6+('Surv-rate CEA'!U273-'Surv-rate CEA'!U274)*'Unit cost and utilities'!$G$14</f>
        <v>56.07110150820813</v>
      </c>
      <c r="AB276" s="12">
        <f t="shared" si="125"/>
        <v>35.426029008704063</v>
      </c>
      <c r="AC276" s="12">
        <f>AA276-'Surv-rate CEA'!V274*'Unit cost and utilities'!$H$6-('Surv-rate CEA'!U273-'Surv-rate CEA'!U274)*'Unit cost and utilities'!$G$14</f>
        <v>19.386507569215503</v>
      </c>
      <c r="AD276" s="12">
        <f t="shared" si="126"/>
        <v>12.24850165327949</v>
      </c>
      <c r="AE276" s="12">
        <f>'Surv-rate CEA'!Z274*'Unit cost and utilities'!$H$12+'Surv-rate CEA'!Y274*'Unit cost and utilities'!$H$12+('Surv-rate CEA'!X273-'Surv-rate CEA'!X274)*'Unit cost and utilities'!$G$14</f>
        <v>47.256685585379351</v>
      </c>
      <c r="AF276" s="12">
        <f t="shared" si="127"/>
        <v>29.857032756129925</v>
      </c>
      <c r="AG276" s="12">
        <f>AE276-'Surv-rate CEA'!Y274*'Unit cost and utilities'!$H$12-('Surv-rate CEA'!X273-'Surv-rate CEA'!X274)*'Unit cost and utilities'!$G$14</f>
        <v>2.6312545914958534</v>
      </c>
      <c r="AH276" s="12">
        <f t="shared" si="128"/>
        <v>1.6624410610869191</v>
      </c>
      <c r="AI276" s="12">
        <f>'Surv-rate CEA'!AC274*'Unit cost and utilities'!$H$5+'Surv-rate CEA'!AB274*'Unit cost and utilities'!$H$5+('Surv-rate CEA'!AA273-'Surv-rate CEA'!AA274)*'Unit cost and utilities'!$G$14</f>
        <v>59.007126651993261</v>
      </c>
      <c r="AJ276" s="12">
        <f t="shared" si="129"/>
        <v>37.281025773816495</v>
      </c>
      <c r="AK276" s="12">
        <f>AI276-'Surv-rate CEA'!AB274*'Unit cost and utilities'!$H$5-('Surv-rate CEA'!AA273-'Surv-rate CEA'!AA274)*'Unit cost and utilities'!$G$14</f>
        <v>3.1621988645817485</v>
      </c>
      <c r="AL276" s="12">
        <f t="shared" si="130"/>
        <v>1.9978945605619163</v>
      </c>
      <c r="AM276" s="12">
        <f>'Surv-rate CEA'!AF274*'Unit cost and utilities'!$H$9+'Surv-rate CEA'!AE274*'Unit cost and utilities'!$H$9+('Surv-rate CEA'!AD273-'Surv-rate CEA'!AD274)*'Unit cost and utilities'!G283</f>
        <v>135.4112823318149</v>
      </c>
      <c r="AN276" s="12">
        <f t="shared" si="131"/>
        <v>85.553589762998612</v>
      </c>
      <c r="AO276" s="12">
        <f>AM276-'Surv-rate CEA'!AE274*'Unit cost and utilities'!$H$9-('Surv-rate CEA'!AD273-'Surv-rate CEA'!AD274)*'Unit cost and utilities'!G283</f>
        <v>12.038476573272249</v>
      </c>
      <c r="AP276" s="12">
        <f t="shared" si="132"/>
        <v>7.6059754282322452</v>
      </c>
      <c r="AQ276" s="13">
        <f>'Surv-rate CEA'!AI274*'Unit cost and utilities'!$H$4+'Surv-rate CEA'!AH274*'Unit cost and utilities'!$H$4+('Surv-rate CEA'!AG273-'Surv-rate CEA'!AG274)*'Unit cost and utilities'!$G$14</f>
        <v>48.258023998051883</v>
      </c>
      <c r="AR276" s="12">
        <f t="shared" si="133"/>
        <v>30.489683849129658</v>
      </c>
      <c r="AS276" s="13">
        <f>AQ276-'Surv-rate CEA'!AH274*'Unit cost and utilities'!$H$4-('Surv-rate CEA'!AG273-'Surv-rate CEA'!AG274)*'Unit cost and utilities'!$G$14</f>
        <v>0.17702428327511599</v>
      </c>
      <c r="AT276" s="12">
        <f t="shared" si="134"/>
        <v>0.11184491165437989</v>
      </c>
      <c r="AU276" s="12">
        <f>'Surv-rate CEA'!AL274*'Unit cost and utilities'!$H$8+'Surv-rate CEA'!AK274*'Unit cost and utilities'!$H$8+('Surv-rate CEA'!AJ273-'Surv-rate CEA'!AJ274)*'Unit cost and utilities'!$G$14</f>
        <v>45.176937684927957</v>
      </c>
      <c r="AV276" s="12">
        <f t="shared" si="135"/>
        <v>28.543036642795197</v>
      </c>
      <c r="AW276" s="12">
        <f>AU276-'Surv-rate CEA'!AK274*'Unit cost and utilities'!$H$8-('Surv-rate CEA'!AJ273-'Surv-rate CEA'!AJ274)*'Unit cost and utilities'!$G$14</f>
        <v>29.978971449738996</v>
      </c>
      <c r="AX276" s="12">
        <f t="shared" si="136"/>
        <v>18.940878343081874</v>
      </c>
      <c r="AY276" s="12">
        <f>'Surv-rate CEA'!AO274*'Unit cost and utilities'!$H$5+'Surv-rate CEA'!AN274*'Unit cost and utilities'!$H$5+('Surv-rate CEA'!AM273-'Surv-rate CEA'!AM274)*'Unit cost and utilities'!$G$14</f>
        <v>59.007126651993261</v>
      </c>
      <c r="AZ276" s="12">
        <f t="shared" si="137"/>
        <v>37.281025773816495</v>
      </c>
      <c r="BA276" s="12">
        <f>AY276-'Surv-rate CEA'!AN274*'Unit cost and utilities'!$H$5-('Surv-rate CEA'!AM273-'Surv-rate CEA'!AM274)*'Unit cost and utilities'!$G$14</f>
        <v>3.1621988645817485</v>
      </c>
      <c r="BB276" s="12">
        <f t="shared" si="138"/>
        <v>1.9978945605619163</v>
      </c>
    </row>
    <row r="277" spans="1:54">
      <c r="A277" s="12">
        <v>272</v>
      </c>
      <c r="B277" s="12">
        <f t="shared" si="139"/>
        <v>15.591780821917808</v>
      </c>
      <c r="C277" s="12">
        <f>'Surv-rate CEA'!D275*'Unit cost and utilities'!$H$7+'Surv-rate CEA'!E275*'Unit cost and utilities'!$H$7+'Unit cost and utilities'!$G$14*('Surv-rate CEA'!C274-'Surv-rate CEA'!C275)</f>
        <v>51.3756149534508</v>
      </c>
      <c r="D277" s="12">
        <f t="shared" si="113"/>
        <v>32.404239944886761</v>
      </c>
      <c r="E277" s="12">
        <f>C277-'Surv-rate CEA'!E275*'Unit cost and utilities'!$H$7-'Unit cost and utilities'!$G$14*('Surv-rate CEA'!C274-'Surv-rate CEA'!C275)</f>
        <v>1.1552518562062017</v>
      </c>
      <c r="F277" s="12">
        <f t="shared" si="114"/>
        <v>0.72865421424541288</v>
      </c>
      <c r="G277" s="12">
        <f>'Surv-rate CEA'!G275*'Unit cost and utilities'!$H$4+'Surv-rate CEA'!H275*'Unit cost and utilities'!$H$4+('Surv-rate CEA'!F274-'Surv-rate CEA'!F275)*'Unit cost and utilities'!$G$14</f>
        <v>47.864608522213693</v>
      </c>
      <c r="H277" s="12">
        <f t="shared" si="115"/>
        <v>30.189736138967724</v>
      </c>
      <c r="I277" s="12">
        <f>G277-'Surv-rate CEA'!H275*'Unit cost and utilities'!$H$4-('Surv-rate CEA'!F274-'Surv-rate CEA'!F275)*'Unit cost and utilities'!$G$14</f>
        <v>0.17406675767616231</v>
      </c>
      <c r="J277" s="12">
        <f t="shared" si="116"/>
        <v>0.10978945920700772</v>
      </c>
      <c r="K277" s="12">
        <f>'Surv-rate CEA'!K275*'Unit cost and utilities'!$H$10+'Surv-rate CEA'!J275*'Unit cost and utilities'!$H$10+('Surv-rate CEA'!I274-'Surv-rate CEA'!I275)*'Unit cost and utilities'!$G$14</f>
        <v>46.945353140057811</v>
      </c>
      <c r="L277" s="12">
        <f t="shared" si="117"/>
        <v>29.609932432462269</v>
      </c>
      <c r="M277" s="12">
        <f>K277-'Surv-rate CEA'!J275*'Unit cost and utilities'!$H$10-('Surv-rate CEA'!I274-'Surv-rate CEA'!I275)*'Unit cost and utilities'!$G$14</f>
        <v>2.6030348818525777</v>
      </c>
      <c r="N277" s="12">
        <f t="shared" si="118"/>
        <v>1.6418171728530386</v>
      </c>
      <c r="O277" s="12">
        <f>'Surv-rate CEA'!N275*'Unit cost and utilities'!$H$3+'Surv-rate CEA'!M275*'Unit cost and utilities'!$H$3+('Surv-rate CEA'!L274-'Surv-rate CEA'!L275)*'Unit cost and utilities'!$G$14</f>
        <v>47.833383335485706</v>
      </c>
      <c r="P277" s="12">
        <f t="shared" si="119"/>
        <v>30.170041417182411</v>
      </c>
      <c r="Q277" s="12">
        <f>O277-'Surv-rate CEA'!M275*'Unit cost and utilities'!$H$3-('Surv-rate CEA'!L274-'Surv-rate CEA'!L275)*'Unit cost and utilities'!$G$14</f>
        <v>0.1740667576761642</v>
      </c>
      <c r="R277" s="12">
        <f t="shared" si="120"/>
        <v>0.10978945920700892</v>
      </c>
      <c r="S277" s="12">
        <f>'Surv-rate CEA'!Q275*'Unit cost and utilities'!$H$11+'Surv-rate CEA'!P275*'Unit cost and utilities'!$H$11+('Surv-rate CEA'!O274-'Surv-rate CEA'!O275)*'Unit cost and utilities'!$G$14</f>
        <v>46.945353140057811</v>
      </c>
      <c r="T277" s="12">
        <f t="shared" si="121"/>
        <v>29.609932432462269</v>
      </c>
      <c r="U277" s="12">
        <f>S277-'Surv-rate CEA'!P275*'Unit cost and utilities'!$H$11-('Surv-rate CEA'!O274-'Surv-rate CEA'!O275)*'Unit cost and utilities'!$G$14</f>
        <v>2.6030348818525777</v>
      </c>
      <c r="V277" s="12">
        <f t="shared" si="122"/>
        <v>1.6418171728530386</v>
      </c>
      <c r="W277" s="12">
        <f>'Surv-rate CEA'!T275*'Unit cost and utilities'!$H$4+'Surv-rate CEA'!S275*'Unit cost and utilities'!$H$4+('Surv-rate CEA'!R274-'Surv-rate CEA'!R275)*'Unit cost and utilities'!$G$14</f>
        <v>47.864608522213693</v>
      </c>
      <c r="X277" s="12">
        <f t="shared" si="123"/>
        <v>30.189736138967724</v>
      </c>
      <c r="Y277" s="12">
        <f>W277-'Surv-rate CEA'!S275*'Unit cost and utilities'!$H$4-('Surv-rate CEA'!R274-'Surv-rate CEA'!R275)*'Unit cost and utilities'!$G$14</f>
        <v>0.17406675767616231</v>
      </c>
      <c r="Z277" s="12">
        <f t="shared" si="124"/>
        <v>0.10978945920700772</v>
      </c>
      <c r="AA277" s="12">
        <f>'Surv-rate CEA'!W275*'Unit cost and utilities'!$H$6+'Surv-rate CEA'!V275*'Unit cost and utilities'!$H$6+('Surv-rate CEA'!U274-'Surv-rate CEA'!U275)*'Unit cost and utilities'!$G$14</f>
        <v>55.71918200938341</v>
      </c>
      <c r="AB277" s="12">
        <f t="shared" si="125"/>
        <v>35.143866307017376</v>
      </c>
      <c r="AC277" s="12">
        <f>AA277-'Surv-rate CEA'!V275*'Unit cost and utilities'!$H$6-('Surv-rate CEA'!U274-'Surv-rate CEA'!U275)*'Unit cost and utilities'!$G$14</f>
        <v>19.242351600025529</v>
      </c>
      <c r="AD277" s="12">
        <f t="shared" si="126"/>
        <v>12.1367652516872</v>
      </c>
      <c r="AE277" s="12">
        <f>'Surv-rate CEA'!Z275*'Unit cost and utilities'!$H$12+'Surv-rate CEA'!Y275*'Unit cost and utilities'!$H$12+('Surv-rate CEA'!X274-'Surv-rate CEA'!X275)*'Unit cost and utilities'!$G$14</f>
        <v>46.945353140057811</v>
      </c>
      <c r="AF277" s="12">
        <f t="shared" si="127"/>
        <v>29.609932432462269</v>
      </c>
      <c r="AG277" s="12">
        <f>AE277-'Surv-rate CEA'!Y275*'Unit cost and utilities'!$H$12-('Surv-rate CEA'!X274-'Surv-rate CEA'!X275)*'Unit cost and utilities'!$G$14</f>
        <v>2.6030348818525777</v>
      </c>
      <c r="AH277" s="12">
        <f t="shared" si="128"/>
        <v>1.6418171728530386</v>
      </c>
      <c r="AI277" s="12">
        <f>'Surv-rate CEA'!AC275*'Unit cost and utilities'!$H$5+'Surv-rate CEA'!AB275*'Unit cost and utilities'!$H$5+('Surv-rate CEA'!AA274-'Surv-rate CEA'!AA275)*'Unit cost and utilities'!$G$14</f>
        <v>58.549033880808572</v>
      </c>
      <c r="AJ277" s="12">
        <f t="shared" si="129"/>
        <v>36.928744193797563</v>
      </c>
      <c r="AK277" s="12">
        <f>AI277-'Surv-rate CEA'!AB275*'Unit cost and utilities'!$H$5-('Surv-rate CEA'!AA274-'Surv-rate CEA'!AA275)*'Unit cost and utilities'!$G$14</f>
        <v>3.1243871064179141</v>
      </c>
      <c r="AL277" s="12">
        <f t="shared" si="130"/>
        <v>1.97065065924386</v>
      </c>
      <c r="AM277" s="12">
        <f>'Surv-rate CEA'!AF275*'Unit cost and utilities'!$H$9+'Surv-rate CEA'!AE275*'Unit cost and utilities'!$H$9+('Surv-rate CEA'!AD274-'Surv-rate CEA'!AD275)*'Unit cost and utilities'!G284</f>
        <v>134.79575115305215</v>
      </c>
      <c r="AN277" s="12">
        <f t="shared" si="131"/>
        <v>85.019982103812481</v>
      </c>
      <c r="AO277" s="12">
        <f>AM277-'Surv-rate CEA'!AE275*'Unit cost and utilities'!$H$9-('Surv-rate CEA'!AD274-'Surv-rate CEA'!AD275)*'Unit cost and utilities'!G284</f>
        <v>11.939501641137412</v>
      </c>
      <c r="AP277" s="12">
        <f t="shared" si="132"/>
        <v>7.5306247205474914</v>
      </c>
      <c r="AQ277" s="13">
        <f>'Surv-rate CEA'!AI275*'Unit cost and utilities'!$H$4+'Surv-rate CEA'!AH275*'Unit cost and utilities'!$H$4+('Surv-rate CEA'!AG274-'Surv-rate CEA'!AG275)*'Unit cost and utilities'!$G$14</f>
        <v>47.864608522213693</v>
      </c>
      <c r="AR277" s="12">
        <f t="shared" si="133"/>
        <v>30.189736138967724</v>
      </c>
      <c r="AS277" s="13">
        <f>AQ277-'Surv-rate CEA'!AH275*'Unit cost and utilities'!$H$4-('Surv-rate CEA'!AG274-'Surv-rate CEA'!AG275)*'Unit cost and utilities'!$G$14</f>
        <v>0.17406675767616231</v>
      </c>
      <c r="AT277" s="12">
        <f t="shared" si="134"/>
        <v>0.10978945920700772</v>
      </c>
      <c r="AU277" s="12">
        <f>'Surv-rate CEA'!AL275*'Unit cost and utilities'!$H$8+'Surv-rate CEA'!AK275*'Unit cost and utilities'!$H$8+('Surv-rate CEA'!AJ274-'Surv-rate CEA'!AJ275)*'Unit cost and utilities'!$G$14</f>
        <v>44.87560073358388</v>
      </c>
      <c r="AV277" s="12">
        <f t="shared" si="135"/>
        <v>28.30447353592826</v>
      </c>
      <c r="AW277" s="12">
        <f>AU277-'Surv-rate CEA'!AK275*'Unit cost and utilities'!$H$8-('Surv-rate CEA'!AJ274-'Surv-rate CEA'!AJ275)*'Unit cost and utilities'!$G$14</f>
        <v>29.777616099269764</v>
      </c>
      <c r="AX277" s="12">
        <f t="shared" si="136"/>
        <v>18.781692792227073</v>
      </c>
      <c r="AY277" s="12">
        <f>'Surv-rate CEA'!AO275*'Unit cost and utilities'!$H$5+'Surv-rate CEA'!AN275*'Unit cost and utilities'!$H$5+('Surv-rate CEA'!AM274-'Surv-rate CEA'!AM275)*'Unit cost and utilities'!$G$14</f>
        <v>58.549033880808572</v>
      </c>
      <c r="AZ277" s="12">
        <f t="shared" si="137"/>
        <v>36.928744193797563</v>
      </c>
      <c r="BA277" s="12">
        <f>AY277-'Surv-rate CEA'!AN275*'Unit cost and utilities'!$H$5-('Surv-rate CEA'!AM274-'Surv-rate CEA'!AM275)*'Unit cost and utilities'!$G$14</f>
        <v>3.1243871064179141</v>
      </c>
      <c r="BB277" s="12">
        <f t="shared" si="138"/>
        <v>1.97065065924386</v>
      </c>
    </row>
    <row r="278" spans="1:54">
      <c r="A278" s="12">
        <v>273</v>
      </c>
      <c r="B278" s="12">
        <f t="shared" si="139"/>
        <v>15.64931506849315</v>
      </c>
      <c r="C278" s="12">
        <f>'Surv-rate CEA'!D276*'Unit cost and utilities'!$H$7+'Surv-rate CEA'!E276*'Unit cost and utilities'!$H$7+'Unit cost and utilities'!$G$14*('Surv-rate CEA'!C275-'Surv-rate CEA'!C276)</f>
        <v>51.046460255473221</v>
      </c>
      <c r="D278" s="12">
        <f t="shared" si="113"/>
        <v>32.141923115730705</v>
      </c>
      <c r="E278" s="12">
        <f>C278-'Surv-rate CEA'!E276*'Unit cost and utilities'!$H$7-'Unit cost and utilities'!$G$14*('Surv-rate CEA'!C275-'Surv-rate CEA'!C276)</f>
        <v>1.1413608747613688</v>
      </c>
      <c r="F278" s="12">
        <f t="shared" si="114"/>
        <v>0.71866948854596868</v>
      </c>
      <c r="G278" s="12">
        <f>'Surv-rate CEA'!G276*'Unit cost and utilities'!$H$4+'Surv-rate CEA'!H276*'Unit cost and utilities'!$H$4+('Surv-rate CEA'!F275-'Surv-rate CEA'!F276)*'Unit cost and utilities'!$G$14</f>
        <v>47.475432151746077</v>
      </c>
      <c r="H278" s="12">
        <f t="shared" si="115"/>
        <v>29.893388933739018</v>
      </c>
      <c r="I278" s="12">
        <f>G278-'Surv-rate CEA'!H276*'Unit cost and utilities'!$H$4-('Surv-rate CEA'!F275-'Surv-rate CEA'!F276)*'Unit cost and utilities'!$G$14</f>
        <v>0.1711666073603646</v>
      </c>
      <c r="J278" s="12">
        <f t="shared" si="116"/>
        <v>0.10777679600550594</v>
      </c>
      <c r="K278" s="12">
        <f>'Surv-rate CEA'!K276*'Unit cost and utilities'!$H$10+'Surv-rate CEA'!J276*'Unit cost and utilities'!$H$10+('Surv-rate CEA'!I275-'Surv-rate CEA'!I276)*'Unit cost and utilities'!$G$14</f>
        <v>46.636899409198953</v>
      </c>
      <c r="L278" s="12">
        <f t="shared" si="117"/>
        <v>29.365398260025604</v>
      </c>
      <c r="M278" s="12">
        <f>K278-'Surv-rate CEA'!J276*'Unit cost and utilities'!$H$10-('Surv-rate CEA'!I275-'Surv-rate CEA'!I276)*'Unit cost and utilities'!$G$14</f>
        <v>2.5751945096100322</v>
      </c>
      <c r="N278" s="12">
        <f t="shared" si="118"/>
        <v>1.6214974264951638</v>
      </c>
      <c r="O278" s="12">
        <f>'Surv-rate CEA'!N276*'Unit cost and utilities'!$H$3+'Surv-rate CEA'!M276*'Unit cost and utilities'!$H$3+('Surv-rate CEA'!L275-'Surv-rate CEA'!L276)*'Unit cost and utilities'!$G$14</f>
        <v>47.442352235738127</v>
      </c>
      <c r="P278" s="12">
        <f t="shared" si="119"/>
        <v>29.872559828024713</v>
      </c>
      <c r="Q278" s="12">
        <f>O278-'Surv-rate CEA'!M276*'Unit cost and utilities'!$H$3-('Surv-rate CEA'!L275-'Surv-rate CEA'!L276)*'Unit cost and utilities'!$G$14</f>
        <v>0.17116660736036049</v>
      </c>
      <c r="R278" s="12">
        <f t="shared" si="120"/>
        <v>0.10777679600550336</v>
      </c>
      <c r="S278" s="12">
        <f>'Surv-rate CEA'!Q276*'Unit cost and utilities'!$H$11+'Surv-rate CEA'!P276*'Unit cost and utilities'!$H$11+('Surv-rate CEA'!O275-'Surv-rate CEA'!O276)*'Unit cost and utilities'!$G$14</f>
        <v>46.636899409198953</v>
      </c>
      <c r="T278" s="12">
        <f t="shared" si="121"/>
        <v>29.365398260025604</v>
      </c>
      <c r="U278" s="12">
        <f>S278-'Surv-rate CEA'!P276*'Unit cost and utilities'!$H$11-('Surv-rate CEA'!O275-'Surv-rate CEA'!O276)*'Unit cost and utilities'!$G$14</f>
        <v>2.5751945096100322</v>
      </c>
      <c r="V278" s="12">
        <f t="shared" si="122"/>
        <v>1.6214974264951638</v>
      </c>
      <c r="W278" s="12">
        <f>'Surv-rate CEA'!T276*'Unit cost and utilities'!$H$4+'Surv-rate CEA'!S276*'Unit cost and utilities'!$H$4+('Surv-rate CEA'!R275-'Surv-rate CEA'!R276)*'Unit cost and utilities'!$G$14</f>
        <v>47.475432151746077</v>
      </c>
      <c r="X278" s="12">
        <f t="shared" si="123"/>
        <v>29.893388933739018</v>
      </c>
      <c r="Y278" s="12">
        <f>W278-'Surv-rate CEA'!S276*'Unit cost and utilities'!$H$4-('Surv-rate CEA'!R275-'Surv-rate CEA'!R276)*'Unit cost and utilities'!$G$14</f>
        <v>0.1711666073603646</v>
      </c>
      <c r="Z278" s="12">
        <f t="shared" si="124"/>
        <v>0.10777679600550594</v>
      </c>
      <c r="AA278" s="12">
        <f>'Surv-rate CEA'!W276*'Unit cost and utilities'!$H$6+'Surv-rate CEA'!V276*'Unit cost and utilities'!$H$6+('Surv-rate CEA'!U275-'Surv-rate CEA'!U276)*'Unit cost and utilities'!$G$14</f>
        <v>55.370407266226174</v>
      </c>
      <c r="AB278" s="12">
        <f t="shared" si="125"/>
        <v>34.864540348748612</v>
      </c>
      <c r="AC278" s="12">
        <f>AA278-'Surv-rate CEA'!V276*'Unit cost and utilities'!$H$6-('Surv-rate CEA'!U275-'Surv-rate CEA'!U276)*'Unit cost and utilities'!$G$14</f>
        <v>19.09966125349122</v>
      </c>
      <c r="AD278" s="12">
        <f t="shared" si="126"/>
        <v>12.026296054100889</v>
      </c>
      <c r="AE278" s="12">
        <f>'Surv-rate CEA'!Z276*'Unit cost and utilities'!$H$12+'Surv-rate CEA'!Y276*'Unit cost and utilities'!$H$12+('Surv-rate CEA'!X275-'Surv-rate CEA'!X276)*'Unit cost and utilities'!$G$14</f>
        <v>46.636899409198953</v>
      </c>
      <c r="AF278" s="12">
        <f t="shared" si="127"/>
        <v>29.365398260025604</v>
      </c>
      <c r="AG278" s="12">
        <f>AE278-'Surv-rate CEA'!Y276*'Unit cost and utilities'!$H$12-('Surv-rate CEA'!X275-'Surv-rate CEA'!X276)*'Unit cost and utilities'!$G$14</f>
        <v>2.5751945096100322</v>
      </c>
      <c r="AH278" s="12">
        <f t="shared" si="128"/>
        <v>1.6214974264951638</v>
      </c>
      <c r="AI278" s="12">
        <f>'Surv-rate CEA'!AC276*'Unit cost and utilities'!$H$5+'Surv-rate CEA'!AB276*'Unit cost and utilities'!$H$5+('Surv-rate CEA'!AA275-'Surv-rate CEA'!AA276)*'Unit cost and utilities'!$G$14</f>
        <v>58.095699792218419</v>
      </c>
      <c r="AJ278" s="12">
        <f t="shared" si="129"/>
        <v>36.580548518559489</v>
      </c>
      <c r="AK278" s="12">
        <f>AI278-'Surv-rate CEA'!AB276*'Unit cost and utilities'!$H$5-('Surv-rate CEA'!AA275-'Surv-rate CEA'!AA276)*'Unit cost and utilities'!$G$14</f>
        <v>3.0871300400962385</v>
      </c>
      <c r="AL278" s="12">
        <f t="shared" si="130"/>
        <v>1.9438428423917378</v>
      </c>
      <c r="AM278" s="12">
        <f>'Surv-rate CEA'!AF276*'Unit cost and utilities'!$H$9+'Surv-rate CEA'!AE276*'Unit cost and utilities'!$H$9+('Surv-rate CEA'!AD275-'Surv-rate CEA'!AD276)*'Unit cost and utilities'!G285</f>
        <v>134.1846288472934</v>
      </c>
      <c r="AN278" s="12">
        <f t="shared" si="131"/>
        <v>84.490716929978078</v>
      </c>
      <c r="AO278" s="12">
        <f>AM278-'Surv-rate CEA'!AE276*'Unit cost and utilities'!$H$9-('Surv-rate CEA'!AD275-'Surv-rate CEA'!AD276)*'Unit cost and utilities'!G285</f>
        <v>11.841610419255261</v>
      </c>
      <c r="AP278" s="12">
        <f t="shared" si="132"/>
        <v>7.4561904930778979</v>
      </c>
      <c r="AQ278" s="13">
        <f>'Surv-rate CEA'!AI276*'Unit cost and utilities'!$H$4+'Surv-rate CEA'!AH276*'Unit cost and utilities'!$H$4+('Surv-rate CEA'!AG275-'Surv-rate CEA'!AG276)*'Unit cost and utilities'!$G$14</f>
        <v>47.475432151746077</v>
      </c>
      <c r="AR278" s="12">
        <f t="shared" si="133"/>
        <v>29.893388933739018</v>
      </c>
      <c r="AS278" s="13">
        <f>AQ278-'Surv-rate CEA'!AH276*'Unit cost and utilities'!$H$4-('Surv-rate CEA'!AG275-'Surv-rate CEA'!AG276)*'Unit cost and utilities'!$G$14</f>
        <v>0.1711666073603646</v>
      </c>
      <c r="AT278" s="12">
        <f t="shared" si="134"/>
        <v>0.10777679600550594</v>
      </c>
      <c r="AU278" s="12">
        <f>'Surv-rate CEA'!AL276*'Unit cost and utilities'!$H$8+'Surv-rate CEA'!AK276*'Unit cost and utilities'!$H$8+('Surv-rate CEA'!AJ275-'Surv-rate CEA'!AJ276)*'Unit cost and utilities'!$G$14</f>
        <v>44.577074684883087</v>
      </c>
      <c r="AV278" s="12">
        <f t="shared" si="135"/>
        <v>28.068408662911608</v>
      </c>
      <c r="AW278" s="12">
        <f>AU278-'Surv-rate CEA'!AK276*'Unit cost and utilities'!$H$8-('Surv-rate CEA'!AJ275-'Surv-rate CEA'!AJ276)*'Unit cost and utilities'!$G$14</f>
        <v>29.578163668080538</v>
      </c>
      <c r="AX278" s="12">
        <f t="shared" si="136"/>
        <v>18.624191721932561</v>
      </c>
      <c r="AY278" s="12">
        <f>'Surv-rate CEA'!AO276*'Unit cost and utilities'!$H$5+'Surv-rate CEA'!AN276*'Unit cost and utilities'!$H$5+('Surv-rate CEA'!AM275-'Surv-rate CEA'!AM276)*'Unit cost and utilities'!$G$14</f>
        <v>58.095699792218419</v>
      </c>
      <c r="AZ278" s="12">
        <f t="shared" si="137"/>
        <v>36.580548518559489</v>
      </c>
      <c r="BA278" s="12">
        <f>AY278-'Surv-rate CEA'!AN276*'Unit cost and utilities'!$H$5-('Surv-rate CEA'!AM275-'Surv-rate CEA'!AM276)*'Unit cost and utilities'!$G$14</f>
        <v>3.0871300400962385</v>
      </c>
      <c r="BB278" s="12">
        <f t="shared" si="138"/>
        <v>1.9438428423917378</v>
      </c>
    </row>
    <row r="279" spans="1:54">
      <c r="A279" s="12">
        <v>274</v>
      </c>
      <c r="B279" s="12">
        <f t="shared" si="139"/>
        <v>15.706849315068494</v>
      </c>
      <c r="C279" s="12">
        <f>'Surv-rate CEA'!D277*'Unit cost and utilities'!$H$7+'Surv-rate CEA'!E277*'Unit cost and utilities'!$H$7+'Unit cost and utilities'!$G$14*('Surv-rate CEA'!C276-'Surv-rate CEA'!C277)</f>
        <v>50.720286696329659</v>
      </c>
      <c r="D279" s="12">
        <f t="shared" si="113"/>
        <v>31.882278098010737</v>
      </c>
      <c r="E279" s="12">
        <f>C279-'Surv-rate CEA'!E277*'Unit cost and utilities'!$H$7-'Unit cost and utilities'!$G$14*('Surv-rate CEA'!C276-'Surv-rate CEA'!C277)</f>
        <v>1.1276744676947057</v>
      </c>
      <c r="F279" s="12">
        <f t="shared" si="114"/>
        <v>0.70884518453777856</v>
      </c>
      <c r="G279" s="12">
        <f>'Surv-rate CEA'!G277*'Unit cost and utilities'!$H$4+'Surv-rate CEA'!H277*'Unit cost and utilities'!$H$4+('Surv-rate CEA'!F276-'Surv-rate CEA'!F277)*'Unit cost and utilities'!$G$14</f>
        <v>47.090437438677064</v>
      </c>
      <c r="H279" s="12">
        <f t="shared" si="115"/>
        <v>29.600590216804171</v>
      </c>
      <c r="I279" s="12">
        <f>G279-'Surv-rate CEA'!H277*'Unit cost and utilities'!$H$4-('Surv-rate CEA'!F276-'Surv-rate CEA'!F277)*'Unit cost and utilities'!$G$14</f>
        <v>0.16832256065121964</v>
      </c>
      <c r="J279" s="12">
        <f t="shared" si="116"/>
        <v>0.1058059218194405</v>
      </c>
      <c r="K279" s="12">
        <f>'Surv-rate CEA'!K277*'Unit cost and utilities'!$H$10+'Surv-rate CEA'!J277*'Unit cost and utilities'!$H$10+('Surv-rate CEA'!I276-'Surv-rate CEA'!I277)*'Unit cost and utilities'!$G$14</f>
        <v>46.331289587264202</v>
      </c>
      <c r="L279" s="12">
        <f t="shared" si="117"/>
        <v>29.123397273058377</v>
      </c>
      <c r="M279" s="12">
        <f>K279-'Surv-rate CEA'!J277*'Unit cost and utilities'!$H$10-('Surv-rate CEA'!I276-'Surv-rate CEA'!I277)*'Unit cost and utilities'!$G$14</f>
        <v>2.5477273024599993</v>
      </c>
      <c r="N279" s="12">
        <f t="shared" si="118"/>
        <v>1.6014765622529965</v>
      </c>
      <c r="O279" s="12">
        <f>'Surv-rate CEA'!N277*'Unit cost and utilities'!$H$3+'Surv-rate CEA'!M277*'Unit cost and utilities'!$H$3+('Surv-rate CEA'!L276-'Surv-rate CEA'!L277)*'Unit cost and utilities'!$G$14</f>
        <v>47.055557911733935</v>
      </c>
      <c r="P279" s="12">
        <f t="shared" si="119"/>
        <v>29.578665285965634</v>
      </c>
      <c r="Q279" s="12">
        <f>O279-'Surv-rate CEA'!M277*'Unit cost and utilities'!$H$3-('Surv-rate CEA'!L276-'Surv-rate CEA'!L277)*'Unit cost and utilities'!$G$14</f>
        <v>0.16832256065122031</v>
      </c>
      <c r="R279" s="12">
        <f t="shared" si="120"/>
        <v>0.10580592181944092</v>
      </c>
      <c r="S279" s="12">
        <f>'Surv-rate CEA'!Q277*'Unit cost and utilities'!$H$11+'Surv-rate CEA'!P277*'Unit cost and utilities'!$H$11+('Surv-rate CEA'!O276-'Surv-rate CEA'!O277)*'Unit cost and utilities'!$G$14</f>
        <v>46.331289587264202</v>
      </c>
      <c r="T279" s="12">
        <f t="shared" si="121"/>
        <v>29.123397273058377</v>
      </c>
      <c r="U279" s="12">
        <f>S279-'Surv-rate CEA'!P277*'Unit cost and utilities'!$H$11-('Surv-rate CEA'!O276-'Surv-rate CEA'!O277)*'Unit cost and utilities'!$G$14</f>
        <v>2.5477273024599993</v>
      </c>
      <c r="V279" s="12">
        <f t="shared" si="122"/>
        <v>1.6014765622529965</v>
      </c>
      <c r="W279" s="12">
        <f>'Surv-rate CEA'!T277*'Unit cost and utilities'!$H$4+'Surv-rate CEA'!S277*'Unit cost and utilities'!$H$4+('Surv-rate CEA'!R276-'Surv-rate CEA'!R277)*'Unit cost and utilities'!$G$14</f>
        <v>47.090437438677064</v>
      </c>
      <c r="X279" s="12">
        <f t="shared" si="123"/>
        <v>29.600590216804171</v>
      </c>
      <c r="Y279" s="12">
        <f>W279-'Surv-rate CEA'!S277*'Unit cost and utilities'!$H$4-('Surv-rate CEA'!R276-'Surv-rate CEA'!R277)*'Unit cost and utilities'!$G$14</f>
        <v>0.16832256065121964</v>
      </c>
      <c r="Z279" s="12">
        <f t="shared" si="124"/>
        <v>0.1058059218194405</v>
      </c>
      <c r="AA279" s="12">
        <f>'Surv-rate CEA'!W277*'Unit cost and utilities'!$H$6+'Surv-rate CEA'!V277*'Unit cost and utilities'!$H$6+('Surv-rate CEA'!U276-'Surv-rate CEA'!U277)*'Unit cost and utilities'!$G$14</f>
        <v>55.024740205940773</v>
      </c>
      <c r="AB279" s="12">
        <f t="shared" si="125"/>
        <v>34.588015639973619</v>
      </c>
      <c r="AC279" s="12">
        <f>AA279-'Surv-rate CEA'!V277*'Unit cost and utilities'!$H$6-('Surv-rate CEA'!U276-'Surv-rate CEA'!U277)*'Unit cost and utilities'!$G$14</f>
        <v>18.958417401029713</v>
      </c>
      <c r="AD279" s="12">
        <f t="shared" si="126"/>
        <v>11.917076484536807</v>
      </c>
      <c r="AE279" s="12">
        <f>'Surv-rate CEA'!Z277*'Unit cost and utilities'!$H$12+'Surv-rate CEA'!Y277*'Unit cost and utilities'!$H$12+('Surv-rate CEA'!X276-'Surv-rate CEA'!X277)*'Unit cost and utilities'!$G$14</f>
        <v>46.331289587264202</v>
      </c>
      <c r="AF279" s="12">
        <f t="shared" si="127"/>
        <v>29.123397273058377</v>
      </c>
      <c r="AG279" s="12">
        <f>AE279-'Surv-rate CEA'!Y277*'Unit cost and utilities'!$H$12-('Surv-rate CEA'!X276-'Surv-rate CEA'!X277)*'Unit cost and utilities'!$G$14</f>
        <v>2.5477273024599993</v>
      </c>
      <c r="AH279" s="12">
        <f t="shared" si="128"/>
        <v>1.6014765622529965</v>
      </c>
      <c r="AI279" s="12">
        <f>'Surv-rate CEA'!AC277*'Unit cost and utilities'!$H$5+'Surv-rate CEA'!AB277*'Unit cost and utilities'!$H$5+('Surv-rate CEA'!AA276-'Surv-rate CEA'!AA277)*'Unit cost and utilities'!$G$14</f>
        <v>57.647061699403864</v>
      </c>
      <c r="AJ279" s="12">
        <f t="shared" si="129"/>
        <v>36.236381383991215</v>
      </c>
      <c r="AK279" s="12">
        <f>AI279-'Surv-rate CEA'!AB277*'Unit cost and utilities'!$H$5-('Surv-rate CEA'!AA276-'Surv-rate CEA'!AA277)*'Unit cost and utilities'!$G$14</f>
        <v>3.0504179680236874</v>
      </c>
      <c r="AL279" s="12">
        <f t="shared" si="130"/>
        <v>1.9174630173913778</v>
      </c>
      <c r="AM279" s="12">
        <f>'Surv-rate CEA'!AF277*'Unit cost and utilities'!$H$9+'Surv-rate CEA'!AE277*'Unit cost and utilities'!$H$9+('Surv-rate CEA'!AD276-'Surv-rate CEA'!AD277)*'Unit cost and utilities'!G286</f>
        <v>133.57787125200511</v>
      </c>
      <c r="AN279" s="12">
        <f t="shared" si="131"/>
        <v>83.965748547412758</v>
      </c>
      <c r="AO279" s="12">
        <f>AM279-'Surv-rate CEA'!AE277*'Unit cost and utilities'!$H$9-('Surv-rate CEA'!AD276-'Surv-rate CEA'!AD277)*'Unit cost and utilities'!G286</f>
        <v>11.74478793253445</v>
      </c>
      <c r="AP279" s="12">
        <f t="shared" si="132"/>
        <v>7.3826592761416858</v>
      </c>
      <c r="AQ279" s="13">
        <f>'Surv-rate CEA'!AI277*'Unit cost and utilities'!$H$4+'Surv-rate CEA'!AH277*'Unit cost and utilities'!$H$4+('Surv-rate CEA'!AG276-'Surv-rate CEA'!AG277)*'Unit cost and utilities'!$G$14</f>
        <v>47.090437438677064</v>
      </c>
      <c r="AR279" s="12">
        <f t="shared" si="133"/>
        <v>29.600590216804171</v>
      </c>
      <c r="AS279" s="13">
        <f>AQ279-'Surv-rate CEA'!AH277*'Unit cost and utilities'!$H$4-('Surv-rate CEA'!AG276-'Surv-rate CEA'!AG277)*'Unit cost and utilities'!$G$14</f>
        <v>0.16832256065121964</v>
      </c>
      <c r="AT279" s="12">
        <f t="shared" si="134"/>
        <v>0.1058059218194405</v>
      </c>
      <c r="AU279" s="12">
        <f>'Surv-rate CEA'!AL277*'Unit cost and utilities'!$H$8+'Surv-rate CEA'!AK277*'Unit cost and utilities'!$H$8+('Surv-rate CEA'!AJ276-'Surv-rate CEA'!AJ277)*'Unit cost and utilities'!$G$14</f>
        <v>44.281325329696017</v>
      </c>
      <c r="AV279" s="12">
        <f t="shared" si="135"/>
        <v>27.834809711594524</v>
      </c>
      <c r="AW279" s="12">
        <f>AU279-'Surv-rate CEA'!AK277*'Unit cost and utilities'!$H$8-('Surv-rate CEA'!AJ276-'Surv-rate CEA'!AJ277)*'Unit cost and utilities'!$G$14</f>
        <v>29.380590652861336</v>
      </c>
      <c r="AX279" s="12">
        <f t="shared" si="136"/>
        <v>18.468353057360087</v>
      </c>
      <c r="AY279" s="12">
        <f>'Surv-rate CEA'!AO277*'Unit cost and utilities'!$H$5+'Surv-rate CEA'!AN277*'Unit cost and utilities'!$H$5+('Surv-rate CEA'!AM276-'Surv-rate CEA'!AM277)*'Unit cost and utilities'!$G$14</f>
        <v>57.647061699403864</v>
      </c>
      <c r="AZ279" s="12">
        <f t="shared" si="137"/>
        <v>36.236381383991215</v>
      </c>
      <c r="BA279" s="12">
        <f>AY279-'Surv-rate CEA'!AN277*'Unit cost and utilities'!$H$5-('Surv-rate CEA'!AM276-'Surv-rate CEA'!AM277)*'Unit cost and utilities'!$G$14</f>
        <v>3.0504179680236874</v>
      </c>
      <c r="BB279" s="12">
        <f t="shared" si="138"/>
        <v>1.9174630173913778</v>
      </c>
    </row>
    <row r="280" spans="1:54">
      <c r="A280" s="12">
        <v>275</v>
      </c>
      <c r="B280" s="12">
        <f t="shared" si="139"/>
        <v>15.764383561643836</v>
      </c>
      <c r="C280" s="12">
        <f>'Surv-rate CEA'!D278*'Unit cost and utilities'!$H$7+'Surv-rate CEA'!E278*'Unit cost and utilities'!$H$7+'Unit cost and utilities'!$G$14*('Surv-rate CEA'!C277-'Surv-rate CEA'!C278)</f>
        <v>50.397058812808488</v>
      </c>
      <c r="D280" s="12">
        <f t="shared" si="113"/>
        <v>31.62527113112974</v>
      </c>
      <c r="E280" s="12">
        <f>C280-'Surv-rate CEA'!E278*'Unit cost and utilities'!$H$7-'Unit cost and utilities'!$G$14*('Surv-rate CEA'!C277-'Surv-rate CEA'!C278)</f>
        <v>1.1141890489243429</v>
      </c>
      <c r="F280" s="12">
        <f t="shared" si="114"/>
        <v>0.69917831702139932</v>
      </c>
      <c r="G280" s="12">
        <f>'Surv-rate CEA'!G278*'Unit cost and utilities'!$H$4+'Surv-rate CEA'!H278*'Unit cost and utilities'!$H$4+('Surv-rate CEA'!F277-'Surv-rate CEA'!F278)*'Unit cost and utilities'!$G$14</f>
        <v>46.709567879169519</v>
      </c>
      <c r="H280" s="12">
        <f t="shared" si="115"/>
        <v>29.311288860793827</v>
      </c>
      <c r="I280" s="12">
        <f>G280-'Surv-rate CEA'!H278*'Unit cost and utilities'!$H$4-('Surv-rate CEA'!F277-'Surv-rate CEA'!F278)*'Unit cost and utilities'!$G$14</f>
        <v>0.16553337764383047</v>
      </c>
      <c r="J280" s="12">
        <f t="shared" si="116"/>
        <v>0.10387586245226152</v>
      </c>
      <c r="K280" s="12">
        <f>'Surv-rate CEA'!K278*'Unit cost and utilities'!$H$10+'Surv-rate CEA'!J278*'Unit cost and utilities'!$H$10+('Surv-rate CEA'!I277-'Surv-rate CEA'!I278)*'Unit cost and utilities'!$G$14</f>
        <v>46.028489392685032</v>
      </c>
      <c r="L280" s="12">
        <f t="shared" si="117"/>
        <v>28.883897018808451</v>
      </c>
      <c r="M280" s="12">
        <f>K280-'Surv-rate CEA'!J278*'Unit cost and utilities'!$H$10-('Surv-rate CEA'!I277-'Surv-rate CEA'!I278)*'Unit cost and utilities'!$G$14</f>
        <v>2.5206272064748489</v>
      </c>
      <c r="N280" s="12">
        <f t="shared" si="118"/>
        <v>1.5817494255242019</v>
      </c>
      <c r="O280" s="12">
        <f>'Surv-rate CEA'!N278*'Unit cost and utilities'!$H$3+'Surv-rate CEA'!M278*'Unit cost and utilities'!$H$3+('Surv-rate CEA'!L277-'Surv-rate CEA'!L278)*'Unit cost and utilities'!$G$14</f>
        <v>46.672942458623602</v>
      </c>
      <c r="P280" s="12">
        <f t="shared" si="119"/>
        <v>29.2883055978348</v>
      </c>
      <c r="Q280" s="12">
        <f>O280-'Surv-rate CEA'!M278*'Unit cost and utilities'!$H$3-('Surv-rate CEA'!L277-'Surv-rate CEA'!L278)*'Unit cost and utilities'!$G$14</f>
        <v>0.16553337764383502</v>
      </c>
      <c r="R280" s="12">
        <f t="shared" si="120"/>
        <v>0.10387586245226438</v>
      </c>
      <c r="S280" s="12">
        <f>'Surv-rate CEA'!Q278*'Unit cost and utilities'!$H$11+'Surv-rate CEA'!P278*'Unit cost and utilities'!$H$11+('Surv-rate CEA'!O277-'Surv-rate CEA'!O278)*'Unit cost and utilities'!$G$14</f>
        <v>46.028489392685032</v>
      </c>
      <c r="T280" s="12">
        <f t="shared" si="121"/>
        <v>28.883897018808451</v>
      </c>
      <c r="U280" s="12">
        <f>S280-'Surv-rate CEA'!P278*'Unit cost and utilities'!$H$11-('Surv-rate CEA'!O277-'Surv-rate CEA'!O278)*'Unit cost and utilities'!$G$14</f>
        <v>2.5206272064748489</v>
      </c>
      <c r="V280" s="12">
        <f t="shared" si="122"/>
        <v>1.5817494255242019</v>
      </c>
      <c r="W280" s="12">
        <f>'Surv-rate CEA'!T278*'Unit cost and utilities'!$H$4+'Surv-rate CEA'!S278*'Unit cost and utilities'!$H$4+('Surv-rate CEA'!R277-'Surv-rate CEA'!R278)*'Unit cost and utilities'!$G$14</f>
        <v>46.709567879169519</v>
      </c>
      <c r="X280" s="12">
        <f t="shared" si="123"/>
        <v>29.311288860793827</v>
      </c>
      <c r="Y280" s="12">
        <f>W280-'Surv-rate CEA'!S278*'Unit cost and utilities'!$H$4-('Surv-rate CEA'!R277-'Surv-rate CEA'!R278)*'Unit cost and utilities'!$G$14</f>
        <v>0.16553337764383047</v>
      </c>
      <c r="Z280" s="12">
        <f t="shared" si="124"/>
        <v>0.10387586245226152</v>
      </c>
      <c r="AA280" s="12">
        <f>'Surv-rate CEA'!W278*'Unit cost and utilities'!$H$6+'Surv-rate CEA'!V278*'Unit cost and utilities'!$H$6+('Surv-rate CEA'!U277-'Surv-rate CEA'!U278)*'Unit cost and utilities'!$G$14</f>
        <v>54.682144303058706</v>
      </c>
      <c r="AB280" s="12">
        <f t="shared" si="125"/>
        <v>34.314257227572163</v>
      </c>
      <c r="AC280" s="12">
        <f>AA280-'Surv-rate CEA'!V278*'Unit cost and utilities'!$H$6-('Surv-rate CEA'!U277-'Surv-rate CEA'!U278)*'Unit cost and utilities'!$G$14</f>
        <v>18.818601220777083</v>
      </c>
      <c r="AD280" s="12">
        <f t="shared" si="126"/>
        <v>11.809089259082471</v>
      </c>
      <c r="AE280" s="12">
        <f>'Surv-rate CEA'!Z278*'Unit cost and utilities'!$H$12+'Surv-rate CEA'!Y278*'Unit cost and utilities'!$H$12+('Surv-rate CEA'!X277-'Surv-rate CEA'!X278)*'Unit cost and utilities'!$G$14</f>
        <v>46.028489392685032</v>
      </c>
      <c r="AF280" s="12">
        <f t="shared" si="127"/>
        <v>28.883897018808451</v>
      </c>
      <c r="AG280" s="12">
        <f>AE280-'Surv-rate CEA'!Y278*'Unit cost and utilities'!$H$12-('Surv-rate CEA'!X277-'Surv-rate CEA'!X278)*'Unit cost and utilities'!$G$14</f>
        <v>2.5206272064748489</v>
      </c>
      <c r="AH280" s="12">
        <f t="shared" si="128"/>
        <v>1.5817494255242019</v>
      </c>
      <c r="AI280" s="12">
        <f>'Surv-rate CEA'!AC278*'Unit cost and utilities'!$H$5+'Surv-rate CEA'!AB278*'Unit cost and utilities'!$H$5+('Surv-rate CEA'!AA277-'Surv-rate CEA'!AA278)*'Unit cost and utilities'!$G$14</f>
        <v>57.203057922745899</v>
      </c>
      <c r="AJ280" s="12">
        <f t="shared" si="129"/>
        <v>35.896186383733614</v>
      </c>
      <c r="AK280" s="12">
        <f>AI280-'Surv-rate CEA'!AB278*'Unit cost and utilities'!$H$5-('Surv-rate CEA'!AA277-'Surv-rate CEA'!AA278)*'Unit cost and utilities'!$G$14</f>
        <v>3.0142413901370055</v>
      </c>
      <c r="AL280" s="12">
        <f t="shared" si="130"/>
        <v>1.8915032635501523</v>
      </c>
      <c r="AM280" s="12">
        <f>'Surv-rate CEA'!AF278*'Unit cost and utilities'!$H$9+'Surv-rate CEA'!AE278*'Unit cost and utilities'!$H$9+('Surv-rate CEA'!AD277-'Surv-rate CEA'!AD278)*'Unit cost and utilities'!G287</f>
        <v>132.975434779051</v>
      </c>
      <c r="AN280" s="12">
        <f t="shared" si="131"/>
        <v>83.445031867584746</v>
      </c>
      <c r="AO280" s="12">
        <f>AM280-'Surv-rate CEA'!AE278*'Unit cost and utilities'!$H$9-('Surv-rate CEA'!AD277-'Surv-rate CEA'!AD278)*'Unit cost and utilities'!G287</f>
        <v>11.649019457175982</v>
      </c>
      <c r="AP280" s="12">
        <f t="shared" si="132"/>
        <v>7.3100178348377334</v>
      </c>
      <c r="AQ280" s="13">
        <f>'Surv-rate CEA'!AI278*'Unit cost and utilities'!$H$4+'Surv-rate CEA'!AH278*'Unit cost and utilities'!$H$4+('Surv-rate CEA'!AG277-'Surv-rate CEA'!AG278)*'Unit cost and utilities'!$G$14</f>
        <v>46.709567879169519</v>
      </c>
      <c r="AR280" s="12">
        <f t="shared" si="133"/>
        <v>29.311288860793827</v>
      </c>
      <c r="AS280" s="13">
        <f>AQ280-'Surv-rate CEA'!AH278*'Unit cost and utilities'!$H$4-('Surv-rate CEA'!AG277-'Surv-rate CEA'!AG278)*'Unit cost and utilities'!$G$14</f>
        <v>0.16553337764383047</v>
      </c>
      <c r="AT280" s="12">
        <f t="shared" si="134"/>
        <v>0.10387586245226152</v>
      </c>
      <c r="AU280" s="12">
        <f>'Surv-rate CEA'!AL278*'Unit cost and utilities'!$H$8+'Surv-rate CEA'!AK278*'Unit cost and utilities'!$H$8+('Surv-rate CEA'!AJ277-'Surv-rate CEA'!AJ278)*'Unit cost and utilities'!$G$14</f>
        <v>43.98831897650463</v>
      </c>
      <c r="AV280" s="12">
        <f t="shared" si="135"/>
        <v>27.603644875423115</v>
      </c>
      <c r="AW280" s="12">
        <f>AU280-'Surv-rate CEA'!AK278*'Unit cost and utilities'!$H$8-('Surv-rate CEA'!AJ277-'Surv-rate CEA'!AJ278)*'Unit cost and utilities'!$G$14</f>
        <v>29.184873911203528</v>
      </c>
      <c r="AX280" s="12">
        <f t="shared" si="136"/>
        <v>18.314155073967726</v>
      </c>
      <c r="AY280" s="12">
        <f>'Surv-rate CEA'!AO278*'Unit cost and utilities'!$H$5+'Surv-rate CEA'!AN278*'Unit cost and utilities'!$H$5+('Surv-rate CEA'!AM277-'Surv-rate CEA'!AM278)*'Unit cost and utilities'!$G$14</f>
        <v>57.203057922745899</v>
      </c>
      <c r="AZ280" s="12">
        <f t="shared" si="137"/>
        <v>35.896186383733614</v>
      </c>
      <c r="BA280" s="12">
        <f>AY280-'Surv-rate CEA'!AN278*'Unit cost and utilities'!$H$5-('Surv-rate CEA'!AM277-'Surv-rate CEA'!AM278)*'Unit cost and utilities'!$G$14</f>
        <v>3.0142413901370055</v>
      </c>
      <c r="BB280" s="12">
        <f t="shared" si="138"/>
        <v>1.8915032635501523</v>
      </c>
    </row>
    <row r="281" spans="1:54">
      <c r="A281" s="12">
        <v>276</v>
      </c>
      <c r="B281" s="12">
        <f t="shared" si="139"/>
        <v>15.821917808219178</v>
      </c>
      <c r="C281" s="12">
        <f>'Surv-rate CEA'!D279*'Unit cost and utilities'!$H$7+'Surv-rate CEA'!E279*'Unit cost and utilities'!$H$7+'Unit cost and utilities'!$G$14*('Surv-rate CEA'!C278-'Surv-rate CEA'!C279)</f>
        <v>50.076741668508767</v>
      </c>
      <c r="D281" s="12">
        <f t="shared" si="113"/>
        <v>31.370868972570136</v>
      </c>
      <c r="E281" s="12">
        <f>C281-'Surv-rate CEA'!E279*'Unit cost and utilities'!$H$7-'Unit cost and utilities'!$G$14*('Surv-rate CEA'!C278-'Surv-rate CEA'!C279)</f>
        <v>1.1009011055394455</v>
      </c>
      <c r="F281" s="12">
        <f t="shared" si="114"/>
        <v>0.68966596433637339</v>
      </c>
      <c r="G281" s="12">
        <f>'Surv-rate CEA'!G279*'Unit cost and utilities'!$H$4+'Surv-rate CEA'!H279*'Unit cost and utilities'!$H$4+('Surv-rate CEA'!F278-'Surv-rate CEA'!F279)*'Unit cost and utilities'!$G$14</f>
        <v>46.332767895214026</v>
      </c>
      <c r="H281" s="12">
        <f t="shared" si="115"/>
        <v>29.025434609922115</v>
      </c>
      <c r="I281" s="12">
        <f>G281-'Surv-rate CEA'!H279*'Unit cost and utilities'!$H$4-('Surv-rate CEA'!F278-'Surv-rate CEA'!F279)*'Unit cost and utilities'!$G$14</f>
        <v>0.16279784932016161</v>
      </c>
      <c r="J281" s="12">
        <f t="shared" si="116"/>
        <v>0.10198566899273041</v>
      </c>
      <c r="K281" s="12">
        <f>'Surv-rate CEA'!K279*'Unit cost and utilities'!$H$10+'Surv-rate CEA'!J279*'Unit cost and utilities'!$H$10+('Surv-rate CEA'!I278-'Surv-rate CEA'!I279)*'Unit cost and utilities'!$G$14</f>
        <v>45.728465058384792</v>
      </c>
      <c r="L281" s="12">
        <f t="shared" si="117"/>
        <v>28.646865548072711</v>
      </c>
      <c r="M281" s="12">
        <f>K281-'Surv-rate CEA'!J279*'Unit cost and utilities'!$H$10-('Surv-rate CEA'!I278-'Surv-rate CEA'!I279)*'Unit cost and utilities'!$G$14</f>
        <v>2.4938882834861538</v>
      </c>
      <c r="N281" s="12">
        <f t="shared" si="118"/>
        <v>1.5623109644665854</v>
      </c>
      <c r="O281" s="12">
        <f>'Surv-rate CEA'!N279*'Unit cost and utilities'!$H$3+'Surv-rate CEA'!M279*'Unit cost and utilities'!$H$3+('Surv-rate CEA'!L278-'Surv-rate CEA'!L279)*'Unit cost and utilities'!$G$14</f>
        <v>46.294448934163384</v>
      </c>
      <c r="P281" s="12">
        <f t="shared" si="119"/>
        <v>29.001429471683647</v>
      </c>
      <c r="Q281" s="12">
        <f>O281-'Surv-rate CEA'!M279*'Unit cost and utilities'!$H$3-('Surv-rate CEA'!L278-'Surv-rate CEA'!L279)*'Unit cost and utilities'!$G$14</f>
        <v>0.16279784932016095</v>
      </c>
      <c r="R281" s="12">
        <f t="shared" si="120"/>
        <v>0.10198566899273</v>
      </c>
      <c r="S281" s="12">
        <f>'Surv-rate CEA'!Q279*'Unit cost and utilities'!$H$11+'Surv-rate CEA'!P279*'Unit cost and utilities'!$H$11+('Surv-rate CEA'!O278-'Surv-rate CEA'!O279)*'Unit cost and utilities'!$G$14</f>
        <v>45.728465058384792</v>
      </c>
      <c r="T281" s="12">
        <f t="shared" si="121"/>
        <v>28.646865548072711</v>
      </c>
      <c r="U281" s="12">
        <f>S281-'Surv-rate CEA'!P279*'Unit cost and utilities'!$H$11-('Surv-rate CEA'!O278-'Surv-rate CEA'!O279)*'Unit cost and utilities'!$G$14</f>
        <v>2.4938882834861538</v>
      </c>
      <c r="V281" s="12">
        <f t="shared" si="122"/>
        <v>1.5623109644665854</v>
      </c>
      <c r="W281" s="12">
        <f>'Surv-rate CEA'!T279*'Unit cost and utilities'!$H$4+'Surv-rate CEA'!S279*'Unit cost and utilities'!$H$4+('Surv-rate CEA'!R278-'Surv-rate CEA'!R279)*'Unit cost and utilities'!$G$14</f>
        <v>46.332767895214026</v>
      </c>
      <c r="X281" s="12">
        <f t="shared" si="123"/>
        <v>29.025434609922115</v>
      </c>
      <c r="Y281" s="12">
        <f>W281-'Surv-rate CEA'!S279*'Unit cost and utilities'!$H$4-('Surv-rate CEA'!R278-'Surv-rate CEA'!R279)*'Unit cost and utilities'!$G$14</f>
        <v>0.16279784932016161</v>
      </c>
      <c r="Z281" s="12">
        <f t="shared" si="124"/>
        <v>0.10198566899273041</v>
      </c>
      <c r="AA281" s="12">
        <f>'Surv-rate CEA'!W279*'Unit cost and utilities'!$H$6+'Surv-rate CEA'!V279*'Unit cost and utilities'!$H$6+('Surv-rate CEA'!U278-'Surv-rate CEA'!U279)*'Unit cost and utilities'!$G$14</f>
        <v>54.342583569691421</v>
      </c>
      <c r="AB281" s="12">
        <f t="shared" si="125"/>
        <v>34.043230689423936</v>
      </c>
      <c r="AC281" s="12">
        <f>AA281-'Surv-rate CEA'!V279*'Unit cost and utilities'!$H$6-('Surv-rate CEA'!U278-'Surv-rate CEA'!U279)*'Unit cost and utilities'!$G$14</f>
        <v>18.680194191735747</v>
      </c>
      <c r="AD281" s="12">
        <f t="shared" si="126"/>
        <v>11.702317380198645</v>
      </c>
      <c r="AE281" s="12">
        <f>'Surv-rate CEA'!Z279*'Unit cost and utilities'!$H$12+'Surv-rate CEA'!Y279*'Unit cost and utilities'!$H$12+('Surv-rate CEA'!X278-'Surv-rate CEA'!X279)*'Unit cost and utilities'!$G$14</f>
        <v>45.728465058384792</v>
      </c>
      <c r="AF281" s="12">
        <f t="shared" si="127"/>
        <v>28.646865548072711</v>
      </c>
      <c r="AG281" s="12">
        <f>AE281-'Surv-rate CEA'!Y279*'Unit cost and utilities'!$H$12-('Surv-rate CEA'!X278-'Surv-rate CEA'!X279)*'Unit cost and utilities'!$G$14</f>
        <v>2.4938882834861538</v>
      </c>
      <c r="AH281" s="12">
        <f t="shared" si="128"/>
        <v>1.5623109644665854</v>
      </c>
      <c r="AI281" s="12">
        <f>'Surv-rate CEA'!AC279*'Unit cost and utilities'!$H$5+'Surv-rate CEA'!AB279*'Unit cost and utilities'!$H$5+('Surv-rate CEA'!AA278-'Surv-rate CEA'!AA279)*'Unit cost and utilities'!$G$14</f>
        <v>56.763627770652441</v>
      </c>
      <c r="AJ281" s="12">
        <f t="shared" si="129"/>
        <v>35.559908050501349</v>
      </c>
      <c r="AK281" s="12">
        <f>AI281-'Surv-rate CEA'!AB279*'Unit cost and utilities'!$H$5-('Surv-rate CEA'!AA278-'Surv-rate CEA'!AA279)*'Unit cost and utilities'!$G$14</f>
        <v>2.9785909992986888</v>
      </c>
      <c r="AL281" s="12">
        <f t="shared" si="130"/>
        <v>1.8659558279654835</v>
      </c>
      <c r="AM281" s="12">
        <f>'Surv-rate CEA'!AF279*'Unit cost and utilities'!$H$9+'Surv-rate CEA'!AE279*'Unit cost and utilities'!$H$9+('Surv-rate CEA'!AD278-'Surv-rate CEA'!AD279)*'Unit cost and utilities'!G288</f>
        <v>132.37727640545546</v>
      </c>
      <c r="AN281" s="12">
        <f t="shared" si="131"/>
        <v>82.928522397709528</v>
      </c>
      <c r="AO281" s="12">
        <f>AM281-'Surv-rate CEA'!AE279*'Unit cost and utilities'!$H$9-('Surv-rate CEA'!AD278-'Surv-rate CEA'!AD279)*'Unit cost and utilities'!G288</f>
        <v>11.554290515696366</v>
      </c>
      <c r="AP281" s="12">
        <f t="shared" si="132"/>
        <v>7.2382531642800956</v>
      </c>
      <c r="AQ281" s="13">
        <f>'Surv-rate CEA'!AI279*'Unit cost and utilities'!$H$4+'Surv-rate CEA'!AH279*'Unit cost and utilities'!$H$4+('Surv-rate CEA'!AG278-'Surv-rate CEA'!AG279)*'Unit cost and utilities'!$G$14</f>
        <v>46.332767895214026</v>
      </c>
      <c r="AR281" s="12">
        <f t="shared" si="133"/>
        <v>29.025434609922115</v>
      </c>
      <c r="AS281" s="13">
        <f>AQ281-'Surv-rate CEA'!AH279*'Unit cost and utilities'!$H$4-('Surv-rate CEA'!AG278-'Surv-rate CEA'!AG279)*'Unit cost and utilities'!$G$14</f>
        <v>0.16279784932016161</v>
      </c>
      <c r="AT281" s="12">
        <f t="shared" si="134"/>
        <v>0.10198566899273041</v>
      </c>
      <c r="AU281" s="12">
        <f>'Surv-rate CEA'!AL279*'Unit cost and utilities'!$H$8+'Surv-rate CEA'!AK279*'Unit cost and utilities'!$H$8+('Surv-rate CEA'!AJ278-'Surv-rate CEA'!AJ279)*'Unit cost and utilities'!$G$14</f>
        <v>43.698022442003506</v>
      </c>
      <c r="AV281" s="12">
        <f t="shared" si="135"/>
        <v>27.374882844076694</v>
      </c>
      <c r="AW281" s="12">
        <f>AU281-'Surv-rate CEA'!AK279*'Unit cost and utilities'!$H$8-('Surv-rate CEA'!AJ278-'Surv-rate CEA'!AJ279)*'Unit cost and utilities'!$G$14</f>
        <v>28.990990654950373</v>
      </c>
      <c r="AX281" s="12">
        <f t="shared" si="136"/>
        <v>18.16157639092928</v>
      </c>
      <c r="AY281" s="12">
        <f>'Surv-rate CEA'!AO279*'Unit cost and utilities'!$H$5+'Surv-rate CEA'!AN279*'Unit cost and utilities'!$H$5+('Surv-rate CEA'!AM278-'Surv-rate CEA'!AM279)*'Unit cost and utilities'!$G$14</f>
        <v>56.763627770652441</v>
      </c>
      <c r="AZ281" s="12">
        <f t="shared" si="137"/>
        <v>35.559908050501349</v>
      </c>
      <c r="BA281" s="12">
        <f>AY281-'Surv-rate CEA'!AN279*'Unit cost and utilities'!$H$5-('Surv-rate CEA'!AM278-'Surv-rate CEA'!AM279)*'Unit cost and utilities'!$G$14</f>
        <v>2.9785909992986888</v>
      </c>
      <c r="BB281" s="12">
        <f t="shared" si="138"/>
        <v>1.8659558279654835</v>
      </c>
    </row>
    <row r="282" spans="1:54">
      <c r="A282" s="12">
        <v>277</v>
      </c>
      <c r="B282" s="12">
        <f t="shared" si="139"/>
        <v>15.87945205479452</v>
      </c>
      <c r="C282" s="12">
        <f>'Surv-rate CEA'!D280*'Unit cost and utilities'!$H$7+'Surv-rate CEA'!E280*'Unit cost and utilities'!$H$7+'Unit cost and utilities'!$G$14*('Surv-rate CEA'!C279-'Surv-rate CEA'!C280)</f>
        <v>49.759300844394367</v>
      </c>
      <c r="D282" s="12">
        <f t="shared" si="113"/>
        <v>31.119038888439064</v>
      </c>
      <c r="E282" s="12">
        <f>C282-'Surv-rate CEA'!E280*'Unit cost and utilities'!$H$7-'Unit cost and utilities'!$G$14*('Surv-rate CEA'!C279-'Surv-rate CEA'!C280)</f>
        <v>1.0878071960929327</v>
      </c>
      <c r="F282" s="12">
        <f t="shared" si="114"/>
        <v>0.68030526683240911</v>
      </c>
      <c r="G282" s="12">
        <f>'Surv-rate CEA'!G280*'Unit cost and utilities'!$H$4+'Surv-rate CEA'!H280*'Unit cost and utilities'!$H$4+('Surv-rate CEA'!F279-'Surv-rate CEA'!F280)*'Unit cost and utilities'!$G$14</f>
        <v>45.959982816724555</v>
      </c>
      <c r="H282" s="12">
        <f t="shared" si="115"/>
        <v>28.742978062698505</v>
      </c>
      <c r="I282" s="12">
        <f>G282-'Surv-rate CEA'!H280*'Unit cost and utilities'!$H$4-('Surv-rate CEA'!F279-'Surv-rate CEA'!F280)*'Unit cost and utilities'!$G$14</f>
        <v>0.16011479669152007</v>
      </c>
      <c r="J282" s="12">
        <f t="shared" si="116"/>
        <v>0.10013441708997091</v>
      </c>
      <c r="K282" s="12">
        <f>'Surv-rate CEA'!K280*'Unit cost and utilities'!$H$10+'Surv-rate CEA'!J280*'Unit cost and utilities'!$H$10+('Surv-rate CEA'!I279-'Surv-rate CEA'!I280)*'Unit cost and utilities'!$G$14</f>
        <v>45.431183322478269</v>
      </c>
      <c r="L282" s="12">
        <f t="shared" si="117"/>
        <v>28.412271405924994</v>
      </c>
      <c r="M282" s="12">
        <f>K282-'Surv-rate CEA'!J280*'Unit cost and utilities'!$H$10-('Surv-rate CEA'!I279-'Surv-rate CEA'!I280)*'Unit cost and utilities'!$G$14</f>
        <v>2.4675047085292316</v>
      </c>
      <c r="N282" s="12">
        <f t="shared" si="118"/>
        <v>1.5431562276618689</v>
      </c>
      <c r="O282" s="12">
        <f>'Surv-rate CEA'!N280*'Unit cost and utilities'!$H$3+'Surv-rate CEA'!M280*'Unit cost and utilities'!$H$3+('Surv-rate CEA'!L279-'Surv-rate CEA'!L280)*'Unit cost and utilities'!$G$14</f>
        <v>45.920021339781464</v>
      </c>
      <c r="P282" s="12">
        <f t="shared" si="119"/>
        <v>28.717986498630506</v>
      </c>
      <c r="Q282" s="12">
        <f>O282-'Surv-rate CEA'!M280*'Unit cost and utilities'!$H$3-('Surv-rate CEA'!L279-'Surv-rate CEA'!L280)*'Unit cost and utilities'!$G$14</f>
        <v>0.16011479669152262</v>
      </c>
      <c r="R282" s="12">
        <f t="shared" si="120"/>
        <v>0.10013441708997251</v>
      </c>
      <c r="S282" s="12">
        <f>'Surv-rate CEA'!Q280*'Unit cost and utilities'!$H$11+'Surv-rate CEA'!P280*'Unit cost and utilities'!$H$11+('Surv-rate CEA'!O279-'Surv-rate CEA'!O280)*'Unit cost and utilities'!$G$14</f>
        <v>45.431183322478269</v>
      </c>
      <c r="T282" s="12">
        <f t="shared" si="121"/>
        <v>28.412271405924994</v>
      </c>
      <c r="U282" s="12">
        <f>S282-'Surv-rate CEA'!P280*'Unit cost and utilities'!$H$11-('Surv-rate CEA'!O279-'Surv-rate CEA'!O280)*'Unit cost and utilities'!$G$14</f>
        <v>2.4675047085292316</v>
      </c>
      <c r="V282" s="12">
        <f t="shared" si="122"/>
        <v>1.5431562276618689</v>
      </c>
      <c r="W282" s="12">
        <f>'Surv-rate CEA'!T280*'Unit cost and utilities'!$H$4+'Surv-rate CEA'!S280*'Unit cost and utilities'!$H$4+('Surv-rate CEA'!R279-'Surv-rate CEA'!R280)*'Unit cost and utilities'!$G$14</f>
        <v>45.959982816724555</v>
      </c>
      <c r="X282" s="12">
        <f t="shared" si="123"/>
        <v>28.742978062698505</v>
      </c>
      <c r="Y282" s="12">
        <f>W282-'Surv-rate CEA'!S280*'Unit cost and utilities'!$H$4-('Surv-rate CEA'!R279-'Surv-rate CEA'!R280)*'Unit cost and utilities'!$G$14</f>
        <v>0.16011479669152007</v>
      </c>
      <c r="Z282" s="12">
        <f t="shared" si="124"/>
        <v>0.10013441708997091</v>
      </c>
      <c r="AA282" s="12">
        <f>'Surv-rate CEA'!W280*'Unit cost and utilities'!$H$6+'Surv-rate CEA'!V280*'Unit cost and utilities'!$H$6+('Surv-rate CEA'!U279-'Surv-rate CEA'!U280)*'Unit cost and utilities'!$G$14</f>
        <v>54.006022545960768</v>
      </c>
      <c r="AB282" s="12">
        <f t="shared" si="125"/>
        <v>33.774902124795425</v>
      </c>
      <c r="AC282" s="12">
        <f>AA282-'Surv-rate CEA'!V280*'Unit cost and utilities'!$H$6-('Surv-rate CEA'!U279-'Surv-rate CEA'!U280)*'Unit cost and utilities'!$G$14</f>
        <v>18.543178088051359</v>
      </c>
      <c r="AD282" s="12">
        <f t="shared" si="126"/>
        <v>11.596744131149272</v>
      </c>
      <c r="AE282" s="12">
        <f>'Surv-rate CEA'!Z280*'Unit cost and utilities'!$H$12+'Surv-rate CEA'!Y280*'Unit cost and utilities'!$H$12+('Surv-rate CEA'!X279-'Surv-rate CEA'!X280)*'Unit cost and utilities'!$G$14</f>
        <v>45.431183322478269</v>
      </c>
      <c r="AF282" s="12">
        <f t="shared" si="127"/>
        <v>28.412271405924994</v>
      </c>
      <c r="AG282" s="12">
        <f>AE282-'Surv-rate CEA'!Y280*'Unit cost and utilities'!$H$12-('Surv-rate CEA'!X279-'Surv-rate CEA'!X280)*'Unit cost and utilities'!$G$14</f>
        <v>2.4675047085292316</v>
      </c>
      <c r="AH282" s="12">
        <f t="shared" si="128"/>
        <v>1.5431562276618689</v>
      </c>
      <c r="AI282" s="12">
        <f>'Surv-rate CEA'!AC280*'Unit cost and utilities'!$H$5+'Surv-rate CEA'!AB280*'Unit cost and utilities'!$H$5+('Surv-rate CEA'!AA279-'Surv-rate CEA'!AA280)*'Unit cost and utilities'!$G$14</f>
        <v>56.328711520800553</v>
      </c>
      <c r="AJ282" s="12">
        <f t="shared" si="129"/>
        <v>35.227491837818505</v>
      </c>
      <c r="AK282" s="12">
        <f>AI282-'Surv-rate CEA'!AB280*'Unit cost and utilities'!$H$5-('Surv-rate CEA'!AA279-'Surv-rate CEA'!AA280)*'Unit cost and utilities'!$G$14</f>
        <v>2.943457676813908</v>
      </c>
      <c r="AL282" s="12">
        <f t="shared" si="130"/>
        <v>1.8408131215044077</v>
      </c>
      <c r="AM282" s="12">
        <f>'Surv-rate CEA'!AF280*'Unit cost and utilities'!$H$9+'Surv-rate CEA'!AE280*'Unit cost and utilities'!$H$9+('Surv-rate CEA'!AD279-'Surv-rate CEA'!AD280)*'Unit cost and utilities'!G289</f>
        <v>131.78335366435232</v>
      </c>
      <c r="AN282" s="12">
        <f t="shared" si="131"/>
        <v>82.416176231139573</v>
      </c>
      <c r="AO282" s="12">
        <f>AM282-'Surv-rate CEA'!AE280*'Unit cost and utilities'!$H$9-('Surv-rate CEA'!AD279-'Surv-rate CEA'!AD280)*'Unit cost and utilities'!G289</f>
        <v>11.460586872064383</v>
      </c>
      <c r="AP282" s="12">
        <f t="shared" si="132"/>
        <v>7.1673524849431898</v>
      </c>
      <c r="AQ282" s="13">
        <f>'Surv-rate CEA'!AI280*'Unit cost and utilities'!$H$4+'Surv-rate CEA'!AH280*'Unit cost and utilities'!$H$4+('Surv-rate CEA'!AG279-'Surv-rate CEA'!AG280)*'Unit cost and utilities'!$G$14</f>
        <v>45.959982816724555</v>
      </c>
      <c r="AR282" s="12">
        <f t="shared" si="133"/>
        <v>28.742978062698505</v>
      </c>
      <c r="AS282" s="13">
        <f>AQ282-'Surv-rate CEA'!AH280*'Unit cost and utilities'!$H$4-('Surv-rate CEA'!AG279-'Surv-rate CEA'!AG280)*'Unit cost and utilities'!$G$14</f>
        <v>0.16011479669152007</v>
      </c>
      <c r="AT282" s="12">
        <f t="shared" si="134"/>
        <v>0.10013441708997091</v>
      </c>
      <c r="AU282" s="12">
        <f>'Surv-rate CEA'!AL280*'Unit cost and utilities'!$H$8+'Surv-rate CEA'!AK280*'Unit cost and utilities'!$H$8+('Surv-rate CEA'!AJ279-'Surv-rate CEA'!AJ280)*'Unit cost and utilities'!$G$14</f>
        <v>43.410403041875284</v>
      </c>
      <c r="AV282" s="12">
        <f t="shared" si="135"/>
        <v>27.148492794289631</v>
      </c>
      <c r="AW282" s="12">
        <f>AU282-'Surv-rate CEA'!AK280*'Unit cost and utilities'!$H$8-('Surv-rate CEA'!AJ279-'Surv-rate CEA'!AJ280)*'Unit cost and utilities'!$G$14</f>
        <v>28.798918443690351</v>
      </c>
      <c r="AX282" s="12">
        <f t="shared" si="136"/>
        <v>18.010595964696837</v>
      </c>
      <c r="AY282" s="12">
        <f>'Surv-rate CEA'!AO280*'Unit cost and utilities'!$H$5+'Surv-rate CEA'!AN280*'Unit cost and utilities'!$H$5+('Surv-rate CEA'!AM279-'Surv-rate CEA'!AM280)*'Unit cost and utilities'!$G$14</f>
        <v>56.328711520800553</v>
      </c>
      <c r="AZ282" s="12">
        <f t="shared" si="137"/>
        <v>35.227491837818505</v>
      </c>
      <c r="BA282" s="12">
        <f>AY282-'Surv-rate CEA'!AN280*'Unit cost and utilities'!$H$5-('Surv-rate CEA'!AM279-'Surv-rate CEA'!AM280)*'Unit cost and utilities'!$G$14</f>
        <v>2.943457676813908</v>
      </c>
      <c r="BB282" s="12">
        <f t="shared" si="138"/>
        <v>1.8408131215044077</v>
      </c>
    </row>
    <row r="283" spans="1:54">
      <c r="A283" s="12">
        <v>278</v>
      </c>
      <c r="B283" s="12">
        <f t="shared" si="139"/>
        <v>15.936986301369863</v>
      </c>
      <c r="C283" s="12">
        <f>'Surv-rate CEA'!D281*'Unit cost and utilities'!$H$7+'Surv-rate CEA'!E281*'Unit cost and utilities'!$H$7+'Unit cost and utilities'!$G$14*('Surv-rate CEA'!C280-'Surv-rate CEA'!C281)</f>
        <v>49.444702429598124</v>
      </c>
      <c r="D283" s="12">
        <f t="shared" si="113"/>
        <v>30.869748644246638</v>
      </c>
      <c r="E283" s="12">
        <f>C283-'Surv-rate CEA'!E281*'Unit cost and utilities'!$H$7-'Unit cost and utilities'!$G$14*('Surv-rate CEA'!C280-'Surv-rate CEA'!C281)</f>
        <v>1.0749039489392644</v>
      </c>
      <c r="F283" s="12">
        <f t="shared" si="114"/>
        <v>0.67109342538180816</v>
      </c>
      <c r="G283" s="12">
        <f>'Surv-rate CEA'!G281*'Unit cost and utilities'!$H$4+'Surv-rate CEA'!H281*'Unit cost and utilities'!$H$4+('Surv-rate CEA'!F280-'Surv-rate CEA'!F281)*'Unit cost and utilities'!$G$14</f>
        <v>45.591158864053703</v>
      </c>
      <c r="H283" s="12">
        <f t="shared" si="115"/>
        <v>28.463870655044687</v>
      </c>
      <c r="I283" s="12">
        <f>G283-'Surv-rate CEA'!H281*'Unit cost and utilities'!$H$4-('Surv-rate CEA'!F280-'Surv-rate CEA'!F281)*'Unit cost and utilities'!$G$14</f>
        <v>0.15748306996729056</v>
      </c>
      <c r="J283" s="12">
        <f t="shared" si="116"/>
        <v>9.8321206251297866E-2</v>
      </c>
      <c r="K283" s="12">
        <f>'Surv-rate CEA'!K281*'Unit cost and utilities'!$H$10+'Surv-rate CEA'!J281*'Unit cost and utilities'!$H$10+('Surv-rate CEA'!I280-'Surv-rate CEA'!I281)*'Unit cost and utilities'!$G$14</f>
        <v>45.136611419218319</v>
      </c>
      <c r="L283" s="12">
        <f t="shared" si="117"/>
        <v>28.180083622673891</v>
      </c>
      <c r="M283" s="12">
        <f>K283-'Surv-rate CEA'!J281*'Unit cost and utilities'!$H$10-('Surv-rate CEA'!I280-'Surv-rate CEA'!I281)*'Unit cost and utilities'!$G$14</f>
        <v>2.4414707673518468</v>
      </c>
      <c r="N283" s="12">
        <f t="shared" si="118"/>
        <v>1.5242803618393632</v>
      </c>
      <c r="O283" s="12">
        <f>'Surv-rate CEA'!N281*'Unit cost and utilities'!$H$3+'Surv-rate CEA'!M281*'Unit cost and utilities'!$H$3+('Surv-rate CEA'!L280-'Surv-rate CEA'!L281)*'Unit cost and utilities'!$G$14</f>
        <v>45.549604602071319</v>
      </c>
      <c r="P283" s="12">
        <f t="shared" si="119"/>
        <v>28.437927135123221</v>
      </c>
      <c r="Q283" s="12">
        <f>O283-'Surv-rate CEA'!M281*'Unit cost and utilities'!$H$3-('Surv-rate CEA'!L280-'Surv-rate CEA'!L281)*'Unit cost and utilities'!$G$14</f>
        <v>0.15748306996729045</v>
      </c>
      <c r="R283" s="12">
        <f t="shared" si="120"/>
        <v>9.8321206251297796E-2</v>
      </c>
      <c r="S283" s="12">
        <f>'Surv-rate CEA'!Q281*'Unit cost and utilities'!$H$11+'Surv-rate CEA'!P281*'Unit cost and utilities'!$H$11+('Surv-rate CEA'!O280-'Surv-rate CEA'!O281)*'Unit cost and utilities'!$G$14</f>
        <v>45.136611419218319</v>
      </c>
      <c r="T283" s="12">
        <f t="shared" si="121"/>
        <v>28.180083622673891</v>
      </c>
      <c r="U283" s="12">
        <f>S283-'Surv-rate CEA'!P281*'Unit cost and utilities'!$H$11-('Surv-rate CEA'!O280-'Surv-rate CEA'!O281)*'Unit cost and utilities'!$G$14</f>
        <v>2.4414707673518468</v>
      </c>
      <c r="V283" s="12">
        <f t="shared" si="122"/>
        <v>1.5242803618393632</v>
      </c>
      <c r="W283" s="12">
        <f>'Surv-rate CEA'!T281*'Unit cost and utilities'!$H$4+'Surv-rate CEA'!S281*'Unit cost and utilities'!$H$4+('Surv-rate CEA'!R280-'Surv-rate CEA'!R281)*'Unit cost and utilities'!$G$14</f>
        <v>45.591158864053703</v>
      </c>
      <c r="X283" s="12">
        <f t="shared" si="123"/>
        <v>28.463870655044687</v>
      </c>
      <c r="Y283" s="12">
        <f>W283-'Surv-rate CEA'!S281*'Unit cost and utilities'!$H$4-('Surv-rate CEA'!R280-'Surv-rate CEA'!R281)*'Unit cost and utilities'!$G$14</f>
        <v>0.15748306996729056</v>
      </c>
      <c r="Z283" s="12">
        <f t="shared" si="124"/>
        <v>9.8321206251297866E-2</v>
      </c>
      <c r="AA283" s="12">
        <f>'Surv-rate CEA'!W281*'Unit cost and utilities'!$H$6+'Surv-rate CEA'!V281*'Unit cost and utilities'!$H$6+('Surv-rate CEA'!U280-'Surv-rate CEA'!U281)*'Unit cost and utilities'!$G$14</f>
        <v>53.672426290683688</v>
      </c>
      <c r="AB283" s="12">
        <f t="shared" si="125"/>
        <v>33.509238144963533</v>
      </c>
      <c r="AC283" s="12">
        <f>AA283-'Surv-rate CEA'!V281*'Unit cost and utilities'!$H$6-('Surv-rate CEA'!U280-'Surv-rate CEA'!U281)*'Unit cost and utilities'!$G$14</f>
        <v>18.407534973416432</v>
      </c>
      <c r="AD283" s="12">
        <f t="shared" si="126"/>
        <v>11.492353070556501</v>
      </c>
      <c r="AE283" s="12">
        <f>'Surv-rate CEA'!Z281*'Unit cost and utilities'!$H$12+'Surv-rate CEA'!Y281*'Unit cost and utilities'!$H$12+('Surv-rate CEA'!X280-'Surv-rate CEA'!X281)*'Unit cost and utilities'!$G$14</f>
        <v>45.136611419218319</v>
      </c>
      <c r="AF283" s="12">
        <f t="shared" si="127"/>
        <v>28.180083622673891</v>
      </c>
      <c r="AG283" s="12">
        <f>AE283-'Surv-rate CEA'!Y281*'Unit cost and utilities'!$H$12-('Surv-rate CEA'!X280-'Surv-rate CEA'!X281)*'Unit cost and utilities'!$G$14</f>
        <v>2.4414707673518468</v>
      </c>
      <c r="AH283" s="12">
        <f t="shared" si="128"/>
        <v>1.5242803618393632</v>
      </c>
      <c r="AI283" s="12">
        <f>'Surv-rate CEA'!AC281*'Unit cost and utilities'!$H$5+'Surv-rate CEA'!AB281*'Unit cost and utilities'!$H$5+('Surv-rate CEA'!AA280-'Surv-rate CEA'!AA281)*'Unit cost and utilities'!$G$14</f>
        <v>55.898250401813854</v>
      </c>
      <c r="AJ283" s="12">
        <f t="shared" si="129"/>
        <v>34.898884102176552</v>
      </c>
      <c r="AK283" s="12">
        <f>AI283-'Surv-rate CEA'!AB281*'Unit cost and utilities'!$H$5-('Surv-rate CEA'!AA280-'Surv-rate CEA'!AA281)*'Unit cost and utilities'!$G$14</f>
        <v>2.9088324880649874</v>
      </c>
      <c r="AL283" s="12">
        <f t="shared" si="130"/>
        <v>1.8160677148909792</v>
      </c>
      <c r="AM283" s="12">
        <f>'Surv-rate CEA'!AF281*'Unit cost and utilities'!$H$9+'Surv-rate CEA'!AE281*'Unit cost and utilities'!$H$9+('Surv-rate CEA'!AD280-'Surv-rate CEA'!AD281)*'Unit cost and utilities'!G290</f>
        <v>131.19362463609608</v>
      </c>
      <c r="AN283" s="12">
        <f t="shared" si="131"/>
        <v>81.907950037931812</v>
      </c>
      <c r="AO283" s="12">
        <f>AM283-'Surv-rate CEA'!AE281*'Unit cost and utilities'!$H$9-('Surv-rate CEA'!AD280-'Surv-rate CEA'!AD281)*'Unit cost and utilities'!G290</f>
        <v>11.367894526948987</v>
      </c>
      <c r="AP283" s="12">
        <f t="shared" si="132"/>
        <v>7.0973032381150585</v>
      </c>
      <c r="AQ283" s="13">
        <f>'Surv-rate CEA'!AI281*'Unit cost and utilities'!$H$4+'Surv-rate CEA'!AH281*'Unit cost and utilities'!$H$4+('Surv-rate CEA'!AG280-'Surv-rate CEA'!AG281)*'Unit cost and utilities'!$G$14</f>
        <v>45.591158864053703</v>
      </c>
      <c r="AR283" s="12">
        <f t="shared" si="133"/>
        <v>28.463870655044687</v>
      </c>
      <c r="AS283" s="13">
        <f>AQ283-'Surv-rate CEA'!AH281*'Unit cost and utilities'!$H$4-('Surv-rate CEA'!AG280-'Surv-rate CEA'!AG281)*'Unit cost and utilities'!$G$14</f>
        <v>0.15748306996729056</v>
      </c>
      <c r="AT283" s="12">
        <f t="shared" si="134"/>
        <v>9.8321206251297866E-2</v>
      </c>
      <c r="AU283" s="12">
        <f>'Surv-rate CEA'!AL281*'Unit cost and utilities'!$H$8+'Surv-rate CEA'!AK281*'Unit cost and utilities'!$H$8+('Surv-rate CEA'!AJ280-'Surv-rate CEA'!AJ281)*'Unit cost and utilities'!$G$14</f>
        <v>43.125428581810461</v>
      </c>
      <c r="AV283" s="12">
        <f t="shared" si="135"/>
        <v>26.924444380900663</v>
      </c>
      <c r="AW283" s="12">
        <f>AU283-'Surv-rate CEA'!AK281*'Unit cost and utilities'!$H$8-('Surv-rate CEA'!AJ280-'Surv-rate CEA'!AJ281)*'Unit cost and utilities'!$G$14</f>
        <v>28.608635178390646</v>
      </c>
      <c r="AX283" s="12">
        <f t="shared" si="136"/>
        <v>17.861193082703508</v>
      </c>
      <c r="AY283" s="12">
        <f>'Surv-rate CEA'!AO281*'Unit cost and utilities'!$H$5+'Surv-rate CEA'!AN281*'Unit cost and utilities'!$H$5+('Surv-rate CEA'!AM280-'Surv-rate CEA'!AM281)*'Unit cost and utilities'!$G$14</f>
        <v>55.898250401813854</v>
      </c>
      <c r="AZ283" s="12">
        <f t="shared" si="137"/>
        <v>34.898884102176552</v>
      </c>
      <c r="BA283" s="12">
        <f>AY283-'Surv-rate CEA'!AN281*'Unit cost and utilities'!$H$5-('Surv-rate CEA'!AM280-'Surv-rate CEA'!AM281)*'Unit cost and utilities'!$G$14</f>
        <v>2.9088324880649874</v>
      </c>
      <c r="BB283" s="12">
        <f t="shared" si="138"/>
        <v>1.8160677148909792</v>
      </c>
    </row>
    <row r="284" spans="1:54">
      <c r="A284" s="12">
        <v>279</v>
      </c>
      <c r="B284" s="12">
        <f t="shared" si="139"/>
        <v>15.994520547945205</v>
      </c>
      <c r="C284" s="12">
        <f>'Surv-rate CEA'!D282*'Unit cost and utilities'!$H$7+'Surv-rate CEA'!E282*'Unit cost and utilities'!$H$7+'Unit cost and utilities'!$G$14*('Surv-rate CEA'!C281-'Surv-rate CEA'!C282)</f>
        <v>49.132913012367027</v>
      </c>
      <c r="D284" s="12">
        <f t="shared" si="113"/>
        <v>30.622966495847017</v>
      </c>
      <c r="E284" s="12">
        <f>C284-'Surv-rate CEA'!E282*'Unit cost and utilities'!$H$7-'Unit cost and utilities'!$G$14*('Surv-rate CEA'!C281-'Surv-rate CEA'!C282)</f>
        <v>1.0621880606157188</v>
      </c>
      <c r="F284" s="12">
        <f t="shared" si="114"/>
        <v>0.66202769993174559</v>
      </c>
      <c r="G284" s="12">
        <f>'Surv-rate CEA'!G282*'Unit cost and utilities'!$H$4+'Surv-rate CEA'!H282*'Unit cost and utilities'!$H$4+('Surv-rate CEA'!F281-'Surv-rate CEA'!F282)*'Unit cost and utilities'!$G$14</f>
        <v>45.226243130875531</v>
      </c>
      <c r="H284" s="12">
        <f t="shared" si="115"/>
        <v>28.188064643780233</v>
      </c>
      <c r="I284" s="12">
        <f>G284-'Surv-rate CEA'!H282*'Unit cost and utilities'!$H$4-('Surv-rate CEA'!F281-'Surv-rate CEA'!F282)*'Unit cost and utilities'!$G$14</f>
        <v>0.15490154774909448</v>
      </c>
      <c r="J284" s="12">
        <f t="shared" si="116"/>
        <v>9.6545159162075136E-2</v>
      </c>
      <c r="K284" s="12">
        <f>'Surv-rate CEA'!K282*'Unit cost and utilities'!$H$10+'Surv-rate CEA'!J282*'Unit cost and utilities'!$H$10+('Surv-rate CEA'!I281-'Surv-rate CEA'!I282)*'Unit cost and utilities'!$G$14</f>
        <v>44.844717070082666</v>
      </c>
      <c r="L284" s="12">
        <f t="shared" si="117"/>
        <v>27.950271704981517</v>
      </c>
      <c r="M284" s="12">
        <f>K284-'Surv-rate CEA'!J282*'Unit cost and utilities'!$H$10-('Surv-rate CEA'!I281-'Surv-rate CEA'!I282)*'Unit cost and utilities'!$G$14</f>
        <v>2.4157808539850585</v>
      </c>
      <c r="N284" s="12">
        <f t="shared" si="118"/>
        <v>1.5056786096576926</v>
      </c>
      <c r="O284" s="12">
        <f>'Surv-rate CEA'!N282*'Unit cost and utilities'!$H$3+'Surv-rate CEA'!M282*'Unit cost and utilities'!$H$3+('Surv-rate CEA'!L281-'Surv-rate CEA'!L282)*'Unit cost and utilities'!$G$14</f>
        <v>45.183144554707461</v>
      </c>
      <c r="P284" s="12">
        <f t="shared" si="119"/>
        <v>28.161202685612164</v>
      </c>
      <c r="Q284" s="12">
        <f>O284-'Surv-rate CEA'!M282*'Unit cost and utilities'!$H$3-('Surv-rate CEA'!L281-'Surv-rate CEA'!L282)*'Unit cost and utilities'!$G$14</f>
        <v>0.15490154774908793</v>
      </c>
      <c r="R284" s="12">
        <f t="shared" si="120"/>
        <v>9.6545159162071056E-2</v>
      </c>
      <c r="S284" s="12">
        <f>'Surv-rate CEA'!Q282*'Unit cost and utilities'!$H$11+'Surv-rate CEA'!P282*'Unit cost and utilities'!$H$11+('Surv-rate CEA'!O281-'Surv-rate CEA'!O282)*'Unit cost and utilities'!$G$14</f>
        <v>44.844717070082666</v>
      </c>
      <c r="T284" s="12">
        <f t="shared" si="121"/>
        <v>27.950271704981517</v>
      </c>
      <c r="U284" s="12">
        <f>S284-'Surv-rate CEA'!P282*'Unit cost and utilities'!$H$11-('Surv-rate CEA'!O281-'Surv-rate CEA'!O282)*'Unit cost and utilities'!$G$14</f>
        <v>2.4157808539850585</v>
      </c>
      <c r="V284" s="12">
        <f t="shared" si="122"/>
        <v>1.5056786096576926</v>
      </c>
      <c r="W284" s="12">
        <f>'Surv-rate CEA'!T282*'Unit cost and utilities'!$H$4+'Surv-rate CEA'!S282*'Unit cost and utilities'!$H$4+('Surv-rate CEA'!R281-'Surv-rate CEA'!R282)*'Unit cost and utilities'!$G$14</f>
        <v>45.226243130875531</v>
      </c>
      <c r="X284" s="12">
        <f t="shared" si="123"/>
        <v>28.188064643780233</v>
      </c>
      <c r="Y284" s="12">
        <f>W284-'Surv-rate CEA'!S282*'Unit cost and utilities'!$H$4-('Surv-rate CEA'!R281-'Surv-rate CEA'!R282)*'Unit cost and utilities'!$G$14</f>
        <v>0.15490154774909448</v>
      </c>
      <c r="Z284" s="12">
        <f t="shared" si="124"/>
        <v>9.6545159162075136E-2</v>
      </c>
      <c r="AA284" s="12">
        <f>'Surv-rate CEA'!W282*'Unit cost and utilities'!$H$6+'Surv-rate CEA'!V282*'Unit cost and utilities'!$H$6+('Surv-rate CEA'!U281-'Surv-rate CEA'!U282)*'Unit cost and utilities'!$G$14</f>
        <v>53.341760372198372</v>
      </c>
      <c r="AB284" s="12">
        <f t="shared" si="125"/>
        <v>33.246205864003507</v>
      </c>
      <c r="AC284" s="12">
        <f>AA284-'Surv-rate CEA'!V282*'Unit cost and utilities'!$H$6-('Surv-rate CEA'!U281-'Surv-rate CEA'!U282)*'Unit cost and utilities'!$G$14</f>
        <v>18.273247195597207</v>
      </c>
      <c r="AD284" s="12">
        <f t="shared" si="126"/>
        <v>11.389128027077371</v>
      </c>
      <c r="AE284" s="12">
        <f>'Surv-rate CEA'!Z282*'Unit cost and utilities'!$H$12+'Surv-rate CEA'!Y282*'Unit cost and utilities'!$H$12+('Surv-rate CEA'!X281-'Surv-rate CEA'!X282)*'Unit cost and utilities'!$G$14</f>
        <v>44.844717070082666</v>
      </c>
      <c r="AF284" s="12">
        <f t="shared" si="127"/>
        <v>27.950271704981517</v>
      </c>
      <c r="AG284" s="12">
        <f>AE284-'Surv-rate CEA'!Y282*'Unit cost and utilities'!$H$12-('Surv-rate CEA'!X281-'Surv-rate CEA'!X282)*'Unit cost and utilities'!$G$14</f>
        <v>2.4157808539850585</v>
      </c>
      <c r="AH284" s="12">
        <f t="shared" si="128"/>
        <v>1.5056786096576926</v>
      </c>
      <c r="AI284" s="12">
        <f>'Surv-rate CEA'!AC282*'Unit cost and utilities'!$H$5+'Surv-rate CEA'!AB282*'Unit cost and utilities'!$H$5+('Surv-rate CEA'!AA281-'Surv-rate CEA'!AA282)*'Unit cost and utilities'!$G$14</f>
        <v>55.472186575316243</v>
      </c>
      <c r="AJ284" s="12">
        <f t="shared" si="129"/>
        <v>34.574032085573798</v>
      </c>
      <c r="AK284" s="12">
        <f>AI284-'Surv-rate CEA'!AB282*'Unit cost and utilities'!$H$5-('Surv-rate CEA'!AA281-'Surv-rate CEA'!AA282)*'Unit cost and utilities'!$G$14</f>
        <v>2.8747066782599622</v>
      </c>
      <c r="AL284" s="12">
        <f t="shared" si="130"/>
        <v>1.7917123348982857</v>
      </c>
      <c r="AM284" s="12">
        <f>'Surv-rate CEA'!AF282*'Unit cost and utilities'!$H$9+'Surv-rate CEA'!AE282*'Unit cost and utilities'!$H$9+('Surv-rate CEA'!AD281-'Surv-rate CEA'!AD282)*'Unit cost and utilities'!G291</f>
        <v>130.60804793954813</v>
      </c>
      <c r="AN284" s="12">
        <f t="shared" si="131"/>
        <v>81.403801055598734</v>
      </c>
      <c r="AO284" s="12">
        <f>AM284-'Surv-rate CEA'!AE282*'Unit cost and utilities'!$H$9-('Surv-rate CEA'!AD281-'Surv-rate CEA'!AD282)*'Unit cost and utilities'!G291</f>
        <v>11.27619971307513</v>
      </c>
      <c r="AP284" s="12">
        <f t="shared" si="132"/>
        <v>7.0280930814556593</v>
      </c>
      <c r="AQ284" s="13">
        <f>'Surv-rate CEA'!AI282*'Unit cost and utilities'!$H$4+'Surv-rate CEA'!AH282*'Unit cost and utilities'!$H$4+('Surv-rate CEA'!AG281-'Surv-rate CEA'!AG282)*'Unit cost and utilities'!$G$14</f>
        <v>45.226243130875531</v>
      </c>
      <c r="AR284" s="12">
        <f t="shared" si="133"/>
        <v>28.188064643780233</v>
      </c>
      <c r="AS284" s="13">
        <f>AQ284-'Surv-rate CEA'!AH282*'Unit cost and utilities'!$H$4-('Surv-rate CEA'!AG281-'Surv-rate CEA'!AG282)*'Unit cost and utilities'!$G$14</f>
        <v>0.15490154774909448</v>
      </c>
      <c r="AT284" s="12">
        <f t="shared" si="134"/>
        <v>9.6545159162075136E-2</v>
      </c>
      <c r="AU284" s="12">
        <f>'Surv-rate CEA'!AL282*'Unit cost and utilities'!$H$8+'Surv-rate CEA'!AK282*'Unit cost and utilities'!$H$8+('Surv-rate CEA'!AJ281-'Surv-rate CEA'!AJ282)*'Unit cost and utilities'!$G$14</f>
        <v>42.843067348671077</v>
      </c>
      <c r="AV284" s="12">
        <f t="shared" si="135"/>
        <v>26.702707728064865</v>
      </c>
      <c r="AW284" s="12">
        <f>AU284-'Surv-rate CEA'!AK282*'Unit cost and utilities'!$H$8-('Surv-rate CEA'!AJ281-'Surv-rate CEA'!AJ282)*'Unit cost and utilities'!$G$14</f>
        <v>28.420119095166946</v>
      </c>
      <c r="AX284" s="12">
        <f t="shared" si="136"/>
        <v>17.713347357202657</v>
      </c>
      <c r="AY284" s="12">
        <f>'Surv-rate CEA'!AO282*'Unit cost and utilities'!$H$5+'Surv-rate CEA'!AN282*'Unit cost and utilities'!$H$5+('Surv-rate CEA'!AM281-'Surv-rate CEA'!AM282)*'Unit cost and utilities'!$G$14</f>
        <v>55.472186575316243</v>
      </c>
      <c r="AZ284" s="12">
        <f t="shared" si="137"/>
        <v>34.574032085573798</v>
      </c>
      <c r="BA284" s="12">
        <f>AY284-'Surv-rate CEA'!AN282*'Unit cost and utilities'!$H$5-('Surv-rate CEA'!AM281-'Surv-rate CEA'!AM282)*'Unit cost and utilities'!$G$14</f>
        <v>2.8747066782599622</v>
      </c>
      <c r="BB284" s="12">
        <f t="shared" si="138"/>
        <v>1.7917123348982857</v>
      </c>
    </row>
    <row r="285" spans="1:54">
      <c r="A285" s="12">
        <v>280</v>
      </c>
      <c r="B285" s="12">
        <f t="shared" si="139"/>
        <v>16.052054794520547</v>
      </c>
      <c r="C285" s="12">
        <f>'Surv-rate CEA'!D283*'Unit cost and utilities'!$H$7+'Surv-rate CEA'!E283*'Unit cost and utilities'!$H$7+'Unit cost and utilities'!$G$14*('Surv-rate CEA'!C282-'Surv-rate CEA'!C283)</f>
        <v>48.823899671211144</v>
      </c>
      <c r="D285" s="12">
        <f t="shared" si="113"/>
        <v>30.378661180579925</v>
      </c>
      <c r="E285" s="12">
        <f>C285-'Surv-rate CEA'!E283*'Unit cost and utilities'!$H$7-'Unit cost and utilities'!$G$14*('Surv-rate CEA'!C282-'Surv-rate CEA'!C283)</f>
        <v>1.0496562942659136</v>
      </c>
      <c r="F285" s="12">
        <f t="shared" si="114"/>
        <v>0.65310540809523754</v>
      </c>
      <c r="G285" s="12">
        <f>'Surv-rate CEA'!G283*'Unit cost and utilities'!$H$4+'Surv-rate CEA'!H283*'Unit cost and utilities'!$H$4+('Surv-rate CEA'!F282-'Surv-rate CEA'!F283)*'Unit cost and utilities'!$G$14</f>
        <v>44.865183567455318</v>
      </c>
      <c r="H285" s="12">
        <f t="shared" si="115"/>
        <v>27.915513090485536</v>
      </c>
      <c r="I285" s="12">
        <f>G285-'Surv-rate CEA'!H283*'Unit cost and utilities'!$H$4-('Surv-rate CEA'!F282-'Surv-rate CEA'!F283)*'Unit cost and utilities'!$G$14</f>
        <v>0.15236913624948645</v>
      </c>
      <c r="J285" s="12">
        <f t="shared" si="116"/>
        <v>9.4805421026827708E-2</v>
      </c>
      <c r="K285" s="12">
        <f>'Surv-rate CEA'!K283*'Unit cost and utilities'!$H$10+'Surv-rate CEA'!J283*'Unit cost and utilities'!$H$10+('Surv-rate CEA'!I282-'Surv-rate CEA'!I283)*'Unit cost and utilities'!$G$14</f>
        <v>44.555468475064671</v>
      </c>
      <c r="L285" s="12">
        <f t="shared" si="117"/>
        <v>27.72280562718155</v>
      </c>
      <c r="M285" s="12">
        <f>K285-'Surv-rate CEA'!J283*'Unit cost and utilities'!$H$10-('Surv-rate CEA'!I282-'Surv-rate CEA'!I283)*'Unit cost and utilities'!$G$14</f>
        <v>2.390429468374637</v>
      </c>
      <c r="N285" s="12">
        <f t="shared" si="118"/>
        <v>1.4873463075430227</v>
      </c>
      <c r="O285" s="12">
        <f>'Surv-rate CEA'!N283*'Unit cost and utilities'!$H$3+'Surv-rate CEA'!M283*'Unit cost and utilities'!$H$3+('Surv-rate CEA'!L282-'Surv-rate CEA'!L283)*'Unit cost and utilities'!$G$14</f>
        <v>44.820587920773725</v>
      </c>
      <c r="P285" s="12">
        <f t="shared" si="119"/>
        <v>27.887765285623736</v>
      </c>
      <c r="Q285" s="12">
        <f>O285-'Surv-rate CEA'!M283*'Unit cost and utilities'!$H$3-('Surv-rate CEA'!L282-'Surv-rate CEA'!L283)*'Unit cost and utilities'!$G$14</f>
        <v>0.15236913624948556</v>
      </c>
      <c r="R285" s="12">
        <f t="shared" si="120"/>
        <v>9.4805421026827152E-2</v>
      </c>
      <c r="S285" s="12">
        <f>'Surv-rate CEA'!Q283*'Unit cost and utilities'!$H$11+'Surv-rate CEA'!P283*'Unit cost and utilities'!$H$11+('Surv-rate CEA'!O282-'Surv-rate CEA'!O283)*'Unit cost and utilities'!$G$14</f>
        <v>44.555468475064671</v>
      </c>
      <c r="T285" s="12">
        <f t="shared" si="121"/>
        <v>27.72280562718155</v>
      </c>
      <c r="U285" s="12">
        <f>S285-'Surv-rate CEA'!P283*'Unit cost and utilities'!$H$11-('Surv-rate CEA'!O282-'Surv-rate CEA'!O283)*'Unit cost and utilities'!$G$14</f>
        <v>2.390429468374637</v>
      </c>
      <c r="V285" s="12">
        <f t="shared" si="122"/>
        <v>1.4873463075430227</v>
      </c>
      <c r="W285" s="12">
        <f>'Surv-rate CEA'!T283*'Unit cost and utilities'!$H$4+'Surv-rate CEA'!S283*'Unit cost and utilities'!$H$4+('Surv-rate CEA'!R282-'Surv-rate CEA'!R283)*'Unit cost and utilities'!$G$14</f>
        <v>44.865183567455318</v>
      </c>
      <c r="X285" s="12">
        <f t="shared" si="123"/>
        <v>27.915513090485536</v>
      </c>
      <c r="Y285" s="12">
        <f>W285-'Surv-rate CEA'!S283*'Unit cost and utilities'!$H$4-('Surv-rate CEA'!R282-'Surv-rate CEA'!R283)*'Unit cost and utilities'!$G$14</f>
        <v>0.15236913624948645</v>
      </c>
      <c r="Z285" s="12">
        <f t="shared" si="124"/>
        <v>9.4805421026827708E-2</v>
      </c>
      <c r="AA285" s="12">
        <f>'Surv-rate CEA'!W283*'Unit cost and utilities'!$H$6+'Surv-rate CEA'!V283*'Unit cost and utilities'!$H$6+('Surv-rate CEA'!U282-'Surv-rate CEA'!U283)*'Unit cost and utilities'!$G$14</f>
        <v>53.01399085939422</v>
      </c>
      <c r="AB285" s="12">
        <f t="shared" si="125"/>
        <v>32.985772889778424</v>
      </c>
      <c r="AC285" s="12">
        <f>AA285-'Surv-rate CEA'!V283*'Unit cost and utilities'!$H$6-('Surv-rate CEA'!U282-'Surv-rate CEA'!U283)*'Unit cost and utilities'!$G$14</f>
        <v>18.140297381080458</v>
      </c>
      <c r="AD285" s="12">
        <f t="shared" si="126"/>
        <v>11.287053094198987</v>
      </c>
      <c r="AE285" s="12">
        <f>'Surv-rate CEA'!Z283*'Unit cost and utilities'!$H$12+'Surv-rate CEA'!Y283*'Unit cost and utilities'!$H$12+('Surv-rate CEA'!X282-'Surv-rate CEA'!X283)*'Unit cost and utilities'!$G$14</f>
        <v>44.555468475064671</v>
      </c>
      <c r="AF285" s="12">
        <f t="shared" si="127"/>
        <v>27.72280562718155</v>
      </c>
      <c r="AG285" s="12">
        <f>AE285-'Surv-rate CEA'!Y283*'Unit cost and utilities'!$H$12-('Surv-rate CEA'!X282-'Surv-rate CEA'!X283)*'Unit cost and utilities'!$G$14</f>
        <v>2.390429468374637</v>
      </c>
      <c r="AH285" s="12">
        <f t="shared" si="128"/>
        <v>1.4873463075430227</v>
      </c>
      <c r="AI285" s="12">
        <f>'Surv-rate CEA'!AC283*'Unit cost and utilities'!$H$5+'Surv-rate CEA'!AB283*'Unit cost and utilities'!$H$5+('Surv-rate CEA'!AA282-'Surv-rate CEA'!AA283)*'Unit cost and utilities'!$G$14</f>
        <v>55.050463118386709</v>
      </c>
      <c r="AJ285" s="12">
        <f t="shared" si="129"/>
        <v>34.252883898448253</v>
      </c>
      <c r="AK285" s="12">
        <f>AI285-'Surv-rate CEA'!AB283*'Unit cost and utilities'!$H$5-('Surv-rate CEA'!AA282-'Surv-rate CEA'!AA283)*'Unit cost and utilities'!$G$14</f>
        <v>2.8410716682916544</v>
      </c>
      <c r="AL285" s="12">
        <f t="shared" si="130"/>
        <v>1.7677398606418229</v>
      </c>
      <c r="AM285" s="12">
        <f>'Surv-rate CEA'!AF283*'Unit cost and utilities'!$H$9+'Surv-rate CEA'!AE283*'Unit cost and utilities'!$H$9+('Surv-rate CEA'!AD282-'Surv-rate CEA'!AD283)*'Unit cost and utilities'!G292</f>
        <v>130.02658272353207</v>
      </c>
      <c r="AN285" s="12">
        <f t="shared" si="131"/>
        <v>80.903687080037827</v>
      </c>
      <c r="AO285" s="12">
        <f>AM285-'Surv-rate CEA'!AE283*'Unit cost and utilities'!$H$9-('Surv-rate CEA'!AD282-'Surv-rate CEA'!AD283)*'Unit cost and utilities'!G292</f>
        <v>11.18548889068461</v>
      </c>
      <c r="AP285" s="12">
        <f t="shared" si="132"/>
        <v>6.959709884657383</v>
      </c>
      <c r="AQ285" s="13">
        <f>'Surv-rate CEA'!AI283*'Unit cost and utilities'!$H$4+'Surv-rate CEA'!AH283*'Unit cost and utilities'!$H$4+('Surv-rate CEA'!AG282-'Surv-rate CEA'!AG283)*'Unit cost and utilities'!$G$14</f>
        <v>44.865183567455318</v>
      </c>
      <c r="AR285" s="12">
        <f t="shared" si="133"/>
        <v>27.915513090485536</v>
      </c>
      <c r="AS285" s="13">
        <f>AQ285-'Surv-rate CEA'!AH283*'Unit cost and utilities'!$H$4-('Surv-rate CEA'!AG282-'Surv-rate CEA'!AG283)*'Unit cost and utilities'!$G$14</f>
        <v>0.15236913624948645</v>
      </c>
      <c r="AT285" s="12">
        <f t="shared" si="134"/>
        <v>9.4805421026827708E-2</v>
      </c>
      <c r="AU285" s="12">
        <f>'Surv-rate CEA'!AL283*'Unit cost and utilities'!$H$8+'Surv-rate CEA'!AK283*'Unit cost and utilities'!$H$8+('Surv-rate CEA'!AJ282-'Surv-rate CEA'!AJ283)*'Unit cost and utilities'!$G$14</f>
        <v>42.563288101851533</v>
      </c>
      <c r="AV285" s="12">
        <f t="shared" si="135"/>
        <v>26.483253420659864</v>
      </c>
      <c r="AW285" s="12">
        <f>AU285-'Surv-rate CEA'!AK283*'Unit cost and utilities'!$H$8-('Surv-rate CEA'!AJ282-'Surv-rate CEA'!AJ283)*'Unit cost and utilities'!$G$14</f>
        <v>28.233348759185215</v>
      </c>
      <c r="AX285" s="12">
        <f t="shared" si="136"/>
        <v>17.567038719239569</v>
      </c>
      <c r="AY285" s="12">
        <f>'Surv-rate CEA'!AO283*'Unit cost and utilities'!$H$5+'Surv-rate CEA'!AN283*'Unit cost and utilities'!$H$5+('Surv-rate CEA'!AM282-'Surv-rate CEA'!AM283)*'Unit cost and utilities'!$G$14</f>
        <v>55.050463118386709</v>
      </c>
      <c r="AZ285" s="12">
        <f t="shared" si="137"/>
        <v>34.252883898448253</v>
      </c>
      <c r="BA285" s="12">
        <f>AY285-'Surv-rate CEA'!AN283*'Unit cost and utilities'!$H$5-('Surv-rate CEA'!AM282-'Surv-rate CEA'!AM283)*'Unit cost and utilities'!$G$14</f>
        <v>2.8410716682916544</v>
      </c>
      <c r="BB285" s="12">
        <f t="shared" si="138"/>
        <v>1.7677398606418229</v>
      </c>
    </row>
    <row r="286" spans="1:54">
      <c r="A286" s="12">
        <v>281</v>
      </c>
      <c r="B286" s="12">
        <f t="shared" si="139"/>
        <v>16.109589041095891</v>
      </c>
      <c r="C286" s="12">
        <f>'Surv-rate CEA'!D284*'Unit cost and utilities'!$H$7+'Surv-rate CEA'!E284*'Unit cost and utilities'!$H$7+'Unit cost and utilities'!$G$14*('Surv-rate CEA'!C283-'Surv-rate CEA'!C284)</f>
        <v>48.517629966259392</v>
      </c>
      <c r="D286" s="12">
        <f t="shared" si="113"/>
        <v>30.136801908612515</v>
      </c>
      <c r="E286" s="12">
        <f>C286-'Surv-rate CEA'!E284*'Unit cost and utilities'!$H$7-'Unit cost and utilities'!$G$14*('Surv-rate CEA'!C283-'Surv-rate CEA'!C284)</f>
        <v>1.037305478104557</v>
      </c>
      <c r="F286" s="12">
        <f t="shared" si="114"/>
        <v>0.64432392377977876</v>
      </c>
      <c r="G286" s="12">
        <f>'Surv-rate CEA'!G284*'Unit cost and utilities'!$H$4+'Surv-rate CEA'!H284*'Unit cost and utilities'!$H$4+('Surv-rate CEA'!F283-'Surv-rate CEA'!F284)*'Unit cost and utilities'!$G$14</f>
        <v>44.507928964299701</v>
      </c>
      <c r="H286" s="12">
        <f t="shared" si="115"/>
        <v>27.646169845734345</v>
      </c>
      <c r="I286" s="12">
        <f>G286-'Surv-rate CEA'!H284*'Unit cost and utilities'!$H$4-('Surv-rate CEA'!F283-'Surv-rate CEA'!F284)*'Unit cost and utilities'!$G$14</f>
        <v>0.1498847685344018</v>
      </c>
      <c r="J286" s="12">
        <f t="shared" si="116"/>
        <v>9.3101158930903982E-2</v>
      </c>
      <c r="K286" s="12">
        <f>'Surv-rate CEA'!K284*'Unit cost and utilities'!$H$10+'Surv-rate CEA'!J284*'Unit cost and utilities'!$H$10+('Surv-rate CEA'!I283-'Surv-rate CEA'!I284)*'Unit cost and utilities'!$G$14</f>
        <v>44.268834304163867</v>
      </c>
      <c r="L286" s="12">
        <f t="shared" si="117"/>
        <v>27.497655822791931</v>
      </c>
      <c r="M286" s="12">
        <f>K286-'Surv-rate CEA'!J284*'Unit cost and utilities'!$H$10-('Surv-rate CEA'!I283-'Surv-rate CEA'!I284)*'Unit cost and utilities'!$G$14</f>
        <v>2.3654112140713255</v>
      </c>
      <c r="N286" s="12">
        <f t="shared" si="118"/>
        <v>1.4692788835821644</v>
      </c>
      <c r="O286" s="12">
        <f>'Surv-rate CEA'!N284*'Unit cost and utilities'!$H$3+'Surv-rate CEA'!M284*'Unit cost and utilities'!$H$3+('Surv-rate CEA'!L283-'Surv-rate CEA'!L284)*'Unit cost and utilities'!$G$14</f>
        <v>44.461882295483768</v>
      </c>
      <c r="P286" s="12">
        <f t="shared" si="119"/>
        <v>27.617567885217678</v>
      </c>
      <c r="Q286" s="12">
        <f>O286-'Surv-rate CEA'!M284*'Unit cost and utilities'!$H$3-('Surv-rate CEA'!L283-'Surv-rate CEA'!L284)*'Unit cost and utilities'!$G$14</f>
        <v>0.14988476853440025</v>
      </c>
      <c r="R286" s="12">
        <f t="shared" si="120"/>
        <v>9.3101158930903011E-2</v>
      </c>
      <c r="S286" s="12">
        <f>'Surv-rate CEA'!Q284*'Unit cost and utilities'!$H$11+'Surv-rate CEA'!P284*'Unit cost and utilities'!$H$11+('Surv-rate CEA'!O283-'Surv-rate CEA'!O284)*'Unit cost and utilities'!$G$14</f>
        <v>44.268834304163867</v>
      </c>
      <c r="T286" s="12">
        <f t="shared" si="121"/>
        <v>27.497655822791931</v>
      </c>
      <c r="U286" s="12">
        <f>S286-'Surv-rate CEA'!P284*'Unit cost and utilities'!$H$11-('Surv-rate CEA'!O283-'Surv-rate CEA'!O284)*'Unit cost and utilities'!$G$14</f>
        <v>2.3654112140713255</v>
      </c>
      <c r="V286" s="12">
        <f t="shared" si="122"/>
        <v>1.4692788835821644</v>
      </c>
      <c r="W286" s="12">
        <f>'Surv-rate CEA'!T284*'Unit cost and utilities'!$H$4+'Surv-rate CEA'!S284*'Unit cost and utilities'!$H$4+('Surv-rate CEA'!R283-'Surv-rate CEA'!R284)*'Unit cost and utilities'!$G$14</f>
        <v>44.507928964299701</v>
      </c>
      <c r="X286" s="12">
        <f t="shared" si="123"/>
        <v>27.646169845734345</v>
      </c>
      <c r="Y286" s="12">
        <f>W286-'Surv-rate CEA'!S284*'Unit cost and utilities'!$H$4-('Surv-rate CEA'!R283-'Surv-rate CEA'!R284)*'Unit cost and utilities'!$G$14</f>
        <v>0.1498847685344018</v>
      </c>
      <c r="Z286" s="12">
        <f t="shared" si="124"/>
        <v>9.3101158930903982E-2</v>
      </c>
      <c r="AA286" s="12">
        <f>'Surv-rate CEA'!W284*'Unit cost and utilities'!$H$6+'Surv-rate CEA'!V284*'Unit cost and utilities'!$H$6+('Surv-rate CEA'!U283-'Surv-rate CEA'!U284)*'Unit cost and utilities'!$G$14</f>
        <v>52.689084312951415</v>
      </c>
      <c r="AB286" s="12">
        <f t="shared" si="125"/>
        <v>32.727907315131823</v>
      </c>
      <c r="AC286" s="12">
        <f>AA286-'Surv-rate CEA'!V284*'Unit cost and utilities'!$H$6-('Surv-rate CEA'!U283-'Surv-rate CEA'!U284)*'Unit cost and utilities'!$G$14</f>
        <v>18.008668429837805</v>
      </c>
      <c r="AD286" s="12">
        <f t="shared" si="126"/>
        <v>11.1861126251495</v>
      </c>
      <c r="AE286" s="12">
        <f>'Surv-rate CEA'!Z284*'Unit cost and utilities'!$H$12+'Surv-rate CEA'!Y284*'Unit cost and utilities'!$H$12+('Surv-rate CEA'!X283-'Surv-rate CEA'!X284)*'Unit cost and utilities'!$G$14</f>
        <v>44.268834304163867</v>
      </c>
      <c r="AF286" s="12">
        <f t="shared" si="127"/>
        <v>27.497655822791931</v>
      </c>
      <c r="AG286" s="12">
        <f>AE286-'Surv-rate CEA'!Y284*'Unit cost and utilities'!$H$12-('Surv-rate CEA'!X283-'Surv-rate CEA'!X284)*'Unit cost and utilities'!$G$14</f>
        <v>2.3654112140713255</v>
      </c>
      <c r="AH286" s="12">
        <f t="shared" si="128"/>
        <v>1.4692788835821644</v>
      </c>
      <c r="AI286" s="12">
        <f>'Surv-rate CEA'!AC284*'Unit cost and utilities'!$H$5+'Surv-rate CEA'!AB284*'Unit cost and utilities'!$H$5+('Surv-rate CEA'!AA283-'Surv-rate CEA'!AA284)*'Unit cost and utilities'!$G$14</f>
        <v>54.633024006406863</v>
      </c>
      <c r="AJ286" s="12">
        <f t="shared" si="129"/>
        <v>33.935388502994812</v>
      </c>
      <c r="AK286" s="12">
        <f>AI286-'Surv-rate CEA'!AB284*'Unit cost and utilities'!$H$5-('Surv-rate CEA'!AA283-'Surv-rate CEA'!AA284)*'Unit cost and utilities'!$G$14</f>
        <v>2.8079190507045229</v>
      </c>
      <c r="AL286" s="12">
        <f t="shared" si="130"/>
        <v>1.7441433199715228</v>
      </c>
      <c r="AM286" s="12">
        <f>'Surv-rate CEA'!AF284*'Unit cost and utilities'!$H$9+'Surv-rate CEA'!AE284*'Unit cost and utilities'!$H$9+('Surv-rate CEA'!AD283-'Surv-rate CEA'!AD284)*'Unit cost and utilities'!G293</f>
        <v>129.44918865844346</v>
      </c>
      <c r="AN286" s="12">
        <f t="shared" si="131"/>
        <v>80.407566456628658</v>
      </c>
      <c r="AO286" s="12">
        <f>AM286-'Surv-rate CEA'!AE284*'Unit cost and utilities'!$H$9-('Surv-rate CEA'!AD283-'Surv-rate CEA'!AD284)*'Unit cost and utilities'!G293</f>
        <v>11.095748743099762</v>
      </c>
      <c r="AP286" s="12">
        <f t="shared" si="132"/>
        <v>6.8921417252054322</v>
      </c>
      <c r="AQ286" s="13">
        <f>'Surv-rate CEA'!AI284*'Unit cost and utilities'!$H$4+'Surv-rate CEA'!AH284*'Unit cost and utilities'!$H$4+('Surv-rate CEA'!AG283-'Surv-rate CEA'!AG284)*'Unit cost and utilities'!$G$14</f>
        <v>44.507928964299701</v>
      </c>
      <c r="AR286" s="12">
        <f t="shared" si="133"/>
        <v>27.646169845734345</v>
      </c>
      <c r="AS286" s="13">
        <f>AQ286-'Surv-rate CEA'!AH284*'Unit cost and utilities'!$H$4-('Surv-rate CEA'!AG283-'Surv-rate CEA'!AG284)*'Unit cost and utilities'!$G$14</f>
        <v>0.1498847685344018</v>
      </c>
      <c r="AT286" s="12">
        <f t="shared" si="134"/>
        <v>9.3101158930903982E-2</v>
      </c>
      <c r="AU286" s="12">
        <f>'Surv-rate CEA'!AL284*'Unit cost and utilities'!$H$8+'Surv-rate CEA'!AK284*'Unit cost and utilities'!$H$8+('Surv-rate CEA'!AJ283-'Surv-rate CEA'!AJ284)*'Unit cost and utilities'!$G$14</f>
        <v>42.28606006484393</v>
      </c>
      <c r="AV286" s="12">
        <f t="shared" si="135"/>
        <v>26.266052495889113</v>
      </c>
      <c r="AW286" s="12">
        <f>AU286-'Surv-rate CEA'!AK284*'Unit cost and utilities'!$H$8-('Surv-rate CEA'!AJ283-'Surv-rate CEA'!AJ284)*'Unit cost and utilities'!$G$14</f>
        <v>28.048303058694419</v>
      </c>
      <c r="AX286" s="12">
        <f t="shared" si="136"/>
        <v>17.422247412753702</v>
      </c>
      <c r="AY286" s="12">
        <f>'Surv-rate CEA'!AO284*'Unit cost and utilities'!$H$5+'Surv-rate CEA'!AN284*'Unit cost and utilities'!$H$5+('Surv-rate CEA'!AM283-'Surv-rate CEA'!AM284)*'Unit cost and utilities'!$G$14</f>
        <v>54.633024006406863</v>
      </c>
      <c r="AZ286" s="12">
        <f t="shared" si="137"/>
        <v>33.935388502994812</v>
      </c>
      <c r="BA286" s="12">
        <f>AY286-'Surv-rate CEA'!AN284*'Unit cost and utilities'!$H$5-('Surv-rate CEA'!AM283-'Surv-rate CEA'!AM284)*'Unit cost and utilities'!$G$14</f>
        <v>2.8079190507045229</v>
      </c>
      <c r="BB286" s="12">
        <f t="shared" si="138"/>
        <v>1.7441433199715228</v>
      </c>
    </row>
    <row r="287" spans="1:54">
      <c r="A287" s="12">
        <v>282</v>
      </c>
      <c r="B287" s="12">
        <f t="shared" si="139"/>
        <v>16.167123287671235</v>
      </c>
      <c r="C287" s="12">
        <f>'Surv-rate CEA'!D285*'Unit cost and utilities'!$H$7+'Surv-rate CEA'!E285*'Unit cost and utilities'!$H$7+'Unit cost and utilities'!$G$14*('Surv-rate CEA'!C284-'Surv-rate CEA'!C285)</f>
        <v>48.214071930762877</v>
      </c>
      <c r="D287" s="12">
        <f t="shared" si="113"/>
        <v>29.897358354443089</v>
      </c>
      <c r="E287" s="12">
        <f>C287-'Surv-rate CEA'!E285*'Unit cost and utilities'!$H$7-'Unit cost and utilities'!$G$14*('Surv-rate CEA'!C284-'Surv-rate CEA'!C285)</f>
        <v>1.0251325039219452</v>
      </c>
      <c r="F287" s="12">
        <f t="shared" si="114"/>
        <v>0.63568067585236587</v>
      </c>
      <c r="G287" s="12">
        <f>'Surv-rate CEA'!G285*'Unit cost and utilities'!$H$4+'Surv-rate CEA'!H285*'Unit cost and utilities'!$H$4+('Surv-rate CEA'!F284-'Surv-rate CEA'!F285)*'Unit cost and utilities'!$G$14</f>
        <v>44.154428936151923</v>
      </c>
      <c r="H287" s="12">
        <f t="shared" si="115"/>
        <v>27.379989533670521</v>
      </c>
      <c r="I287" s="12">
        <f>G287-'Surv-rate CEA'!H285*'Unit cost and utilities'!$H$4-('Surv-rate CEA'!F284-'Surv-rate CEA'!F285)*'Unit cost and utilities'!$G$14</f>
        <v>0.14744740378851895</v>
      </c>
      <c r="J287" s="12">
        <f t="shared" si="116"/>
        <v>9.1431561221961888E-2</v>
      </c>
      <c r="K287" s="12">
        <f>'Surv-rate CEA'!K285*'Unit cost and utilities'!$H$10+'Surv-rate CEA'!J285*'Unit cost and utilities'!$H$10+('Surv-rate CEA'!I284-'Surv-rate CEA'!I285)*'Unit cost and utilities'!$G$14</f>
        <v>43.984783689028959</v>
      </c>
      <c r="L287" s="12">
        <f t="shared" si="117"/>
        <v>27.274793176191178</v>
      </c>
      <c r="M287" s="12">
        <f>K287-'Surv-rate CEA'!J285*'Unit cost and utilities'!$H$10-('Surv-rate CEA'!I284-'Surv-rate CEA'!I285)*'Unit cost and utilities'!$G$14</f>
        <v>2.3407207959782621</v>
      </c>
      <c r="N287" s="12">
        <f t="shared" si="118"/>
        <v>1.4514718554689823</v>
      </c>
      <c r="O287" s="12">
        <f>'Surv-rate CEA'!N285*'Unit cost and utilities'!$H$3+'Surv-rate CEA'!M285*'Unit cost and utilities'!$H$3+('Surv-rate CEA'!L284-'Surv-rate CEA'!L285)*'Unit cost and utilities'!$G$14</f>
        <v>44.106976129295838</v>
      </c>
      <c r="P287" s="12">
        <f t="shared" si="119"/>
        <v>27.350564232826034</v>
      </c>
      <c r="Q287" s="12">
        <f>O287-'Surv-rate CEA'!M285*'Unit cost and utilities'!$H$3-('Surv-rate CEA'!L284-'Surv-rate CEA'!L285)*'Unit cost and utilities'!$G$14</f>
        <v>0.14744740378851928</v>
      </c>
      <c r="R287" s="12">
        <f t="shared" si="120"/>
        <v>9.1431561221962096E-2</v>
      </c>
      <c r="S287" s="12">
        <f>'Surv-rate CEA'!Q285*'Unit cost and utilities'!$H$11+'Surv-rate CEA'!P285*'Unit cost and utilities'!$H$11+('Surv-rate CEA'!O284-'Surv-rate CEA'!O285)*'Unit cost and utilities'!$G$14</f>
        <v>43.984783689028959</v>
      </c>
      <c r="T287" s="12">
        <f t="shared" si="121"/>
        <v>27.274793176191178</v>
      </c>
      <c r="U287" s="12">
        <f>S287-'Surv-rate CEA'!P285*'Unit cost and utilities'!$H$11-('Surv-rate CEA'!O284-'Surv-rate CEA'!O285)*'Unit cost and utilities'!$G$14</f>
        <v>2.3407207959782621</v>
      </c>
      <c r="V287" s="12">
        <f t="shared" si="122"/>
        <v>1.4514718554689823</v>
      </c>
      <c r="W287" s="12">
        <f>'Surv-rate CEA'!T285*'Unit cost and utilities'!$H$4+'Surv-rate CEA'!S285*'Unit cost and utilities'!$H$4+('Surv-rate CEA'!R284-'Surv-rate CEA'!R285)*'Unit cost and utilities'!$G$14</f>
        <v>44.154428936151923</v>
      </c>
      <c r="X287" s="12">
        <f t="shared" si="123"/>
        <v>27.379989533670521</v>
      </c>
      <c r="Y287" s="12">
        <f>W287-'Surv-rate CEA'!S285*'Unit cost and utilities'!$H$4-('Surv-rate CEA'!R284-'Surv-rate CEA'!R285)*'Unit cost and utilities'!$G$14</f>
        <v>0.14744740378851895</v>
      </c>
      <c r="Z287" s="12">
        <f t="shared" si="124"/>
        <v>9.1431561221961888E-2</v>
      </c>
      <c r="AA287" s="12">
        <f>'Surv-rate CEA'!W285*'Unit cost and utilities'!$H$6+'Surv-rate CEA'!V285*'Unit cost and utilities'!$H$6+('Surv-rate CEA'!U284-'Surv-rate CEA'!U285)*'Unit cost and utilities'!$G$14</f>
        <v>52.3670077767297</v>
      </c>
      <c r="AB287" s="12">
        <f t="shared" si="125"/>
        <v>32.472577709244383</v>
      </c>
      <c r="AC287" s="12">
        <f>AA287-'Surv-rate CEA'!V285*'Unit cost and utilities'!$H$6-('Surv-rate CEA'!U284-'Surv-rate CEA'!U285)*'Unit cost and utilities'!$G$14</f>
        <v>17.878343510204211</v>
      </c>
      <c r="AD287" s="12">
        <f t="shared" si="126"/>
        <v>11.086291227921802</v>
      </c>
      <c r="AE287" s="12">
        <f>'Surv-rate CEA'!Z285*'Unit cost and utilities'!$H$12+'Surv-rate CEA'!Y285*'Unit cost and utilities'!$H$12+('Surv-rate CEA'!X284-'Surv-rate CEA'!X285)*'Unit cost and utilities'!$G$14</f>
        <v>43.984783689028959</v>
      </c>
      <c r="AF287" s="12">
        <f t="shared" si="127"/>
        <v>27.274793176191178</v>
      </c>
      <c r="AG287" s="12">
        <f>AE287-'Surv-rate CEA'!Y285*'Unit cost and utilities'!$H$12-('Surv-rate CEA'!X284-'Surv-rate CEA'!X285)*'Unit cost and utilities'!$G$14</f>
        <v>2.3407207959782621</v>
      </c>
      <c r="AH287" s="12">
        <f t="shared" si="128"/>
        <v>1.4514718554689823</v>
      </c>
      <c r="AI287" s="12">
        <f>'Surv-rate CEA'!AC285*'Unit cost and utilities'!$H$5+'Surv-rate CEA'!AB285*'Unit cost and utilities'!$H$5+('Surv-rate CEA'!AA284-'Surv-rate CEA'!AA285)*'Unit cost and utilities'!$G$14</f>
        <v>54.219814096265146</v>
      </c>
      <c r="AJ287" s="12">
        <f t="shared" si="129"/>
        <v>33.621495696840945</v>
      </c>
      <c r="AK287" s="12">
        <f>AI287-'Surv-rate CEA'!AB285*'Unit cost and utilities'!$H$5-('Surv-rate CEA'!AA284-'Surv-rate CEA'!AA285)*'Unit cost and utilities'!$G$14</f>
        <v>2.7752405857657569</v>
      </c>
      <c r="AL287" s="12">
        <f t="shared" si="130"/>
        <v>1.7209158859592828</v>
      </c>
      <c r="AM287" s="12">
        <f>'Surv-rate CEA'!AF285*'Unit cost and utilities'!$H$9+'Surv-rate CEA'!AE285*'Unit cost and utilities'!$H$9+('Surv-rate CEA'!AD284-'Surv-rate CEA'!AD285)*'Unit cost and utilities'!G294</f>
        <v>128.87582592802286</v>
      </c>
      <c r="AN287" s="12">
        <f t="shared" si="131"/>
        <v>79.915398071501613</v>
      </c>
      <c r="AO287" s="12">
        <f>AM287-'Surv-rate CEA'!AE285*'Unit cost and utilities'!$H$9-('Surv-rate CEA'!AD284-'Surv-rate CEA'!AD285)*'Unit cost and utilities'!G294</f>
        <v>11.006966172386839</v>
      </c>
      <c r="AP287" s="12">
        <f t="shared" si="132"/>
        <v>6.8253768842351992</v>
      </c>
      <c r="AQ287" s="13">
        <f>'Surv-rate CEA'!AI285*'Unit cost and utilities'!$H$4+'Surv-rate CEA'!AH285*'Unit cost and utilities'!$H$4+('Surv-rate CEA'!AG284-'Surv-rate CEA'!AG285)*'Unit cost and utilities'!$G$14</f>
        <v>44.154428936151923</v>
      </c>
      <c r="AR287" s="12">
        <f t="shared" si="133"/>
        <v>27.379989533670521</v>
      </c>
      <c r="AS287" s="13">
        <f>AQ287-'Surv-rate CEA'!AH285*'Unit cost and utilities'!$H$4-('Surv-rate CEA'!AG284-'Surv-rate CEA'!AG285)*'Unit cost and utilities'!$G$14</f>
        <v>0.14744740378851895</v>
      </c>
      <c r="AT287" s="12">
        <f t="shared" si="134"/>
        <v>9.1431561221961888E-2</v>
      </c>
      <c r="AU287" s="12">
        <f>'Surv-rate CEA'!AL285*'Unit cost and utilities'!$H$8+'Surv-rate CEA'!AK285*'Unit cost and utilities'!$H$8+('Surv-rate CEA'!AJ284-'Surv-rate CEA'!AJ285)*'Unit cost and utilities'!$G$14</f>
        <v>42.011352916951125</v>
      </c>
      <c r="AV287" s="12">
        <f t="shared" si="135"/>
        <v>26.05107643504509</v>
      </c>
      <c r="AW287" s="12">
        <f>AU287-'Surv-rate CEA'!AK285*'Unit cost and utilities'!$H$8-('Surv-rate CEA'!AJ284-'Surv-rate CEA'!AJ285)*'Unit cost and utilities'!$G$14</f>
        <v>27.864961199184823</v>
      </c>
      <c r="AX287" s="12">
        <f t="shared" si="136"/>
        <v>17.278953988806958</v>
      </c>
      <c r="AY287" s="12">
        <f>'Surv-rate CEA'!AO285*'Unit cost and utilities'!$H$5+'Surv-rate CEA'!AN285*'Unit cost and utilities'!$H$5+('Surv-rate CEA'!AM284-'Surv-rate CEA'!AM285)*'Unit cost and utilities'!$G$14</f>
        <v>54.219814096265146</v>
      </c>
      <c r="AZ287" s="12">
        <f t="shared" si="137"/>
        <v>33.621495696840945</v>
      </c>
      <c r="BA287" s="12">
        <f>AY287-'Surv-rate CEA'!AN285*'Unit cost and utilities'!$H$5-('Surv-rate CEA'!AM284-'Surv-rate CEA'!AM285)*'Unit cost and utilities'!$G$14</f>
        <v>2.7752405857657569</v>
      </c>
      <c r="BB287" s="12">
        <f t="shared" si="138"/>
        <v>1.7209158859592828</v>
      </c>
    </row>
    <row r="288" spans="1:54">
      <c r="A288" s="12">
        <v>283</v>
      </c>
      <c r="B288" s="12">
        <f t="shared" si="139"/>
        <v>16.224657534246575</v>
      </c>
      <c r="C288" s="12">
        <f>'Surv-rate CEA'!D286*'Unit cost and utilities'!$H$7+'Surv-rate CEA'!E286*'Unit cost and utilities'!$H$7+'Unit cost and utilities'!$G$14*('Surv-rate CEA'!C285-'Surv-rate CEA'!C286)</f>
        <v>47.913194062790701</v>
      </c>
      <c r="D288" s="12">
        <f t="shared" si="113"/>
        <v>29.660300648592763</v>
      </c>
      <c r="E288" s="12">
        <f>C288-'Surv-rate CEA'!E286*'Unit cost and utilities'!$H$7-'Unit cost and utilities'!$G$14*('Surv-rate CEA'!C285-'Surv-rate CEA'!C286)</f>
        <v>1.013134325627246</v>
      </c>
      <c r="F288" s="12">
        <f t="shared" si="114"/>
        <v>0.62717314683994463</v>
      </c>
      <c r="G288" s="12">
        <f>'Surv-rate CEA'!G286*'Unit cost and utilities'!$H$4+'Surv-rate CEA'!H286*'Unit cost and utilities'!$H$4+('Surv-rate CEA'!F285-'Surv-rate CEA'!F286)*'Unit cost and utilities'!$G$14</f>
        <v>43.804633906348222</v>
      </c>
      <c r="H288" s="12">
        <f t="shared" si="115"/>
        <v>27.116927536935606</v>
      </c>
      <c r="I288" s="12">
        <f>G288-'Surv-rate CEA'!H286*'Unit cost and utilities'!$H$4-('Surv-rate CEA'!F285-'Surv-rate CEA'!F286)*'Unit cost and utilities'!$G$14</f>
        <v>0.14505602660283112</v>
      </c>
      <c r="J288" s="12">
        <f t="shared" si="116"/>
        <v>8.9795836910640886E-2</v>
      </c>
      <c r="K288" s="12">
        <f>'Surv-rate CEA'!K286*'Unit cost and utilities'!$H$10+'Surv-rate CEA'!J286*'Unit cost and utilities'!$H$10+('Surv-rate CEA'!I285-'Surv-rate CEA'!I286)*'Unit cost and utilities'!$G$14</f>
        <v>43.703286214786672</v>
      </c>
      <c r="L288" s="12">
        <f t="shared" si="117"/>
        <v>27.054189014477323</v>
      </c>
      <c r="M288" s="12">
        <f>K288-'Surv-rate CEA'!J286*'Unit cost and utilities'!$H$10-('Surv-rate CEA'!I285-'Surv-rate CEA'!I286)*'Unit cost and utilities'!$G$14</f>
        <v>2.3163530181540413</v>
      </c>
      <c r="N288" s="12">
        <f t="shared" si="118"/>
        <v>1.4339208285026295</v>
      </c>
      <c r="O288" s="12">
        <f>'Surv-rate CEA'!N286*'Unit cost and utilities'!$H$3+'Surv-rate CEA'!M286*'Unit cost and utilities'!$H$3+('Surv-rate CEA'!L285-'Surv-rate CEA'!L286)*'Unit cost and utilities'!$G$14</f>
        <v>43.755818711404032</v>
      </c>
      <c r="P288" s="12">
        <f t="shared" si="119"/>
        <v>27.086708859458856</v>
      </c>
      <c r="Q288" s="12">
        <f>O288-'Surv-rate CEA'!M286*'Unit cost and utilities'!$H$3-('Surv-rate CEA'!L285-'Surv-rate CEA'!L286)*'Unit cost and utilities'!$G$14</f>
        <v>0.14505602660283334</v>
      </c>
      <c r="R288" s="12">
        <f t="shared" si="120"/>
        <v>8.979583691064226E-2</v>
      </c>
      <c r="S288" s="12">
        <f>'Surv-rate CEA'!Q286*'Unit cost and utilities'!$H$11+'Surv-rate CEA'!P286*'Unit cost and utilities'!$H$11+('Surv-rate CEA'!O285-'Surv-rate CEA'!O286)*'Unit cost and utilities'!$G$14</f>
        <v>43.703286214786672</v>
      </c>
      <c r="T288" s="12">
        <f t="shared" si="121"/>
        <v>27.054189014477323</v>
      </c>
      <c r="U288" s="12">
        <f>S288-'Surv-rate CEA'!P286*'Unit cost and utilities'!$H$11-('Surv-rate CEA'!O285-'Surv-rate CEA'!O286)*'Unit cost and utilities'!$G$14</f>
        <v>2.3163530181540413</v>
      </c>
      <c r="V288" s="12">
        <f t="shared" si="122"/>
        <v>1.4339208285026295</v>
      </c>
      <c r="W288" s="12">
        <f>'Surv-rate CEA'!T286*'Unit cost and utilities'!$H$4+'Surv-rate CEA'!S286*'Unit cost and utilities'!$H$4+('Surv-rate CEA'!R285-'Surv-rate CEA'!R286)*'Unit cost and utilities'!$G$14</f>
        <v>43.804633906348222</v>
      </c>
      <c r="X288" s="12">
        <f t="shared" si="123"/>
        <v>27.116927536935606</v>
      </c>
      <c r="Y288" s="12">
        <f>W288-'Surv-rate CEA'!S286*'Unit cost and utilities'!$H$4-('Surv-rate CEA'!R285-'Surv-rate CEA'!R286)*'Unit cost and utilities'!$G$14</f>
        <v>0.14505602660283112</v>
      </c>
      <c r="Z288" s="12">
        <f t="shared" si="124"/>
        <v>8.9795836910640886E-2</v>
      </c>
      <c r="AA288" s="12">
        <f>'Surv-rate CEA'!W286*'Unit cost and utilities'!$H$6+'Surv-rate CEA'!V286*'Unit cost and utilities'!$H$6+('Surv-rate CEA'!U285-'Surv-rate CEA'!U286)*'Unit cost and utilities'!$G$14</f>
        <v>52.047728769349582</v>
      </c>
      <c r="AB288" s="12">
        <f t="shared" si="125"/>
        <v>32.219753109179464</v>
      </c>
      <c r="AC288" s="12">
        <f>AA288-'Surv-rate CEA'!V286*'Unit cost and utilities'!$H$6-('Surv-rate CEA'!U285-'Surv-rate CEA'!U286)*'Unit cost and utilities'!$G$14</f>
        <v>17.749306053867599</v>
      </c>
      <c r="AD288" s="12">
        <f t="shared" si="126"/>
        <v>10.987573760406855</v>
      </c>
      <c r="AE288" s="12">
        <f>'Surv-rate CEA'!Z286*'Unit cost and utilities'!$H$12+'Surv-rate CEA'!Y286*'Unit cost and utilities'!$H$12+('Surv-rate CEA'!X285-'Surv-rate CEA'!X286)*'Unit cost and utilities'!$G$14</f>
        <v>43.703286214786672</v>
      </c>
      <c r="AF288" s="12">
        <f t="shared" si="127"/>
        <v>27.054189014477323</v>
      </c>
      <c r="AG288" s="12">
        <f>AE288-'Surv-rate CEA'!Y286*'Unit cost and utilities'!$H$12-('Surv-rate CEA'!X285-'Surv-rate CEA'!X286)*'Unit cost and utilities'!$G$14</f>
        <v>2.3163530181540413</v>
      </c>
      <c r="AH288" s="12">
        <f t="shared" si="128"/>
        <v>1.4339208285026295</v>
      </c>
      <c r="AI288" s="12">
        <f>'Surv-rate CEA'!AC286*'Unit cost and utilities'!$H$5+'Surv-rate CEA'!AB286*'Unit cost and utilities'!$H$5+('Surv-rate CEA'!AA285-'Surv-rate CEA'!AA286)*'Unit cost and utilities'!$G$14</f>
        <v>53.810779109933023</v>
      </c>
      <c r="AJ288" s="12">
        <f t="shared" si="129"/>
        <v>33.311156097086695</v>
      </c>
      <c r="AK288" s="12">
        <f>AI288-'Surv-rate CEA'!AB286*'Unit cost and utilities'!$H$5-('Surv-rate CEA'!AA285-'Surv-rate CEA'!AA286)*'Unit cost and utilities'!$G$14</f>
        <v>2.7430281976377882</v>
      </c>
      <c r="AL288" s="12">
        <f t="shared" si="130"/>
        <v>1.6980508734792867</v>
      </c>
      <c r="AM288" s="12">
        <f>'Surv-rate CEA'!AF286*'Unit cost and utilities'!$H$9+'Surv-rate CEA'!AE286*'Unit cost and utilities'!$H$9+('Surv-rate CEA'!AD285-'Surv-rate CEA'!AD286)*'Unit cost and utilities'!G295</f>
        <v>128.30645522128319</v>
      </c>
      <c r="AN288" s="12">
        <f t="shared" si="131"/>
        <v>79.427141342970756</v>
      </c>
      <c r="AO288" s="12">
        <f>AM288-'Surv-rate CEA'!AE286*'Unit cost and utilities'!$H$9-('Surv-rate CEA'!AD285-'Surv-rate CEA'!AD286)*'Unit cost and utilities'!G295</f>
        <v>10.919128295116579</v>
      </c>
      <c r="AP288" s="12">
        <f t="shared" si="132"/>
        <v>6.7594038424841001</v>
      </c>
      <c r="AQ288" s="13">
        <f>'Surv-rate CEA'!AI286*'Unit cost and utilities'!$H$4+'Surv-rate CEA'!AH286*'Unit cost and utilities'!$H$4+('Surv-rate CEA'!AG285-'Surv-rate CEA'!AG286)*'Unit cost and utilities'!$G$14</f>
        <v>43.804633906348222</v>
      </c>
      <c r="AR288" s="12">
        <f t="shared" si="133"/>
        <v>27.116927536935606</v>
      </c>
      <c r="AS288" s="13">
        <f>AQ288-'Surv-rate CEA'!AH286*'Unit cost and utilities'!$H$4-('Surv-rate CEA'!AG285-'Surv-rate CEA'!AG286)*'Unit cost and utilities'!$G$14</f>
        <v>0.14505602660283112</v>
      </c>
      <c r="AT288" s="12">
        <f t="shared" si="134"/>
        <v>8.9795836910640886E-2</v>
      </c>
      <c r="AU288" s="12">
        <f>'Surv-rate CEA'!AL286*'Unit cost and utilities'!$H$8+'Surv-rate CEA'!AK286*'Unit cost and utilities'!$H$8+('Surv-rate CEA'!AJ285-'Surv-rate CEA'!AJ286)*'Unit cost and utilities'!$G$14</f>
        <v>41.739136785185806</v>
      </c>
      <c r="AV288" s="12">
        <f t="shared" si="135"/>
        <v>25.838297155454587</v>
      </c>
      <c r="AW288" s="12">
        <f>AU288-'Surv-rate CEA'!AK286*'Unit cost and utilities'!$H$8-('Surv-rate CEA'!AJ285-'Surv-rate CEA'!AJ286)*'Unit cost and utilities'!$G$14</f>
        <v>27.683302697669852</v>
      </c>
      <c r="AX288" s="12">
        <f t="shared" si="136"/>
        <v>17.137139299935502</v>
      </c>
      <c r="AY288" s="12">
        <f>'Surv-rate CEA'!AO286*'Unit cost and utilities'!$H$5+'Surv-rate CEA'!AN286*'Unit cost and utilities'!$H$5+('Surv-rate CEA'!AM285-'Surv-rate CEA'!AM286)*'Unit cost and utilities'!$G$14</f>
        <v>53.810779109933023</v>
      </c>
      <c r="AZ288" s="12">
        <f t="shared" si="137"/>
        <v>33.311156097086695</v>
      </c>
      <c r="BA288" s="12">
        <f>AY288-'Surv-rate CEA'!AN286*'Unit cost and utilities'!$H$5-('Surv-rate CEA'!AM285-'Surv-rate CEA'!AM286)*'Unit cost and utilities'!$G$14</f>
        <v>2.7430281976377882</v>
      </c>
      <c r="BB288" s="12">
        <f t="shared" si="138"/>
        <v>1.6980508734792867</v>
      </c>
    </row>
    <row r="289" spans="1:54">
      <c r="A289" s="12">
        <v>284</v>
      </c>
      <c r="B289" s="12">
        <f t="shared" si="139"/>
        <v>16.282191780821918</v>
      </c>
      <c r="C289" s="12">
        <f>'Surv-rate CEA'!D287*'Unit cost and utilities'!$H$7+'Surv-rate CEA'!E287*'Unit cost and utilities'!$H$7+'Unit cost and utilities'!$G$14*('Surv-rate CEA'!C286-'Surv-rate CEA'!C287)</f>
        <v>47.614965317093812</v>
      </c>
      <c r="D289" s="12">
        <f t="shared" si="113"/>
        <v>29.425599369468401</v>
      </c>
      <c r="E289" s="12">
        <f>C289-'Surv-rate CEA'!E287*'Unit cost and utilities'!$H$7-'Unit cost and utilities'!$G$14*('Surv-rate CEA'!C286-'Surv-rate CEA'!C287)</f>
        <v>1.0013079578294126</v>
      </c>
      <c r="F289" s="12">
        <f t="shared" si="114"/>
        <v>0.61879887166422498</v>
      </c>
      <c r="G289" s="12">
        <f>'Surv-rate CEA'!G287*'Unit cost and utilities'!$H$4+'Surv-rate CEA'!H287*'Unit cost and utilities'!$H$4+('Surv-rate CEA'!F286-'Surv-rate CEA'!F287)*'Unit cost and utilities'!$G$14</f>
        <v>43.458495091514806</v>
      </c>
      <c r="H289" s="12">
        <f t="shared" si="115"/>
        <v>26.856939981931191</v>
      </c>
      <c r="I289" s="12">
        <f>G289-'Surv-rate CEA'!H287*'Unit cost and utilities'!$H$4-('Surv-rate CEA'!F286-'Surv-rate CEA'!F287)*'Unit cost and utilities'!$G$14</f>
        <v>0.14270964628363703</v>
      </c>
      <c r="J289" s="12">
        <f t="shared" si="116"/>
        <v>8.8193215089737556E-2</v>
      </c>
      <c r="K289" s="12">
        <f>'Surv-rate CEA'!K287*'Unit cost and utilities'!$H$10+'Surv-rate CEA'!J287*'Unit cost and utilities'!$H$10+('Surv-rate CEA'!I286-'Surv-rate CEA'!I287)*'Unit cost and utilities'!$G$14</f>
        <v>43.424311912038817</v>
      </c>
      <c r="L289" s="12">
        <f t="shared" si="117"/>
        <v>26.835815099496926</v>
      </c>
      <c r="M289" s="12">
        <f>K289-'Surv-rate CEA'!J287*'Unit cost and utilities'!$H$10-('Surv-rate CEA'!I286-'Surv-rate CEA'!I287)*'Unit cost and utilities'!$G$14</f>
        <v>2.2923027816697967</v>
      </c>
      <c r="N289" s="12">
        <f t="shared" si="118"/>
        <v>1.416621493636119</v>
      </c>
      <c r="O289" s="12">
        <f>'Surv-rate CEA'!N287*'Unit cost and utilities'!$H$3+'Surv-rate CEA'!M287*'Unit cost and utilities'!$H$3+('Surv-rate CEA'!L286-'Surv-rate CEA'!L287)*'Unit cost and utilities'!$G$14</f>
        <v>43.408360153597172</v>
      </c>
      <c r="P289" s="12">
        <f t="shared" si="119"/>
        <v>26.825957063267847</v>
      </c>
      <c r="Q289" s="12">
        <f>O289-'Surv-rate CEA'!M287*'Unit cost and utilities'!$H$3-('Surv-rate CEA'!L286-'Surv-rate CEA'!L287)*'Unit cost and utilities'!$G$14</f>
        <v>0.14270964628363281</v>
      </c>
      <c r="R289" s="12">
        <f t="shared" si="120"/>
        <v>8.8193215089734947E-2</v>
      </c>
      <c r="S289" s="12">
        <f>'Surv-rate CEA'!Q287*'Unit cost and utilities'!$H$11+'Surv-rate CEA'!P287*'Unit cost and utilities'!$H$11+('Surv-rate CEA'!O286-'Surv-rate CEA'!O287)*'Unit cost and utilities'!$G$14</f>
        <v>43.424311912038817</v>
      </c>
      <c r="T289" s="12">
        <f t="shared" si="121"/>
        <v>26.835815099496926</v>
      </c>
      <c r="U289" s="12">
        <f>S289-'Surv-rate CEA'!P287*'Unit cost and utilities'!$H$11-('Surv-rate CEA'!O286-'Surv-rate CEA'!O287)*'Unit cost and utilities'!$G$14</f>
        <v>2.2923027816697967</v>
      </c>
      <c r="V289" s="12">
        <f t="shared" si="122"/>
        <v>1.416621493636119</v>
      </c>
      <c r="W289" s="12">
        <f>'Surv-rate CEA'!T287*'Unit cost and utilities'!$H$4+'Surv-rate CEA'!S287*'Unit cost and utilities'!$H$4+('Surv-rate CEA'!R286-'Surv-rate CEA'!R287)*'Unit cost and utilities'!$G$14</f>
        <v>43.458495091514806</v>
      </c>
      <c r="X289" s="12">
        <f t="shared" si="123"/>
        <v>26.856939981931191</v>
      </c>
      <c r="Y289" s="12">
        <f>W289-'Surv-rate CEA'!S287*'Unit cost and utilities'!$H$4-('Surv-rate CEA'!R286-'Surv-rate CEA'!R287)*'Unit cost and utilities'!$G$14</f>
        <v>0.14270964628363703</v>
      </c>
      <c r="Z289" s="12">
        <f t="shared" si="124"/>
        <v>8.8193215089737556E-2</v>
      </c>
      <c r="AA289" s="12">
        <f>'Surv-rate CEA'!W287*'Unit cost and utilities'!$H$6+'Surv-rate CEA'!V287*'Unit cost and utilities'!$H$6+('Surv-rate CEA'!U286-'Surv-rate CEA'!U287)*'Unit cost and utilities'!$G$14</f>
        <v>51.731215275942873</v>
      </c>
      <c r="AB289" s="12">
        <f t="shared" si="125"/>
        <v>31.969403011601898</v>
      </c>
      <c r="AC289" s="12">
        <f>AA289-'Surv-rate CEA'!V287*'Unit cost and utilities'!$H$6-('Surv-rate CEA'!U286-'Surv-rate CEA'!U287)*'Unit cost and utilities'!$G$14</f>
        <v>17.621539750967628</v>
      </c>
      <c r="AD289" s="12">
        <f t="shared" si="126"/>
        <v>10.889945325634518</v>
      </c>
      <c r="AE289" s="12">
        <f>'Surv-rate CEA'!Z287*'Unit cost and utilities'!$H$12+'Surv-rate CEA'!Y287*'Unit cost and utilities'!$H$12+('Surv-rate CEA'!X286-'Surv-rate CEA'!X287)*'Unit cost and utilities'!$G$14</f>
        <v>43.424311912038817</v>
      </c>
      <c r="AF289" s="12">
        <f t="shared" si="127"/>
        <v>26.835815099496926</v>
      </c>
      <c r="AG289" s="12">
        <f>AE289-'Surv-rate CEA'!Y287*'Unit cost and utilities'!$H$12-('Surv-rate CEA'!X286-'Surv-rate CEA'!X287)*'Unit cost and utilities'!$G$14</f>
        <v>2.2923027816697967</v>
      </c>
      <c r="AH289" s="12">
        <f t="shared" si="128"/>
        <v>1.416621493636119</v>
      </c>
      <c r="AI289" s="12">
        <f>'Surv-rate CEA'!AC287*'Unit cost and utilities'!$H$5+'Surv-rate CEA'!AB287*'Unit cost and utilities'!$H$5+('Surv-rate CEA'!AA286-'Surv-rate CEA'!AA287)*'Unit cost and utilities'!$G$14</f>
        <v>53.405865618394735</v>
      </c>
      <c r="AJ289" s="12">
        <f t="shared" si="129"/>
        <v>33.0043211246944</v>
      </c>
      <c r="AK289" s="12">
        <f>AI289-'Surv-rate CEA'!AB287*'Unit cost and utilities'!$H$5-('Surv-rate CEA'!AA286-'Surv-rate CEA'!AA287)*'Unit cost and utilities'!$G$14</f>
        <v>2.7112739706493159</v>
      </c>
      <c r="AL289" s="12">
        <f t="shared" si="130"/>
        <v>1.6755417358784299</v>
      </c>
      <c r="AM289" s="12">
        <f>'Surv-rate CEA'!AF287*'Unit cost and utilities'!$H$9+'Surv-rate CEA'!AE287*'Unit cost and utilities'!$H$9+('Surv-rate CEA'!AD286-'Surv-rate CEA'!AD287)*'Unit cost and utilities'!G296</f>
        <v>127.74103772458743</v>
      </c>
      <c r="AN289" s="12">
        <f t="shared" si="131"/>
        <v>78.942756213127524</v>
      </c>
      <c r="AO289" s="12">
        <f>AM289-'Surv-rate CEA'!AE287*'Unit cost and utilities'!$H$9-('Surv-rate CEA'!AD286-'Surv-rate CEA'!AD287)*'Unit cost and utilities'!G296</f>
        <v>10.832222438220001</v>
      </c>
      <c r="AP289" s="12">
        <f t="shared" si="132"/>
        <v>6.6942112763358104</v>
      </c>
      <c r="AQ289" s="13">
        <f>'Surv-rate CEA'!AI287*'Unit cost and utilities'!$H$4+'Surv-rate CEA'!AH287*'Unit cost and utilities'!$H$4+('Surv-rate CEA'!AG286-'Surv-rate CEA'!AG287)*'Unit cost and utilities'!$G$14</f>
        <v>43.458495091514806</v>
      </c>
      <c r="AR289" s="12">
        <f t="shared" si="133"/>
        <v>26.856939981931191</v>
      </c>
      <c r="AS289" s="13">
        <f>AQ289-'Surv-rate CEA'!AH287*'Unit cost and utilities'!$H$4-('Surv-rate CEA'!AG286-'Surv-rate CEA'!AG287)*'Unit cost and utilities'!$G$14</f>
        <v>0.14270964628363703</v>
      </c>
      <c r="AT289" s="12">
        <f t="shared" si="134"/>
        <v>8.8193215089737556E-2</v>
      </c>
      <c r="AU289" s="12">
        <f>'Surv-rate CEA'!AL287*'Unit cost and utilities'!$H$8+'Surv-rate CEA'!AK287*'Unit cost and utilities'!$H$8+('Surv-rate CEA'!AJ286-'Surv-rate CEA'!AJ287)*'Unit cost and utilities'!$G$14</f>
        <v>41.469382236337985</v>
      </c>
      <c r="AV289" s="12">
        <f t="shared" si="135"/>
        <v>25.627687002593621</v>
      </c>
      <c r="AW289" s="12">
        <f>AU289-'Surv-rate CEA'!AK287*'Unit cost and utilities'!$H$8-('Surv-rate CEA'!AJ286-'Surv-rate CEA'!AJ287)*'Unit cost and utilities'!$G$14</f>
        <v>27.503307377088845</v>
      </c>
      <c r="AX289" s="12">
        <f t="shared" si="136"/>
        <v>16.996784494622354</v>
      </c>
      <c r="AY289" s="12">
        <f>'Surv-rate CEA'!AO287*'Unit cost and utilities'!$H$5+'Surv-rate CEA'!AN287*'Unit cost and utilities'!$H$5+('Surv-rate CEA'!AM286-'Surv-rate CEA'!AM287)*'Unit cost and utilities'!$G$14</f>
        <v>53.405865618394735</v>
      </c>
      <c r="AZ289" s="12">
        <f t="shared" si="137"/>
        <v>33.0043211246944</v>
      </c>
      <c r="BA289" s="12">
        <f>AY289-'Surv-rate CEA'!AN287*'Unit cost and utilities'!$H$5-('Surv-rate CEA'!AM286-'Surv-rate CEA'!AM287)*'Unit cost and utilities'!$G$14</f>
        <v>2.7112739706493159</v>
      </c>
      <c r="BB289" s="12">
        <f t="shared" si="138"/>
        <v>1.6755417358784299</v>
      </c>
    </row>
    <row r="290" spans="1:54">
      <c r="A290" s="12">
        <v>285</v>
      </c>
      <c r="B290" s="12">
        <f t="shared" si="139"/>
        <v>16.339726027397262</v>
      </c>
      <c r="C290" s="12">
        <f>'Surv-rate CEA'!D288*'Unit cost and utilities'!$H$7+'Surv-rate CEA'!E288*'Unit cost and utilities'!$H$7+'Unit cost and utilities'!$G$14*('Surv-rate CEA'!C287-'Surv-rate CEA'!C288)</f>
        <v>47.319355097133865</v>
      </c>
      <c r="D290" s="12">
        <f t="shared" si="113"/>
        <v>29.193225535393193</v>
      </c>
      <c r="E290" s="12">
        <f>C290-'Surv-rate CEA'!E288*'Unit cost and utilities'!$H$7-'Unit cost and utilities'!$G$14*('Surv-rate CEA'!C287-'Surv-rate CEA'!C288)</f>
        <v>0.98965047445456844</v>
      </c>
      <c r="F290" s="12">
        <f t="shared" si="114"/>
        <v>0.61055543640980492</v>
      </c>
      <c r="G290" s="12">
        <f>'Surv-rate CEA'!G288*'Unit cost and utilities'!$H$4+'Surv-rate CEA'!H288*'Unit cost and utilities'!$H$4+('Surv-rate CEA'!F287-'Surv-rate CEA'!F288)*'Unit cost and utilities'!$G$14</f>
        <v>43.115964486599196</v>
      </c>
      <c r="H290" s="12">
        <f t="shared" si="115"/>
        <v>26.599983724409061</v>
      </c>
      <c r="I290" s="12">
        <f>G290-'Surv-rate CEA'!H288*'Unit cost and utilities'!$H$4-('Surv-rate CEA'!F287-'Surv-rate CEA'!F288)*'Unit cost and utilities'!$G$14</f>
        <v>0.14040729618231385</v>
      </c>
      <c r="J290" s="12">
        <f t="shared" si="116"/>
        <v>8.6622944371304689E-2</v>
      </c>
      <c r="K290" s="12">
        <f>'Surv-rate CEA'!K288*'Unit cost and utilities'!$H$10+'Surv-rate CEA'!J288*'Unit cost and utilities'!$H$10+('Surv-rate CEA'!I287-'Surv-rate CEA'!I288)*'Unit cost and utilities'!$G$14</f>
        <v>43.147831249024392</v>
      </c>
      <c r="L290" s="12">
        <f t="shared" si="117"/>
        <v>26.619643620040602</v>
      </c>
      <c r="M290" s="12">
        <f>K290-'Surv-rate CEA'!J288*'Unit cost and utilities'!$H$10-('Surv-rate CEA'!I287-'Surv-rate CEA'!I288)*'Unit cost and utilities'!$G$14</f>
        <v>2.2685650825189119</v>
      </c>
      <c r="N290" s="12">
        <f t="shared" si="118"/>
        <v>1.3995696255738661</v>
      </c>
      <c r="O290" s="12">
        <f>'Surv-rate CEA'!N288*'Unit cost and utilities'!$H$3+'Surv-rate CEA'!M288*'Unit cost and utilities'!$H$3+('Surv-rate CEA'!L287-'Surv-rate CEA'!L288)*'Unit cost and utilities'!$G$14</f>
        <v>43.064551374480892</v>
      </c>
      <c r="P290" s="12">
        <f t="shared" si="119"/>
        <v>26.56826489446167</v>
      </c>
      <c r="Q290" s="12">
        <f>O290-'Surv-rate CEA'!M288*'Unit cost and utilities'!$H$3-('Surv-rate CEA'!L287-'Surv-rate CEA'!L288)*'Unit cost and utilities'!$G$14</f>
        <v>0.14040729618231351</v>
      </c>
      <c r="R290" s="12">
        <f t="shared" si="120"/>
        <v>8.6622944371304481E-2</v>
      </c>
      <c r="S290" s="12">
        <f>'Surv-rate CEA'!Q288*'Unit cost and utilities'!$H$11+'Surv-rate CEA'!P288*'Unit cost and utilities'!$H$11+('Surv-rate CEA'!O287-'Surv-rate CEA'!O288)*'Unit cost and utilities'!$G$14</f>
        <v>43.147831249024392</v>
      </c>
      <c r="T290" s="12">
        <f t="shared" si="121"/>
        <v>26.619643620040602</v>
      </c>
      <c r="U290" s="12">
        <f>S290-'Surv-rate CEA'!P288*'Unit cost and utilities'!$H$11-('Surv-rate CEA'!O287-'Surv-rate CEA'!O288)*'Unit cost and utilities'!$G$14</f>
        <v>2.2685650825189119</v>
      </c>
      <c r="V290" s="12">
        <f t="shared" si="122"/>
        <v>1.3995696255738661</v>
      </c>
      <c r="W290" s="12">
        <f>'Surv-rate CEA'!T288*'Unit cost and utilities'!$H$4+'Surv-rate CEA'!S288*'Unit cost and utilities'!$H$4+('Surv-rate CEA'!R287-'Surv-rate CEA'!R288)*'Unit cost and utilities'!$G$14</f>
        <v>43.115964486599196</v>
      </c>
      <c r="X290" s="12">
        <f t="shared" si="123"/>
        <v>26.599983724409061</v>
      </c>
      <c r="Y290" s="12">
        <f>W290-'Surv-rate CEA'!S288*'Unit cost and utilities'!$H$4-('Surv-rate CEA'!R287-'Surv-rate CEA'!R288)*'Unit cost and utilities'!$G$14</f>
        <v>0.14040729618231385</v>
      </c>
      <c r="Z290" s="12">
        <f t="shared" si="124"/>
        <v>8.6622944371304689E-2</v>
      </c>
      <c r="AA290" s="12">
        <f>'Surv-rate CEA'!W288*'Unit cost and utilities'!$H$6+'Surv-rate CEA'!V288*'Unit cost and utilities'!$H$6+('Surv-rate CEA'!U287-'Surv-rate CEA'!U288)*'Unit cost and utilities'!$G$14</f>
        <v>51.417435740071831</v>
      </c>
      <c r="AB290" s="12">
        <f t="shared" si="125"/>
        <v>31.721497364667627</v>
      </c>
      <c r="AC290" s="12">
        <f>AA290-'Surv-rate CEA'!V288*'Unit cost and utilities'!$H$6-('Surv-rate CEA'!U287-'Surv-rate CEA'!U288)*'Unit cost and utilities'!$G$14</f>
        <v>17.495028545299917</v>
      </c>
      <c r="AD290" s="12">
        <f t="shared" si="126"/>
        <v>10.793391267118466</v>
      </c>
      <c r="AE290" s="12">
        <f>'Surv-rate CEA'!Z288*'Unit cost and utilities'!$H$12+'Surv-rate CEA'!Y288*'Unit cost and utilities'!$H$12+('Surv-rate CEA'!X287-'Surv-rate CEA'!X288)*'Unit cost and utilities'!$G$14</f>
        <v>43.147831249024392</v>
      </c>
      <c r="AF290" s="12">
        <f t="shared" si="127"/>
        <v>26.619643620040602</v>
      </c>
      <c r="AG290" s="12">
        <f>AE290-'Surv-rate CEA'!Y288*'Unit cost and utilities'!$H$12-('Surv-rate CEA'!X287-'Surv-rate CEA'!X288)*'Unit cost and utilities'!$G$14</f>
        <v>2.2685650825189119</v>
      </c>
      <c r="AH290" s="12">
        <f t="shared" si="128"/>
        <v>1.3995696255738661</v>
      </c>
      <c r="AI290" s="12">
        <f>'Surv-rate CEA'!AC288*'Unit cost and utilities'!$H$5+'Surv-rate CEA'!AB288*'Unit cost and utilities'!$H$5+('Surv-rate CEA'!AA287-'Surv-rate CEA'!AA288)*'Unit cost and utilities'!$G$14</f>
        <v>53.005021025921387</v>
      </c>
      <c r="AJ290" s="12">
        <f t="shared" si="129"/>
        <v>32.700942989218944</v>
      </c>
      <c r="AK290" s="12">
        <f>AI290-'Surv-rate CEA'!AB288*'Unit cost and utilities'!$H$5-('Surv-rate CEA'!AA287-'Surv-rate CEA'!AA288)*'Unit cost and utilities'!$G$14</f>
        <v>2.679970145661946</v>
      </c>
      <c r="AL290" s="12">
        <f t="shared" si="130"/>
        <v>1.6533820617341539</v>
      </c>
      <c r="AM290" s="12">
        <f>'Surv-rate CEA'!AF288*'Unit cost and utilities'!$H$9+'Surv-rate CEA'!AE288*'Unit cost and utilities'!$H$9+('Surv-rate CEA'!AD287-'Surv-rate CEA'!AD288)*'Unit cost and utilities'!G297</f>
        <v>127.17953511387559</v>
      </c>
      <c r="AN290" s="12">
        <f t="shared" si="131"/>
        <v>78.462203139592475</v>
      </c>
      <c r="AO290" s="12">
        <f>AM290-'Surv-rate CEA'!AE288*'Unit cost and utilities'!$H$9-('Surv-rate CEA'!AD287-'Surv-rate CEA'!AD288)*'Unit cost and utilities'!G297</f>
        <v>10.746236134936368</v>
      </c>
      <c r="AP290" s="12">
        <f t="shared" si="132"/>
        <v>6.6297880539540843</v>
      </c>
      <c r="AQ290" s="13">
        <f>'Surv-rate CEA'!AI288*'Unit cost and utilities'!$H$4+'Surv-rate CEA'!AH288*'Unit cost and utilities'!$H$4+('Surv-rate CEA'!AG287-'Surv-rate CEA'!AG288)*'Unit cost and utilities'!$G$14</f>
        <v>43.115964486599196</v>
      </c>
      <c r="AR290" s="12">
        <f t="shared" si="133"/>
        <v>26.599983724409061</v>
      </c>
      <c r="AS290" s="13">
        <f>AQ290-'Surv-rate CEA'!AH288*'Unit cost and utilities'!$H$4-('Surv-rate CEA'!AG287-'Surv-rate CEA'!AG288)*'Unit cost and utilities'!$G$14</f>
        <v>0.14040729618231385</v>
      </c>
      <c r="AT290" s="12">
        <f t="shared" si="134"/>
        <v>8.6622944371304689E-2</v>
      </c>
      <c r="AU290" s="12">
        <f>'Surv-rate CEA'!AL288*'Unit cost and utilities'!$H$8+'Surv-rate CEA'!AK288*'Unit cost and utilities'!$H$8+('Surv-rate CEA'!AJ287-'Surv-rate CEA'!AJ288)*'Unit cost and utilities'!$G$14</f>
        <v>41.202060269204758</v>
      </c>
      <c r="AV290" s="12">
        <f t="shared" si="135"/>
        <v>25.419218742366429</v>
      </c>
      <c r="AW290" s="12">
        <f>AU290-'Surv-rate CEA'!AK288*'Unit cost and utilities'!$H$8-('Surv-rate CEA'!AJ287-'Surv-rate CEA'!AJ288)*'Unit cost and utilities'!$G$14</f>
        <v>27.324955360826745</v>
      </c>
      <c r="AX290" s="12">
        <f t="shared" si="136"/>
        <v>16.857871011887127</v>
      </c>
      <c r="AY290" s="12">
        <f>'Surv-rate CEA'!AO288*'Unit cost and utilities'!$H$5+'Surv-rate CEA'!AN288*'Unit cost and utilities'!$H$5+('Surv-rate CEA'!AM287-'Surv-rate CEA'!AM288)*'Unit cost and utilities'!$G$14</f>
        <v>53.005021025921387</v>
      </c>
      <c r="AZ290" s="12">
        <f t="shared" si="137"/>
        <v>32.700942989218944</v>
      </c>
      <c r="BA290" s="12">
        <f>AY290-'Surv-rate CEA'!AN288*'Unit cost and utilities'!$H$5-('Surv-rate CEA'!AM287-'Surv-rate CEA'!AM288)*'Unit cost and utilities'!$G$14</f>
        <v>2.679970145661946</v>
      </c>
      <c r="BB290" s="12">
        <f t="shared" si="138"/>
        <v>1.6533820617341539</v>
      </c>
    </row>
    <row r="291" spans="1:54">
      <c r="A291" s="12">
        <v>286</v>
      </c>
      <c r="B291" s="12">
        <f t="shared" si="139"/>
        <v>16.397260273972602</v>
      </c>
      <c r="C291" s="12">
        <f>'Surv-rate CEA'!D289*'Unit cost and utilities'!$H$7+'Surv-rate CEA'!E289*'Unit cost and utilities'!$H$7+'Unit cost and utilities'!$G$14*('Surv-rate CEA'!C288-'Surv-rate CEA'!C289)</f>
        <v>47.026333247277655</v>
      </c>
      <c r="D291" s="12">
        <f t="shared" si="113"/>
        <v>28.963150596803729</v>
      </c>
      <c r="E291" s="12">
        <f>C291-'Surv-rate CEA'!E289*'Unit cost and utilities'!$H$7-'Unit cost and utilities'!$G$14*('Surv-rate CEA'!C288-'Surv-rate CEA'!C289)</f>
        <v>0.97815900739895678</v>
      </c>
      <c r="F291" s="12">
        <f t="shared" si="114"/>
        <v>0.60244047712472004</v>
      </c>
      <c r="G291" s="12">
        <f>'Surv-rate CEA'!G289*'Unit cost and utilities'!$H$4+'Surv-rate CEA'!H289*'Unit cost and utilities'!$H$4+('Surv-rate CEA'!F288-'Surv-rate CEA'!F289)*'Unit cost and utilities'!$G$14</f>
        <v>42.776994850227382</v>
      </c>
      <c r="H291" s="12">
        <f t="shared" si="115"/>
        <v>26.346016335380689</v>
      </c>
      <c r="I291" s="12">
        <f>G291-'Surv-rate CEA'!H289*'Unit cost and utilities'!$H$4-('Surv-rate CEA'!F288-'Surv-rate CEA'!F289)*'Unit cost and utilities'!$G$14</f>
        <v>0.13814803304508128</v>
      </c>
      <c r="J291" s="12">
        <f t="shared" si="116"/>
        <v>8.5084292341005258E-2</v>
      </c>
      <c r="K291" s="12">
        <f>'Surv-rate CEA'!K289*'Unit cost and utilities'!$H$10+'Surv-rate CEA'!J289*'Unit cost and utilities'!$H$10+('Surv-rate CEA'!I288-'Surv-rate CEA'!I289)*'Unit cost and utilities'!$G$14</f>
        <v>42.873815123941277</v>
      </c>
      <c r="L291" s="12">
        <f t="shared" si="117"/>
        <v>26.405647184200095</v>
      </c>
      <c r="M291" s="12">
        <f>K291-'Surv-rate CEA'!J289*'Unit cost and utilities'!$H$10-('Surv-rate CEA'!I288-'Surv-rate CEA'!I289)*'Unit cost and utilities'!$G$14</f>
        <v>2.2451350095778198</v>
      </c>
      <c r="N291" s="12">
        <f t="shared" si="118"/>
        <v>1.3827610809167887</v>
      </c>
      <c r="O291" s="12">
        <f>'Surv-rate CEA'!N289*'Unit cost and utilities'!$H$3+'Surv-rate CEA'!M289*'Unit cost and utilities'!$H$3+('Surv-rate CEA'!L288-'Surv-rate CEA'!L289)*'Unit cost and utilities'!$G$14</f>
        <v>42.724344084046045</v>
      </c>
      <c r="P291" s="12">
        <f t="shared" si="119"/>
        <v>26.313589140559255</v>
      </c>
      <c r="Q291" s="12">
        <f>O291-'Surv-rate CEA'!M289*'Unit cost and utilities'!$H$3-('Surv-rate CEA'!L288-'Surv-rate CEA'!L289)*'Unit cost and utilities'!$G$14</f>
        <v>0.13814803304508338</v>
      </c>
      <c r="R291" s="12">
        <f t="shared" si="120"/>
        <v>8.5084292341006548E-2</v>
      </c>
      <c r="S291" s="12">
        <f>'Surv-rate CEA'!Q289*'Unit cost and utilities'!$H$11+'Surv-rate CEA'!P289*'Unit cost and utilities'!$H$11+('Surv-rate CEA'!O288-'Surv-rate CEA'!O289)*'Unit cost and utilities'!$G$14</f>
        <v>42.873815123941277</v>
      </c>
      <c r="T291" s="12">
        <f t="shared" si="121"/>
        <v>26.405647184200095</v>
      </c>
      <c r="U291" s="12">
        <f>S291-'Surv-rate CEA'!P289*'Unit cost and utilities'!$H$11-('Surv-rate CEA'!O288-'Surv-rate CEA'!O289)*'Unit cost and utilities'!$G$14</f>
        <v>2.2451350095778198</v>
      </c>
      <c r="V291" s="12">
        <f t="shared" si="122"/>
        <v>1.3827610809167887</v>
      </c>
      <c r="W291" s="12">
        <f>'Surv-rate CEA'!T289*'Unit cost and utilities'!$H$4+'Surv-rate CEA'!S289*'Unit cost and utilities'!$H$4+('Surv-rate CEA'!R288-'Surv-rate CEA'!R289)*'Unit cost and utilities'!$G$14</f>
        <v>42.776994850227382</v>
      </c>
      <c r="X291" s="12">
        <f t="shared" si="123"/>
        <v>26.346016335380689</v>
      </c>
      <c r="Y291" s="12">
        <f>W291-'Surv-rate CEA'!S289*'Unit cost and utilities'!$H$4-('Surv-rate CEA'!R288-'Surv-rate CEA'!R289)*'Unit cost and utilities'!$G$14</f>
        <v>0.13814803304508128</v>
      </c>
      <c r="Z291" s="12">
        <f t="shared" si="124"/>
        <v>8.5084292341005258E-2</v>
      </c>
      <c r="AA291" s="12">
        <f>'Surv-rate CEA'!W289*'Unit cost and utilities'!$H$6+'Surv-rate CEA'!V289*'Unit cost and utilities'!$H$6+('Surv-rate CEA'!U288-'Surv-rate CEA'!U289)*'Unit cost and utilities'!$G$14</f>
        <v>51.106359055811517</v>
      </c>
      <c r="AB291" s="12">
        <f t="shared" si="125"/>
        <v>31.47600656007943</v>
      </c>
      <c r="AC291" s="12">
        <f>AA291-'Surv-rate CEA'!V289*'Unit cost and utilities'!$H$6-('Surv-rate CEA'!U288-'Surv-rate CEA'!U289)*'Unit cost and utilities'!$G$14</f>
        <v>17.36975662962401</v>
      </c>
      <c r="AD291" s="12">
        <f t="shared" si="126"/>
        <v>10.697897164303226</v>
      </c>
      <c r="AE291" s="12">
        <f>'Surv-rate CEA'!Z289*'Unit cost and utilities'!$H$12+'Surv-rate CEA'!Y289*'Unit cost and utilities'!$H$12+('Surv-rate CEA'!X288-'Surv-rate CEA'!X289)*'Unit cost and utilities'!$G$14</f>
        <v>42.873815123941277</v>
      </c>
      <c r="AF291" s="12">
        <f t="shared" si="127"/>
        <v>26.405647184200095</v>
      </c>
      <c r="AG291" s="12">
        <f>AE291-'Surv-rate CEA'!Y289*'Unit cost and utilities'!$H$12-('Surv-rate CEA'!X288-'Surv-rate CEA'!X289)*'Unit cost and utilities'!$G$14</f>
        <v>2.2451350095778198</v>
      </c>
      <c r="AH291" s="12">
        <f t="shared" si="128"/>
        <v>1.3827610809167887</v>
      </c>
      <c r="AI291" s="12">
        <f>'Surv-rate CEA'!AC289*'Unit cost and utilities'!$H$5+'Surv-rate CEA'!AB289*'Unit cost and utilities'!$H$5+('Surv-rate CEA'!AA288-'Surv-rate CEA'!AA289)*'Unit cost and utilities'!$G$14</f>
        <v>52.608193554683758</v>
      </c>
      <c r="AJ291" s="12">
        <f t="shared" si="129"/>
        <v>32.400974673871929</v>
      </c>
      <c r="AK291" s="12">
        <f>AI291-'Surv-rate CEA'!AB289*'Unit cost and utilities'!$H$5-('Surv-rate CEA'!AA288-'Surv-rate CEA'!AA289)*'Unit cost and utilities'!$G$14</f>
        <v>2.6491091165297656</v>
      </c>
      <c r="AL291" s="12">
        <f t="shared" si="130"/>
        <v>1.6315655716971929</v>
      </c>
      <c r="AM291" s="12">
        <f>'Surv-rate CEA'!AF289*'Unit cost and utilities'!$H$9+'Surv-rate CEA'!AE289*'Unit cost and utilities'!$H$9+('Surv-rate CEA'!AD288-'Surv-rate CEA'!AD289)*'Unit cost and utilities'!G298</f>
        <v>126.62190954703601</v>
      </c>
      <c r="AN291" s="12">
        <f t="shared" si="131"/>
        <v>77.985443087420961</v>
      </c>
      <c r="AO291" s="12">
        <f>AM291-'Surv-rate CEA'!AE289*'Unit cost and utilities'!$H$9-('Surv-rate CEA'!AD288-'Surv-rate CEA'!AD289)*'Unit cost and utilities'!G298</f>
        <v>10.661157120851243</v>
      </c>
      <c r="AP291" s="12">
        <f t="shared" si="132"/>
        <v>6.5661232315040472</v>
      </c>
      <c r="AQ291" s="13">
        <f>'Surv-rate CEA'!AI289*'Unit cost and utilities'!$H$4+'Surv-rate CEA'!AH289*'Unit cost and utilities'!$H$4+('Surv-rate CEA'!AG288-'Surv-rate CEA'!AG289)*'Unit cost and utilities'!$G$14</f>
        <v>42.776994850227382</v>
      </c>
      <c r="AR291" s="12">
        <f t="shared" si="133"/>
        <v>26.346016335380689</v>
      </c>
      <c r="AS291" s="13">
        <f>AQ291-'Surv-rate CEA'!AH289*'Unit cost and utilities'!$H$4-('Surv-rate CEA'!AG288-'Surv-rate CEA'!AG289)*'Unit cost and utilities'!$G$14</f>
        <v>0.13814803304508128</v>
      </c>
      <c r="AT291" s="12">
        <f t="shared" si="134"/>
        <v>8.5084292341005258E-2</v>
      </c>
      <c r="AU291" s="12">
        <f>'Surv-rate CEA'!AL289*'Unit cost and utilities'!$H$8+'Surv-rate CEA'!AK289*'Unit cost and utilities'!$H$8+('Surv-rate CEA'!AJ288-'Surv-rate CEA'!AJ289)*'Unit cost and utilities'!$G$14</f>
        <v>40.937142306980142</v>
      </c>
      <c r="AV291" s="12">
        <f t="shared" si="135"/>
        <v>25.212865553545772</v>
      </c>
      <c r="AW291" s="12">
        <f>AU291-'Surv-rate CEA'!AK289*'Unit cost and utilities'!$H$8-('Surv-rate CEA'!AJ288-'Surv-rate CEA'!AJ289)*'Unit cost and utilities'!$G$14</f>
        <v>27.148227067348849</v>
      </c>
      <c r="AX291" s="12">
        <f t="shared" si="136"/>
        <v>16.72038057599072</v>
      </c>
      <c r="AY291" s="12">
        <f>'Surv-rate CEA'!AO289*'Unit cost and utilities'!$H$5+'Surv-rate CEA'!AN289*'Unit cost and utilities'!$H$5+('Surv-rate CEA'!AM288-'Surv-rate CEA'!AM289)*'Unit cost and utilities'!$G$14</f>
        <v>52.608193554683758</v>
      </c>
      <c r="AZ291" s="12">
        <f t="shared" si="137"/>
        <v>32.400974673871929</v>
      </c>
      <c r="BA291" s="12">
        <f>AY291-'Surv-rate CEA'!AN289*'Unit cost and utilities'!$H$5-('Surv-rate CEA'!AM288-'Surv-rate CEA'!AM289)*'Unit cost and utilities'!$G$14</f>
        <v>2.6491091165297656</v>
      </c>
      <c r="BB291" s="12">
        <f t="shared" si="138"/>
        <v>1.6315655716971929</v>
      </c>
    </row>
    <row r="292" spans="1:54">
      <c r="A292" s="12">
        <v>287</v>
      </c>
      <c r="B292" s="12">
        <f t="shared" si="139"/>
        <v>16.454794520547946</v>
      </c>
      <c r="C292" s="12">
        <f>'Surv-rate CEA'!D290*'Unit cost and utilities'!$H$7+'Surv-rate CEA'!E290*'Unit cost and utilities'!$H$7+'Unit cost and utilities'!$G$14*('Surv-rate CEA'!C289-'Surv-rate CEA'!C290)</f>
        <v>46.735870045147308</v>
      </c>
      <c r="D292" s="12">
        <f t="shared" si="113"/>
        <v>28.735346428605943</v>
      </c>
      <c r="E292" s="12">
        <f>C292-'Surv-rate CEA'!E290*'Unit cost and utilities'!$H$7-'Unit cost and utilities'!$G$14*('Surv-rate CEA'!C289-'Surv-rate CEA'!C290)</f>
        <v>0.96683074521626056</v>
      </c>
      <c r="F292" s="12">
        <f t="shared" si="114"/>
        <v>0.59445167865236281</v>
      </c>
      <c r="G292" s="12">
        <f>'Surv-rate CEA'!G290*'Unit cost and utilities'!$H$4+'Surv-rate CEA'!H290*'Unit cost and utilities'!$H$4+('Surv-rate CEA'!F289-'Surv-rate CEA'!F290)*'Unit cost and utilities'!$G$14</f>
        <v>42.441539690379265</v>
      </c>
      <c r="H292" s="12">
        <f t="shared" si="115"/>
        <v>26.094996087338451</v>
      </c>
      <c r="I292" s="12">
        <f>G292-'Surv-rate CEA'!H290*'Unit cost and utilities'!$H$4-('Surv-rate CEA'!F289-'Surv-rate CEA'!F290)*'Unit cost and utilities'!$G$14</f>
        <v>0.1359309363822816</v>
      </c>
      <c r="J292" s="12">
        <f t="shared" si="116"/>
        <v>8.3576545029254865E-2</v>
      </c>
      <c r="K292" s="12">
        <f>'Surv-rate CEA'!K290*'Unit cost and utilities'!$H$10+'Surv-rate CEA'!J290*'Unit cost and utilities'!$H$10+('Surv-rate CEA'!I289-'Surv-rate CEA'!I290)*'Unit cost and utilities'!$G$14</f>
        <v>42.60223485742727</v>
      </c>
      <c r="L292" s="12">
        <f t="shared" si="117"/>
        <v>26.19379881188528</v>
      </c>
      <c r="M292" s="12">
        <f>K292-'Surv-rate CEA'!J290*'Unit cost and utilities'!$H$10-('Surv-rate CEA'!I289-'Surv-rate CEA'!I290)*'Unit cost and utilities'!$G$14</f>
        <v>2.2220077426165874</v>
      </c>
      <c r="N292" s="12">
        <f t="shared" si="118"/>
        <v>1.3661917963536878</v>
      </c>
      <c r="O292" s="12">
        <f>'Surv-rate CEA'!N290*'Unit cost and utilities'!$H$3+'Surv-rate CEA'!M290*'Unit cost and utilities'!$H$3+('Surv-rate CEA'!L289-'Surv-rate CEA'!L290)*'Unit cost and utilities'!$G$14</f>
        <v>42.387690768581706</v>
      </c>
      <c r="P292" s="12">
        <f t="shared" si="119"/>
        <v>26.061887311976722</v>
      </c>
      <c r="Q292" s="12">
        <f>O292-'Surv-rate CEA'!M290*'Unit cost and utilities'!$H$3-('Surv-rate CEA'!L289-'Surv-rate CEA'!L290)*'Unit cost and utilities'!$G$14</f>
        <v>0.13593093638227682</v>
      </c>
      <c r="R292" s="12">
        <f t="shared" si="120"/>
        <v>8.3576545029251922E-2</v>
      </c>
      <c r="S292" s="12">
        <f>'Surv-rate CEA'!Q290*'Unit cost and utilities'!$H$11+'Surv-rate CEA'!P290*'Unit cost and utilities'!$H$11+('Surv-rate CEA'!O289-'Surv-rate CEA'!O290)*'Unit cost and utilities'!$G$14</f>
        <v>42.60223485742727</v>
      </c>
      <c r="T292" s="12">
        <f t="shared" si="121"/>
        <v>26.19379881188528</v>
      </c>
      <c r="U292" s="12">
        <f>S292-'Surv-rate CEA'!P290*'Unit cost and utilities'!$H$11-('Surv-rate CEA'!O289-'Surv-rate CEA'!O290)*'Unit cost and utilities'!$G$14</f>
        <v>2.2220077426165874</v>
      </c>
      <c r="V292" s="12">
        <f t="shared" si="122"/>
        <v>1.3661917963536878</v>
      </c>
      <c r="W292" s="12">
        <f>'Surv-rate CEA'!T290*'Unit cost and utilities'!$H$4+'Surv-rate CEA'!S290*'Unit cost and utilities'!$H$4+('Surv-rate CEA'!R289-'Surv-rate CEA'!R290)*'Unit cost and utilities'!$G$14</f>
        <v>42.441539690379265</v>
      </c>
      <c r="X292" s="12">
        <f t="shared" si="123"/>
        <v>26.094996087338451</v>
      </c>
      <c r="Y292" s="12">
        <f>W292-'Surv-rate CEA'!S290*'Unit cost and utilities'!$H$4-('Surv-rate CEA'!R289-'Surv-rate CEA'!R290)*'Unit cost and utilities'!$G$14</f>
        <v>0.1359309363822816</v>
      </c>
      <c r="Z292" s="12">
        <f t="shared" si="124"/>
        <v>8.3576545029254865E-2</v>
      </c>
      <c r="AA292" s="12">
        <f>'Surv-rate CEA'!W290*'Unit cost and utilities'!$H$6+'Surv-rate CEA'!V290*'Unit cost and utilities'!$H$6+('Surv-rate CEA'!U289-'Surv-rate CEA'!U290)*'Unit cost and utilities'!$G$14</f>
        <v>50.797954559993052</v>
      </c>
      <c r="AB292" s="12">
        <f t="shared" si="125"/>
        <v>31.232901425305702</v>
      </c>
      <c r="AC292" s="12">
        <f>AA292-'Surv-rate CEA'!V290*'Unit cost and utilities'!$H$6-('Surv-rate CEA'!U289-'Surv-rate CEA'!U290)*'Unit cost and utilities'!$G$14</f>
        <v>17.245708441071894</v>
      </c>
      <c r="AD292" s="12">
        <f t="shared" si="126"/>
        <v>10.603448828110347</v>
      </c>
      <c r="AE292" s="12">
        <f>'Surv-rate CEA'!Z290*'Unit cost and utilities'!$H$12+'Surv-rate CEA'!Y290*'Unit cost and utilities'!$H$12+('Surv-rate CEA'!X289-'Surv-rate CEA'!X290)*'Unit cost and utilities'!$G$14</f>
        <v>42.60223485742727</v>
      </c>
      <c r="AF292" s="12">
        <f t="shared" si="127"/>
        <v>26.19379881188528</v>
      </c>
      <c r="AG292" s="12">
        <f>AE292-'Surv-rate CEA'!Y290*'Unit cost and utilities'!$H$12-('Surv-rate CEA'!X289-'Surv-rate CEA'!X290)*'Unit cost and utilities'!$G$14</f>
        <v>2.2220077426165874</v>
      </c>
      <c r="AH292" s="12">
        <f t="shared" si="128"/>
        <v>1.3661917963536878</v>
      </c>
      <c r="AI292" s="12">
        <f>'Surv-rate CEA'!AC290*'Unit cost and utilities'!$H$5+'Surv-rate CEA'!AB290*'Unit cost and utilities'!$H$5+('Surv-rate CEA'!AA289-'Surv-rate CEA'!AA290)*'Unit cost and utilities'!$G$14</f>
        <v>52.215332229692912</v>
      </c>
      <c r="AJ292" s="12">
        <f t="shared" si="129"/>
        <v>32.104369920909853</v>
      </c>
      <c r="AK292" s="12">
        <f>AI292-'Surv-rate CEA'!AB290*'Unit cost and utilities'!$H$5-('Surv-rate CEA'!AA289-'Surv-rate CEA'!AA290)*'Unit cost and utilities'!$G$14</f>
        <v>2.6186834266492003</v>
      </c>
      <c r="AL292" s="12">
        <f t="shared" si="130"/>
        <v>1.6100861154167585</v>
      </c>
      <c r="AM292" s="12">
        <f>'Surv-rate CEA'!AF290*'Unit cost and utilities'!$H$9+'Surv-rate CEA'!AE290*'Unit cost and utilities'!$H$9+('Surv-rate CEA'!AD289-'Surv-rate CEA'!AD290)*'Unit cost and utilities'!G299</f>
        <v>126.06812365641929</v>
      </c>
      <c r="AN292" s="12">
        <f t="shared" si="131"/>
        <v>77.512437521160138</v>
      </c>
      <c r="AO292" s="12">
        <f>AM292-'Surv-rate CEA'!AE290*'Unit cost and utilities'!$H$9-('Surv-rate CEA'!AD289-'Surv-rate CEA'!AD290)*'Unit cost and utilities'!G299</f>
        <v>10.576973330022511</v>
      </c>
      <c r="AP292" s="12">
        <f t="shared" si="132"/>
        <v>6.5032060494588091</v>
      </c>
      <c r="AQ292" s="13">
        <f>'Surv-rate CEA'!AI290*'Unit cost and utilities'!$H$4+'Surv-rate CEA'!AH290*'Unit cost and utilities'!$H$4+('Surv-rate CEA'!AG289-'Surv-rate CEA'!AG290)*'Unit cost and utilities'!$G$14</f>
        <v>42.441539690379265</v>
      </c>
      <c r="AR292" s="12">
        <f t="shared" si="133"/>
        <v>26.094996087338451</v>
      </c>
      <c r="AS292" s="13">
        <f>AQ292-'Surv-rate CEA'!AH290*'Unit cost and utilities'!$H$4-('Surv-rate CEA'!AG289-'Surv-rate CEA'!AG290)*'Unit cost and utilities'!$G$14</f>
        <v>0.1359309363822816</v>
      </c>
      <c r="AT292" s="12">
        <f t="shared" si="134"/>
        <v>8.3576545029254865E-2</v>
      </c>
      <c r="AU292" s="12">
        <f>'Surv-rate CEA'!AL290*'Unit cost and utilities'!$H$8+'Surv-rate CEA'!AK290*'Unit cost and utilities'!$H$8+('Surv-rate CEA'!AJ289-'Surv-rate CEA'!AJ290)*'Unit cost and utilities'!$G$14</f>
        <v>40.674600189803328</v>
      </c>
      <c r="AV292" s="12">
        <f t="shared" si="135"/>
        <v>25.008601020371906</v>
      </c>
      <c r="AW292" s="12">
        <f>AU292-'Surv-rate CEA'!AK290*'Unit cost and utilities'!$H$8-('Surv-rate CEA'!AJ289-'Surv-rate CEA'!AJ290)*'Unit cost and utilities'!$G$14</f>
        <v>26.973103204947463</v>
      </c>
      <c r="AX292" s="12">
        <f t="shared" si="136"/>
        <v>16.584295191251822</v>
      </c>
      <c r="AY292" s="12">
        <f>'Surv-rate CEA'!AO290*'Unit cost and utilities'!$H$5+'Surv-rate CEA'!AN290*'Unit cost and utilities'!$H$5+('Surv-rate CEA'!AM289-'Surv-rate CEA'!AM290)*'Unit cost and utilities'!$G$14</f>
        <v>52.215332229692912</v>
      </c>
      <c r="AZ292" s="12">
        <f t="shared" si="137"/>
        <v>32.104369920909853</v>
      </c>
      <c r="BA292" s="12">
        <f>AY292-'Surv-rate CEA'!AN290*'Unit cost and utilities'!$H$5-('Surv-rate CEA'!AM289-'Surv-rate CEA'!AM290)*'Unit cost and utilities'!$G$14</f>
        <v>2.6186834266492003</v>
      </c>
      <c r="BB292" s="12">
        <f t="shared" si="138"/>
        <v>1.6100861154167585</v>
      </c>
    </row>
    <row r="293" spans="1:54">
      <c r="A293" s="12">
        <v>288</v>
      </c>
      <c r="B293" s="12">
        <f t="shared" si="139"/>
        <v>16.512328767123286</v>
      </c>
      <c r="C293" s="12">
        <f>'Surv-rate CEA'!D291*'Unit cost and utilities'!$H$7+'Surv-rate CEA'!E291*'Unit cost and utilities'!$H$7+'Unit cost and utilities'!$G$14*('Surv-rate CEA'!C290-'Surv-rate CEA'!C291)</f>
        <v>46.447936194129511</v>
      </c>
      <c r="D293" s="12">
        <f t="shared" si="113"/>
        <v>28.509785322690494</v>
      </c>
      <c r="E293" s="12">
        <f>C293-'Surv-rate CEA'!E291*'Unit cost and utilities'!$H$7-'Unit cost and utilities'!$G$14*('Surv-rate CEA'!C290-'Surv-rate CEA'!C291)</f>
        <v>0.95566293183851525</v>
      </c>
      <c r="F293" s="12">
        <f t="shared" si="114"/>
        <v>0.58658677349398824</v>
      </c>
      <c r="G293" s="12">
        <f>'Surv-rate CEA'!G291*'Unit cost and utilities'!$H$4+'Surv-rate CEA'!H291*'Unit cost and utilities'!$H$4+('Surv-rate CEA'!F290-'Surv-rate CEA'!F291)*'Unit cost and utilities'!$G$14</f>
        <v>42.109553250375029</v>
      </c>
      <c r="H293" s="12">
        <f t="shared" si="115"/>
        <v>25.846881940781032</v>
      </c>
      <c r="I293" s="12">
        <f>G293-'Surv-rate CEA'!H291*'Unit cost and utilities'!$H$4-('Surv-rate CEA'!F290-'Surv-rate CEA'!F291)*'Unit cost and utilities'!$G$14</f>
        <v>0.13375510785629197</v>
      </c>
      <c r="J293" s="12">
        <f t="shared" si="116"/>
        <v>8.2099006398440533E-2</v>
      </c>
      <c r="K293" s="12">
        <f>'Surv-rate CEA'!K291*'Unit cost and utilities'!$H$10+'Surv-rate CEA'!J291*'Unit cost and utilities'!$H$10+('Surv-rate CEA'!I290-'Surv-rate CEA'!I291)*'Unit cost and utilities'!$G$14</f>
        <v>42.333062185194898</v>
      </c>
      <c r="L293" s="12">
        <f t="shared" si="117"/>
        <v>25.98407192749616</v>
      </c>
      <c r="M293" s="12">
        <f>K293-'Surv-rate CEA'!J291*'Unit cost and utilities'!$H$10-('Surv-rate CEA'!I290-'Surv-rate CEA'!I291)*'Unit cost and utilities'!$G$14</f>
        <v>2.1991785503577881</v>
      </c>
      <c r="N293" s="12">
        <f t="shared" si="118"/>
        <v>1.3498577868975488</v>
      </c>
      <c r="O293" s="12">
        <f>'Surv-rate CEA'!N291*'Unit cost and utilities'!$H$3+'Surv-rate CEA'!M291*'Unit cost and utilities'!$H$3+('Surv-rate CEA'!L290-'Surv-rate CEA'!L291)*'Unit cost and utilities'!$G$14</f>
        <v>42.054544675920376</v>
      </c>
      <c r="P293" s="12">
        <f t="shared" si="119"/>
        <v>25.813117627937189</v>
      </c>
      <c r="Q293" s="12">
        <f>O293-'Surv-rate CEA'!M291*'Unit cost and utilities'!$H$3-('Surv-rate CEA'!L290-'Surv-rate CEA'!L291)*'Unit cost and utilities'!$G$14</f>
        <v>0.13375510785629463</v>
      </c>
      <c r="R293" s="12">
        <f t="shared" si="120"/>
        <v>8.209900639844217E-2</v>
      </c>
      <c r="S293" s="12">
        <f>'Surv-rate CEA'!Q291*'Unit cost and utilities'!$H$11+'Surv-rate CEA'!P291*'Unit cost and utilities'!$H$11+('Surv-rate CEA'!O290-'Surv-rate CEA'!O291)*'Unit cost and utilities'!$G$14</f>
        <v>42.333062185194898</v>
      </c>
      <c r="T293" s="12">
        <f t="shared" si="121"/>
        <v>25.98407192749616</v>
      </c>
      <c r="U293" s="12">
        <f>S293-'Surv-rate CEA'!P291*'Unit cost and utilities'!$H$11-('Surv-rate CEA'!O290-'Surv-rate CEA'!O291)*'Unit cost and utilities'!$G$14</f>
        <v>2.1991785503577881</v>
      </c>
      <c r="V293" s="12">
        <f t="shared" si="122"/>
        <v>1.3498577868975488</v>
      </c>
      <c r="W293" s="12">
        <f>'Surv-rate CEA'!T291*'Unit cost and utilities'!$H$4+'Surv-rate CEA'!S291*'Unit cost and utilities'!$H$4+('Surv-rate CEA'!R290-'Surv-rate CEA'!R291)*'Unit cost and utilities'!$G$14</f>
        <v>42.109553250375029</v>
      </c>
      <c r="X293" s="12">
        <f t="shared" si="123"/>
        <v>25.846881940781032</v>
      </c>
      <c r="Y293" s="12">
        <f>W293-'Surv-rate CEA'!S291*'Unit cost and utilities'!$H$4-('Surv-rate CEA'!R290-'Surv-rate CEA'!R291)*'Unit cost and utilities'!$G$14</f>
        <v>0.13375510785629197</v>
      </c>
      <c r="Z293" s="12">
        <f t="shared" si="124"/>
        <v>8.2099006398440533E-2</v>
      </c>
      <c r="AA293" s="12">
        <f>'Surv-rate CEA'!W291*'Unit cost and utilities'!$H$6+'Surv-rate CEA'!V291*'Unit cost and utilities'!$H$6+('Surv-rate CEA'!U290-'Surv-rate CEA'!U291)*'Unit cost and utilities'!$G$14</f>
        <v>50.492192024604137</v>
      </c>
      <c r="AB293" s="12">
        <f t="shared" si="125"/>
        <v>30.99215321595856</v>
      </c>
      <c r="AC293" s="12">
        <f>AA293-'Surv-rate CEA'!V291*'Unit cost and utilities'!$H$6-('Surv-rate CEA'!U290-'Surv-rate CEA'!U291)*'Unit cost and utilities'!$G$14</f>
        <v>17.122868656654987</v>
      </c>
      <c r="AD293" s="12">
        <f t="shared" si="126"/>
        <v>10.510032296581532</v>
      </c>
      <c r="AE293" s="12">
        <f>'Surv-rate CEA'!Z291*'Unit cost and utilities'!$H$12+'Surv-rate CEA'!Y291*'Unit cost and utilities'!$H$12+('Surv-rate CEA'!X290-'Surv-rate CEA'!X291)*'Unit cost and utilities'!$G$14</f>
        <v>42.333062185194898</v>
      </c>
      <c r="AF293" s="12">
        <f t="shared" si="127"/>
        <v>25.98407192749616</v>
      </c>
      <c r="AG293" s="12">
        <f>AE293-'Surv-rate CEA'!Y291*'Unit cost and utilities'!$H$12-('Surv-rate CEA'!X290-'Surv-rate CEA'!X291)*'Unit cost and utilities'!$G$14</f>
        <v>2.1991785503577881</v>
      </c>
      <c r="AH293" s="12">
        <f t="shared" si="128"/>
        <v>1.3498577868975488</v>
      </c>
      <c r="AI293" s="12">
        <f>'Surv-rate CEA'!AC291*'Unit cost and utilities'!$H$5+'Surv-rate CEA'!AB291*'Unit cost and utilities'!$H$5+('Surv-rate CEA'!AA290-'Surv-rate CEA'!AA291)*'Unit cost and utilities'!$G$14</f>
        <v>51.826386864062641</v>
      </c>
      <c r="AJ293" s="12">
        <f t="shared" si="129"/>
        <v>31.811083217339569</v>
      </c>
      <c r="AK293" s="12">
        <f>AI293-'Surv-rate CEA'!AB291*'Unit cost and utilities'!$H$5-('Surv-rate CEA'!AA290-'Surv-rate CEA'!AA291)*'Unit cost and utilities'!$G$14</f>
        <v>2.5886857655965407</v>
      </c>
      <c r="AL293" s="12">
        <f t="shared" si="130"/>
        <v>1.5889376685457532</v>
      </c>
      <c r="AM293" s="12">
        <f>'Surv-rate CEA'!AF291*'Unit cost and utilities'!$H$9+'Surv-rate CEA'!AE291*'Unit cost and utilities'!$H$9+('Surv-rate CEA'!AD290-'Surv-rate CEA'!AD291)*'Unit cost and utilities'!G300</f>
        <v>125.51814054149033</v>
      </c>
      <c r="AN293" s="12">
        <f t="shared" si="131"/>
        <v>77.043148397053301</v>
      </c>
      <c r="AO293" s="12">
        <f>AM293-'Surv-rate CEA'!AE291*'Unit cost and utilities'!$H$9-('Surv-rate CEA'!AD290-'Surv-rate CEA'!AD291)*'Unit cost and utilities'!G300</f>
        <v>10.493672891191977</v>
      </c>
      <c r="AP293" s="12">
        <f t="shared" si="132"/>
        <v>6.4410259289891139</v>
      </c>
      <c r="AQ293" s="13">
        <f>'Surv-rate CEA'!AI291*'Unit cost and utilities'!$H$4+'Surv-rate CEA'!AH291*'Unit cost and utilities'!$H$4+('Surv-rate CEA'!AG290-'Surv-rate CEA'!AG291)*'Unit cost and utilities'!$G$14</f>
        <v>42.109553250375029</v>
      </c>
      <c r="AR293" s="12">
        <f t="shared" si="133"/>
        <v>25.846881940781032</v>
      </c>
      <c r="AS293" s="13">
        <f>AQ293-'Surv-rate CEA'!AH291*'Unit cost and utilities'!$H$4-('Surv-rate CEA'!AG290-'Surv-rate CEA'!AG291)*'Unit cost and utilities'!$G$14</f>
        <v>0.13375510785629197</v>
      </c>
      <c r="AT293" s="12">
        <f t="shared" si="134"/>
        <v>8.2099006398440533E-2</v>
      </c>
      <c r="AU293" s="12">
        <f>'Surv-rate CEA'!AL291*'Unit cost and utilities'!$H$8+'Surv-rate CEA'!AK291*'Unit cost and utilities'!$H$8+('Surv-rate CEA'!AJ290-'Surv-rate CEA'!AJ291)*'Unit cost and utilities'!$G$14</f>
        <v>40.414406167458566</v>
      </c>
      <c r="AV293" s="12">
        <f t="shared" si="135"/>
        <v>24.80639912530469</v>
      </c>
      <c r="AW293" s="12">
        <f>AU293-'Surv-rate CEA'!AK291*'Unit cost and utilities'!$H$8-('Surv-rate CEA'!AJ290-'Surv-rate CEA'!AJ291)*'Unit cost and utilities'!$G$14</f>
        <v>26.799564766597673</v>
      </c>
      <c r="AX293" s="12">
        <f t="shared" si="136"/>
        <v>16.449597136972617</v>
      </c>
      <c r="AY293" s="12">
        <f>'Surv-rate CEA'!AO291*'Unit cost and utilities'!$H$5+'Surv-rate CEA'!AN291*'Unit cost and utilities'!$H$5+('Surv-rate CEA'!AM290-'Surv-rate CEA'!AM291)*'Unit cost and utilities'!$G$14</f>
        <v>51.826386864062641</v>
      </c>
      <c r="AZ293" s="12">
        <f t="shared" si="137"/>
        <v>31.811083217339569</v>
      </c>
      <c r="BA293" s="12">
        <f>AY293-'Surv-rate CEA'!AN291*'Unit cost and utilities'!$H$5-('Surv-rate CEA'!AM290-'Surv-rate CEA'!AM291)*'Unit cost and utilities'!$G$14</f>
        <v>2.5886857655965407</v>
      </c>
      <c r="BB293" s="12">
        <f t="shared" si="138"/>
        <v>1.5889376685457532</v>
      </c>
    </row>
    <row r="294" spans="1:54">
      <c r="A294" s="12">
        <v>289</v>
      </c>
      <c r="B294" s="12">
        <f t="shared" si="139"/>
        <v>16.56986301369863</v>
      </c>
      <c r="C294" s="12">
        <f>'Surv-rate CEA'!D292*'Unit cost and utilities'!$H$7+'Surv-rate CEA'!E292*'Unit cost and utilities'!$H$7+'Unit cost and utilities'!$G$14*('Surv-rate CEA'!C291-'Surv-rate CEA'!C292)</f>
        <v>46.16250281603628</v>
      </c>
      <c r="D294" s="12">
        <f t="shared" si="113"/>
        <v>28.286439980601372</v>
      </c>
      <c r="E294" s="12">
        <f>C294-'Surv-rate CEA'!E292*'Unit cost and utilities'!$H$7-'Unit cost and utilities'!$G$14*('Surv-rate CEA'!C291-'Surv-rate CEA'!C292)</f>
        <v>0.94465286532947679</v>
      </c>
      <c r="F294" s="12">
        <f t="shared" si="114"/>
        <v>0.57884354070080568</v>
      </c>
      <c r="G294" s="12">
        <f>'Surv-rate CEA'!G292*'Unit cost and utilities'!$H$4+'Surv-rate CEA'!H292*'Unit cost and utilities'!$H$4+('Surv-rate CEA'!F291-'Surv-rate CEA'!F292)*'Unit cost and utilities'!$G$14</f>
        <v>41.78099049516274</v>
      </c>
      <c r="H294" s="12">
        <f t="shared" si="115"/>
        <v>25.601633531034246</v>
      </c>
      <c r="I294" s="12">
        <f>G294-'Surv-rate CEA'!H292*'Unit cost and utilities'!$H$4-('Surv-rate CEA'!F291-'Surv-rate CEA'!F292)*'Unit cost and utilities'!$G$14</f>
        <v>0.13161967068770397</v>
      </c>
      <c r="J294" s="12">
        <f t="shared" si="116"/>
        <v>8.0650997845829839E-2</v>
      </c>
      <c r="K294" s="12">
        <f>'Surv-rate CEA'!K292*'Unit cost and utilities'!$H$10+'Surv-rate CEA'!J292*'Unit cost and utilities'!$H$10+('Surv-rate CEA'!I291-'Surv-rate CEA'!I292)*'Unit cost and utilities'!$G$14</f>
        <v>42.066269250817015</v>
      </c>
      <c r="L294" s="12">
        <f t="shared" si="117"/>
        <v>25.776440352746523</v>
      </c>
      <c r="M294" s="12">
        <f>K294-'Surv-rate CEA'!J292*'Unit cost and utilities'!$H$10-('Surv-rate CEA'!I291-'Surv-rate CEA'!I292)*'Unit cost and utilities'!$G$14</f>
        <v>2.1766427885825017</v>
      </c>
      <c r="N294" s="12">
        <f t="shared" si="118"/>
        <v>1.3337551441656077</v>
      </c>
      <c r="O294" s="12">
        <f>'Surv-rate CEA'!N292*'Unit cost and utilities'!$H$3+'Surv-rate CEA'!M292*'Unit cost and utilities'!$H$3+('Surv-rate CEA'!L291-'Surv-rate CEA'!L292)*'Unit cost and utilities'!$G$14</f>
        <v>41.724859801006325</v>
      </c>
      <c r="P294" s="12">
        <f t="shared" si="119"/>
        <v>25.567239002694823</v>
      </c>
      <c r="Q294" s="12">
        <f>O294-'Surv-rate CEA'!M292*'Unit cost and utilities'!$H$3-('Surv-rate CEA'!L291-'Surv-rate CEA'!L292)*'Unit cost and utilities'!$G$14</f>
        <v>0.13161967068770708</v>
      </c>
      <c r="R294" s="12">
        <f t="shared" si="120"/>
        <v>8.0650997845831754E-2</v>
      </c>
      <c r="S294" s="12">
        <f>'Surv-rate CEA'!Q292*'Unit cost and utilities'!$H$11+'Surv-rate CEA'!P292*'Unit cost and utilities'!$H$11+('Surv-rate CEA'!O291-'Surv-rate CEA'!O292)*'Unit cost and utilities'!$G$14</f>
        <v>42.066269250817015</v>
      </c>
      <c r="T294" s="12">
        <f t="shared" si="121"/>
        <v>25.776440352746523</v>
      </c>
      <c r="U294" s="12">
        <f>S294-'Surv-rate CEA'!P292*'Unit cost and utilities'!$H$11-('Surv-rate CEA'!O291-'Surv-rate CEA'!O292)*'Unit cost and utilities'!$G$14</f>
        <v>2.1766427885825017</v>
      </c>
      <c r="V294" s="12">
        <f t="shared" si="122"/>
        <v>1.3337551441656077</v>
      </c>
      <c r="W294" s="12">
        <f>'Surv-rate CEA'!T292*'Unit cost and utilities'!$H$4+'Surv-rate CEA'!S292*'Unit cost and utilities'!$H$4+('Surv-rate CEA'!R291-'Surv-rate CEA'!R292)*'Unit cost and utilities'!$G$14</f>
        <v>41.78099049516274</v>
      </c>
      <c r="X294" s="12">
        <f t="shared" si="123"/>
        <v>25.601633531034246</v>
      </c>
      <c r="Y294" s="12">
        <f>W294-'Surv-rate CEA'!S292*'Unit cost and utilities'!$H$4-('Surv-rate CEA'!R291-'Surv-rate CEA'!R292)*'Unit cost and utilities'!$G$14</f>
        <v>0.13161967068770397</v>
      </c>
      <c r="Z294" s="12">
        <f t="shared" si="124"/>
        <v>8.0650997845829839E-2</v>
      </c>
      <c r="AA294" s="12">
        <f>'Surv-rate CEA'!W292*'Unit cost and utilities'!$H$6+'Surv-rate CEA'!V292*'Unit cost and utilities'!$H$6+('Surv-rate CEA'!U291-'Surv-rate CEA'!U292)*'Unit cost and utilities'!$G$14</f>
        <v>50.189041649343316</v>
      </c>
      <c r="AB294" s="12">
        <f t="shared" si="125"/>
        <v>30.753733608327597</v>
      </c>
      <c r="AC294" s="12">
        <f>AA294-'Surv-rate CEA'!V292*'Unit cost and utilities'!$H$6-('Surv-rate CEA'!U291-'Surv-rate CEA'!U292)*'Unit cost and utilities'!$G$14</f>
        <v>17.001222188867047</v>
      </c>
      <c r="AD294" s="12">
        <f t="shared" si="126"/>
        <v>10.417633830616218</v>
      </c>
      <c r="AE294" s="12">
        <f>'Surv-rate CEA'!Z292*'Unit cost and utilities'!$H$12+'Surv-rate CEA'!Y292*'Unit cost and utilities'!$H$12+('Surv-rate CEA'!X291-'Surv-rate CEA'!X292)*'Unit cost and utilities'!$G$14</f>
        <v>42.066269250817015</v>
      </c>
      <c r="AF294" s="12">
        <f t="shared" si="127"/>
        <v>25.776440352746523</v>
      </c>
      <c r="AG294" s="12">
        <f>AE294-'Surv-rate CEA'!Y292*'Unit cost and utilities'!$H$12-('Surv-rate CEA'!X291-'Surv-rate CEA'!X292)*'Unit cost and utilities'!$G$14</f>
        <v>2.1766427885825017</v>
      </c>
      <c r="AH294" s="12">
        <f t="shared" si="128"/>
        <v>1.3337551441656077</v>
      </c>
      <c r="AI294" s="12">
        <f>'Surv-rate CEA'!AC292*'Unit cost and utilities'!$H$5+'Surv-rate CEA'!AB292*'Unit cost and utilities'!$H$5+('Surv-rate CEA'!AA291-'Surv-rate CEA'!AA292)*'Unit cost and utilities'!$G$14</f>
        <v>51.441308044586123</v>
      </c>
      <c r="AJ294" s="12">
        <f t="shared" si="129"/>
        <v>31.521069780933349</v>
      </c>
      <c r="AK294" s="12">
        <f>AI294-'Surv-rate CEA'!AB292*'Unit cost and utilities'!$H$5-('Surv-rate CEA'!AA291-'Surv-rate CEA'!AA292)*'Unit cost and utilities'!$G$14</f>
        <v>2.5591089658507968</v>
      </c>
      <c r="AL294" s="12">
        <f t="shared" si="130"/>
        <v>1.568114329823787</v>
      </c>
      <c r="AM294" s="12">
        <f>'Surv-rate CEA'!AF292*'Unit cost and utilities'!$H$9+'Surv-rate CEA'!AE292*'Unit cost and utilities'!$H$9+('Surv-rate CEA'!AD291-'Surv-rate CEA'!AD292)*'Unit cost and utilities'!G301</f>
        <v>124.97192376161611</v>
      </c>
      <c r="AN294" s="12">
        <f t="shared" si="131"/>
        <v>76.577538155388439</v>
      </c>
      <c r="AO294" s="12">
        <f>AM294-'Surv-rate CEA'!AE292*'Unit cost and utilities'!$H$9-('Surv-rate CEA'!AD291-'Surv-rate CEA'!AD292)*'Unit cost and utilities'!G301</f>
        <v>10.411244124080326</v>
      </c>
      <c r="AP294" s="12">
        <f t="shared" si="132"/>
        <v>6.3795724684338877</v>
      </c>
      <c r="AQ294" s="13">
        <f>'Surv-rate CEA'!AI292*'Unit cost and utilities'!$H$4+'Surv-rate CEA'!AH292*'Unit cost and utilities'!$H$4+('Surv-rate CEA'!AG291-'Surv-rate CEA'!AG292)*'Unit cost and utilities'!$G$14</f>
        <v>41.78099049516274</v>
      </c>
      <c r="AR294" s="12">
        <f t="shared" si="133"/>
        <v>25.601633531034246</v>
      </c>
      <c r="AS294" s="13">
        <f>AQ294-'Surv-rate CEA'!AH292*'Unit cost and utilities'!$H$4-('Surv-rate CEA'!AG291-'Surv-rate CEA'!AG292)*'Unit cost and utilities'!$G$14</f>
        <v>0.13161967068770397</v>
      </c>
      <c r="AT294" s="12">
        <f t="shared" si="134"/>
        <v>8.0650997845829839E-2</v>
      </c>
      <c r="AU294" s="12">
        <f>'Surv-rate CEA'!AL292*'Unit cost and utilities'!$H$8+'Surv-rate CEA'!AK292*'Unit cost and utilities'!$H$8+('Surv-rate CEA'!AJ291-'Surv-rate CEA'!AJ292)*'Unit cost and utilities'!$G$14</f>
        <v>40.156532892227112</v>
      </c>
      <c r="AV294" s="12">
        <f t="shared" si="135"/>
        <v>24.60623424192751</v>
      </c>
      <c r="AW294" s="12">
        <f>AU294-'Surv-rate CEA'!AK292*'Unit cost and utilities'!$H$8-('Surv-rate CEA'!AJ291-'Surv-rate CEA'!AJ292)*'Unit cost and utilities'!$G$14</f>
        <v>26.627593024920014</v>
      </c>
      <c r="AX294" s="12">
        <f t="shared" si="136"/>
        <v>16.316268962471149</v>
      </c>
      <c r="AY294" s="12">
        <f>'Surv-rate CEA'!AO292*'Unit cost and utilities'!$H$5+'Surv-rate CEA'!AN292*'Unit cost and utilities'!$H$5+('Surv-rate CEA'!AM291-'Surv-rate CEA'!AM292)*'Unit cost and utilities'!$G$14</f>
        <v>51.441308044586123</v>
      </c>
      <c r="AZ294" s="12">
        <f t="shared" si="137"/>
        <v>31.521069780933349</v>
      </c>
      <c r="BA294" s="12">
        <f>AY294-'Surv-rate CEA'!AN292*'Unit cost and utilities'!$H$5-('Surv-rate CEA'!AM291-'Surv-rate CEA'!AM292)*'Unit cost and utilities'!$G$14</f>
        <v>2.5591089658507968</v>
      </c>
      <c r="BB294" s="12">
        <f t="shared" si="138"/>
        <v>1.568114329823787</v>
      </c>
    </row>
    <row r="295" spans="1:54">
      <c r="A295" s="12">
        <v>290</v>
      </c>
      <c r="B295" s="12">
        <f t="shared" si="139"/>
        <v>16.627397260273973</v>
      </c>
      <c r="C295" s="12">
        <f>'Surv-rate CEA'!D293*'Unit cost and utilities'!$H$7+'Surv-rate CEA'!E293*'Unit cost and utilities'!$H$7+'Unit cost and utilities'!$G$14*('Surv-rate CEA'!C292-'Surv-rate CEA'!C293)</f>
        <v>45.879541443908892</v>
      </c>
      <c r="D295" s="12">
        <f t="shared" si="113"/>
        <v>28.065283506351367</v>
      </c>
      <c r="E295" s="12">
        <f>C295-'Surv-rate CEA'!E293*'Unit cost and utilities'!$H$7-'Unit cost and utilities'!$G$14*('Surv-rate CEA'!C292-'Surv-rate CEA'!C293)</f>
        <v>0.93379789666962232</v>
      </c>
      <c r="F295" s="12">
        <f t="shared" si="114"/>
        <v>0.57121980479486478</v>
      </c>
      <c r="G295" s="12">
        <f>'Surv-rate CEA'!G293*'Unit cost and utilities'!$H$4+'Surv-rate CEA'!H293*'Unit cost and utilities'!$H$4+('Surv-rate CEA'!F292-'Surv-rate CEA'!F293)*'Unit cost and utilities'!$G$14</f>
        <v>41.455807097901889</v>
      </c>
      <c r="H295" s="12">
        <f t="shared" si="115"/>
        <v>25.359211155361177</v>
      </c>
      <c r="I295" s="12">
        <f>G295-'Surv-rate CEA'!H293*'Unit cost and utilities'!$H$4-('Surv-rate CEA'!F292-'Surv-rate CEA'!F293)*'Unit cost and utilities'!$G$14</f>
        <v>0.12952376907902297</v>
      </c>
      <c r="J295" s="12">
        <f t="shared" si="116"/>
        <v>7.9231857721554805E-2</v>
      </c>
      <c r="K295" s="12">
        <f>'Surv-rate CEA'!K293*'Unit cost and utilities'!$H$10+'Surv-rate CEA'!J293*'Unit cost and utilities'!$H$10+('Surv-rate CEA'!I292-'Surv-rate CEA'!I293)*'Unit cost and utilities'!$G$14</f>
        <v>41.801828598655817</v>
      </c>
      <c r="L295" s="12">
        <f t="shared" si="117"/>
        <v>25.570878299633417</v>
      </c>
      <c r="M295" s="12">
        <f>K295-'Surv-rate CEA'!J293*'Unit cost and utilities'!$H$10-('Surv-rate CEA'!I292-'Surv-rate CEA'!I293)*'Unit cost and utilities'!$G$14</f>
        <v>2.154395898282087</v>
      </c>
      <c r="N295" s="12">
        <f t="shared" si="118"/>
        <v>1.3178800347019302</v>
      </c>
      <c r="O295" s="12">
        <f>'Surv-rate CEA'!N293*'Unit cost and utilities'!$H$3+'Surv-rate CEA'!M293*'Unit cost and utilities'!$H$3+('Surv-rate CEA'!L292-'Surv-rate CEA'!L293)*'Unit cost and utilities'!$G$14</f>
        <v>41.398590871783121</v>
      </c>
      <c r="P295" s="12">
        <f t="shared" si="119"/>
        <v>25.324211032067662</v>
      </c>
      <c r="Q295" s="12">
        <f>O295-'Surv-rate CEA'!M293*'Unit cost and utilities'!$H$3-('Surv-rate CEA'!L292-'Surv-rate CEA'!L293)*'Unit cost and utilities'!$G$14</f>
        <v>0.12952376907901886</v>
      </c>
      <c r="R295" s="12">
        <f t="shared" si="120"/>
        <v>7.9231857721552293E-2</v>
      </c>
      <c r="S295" s="12">
        <f>'Surv-rate CEA'!Q293*'Unit cost and utilities'!$H$11+'Surv-rate CEA'!P293*'Unit cost and utilities'!$H$11+('Surv-rate CEA'!O292-'Surv-rate CEA'!O293)*'Unit cost and utilities'!$G$14</f>
        <v>41.801828598655817</v>
      </c>
      <c r="T295" s="12">
        <f t="shared" si="121"/>
        <v>25.570878299633417</v>
      </c>
      <c r="U295" s="12">
        <f>S295-'Surv-rate CEA'!P293*'Unit cost and utilities'!$H$11-('Surv-rate CEA'!O292-'Surv-rate CEA'!O293)*'Unit cost and utilities'!$G$14</f>
        <v>2.154395898282087</v>
      </c>
      <c r="V295" s="12">
        <f t="shared" si="122"/>
        <v>1.3178800347019302</v>
      </c>
      <c r="W295" s="12">
        <f>'Surv-rate CEA'!T293*'Unit cost and utilities'!$H$4+'Surv-rate CEA'!S293*'Unit cost and utilities'!$H$4+('Surv-rate CEA'!R292-'Surv-rate CEA'!R293)*'Unit cost and utilities'!$G$14</f>
        <v>41.455807097901889</v>
      </c>
      <c r="X295" s="12">
        <f t="shared" si="123"/>
        <v>25.359211155361177</v>
      </c>
      <c r="Y295" s="12">
        <f>W295-'Surv-rate CEA'!S293*'Unit cost and utilities'!$H$4-('Surv-rate CEA'!R292-'Surv-rate CEA'!R293)*'Unit cost and utilities'!$G$14</f>
        <v>0.12952376907902297</v>
      </c>
      <c r="Z295" s="12">
        <f t="shared" si="124"/>
        <v>7.9231857721554805E-2</v>
      </c>
      <c r="AA295" s="12">
        <f>'Surv-rate CEA'!W293*'Unit cost and utilities'!$H$6+'Surv-rate CEA'!V293*'Unit cost and utilities'!$H$6+('Surv-rate CEA'!U292-'Surv-rate CEA'!U293)*'Unit cost and utilities'!$G$14</f>
        <v>49.888474054319893</v>
      </c>
      <c r="AB295" s="12">
        <f t="shared" si="125"/>
        <v>30.517614692062889</v>
      </c>
      <c r="AC295" s="12">
        <f>AA295-'Surv-rate CEA'!V293*'Unit cost and utilities'!$H$6-('Surv-rate CEA'!U292-'Surv-rate CEA'!U293)*'Unit cost and utilities'!$G$14</f>
        <v>16.880754181380674</v>
      </c>
      <c r="AD295" s="12">
        <f t="shared" si="126"/>
        <v>10.326239909801302</v>
      </c>
      <c r="AE295" s="12">
        <f>'Surv-rate CEA'!Z293*'Unit cost and utilities'!$H$12+'Surv-rate CEA'!Y293*'Unit cost and utilities'!$H$12+('Surv-rate CEA'!X292-'Surv-rate CEA'!X293)*'Unit cost and utilities'!$G$14</f>
        <v>41.801828598655817</v>
      </c>
      <c r="AF295" s="12">
        <f t="shared" si="127"/>
        <v>25.570878299633417</v>
      </c>
      <c r="AG295" s="12">
        <f>AE295-'Surv-rate CEA'!Y293*'Unit cost and utilities'!$H$12-('Surv-rate CEA'!X292-'Surv-rate CEA'!X293)*'Unit cost and utilities'!$G$14</f>
        <v>2.154395898282087</v>
      </c>
      <c r="AH295" s="12">
        <f t="shared" si="128"/>
        <v>1.3178800347019302</v>
      </c>
      <c r="AI295" s="12">
        <f>'Surv-rate CEA'!AC293*'Unit cost and utilities'!$H$5+'Surv-rate CEA'!AB293*'Unit cost and utilities'!$H$5+('Surv-rate CEA'!AA292-'Surv-rate CEA'!AA293)*'Unit cost and utilities'!$G$14</f>
        <v>51.060047117615156</v>
      </c>
      <c r="AJ295" s="12">
        <f t="shared" si="129"/>
        <v>31.234285546543525</v>
      </c>
      <c r="AK295" s="12">
        <f>AI295-'Surv-rate CEA'!AB293*'Unit cost and utilities'!$H$5-('Surv-rate CEA'!AA292-'Surv-rate CEA'!AA293)*'Unit cost and utilities'!$G$14</f>
        <v>2.52994599959918</v>
      </c>
      <c r="AL295" s="12">
        <f t="shared" si="130"/>
        <v>1.5476103182355836</v>
      </c>
      <c r="AM295" s="12">
        <f>'Surv-rate CEA'!AF293*'Unit cost and utilities'!$H$9+'Surv-rate CEA'!AE293*'Unit cost and utilities'!$H$9+('Surv-rate CEA'!AD292-'Surv-rate CEA'!AD293)*'Unit cost and utilities'!G302</f>
        <v>124.42943732898706</v>
      </c>
      <c r="AN295" s="12">
        <f t="shared" si="131"/>
        <v>76.115569712988702</v>
      </c>
      <c r="AO295" s="12">
        <f>AM295-'Surv-rate CEA'!AE293*'Unit cost and utilities'!$H$9-('Surv-rate CEA'!AD292-'Surv-rate CEA'!AD293)*'Unit cost and utilities'!G302</f>
        <v>10.329675535763656</v>
      </c>
      <c r="AP295" s="12">
        <f t="shared" si="132"/>
        <v>6.3188354398497948</v>
      </c>
      <c r="AQ295" s="13">
        <f>'Surv-rate CEA'!AI293*'Unit cost and utilities'!$H$4+'Surv-rate CEA'!AH293*'Unit cost and utilities'!$H$4+('Surv-rate CEA'!AG292-'Surv-rate CEA'!AG293)*'Unit cost and utilities'!$G$14</f>
        <v>41.455807097901889</v>
      </c>
      <c r="AR295" s="12">
        <f t="shared" si="133"/>
        <v>25.359211155361177</v>
      </c>
      <c r="AS295" s="13">
        <f>AQ295-'Surv-rate CEA'!AH293*'Unit cost and utilities'!$H$4-('Surv-rate CEA'!AG292-'Surv-rate CEA'!AG293)*'Unit cost and utilities'!$G$14</f>
        <v>0.12952376907902297</v>
      </c>
      <c r="AT295" s="12">
        <f t="shared" si="134"/>
        <v>7.9231857721554805E-2</v>
      </c>
      <c r="AU295" s="12">
        <f>'Surv-rate CEA'!AL293*'Unit cost and utilities'!$H$8+'Surv-rate CEA'!AK293*'Unit cost and utilities'!$H$8+('Surv-rate CEA'!AJ292-'Surv-rate CEA'!AJ293)*'Unit cost and utilities'!$G$14</f>
        <v>39.90095341187952</v>
      </c>
      <c r="AV295" s="12">
        <f t="shared" si="135"/>
        <v>24.408081127994553</v>
      </c>
      <c r="AW295" s="12">
        <f>AU295-'Surv-rate CEA'!AK293*'Unit cost and utilities'!$H$8-('Surv-rate CEA'!AJ292-'Surv-rate CEA'!AJ293)*'Unit cost and utilities'!$G$14</f>
        <v>26.457169527247089</v>
      </c>
      <c r="AX295" s="12">
        <f t="shared" si="136"/>
        <v>16.184293482217662</v>
      </c>
      <c r="AY295" s="12">
        <f>'Surv-rate CEA'!AO293*'Unit cost and utilities'!$H$5+'Surv-rate CEA'!AN293*'Unit cost and utilities'!$H$5+('Surv-rate CEA'!AM292-'Surv-rate CEA'!AM293)*'Unit cost and utilities'!$G$14</f>
        <v>51.060047117615156</v>
      </c>
      <c r="AZ295" s="12">
        <f t="shared" si="137"/>
        <v>31.234285546543525</v>
      </c>
      <c r="BA295" s="12">
        <f>AY295-'Surv-rate CEA'!AN293*'Unit cost and utilities'!$H$5-('Surv-rate CEA'!AM292-'Surv-rate CEA'!AM293)*'Unit cost and utilities'!$G$14</f>
        <v>2.52994599959918</v>
      </c>
      <c r="BB295" s="12">
        <f t="shared" si="138"/>
        <v>1.5476103182355836</v>
      </c>
    </row>
    <row r="296" spans="1:54">
      <c r="A296" s="12">
        <v>291</v>
      </c>
      <c r="B296" s="12">
        <f t="shared" si="139"/>
        <v>16.684931506849313</v>
      </c>
      <c r="C296" s="12">
        <f>'Surv-rate CEA'!D294*'Unit cost and utilities'!$H$7+'Surv-rate CEA'!E294*'Unit cost and utilities'!$H$7+'Unit cost and utilities'!$G$14*('Surv-rate CEA'!C293-'Surv-rate CEA'!C294)</f>
        <v>45.599024014975221</v>
      </c>
      <c r="D296" s="12">
        <f t="shared" si="113"/>
        <v>27.846289399389093</v>
      </c>
      <c r="E296" s="12">
        <f>C296-'Surv-rate CEA'!E294*'Unit cost and utilities'!$H$7-'Unit cost and utilities'!$G$14*('Surv-rate CEA'!C293-'Surv-rate CEA'!C294)</f>
        <v>0.9230954285719255</v>
      </c>
      <c r="F296" s="12">
        <f t="shared" si="114"/>
        <v>0.56371343471792745</v>
      </c>
      <c r="G296" s="12">
        <f>'Surv-rate CEA'!G294*'Unit cost and utilities'!$H$4+'Surv-rate CEA'!H294*'Unit cost and utilities'!$H$4+('Surv-rate CEA'!F293-'Surv-rate CEA'!F294)*'Unit cost and utilities'!$G$14</f>
        <v>41.133959426835247</v>
      </c>
      <c r="H296" s="12">
        <f t="shared" si="115"/>
        <v>25.119575760354259</v>
      </c>
      <c r="I296" s="12">
        <f>G296-'Surv-rate CEA'!H294*'Unit cost and utilities'!$H$4-('Surv-rate CEA'!F293-'Surv-rate CEA'!F294)*'Unit cost and utilities'!$G$14</f>
        <v>0.12746656765535846</v>
      </c>
      <c r="J296" s="12">
        <f t="shared" si="116"/>
        <v>7.7840940861195529E-2</v>
      </c>
      <c r="K296" s="12">
        <f>'Surv-rate CEA'!K294*'Unit cost and utilities'!$H$10+'Surv-rate CEA'!J294*'Unit cost and utilities'!$H$10+('Surv-rate CEA'!I293-'Surv-rate CEA'!I294)*'Unit cost and utilities'!$G$14</f>
        <v>41.539713166940743</v>
      </c>
      <c r="L296" s="12">
        <f t="shared" si="117"/>
        <v>25.367360363554354</v>
      </c>
      <c r="M296" s="12">
        <f>K296-'Surv-rate CEA'!J294*'Unit cost and utilities'!$H$10-('Surv-rate CEA'!I293-'Surv-rate CEA'!I294)*'Unit cost and utilities'!$G$14</f>
        <v>2.1324334038544741</v>
      </c>
      <c r="N296" s="12">
        <f t="shared" si="118"/>
        <v>1.3022286983413258</v>
      </c>
      <c r="O296" s="12">
        <f>'Surv-rate CEA'!N294*'Unit cost and utilities'!$H$3+'Surv-rate CEA'!M294*'Unit cost and utilities'!$H$3+('Surv-rate CEA'!L293-'Surv-rate CEA'!L294)*'Unit cost and utilities'!$G$14</f>
        <v>41.075693335387534</v>
      </c>
      <c r="P296" s="12">
        <f t="shared" si="119"/>
        <v>25.083993980268541</v>
      </c>
      <c r="Q296" s="12">
        <f>O296-'Surv-rate CEA'!M294*'Unit cost and utilities'!$H$3-('Surv-rate CEA'!L293-'Surv-rate CEA'!L294)*'Unit cost and utilities'!$G$14</f>
        <v>0.12746656765536246</v>
      </c>
      <c r="R296" s="12">
        <f t="shared" si="120"/>
        <v>7.7840940861197971E-2</v>
      </c>
      <c r="S296" s="12">
        <f>'Surv-rate CEA'!Q294*'Unit cost and utilities'!$H$11+'Surv-rate CEA'!P294*'Unit cost and utilities'!$H$11+('Surv-rate CEA'!O293-'Surv-rate CEA'!O294)*'Unit cost and utilities'!$G$14</f>
        <v>41.539713166940743</v>
      </c>
      <c r="T296" s="12">
        <f t="shared" si="121"/>
        <v>25.367360363554354</v>
      </c>
      <c r="U296" s="12">
        <f>S296-'Surv-rate CEA'!P294*'Unit cost and utilities'!$H$11-('Surv-rate CEA'!O293-'Surv-rate CEA'!O294)*'Unit cost and utilities'!$G$14</f>
        <v>2.1324334038544741</v>
      </c>
      <c r="V296" s="12">
        <f t="shared" si="122"/>
        <v>1.3022286983413258</v>
      </c>
      <c r="W296" s="12">
        <f>'Surv-rate CEA'!T294*'Unit cost and utilities'!$H$4+'Surv-rate CEA'!S294*'Unit cost and utilities'!$H$4+('Surv-rate CEA'!R293-'Surv-rate CEA'!R294)*'Unit cost and utilities'!$G$14</f>
        <v>41.133959426835247</v>
      </c>
      <c r="X296" s="12">
        <f t="shared" si="123"/>
        <v>25.119575760354259</v>
      </c>
      <c r="Y296" s="12">
        <f>W296-'Surv-rate CEA'!S294*'Unit cost and utilities'!$H$4-('Surv-rate CEA'!R293-'Surv-rate CEA'!R294)*'Unit cost and utilities'!$G$14</f>
        <v>0.12746656765535846</v>
      </c>
      <c r="Z296" s="12">
        <f t="shared" si="124"/>
        <v>7.7840940861195529E-2</v>
      </c>
      <c r="AA296" s="12">
        <f>'Surv-rate CEA'!W294*'Unit cost and utilities'!$H$6+'Surv-rate CEA'!V294*'Unit cost and utilities'!$H$6+('Surv-rate CEA'!U293-'Surv-rate CEA'!U294)*'Unit cost and utilities'!$G$14</f>
        <v>49.590460272906292</v>
      </c>
      <c r="AB296" s="12">
        <f t="shared" si="125"/>
        <v>30.283768963010047</v>
      </c>
      <c r="AC296" s="12">
        <f>AA296-'Surv-rate CEA'!V294*'Unit cost and utilities'!$H$6-('Surv-rate CEA'!U293-'Surv-rate CEA'!U294)*'Unit cost and utilities'!$G$14</f>
        <v>16.761450004835094</v>
      </c>
      <c r="AD296" s="12">
        <f t="shared" si="126"/>
        <v>10.235837228330716</v>
      </c>
      <c r="AE296" s="12">
        <f>'Surv-rate CEA'!Z294*'Unit cost and utilities'!$H$12+'Surv-rate CEA'!Y294*'Unit cost and utilities'!$H$12+('Surv-rate CEA'!X293-'Surv-rate CEA'!X294)*'Unit cost and utilities'!$G$14</f>
        <v>41.539713166940743</v>
      </c>
      <c r="AF296" s="12">
        <f t="shared" si="127"/>
        <v>25.367360363554354</v>
      </c>
      <c r="AG296" s="12">
        <f>AE296-'Surv-rate CEA'!Y294*'Unit cost and utilities'!$H$12-('Surv-rate CEA'!X293-'Surv-rate CEA'!X294)*'Unit cost and utilities'!$G$14</f>
        <v>2.1324334038544741</v>
      </c>
      <c r="AH296" s="12">
        <f t="shared" si="128"/>
        <v>1.3022286983413258</v>
      </c>
      <c r="AI296" s="12">
        <f>'Surv-rate CEA'!AC294*'Unit cost and utilities'!$H$5+'Surv-rate CEA'!AB294*'Unit cost and utilities'!$H$5+('Surv-rate CEA'!AA293-'Surv-rate CEA'!AA294)*'Unit cost and utilities'!$G$14</f>
        <v>50.682556175241736</v>
      </c>
      <c r="AJ296" s="12">
        <f t="shared" si="129"/>
        <v>30.95068715271368</v>
      </c>
      <c r="AK296" s="12">
        <f>AI296-'Surv-rate CEA'!AB294*'Unit cost and utilities'!$H$5-('Surv-rate CEA'!AA293-'Surv-rate CEA'!AA294)*'Unit cost and utilities'!$G$14</f>
        <v>2.5011899756232863</v>
      </c>
      <c r="AL296" s="12">
        <f t="shared" si="130"/>
        <v>1.5274199702428615</v>
      </c>
      <c r="AM296" s="12">
        <f>'Surv-rate CEA'!AF294*'Unit cost and utilities'!$H$9+'Surv-rate CEA'!AE294*'Unit cost and utilities'!$H$9+('Surv-rate CEA'!AD293-'Surv-rate CEA'!AD294)*'Unit cost and utilities'!G303</f>
        <v>123.89064570166781</v>
      </c>
      <c r="AN296" s="12">
        <f t="shared" si="131"/>
        <v>75.657206455840779</v>
      </c>
      <c r="AO296" s="12">
        <f>AM296-'Surv-rate CEA'!AE294*'Unit cost and utilities'!$H$9-('Surv-rate CEA'!AD293-'Surv-rate CEA'!AD294)*'Unit cost and utilities'!G303</f>
        <v>10.248955817129186</v>
      </c>
      <c r="AP296" s="12">
        <f t="shared" si="132"/>
        <v>6.2588047856376194</v>
      </c>
      <c r="AQ296" s="13">
        <f>'Surv-rate CEA'!AI294*'Unit cost and utilities'!$H$4+'Surv-rate CEA'!AH294*'Unit cost and utilities'!$H$4+('Surv-rate CEA'!AG293-'Surv-rate CEA'!AG294)*'Unit cost and utilities'!$G$14</f>
        <v>41.133959426835247</v>
      </c>
      <c r="AR296" s="12">
        <f t="shared" si="133"/>
        <v>25.119575760354259</v>
      </c>
      <c r="AS296" s="13">
        <f>AQ296-'Surv-rate CEA'!AH294*'Unit cost and utilities'!$H$4-('Surv-rate CEA'!AG293-'Surv-rate CEA'!AG294)*'Unit cost and utilities'!$G$14</f>
        <v>0.12746656765535846</v>
      </c>
      <c r="AT296" s="12">
        <f t="shared" si="134"/>
        <v>7.7840940861195529E-2</v>
      </c>
      <c r="AU296" s="12">
        <f>'Surv-rate CEA'!AL294*'Unit cost and utilities'!$H$8+'Surv-rate CEA'!AK294*'Unit cost and utilities'!$H$8+('Surv-rate CEA'!AJ293-'Surv-rate CEA'!AJ294)*'Unit cost and utilities'!$G$14</f>
        <v>39.647641162817671</v>
      </c>
      <c r="AV296" s="12">
        <f t="shared" si="135"/>
        <v>24.211914918625748</v>
      </c>
      <c r="AW296" s="12">
        <f>AU296-'Surv-rate CEA'!AK294*'Unit cost and utilities'!$H$8-('Surv-rate CEA'!AJ293-'Surv-rate CEA'!AJ294)*'Unit cost and utilities'!$G$14</f>
        <v>26.288276090791992</v>
      </c>
      <c r="AX296" s="12">
        <f t="shared" si="136"/>
        <v>16.05365377107255</v>
      </c>
      <c r="AY296" s="12">
        <f>'Surv-rate CEA'!AO294*'Unit cost and utilities'!$H$5+'Surv-rate CEA'!AN294*'Unit cost and utilities'!$H$5+('Surv-rate CEA'!AM293-'Surv-rate CEA'!AM294)*'Unit cost and utilities'!$G$14</f>
        <v>50.682556175241736</v>
      </c>
      <c r="AZ296" s="12">
        <f t="shared" si="137"/>
        <v>30.95068715271368</v>
      </c>
      <c r="BA296" s="12">
        <f>AY296-'Surv-rate CEA'!AN294*'Unit cost and utilities'!$H$5-('Surv-rate CEA'!AM293-'Surv-rate CEA'!AM294)*'Unit cost and utilities'!$G$14</f>
        <v>2.5011899756232863</v>
      </c>
      <c r="BB296" s="12">
        <f t="shared" si="138"/>
        <v>1.5274199702428615</v>
      </c>
    </row>
    <row r="297" spans="1:54">
      <c r="A297" s="12">
        <v>292</v>
      </c>
      <c r="B297" s="12">
        <f t="shared" si="139"/>
        <v>16.742465753424657</v>
      </c>
      <c r="C297" s="12">
        <f>'Surv-rate CEA'!D295*'Unit cost and utilities'!$H$7+'Surv-rate CEA'!E295*'Unit cost and utilities'!$H$7+'Unit cost and utilities'!$G$14*('Surv-rate CEA'!C294-'Surv-rate CEA'!C295)</f>
        <v>45.320922863740613</v>
      </c>
      <c r="D297" s="12">
        <f t="shared" si="113"/>
        <v>27.629431547704147</v>
      </c>
      <c r="E297" s="12">
        <f>C297-'Surv-rate CEA'!E295*'Unit cost and utilities'!$H$7-'Unit cost and utilities'!$G$14*('Surv-rate CEA'!C294-'Surv-rate CEA'!C295)</f>
        <v>0.91254291432740575</v>
      </c>
      <c r="F297" s="12">
        <f t="shared" si="114"/>
        <v>0.55632234280744119</v>
      </c>
      <c r="G297" s="12">
        <f>'Surv-rate CEA'!G295*'Unit cost and utilities'!$H$4+'Surv-rate CEA'!H295*'Unit cost and utilities'!$H$4+('Surv-rate CEA'!F294-'Surv-rate CEA'!F295)*'Unit cost and utilities'!$G$14</f>
        <v>40.815404532440333</v>
      </c>
      <c r="H297" s="12">
        <f t="shared" si="115"/>
        <v>24.882688929601315</v>
      </c>
      <c r="I297" s="12">
        <f>G297-'Surv-rate CEA'!H295*'Unit cost and utilities'!$H$4-('Surv-rate CEA'!F294-'Surv-rate CEA'!F295)*'Unit cost and utilities'!$G$14</f>
        <v>0.12544725092159981</v>
      </c>
      <c r="J297" s="12">
        <f t="shared" si="116"/>
        <v>7.6477618132508043E-2</v>
      </c>
      <c r="K297" s="12">
        <f>'Surv-rate CEA'!K295*'Unit cost and utilities'!$H$10+'Surv-rate CEA'!J295*'Unit cost and utilities'!$H$10+('Surv-rate CEA'!I294-'Surv-rate CEA'!I295)*'Unit cost and utilities'!$G$14</f>
        <v>41.27989628098122</v>
      </c>
      <c r="L297" s="12">
        <f t="shared" si="117"/>
        <v>25.165861516562284</v>
      </c>
      <c r="M297" s="12">
        <f>K297-'Surv-rate CEA'!J295*'Unit cost and utilities'!$H$10-('Surv-rate CEA'!I294-'Surv-rate CEA'!I295)*'Unit cost and utilities'!$G$14</f>
        <v>2.1107509113437306</v>
      </c>
      <c r="N297" s="12">
        <f t="shared" si="118"/>
        <v>1.2867974466134324</v>
      </c>
      <c r="O297" s="12">
        <f>'Surv-rate CEA'!N295*'Unit cost and utilities'!$H$3+'Surv-rate CEA'!M295*'Unit cost and utilities'!$H$3+('Surv-rate CEA'!L294-'Surv-rate CEA'!L295)*'Unit cost and utilities'!$G$14</f>
        <v>40.756123344645665</v>
      </c>
      <c r="P297" s="12">
        <f t="shared" si="119"/>
        <v>24.84654876702864</v>
      </c>
      <c r="Q297" s="12">
        <f>O297-'Surv-rate CEA'!M295*'Unit cost and utilities'!$H$3-('Surv-rate CEA'!L294-'Surv-rate CEA'!L295)*'Unit cost and utilities'!$G$14</f>
        <v>0.12544725092160225</v>
      </c>
      <c r="R297" s="12">
        <f t="shared" si="120"/>
        <v>7.6477618132509542E-2</v>
      </c>
      <c r="S297" s="12">
        <f>'Surv-rate CEA'!Q295*'Unit cost and utilities'!$H$11+'Surv-rate CEA'!P295*'Unit cost and utilities'!$H$11+('Surv-rate CEA'!O294-'Surv-rate CEA'!O295)*'Unit cost and utilities'!$G$14</f>
        <v>41.27989628098122</v>
      </c>
      <c r="T297" s="12">
        <f t="shared" si="121"/>
        <v>25.165861516562284</v>
      </c>
      <c r="U297" s="12">
        <f>S297-'Surv-rate CEA'!P295*'Unit cost and utilities'!$H$11-('Surv-rate CEA'!O294-'Surv-rate CEA'!O295)*'Unit cost and utilities'!$G$14</f>
        <v>2.1107509113437306</v>
      </c>
      <c r="V297" s="12">
        <f t="shared" si="122"/>
        <v>1.2867974466134324</v>
      </c>
      <c r="W297" s="12">
        <f>'Surv-rate CEA'!T295*'Unit cost and utilities'!$H$4+'Surv-rate CEA'!S295*'Unit cost and utilities'!$H$4+('Surv-rate CEA'!R294-'Surv-rate CEA'!R295)*'Unit cost and utilities'!$G$14</f>
        <v>40.815404532440333</v>
      </c>
      <c r="X297" s="12">
        <f t="shared" si="123"/>
        <v>24.882688929601315</v>
      </c>
      <c r="Y297" s="12">
        <f>W297-'Surv-rate CEA'!S295*'Unit cost and utilities'!$H$4-('Surv-rate CEA'!R294-'Surv-rate CEA'!R295)*'Unit cost and utilities'!$G$14</f>
        <v>0.12544725092159981</v>
      </c>
      <c r="Z297" s="12">
        <f t="shared" si="124"/>
        <v>7.6477618132508043E-2</v>
      </c>
      <c r="AA297" s="12">
        <f>'Surv-rate CEA'!W295*'Unit cost and utilities'!$H$6+'Surv-rate CEA'!V295*'Unit cost and utilities'!$H$6+('Surv-rate CEA'!U294-'Surv-rate CEA'!U295)*'Unit cost and utilities'!$G$14</f>
        <v>49.294971744726894</v>
      </c>
      <c r="AB297" s="12">
        <f t="shared" si="125"/>
        <v>30.052169316186077</v>
      </c>
      <c r="AC297" s="12">
        <f>AA297-'Surv-rate CEA'!V295*'Unit cost and utilities'!$H$6-('Surv-rate CEA'!U294-'Surv-rate CEA'!U295)*'Unit cost and utilities'!$G$14</f>
        <v>16.643295252713163</v>
      </c>
      <c r="AD297" s="12">
        <f t="shared" si="126"/>
        <v>10.146412691012751</v>
      </c>
      <c r="AE297" s="12">
        <f>'Surv-rate CEA'!Z295*'Unit cost and utilities'!$H$12+'Surv-rate CEA'!Y295*'Unit cost and utilities'!$H$12+('Surv-rate CEA'!X294-'Surv-rate CEA'!X295)*'Unit cost and utilities'!$G$14</f>
        <v>41.27989628098122</v>
      </c>
      <c r="AF297" s="12">
        <f t="shared" si="127"/>
        <v>25.165861516562284</v>
      </c>
      <c r="AG297" s="12">
        <f>AE297-'Surv-rate CEA'!Y295*'Unit cost and utilities'!$H$12-('Surv-rate CEA'!X294-'Surv-rate CEA'!X295)*'Unit cost and utilities'!$G$14</f>
        <v>2.1107509113437306</v>
      </c>
      <c r="AH297" s="12">
        <f t="shared" si="128"/>
        <v>1.2867974466134324</v>
      </c>
      <c r="AI297" s="12">
        <f>'Surv-rate CEA'!AC295*'Unit cost and utilities'!$H$5+'Surv-rate CEA'!AB295*'Unit cost and utilities'!$H$5+('Surv-rate CEA'!AA294-'Surv-rate CEA'!AA295)*'Unit cost and utilities'!$G$14</f>
        <v>50.308788041768004</v>
      </c>
      <c r="AJ297" s="12">
        <f t="shared" si="129"/>
        <v>30.670231928575085</v>
      </c>
      <c r="AK297" s="12">
        <f>AI297-'Surv-rate CEA'!AB295*'Unit cost and utilities'!$H$5-('Surv-rate CEA'!AA294-'Surv-rate CEA'!AA295)*'Unit cost and utilities'!$G$14</f>
        <v>2.4728341362633768</v>
      </c>
      <c r="AL297" s="12">
        <f t="shared" si="130"/>
        <v>1.5075377370873766</v>
      </c>
      <c r="AM297" s="12">
        <f>'Surv-rate CEA'!AF295*'Unit cost and utilities'!$H$9+'Surv-rate CEA'!AE295*'Unit cost and utilities'!$H$9+('Surv-rate CEA'!AD294-'Surv-rate CEA'!AD295)*'Unit cost and utilities'!G304</f>
        <v>123.35551377677552</v>
      </c>
      <c r="AN297" s="12">
        <f t="shared" si="131"/>
        <v>75.202412231858773</v>
      </c>
      <c r="AO297" s="12">
        <f>AM297-'Surv-rate CEA'!AE295*'Unit cost and utilities'!$H$9-('Surv-rate CEA'!AD294-'Surv-rate CEA'!AD295)*'Unit cost and utilities'!G304</f>
        <v>10.169073839408441</v>
      </c>
      <c r="AP297" s="12">
        <f t="shared" si="132"/>
        <v>6.1994706152436603</v>
      </c>
      <c r="AQ297" s="13">
        <f>'Surv-rate CEA'!AI295*'Unit cost and utilities'!$H$4+'Surv-rate CEA'!AH295*'Unit cost and utilities'!$H$4+('Surv-rate CEA'!AG294-'Surv-rate CEA'!AG295)*'Unit cost and utilities'!$G$14</f>
        <v>40.815404532440333</v>
      </c>
      <c r="AR297" s="12">
        <f t="shared" si="133"/>
        <v>24.882688929601315</v>
      </c>
      <c r="AS297" s="13">
        <f>AQ297-'Surv-rate CEA'!AH295*'Unit cost and utilities'!$H$4-('Surv-rate CEA'!AG294-'Surv-rate CEA'!AG295)*'Unit cost and utilities'!$G$14</f>
        <v>0.12544725092159981</v>
      </c>
      <c r="AT297" s="12">
        <f t="shared" si="134"/>
        <v>7.6477618132508043E-2</v>
      </c>
      <c r="AU297" s="12">
        <f>'Surv-rate CEA'!AL295*'Unit cost and utilities'!$H$8+'Surv-rate CEA'!AK295*'Unit cost and utilities'!$H$8+('Surv-rate CEA'!AJ294-'Surv-rate CEA'!AJ295)*'Unit cost and utilities'!$G$14</f>
        <v>39.396569963350039</v>
      </c>
      <c r="AV297" s="12">
        <f t="shared" si="135"/>
        <v>24.017711119637958</v>
      </c>
      <c r="AW297" s="12">
        <f>AU297-'Surv-rate CEA'!AK295*'Unit cost and utilities'!$H$8-('Surv-rate CEA'!AJ294-'Surv-rate CEA'!AJ295)*'Unit cost and utilities'!$G$14</f>
        <v>26.120894797915902</v>
      </c>
      <c r="AX297" s="12">
        <f t="shared" si="136"/>
        <v>15.924333159623396</v>
      </c>
      <c r="AY297" s="12">
        <f>'Surv-rate CEA'!AO295*'Unit cost and utilities'!$H$5+'Surv-rate CEA'!AN295*'Unit cost and utilities'!$H$5+('Surv-rate CEA'!AM294-'Surv-rate CEA'!AM295)*'Unit cost and utilities'!$G$14</f>
        <v>50.308788041768004</v>
      </c>
      <c r="AZ297" s="12">
        <f t="shared" si="137"/>
        <v>30.670231928575085</v>
      </c>
      <c r="BA297" s="12">
        <f>AY297-'Surv-rate CEA'!AN295*'Unit cost and utilities'!$H$5-('Surv-rate CEA'!AM294-'Surv-rate CEA'!AM295)*'Unit cost and utilities'!$G$14</f>
        <v>2.4728341362633768</v>
      </c>
      <c r="BB297" s="12">
        <f t="shared" si="138"/>
        <v>1.5075377370873766</v>
      </c>
    </row>
    <row r="298" spans="1:54">
      <c r="A298" s="12">
        <v>293</v>
      </c>
      <c r="B298" s="12">
        <f t="shared" si="139"/>
        <v>16.8</v>
      </c>
      <c r="C298" s="12">
        <f>'Surv-rate CEA'!D296*'Unit cost and utilities'!$H$7+'Surv-rate CEA'!E296*'Unit cost and utilities'!$H$7+'Unit cost and utilities'!$G$14*('Surv-rate CEA'!C295-'Surv-rate CEA'!C296)</f>
        <v>45.045210715222552</v>
      </c>
      <c r="D298" s="12">
        <f t="shared" si="113"/>
        <v>27.414684221075326</v>
      </c>
      <c r="E298" s="12">
        <f>C298-'Surv-rate CEA'!E296*'Unit cost and utilities'!$H$7-'Unit cost and utilities'!$G$14*('Surv-rate CEA'!C295-'Surv-rate CEA'!C296)</f>
        <v>0.90213785667976176</v>
      </c>
      <c r="F298" s="12">
        <f t="shared" si="114"/>
        <v>0.54904448379892967</v>
      </c>
      <c r="G298" s="12">
        <f>'Surv-rate CEA'!G296*'Unit cost and utilities'!$H$4+'Surv-rate CEA'!H296*'Unit cost and utilities'!$H$4+('Surv-rate CEA'!F295-'Surv-rate CEA'!F296)*'Unit cost and utilities'!$G$14</f>
        <v>40.50010013485673</v>
      </c>
      <c r="H298" s="12">
        <f t="shared" si="115"/>
        <v>24.64851287162065</v>
      </c>
      <c r="I298" s="12">
        <f>G298-'Surv-rate CEA'!H296*'Unit cost and utilities'!$H$4-('Surv-rate CEA'!F295-'Surv-rate CEA'!F296)*'Unit cost and utilities'!$G$14</f>
        <v>0.12346502273550153</v>
      </c>
      <c r="J298" s="12">
        <f t="shared" si="116"/>
        <v>7.5141275995803447E-2</v>
      </c>
      <c r="K298" s="12">
        <f>'Surv-rate CEA'!K296*'Unit cost and utilities'!$H$10+'Surv-rate CEA'!J296*'Unit cost and utilities'!$H$10+('Surv-rate CEA'!I295-'Surv-rate CEA'!I296)*'Unit cost and utilities'!$G$14</f>
        <v>41.02235164651966</v>
      </c>
      <c r="L298" s="12">
        <f t="shared" si="117"/>
        <v>24.966357100760423</v>
      </c>
      <c r="M298" s="12">
        <f>K298-'Surv-rate CEA'!J296*'Unit cost and utilities'!$H$10-('Surv-rate CEA'!I295-'Surv-rate CEA'!I296)*'Unit cost and utilities'!$G$14</f>
        <v>2.0893441067219309</v>
      </c>
      <c r="N298" s="12">
        <f t="shared" si="118"/>
        <v>1.2715826611859917</v>
      </c>
      <c r="O298" s="12">
        <f>'Surv-rate CEA'!N296*'Unit cost and utilities'!$H$3+'Surv-rate CEA'!M296*'Unit cost and utilities'!$H$3+('Surv-rate CEA'!L295-'Surv-rate CEA'!L296)*'Unit cost and utilities'!$G$14</f>
        <v>40.439837744861215</v>
      </c>
      <c r="P298" s="12">
        <f t="shared" si="119"/>
        <v>24.611836955004815</v>
      </c>
      <c r="Q298" s="12">
        <f>O298-'Surv-rate CEA'!M296*'Unit cost and utilities'!$H$3-('Surv-rate CEA'!L295-'Surv-rate CEA'!L296)*'Unit cost and utilities'!$G$14</f>
        <v>0.12346502273550219</v>
      </c>
      <c r="R298" s="12">
        <f t="shared" si="120"/>
        <v>7.514127599580385E-2</v>
      </c>
      <c r="S298" s="12">
        <f>'Surv-rate CEA'!Q296*'Unit cost and utilities'!$H$11+'Surv-rate CEA'!P296*'Unit cost and utilities'!$H$11+('Surv-rate CEA'!O295-'Surv-rate CEA'!O296)*'Unit cost and utilities'!$G$14</f>
        <v>41.02235164651966</v>
      </c>
      <c r="T298" s="12">
        <f t="shared" si="121"/>
        <v>24.966357100760423</v>
      </c>
      <c r="U298" s="12">
        <f>S298-'Surv-rate CEA'!P296*'Unit cost and utilities'!$H$11-('Surv-rate CEA'!O295-'Surv-rate CEA'!O296)*'Unit cost and utilities'!$G$14</f>
        <v>2.0893441067219309</v>
      </c>
      <c r="V298" s="12">
        <f t="shared" si="122"/>
        <v>1.2715826611859917</v>
      </c>
      <c r="W298" s="12">
        <f>'Surv-rate CEA'!T296*'Unit cost and utilities'!$H$4+'Surv-rate CEA'!S296*'Unit cost and utilities'!$H$4+('Surv-rate CEA'!R295-'Surv-rate CEA'!R296)*'Unit cost and utilities'!$G$14</f>
        <v>40.50010013485673</v>
      </c>
      <c r="X298" s="12">
        <f t="shared" si="123"/>
        <v>24.64851287162065</v>
      </c>
      <c r="Y298" s="12">
        <f>W298-'Surv-rate CEA'!S296*'Unit cost and utilities'!$H$4-('Surv-rate CEA'!R295-'Surv-rate CEA'!R296)*'Unit cost and utilities'!$G$14</f>
        <v>0.12346502273550153</v>
      </c>
      <c r="Z298" s="12">
        <f t="shared" si="124"/>
        <v>7.5141275995803447E-2</v>
      </c>
      <c r="AA298" s="12">
        <f>'Surv-rate CEA'!W296*'Unit cost and utilities'!$H$6+'Surv-rate CEA'!V296*'Unit cost and utilities'!$H$6+('Surv-rate CEA'!U295-'Surv-rate CEA'!U296)*'Unit cost and utilities'!$G$14</f>
        <v>49.001980308791609</v>
      </c>
      <c r="AB298" s="12">
        <f t="shared" si="125"/>
        <v>29.822789038899849</v>
      </c>
      <c r="AC298" s="12">
        <f>AA298-'Surv-rate CEA'!V296*'Unit cost and utilities'!$H$6-('Surv-rate CEA'!U295-'Surv-rate CEA'!U296)*'Unit cost and utilities'!$G$14</f>
        <v>16.526275737305269</v>
      </c>
      <c r="AD298" s="12">
        <f t="shared" si="126"/>
        <v>10.057953409362897</v>
      </c>
      <c r="AE298" s="12">
        <f>'Surv-rate CEA'!Z296*'Unit cost and utilities'!$H$12+'Surv-rate CEA'!Y296*'Unit cost and utilities'!$H$12+('Surv-rate CEA'!X295-'Surv-rate CEA'!X296)*'Unit cost and utilities'!$G$14</f>
        <v>41.02235164651966</v>
      </c>
      <c r="AF298" s="12">
        <f t="shared" si="127"/>
        <v>24.966357100760423</v>
      </c>
      <c r="AG298" s="12">
        <f>AE298-'Surv-rate CEA'!Y296*'Unit cost and utilities'!$H$12-('Surv-rate CEA'!X295-'Surv-rate CEA'!X296)*'Unit cost and utilities'!$G$14</f>
        <v>2.0893441067219309</v>
      </c>
      <c r="AH298" s="12">
        <f t="shared" si="128"/>
        <v>1.2715826611859917</v>
      </c>
      <c r="AI298" s="12">
        <f>'Surv-rate CEA'!AC296*'Unit cost and utilities'!$H$5+'Surv-rate CEA'!AB296*'Unit cost and utilities'!$H$5+('Surv-rate CEA'!AA295-'Surv-rate CEA'!AA296)*'Unit cost and utilities'!$G$14</f>
        <v>49.938696260461157</v>
      </c>
      <c r="AJ298" s="12">
        <f t="shared" si="129"/>
        <v>30.392877881023672</v>
      </c>
      <c r="AK298" s="12">
        <f>AI298-'Surv-rate CEA'!AB296*'Unit cost and utilities'!$H$5-('Surv-rate CEA'!AA295-'Surv-rate CEA'!AA296)*'Unit cost and utilities'!$G$14</f>
        <v>2.4448718544587256</v>
      </c>
      <c r="AL298" s="12">
        <f t="shared" si="130"/>
        <v>1.4879581821631989</v>
      </c>
      <c r="AM298" s="12">
        <f>'Surv-rate CEA'!AF296*'Unit cost and utilities'!$H$9+'Surv-rate CEA'!AE296*'Unit cost and utilities'!$H$9+('Surv-rate CEA'!AD295-'Surv-rate CEA'!AD296)*'Unit cost and utilities'!G305</f>
        <v>122.82400688378235</v>
      </c>
      <c r="AN298" s="12">
        <f t="shared" si="131"/>
        <v>74.751151343780307</v>
      </c>
      <c r="AO298" s="12">
        <f>AM298-'Surv-rate CEA'!AE296*'Unit cost and utilities'!$H$9-('Surv-rate CEA'!AD295-'Surv-rate CEA'!AD296)*'Unit cost and utilities'!G305</f>
        <v>10.090018650785936</v>
      </c>
      <c r="AP298" s="12">
        <f t="shared" si="132"/>
        <v>6.140823201934273</v>
      </c>
      <c r="AQ298" s="13">
        <f>'Surv-rate CEA'!AI296*'Unit cost and utilities'!$H$4+'Surv-rate CEA'!AH296*'Unit cost and utilities'!$H$4+('Surv-rate CEA'!AG295-'Surv-rate CEA'!AG296)*'Unit cost and utilities'!$G$14</f>
        <v>40.50010013485673</v>
      </c>
      <c r="AR298" s="12">
        <f t="shared" si="133"/>
        <v>24.64851287162065</v>
      </c>
      <c r="AS298" s="13">
        <f>AQ298-'Surv-rate CEA'!AH296*'Unit cost and utilities'!$H$4-('Surv-rate CEA'!AG295-'Surv-rate CEA'!AG296)*'Unit cost and utilities'!$G$14</f>
        <v>0.12346502273550153</v>
      </c>
      <c r="AT298" s="12">
        <f t="shared" si="134"/>
        <v>7.5141275995803447E-2</v>
      </c>
      <c r="AU298" s="12">
        <f>'Surv-rate CEA'!AL296*'Unit cost and utilities'!$H$8+'Surv-rate CEA'!AK296*'Unit cost and utilities'!$H$8+('Surv-rate CEA'!AJ295-'Surv-rate CEA'!AJ296)*'Unit cost and utilities'!$G$14</f>
        <v>39.14771400710638</v>
      </c>
      <c r="AV298" s="12">
        <f t="shared" si="135"/>
        <v>23.825445601014909</v>
      </c>
      <c r="AW298" s="12">
        <f>AU298-'Surv-rate CEA'!AK296*'Unit cost and utilities'!$H$8-('Surv-rate CEA'!AJ295-'Surv-rate CEA'!AJ296)*'Unit cost and utilities'!$G$14</f>
        <v>25.95500799149271</v>
      </c>
      <c r="AX298" s="12">
        <f t="shared" si="136"/>
        <v>15.796315229618829</v>
      </c>
      <c r="AY298" s="12">
        <f>'Surv-rate CEA'!AO296*'Unit cost and utilities'!$H$5+'Surv-rate CEA'!AN296*'Unit cost and utilities'!$H$5+('Surv-rate CEA'!AM295-'Surv-rate CEA'!AM296)*'Unit cost and utilities'!$G$14</f>
        <v>49.938696260461157</v>
      </c>
      <c r="AZ298" s="12">
        <f t="shared" si="137"/>
        <v>30.392877881023672</v>
      </c>
      <c r="BA298" s="12">
        <f>AY298-'Surv-rate CEA'!AN296*'Unit cost and utilities'!$H$5-('Surv-rate CEA'!AM295-'Surv-rate CEA'!AM296)*'Unit cost and utilities'!$G$14</f>
        <v>2.4448718544587256</v>
      </c>
      <c r="BB298" s="12">
        <f t="shared" si="138"/>
        <v>1.4879581821631989</v>
      </c>
    </row>
    <row r="299" spans="1:54">
      <c r="A299" s="12">
        <v>294</v>
      </c>
      <c r="B299" s="12">
        <f t="shared" si="139"/>
        <v>16.857534246575341</v>
      </c>
      <c r="C299" s="12">
        <f>'Surv-rate CEA'!D297*'Unit cost and utilities'!$H$7+'Surv-rate CEA'!E297*'Unit cost and utilities'!$H$7+'Unit cost and utilities'!$G$14*('Surv-rate CEA'!C296-'Surv-rate CEA'!C297)</f>
        <v>44.771860678317289</v>
      </c>
      <c r="D299" s="12">
        <f t="shared" si="113"/>
        <v>27.202022064453388</v>
      </c>
      <c r="E299" s="12">
        <f>C299-'Surv-rate CEA'!E297*'Unit cost and utilities'!$H$7-'Unit cost and utilities'!$G$14*('Surv-rate CEA'!C296-'Surv-rate CEA'!C297)</f>
        <v>0.89187780672819517</v>
      </c>
      <c r="F299" s="12">
        <f t="shared" si="114"/>
        <v>0.54187785385399545</v>
      </c>
      <c r="G299" s="12">
        <f>'Surv-rate CEA'!G297*'Unit cost and utilities'!$H$4+'Surv-rate CEA'!H297*'Unit cost and utilities'!$H$4+('Surv-rate CEA'!F296-'Surv-rate CEA'!F297)*'Unit cost and utilities'!$G$14</f>
        <v>40.188004611579402</v>
      </c>
      <c r="H299" s="12">
        <f t="shared" si="115"/>
        <v>24.417010408056694</v>
      </c>
      <c r="I299" s="12">
        <f>G299-'Surv-rate CEA'!H297*'Unit cost and utilities'!$H$4-('Surv-rate CEA'!F296-'Surv-rate CEA'!F297)*'Unit cost and utilities'!$G$14</f>
        <v>0.12151910579611991</v>
      </c>
      <c r="J299" s="12">
        <f t="shared" si="116"/>
        <v>7.3831316077501388E-2</v>
      </c>
      <c r="K299" s="12">
        <f>'Surv-rate CEA'!K297*'Unit cost and utilities'!$H$10+'Surv-rate CEA'!J297*'Unit cost and utilities'!$H$10+('Surv-rate CEA'!I296-'Surv-rate CEA'!I297)*'Unit cost and utilities'!$G$14</f>
        <v>40.767053343215935</v>
      </c>
      <c r="L299" s="12">
        <f t="shared" si="117"/>
        <v>24.768822821830216</v>
      </c>
      <c r="M299" s="12">
        <f>K299-'Surv-rate CEA'!J297*'Unit cost and utilities'!$H$10-('Surv-rate CEA'!I296-'Surv-rate CEA'!I297)*'Unit cost and utilities'!$G$14</f>
        <v>2.0682087542119563</v>
      </c>
      <c r="N299" s="12">
        <f t="shared" si="118"/>
        <v>1.2565807923461034</v>
      </c>
      <c r="O299" s="12">
        <f>'Surv-rate CEA'!N297*'Unit cost and utilities'!$H$3+'Surv-rate CEA'!M297*'Unit cost and utilities'!$H$3+('Surv-rate CEA'!L296-'Surv-rate CEA'!L297)*'Unit cost and utilities'!$G$14</f>
        <v>40.126794060891626</v>
      </c>
      <c r="P299" s="12">
        <f t="shared" si="119"/>
        <v>24.379820737465391</v>
      </c>
      <c r="Q299" s="12">
        <f>O299-'Surv-rate CEA'!M297*'Unit cost and utilities'!$H$3-('Surv-rate CEA'!L296-'Surv-rate CEA'!L297)*'Unit cost and utilities'!$G$14</f>
        <v>0.12151910579611758</v>
      </c>
      <c r="R299" s="12">
        <f t="shared" si="120"/>
        <v>7.3831316077499973E-2</v>
      </c>
      <c r="S299" s="12">
        <f>'Surv-rate CEA'!Q297*'Unit cost and utilities'!$H$11+'Surv-rate CEA'!P297*'Unit cost and utilities'!$H$11+('Surv-rate CEA'!O296-'Surv-rate CEA'!O297)*'Unit cost and utilities'!$G$14</f>
        <v>40.767053343215935</v>
      </c>
      <c r="T299" s="12">
        <f t="shared" si="121"/>
        <v>24.768822821830216</v>
      </c>
      <c r="U299" s="12">
        <f>S299-'Surv-rate CEA'!P297*'Unit cost and utilities'!$H$11-('Surv-rate CEA'!O296-'Surv-rate CEA'!O297)*'Unit cost and utilities'!$G$14</f>
        <v>2.0682087542119563</v>
      </c>
      <c r="V299" s="12">
        <f t="shared" si="122"/>
        <v>1.2565807923461034</v>
      </c>
      <c r="W299" s="12">
        <f>'Surv-rate CEA'!T297*'Unit cost and utilities'!$H$4+'Surv-rate CEA'!S297*'Unit cost and utilities'!$H$4+('Surv-rate CEA'!R296-'Surv-rate CEA'!R297)*'Unit cost and utilities'!$G$14</f>
        <v>40.188004611579402</v>
      </c>
      <c r="X299" s="12">
        <f t="shared" si="123"/>
        <v>24.417010408056694</v>
      </c>
      <c r="Y299" s="12">
        <f>W299-'Surv-rate CEA'!S297*'Unit cost and utilities'!$H$4-('Surv-rate CEA'!R296-'Surv-rate CEA'!R297)*'Unit cost and utilities'!$G$14</f>
        <v>0.12151910579611991</v>
      </c>
      <c r="Z299" s="12">
        <f t="shared" si="124"/>
        <v>7.3831316077501388E-2</v>
      </c>
      <c r="AA299" s="12">
        <f>'Surv-rate CEA'!W297*'Unit cost and utilities'!$H$6+'Surv-rate CEA'!V297*'Unit cost and utilities'!$H$6+('Surv-rate CEA'!U296-'Surv-rate CEA'!U297)*'Unit cost and utilities'!$G$14</f>
        <v>48.711458196760681</v>
      </c>
      <c r="AB299" s="12">
        <f t="shared" si="125"/>
        <v>29.595601804007572</v>
      </c>
      <c r="AC299" s="12">
        <f>AA299-'Surv-rate CEA'!V297*'Unit cost and utilities'!$H$6-('Surv-rate CEA'!U296-'Surv-rate CEA'!U297)*'Unit cost and utilities'!$G$14</f>
        <v>16.410377485758154</v>
      </c>
      <c r="AD299" s="12">
        <f t="shared" si="126"/>
        <v>9.9704466977801687</v>
      </c>
      <c r="AE299" s="12">
        <f>'Surv-rate CEA'!Z297*'Unit cost and utilities'!$H$12+'Surv-rate CEA'!Y297*'Unit cost and utilities'!$H$12+('Surv-rate CEA'!X296-'Surv-rate CEA'!X297)*'Unit cost and utilities'!$G$14</f>
        <v>40.767053343215935</v>
      </c>
      <c r="AF299" s="12">
        <f t="shared" si="127"/>
        <v>24.768822821830216</v>
      </c>
      <c r="AG299" s="12">
        <f>AE299-'Surv-rate CEA'!Y297*'Unit cost and utilities'!$H$12-('Surv-rate CEA'!X296-'Surv-rate CEA'!X297)*'Unit cost and utilities'!$G$14</f>
        <v>2.0682087542119563</v>
      </c>
      <c r="AH299" s="12">
        <f t="shared" si="128"/>
        <v>1.2565807923461034</v>
      </c>
      <c r="AI299" s="12">
        <f>'Surv-rate CEA'!AC297*'Unit cost and utilities'!$H$5+'Surv-rate CEA'!AB297*'Unit cost and utilities'!$H$5+('Surv-rate CEA'!AA296-'Surv-rate CEA'!AA297)*'Unit cost and utilities'!$G$14</f>
        <v>49.572235080586069</v>
      </c>
      <c r="AJ299" s="12">
        <f t="shared" si="129"/>
        <v>30.118583682170375</v>
      </c>
      <c r="AK299" s="12">
        <f>AI299-'Surv-rate CEA'!AB297*'Unit cost and utilities'!$H$5-('Surv-rate CEA'!AA296-'Surv-rate CEA'!AA297)*'Unit cost and utilities'!$G$14</f>
        <v>2.4172966308619093</v>
      </c>
      <c r="AL299" s="12">
        <f t="shared" si="130"/>
        <v>1.4686759784562486</v>
      </c>
      <c r="AM299" s="12">
        <f>'Surv-rate CEA'!AF297*'Unit cost and utilities'!$H$9+'Surv-rate CEA'!AE297*'Unit cost and utilities'!$H$9+('Surv-rate CEA'!AD296-'Surv-rate CEA'!AD297)*'Unit cost and utilities'!G306</f>
        <v>122.29609077794032</v>
      </c>
      <c r="AN299" s="12">
        <f t="shared" si="131"/>
        <v>74.303388542192664</v>
      </c>
      <c r="AO299" s="12">
        <f>AM299-'Surv-rate CEA'!AE297*'Unit cost and utilities'!$H$9-('Surv-rate CEA'!AD296-'Surv-rate CEA'!AD297)*'Unit cost and utilities'!G306</f>
        <v>10.011779473081333</v>
      </c>
      <c r="AP299" s="12">
        <f t="shared" si="132"/>
        <v>6.0828529796415785</v>
      </c>
      <c r="AQ299" s="13">
        <f>'Surv-rate CEA'!AI297*'Unit cost and utilities'!$H$4+'Surv-rate CEA'!AH297*'Unit cost and utilities'!$H$4+('Surv-rate CEA'!AG296-'Surv-rate CEA'!AG297)*'Unit cost and utilities'!$G$14</f>
        <v>40.188004611579402</v>
      </c>
      <c r="AR299" s="12">
        <f t="shared" si="133"/>
        <v>24.417010408056694</v>
      </c>
      <c r="AS299" s="13">
        <f>AQ299-'Surv-rate CEA'!AH297*'Unit cost and utilities'!$H$4-('Surv-rate CEA'!AG296-'Surv-rate CEA'!AG297)*'Unit cost and utilities'!$G$14</f>
        <v>0.12151910579611991</v>
      </c>
      <c r="AT299" s="12">
        <f t="shared" si="134"/>
        <v>7.3831316077501388E-2</v>
      </c>
      <c r="AU299" s="12">
        <f>'Surv-rate CEA'!AL297*'Unit cost and utilities'!$H$8+'Surv-rate CEA'!AK297*'Unit cost and utilities'!$H$8+('Surv-rate CEA'!AJ296-'Surv-rate CEA'!AJ297)*'Unit cost and utilities'!$G$14</f>
        <v>38.901047856583844</v>
      </c>
      <c r="AV299" s="12">
        <f t="shared" si="135"/>
        <v>23.635094590509699</v>
      </c>
      <c r="AW299" s="12">
        <f>AU299-'Surv-rate CEA'!AK297*'Unit cost and utilities'!$H$8-('Surv-rate CEA'!AJ296-'Surv-rate CEA'!AJ297)*'Unit cost and utilities'!$G$14</f>
        <v>25.790598270368292</v>
      </c>
      <c r="AX299" s="12">
        <f t="shared" si="136"/>
        <v>15.669583809496904</v>
      </c>
      <c r="AY299" s="12">
        <f>'Surv-rate CEA'!AO297*'Unit cost and utilities'!$H$5+'Surv-rate CEA'!AN297*'Unit cost and utilities'!$H$5+('Surv-rate CEA'!AM296-'Surv-rate CEA'!AM297)*'Unit cost and utilities'!$G$14</f>
        <v>49.572235080586069</v>
      </c>
      <c r="AZ299" s="12">
        <f t="shared" si="137"/>
        <v>30.118583682170375</v>
      </c>
      <c r="BA299" s="12">
        <f>AY299-'Surv-rate CEA'!AN297*'Unit cost and utilities'!$H$5-('Surv-rate CEA'!AM296-'Surv-rate CEA'!AM297)*'Unit cost and utilities'!$G$14</f>
        <v>2.4172966308619093</v>
      </c>
      <c r="BB299" s="12">
        <f t="shared" si="138"/>
        <v>1.4686759784562486</v>
      </c>
    </row>
    <row r="300" spans="1:54">
      <c r="A300" s="12">
        <v>295</v>
      </c>
      <c r="B300" s="12">
        <f t="shared" si="139"/>
        <v>16.915068493150685</v>
      </c>
      <c r="C300" s="12">
        <f>'Surv-rate CEA'!D298*'Unit cost and utilities'!$H$7+'Surv-rate CEA'!E298*'Unit cost and utilities'!$H$7+'Unit cost and utilities'!$G$14*('Surv-rate CEA'!C297-'Surv-rate CEA'!C298)</f>
        <v>44.50084623929888</v>
      </c>
      <c r="D300" s="12">
        <f t="shared" si="113"/>
        <v>26.991420091477295</v>
      </c>
      <c r="E300" s="12">
        <f>C300-'Surv-rate CEA'!E298*'Unit cost and utilities'!$H$7-'Unit cost and utilities'!$G$14*('Surv-rate CEA'!C297-'Surv-rate CEA'!C298)</f>
        <v>0.88176036285760917</v>
      </c>
      <c r="F300" s="12">
        <f t="shared" si="114"/>
        <v>0.53482048961319162</v>
      </c>
      <c r="G300" s="12">
        <f>'Surv-rate CEA'!G298*'Unit cost and utilities'!$H$4+'Surv-rate CEA'!H298*'Unit cost and utilities'!$H$4+('Surv-rate CEA'!F297-'Surv-rate CEA'!F298)*'Unit cost and utilities'!$G$14</f>
        <v>39.879076985413178</v>
      </c>
      <c r="H300" s="12">
        <f t="shared" si="115"/>
        <v>24.188144962130721</v>
      </c>
      <c r="I300" s="12">
        <f>G300-'Surv-rate CEA'!H298*'Unit cost and utilities'!$H$4-('Surv-rate CEA'!F297-'Surv-rate CEA'!F298)*'Unit cost and utilities'!$G$14</f>
        <v>0.11960874114726594</v>
      </c>
      <c r="J300" s="12">
        <f t="shared" si="116"/>
        <v>7.2547154756522347E-2</v>
      </c>
      <c r="K300" s="12">
        <f>'Surv-rate CEA'!K298*'Unit cost and utilities'!$H$10+'Surv-rate CEA'!J298*'Unit cost and utilities'!$H$10+('Surv-rate CEA'!I297-'Surv-rate CEA'!I298)*'Unit cost and utilities'!$G$14</f>
        <v>40.513975818263333</v>
      </c>
      <c r="L300" s="12">
        <f t="shared" si="117"/>
        <v>24.573234742691199</v>
      </c>
      <c r="M300" s="12">
        <f>K300-'Surv-rate CEA'!J298*'Unit cost and utilities'!$H$10-('Surv-rate CEA'!I297-'Surv-rate CEA'!I298)*'Unit cost and utilities'!$G$14</f>
        <v>2.0473406946502863</v>
      </c>
      <c r="N300" s="12">
        <f t="shared" si="118"/>
        <v>1.2417883575185122</v>
      </c>
      <c r="O300" s="12">
        <f>'Surv-rate CEA'!N298*'Unit cost and utilities'!$H$3+'Surv-rate CEA'!M298*'Unit cost and utilities'!$H$3+('Surv-rate CEA'!L297-'Surv-rate CEA'!L298)*'Unit cost and utilities'!$G$14</f>
        <v>39.81695048450262</v>
      </c>
      <c r="P300" s="12">
        <f t="shared" si="119"/>
        <v>24.150462926245986</v>
      </c>
      <c r="Q300" s="12">
        <f>O300-'Surv-rate CEA'!M298*'Unit cost and utilities'!$H$3-('Surv-rate CEA'!L297-'Surv-rate CEA'!L298)*'Unit cost and utilities'!$G$14</f>
        <v>0.11960874114726416</v>
      </c>
      <c r="R300" s="12">
        <f t="shared" si="120"/>
        <v>7.2547154756521265E-2</v>
      </c>
      <c r="S300" s="12">
        <f>'Surv-rate CEA'!Q298*'Unit cost and utilities'!$H$11+'Surv-rate CEA'!P298*'Unit cost and utilities'!$H$11+('Surv-rate CEA'!O297-'Surv-rate CEA'!O298)*'Unit cost and utilities'!$G$14</f>
        <v>40.513975818263333</v>
      </c>
      <c r="T300" s="12">
        <f t="shared" si="121"/>
        <v>24.573234742691199</v>
      </c>
      <c r="U300" s="12">
        <f>S300-'Surv-rate CEA'!P298*'Unit cost and utilities'!$H$11-('Surv-rate CEA'!O297-'Surv-rate CEA'!O298)*'Unit cost and utilities'!$G$14</f>
        <v>2.0473406946502863</v>
      </c>
      <c r="V300" s="12">
        <f t="shared" si="122"/>
        <v>1.2417883575185122</v>
      </c>
      <c r="W300" s="12">
        <f>'Surv-rate CEA'!T298*'Unit cost and utilities'!$H$4+'Surv-rate CEA'!S298*'Unit cost and utilities'!$H$4+('Surv-rate CEA'!R297-'Surv-rate CEA'!R298)*'Unit cost and utilities'!$G$14</f>
        <v>39.879076985413178</v>
      </c>
      <c r="X300" s="12">
        <f t="shared" si="123"/>
        <v>24.188144962130721</v>
      </c>
      <c r="Y300" s="12">
        <f>W300-'Surv-rate CEA'!S298*'Unit cost and utilities'!$H$4-('Surv-rate CEA'!R297-'Surv-rate CEA'!R298)*'Unit cost and utilities'!$G$14</f>
        <v>0.11960874114726594</v>
      </c>
      <c r="Z300" s="12">
        <f t="shared" si="124"/>
        <v>7.2547154756522347E-2</v>
      </c>
      <c r="AA300" s="12">
        <f>'Surv-rate CEA'!W298*'Unit cost and utilities'!$H$6+'Surv-rate CEA'!V298*'Unit cost and utilities'!$H$6+('Surv-rate CEA'!U297-'Surv-rate CEA'!U298)*'Unit cost and utilities'!$G$14</f>
        <v>48.423378026346739</v>
      </c>
      <c r="AB300" s="12">
        <f t="shared" si="125"/>
        <v>29.370581663305643</v>
      </c>
      <c r="AC300" s="12">
        <f>AA300-'Surv-rate CEA'!V298*'Unit cost and utilities'!$H$6-('Surv-rate CEA'!U297-'Surv-rate CEA'!U298)*'Unit cost and utilities'!$G$14</f>
        <v>16.295586736206499</v>
      </c>
      <c r="AD300" s="12">
        <f t="shared" si="126"/>
        <v>9.883880069804821</v>
      </c>
      <c r="AE300" s="12">
        <f>'Surv-rate CEA'!Z298*'Unit cost and utilities'!$H$12+'Surv-rate CEA'!Y298*'Unit cost and utilities'!$H$12+('Surv-rate CEA'!X297-'Surv-rate CEA'!X298)*'Unit cost and utilities'!$G$14</f>
        <v>40.513975818263333</v>
      </c>
      <c r="AF300" s="12">
        <f t="shared" si="127"/>
        <v>24.573234742691199</v>
      </c>
      <c r="AG300" s="12">
        <f>AE300-'Surv-rate CEA'!Y298*'Unit cost and utilities'!$H$12-('Surv-rate CEA'!X297-'Surv-rate CEA'!X298)*'Unit cost and utilities'!$G$14</f>
        <v>2.0473406946502863</v>
      </c>
      <c r="AH300" s="12">
        <f t="shared" si="128"/>
        <v>1.2417883575185122</v>
      </c>
      <c r="AI300" s="12">
        <f>'Surv-rate CEA'!AC298*'Unit cost and utilities'!$H$5+'Surv-rate CEA'!AB298*'Unit cost and utilities'!$H$5+('Surv-rate CEA'!AA297-'Surv-rate CEA'!AA298)*'Unit cost and utilities'!$G$14</f>
        <v>49.209359444708291</v>
      </c>
      <c r="AJ300" s="12">
        <f t="shared" si="129"/>
        <v>29.847308657057887</v>
      </c>
      <c r="AK300" s="12">
        <f>AI300-'Surv-rate CEA'!AB298*'Unit cost and utilities'!$H$5-('Surv-rate CEA'!AA297-'Surv-rate CEA'!AA298)*'Unit cost and utilities'!$G$14</f>
        <v>2.3901020910249144</v>
      </c>
      <c r="AL300" s="12">
        <f t="shared" si="130"/>
        <v>1.4496859060491469</v>
      </c>
      <c r="AM300" s="12">
        <f>'Surv-rate CEA'!AF298*'Unit cost and utilities'!$H$9+'Surv-rate CEA'!AE298*'Unit cost and utilities'!$H$9+('Surv-rate CEA'!AD297-'Surv-rate CEA'!AD298)*'Unit cost and utilities'!G307</f>
        <v>121.7717316338255</v>
      </c>
      <c r="AN300" s="12">
        <f t="shared" si="131"/>
        <v>73.859089018685665</v>
      </c>
      <c r="AO300" s="12">
        <f>AM300-'Surv-rate CEA'!AE298*'Unit cost and utilities'!$H$9-('Surv-rate CEA'!AD297-'Surv-rate CEA'!AD298)*'Unit cost and utilities'!G307</f>
        <v>9.9343456985035345</v>
      </c>
      <c r="AP300" s="12">
        <f t="shared" si="132"/>
        <v>6.0255505398787665</v>
      </c>
      <c r="AQ300" s="13">
        <f>'Surv-rate CEA'!AI298*'Unit cost and utilities'!$H$4+'Surv-rate CEA'!AH298*'Unit cost and utilities'!$H$4+('Surv-rate CEA'!AG297-'Surv-rate CEA'!AG298)*'Unit cost and utilities'!$G$14</f>
        <v>39.879076985413178</v>
      </c>
      <c r="AR300" s="12">
        <f t="shared" si="133"/>
        <v>24.188144962130721</v>
      </c>
      <c r="AS300" s="13">
        <f>AQ300-'Surv-rate CEA'!AH298*'Unit cost and utilities'!$H$4-('Surv-rate CEA'!AG297-'Surv-rate CEA'!AG298)*'Unit cost and utilities'!$G$14</f>
        <v>0.11960874114726594</v>
      </c>
      <c r="AT300" s="12">
        <f t="shared" si="134"/>
        <v>7.2547154756522347E-2</v>
      </c>
      <c r="AU300" s="12">
        <f>'Surv-rate CEA'!AL298*'Unit cost and utilities'!$H$8+'Surv-rate CEA'!AK298*'Unit cost and utilities'!$H$8+('Surv-rate CEA'!AJ297-'Surv-rate CEA'!AJ298)*'Unit cost and utilities'!$G$14</f>
        <v>38.656546436822111</v>
      </c>
      <c r="AV300" s="12">
        <f t="shared" si="135"/>
        <v>23.446634667377154</v>
      </c>
      <c r="AW300" s="12">
        <f>AU300-'Surv-rate CEA'!AK298*'Unit cost and utilities'!$H$8-('Surv-rate CEA'!AJ297-'Surv-rate CEA'!AJ298)*'Unit cost and utilities'!$G$14</f>
        <v>25.627648484912079</v>
      </c>
      <c r="AX300" s="12">
        <f t="shared" si="136"/>
        <v>15.544122970005612</v>
      </c>
      <c r="AY300" s="12">
        <f>'Surv-rate CEA'!AO298*'Unit cost and utilities'!$H$5+'Surv-rate CEA'!AN298*'Unit cost and utilities'!$H$5+('Surv-rate CEA'!AM297-'Surv-rate CEA'!AM298)*'Unit cost and utilities'!$G$14</f>
        <v>49.209359444708291</v>
      </c>
      <c r="AZ300" s="12">
        <f t="shared" si="137"/>
        <v>29.847308657057887</v>
      </c>
      <c r="BA300" s="12">
        <f>AY300-'Surv-rate CEA'!AN298*'Unit cost and utilities'!$H$5-('Surv-rate CEA'!AM297-'Surv-rate CEA'!AM298)*'Unit cost and utilities'!$G$14</f>
        <v>2.3901020910249144</v>
      </c>
      <c r="BB300" s="12">
        <f t="shared" si="138"/>
        <v>1.4496859060491469</v>
      </c>
    </row>
    <row r="301" spans="1:54">
      <c r="A301" s="12">
        <v>296</v>
      </c>
      <c r="B301" s="12">
        <f t="shared" si="139"/>
        <v>16.972602739726028</v>
      </c>
      <c r="C301" s="12">
        <f>'Surv-rate CEA'!D299*'Unit cost and utilities'!$H$7+'Surv-rate CEA'!E299*'Unit cost and utilities'!$H$7+'Unit cost and utilities'!$G$14*('Surv-rate CEA'!C298-'Surv-rate CEA'!C299)</f>
        <v>44.232141255449797</v>
      </c>
      <c r="D301" s="12">
        <f t="shared" si="113"/>
        <v>26.782853678122361</v>
      </c>
      <c r="E301" s="12">
        <f>C301-'Surv-rate CEA'!E299*'Unit cost and utilities'!$H$7-'Unit cost and utilities'!$G$14*('Surv-rate CEA'!C298-'Surv-rate CEA'!C299)</f>
        <v>0.8717831696955487</v>
      </c>
      <c r="F301" s="12">
        <f t="shared" si="114"/>
        <v>0.52787046727313502</v>
      </c>
      <c r="G301" s="12">
        <f>'Surv-rate CEA'!G299*'Unit cost and utilities'!$H$4+'Surv-rate CEA'!H299*'Unit cost and utilities'!$H$4+('Surv-rate CEA'!F298-'Surv-rate CEA'!F299)*'Unit cost and utilities'!$G$14</f>
        <v>39.573276912683752</v>
      </c>
      <c r="H301" s="12">
        <f t="shared" si="115"/>
        <v>23.961880547341565</v>
      </c>
      <c r="I301" s="12">
        <f>G301-'Surv-rate CEA'!H299*'Unit cost and utilities'!$H$4-('Surv-rate CEA'!F298-'Surv-rate CEA'!F299)*'Unit cost and utilities'!$G$14</f>
        <v>0.11773318769534491</v>
      </c>
      <c r="J301" s="12">
        <f t="shared" si="116"/>
        <v>7.1288222763007933E-2</v>
      </c>
      <c r="K301" s="12">
        <f>'Surv-rate CEA'!K299*'Unit cost and utilities'!$H$10+'Surv-rate CEA'!J299*'Unit cost and utilities'!$H$10+('Surv-rate CEA'!I298-'Surv-rate CEA'!I299)*'Unit cost and utilities'!$G$14</f>
        <v>40.263093880132566</v>
      </c>
      <c r="L301" s="12">
        <f t="shared" si="117"/>
        <v>24.379569277289526</v>
      </c>
      <c r="M301" s="12">
        <f>K301-'Surv-rate CEA'!J299*'Unit cost and utilities'!$H$10-('Surv-rate CEA'!I298-'Surv-rate CEA'!I299)*'Unit cost and utilities'!$G$14</f>
        <v>2.026735843888626</v>
      </c>
      <c r="N301" s="12">
        <f t="shared" si="118"/>
        <v>1.2272019398198797</v>
      </c>
      <c r="O301" s="12">
        <f>'Surv-rate CEA'!N299*'Unit cost and utilities'!$H$3+'Surv-rate CEA'!M299*'Unit cost and utilities'!$H$3+('Surv-rate CEA'!L298-'Surv-rate CEA'!L299)*'Unit cost and utilities'!$G$14</f>
        <v>39.510265861993602</v>
      </c>
      <c r="P301" s="12">
        <f t="shared" si="119"/>
        <v>23.923726939968304</v>
      </c>
      <c r="Q301" s="12">
        <f>O301-'Surv-rate CEA'!M299*'Unit cost and utilities'!$H$3-('Surv-rate CEA'!L298-'Surv-rate CEA'!L299)*'Unit cost and utilities'!$G$14</f>
        <v>0.11773318769534136</v>
      </c>
      <c r="R301" s="12">
        <f t="shared" si="120"/>
        <v>7.1288222763005782E-2</v>
      </c>
      <c r="S301" s="12">
        <f>'Surv-rate CEA'!Q299*'Unit cost and utilities'!$H$11+'Surv-rate CEA'!P299*'Unit cost and utilities'!$H$11+('Surv-rate CEA'!O298-'Surv-rate CEA'!O299)*'Unit cost and utilities'!$G$14</f>
        <v>40.263093880132566</v>
      </c>
      <c r="T301" s="12">
        <f t="shared" si="121"/>
        <v>24.379569277289526</v>
      </c>
      <c r="U301" s="12">
        <f>S301-'Surv-rate CEA'!P299*'Unit cost and utilities'!$H$11-('Surv-rate CEA'!O298-'Surv-rate CEA'!O299)*'Unit cost and utilities'!$G$14</f>
        <v>2.026735843888626</v>
      </c>
      <c r="V301" s="12">
        <f t="shared" si="122"/>
        <v>1.2272019398198797</v>
      </c>
      <c r="W301" s="12">
        <f>'Surv-rate CEA'!T299*'Unit cost and utilities'!$H$4+'Surv-rate CEA'!S299*'Unit cost and utilities'!$H$4+('Surv-rate CEA'!R298-'Surv-rate CEA'!R299)*'Unit cost and utilities'!$G$14</f>
        <v>39.573276912683752</v>
      </c>
      <c r="X301" s="12">
        <f t="shared" si="123"/>
        <v>23.961880547341565</v>
      </c>
      <c r="Y301" s="12">
        <f>W301-'Surv-rate CEA'!S299*'Unit cost and utilities'!$H$4-('Surv-rate CEA'!R298-'Surv-rate CEA'!R299)*'Unit cost and utilities'!$G$14</f>
        <v>0.11773318769534491</v>
      </c>
      <c r="Z301" s="12">
        <f t="shared" si="124"/>
        <v>7.1288222763007933E-2</v>
      </c>
      <c r="AA301" s="12">
        <f>'Surv-rate CEA'!W299*'Unit cost and utilities'!$H$6+'Surv-rate CEA'!V299*'Unit cost and utilities'!$H$6+('Surv-rate CEA'!U298-'Surv-rate CEA'!U299)*'Unit cost and utilities'!$G$14</f>
        <v>48.137712794846166</v>
      </c>
      <c r="AB301" s="12">
        <f t="shared" si="125"/>
        <v>29.147703041054889</v>
      </c>
      <c r="AC301" s="12">
        <f>AA301-'Surv-rate CEA'!V299*'Unit cost and utilities'!$H$6-('Surv-rate CEA'!U298-'Surv-rate CEA'!U299)*'Unit cost and utilities'!$G$14</f>
        <v>16.181889933985573</v>
      </c>
      <c r="AD301" s="12">
        <f t="shared" si="126"/>
        <v>9.798241234455686</v>
      </c>
      <c r="AE301" s="12">
        <f>'Surv-rate CEA'!Z299*'Unit cost and utilities'!$H$12+'Surv-rate CEA'!Y299*'Unit cost and utilities'!$H$12+('Surv-rate CEA'!X298-'Surv-rate CEA'!X299)*'Unit cost and utilities'!$G$14</f>
        <v>40.263093880132566</v>
      </c>
      <c r="AF301" s="12">
        <f t="shared" si="127"/>
        <v>24.379569277289526</v>
      </c>
      <c r="AG301" s="12">
        <f>AE301-'Surv-rate CEA'!Y299*'Unit cost and utilities'!$H$12-('Surv-rate CEA'!X298-'Surv-rate CEA'!X299)*'Unit cost and utilities'!$G$14</f>
        <v>2.026735843888626</v>
      </c>
      <c r="AH301" s="12">
        <f t="shared" si="128"/>
        <v>1.2272019398198797</v>
      </c>
      <c r="AI301" s="12">
        <f>'Surv-rate CEA'!AC299*'Unit cost and utilities'!$H$5+'Surv-rate CEA'!AB299*'Unit cost and utilities'!$H$5+('Surv-rate CEA'!AA298-'Surv-rate CEA'!AA299)*'Unit cost and utilities'!$G$14</f>
        <v>48.850024976261842</v>
      </c>
      <c r="AJ301" s="12">
        <f t="shared" si="129"/>
        <v>29.579012771637956</v>
      </c>
      <c r="AK301" s="12">
        <f>AI301-'Surv-rate CEA'!AB299*'Unit cost and utilities'!$H$5-('Surv-rate CEA'!AA298-'Surv-rate CEA'!AA299)*'Unit cost and utilities'!$G$14</f>
        <v>2.3632819826551543</v>
      </c>
      <c r="AL301" s="12">
        <f t="shared" si="130"/>
        <v>1.4309828496895871</v>
      </c>
      <c r="AM301" s="12">
        <f>'Surv-rate CEA'!AF299*'Unit cost and utilities'!$H$9+'Surv-rate CEA'!AE299*'Unit cost and utilities'!$H$9+('Surv-rate CEA'!AD298-'Surv-rate CEA'!AD299)*'Unit cost and utilities'!G308</f>
        <v>121.25089603899806</v>
      </c>
      <c r="AN301" s="12">
        <f t="shared" si="131"/>
        <v>73.418218399128421</v>
      </c>
      <c r="AO301" s="12">
        <f>AM301-'Surv-rate CEA'!AE299*'Unit cost and utilities'!$H$9-('Surv-rate CEA'!AD298-'Surv-rate CEA'!AD299)*'Unit cost and utilities'!G308</f>
        <v>9.8577068864746877</v>
      </c>
      <c r="AP301" s="12">
        <f t="shared" si="132"/>
        <v>5.9689066287230981</v>
      </c>
      <c r="AQ301" s="13">
        <f>'Surv-rate CEA'!AI299*'Unit cost and utilities'!$H$4+'Surv-rate CEA'!AH299*'Unit cost and utilities'!$H$4+('Surv-rate CEA'!AG298-'Surv-rate CEA'!AG299)*'Unit cost and utilities'!$G$14</f>
        <v>39.573276912683752</v>
      </c>
      <c r="AR301" s="12">
        <f t="shared" si="133"/>
        <v>23.961880547341565</v>
      </c>
      <c r="AS301" s="13">
        <f>AQ301-'Surv-rate CEA'!AH299*'Unit cost and utilities'!$H$4-('Surv-rate CEA'!AG298-'Surv-rate CEA'!AG299)*'Unit cost and utilities'!$G$14</f>
        <v>0.11773318769534491</v>
      </c>
      <c r="AT301" s="12">
        <f t="shared" si="134"/>
        <v>7.1288222763007933E-2</v>
      </c>
      <c r="AU301" s="12">
        <f>'Surv-rate CEA'!AL299*'Unit cost and utilities'!$H$8+'Surv-rate CEA'!AK299*'Unit cost and utilities'!$H$8+('Surv-rate CEA'!AJ298-'Surv-rate CEA'!AJ299)*'Unit cost and utilities'!$G$14</f>
        <v>38.414185029208525</v>
      </c>
      <c r="AV301" s="12">
        <f t="shared" si="135"/>
        <v>23.260042756235499</v>
      </c>
      <c r="AW301" s="12">
        <f>AU301-'Surv-rate CEA'!AK299*'Unit cost and utilities'!$H$8-('Surv-rate CEA'!AJ298-'Surv-rate CEA'!AJ299)*'Unit cost and utilities'!$G$14</f>
        <v>25.466141732659256</v>
      </c>
      <c r="AX301" s="12">
        <f t="shared" si="136"/>
        <v>15.419917019913724</v>
      </c>
      <c r="AY301" s="12">
        <f>'Surv-rate CEA'!AO299*'Unit cost and utilities'!$H$5+'Surv-rate CEA'!AN299*'Unit cost and utilities'!$H$5+('Surv-rate CEA'!AM298-'Surv-rate CEA'!AM299)*'Unit cost and utilities'!$G$14</f>
        <v>48.850024976261842</v>
      </c>
      <c r="AZ301" s="12">
        <f t="shared" si="137"/>
        <v>29.579012771637956</v>
      </c>
      <c r="BA301" s="12">
        <f>AY301-'Surv-rate CEA'!AN299*'Unit cost and utilities'!$H$5-('Surv-rate CEA'!AM298-'Surv-rate CEA'!AM299)*'Unit cost and utilities'!$G$14</f>
        <v>2.3632819826551543</v>
      </c>
      <c r="BB301" s="12">
        <f t="shared" si="138"/>
        <v>1.4309828496895871</v>
      </c>
    </row>
    <row r="302" spans="1:54">
      <c r="A302" s="12">
        <v>297</v>
      </c>
      <c r="B302" s="12">
        <f t="shared" si="139"/>
        <v>17.030136986301368</v>
      </c>
      <c r="C302" s="12">
        <f>'Surv-rate CEA'!D300*'Unit cost and utilities'!$H$7+'Surv-rate CEA'!E300*'Unit cost and utilities'!$H$7+'Unit cost and utilities'!$G$14*('Surv-rate CEA'!C299-'Surv-rate CEA'!C300)</f>
        <v>43.965719948812314</v>
      </c>
      <c r="D302" s="12">
        <f t="shared" si="113"/>
        <v>26.576298556472366</v>
      </c>
      <c r="E302" s="12">
        <f>C302-'Surv-rate CEA'!E300*'Unit cost and utilities'!$H$7-'Unit cost and utilities'!$G$14*('Surv-rate CEA'!C299-'Surv-rate CEA'!C300)</f>
        <v>0.86194391709495699</v>
      </c>
      <c r="F302" s="12">
        <f t="shared" si="114"/>
        <v>0.52102590168706331</v>
      </c>
      <c r="G302" s="12">
        <f>'Surv-rate CEA'!G300*'Unit cost and utilities'!$H$4+'Surv-rate CEA'!H300*'Unit cost and utilities'!$H$4+('Surv-rate CEA'!F299-'Surv-rate CEA'!F300)*'Unit cost and utilities'!$G$14</f>
        <v>39.270564671693883</v>
      </c>
      <c r="H302" s="12">
        <f t="shared" si="115"/>
        <v>23.738181756406931</v>
      </c>
      <c r="I302" s="12">
        <f>G302-'Surv-rate CEA'!H300*'Unit cost and utilities'!$H$4-('Surv-rate CEA'!F299-'Surv-rate CEA'!F300)*'Unit cost and utilities'!$G$14</f>
        <v>0.11589172174114259</v>
      </c>
      <c r="J302" s="12">
        <f t="shared" si="116"/>
        <v>7.005396478897935E-2</v>
      </c>
      <c r="K302" s="12">
        <f>'Surv-rate CEA'!K300*'Unit cost and utilities'!$H$10+'Surv-rate CEA'!J300*'Unit cost and utilities'!$H$10+('Surv-rate CEA'!I299-'Surv-rate CEA'!I300)*'Unit cost and utilities'!$G$14</f>
        <v>40.014382692437643</v>
      </c>
      <c r="L302" s="12">
        <f t="shared" si="117"/>
        <v>24.187803184510138</v>
      </c>
      <c r="M302" s="12">
        <f>K302-'Surv-rate CEA'!J300*'Unit cost and utilities'!$H$10-('Surv-rate CEA'!I299-'Surv-rate CEA'!I300)*'Unit cost and utilities'!$G$14</f>
        <v>2.0063901912333773</v>
      </c>
      <c r="N302" s="12">
        <f t="shared" si="118"/>
        <v>1.2128181866480812</v>
      </c>
      <c r="O302" s="12">
        <f>'Surv-rate CEA'!N300*'Unit cost and utilities'!$H$3+'Surv-rate CEA'!M300*'Unit cost and utilities'!$H$3+('Surv-rate CEA'!L299-'Surv-rate CEA'!L300)*'Unit cost and utilities'!$G$14</f>
        <v>39.20669968209171</v>
      </c>
      <c r="P302" s="12">
        <f t="shared" si="119"/>
        <v>23.699576792518034</v>
      </c>
      <c r="Q302" s="12">
        <f>O302-'Surv-rate CEA'!M300*'Unit cost and utilities'!$H$3-('Surv-rate CEA'!L299-'Surv-rate CEA'!L300)*'Unit cost and utilities'!$G$14</f>
        <v>0.11589172174114348</v>
      </c>
      <c r="R302" s="12">
        <f t="shared" si="120"/>
        <v>7.0053964788979892E-2</v>
      </c>
      <c r="S302" s="12">
        <f>'Surv-rate CEA'!Q300*'Unit cost and utilities'!$H$11+'Surv-rate CEA'!P300*'Unit cost and utilities'!$H$11+('Surv-rate CEA'!O299-'Surv-rate CEA'!O300)*'Unit cost and utilities'!$G$14</f>
        <v>40.014382692437643</v>
      </c>
      <c r="T302" s="12">
        <f t="shared" si="121"/>
        <v>24.187803184510138</v>
      </c>
      <c r="U302" s="12">
        <f>S302-'Surv-rate CEA'!P300*'Unit cost and utilities'!$H$11-('Surv-rate CEA'!O299-'Surv-rate CEA'!O300)*'Unit cost and utilities'!$G$14</f>
        <v>2.0063901912333773</v>
      </c>
      <c r="V302" s="12">
        <f t="shared" si="122"/>
        <v>1.2128181866480812</v>
      </c>
      <c r="W302" s="12">
        <f>'Surv-rate CEA'!T300*'Unit cost and utilities'!$H$4+'Surv-rate CEA'!S300*'Unit cost and utilities'!$H$4+('Surv-rate CEA'!R299-'Surv-rate CEA'!R300)*'Unit cost and utilities'!$G$14</f>
        <v>39.270564671693883</v>
      </c>
      <c r="X302" s="12">
        <f t="shared" si="123"/>
        <v>23.738181756406931</v>
      </c>
      <c r="Y302" s="12">
        <f>W302-'Surv-rate CEA'!S300*'Unit cost and utilities'!$H$4-('Surv-rate CEA'!R299-'Surv-rate CEA'!R300)*'Unit cost and utilities'!$G$14</f>
        <v>0.11589172174114259</v>
      </c>
      <c r="Z302" s="12">
        <f t="shared" si="124"/>
        <v>7.005396478897935E-2</v>
      </c>
      <c r="AA302" s="12">
        <f>'Surv-rate CEA'!W300*'Unit cost and utilities'!$H$6+'Surv-rate CEA'!V300*'Unit cost and utilities'!$H$6+('Surv-rate CEA'!U299-'Surv-rate CEA'!U300)*'Unit cost and utilities'!$G$14</f>
        <v>47.854435872793893</v>
      </c>
      <c r="AB302" s="12">
        <f t="shared" si="125"/>
        <v>28.926940727631319</v>
      </c>
      <c r="AC302" s="12">
        <f>AA302-'Surv-rate CEA'!V300*'Unit cost and utilities'!$H$6-('Surv-rate CEA'!U299-'Surv-rate CEA'!U300)*'Unit cost and utilities'!$G$14</f>
        <v>16.069273727922472</v>
      </c>
      <c r="AD302" s="12">
        <f t="shared" si="126"/>
        <v>9.7135180926448559</v>
      </c>
      <c r="AE302" s="12">
        <f>'Surv-rate CEA'!Z300*'Unit cost and utilities'!$H$12+'Surv-rate CEA'!Y300*'Unit cost and utilities'!$H$12+('Surv-rate CEA'!X299-'Surv-rate CEA'!X300)*'Unit cost and utilities'!$G$14</f>
        <v>40.014382692437643</v>
      </c>
      <c r="AF302" s="12">
        <f t="shared" si="127"/>
        <v>24.187803184510138</v>
      </c>
      <c r="AG302" s="12">
        <f>AE302-'Surv-rate CEA'!Y300*'Unit cost and utilities'!$H$12-('Surv-rate CEA'!X299-'Surv-rate CEA'!X300)*'Unit cost and utilities'!$G$14</f>
        <v>2.0063901912333773</v>
      </c>
      <c r="AH302" s="12">
        <f t="shared" si="128"/>
        <v>1.2128181866480812</v>
      </c>
      <c r="AI302" s="12">
        <f>'Surv-rate CEA'!AC300*'Unit cost and utilities'!$H$5+'Surv-rate CEA'!AB300*'Unit cost and utilities'!$H$5+('Surv-rate CEA'!AA299-'Surv-rate CEA'!AA300)*'Unit cost and utilities'!$G$14</f>
        <v>48.494187967373755</v>
      </c>
      <c r="AJ302" s="12">
        <f t="shared" si="129"/>
        <v>29.313656621001837</v>
      </c>
      <c r="AK302" s="12">
        <f>AI302-'Surv-rate CEA'!AB300*'Unit cost and utilities'!$H$5-('Surv-rate CEA'!AA299-'Surv-rate CEA'!AA300)*'Unit cost and utilities'!$G$14</f>
        <v>2.3368301729393908</v>
      </c>
      <c r="AL302" s="12">
        <f t="shared" si="130"/>
        <v>1.4125617964203923</v>
      </c>
      <c r="AM302" s="12">
        <f>'Surv-rate CEA'!AF300*'Unit cost and utilities'!$H$9+'Surv-rate CEA'!AE300*'Unit cost and utilities'!$H$9+('Surv-rate CEA'!AD299-'Surv-rate CEA'!AD300)*'Unit cost and utilities'!G309</f>
        <v>120.73355098777826</v>
      </c>
      <c r="AN302" s="12">
        <f t="shared" si="131"/>
        <v>72.980742737068539</v>
      </c>
      <c r="AO302" s="12">
        <f>AM302-'Surv-rate CEA'!AE300*'Unit cost and utilities'!$H$9-('Surv-rate CEA'!AD299-'Surv-rate CEA'!AD300)*'Unit cost and utilities'!G309</f>
        <v>9.7818527605225114</v>
      </c>
      <c r="AP302" s="12">
        <f t="shared" si="132"/>
        <v>5.9129121438649914</v>
      </c>
      <c r="AQ302" s="13">
        <f>'Surv-rate CEA'!AI300*'Unit cost and utilities'!$H$4+'Surv-rate CEA'!AH300*'Unit cost and utilities'!$H$4+('Surv-rate CEA'!AG299-'Surv-rate CEA'!AG300)*'Unit cost and utilities'!$G$14</f>
        <v>39.270564671693883</v>
      </c>
      <c r="AR302" s="12">
        <f t="shared" si="133"/>
        <v>23.738181756406931</v>
      </c>
      <c r="AS302" s="13">
        <f>AQ302-'Surv-rate CEA'!AH300*'Unit cost and utilities'!$H$4-('Surv-rate CEA'!AG299-'Surv-rate CEA'!AG300)*'Unit cost and utilities'!$G$14</f>
        <v>0.11589172174114259</v>
      </c>
      <c r="AT302" s="12">
        <f t="shared" si="134"/>
        <v>7.005396478897935E-2</v>
      </c>
      <c r="AU302" s="12">
        <f>'Surv-rate CEA'!AL300*'Unit cost and utilities'!$H$8+'Surv-rate CEA'!AK300*'Unit cost and utilities'!$H$8+('Surv-rate CEA'!AJ299-'Surv-rate CEA'!AJ300)*'Unit cost and utilities'!$G$14</f>
        <v>38.173939265401451</v>
      </c>
      <c r="AV302" s="12">
        <f t="shared" si="135"/>
        <v>23.075296121048929</v>
      </c>
      <c r="AW302" s="12">
        <f>AU302-'Surv-rate CEA'!AK300*'Unit cost and utilities'!$H$8-('Surv-rate CEA'!AJ299-'Surv-rate CEA'!AJ300)*'Unit cost and utilities'!$G$14</f>
        <v>25.306061354040569</v>
      </c>
      <c r="AX302" s="12">
        <f t="shared" si="136"/>
        <v>15.296950501809249</v>
      </c>
      <c r="AY302" s="12">
        <f>'Surv-rate CEA'!AO300*'Unit cost and utilities'!$H$5+'Surv-rate CEA'!AN300*'Unit cost and utilities'!$H$5+('Surv-rate CEA'!AM299-'Surv-rate CEA'!AM300)*'Unit cost and utilities'!$G$14</f>
        <v>48.494187967373755</v>
      </c>
      <c r="AZ302" s="12">
        <f t="shared" si="137"/>
        <v>29.313656621001837</v>
      </c>
      <c r="BA302" s="12">
        <f>AY302-'Surv-rate CEA'!AN300*'Unit cost and utilities'!$H$5-('Surv-rate CEA'!AM299-'Surv-rate CEA'!AM300)*'Unit cost and utilities'!$G$14</f>
        <v>2.3368301729393908</v>
      </c>
      <c r="BB302" s="12">
        <f t="shared" si="138"/>
        <v>1.4125617964203923</v>
      </c>
    </row>
    <row r="303" spans="1:54">
      <c r="A303" s="12">
        <v>298</v>
      </c>
      <c r="B303" s="12">
        <f t="shared" si="139"/>
        <v>17.087671232876712</v>
      </c>
      <c r="C303" s="12">
        <f>'Surv-rate CEA'!D301*'Unit cost and utilities'!$H$7+'Surv-rate CEA'!E301*'Unit cost and utilities'!$H$7+'Unit cost and utilities'!$G$14*('Surv-rate CEA'!C300-'Surv-rate CEA'!C301)</f>
        <v>43.701556900071211</v>
      </c>
      <c r="D303" s="12">
        <f t="shared" si="113"/>
        <v>26.371730808620903</v>
      </c>
      <c r="E303" s="12">
        <f>C303-'Surv-rate CEA'!E301*'Unit cost and utilities'!$H$7-'Unit cost and utilities'!$G$14*('Surv-rate CEA'!C300-'Surv-rate CEA'!C301)</f>
        <v>0.8522403391422575</v>
      </c>
      <c r="F303" s="12">
        <f t="shared" si="114"/>
        <v>0.51428494548830994</v>
      </c>
      <c r="G303" s="12">
        <f>'Surv-rate CEA'!G301*'Unit cost and utilities'!$H$4+'Surv-rate CEA'!H301*'Unit cost and utilities'!$H$4+('Surv-rate CEA'!F300-'Surv-rate CEA'!F301)*'Unit cost and utilities'!$G$14</f>
        <v>38.970901151426474</v>
      </c>
      <c r="H303" s="12">
        <f t="shared" si="115"/>
        <v>23.517013750444178</v>
      </c>
      <c r="I303" s="12">
        <f>G303-'Surv-rate CEA'!H301*'Unit cost and utilities'!$H$4-('Surv-rate CEA'!F300-'Surv-rate CEA'!F301)*'Unit cost and utilities'!$G$14</f>
        <v>0.11408363652524089</v>
      </c>
      <c r="J303" s="12">
        <f t="shared" si="116"/>
        <v>6.884383911062221E-2</v>
      </c>
      <c r="K303" s="12">
        <f>'Surv-rate CEA'!K301*'Unit cost and utilities'!$H$10+'Surv-rate CEA'!J301*'Unit cost and utilities'!$H$10+('Surv-rate CEA'!I300-'Surv-rate CEA'!I301)*'Unit cost and utilities'!$G$14</f>
        <v>39.767817767929905</v>
      </c>
      <c r="L303" s="12">
        <f t="shared" si="117"/>
        <v>23.997913562215217</v>
      </c>
      <c r="M303" s="12">
        <f>K303-'Surv-rate CEA'!J301*'Unit cost and utilities'!$H$10-('Surv-rate CEA'!I300-'Surv-rate CEA'!I301)*'Unit cost and utilities'!$G$14</f>
        <v>1.9862997979220727</v>
      </c>
      <c r="N303" s="12">
        <f t="shared" si="118"/>
        <v>1.1986338083056634</v>
      </c>
      <c r="O303" s="12">
        <f>'Surv-rate CEA'!N301*'Unit cost and utilities'!$H$3+'Surv-rate CEA'!M301*'Unit cost and utilities'!$H$3+('Surv-rate CEA'!L300-'Surv-rate CEA'!L301)*'Unit cost and utilities'!$G$14</f>
        <v>38.906212064101837</v>
      </c>
      <c r="P303" s="12">
        <f t="shared" si="119"/>
        <v>23.477977081771673</v>
      </c>
      <c r="Q303" s="12">
        <f>O303-'Surv-rate CEA'!M301*'Unit cost and utilities'!$H$3-('Surv-rate CEA'!L300-'Surv-rate CEA'!L301)*'Unit cost and utilities'!$G$14</f>
        <v>0.11408363652524189</v>
      </c>
      <c r="R303" s="12">
        <f t="shared" si="120"/>
        <v>6.8843839110622806E-2</v>
      </c>
      <c r="S303" s="12">
        <f>'Surv-rate CEA'!Q301*'Unit cost and utilities'!$H$11+'Surv-rate CEA'!P301*'Unit cost and utilities'!$H$11+('Surv-rate CEA'!O300-'Surv-rate CEA'!O301)*'Unit cost and utilities'!$G$14</f>
        <v>39.767817767929905</v>
      </c>
      <c r="T303" s="12">
        <f t="shared" si="121"/>
        <v>23.997913562215217</v>
      </c>
      <c r="U303" s="12">
        <f>S303-'Surv-rate CEA'!P301*'Unit cost and utilities'!$H$11-('Surv-rate CEA'!O300-'Surv-rate CEA'!O301)*'Unit cost and utilities'!$G$14</f>
        <v>1.9862997979220727</v>
      </c>
      <c r="V303" s="12">
        <f t="shared" si="122"/>
        <v>1.1986338083056634</v>
      </c>
      <c r="W303" s="12">
        <f>'Surv-rate CEA'!T301*'Unit cost and utilities'!$H$4+'Surv-rate CEA'!S301*'Unit cost and utilities'!$H$4+('Surv-rate CEA'!R300-'Surv-rate CEA'!R301)*'Unit cost and utilities'!$G$14</f>
        <v>38.970901151426474</v>
      </c>
      <c r="X303" s="12">
        <f t="shared" si="123"/>
        <v>23.517013750444178</v>
      </c>
      <c r="Y303" s="12">
        <f>W303-'Surv-rate CEA'!S301*'Unit cost and utilities'!$H$4-('Surv-rate CEA'!R300-'Surv-rate CEA'!R301)*'Unit cost and utilities'!$G$14</f>
        <v>0.11408363652524089</v>
      </c>
      <c r="Z303" s="12">
        <f t="shared" si="124"/>
        <v>6.884383911062221E-2</v>
      </c>
      <c r="AA303" s="12">
        <f>'Surv-rate CEA'!W301*'Unit cost and utilities'!$H$6+'Surv-rate CEA'!V301*'Unit cost and utilities'!$H$6+('Surv-rate CEA'!U300-'Surv-rate CEA'!U301)*'Unit cost and utilities'!$G$14</f>
        <v>47.573520997750983</v>
      </c>
      <c r="AB303" s="12">
        <f t="shared" si="125"/>
        <v>28.708269873307849</v>
      </c>
      <c r="AC303" s="12">
        <f>AA303-'Surv-rate CEA'!V301*'Unit cost and utilities'!$H$6-('Surv-rate CEA'!U300-'Surv-rate CEA'!U301)*'Unit cost and utilities'!$G$14</f>
        <v>15.957724966704909</v>
      </c>
      <c r="AD303" s="12">
        <f t="shared" si="126"/>
        <v>9.6296987336683433</v>
      </c>
      <c r="AE303" s="12">
        <f>'Surv-rate CEA'!Z301*'Unit cost and utilities'!$H$12+'Surv-rate CEA'!Y301*'Unit cost and utilities'!$H$12+('Surv-rate CEA'!X300-'Surv-rate CEA'!X301)*'Unit cost and utilities'!$G$14</f>
        <v>39.767817767929905</v>
      </c>
      <c r="AF303" s="12">
        <f t="shared" si="127"/>
        <v>23.997913562215217</v>
      </c>
      <c r="AG303" s="12">
        <f>AE303-'Surv-rate CEA'!Y301*'Unit cost and utilities'!$H$12-('Surv-rate CEA'!X300-'Surv-rate CEA'!X301)*'Unit cost and utilities'!$G$14</f>
        <v>1.9862997979220727</v>
      </c>
      <c r="AH303" s="12">
        <f t="shared" si="128"/>
        <v>1.1986338083056634</v>
      </c>
      <c r="AI303" s="12">
        <f>'Surv-rate CEA'!AC301*'Unit cost and utilities'!$H$5+'Surv-rate CEA'!AB301*'Unit cost and utilities'!$H$5+('Surv-rate CEA'!AA300-'Surv-rate CEA'!AA301)*'Unit cost and utilities'!$G$14</f>
        <v>48.141805366944027</v>
      </c>
      <c r="AJ303" s="12">
        <f t="shared" si="129"/>
        <v>29.051201417860703</v>
      </c>
      <c r="AK303" s="12">
        <f>AI303-'Surv-rate CEA'!AB301*'Unit cost and utilities'!$H$5-('Surv-rate CEA'!AA300-'Surv-rate CEA'!AA301)*'Unit cost and utilities'!$G$14</f>
        <v>2.31074064593379</v>
      </c>
      <c r="AL303" s="12">
        <f t="shared" si="130"/>
        <v>1.3944178332695831</v>
      </c>
      <c r="AM303" s="12">
        <f>'Surv-rate CEA'!AF301*'Unit cost and utilities'!$H$9+'Surv-rate CEA'!AE301*'Unit cost and utilities'!$H$9+('Surv-rate CEA'!AD300-'Surv-rate CEA'!AD301)*'Unit cost and utilities'!G310</f>
        <v>120.21966387513235</v>
      </c>
      <c r="AN303" s="12">
        <f t="shared" si="131"/>
        <v>72.546628507249167</v>
      </c>
      <c r="AO303" s="12">
        <f>AM303-'Surv-rate CEA'!AE301*'Unit cost and utilities'!$H$9-('Surv-rate CEA'!AD300-'Surv-rate CEA'!AD301)*'Unit cost and utilities'!G310</f>
        <v>9.7067732052394575</v>
      </c>
      <c r="AP303" s="12">
        <f t="shared" si="132"/>
        <v>5.8575581317216674</v>
      </c>
      <c r="AQ303" s="13">
        <f>'Surv-rate CEA'!AI301*'Unit cost and utilities'!$H$4+'Surv-rate CEA'!AH301*'Unit cost and utilities'!$H$4+('Surv-rate CEA'!AG300-'Surv-rate CEA'!AG301)*'Unit cost and utilities'!$G$14</f>
        <v>38.970901151426474</v>
      </c>
      <c r="AR303" s="12">
        <f t="shared" si="133"/>
        <v>23.517013750444178</v>
      </c>
      <c r="AS303" s="13">
        <f>AQ303-'Surv-rate CEA'!AH301*'Unit cost and utilities'!$H$4-('Surv-rate CEA'!AG300-'Surv-rate CEA'!AG301)*'Unit cost and utilities'!$G$14</f>
        <v>0.11408363652524089</v>
      </c>
      <c r="AT303" s="12">
        <f t="shared" si="134"/>
        <v>6.884383911062221E-2</v>
      </c>
      <c r="AU303" s="12">
        <f>'Surv-rate CEA'!AL301*'Unit cost and utilities'!$H$8+'Surv-rate CEA'!AK301*'Unit cost and utilities'!$H$8+('Surv-rate CEA'!AJ300-'Surv-rate CEA'!AJ301)*'Unit cost and utilities'!$G$14</f>
        <v>37.935785121382153</v>
      </c>
      <c r="AV303" s="12">
        <f t="shared" si="135"/>
        <v>22.892372359236155</v>
      </c>
      <c r="AW303" s="12">
        <f>AU303-'Surv-rate CEA'!AK301*'Unit cost and utilities'!$H$8-('Surv-rate CEA'!AJ300-'Surv-rate CEA'!AJ301)*'Unit cost and utilities'!$G$14</f>
        <v>25.1473909281993</v>
      </c>
      <c r="AX303" s="12">
        <f t="shared" si="136"/>
        <v>15.175208187984412</v>
      </c>
      <c r="AY303" s="12">
        <f>'Surv-rate CEA'!AO301*'Unit cost and utilities'!$H$5+'Surv-rate CEA'!AN301*'Unit cost and utilities'!$H$5+('Surv-rate CEA'!AM300-'Surv-rate CEA'!AM301)*'Unit cost and utilities'!$G$14</f>
        <v>48.141805366944027</v>
      </c>
      <c r="AZ303" s="12">
        <f t="shared" si="137"/>
        <v>29.051201417860703</v>
      </c>
      <c r="BA303" s="12">
        <f>AY303-'Surv-rate CEA'!AN301*'Unit cost and utilities'!$H$5-('Surv-rate CEA'!AM300-'Surv-rate CEA'!AM301)*'Unit cost and utilities'!$G$14</f>
        <v>2.31074064593379</v>
      </c>
      <c r="BB303" s="12">
        <f t="shared" si="138"/>
        <v>1.3944178332695831</v>
      </c>
    </row>
    <row r="304" spans="1:54">
      <c r="A304" s="12">
        <v>299</v>
      </c>
      <c r="B304" s="12">
        <f t="shared" si="139"/>
        <v>17.145205479452056</v>
      </c>
      <c r="C304" s="12">
        <f>'Surv-rate CEA'!D302*'Unit cost and utilities'!$H$7+'Surv-rate CEA'!E302*'Unit cost and utilities'!$H$7+'Unit cost and utilities'!$G$14*('Surv-rate CEA'!C301-'Surv-rate CEA'!C302)</f>
        <v>43.439627042545261</v>
      </c>
      <c r="D304" s="12">
        <f t="shared" si="113"/>
        <v>26.169126860687292</v>
      </c>
      <c r="E304" s="12">
        <f>C304-'Surv-rate CEA'!E302*'Unit cost and utilities'!$H$7-'Unit cost and utilities'!$G$14*('Surv-rate CEA'!C301-'Surv-rate CEA'!C302)</f>
        <v>0.84267021318980251</v>
      </c>
      <c r="F304" s="12">
        <f t="shared" si="114"/>
        <v>0.50764578823589868</v>
      </c>
      <c r="G304" s="12">
        <f>'Surv-rate CEA'!G302*'Unit cost and utilities'!$H$4+'Surv-rate CEA'!H302*'Unit cost and utilities'!$H$4+('Surv-rate CEA'!F301-'Surv-rate CEA'!F302)*'Unit cost and utilities'!$G$14</f>
        <v>38.674247840480014</v>
      </c>
      <c r="H304" s="12">
        <f t="shared" si="115"/>
        <v>23.298342248379548</v>
      </c>
      <c r="I304" s="12">
        <f>G304-'Surv-rate CEA'!H302*'Unit cost and utilities'!$H$4-('Surv-rate CEA'!F301-'Surv-rate CEA'!F302)*'Unit cost and utilities'!$G$14</f>
        <v>0.11230824178643384</v>
      </c>
      <c r="J304" s="12">
        <f t="shared" si="116"/>
        <v>6.7657317221702443E-2</v>
      </c>
      <c r="K304" s="12">
        <f>'Surv-rate CEA'!K302*'Unit cost and utilities'!$H$10+'Surv-rate CEA'!J302*'Unit cost and utilities'!$H$10+('Surv-rate CEA'!I301-'Surv-rate CEA'!I302)*'Unit cost and utilities'!$G$14</f>
        <v>39.523374962600208</v>
      </c>
      <c r="L304" s="12">
        <f t="shared" si="117"/>
        <v>23.809877841395814</v>
      </c>
      <c r="M304" s="12">
        <f>K304-'Surv-rate CEA'!J302*'Unit cost and utilities'!$H$10-('Surv-rate CEA'!I301-'Surv-rate CEA'!I302)*'Unit cost and utilities'!$G$14</f>
        <v>1.9664607956354105</v>
      </c>
      <c r="N304" s="12">
        <f t="shared" si="118"/>
        <v>1.1846455766563113</v>
      </c>
      <c r="O304" s="12">
        <f>'Surv-rate CEA'!N302*'Unit cost and utilities'!$H$3+'Surv-rate CEA'!M302*'Unit cost and utilities'!$H$3+('Surv-rate CEA'!L301-'Surv-rate CEA'!L302)*'Unit cost and utilities'!$G$14</f>
        <v>38.608763746312064</v>
      </c>
      <c r="P304" s="12">
        <f t="shared" si="119"/>
        <v>23.258892978569754</v>
      </c>
      <c r="Q304" s="12">
        <f>O304-'Surv-rate CEA'!M302*'Unit cost and utilities'!$H$3-('Surv-rate CEA'!L301-'Surv-rate CEA'!L302)*'Unit cost and utilities'!$G$14</f>
        <v>0.1123082417864375</v>
      </c>
      <c r="R304" s="12">
        <f t="shared" si="120"/>
        <v>6.7657317221704649E-2</v>
      </c>
      <c r="S304" s="12">
        <f>'Surv-rate CEA'!Q302*'Unit cost and utilities'!$H$11+'Surv-rate CEA'!P302*'Unit cost and utilities'!$H$11+('Surv-rate CEA'!O301-'Surv-rate CEA'!O302)*'Unit cost and utilities'!$G$14</f>
        <v>39.523374962600208</v>
      </c>
      <c r="T304" s="12">
        <f t="shared" si="121"/>
        <v>23.809877841395814</v>
      </c>
      <c r="U304" s="12">
        <f>S304-'Surv-rate CEA'!P302*'Unit cost and utilities'!$H$11-('Surv-rate CEA'!O301-'Surv-rate CEA'!O302)*'Unit cost and utilities'!$G$14</f>
        <v>1.9664607956354105</v>
      </c>
      <c r="V304" s="12">
        <f t="shared" si="122"/>
        <v>1.1846455766563113</v>
      </c>
      <c r="W304" s="12">
        <f>'Surv-rate CEA'!T302*'Unit cost and utilities'!$H$4+'Surv-rate CEA'!S302*'Unit cost and utilities'!$H$4+('Surv-rate CEA'!R301-'Surv-rate CEA'!R302)*'Unit cost and utilities'!$G$14</f>
        <v>38.674247840480014</v>
      </c>
      <c r="X304" s="12">
        <f t="shared" si="123"/>
        <v>23.298342248379548</v>
      </c>
      <c r="Y304" s="12">
        <f>W304-'Surv-rate CEA'!S302*'Unit cost and utilities'!$H$4-('Surv-rate CEA'!R301-'Surv-rate CEA'!R302)*'Unit cost and utilities'!$G$14</f>
        <v>0.11230824178643384</v>
      </c>
      <c r="Z304" s="12">
        <f t="shared" si="124"/>
        <v>6.7657317221702443E-2</v>
      </c>
      <c r="AA304" s="12">
        <f>'Surv-rate CEA'!W302*'Unit cost and utilities'!$H$6+'Surv-rate CEA'!V302*'Unit cost and utilities'!$H$6+('Surv-rate CEA'!U301-'Surv-rate CEA'!U302)*'Unit cost and utilities'!$G$14</f>
        <v>47.294942268200963</v>
      </c>
      <c r="AB304" s="12">
        <f t="shared" si="125"/>
        <v>28.491665982151439</v>
      </c>
      <c r="AC304" s="12">
        <f>AA304-'Surv-rate CEA'!V302*'Unit cost and utilities'!$H$6-('Surv-rate CEA'!U301-'Surv-rate CEA'!U302)*'Unit cost and utilities'!$G$14</f>
        <v>15.847230695324713</v>
      </c>
      <c r="AD304" s="12">
        <f t="shared" si="126"/>
        <v>9.546771431770356</v>
      </c>
      <c r="AE304" s="12">
        <f>'Surv-rate CEA'!Z302*'Unit cost and utilities'!$H$12+'Surv-rate CEA'!Y302*'Unit cost and utilities'!$H$12+('Surv-rate CEA'!X301-'Surv-rate CEA'!X302)*'Unit cost and utilities'!$G$14</f>
        <v>39.523374962600208</v>
      </c>
      <c r="AF304" s="12">
        <f t="shared" si="127"/>
        <v>23.809877841395814</v>
      </c>
      <c r="AG304" s="12">
        <f>AE304-'Surv-rate CEA'!Y302*'Unit cost and utilities'!$H$12-('Surv-rate CEA'!X301-'Surv-rate CEA'!X302)*'Unit cost and utilities'!$G$14</f>
        <v>1.9664607956354105</v>
      </c>
      <c r="AH304" s="12">
        <f t="shared" si="128"/>
        <v>1.1846455766563113</v>
      </c>
      <c r="AI304" s="12">
        <f>'Surv-rate CEA'!AC302*'Unit cost and utilities'!$H$5+'Surv-rate CEA'!AB302*'Unit cost and utilities'!$H$5+('Surv-rate CEA'!AA301-'Surv-rate CEA'!AA302)*'Unit cost and utilities'!$G$14</f>
        <v>47.792834768965434</v>
      </c>
      <c r="AJ304" s="12">
        <f t="shared" si="129"/>
        <v>28.791608981264421</v>
      </c>
      <c r="AK304" s="12">
        <f>AI304-'Surv-rate CEA'!AB302*'Unit cost and utilities'!$H$5-('Surv-rate CEA'!AA301-'Surv-rate CEA'!AA302)*'Unit cost and utilities'!$G$14</f>
        <v>2.2850075000181005</v>
      </c>
      <c r="AL304" s="12">
        <f t="shared" si="130"/>
        <v>1.3765461449986685</v>
      </c>
      <c r="AM304" s="12">
        <f>'Surv-rate CEA'!AF302*'Unit cost and utilities'!$H$9+'Surv-rate CEA'!AE302*'Unit cost and utilities'!$H$9+('Surv-rate CEA'!AD301-'Surv-rate CEA'!AD302)*'Unit cost and utilities'!G311</f>
        <v>119.70920249067034</v>
      </c>
      <c r="AN304" s="12">
        <f t="shared" si="131"/>
        <v>72.115842599243948</v>
      </c>
      <c r="AO304" s="12">
        <f>AM304-'Surv-rate CEA'!AE302*'Unit cost and utilities'!$H$9-('Surv-rate CEA'!AD301-'Surv-rate CEA'!AD302)*'Unit cost and utilities'!G311</f>
        <v>9.6324582633065603</v>
      </c>
      <c r="AP304" s="12">
        <f t="shared" si="132"/>
        <v>5.8028357846134773</v>
      </c>
      <c r="AQ304" s="13">
        <f>'Surv-rate CEA'!AI302*'Unit cost and utilities'!$H$4+'Surv-rate CEA'!AH302*'Unit cost and utilities'!$H$4+('Surv-rate CEA'!AG301-'Surv-rate CEA'!AG302)*'Unit cost and utilities'!$G$14</f>
        <v>38.674247840480014</v>
      </c>
      <c r="AR304" s="12">
        <f t="shared" si="133"/>
        <v>23.298342248379548</v>
      </c>
      <c r="AS304" s="13">
        <f>AQ304-'Surv-rate CEA'!AH302*'Unit cost and utilities'!$H$4-('Surv-rate CEA'!AG301-'Surv-rate CEA'!AG302)*'Unit cost and utilities'!$G$14</f>
        <v>0.11230824178643384</v>
      </c>
      <c r="AT304" s="12">
        <f t="shared" si="134"/>
        <v>6.7657317221702443E-2</v>
      </c>
      <c r="AU304" s="12">
        <f>'Surv-rate CEA'!AL302*'Unit cost and utilities'!$H$8+'Surv-rate CEA'!AK302*'Unit cost and utilities'!$H$8+('Surv-rate CEA'!AJ301-'Surv-rate CEA'!AJ302)*'Unit cost and utilities'!$G$14</f>
        <v>37.699698911615883</v>
      </c>
      <c r="AV304" s="12">
        <f t="shared" si="135"/>
        <v>22.711249395892249</v>
      </c>
      <c r="AW304" s="12">
        <f>AU304-'Surv-rate CEA'!AK302*'Unit cost and utilities'!$H$8-('Surv-rate CEA'!AJ301-'Surv-rate CEA'!AJ302)*'Unit cost and utilities'!$G$14</f>
        <v>24.990114268891091</v>
      </c>
      <c r="AX304" s="12">
        <f t="shared" si="136"/>
        <v>15.054675076403798</v>
      </c>
      <c r="AY304" s="12">
        <f>'Surv-rate CEA'!AO302*'Unit cost and utilities'!$H$5+'Surv-rate CEA'!AN302*'Unit cost and utilities'!$H$5+('Surv-rate CEA'!AM301-'Surv-rate CEA'!AM302)*'Unit cost and utilities'!$G$14</f>
        <v>47.792834768965434</v>
      </c>
      <c r="AZ304" s="12">
        <f t="shared" si="137"/>
        <v>28.791608981264421</v>
      </c>
      <c r="BA304" s="12">
        <f>AY304-'Surv-rate CEA'!AN302*'Unit cost and utilities'!$H$5-('Surv-rate CEA'!AM301-'Surv-rate CEA'!AM302)*'Unit cost and utilities'!$G$14</f>
        <v>2.2850075000181005</v>
      </c>
      <c r="BB304" s="12">
        <f t="shared" si="138"/>
        <v>1.3765461449986685</v>
      </c>
    </row>
    <row r="305" spans="1:54">
      <c r="A305" s="12">
        <v>300</v>
      </c>
      <c r="B305" s="12">
        <f t="shared" si="139"/>
        <v>17.202739726027396</v>
      </c>
      <c r="C305" s="12">
        <f>'Surv-rate CEA'!D303*'Unit cost and utilities'!$H$7+'Surv-rate CEA'!E303*'Unit cost and utilities'!$H$7+'Unit cost and utilities'!$G$14*('Surv-rate CEA'!C302-'Surv-rate CEA'!C303)</f>
        <v>43.179905656309138</v>
      </c>
      <c r="D305" s="12">
        <f t="shared" si="113"/>
        <v>25.968463476958814</v>
      </c>
      <c r="E305" s="12">
        <f>C305-'Surv-rate CEA'!E303*'Unit cost and utilities'!$H$7-'Unit cost and utilities'!$G$14*('Surv-rate CEA'!C302-'Surv-rate CEA'!C303)</f>
        <v>0.83323135891226352</v>
      </c>
      <c r="F305" s="12">
        <f t="shared" si="114"/>
        <v>0.50110665558178047</v>
      </c>
      <c r="G305" s="12">
        <f>'Surv-rate CEA'!G303*'Unit cost and utilities'!$H$4+'Surv-rate CEA'!H303*'Unit cost and utilities'!$H$4+('Surv-rate CEA'!F302-'Surv-rate CEA'!F303)*'Unit cost and utilities'!$G$14</f>
        <v>38.380566816239423</v>
      </c>
      <c r="H305" s="12">
        <f t="shared" si="115"/>
        <v>23.082133516585451</v>
      </c>
      <c r="I305" s="12">
        <f>G305-'Surv-rate CEA'!H303*'Unit cost and utilities'!$H$4-('Surv-rate CEA'!F302-'Surv-rate CEA'!F303)*'Unit cost and utilities'!$G$14</f>
        <v>0.11056486333294024</v>
      </c>
      <c r="J305" s="12">
        <f t="shared" si="116"/>
        <v>6.6493883477878379E-2</v>
      </c>
      <c r="K305" s="12">
        <f>'Surv-rate CEA'!K303*'Unit cost and utilities'!$H$10+'Surv-rate CEA'!J303*'Unit cost and utilities'!$H$10+('Surv-rate CEA'!I302-'Surv-rate CEA'!I303)*'Unit cost and utilities'!$G$14</f>
        <v>39.281030469910156</v>
      </c>
      <c r="L305" s="12">
        <f t="shared" si="117"/>
        <v>23.623673780447994</v>
      </c>
      <c r="M305" s="12">
        <f>K305-'Surv-rate CEA'!J303*'Unit cost and utilities'!$H$10-('Surv-rate CEA'!I302-'Surv-rate CEA'!I303)*'Unit cost and utilities'!$G$14</f>
        <v>1.9468693850445085</v>
      </c>
      <c r="N305" s="12">
        <f t="shared" si="118"/>
        <v>1.1708503238137697</v>
      </c>
      <c r="O305" s="12">
        <f>'Surv-rate CEA'!N303*'Unit cost and utilities'!$H$3+'Surv-rate CEA'!M303*'Unit cost and utilities'!$H$3+('Surv-rate CEA'!L302-'Surv-rate CEA'!L303)*'Unit cost and utilities'!$G$14</f>
        <v>38.314316074643834</v>
      </c>
      <c r="P305" s="12">
        <f t="shared" si="119"/>
        <v>23.042290215927498</v>
      </c>
      <c r="Q305" s="12">
        <f>O305-'Surv-rate CEA'!M303*'Unit cost and utilities'!$H$3-('Surv-rate CEA'!L302-'Surv-rate CEA'!L303)*'Unit cost and utilities'!$G$14</f>
        <v>0.11056486333293619</v>
      </c>
      <c r="R305" s="12">
        <f t="shared" si="120"/>
        <v>6.6493883477875951E-2</v>
      </c>
      <c r="S305" s="12">
        <f>'Surv-rate CEA'!Q303*'Unit cost and utilities'!$H$11+'Surv-rate CEA'!P303*'Unit cost and utilities'!$H$11+('Surv-rate CEA'!O302-'Surv-rate CEA'!O303)*'Unit cost and utilities'!$G$14</f>
        <v>39.281030469910156</v>
      </c>
      <c r="T305" s="12">
        <f t="shared" si="121"/>
        <v>23.623673780447994</v>
      </c>
      <c r="U305" s="12">
        <f>S305-'Surv-rate CEA'!P303*'Unit cost and utilities'!$H$11-('Surv-rate CEA'!O302-'Surv-rate CEA'!O303)*'Unit cost and utilities'!$G$14</f>
        <v>1.9468693850445085</v>
      </c>
      <c r="V305" s="12">
        <f t="shared" si="122"/>
        <v>1.1708503238137697</v>
      </c>
      <c r="W305" s="12">
        <f>'Surv-rate CEA'!T303*'Unit cost and utilities'!$H$4+'Surv-rate CEA'!S303*'Unit cost and utilities'!$H$4+('Surv-rate CEA'!R302-'Surv-rate CEA'!R303)*'Unit cost and utilities'!$G$14</f>
        <v>38.380566816239423</v>
      </c>
      <c r="X305" s="12">
        <f t="shared" si="123"/>
        <v>23.082133516585451</v>
      </c>
      <c r="Y305" s="12">
        <f>W305-'Surv-rate CEA'!S303*'Unit cost and utilities'!$H$4-('Surv-rate CEA'!R302-'Surv-rate CEA'!R303)*'Unit cost and utilities'!$G$14</f>
        <v>0.11056486333294024</v>
      </c>
      <c r="Z305" s="12">
        <f t="shared" si="124"/>
        <v>6.6493883477878379E-2</v>
      </c>
      <c r="AA305" s="12">
        <f>'Surv-rate CEA'!W303*'Unit cost and utilities'!$H$6+'Surv-rate CEA'!V303*'Unit cost and utilities'!$H$6+('Surv-rate CEA'!U302-'Surv-rate CEA'!U303)*'Unit cost and utilities'!$G$14</f>
        <v>47.018674137579183</v>
      </c>
      <c r="AB305" s="12">
        <f t="shared" si="125"/>
        <v>28.277104906049022</v>
      </c>
      <c r="AC305" s="12">
        <f>AA305-'Surv-rate CEA'!V303*'Unit cost and utilities'!$H$6-('Surv-rate CEA'!U302-'Surv-rate CEA'!U303)*'Unit cost and utilities'!$G$14</f>
        <v>15.737778151595169</v>
      </c>
      <c r="AD305" s="12">
        <f t="shared" si="126"/>
        <v>9.464724642779883</v>
      </c>
      <c r="AE305" s="12">
        <f>'Surv-rate CEA'!Z303*'Unit cost and utilities'!$H$12+'Surv-rate CEA'!Y303*'Unit cost and utilities'!$H$12+('Surv-rate CEA'!X302-'Surv-rate CEA'!X303)*'Unit cost and utilities'!$G$14</f>
        <v>39.281030469910156</v>
      </c>
      <c r="AF305" s="12">
        <f t="shared" si="127"/>
        <v>23.623673780447994</v>
      </c>
      <c r="AG305" s="12">
        <f>AE305-'Surv-rate CEA'!Y303*'Unit cost and utilities'!$H$12-('Surv-rate CEA'!X302-'Surv-rate CEA'!X303)*'Unit cost and utilities'!$G$14</f>
        <v>1.9468693850445085</v>
      </c>
      <c r="AH305" s="12">
        <f t="shared" si="128"/>
        <v>1.1708503238137697</v>
      </c>
      <c r="AI305" s="12">
        <f>'Surv-rate CEA'!AC303*'Unit cost and utilities'!$H$5+'Surv-rate CEA'!AB303*'Unit cost and utilities'!$H$5+('Surv-rate CEA'!AA302-'Surv-rate CEA'!AA303)*'Unit cost and utilities'!$G$14</f>
        <v>47.447234401091364</v>
      </c>
      <c r="AJ305" s="12">
        <f t="shared" si="129"/>
        <v>28.534841725561172</v>
      </c>
      <c r="AK305" s="12">
        <f>AI305-'Surv-rate CEA'!AB303*'Unit cost and utilities'!$H$5-('Surv-rate CEA'!AA302-'Surv-rate CEA'!AA303)*'Unit cost and utilities'!$G$14</f>
        <v>2.2596249454124289</v>
      </c>
      <c r="AL305" s="12">
        <f t="shared" si="130"/>
        <v>1.3589420119076605</v>
      </c>
      <c r="AM305" s="12">
        <f>'Surv-rate CEA'!AF303*'Unit cost and utilities'!$H$9+'Surv-rate CEA'!AE303*'Unit cost and utilities'!$H$9+('Surv-rate CEA'!AD302-'Surv-rate CEA'!AD303)*'Unit cost and utilities'!G312</f>
        <v>119.2021350127491</v>
      </c>
      <c r="AN305" s="12">
        <f t="shared" si="131"/>
        <v>71.688352311205122</v>
      </c>
      <c r="AO305" s="12">
        <f>AM305-'Surv-rate CEA'!AE303*'Unit cost and utilities'!$H$9-('Surv-rate CEA'!AD302-'Surv-rate CEA'!AD303)*'Unit cost and utilities'!G312</f>
        <v>9.5588981325809783</v>
      </c>
      <c r="AP305" s="12">
        <f t="shared" si="132"/>
        <v>5.7487364380016741</v>
      </c>
      <c r="AQ305" s="13">
        <f>'Surv-rate CEA'!AI303*'Unit cost and utilities'!$H$4+'Surv-rate CEA'!AH303*'Unit cost and utilities'!$H$4+('Surv-rate CEA'!AG302-'Surv-rate CEA'!AG303)*'Unit cost and utilities'!$G$14</f>
        <v>38.380566816239423</v>
      </c>
      <c r="AR305" s="12">
        <f t="shared" si="133"/>
        <v>23.082133516585451</v>
      </c>
      <c r="AS305" s="13">
        <f>AQ305-'Surv-rate CEA'!AH303*'Unit cost and utilities'!$H$4-('Surv-rate CEA'!AG302-'Surv-rate CEA'!AG303)*'Unit cost and utilities'!$G$14</f>
        <v>0.11056486333294024</v>
      </c>
      <c r="AT305" s="12">
        <f t="shared" si="134"/>
        <v>6.6493883477878379E-2</v>
      </c>
      <c r="AU305" s="12">
        <f>'Surv-rate CEA'!AL303*'Unit cost and utilities'!$H$8+'Surv-rate CEA'!AK303*'Unit cost and utilities'!$H$8+('Surv-rate CEA'!AJ302-'Surv-rate CEA'!AJ303)*'Unit cost and utilities'!$G$14</f>
        <v>37.465657283337372</v>
      </c>
      <c r="AV305" s="12">
        <f t="shared" si="135"/>
        <v>22.531905478131716</v>
      </c>
      <c r="AW305" s="12">
        <f>AU305-'Surv-rate CEA'!AK303*'Unit cost and utilities'!$H$8-('Surv-rate CEA'!AJ302-'Surv-rate CEA'!AJ303)*'Unit cost and utilities'!$G$14</f>
        <v>24.834215420467029</v>
      </c>
      <c r="AX305" s="12">
        <f t="shared" si="136"/>
        <v>14.935336386755081</v>
      </c>
      <c r="AY305" s="12">
        <f>'Surv-rate CEA'!AO303*'Unit cost and utilities'!$H$5+'Surv-rate CEA'!AN303*'Unit cost and utilities'!$H$5+('Surv-rate CEA'!AM302-'Surv-rate CEA'!AM303)*'Unit cost and utilities'!$G$14</f>
        <v>47.447234401091364</v>
      </c>
      <c r="AZ305" s="12">
        <f t="shared" si="137"/>
        <v>28.534841725561172</v>
      </c>
      <c r="BA305" s="12">
        <f>AY305-'Surv-rate CEA'!AN303*'Unit cost and utilities'!$H$5-('Surv-rate CEA'!AM302-'Surv-rate CEA'!AM303)*'Unit cost and utilities'!$G$14</f>
        <v>2.2596249454124289</v>
      </c>
      <c r="BB305" s="12">
        <f t="shared" si="138"/>
        <v>1.3589420119076605</v>
      </c>
    </row>
    <row r="306" spans="1:54">
      <c r="A306" s="12">
        <v>301</v>
      </c>
      <c r="B306" s="12">
        <f t="shared" si="139"/>
        <v>17.260273972602739</v>
      </c>
      <c r="C306" s="12">
        <f>'Surv-rate CEA'!D304*'Unit cost and utilities'!$H$7+'Surv-rate CEA'!E304*'Unit cost and utilities'!$H$7+'Unit cost and utilities'!$G$14*('Surv-rate CEA'!C303-'Surv-rate CEA'!C304)</f>
        <v>42.922368362420947</v>
      </c>
      <c r="D306" s="12">
        <f t="shared" si="113"/>
        <v>25.76971775414334</v>
      </c>
      <c r="E306" s="12">
        <f>C306-'Surv-rate CEA'!E304*'Unit cost and utilities'!$H$7-'Unit cost and utilities'!$G$14*('Surv-rate CEA'!C303-'Surv-rate CEA'!C304)</f>
        <v>0.82392163738615287</v>
      </c>
      <c r="F306" s="12">
        <f t="shared" si="114"/>
        <v>0.49466580845901942</v>
      </c>
      <c r="G306" s="12">
        <f>'Surv-rate CEA'!G304*'Unit cost and utilities'!$H$4+'Surv-rate CEA'!H304*'Unit cost and utilities'!$H$4+('Surv-rate CEA'!F303-'Surv-rate CEA'!F304)*'Unit cost and utilities'!$G$14</f>
        <v>38.089820734269594</v>
      </c>
      <c r="H306" s="12">
        <f t="shared" si="115"/>
        <v>22.86835435873607</v>
      </c>
      <c r="I306" s="12">
        <f>G306-'Surv-rate CEA'!H304*'Unit cost and utilities'!$H$4-('Surv-rate CEA'!F303-'Surv-rate CEA'!F304)*'Unit cost and utilities'!$G$14</f>
        <v>0.10885284262581985</v>
      </c>
      <c r="J306" s="12">
        <f t="shared" si="116"/>
        <v>6.5353034751443634E-2</v>
      </c>
      <c r="K306" s="12">
        <f>'Surv-rate CEA'!K304*'Unit cost and utilities'!$H$10+'Surv-rate CEA'!J304*'Unit cost and utilities'!$H$10+('Surv-rate CEA'!I303-'Surv-rate CEA'!I304)*'Unit cost and utilities'!$G$14</f>
        <v>39.040760815126625</v>
      </c>
      <c r="L306" s="12">
        <f t="shared" si="117"/>
        <v>23.439279459556992</v>
      </c>
      <c r="M306" s="12">
        <f>K306-'Surv-rate CEA'!J304*'Unit cost and utilities'!$H$10-('Surv-rate CEA'!I303-'Surv-rate CEA'!I304)*'Unit cost and utilities'!$G$14</f>
        <v>1.9275218343919107</v>
      </c>
      <c r="N306" s="12">
        <f t="shared" si="118"/>
        <v>1.1572449408620316</v>
      </c>
      <c r="O306" s="12">
        <f>'Surv-rate CEA'!N304*'Unit cost and utilities'!$H$3+'Surv-rate CEA'!M304*'Unit cost and utilities'!$H$3+('Surv-rate CEA'!L303-'Surv-rate CEA'!L304)*'Unit cost and utilities'!$G$14</f>
        <v>38.022830991543628</v>
      </c>
      <c r="P306" s="12">
        <f t="shared" si="119"/>
        <v>22.828135078478876</v>
      </c>
      <c r="Q306" s="12">
        <f>O306-'Surv-rate CEA'!M304*'Unit cost and utilities'!$H$3-('Surv-rate CEA'!L303-'Surv-rate CEA'!L304)*'Unit cost and utilities'!$G$14</f>
        <v>0.10885284262582295</v>
      </c>
      <c r="R306" s="12">
        <f t="shared" si="120"/>
        <v>6.5353034751445493E-2</v>
      </c>
      <c r="S306" s="12">
        <f>'Surv-rate CEA'!Q304*'Unit cost and utilities'!$H$11+'Surv-rate CEA'!P304*'Unit cost and utilities'!$H$11+('Surv-rate CEA'!O303-'Surv-rate CEA'!O304)*'Unit cost and utilities'!$G$14</f>
        <v>39.040760815126625</v>
      </c>
      <c r="T306" s="12">
        <f t="shared" si="121"/>
        <v>23.439279459556992</v>
      </c>
      <c r="U306" s="12">
        <f>S306-'Surv-rate CEA'!P304*'Unit cost and utilities'!$H$11-('Surv-rate CEA'!O303-'Surv-rate CEA'!O304)*'Unit cost and utilities'!$G$14</f>
        <v>1.9275218343919107</v>
      </c>
      <c r="V306" s="12">
        <f t="shared" si="122"/>
        <v>1.1572449408620316</v>
      </c>
      <c r="W306" s="12">
        <f>'Surv-rate CEA'!T304*'Unit cost and utilities'!$H$4+'Surv-rate CEA'!S304*'Unit cost and utilities'!$H$4+('Surv-rate CEA'!R303-'Surv-rate CEA'!R304)*'Unit cost and utilities'!$G$14</f>
        <v>38.089820734269594</v>
      </c>
      <c r="X306" s="12">
        <f t="shared" si="123"/>
        <v>22.86835435873607</v>
      </c>
      <c r="Y306" s="12">
        <f>W306-'Surv-rate CEA'!S304*'Unit cost and utilities'!$H$4-('Surv-rate CEA'!R303-'Surv-rate CEA'!R304)*'Unit cost and utilities'!$G$14</f>
        <v>0.10885284262581985</v>
      </c>
      <c r="Z306" s="12">
        <f t="shared" si="124"/>
        <v>6.5353034751443634E-2</v>
      </c>
      <c r="AA306" s="12">
        <f>'Surv-rate CEA'!W304*'Unit cost and utilities'!$H$6+'Surv-rate CEA'!V304*'Unit cost and utilities'!$H$6+('Surv-rate CEA'!U303-'Surv-rate CEA'!U304)*'Unit cost and utilities'!$G$14</f>
        <v>46.744691408407405</v>
      </c>
      <c r="AB306" s="12">
        <f t="shared" si="125"/>
        <v>28.064562838844367</v>
      </c>
      <c r="AC306" s="12">
        <f>AA306-'Surv-rate CEA'!V304*'Unit cost and utilities'!$H$6-('Surv-rate CEA'!U303-'Surv-rate CEA'!U304)*'Unit cost and utilities'!$G$14</f>
        <v>15.62935476274</v>
      </c>
      <c r="AD306" s="12">
        <f t="shared" si="126"/>
        <v>9.3835470008176571</v>
      </c>
      <c r="AE306" s="12">
        <f>'Surv-rate CEA'!Z304*'Unit cost and utilities'!$H$12+'Surv-rate CEA'!Y304*'Unit cost and utilities'!$H$12+('Surv-rate CEA'!X303-'Surv-rate CEA'!X304)*'Unit cost and utilities'!$G$14</f>
        <v>39.040760815126625</v>
      </c>
      <c r="AF306" s="12">
        <f t="shared" si="127"/>
        <v>23.439279459556992</v>
      </c>
      <c r="AG306" s="12">
        <f>AE306-'Surv-rate CEA'!Y304*'Unit cost and utilities'!$H$12-('Surv-rate CEA'!X303-'Surv-rate CEA'!X304)*'Unit cost and utilities'!$G$14</f>
        <v>1.9275218343919107</v>
      </c>
      <c r="AH306" s="12">
        <f t="shared" si="128"/>
        <v>1.1572449408620316</v>
      </c>
      <c r="AI306" s="12">
        <f>'Surv-rate CEA'!AC304*'Unit cost and utilities'!$H$5+'Surv-rate CEA'!AB304*'Unit cost and utilities'!$H$5+('Surv-rate CEA'!AA303-'Surv-rate CEA'!AA304)*'Unit cost and utilities'!$G$14</f>
        <v>47.104963113431474</v>
      </c>
      <c r="AJ306" s="12">
        <f t="shared" si="129"/>
        <v>28.280862649583668</v>
      </c>
      <c r="AK306" s="12">
        <f>AI306-'Surv-rate CEA'!AB304*'Unit cost and utilities'!$H$5-('Surv-rate CEA'!AA303-'Surv-rate CEA'!AA304)*'Unit cost and utilities'!$G$14</f>
        <v>2.2345873017547295</v>
      </c>
      <c r="AL306" s="12">
        <f t="shared" si="130"/>
        <v>1.3416008076951365</v>
      </c>
      <c r="AM306" s="12">
        <f>'Surv-rate CEA'!AF304*'Unit cost and utilities'!$H$9+'Surv-rate CEA'!AE304*'Unit cost and utilities'!$H$9+('Surv-rate CEA'!AD303-'Surv-rate CEA'!AD304)*'Unit cost and utilities'!G313</f>
        <v>118.69843000268162</v>
      </c>
      <c r="AN306" s="12">
        <f t="shared" si="131"/>
        <v>71.264125343723663</v>
      </c>
      <c r="AO306" s="12">
        <f>AM306-'Surv-rate CEA'!AE304*'Unit cost and utilities'!$H$9-('Surv-rate CEA'!AD303-'Surv-rate CEA'!AD304)*'Unit cost and utilities'!G313</f>
        <v>9.4860831632454534</v>
      </c>
      <c r="AP306" s="12">
        <f t="shared" si="132"/>
        <v>5.6952515677860109</v>
      </c>
      <c r="AQ306" s="13">
        <f>'Surv-rate CEA'!AI304*'Unit cost and utilities'!$H$4+'Surv-rate CEA'!AH304*'Unit cost and utilities'!$H$4+('Surv-rate CEA'!AG303-'Surv-rate CEA'!AG304)*'Unit cost and utilities'!$G$14</f>
        <v>38.089820734269594</v>
      </c>
      <c r="AR306" s="12">
        <f t="shared" si="133"/>
        <v>22.86835435873607</v>
      </c>
      <c r="AS306" s="13">
        <f>AQ306-'Surv-rate CEA'!AH304*'Unit cost and utilities'!$H$4-('Surv-rate CEA'!AG303-'Surv-rate CEA'!AG304)*'Unit cost and utilities'!$G$14</f>
        <v>0.10885284262581985</v>
      </c>
      <c r="AT306" s="12">
        <f t="shared" si="134"/>
        <v>6.5353034751443634E-2</v>
      </c>
      <c r="AU306" s="12">
        <f>'Surv-rate CEA'!AL304*'Unit cost and utilities'!$H$8+'Surv-rate CEA'!AK304*'Unit cost and utilities'!$H$8+('Surv-rate CEA'!AJ303-'Surv-rate CEA'!AJ304)*'Unit cost and utilities'!$G$14</f>
        <v>37.233637210943058</v>
      </c>
      <c r="AV306" s="12">
        <f t="shared" si="135"/>
        <v>22.35431916954111</v>
      </c>
      <c r="AW306" s="12">
        <f>AU306-'Surv-rate CEA'!AK304*'Unit cost and utilities'!$H$8-('Surv-rate CEA'!AJ303-'Surv-rate CEA'!AJ304)*'Unit cost and utilities'!$G$14</f>
        <v>24.679678653936755</v>
      </c>
      <c r="AX306" s="12">
        <f t="shared" si="136"/>
        <v>14.81717755657961</v>
      </c>
      <c r="AY306" s="12">
        <f>'Surv-rate CEA'!AO304*'Unit cost and utilities'!$H$5+'Surv-rate CEA'!AN304*'Unit cost and utilities'!$H$5+('Surv-rate CEA'!AM303-'Surv-rate CEA'!AM304)*'Unit cost and utilities'!$G$14</f>
        <v>47.104963113431474</v>
      </c>
      <c r="AZ306" s="12">
        <f t="shared" si="137"/>
        <v>28.280862649583668</v>
      </c>
      <c r="BA306" s="12">
        <f>AY306-'Surv-rate CEA'!AN304*'Unit cost and utilities'!$H$5-('Surv-rate CEA'!AM303-'Surv-rate CEA'!AM304)*'Unit cost and utilities'!$G$14</f>
        <v>2.2345873017547295</v>
      </c>
      <c r="BB306" s="12">
        <f t="shared" si="138"/>
        <v>1.3416008076951365</v>
      </c>
    </row>
    <row r="307" spans="1:54">
      <c r="A307" s="12">
        <v>302</v>
      </c>
      <c r="B307" s="12">
        <f t="shared" si="139"/>
        <v>17.317808219178083</v>
      </c>
      <c r="C307" s="12">
        <f>'Surv-rate CEA'!D305*'Unit cost and utilities'!$H$7+'Surv-rate CEA'!E305*'Unit cost and utilities'!$H$7+'Unit cost and utilities'!$G$14*('Surv-rate CEA'!C304-'Surv-rate CEA'!C305)</f>
        <v>42.666991117265773</v>
      </c>
      <c r="D307" s="12">
        <f t="shared" si="113"/>
        <v>25.572867115737537</v>
      </c>
      <c r="E307" s="12">
        <f>C307-'Surv-rate CEA'!E305*'Unit cost and utilities'!$H$7-'Unit cost and utilities'!$G$14*('Surv-rate CEA'!C304-'Surv-rate CEA'!C305)</f>
        <v>0.81473895019186204</v>
      </c>
      <c r="F307" s="12">
        <f t="shared" si="114"/>
        <v>0.48832154229035252</v>
      </c>
      <c r="G307" s="12">
        <f>'Surv-rate CEA'!G305*'Unit cost and utilities'!$H$4+'Surv-rate CEA'!H305*'Unit cost and utilities'!$H$4+('Surv-rate CEA'!F304-'Surv-rate CEA'!F305)*'Unit cost and utilities'!$G$14</f>
        <v>37.801972817931052</v>
      </c>
      <c r="H307" s="12">
        <f t="shared" si="115"/>
        <v>22.656972105878896</v>
      </c>
      <c r="I307" s="12">
        <f>G307-'Surv-rate CEA'!H305*'Unit cost and utilities'!$H$4-('Surv-rate CEA'!F304-'Surv-rate CEA'!F305)*'Unit cost and utilities'!$G$14</f>
        <v>0.10717153637438381</v>
      </c>
      <c r="J307" s="12">
        <f t="shared" si="116"/>
        <v>6.4234280096270829E-2</v>
      </c>
      <c r="K307" s="12">
        <f>'Surv-rate CEA'!K305*'Unit cost and utilities'!$H$10+'Surv-rate CEA'!J305*'Unit cost and utilities'!$H$10+('Surv-rate CEA'!I304-'Surv-rate CEA'!I305)*'Unit cost and utilities'!$G$14</f>
        <v>38.802542849773012</v>
      </c>
      <c r="L307" s="12">
        <f t="shared" si="117"/>
        <v>23.256673275196398</v>
      </c>
      <c r="M307" s="12">
        <f>K307-'Surv-rate CEA'!J305*'Unit cost and utilities'!$H$10-('Surv-rate CEA'!I304-'Surv-rate CEA'!I305)*'Unit cost and utilities'!$G$14</f>
        <v>1.9084144781058894</v>
      </c>
      <c r="N307" s="12">
        <f t="shared" si="118"/>
        <v>1.1438263766062113</v>
      </c>
      <c r="O307" s="12">
        <f>'Surv-rate CEA'!N305*'Unit cost and utilities'!$H$3+'Surv-rate CEA'!M305*'Unit cost and utilities'!$H$3+('Surv-rate CEA'!L304-'Surv-rate CEA'!L305)*'Unit cost and utilities'!$G$14</f>
        <v>37.734271025110139</v>
      </c>
      <c r="P307" s="12">
        <f t="shared" si="119"/>
        <v>22.616394392148205</v>
      </c>
      <c r="Q307" s="12">
        <f>O307-'Surv-rate CEA'!M305*'Unit cost and utilities'!$H$3-('Surv-rate CEA'!L304-'Surv-rate CEA'!L305)*'Unit cost and utilities'!$G$14</f>
        <v>0.10717153637438342</v>
      </c>
      <c r="R307" s="12">
        <f t="shared" si="120"/>
        <v>6.4234280096270607E-2</v>
      </c>
      <c r="S307" s="12">
        <f>'Surv-rate CEA'!Q305*'Unit cost and utilities'!$H$11+'Surv-rate CEA'!P305*'Unit cost and utilities'!$H$11+('Surv-rate CEA'!O304-'Surv-rate CEA'!O305)*'Unit cost and utilities'!$G$14</f>
        <v>38.802542849773012</v>
      </c>
      <c r="T307" s="12">
        <f t="shared" si="121"/>
        <v>23.256673275196398</v>
      </c>
      <c r="U307" s="12">
        <f>S307-'Surv-rate CEA'!P305*'Unit cost and utilities'!$H$11-('Surv-rate CEA'!O304-'Surv-rate CEA'!O305)*'Unit cost and utilities'!$G$14</f>
        <v>1.9084144781058894</v>
      </c>
      <c r="V307" s="12">
        <f t="shared" si="122"/>
        <v>1.1438263766062113</v>
      </c>
      <c r="W307" s="12">
        <f>'Surv-rate CEA'!T305*'Unit cost and utilities'!$H$4+'Surv-rate CEA'!S305*'Unit cost and utilities'!$H$4+('Surv-rate CEA'!R304-'Surv-rate CEA'!R305)*'Unit cost and utilities'!$G$14</f>
        <v>37.801972817931052</v>
      </c>
      <c r="X307" s="12">
        <f t="shared" si="123"/>
        <v>22.656972105878896</v>
      </c>
      <c r="Y307" s="12">
        <f>W307-'Surv-rate CEA'!S305*'Unit cost and utilities'!$H$4-('Surv-rate CEA'!R304-'Surv-rate CEA'!R305)*'Unit cost and utilities'!$G$14</f>
        <v>0.10717153637438381</v>
      </c>
      <c r="Z307" s="12">
        <f t="shared" si="124"/>
        <v>6.4234280096270829E-2</v>
      </c>
      <c r="AA307" s="12">
        <f>'Surv-rate CEA'!W305*'Unit cost and utilities'!$H$6+'Surv-rate CEA'!V305*'Unit cost and utilities'!$H$6+('Surv-rate CEA'!U304-'Surv-rate CEA'!U305)*'Unit cost and utilities'!$G$14</f>
        <v>46.472969226546574</v>
      </c>
      <c r="AB307" s="12">
        <f t="shared" si="125"/>
        <v>27.854016310592719</v>
      </c>
      <c r="AC307" s="12">
        <f>AA307-'Surv-rate CEA'!V305*'Unit cost and utilities'!$H$6-('Surv-rate CEA'!U304-'Surv-rate CEA'!U305)*'Unit cost and utilities'!$G$14</f>
        <v>15.521948142052256</v>
      </c>
      <c r="AD307" s="12">
        <f t="shared" si="126"/>
        <v>9.303227315071771</v>
      </c>
      <c r="AE307" s="12">
        <f>'Surv-rate CEA'!Z305*'Unit cost and utilities'!$H$12+'Surv-rate CEA'!Y305*'Unit cost and utilities'!$H$12+('Surv-rate CEA'!X304-'Surv-rate CEA'!X305)*'Unit cost and utilities'!$G$14</f>
        <v>38.802542849773012</v>
      </c>
      <c r="AF307" s="12">
        <f t="shared" si="127"/>
        <v>23.256673275196398</v>
      </c>
      <c r="AG307" s="12">
        <f>AE307-'Surv-rate CEA'!Y305*'Unit cost and utilities'!$H$12-('Surv-rate CEA'!X304-'Surv-rate CEA'!X305)*'Unit cost and utilities'!$G$14</f>
        <v>1.9084144781058894</v>
      </c>
      <c r="AH307" s="12">
        <f t="shared" si="128"/>
        <v>1.1438263766062113</v>
      </c>
      <c r="AI307" s="12">
        <f>'Surv-rate CEA'!AC305*'Unit cost and utilities'!$H$5+'Surv-rate CEA'!AB305*'Unit cost and utilities'!$H$5+('Surv-rate CEA'!AA304-'Surv-rate CEA'!AA305)*'Unit cost and utilities'!$G$14</f>
        <v>46.765980367581143</v>
      </c>
      <c r="AJ307" s="12">
        <f t="shared" si="129"/>
        <v>28.029635326063332</v>
      </c>
      <c r="AK307" s="12">
        <f>AI307-'Surv-rate CEA'!AB305*'Unit cost and utilities'!$H$5-('Surv-rate CEA'!AA304-'Surv-rate CEA'!AA305)*'Unit cost and utilities'!$G$14</f>
        <v>2.2098889957374794</v>
      </c>
      <c r="AL307" s="12">
        <f t="shared" si="130"/>
        <v>1.3245179973718937</v>
      </c>
      <c r="AM307" s="12">
        <f>'Surv-rate CEA'!AF305*'Unit cost and utilities'!$H$9+'Surv-rate CEA'!AE305*'Unit cost and utilities'!$H$9+('Surv-rate CEA'!AD304-'Surv-rate CEA'!AD305)*'Unit cost and utilities'!G314</f>
        <v>118.19805639904907</v>
      </c>
      <c r="AN307" s="12">
        <f t="shared" si="131"/>
        <v>70.843129793799108</v>
      </c>
      <c r="AO307" s="12">
        <f>AM307-'Surv-rate CEA'!AE305*'Unit cost and utilities'!$H$9-('Surv-rate CEA'!AD304-'Surv-rate CEA'!AD305)*'Unit cost and utilities'!G314</f>
        <v>9.4140038550180094</v>
      </c>
      <c r="AP307" s="12">
        <f t="shared" si="132"/>
        <v>5.6423727876605891</v>
      </c>
      <c r="AQ307" s="13">
        <f>'Surv-rate CEA'!AI305*'Unit cost and utilities'!$H$4+'Surv-rate CEA'!AH305*'Unit cost and utilities'!$H$4+('Surv-rate CEA'!AG304-'Surv-rate CEA'!AG305)*'Unit cost and utilities'!$G$14</f>
        <v>37.801972817931052</v>
      </c>
      <c r="AR307" s="12">
        <f t="shared" si="133"/>
        <v>22.656972105878896</v>
      </c>
      <c r="AS307" s="13">
        <f>AQ307-'Surv-rate CEA'!AH305*'Unit cost and utilities'!$H$4-('Surv-rate CEA'!AG304-'Surv-rate CEA'!AG305)*'Unit cost and utilities'!$G$14</f>
        <v>0.10717153637438381</v>
      </c>
      <c r="AT307" s="12">
        <f t="shared" si="134"/>
        <v>6.4234280096270829E-2</v>
      </c>
      <c r="AU307" s="12">
        <f>'Surv-rate CEA'!AL305*'Unit cost and utilities'!$H$8+'Surv-rate CEA'!AK305*'Unit cost and utilities'!$H$8+('Surv-rate CEA'!AJ304-'Surv-rate CEA'!AJ305)*'Unit cost and utilities'!$G$14</f>
        <v>37.003615990496137</v>
      </c>
      <c r="AV307" s="12">
        <f t="shared" si="135"/>
        <v>22.178469344743881</v>
      </c>
      <c r="AW307" s="12">
        <f>AU307-'Surv-rate CEA'!AK305*'Unit cost and utilities'!$H$8-('Surv-rate CEA'!AJ304-'Surv-rate CEA'!AJ305)*'Unit cost and utilities'!$G$14</f>
        <v>24.526488463109757</v>
      </c>
      <c r="AX307" s="12">
        <f t="shared" si="136"/>
        <v>14.700184237481082</v>
      </c>
      <c r="AY307" s="12">
        <f>'Surv-rate CEA'!AO305*'Unit cost and utilities'!$H$5+'Surv-rate CEA'!AN305*'Unit cost and utilities'!$H$5+('Surv-rate CEA'!AM304-'Surv-rate CEA'!AM305)*'Unit cost and utilities'!$G$14</f>
        <v>46.765980367581143</v>
      </c>
      <c r="AZ307" s="12">
        <f t="shared" si="137"/>
        <v>28.029635326063332</v>
      </c>
      <c r="BA307" s="12">
        <f>AY307-'Surv-rate CEA'!AN305*'Unit cost and utilities'!$H$5-('Surv-rate CEA'!AM304-'Surv-rate CEA'!AM305)*'Unit cost and utilities'!$G$14</f>
        <v>2.2098889957374794</v>
      </c>
      <c r="BB307" s="12">
        <f t="shared" si="138"/>
        <v>1.3245179973718937</v>
      </c>
    </row>
    <row r="308" spans="1:54">
      <c r="A308" s="12">
        <v>303</v>
      </c>
      <c r="B308" s="12">
        <f t="shared" si="139"/>
        <v>17.375342465753423</v>
      </c>
      <c r="C308" s="12">
        <f>'Surv-rate CEA'!D306*'Unit cost and utilities'!$H$7+'Surv-rate CEA'!E306*'Unit cost and utilities'!$H$7+'Unit cost and utilities'!$G$14*('Surv-rate CEA'!C305-'Surv-rate CEA'!C306)</f>
        <v>42.413750207011169</v>
      </c>
      <c r="D308" s="12">
        <f t="shared" si="113"/>
        <v>25.377889306507125</v>
      </c>
      <c r="E308" s="12">
        <f>C308-'Surv-rate CEA'!E306*'Unit cost and utilities'!$H$7-'Unit cost and utilities'!$G$14*('Surv-rate CEA'!C305-'Surv-rate CEA'!C306)</f>
        <v>0.80568123853769413</v>
      </c>
      <c r="F308" s="12">
        <f t="shared" si="114"/>
        <v>0.48207218621661224</v>
      </c>
      <c r="G308" s="12">
        <f>'Surv-rate CEA'!G306*'Unit cost and utilities'!$H$4+'Surv-rate CEA'!H306*'Unit cost and utilities'!$H$4+('Surv-rate CEA'!F305-'Surv-rate CEA'!F306)*'Unit cost and utilities'!$G$14</f>
        <v>37.516986848209996</v>
      </c>
      <c r="H308" s="12">
        <f t="shared" si="115"/>
        <v>22.447954606715502</v>
      </c>
      <c r="I308" s="12">
        <f>G308-'Surv-rate CEA'!H306*'Unit cost and utilities'!$H$4-('Surv-rate CEA'!F305-'Surv-rate CEA'!F306)*'Unit cost and utilities'!$G$14</f>
        <v>0.10552031614308688</v>
      </c>
      <c r="J308" s="12">
        <f t="shared" si="116"/>
        <v>6.3137140422546992E-2</v>
      </c>
      <c r="K308" s="12">
        <f>'Surv-rate CEA'!K306*'Unit cost and utilities'!$H$10+'Surv-rate CEA'!J306*'Unit cost and utilities'!$H$10+('Surv-rate CEA'!I305-'Surv-rate CEA'!I306)*'Unit cost and utilities'!$G$14</f>
        <v>38.566353746188092</v>
      </c>
      <c r="L308" s="12">
        <f t="shared" si="117"/>
        <v>23.075833934735847</v>
      </c>
      <c r="M308" s="12">
        <f>K308-'Surv-rate CEA'!J306*'Unit cost and utilities'!$H$10-('Surv-rate CEA'!I305-'Surv-rate CEA'!I306)*'Unit cost and utilities'!$G$14</f>
        <v>1.8895437154468391</v>
      </c>
      <c r="N308" s="12">
        <f t="shared" si="118"/>
        <v>1.1305916363530928</v>
      </c>
      <c r="O308" s="12">
        <f>'Surv-rate CEA'!N306*'Unit cost and utilities'!$H$3+'Surv-rate CEA'!M306*'Unit cost and utilities'!$H$3+('Surv-rate CEA'!L305-'Surv-rate CEA'!L306)*'Unit cost and utilities'!$G$14</f>
        <v>37.448599278449485</v>
      </c>
      <c r="P308" s="12">
        <f t="shared" si="119"/>
        <v>22.407035514042665</v>
      </c>
      <c r="Q308" s="12">
        <f>O308-'Surv-rate CEA'!M306*'Unit cost and utilities'!$H$3-('Surv-rate CEA'!L305-'Surv-rate CEA'!L306)*'Unit cost and utilities'!$G$14</f>
        <v>0.10552031614308793</v>
      </c>
      <c r="R308" s="12">
        <f t="shared" si="120"/>
        <v>6.313714042254763E-2</v>
      </c>
      <c r="S308" s="12">
        <f>'Surv-rate CEA'!Q306*'Unit cost and utilities'!$H$11+'Surv-rate CEA'!P306*'Unit cost and utilities'!$H$11+('Surv-rate CEA'!O305-'Surv-rate CEA'!O306)*'Unit cost and utilities'!$G$14</f>
        <v>38.566353746188092</v>
      </c>
      <c r="T308" s="12">
        <f t="shared" si="121"/>
        <v>23.075833934735847</v>
      </c>
      <c r="U308" s="12">
        <f>S308-'Surv-rate CEA'!P306*'Unit cost and utilities'!$H$11-('Surv-rate CEA'!O305-'Surv-rate CEA'!O306)*'Unit cost and utilities'!$G$14</f>
        <v>1.8895437154468391</v>
      </c>
      <c r="V308" s="12">
        <f t="shared" si="122"/>
        <v>1.1305916363530928</v>
      </c>
      <c r="W308" s="12">
        <f>'Surv-rate CEA'!T306*'Unit cost and utilities'!$H$4+'Surv-rate CEA'!S306*'Unit cost and utilities'!$H$4+('Surv-rate CEA'!R305-'Surv-rate CEA'!R306)*'Unit cost and utilities'!$G$14</f>
        <v>37.516986848209996</v>
      </c>
      <c r="X308" s="12">
        <f t="shared" si="123"/>
        <v>22.447954606715502</v>
      </c>
      <c r="Y308" s="12">
        <f>W308-'Surv-rate CEA'!S306*'Unit cost and utilities'!$H$4-('Surv-rate CEA'!R305-'Surv-rate CEA'!R306)*'Unit cost and utilities'!$G$14</f>
        <v>0.10552031614308688</v>
      </c>
      <c r="Z308" s="12">
        <f t="shared" si="124"/>
        <v>6.3137140422546992E-2</v>
      </c>
      <c r="AA308" s="12">
        <f>'Surv-rate CEA'!W306*'Unit cost and utilities'!$H$6+'Surv-rate CEA'!V306*'Unit cost and utilities'!$H$6+('Surv-rate CEA'!U305-'Surv-rate CEA'!U306)*'Unit cost and utilities'!$G$14</f>
        <v>46.203483075562055</v>
      </c>
      <c r="AB308" s="12">
        <f t="shared" si="125"/>
        <v>27.645442181928594</v>
      </c>
      <c r="AC308" s="12">
        <f>AA308-'Surv-rate CEA'!V306*'Unit cost and utilities'!$H$6-('Surv-rate CEA'!U305-'Surv-rate CEA'!U306)*'Unit cost and utilities'!$G$14</f>
        <v>15.415546085621713</v>
      </c>
      <c r="AD308" s="12">
        <f t="shared" si="126"/>
        <v>9.2237545666404603</v>
      </c>
      <c r="AE308" s="12">
        <f>'Surv-rate CEA'!Z306*'Unit cost and utilities'!$H$12+'Surv-rate CEA'!Y306*'Unit cost and utilities'!$H$12+('Surv-rate CEA'!X305-'Surv-rate CEA'!X306)*'Unit cost and utilities'!$G$14</f>
        <v>38.566353746188092</v>
      </c>
      <c r="AF308" s="12">
        <f t="shared" si="127"/>
        <v>23.075833934735847</v>
      </c>
      <c r="AG308" s="12">
        <f>AE308-'Surv-rate CEA'!Y306*'Unit cost and utilities'!$H$12-('Surv-rate CEA'!X305-'Surv-rate CEA'!X306)*'Unit cost and utilities'!$G$14</f>
        <v>1.8895437154468391</v>
      </c>
      <c r="AH308" s="12">
        <f t="shared" si="128"/>
        <v>1.1305916363530928</v>
      </c>
      <c r="AI308" s="12">
        <f>'Surv-rate CEA'!AC306*'Unit cost and utilities'!$H$5+'Surv-rate CEA'!AB306*'Unit cost and utilities'!$H$5+('Surv-rate CEA'!AA305-'Surv-rate CEA'!AA306)*'Unit cost and utilities'!$G$14</f>
        <v>46.430246225872146</v>
      </c>
      <c r="AJ308" s="12">
        <f t="shared" si="129"/>
        <v>27.781123891262872</v>
      </c>
      <c r="AK308" s="12">
        <f>AI308-'Surv-rate CEA'!AB306*'Unit cost and utilities'!$H$5-('Surv-rate CEA'!AA305-'Surv-rate CEA'!AA306)*'Unit cost and utilities'!$G$14</f>
        <v>2.1855245588017507</v>
      </c>
      <c r="AL308" s="12">
        <f t="shared" si="130"/>
        <v>1.3076891352266045</v>
      </c>
      <c r="AM308" s="12">
        <f>'Surv-rate CEA'!AF306*'Unit cost and utilities'!$H$9+'Surv-rate CEA'!AE306*'Unit cost and utilities'!$H$9+('Surv-rate CEA'!AD305-'Surv-rate CEA'!AD306)*'Unit cost and utilities'!G315</f>
        <v>117.70098351211291</v>
      </c>
      <c r="AN308" s="12">
        <f t="shared" si="131"/>
        <v>70.425334148916122</v>
      </c>
      <c r="AO308" s="12">
        <f>AM308-'Surv-rate CEA'!AE306*'Unit cost and utilities'!$H$9-('Surv-rate CEA'!AD305-'Surv-rate CEA'!AD306)*'Unit cost and utilities'!G315</f>
        <v>9.3426508544207678</v>
      </c>
      <c r="AP308" s="12">
        <f t="shared" si="132"/>
        <v>5.590091846526728</v>
      </c>
      <c r="AQ308" s="13">
        <f>'Surv-rate CEA'!AI306*'Unit cost and utilities'!$H$4+'Surv-rate CEA'!AH306*'Unit cost and utilities'!$H$4+('Surv-rate CEA'!AG305-'Surv-rate CEA'!AG306)*'Unit cost and utilities'!$G$14</f>
        <v>37.516986848209996</v>
      </c>
      <c r="AR308" s="12">
        <f t="shared" si="133"/>
        <v>22.447954606715502</v>
      </c>
      <c r="AS308" s="13">
        <f>AQ308-'Surv-rate CEA'!AH306*'Unit cost and utilities'!$H$4-('Surv-rate CEA'!AG305-'Surv-rate CEA'!AG306)*'Unit cost and utilities'!$G$14</f>
        <v>0.10552031614308688</v>
      </c>
      <c r="AT308" s="12">
        <f t="shared" si="134"/>
        <v>6.3137140422546992E-2</v>
      </c>
      <c r="AU308" s="12">
        <f>'Surv-rate CEA'!AL306*'Unit cost and utilities'!$H$8+'Surv-rate CEA'!AK306*'Unit cost and utilities'!$H$8+('Surv-rate CEA'!AJ305-'Surv-rate CEA'!AJ306)*'Unit cost and utilities'!$G$14</f>
        <v>36.775571234340333</v>
      </c>
      <c r="AV308" s="12">
        <f t="shared" si="135"/>
        <v>22.004335184073877</v>
      </c>
      <c r="AW308" s="12">
        <f>AU308-'Surv-rate CEA'!AK306*'Unit cost and utilities'!$H$8-('Surv-rate CEA'!AJ305-'Surv-rate CEA'!AJ306)*'Unit cost and utilities'!$G$14</f>
        <v>24.374629560813819</v>
      </c>
      <c r="AX308" s="12">
        <f t="shared" si="136"/>
        <v>14.58434229141087</v>
      </c>
      <c r="AY308" s="12">
        <f>'Surv-rate CEA'!AO306*'Unit cost and utilities'!$H$5+'Surv-rate CEA'!AN306*'Unit cost and utilities'!$H$5+('Surv-rate CEA'!AM305-'Surv-rate CEA'!AM306)*'Unit cost and utilities'!$G$14</f>
        <v>46.430246225872146</v>
      </c>
      <c r="AZ308" s="12">
        <f t="shared" si="137"/>
        <v>27.781123891262872</v>
      </c>
      <c r="BA308" s="12">
        <f>AY308-'Surv-rate CEA'!AN306*'Unit cost and utilities'!$H$5-('Surv-rate CEA'!AM305-'Surv-rate CEA'!AM306)*'Unit cost and utilities'!$G$14</f>
        <v>2.1855245588017507</v>
      </c>
      <c r="BB308" s="12">
        <f t="shared" si="138"/>
        <v>1.3076891352266045</v>
      </c>
    </row>
    <row r="309" spans="1:54">
      <c r="A309" s="12">
        <v>304</v>
      </c>
      <c r="B309" s="12">
        <f t="shared" si="139"/>
        <v>17.432876712328767</v>
      </c>
      <c r="C309" s="12">
        <f>'Surv-rate CEA'!D307*'Unit cost and utilities'!$H$7+'Surv-rate CEA'!E307*'Unit cost and utilities'!$H$7+'Unit cost and utilities'!$G$14*('Surv-rate CEA'!C306-'Surv-rate CEA'!C307)</f>
        <v>42.162622242163472</v>
      </c>
      <c r="D309" s="12">
        <f t="shared" si="113"/>
        <v>25.184762387071444</v>
      </c>
      <c r="E309" s="12">
        <f>C309-'Surv-rate CEA'!E307*'Unit cost and utilities'!$H$7-'Unit cost and utilities'!$G$14*('Surv-rate CEA'!C306-'Surv-rate CEA'!C307)</f>
        <v>0.79674648240522772</v>
      </c>
      <c r="F309" s="12">
        <f t="shared" si="114"/>
        <v>0.47591610234442161</v>
      </c>
      <c r="G309" s="12">
        <f>'Surv-rate CEA'!G307*'Unit cost and utilities'!$H$4+'Surv-rate CEA'!H307*'Unit cost and utilities'!$H$4+('Surv-rate CEA'!F306-'Surv-rate CEA'!F307)*'Unit cost and utilities'!$G$14</f>
        <v>37.234827153758886</v>
      </c>
      <c r="H309" s="12">
        <f t="shared" si="115"/>
        <v>22.241270218087244</v>
      </c>
      <c r="I309" s="12">
        <f>G309-'Surv-rate CEA'!H307*'Unit cost and utilities'!$H$4-('Surv-rate CEA'!F306-'Surv-rate CEA'!F307)*'Unit cost and utilities'!$G$14</f>
        <v>0.10389856796959862</v>
      </c>
      <c r="J309" s="12">
        <f t="shared" si="116"/>
        <v>6.2061148181021333E-2</v>
      </c>
      <c r="K309" s="12">
        <f>'Surv-rate CEA'!K307*'Unit cost and utilities'!$H$10+'Surv-rate CEA'!J307*'Unit cost and utilities'!$H$10+('Surv-rate CEA'!I306-'Surv-rate CEA'!I307)*'Unit cost and utilities'!$G$14</f>
        <v>38.33217099218831</v>
      </c>
      <c r="L309" s="12">
        <f t="shared" si="117"/>
        <v>22.896740451153654</v>
      </c>
      <c r="M309" s="12">
        <f>K309-'Surv-rate CEA'!J307*'Unit cost and utilities'!$H$10-('Surv-rate CEA'!I306-'Surv-rate CEA'!I307)*'Unit cost and utilities'!$G$14</f>
        <v>1.8709060091852245</v>
      </c>
      <c r="N309" s="12">
        <f t="shared" si="118"/>
        <v>1.117537780720733</v>
      </c>
      <c r="O309" s="12">
        <f>'Surv-rate CEA'!N307*'Unit cost and utilities'!$H$3+'Surv-rate CEA'!M307*'Unit cost and utilities'!$H$3+('Surv-rate CEA'!L306-'Surv-rate CEA'!L307)*'Unit cost and utilities'!$G$14</f>
        <v>37.165779419255223</v>
      </c>
      <c r="P309" s="12">
        <f t="shared" si="119"/>
        <v>22.200026322561662</v>
      </c>
      <c r="Q309" s="12">
        <f>O309-'Surv-rate CEA'!M307*'Unit cost and utilities'!$H$3-('Surv-rate CEA'!L306-'Surv-rate CEA'!L307)*'Unit cost and utilities'!$G$14</f>
        <v>0.10389856796959768</v>
      </c>
      <c r="R309" s="12">
        <f t="shared" si="120"/>
        <v>6.2061148181020771E-2</v>
      </c>
      <c r="S309" s="12">
        <f>'Surv-rate CEA'!Q307*'Unit cost and utilities'!$H$11+'Surv-rate CEA'!P307*'Unit cost and utilities'!$H$11+('Surv-rate CEA'!O306-'Surv-rate CEA'!O307)*'Unit cost and utilities'!$G$14</f>
        <v>38.33217099218831</v>
      </c>
      <c r="T309" s="12">
        <f t="shared" si="121"/>
        <v>22.896740451153654</v>
      </c>
      <c r="U309" s="12">
        <f>S309-'Surv-rate CEA'!P307*'Unit cost and utilities'!$H$11-('Surv-rate CEA'!O306-'Surv-rate CEA'!O307)*'Unit cost and utilities'!$G$14</f>
        <v>1.8709060091852245</v>
      </c>
      <c r="V309" s="12">
        <f t="shared" si="122"/>
        <v>1.117537780720733</v>
      </c>
      <c r="W309" s="12">
        <f>'Surv-rate CEA'!T307*'Unit cost and utilities'!$H$4+'Surv-rate CEA'!S307*'Unit cost and utilities'!$H$4+('Surv-rate CEA'!R306-'Surv-rate CEA'!R307)*'Unit cost and utilities'!$G$14</f>
        <v>37.234827153758886</v>
      </c>
      <c r="X309" s="12">
        <f t="shared" si="123"/>
        <v>22.241270218087244</v>
      </c>
      <c r="Y309" s="12">
        <f>W309-'Surv-rate CEA'!S307*'Unit cost and utilities'!$H$4-('Surv-rate CEA'!R306-'Surv-rate CEA'!R307)*'Unit cost and utilities'!$G$14</f>
        <v>0.10389856796959862</v>
      </c>
      <c r="Z309" s="12">
        <f t="shared" si="124"/>
        <v>6.2061148181021333E-2</v>
      </c>
      <c r="AA309" s="12">
        <f>'Surv-rate CEA'!W307*'Unit cost and utilities'!$H$6+'Surv-rate CEA'!V307*'Unit cost and utilities'!$H$6+('Surv-rate CEA'!U306-'Surv-rate CEA'!U307)*'Unit cost and utilities'!$G$14</f>
        <v>45.936208771191417</v>
      </c>
      <c r="AB309" s="12">
        <f t="shared" si="125"/>
        <v>27.438817638539739</v>
      </c>
      <c r="AC309" s="12">
        <f>AA309-'Surv-rate CEA'!V307*'Unit cost and utilities'!$H$6-('Surv-rate CEA'!U306-'Surv-rate CEA'!U307)*'Unit cost and utilities'!$G$14</f>
        <v>15.310136569129293</v>
      </c>
      <c r="AD309" s="12">
        <f t="shared" si="126"/>
        <v>9.1451179054405323</v>
      </c>
      <c r="AE309" s="12">
        <f>'Surv-rate CEA'!Z307*'Unit cost and utilities'!$H$12+'Surv-rate CEA'!Y307*'Unit cost and utilities'!$H$12+('Surv-rate CEA'!X306-'Surv-rate CEA'!X307)*'Unit cost and utilities'!$G$14</f>
        <v>38.33217099218831</v>
      </c>
      <c r="AF309" s="12">
        <f t="shared" si="127"/>
        <v>22.896740451153654</v>
      </c>
      <c r="AG309" s="12">
        <f>AE309-'Surv-rate CEA'!Y307*'Unit cost and utilities'!$H$12-('Surv-rate CEA'!X306-'Surv-rate CEA'!X307)*'Unit cost and utilities'!$G$14</f>
        <v>1.8709060091852245</v>
      </c>
      <c r="AH309" s="12">
        <f t="shared" si="128"/>
        <v>1.117537780720733</v>
      </c>
      <c r="AI309" s="12">
        <f>'Surv-rate CEA'!AC307*'Unit cost and utilities'!$H$5+'Surv-rate CEA'!AB307*'Unit cost and utilities'!$H$5+('Surv-rate CEA'!AA306-'Surv-rate CEA'!AA307)*'Unit cost and utilities'!$G$14</f>
        <v>46.097721340842838</v>
      </c>
      <c r="AJ309" s="12">
        <f t="shared" si="129"/>
        <v>27.535293034824001</v>
      </c>
      <c r="AK309" s="12">
        <f>AI309-'Surv-rate CEA'!AB307*'Unit cost and utilities'!$H$5-('Surv-rate CEA'!AA306-'Surv-rate CEA'!AA307)*'Unit cost and utilities'!$G$14</f>
        <v>2.1614886248874323</v>
      </c>
      <c r="AL309" s="12">
        <f t="shared" si="130"/>
        <v>1.2911098628422144</v>
      </c>
      <c r="AM309" s="12">
        <f>'Surv-rate CEA'!AF307*'Unit cost and utilities'!$H$9+'Surv-rate CEA'!AE307*'Unit cost and utilities'!$H$9+('Surv-rate CEA'!AD306-'Surv-rate CEA'!AD307)*'Unit cost and utilities'!G316</f>
        <v>117.20718101832701</v>
      </c>
      <c r="AN309" s="12">
        <f t="shared" si="131"/>
        <v>70.010707281226487</v>
      </c>
      <c r="AO309" s="12">
        <f>AM309-'Surv-rate CEA'!AE307*'Unit cost and utilities'!$H$9-('Surv-rate CEA'!AD306-'Surv-rate CEA'!AD307)*'Unit cost and utilities'!G316</f>
        <v>9.2720149521063462</v>
      </c>
      <c r="AP309" s="12">
        <f t="shared" si="132"/>
        <v>5.5384006259613932</v>
      </c>
      <c r="AQ309" s="13">
        <f>'Surv-rate CEA'!AI307*'Unit cost and utilities'!$H$4+'Surv-rate CEA'!AH307*'Unit cost and utilities'!$H$4+('Surv-rate CEA'!AG306-'Surv-rate CEA'!AG307)*'Unit cost and utilities'!$G$14</f>
        <v>37.234827153758886</v>
      </c>
      <c r="AR309" s="12">
        <f t="shared" si="133"/>
        <v>22.241270218087244</v>
      </c>
      <c r="AS309" s="13">
        <f>AQ309-'Surv-rate CEA'!AH307*'Unit cost and utilities'!$H$4-('Surv-rate CEA'!AG306-'Surv-rate CEA'!AG307)*'Unit cost and utilities'!$G$14</f>
        <v>0.10389856796959862</v>
      </c>
      <c r="AT309" s="12">
        <f t="shared" si="134"/>
        <v>6.2061148181021333E-2</v>
      </c>
      <c r="AU309" s="12">
        <f>'Surv-rate CEA'!AL307*'Unit cost and utilities'!$H$8+'Surv-rate CEA'!AK307*'Unit cost and utilities'!$H$8+('Surv-rate CEA'!AJ306-'Surv-rate CEA'!AJ307)*'Unit cost and utilities'!$G$14</f>
        <v>36.549480865815568</v>
      </c>
      <c r="AV309" s="12">
        <f t="shared" si="135"/>
        <v>21.831896168352422</v>
      </c>
      <c r="AW309" s="12">
        <f>AU309-'Surv-rate CEA'!AK307*'Unit cost and utilities'!$H$8-('Surv-rate CEA'!AJ306-'Surv-rate CEA'!AJ307)*'Unit cost and utilities'!$G$14</f>
        <v>24.224086875188338</v>
      </c>
      <c r="AX309" s="12">
        <f t="shared" si="136"/>
        <v>14.469637787027963</v>
      </c>
      <c r="AY309" s="12">
        <f>'Surv-rate CEA'!AO307*'Unit cost and utilities'!$H$5+'Surv-rate CEA'!AN307*'Unit cost and utilities'!$H$5+('Surv-rate CEA'!AM306-'Surv-rate CEA'!AM307)*'Unit cost and utilities'!$G$14</f>
        <v>46.097721340842838</v>
      </c>
      <c r="AZ309" s="12">
        <f t="shared" si="137"/>
        <v>27.535293034824001</v>
      </c>
      <c r="BA309" s="12">
        <f>AY309-'Surv-rate CEA'!AN307*'Unit cost and utilities'!$H$5-('Surv-rate CEA'!AM306-'Surv-rate CEA'!AM307)*'Unit cost and utilities'!$G$14</f>
        <v>2.1614886248874323</v>
      </c>
      <c r="BB309" s="12">
        <f t="shared" si="138"/>
        <v>1.2911098628422144</v>
      </c>
    </row>
    <row r="310" spans="1:54">
      <c r="A310" s="12">
        <v>305</v>
      </c>
      <c r="B310" s="12">
        <f t="shared" si="139"/>
        <v>17.490410958904111</v>
      </c>
      <c r="C310" s="12">
        <f>'Surv-rate CEA'!D308*'Unit cost and utilities'!$H$7+'Surv-rate CEA'!E308*'Unit cost and utilities'!$H$7+'Unit cost and utilities'!$G$14*('Surv-rate CEA'!C307-'Surv-rate CEA'!C308)</f>
        <v>41.913584152237163</v>
      </c>
      <c r="D310" s="12">
        <f t="shared" si="113"/>
        <v>24.993464728598809</v>
      </c>
      <c r="E310" s="12">
        <f>C310-'Surv-rate CEA'!E308*'Unit cost and utilities'!$H$7-'Unit cost and utilities'!$G$14*('Surv-rate CEA'!C307-'Surv-rate CEA'!C308)</f>
        <v>0.78793269971532731</v>
      </c>
      <c r="F310" s="12">
        <f t="shared" si="114"/>
        <v>0.46985168501256735</v>
      </c>
      <c r="G310" s="12">
        <f>'Surv-rate CEA'!G308*'Unit cost and utilities'!$H$4+'Surv-rate CEA'!H308*'Unit cost and utilities'!$H$4+('Surv-rate CEA'!F307-'Surv-rate CEA'!F308)*'Unit cost and utilities'!$G$14</f>
        <v>36.955458601141736</v>
      </c>
      <c r="H310" s="12">
        <f t="shared" si="115"/>
        <v>22.036887795660618</v>
      </c>
      <c r="I310" s="12">
        <f>G310-'Surv-rate CEA'!H308*'Unit cost and utilities'!$H$4-('Surv-rate CEA'!F307-'Surv-rate CEA'!F308)*'Unit cost and utilities'!$G$14</f>
        <v>0.10230569199375916</v>
      </c>
      <c r="J310" s="12">
        <f t="shared" si="116"/>
        <v>6.1005847056495005E-2</v>
      </c>
      <c r="K310" s="12">
        <f>'Surv-rate CEA'!K308*'Unit cost and utilities'!$H$10+'Surv-rate CEA'!J308*'Unit cost and utilities'!$H$10+('Surv-rate CEA'!I307-'Surv-rate CEA'!I308)*'Unit cost and utilities'!$G$14</f>
        <v>38.099972385837511</v>
      </c>
      <c r="L310" s="12">
        <f t="shared" si="117"/>
        <v>22.71937213785597</v>
      </c>
      <c r="M310" s="12">
        <f>K310-'Surv-rate CEA'!J308*'Unit cost and utilities'!$H$10-('Surv-rate CEA'!I307-'Surv-rate CEA'!I308)*'Unit cost and utilities'!$G$14</f>
        <v>1.8524978843099646</v>
      </c>
      <c r="N310" s="12">
        <f t="shared" si="118"/>
        <v>1.1046619244761895</v>
      </c>
      <c r="O310" s="12">
        <f>'Surv-rate CEA'!N308*'Unit cost and utilities'!$H$3+'Surv-rate CEA'!M308*'Unit cost and utilities'!$H$3+('Surv-rate CEA'!L307-'Surv-rate CEA'!L308)*'Unit cost and utilities'!$G$14</f>
        <v>36.885775669605529</v>
      </c>
      <c r="P310" s="12">
        <f t="shared" si="119"/>
        <v>21.995335207716586</v>
      </c>
      <c r="Q310" s="12">
        <f>O310-'Surv-rate CEA'!M308*'Unit cost and utilities'!$H$3-('Surv-rate CEA'!L307-'Surv-rate CEA'!L308)*'Unit cost and utilities'!$G$14</f>
        <v>0.10230569199375661</v>
      </c>
      <c r="R310" s="12">
        <f t="shared" si="120"/>
        <v>6.1005847056493485E-2</v>
      </c>
      <c r="S310" s="12">
        <f>'Surv-rate CEA'!Q308*'Unit cost and utilities'!$H$11+'Surv-rate CEA'!P308*'Unit cost and utilities'!$H$11+('Surv-rate CEA'!O307-'Surv-rate CEA'!O308)*'Unit cost and utilities'!$G$14</f>
        <v>38.099972385837511</v>
      </c>
      <c r="T310" s="12">
        <f t="shared" si="121"/>
        <v>22.71937213785597</v>
      </c>
      <c r="U310" s="12">
        <f>S310-'Surv-rate CEA'!P308*'Unit cost and utilities'!$H$11-('Surv-rate CEA'!O307-'Surv-rate CEA'!O308)*'Unit cost and utilities'!$G$14</f>
        <v>1.8524978843099646</v>
      </c>
      <c r="V310" s="12">
        <f t="shared" si="122"/>
        <v>1.1046619244761895</v>
      </c>
      <c r="W310" s="12">
        <f>'Surv-rate CEA'!T308*'Unit cost and utilities'!$H$4+'Surv-rate CEA'!S308*'Unit cost and utilities'!$H$4+('Surv-rate CEA'!R307-'Surv-rate CEA'!R308)*'Unit cost and utilities'!$G$14</f>
        <v>36.955458601141736</v>
      </c>
      <c r="X310" s="12">
        <f t="shared" si="123"/>
        <v>22.036887795660618</v>
      </c>
      <c r="Y310" s="12">
        <f>W310-'Surv-rate CEA'!S308*'Unit cost and utilities'!$H$4-('Surv-rate CEA'!R307-'Surv-rate CEA'!R308)*'Unit cost and utilities'!$G$14</f>
        <v>0.10230569199375916</v>
      </c>
      <c r="Z310" s="12">
        <f t="shared" si="124"/>
        <v>6.1005847056495005E-2</v>
      </c>
      <c r="AA310" s="12">
        <f>'Surv-rate CEA'!W308*'Unit cost and utilities'!$H$6+'Surv-rate CEA'!V308*'Unit cost and utilities'!$H$6+('Surv-rate CEA'!U307-'Surv-rate CEA'!U308)*'Unit cost and utilities'!$G$14</f>
        <v>45.671122455925044</v>
      </c>
      <c r="AB310" s="12">
        <f t="shared" si="125"/>
        <v>27.234120185752534</v>
      </c>
      <c r="AC310" s="12">
        <f>AA310-'Surv-rate CEA'!V308*'Unit cost and utilities'!$H$6-('Surv-rate CEA'!U307-'Surv-rate CEA'!U308)*'Unit cost and utilities'!$G$14</f>
        <v>15.205707744706173</v>
      </c>
      <c r="AD310" s="12">
        <f t="shared" si="126"/>
        <v>9.0673066471794552</v>
      </c>
      <c r="AE310" s="12">
        <f>'Surv-rate CEA'!Z308*'Unit cost and utilities'!$H$12+'Surv-rate CEA'!Y308*'Unit cost and utilities'!$H$12+('Surv-rate CEA'!X307-'Surv-rate CEA'!X308)*'Unit cost and utilities'!$G$14</f>
        <v>38.099972385837511</v>
      </c>
      <c r="AF310" s="12">
        <f t="shared" si="127"/>
        <v>22.71937213785597</v>
      </c>
      <c r="AG310" s="12">
        <f>AE310-'Surv-rate CEA'!Y308*'Unit cost and utilities'!$H$12-('Surv-rate CEA'!X307-'Surv-rate CEA'!X308)*'Unit cost and utilities'!$G$14</f>
        <v>1.8524978843099646</v>
      </c>
      <c r="AH310" s="12">
        <f t="shared" si="128"/>
        <v>1.1046619244761895</v>
      </c>
      <c r="AI310" s="12">
        <f>'Surv-rate CEA'!AC308*'Unit cost and utilities'!$H$5+'Surv-rate CEA'!AB308*'Unit cost and utilities'!$H$5+('Surv-rate CEA'!AA307-'Surv-rate CEA'!AA308)*'Unit cost and utilities'!$G$14</f>
        <v>45.768366944922086</v>
      </c>
      <c r="AJ310" s="12">
        <f t="shared" si="129"/>
        <v>27.292107989825084</v>
      </c>
      <c r="AK310" s="12">
        <f>AI310-'Surv-rate CEA'!AB308*'Unit cost and utilities'!$H$5-('Surv-rate CEA'!AA307-'Surv-rate CEA'!AA308)*'Unit cost and utilities'!$G$14</f>
        <v>2.1377759282376472</v>
      </c>
      <c r="AL310" s="12">
        <f t="shared" si="130"/>
        <v>1.2747759071614335</v>
      </c>
      <c r="AM310" s="12">
        <f>'Surv-rate CEA'!AF308*'Unit cost and utilities'!$H$9+'Surv-rate CEA'!AE308*'Unit cost and utilities'!$H$9+('Surv-rate CEA'!AD307-'Surv-rate CEA'!AD308)*'Unit cost and utilities'!G317</f>
        <v>116.71661895494543</v>
      </c>
      <c r="AN310" s="12">
        <f t="shared" si="131"/>
        <v>69.599218441833756</v>
      </c>
      <c r="AO310" s="12">
        <f>AM310-'Surv-rate CEA'!AE308*'Unit cost and utilities'!$H$9-('Surv-rate CEA'!AD307-'Surv-rate CEA'!AD308)*'Unit cost and utilities'!G317</f>
        <v>9.2020870802401618</v>
      </c>
      <c r="AP310" s="12">
        <f t="shared" si="132"/>
        <v>5.48729113773968</v>
      </c>
      <c r="AQ310" s="13">
        <f>'Surv-rate CEA'!AI308*'Unit cost and utilities'!$H$4+'Surv-rate CEA'!AH308*'Unit cost and utilities'!$H$4+('Surv-rate CEA'!AG307-'Surv-rate CEA'!AG308)*'Unit cost and utilities'!$G$14</f>
        <v>36.955458601141736</v>
      </c>
      <c r="AR310" s="12">
        <f t="shared" si="133"/>
        <v>22.036887795660618</v>
      </c>
      <c r="AS310" s="13">
        <f>AQ310-'Surv-rate CEA'!AH308*'Unit cost and utilities'!$H$4-('Surv-rate CEA'!AG307-'Surv-rate CEA'!AG308)*'Unit cost and utilities'!$G$14</f>
        <v>0.10230569199375916</v>
      </c>
      <c r="AT310" s="12">
        <f t="shared" si="134"/>
        <v>6.1005847056495005E-2</v>
      </c>
      <c r="AU310" s="12">
        <f>'Surv-rate CEA'!AL308*'Unit cost and utilities'!$H$8+'Surv-rate CEA'!AK308*'Unit cost and utilities'!$H$8+('Surv-rate CEA'!AJ307-'Surv-rate CEA'!AJ308)*'Unit cost and utilities'!$G$14</f>
        <v>36.325323114080923</v>
      </c>
      <c r="AV310" s="12">
        <f t="shared" si="135"/>
        <v>21.661132073771295</v>
      </c>
      <c r="AW310" s="12">
        <f>AU310-'Surv-rate CEA'!AK308*'Unit cost and utilities'!$H$8-('Surv-rate CEA'!AJ307-'Surv-rate CEA'!AJ308)*'Unit cost and utilities'!$G$14</f>
        <v>24.074845546050383</v>
      </c>
      <c r="AX310" s="12">
        <f t="shared" si="136"/>
        <v>14.356056996131588</v>
      </c>
      <c r="AY310" s="12">
        <f>'Surv-rate CEA'!AO308*'Unit cost and utilities'!$H$5+'Surv-rate CEA'!AN308*'Unit cost and utilities'!$H$5+('Surv-rate CEA'!AM307-'Surv-rate CEA'!AM308)*'Unit cost and utilities'!$G$14</f>
        <v>45.768366944922086</v>
      </c>
      <c r="AZ310" s="12">
        <f t="shared" si="137"/>
        <v>27.292107989825084</v>
      </c>
      <c r="BA310" s="12">
        <f>AY310-'Surv-rate CEA'!AN308*'Unit cost and utilities'!$H$5-('Surv-rate CEA'!AM307-'Surv-rate CEA'!AM308)*'Unit cost and utilities'!$G$14</f>
        <v>2.1377759282376472</v>
      </c>
      <c r="BB310" s="12">
        <f t="shared" si="138"/>
        <v>1.2747759071614335</v>
      </c>
    </row>
    <row r="311" spans="1:54">
      <c r="A311" s="12">
        <v>306</v>
      </c>
      <c r="B311" s="12">
        <f t="shared" si="139"/>
        <v>17.547945205479451</v>
      </c>
      <c r="C311" s="12">
        <f>'Surv-rate CEA'!D309*'Unit cost and utilities'!$H$7+'Surv-rate CEA'!E309*'Unit cost and utilities'!$H$7+'Unit cost and utilities'!$G$14*('Surv-rate CEA'!C308-'Surv-rate CEA'!C309)</f>
        <v>41.666613180523569</v>
      </c>
      <c r="D311" s="12">
        <f t="shared" si="113"/>
        <v>24.803975007603313</v>
      </c>
      <c r="E311" s="12">
        <f>C311-'Surv-rate CEA'!E309*'Unit cost and utilities'!$H$7-'Unit cost and utilities'!$G$14*('Surv-rate CEA'!C308-'Surv-rate CEA'!C309)</f>
        <v>0.7792379455144951</v>
      </c>
      <c r="F311" s="12">
        <f t="shared" si="114"/>
        <v>0.46387736007668517</v>
      </c>
      <c r="G311" s="12">
        <f>'Surv-rate CEA'!G309*'Unit cost and utilities'!$H$4+'Surv-rate CEA'!H309*'Unit cost and utilities'!$H$4+('Surv-rate CEA'!F308-'Surv-rate CEA'!F309)*'Unit cost and utilities'!$G$14</f>
        <v>36.678846585281192</v>
      </c>
      <c r="H311" s="12">
        <f t="shared" si="115"/>
        <v>21.834776684808507</v>
      </c>
      <c r="I311" s="12">
        <f>G311-'Surv-rate CEA'!H309*'Unit cost and utilities'!$H$4-('Surv-rate CEA'!F308-'Surv-rate CEA'!F309)*'Unit cost and utilities'!$G$14</f>
        <v>0.10074110209693476</v>
      </c>
      <c r="J311" s="12">
        <f t="shared" si="116"/>
        <v>5.9970791670171088E-2</v>
      </c>
      <c r="K311" s="12">
        <f>'Surv-rate CEA'!K309*'Unit cost and utilities'!$H$10+'Surv-rate CEA'!J309*'Unit cost and utilities'!$H$10+('Surv-rate CEA'!I308-'Surv-rate CEA'!I309)*'Unit cost and utilities'!$G$14</f>
        <v>37.869736030317746</v>
      </c>
      <c r="L311" s="12">
        <f t="shared" si="117"/>
        <v>22.543708603597448</v>
      </c>
      <c r="M311" s="12">
        <f>K311-'Surv-rate CEA'!J309*'Unit cost and utilities'!$H$10-('Surv-rate CEA'!I308-'Surv-rate CEA'!I309)*'Unit cost and utilities'!$G$14</f>
        <v>1.8343159267667244</v>
      </c>
      <c r="N311" s="12">
        <f t="shared" si="118"/>
        <v>1.0919612354007704</v>
      </c>
      <c r="O311" s="12">
        <f>'Surv-rate CEA'!N309*'Unit cost and utilities'!$H$3+'Surv-rate CEA'!M309*'Unit cost and utilities'!$H$3+('Surv-rate CEA'!L308-'Surv-rate CEA'!L309)*'Unit cost and utilities'!$G$14</f>
        <v>36.608552795975783</v>
      </c>
      <c r="P311" s="12">
        <f t="shared" si="119"/>
        <v>21.792931061657736</v>
      </c>
      <c r="Q311" s="12">
        <f>O311-'Surv-rate CEA'!M309*'Unit cost and utilities'!$H$3-('Surv-rate CEA'!L308-'Surv-rate CEA'!L309)*'Unit cost and utilities'!$G$14</f>
        <v>0.10074110209692932</v>
      </c>
      <c r="R311" s="12">
        <f t="shared" si="120"/>
        <v>5.9970791670167847E-2</v>
      </c>
      <c r="S311" s="12">
        <f>'Surv-rate CEA'!Q309*'Unit cost and utilities'!$H$11+'Surv-rate CEA'!P309*'Unit cost and utilities'!$H$11+('Surv-rate CEA'!O308-'Surv-rate CEA'!O309)*'Unit cost and utilities'!$G$14</f>
        <v>37.869736030317746</v>
      </c>
      <c r="T311" s="12">
        <f t="shared" si="121"/>
        <v>22.543708603597448</v>
      </c>
      <c r="U311" s="12">
        <f>S311-'Surv-rate CEA'!P309*'Unit cost and utilities'!$H$11-('Surv-rate CEA'!O308-'Surv-rate CEA'!O309)*'Unit cost and utilities'!$G$14</f>
        <v>1.8343159267667244</v>
      </c>
      <c r="V311" s="12">
        <f t="shared" si="122"/>
        <v>1.0919612354007704</v>
      </c>
      <c r="W311" s="12">
        <f>'Surv-rate CEA'!T309*'Unit cost and utilities'!$H$4+'Surv-rate CEA'!S309*'Unit cost and utilities'!$H$4+('Surv-rate CEA'!R308-'Surv-rate CEA'!R309)*'Unit cost and utilities'!$G$14</f>
        <v>36.678846585281192</v>
      </c>
      <c r="X311" s="12">
        <f t="shared" si="123"/>
        <v>21.834776684808507</v>
      </c>
      <c r="Y311" s="12">
        <f>W311-'Surv-rate CEA'!S309*'Unit cost and utilities'!$H$4-('Surv-rate CEA'!R308-'Surv-rate CEA'!R309)*'Unit cost and utilities'!$G$14</f>
        <v>0.10074110209693476</v>
      </c>
      <c r="Z311" s="12">
        <f t="shared" si="124"/>
        <v>5.9970791670171088E-2</v>
      </c>
      <c r="AA311" s="12">
        <f>'Surv-rate CEA'!W309*'Unit cost and utilities'!$H$6+'Surv-rate CEA'!V309*'Unit cost and utilities'!$H$6+('Surv-rate CEA'!U308-'Surv-rate CEA'!U309)*'Unit cost and utilities'!$G$14</f>
        <v>45.408200593688903</v>
      </c>
      <c r="AB311" s="12">
        <f t="shared" si="125"/>
        <v>27.031327643221342</v>
      </c>
      <c r="AC311" s="12">
        <f>AA311-'Surv-rate CEA'!V309*'Unit cost and utilities'!$H$6-('Surv-rate CEA'!U308-'Surv-rate CEA'!U309)*'Unit cost and utilities'!$G$14</f>
        <v>15.102247937857305</v>
      </c>
      <c r="AD311" s="12">
        <f t="shared" si="126"/>
        <v>8.9903102703903084</v>
      </c>
      <c r="AE311" s="12">
        <f>'Surv-rate CEA'!Z309*'Unit cost and utilities'!$H$12+'Surv-rate CEA'!Y309*'Unit cost and utilities'!$H$12+('Surv-rate CEA'!X308-'Surv-rate CEA'!X309)*'Unit cost and utilities'!$G$14</f>
        <v>37.869736030317746</v>
      </c>
      <c r="AF311" s="12">
        <f t="shared" si="127"/>
        <v>22.543708603597448</v>
      </c>
      <c r="AG311" s="12">
        <f>AE311-'Surv-rate CEA'!Y309*'Unit cost and utilities'!$H$12-('Surv-rate CEA'!X308-'Surv-rate CEA'!X309)*'Unit cost and utilities'!$G$14</f>
        <v>1.8343159267667244</v>
      </c>
      <c r="AH311" s="12">
        <f t="shared" si="128"/>
        <v>1.0919612354007704</v>
      </c>
      <c r="AI311" s="12">
        <f>'Surv-rate CEA'!AC309*'Unit cost and utilities'!$H$5+'Surv-rate CEA'!AB309*'Unit cost and utilities'!$H$5+('Surv-rate CEA'!AA308-'Surv-rate CEA'!AA309)*'Unit cost and utilities'!$G$14</f>
        <v>45.44214484032269</v>
      </c>
      <c r="AJ311" s="12">
        <f t="shared" si="129"/>
        <v>27.051534523044008</v>
      </c>
      <c r="AK311" s="12">
        <f>AI311-'Surv-rate CEA'!AB309*'Unit cost and utilities'!$H$5-('Surv-rate CEA'!AA308-'Surv-rate CEA'!AA309)*'Unit cost and utilities'!$G$14</f>
        <v>2.1143813012563677</v>
      </c>
      <c r="AL311" s="12">
        <f t="shared" si="130"/>
        <v>1.2586830786002394</v>
      </c>
      <c r="AM311" s="12">
        <f>'Surv-rate CEA'!AF309*'Unit cost and utilities'!$H$9+'Surv-rate CEA'!AE309*'Unit cost and utilities'!$H$9+('Surv-rate CEA'!AD308-'Surv-rate CEA'!AD309)*'Unit cost and utilities'!G318</f>
        <v>116.22926771472451</v>
      </c>
      <c r="AN311" s="12">
        <f t="shared" si="131"/>
        <v>69.19083725517801</v>
      </c>
      <c r="AO311" s="12">
        <f>AM311-'Surv-rate CEA'!AE309*'Unit cost and utilities'!$H$9-('Surv-rate CEA'!AD308-'Surv-rate CEA'!AD309)*'Unit cost and utilities'!G318</f>
        <v>9.132858309937987</v>
      </c>
      <c r="AP311" s="12">
        <f t="shared" si="132"/>
        <v>5.4367555214104284</v>
      </c>
      <c r="AQ311" s="13">
        <f>'Surv-rate CEA'!AI309*'Unit cost and utilities'!$H$4+'Surv-rate CEA'!AH309*'Unit cost and utilities'!$H$4+('Surv-rate CEA'!AG308-'Surv-rate CEA'!AG309)*'Unit cost and utilities'!$G$14</f>
        <v>36.678846585281192</v>
      </c>
      <c r="AR311" s="12">
        <f t="shared" si="133"/>
        <v>21.834776684808507</v>
      </c>
      <c r="AS311" s="13">
        <f>AQ311-'Surv-rate CEA'!AH309*'Unit cost and utilities'!$H$4-('Surv-rate CEA'!AG308-'Surv-rate CEA'!AG309)*'Unit cost and utilities'!$G$14</f>
        <v>0.10074110209693476</v>
      </c>
      <c r="AT311" s="12">
        <f t="shared" si="134"/>
        <v>5.9970791670171088E-2</v>
      </c>
      <c r="AU311" s="12">
        <f>'Surv-rate CEA'!AL309*'Unit cost and utilities'!$H$8+'Surv-rate CEA'!AK309*'Unit cost and utilities'!$H$8+('Surv-rate CEA'!AJ308-'Surv-rate CEA'!AJ309)*'Unit cost and utilities'!$G$14</f>
        <v>36.103076509037329</v>
      </c>
      <c r="AV311" s="12">
        <f t="shared" si="135"/>
        <v>21.492022966876032</v>
      </c>
      <c r="AW311" s="12">
        <f>AU311-'Surv-rate CEA'!AK309*'Unit cost and utilities'!$H$8-('Surv-rate CEA'!AJ308-'Surv-rate CEA'!AJ309)*'Unit cost and utilities'!$G$14</f>
        <v>23.926890921333253</v>
      </c>
      <c r="AX311" s="12">
        <f t="shared" si="136"/>
        <v>14.243586390165612</v>
      </c>
      <c r="AY311" s="12">
        <f>'Surv-rate CEA'!AO309*'Unit cost and utilities'!$H$5+'Surv-rate CEA'!AN309*'Unit cost and utilities'!$H$5+('Surv-rate CEA'!AM308-'Surv-rate CEA'!AM309)*'Unit cost and utilities'!$G$14</f>
        <v>45.44214484032269</v>
      </c>
      <c r="AZ311" s="12">
        <f t="shared" si="137"/>
        <v>27.051534523044008</v>
      </c>
      <c r="BA311" s="12">
        <f>AY311-'Surv-rate CEA'!AN309*'Unit cost and utilities'!$H$5-('Surv-rate CEA'!AM308-'Surv-rate CEA'!AM309)*'Unit cost and utilities'!$G$14</f>
        <v>2.1143813012563677</v>
      </c>
      <c r="BB311" s="12">
        <f t="shared" si="138"/>
        <v>1.2586830786002394</v>
      </c>
    </row>
    <row r="312" spans="1:54">
      <c r="A312" s="12">
        <v>307</v>
      </c>
      <c r="B312" s="12">
        <f t="shared" si="139"/>
        <v>17.605479452054794</v>
      </c>
      <c r="C312" s="12">
        <f>'Surv-rate CEA'!D310*'Unit cost and utilities'!$H$7+'Surv-rate CEA'!E310*'Unit cost and utilities'!$H$7+'Unit cost and utilities'!$G$14*('Surv-rate CEA'!C309-'Surv-rate CEA'!C310)</f>
        <v>41.421686878956436</v>
      </c>
      <c r="D312" s="12">
        <f t="shared" si="113"/>
        <v>24.61627220084074</v>
      </c>
      <c r="E312" s="12">
        <f>C312-'Surv-rate CEA'!E310*'Unit cost and utilities'!$H$7-'Unit cost and utilities'!$G$14*('Surv-rate CEA'!C309-'Surv-rate CEA'!C310)</f>
        <v>0.77066031118078837</v>
      </c>
      <c r="F312" s="12">
        <f t="shared" si="114"/>
        <v>0.45799158421161956</v>
      </c>
      <c r="G312" s="12">
        <f>'Surv-rate CEA'!G310*'Unit cost and utilities'!$H$4+'Surv-rate CEA'!H310*'Unit cost and utilities'!$H$4+('Surv-rate CEA'!F309-'Surv-rate CEA'!F310)*'Unit cost and utilities'!$G$14</f>
        <v>36.404957020099317</v>
      </c>
      <c r="H312" s="12">
        <f t="shared" si="115"/>
        <v>21.634906711680742</v>
      </c>
      <c r="I312" s="12">
        <f>G312-'Surv-rate CEA'!H310*'Unit cost and utilities'!$H$4-('Surv-rate CEA'!F309-'Surv-rate CEA'!F310)*'Unit cost and utilities'!$G$14</f>
        <v>9.920422555164643E-2</v>
      </c>
      <c r="J312" s="12">
        <f t="shared" si="116"/>
        <v>5.8955547290701078E-2</v>
      </c>
      <c r="K312" s="12">
        <f>'Surv-rate CEA'!K310*'Unit cost and utilities'!$H$10+'Surv-rate CEA'!J310*'Unit cost and utilities'!$H$10+('Surv-rate CEA'!I309-'Surv-rate CEA'!I310)*'Unit cost and utilities'!$G$14</f>
        <v>37.6414403288953</v>
      </c>
      <c r="L312" s="12">
        <f t="shared" si="117"/>
        <v>22.369729747499242</v>
      </c>
      <c r="M312" s="12">
        <f>K312-'Surv-rate CEA'!J310*'Unit cost and utilities'!$H$10-('Surv-rate CEA'!I309-'Surv-rate CEA'!I310)*'Unit cost and utilities'!$G$14</f>
        <v>1.8163567822252291</v>
      </c>
      <c r="N312" s="12">
        <f t="shared" si="118"/>
        <v>1.0794329331820274</v>
      </c>
      <c r="O312" s="12">
        <f>'Surv-rate CEA'!N310*'Unit cost and utilities'!$H$3+'Surv-rate CEA'!M310*'Unit cost and utilities'!$H$3+('Surv-rate CEA'!L309-'Surv-rate CEA'!L310)*'Unit cost and utilities'!$G$14</f>
        <v>36.334076099455757</v>
      </c>
      <c r="P312" s="12">
        <f t="shared" si="119"/>
        <v>21.592783269400208</v>
      </c>
      <c r="Q312" s="12">
        <f>O312-'Surv-rate CEA'!M310*'Unit cost and utilities'!$H$3-('Surv-rate CEA'!L309-'Surv-rate CEA'!L310)*'Unit cost and utilities'!$G$14</f>
        <v>9.9204225551646985E-2</v>
      </c>
      <c r="R312" s="12">
        <f t="shared" si="120"/>
        <v>5.8955547290701404E-2</v>
      </c>
      <c r="S312" s="12">
        <f>'Surv-rate CEA'!Q310*'Unit cost and utilities'!$H$11+'Surv-rate CEA'!P310*'Unit cost and utilities'!$H$11+('Surv-rate CEA'!O309-'Surv-rate CEA'!O310)*'Unit cost and utilities'!$G$14</f>
        <v>37.6414403288953</v>
      </c>
      <c r="T312" s="12">
        <f t="shared" si="121"/>
        <v>22.369729747499242</v>
      </c>
      <c r="U312" s="12">
        <f>S312-'Surv-rate CEA'!P310*'Unit cost and utilities'!$H$11-('Surv-rate CEA'!O309-'Surv-rate CEA'!O310)*'Unit cost and utilities'!$G$14</f>
        <v>1.8163567822252291</v>
      </c>
      <c r="V312" s="12">
        <f t="shared" si="122"/>
        <v>1.0794329331820274</v>
      </c>
      <c r="W312" s="12">
        <f>'Surv-rate CEA'!T310*'Unit cost and utilities'!$H$4+'Surv-rate CEA'!S310*'Unit cost and utilities'!$H$4+('Surv-rate CEA'!R309-'Surv-rate CEA'!R310)*'Unit cost and utilities'!$G$14</f>
        <v>36.404957020099317</v>
      </c>
      <c r="X312" s="12">
        <f t="shared" si="123"/>
        <v>21.634906711680742</v>
      </c>
      <c r="Y312" s="12">
        <f>W312-'Surv-rate CEA'!S310*'Unit cost and utilities'!$H$4-('Surv-rate CEA'!R309-'Surv-rate CEA'!R310)*'Unit cost and utilities'!$G$14</f>
        <v>9.920422555164643E-2</v>
      </c>
      <c r="Z312" s="12">
        <f t="shared" si="124"/>
        <v>5.8955547290701078E-2</v>
      </c>
      <c r="AA312" s="12">
        <f>'Surv-rate CEA'!W310*'Unit cost and utilities'!$H$6+'Surv-rate CEA'!V310*'Unit cost and utilities'!$H$6+('Surv-rate CEA'!U309-'Surv-rate CEA'!U310)*'Unit cost and utilities'!$G$14</f>
        <v>45.147419964624063</v>
      </c>
      <c r="AB312" s="12">
        <f t="shared" si="125"/>
        <v>26.830418139717654</v>
      </c>
      <c r="AC312" s="12">
        <f>AA312-'Surv-rate CEA'!V310*'Unit cost and utilities'!$H$6-('Surv-rate CEA'!U309-'Surv-rate CEA'!U310)*'Unit cost and utilities'!$G$14</f>
        <v>14.999745644446783</v>
      </c>
      <c r="AD312" s="12">
        <f t="shared" si="126"/>
        <v>8.9141184135275306</v>
      </c>
      <c r="AE312" s="12">
        <f>'Surv-rate CEA'!Z310*'Unit cost and utilities'!$H$12+'Surv-rate CEA'!Y310*'Unit cost and utilities'!$H$12+('Surv-rate CEA'!X309-'Surv-rate CEA'!X310)*'Unit cost and utilities'!$G$14</f>
        <v>37.6414403288953</v>
      </c>
      <c r="AF312" s="12">
        <f t="shared" si="127"/>
        <v>22.369729747499242</v>
      </c>
      <c r="AG312" s="12">
        <f>AE312-'Surv-rate CEA'!Y310*'Unit cost and utilities'!$H$12-('Surv-rate CEA'!X309-'Surv-rate CEA'!X310)*'Unit cost and utilities'!$G$14</f>
        <v>1.8163567822252291</v>
      </c>
      <c r="AH312" s="12">
        <f t="shared" si="128"/>
        <v>1.0794329331820274</v>
      </c>
      <c r="AI312" s="12">
        <f>'Surv-rate CEA'!AC310*'Unit cost and utilities'!$H$5+'Surv-rate CEA'!AB310*'Unit cost and utilities'!$H$5+('Surv-rate CEA'!AA309-'Surv-rate CEA'!AA310)*'Unit cost and utilities'!$G$14</f>
        <v>45.119017389135777</v>
      </c>
      <c r="AJ312" s="12">
        <f t="shared" si="129"/>
        <v>26.813538925419412</v>
      </c>
      <c r="AK312" s="12">
        <f>AI312-'Surv-rate CEA'!AB310*'Unit cost and utilities'!$H$5-('Surv-rate CEA'!AA309-'Surv-rate CEA'!AA310)*'Unit cost and utilities'!$G$14</f>
        <v>2.0912996724174762</v>
      </c>
      <c r="AL312" s="12">
        <f t="shared" si="130"/>
        <v>1.2428272692078888</v>
      </c>
      <c r="AM312" s="12">
        <f>'Surv-rate CEA'!AF310*'Unit cost and utilities'!$H$9+'Surv-rate CEA'!AE310*'Unit cost and utilities'!$H$9+('Surv-rate CEA'!AD309-'Surv-rate CEA'!AD310)*'Unit cost and utilities'!G319</f>
        <v>115.74509804071897</v>
      </c>
      <c r="AN312" s="12">
        <f t="shared" si="131"/>
        <v>68.785533713520223</v>
      </c>
      <c r="AO312" s="12">
        <f>AM312-'Surv-rate CEA'!AE310*'Unit cost and utilities'!$H$9-('Surv-rate CEA'!AD309-'Surv-rate CEA'!AD310)*'Unit cost and utilities'!G319</f>
        <v>9.0643198487566963</v>
      </c>
      <c r="AP312" s="12">
        <f t="shared" si="132"/>
        <v>5.3867860419232603</v>
      </c>
      <c r="AQ312" s="13">
        <f>'Surv-rate CEA'!AI310*'Unit cost and utilities'!$H$4+'Surv-rate CEA'!AH310*'Unit cost and utilities'!$H$4+('Surv-rate CEA'!AG309-'Surv-rate CEA'!AG310)*'Unit cost and utilities'!$G$14</f>
        <v>36.404957020099317</v>
      </c>
      <c r="AR312" s="12">
        <f t="shared" si="133"/>
        <v>21.634906711680742</v>
      </c>
      <c r="AS312" s="13">
        <f>AQ312-'Surv-rate CEA'!AH310*'Unit cost and utilities'!$H$4-('Surv-rate CEA'!AG309-'Surv-rate CEA'!AG310)*'Unit cost and utilities'!$G$14</f>
        <v>9.920422555164643E-2</v>
      </c>
      <c r="AT312" s="12">
        <f t="shared" si="134"/>
        <v>5.8955547290701078E-2</v>
      </c>
      <c r="AU312" s="12">
        <f>'Surv-rate CEA'!AL310*'Unit cost and utilities'!$H$8+'Surv-rate CEA'!AK310*'Unit cost and utilities'!$H$8+('Surv-rate CEA'!AJ309-'Surv-rate CEA'!AJ310)*'Unit cost and utilities'!$G$14</f>
        <v>35.882719876345888</v>
      </c>
      <c r="AV312" s="12">
        <f t="shared" si="135"/>
        <v>21.324549199646267</v>
      </c>
      <c r="AW312" s="12">
        <f>AU312-'Surv-rate CEA'!AK310*'Unit cost and utilities'!$H$8-('Surv-rate CEA'!AJ309-'Surv-rate CEA'!AJ310)*'Unit cost and utilities'!$G$14</f>
        <v>23.780208553594225</v>
      </c>
      <c r="AX312" s="12">
        <f t="shared" si="136"/>
        <v>14.132212636792172</v>
      </c>
      <c r="AY312" s="12">
        <f>'Surv-rate CEA'!AO310*'Unit cost and utilities'!$H$5+'Surv-rate CEA'!AN310*'Unit cost and utilities'!$H$5+('Surv-rate CEA'!AM309-'Surv-rate CEA'!AM310)*'Unit cost and utilities'!$G$14</f>
        <v>45.119017389135777</v>
      </c>
      <c r="AZ312" s="12">
        <f t="shared" si="137"/>
        <v>26.813538925419412</v>
      </c>
      <c r="BA312" s="12">
        <f>AY312-'Surv-rate CEA'!AN310*'Unit cost and utilities'!$H$5-('Surv-rate CEA'!AM309-'Surv-rate CEA'!AM310)*'Unit cost and utilities'!$G$14</f>
        <v>2.0912996724174762</v>
      </c>
      <c r="BB312" s="12">
        <f t="shared" si="138"/>
        <v>1.2428272692078888</v>
      </c>
    </row>
    <row r="313" spans="1:54">
      <c r="A313" s="12">
        <v>308</v>
      </c>
      <c r="B313" s="12">
        <f t="shared" si="139"/>
        <v>17.663013698630138</v>
      </c>
      <c r="C313" s="12">
        <f>'Surv-rate CEA'!D311*'Unit cost and utilities'!$H$7+'Surv-rate CEA'!E311*'Unit cost and utilities'!$H$7+'Unit cost and utilities'!$G$14*('Surv-rate CEA'!C310-'Surv-rate CEA'!C311)</f>
        <v>41.178783103081514</v>
      </c>
      <c r="D313" s="12">
        <f t="shared" si="113"/>
        <v>24.430335580306899</v>
      </c>
      <c r="E313" s="12">
        <f>C313-'Surv-rate CEA'!E311*'Unit cost and utilities'!$H$7-'Unit cost and utilities'!$G$14*('Surv-rate CEA'!C310-'Surv-rate CEA'!C311)</f>
        <v>0.76219792364886807</v>
      </c>
      <c r="F313" s="12">
        <f t="shared" si="114"/>
        <v>0.45219284423102696</v>
      </c>
      <c r="G313" s="12">
        <f>'Surv-rate CEA'!G311*'Unit cost and utilities'!$H$4+'Surv-rate CEA'!H311*'Unit cost and utilities'!$H$4+('Surv-rate CEA'!F310-'Surv-rate CEA'!F311)*'Unit cost and utilities'!$G$14</f>
        <v>36.133756329350575</v>
      </c>
      <c r="H313" s="12">
        <f t="shared" si="115"/>
        <v>21.437248174461324</v>
      </c>
      <c r="I313" s="12">
        <f>G313-'Surv-rate CEA'!H311*'Unit cost and utilities'!$H$4-('Surv-rate CEA'!F310-'Surv-rate CEA'!F311)*'Unit cost and utilities'!$G$14</f>
        <v>9.769450268095714E-2</v>
      </c>
      <c r="J313" s="12">
        <f t="shared" si="116"/>
        <v>5.7959689553535435E-2</v>
      </c>
      <c r="K313" s="12">
        <f>'Surv-rate CEA'!K311*'Unit cost and utilities'!$H$10+'Surv-rate CEA'!J311*'Unit cost and utilities'!$H$10+('Surv-rate CEA'!I310-'Surv-rate CEA'!I311)*'Unit cost and utilities'!$G$14</f>
        <v>37.415063979987764</v>
      </c>
      <c r="L313" s="12">
        <f t="shared" si="117"/>
        <v>22.197415754166677</v>
      </c>
      <c r="M313" s="12">
        <f>K313-'Surv-rate CEA'!J311*'Unit cost and utilities'!$H$10-('Surv-rate CEA'!I310-'Surv-rate CEA'!I311)*'Unit cost and utilities'!$G$14</f>
        <v>1.7986171548747463</v>
      </c>
      <c r="N313" s="12">
        <f t="shared" si="118"/>
        <v>1.0670742883317179</v>
      </c>
      <c r="O313" s="12">
        <f>'Surv-rate CEA'!N311*'Unit cost and utilities'!$H$3+'Surv-rate CEA'!M311*'Unit cost and utilities'!$H$3+('Surv-rate CEA'!L310-'Surv-rate CEA'!L311)*'Unit cost and utilities'!$G$14</f>
        <v>36.062311406174622</v>
      </c>
      <c r="P313" s="12">
        <f t="shared" si="119"/>
        <v>21.394861699748642</v>
      </c>
      <c r="Q313" s="12">
        <f>O313-'Surv-rate CEA'!M311*'Unit cost and utilities'!$H$3-('Surv-rate CEA'!L310-'Surv-rate CEA'!L311)*'Unit cost and utilities'!$G$14</f>
        <v>9.7694502680958473E-2</v>
      </c>
      <c r="R313" s="12">
        <f t="shared" si="120"/>
        <v>5.7959689553536226E-2</v>
      </c>
      <c r="S313" s="12">
        <f>'Surv-rate CEA'!Q311*'Unit cost and utilities'!$H$11+'Surv-rate CEA'!P311*'Unit cost and utilities'!$H$11+('Surv-rate CEA'!O310-'Surv-rate CEA'!O311)*'Unit cost and utilities'!$G$14</f>
        <v>37.415063979987764</v>
      </c>
      <c r="T313" s="12">
        <f t="shared" si="121"/>
        <v>22.197415754166677</v>
      </c>
      <c r="U313" s="12">
        <f>S313-'Surv-rate CEA'!P311*'Unit cost and utilities'!$H$11-('Surv-rate CEA'!O310-'Surv-rate CEA'!O311)*'Unit cost and utilities'!$G$14</f>
        <v>1.7986171548747463</v>
      </c>
      <c r="V313" s="12">
        <f t="shared" si="122"/>
        <v>1.0670742883317179</v>
      </c>
      <c r="W313" s="12">
        <f>'Surv-rate CEA'!T311*'Unit cost and utilities'!$H$4+'Surv-rate CEA'!S311*'Unit cost and utilities'!$H$4+('Surv-rate CEA'!R310-'Surv-rate CEA'!R311)*'Unit cost and utilities'!$G$14</f>
        <v>36.133756329350575</v>
      </c>
      <c r="X313" s="12">
        <f t="shared" si="123"/>
        <v>21.437248174461324</v>
      </c>
      <c r="Y313" s="12">
        <f>W313-'Surv-rate CEA'!S311*'Unit cost and utilities'!$H$4-('Surv-rate CEA'!R310-'Surv-rate CEA'!R311)*'Unit cost and utilities'!$G$14</f>
        <v>9.769450268095714E-2</v>
      </c>
      <c r="Z313" s="12">
        <f t="shared" si="124"/>
        <v>5.7959689553535435E-2</v>
      </c>
      <c r="AA313" s="12">
        <f>'Surv-rate CEA'!W311*'Unit cost and utilities'!$H$6+'Surv-rate CEA'!V311*'Unit cost and utilities'!$H$6+('Surv-rate CEA'!U310-'Surv-rate CEA'!U311)*'Unit cost and utilities'!$G$14</f>
        <v>44.88875765997031</v>
      </c>
      <c r="AB313" s="12">
        <f t="shared" si="125"/>
        <v>26.631370108022487</v>
      </c>
      <c r="AC313" s="12">
        <f>AA313-'Surv-rate CEA'!V311*'Unit cost and utilities'!$H$6-('Surv-rate CEA'!U310-'Surv-rate CEA'!U311)*'Unit cost and utilities'!$G$14</f>
        <v>14.898189527744098</v>
      </c>
      <c r="AD313" s="12">
        <f t="shared" si="126"/>
        <v>8.8387208721222663</v>
      </c>
      <c r="AE313" s="12">
        <f>'Surv-rate CEA'!Z311*'Unit cost and utilities'!$H$12+'Surv-rate CEA'!Y311*'Unit cost and utilities'!$H$12+('Surv-rate CEA'!X310-'Surv-rate CEA'!X311)*'Unit cost and utilities'!$G$14</f>
        <v>37.415063979987764</v>
      </c>
      <c r="AF313" s="12">
        <f t="shared" si="127"/>
        <v>22.197415754166677</v>
      </c>
      <c r="AG313" s="12">
        <f>AE313-'Surv-rate CEA'!Y311*'Unit cost and utilities'!$H$12-('Surv-rate CEA'!X310-'Surv-rate CEA'!X311)*'Unit cost and utilities'!$G$14</f>
        <v>1.7986171548747463</v>
      </c>
      <c r="AH313" s="12">
        <f t="shared" si="128"/>
        <v>1.0670742883317179</v>
      </c>
      <c r="AI313" s="12">
        <f>'Surv-rate CEA'!AC311*'Unit cost and utilities'!$H$5+'Surv-rate CEA'!AB311*'Unit cost and utilities'!$H$5+('Surv-rate CEA'!AA310-'Surv-rate CEA'!AA311)*'Unit cost and utilities'!$G$14</f>
        <v>44.798947503627261</v>
      </c>
      <c r="AJ313" s="12">
        <f t="shared" si="129"/>
        <v>26.578088002708981</v>
      </c>
      <c r="AK313" s="12">
        <f>AI313-'Surv-rate CEA'!AB311*'Unit cost and utilities'!$H$5-('Surv-rate CEA'!AA310-'Surv-rate CEA'!AA311)*'Unit cost and utilities'!$G$14</f>
        <v>2.0685260642240064</v>
      </c>
      <c r="AL313" s="12">
        <f t="shared" si="130"/>
        <v>1.2272044508722331</v>
      </c>
      <c r="AM313" s="12">
        <f>'Surv-rate CEA'!AF311*'Unit cost and utilities'!$H$9+'Surv-rate CEA'!AE311*'Unit cost and utilities'!$H$9+('Surv-rate CEA'!AD310-'Surv-rate CEA'!AD311)*'Unit cost and utilities'!G320</f>
        <v>115.26408102116854</v>
      </c>
      <c r="AN313" s="12">
        <f t="shared" si="131"/>
        <v>68.383278171522917</v>
      </c>
      <c r="AO313" s="12">
        <f>AM313-'Surv-rate CEA'!AE311*'Unit cost and utilities'!$H$9-('Surv-rate CEA'!AD310-'Surv-rate CEA'!AD311)*'Unit cost and utilities'!G320</f>
        <v>8.9964630382374082</v>
      </c>
      <c r="AP313" s="12">
        <f t="shared" si="132"/>
        <v>5.3373750873060661</v>
      </c>
      <c r="AQ313" s="13">
        <f>'Surv-rate CEA'!AI311*'Unit cost and utilities'!$H$4+'Surv-rate CEA'!AH311*'Unit cost and utilities'!$H$4+('Surv-rate CEA'!AG310-'Surv-rate CEA'!AG311)*'Unit cost and utilities'!$G$14</f>
        <v>36.133756329350575</v>
      </c>
      <c r="AR313" s="12">
        <f t="shared" si="133"/>
        <v>21.437248174461324</v>
      </c>
      <c r="AS313" s="13">
        <f>AQ313-'Surv-rate CEA'!AH311*'Unit cost and utilities'!$H$4-('Surv-rate CEA'!AG310-'Surv-rate CEA'!AG311)*'Unit cost and utilities'!$G$14</f>
        <v>9.769450268095714E-2</v>
      </c>
      <c r="AT313" s="12">
        <f t="shared" si="134"/>
        <v>5.7959689553535435E-2</v>
      </c>
      <c r="AU313" s="12">
        <f>'Surv-rate CEA'!AL311*'Unit cost and utilities'!$H$8+'Surv-rate CEA'!AK311*'Unit cost and utilities'!$H$8+('Surv-rate CEA'!AJ310-'Surv-rate CEA'!AJ311)*'Unit cost and utilities'!$G$14</f>
        <v>35.664232332544451</v>
      </c>
      <c r="AV313" s="12">
        <f t="shared" si="135"/>
        <v>21.158691404673675</v>
      </c>
      <c r="AW313" s="12">
        <f>AU313-'Surv-rate CEA'!AK311*'Unit cost and utilities'!$H$8-('Surv-rate CEA'!AJ310-'Surv-rate CEA'!AJ311)*'Unit cost and utilities'!$G$14</f>
        <v>23.63478419659112</v>
      </c>
      <c r="AX313" s="12">
        <f t="shared" si="136"/>
        <v>14.021922596533614</v>
      </c>
      <c r="AY313" s="12">
        <f>'Surv-rate CEA'!AO311*'Unit cost and utilities'!$H$5+'Surv-rate CEA'!AN311*'Unit cost and utilities'!$H$5+('Surv-rate CEA'!AM310-'Surv-rate CEA'!AM311)*'Unit cost and utilities'!$G$14</f>
        <v>44.798947503627261</v>
      </c>
      <c r="AZ313" s="12">
        <f t="shared" si="137"/>
        <v>26.578088002708981</v>
      </c>
      <c r="BA313" s="12">
        <f>AY313-'Surv-rate CEA'!AN311*'Unit cost and utilities'!$H$5-('Surv-rate CEA'!AM310-'Surv-rate CEA'!AM311)*'Unit cost and utilities'!$G$14</f>
        <v>2.0685260642240064</v>
      </c>
      <c r="BB313" s="12">
        <f t="shared" si="138"/>
        <v>1.2272044508722331</v>
      </c>
    </row>
    <row r="314" spans="1:54">
      <c r="A314" s="12">
        <v>309</v>
      </c>
      <c r="B314" s="12">
        <f t="shared" si="139"/>
        <v>17.720547945205478</v>
      </c>
      <c r="C314" s="12">
        <f>'Surv-rate CEA'!D312*'Unit cost and utilities'!$H$7+'Surv-rate CEA'!E312*'Unit cost and utilities'!$H$7+'Unit cost and utilities'!$G$14*('Surv-rate CEA'!C311-'Surv-rate CEA'!C312)</f>
        <v>40.93788000712054</v>
      </c>
      <c r="D314" s="12">
        <f t="shared" si="113"/>
        <v>24.246144708331784</v>
      </c>
      <c r="E314" s="12">
        <f>C314-'Surv-rate CEA'!E312*'Unit cost and utilities'!$H$7-'Unit cost and utilities'!$G$14*('Surv-rate CEA'!C311-'Surv-rate CEA'!C312)</f>
        <v>0.7538489446536849</v>
      </c>
      <c r="F314" s="12">
        <f t="shared" si="114"/>
        <v>0.44647965642376364</v>
      </c>
      <c r="G314" s="12">
        <f>'Surv-rate CEA'!G312*'Unit cost and utilities'!$H$4+'Surv-rate CEA'!H312*'Unit cost and utilities'!$H$4+('Surv-rate CEA'!F311-'Surv-rate CEA'!F312)*'Unit cost and utilities'!$G$14</f>
        <v>35.865211437643069</v>
      </c>
      <c r="H314" s="12">
        <f t="shared" si="115"/>
        <v>21.24177183480818</v>
      </c>
      <c r="I314" s="12">
        <f>G314-'Surv-rate CEA'!H312*'Unit cost and utilities'!$H$4-('Surv-rate CEA'!F311-'Surv-rate CEA'!F312)*'Unit cost and utilities'!$G$14</f>
        <v>9.6211386527502052E-2</v>
      </c>
      <c r="J314" s="12">
        <f t="shared" si="116"/>
        <v>5.6982804188426689E-2</v>
      </c>
      <c r="K314" s="12">
        <f>'Surv-rate CEA'!K312*'Unit cost and utilities'!$H$10+'Surv-rate CEA'!J312*'Unit cost and utilities'!$H$10+('Surv-rate CEA'!I311-'Surv-rate CEA'!I312)*'Unit cost and utilities'!$G$14</f>
        <v>37.190585972326474</v>
      </c>
      <c r="L314" s="12">
        <f t="shared" si="117"/>
        <v>22.026747088902489</v>
      </c>
      <c r="M314" s="12">
        <f>K314-'Surv-rate CEA'!J312*'Unit cost and utilities'!$H$10-('Surv-rate CEA'!I311-'Surv-rate CEA'!I312)*'Unit cost and utilities'!$G$14</f>
        <v>1.7810938062472814</v>
      </c>
      <c r="N314" s="12">
        <f t="shared" si="118"/>
        <v>1.0548826211292255</v>
      </c>
      <c r="O314" s="12">
        <f>'Surv-rate CEA'!N312*'Unit cost and utilities'!$H$3+'Surv-rate CEA'!M312*'Unit cost and utilities'!$H$3+('Surv-rate CEA'!L311-'Surv-rate CEA'!L312)*'Unit cost and utilities'!$G$14</f>
        <v>35.793225057919663</v>
      </c>
      <c r="P314" s="12">
        <f t="shared" si="119"/>
        <v>21.199136696410712</v>
      </c>
      <c r="Q314" s="12">
        <f>O314-'Surv-rate CEA'!M312*'Unit cost and utilities'!$H$3-('Surv-rate CEA'!L311-'Surv-rate CEA'!L312)*'Unit cost and utilities'!$G$14</f>
        <v>9.621138652749861E-2</v>
      </c>
      <c r="R314" s="12">
        <f t="shared" si="120"/>
        <v>5.6982804188424656E-2</v>
      </c>
      <c r="S314" s="12">
        <f>'Surv-rate CEA'!Q312*'Unit cost and utilities'!$H$11+'Surv-rate CEA'!P312*'Unit cost and utilities'!$H$11+('Surv-rate CEA'!O311-'Surv-rate CEA'!O312)*'Unit cost and utilities'!$G$14</f>
        <v>37.190585972326474</v>
      </c>
      <c r="T314" s="12">
        <f t="shared" si="121"/>
        <v>22.026747088902489</v>
      </c>
      <c r="U314" s="12">
        <f>S314-'Surv-rate CEA'!P312*'Unit cost and utilities'!$H$11-('Surv-rate CEA'!O311-'Surv-rate CEA'!O312)*'Unit cost and utilities'!$G$14</f>
        <v>1.7810938062472814</v>
      </c>
      <c r="V314" s="12">
        <f t="shared" si="122"/>
        <v>1.0548826211292255</v>
      </c>
      <c r="W314" s="12">
        <f>'Surv-rate CEA'!T312*'Unit cost and utilities'!$H$4+'Surv-rate CEA'!S312*'Unit cost and utilities'!$H$4+('Surv-rate CEA'!R311-'Surv-rate CEA'!R312)*'Unit cost and utilities'!$G$14</f>
        <v>35.865211437643069</v>
      </c>
      <c r="X314" s="12">
        <f t="shared" si="123"/>
        <v>21.24177183480818</v>
      </c>
      <c r="Y314" s="12">
        <f>W314-'Surv-rate CEA'!S312*'Unit cost and utilities'!$H$4-('Surv-rate CEA'!R311-'Surv-rate CEA'!R312)*'Unit cost and utilities'!$G$14</f>
        <v>9.6211386527502052E-2</v>
      </c>
      <c r="Z314" s="12">
        <f t="shared" si="124"/>
        <v>5.6982804188426689E-2</v>
      </c>
      <c r="AA314" s="12">
        <f>'Surv-rate CEA'!W312*'Unit cost and utilities'!$H$6+'Surv-rate CEA'!V312*'Unit cost and utilities'!$H$6+('Surv-rate CEA'!U311-'Surv-rate CEA'!U312)*'Unit cost and utilities'!$G$14</f>
        <v>44.632191077049185</v>
      </c>
      <c r="AB314" s="12">
        <f t="shared" si="125"/>
        <v>26.434162279918343</v>
      </c>
      <c r="AC314" s="12">
        <f>AA314-'Surv-rate CEA'!V312*'Unit cost and utilities'!$H$6-('Surv-rate CEA'!U311-'Surv-rate CEA'!U312)*'Unit cost and utilities'!$G$14</f>
        <v>14.797568415530012</v>
      </c>
      <c r="AD314" s="12">
        <f t="shared" si="126"/>
        <v>8.7641075959960641</v>
      </c>
      <c r="AE314" s="12">
        <f>'Surv-rate CEA'!Z312*'Unit cost and utilities'!$H$12+'Surv-rate CEA'!Y312*'Unit cost and utilities'!$H$12+('Surv-rate CEA'!X311-'Surv-rate CEA'!X312)*'Unit cost and utilities'!$G$14</f>
        <v>37.190585972326474</v>
      </c>
      <c r="AF314" s="12">
        <f t="shared" si="127"/>
        <v>22.026747088902489</v>
      </c>
      <c r="AG314" s="12">
        <f>AE314-'Surv-rate CEA'!Y312*'Unit cost and utilities'!$H$12-('Surv-rate CEA'!X311-'Surv-rate CEA'!X312)*'Unit cost and utilities'!$G$14</f>
        <v>1.7810938062472814</v>
      </c>
      <c r="AH314" s="12">
        <f t="shared" si="128"/>
        <v>1.0548826211292255</v>
      </c>
      <c r="AI314" s="12">
        <f>'Surv-rate CEA'!AC312*'Unit cost and utilities'!$H$5+'Surv-rate CEA'!AB312*'Unit cost and utilities'!$H$5+('Surv-rate CEA'!AA311-'Surv-rate CEA'!AA312)*'Unit cost and utilities'!$G$14</f>
        <v>44.481898636728921</v>
      </c>
      <c r="AJ314" s="12">
        <f t="shared" si="129"/>
        <v>26.345149066338656</v>
      </c>
      <c r="AK314" s="12">
        <f>AI314-'Surv-rate CEA'!AB312*'Unit cost and utilities'!$H$5-('Surv-rate CEA'!AA311-'Surv-rate CEA'!AA312)*'Unit cost and utilities'!$G$14</f>
        <v>2.0460555912162528</v>
      </c>
      <c r="AL314" s="12">
        <f t="shared" si="130"/>
        <v>1.2118106735691212</v>
      </c>
      <c r="AM314" s="12">
        <f>'Surv-rate CEA'!AF312*'Unit cost and utilities'!$H$9+'Surv-rate CEA'!AE312*'Unit cost and utilities'!$H$9+('Surv-rate CEA'!AD311-'Surv-rate CEA'!AD312)*'Unit cost and utilities'!G321</f>
        <v>114.78618808447226</v>
      </c>
      <c r="AN314" s="12">
        <f t="shared" si="131"/>
        <v>67.984041340924847</v>
      </c>
      <c r="AO314" s="12">
        <f>AM314-'Surv-rate CEA'!AE312*'Unit cost and utilities'!$H$9-('Surv-rate CEA'!AD311-'Surv-rate CEA'!AD312)*'Unit cost and utilities'!G321</f>
        <v>8.9292793514997442</v>
      </c>
      <c r="AP314" s="12">
        <f t="shared" si="132"/>
        <v>5.28851516639173</v>
      </c>
      <c r="AQ314" s="13">
        <f>'Surv-rate CEA'!AI312*'Unit cost and utilities'!$H$4+'Surv-rate CEA'!AH312*'Unit cost and utilities'!$H$4+('Surv-rate CEA'!AG311-'Surv-rate CEA'!AG312)*'Unit cost and utilities'!$G$14</f>
        <v>35.865211437643069</v>
      </c>
      <c r="AR314" s="12">
        <f t="shared" si="133"/>
        <v>21.24177183480818</v>
      </c>
      <c r="AS314" s="13">
        <f>AQ314-'Surv-rate CEA'!AH312*'Unit cost and utilities'!$H$4-('Surv-rate CEA'!AG311-'Surv-rate CEA'!AG312)*'Unit cost and utilities'!$G$14</f>
        <v>9.6211386527502052E-2</v>
      </c>
      <c r="AT314" s="12">
        <f t="shared" si="134"/>
        <v>5.6982804188426689E-2</v>
      </c>
      <c r="AU314" s="12">
        <f>'Surv-rate CEA'!AL312*'Unit cost and utilities'!$H$8+'Surv-rate CEA'!AK312*'Unit cost and utilities'!$H$8+('Surv-rate CEA'!AJ311-'Surv-rate CEA'!AJ312)*'Unit cost and utilities'!$G$14</f>
        <v>35.447593280262318</v>
      </c>
      <c r="AV314" s="12">
        <f t="shared" si="135"/>
        <v>20.994430490436674</v>
      </c>
      <c r="AW314" s="12">
        <f>AU314-'Surv-rate CEA'!AK312*'Unit cost and utilities'!$H$8-('Surv-rate CEA'!AJ311-'Surv-rate CEA'!AJ312)*'Unit cost and utilities'!$G$14</f>
        <v>23.49060380192568</v>
      </c>
      <c r="AX314" s="12">
        <f t="shared" si="136"/>
        <v>13.912703319480951</v>
      </c>
      <c r="AY314" s="12">
        <f>'Surv-rate CEA'!AO312*'Unit cost and utilities'!$H$5+'Surv-rate CEA'!AN312*'Unit cost and utilities'!$H$5+('Surv-rate CEA'!AM311-'Surv-rate CEA'!AM312)*'Unit cost and utilities'!$G$14</f>
        <v>44.481898636728921</v>
      </c>
      <c r="AZ314" s="12">
        <f t="shared" si="137"/>
        <v>26.345149066338656</v>
      </c>
      <c r="BA314" s="12">
        <f>AY314-'Surv-rate CEA'!AN312*'Unit cost and utilities'!$H$5-('Surv-rate CEA'!AM311-'Surv-rate CEA'!AM312)*'Unit cost and utilities'!$G$14</f>
        <v>2.0460555912162528</v>
      </c>
      <c r="BB314" s="12">
        <f t="shared" si="138"/>
        <v>1.2118106735691212</v>
      </c>
    </row>
    <row r="315" spans="1:54">
      <c r="A315" s="12">
        <v>310</v>
      </c>
      <c r="B315" s="12">
        <f t="shared" si="139"/>
        <v>17.778082191780822</v>
      </c>
      <c r="C315" s="12">
        <f>'Surv-rate CEA'!D313*'Unit cost and utilities'!$H$7+'Surv-rate CEA'!E313*'Unit cost and utilities'!$H$7+'Unit cost and utilities'!$G$14*('Surv-rate CEA'!C312-'Surv-rate CEA'!C313)</f>
        <v>40.698956039126386</v>
      </c>
      <c r="D315" s="12">
        <f t="shared" si="113"/>
        <v>24.063679432766619</v>
      </c>
      <c r="E315" s="12">
        <f>C315-'Surv-rate CEA'!E313*'Unit cost and utilities'!$H$7-'Unit cost and utilities'!$G$14*('Surv-rate CEA'!C312-'Surv-rate CEA'!C313)</f>
        <v>0.74561156999221212</v>
      </c>
      <c r="F315" s="12">
        <f t="shared" si="114"/>
        <v>0.44085056590654398</v>
      </c>
      <c r="G315" s="12">
        <f>'Surv-rate CEA'!G313*'Unit cost and utilities'!$H$4+'Surv-rate CEA'!H313*'Unit cost and utilities'!$H$4+('Surv-rate CEA'!F312-'Surv-rate CEA'!F313)*'Unit cost and utilities'!$G$14</f>
        <v>35.599289761638801</v>
      </c>
      <c r="H315" s="12">
        <f t="shared" si="115"/>
        <v>21.04844890946827</v>
      </c>
      <c r="I315" s="12">
        <f>G315-'Surv-rate CEA'!H313*'Unit cost and utilities'!$H$4-('Surv-rate CEA'!F312-'Surv-rate CEA'!F313)*'Unit cost and utilities'!$G$14</f>
        <v>9.4754342531703895E-2</v>
      </c>
      <c r="J315" s="12">
        <f t="shared" si="116"/>
        <v>5.602448675473274E-2</v>
      </c>
      <c r="K315" s="12">
        <f>'Surv-rate CEA'!K313*'Unit cost and utilities'!$H$10+'Surv-rate CEA'!J313*'Unit cost and utilities'!$H$10+('Surv-rate CEA'!I312-'Surv-rate CEA'!I313)*'Unit cost and utilities'!$G$14</f>
        <v>36.967985580206978</v>
      </c>
      <c r="L315" s="12">
        <f t="shared" si="117"/>
        <v>21.857704493010253</v>
      </c>
      <c r="M315" s="12">
        <f>K315-'Surv-rate CEA'!J313*'Unit cost and utilities'!$H$10-('Surv-rate CEA'!I312-'Surv-rate CEA'!I313)*'Unit cost and utilities'!$G$14</f>
        <v>1.7637835540675002</v>
      </c>
      <c r="N315" s="12">
        <f t="shared" si="118"/>
        <v>1.0428553005896013</v>
      </c>
      <c r="O315" s="12">
        <f>'Surv-rate CEA'!N313*'Unit cost and utilities'!$H$3+'Surv-rate CEA'!M313*'Unit cost and utilities'!$H$3+('Surv-rate CEA'!L312-'Surv-rate CEA'!L313)*'Unit cost and utilities'!$G$14</f>
        <v>35.526783902951991</v>
      </c>
      <c r="P315" s="12">
        <f t="shared" si="119"/>
        <v>21.005579069299408</v>
      </c>
      <c r="Q315" s="12">
        <f>O315-'Surv-rate CEA'!M313*'Unit cost and utilities'!$H$3-('Surv-rate CEA'!L312-'Surv-rate CEA'!L313)*'Unit cost and utilities'!$G$14</f>
        <v>9.475434253170123E-2</v>
      </c>
      <c r="R315" s="12">
        <f t="shared" si="120"/>
        <v>5.6024486754731165E-2</v>
      </c>
      <c r="S315" s="12">
        <f>'Surv-rate CEA'!Q313*'Unit cost and utilities'!$H$11+'Surv-rate CEA'!P313*'Unit cost and utilities'!$H$11+('Surv-rate CEA'!O312-'Surv-rate CEA'!O313)*'Unit cost and utilities'!$G$14</f>
        <v>36.967985580206978</v>
      </c>
      <c r="T315" s="12">
        <f t="shared" si="121"/>
        <v>21.857704493010253</v>
      </c>
      <c r="U315" s="12">
        <f>S315-'Surv-rate CEA'!P313*'Unit cost and utilities'!$H$11-('Surv-rate CEA'!O312-'Surv-rate CEA'!O313)*'Unit cost and utilities'!$G$14</f>
        <v>1.7637835540675002</v>
      </c>
      <c r="V315" s="12">
        <f t="shared" si="122"/>
        <v>1.0428553005896013</v>
      </c>
      <c r="W315" s="12">
        <f>'Surv-rate CEA'!T313*'Unit cost and utilities'!$H$4+'Surv-rate CEA'!S313*'Unit cost and utilities'!$H$4+('Surv-rate CEA'!R312-'Surv-rate CEA'!R313)*'Unit cost and utilities'!$G$14</f>
        <v>35.599289761638801</v>
      </c>
      <c r="X315" s="12">
        <f t="shared" si="123"/>
        <v>21.04844890946827</v>
      </c>
      <c r="Y315" s="12">
        <f>W315-'Surv-rate CEA'!S313*'Unit cost and utilities'!$H$4-('Surv-rate CEA'!R312-'Surv-rate CEA'!R313)*'Unit cost and utilities'!$G$14</f>
        <v>9.4754342531703895E-2</v>
      </c>
      <c r="Z315" s="12">
        <f t="shared" si="124"/>
        <v>5.602448675473274E-2</v>
      </c>
      <c r="AA315" s="12">
        <f>'Surv-rate CEA'!W313*'Unit cost and utilities'!$H$6+'Surv-rate CEA'!V313*'Unit cost and utilities'!$H$6+('Surv-rate CEA'!U312-'Surv-rate CEA'!U313)*'Unit cost and utilities'!$G$14</f>
        <v>44.37769791433211</v>
      </c>
      <c r="AB315" s="12">
        <f t="shared" si="125"/>
        <v>26.238773681271219</v>
      </c>
      <c r="AC315" s="12">
        <f>AA315-'Surv-rate CEA'!V313*'Unit cost and utilities'!$H$6-('Surv-rate CEA'!U312-'Surv-rate CEA'!U313)*'Unit cost and utilities'!$G$14</f>
        <v>14.697871297260196</v>
      </c>
      <c r="AD315" s="12">
        <f t="shared" si="126"/>
        <v>8.690268686531228</v>
      </c>
      <c r="AE315" s="12">
        <f>'Surv-rate CEA'!Z313*'Unit cost and utilities'!$H$12+'Surv-rate CEA'!Y313*'Unit cost and utilities'!$H$12+('Surv-rate CEA'!X312-'Surv-rate CEA'!X313)*'Unit cost and utilities'!$G$14</f>
        <v>36.967985580206978</v>
      </c>
      <c r="AF315" s="12">
        <f t="shared" si="127"/>
        <v>21.857704493010253</v>
      </c>
      <c r="AG315" s="12">
        <f>AE315-'Surv-rate CEA'!Y313*'Unit cost and utilities'!$H$12-('Surv-rate CEA'!X312-'Surv-rate CEA'!X313)*'Unit cost and utilities'!$G$14</f>
        <v>1.7637835540675002</v>
      </c>
      <c r="AH315" s="12">
        <f t="shared" si="128"/>
        <v>1.0428553005896013</v>
      </c>
      <c r="AI315" s="12">
        <f>'Surv-rate CEA'!AC313*'Unit cost and utilities'!$H$5+'Surv-rate CEA'!AB313*'Unit cost and utilities'!$H$5+('Surv-rate CEA'!AA312-'Surv-rate CEA'!AA313)*'Unit cost and utilities'!$G$14</f>
        <v>44.167834772716489</v>
      </c>
      <c r="AJ315" s="12">
        <f t="shared" si="129"/>
        <v>26.114689924436359</v>
      </c>
      <c r="AK315" s="12">
        <f>AI315-'Surv-rate CEA'!AB313*'Unit cost and utilities'!$H$5-('Surv-rate CEA'!AA312-'Surv-rate CEA'!AA313)*'Unit cost and utilities'!$G$14</f>
        <v>2.0238834580273299</v>
      </c>
      <c r="AL315" s="12">
        <f t="shared" si="130"/>
        <v>1.1966420636546196</v>
      </c>
      <c r="AM315" s="12">
        <f>'Surv-rate CEA'!AF313*'Unit cost and utilities'!$H$9+'Surv-rate CEA'!AE313*'Unit cost and utilities'!$H$9+('Surv-rate CEA'!AD312-'Surv-rate CEA'!AD313)*'Unit cost and utilities'!G322</f>
        <v>114.31139099425218</v>
      </c>
      <c r="AN315" s="12">
        <f t="shared" si="131"/>
        <v>67.587794285309513</v>
      </c>
      <c r="AO315" s="12">
        <f>AM315-'Surv-rate CEA'!AE313*'Unit cost and utilities'!$H$9-('Surv-rate CEA'!AD312-'Surv-rate CEA'!AD313)*'Unit cost and utilities'!G322</f>
        <v>8.8627603908856258</v>
      </c>
      <c r="AP315" s="12">
        <f t="shared" si="132"/>
        <v>5.2401989065926662</v>
      </c>
      <c r="AQ315" s="13">
        <f>'Surv-rate CEA'!AI313*'Unit cost and utilities'!$H$4+'Surv-rate CEA'!AH313*'Unit cost and utilities'!$H$4+('Surv-rate CEA'!AG312-'Surv-rate CEA'!AG313)*'Unit cost and utilities'!$G$14</f>
        <v>35.599289761638801</v>
      </c>
      <c r="AR315" s="12">
        <f t="shared" si="133"/>
        <v>21.04844890946827</v>
      </c>
      <c r="AS315" s="13">
        <f>AQ315-'Surv-rate CEA'!AH313*'Unit cost and utilities'!$H$4-('Surv-rate CEA'!AG312-'Surv-rate CEA'!AG313)*'Unit cost and utilities'!$G$14</f>
        <v>9.4754342531703895E-2</v>
      </c>
      <c r="AT315" s="12">
        <f t="shared" si="134"/>
        <v>5.602448675473274E-2</v>
      </c>
      <c r="AU315" s="12">
        <f>'Surv-rate CEA'!AL313*'Unit cost and utilities'!$H$8+'Surv-rate CEA'!AK313*'Unit cost and utilities'!$H$8+('Surv-rate CEA'!AJ312-'Surv-rate CEA'!AJ313)*'Unit cost and utilities'!$G$14</f>
        <v>35.232782403518229</v>
      </c>
      <c r="AV315" s="12">
        <f t="shared" si="135"/>
        <v>20.831747636662037</v>
      </c>
      <c r="AW315" s="12">
        <f>AU315-'Surv-rate CEA'!AK313*'Unit cost and utilities'!$H$8-('Surv-rate CEA'!AJ312-'Surv-rate CEA'!AJ313)*'Unit cost and utilities'!$G$14</f>
        <v>23.347653515752139</v>
      </c>
      <c r="AX315" s="12">
        <f t="shared" si="136"/>
        <v>13.804542042067226</v>
      </c>
      <c r="AY315" s="12">
        <f>'Surv-rate CEA'!AO313*'Unit cost and utilities'!$H$5+'Surv-rate CEA'!AN313*'Unit cost and utilities'!$H$5+('Surv-rate CEA'!AM312-'Surv-rate CEA'!AM313)*'Unit cost and utilities'!$G$14</f>
        <v>44.167834772716489</v>
      </c>
      <c r="AZ315" s="12">
        <f t="shared" si="137"/>
        <v>26.114689924436359</v>
      </c>
      <c r="BA315" s="12">
        <f>AY315-'Surv-rate CEA'!AN313*'Unit cost and utilities'!$H$5-('Surv-rate CEA'!AM312-'Surv-rate CEA'!AM313)*'Unit cost and utilities'!$G$14</f>
        <v>2.0238834580273299</v>
      </c>
      <c r="BB315" s="12">
        <f t="shared" si="138"/>
        <v>1.1966420636546196</v>
      </c>
    </row>
    <row r="316" spans="1:54">
      <c r="A316" s="12">
        <v>311</v>
      </c>
      <c r="B316" s="12">
        <f t="shared" si="139"/>
        <v>17.835616438356166</v>
      </c>
      <c r="C316" s="12">
        <f>'Surv-rate CEA'!D314*'Unit cost and utilities'!$H$7+'Surv-rate CEA'!E314*'Unit cost and utilities'!$H$7+'Unit cost and utilities'!$G$14*('Surv-rate CEA'!C313-'Surv-rate CEA'!C314)</f>
        <v>40.461989936233508</v>
      </c>
      <c r="D316" s="12">
        <f t="shared" si="113"/>
        <v>23.882919882265611</v>
      </c>
      <c r="E316" s="12">
        <f>C316-'Surv-rate CEA'!E314*'Unit cost and utilities'!$H$7-'Unit cost and utilities'!$G$14*('Surv-rate CEA'!C313-'Surv-rate CEA'!C314)</f>
        <v>0.73748402880293229</v>
      </c>
      <c r="F316" s="12">
        <f t="shared" si="114"/>
        <v>0.43530414599254053</v>
      </c>
      <c r="G316" s="12">
        <f>'Surv-rate CEA'!G314*'Unit cost and utilities'!$H$4+'Surv-rate CEA'!H314*'Unit cost and utilities'!$H$4+('Surv-rate CEA'!F313-'Surv-rate CEA'!F314)*'Unit cost and utilities'!$G$14</f>
        <v>35.335959201435728</v>
      </c>
      <c r="H316" s="12">
        <f t="shared" si="115"/>
        <v>20.857251062068116</v>
      </c>
      <c r="I316" s="12">
        <f>G316-'Surv-rate CEA'!H314*'Unit cost and utilities'!$H$4-('Surv-rate CEA'!F313-'Surv-rate CEA'!F314)*'Unit cost and utilities'!$G$14</f>
        <v>9.3322848218978849E-2</v>
      </c>
      <c r="J316" s="12">
        <f t="shared" si="116"/>
        <v>5.5084342384327641E-2</v>
      </c>
      <c r="K316" s="12">
        <f>'Surv-rate CEA'!K314*'Unit cost and utilities'!$H$10+'Surv-rate CEA'!J314*'Unit cost and utilities'!$H$10+('Surv-rate CEA'!I313-'Surv-rate CEA'!I314)*'Unit cost and utilities'!$G$14</f>
        <v>36.747242358835678</v>
      </c>
      <c r="L316" s="12">
        <f t="shared" si="117"/>
        <v>21.690268979192126</v>
      </c>
      <c r="M316" s="12">
        <f>K316-'Surv-rate CEA'!J314*'Unit cost and utilities'!$H$10-('Surv-rate CEA'!I313-'Surv-rate CEA'!I314)*'Unit cost and utilities'!$G$14</f>
        <v>1.7466832711288482</v>
      </c>
      <c r="N316" s="12">
        <f t="shared" si="118"/>
        <v>1.0309897434556852</v>
      </c>
      <c r="O316" s="12">
        <f>'Surv-rate CEA'!N314*'Unit cost and utilities'!$H$3+'Surv-rate CEA'!M314*'Unit cost and utilities'!$H$3+('Surv-rate CEA'!L313-'Surv-rate CEA'!L314)*'Unit cost and utilities'!$G$14</f>
        <v>35.262955287010016</v>
      </c>
      <c r="P316" s="12">
        <f t="shared" si="119"/>
        <v>20.814160086017043</v>
      </c>
      <c r="Q316" s="12">
        <f>O316-'Surv-rate CEA'!M314*'Unit cost and utilities'!$H$3-('Surv-rate CEA'!L313-'Surv-rate CEA'!L314)*'Unit cost and utilities'!$G$14</f>
        <v>9.332284821898218E-2</v>
      </c>
      <c r="R316" s="12">
        <f t="shared" si="120"/>
        <v>5.5084342384329604E-2</v>
      </c>
      <c r="S316" s="12">
        <f>'Surv-rate CEA'!Q314*'Unit cost and utilities'!$H$11+'Surv-rate CEA'!P314*'Unit cost and utilities'!$H$11+('Surv-rate CEA'!O313-'Surv-rate CEA'!O314)*'Unit cost and utilities'!$G$14</f>
        <v>36.747242358835678</v>
      </c>
      <c r="T316" s="12">
        <f t="shared" si="121"/>
        <v>21.690268979192126</v>
      </c>
      <c r="U316" s="12">
        <f>S316-'Surv-rate CEA'!P314*'Unit cost and utilities'!$H$11-('Surv-rate CEA'!O313-'Surv-rate CEA'!O314)*'Unit cost and utilities'!$G$14</f>
        <v>1.7466832711288482</v>
      </c>
      <c r="V316" s="12">
        <f t="shared" si="122"/>
        <v>1.0309897434556852</v>
      </c>
      <c r="W316" s="12">
        <f>'Surv-rate CEA'!T314*'Unit cost and utilities'!$H$4+'Surv-rate CEA'!S314*'Unit cost and utilities'!$H$4+('Surv-rate CEA'!R313-'Surv-rate CEA'!R314)*'Unit cost and utilities'!$G$14</f>
        <v>35.335959201435728</v>
      </c>
      <c r="X316" s="12">
        <f t="shared" si="123"/>
        <v>20.857251062068116</v>
      </c>
      <c r="Y316" s="12">
        <f>W316-'Surv-rate CEA'!S314*'Unit cost and utilities'!$H$4-('Surv-rate CEA'!R313-'Surv-rate CEA'!R314)*'Unit cost and utilities'!$G$14</f>
        <v>9.3322848218978849E-2</v>
      </c>
      <c r="Z316" s="12">
        <f t="shared" si="124"/>
        <v>5.5084342384327641E-2</v>
      </c>
      <c r="AA316" s="12">
        <f>'Surv-rate CEA'!W314*'Unit cost and utilities'!$H$6+'Surv-rate CEA'!V314*'Unit cost and utilities'!$H$6+('Surv-rate CEA'!U313-'Surv-rate CEA'!U314)*'Unit cost and utilities'!$G$14</f>
        <v>44.125256166613923</v>
      </c>
      <c r="AB316" s="12">
        <f t="shared" si="125"/>
        <v>26.045183627214008</v>
      </c>
      <c r="AC316" s="12">
        <f>AA316-'Surv-rate CEA'!V314*'Unit cost and utilities'!$H$6-('Surv-rate CEA'!U313-'Surv-rate CEA'!U314)*'Unit cost and utilities'!$G$14</f>
        <v>14.599087321285971</v>
      </c>
      <c r="AD316" s="12">
        <f t="shared" si="126"/>
        <v>8.6171943939969537</v>
      </c>
      <c r="AE316" s="12">
        <f>'Surv-rate CEA'!Z314*'Unit cost and utilities'!$H$12+'Surv-rate CEA'!Y314*'Unit cost and utilities'!$H$12+('Surv-rate CEA'!X313-'Surv-rate CEA'!X314)*'Unit cost and utilities'!$G$14</f>
        <v>36.747242358835678</v>
      </c>
      <c r="AF316" s="12">
        <f t="shared" si="127"/>
        <v>21.690268979192126</v>
      </c>
      <c r="AG316" s="12">
        <f>AE316-'Surv-rate CEA'!Y314*'Unit cost and utilities'!$H$12-('Surv-rate CEA'!X313-'Surv-rate CEA'!X314)*'Unit cost and utilities'!$G$14</f>
        <v>1.7466832711288482</v>
      </c>
      <c r="AH316" s="12">
        <f t="shared" si="128"/>
        <v>1.0309897434556852</v>
      </c>
      <c r="AI316" s="12">
        <f>'Surv-rate CEA'!AC314*'Unit cost and utilities'!$H$5+'Surv-rate CEA'!AB314*'Unit cost and utilities'!$H$5+('Surv-rate CEA'!AA313-'Surv-rate CEA'!AA314)*'Unit cost and utilities'!$G$14</f>
        <v>43.856720418077977</v>
      </c>
      <c r="AJ316" s="12">
        <f t="shared" si="129"/>
        <v>25.886678873050521</v>
      </c>
      <c r="AK316" s="12">
        <f>AI316-'Surv-rate CEA'!AB314*'Unit cost and utilities'!$H$5-('Surv-rate CEA'!AA313-'Surv-rate CEA'!AA314)*'Unit cost and utilities'!$G$14</f>
        <v>2.0020049574851444</v>
      </c>
      <c r="AL316" s="12">
        <f t="shared" si="130"/>
        <v>1.1816948221990269</v>
      </c>
      <c r="AM316" s="12">
        <f>'Surv-rate CEA'!AF314*'Unit cost and utilities'!$H$9+'Surv-rate CEA'!AE314*'Unit cost and utilities'!$H$9+('Surv-rate CEA'!AD313-'Surv-rate CEA'!AD314)*'Unit cost and utilities'!G323</f>
        <v>113.83966184450082</v>
      </c>
      <c r="AN316" s="12">
        <f t="shared" si="131"/>
        <v>67.194508414963792</v>
      </c>
      <c r="AO316" s="12">
        <f>AM316-'Surv-rate CEA'!AE314*'Unit cost and utilities'!$H$9-('Surv-rate CEA'!AD313-'Surv-rate CEA'!AD314)*'Unit cost and utilities'!G323</f>
        <v>8.7968978856522</v>
      </c>
      <c r="AP316" s="12">
        <f t="shared" si="132"/>
        <v>5.1924190517225073</v>
      </c>
      <c r="AQ316" s="13">
        <f>'Surv-rate CEA'!AI314*'Unit cost and utilities'!$H$4+'Surv-rate CEA'!AH314*'Unit cost and utilities'!$H$4+('Surv-rate CEA'!AG313-'Surv-rate CEA'!AG314)*'Unit cost and utilities'!$G$14</f>
        <v>35.335959201435728</v>
      </c>
      <c r="AR316" s="12">
        <f t="shared" si="133"/>
        <v>20.857251062068116</v>
      </c>
      <c r="AS316" s="13">
        <f>AQ316-'Surv-rate CEA'!AH314*'Unit cost and utilities'!$H$4-('Surv-rate CEA'!AG313-'Surv-rate CEA'!AG314)*'Unit cost and utilities'!$G$14</f>
        <v>9.3322848218978849E-2</v>
      </c>
      <c r="AT316" s="12">
        <f t="shared" si="134"/>
        <v>5.5084342384327641E-2</v>
      </c>
      <c r="AU316" s="12">
        <f>'Surv-rate CEA'!AL314*'Unit cost and utilities'!$H$8+'Surv-rate CEA'!AK314*'Unit cost and utilities'!$H$8+('Surv-rate CEA'!AJ313-'Surv-rate CEA'!AJ314)*'Unit cost and utilities'!$G$14</f>
        <v>35.019779663117568</v>
      </c>
      <c r="AV316" s="12">
        <f t="shared" si="135"/>
        <v>20.670624289782204</v>
      </c>
      <c r="AW316" s="12">
        <f>AU316-'Surv-rate CEA'!AK314*'Unit cost and utilities'!$H$8-('Surv-rate CEA'!AJ313-'Surv-rate CEA'!AJ314)*'Unit cost and utilities'!$G$14</f>
        <v>23.205919675550103</v>
      </c>
      <c r="AX316" s="12">
        <f t="shared" si="136"/>
        <v>13.697426183904724</v>
      </c>
      <c r="AY316" s="12">
        <f>'Surv-rate CEA'!AO314*'Unit cost and utilities'!$H$5+'Surv-rate CEA'!AN314*'Unit cost and utilities'!$H$5+('Surv-rate CEA'!AM313-'Surv-rate CEA'!AM314)*'Unit cost and utilities'!$G$14</f>
        <v>43.856720418077977</v>
      </c>
      <c r="AZ316" s="12">
        <f t="shared" si="137"/>
        <v>25.886678873050521</v>
      </c>
      <c r="BA316" s="12">
        <f>AY316-'Surv-rate CEA'!AN314*'Unit cost and utilities'!$H$5-('Surv-rate CEA'!AM313-'Surv-rate CEA'!AM314)*'Unit cost and utilities'!$G$14</f>
        <v>2.0020049574851444</v>
      </c>
      <c r="BB316" s="12">
        <f t="shared" si="138"/>
        <v>1.1816948221990269</v>
      </c>
    </row>
    <row r="317" spans="1:54">
      <c r="A317" s="12">
        <v>312</v>
      </c>
      <c r="B317" s="12">
        <f t="shared" si="139"/>
        <v>17.893150684931506</v>
      </c>
      <c r="C317" s="12">
        <f>'Surv-rate CEA'!D315*'Unit cost and utilities'!$H$7+'Surv-rate CEA'!E315*'Unit cost and utilities'!$H$7+'Unit cost and utilities'!$G$14*('Surv-rate CEA'!C314-'Surv-rate CEA'!C315)</f>
        <v>40.226960719998011</v>
      </c>
      <c r="D317" s="12">
        <f t="shared" si="113"/>
        <v>23.703846461657903</v>
      </c>
      <c r="E317" s="12">
        <f>C317-'Surv-rate CEA'!E315*'Unit cost and utilities'!$H$7-'Unit cost and utilities'!$G$14*('Surv-rate CEA'!C314-'Surv-rate CEA'!C315)</f>
        <v>0.72946458286234983</v>
      </c>
      <c r="F317" s="12">
        <f t="shared" si="114"/>
        <v>0.42983899757533867</v>
      </c>
      <c r="G317" s="12">
        <f>'Surv-rate CEA'!G315*'Unit cost and utilities'!$H$4+'Surv-rate CEA'!H315*'Unit cost and utilities'!$H$4+('Surv-rate CEA'!F314-'Surv-rate CEA'!F315)*'Unit cost and utilities'!$G$14</f>
        <v>35.075188132121703</v>
      </c>
      <c r="H317" s="12">
        <f t="shared" si="115"/>
        <v>20.668150395072139</v>
      </c>
      <c r="I317" s="12">
        <f>G317-'Surv-rate CEA'!H315*'Unit cost and utilities'!$H$4-('Surv-rate CEA'!F314-'Surv-rate CEA'!F315)*'Unit cost and utilities'!$G$14</f>
        <v>9.1916392895721066E-2</v>
      </c>
      <c r="J317" s="12">
        <f t="shared" si="116"/>
        <v>5.4161985531918734E-2</v>
      </c>
      <c r="K317" s="12">
        <f>'Surv-rate CEA'!K315*'Unit cost and utilities'!$H$10+'Surv-rate CEA'!J315*'Unit cost and utilities'!$H$10+('Surv-rate CEA'!I314-'Surv-rate CEA'!I315)*'Unit cost and utilities'!$G$14</f>
        <v>36.52833613976216</v>
      </c>
      <c r="L317" s="12">
        <f t="shared" si="117"/>
        <v>21.524421827033684</v>
      </c>
      <c r="M317" s="12">
        <f>K317-'Surv-rate CEA'!J315*'Unit cost and utilities'!$H$10-('Surv-rate CEA'!I314-'Surv-rate CEA'!I315)*'Unit cost and utilities'!$G$14</f>
        <v>1.7297898841951611</v>
      </c>
      <c r="N317" s="12">
        <f t="shared" si="118"/>
        <v>1.0192834132136526</v>
      </c>
      <c r="O317" s="12">
        <f>'Surv-rate CEA'!N315*'Unit cost and utilities'!$H$3+'Surv-rate CEA'!M315*'Unit cost and utilities'!$H$3+('Surv-rate CEA'!L314-'Surv-rate CEA'!L315)*'Unit cost and utilities'!$G$14</f>
        <v>35.001707044498218</v>
      </c>
      <c r="P317" s="12">
        <f t="shared" si="119"/>
        <v>20.62485146351759</v>
      </c>
      <c r="Q317" s="12">
        <f>O317-'Surv-rate CEA'!M315*'Unit cost and utilities'!$H$3-('Surv-rate CEA'!L314-'Surv-rate CEA'!L315)*'Unit cost and utilities'!$G$14</f>
        <v>9.1916392895717847E-2</v>
      </c>
      <c r="R317" s="12">
        <f t="shared" si="120"/>
        <v>5.416198553191684E-2</v>
      </c>
      <c r="S317" s="12">
        <f>'Surv-rate CEA'!Q315*'Unit cost and utilities'!$H$11+'Surv-rate CEA'!P315*'Unit cost and utilities'!$H$11+('Surv-rate CEA'!O314-'Surv-rate CEA'!O315)*'Unit cost and utilities'!$G$14</f>
        <v>36.52833613976216</v>
      </c>
      <c r="T317" s="12">
        <f t="shared" si="121"/>
        <v>21.524421827033684</v>
      </c>
      <c r="U317" s="12">
        <f>S317-'Surv-rate CEA'!P315*'Unit cost and utilities'!$H$11-('Surv-rate CEA'!O314-'Surv-rate CEA'!O315)*'Unit cost and utilities'!$G$14</f>
        <v>1.7297898841951611</v>
      </c>
      <c r="V317" s="12">
        <f t="shared" si="122"/>
        <v>1.0192834132136526</v>
      </c>
      <c r="W317" s="12">
        <f>'Surv-rate CEA'!T315*'Unit cost and utilities'!$H$4+'Surv-rate CEA'!S315*'Unit cost and utilities'!$H$4+('Surv-rate CEA'!R314-'Surv-rate CEA'!R315)*'Unit cost and utilities'!$G$14</f>
        <v>35.075188132121703</v>
      </c>
      <c r="X317" s="12">
        <f t="shared" si="123"/>
        <v>20.668150395072139</v>
      </c>
      <c r="Y317" s="12">
        <f>W317-'Surv-rate CEA'!S315*'Unit cost and utilities'!$H$4-('Surv-rate CEA'!R314-'Surv-rate CEA'!R315)*'Unit cost and utilities'!$G$14</f>
        <v>9.1916392895721066E-2</v>
      </c>
      <c r="Z317" s="12">
        <f t="shared" si="124"/>
        <v>5.4161985531918734E-2</v>
      </c>
      <c r="AA317" s="12">
        <f>'Surv-rate CEA'!W315*'Unit cost and utilities'!$H$6+'Surv-rate CEA'!V315*'Unit cost and utilities'!$H$6+('Surv-rate CEA'!U314-'Surv-rate CEA'!U315)*'Unit cost and utilities'!$G$14</f>
        <v>43.874844120268158</v>
      </c>
      <c r="AB317" s="12">
        <f t="shared" si="125"/>
        <v>25.853371717416238</v>
      </c>
      <c r="AC317" s="12">
        <f>AA317-'Surv-rate CEA'!V315*'Unit cost and utilities'!$H$6-('Surv-rate CEA'!U314-'Surv-rate CEA'!U315)*'Unit cost and utilities'!$G$14</f>
        <v>14.501205792130207</v>
      </c>
      <c r="AD317" s="12">
        <f t="shared" si="126"/>
        <v>8.5448751149295301</v>
      </c>
      <c r="AE317" s="12">
        <f>'Surv-rate CEA'!Z315*'Unit cost and utilities'!$H$12+'Surv-rate CEA'!Y315*'Unit cost and utilities'!$H$12+('Surv-rate CEA'!X314-'Surv-rate CEA'!X315)*'Unit cost and utilities'!$G$14</f>
        <v>36.52833613976216</v>
      </c>
      <c r="AF317" s="12">
        <f t="shared" si="127"/>
        <v>21.524421827033684</v>
      </c>
      <c r="AG317" s="12">
        <f>AE317-'Surv-rate CEA'!Y315*'Unit cost and utilities'!$H$12-('Surv-rate CEA'!X314-'Surv-rate CEA'!X315)*'Unit cost and utilities'!$G$14</f>
        <v>1.7297898841951611</v>
      </c>
      <c r="AH317" s="12">
        <f t="shared" si="128"/>
        <v>1.0192834132136526</v>
      </c>
      <c r="AI317" s="12">
        <f>'Surv-rate CEA'!AC315*'Unit cost and utilities'!$H$5+'Surv-rate CEA'!AB315*'Unit cost and utilities'!$H$5+('Surv-rate CEA'!AA314-'Surv-rate CEA'!AA315)*'Unit cost and utilities'!$G$14</f>
        <v>43.548520592560266</v>
      </c>
      <c r="AJ317" s="12">
        <f t="shared" si="129"/>
        <v>25.661084687544523</v>
      </c>
      <c r="AK317" s="12">
        <f>AI317-'Surv-rate CEA'!AB315*'Unit cost and utilities'!$H$5-('Surv-rate CEA'!AA314-'Surv-rate CEA'!AA315)*'Unit cost and utilities'!$G$14</f>
        <v>1.980415468759249</v>
      </c>
      <c r="AL317" s="12">
        <f t="shared" si="130"/>
        <v>1.1669652233613692</v>
      </c>
      <c r="AM317" s="12">
        <f>'Surv-rate CEA'!AF315*'Unit cost and utilities'!$H$9+'Surv-rate CEA'!AE315*'Unit cost and utilities'!$H$9+('Surv-rate CEA'!AD314-'Surv-rate CEA'!AD315)*'Unit cost and utilities'!G324</f>
        <v>113.37097305481279</v>
      </c>
      <c r="AN317" s="12">
        <f t="shared" si="131"/>
        <v>66.804155481825589</v>
      </c>
      <c r="AO317" s="12">
        <f>AM317-'Surv-rate CEA'!AE315*'Unit cost and utilities'!$H$9-('Surv-rate CEA'!AD314-'Surv-rate CEA'!AD315)*'Unit cost and utilities'!G324</f>
        <v>8.7316836897117582</v>
      </c>
      <c r="AP317" s="12">
        <f t="shared" si="132"/>
        <v>5.1451684598632124</v>
      </c>
      <c r="AQ317" s="13">
        <f>'Surv-rate CEA'!AI315*'Unit cost and utilities'!$H$4+'Surv-rate CEA'!AH315*'Unit cost and utilities'!$H$4+('Surv-rate CEA'!AG314-'Surv-rate CEA'!AG315)*'Unit cost and utilities'!$G$14</f>
        <v>35.075188132121703</v>
      </c>
      <c r="AR317" s="12">
        <f t="shared" si="133"/>
        <v>20.668150395072139</v>
      </c>
      <c r="AS317" s="13">
        <f>AQ317-'Surv-rate CEA'!AH315*'Unit cost and utilities'!$H$4-('Surv-rate CEA'!AG314-'Surv-rate CEA'!AG315)*'Unit cost and utilities'!$G$14</f>
        <v>9.1916392895721066E-2</v>
      </c>
      <c r="AT317" s="12">
        <f t="shared" si="134"/>
        <v>5.4161985531918734E-2</v>
      </c>
      <c r="AU317" s="12">
        <f>'Surv-rate CEA'!AL315*'Unit cost and utilities'!$H$8+'Surv-rate CEA'!AK315*'Unit cost and utilities'!$H$8+('Surv-rate CEA'!AJ314-'Surv-rate CEA'!AJ315)*'Unit cost and utilities'!$G$14</f>
        <v>34.808565292132215</v>
      </c>
      <c r="AV317" s="12">
        <f t="shared" si="135"/>
        <v>20.511042158477469</v>
      </c>
      <c r="AW317" s="12">
        <f>AU317-'Surv-rate CEA'!AK315*'Unit cost and utilities'!$H$8-('Surv-rate CEA'!AJ314-'Surv-rate CEA'!AJ315)*'Unit cost and utilities'!$G$14</f>
        <v>23.065388806959469</v>
      </c>
      <c r="AX317" s="12">
        <f t="shared" si="136"/>
        <v>13.59134334468401</v>
      </c>
      <c r="AY317" s="12">
        <f>'Surv-rate CEA'!AO315*'Unit cost and utilities'!$H$5+'Surv-rate CEA'!AN315*'Unit cost and utilities'!$H$5+('Surv-rate CEA'!AM314-'Surv-rate CEA'!AM315)*'Unit cost and utilities'!$G$14</f>
        <v>43.548520592560266</v>
      </c>
      <c r="AZ317" s="12">
        <f t="shared" si="137"/>
        <v>25.661084687544523</v>
      </c>
      <c r="BA317" s="12">
        <f>AY317-'Surv-rate CEA'!AN315*'Unit cost and utilities'!$H$5-('Surv-rate CEA'!AM314-'Surv-rate CEA'!AM315)*'Unit cost and utilities'!$G$14</f>
        <v>1.980415468759249</v>
      </c>
      <c r="BB317" s="12">
        <f t="shared" si="138"/>
        <v>1.1669652233613692</v>
      </c>
    </row>
    <row r="318" spans="1:54">
      <c r="A318" s="12">
        <v>313</v>
      </c>
      <c r="B318" s="12">
        <f t="shared" si="139"/>
        <v>17.950684931506849</v>
      </c>
      <c r="C318" s="12">
        <f>'Surv-rate CEA'!D316*'Unit cost and utilities'!$H$7+'Surv-rate CEA'!E316*'Unit cost and utilities'!$H$7+'Unit cost and utilities'!$G$14*('Surv-rate CEA'!C315-'Surv-rate CEA'!C316)</f>
        <v>39.993847691822594</v>
      </c>
      <c r="D318" s="12">
        <f t="shared" si="113"/>
        <v>23.526439847406369</v>
      </c>
      <c r="E318" s="12">
        <f>C318-'Surv-rate CEA'!E316*'Unit cost and utilities'!$H$7-'Unit cost and utilities'!$G$14*('Surv-rate CEA'!C315-'Surv-rate CEA'!C316)</f>
        <v>0.72155152589827609</v>
      </c>
      <c r="F318" s="12">
        <f t="shared" si="114"/>
        <v>0.42445374852795176</v>
      </c>
      <c r="G318" s="12">
        <f>'Surv-rate CEA'!G316*'Unit cost and utilities'!$H$4+'Surv-rate CEA'!H316*'Unit cost and utilities'!$H$4+('Surv-rate CEA'!F315-'Surv-rate CEA'!F316)*'Unit cost and utilities'!$G$14</f>
        <v>34.816945395499147</v>
      </c>
      <c r="H318" s="12">
        <f t="shared" si="115"/>
        <v>20.481119441906692</v>
      </c>
      <c r="I318" s="12">
        <f>G318-'Surv-rate CEA'!H316*'Unit cost and utilities'!$H$4-('Surv-rate CEA'!F315-'Surv-rate CEA'!F316)*'Unit cost and utilities'!$G$14</f>
        <v>9.053447735356579E-2</v>
      </c>
      <c r="J318" s="12">
        <f t="shared" si="116"/>
        <v>5.3257039732402242E-2</v>
      </c>
      <c r="K318" s="12">
        <f>'Surv-rate CEA'!K316*'Unit cost and utilities'!$H$10+'Surv-rate CEA'!J316*'Unit cost and utilities'!$H$10+('Surv-rate CEA'!I315-'Surv-rate CEA'!I316)*'Unit cost and utilities'!$G$14</f>
        <v>36.311247026398135</v>
      </c>
      <c r="L318" s="12">
        <f t="shared" si="117"/>
        <v>21.36014457857576</v>
      </c>
      <c r="M318" s="12">
        <f>K318-'Surv-rate CEA'!J316*'Unit cost and utilities'!$H$10-('Surv-rate CEA'!I315-'Surv-rate CEA'!I316)*'Unit cost and utilities'!$G$14</f>
        <v>1.7131003729271832</v>
      </c>
      <c r="N318" s="12">
        <f t="shared" si="118"/>
        <v>1.007733819131422</v>
      </c>
      <c r="O318" s="12">
        <f>'Surv-rate CEA'!N316*'Unit cost and utilities'!$H$3+'Surv-rate CEA'!M316*'Unit cost and utilities'!$H$3+('Surv-rate CEA'!L315-'Surv-rate CEA'!L316)*'Unit cost and utilities'!$G$14</f>
        <v>34.743007489855437</v>
      </c>
      <c r="P318" s="12">
        <f t="shared" si="119"/>
        <v>20.43762535994254</v>
      </c>
      <c r="Q318" s="12">
        <f>O318-'Surv-rate CEA'!M316*'Unit cost and utilities'!$H$3-('Surv-rate CEA'!L315-'Surv-rate CEA'!L316)*'Unit cost and utilities'!$G$14</f>
        <v>9.053447735356196E-2</v>
      </c>
      <c r="R318" s="12">
        <f t="shared" si="120"/>
        <v>5.3257039732399994E-2</v>
      </c>
      <c r="S318" s="12">
        <f>'Surv-rate CEA'!Q316*'Unit cost and utilities'!$H$11+'Surv-rate CEA'!P316*'Unit cost and utilities'!$H$11+('Surv-rate CEA'!O315-'Surv-rate CEA'!O316)*'Unit cost and utilities'!$G$14</f>
        <v>36.311247026398135</v>
      </c>
      <c r="T318" s="12">
        <f t="shared" si="121"/>
        <v>21.36014457857576</v>
      </c>
      <c r="U318" s="12">
        <f>S318-'Surv-rate CEA'!P316*'Unit cost and utilities'!$H$11-('Surv-rate CEA'!O315-'Surv-rate CEA'!O316)*'Unit cost and utilities'!$G$14</f>
        <v>1.7131003729271832</v>
      </c>
      <c r="V318" s="12">
        <f t="shared" si="122"/>
        <v>1.007733819131422</v>
      </c>
      <c r="W318" s="12">
        <f>'Surv-rate CEA'!T316*'Unit cost and utilities'!$H$4+'Surv-rate CEA'!S316*'Unit cost and utilities'!$H$4+('Surv-rate CEA'!R315-'Surv-rate CEA'!R316)*'Unit cost and utilities'!$G$14</f>
        <v>34.816945395499147</v>
      </c>
      <c r="X318" s="12">
        <f t="shared" si="123"/>
        <v>20.481119441906692</v>
      </c>
      <c r="Y318" s="12">
        <f>W318-'Surv-rate CEA'!S316*'Unit cost and utilities'!$H$4-('Surv-rate CEA'!R315-'Surv-rate CEA'!R316)*'Unit cost and utilities'!$G$14</f>
        <v>9.053447735356579E-2</v>
      </c>
      <c r="Z318" s="12">
        <f t="shared" si="124"/>
        <v>5.3257039732402242E-2</v>
      </c>
      <c r="AA318" s="12">
        <f>'Surv-rate CEA'!W316*'Unit cost and utilities'!$H$6+'Surv-rate CEA'!V316*'Unit cost and utilities'!$H$6+('Surv-rate CEA'!U315-'Surv-rate CEA'!U316)*'Unit cost and utilities'!$G$14</f>
        <v>43.626440348594386</v>
      </c>
      <c r="AB318" s="12">
        <f t="shared" si="125"/>
        <v>25.663317831445543</v>
      </c>
      <c r="AC318" s="12">
        <f>AA318-'Surv-rate CEA'!V316*'Unit cost and utilities'!$H$6-('Surv-rate CEA'!U315-'Surv-rate CEA'!U316)*'Unit cost and utilities'!$G$14</f>
        <v>14.404216167817552</v>
      </c>
      <c r="AD318" s="12">
        <f t="shared" si="126"/>
        <v>8.4733013895656644</v>
      </c>
      <c r="AE318" s="12">
        <f>'Surv-rate CEA'!Z316*'Unit cost and utilities'!$H$12+'Surv-rate CEA'!Y316*'Unit cost and utilities'!$H$12+('Surv-rate CEA'!X315-'Surv-rate CEA'!X316)*'Unit cost and utilities'!$G$14</f>
        <v>36.311247026398135</v>
      </c>
      <c r="AF318" s="12">
        <f t="shared" si="127"/>
        <v>21.36014457857576</v>
      </c>
      <c r="AG318" s="12">
        <f>AE318-'Surv-rate CEA'!Y316*'Unit cost and utilities'!$H$12-('Surv-rate CEA'!X315-'Surv-rate CEA'!X316)*'Unit cost and utilities'!$G$14</f>
        <v>1.7131003729271832</v>
      </c>
      <c r="AH318" s="12">
        <f t="shared" si="128"/>
        <v>1.007733819131422</v>
      </c>
      <c r="AI318" s="12">
        <f>'Surv-rate CEA'!AC316*'Unit cost and utilities'!$H$5+'Surv-rate CEA'!AB316*'Unit cost and utilities'!$H$5+('Surv-rate CEA'!AA315-'Surv-rate CEA'!AA316)*'Unit cost and utilities'!$G$14</f>
        <v>43.243200820394428</v>
      </c>
      <c r="AJ318" s="12">
        <f t="shared" si="129"/>
        <v>25.437876614165809</v>
      </c>
      <c r="AK318" s="12">
        <f>AI318-'Surv-rate CEA'!AB316*'Unit cost and utilities'!$H$5-('Surv-rate CEA'!AA315-'Surv-rate CEA'!AA316)*'Unit cost and utilities'!$G$14</f>
        <v>1.9591104555516783</v>
      </c>
      <c r="AL318" s="12">
        <f t="shared" si="130"/>
        <v>1.1524496128034587</v>
      </c>
      <c r="AM318" s="12">
        <f>'Surv-rate CEA'!AF316*'Unit cost and utilities'!$H$9+'Surv-rate CEA'!AE316*'Unit cost and utilities'!$H$9+('Surv-rate CEA'!AD315-'Surv-rate CEA'!AD316)*'Unit cost and utilities'!G325</f>
        <v>112.90529736569907</v>
      </c>
      <c r="AN318" s="12">
        <f t="shared" si="131"/>
        <v>66.416707574519378</v>
      </c>
      <c r="AO318" s="12">
        <f>AM318-'Surv-rate CEA'!AE316*'Unit cost and utilities'!$H$9-('Surv-rate CEA'!AD315-'Surv-rate CEA'!AD316)*'Unit cost and utilities'!G325</f>
        <v>8.6671097794184533</v>
      </c>
      <c r="AP318" s="12">
        <f t="shared" si="132"/>
        <v>5.0984401012770704</v>
      </c>
      <c r="AQ318" s="13">
        <f>'Surv-rate CEA'!AI316*'Unit cost and utilities'!$H$4+'Surv-rate CEA'!AH316*'Unit cost and utilities'!$H$4+('Surv-rate CEA'!AG315-'Surv-rate CEA'!AG316)*'Unit cost and utilities'!$G$14</f>
        <v>34.816945395499147</v>
      </c>
      <c r="AR318" s="12">
        <f t="shared" si="133"/>
        <v>20.481119441906692</v>
      </c>
      <c r="AS318" s="13">
        <f>AQ318-'Surv-rate CEA'!AH316*'Unit cost and utilities'!$H$4-('Surv-rate CEA'!AG315-'Surv-rate CEA'!AG316)*'Unit cost and utilities'!$G$14</f>
        <v>9.053447735356579E-2</v>
      </c>
      <c r="AT318" s="12">
        <f t="shared" si="134"/>
        <v>5.3257039732402242E-2</v>
      </c>
      <c r="AU318" s="12">
        <f>'Surv-rate CEA'!AL316*'Unit cost and utilities'!$H$8+'Surv-rate CEA'!AK316*'Unit cost and utilities'!$H$8+('Surv-rate CEA'!AJ315-'Surv-rate CEA'!AJ316)*'Unit cost and utilities'!$G$14</f>
        <v>34.599119791467174</v>
      </c>
      <c r="AV318" s="12">
        <f t="shared" si="135"/>
        <v>20.352983209304821</v>
      </c>
      <c r="AW318" s="12">
        <f>AU318-'Surv-rate CEA'!AK316*'Unit cost and utilities'!$H$8-('Surv-rate CEA'!AJ315-'Surv-rate CEA'!AJ316)*'Unit cost and utilities'!$G$14</f>
        <v>22.926047620676876</v>
      </c>
      <c r="AX318" s="12">
        <f t="shared" si="136"/>
        <v>13.486281301134005</v>
      </c>
      <c r="AY318" s="12">
        <f>'Surv-rate CEA'!AO316*'Unit cost and utilities'!$H$5+'Surv-rate CEA'!AN316*'Unit cost and utilities'!$H$5+('Surv-rate CEA'!AM315-'Surv-rate CEA'!AM316)*'Unit cost and utilities'!$G$14</f>
        <v>43.243200820394428</v>
      </c>
      <c r="AZ318" s="12">
        <f t="shared" si="137"/>
        <v>25.437876614165809</v>
      </c>
      <c r="BA318" s="12">
        <f>AY318-'Surv-rate CEA'!AN316*'Unit cost and utilities'!$H$5-('Surv-rate CEA'!AM315-'Surv-rate CEA'!AM316)*'Unit cost and utilities'!$G$14</f>
        <v>1.9591104555516783</v>
      </c>
      <c r="BB318" s="12">
        <f t="shared" si="138"/>
        <v>1.1524496128034587</v>
      </c>
    </row>
    <row r="319" spans="1:54">
      <c r="A319" s="12">
        <v>314</v>
      </c>
      <c r="B319" s="12">
        <f t="shared" si="139"/>
        <v>18.008219178082193</v>
      </c>
      <c r="C319" s="12">
        <f>'Surv-rate CEA'!D317*'Unit cost and utilities'!$H$7+'Surv-rate CEA'!E317*'Unit cost and utilities'!$H$7+'Unit cost and utilities'!$G$14*('Surv-rate CEA'!C316-'Surv-rate CEA'!C317)</f>
        <v>39.762630428471979</v>
      </c>
      <c r="D319" s="12">
        <f t="shared" si="113"/>
        <v>23.350680983155574</v>
      </c>
      <c r="E319" s="12">
        <f>C319-'Surv-rate CEA'!E317*'Unit cost and utilities'!$H$7-'Unit cost and utilities'!$G$14*('Surv-rate CEA'!C316-'Surv-rate CEA'!C317)</f>
        <v>0.71374318291939076</v>
      </c>
      <c r="F319" s="12">
        <f t="shared" si="114"/>
        <v>0.41914705311645578</v>
      </c>
      <c r="G319" s="12">
        <f>'Surv-rate CEA'!G317*'Unit cost and utilities'!$H$4+'Surv-rate CEA'!H317*'Unit cost and utilities'!$H$4+('Surv-rate CEA'!F316-'Surv-rate CEA'!F317)*'Unit cost and utilities'!$G$14</f>
        <v>34.561200291976562</v>
      </c>
      <c r="H319" s="12">
        <f t="shared" si="115"/>
        <v>20.296131159245864</v>
      </c>
      <c r="I319" s="12">
        <f>G319-'Surv-rate CEA'!H317*'Unit cost and utilities'!$H$4-('Surv-rate CEA'!F316-'Surv-rate CEA'!F317)*'Unit cost and utilities'!$G$14</f>
        <v>8.9176613582009345E-2</v>
      </c>
      <c r="J319" s="12">
        <f t="shared" si="116"/>
        <v>5.2369137365232896E-2</v>
      </c>
      <c r="K319" s="12">
        <f>'Surv-rate CEA'!K317*'Unit cost and utilities'!$H$10+'Surv-rate CEA'!J317*'Unit cost and utilities'!$H$10+('Surv-rate CEA'!I316-'Surv-rate CEA'!I317)*'Unit cost and utilities'!$G$14</f>
        <v>36.095955389623171</v>
      </c>
      <c r="L319" s="12">
        <f t="shared" si="117"/>
        <v>21.197419033972491</v>
      </c>
      <c r="M319" s="12">
        <f>K319-'Surv-rate CEA'!J317*'Unit cost and utilities'!$H$10-('Surv-rate CEA'!I316-'Surv-rate CEA'!I317)*'Unit cost and utilities'!$G$14</f>
        <v>1.696611768833197</v>
      </c>
      <c r="N319" s="12">
        <f t="shared" si="118"/>
        <v>0.99633851531923656</v>
      </c>
      <c r="O319" s="12">
        <f>'Surv-rate CEA'!N317*'Unit cost and utilities'!$H$3+'Surv-rate CEA'!M317*'Unit cost and utilities'!$H$3+('Surv-rate CEA'!L316-'Surv-rate CEA'!L317)*'Unit cost and utilities'!$G$14</f>
        <v>34.486825409100895</v>
      </c>
      <c r="P319" s="12">
        <f t="shared" si="119"/>
        <v>20.252454366627394</v>
      </c>
      <c r="Q319" s="12">
        <f>O319-'Surv-rate CEA'!M317*'Unit cost and utilities'!$H$3-('Surv-rate CEA'!L316-'Surv-rate CEA'!L317)*'Unit cost and utilities'!$G$14</f>
        <v>8.9176613582008513E-2</v>
      </c>
      <c r="R319" s="12">
        <f t="shared" si="120"/>
        <v>5.236913736523241E-2</v>
      </c>
      <c r="S319" s="12">
        <f>'Surv-rate CEA'!Q317*'Unit cost and utilities'!$H$11+'Surv-rate CEA'!P317*'Unit cost and utilities'!$H$11+('Surv-rate CEA'!O316-'Surv-rate CEA'!O317)*'Unit cost and utilities'!$G$14</f>
        <v>36.095955389623171</v>
      </c>
      <c r="T319" s="12">
        <f t="shared" si="121"/>
        <v>21.197419033972491</v>
      </c>
      <c r="U319" s="12">
        <f>S319-'Surv-rate CEA'!P317*'Unit cost and utilities'!$H$11-('Surv-rate CEA'!O316-'Surv-rate CEA'!O317)*'Unit cost and utilities'!$G$14</f>
        <v>1.696611768833197</v>
      </c>
      <c r="V319" s="12">
        <f t="shared" si="122"/>
        <v>0.99633851531923656</v>
      </c>
      <c r="W319" s="12">
        <f>'Surv-rate CEA'!T317*'Unit cost and utilities'!$H$4+'Surv-rate CEA'!S317*'Unit cost and utilities'!$H$4+('Surv-rate CEA'!R316-'Surv-rate CEA'!R317)*'Unit cost and utilities'!$G$14</f>
        <v>34.561200291976562</v>
      </c>
      <c r="X319" s="12">
        <f t="shared" si="123"/>
        <v>20.296131159245864</v>
      </c>
      <c r="Y319" s="12">
        <f>W319-'Surv-rate CEA'!S317*'Unit cost and utilities'!$H$4-('Surv-rate CEA'!R316-'Surv-rate CEA'!R317)*'Unit cost and utilities'!$G$14</f>
        <v>8.9176613582009345E-2</v>
      </c>
      <c r="Z319" s="12">
        <f t="shared" si="124"/>
        <v>5.2369137365232896E-2</v>
      </c>
      <c r="AA319" s="12">
        <f>'Surv-rate CEA'!W317*'Unit cost and utilities'!$H$6+'Surv-rate CEA'!V317*'Unit cost and utilities'!$H$6+('Surv-rate CEA'!U316-'Surv-rate CEA'!U317)*'Unit cost and utilities'!$G$14</f>
        <v>43.380023707253898</v>
      </c>
      <c r="AB319" s="12">
        <f t="shared" si="125"/>
        <v>25.475002124217813</v>
      </c>
      <c r="AC319" s="12">
        <f>AA319-'Surv-rate CEA'!V317*'Unit cost and utilities'!$H$6-('Surv-rate CEA'!U316-'Surv-rate CEA'!U317)*'Unit cost and utilities'!$G$14</f>
        <v>14.308108057257485</v>
      </c>
      <c r="AD319" s="12">
        <f t="shared" si="126"/>
        <v>8.4024638993275094</v>
      </c>
      <c r="AE319" s="12">
        <f>'Surv-rate CEA'!Z317*'Unit cost and utilities'!$H$12+'Surv-rate CEA'!Y317*'Unit cost and utilities'!$H$12+('Surv-rate CEA'!X316-'Surv-rate CEA'!X317)*'Unit cost and utilities'!$G$14</f>
        <v>36.095955389623171</v>
      </c>
      <c r="AF319" s="12">
        <f t="shared" si="127"/>
        <v>21.197419033972491</v>
      </c>
      <c r="AG319" s="12">
        <f>AE319-'Surv-rate CEA'!Y317*'Unit cost and utilities'!$H$12-('Surv-rate CEA'!X316-'Surv-rate CEA'!X317)*'Unit cost and utilities'!$G$14</f>
        <v>1.696611768833197</v>
      </c>
      <c r="AH319" s="12">
        <f t="shared" si="128"/>
        <v>0.99633851531923656</v>
      </c>
      <c r="AI319" s="12">
        <f>'Surv-rate CEA'!AC317*'Unit cost and utilities'!$H$5+'Surv-rate CEA'!AB317*'Unit cost and utilities'!$H$5+('Surv-rate CEA'!AA316-'Surv-rate CEA'!AA317)*'Unit cost and utilities'!$G$14</f>
        <v>42.940727121695325</v>
      </c>
      <c r="AJ319" s="12">
        <f t="shared" si="129"/>
        <v>25.21702436178531</v>
      </c>
      <c r="AK319" s="12">
        <f>AI319-'Surv-rate CEA'!AB317*'Unit cost and utilities'!$H$5-('Surv-rate CEA'!AA316-'Surv-rate CEA'!AA317)*'Unit cost and utilities'!$G$14</f>
        <v>1.9380854643303951</v>
      </c>
      <c r="AL319" s="12">
        <f t="shared" si="130"/>
        <v>1.1381444061423251</v>
      </c>
      <c r="AM319" s="12">
        <f>'Surv-rate CEA'!AF317*'Unit cost and utilities'!$H$9+'Surv-rate CEA'!AE317*'Unit cost and utilities'!$H$9+('Surv-rate CEA'!AD316-'Surv-rate CEA'!AD317)*'Unit cost and utilities'!G326</f>
        <v>112.44260783398092</v>
      </c>
      <c r="AN319" s="12">
        <f t="shared" si="131"/>
        <v>66.03213711347658</v>
      </c>
      <c r="AO319" s="12">
        <f>AM319-'Surv-rate CEA'!AE317*'Unit cost and utilities'!$H$9-('Surv-rate CEA'!AD316-'Surv-rate CEA'!AD317)*'Unit cost and utilities'!G326</f>
        <v>8.6031682514001631</v>
      </c>
      <c r="AP319" s="12">
        <f t="shared" si="132"/>
        <v>5.0522270563622129</v>
      </c>
      <c r="AQ319" s="13">
        <f>'Surv-rate CEA'!AI317*'Unit cost and utilities'!$H$4+'Surv-rate CEA'!AH317*'Unit cost and utilities'!$H$4+('Surv-rate CEA'!AG316-'Surv-rate CEA'!AG317)*'Unit cost and utilities'!$G$14</f>
        <v>34.561200291976562</v>
      </c>
      <c r="AR319" s="12">
        <f t="shared" si="133"/>
        <v>20.296131159245864</v>
      </c>
      <c r="AS319" s="13">
        <f>AQ319-'Surv-rate CEA'!AH317*'Unit cost and utilities'!$H$4-('Surv-rate CEA'!AG316-'Surv-rate CEA'!AG317)*'Unit cost and utilities'!$G$14</f>
        <v>8.9176613582009345E-2</v>
      </c>
      <c r="AT319" s="12">
        <f t="shared" si="134"/>
        <v>5.2369137365232896E-2</v>
      </c>
      <c r="AU319" s="12">
        <f>'Surv-rate CEA'!AL317*'Unit cost and utilities'!$H$8+'Surv-rate CEA'!AK317*'Unit cost and utilities'!$H$8+('Surv-rate CEA'!AJ316-'Surv-rate CEA'!AJ317)*'Unit cost and utilities'!$G$14</f>
        <v>34.391423925514268</v>
      </c>
      <c r="AV319" s="12">
        <f t="shared" si="135"/>
        <v>20.196429662412758</v>
      </c>
      <c r="AW319" s="12">
        <f>AU319-'Surv-rate CEA'!AK317*'Unit cost and utilities'!$H$8-('Surv-rate CEA'!AJ316-'Surv-rate CEA'!AJ317)*'Unit cost and utilities'!$G$14</f>
        <v>22.78788300941147</v>
      </c>
      <c r="AX319" s="12">
        <f t="shared" si="136"/>
        <v>13.382228004041197</v>
      </c>
      <c r="AY319" s="12">
        <f>'Surv-rate CEA'!AO317*'Unit cost and utilities'!$H$5+'Surv-rate CEA'!AN317*'Unit cost and utilities'!$H$5+('Surv-rate CEA'!AM316-'Surv-rate CEA'!AM317)*'Unit cost and utilities'!$G$14</f>
        <v>42.940727121695325</v>
      </c>
      <c r="AZ319" s="12">
        <f t="shared" si="137"/>
        <v>25.21702436178531</v>
      </c>
      <c r="BA319" s="12">
        <f>AY319-'Surv-rate CEA'!AN317*'Unit cost and utilities'!$H$5-('Surv-rate CEA'!AM316-'Surv-rate CEA'!AM317)*'Unit cost and utilities'!$G$14</f>
        <v>1.9380854643303951</v>
      </c>
      <c r="BB319" s="12">
        <f t="shared" si="138"/>
        <v>1.1381444061423251</v>
      </c>
    </row>
    <row r="320" spans="1:54">
      <c r="A320" s="12">
        <v>315</v>
      </c>
      <c r="B320" s="12">
        <f t="shared" si="139"/>
        <v>18.065753424657533</v>
      </c>
      <c r="C320" s="12">
        <f>'Surv-rate CEA'!D318*'Unit cost and utilities'!$H$7+'Surv-rate CEA'!E318*'Unit cost and utilities'!$H$7+'Unit cost and utilities'!$G$14*('Surv-rate CEA'!C317-'Surv-rate CEA'!C318)</f>
        <v>39.533288777669078</v>
      </c>
      <c r="D320" s="12">
        <f t="shared" si="113"/>
        <v>23.176551075362426</v>
      </c>
      <c r="E320" s="12">
        <f>C320-'Surv-rate CEA'!E318*'Unit cost and utilities'!$H$7-'Unit cost and utilities'!$G$14*('Surv-rate CEA'!C317-'Surv-rate CEA'!C318)</f>
        <v>0.70603790956061507</v>
      </c>
      <c r="F320" s="12">
        <f t="shared" si="114"/>
        <v>0.41391759142783163</v>
      </c>
      <c r="G320" s="12">
        <f>'Surv-rate CEA'!G318*'Unit cost and utilities'!$H$4+'Surv-rate CEA'!H318*'Unit cost and utilities'!$H$4+('Surv-rate CEA'!F317-'Surv-rate CEA'!F318)*'Unit cost and utilities'!$G$14</f>
        <v>34.307922572621564</v>
      </c>
      <c r="H320" s="12">
        <f t="shared" si="115"/>
        <v>20.113158919454445</v>
      </c>
      <c r="I320" s="12">
        <f>G320-'Surv-rate CEA'!H318*'Unit cost and utilities'!$H$4-('Surv-rate CEA'!F317-'Surv-rate CEA'!F318)*'Unit cost and utilities'!$G$14</f>
        <v>8.7842324488858536E-2</v>
      </c>
      <c r="J320" s="12">
        <f t="shared" si="116"/>
        <v>5.1497919425428258E-2</v>
      </c>
      <c r="K320" s="12">
        <f>'Surv-rate CEA'!K318*'Unit cost and utilities'!$H$10+'Surv-rate CEA'!J318*'Unit cost and utilities'!$H$10+('Surv-rate CEA'!I317-'Surv-rate CEA'!I318)*'Unit cost and utilities'!$G$14</f>
        <v>35.882441863472422</v>
      </c>
      <c r="L320" s="12">
        <f t="shared" si="117"/>
        <v>21.036227247231952</v>
      </c>
      <c r="M320" s="12">
        <f>K320-'Surv-rate CEA'!J318*'Unit cost and utilities'!$H$10-('Surv-rate CEA'!I317-'Surv-rate CEA'!I318)*'Unit cost and utilities'!$G$14</f>
        <v>1.6803211542433185</v>
      </c>
      <c r="N320" s="12">
        <f t="shared" si="118"/>
        <v>0.98509509981194121</v>
      </c>
      <c r="O320" s="12">
        <f>'Surv-rate CEA'!N318*'Unit cost and utilities'!$H$3+'Surv-rate CEA'!M318*'Unit cost and utilities'!$H$3+('Surv-rate CEA'!L317-'Surv-rate CEA'!L318)*'Unit cost and utilities'!$G$14</f>
        <v>34.233130051550631</v>
      </c>
      <c r="P320" s="12">
        <f t="shared" si="119"/>
        <v>20.069311500272999</v>
      </c>
      <c r="Q320" s="12">
        <f>O320-'Surv-rate CEA'!M318*'Unit cost and utilities'!$H$3-('Surv-rate CEA'!L317-'Surv-rate CEA'!L318)*'Unit cost and utilities'!$G$14</f>
        <v>8.7842324488858758E-2</v>
      </c>
      <c r="R320" s="12">
        <f t="shared" si="120"/>
        <v>5.149791942542839E-2</v>
      </c>
      <c r="S320" s="12">
        <f>'Surv-rate CEA'!Q318*'Unit cost and utilities'!$H$11+'Surv-rate CEA'!P318*'Unit cost and utilities'!$H$11+('Surv-rate CEA'!O317-'Surv-rate CEA'!O318)*'Unit cost and utilities'!$G$14</f>
        <v>35.882441863472422</v>
      </c>
      <c r="T320" s="12">
        <f t="shared" si="121"/>
        <v>21.036227247231952</v>
      </c>
      <c r="U320" s="12">
        <f>S320-'Surv-rate CEA'!P318*'Unit cost and utilities'!$H$11-('Surv-rate CEA'!O317-'Surv-rate CEA'!O318)*'Unit cost and utilities'!$G$14</f>
        <v>1.6803211542433185</v>
      </c>
      <c r="V320" s="12">
        <f t="shared" si="122"/>
        <v>0.98509509981194121</v>
      </c>
      <c r="W320" s="12">
        <f>'Surv-rate CEA'!T318*'Unit cost and utilities'!$H$4+'Surv-rate CEA'!S318*'Unit cost and utilities'!$H$4+('Surv-rate CEA'!R317-'Surv-rate CEA'!R318)*'Unit cost and utilities'!$G$14</f>
        <v>34.307922572621564</v>
      </c>
      <c r="X320" s="12">
        <f t="shared" si="123"/>
        <v>20.113158919454445</v>
      </c>
      <c r="Y320" s="12">
        <f>W320-'Surv-rate CEA'!S318*'Unit cost and utilities'!$H$4-('Surv-rate CEA'!R317-'Surv-rate CEA'!R318)*'Unit cost and utilities'!$G$14</f>
        <v>8.7842324488858536E-2</v>
      </c>
      <c r="Z320" s="12">
        <f t="shared" si="124"/>
        <v>5.1497919425428258E-2</v>
      </c>
      <c r="AA320" s="12">
        <f>'Surv-rate CEA'!W318*'Unit cost and utilities'!$H$6+'Surv-rate CEA'!V318*'Unit cost and utilities'!$H$6+('Surv-rate CEA'!U317-'Surv-rate CEA'!U318)*'Unit cost and utilities'!$G$14</f>
        <v>43.135573329788727</v>
      </c>
      <c r="AB320" s="12">
        <f t="shared" si="125"/>
        <v>25.28840502153221</v>
      </c>
      <c r="AC320" s="12">
        <f>AA320-'Surv-rate CEA'!V318*'Unit cost and utilities'!$H$6-('Surv-rate CEA'!U317-'Surv-rate CEA'!U318)*'Unit cost and utilities'!$G$14</f>
        <v>14.212871217679428</v>
      </c>
      <c r="AD320" s="12">
        <f t="shared" si="126"/>
        <v>8.332353464358496</v>
      </c>
      <c r="AE320" s="12">
        <f>'Surv-rate CEA'!Z318*'Unit cost and utilities'!$H$12+'Surv-rate CEA'!Y318*'Unit cost and utilities'!$H$12+('Surv-rate CEA'!X317-'Surv-rate CEA'!X318)*'Unit cost and utilities'!$G$14</f>
        <v>35.882441863472422</v>
      </c>
      <c r="AF320" s="12">
        <f t="shared" si="127"/>
        <v>21.036227247231952</v>
      </c>
      <c r="AG320" s="12">
        <f>AE320-'Surv-rate CEA'!Y318*'Unit cost and utilities'!$H$12-('Surv-rate CEA'!X317-'Surv-rate CEA'!X318)*'Unit cost and utilities'!$G$14</f>
        <v>1.6803211542433185</v>
      </c>
      <c r="AH320" s="12">
        <f t="shared" si="128"/>
        <v>0.98509509981194121</v>
      </c>
      <c r="AI320" s="12">
        <f>'Surv-rate CEA'!AC318*'Unit cost and utilities'!$H$5+'Surv-rate CEA'!AB318*'Unit cost and utilities'!$H$5+('Surv-rate CEA'!AA317-'Surv-rate CEA'!AA318)*'Unit cost and utilities'!$G$14</f>
        <v>42.641066004029426</v>
      </c>
      <c r="AJ320" s="12">
        <f t="shared" si="129"/>
        <v>24.998498093802098</v>
      </c>
      <c r="AK320" s="12">
        <f>AI320-'Surv-rate CEA'!AB318*'Unit cost and utilities'!$H$5-('Surv-rate CEA'!AA317-'Surv-rate CEA'!AA318)*'Unit cost and utilities'!$G$14</f>
        <v>1.9173361226043406</v>
      </c>
      <c r="AL320" s="12">
        <f t="shared" si="130"/>
        <v>1.1240460874400573</v>
      </c>
      <c r="AM320" s="12">
        <f>'Surv-rate CEA'!AF318*'Unit cost and utilities'!$H$9+'Surv-rate CEA'!AE318*'Unit cost and utilities'!$H$9+('Surv-rate CEA'!AD317-'Surv-rate CEA'!AD318)*'Unit cost and utilities'!G327</f>
        <v>111.98287782826289</v>
      </c>
      <c r="AN320" s="12">
        <f t="shared" si="131"/>
        <v>65.650416846140047</v>
      </c>
      <c r="AO320" s="12">
        <f>AM320-'Surv-rate CEA'!AE318*'Unit cost and utilities'!$H$9-('Surv-rate CEA'!AD317-'Surv-rate CEA'!AD318)*'Unit cost and utilities'!G327</f>
        <v>8.53985132043465</v>
      </c>
      <c r="AP320" s="12">
        <f t="shared" si="132"/>
        <v>5.0065225136507028</v>
      </c>
      <c r="AQ320" s="13">
        <f>'Surv-rate CEA'!AI318*'Unit cost and utilities'!$H$4+'Surv-rate CEA'!AH318*'Unit cost and utilities'!$H$4+('Surv-rate CEA'!AG317-'Surv-rate CEA'!AG318)*'Unit cost and utilities'!$G$14</f>
        <v>34.307922572621564</v>
      </c>
      <c r="AR320" s="12">
        <f t="shared" si="133"/>
        <v>20.113158919454445</v>
      </c>
      <c r="AS320" s="13">
        <f>AQ320-'Surv-rate CEA'!AH318*'Unit cost and utilities'!$H$4-('Surv-rate CEA'!AG317-'Surv-rate CEA'!AG318)*'Unit cost and utilities'!$G$14</f>
        <v>8.7842324488858536E-2</v>
      </c>
      <c r="AT320" s="12">
        <f t="shared" si="134"/>
        <v>5.1497919425428258E-2</v>
      </c>
      <c r="AU320" s="12">
        <f>'Surv-rate CEA'!AL318*'Unit cost and utilities'!$H$8+'Surv-rate CEA'!AK318*'Unit cost and utilities'!$H$8+('Surv-rate CEA'!AJ317-'Surv-rate CEA'!AJ318)*'Unit cost and utilities'!$G$14</f>
        <v>34.185458717884963</v>
      </c>
      <c r="AV320" s="12">
        <f t="shared" si="135"/>
        <v>20.041363987336581</v>
      </c>
      <c r="AW320" s="12">
        <f>AU320-'Surv-rate CEA'!AK318*'Unit cost and utilities'!$H$8-('Surv-rate CEA'!AJ317-'Surv-rate CEA'!AJ318)*'Unit cost and utilities'!$G$14</f>
        <v>22.650882044899706</v>
      </c>
      <c r="AX320" s="12">
        <f t="shared" si="136"/>
        <v>13.279171575327268</v>
      </c>
      <c r="AY320" s="12">
        <f>'Surv-rate CEA'!AO318*'Unit cost and utilities'!$H$5+'Surv-rate CEA'!AN318*'Unit cost and utilities'!$H$5+('Surv-rate CEA'!AM317-'Surv-rate CEA'!AM318)*'Unit cost and utilities'!$G$14</f>
        <v>42.641066004029426</v>
      </c>
      <c r="AZ320" s="12">
        <f t="shared" si="137"/>
        <v>24.998498093802098</v>
      </c>
      <c r="BA320" s="12">
        <f>AY320-'Surv-rate CEA'!AN318*'Unit cost and utilities'!$H$5-('Surv-rate CEA'!AM317-'Surv-rate CEA'!AM318)*'Unit cost and utilities'!$G$14</f>
        <v>1.9173361226043406</v>
      </c>
      <c r="BB320" s="12">
        <f t="shared" si="138"/>
        <v>1.1240460874400573</v>
      </c>
    </row>
    <row r="321" spans="1:54">
      <c r="A321" s="12">
        <v>316</v>
      </c>
      <c r="B321" s="12">
        <f t="shared" si="139"/>
        <v>18.123287671232877</v>
      </c>
      <c r="C321" s="12">
        <f>'Surv-rate CEA'!D319*'Unit cost and utilities'!$H$7+'Surv-rate CEA'!E319*'Unit cost and utilities'!$H$7+'Unit cost and utilities'!$G$14*('Surv-rate CEA'!C318-'Surv-rate CEA'!C319)</f>
        <v>39.305802853774274</v>
      </c>
      <c r="D321" s="12">
        <f t="shared" si="113"/>
        <v>23.004031589010161</v>
      </c>
      <c r="E321" s="12">
        <f>C321-'Surv-rate CEA'!E319*'Unit cost and utilities'!$H$7-'Unit cost and utilities'!$G$14*('Surv-rate CEA'!C318-'Surv-rate CEA'!C319)</f>
        <v>0.69843409144388668</v>
      </c>
      <c r="F321" s="12">
        <f t="shared" si="114"/>
        <v>0.40876406881163585</v>
      </c>
      <c r="G321" s="12">
        <f>'Surv-rate CEA'!G319*'Unit cost and utilities'!$H$4+'Surv-rate CEA'!H319*'Unit cost and utilities'!$H$4+('Surv-rate CEA'!F318-'Surv-rate CEA'!F319)*'Unit cost and utilities'!$G$14</f>
        <v>34.05708243137336</v>
      </c>
      <c r="H321" s="12">
        <f t="shared" si="115"/>
        <v>19.932176503185364</v>
      </c>
      <c r="I321" s="12">
        <f>G321-'Surv-rate CEA'!H319*'Unit cost and utilities'!$H$4-('Surv-rate CEA'!F318-'Surv-rate CEA'!F319)*'Unit cost and utilities'!$G$14</f>
        <v>8.6531143628360563E-2</v>
      </c>
      <c r="J321" s="12">
        <f t="shared" si="116"/>
        <v>5.0643035301054559E-2</v>
      </c>
      <c r="K321" s="12">
        <f>'Surv-rate CEA'!K319*'Unit cost and utilities'!$H$10+'Surv-rate CEA'!J319*'Unit cost and utilities'!$H$10+('Surv-rate CEA'!I318-'Surv-rate CEA'!I319)*'Unit cost and utilities'!$G$14</f>
        <v>35.670687340904024</v>
      </c>
      <c r="L321" s="12">
        <f t="shared" si="117"/>
        <v>20.876551522037342</v>
      </c>
      <c r="M321" s="12">
        <f>K321-'Surv-rate CEA'!J319*'Unit cost and utilities'!$H$10-('Surv-rate CEA'!I318-'Surv-rate CEA'!I319)*'Unit cost and utilities'!$G$14</f>
        <v>1.6642256613068405</v>
      </c>
      <c r="N321" s="12">
        <f t="shared" si="118"/>
        <v>0.97400121367239123</v>
      </c>
      <c r="O321" s="12">
        <f>'Surv-rate CEA'!N319*'Unit cost and utilities'!$H$3+'Surv-rate CEA'!M319*'Unit cost and utilities'!$H$3+('Surv-rate CEA'!L318-'Surv-rate CEA'!L319)*'Unit cost and utilities'!$G$14</f>
        <v>33.981891121703754</v>
      </c>
      <c r="P321" s="12">
        <f t="shared" si="119"/>
        <v>19.888170195279795</v>
      </c>
      <c r="Q321" s="12">
        <f>O321-'Surv-rate CEA'!M319*'Unit cost and utilities'!$H$3-('Surv-rate CEA'!L318-'Surv-rate CEA'!L319)*'Unit cost and utilities'!$G$14</f>
        <v>8.6531143628361729E-2</v>
      </c>
      <c r="R321" s="12">
        <f t="shared" si="120"/>
        <v>5.0643035301055246E-2</v>
      </c>
      <c r="S321" s="12">
        <f>'Surv-rate CEA'!Q319*'Unit cost and utilities'!$H$11+'Surv-rate CEA'!P319*'Unit cost and utilities'!$H$11+('Surv-rate CEA'!O318-'Surv-rate CEA'!O319)*'Unit cost and utilities'!$G$14</f>
        <v>35.670687340904024</v>
      </c>
      <c r="T321" s="12">
        <f t="shared" si="121"/>
        <v>20.876551522037342</v>
      </c>
      <c r="U321" s="12">
        <f>S321-'Surv-rate CEA'!P319*'Unit cost and utilities'!$H$11-('Surv-rate CEA'!O318-'Surv-rate CEA'!O319)*'Unit cost and utilities'!$G$14</f>
        <v>1.6642256613068405</v>
      </c>
      <c r="V321" s="12">
        <f t="shared" si="122"/>
        <v>0.97400121367239123</v>
      </c>
      <c r="W321" s="12">
        <f>'Surv-rate CEA'!T319*'Unit cost and utilities'!$H$4+'Surv-rate CEA'!S319*'Unit cost and utilities'!$H$4+('Surv-rate CEA'!R318-'Surv-rate CEA'!R319)*'Unit cost and utilities'!$G$14</f>
        <v>34.05708243137336</v>
      </c>
      <c r="X321" s="12">
        <f t="shared" si="123"/>
        <v>19.932176503185364</v>
      </c>
      <c r="Y321" s="12">
        <f>W321-'Surv-rate CEA'!S319*'Unit cost and utilities'!$H$4-('Surv-rate CEA'!R318-'Surv-rate CEA'!R319)*'Unit cost and utilities'!$G$14</f>
        <v>8.6531143628360563E-2</v>
      </c>
      <c r="Z321" s="12">
        <f t="shared" si="124"/>
        <v>5.0643035301054559E-2</v>
      </c>
      <c r="AA321" s="12">
        <f>'Surv-rate CEA'!W319*'Unit cost and utilities'!$H$6+'Surv-rate CEA'!V319*'Unit cost and utilities'!$H$6+('Surv-rate CEA'!U318-'Surv-rate CEA'!U319)*'Unit cost and utilities'!$G$14</f>
        <v>42.893068623222874</v>
      </c>
      <c r="AB321" s="12">
        <f t="shared" si="125"/>
        <v>25.103507215689707</v>
      </c>
      <c r="AC321" s="12">
        <f>AA321-'Surv-rate CEA'!V319*'Unit cost and utilities'!$H$6-('Surv-rate CEA'!U318-'Surv-rate CEA'!U319)*'Unit cost and utilities'!$G$14</f>
        <v>14.11849555211815</v>
      </c>
      <c r="AD321" s="12">
        <f t="shared" si="126"/>
        <v>8.2629610411084293</v>
      </c>
      <c r="AE321" s="12">
        <f>'Surv-rate CEA'!Z319*'Unit cost and utilities'!$H$12+'Surv-rate CEA'!Y319*'Unit cost and utilities'!$H$12+('Surv-rate CEA'!X318-'Surv-rate CEA'!X319)*'Unit cost and utilities'!$G$14</f>
        <v>35.670687340904024</v>
      </c>
      <c r="AF321" s="12">
        <f t="shared" si="127"/>
        <v>20.876551522037342</v>
      </c>
      <c r="AG321" s="12">
        <f>AE321-'Surv-rate CEA'!Y319*'Unit cost and utilities'!$H$12-('Surv-rate CEA'!X318-'Surv-rate CEA'!X319)*'Unit cost and utilities'!$G$14</f>
        <v>1.6642256613068405</v>
      </c>
      <c r="AH321" s="12">
        <f t="shared" si="128"/>
        <v>0.97400121367239123</v>
      </c>
      <c r="AI321" s="12">
        <f>'Surv-rate CEA'!AC319*'Unit cost and utilities'!$H$5+'Surv-rate CEA'!AB319*'Unit cost and utilities'!$H$5+('Surv-rate CEA'!AA318-'Surv-rate CEA'!AA319)*'Unit cost and utilities'!$G$14</f>
        <v>42.344184454149129</v>
      </c>
      <c r="AJ321" s="12">
        <f t="shared" si="129"/>
        <v>24.782268420210745</v>
      </c>
      <c r="AK321" s="12">
        <f>AI321-'Surv-rate CEA'!AB319*'Unit cost and utilities'!$H$5-('Surv-rate CEA'!AA318-'Surv-rate CEA'!AA319)*'Unit cost and utilities'!$G$14</f>
        <v>1.8968581372390272</v>
      </c>
      <c r="AL321" s="12">
        <f t="shared" si="130"/>
        <v>1.1101512077300701</v>
      </c>
      <c r="AM321" s="12">
        <f>'Surv-rate CEA'!AF319*'Unit cost and utilities'!$H$9+'Surv-rate CEA'!AE319*'Unit cost and utilities'!$H$9+('Surv-rate CEA'!AD318-'Surv-rate CEA'!AD319)*'Unit cost and utilities'!G328</f>
        <v>111.5260810244836</v>
      </c>
      <c r="AN321" s="12">
        <f t="shared" si="131"/>
        <v>65.271519842250839</v>
      </c>
      <c r="AO321" s="12">
        <f>AM321-'Surv-rate CEA'!AE319*'Unit cost and utilities'!$H$9-('Surv-rate CEA'!AD318-'Surv-rate CEA'!AD319)*'Unit cost and utilities'!G328</f>
        <v>8.477151317369092</v>
      </c>
      <c r="AP321" s="12">
        <f t="shared" si="132"/>
        <v>4.9613197678482814</v>
      </c>
      <c r="AQ321" s="13">
        <f>'Surv-rate CEA'!AI319*'Unit cost and utilities'!$H$4+'Surv-rate CEA'!AH319*'Unit cost and utilities'!$H$4+('Surv-rate CEA'!AG318-'Surv-rate CEA'!AG319)*'Unit cost and utilities'!$G$14</f>
        <v>34.05708243137336</v>
      </c>
      <c r="AR321" s="12">
        <f t="shared" si="133"/>
        <v>19.932176503185364</v>
      </c>
      <c r="AS321" s="13">
        <f>AQ321-'Surv-rate CEA'!AH319*'Unit cost and utilities'!$H$4-('Surv-rate CEA'!AG318-'Surv-rate CEA'!AG319)*'Unit cost and utilities'!$G$14</f>
        <v>8.6531143628360563E-2</v>
      </c>
      <c r="AT321" s="12">
        <f t="shared" si="134"/>
        <v>5.0643035301054559E-2</v>
      </c>
      <c r="AU321" s="12">
        <f>'Surv-rate CEA'!AL319*'Unit cost and utilities'!$H$8+'Surv-rate CEA'!AK319*'Unit cost and utilities'!$H$8+('Surv-rate CEA'!AJ318-'Surv-rate CEA'!AJ319)*'Unit cost and utilities'!$G$14</f>
        <v>33.981205447224831</v>
      </c>
      <c r="AV321" s="12">
        <f t="shared" si="135"/>
        <v>19.887768898874999</v>
      </c>
      <c r="AW321" s="12">
        <f>AU321-'Surv-rate CEA'!AK319*'Unit cost and utilities'!$H$8-('Surv-rate CEA'!AJ318-'Surv-rate CEA'!AJ319)*'Unit cost and utilities'!$G$14</f>
        <v>22.515031974976846</v>
      </c>
      <c r="AX321" s="12">
        <f t="shared" si="136"/>
        <v>13.177100305183238</v>
      </c>
      <c r="AY321" s="12">
        <f>'Surv-rate CEA'!AO319*'Unit cost and utilities'!$H$5+'Surv-rate CEA'!AN319*'Unit cost and utilities'!$H$5+('Surv-rate CEA'!AM318-'Surv-rate CEA'!AM319)*'Unit cost and utilities'!$G$14</f>
        <v>42.344184454149129</v>
      </c>
      <c r="AZ321" s="12">
        <f t="shared" si="137"/>
        <v>24.782268420210745</v>
      </c>
      <c r="BA321" s="12">
        <f>AY321-'Surv-rate CEA'!AN319*'Unit cost and utilities'!$H$5-('Surv-rate CEA'!AM318-'Surv-rate CEA'!AM319)*'Unit cost and utilities'!$G$14</f>
        <v>1.8968581372390272</v>
      </c>
      <c r="BB321" s="12">
        <f t="shared" si="138"/>
        <v>1.1101512077300701</v>
      </c>
    </row>
    <row r="322" spans="1:54">
      <c r="A322" s="12">
        <v>317</v>
      </c>
      <c r="B322" s="12">
        <f t="shared" si="139"/>
        <v>18.18082191780822</v>
      </c>
      <c r="C322" s="12">
        <f>'Surv-rate CEA'!D320*'Unit cost and utilities'!$H$7+'Surv-rate CEA'!E320*'Unit cost and utilities'!$H$7+'Unit cost and utilities'!$G$14*('Surv-rate CEA'!C319-'Surv-rate CEA'!C320)</f>
        <v>39.080153033548292</v>
      </c>
      <c r="D322" s="12">
        <f t="shared" si="113"/>
        <v>22.833104243405138</v>
      </c>
      <c r="E322" s="12">
        <f>C322-'Surv-rate CEA'!E320*'Unit cost and utilities'!$H$7-'Unit cost and utilities'!$G$14*('Surv-rate CEA'!C319-'Surv-rate CEA'!C320)</f>
        <v>0.69093014355399984</v>
      </c>
      <c r="F322" s="12">
        <f t="shared" si="114"/>
        <v>0.40368521533517038</v>
      </c>
      <c r="G322" s="12">
        <f>'Surv-rate CEA'!G320*'Unit cost and utilities'!$H$4+'Surv-rate CEA'!H320*'Unit cost and utilities'!$H$4+('Surv-rate CEA'!F319-'Surv-rate CEA'!F320)*'Unit cost and utilities'!$G$14</f>
        <v>33.808650497410611</v>
      </c>
      <c r="H322" s="12">
        <f t="shared" si="115"/>
        <v>19.753158092127805</v>
      </c>
      <c r="I322" s="12">
        <f>G322-'Surv-rate CEA'!H320*'Unit cost and utilities'!$H$4-('Surv-rate CEA'!F319-'Surv-rate CEA'!F320)*'Unit cost and utilities'!$G$14</f>
        <v>8.5242614936880678E-2</v>
      </c>
      <c r="J322" s="12">
        <f t="shared" si="116"/>
        <v>4.9804142557051824E-2</v>
      </c>
      <c r="K322" s="12">
        <f>'Surv-rate CEA'!K320*'Unit cost and utilities'!$H$10+'Surv-rate CEA'!J320*'Unit cost and utilities'!$H$10+('Surv-rate CEA'!I319-'Surv-rate CEA'!I320)*'Unit cost and utilities'!$G$14</f>
        <v>35.460672969650659</v>
      </c>
      <c r="L322" s="12">
        <f t="shared" si="117"/>
        <v>20.718374407650508</v>
      </c>
      <c r="M322" s="12">
        <f>K322-'Surv-rate CEA'!J320*'Unit cost and utilities'!$H$10-('Surv-rate CEA'!I319-'Surv-rate CEA'!I320)*'Unit cost and utilities'!$G$14</f>
        <v>1.6483224710119067</v>
      </c>
      <c r="N322" s="12">
        <f t="shared" si="118"/>
        <v>0.96305454011536673</v>
      </c>
      <c r="O322" s="12">
        <f>'Surv-rate CEA'!N320*'Unit cost and utilities'!$H$3+'Surv-rate CEA'!M320*'Unit cost and utilities'!$H$3+('Surv-rate CEA'!L319-'Surv-rate CEA'!L320)*'Unit cost and utilities'!$G$14</f>
        <v>33.733078771291723</v>
      </c>
      <c r="P322" s="12">
        <f t="shared" si="119"/>
        <v>19.70900429623951</v>
      </c>
      <c r="Q322" s="12">
        <f>O322-'Surv-rate CEA'!M320*'Unit cost and utilities'!$H$3-('Surv-rate CEA'!L319-'Surv-rate CEA'!L320)*'Unit cost and utilities'!$G$14</f>
        <v>8.5242614936879568E-2</v>
      </c>
      <c r="R322" s="12">
        <f t="shared" si="120"/>
        <v>4.9804142557051172E-2</v>
      </c>
      <c r="S322" s="12">
        <f>'Surv-rate CEA'!Q320*'Unit cost and utilities'!$H$11+'Surv-rate CEA'!P320*'Unit cost and utilities'!$H$11+('Surv-rate CEA'!O319-'Surv-rate CEA'!O320)*'Unit cost and utilities'!$G$14</f>
        <v>35.460672969650659</v>
      </c>
      <c r="T322" s="12">
        <f t="shared" si="121"/>
        <v>20.718374407650508</v>
      </c>
      <c r="U322" s="12">
        <f>S322-'Surv-rate CEA'!P320*'Unit cost and utilities'!$H$11-('Surv-rate CEA'!O319-'Surv-rate CEA'!O320)*'Unit cost and utilities'!$G$14</f>
        <v>1.6483224710119067</v>
      </c>
      <c r="V322" s="12">
        <f t="shared" si="122"/>
        <v>0.96305454011536673</v>
      </c>
      <c r="W322" s="12">
        <f>'Surv-rate CEA'!T320*'Unit cost and utilities'!$H$4+'Surv-rate CEA'!S320*'Unit cost and utilities'!$H$4+('Surv-rate CEA'!R319-'Surv-rate CEA'!R320)*'Unit cost and utilities'!$G$14</f>
        <v>33.808650497410611</v>
      </c>
      <c r="X322" s="12">
        <f t="shared" si="123"/>
        <v>19.753158092127805</v>
      </c>
      <c r="Y322" s="12">
        <f>W322-'Surv-rate CEA'!S320*'Unit cost and utilities'!$H$4-('Surv-rate CEA'!R319-'Surv-rate CEA'!R320)*'Unit cost and utilities'!$G$14</f>
        <v>8.5242614936880678E-2</v>
      </c>
      <c r="Z322" s="12">
        <f t="shared" si="124"/>
        <v>4.9804142557051824E-2</v>
      </c>
      <c r="AA322" s="12">
        <f>'Surv-rate CEA'!W320*'Unit cost and utilities'!$H$6+'Surv-rate CEA'!V320*'Unit cost and utilities'!$H$6+('Surv-rate CEA'!U319-'Surv-rate CEA'!U320)*'Unit cost and utilities'!$G$14</f>
        <v>42.652489263750482</v>
      </c>
      <c r="AB322" s="12">
        <f t="shared" si="125"/>
        <v>24.920289661197078</v>
      </c>
      <c r="AC322" s="12">
        <f>AA322-'Surv-rate CEA'!V320*'Unit cost and utilities'!$H$6-('Surv-rate CEA'!U319-'Surv-rate CEA'!U320)*'Unit cost and utilities'!$G$14</f>
        <v>14.024971106948673</v>
      </c>
      <c r="AD322" s="12">
        <f t="shared" si="126"/>
        <v>8.1942777199669656</v>
      </c>
      <c r="AE322" s="12">
        <f>'Surv-rate CEA'!Z320*'Unit cost and utilities'!$H$12+'Surv-rate CEA'!Y320*'Unit cost and utilities'!$H$12+('Surv-rate CEA'!X319-'Surv-rate CEA'!X320)*'Unit cost and utilities'!$G$14</f>
        <v>35.460672969650659</v>
      </c>
      <c r="AF322" s="12">
        <f t="shared" si="127"/>
        <v>20.718374407650508</v>
      </c>
      <c r="AG322" s="12">
        <f>AE322-'Surv-rate CEA'!Y320*'Unit cost and utilities'!$H$12-('Surv-rate CEA'!X319-'Surv-rate CEA'!X320)*'Unit cost and utilities'!$G$14</f>
        <v>1.6483224710119067</v>
      </c>
      <c r="AH322" s="12">
        <f t="shared" si="128"/>
        <v>0.96305454011536673</v>
      </c>
      <c r="AI322" s="12">
        <f>'Surv-rate CEA'!AC320*'Unit cost and utilities'!$H$5+'Surv-rate CEA'!AB320*'Unit cost and utilities'!$H$5+('Surv-rate CEA'!AA319-'Surv-rate CEA'!AA320)*'Unit cost and utilities'!$G$14</f>
        <v>42.050049929889944</v>
      </c>
      <c r="AJ322" s="12">
        <f t="shared" si="129"/>
        <v>24.568306389827676</v>
      </c>
      <c r="AK322" s="12">
        <f>AI322-'Surv-rate CEA'!AB320*'Unit cost and utilities'!$H$5-('Surv-rate CEA'!AA319-'Surv-rate CEA'!AA320)*'Unit cost and utilities'!$G$14</f>
        <v>1.8766472928114555</v>
      </c>
      <c r="AL322" s="12">
        <f t="shared" si="130"/>
        <v>1.096456383578738</v>
      </c>
      <c r="AM322" s="12">
        <f>'Surv-rate CEA'!AF320*'Unit cost and utilities'!$H$9+'Surv-rate CEA'!AE320*'Unit cost and utilities'!$H$9+('Surv-rate CEA'!AD319-'Surv-rate CEA'!AD320)*'Unit cost and utilities'!G329</f>
        <v>111.07219140154133</v>
      </c>
      <c r="AN322" s="12">
        <f t="shared" si="131"/>
        <v>64.895419489215158</v>
      </c>
      <c r="AO322" s="12">
        <f>AM322-'Surv-rate CEA'!AE320*'Unit cost and utilities'!$H$9-('Surv-rate CEA'!AD319-'Surv-rate CEA'!AD320)*'Unit cost and utilities'!G329</f>
        <v>8.4150606870815636</v>
      </c>
      <c r="AP322" s="12">
        <f t="shared" si="132"/>
        <v>4.9166122179145475</v>
      </c>
      <c r="AQ322" s="13">
        <f>'Surv-rate CEA'!AI320*'Unit cost and utilities'!$H$4+'Surv-rate CEA'!AH320*'Unit cost and utilities'!$H$4+('Surv-rate CEA'!AG319-'Surv-rate CEA'!AG320)*'Unit cost and utilities'!$G$14</f>
        <v>33.808650497410611</v>
      </c>
      <c r="AR322" s="12">
        <f t="shared" si="133"/>
        <v>19.753158092127805</v>
      </c>
      <c r="AS322" s="13">
        <f>AQ322-'Surv-rate CEA'!AH320*'Unit cost and utilities'!$H$4-('Surv-rate CEA'!AG319-'Surv-rate CEA'!AG320)*'Unit cost and utilities'!$G$14</f>
        <v>8.5242614936880678E-2</v>
      </c>
      <c r="AT322" s="12">
        <f t="shared" si="134"/>
        <v>4.9804142557051824E-2</v>
      </c>
      <c r="AU322" s="12">
        <f>'Surv-rate CEA'!AL320*'Unit cost and utilities'!$H$8+'Surv-rate CEA'!AK320*'Unit cost and utilities'!$H$8+('Surv-rate CEA'!AJ319-'Surv-rate CEA'!AJ320)*'Unit cost and utilities'!$G$14</f>
        <v>33.778645643109613</v>
      </c>
      <c r="AV322" s="12">
        <f t="shared" si="135"/>
        <v>19.735627353047157</v>
      </c>
      <c r="AW322" s="12">
        <f>AU322-'Surv-rate CEA'!AK320*'Unit cost and utilities'!$H$8-('Surv-rate CEA'!AJ319-'Surv-rate CEA'!AJ320)*'Unit cost and utilities'!$G$14</f>
        <v>22.380320220704341</v>
      </c>
      <c r="AX322" s="12">
        <f t="shared" si="136"/>
        <v>13.07600264925914</v>
      </c>
      <c r="AY322" s="12">
        <f>'Surv-rate CEA'!AO320*'Unit cost and utilities'!$H$5+'Surv-rate CEA'!AN320*'Unit cost and utilities'!$H$5+('Surv-rate CEA'!AM319-'Surv-rate CEA'!AM320)*'Unit cost and utilities'!$G$14</f>
        <v>42.050049929889944</v>
      </c>
      <c r="AZ322" s="12">
        <f t="shared" si="137"/>
        <v>24.568306389827676</v>
      </c>
      <c r="BA322" s="12">
        <f>AY322-'Surv-rate CEA'!AN320*'Unit cost and utilities'!$H$5-('Surv-rate CEA'!AM319-'Surv-rate CEA'!AM320)*'Unit cost and utilities'!$G$14</f>
        <v>1.8766472928114555</v>
      </c>
      <c r="BB322" s="12">
        <f t="shared" si="138"/>
        <v>1.096456383578738</v>
      </c>
    </row>
    <row r="323" spans="1:54">
      <c r="A323" s="12">
        <v>318</v>
      </c>
      <c r="B323" s="12">
        <f t="shared" si="139"/>
        <v>18.238356164383561</v>
      </c>
      <c r="C323" s="12">
        <f>'Surv-rate CEA'!D321*'Unit cost and utilities'!$H$7+'Surv-rate CEA'!E321*'Unit cost and utilities'!$H$7+'Unit cost and utilities'!$G$14*('Surv-rate CEA'!C320-'Surv-rate CEA'!C321)</f>
        <v>38.856319951990216</v>
      </c>
      <c r="D323" s="12">
        <f t="shared" si="113"/>
        <v>22.663751008050788</v>
      </c>
      <c r="E323" s="12">
        <f>C323-'Surv-rate CEA'!E321*'Unit cost and utilities'!$H$7-'Unit cost and utilities'!$G$14*('Surv-rate CEA'!C320-'Surv-rate CEA'!C321)</f>
        <v>0.68352450962905054</v>
      </c>
      <c r="F323" s="12">
        <f t="shared" si="114"/>
        <v>0.39867978525175168</v>
      </c>
      <c r="G323" s="12">
        <f>'Surv-rate CEA'!G321*'Unit cost and utilities'!$H$4+'Surv-rate CEA'!H321*'Unit cost and utilities'!$H$4+('Surv-rate CEA'!F320-'Surv-rate CEA'!F321)*'Unit cost and utilities'!$G$14</f>
        <v>33.562597827669912</v>
      </c>
      <c r="H323" s="12">
        <f t="shared" si="115"/>
        <v>19.576078261901806</v>
      </c>
      <c r="I323" s="12">
        <f>G323-'Surv-rate CEA'!H321*'Unit cost and utilities'!$H$4-('Surv-rate CEA'!F320-'Surv-rate CEA'!F321)*'Unit cost and utilities'!$G$14</f>
        <v>8.3976292475729353E-2</v>
      </c>
      <c r="J323" s="12">
        <f t="shared" si="116"/>
        <v>4.8980906725102677E-2</v>
      </c>
      <c r="K323" s="12">
        <f>'Surv-rate CEA'!K321*'Unit cost and utilities'!$H$10+'Surv-rate CEA'!J321*'Unit cost and utilities'!$H$10+('Surv-rate CEA'!I320-'Surv-rate CEA'!I321)*'Unit cost and utilities'!$G$14</f>
        <v>35.252380148143594</v>
      </c>
      <c r="L323" s="12">
        <f t="shared" si="117"/>
        <v>20.561678694890322</v>
      </c>
      <c r="M323" s="12">
        <f>K323-'Surv-rate CEA'!J321*'Unit cost and utilities'!$H$10-('Surv-rate CEA'!I320-'Surv-rate CEA'!I321)*'Unit cost and utilities'!$G$14</f>
        <v>1.63260881222722</v>
      </c>
      <c r="N323" s="12">
        <f t="shared" si="118"/>
        <v>0.9522528036516249</v>
      </c>
      <c r="O323" s="12">
        <f>'Surv-rate CEA'!N321*'Unit cost and utilities'!$H$3+'Surv-rate CEA'!M321*'Unit cost and utilities'!$H$3+('Surv-rate CEA'!L320-'Surv-rate CEA'!L321)*'Unit cost and utilities'!$G$14</f>
        <v>33.486663591488359</v>
      </c>
      <c r="P323" s="12">
        <f t="shared" si="119"/>
        <v>19.531788050581444</v>
      </c>
      <c r="Q323" s="12">
        <f>O323-'Surv-rate CEA'!M321*'Unit cost and utilities'!$H$3-('Surv-rate CEA'!L320-'Surv-rate CEA'!L321)*'Unit cost and utilities'!$G$14</f>
        <v>8.3976292475732628E-2</v>
      </c>
      <c r="R323" s="12">
        <f t="shared" si="120"/>
        <v>4.8980906725104585E-2</v>
      </c>
      <c r="S323" s="12">
        <f>'Surv-rate CEA'!Q321*'Unit cost and utilities'!$H$11+'Surv-rate CEA'!P321*'Unit cost and utilities'!$H$11+('Surv-rate CEA'!O320-'Surv-rate CEA'!O321)*'Unit cost and utilities'!$G$14</f>
        <v>35.252380148143594</v>
      </c>
      <c r="T323" s="12">
        <f t="shared" si="121"/>
        <v>20.561678694890322</v>
      </c>
      <c r="U323" s="12">
        <f>S323-'Surv-rate CEA'!P321*'Unit cost and utilities'!$H$11-('Surv-rate CEA'!O320-'Surv-rate CEA'!O321)*'Unit cost and utilities'!$G$14</f>
        <v>1.63260881222722</v>
      </c>
      <c r="V323" s="12">
        <f t="shared" si="122"/>
        <v>0.9522528036516249</v>
      </c>
      <c r="W323" s="12">
        <f>'Surv-rate CEA'!T321*'Unit cost and utilities'!$H$4+'Surv-rate CEA'!S321*'Unit cost and utilities'!$H$4+('Surv-rate CEA'!R320-'Surv-rate CEA'!R321)*'Unit cost and utilities'!$G$14</f>
        <v>33.562597827669912</v>
      </c>
      <c r="X323" s="12">
        <f t="shared" si="123"/>
        <v>19.576078261901806</v>
      </c>
      <c r="Y323" s="12">
        <f>W323-'Surv-rate CEA'!S321*'Unit cost and utilities'!$H$4-('Surv-rate CEA'!R320-'Surv-rate CEA'!R321)*'Unit cost and utilities'!$G$14</f>
        <v>8.3976292475729353E-2</v>
      </c>
      <c r="Z323" s="12">
        <f t="shared" si="124"/>
        <v>4.8980906725102677E-2</v>
      </c>
      <c r="AA323" s="12">
        <f>'Surv-rate CEA'!W321*'Unit cost and utilities'!$H$6+'Surv-rate CEA'!V321*'Unit cost and utilities'!$H$6+('Surv-rate CEA'!U320-'Surv-rate CEA'!U321)*'Unit cost and utilities'!$G$14</f>
        <v>42.413815192497104</v>
      </c>
      <c r="AB323" s="12">
        <f t="shared" si="125"/>
        <v>24.738733570547527</v>
      </c>
      <c r="AC323" s="12">
        <f>AA323-'Surv-rate CEA'!V321*'Unit cost and utilities'!$H$6-('Surv-rate CEA'!U320-'Surv-rate CEA'!U321)*'Unit cost and utilities'!$G$14</f>
        <v>13.932288069469719</v>
      </c>
      <c r="AD323" s="12">
        <f t="shared" si="126"/>
        <v>8.1262947229444258</v>
      </c>
      <c r="AE323" s="12">
        <f>'Surv-rate CEA'!Z321*'Unit cost and utilities'!$H$12+'Surv-rate CEA'!Y321*'Unit cost and utilities'!$H$12+('Surv-rate CEA'!X320-'Surv-rate CEA'!X321)*'Unit cost and utilities'!$G$14</f>
        <v>35.252380148143594</v>
      </c>
      <c r="AF323" s="12">
        <f t="shared" si="127"/>
        <v>20.561678694890322</v>
      </c>
      <c r="AG323" s="12">
        <f>AE323-'Surv-rate CEA'!Y321*'Unit cost and utilities'!$H$12-('Surv-rate CEA'!X320-'Surv-rate CEA'!X321)*'Unit cost and utilities'!$G$14</f>
        <v>1.63260881222722</v>
      </c>
      <c r="AH323" s="12">
        <f t="shared" si="128"/>
        <v>0.9522528036516249</v>
      </c>
      <c r="AI323" s="12">
        <f>'Surv-rate CEA'!AC321*'Unit cost and utilities'!$H$5+'Surv-rate CEA'!AB321*'Unit cost and utilities'!$H$5+('Surv-rate CEA'!AA320-'Surv-rate CEA'!AA321)*'Unit cost and utilities'!$G$14</f>
        <v>41.758630352224834</v>
      </c>
      <c r="AJ323" s="12">
        <f t="shared" si="129"/>
        <v>24.356583482671805</v>
      </c>
      <c r="AK323" s="12">
        <f>AI323-'Surv-rate CEA'!AB321*'Unit cost and utilities'!$H$5-('Surv-rate CEA'!AA320-'Surv-rate CEA'!AA321)*'Unit cost and utilities'!$G$14</f>
        <v>1.8566994500035103</v>
      </c>
      <c r="AL323" s="12">
        <f t="shared" si="130"/>
        <v>1.0829582956815518</v>
      </c>
      <c r="AM323" s="12">
        <f>'Surv-rate CEA'!AF321*'Unit cost and utilities'!$H$9+'Surv-rate CEA'!AE321*'Unit cost and utilities'!$H$9+('Surv-rate CEA'!AD320-'Surv-rate CEA'!AD321)*'Unit cost and utilities'!G330</f>
        <v>110.62118323699406</v>
      </c>
      <c r="AN323" s="12">
        <f t="shared" si="131"/>
        <v>64.522089487550204</v>
      </c>
      <c r="AO323" s="12">
        <f>AM323-'Surv-rate CEA'!AE321*'Unit cost and utilities'!$H$9-('Surv-rate CEA'!AD320-'Surv-rate CEA'!AD321)*'Unit cost and utilities'!G330</f>
        <v>8.3535719864842122</v>
      </c>
      <c r="AP323" s="12">
        <f t="shared" si="132"/>
        <v>4.8723933651830365</v>
      </c>
      <c r="AQ323" s="13">
        <f>'Surv-rate CEA'!AI321*'Unit cost and utilities'!$H$4+'Surv-rate CEA'!AH321*'Unit cost and utilities'!$H$4+('Surv-rate CEA'!AG320-'Surv-rate CEA'!AG321)*'Unit cost and utilities'!$G$14</f>
        <v>33.562597827669912</v>
      </c>
      <c r="AR323" s="12">
        <f t="shared" si="133"/>
        <v>19.576078261901806</v>
      </c>
      <c r="AS323" s="13">
        <f>AQ323-'Surv-rate CEA'!AH321*'Unit cost and utilities'!$H$4-('Surv-rate CEA'!AG320-'Surv-rate CEA'!AG321)*'Unit cost and utilities'!$G$14</f>
        <v>8.3976292475729353E-2</v>
      </c>
      <c r="AT323" s="12">
        <f t="shared" si="134"/>
        <v>4.8980906725102677E-2</v>
      </c>
      <c r="AU323" s="12">
        <f>'Surv-rate CEA'!AL321*'Unit cost and utilities'!$H$8+'Surv-rate CEA'!AK321*'Unit cost and utilities'!$H$8+('Surv-rate CEA'!AJ320-'Surv-rate CEA'!AJ321)*'Unit cost and utilities'!$G$14</f>
        <v>33.577761082014725</v>
      </c>
      <c r="AV323" s="12">
        <f t="shared" si="135"/>
        <v>19.584922543124712</v>
      </c>
      <c r="AW323" s="12">
        <f>AU323-'Surv-rate CEA'!AK321*'Unit cost and utilities'!$H$8-('Surv-rate CEA'!AJ320-'Surv-rate CEA'!AJ321)*'Unit cost and utilities'!$G$14</f>
        <v>22.246734373552314</v>
      </c>
      <c r="AX323" s="12">
        <f t="shared" si="136"/>
        <v>12.975867225908242</v>
      </c>
      <c r="AY323" s="12">
        <f>'Surv-rate CEA'!AO321*'Unit cost and utilities'!$H$5+'Surv-rate CEA'!AN321*'Unit cost and utilities'!$H$5+('Surv-rate CEA'!AM320-'Surv-rate CEA'!AM321)*'Unit cost and utilities'!$G$14</f>
        <v>41.758630352224834</v>
      </c>
      <c r="AZ323" s="12">
        <f t="shared" si="137"/>
        <v>24.356583482671805</v>
      </c>
      <c r="BA323" s="12">
        <f>AY323-'Surv-rate CEA'!AN321*'Unit cost and utilities'!$H$5-('Surv-rate CEA'!AM320-'Surv-rate CEA'!AM321)*'Unit cost and utilities'!$G$14</f>
        <v>1.8566994500035103</v>
      </c>
      <c r="BB323" s="12">
        <f t="shared" si="138"/>
        <v>1.0829582956815518</v>
      </c>
    </row>
    <row r="324" spans="1:54">
      <c r="A324" s="12">
        <v>319</v>
      </c>
      <c r="B324" s="12">
        <f t="shared" si="139"/>
        <v>18.295890410958904</v>
      </c>
      <c r="C324" s="12">
        <f>'Surv-rate CEA'!D322*'Unit cost and utilities'!$H$7+'Surv-rate CEA'!E322*'Unit cost and utilities'!$H$7+'Unit cost and utilities'!$G$14*('Surv-rate CEA'!C321-'Surv-rate CEA'!C322)</f>
        <v>38.634284498252526</v>
      </c>
      <c r="D324" s="12">
        <f t="shared" si="113"/>
        <v>22.495954098599071</v>
      </c>
      <c r="E324" s="12">
        <f>C324-'Surv-rate CEA'!E322*'Unit cost and utilities'!$H$7-'Unit cost and utilities'!$G$14*('Surv-rate CEA'!C321-'Surv-rate CEA'!C322)</f>
        <v>0.67621566156509649</v>
      </c>
      <c r="F324" s="12">
        <f t="shared" si="114"/>
        <v>0.39374655648172485</v>
      </c>
      <c r="G324" s="12">
        <f>'Surv-rate CEA'!G322*'Unit cost and utilities'!$H$4+'Surv-rate CEA'!H322*'Unit cost and utilities'!$H$4+('Surv-rate CEA'!F321-'Surv-rate CEA'!F322)*'Unit cost and utilities'!$G$14</f>
        <v>33.318895899513606</v>
      </c>
      <c r="H324" s="12">
        <f t="shared" si="115"/>
        <v>19.400911975097184</v>
      </c>
      <c r="I324" s="12">
        <f>G324-'Surv-rate CEA'!H322*'Unit cost and utilities'!$H$4-('Surv-rate CEA'!F321-'Surv-rate CEA'!F322)*'Unit cost and utilities'!$G$14</f>
        <v>8.2731740181068436E-2</v>
      </c>
      <c r="J324" s="12">
        <f t="shared" si="116"/>
        <v>4.817300109944371E-2</v>
      </c>
      <c r="K324" s="12">
        <f>'Surv-rate CEA'!K322*'Unit cost and utilities'!$H$10+'Surv-rate CEA'!J322*'Unit cost and utilities'!$H$10+('Surv-rate CEA'!I321-'Surv-rate CEA'!I322)*'Unit cost and utilities'!$G$14</f>
        <v>35.045790521515571</v>
      </c>
      <c r="L324" s="12">
        <f t="shared" si="117"/>
        <v>20.406447412188843</v>
      </c>
      <c r="M324" s="12">
        <f>K324-'Surv-rate CEA'!J322*'Unit cost and utilities'!$H$10-('Surv-rate CEA'!I321-'Surv-rate CEA'!I322)*'Unit cost and utilities'!$G$14</f>
        <v>1.6170819607648728</v>
      </c>
      <c r="N324" s="12">
        <f t="shared" si="118"/>
        <v>0.94159376925136473</v>
      </c>
      <c r="O324" s="12">
        <f>'Surv-rate CEA'!N322*'Unit cost and utilities'!$H$3+'Surv-rate CEA'!M322*'Unit cost and utilities'!$H$3+('Surv-rate CEA'!L321-'Surv-rate CEA'!L322)*'Unit cost and utilities'!$G$14</f>
        <v>33.242616605277234</v>
      </c>
      <c r="P324" s="12">
        <f t="shared" si="119"/>
        <v>19.356496101369988</v>
      </c>
      <c r="Q324" s="12">
        <f>O324-'Surv-rate CEA'!M322*'Unit cost and utilities'!$H$3-('Surv-rate CEA'!L321-'Surv-rate CEA'!L322)*'Unit cost and utilities'!$G$14</f>
        <v>8.2731740181068547E-2</v>
      </c>
      <c r="R324" s="12">
        <f t="shared" si="120"/>
        <v>4.817300109944378E-2</v>
      </c>
      <c r="S324" s="12">
        <f>'Surv-rate CEA'!Q322*'Unit cost and utilities'!$H$11+'Surv-rate CEA'!P322*'Unit cost and utilities'!$H$11+('Surv-rate CEA'!O321-'Surv-rate CEA'!O322)*'Unit cost and utilities'!$G$14</f>
        <v>35.045790521515571</v>
      </c>
      <c r="T324" s="12">
        <f t="shared" si="121"/>
        <v>20.406447412188843</v>
      </c>
      <c r="U324" s="12">
        <f>S324-'Surv-rate CEA'!P322*'Unit cost and utilities'!$H$11-('Surv-rate CEA'!O321-'Surv-rate CEA'!O322)*'Unit cost and utilities'!$G$14</f>
        <v>1.6170819607648728</v>
      </c>
      <c r="V324" s="12">
        <f t="shared" si="122"/>
        <v>0.94159376925136473</v>
      </c>
      <c r="W324" s="12">
        <f>'Surv-rate CEA'!T322*'Unit cost and utilities'!$H$4+'Surv-rate CEA'!S322*'Unit cost and utilities'!$H$4+('Surv-rate CEA'!R321-'Surv-rate CEA'!R322)*'Unit cost and utilities'!$G$14</f>
        <v>33.318895899513606</v>
      </c>
      <c r="X324" s="12">
        <f t="shared" si="123"/>
        <v>19.400911975097184</v>
      </c>
      <c r="Y324" s="12">
        <f>W324-'Surv-rate CEA'!S322*'Unit cost and utilities'!$H$4-('Surv-rate CEA'!R321-'Surv-rate CEA'!R322)*'Unit cost and utilities'!$G$14</f>
        <v>8.2731740181068436E-2</v>
      </c>
      <c r="Z324" s="12">
        <f t="shared" si="124"/>
        <v>4.817300109944371E-2</v>
      </c>
      <c r="AA324" s="12">
        <f>'Surv-rate CEA'!W322*'Unit cost and utilities'!$H$6+'Surv-rate CEA'!V322*'Unit cost and utilities'!$H$6+('Surv-rate CEA'!U321-'Surv-rate CEA'!U322)*'Unit cost and utilities'!$G$14</f>
        <v>42.177026611362656</v>
      </c>
      <c r="AB324" s="12">
        <f t="shared" si="125"/>
        <v>24.558820410082184</v>
      </c>
      <c r="AC324" s="12">
        <f>AA324-'Surv-rate CEA'!V322*'Unit cost and utilities'!$H$6-('Surv-rate CEA'!U321-'Surv-rate CEA'!U322)*'Unit cost and utilities'!$G$14</f>
        <v>13.840436765534296</v>
      </c>
      <c r="AD324" s="12">
        <f t="shared" si="126"/>
        <v>8.0590034013987086</v>
      </c>
      <c r="AE324" s="12">
        <f>'Surv-rate CEA'!Z322*'Unit cost and utilities'!$H$12+'Surv-rate CEA'!Y322*'Unit cost and utilities'!$H$12+('Surv-rate CEA'!X321-'Surv-rate CEA'!X322)*'Unit cost and utilities'!$G$14</f>
        <v>35.045790521515571</v>
      </c>
      <c r="AF324" s="12">
        <f t="shared" si="127"/>
        <v>20.406447412188843</v>
      </c>
      <c r="AG324" s="12">
        <f>AE324-'Surv-rate CEA'!Y322*'Unit cost and utilities'!$H$12-('Surv-rate CEA'!X321-'Surv-rate CEA'!X322)*'Unit cost and utilities'!$G$14</f>
        <v>1.6170819607648728</v>
      </c>
      <c r="AH324" s="12">
        <f t="shared" si="128"/>
        <v>0.94159376925136473</v>
      </c>
      <c r="AI324" s="12">
        <f>'Surv-rate CEA'!AC322*'Unit cost and utilities'!$H$5+'Surv-rate CEA'!AB322*'Unit cost and utilities'!$H$5+('Surv-rate CEA'!AA321-'Surv-rate CEA'!AA322)*'Unit cost and utilities'!$G$14</f>
        <v>41.469894097473876</v>
      </c>
      <c r="AJ324" s="12">
        <f t="shared" si="129"/>
        <v>24.147071602496826</v>
      </c>
      <c r="AK324" s="12">
        <f>AI324-'Surv-rate CEA'!AB322*'Unit cost and utilities'!$H$5-('Surv-rate CEA'!AA321-'Surv-rate CEA'!AA322)*'Unit cost and utilities'!$G$14</f>
        <v>1.837010544032768</v>
      </c>
      <c r="AL324" s="12">
        <f t="shared" si="130"/>
        <v>1.0696536874928497</v>
      </c>
      <c r="AM324" s="12">
        <f>'Surv-rate CEA'!AF322*'Unit cost and utilities'!$H$9+'Surv-rate CEA'!AE322*'Unit cost and utilities'!$H$9+('Surv-rate CEA'!AD321-'Surv-rate CEA'!AD322)*'Unit cost and utilities'!G331</f>
        <v>110.17303110283291</v>
      </c>
      <c r="AN324" s="12">
        <f t="shared" si="131"/>
        <v>64.151503846407721</v>
      </c>
      <c r="AO324" s="12">
        <f>AM324-'Surv-rate CEA'!AE322*'Unit cost and utilities'!$H$9-('Surv-rate CEA'!AD321-'Surv-rate CEA'!AD322)*'Unit cost and utilities'!G331</f>
        <v>8.2926778825664087</v>
      </c>
      <c r="AP324" s="12">
        <f t="shared" si="132"/>
        <v>4.8286568115198207</v>
      </c>
      <c r="AQ324" s="13">
        <f>'Surv-rate CEA'!AI322*'Unit cost and utilities'!$H$4+'Surv-rate CEA'!AH322*'Unit cost and utilities'!$H$4+('Surv-rate CEA'!AG321-'Surv-rate CEA'!AG322)*'Unit cost and utilities'!$G$14</f>
        <v>33.318895899513606</v>
      </c>
      <c r="AR324" s="12">
        <f t="shared" si="133"/>
        <v>19.400911975097184</v>
      </c>
      <c r="AS324" s="13">
        <f>AQ324-'Surv-rate CEA'!AH322*'Unit cost and utilities'!$H$4-('Surv-rate CEA'!AG321-'Surv-rate CEA'!AG322)*'Unit cost and utilities'!$G$14</f>
        <v>8.2731740181068436E-2</v>
      </c>
      <c r="AT324" s="12">
        <f t="shared" si="134"/>
        <v>4.817300109944371E-2</v>
      </c>
      <c r="AU324" s="12">
        <f>'Surv-rate CEA'!AL322*'Unit cost and utilities'!$H$8+'Surv-rate CEA'!AK322*'Unit cost and utilities'!$H$8+('Surv-rate CEA'!AJ321-'Surv-rate CEA'!AJ322)*'Unit cost and utilities'!$G$14</f>
        <v>33.378533783361547</v>
      </c>
      <c r="AV324" s="12">
        <f t="shared" si="135"/>
        <v>19.435637895740069</v>
      </c>
      <c r="AW324" s="12">
        <f>AU324-'Surv-rate CEA'!AK322*'Unit cost and utilities'!$H$8-('Surv-rate CEA'!AJ321-'Surv-rate CEA'!AJ322)*'Unit cost and utilities'!$G$14</f>
        <v>22.114262192635227</v>
      </c>
      <c r="AX324" s="12">
        <f t="shared" si="136"/>
        <v>12.876682813484189</v>
      </c>
      <c r="AY324" s="12">
        <f>'Surv-rate CEA'!AO322*'Unit cost and utilities'!$H$5+'Surv-rate CEA'!AN322*'Unit cost and utilities'!$H$5+('Surv-rate CEA'!AM321-'Surv-rate CEA'!AM322)*'Unit cost and utilities'!$G$14</f>
        <v>41.469894097473876</v>
      </c>
      <c r="AZ324" s="12">
        <f t="shared" si="137"/>
        <v>24.147071602496826</v>
      </c>
      <c r="BA324" s="12">
        <f>AY324-'Surv-rate CEA'!AN322*'Unit cost and utilities'!$H$5-('Surv-rate CEA'!AM321-'Surv-rate CEA'!AM322)*'Unit cost and utilities'!$G$14</f>
        <v>1.837010544032768</v>
      </c>
      <c r="BB324" s="12">
        <f t="shared" si="138"/>
        <v>1.0696536874928497</v>
      </c>
    </row>
    <row r="325" spans="1:54">
      <c r="A325" s="12">
        <v>320</v>
      </c>
      <c r="B325" s="12">
        <f t="shared" si="139"/>
        <v>18.353424657534248</v>
      </c>
      <c r="C325" s="12">
        <f>'Surv-rate CEA'!D323*'Unit cost and utilities'!$H$7+'Surv-rate CEA'!E323*'Unit cost and utilities'!$H$7+'Unit cost and utilities'!$G$14*('Surv-rate CEA'!C322-'Surv-rate CEA'!C323)</f>
        <v>38.414027811636771</v>
      </c>
      <c r="D325" s="12">
        <f t="shared" si="113"/>
        <v>22.329695972880895</v>
      </c>
      <c r="E325" s="12">
        <f>C325-'Surv-rate CEA'!E323*'Unit cost and utilities'!$H$7-'Unit cost and utilities'!$G$14*('Surv-rate CEA'!C322-'Surv-rate CEA'!C323)</f>
        <v>0.66900209883469786</v>
      </c>
      <c r="F325" s="12">
        <f t="shared" si="114"/>
        <v>0.38888433010590628</v>
      </c>
      <c r="G325" s="12">
        <f>'Surv-rate CEA'!G323*'Unit cost and utilities'!$H$4+'Surv-rate CEA'!H323*'Unit cost and utilities'!$H$4+('Surv-rate CEA'!F322-'Surv-rate CEA'!F323)*'Unit cost and utilities'!$G$14</f>
        <v>33.077516603542136</v>
      </c>
      <c r="H325" s="12">
        <f t="shared" si="115"/>
        <v>19.227634574452726</v>
      </c>
      <c r="I325" s="12">
        <f>G325-'Surv-rate CEA'!H323*'Unit cost and utilities'!$H$4-('Surv-rate CEA'!F322-'Surv-rate CEA'!F323)*'Unit cost and utilities'!$G$14</f>
        <v>8.1508531620598679E-2</v>
      </c>
      <c r="J325" s="12">
        <f t="shared" si="116"/>
        <v>4.7380106538387159E-2</v>
      </c>
      <c r="K325" s="12">
        <f>'Surv-rate CEA'!K323*'Unit cost and utilities'!$H$10+'Surv-rate CEA'!J323*'Unit cost and utilities'!$H$10+('Surv-rate CEA'!I322-'Surv-rate CEA'!I323)*'Unit cost and utilities'!$G$14</f>
        <v>34.840885977678248</v>
      </c>
      <c r="L325" s="12">
        <f t="shared" si="117"/>
        <v>20.252663821722148</v>
      </c>
      <c r="M325" s="12">
        <f>K325-'Surv-rate CEA'!J323*'Unit cost and utilities'!$H$10-('Surv-rate CEA'!I322-'Surv-rate CEA'!I323)*'Unit cost and utilities'!$G$14</f>
        <v>1.6017392384641351</v>
      </c>
      <c r="N325" s="12">
        <f t="shared" si="118"/>
        <v>0.93107524152682586</v>
      </c>
      <c r="O325" s="12">
        <f>'Surv-rate CEA'!N323*'Unit cost and utilities'!$H$3+'Surv-rate CEA'!M323*'Unit cost and utilities'!$H$3+('Surv-rate CEA'!L322-'Surv-rate CEA'!L323)*'Unit cost and utilities'!$G$14</f>
        <v>33.00090925997182</v>
      </c>
      <c r="P325" s="12">
        <f t="shared" si="119"/>
        <v>19.183103480249244</v>
      </c>
      <c r="Q325" s="12">
        <f>O325-'Surv-rate CEA'!M323*'Unit cost and utilities'!$H$3-('Surv-rate CEA'!L322-'Surv-rate CEA'!L323)*'Unit cost and utilities'!$G$14</f>
        <v>8.1508531620600122E-2</v>
      </c>
      <c r="R325" s="12">
        <f t="shared" si="120"/>
        <v>4.7380106538387992E-2</v>
      </c>
      <c r="S325" s="12">
        <f>'Surv-rate CEA'!Q323*'Unit cost and utilities'!$H$11+'Surv-rate CEA'!P323*'Unit cost and utilities'!$H$11+('Surv-rate CEA'!O322-'Surv-rate CEA'!O323)*'Unit cost and utilities'!$G$14</f>
        <v>34.840885977678248</v>
      </c>
      <c r="T325" s="12">
        <f t="shared" si="121"/>
        <v>20.252663821722148</v>
      </c>
      <c r="U325" s="12">
        <f>S325-'Surv-rate CEA'!P323*'Unit cost and utilities'!$H$11-('Surv-rate CEA'!O322-'Surv-rate CEA'!O323)*'Unit cost and utilities'!$G$14</f>
        <v>1.6017392384641351</v>
      </c>
      <c r="V325" s="12">
        <f t="shared" si="122"/>
        <v>0.93107524152682586</v>
      </c>
      <c r="W325" s="12">
        <f>'Surv-rate CEA'!T323*'Unit cost and utilities'!$H$4+'Surv-rate CEA'!S323*'Unit cost and utilities'!$H$4+('Surv-rate CEA'!R322-'Surv-rate CEA'!R323)*'Unit cost and utilities'!$G$14</f>
        <v>33.077516603542136</v>
      </c>
      <c r="X325" s="12">
        <f t="shared" si="123"/>
        <v>19.227634574452726</v>
      </c>
      <c r="Y325" s="12">
        <f>W325-'Surv-rate CEA'!S323*'Unit cost and utilities'!$H$4-('Surv-rate CEA'!R322-'Surv-rate CEA'!R323)*'Unit cost and utilities'!$G$14</f>
        <v>8.1508531620598679E-2</v>
      </c>
      <c r="Z325" s="12">
        <f t="shared" si="124"/>
        <v>4.7380106538387159E-2</v>
      </c>
      <c r="AA325" s="12">
        <f>'Surv-rate CEA'!W323*'Unit cost and utilities'!$H$6+'Surv-rate CEA'!V323*'Unit cost and utilities'!$H$6+('Surv-rate CEA'!U322-'Surv-rate CEA'!U323)*'Unit cost and utilities'!$G$14</f>
        <v>41.942103978941169</v>
      </c>
      <c r="AB325" s="12">
        <f t="shared" si="125"/>
        <v>24.38053189592901</v>
      </c>
      <c r="AC325" s="12">
        <f>AA325-'Surv-rate CEA'!V323*'Unit cost and utilities'!$H$6-('Surv-rate CEA'!U322-'Surv-rate CEA'!U323)*'Unit cost and utilities'!$G$14</f>
        <v>13.749407657226337</v>
      </c>
      <c r="AD325" s="12">
        <f t="shared" si="126"/>
        <v>7.9923952338072448</v>
      </c>
      <c r="AE325" s="12">
        <f>'Surv-rate CEA'!Z323*'Unit cost and utilities'!$H$12+'Surv-rate CEA'!Y323*'Unit cost and utilities'!$H$12+('Surv-rate CEA'!X322-'Surv-rate CEA'!X323)*'Unit cost and utilities'!$G$14</f>
        <v>34.840885977678248</v>
      </c>
      <c r="AF325" s="12">
        <f t="shared" si="127"/>
        <v>20.252663821722148</v>
      </c>
      <c r="AG325" s="12">
        <f>AE325-'Surv-rate CEA'!Y323*'Unit cost and utilities'!$H$12-('Surv-rate CEA'!X322-'Surv-rate CEA'!X323)*'Unit cost and utilities'!$G$14</f>
        <v>1.6017392384641351</v>
      </c>
      <c r="AH325" s="12">
        <f t="shared" si="128"/>
        <v>0.93107524152682586</v>
      </c>
      <c r="AI325" s="12">
        <f>'Surv-rate CEA'!AC323*'Unit cost and utilities'!$H$5+'Surv-rate CEA'!AB323*'Unit cost and utilities'!$H$5+('Surv-rate CEA'!AA322-'Surv-rate CEA'!AA323)*'Unit cost and utilities'!$G$14</f>
        <v>41.183809989666685</v>
      </c>
      <c r="AJ325" s="12">
        <f t="shared" si="129"/>
        <v>23.939743069472421</v>
      </c>
      <c r="AK325" s="12">
        <f>AI325-'Surv-rate CEA'!AB323*'Unit cost and utilities'!$H$5-('Surv-rate CEA'!AA322-'Surv-rate CEA'!AA323)*'Unit cost and utilities'!$G$14</f>
        <v>1.8175765831196311</v>
      </c>
      <c r="AL325" s="12">
        <f t="shared" si="130"/>
        <v>1.0565393638881664</v>
      </c>
      <c r="AM325" s="12">
        <f>'Surv-rate CEA'!AF323*'Unit cost and utilities'!$H$9+'Surv-rate CEA'!AE323*'Unit cost and utilities'!$H$9+('Surv-rate CEA'!AD322-'Surv-rate CEA'!AD323)*'Unit cost and utilities'!G332</f>
        <v>109.72770986132615</v>
      </c>
      <c r="AN325" s="12">
        <f t="shared" si="131"/>
        <v>63.783636879173137</v>
      </c>
      <c r="AO325" s="12">
        <f>AM325-'Surv-rate CEA'!AE323*'Unit cost and utilities'!$H$9-('Surv-rate CEA'!AD322-'Surv-rate CEA'!AD323)*'Unit cost and utilities'!G332</f>
        <v>8.2323711504774337</v>
      </c>
      <c r="AP325" s="12">
        <f t="shared" si="132"/>
        <v>4.7853962575200262</v>
      </c>
      <c r="AQ325" s="13">
        <f>'Surv-rate CEA'!AI323*'Unit cost and utilities'!$H$4+'Surv-rate CEA'!AH323*'Unit cost and utilities'!$H$4+('Surv-rate CEA'!AG322-'Surv-rate CEA'!AG323)*'Unit cost and utilities'!$G$14</f>
        <v>33.077516603542136</v>
      </c>
      <c r="AR325" s="12">
        <f t="shared" si="133"/>
        <v>19.227634574452726</v>
      </c>
      <c r="AS325" s="13">
        <f>AQ325-'Surv-rate CEA'!AH323*'Unit cost and utilities'!$H$4-('Surv-rate CEA'!AG322-'Surv-rate CEA'!AG323)*'Unit cost and utilities'!$G$14</f>
        <v>8.1508531620598679E-2</v>
      </c>
      <c r="AT325" s="12">
        <f t="shared" si="134"/>
        <v>4.7380106538387159E-2</v>
      </c>
      <c r="AU325" s="12">
        <f>'Surv-rate CEA'!AL323*'Unit cost and utilities'!$H$8+'Surv-rate CEA'!AK323*'Unit cost and utilities'!$H$8+('Surv-rate CEA'!AJ322-'Surv-rate CEA'!AJ323)*'Unit cost and utilities'!$G$14</f>
        <v>33.180946005639015</v>
      </c>
      <c r="AV325" s="12">
        <f t="shared" si="135"/>
        <v>19.287757067069357</v>
      </c>
      <c r="AW325" s="12">
        <f>AU325-'Surv-rate CEA'!AK323*'Unit cost and utilities'!$H$8-('Surv-rate CEA'!AJ322-'Surv-rate CEA'!AJ323)*'Unit cost and utilities'!$G$14</f>
        <v>21.982891601999828</v>
      </c>
      <c r="AX325" s="12">
        <f t="shared" si="136"/>
        <v>12.778438347690086</v>
      </c>
      <c r="AY325" s="12">
        <f>'Surv-rate CEA'!AO323*'Unit cost and utilities'!$H$5+'Surv-rate CEA'!AN323*'Unit cost and utilities'!$H$5+('Surv-rate CEA'!AM322-'Surv-rate CEA'!AM323)*'Unit cost and utilities'!$G$14</f>
        <v>41.183809989666685</v>
      </c>
      <c r="AZ325" s="12">
        <f t="shared" si="137"/>
        <v>23.939743069472421</v>
      </c>
      <c r="BA325" s="12">
        <f>AY325-'Surv-rate CEA'!AN323*'Unit cost and utilities'!$H$5-('Surv-rate CEA'!AM322-'Surv-rate CEA'!AM323)*'Unit cost and utilities'!$G$14</f>
        <v>1.8175765831196311</v>
      </c>
      <c r="BB325" s="12">
        <f t="shared" si="138"/>
        <v>1.0565393638881664</v>
      </c>
    </row>
    <row r="326" spans="1:54">
      <c r="A326" s="12">
        <v>321</v>
      </c>
      <c r="B326" s="12">
        <f t="shared" si="139"/>
        <v>18.410958904109588</v>
      </c>
      <c r="C326" s="12">
        <f>'Surv-rate CEA'!D324*'Unit cost and utilities'!$H$7+'Surv-rate CEA'!E324*'Unit cost and utilities'!$H$7+'Unit cost and utilities'!$G$14*('Surv-rate CEA'!C323-'Surv-rate CEA'!C324)</f>
        <v>38.195531277656578</v>
      </c>
      <c r="D326" s="12">
        <f t="shared" ref="D326:D354" si="140">C326/(1+DISC)^($B326)</f>
        <v>22.164959327006944</v>
      </c>
      <c r="E326" s="12">
        <f>C326-'Surv-rate CEA'!E324*'Unit cost and utilities'!$H$7-'Unit cost and utilities'!$G$14*('Surv-rate CEA'!C323-'Surv-rate CEA'!C324)</f>
        <v>0.66188234791900546</v>
      </c>
      <c r="F326" s="12">
        <f t="shared" ref="F326:F354" si="141">E326/(1+DISC)^($B326)</f>
        <v>0.38409192987114027</v>
      </c>
      <c r="G326" s="12">
        <f>'Surv-rate CEA'!G324*'Unit cost and utilities'!$H$4+'Surv-rate CEA'!H324*'Unit cost and utilities'!$H$4+('Surv-rate CEA'!F323-'Surv-rate CEA'!F324)*'Unit cost and utilities'!$G$14</f>
        <v>32.838432236547852</v>
      </c>
      <c r="H326" s="12">
        <f t="shared" ref="H326:H354" si="142">G326/(1+DISC)^($B326)</f>
        <v>19.056221776172492</v>
      </c>
      <c r="I326" s="12">
        <f>G326-'Surv-rate CEA'!H324*'Unit cost and utilities'!$H$4-('Surv-rate CEA'!F323-'Surv-rate CEA'!F324)*'Unit cost and utilities'!$G$14</f>
        <v>8.0306249756889825E-2</v>
      </c>
      <c r="J326" s="12">
        <f t="shared" ref="J326:J354" si="143">I326/(1+DISC)^($B326)</f>
        <v>4.6601911271415414E-2</v>
      </c>
      <c r="K326" s="12">
        <f>'Surv-rate CEA'!K324*'Unit cost and utilities'!$H$10+'Surv-rate CEA'!J324*'Unit cost and utilities'!$H$10+('Surv-rate CEA'!I323-'Surv-rate CEA'!I324)*'Unit cost and utilities'!$G$14</f>
        <v>34.637648643472417</v>
      </c>
      <c r="L326" s="12">
        <f t="shared" ref="L326:L354" si="144">K326/(1+DISC)^($B326)</f>
        <v>20.100311415614033</v>
      </c>
      <c r="M326" s="12">
        <f>K326-'Surv-rate CEA'!J324*'Unit cost and utilities'!$H$10-('Surv-rate CEA'!I323-'Surv-rate CEA'!I324)*'Unit cost and utilities'!$G$14</f>
        <v>1.5865780122954694</v>
      </c>
      <c r="N326" s="12">
        <f t="shared" ref="N326:N354" si="145">M326/(1+DISC)^($B326)</f>
        <v>0.92069506393341038</v>
      </c>
      <c r="O326" s="12">
        <f>'Surv-rate CEA'!N324*'Unit cost and utilities'!$H$3+'Surv-rate CEA'!M324*'Unit cost and utilities'!$H$3+('Surv-rate CEA'!L323-'Surv-rate CEA'!L324)*'Unit cost and utilities'!$G$14</f>
        <v>32.761513419885404</v>
      </c>
      <c r="P326" s="12">
        <f t="shared" ref="P326:P354" si="146">O326/(1+DISC)^($B326)</f>
        <v>19.011585600531649</v>
      </c>
      <c r="Q326" s="12">
        <f>O326-'Surv-rate CEA'!M324*'Unit cost and utilities'!$H$3-('Surv-rate CEA'!L323-'Surv-rate CEA'!L324)*'Unit cost and utilities'!$G$14</f>
        <v>8.0306249756885717E-2</v>
      </c>
      <c r="R326" s="12">
        <f t="shared" ref="R326:R354" si="147">Q326/(1+DISC)^($B326)</f>
        <v>4.6601911271413034E-2</v>
      </c>
      <c r="S326" s="12">
        <f>'Surv-rate CEA'!Q324*'Unit cost and utilities'!$H$11+'Surv-rate CEA'!P324*'Unit cost and utilities'!$H$11+('Surv-rate CEA'!O323-'Surv-rate CEA'!O324)*'Unit cost and utilities'!$G$14</f>
        <v>34.637648643472417</v>
      </c>
      <c r="T326" s="12">
        <f t="shared" ref="T326:T354" si="148">S326/(1+DISC)^($B326)</f>
        <v>20.100311415614033</v>
      </c>
      <c r="U326" s="12">
        <f>S326-'Surv-rate CEA'!P324*'Unit cost and utilities'!$H$11-('Surv-rate CEA'!O323-'Surv-rate CEA'!O324)*'Unit cost and utilities'!$G$14</f>
        <v>1.5865780122954694</v>
      </c>
      <c r="V326" s="12">
        <f t="shared" ref="V326:V354" si="149">U326/(1+DISC)^($B326)</f>
        <v>0.92069506393341038</v>
      </c>
      <c r="W326" s="12">
        <f>'Surv-rate CEA'!T324*'Unit cost and utilities'!$H$4+'Surv-rate CEA'!S324*'Unit cost and utilities'!$H$4+('Surv-rate CEA'!R323-'Surv-rate CEA'!R324)*'Unit cost and utilities'!$G$14</f>
        <v>32.838432236547852</v>
      </c>
      <c r="X326" s="12">
        <f t="shared" ref="X326:X354" si="150">W326/(1+DISC)^($B326)</f>
        <v>19.056221776172492</v>
      </c>
      <c r="Y326" s="12">
        <f>W326-'Surv-rate CEA'!S324*'Unit cost and utilities'!$H$4-('Surv-rate CEA'!R323-'Surv-rate CEA'!R324)*'Unit cost and utilities'!$G$14</f>
        <v>8.0306249756889825E-2</v>
      </c>
      <c r="Z326" s="12">
        <f t="shared" ref="Z326:Z354" si="151">Y326/(1+DISC)^($B326)</f>
        <v>4.6601911271415414E-2</v>
      </c>
      <c r="AA326" s="12">
        <f>'Surv-rate CEA'!W324*'Unit cost and utilities'!$H$6+'Surv-rate CEA'!V324*'Unit cost and utilities'!$H$6+('Surv-rate CEA'!U323-'Surv-rate CEA'!U324)*'Unit cost and utilities'!$G$14</f>
        <v>41.709028006514338</v>
      </c>
      <c r="AB326" s="12">
        <f t="shared" ref="AB326:AB354" si="152">AA326/(1+DISC)^($B326)</f>
        <v>24.203849990016518</v>
      </c>
      <c r="AC326" s="12">
        <f>AA326-'Surv-rate CEA'!V324*'Unit cost and utilities'!$H$6-('Surv-rate CEA'!U323-'Surv-rate CEA'!U324)*'Unit cost and utilities'!$G$14</f>
        <v>13.659191340582961</v>
      </c>
      <c r="AD326" s="12">
        <f t="shared" ref="AD326:AD354" si="153">AC326/(1+DISC)^($B326)</f>
        <v>7.9264618235833009</v>
      </c>
      <c r="AE326" s="12">
        <f>'Surv-rate CEA'!Z324*'Unit cost and utilities'!$H$12+'Surv-rate CEA'!Y324*'Unit cost and utilities'!$H$12+('Surv-rate CEA'!X323-'Surv-rate CEA'!X324)*'Unit cost and utilities'!$G$14</f>
        <v>34.637648643472417</v>
      </c>
      <c r="AF326" s="12">
        <f t="shared" ref="AF326:AF354" si="154">AE326/(1+DISC)^($B326)</f>
        <v>20.100311415614033</v>
      </c>
      <c r="AG326" s="12">
        <f>AE326-'Surv-rate CEA'!Y324*'Unit cost and utilities'!$H$12-('Surv-rate CEA'!X323-'Surv-rate CEA'!X324)*'Unit cost and utilities'!$G$14</f>
        <v>1.5865780122954694</v>
      </c>
      <c r="AH326" s="12">
        <f t="shared" ref="AH326:AH354" si="155">AG326/(1+DISC)^($B326)</f>
        <v>0.92069506393341038</v>
      </c>
      <c r="AI326" s="12">
        <f>'Surv-rate CEA'!AC324*'Unit cost and utilities'!$H$5+'Surv-rate CEA'!AB324*'Unit cost and utilities'!$H$5+('Surv-rate CEA'!AA323-'Surv-rate CEA'!AA324)*'Unit cost and utilities'!$G$14</f>
        <v>40.900347293051084</v>
      </c>
      <c r="AJ326" s="12">
        <f t="shared" ref="AJ326:AJ354" si="156">AI326/(1+DISC)^($B326)</f>
        <v>23.734570613009048</v>
      </c>
      <c r="AK326" s="12">
        <f>AI326-'Surv-rate CEA'!AB324*'Unit cost and utilities'!$H$5-('Surv-rate CEA'!AA323-'Surv-rate CEA'!AA324)*'Unit cost and utilities'!$G$14</f>
        <v>1.7983936469901098</v>
      </c>
      <c r="AL326" s="12">
        <f t="shared" ref="AL326:AL354" si="157">AK326/(1+DISC)^($B326)</f>
        <v>1.0436121898584858</v>
      </c>
      <c r="AM326" s="12">
        <f>'Surv-rate CEA'!AF324*'Unit cost and utilities'!$H$9+'Surv-rate CEA'!AE324*'Unit cost and utilities'!$H$9+('Surv-rate CEA'!AD323-'Surv-rate CEA'!AD324)*'Unit cost and utilities'!G333</f>
        <v>109.28519466093346</v>
      </c>
      <c r="AN326" s="12">
        <f t="shared" ref="AN326:AN354" si="158">AM326/(1+DISC)^($B326)</f>
        <v>63.418463199138998</v>
      </c>
      <c r="AO326" s="12">
        <f>AM326-'Surv-rate CEA'!AE324*'Unit cost and utilities'!$H$9-('Surv-rate CEA'!AD323-'Surv-rate CEA'!AD324)*'Unit cost and utilities'!G333</f>
        <v>8.1726446716477312</v>
      </c>
      <c r="AP326" s="12">
        <f t="shared" ref="AP326:AP354" si="159">AO326/(1+DISC)^($B326)</f>
        <v>4.7426055007413392</v>
      </c>
      <c r="AQ326" s="13">
        <f>'Surv-rate CEA'!AI324*'Unit cost and utilities'!$H$4+'Surv-rate CEA'!AH324*'Unit cost and utilities'!$H$4+('Surv-rate CEA'!AG323-'Surv-rate CEA'!AG324)*'Unit cost and utilities'!$G$14</f>
        <v>32.838432236547852</v>
      </c>
      <c r="AR326" s="12">
        <f t="shared" ref="AR326:AR354" si="160">AQ326/(1+DISC)^($B326)</f>
        <v>19.056221776172492</v>
      </c>
      <c r="AS326" s="13">
        <f>AQ326-'Surv-rate CEA'!AH324*'Unit cost and utilities'!$H$4-('Surv-rate CEA'!AG323-'Surv-rate CEA'!AG324)*'Unit cost and utilities'!$G$14</f>
        <v>8.0306249756889825E-2</v>
      </c>
      <c r="AT326" s="12">
        <f t="shared" ref="AT326:AT354" si="161">AS326/(1+DISC)^($B326)</f>
        <v>4.6601911271415414E-2</v>
      </c>
      <c r="AU326" s="12">
        <f>'Surv-rate CEA'!AL324*'Unit cost and utilities'!$H$8+'Surv-rate CEA'!AK324*'Unit cost and utilities'!$H$8+('Surv-rate CEA'!AJ323-'Surv-rate CEA'!AJ324)*'Unit cost and utilities'!$G$14</f>
        <v>32.984980242595768</v>
      </c>
      <c r="AV326" s="12">
        <f t="shared" ref="AV326:AV354" si="162">AU326/(1+DISC)^($B326)</f>
        <v>19.141263939086617</v>
      </c>
      <c r="AW326" s="12">
        <f>AU326-'Surv-rate CEA'!AK324*'Unit cost and utilities'!$H$8-('Surv-rate CEA'!AJ323-'Surv-rate CEA'!AJ324)*'Unit cost and utilities'!$G$14</f>
        <v>21.852610687964528</v>
      </c>
      <c r="AX326" s="12">
        <f t="shared" ref="AX326:AX354" si="163">AW326/(1+DISC)^($B326)</f>
        <v>12.681122918978499</v>
      </c>
      <c r="AY326" s="12">
        <f>'Surv-rate CEA'!AO324*'Unit cost and utilities'!$H$5+'Surv-rate CEA'!AN324*'Unit cost and utilities'!$H$5+('Surv-rate CEA'!AM323-'Surv-rate CEA'!AM324)*'Unit cost and utilities'!$G$14</f>
        <v>40.900347293051084</v>
      </c>
      <c r="AZ326" s="12">
        <f t="shared" ref="AZ326:AZ354" si="164">AY326/(1+DISC)^($B326)</f>
        <v>23.734570613009048</v>
      </c>
      <c r="BA326" s="12">
        <f>AY326-'Surv-rate CEA'!AN324*'Unit cost and utilities'!$H$5-('Surv-rate CEA'!AM323-'Surv-rate CEA'!AM324)*'Unit cost and utilities'!$G$14</f>
        <v>1.7983936469901098</v>
      </c>
      <c r="BB326" s="12">
        <f t="shared" ref="BB326:BB354" si="165">BA326/(1+DISC)^($B326)</f>
        <v>1.0436121898584858</v>
      </c>
    </row>
    <row r="327" spans="1:54">
      <c r="A327" s="12">
        <v>322</v>
      </c>
      <c r="B327" s="12">
        <f t="shared" ref="B327:B354" si="166">A326*21/365</f>
        <v>18.468493150684932</v>
      </c>
      <c r="C327" s="12">
        <f>'Surv-rate CEA'!D325*'Unit cost and utilities'!$H$7+'Surv-rate CEA'!E325*'Unit cost and utilities'!$H$7+'Unit cost and utilities'!$G$14*('Surv-rate CEA'!C324-'Surv-rate CEA'!C325)</f>
        <v>37.978776524177782</v>
      </c>
      <c r="D327" s="12">
        <f t="shared" si="140"/>
        <v>22.001727091544048</v>
      </c>
      <c r="E327" s="12">
        <f>C327-'Surv-rate CEA'!E325*'Unit cost and utilities'!$H$7-'Unit cost and utilities'!$G$14*('Surv-rate CEA'!C324-'Surv-rate CEA'!C325)</f>
        <v>0.65485496175300373</v>
      </c>
      <c r="F327" s="12">
        <f t="shared" si="141"/>
        <v>0.37936820170762536</v>
      </c>
      <c r="G327" s="12">
        <f>'Surv-rate CEA'!G325*'Unit cost and utilities'!$H$4+'Surv-rate CEA'!H325*'Unit cost and utilities'!$H$4+('Surv-rate CEA'!F324-'Surv-rate CEA'!F325)*'Unit cost and utilities'!$G$14</f>
        <v>32.601615494607458</v>
      </c>
      <c r="H327" s="12">
        <f t="shared" si="142"/>
        <v>18.886649663376328</v>
      </c>
      <c r="I327" s="12">
        <f>G327-'Surv-rate CEA'!H325*'Unit cost and utilities'!$H$4-('Surv-rate CEA'!F324-'Surv-rate CEA'!F325)*'Unit cost and utilities'!$G$14</f>
        <v>7.912448671704464E-2</v>
      </c>
      <c r="J327" s="12">
        <f t="shared" si="143"/>
        <v>4.5838110711614276E-2</v>
      </c>
      <c r="K327" s="12">
        <f>'Surv-rate CEA'!K325*'Unit cost and utilities'!$H$10+'Surv-rate CEA'!J325*'Unit cost and utilities'!$H$10+('Surv-rate CEA'!I324-'Surv-rate CEA'!I325)*'Unit cost and utilities'!$G$14</f>
        <v>34.436060880887752</v>
      </c>
      <c r="L327" s="12">
        <f t="shared" si="144"/>
        <v>19.949373912210064</v>
      </c>
      <c r="M327" s="12">
        <f>K327-'Surv-rate CEA'!J325*'Unit cost and utilities'!$H$10-('Surv-rate CEA'!I324-'Surv-rate CEA'!I325)*'Unit cost and utilities'!$G$14</f>
        <v>1.5715956934843029</v>
      </c>
      <c r="N327" s="12">
        <f t="shared" si="145"/>
        <v>0.91045111798888145</v>
      </c>
      <c r="O327" s="12">
        <f>'Surv-rate CEA'!N325*'Unit cost and utilities'!$H$3+'Surv-rate CEA'!M325*'Unit cost and utilities'!$H$3+('Surv-rate CEA'!L324-'Surv-rate CEA'!L325)*'Unit cost and utilities'!$G$14</f>
        <v>32.524401359147255</v>
      </c>
      <c r="P327" s="12">
        <f t="shared" si="146"/>
        <v>18.84191825042722</v>
      </c>
      <c r="Q327" s="12">
        <f>O327-'Surv-rate CEA'!M325*'Unit cost and utilities'!$H$3-('Surv-rate CEA'!L324-'Surv-rate CEA'!L325)*'Unit cost and utilities'!$G$14</f>
        <v>7.9124486717045306E-2</v>
      </c>
      <c r="R327" s="12">
        <f t="shared" si="147"/>
        <v>4.5838110711614657E-2</v>
      </c>
      <c r="S327" s="12">
        <f>'Surv-rate CEA'!Q325*'Unit cost and utilities'!$H$11+'Surv-rate CEA'!P325*'Unit cost and utilities'!$H$11+('Surv-rate CEA'!O324-'Surv-rate CEA'!O325)*'Unit cost and utilities'!$G$14</f>
        <v>34.436060880887752</v>
      </c>
      <c r="T327" s="12">
        <f t="shared" si="148"/>
        <v>19.949373912210064</v>
      </c>
      <c r="U327" s="12">
        <f>S327-'Surv-rate CEA'!P325*'Unit cost and utilities'!$H$11-('Surv-rate CEA'!O324-'Surv-rate CEA'!O325)*'Unit cost and utilities'!$G$14</f>
        <v>1.5715956934843029</v>
      </c>
      <c r="V327" s="12">
        <f t="shared" si="149"/>
        <v>0.91045111798888145</v>
      </c>
      <c r="W327" s="12">
        <f>'Surv-rate CEA'!T325*'Unit cost and utilities'!$H$4+'Surv-rate CEA'!S325*'Unit cost and utilities'!$H$4+('Surv-rate CEA'!R324-'Surv-rate CEA'!R325)*'Unit cost and utilities'!$G$14</f>
        <v>32.601615494607458</v>
      </c>
      <c r="X327" s="12">
        <f t="shared" si="150"/>
        <v>18.886649663376328</v>
      </c>
      <c r="Y327" s="12">
        <f>W327-'Surv-rate CEA'!S325*'Unit cost and utilities'!$H$4-('Surv-rate CEA'!R324-'Surv-rate CEA'!R325)*'Unit cost and utilities'!$G$14</f>
        <v>7.912448671704464E-2</v>
      </c>
      <c r="Z327" s="12">
        <f t="shared" si="151"/>
        <v>4.5838110711614276E-2</v>
      </c>
      <c r="AA327" s="12">
        <f>'Surv-rate CEA'!W325*'Unit cost and utilities'!$H$6+'Surv-rate CEA'!V325*'Unit cost and utilities'!$H$6+('Surv-rate CEA'!U324-'Surv-rate CEA'!U325)*'Unit cost and utilities'!$G$14</f>
        <v>41.477779654117427</v>
      </c>
      <c r="AB327" s="12">
        <f t="shared" si="152"/>
        <v>24.028756896160882</v>
      </c>
      <c r="AC327" s="12">
        <f>AA327-'Surv-rate CEA'!V325*'Unit cost and utilities'!$H$6-('Surv-rate CEA'!U324-'Surv-rate CEA'!U325)*'Unit cost and utilities'!$G$14</f>
        <v>13.569778543360485</v>
      </c>
      <c r="AD327" s="12">
        <f t="shared" si="153"/>
        <v>7.8611948969351673</v>
      </c>
      <c r="AE327" s="12">
        <f>'Surv-rate CEA'!Z325*'Unit cost and utilities'!$H$12+'Surv-rate CEA'!Y325*'Unit cost and utilities'!$H$12+('Surv-rate CEA'!X324-'Surv-rate CEA'!X325)*'Unit cost and utilities'!$G$14</f>
        <v>34.436060880887752</v>
      </c>
      <c r="AF327" s="12">
        <f t="shared" si="154"/>
        <v>19.949373912210064</v>
      </c>
      <c r="AG327" s="12">
        <f>AE327-'Surv-rate CEA'!Y325*'Unit cost and utilities'!$H$12-('Surv-rate CEA'!X324-'Surv-rate CEA'!X325)*'Unit cost and utilities'!$G$14</f>
        <v>1.5715956934843029</v>
      </c>
      <c r="AH327" s="12">
        <f t="shared" si="155"/>
        <v>0.91045111798888145</v>
      </c>
      <c r="AI327" s="12">
        <f>'Surv-rate CEA'!AC325*'Unit cost and utilities'!$H$5+'Surv-rate CEA'!AB325*'Unit cost and utilities'!$H$5+('Surv-rate CEA'!AA324-'Surv-rate CEA'!AA325)*'Unit cost and utilities'!$G$14</f>
        <v>40.619475704748041</v>
      </c>
      <c r="AJ327" s="12">
        <f t="shared" si="156"/>
        <v>23.53152736472514</v>
      </c>
      <c r="AK327" s="12">
        <f>AI327-'Surv-rate CEA'!AB325*'Unit cost and utilities'!$H$5-('Surv-rate CEA'!AA324-'Surv-rate CEA'!AA325)*'Unit cost and utilities'!$G$14</f>
        <v>1.7794578854130967</v>
      </c>
      <c r="AL327" s="12">
        <f t="shared" si="157"/>
        <v>1.0308690892354282</v>
      </c>
      <c r="AM327" s="12">
        <f>'Surv-rate CEA'!AF325*'Unit cost and utilities'!$H$9+'Surv-rate CEA'!AE325*'Unit cost and utilities'!$H$9+('Surv-rate CEA'!AD324-'Surv-rate CEA'!AD325)*'Unit cost and utilities'!G334</f>
        <v>108.8454609322887</v>
      </c>
      <c r="AN327" s="12">
        <f t="shared" si="158"/>
        <v>63.055957715251374</v>
      </c>
      <c r="AO327" s="12">
        <f>AM327-'Surv-rate CEA'!AE325*'Unit cost and utilities'!$H$9-('Surv-rate CEA'!AD324-'Surv-rate CEA'!AD325)*'Unit cost and utilities'!G334</f>
        <v>8.1134914319477218</v>
      </c>
      <c r="AP327" s="12">
        <f t="shared" si="159"/>
        <v>4.7002784339735744</v>
      </c>
      <c r="AQ327" s="13">
        <f>'Surv-rate CEA'!AI325*'Unit cost and utilities'!$H$4+'Surv-rate CEA'!AH325*'Unit cost and utilities'!$H$4+('Surv-rate CEA'!AG324-'Surv-rate CEA'!AG325)*'Unit cost and utilities'!$G$14</f>
        <v>32.601615494607458</v>
      </c>
      <c r="AR327" s="12">
        <f t="shared" si="160"/>
        <v>18.886649663376328</v>
      </c>
      <c r="AS327" s="13">
        <f>AQ327-'Surv-rate CEA'!AH325*'Unit cost and utilities'!$H$4-('Surv-rate CEA'!AG324-'Surv-rate CEA'!AG325)*'Unit cost and utilities'!$G$14</f>
        <v>7.912448671704464E-2</v>
      </c>
      <c r="AT327" s="12">
        <f t="shared" si="161"/>
        <v>4.5838110711614276E-2</v>
      </c>
      <c r="AU327" s="12">
        <f>'Surv-rate CEA'!AL325*'Unit cost and utilities'!$H$8+'Surv-rate CEA'!AK325*'Unit cost and utilities'!$H$8+('Surv-rate CEA'!AJ324-'Surv-rate CEA'!AJ325)*'Unit cost and utilities'!$G$14</f>
        <v>32.790619219504414</v>
      </c>
      <c r="AV327" s="12">
        <f t="shared" si="162"/>
        <v>18.996142615889447</v>
      </c>
      <c r="AW327" s="12">
        <f>AU327-'Surv-rate CEA'!AK325*'Unit cost and utilities'!$H$8-('Surv-rate CEA'!AJ324-'Surv-rate CEA'!AJ325)*'Unit cost and utilities'!$G$14</f>
        <v>21.723407696508822</v>
      </c>
      <c r="AX327" s="12">
        <f t="shared" si="163"/>
        <v>12.584725770001144</v>
      </c>
      <c r="AY327" s="12">
        <f>'Surv-rate CEA'!AO325*'Unit cost and utilities'!$H$5+'Surv-rate CEA'!AN325*'Unit cost and utilities'!$H$5+('Surv-rate CEA'!AM324-'Surv-rate CEA'!AM325)*'Unit cost and utilities'!$G$14</f>
        <v>40.619475704748041</v>
      </c>
      <c r="AZ327" s="12">
        <f t="shared" si="164"/>
        <v>23.53152736472514</v>
      </c>
      <c r="BA327" s="12">
        <f>AY327-'Surv-rate CEA'!AN325*'Unit cost and utilities'!$H$5-('Surv-rate CEA'!AM324-'Surv-rate CEA'!AM325)*'Unit cost and utilities'!$G$14</f>
        <v>1.7794578854130967</v>
      </c>
      <c r="BB327" s="12">
        <f t="shared" si="165"/>
        <v>1.0308690892354282</v>
      </c>
    </row>
    <row r="328" spans="1:54">
      <c r="A328" s="12">
        <v>323</v>
      </c>
      <c r="B328" s="12">
        <f t="shared" si="166"/>
        <v>18.526027397260275</v>
      </c>
      <c r="C328" s="12">
        <f>'Surv-rate CEA'!D326*'Unit cost and utilities'!$H$7+'Surv-rate CEA'!E326*'Unit cost and utilities'!$H$7+'Unit cost and utilities'!$G$14*('Surv-rate CEA'!C325-'Surv-rate CEA'!C326)</f>
        <v>37.763745417628932</v>
      </c>
      <c r="D328" s="12">
        <f t="shared" si="140"/>
        <v>21.839982427762468</v>
      </c>
      <c r="E328" s="12">
        <f>C328-'Surv-rate CEA'!E326*'Unit cost and utilities'!$H$7-'Unit cost and utilities'!$G$14*('Surv-rate CEA'!C325-'Surv-rate CEA'!C326)</f>
        <v>0.64791851918352306</v>
      </c>
      <c r="F328" s="12">
        <f t="shared" si="141"/>
        <v>0.37471201325767467</v>
      </c>
      <c r="G328" s="12">
        <f>'Surv-rate CEA'!G326*'Unit cost and utilities'!$H$4+'Surv-rate CEA'!H326*'Unit cost and utilities'!$H$4+('Surv-rate CEA'!F325-'Surv-rate CEA'!F326)*'Unit cost and utilities'!$G$14</f>
        <v>32.367039466310551</v>
      </c>
      <c r="H328" s="12">
        <f t="shared" si="142"/>
        <v>18.71889467968192</v>
      </c>
      <c r="I328" s="12">
        <f>G328-'Surv-rate CEA'!H326*'Unit cost and utilities'!$H$4-('Surv-rate CEA'!F325-'Surv-rate CEA'!F326)*'Unit cost and utilities'!$G$14</f>
        <v>7.796284356871519E-2</v>
      </c>
      <c r="J328" s="12">
        <f t="shared" si="143"/>
        <v>4.5088407273402326E-2</v>
      </c>
      <c r="K328" s="12">
        <f>'Surv-rate CEA'!K326*'Unit cost and utilities'!$H$10+'Surv-rate CEA'!J326*'Unit cost and utilities'!$H$10+('Surv-rate CEA'!I325-'Surv-rate CEA'!I326)*'Unit cost and utilities'!$G$14</f>
        <v>34.236105283356444</v>
      </c>
      <c r="L328" s="12">
        <f t="shared" si="144"/>
        <v>19.799835252423893</v>
      </c>
      <c r="M328" s="12">
        <f>K328-'Surv-rate CEA'!J326*'Unit cost and utilities'!$H$10-('Surv-rate CEA'!I325-'Surv-rate CEA'!I326)*'Unit cost and utilities'!$G$14</f>
        <v>1.5567897366541017</v>
      </c>
      <c r="N328" s="12">
        <f t="shared" si="145"/>
        <v>0.90034132251020016</v>
      </c>
      <c r="O328" s="12">
        <f>'Surv-rate CEA'!N326*'Unit cost and utilities'!$H$3+'Surv-rate CEA'!M326*'Unit cost and utilities'!$H$3+('Surv-rate CEA'!L325-'Surv-rate CEA'!L326)*'Unit cost and utilities'!$G$14</f>
        <v>32.289545754661859</v>
      </c>
      <c r="P328" s="12">
        <f t="shared" si="146"/>
        <v>18.674077586410249</v>
      </c>
      <c r="Q328" s="12">
        <f>O328-'Surv-rate CEA'!M326*'Unit cost and utilities'!$H$3-('Surv-rate CEA'!L325-'Surv-rate CEA'!L326)*'Unit cost and utilities'!$G$14</f>
        <v>7.7962843568709639E-2</v>
      </c>
      <c r="R328" s="12">
        <f t="shared" si="147"/>
        <v>4.5088407273399113E-2</v>
      </c>
      <c r="S328" s="12">
        <f>'Surv-rate CEA'!Q326*'Unit cost and utilities'!$H$11+'Surv-rate CEA'!P326*'Unit cost and utilities'!$H$11+('Surv-rate CEA'!O325-'Surv-rate CEA'!O326)*'Unit cost and utilities'!$G$14</f>
        <v>34.236105283356444</v>
      </c>
      <c r="T328" s="12">
        <f t="shared" si="148"/>
        <v>19.799835252423893</v>
      </c>
      <c r="U328" s="12">
        <f>S328-'Surv-rate CEA'!P326*'Unit cost and utilities'!$H$11-('Surv-rate CEA'!O325-'Surv-rate CEA'!O326)*'Unit cost and utilities'!$G$14</f>
        <v>1.5567897366541017</v>
      </c>
      <c r="V328" s="12">
        <f t="shared" si="149"/>
        <v>0.90034132251020016</v>
      </c>
      <c r="W328" s="12">
        <f>'Surv-rate CEA'!T326*'Unit cost and utilities'!$H$4+'Surv-rate CEA'!S326*'Unit cost and utilities'!$H$4+('Surv-rate CEA'!R325-'Surv-rate CEA'!R326)*'Unit cost and utilities'!$G$14</f>
        <v>32.367039466310551</v>
      </c>
      <c r="X328" s="12">
        <f t="shared" si="150"/>
        <v>18.71889467968192</v>
      </c>
      <c r="Y328" s="12">
        <f>W328-'Surv-rate CEA'!S326*'Unit cost and utilities'!$H$4-('Surv-rate CEA'!R325-'Surv-rate CEA'!R326)*'Unit cost and utilities'!$G$14</f>
        <v>7.796284356871519E-2</v>
      </c>
      <c r="Z328" s="12">
        <f t="shared" si="151"/>
        <v>4.5088407273402326E-2</v>
      </c>
      <c r="AA328" s="12">
        <f>'Surv-rate CEA'!W326*'Unit cost and utilities'!$H$6+'Surv-rate CEA'!V326*'Unit cost and utilities'!$H$6+('Surv-rate CEA'!U325-'Surv-rate CEA'!U326)*'Unit cost and utilities'!$G$14</f>
        <v>41.248340126680631</v>
      </c>
      <c r="AB328" s="12">
        <f t="shared" si="152"/>
        <v>23.85523505622756</v>
      </c>
      <c r="AC328" s="12">
        <f>AA328-'Surv-rate CEA'!V326*'Unit cost and utilities'!$H$6-('Surv-rate CEA'!U325-'Surv-rate CEA'!U326)*'Unit cost and utilities'!$G$14</f>
        <v>13.481160122843898</v>
      </c>
      <c r="AD328" s="12">
        <f t="shared" si="153"/>
        <v>7.7965863007676504</v>
      </c>
      <c r="AE328" s="12">
        <f>'Surv-rate CEA'!Z326*'Unit cost and utilities'!$H$12+'Surv-rate CEA'!Y326*'Unit cost and utilities'!$H$12+('Surv-rate CEA'!X325-'Surv-rate CEA'!X326)*'Unit cost and utilities'!$G$14</f>
        <v>34.236105283356444</v>
      </c>
      <c r="AF328" s="12">
        <f t="shared" si="154"/>
        <v>19.799835252423893</v>
      </c>
      <c r="AG328" s="12">
        <f>AE328-'Surv-rate CEA'!Y326*'Unit cost and utilities'!$H$12-('Surv-rate CEA'!X325-'Surv-rate CEA'!X326)*'Unit cost and utilities'!$G$14</f>
        <v>1.5567897366541017</v>
      </c>
      <c r="AH328" s="12">
        <f t="shared" si="155"/>
        <v>0.90034132251020016</v>
      </c>
      <c r="AI328" s="12">
        <f>'Surv-rate CEA'!AC326*'Unit cost and utilities'!$H$5+'Surv-rate CEA'!AB326*'Unit cost and utilities'!$H$5+('Surv-rate CEA'!AA325-'Surv-rate CEA'!AA326)*'Unit cost and utilities'!$G$14</f>
        <v>40.341165347548625</v>
      </c>
      <c r="AJ328" s="12">
        <f t="shared" si="156"/>
        <v>23.330586851552834</v>
      </c>
      <c r="AK328" s="12">
        <f>AI328-'Surv-rate CEA'!AB326*'Unit cost and utilities'!$H$5-('Surv-rate CEA'!AA325-'Surv-rate CEA'!AA326)*'Unit cost and utilities'!$G$14</f>
        <v>1.760765516771287</v>
      </c>
      <c r="AL328" s="12">
        <f t="shared" si="157"/>
        <v>1.0183070434465789</v>
      </c>
      <c r="AM328" s="12">
        <f>'Surv-rate CEA'!AF326*'Unit cost and utilities'!$H$9+'Surv-rate CEA'!AE326*'Unit cost and utilities'!$H$9+('Surv-rate CEA'!AD325-'Surv-rate CEA'!AD326)*'Unit cost and utilities'!G335</f>
        <v>108.4084843842497</v>
      </c>
      <c r="AN328" s="12">
        <f t="shared" si="158"/>
        <v>62.696095627927583</v>
      </c>
      <c r="AO328" s="12">
        <f>AM328-'Surv-rate CEA'!AE326*'Unit cost and utilities'!$H$9-('Surv-rate CEA'!AD325-'Surv-rate CEA'!AD326)*'Unit cost and utilities'!G335</f>
        <v>8.0549045198833653</v>
      </c>
      <c r="AP328" s="12">
        <f t="shared" si="159"/>
        <v>4.6584090435435046</v>
      </c>
      <c r="AQ328" s="13">
        <f>'Surv-rate CEA'!AI326*'Unit cost and utilities'!$H$4+'Surv-rate CEA'!AH326*'Unit cost and utilities'!$H$4+('Surv-rate CEA'!AG325-'Surv-rate CEA'!AG326)*'Unit cost and utilities'!$G$14</f>
        <v>32.367039466310551</v>
      </c>
      <c r="AR328" s="12">
        <f t="shared" si="160"/>
        <v>18.71889467968192</v>
      </c>
      <c r="AS328" s="13">
        <f>AQ328-'Surv-rate CEA'!AH326*'Unit cost and utilities'!$H$4-('Surv-rate CEA'!AG325-'Surv-rate CEA'!AG326)*'Unit cost and utilities'!$G$14</f>
        <v>7.796284356871519E-2</v>
      </c>
      <c r="AT328" s="12">
        <f t="shared" si="161"/>
        <v>4.5088407273402326E-2</v>
      </c>
      <c r="AU328" s="12">
        <f>'Surv-rate CEA'!AL326*'Unit cost and utilities'!$H$8+'Surv-rate CEA'!AK326*'Unit cost and utilities'!$H$8+('Surv-rate CEA'!AJ325-'Surv-rate CEA'!AJ326)*'Unit cost and utilities'!$G$14</f>
        <v>32.597845889494572</v>
      </c>
      <c r="AV328" s="12">
        <f t="shared" si="162"/>
        <v>18.852377420093589</v>
      </c>
      <c r="AW328" s="12">
        <f>AU328-'Surv-rate CEA'!AK326*'Unit cost and utilities'!$H$8-('Surv-rate CEA'!AJ325-'Surv-rate CEA'!AJ326)*'Unit cost and utilities'!$G$14</f>
        <v>21.595271030711555</v>
      </c>
      <c r="AX328" s="12">
        <f t="shared" si="163"/>
        <v>12.489236293107101</v>
      </c>
      <c r="AY328" s="12">
        <f>'Surv-rate CEA'!AO326*'Unit cost and utilities'!$H$5+'Surv-rate CEA'!AN326*'Unit cost and utilities'!$H$5+('Surv-rate CEA'!AM325-'Surv-rate CEA'!AM326)*'Unit cost and utilities'!$G$14</f>
        <v>40.341165347548625</v>
      </c>
      <c r="AZ328" s="12">
        <f t="shared" si="164"/>
        <v>23.330586851552834</v>
      </c>
      <c r="BA328" s="12">
        <f>AY328-'Surv-rate CEA'!AN326*'Unit cost and utilities'!$H$5-('Surv-rate CEA'!AM325-'Surv-rate CEA'!AM326)*'Unit cost and utilities'!$G$14</f>
        <v>1.760765516771287</v>
      </c>
      <c r="BB328" s="12">
        <f t="shared" si="165"/>
        <v>1.0183070434465789</v>
      </c>
    </row>
    <row r="329" spans="1:54">
      <c r="A329" s="12">
        <v>324</v>
      </c>
      <c r="B329" s="12">
        <f t="shared" si="166"/>
        <v>18.583561643835615</v>
      </c>
      <c r="C329" s="12">
        <f>'Surv-rate CEA'!D327*'Unit cost and utilities'!$H$7+'Surv-rate CEA'!E327*'Unit cost and utilities'!$H$7+'Unit cost and utilities'!$G$14*('Surv-rate CEA'!C326-'Surv-rate CEA'!C327)</f>
        <v>37.550420059277464</v>
      </c>
      <c r="D329" s="12">
        <f t="shared" si="140"/>
        <v>21.679708723950693</v>
      </c>
      <c r="E329" s="12">
        <f>C329-'Surv-rate CEA'!E327*'Unit cost and utilities'!$H$7-'Unit cost and utilities'!$G$14*('Surv-rate CEA'!C326-'Surv-rate CEA'!C327)</f>
        <v>0.64107162443980181</v>
      </c>
      <c r="F329" s="12">
        <f t="shared" si="141"/>
        <v>0.37012225341567162</v>
      </c>
      <c r="G329" s="12">
        <f>'Surv-rate CEA'!G327*'Unit cost and utilities'!$H$4+'Surv-rate CEA'!H327*'Unit cost and utilities'!$H$4+('Surv-rate CEA'!F326-'Surv-rate CEA'!F327)*'Unit cost and utilities'!$G$14</f>
        <v>32.134677626119149</v>
      </c>
      <c r="H329" s="12">
        <f t="shared" si="142"/>
        <v>18.552933622914139</v>
      </c>
      <c r="I329" s="12">
        <f>G329-'Surv-rate CEA'!H327*'Unit cost and utilities'!$H$4-('Surv-rate CEA'!F326-'Surv-rate CEA'!F327)*'Unit cost and utilities'!$G$14</f>
        <v>7.6820930102014295E-2</v>
      </c>
      <c r="J329" s="12">
        <f t="shared" si="143"/>
        <v>4.4352510195239926E-2</v>
      </c>
      <c r="K329" s="12">
        <f>'Surv-rate CEA'!K327*'Unit cost and utilities'!$H$10+'Surv-rate CEA'!J327*'Unit cost and utilities'!$H$10+('Surv-rate CEA'!I326-'Surv-rate CEA'!I327)*'Unit cost and utilities'!$G$14</f>
        <v>34.037764672110036</v>
      </c>
      <c r="L329" s="12">
        <f t="shared" si="144"/>
        <v>19.651679596148934</v>
      </c>
      <c r="M329" s="12">
        <f>K329-'Surv-rate CEA'!J327*'Unit cost and utilities'!$H$10-('Surv-rate CEA'!I326-'Surv-rate CEA'!I327)*'Unit cost and utilities'!$G$14</f>
        <v>1.5421576389882787</v>
      </c>
      <c r="N329" s="12">
        <f t="shared" si="145"/>
        <v>0.89036363286756559</v>
      </c>
      <c r="O329" s="12">
        <f>'Surv-rate CEA'!N327*'Unit cost and utilities'!$H$3+'Surv-rate CEA'!M327*'Unit cost and utilities'!$H$3+('Surv-rate CEA'!L326-'Surv-rate CEA'!L327)*'Unit cost and utilities'!$G$14</f>
        <v>32.056919679208285</v>
      </c>
      <c r="P329" s="12">
        <f t="shared" si="146"/>
        <v>18.50804012672052</v>
      </c>
      <c r="Q329" s="12">
        <f>O329-'Surv-rate CEA'!M327*'Unit cost and utilities'!$H$3-('Surv-rate CEA'!L326-'Surv-rate CEA'!L327)*'Unit cost and utilities'!$G$14</f>
        <v>7.6820930102016016E-2</v>
      </c>
      <c r="R329" s="12">
        <f t="shared" si="147"/>
        <v>4.4352510195240925E-2</v>
      </c>
      <c r="S329" s="12">
        <f>'Surv-rate CEA'!Q327*'Unit cost and utilities'!$H$11+'Surv-rate CEA'!P327*'Unit cost and utilities'!$H$11+('Surv-rate CEA'!O326-'Surv-rate CEA'!O327)*'Unit cost and utilities'!$G$14</f>
        <v>34.037764672110036</v>
      </c>
      <c r="T329" s="12">
        <f t="shared" si="148"/>
        <v>19.651679596148934</v>
      </c>
      <c r="U329" s="12">
        <f>S329-'Surv-rate CEA'!P327*'Unit cost and utilities'!$H$11-('Surv-rate CEA'!O326-'Surv-rate CEA'!O327)*'Unit cost and utilities'!$G$14</f>
        <v>1.5421576389882787</v>
      </c>
      <c r="V329" s="12">
        <f t="shared" si="149"/>
        <v>0.89036363286756559</v>
      </c>
      <c r="W329" s="12">
        <f>'Surv-rate CEA'!T327*'Unit cost and utilities'!$H$4+'Surv-rate CEA'!S327*'Unit cost and utilities'!$H$4+('Surv-rate CEA'!R326-'Surv-rate CEA'!R327)*'Unit cost and utilities'!$G$14</f>
        <v>32.134677626119149</v>
      </c>
      <c r="X329" s="12">
        <f t="shared" si="150"/>
        <v>18.552933622914139</v>
      </c>
      <c r="Y329" s="12">
        <f>W329-'Surv-rate CEA'!S327*'Unit cost and utilities'!$H$4-('Surv-rate CEA'!R326-'Surv-rate CEA'!R327)*'Unit cost and utilities'!$G$14</f>
        <v>7.6820930102014295E-2</v>
      </c>
      <c r="Z329" s="12">
        <f t="shared" si="151"/>
        <v>4.4352510195239926E-2</v>
      </c>
      <c r="AA329" s="12">
        <f>'Surv-rate CEA'!W327*'Unit cost and utilities'!$H$6+'Surv-rate CEA'!V327*'Unit cost and utilities'!$H$6+('Surv-rate CEA'!U326-'Surv-rate CEA'!U327)*'Unit cost and utilities'!$G$14</f>
        <v>41.020690870235235</v>
      </c>
      <c r="AB329" s="12">
        <f t="shared" si="152"/>
        <v>23.683267146360528</v>
      </c>
      <c r="AC329" s="12">
        <f>AA329-'Surv-rate CEA'!V327*'Unit cost and utilities'!$H$6-('Surv-rate CEA'!U326-'Surv-rate CEA'!U327)*'Unit cost and utilities'!$G$14</f>
        <v>13.393327063698495</v>
      </c>
      <c r="AD329" s="12">
        <f t="shared" si="153"/>
        <v>7.7326280006247226</v>
      </c>
      <c r="AE329" s="12">
        <f>'Surv-rate CEA'!Z327*'Unit cost and utilities'!$H$12+'Surv-rate CEA'!Y327*'Unit cost and utilities'!$H$12+('Surv-rate CEA'!X326-'Surv-rate CEA'!X327)*'Unit cost and utilities'!$G$14</f>
        <v>34.037764672110036</v>
      </c>
      <c r="AF329" s="12">
        <f t="shared" si="154"/>
        <v>19.651679596148934</v>
      </c>
      <c r="AG329" s="12">
        <f>AE329-'Surv-rate CEA'!Y327*'Unit cost and utilities'!$H$12-('Surv-rate CEA'!X326-'Surv-rate CEA'!X327)*'Unit cost and utilities'!$G$14</f>
        <v>1.5421576389882787</v>
      </c>
      <c r="AH329" s="12">
        <f t="shared" si="155"/>
        <v>0.89036363286756559</v>
      </c>
      <c r="AI329" s="12">
        <f>'Surv-rate CEA'!AC327*'Unit cost and utilities'!$H$5+'Surv-rate CEA'!AB327*'Unit cost and utilities'!$H$5+('Surv-rate CEA'!AA326-'Surv-rate CEA'!AA327)*'Unit cost and utilities'!$G$14</f>
        <v>40.065386762847794</v>
      </c>
      <c r="AJ329" s="12">
        <f t="shared" si="156"/>
        <v>23.131722988978019</v>
      </c>
      <c r="AK329" s="12">
        <f>AI329-'Surv-rate CEA'!AB327*'Unit cost and utilities'!$H$5-('Surv-rate CEA'!AA326-'Surv-rate CEA'!AA327)*'Unit cost and utilities'!$G$14</f>
        <v>1.7423128266650476</v>
      </c>
      <c r="AL329" s="12">
        <f t="shared" si="157"/>
        <v>1.0059230903002643</v>
      </c>
      <c r="AM329" s="12">
        <f>'Surv-rate CEA'!AF327*'Unit cost and utilities'!$H$9+'Surv-rate CEA'!AE327*'Unit cost and utilities'!$H$9+('Surv-rate CEA'!AD326-'Surv-rate CEA'!AD327)*'Unit cost and utilities'!G336</f>
        <v>107.97424100001432</v>
      </c>
      <c r="AN329" s="12">
        <f t="shared" si="158"/>
        <v>62.338852424944271</v>
      </c>
      <c r="AO329" s="12">
        <f>AM329-'Surv-rate CEA'!AE327*'Unit cost and utilities'!$H$9-('Surv-rate CEA'!AD326-'Surv-rate CEA'!AD327)*'Unit cost and utilities'!G336</f>
        <v>7.9968771248277619</v>
      </c>
      <c r="AP329" s="12">
        <f t="shared" si="159"/>
        <v>4.6169914076542051</v>
      </c>
      <c r="AQ329" s="13">
        <f>'Surv-rate CEA'!AI327*'Unit cost and utilities'!$H$4+'Surv-rate CEA'!AH327*'Unit cost and utilities'!$H$4+('Surv-rate CEA'!AG326-'Surv-rate CEA'!AG327)*'Unit cost and utilities'!$G$14</f>
        <v>32.134677626119149</v>
      </c>
      <c r="AR329" s="12">
        <f t="shared" si="160"/>
        <v>18.552933622914139</v>
      </c>
      <c r="AS329" s="13">
        <f>AQ329-'Surv-rate CEA'!AH327*'Unit cost and utilities'!$H$4-('Surv-rate CEA'!AG326-'Surv-rate CEA'!AG327)*'Unit cost and utilities'!$G$14</f>
        <v>7.6820930102014295E-2</v>
      </c>
      <c r="AT329" s="12">
        <f t="shared" si="161"/>
        <v>4.4352510195239926E-2</v>
      </c>
      <c r="AU329" s="12">
        <f>'Surv-rate CEA'!AL327*'Unit cost and utilities'!$H$8+'Surv-rate CEA'!AK327*'Unit cost and utilities'!$H$8+('Surv-rate CEA'!AJ326-'Surv-rate CEA'!AJ327)*'Unit cost and utilities'!$G$14</f>
        <v>32.406643429953114</v>
      </c>
      <c r="AV329" s="12">
        <f t="shared" si="162"/>
        <v>18.709952889294858</v>
      </c>
      <c r="AW329" s="12">
        <f>AU329-'Surv-rate CEA'!AK327*'Unit cost and utilities'!$H$8-('Surv-rate CEA'!AJ326-'Surv-rate CEA'!AJ327)*'Unit cost and utilities'!$G$14</f>
        <v>21.46818924823728</v>
      </c>
      <c r="AX329" s="12">
        <f t="shared" si="163"/>
        <v>12.394644027888667</v>
      </c>
      <c r="AY329" s="12">
        <f>'Surv-rate CEA'!AO327*'Unit cost and utilities'!$H$5+'Surv-rate CEA'!AN327*'Unit cost and utilities'!$H$5+('Surv-rate CEA'!AM326-'Surv-rate CEA'!AM327)*'Unit cost and utilities'!$G$14</f>
        <v>40.065386762847794</v>
      </c>
      <c r="AZ329" s="12">
        <f t="shared" si="164"/>
        <v>23.131722988978019</v>
      </c>
      <c r="BA329" s="12">
        <f>AY329-'Surv-rate CEA'!AN327*'Unit cost and utilities'!$H$5-('Surv-rate CEA'!AM326-'Surv-rate CEA'!AM327)*'Unit cost and utilities'!$G$14</f>
        <v>1.7423128266650476</v>
      </c>
      <c r="BB329" s="12">
        <f t="shared" si="165"/>
        <v>1.0059230903002643</v>
      </c>
    </row>
    <row r="330" spans="1:54">
      <c r="A330" s="12">
        <v>325</v>
      </c>
      <c r="B330" s="12">
        <f t="shared" si="166"/>
        <v>18.641095890410959</v>
      </c>
      <c r="C330" s="12">
        <f>'Surv-rate CEA'!D328*'Unit cost and utilities'!$H$7+'Surv-rate CEA'!E328*'Unit cost and utilities'!$H$7+'Unit cost and utilities'!$G$14*('Surv-rate CEA'!C327-'Surv-rate CEA'!C328)</f>
        <v>37.338782781577969</v>
      </c>
      <c r="D330" s="12">
        <f t="shared" si="140"/>
        <v>21.520889591800849</v>
      </c>
      <c r="E330" s="12">
        <f>C330-'Surv-rate CEA'!E328*'Unit cost and utilities'!$H$7-'Unit cost and utilities'!$G$14*('Surv-rate CEA'!C327-'Surv-rate CEA'!C328)</f>
        <v>0.63431290661622297</v>
      </c>
      <c r="F330" s="12">
        <f t="shared" si="141"/>
        <v>0.36559783187889755</v>
      </c>
      <c r="G330" s="12">
        <f>'Surv-rate CEA'!G328*'Unit cost and utilities'!$H$4+'Surv-rate CEA'!H328*'Unit cost and utilities'!$H$4+('Surv-rate CEA'!F327-'Surv-rate CEA'!F328)*'Unit cost and utilities'!$G$14</f>
        <v>31.904503827857738</v>
      </c>
      <c r="H330" s="12">
        <f t="shared" si="142"/>
        <v>18.388743638940259</v>
      </c>
      <c r="I330" s="12">
        <f>G330-'Surv-rate CEA'!H328*'Unit cost and utilities'!$H$4-('Surv-rate CEA'!F327-'Surv-rate CEA'!F328)*'Unit cost and utilities'!$G$14</f>
        <v>7.5698364617403424E-2</v>
      </c>
      <c r="J330" s="12">
        <f t="shared" si="143"/>
        <v>4.3630135367315151E-2</v>
      </c>
      <c r="K330" s="12">
        <f>'Surv-rate CEA'!K328*'Unit cost and utilities'!$H$10+'Surv-rate CEA'!J328*'Unit cost and utilities'!$H$10+('Surv-rate CEA'!I327-'Surv-rate CEA'!I328)*'Unit cost and utilities'!$G$14</f>
        <v>33.84102209260697</v>
      </c>
      <c r="L330" s="12">
        <f t="shared" si="144"/>
        <v>19.504891318739176</v>
      </c>
      <c r="M330" s="12">
        <f>K330-'Surv-rate CEA'!J328*'Unit cost and utilities'!$H$10-('Surv-rate CEA'!I327-'Surv-rate CEA'!I328)*'Unit cost and utilities'!$G$14</f>
        <v>1.5276969394103894</v>
      </c>
      <c r="N330" s="12">
        <f t="shared" si="145"/>
        <v>0.88051604025517283</v>
      </c>
      <c r="O330" s="12">
        <f>'Surv-rate CEA'!N328*'Unit cost and utilities'!$H$3+'Surv-rate CEA'!M328*'Unit cost and utilities'!$H$3+('Surv-rate CEA'!L327-'Surv-rate CEA'!L328)*'Unit cost and utilities'!$G$14</f>
        <v>31.826496594675422</v>
      </c>
      <c r="P330" s="12">
        <f t="shared" si="146"/>
        <v>18.343782744995242</v>
      </c>
      <c r="Q330" s="12">
        <f>O330-'Surv-rate CEA'!M328*'Unit cost and utilities'!$H$3-('Surv-rate CEA'!L327-'Surv-rate CEA'!L328)*'Unit cost and utilities'!$G$14</f>
        <v>7.569836461740348E-2</v>
      </c>
      <c r="R330" s="12">
        <f t="shared" si="147"/>
        <v>4.3630135367315186E-2</v>
      </c>
      <c r="S330" s="12">
        <f>'Surv-rate CEA'!Q328*'Unit cost and utilities'!$H$11+'Surv-rate CEA'!P328*'Unit cost and utilities'!$H$11+('Surv-rate CEA'!O327-'Surv-rate CEA'!O328)*'Unit cost and utilities'!$G$14</f>
        <v>33.84102209260697</v>
      </c>
      <c r="T330" s="12">
        <f t="shared" si="148"/>
        <v>19.504891318739176</v>
      </c>
      <c r="U330" s="12">
        <f>S330-'Surv-rate CEA'!P328*'Unit cost and utilities'!$H$11-('Surv-rate CEA'!O327-'Surv-rate CEA'!O328)*'Unit cost and utilities'!$G$14</f>
        <v>1.5276969394103894</v>
      </c>
      <c r="V330" s="12">
        <f t="shared" si="149"/>
        <v>0.88051604025517283</v>
      </c>
      <c r="W330" s="12">
        <f>'Surv-rate CEA'!T328*'Unit cost and utilities'!$H$4+'Surv-rate CEA'!S328*'Unit cost and utilities'!$H$4+('Surv-rate CEA'!R327-'Surv-rate CEA'!R328)*'Unit cost and utilities'!$G$14</f>
        <v>31.904503827857738</v>
      </c>
      <c r="X330" s="12">
        <f t="shared" si="150"/>
        <v>18.388743638940259</v>
      </c>
      <c r="Y330" s="12">
        <f>W330-'Surv-rate CEA'!S328*'Unit cost and utilities'!$H$4-('Surv-rate CEA'!R327-'Surv-rate CEA'!R328)*'Unit cost and utilities'!$G$14</f>
        <v>7.5698364617403424E-2</v>
      </c>
      <c r="Z330" s="12">
        <f t="shared" si="151"/>
        <v>4.3630135367315151E-2</v>
      </c>
      <c r="AA330" s="12">
        <f>'Surv-rate CEA'!W328*'Unit cost and utilities'!$H$6+'Surv-rate CEA'!V328*'Unit cost and utilities'!$H$6+('Surv-rate CEA'!U327-'Surv-rate CEA'!U328)*'Unit cost and utilities'!$G$14</f>
        <v>40.794813568192282</v>
      </c>
      <c r="AB330" s="12">
        <f t="shared" si="152"/>
        <v>23.512836073283019</v>
      </c>
      <c r="AC330" s="12">
        <f>AA330-'Surv-rate CEA'!V328*'Unit cost and utilities'!$H$6-('Surv-rate CEA'!U327-'Surv-rate CEA'!U328)*'Unit cost and utilities'!$G$14</f>
        <v>13.306270475862821</v>
      </c>
      <c r="AD330" s="12">
        <f t="shared" si="153"/>
        <v>7.6693120786724576</v>
      </c>
      <c r="AE330" s="12">
        <f>'Surv-rate CEA'!Z328*'Unit cost and utilities'!$H$12+'Surv-rate CEA'!Y328*'Unit cost and utilities'!$H$12+('Surv-rate CEA'!X327-'Surv-rate CEA'!X328)*'Unit cost and utilities'!$G$14</f>
        <v>33.84102209260697</v>
      </c>
      <c r="AF330" s="12">
        <f t="shared" si="154"/>
        <v>19.504891318739176</v>
      </c>
      <c r="AG330" s="12">
        <f>AE330-'Surv-rate CEA'!Y328*'Unit cost and utilities'!$H$12-('Surv-rate CEA'!X327-'Surv-rate CEA'!X328)*'Unit cost and utilities'!$G$14</f>
        <v>1.5276969394103894</v>
      </c>
      <c r="AH330" s="12">
        <f t="shared" si="155"/>
        <v>0.88051604025517283</v>
      </c>
      <c r="AI330" s="12">
        <f>'Surv-rate CEA'!AC328*'Unit cost and utilities'!$H$5+'Surv-rate CEA'!AB328*'Unit cost and utilities'!$H$5+('Surv-rate CEA'!AA327-'Surv-rate CEA'!AA328)*'Unit cost and utilities'!$G$14</f>
        <v>39.792110903715475</v>
      </c>
      <c r="AJ330" s="12">
        <f t="shared" si="156"/>
        <v>22.934910074413647</v>
      </c>
      <c r="AK330" s="12">
        <f>AI330-'Surv-rate CEA'!AB328*'Unit cost and utilities'!$H$5-('Surv-rate CEA'!AA327-'Surv-rate CEA'!AA328)*'Unit cost and utilities'!$G$14</f>
        <v>1.7240961665481587</v>
      </c>
      <c r="AL330" s="12">
        <f t="shared" si="157"/>
        <v>0.99371432279887406</v>
      </c>
      <c r="AM330" s="12">
        <f>'Surv-rate CEA'!AF328*'Unit cost and utilities'!$H$9+'Surv-rate CEA'!AE328*'Unit cost and utilities'!$H$9+('Surv-rate CEA'!AD327-'Surv-rate CEA'!AD328)*'Unit cost and utilities'!G337</f>
        <v>107.54270703330117</v>
      </c>
      <c r="AN330" s="12">
        <f t="shared" si="158"/>
        <v>61.984203877394044</v>
      </c>
      <c r="AO330" s="12">
        <f>AM330-'Surv-rate CEA'!AE328*'Unit cost and utilities'!$H$9-('Surv-rate CEA'!AD327-'Surv-rate CEA'!AD328)*'Unit cost and utilities'!G337</f>
        <v>7.9394025352877122</v>
      </c>
      <c r="AP330" s="12">
        <f t="shared" si="159"/>
        <v>4.5760196947579708</v>
      </c>
      <c r="AQ330" s="13">
        <f>'Surv-rate CEA'!AI328*'Unit cost and utilities'!$H$4+'Surv-rate CEA'!AH328*'Unit cost and utilities'!$H$4+('Surv-rate CEA'!AG327-'Surv-rate CEA'!AG328)*'Unit cost and utilities'!$G$14</f>
        <v>31.904503827857738</v>
      </c>
      <c r="AR330" s="12">
        <f t="shared" si="160"/>
        <v>18.388743638940259</v>
      </c>
      <c r="AS330" s="13">
        <f>AQ330-'Surv-rate CEA'!AH328*'Unit cost and utilities'!$H$4-('Surv-rate CEA'!AG327-'Surv-rate CEA'!AG328)*'Unit cost and utilities'!$G$14</f>
        <v>7.5698364617403424E-2</v>
      </c>
      <c r="AT330" s="12">
        <f t="shared" si="161"/>
        <v>4.3630135367315151E-2</v>
      </c>
      <c r="AU330" s="12">
        <f>'Surv-rate CEA'!AL328*'Unit cost and utilities'!$H$8+'Surv-rate CEA'!AK328*'Unit cost and utilities'!$H$8+('Surv-rate CEA'!AJ327-'Surv-rate CEA'!AJ328)*'Unit cost and utilities'!$G$14</f>
        <v>32.216995238990989</v>
      </c>
      <c r="AV330" s="12">
        <f t="shared" si="162"/>
        <v>18.568853772597393</v>
      </c>
      <c r="AW330" s="12">
        <f>AU330-'Surv-rate CEA'!AK328*'Unit cost and utilities'!$H$8-('Surv-rate CEA'!AJ327-'Surv-rate CEA'!AJ328)*'Unit cost and utilities'!$G$14</f>
        <v>21.34215105886954</v>
      </c>
      <c r="AX330" s="12">
        <f t="shared" si="163"/>
        <v>12.300938658773719</v>
      </c>
      <c r="AY330" s="12">
        <f>'Surv-rate CEA'!AO328*'Unit cost and utilities'!$H$5+'Surv-rate CEA'!AN328*'Unit cost and utilities'!$H$5+('Surv-rate CEA'!AM327-'Surv-rate CEA'!AM328)*'Unit cost and utilities'!$G$14</f>
        <v>39.792110903715475</v>
      </c>
      <c r="AZ330" s="12">
        <f t="shared" si="164"/>
        <v>22.934910074413647</v>
      </c>
      <c r="BA330" s="12">
        <f>AY330-'Surv-rate CEA'!AN328*'Unit cost and utilities'!$H$5-('Surv-rate CEA'!AM327-'Surv-rate CEA'!AM328)*'Unit cost and utilities'!$G$14</f>
        <v>1.7240961665481587</v>
      </c>
      <c r="BB330" s="12">
        <f t="shared" si="165"/>
        <v>0.99371432279887406</v>
      </c>
    </row>
    <row r="331" spans="1:54">
      <c r="A331" s="12">
        <v>326</v>
      </c>
      <c r="B331" s="12">
        <f t="shared" si="166"/>
        <v>18.698630136986303</v>
      </c>
      <c r="C331" s="12">
        <f>'Surv-rate CEA'!D329*'Unit cost and utilities'!$H$7+'Surv-rate CEA'!E329*'Unit cost and utilities'!$H$7+'Unit cost and utilities'!$G$14*('Surv-rate CEA'!C328-'Surv-rate CEA'!C329)</f>
        <v>37.128816144587304</v>
      </c>
      <c r="D331" s="12">
        <f t="shared" si="140"/>
        <v>21.363508862861146</v>
      </c>
      <c r="E331" s="12">
        <f>C331-'Surv-rate CEA'!E329*'Unit cost and utilities'!$H$7-'Unit cost and utilities'!$G$14*('Surv-rate CEA'!C328-'Surv-rate CEA'!C329)</f>
        <v>0.62764101916684978</v>
      </c>
      <c r="F331" s="12">
        <f t="shared" si="141"/>
        <v>0.36113767870891095</v>
      </c>
      <c r="G331" s="12">
        <f>'Surv-rate CEA'!G329*'Unit cost and utilities'!$H$4+'Surv-rate CEA'!H329*'Unit cost and utilities'!$H$4+('Surv-rate CEA'!F328-'Surv-rate CEA'!F329)*'Unit cost and utilities'!$G$14</f>
        <v>31.676492298330174</v>
      </c>
      <c r="H331" s="12">
        <f t="shared" si="142"/>
        <v>18.226302215627818</v>
      </c>
      <c r="I331" s="12">
        <f>G331-'Surv-rate CEA'!H329*'Unit cost and utilities'!$H$4-('Surv-rate CEA'!F328-'Surv-rate CEA'!F329)*'Unit cost and utilities'!$G$14</f>
        <v>7.4594773719176888E-2</v>
      </c>
      <c r="J331" s="12">
        <f t="shared" si="143"/>
        <v>4.2921005163938555E-2</v>
      </c>
      <c r="K331" s="12">
        <f>'Surv-rate CEA'!K329*'Unit cost and utilities'!$H$10+'Surv-rate CEA'!J329*'Unit cost and utilities'!$H$10+('Surv-rate CEA'!I328-'Surv-rate CEA'!I329)*'Unit cost and utilities'!$G$14</f>
        <v>33.645860811025941</v>
      </c>
      <c r="L331" s="12">
        <f t="shared" si="144"/>
        <v>19.359455007555688</v>
      </c>
      <c r="M331" s="12">
        <f>K331-'Surv-rate CEA'!J329*'Unit cost and utilities'!$H$10-('Surv-rate CEA'!I328-'Surv-rate CEA'!I329)*'Unit cost and utilities'!$G$14</f>
        <v>1.5134052177823201</v>
      </c>
      <c r="N331" s="12">
        <f t="shared" si="145"/>
        <v>0.87079657097836805</v>
      </c>
      <c r="O331" s="12">
        <f>'Surv-rate CEA'!N329*'Unit cost and utilities'!$H$3+'Surv-rate CEA'!M329*'Unit cost and utilities'!$H$3+('Surv-rate CEA'!L328-'Surv-rate CEA'!L329)*'Unit cost and utilities'!$G$14</f>
        <v>31.598250345431179</v>
      </c>
      <c r="P331" s="12">
        <f t="shared" si="146"/>
        <v>18.18128266402951</v>
      </c>
      <c r="Q331" s="12">
        <f>O331-'Surv-rate CEA'!M329*'Unit cost and utilities'!$H$3-('Surv-rate CEA'!L328-'Surv-rate CEA'!L329)*'Unit cost and utilities'!$G$14</f>
        <v>7.4594773719177665E-2</v>
      </c>
      <c r="R331" s="12">
        <f t="shared" si="147"/>
        <v>4.2921005163939006E-2</v>
      </c>
      <c r="S331" s="12">
        <f>'Surv-rate CEA'!Q329*'Unit cost and utilities'!$H$11+'Surv-rate CEA'!P329*'Unit cost and utilities'!$H$11+('Surv-rate CEA'!O328-'Surv-rate CEA'!O329)*'Unit cost and utilities'!$G$14</f>
        <v>33.645860811025941</v>
      </c>
      <c r="T331" s="12">
        <f t="shared" si="148"/>
        <v>19.359455007555688</v>
      </c>
      <c r="U331" s="12">
        <f>S331-'Surv-rate CEA'!P329*'Unit cost and utilities'!$H$11-('Surv-rate CEA'!O328-'Surv-rate CEA'!O329)*'Unit cost and utilities'!$G$14</f>
        <v>1.5134052177823201</v>
      </c>
      <c r="V331" s="12">
        <f t="shared" si="149"/>
        <v>0.87079657097836805</v>
      </c>
      <c r="W331" s="12">
        <f>'Surv-rate CEA'!T329*'Unit cost and utilities'!$H$4+'Surv-rate CEA'!S329*'Unit cost and utilities'!$H$4+('Surv-rate CEA'!R328-'Surv-rate CEA'!R329)*'Unit cost and utilities'!$G$14</f>
        <v>31.676492298330174</v>
      </c>
      <c r="X331" s="12">
        <f t="shared" si="150"/>
        <v>18.226302215627818</v>
      </c>
      <c r="Y331" s="12">
        <f>W331-'Surv-rate CEA'!S329*'Unit cost and utilities'!$H$4-('Surv-rate CEA'!R328-'Surv-rate CEA'!R329)*'Unit cost and utilities'!$G$14</f>
        <v>7.4594773719176888E-2</v>
      </c>
      <c r="Z331" s="12">
        <f t="shared" si="151"/>
        <v>4.2921005163938555E-2</v>
      </c>
      <c r="AA331" s="12">
        <f>'Surv-rate CEA'!W329*'Unit cost and utilities'!$H$6+'Surv-rate CEA'!V329*'Unit cost and utilities'!$H$6+('Surv-rate CEA'!U328-'Surv-rate CEA'!U329)*'Unit cost and utilities'!$G$14</f>
        <v>40.570690137690292</v>
      </c>
      <c r="AB331" s="12">
        <f t="shared" si="152"/>
        <v>23.343924970667111</v>
      </c>
      <c r="AC331" s="12">
        <f>AA331-'Surv-rate CEA'!V329*'Unit cost and utilities'!$H$6-('Surv-rate CEA'!U328-'Surv-rate CEA'!U329)*'Unit cost and utilities'!$G$14</f>
        <v>13.219981592482259</v>
      </c>
      <c r="AD331" s="12">
        <f t="shared" si="153"/>
        <v>7.6066307317215207</v>
      </c>
      <c r="AE331" s="12">
        <f>'Surv-rate CEA'!Z329*'Unit cost and utilities'!$H$12+'Surv-rate CEA'!Y329*'Unit cost and utilities'!$H$12+('Surv-rate CEA'!X328-'Surv-rate CEA'!X329)*'Unit cost and utilities'!$G$14</f>
        <v>33.645860811025941</v>
      </c>
      <c r="AF331" s="12">
        <f t="shared" si="154"/>
        <v>19.359455007555688</v>
      </c>
      <c r="AG331" s="12">
        <f>AE331-'Surv-rate CEA'!Y329*'Unit cost and utilities'!$H$12-('Surv-rate CEA'!X328-'Surv-rate CEA'!X329)*'Unit cost and utilities'!$G$14</f>
        <v>1.5134052177823201</v>
      </c>
      <c r="AH331" s="12">
        <f t="shared" si="155"/>
        <v>0.87079657097836805</v>
      </c>
      <c r="AI331" s="12">
        <f>'Surv-rate CEA'!AC329*'Unit cost and utilities'!$H$5+'Surv-rate CEA'!AB329*'Unit cost and utilities'!$H$5+('Surv-rate CEA'!AA328-'Surv-rate CEA'!AA329)*'Unit cost and utilities'!$G$14</f>
        <v>39.521309128100356</v>
      </c>
      <c r="AJ331" s="12">
        <f t="shared" si="156"/>
        <v>22.740122780702567</v>
      </c>
      <c r="AK331" s="12">
        <f>AI331-'Surv-rate CEA'!AB329*'Unit cost and utilities'!$H$5-('Surv-rate CEA'!AA328-'Surv-rate CEA'!AA329)*'Unit cost and utilities'!$G$14</f>
        <v>1.7061119523947759</v>
      </c>
      <c r="AL331" s="12">
        <f t="shared" si="157"/>
        <v>0.98167788798007904</v>
      </c>
      <c r="AM331" s="12">
        <f>'Surv-rate CEA'!AF329*'Unit cost and utilities'!$H$9+'Surv-rate CEA'!AE329*'Unit cost and utilities'!$H$9+('Surv-rate CEA'!AD328-'Surv-rate CEA'!AD329)*'Unit cost and utilities'!G338</f>
        <v>107.11385900459275</v>
      </c>
      <c r="AN331" s="12">
        <f t="shared" si="158"/>
        <v>61.632126035709121</v>
      </c>
      <c r="AO331" s="12">
        <f>AM331-'Surv-rate CEA'!AE329*'Unit cost and utilities'!$H$9-('Surv-rate CEA'!AD328-'Surv-rate CEA'!AD329)*'Unit cost and utilities'!G338</f>
        <v>7.8824741372048805</v>
      </c>
      <c r="AP331" s="12">
        <f t="shared" si="159"/>
        <v>4.5354881619622942</v>
      </c>
      <c r="AQ331" s="13">
        <f>'Surv-rate CEA'!AI329*'Unit cost and utilities'!$H$4+'Surv-rate CEA'!AH329*'Unit cost and utilities'!$H$4+('Surv-rate CEA'!AG328-'Surv-rate CEA'!AG329)*'Unit cost and utilities'!$G$14</f>
        <v>31.676492298330174</v>
      </c>
      <c r="AR331" s="12">
        <f t="shared" si="160"/>
        <v>18.226302215627818</v>
      </c>
      <c r="AS331" s="13">
        <f>AQ331-'Surv-rate CEA'!AH329*'Unit cost and utilities'!$H$4-('Surv-rate CEA'!AG328-'Surv-rate CEA'!AG329)*'Unit cost and utilities'!$G$14</f>
        <v>7.4594773719176888E-2</v>
      </c>
      <c r="AT331" s="12">
        <f t="shared" si="161"/>
        <v>4.2921005163938555E-2</v>
      </c>
      <c r="AU331" s="12">
        <f>'Surv-rate CEA'!AL329*'Unit cost and utilities'!$H$8+'Surv-rate CEA'!AK329*'Unit cost and utilities'!$H$8+('Surv-rate CEA'!AJ328-'Surv-rate CEA'!AJ329)*'Unit cost and utilities'!$G$14</f>
        <v>32.028884931978304</v>
      </c>
      <c r="AV331" s="12">
        <f t="shared" si="162"/>
        <v>18.429065027208772</v>
      </c>
      <c r="AW331" s="12">
        <f>AU331-'Surv-rate CEA'!AK329*'Unit cost and utilities'!$H$8-('Surv-rate CEA'!AJ328-'Surv-rate CEA'!AJ329)*'Unit cost and utilities'!$G$14</f>
        <v>21.217145322090161</v>
      </c>
      <c r="AX331" s="12">
        <f t="shared" si="163"/>
        <v>12.208110012663703</v>
      </c>
      <c r="AY331" s="12">
        <f>'Surv-rate CEA'!AO329*'Unit cost and utilities'!$H$5+'Surv-rate CEA'!AN329*'Unit cost and utilities'!$H$5+('Surv-rate CEA'!AM328-'Surv-rate CEA'!AM329)*'Unit cost and utilities'!$G$14</f>
        <v>39.521309128100356</v>
      </c>
      <c r="AZ331" s="12">
        <f t="shared" si="164"/>
        <v>22.740122780702567</v>
      </c>
      <c r="BA331" s="12">
        <f>AY331-'Surv-rate CEA'!AN329*'Unit cost and utilities'!$H$5-('Surv-rate CEA'!AM328-'Surv-rate CEA'!AM329)*'Unit cost and utilities'!$G$14</f>
        <v>1.7061119523947759</v>
      </c>
      <c r="BB331" s="12">
        <f t="shared" si="165"/>
        <v>0.98167788798007904</v>
      </c>
    </row>
    <row r="332" spans="1:54">
      <c r="A332" s="12">
        <v>327</v>
      </c>
      <c r="B332" s="12">
        <f t="shared" si="166"/>
        <v>18.756164383561643</v>
      </c>
      <c r="C332" s="12">
        <f>'Surv-rate CEA'!D330*'Unit cost and utilities'!$H$7+'Surv-rate CEA'!E330*'Unit cost and utilities'!$H$7+'Unit cost and utilities'!$G$14*('Surv-rate CEA'!C329-'Surv-rate CEA'!C330)</f>
        <v>36.920502932439014</v>
      </c>
      <c r="D332" s="12">
        <f t="shared" si="140"/>
        <v>21.207550585050235</v>
      </c>
      <c r="E332" s="12">
        <f>C332-'Surv-rate CEA'!E330*'Unit cost and utilities'!$H$7-'Unit cost and utilities'!$G$14*('Surv-rate CEA'!C329-'Surv-rate CEA'!C330)</f>
        <v>0.62105463941162897</v>
      </c>
      <c r="F332" s="12">
        <f t="shared" si="141"/>
        <v>0.3567407439032998</v>
      </c>
      <c r="G332" s="12">
        <f>'Surv-rate CEA'!G330*'Unit cost and utilities'!$H$4+'Surv-rate CEA'!H330*'Unit cost and utilities'!$H$4+('Surv-rate CEA'!F329-'Surv-rate CEA'!F330)*'Unit cost and utilities'!$G$14</f>
        <v>31.450617631059401</v>
      </c>
      <c r="H332" s="12">
        <f t="shared" si="142"/>
        <v>18.065587176921561</v>
      </c>
      <c r="I332" s="12">
        <f>G332-'Surv-rate CEA'!H330*'Unit cost and utilities'!$H$4-('Surv-rate CEA'!F329-'Surv-rate CEA'!F330)*'Unit cost and utilities'!$G$14</f>
        <v>7.3509792114559103E-2</v>
      </c>
      <c r="J332" s="12">
        <f t="shared" si="143"/>
        <v>4.22248482806096E-2</v>
      </c>
      <c r="K332" s="12">
        <f>'Surv-rate CEA'!K330*'Unit cost and utilities'!$H$10+'Surv-rate CEA'!J330*'Unit cost and utilities'!$H$10+('Surv-rate CEA'!I329-'Surv-rate CEA'!I330)*'Unit cost and utilities'!$G$14</f>
        <v>33.45226431081857</v>
      </c>
      <c r="L332" s="12">
        <f t="shared" si="144"/>
        <v>19.215355458574436</v>
      </c>
      <c r="M332" s="12">
        <f>K332-'Surv-rate CEA'!J330*'Unit cost and utilities'!$H$10-('Surv-rate CEA'!I329-'Surv-rate CEA'!I330)*'Unit cost and utilities'!$G$14</f>
        <v>1.4992800941198616</v>
      </c>
      <c r="N332" s="12">
        <f t="shared" si="145"/>
        <v>0.86120328575668614</v>
      </c>
      <c r="O332" s="12">
        <f>'Surv-rate CEA'!N330*'Unit cost and utilities'!$H$3+'Surv-rate CEA'!M330*'Unit cost and utilities'!$H$3+('Surv-rate CEA'!L329-'Surv-rate CEA'!L330)*'Unit cost and utilities'!$G$14</f>
        <v>31.372155151822152</v>
      </c>
      <c r="P332" s="12">
        <f t="shared" si="146"/>
        <v>18.020517449661956</v>
      </c>
      <c r="Q332" s="12">
        <f>O332-'Surv-rate CEA'!M330*'Unit cost and utilities'!$H$3-('Surv-rate CEA'!L329-'Surv-rate CEA'!L330)*'Unit cost and utilities'!$G$14</f>
        <v>7.3509792114560046E-2</v>
      </c>
      <c r="R332" s="12">
        <f t="shared" si="147"/>
        <v>4.2224848280610142E-2</v>
      </c>
      <c r="S332" s="12">
        <f>'Surv-rate CEA'!Q330*'Unit cost and utilities'!$H$11+'Surv-rate CEA'!P330*'Unit cost and utilities'!$H$11+('Surv-rate CEA'!O329-'Surv-rate CEA'!O330)*'Unit cost and utilities'!$G$14</f>
        <v>33.45226431081857</v>
      </c>
      <c r="T332" s="12">
        <f t="shared" si="148"/>
        <v>19.215355458574436</v>
      </c>
      <c r="U332" s="12">
        <f>S332-'Surv-rate CEA'!P330*'Unit cost and utilities'!$H$11-('Surv-rate CEA'!O329-'Surv-rate CEA'!O330)*'Unit cost and utilities'!$G$14</f>
        <v>1.4992800941198616</v>
      </c>
      <c r="V332" s="12">
        <f t="shared" si="149"/>
        <v>0.86120328575668614</v>
      </c>
      <c r="W332" s="12">
        <f>'Surv-rate CEA'!T330*'Unit cost and utilities'!$H$4+'Surv-rate CEA'!S330*'Unit cost and utilities'!$H$4+('Surv-rate CEA'!R329-'Surv-rate CEA'!R330)*'Unit cost and utilities'!$G$14</f>
        <v>31.450617631059401</v>
      </c>
      <c r="X332" s="12">
        <f t="shared" si="150"/>
        <v>18.065587176921561</v>
      </c>
      <c r="Y332" s="12">
        <f>W332-'Surv-rate CEA'!S330*'Unit cost and utilities'!$H$4-('Surv-rate CEA'!R329-'Surv-rate CEA'!R330)*'Unit cost and utilities'!$G$14</f>
        <v>7.3509792114559103E-2</v>
      </c>
      <c r="Z332" s="12">
        <f t="shared" si="151"/>
        <v>4.22248482806096E-2</v>
      </c>
      <c r="AA332" s="12">
        <f>'Surv-rate CEA'!W330*'Unit cost and utilities'!$H$6+'Surv-rate CEA'!V330*'Unit cost and utilities'!$H$6+('Surv-rate CEA'!U329-'Surv-rate CEA'!U330)*'Unit cost and utilities'!$G$14</f>
        <v>40.348302726001847</v>
      </c>
      <c r="AB332" s="12">
        <f t="shared" si="152"/>
        <v>23.176517195565644</v>
      </c>
      <c r="AC332" s="12">
        <f>AA332-'Surv-rate CEA'!V330*'Unit cost and utilities'!$H$6-('Surv-rate CEA'!U329-'Surv-rate CEA'!U330)*'Unit cost and utilities'!$G$14</f>
        <v>13.13445176788175</v>
      </c>
      <c r="AD332" s="12">
        <f t="shared" si="153"/>
        <v>7.5445762692879272</v>
      </c>
      <c r="AE332" s="12">
        <f>'Surv-rate CEA'!Z330*'Unit cost and utilities'!$H$12+'Surv-rate CEA'!Y330*'Unit cost and utilities'!$H$12+('Surv-rate CEA'!X329-'Surv-rate CEA'!X330)*'Unit cost and utilities'!$G$14</f>
        <v>33.45226431081857</v>
      </c>
      <c r="AF332" s="12">
        <f t="shared" si="154"/>
        <v>19.215355458574436</v>
      </c>
      <c r="AG332" s="12">
        <f>AE332-'Surv-rate CEA'!Y330*'Unit cost and utilities'!$H$12-('Surv-rate CEA'!X329-'Surv-rate CEA'!X330)*'Unit cost and utilities'!$G$14</f>
        <v>1.4992800941198616</v>
      </c>
      <c r="AH332" s="12">
        <f t="shared" si="155"/>
        <v>0.86120328575668614</v>
      </c>
      <c r="AI332" s="12">
        <f>'Surv-rate CEA'!AC330*'Unit cost and utilities'!$H$5+'Surv-rate CEA'!AB330*'Unit cost and utilities'!$H$5+('Surv-rate CEA'!AA329-'Surv-rate CEA'!AA330)*'Unit cost and utilities'!$G$14</f>
        <v>39.252953192161343</v>
      </c>
      <c r="AJ332" s="12">
        <f t="shared" si="156"/>
        <v>22.547336149745608</v>
      </c>
      <c r="AK332" s="12">
        <f>AI332-'Surv-rate CEA'!AB330*'Unit cost and utilities'!$H$5-('Surv-rate CEA'!AA329-'Surv-rate CEA'!AA330)*'Unit cost and utilities'!$G$14</f>
        <v>1.6883566633967932</v>
      </c>
      <c r="AL332" s="12">
        <f t="shared" si="157"/>
        <v>0.9698109857852022</v>
      </c>
      <c r="AM332" s="12">
        <f>'Surv-rate CEA'!AF330*'Unit cost and utilities'!$H$9+'Surv-rate CEA'!AE330*'Unit cost and utilities'!$H$9+('Surv-rate CEA'!AD329-'Surv-rate CEA'!AD330)*'Unit cost and utilities'!G339</f>
        <v>106.68767369744224</v>
      </c>
      <c r="AN332" s="12">
        <f t="shared" si="158"/>
        <v>61.282595225751727</v>
      </c>
      <c r="AO332" s="12">
        <f>AM332-'Surv-rate CEA'!AE330*'Unit cost and utilities'!$H$9-('Surv-rate CEA'!AD329-'Surv-rate CEA'!AD330)*'Unit cost and utilities'!G339</f>
        <v>7.8260854122902117</v>
      </c>
      <c r="AP332" s="12">
        <f t="shared" si="159"/>
        <v>4.4953911534678026</v>
      </c>
      <c r="AQ332" s="13">
        <f>'Surv-rate CEA'!AI330*'Unit cost and utilities'!$H$4+'Surv-rate CEA'!AH330*'Unit cost and utilities'!$H$4+('Surv-rate CEA'!AG329-'Surv-rate CEA'!AG330)*'Unit cost and utilities'!$G$14</f>
        <v>31.450617631059401</v>
      </c>
      <c r="AR332" s="12">
        <f t="shared" si="160"/>
        <v>18.065587176921561</v>
      </c>
      <c r="AS332" s="13">
        <f>AQ332-'Surv-rate CEA'!AH330*'Unit cost and utilities'!$H$4-('Surv-rate CEA'!AG329-'Surv-rate CEA'!AG330)*'Unit cost and utilities'!$G$14</f>
        <v>7.3509792114559103E-2</v>
      </c>
      <c r="AT332" s="12">
        <f t="shared" si="161"/>
        <v>4.22248482806096E-2</v>
      </c>
      <c r="AU332" s="12">
        <f>'Surv-rate CEA'!AL330*'Unit cost and utilities'!$H$8+'Surv-rate CEA'!AK330*'Unit cost and utilities'!$H$8+('Surv-rate CEA'!AJ329-'Surv-rate CEA'!AJ330)*'Unit cost and utilities'!$G$14</f>
        <v>31.842296338135306</v>
      </c>
      <c r="AV332" s="12">
        <f t="shared" si="162"/>
        <v>18.290571815094001</v>
      </c>
      <c r="AW332" s="12">
        <f>AU332-'Surv-rate CEA'!AK330*'Unit cost and utilities'!$H$8-('Surv-rate CEA'!AJ329-'Surv-rate CEA'!AJ330)*'Unit cost and utilities'!$G$14</f>
        <v>21.093161044703283</v>
      </c>
      <c r="AX332" s="12">
        <f t="shared" si="163"/>
        <v>12.116148056615991</v>
      </c>
      <c r="AY332" s="12">
        <f>'Surv-rate CEA'!AO330*'Unit cost and utilities'!$H$5+'Surv-rate CEA'!AN330*'Unit cost and utilities'!$H$5+('Surv-rate CEA'!AM329-'Surv-rate CEA'!AM330)*'Unit cost and utilities'!$G$14</f>
        <v>39.252953192161343</v>
      </c>
      <c r="AZ332" s="12">
        <f t="shared" si="164"/>
        <v>22.547336149745608</v>
      </c>
      <c r="BA332" s="12">
        <f>AY332-'Surv-rate CEA'!AN330*'Unit cost and utilities'!$H$5-('Surv-rate CEA'!AM329-'Surv-rate CEA'!AM330)*'Unit cost and utilities'!$G$14</f>
        <v>1.6883566633967932</v>
      </c>
      <c r="BB332" s="12">
        <f t="shared" si="165"/>
        <v>0.9698109857852022</v>
      </c>
    </row>
    <row r="333" spans="1:54">
      <c r="A333" s="12">
        <v>328</v>
      </c>
      <c r="B333" s="12">
        <f t="shared" si="166"/>
        <v>18.813698630136987</v>
      </c>
      <c r="C333" s="12">
        <f>'Surv-rate CEA'!D331*'Unit cost and utilities'!$H$7+'Surv-rate CEA'!E331*'Unit cost and utilities'!$H$7+'Unit cost and utilities'!$G$14*('Surv-rate CEA'!C330-'Surv-rate CEA'!C331)</f>
        <v>36.713826149888966</v>
      </c>
      <c r="D333" s="12">
        <f t="shared" si="140"/>
        <v>21.052999019239955</v>
      </c>
      <c r="E333" s="12">
        <f>C333-'Surv-rate CEA'!E331*'Unit cost and utilities'!$H$7-'Unit cost and utilities'!$G$14*('Surv-rate CEA'!C330-'Surv-rate CEA'!C331)</f>
        <v>0.61455246805375374</v>
      </c>
      <c r="F333" s="12">
        <f t="shared" si="141"/>
        <v>0.35240599697741665</v>
      </c>
      <c r="G333" s="12">
        <f>'Surv-rate CEA'!G331*'Unit cost and utilities'!$H$4+'Surv-rate CEA'!H331*'Unit cost and utilities'!$H$4+('Surv-rate CEA'!F330-'Surv-rate CEA'!F331)*'Unit cost and utilities'!$G$14</f>
        <v>31.226854780148642</v>
      </c>
      <c r="H333" s="12">
        <f t="shared" si="142"/>
        <v>17.90657667703768</v>
      </c>
      <c r="I333" s="12">
        <f>G333-'Surv-rate CEA'!H331*'Unit cost and utilities'!$H$4-('Surv-rate CEA'!F330-'Surv-rate CEA'!F331)*'Unit cost and utilities'!$G$14</f>
        <v>7.2443062418069637E-2</v>
      </c>
      <c r="J333" s="12">
        <f t="shared" si="143"/>
        <v>4.1541399575510368E-2</v>
      </c>
      <c r="K333" s="12">
        <f>'Surv-rate CEA'!K331*'Unit cost and utilities'!$H$10+'Surv-rate CEA'!J331*'Unit cost and utilities'!$H$10+('Surv-rate CEA'!I330-'Surv-rate CEA'!I331)*'Unit cost and utilities'!$G$14</f>
        <v>33.260216289331638</v>
      </c>
      <c r="L333" s="12">
        <f t="shared" si="144"/>
        <v>19.072577673060792</v>
      </c>
      <c r="M333" s="12">
        <f>K333-'Surv-rate CEA'!J331*'Unit cost and utilities'!$H$10-('Surv-rate CEA'!I330-'Surv-rate CEA'!I331)*'Unit cost and utilities'!$G$14</f>
        <v>1.4853192278253684</v>
      </c>
      <c r="N333" s="12">
        <f t="shared" si="145"/>
        <v>0.85173427904245558</v>
      </c>
      <c r="O333" s="12">
        <f>'Surv-rate CEA'!N331*'Unit cost and utilities'!$H$3+'Surv-rate CEA'!M331*'Unit cost and utilities'!$H$3+('Surv-rate CEA'!L330-'Surv-rate CEA'!L331)*'Unit cost and utilities'!$G$14</f>
        <v>31.148185603801753</v>
      </c>
      <c r="P333" s="12">
        <f t="shared" si="146"/>
        <v>17.861465004783373</v>
      </c>
      <c r="Q333" s="12">
        <f>O333-'Surv-rate CEA'!M331*'Unit cost and utilities'!$H$3-('Surv-rate CEA'!L330-'Surv-rate CEA'!L331)*'Unit cost and utilities'!$G$14</f>
        <v>7.2443062418068971E-2</v>
      </c>
      <c r="R333" s="12">
        <f t="shared" si="147"/>
        <v>4.1541399575509987E-2</v>
      </c>
      <c r="S333" s="12">
        <f>'Surv-rate CEA'!Q331*'Unit cost and utilities'!$H$11+'Surv-rate CEA'!P331*'Unit cost and utilities'!$H$11+('Surv-rate CEA'!O330-'Surv-rate CEA'!O331)*'Unit cost and utilities'!$G$14</f>
        <v>33.260216289331638</v>
      </c>
      <c r="T333" s="12">
        <f t="shared" si="148"/>
        <v>19.072577673060792</v>
      </c>
      <c r="U333" s="12">
        <f>S333-'Surv-rate CEA'!P331*'Unit cost and utilities'!$H$11-('Surv-rate CEA'!O330-'Surv-rate CEA'!O331)*'Unit cost and utilities'!$G$14</f>
        <v>1.4853192278253684</v>
      </c>
      <c r="V333" s="12">
        <f t="shared" si="149"/>
        <v>0.85173427904245558</v>
      </c>
      <c r="W333" s="12">
        <f>'Surv-rate CEA'!T331*'Unit cost and utilities'!$H$4+'Surv-rate CEA'!S331*'Unit cost and utilities'!$H$4+('Surv-rate CEA'!R330-'Surv-rate CEA'!R331)*'Unit cost and utilities'!$G$14</f>
        <v>31.226854780148642</v>
      </c>
      <c r="X333" s="12">
        <f t="shared" si="150"/>
        <v>17.90657667703768</v>
      </c>
      <c r="Y333" s="12">
        <f>W333-'Surv-rate CEA'!S331*'Unit cost and utilities'!$H$4-('Surv-rate CEA'!R330-'Surv-rate CEA'!R331)*'Unit cost and utilities'!$G$14</f>
        <v>7.2443062418069637E-2</v>
      </c>
      <c r="Z333" s="12">
        <f t="shared" si="151"/>
        <v>4.1541399575510368E-2</v>
      </c>
      <c r="AA333" s="12">
        <f>'Surv-rate CEA'!W331*'Unit cost and utilities'!$H$6+'Surv-rate CEA'!V331*'Unit cost and utilities'!$H$6+('Surv-rate CEA'!U330-'Surv-rate CEA'!U331)*'Unit cost and utilities'!$G$14</f>
        <v>40.127633707013231</v>
      </c>
      <c r="AB333" s="12">
        <f t="shared" si="152"/>
        <v>23.010596324914086</v>
      </c>
      <c r="AC333" s="12">
        <f>AA333-'Surv-rate CEA'!V331*'Unit cost and utilities'!$H$6-('Surv-rate CEA'!U330-'Surv-rate CEA'!U331)*'Unit cost and utilities'!$G$14</f>
        <v>13.049672475577648</v>
      </c>
      <c r="AD333" s="12">
        <f t="shared" si="153"/>
        <v>7.4831411116917801</v>
      </c>
      <c r="AE333" s="12">
        <f>'Surv-rate CEA'!Z331*'Unit cost and utilities'!$H$12+'Surv-rate CEA'!Y331*'Unit cost and utilities'!$H$12+('Surv-rate CEA'!X330-'Surv-rate CEA'!X331)*'Unit cost and utilities'!$G$14</f>
        <v>33.260216289331638</v>
      </c>
      <c r="AF333" s="12">
        <f t="shared" si="154"/>
        <v>19.072577673060792</v>
      </c>
      <c r="AG333" s="12">
        <f>AE333-'Surv-rate CEA'!Y331*'Unit cost and utilities'!$H$12-('Surv-rate CEA'!X330-'Surv-rate CEA'!X331)*'Unit cost and utilities'!$G$14</f>
        <v>1.4853192278253684</v>
      </c>
      <c r="AH333" s="12">
        <f t="shared" si="155"/>
        <v>0.85173427904245558</v>
      </c>
      <c r="AI333" s="12">
        <f>'Surv-rate CEA'!AC331*'Unit cost and utilities'!$H$5+'Surv-rate CEA'!AB331*'Unit cost and utilities'!$H$5+('Surv-rate CEA'!AA330-'Surv-rate CEA'!AA331)*'Unit cost and utilities'!$G$14</f>
        <v>38.987015243729012</v>
      </c>
      <c r="AJ333" s="12">
        <f t="shared" si="156"/>
        <v>22.356525586255259</v>
      </c>
      <c r="AK333" s="12">
        <f>AI333-'Surv-rate CEA'!AB331*'Unit cost and utilities'!$H$5-('Surv-rate CEA'!AA330-'Surv-rate CEA'!AA331)*'Unit cost and utilities'!$G$14</f>
        <v>1.6708268406907647</v>
      </c>
      <c r="AL333" s="12">
        <f t="shared" si="157"/>
        <v>0.95811086795400235</v>
      </c>
      <c r="AM333" s="12">
        <f>'Surv-rate CEA'!AF331*'Unit cost and utilities'!$H$9+'Surv-rate CEA'!AE331*'Unit cost and utilities'!$H$9+('Surv-rate CEA'!AD330-'Surv-rate CEA'!AD331)*'Unit cost and utilities'!G340</f>
        <v>106.26412815484012</v>
      </c>
      <c r="AN333" s="12">
        <f t="shared" si="158"/>
        <v>60.935588044968831</v>
      </c>
      <c r="AO333" s="12">
        <f>AM333-'Surv-rate CEA'!AE331*'Unit cost and utilities'!$H$9-('Surv-rate CEA'!AD330-'Surv-rate CEA'!AD331)*'Unit cost and utilities'!G340</f>
        <v>7.7702299363914449</v>
      </c>
      <c r="AP333" s="12">
        <f t="shared" si="159"/>
        <v>4.455723099037793</v>
      </c>
      <c r="AQ333" s="13">
        <f>'Surv-rate CEA'!AI331*'Unit cost and utilities'!$H$4+'Surv-rate CEA'!AH331*'Unit cost and utilities'!$H$4+('Surv-rate CEA'!AG330-'Surv-rate CEA'!AG331)*'Unit cost and utilities'!$G$14</f>
        <v>31.226854780148642</v>
      </c>
      <c r="AR333" s="12">
        <f t="shared" si="160"/>
        <v>17.90657667703768</v>
      </c>
      <c r="AS333" s="13">
        <f>AQ333-'Surv-rate CEA'!AH331*'Unit cost and utilities'!$H$4-('Surv-rate CEA'!AG330-'Surv-rate CEA'!AG331)*'Unit cost and utilities'!$G$14</f>
        <v>7.2443062418069637E-2</v>
      </c>
      <c r="AT333" s="12">
        <f t="shared" si="161"/>
        <v>4.1541399575510368E-2</v>
      </c>
      <c r="AU333" s="12">
        <f>'Surv-rate CEA'!AL331*'Unit cost and utilities'!$H$8+'Surv-rate CEA'!AK331*'Unit cost and utilities'!$H$8+('Surv-rate CEA'!AJ330-'Surv-rate CEA'!AJ331)*'Unit cost and utilities'!$G$14</f>
        <v>31.657213497195205</v>
      </c>
      <c r="AV333" s="12">
        <f t="shared" si="162"/>
        <v>18.15335949969726</v>
      </c>
      <c r="AW333" s="12">
        <f>AU333-'Surv-rate CEA'!AK331*'Unit cost and utilities'!$H$8-('Surv-rate CEA'!AJ330-'Surv-rate CEA'!AJ331)*'Unit cost and utilities'!$G$14</f>
        <v>20.970187378503571</v>
      </c>
      <c r="AX333" s="12">
        <f t="shared" si="163"/>
        <v>12.025042895569984</v>
      </c>
      <c r="AY333" s="12">
        <f>'Surv-rate CEA'!AO331*'Unit cost and utilities'!$H$5+'Surv-rate CEA'!AN331*'Unit cost and utilities'!$H$5+('Surv-rate CEA'!AM330-'Surv-rate CEA'!AM331)*'Unit cost and utilities'!$G$14</f>
        <v>38.987015243729012</v>
      </c>
      <c r="AZ333" s="12">
        <f t="shared" si="164"/>
        <v>22.356525586255259</v>
      </c>
      <c r="BA333" s="12">
        <f>AY333-'Surv-rate CEA'!AN331*'Unit cost and utilities'!$H$5-('Surv-rate CEA'!AM330-'Surv-rate CEA'!AM331)*'Unit cost and utilities'!$G$14</f>
        <v>1.6708268406907647</v>
      </c>
      <c r="BB333" s="12">
        <f t="shared" si="165"/>
        <v>0.95811086795400235</v>
      </c>
    </row>
    <row r="334" spans="1:54">
      <c r="A334" s="12">
        <v>329</v>
      </c>
      <c r="B334" s="12">
        <f t="shared" si="166"/>
        <v>18.87123287671233</v>
      </c>
      <c r="C334" s="12">
        <f>'Surv-rate CEA'!D332*'Unit cost and utilities'!$H$7+'Surv-rate CEA'!E332*'Unit cost and utilities'!$H$7+'Unit cost and utilities'!$G$14*('Surv-rate CEA'!C331-'Surv-rate CEA'!C332)</f>
        <v>36.508769018918542</v>
      </c>
      <c r="D334" s="12">
        <f t="shared" si="140"/>
        <v>20.899838635897837</v>
      </c>
      <c r="E334" s="12">
        <f>C334-'Surv-rate CEA'!E332*'Unit cost and utilities'!$H$7-'Unit cost and utilities'!$G$14*('Surv-rate CEA'!C331-'Surv-rate CEA'!C332)</f>
        <v>0.6081332287080421</v>
      </c>
      <c r="F334" s="12">
        <f t="shared" si="141"/>
        <v>0.34813242655591797</v>
      </c>
      <c r="G334" s="12">
        <f>'Surv-rate CEA'!G332*'Unit cost and utilities'!$H$4+'Surv-rate CEA'!H332*'Unit cost and utilities'!$H$4+('Surv-rate CEA'!F331-'Surv-rate CEA'!F332)*'Unit cost and utilities'!$G$14</f>
        <v>31.005179054261848</v>
      </c>
      <c r="H334" s="12">
        <f t="shared" si="142"/>
        <v>17.749249194772965</v>
      </c>
      <c r="I334" s="12">
        <f>G334-'Surv-rate CEA'!H332*'Unit cost and utilities'!$H$4-('Surv-rate CEA'!F331-'Surv-rate CEA'!F332)*'Unit cost and utilities'!$G$14</f>
        <v>7.1394234961167813E-2</v>
      </c>
      <c r="J334" s="12">
        <f t="shared" si="143"/>
        <v>4.0870399915389495E-2</v>
      </c>
      <c r="K334" s="12">
        <f>'Surv-rate CEA'!K332*'Unit cost and utilities'!$H$10+'Surv-rate CEA'!J332*'Unit cost and utilities'!$H$10+('Surv-rate CEA'!I331-'Surv-rate CEA'!I332)*'Unit cost and utilities'!$G$14</f>
        <v>33.069700654484819</v>
      </c>
      <c r="L334" s="12">
        <f t="shared" si="144"/>
        <v>18.931106854302012</v>
      </c>
      <c r="M334" s="12">
        <f>K334-'Surv-rate CEA'!J332*'Unit cost and utilities'!$H$10-('Surv-rate CEA'!I331-'Surv-rate CEA'!I332)*'Unit cost and utilities'!$G$14</f>
        <v>1.4715203169370086</v>
      </c>
      <c r="N334" s="12">
        <f t="shared" si="145"/>
        <v>0.84238767835453376</v>
      </c>
      <c r="O334" s="12">
        <f>'Surv-rate CEA'!N332*'Unit cost and utilities'!$H$3+'Surv-rate CEA'!M332*'Unit cost and utilities'!$H$3+('Surv-rate CEA'!L331-'Surv-rate CEA'!L332)*'Unit cost and utilities'!$G$14</f>
        <v>30.926316654680697</v>
      </c>
      <c r="P334" s="12">
        <f t="shared" si="146"/>
        <v>17.704103563463629</v>
      </c>
      <c r="Q334" s="12">
        <f>O334-'Surv-rate CEA'!M332*'Unit cost and utilities'!$H$3-('Surv-rate CEA'!L331-'Surv-rate CEA'!L332)*'Unit cost and utilities'!$G$14</f>
        <v>7.1394234961169589E-2</v>
      </c>
      <c r="R334" s="12">
        <f t="shared" si="147"/>
        <v>4.0870399915390515E-2</v>
      </c>
      <c r="S334" s="12">
        <f>'Surv-rate CEA'!Q332*'Unit cost and utilities'!$H$11+'Surv-rate CEA'!P332*'Unit cost and utilities'!$H$11+('Surv-rate CEA'!O331-'Surv-rate CEA'!O332)*'Unit cost and utilities'!$G$14</f>
        <v>33.069700654484819</v>
      </c>
      <c r="T334" s="12">
        <f t="shared" si="148"/>
        <v>18.931106854302012</v>
      </c>
      <c r="U334" s="12">
        <f>S334-'Surv-rate CEA'!P332*'Unit cost and utilities'!$H$11-('Surv-rate CEA'!O331-'Surv-rate CEA'!O332)*'Unit cost and utilities'!$G$14</f>
        <v>1.4715203169370086</v>
      </c>
      <c r="V334" s="12">
        <f t="shared" si="149"/>
        <v>0.84238767835453376</v>
      </c>
      <c r="W334" s="12">
        <f>'Surv-rate CEA'!T332*'Unit cost and utilities'!$H$4+'Surv-rate CEA'!S332*'Unit cost and utilities'!$H$4+('Surv-rate CEA'!R331-'Surv-rate CEA'!R332)*'Unit cost and utilities'!$G$14</f>
        <v>31.005179054261848</v>
      </c>
      <c r="X334" s="12">
        <f t="shared" si="150"/>
        <v>17.749249194772965</v>
      </c>
      <c r="Y334" s="12">
        <f>W334-'Surv-rate CEA'!S332*'Unit cost and utilities'!$H$4-('Surv-rate CEA'!R331-'Surv-rate CEA'!R332)*'Unit cost and utilities'!$G$14</f>
        <v>7.1394234961167813E-2</v>
      </c>
      <c r="Z334" s="12">
        <f t="shared" si="151"/>
        <v>4.0870399915389495E-2</v>
      </c>
      <c r="AA334" s="12">
        <f>'Surv-rate CEA'!W332*'Unit cost and utilities'!$H$6+'Surv-rate CEA'!V332*'Unit cost and utilities'!$H$6+('Surv-rate CEA'!U331-'Surv-rate CEA'!U332)*'Unit cost and utilities'!$G$14</f>
        <v>39.908665677760723</v>
      </c>
      <c r="AB334" s="12">
        <f t="shared" si="152"/>
        <v>22.846146152092327</v>
      </c>
      <c r="AC334" s="12">
        <f>AA334-'Surv-rate CEA'!V332*'Unit cost and utilities'!$H$6-('Surv-rate CEA'!U331-'Surv-rate CEA'!U332)*'Unit cost and utilities'!$G$14</f>
        <v>12.965635306327137</v>
      </c>
      <c r="AD334" s="12">
        <f t="shared" si="153"/>
        <v>7.4223177881926814</v>
      </c>
      <c r="AE334" s="12">
        <f>'Surv-rate CEA'!Z332*'Unit cost and utilities'!$H$12+'Surv-rate CEA'!Y332*'Unit cost and utilities'!$H$12+('Surv-rate CEA'!X331-'Surv-rate CEA'!X332)*'Unit cost and utilities'!$G$14</f>
        <v>33.069700654484819</v>
      </c>
      <c r="AF334" s="12">
        <f t="shared" si="154"/>
        <v>18.931106854302012</v>
      </c>
      <c r="AG334" s="12">
        <f>AE334-'Surv-rate CEA'!Y332*'Unit cost and utilities'!$H$12-('Surv-rate CEA'!X331-'Surv-rate CEA'!X332)*'Unit cost and utilities'!$G$14</f>
        <v>1.4715203169370086</v>
      </c>
      <c r="AH334" s="12">
        <f t="shared" si="155"/>
        <v>0.84238767835453376</v>
      </c>
      <c r="AI334" s="12">
        <f>'Surv-rate CEA'!AC332*'Unit cost and utilities'!$H$5+'Surv-rate CEA'!AB332*'Unit cost and utilities'!$H$5+('Surv-rate CEA'!AA331-'Surv-rate CEA'!AA332)*'Unit cost and utilities'!$G$14</f>
        <v>38.723467815888249</v>
      </c>
      <c r="AJ334" s="12">
        <f t="shared" si="156"/>
        <v>22.167666851628649</v>
      </c>
      <c r="AK334" s="12">
        <f>AI334-'Surv-rate CEA'!AB332*'Unit cost and utilities'!$H$5-('Surv-rate CEA'!AA331-'Surv-rate CEA'!AA332)*'Unit cost and utilities'!$G$14</f>
        <v>1.653519086113727</v>
      </c>
      <c r="AL334" s="12">
        <f t="shared" si="157"/>
        <v>0.94657483694523736</v>
      </c>
      <c r="AM334" s="12">
        <f>'Surv-rate CEA'!AF332*'Unit cost and utilities'!$H$9+'Surv-rate CEA'!AE332*'Unit cost and utilities'!$H$9+('Surv-rate CEA'!AD331-'Surv-rate CEA'!AD332)*'Unit cost and utilities'!G341</f>
        <v>105.84319967564107</v>
      </c>
      <c r="AN334" s="12">
        <f t="shared" si="158"/>
        <v>60.591081358610516</v>
      </c>
      <c r="AO334" s="12">
        <f>AM334-'Surv-rate CEA'!AE332*'Unit cost and utilities'!$H$9-('Surv-rate CEA'!AD331-'Surv-rate CEA'!AD332)*'Unit cost and utilities'!G341</f>
        <v>7.714901377892545</v>
      </c>
      <c r="AP334" s="12">
        <f t="shared" si="159"/>
        <v>4.4164785124983732</v>
      </c>
      <c r="AQ334" s="13">
        <f>'Surv-rate CEA'!AI332*'Unit cost and utilities'!$H$4+'Surv-rate CEA'!AH332*'Unit cost and utilities'!$H$4+('Surv-rate CEA'!AG331-'Surv-rate CEA'!AG332)*'Unit cost and utilities'!$G$14</f>
        <v>31.005179054261848</v>
      </c>
      <c r="AR334" s="12">
        <f t="shared" si="160"/>
        <v>17.749249194772965</v>
      </c>
      <c r="AS334" s="13">
        <f>AQ334-'Surv-rate CEA'!AH332*'Unit cost and utilities'!$H$4-('Surv-rate CEA'!AG331-'Surv-rate CEA'!AG332)*'Unit cost and utilities'!$G$14</f>
        <v>7.1394234961167813E-2</v>
      </c>
      <c r="AT334" s="12">
        <f t="shared" si="161"/>
        <v>4.0870399915389495E-2</v>
      </c>
      <c r="AU334" s="12">
        <f>'Surv-rate CEA'!AL332*'Unit cost and utilities'!$H$8+'Surv-rate CEA'!AK332*'Unit cost and utilities'!$H$8+('Surv-rate CEA'!AJ331-'Surv-rate CEA'!AJ332)*'Unit cost and utilities'!$G$14</f>
        <v>31.47362065612014</v>
      </c>
      <c r="AV334" s="12">
        <f t="shared" si="162"/>
        <v>18.01741364271988</v>
      </c>
      <c r="AW334" s="12">
        <f>AU334-'Surv-rate CEA'!AK332*'Unit cost and utilities'!$H$8-('Surv-rate CEA'!AJ331-'Surv-rate CEA'!AJ332)*'Unit cost and utilities'!$G$14</f>
        <v>20.848213617987533</v>
      </c>
      <c r="AX334" s="12">
        <f t="shared" si="163"/>
        <v>11.934784770115872</v>
      </c>
      <c r="AY334" s="12">
        <f>'Surv-rate CEA'!AO332*'Unit cost and utilities'!$H$5+'Surv-rate CEA'!AN332*'Unit cost and utilities'!$H$5+('Surv-rate CEA'!AM331-'Surv-rate CEA'!AM332)*'Unit cost and utilities'!$G$14</f>
        <v>38.723467815888249</v>
      </c>
      <c r="AZ334" s="12">
        <f t="shared" si="164"/>
        <v>22.167666851628649</v>
      </c>
      <c r="BA334" s="12">
        <f>AY334-'Surv-rate CEA'!AN332*'Unit cost and utilities'!$H$5-('Surv-rate CEA'!AM331-'Surv-rate CEA'!AM332)*'Unit cost and utilities'!$G$14</f>
        <v>1.653519086113727</v>
      </c>
      <c r="BB334" s="12">
        <f t="shared" si="165"/>
        <v>0.94657483694523736</v>
      </c>
    </row>
    <row r="335" spans="1:54">
      <c r="A335" s="12">
        <v>330</v>
      </c>
      <c r="B335" s="12">
        <f t="shared" si="166"/>
        <v>18.92876712328767</v>
      </c>
      <c r="C335" s="12">
        <f>'Surv-rate CEA'!D333*'Unit cost and utilities'!$H$7+'Surv-rate CEA'!E333*'Unit cost and utilities'!$H$7+'Unit cost and utilities'!$G$14*('Surv-rate CEA'!C332-'Surv-rate CEA'!C333)</f>
        <v>36.305314975400961</v>
      </c>
      <c r="D335" s="12">
        <f t="shared" si="140"/>
        <v>20.748054111792143</v>
      </c>
      <c r="E335" s="12">
        <f>C335-'Surv-rate CEA'!E333*'Unit cost and utilities'!$H$7-'Unit cost and utilities'!$G$14*('Surv-rate CEA'!C332-'Surv-rate CEA'!C333)</f>
        <v>0.60179566744005952</v>
      </c>
      <c r="F335" s="12">
        <f t="shared" si="141"/>
        <v>0.34391903997385787</v>
      </c>
      <c r="G335" s="12">
        <f>'Surv-rate CEA'!G333*'Unit cost and utilities'!$H$4+'Surv-rate CEA'!H333*'Unit cost and utilities'!$H$4+('Surv-rate CEA'!F332-'Surv-rate CEA'!F333)*'Unit cost and utilities'!$G$14</f>
        <v>30.785566110718648</v>
      </c>
      <c r="H335" s="12">
        <f t="shared" si="142"/>
        <v>17.593583527925048</v>
      </c>
      <c r="I335" s="12">
        <f>G335-'Surv-rate CEA'!H333*'Unit cost and utilities'!$H$4-('Surv-rate CEA'!F332-'Surv-rate CEA'!F333)*'Unit cost and utilities'!$G$14</f>
        <v>7.0362967606898197E-2</v>
      </c>
      <c r="J335" s="12">
        <f t="shared" si="143"/>
        <v>4.0211596025633387E-2</v>
      </c>
      <c r="K335" s="12">
        <f>'Surv-rate CEA'!K333*'Unit cost and utilities'!$H$10+'Surv-rate CEA'!J333*'Unit cost and utilities'!$H$10+('Surv-rate CEA'!I332-'Surv-rate CEA'!I333)*'Unit cost and utilities'!$G$14</f>
        <v>32.880701521513913</v>
      </c>
      <c r="L335" s="12">
        <f t="shared" si="144"/>
        <v>18.79092840440293</v>
      </c>
      <c r="M335" s="12">
        <f>K335-'Surv-rate CEA'!J333*'Unit cost and utilities'!$H$10-('Surv-rate CEA'!I332-'Surv-rate CEA'!I333)*'Unit cost and utilities'!$G$14</f>
        <v>1.457881097394228</v>
      </c>
      <c r="N335" s="12">
        <f t="shared" si="145"/>
        <v>0.83316164362681688</v>
      </c>
      <c r="O335" s="12">
        <f>'Surv-rate CEA'!N333*'Unit cost and utilities'!$H$3+'Surv-rate CEA'!M333*'Unit cost and utilities'!$H$3+('Surv-rate CEA'!L332-'Surv-rate CEA'!L333)*'Unit cost and utilities'!$G$14</f>
        <v>30.706523615002283</v>
      </c>
      <c r="P335" s="12">
        <f t="shared" si="146"/>
        <v>17.548411685197188</v>
      </c>
      <c r="Q335" s="12">
        <f>O335-'Surv-rate CEA'!M333*'Unit cost and utilities'!$H$3-('Surv-rate CEA'!L332-'Surv-rate CEA'!L333)*'Unit cost and utilities'!$G$14</f>
        <v>7.0362967606898308E-2</v>
      </c>
      <c r="R335" s="12">
        <f t="shared" si="147"/>
        <v>4.0211596025633449E-2</v>
      </c>
      <c r="S335" s="12">
        <f>'Surv-rate CEA'!Q333*'Unit cost and utilities'!$H$11+'Surv-rate CEA'!P333*'Unit cost and utilities'!$H$11+('Surv-rate CEA'!O332-'Surv-rate CEA'!O333)*'Unit cost and utilities'!$G$14</f>
        <v>32.880701521513913</v>
      </c>
      <c r="T335" s="12">
        <f t="shared" si="148"/>
        <v>18.79092840440293</v>
      </c>
      <c r="U335" s="12">
        <f>S335-'Surv-rate CEA'!P333*'Unit cost and utilities'!$H$11-('Surv-rate CEA'!O332-'Surv-rate CEA'!O333)*'Unit cost and utilities'!$G$14</f>
        <v>1.457881097394228</v>
      </c>
      <c r="V335" s="12">
        <f t="shared" si="149"/>
        <v>0.83316164362681688</v>
      </c>
      <c r="W335" s="12">
        <f>'Surv-rate CEA'!T333*'Unit cost and utilities'!$H$4+'Surv-rate CEA'!S333*'Unit cost and utilities'!$H$4+('Surv-rate CEA'!R332-'Surv-rate CEA'!R333)*'Unit cost and utilities'!$G$14</f>
        <v>30.785566110718648</v>
      </c>
      <c r="X335" s="12">
        <f t="shared" si="150"/>
        <v>17.593583527925048</v>
      </c>
      <c r="Y335" s="12">
        <f>W335-'Surv-rate CEA'!S333*'Unit cost and utilities'!$H$4-('Surv-rate CEA'!R332-'Surv-rate CEA'!R333)*'Unit cost and utilities'!$G$14</f>
        <v>7.0362967606898197E-2</v>
      </c>
      <c r="Z335" s="12">
        <f t="shared" si="151"/>
        <v>4.0211596025633387E-2</v>
      </c>
      <c r="AA335" s="12">
        <f>'Surv-rate CEA'!W333*'Unit cost and utilities'!$H$6+'Surv-rate CEA'!V333*'Unit cost and utilities'!$H$6+('Surv-rate CEA'!U332-'Surv-rate CEA'!U333)*'Unit cost and utilities'!$G$14</f>
        <v>39.69138145503414</v>
      </c>
      <c r="AB335" s="12">
        <f t="shared" si="152"/>
        <v>22.683150683551847</v>
      </c>
      <c r="AC335" s="12">
        <f>AA335-'Surv-rate CEA'!V333*'Unit cost and utilities'!$H$6-('Surv-rate CEA'!U332-'Surv-rate CEA'!U333)*'Unit cost and utilities'!$G$14</f>
        <v>12.882331966214551</v>
      </c>
      <c r="AD335" s="12">
        <f t="shared" si="153"/>
        <v>7.3620989351611392</v>
      </c>
      <c r="AE335" s="12">
        <f>'Surv-rate CEA'!Z333*'Unit cost and utilities'!$H$12+'Surv-rate CEA'!Y333*'Unit cost and utilities'!$H$12+('Surv-rate CEA'!X332-'Surv-rate CEA'!X333)*'Unit cost and utilities'!$G$14</f>
        <v>32.880701521513913</v>
      </c>
      <c r="AF335" s="12">
        <f t="shared" si="154"/>
        <v>18.79092840440293</v>
      </c>
      <c r="AG335" s="12">
        <f>AE335-'Surv-rate CEA'!Y333*'Unit cost and utilities'!$H$12-('Surv-rate CEA'!X332-'Surv-rate CEA'!X333)*'Unit cost and utilities'!$G$14</f>
        <v>1.457881097394228</v>
      </c>
      <c r="AH335" s="12">
        <f t="shared" si="155"/>
        <v>0.83316164362681688</v>
      </c>
      <c r="AI335" s="12">
        <f>'Surv-rate CEA'!AC333*'Unit cost and utilities'!$H$5+'Surv-rate CEA'!AB333*'Unit cost and utilities'!$H$5+('Surv-rate CEA'!AA332-'Surv-rate CEA'!AA333)*'Unit cost and utilities'!$G$14</f>
        <v>38.462283820684945</v>
      </c>
      <c r="AJ335" s="12">
        <f t="shared" si="156"/>
        <v>21.980736057940376</v>
      </c>
      <c r="AK335" s="12">
        <f>AI335-'Surv-rate CEA'!AB333*'Unit cost and utilities'!$H$5-('Surv-rate CEA'!AA332-'Surv-rate CEA'!AA333)*'Unit cost and utilities'!$G$14</f>
        <v>1.6364300609870934</v>
      </c>
      <c r="AL335" s="12">
        <f t="shared" si="157"/>
        <v>0.9352002448822867</v>
      </c>
      <c r="AM335" s="12">
        <f>'Surv-rate CEA'!AF333*'Unit cost and utilities'!$H$9+'Surv-rate CEA'!AE333*'Unit cost and utilities'!$H$9+('Surv-rate CEA'!AD332-'Surv-rate CEA'!AD333)*'Unit cost and utilities'!G342</f>
        <v>105.42486581104905</v>
      </c>
      <c r="AN335" s="12">
        <f t="shared" si="158"/>
        <v>60.249052296010646</v>
      </c>
      <c r="AO335" s="12">
        <f>AM335-'Surv-rate CEA'!AE333*'Unit cost and utilities'!$H$9-('Surv-rate CEA'!AD332-'Surv-rate CEA'!AD333)*'Unit cost and utilities'!G342</f>
        <v>7.6600934961444693</v>
      </c>
      <c r="AP335" s="12">
        <f t="shared" si="159"/>
        <v>4.3776519902686024</v>
      </c>
      <c r="AQ335" s="13">
        <f>'Surv-rate CEA'!AI333*'Unit cost and utilities'!$H$4+'Surv-rate CEA'!AH333*'Unit cost and utilities'!$H$4+('Surv-rate CEA'!AG332-'Surv-rate CEA'!AG333)*'Unit cost and utilities'!$G$14</f>
        <v>30.785566110718648</v>
      </c>
      <c r="AR335" s="12">
        <f t="shared" si="160"/>
        <v>17.593583527925048</v>
      </c>
      <c r="AS335" s="13">
        <f>AQ335-'Surv-rate CEA'!AH333*'Unit cost and utilities'!$H$4-('Surv-rate CEA'!AG332-'Surv-rate CEA'!AG333)*'Unit cost and utilities'!$G$14</f>
        <v>7.0362967606898197E-2</v>
      </c>
      <c r="AT335" s="12">
        <f t="shared" si="161"/>
        <v>4.0211596025633387E-2</v>
      </c>
      <c r="AU335" s="12">
        <f>'Surv-rate CEA'!AL333*'Unit cost and utilities'!$H$8+'Surv-rate CEA'!AK333*'Unit cost and utilities'!$H$8+('Surv-rate CEA'!AJ332-'Surv-rate CEA'!AJ333)*'Unit cost and utilities'!$G$14</f>
        <v>31.291502265881931</v>
      </c>
      <c r="AV335" s="12">
        <f t="shared" si="162"/>
        <v>17.882720000960809</v>
      </c>
      <c r="AW335" s="12">
        <f>AU335-'Surv-rate CEA'!AK333*'Unit cost and utilities'!$H$8-('Surv-rate CEA'!AJ332-'Surv-rate CEA'!AJ333)*'Unit cost and utilities'!$G$14</f>
        <v>20.72722919810662</v>
      </c>
      <c r="AX335" s="12">
        <f t="shared" si="163"/>
        <v>11.845364054304964</v>
      </c>
      <c r="AY335" s="12">
        <f>'Surv-rate CEA'!AO333*'Unit cost and utilities'!$H$5+'Surv-rate CEA'!AN333*'Unit cost and utilities'!$H$5+('Surv-rate CEA'!AM332-'Surv-rate CEA'!AM333)*'Unit cost and utilities'!$G$14</f>
        <v>38.462283820684945</v>
      </c>
      <c r="AZ335" s="12">
        <f t="shared" si="164"/>
        <v>21.980736057940376</v>
      </c>
      <c r="BA335" s="12">
        <f>AY335-'Surv-rate CEA'!AN333*'Unit cost and utilities'!$H$5-('Surv-rate CEA'!AM332-'Surv-rate CEA'!AM333)*'Unit cost and utilities'!$G$14</f>
        <v>1.6364300609870934</v>
      </c>
      <c r="BB335" s="12">
        <f t="shared" si="165"/>
        <v>0.9352002448822867</v>
      </c>
    </row>
    <row r="336" spans="1:54">
      <c r="A336" s="12">
        <v>331</v>
      </c>
      <c r="B336" s="12">
        <f t="shared" si="166"/>
        <v>18.986301369863014</v>
      </c>
      <c r="C336" s="12">
        <f>'Surv-rate CEA'!D334*'Unit cost and utilities'!$H$7+'Surv-rate CEA'!E334*'Unit cost and utilities'!$H$7+'Unit cost and utilities'!$G$14*('Surv-rate CEA'!C333-'Surv-rate CEA'!C334)</f>
        <v>36.103447665825342</v>
      </c>
      <c r="D336" s="12">
        <f t="shared" si="140"/>
        <v>20.597630326755713</v>
      </c>
      <c r="E336" s="12">
        <f>C336-'Surv-rate CEA'!E334*'Unit cost and utilities'!$H$7-'Unit cost and utilities'!$G$14*('Surv-rate CEA'!C333-'Surv-rate CEA'!C334)</f>
        <v>0.59553855231561825</v>
      </c>
      <c r="F336" s="12">
        <f t="shared" si="141"/>
        <v>0.33976486288703445</v>
      </c>
      <c r="G336" s="12">
        <f>'Surv-rate CEA'!G334*'Unit cost and utilities'!$H$4+'Surv-rate CEA'!H334*'Unit cost and utilities'!$H$4+('Surv-rate CEA'!F333-'Surv-rate CEA'!F334)*'Unit cost and utilities'!$G$14</f>
        <v>30.567991949703444</v>
      </c>
      <c r="H336" s="12">
        <f t="shared" si="142"/>
        <v>17.439558787822559</v>
      </c>
      <c r="I336" s="12">
        <f>G336-'Surv-rate CEA'!H334*'Unit cost and utilities'!$H$4-('Surv-rate CEA'!F333-'Surv-rate CEA'!F334)*'Unit cost and utilities'!$G$14</f>
        <v>6.9348925569464759E-2</v>
      </c>
      <c r="J336" s="12">
        <f t="shared" si="143"/>
        <v>3.9564740344442045E-2</v>
      </c>
      <c r="K336" s="12">
        <f>'Surv-rate CEA'!K334*'Unit cost and utilities'!$H$10+'Surv-rate CEA'!J334*'Unit cost and utilities'!$H$10+('Surv-rate CEA'!I333-'Surv-rate CEA'!I334)*'Unit cost and utilities'!$G$14</f>
        <v>32.693203209766438</v>
      </c>
      <c r="L336" s="12">
        <f t="shared" si="144"/>
        <v>18.652027921136714</v>
      </c>
      <c r="M336" s="12">
        <f>K336-'Surv-rate CEA'!J334*'Unit cost and utilities'!$H$10-('Surv-rate CEA'!I333-'Surv-rate CEA'!I334)*'Unit cost and utilities'!$G$14</f>
        <v>1.4443993423191288</v>
      </c>
      <c r="N336" s="12">
        <f t="shared" si="145"/>
        <v>0.8240543665712089</v>
      </c>
      <c r="O336" s="12">
        <f>'Surv-rate CEA'!N334*'Unit cost and utilities'!$H$3+'Surv-rate CEA'!M334*'Unit cost and utilities'!$H$3+('Surv-rate CEA'!L333-'Surv-rate CEA'!L334)*'Unit cost and utilities'!$G$14</f>
        <v>30.488782146535765</v>
      </c>
      <c r="P336" s="12">
        <f t="shared" si="146"/>
        <v>17.394368249262239</v>
      </c>
      <c r="Q336" s="12">
        <f>O336-'Surv-rate CEA'!M334*'Unit cost and utilities'!$H$3-('Surv-rate CEA'!L333-'Surv-rate CEA'!L334)*'Unit cost and utilities'!$G$14</f>
        <v>6.9348925569463427E-2</v>
      </c>
      <c r="R336" s="12">
        <f t="shared" si="147"/>
        <v>3.9564740344441289E-2</v>
      </c>
      <c r="S336" s="12">
        <f>'Surv-rate CEA'!Q334*'Unit cost and utilities'!$H$11+'Surv-rate CEA'!P334*'Unit cost and utilities'!$H$11+('Surv-rate CEA'!O333-'Surv-rate CEA'!O334)*'Unit cost and utilities'!$G$14</f>
        <v>32.693203209766438</v>
      </c>
      <c r="T336" s="12">
        <f t="shared" si="148"/>
        <v>18.652027921136714</v>
      </c>
      <c r="U336" s="12">
        <f>S336-'Surv-rate CEA'!P334*'Unit cost and utilities'!$H$11-('Surv-rate CEA'!O333-'Surv-rate CEA'!O334)*'Unit cost and utilities'!$G$14</f>
        <v>1.4443993423191288</v>
      </c>
      <c r="V336" s="12">
        <f t="shared" si="149"/>
        <v>0.8240543665712089</v>
      </c>
      <c r="W336" s="12">
        <f>'Surv-rate CEA'!T334*'Unit cost and utilities'!$H$4+'Surv-rate CEA'!S334*'Unit cost and utilities'!$H$4+('Surv-rate CEA'!R333-'Surv-rate CEA'!R334)*'Unit cost and utilities'!$G$14</f>
        <v>30.567991949703444</v>
      </c>
      <c r="X336" s="12">
        <f t="shared" si="150"/>
        <v>17.439558787822559</v>
      </c>
      <c r="Y336" s="12">
        <f>W336-'Surv-rate CEA'!S334*'Unit cost and utilities'!$H$4-('Surv-rate CEA'!R333-'Surv-rate CEA'!R334)*'Unit cost and utilities'!$G$14</f>
        <v>6.9348925569464759E-2</v>
      </c>
      <c r="Z336" s="12">
        <f t="shared" si="151"/>
        <v>3.9564740344442045E-2</v>
      </c>
      <c r="AA336" s="12">
        <f>'Surv-rate CEA'!W334*'Unit cost and utilities'!$H$6+'Surv-rate CEA'!V334*'Unit cost and utilities'!$H$6+('Surv-rate CEA'!U333-'Surv-rate CEA'!U334)*'Unit cost and utilities'!$G$14</f>
        <v>39.47576407203433</v>
      </c>
      <c r="AB336" s="12">
        <f t="shared" si="152"/>
        <v>22.521594135500131</v>
      </c>
      <c r="AC336" s="12">
        <f>AA336-'Surv-rate CEA'!V334*'Unit cost and utilities'!$H$6-('Surv-rate CEA'!U333-'Surv-rate CEA'!U334)*'Unit cost and utilities'!$G$14</f>
        <v>12.799754274774404</v>
      </c>
      <c r="AD336" s="12">
        <f t="shared" si="153"/>
        <v>7.3024772942854987</v>
      </c>
      <c r="AE336" s="12">
        <f>'Surv-rate CEA'!Z334*'Unit cost and utilities'!$H$12+'Surv-rate CEA'!Y334*'Unit cost and utilities'!$H$12+('Surv-rate CEA'!X333-'Surv-rate CEA'!X334)*'Unit cost and utilities'!$G$14</f>
        <v>32.693203209766438</v>
      </c>
      <c r="AF336" s="12">
        <f t="shared" si="154"/>
        <v>18.652027921136714</v>
      </c>
      <c r="AG336" s="12">
        <f>AE336-'Surv-rate CEA'!Y334*'Unit cost and utilities'!$H$12-('Surv-rate CEA'!X333-'Surv-rate CEA'!X334)*'Unit cost and utilities'!$G$14</f>
        <v>1.4443993423191288</v>
      </c>
      <c r="AH336" s="12">
        <f t="shared" si="155"/>
        <v>0.8240543665712089</v>
      </c>
      <c r="AI336" s="12">
        <f>'Surv-rate CEA'!AC334*'Unit cost and utilities'!$H$5+'Surv-rate CEA'!AB334*'Unit cost and utilities'!$H$5+('Surv-rate CEA'!AA333-'Surv-rate CEA'!AA334)*'Unit cost and utilities'!$G$14</f>
        <v>38.203436542949355</v>
      </c>
      <c r="AJ336" s="12">
        <f t="shared" si="156"/>
        <v>21.795709662049866</v>
      </c>
      <c r="AK336" s="12">
        <f>AI336-'Surv-rate CEA'!AB334*'Unit cost and utilities'!$H$5-('Surv-rate CEA'!AA333-'Surv-rate CEA'!AA334)*'Unit cost and utilities'!$G$14</f>
        <v>1.6195564849281054</v>
      </c>
      <c r="AL336" s="12">
        <f t="shared" si="157"/>
        <v>0.92398449252329662</v>
      </c>
      <c r="AM336" s="12">
        <f>'Surv-rate CEA'!AF334*'Unit cost and utilities'!$H$9+'Surv-rate CEA'!AE334*'Unit cost and utilities'!$H$9+('Surv-rate CEA'!AD333-'Surv-rate CEA'!AD334)*'Unit cost and utilities'!G343</f>
        <v>105.00910436116082</v>
      </c>
      <c r="AN336" s="12">
        <f t="shared" si="158"/>
        <v>59.90947824692897</v>
      </c>
      <c r="AO336" s="12">
        <f>AM336-'Surv-rate CEA'!AE334*'Unit cost and utilities'!$H$9-('Surv-rate CEA'!AD333-'Surv-rate CEA'!AD334)*'Unit cost and utilities'!G343</f>
        <v>7.6058001399267994</v>
      </c>
      <c r="AP336" s="12">
        <f t="shared" si="159"/>
        <v>4.3392382099200759</v>
      </c>
      <c r="AQ336" s="13">
        <f>'Surv-rate CEA'!AI334*'Unit cost and utilities'!$H$4+'Surv-rate CEA'!AH334*'Unit cost and utilities'!$H$4+('Surv-rate CEA'!AG333-'Surv-rate CEA'!AG334)*'Unit cost and utilities'!$G$14</f>
        <v>30.567991949703444</v>
      </c>
      <c r="AR336" s="12">
        <f t="shared" si="160"/>
        <v>17.439558787822559</v>
      </c>
      <c r="AS336" s="13">
        <f>AQ336-'Surv-rate CEA'!AH334*'Unit cost and utilities'!$H$4-('Surv-rate CEA'!AG333-'Surv-rate CEA'!AG334)*'Unit cost and utilities'!$G$14</f>
        <v>6.9348925569464759E-2</v>
      </c>
      <c r="AT336" s="12">
        <f t="shared" si="161"/>
        <v>3.9564740344442045E-2</v>
      </c>
      <c r="AU336" s="12">
        <f>'Surv-rate CEA'!AL334*'Unit cost and utilities'!$H$8+'Surv-rate CEA'!AK334*'Unit cost and utilities'!$H$8+('Surv-rate CEA'!AJ333-'Surv-rate CEA'!AJ334)*'Unit cost and utilities'!$G$14</f>
        <v>31.110842978297029</v>
      </c>
      <c r="AV336" s="12">
        <f t="shared" si="162"/>
        <v>17.749264523212862</v>
      </c>
      <c r="AW336" s="12">
        <f>AU336-'Surv-rate CEA'!AK334*'Unit cost and utilities'!$H$8-('Surv-rate CEA'!AJ333-'Surv-rate CEA'!AJ334)*'Unit cost and utilities'!$G$14</f>
        <v>20.607223692062256</v>
      </c>
      <c r="AX336" s="12">
        <f t="shared" si="163"/>
        <v>11.756771253501199</v>
      </c>
      <c r="AY336" s="12">
        <f>'Surv-rate CEA'!AO334*'Unit cost and utilities'!$H$5+'Surv-rate CEA'!AN334*'Unit cost and utilities'!$H$5+('Surv-rate CEA'!AM333-'Surv-rate CEA'!AM334)*'Unit cost and utilities'!$G$14</f>
        <v>38.203436542949355</v>
      </c>
      <c r="AZ336" s="12">
        <f t="shared" si="164"/>
        <v>21.795709662049866</v>
      </c>
      <c r="BA336" s="12">
        <f>AY336-'Surv-rate CEA'!AN334*'Unit cost and utilities'!$H$5-('Surv-rate CEA'!AM333-'Surv-rate CEA'!AM334)*'Unit cost and utilities'!$G$14</f>
        <v>1.6195564849281054</v>
      </c>
      <c r="BB336" s="12">
        <f t="shared" si="165"/>
        <v>0.92398449252329662</v>
      </c>
    </row>
    <row r="337" spans="1:54">
      <c r="A337" s="12">
        <v>332</v>
      </c>
      <c r="B337" s="12">
        <f t="shared" si="166"/>
        <v>19.043835616438358</v>
      </c>
      <c r="C337" s="12">
        <f>'Surv-rate CEA'!D335*'Unit cost and utilities'!$H$7+'Surv-rate CEA'!E335*'Unit cost and utilities'!$H$7+'Unit cost and utilities'!$G$14*('Surv-rate CEA'!C334-'Surv-rate CEA'!C335)</f>
        <v>35.903150944083642</v>
      </c>
      <c r="D337" s="12">
        <f t="shared" si="140"/>
        <v>20.448552360511059</v>
      </c>
      <c r="E337" s="12">
        <f>C337-'Surv-rate CEA'!E335*'Unit cost and utilities'!$H$7-'Unit cost and utilities'!$G$14*('Surv-rate CEA'!C334-'Surv-rate CEA'!C335)</f>
        <v>0.5893606729604659</v>
      </c>
      <c r="F337" s="12">
        <f t="shared" si="141"/>
        <v>0.33566893889139443</v>
      </c>
      <c r="G337" s="12">
        <f>'Surv-rate CEA'!G335*'Unit cost and utilities'!$H$4+'Surv-rate CEA'!H335*'Unit cost and utilities'!$H$4+('Surv-rate CEA'!F334-'Surv-rate CEA'!F335)*'Unit cost and utilities'!$G$14</f>
        <v>30.352432908585275</v>
      </c>
      <c r="H337" s="12">
        <f t="shared" si="142"/>
        <v>17.287154393962236</v>
      </c>
      <c r="I337" s="12">
        <f>G337-'Surv-rate CEA'!H335*'Unit cost and utilities'!$H$4-('Surv-rate CEA'!F334-'Surv-rate CEA'!F335)*'Unit cost and utilities'!$G$14</f>
        <v>6.8351781238574827E-2</v>
      </c>
      <c r="J337" s="12">
        <f t="shared" si="143"/>
        <v>3.8929590880978547E-2</v>
      </c>
      <c r="K337" s="12">
        <f>'Surv-rate CEA'!K335*'Unit cost and utilities'!$H$10+'Surv-rate CEA'!J335*'Unit cost and utilities'!$H$10+('Surv-rate CEA'!I334-'Surv-rate CEA'!I335)*'Unit cost and utilities'!$G$14</f>
        <v>32.507190239562732</v>
      </c>
      <c r="L337" s="12">
        <f t="shared" si="144"/>
        <v>18.514391194857797</v>
      </c>
      <c r="M337" s="12">
        <f>K337-'Surv-rate CEA'!J335*'Unit cost and utilities'!$H$10-('Surv-rate CEA'!I334-'Surv-rate CEA'!I335)*'Unit cost and utilities'!$G$14</f>
        <v>1.4310728613131574</v>
      </c>
      <c r="N337" s="12">
        <f t="shared" si="145"/>
        <v>0.81506407005457249</v>
      </c>
      <c r="O337" s="12">
        <f>'Surv-rate CEA'!N335*'Unit cost and utilities'!$H$3+'Surv-rate CEA'!M335*'Unit cost and utilities'!$H$3+('Surv-rate CEA'!L334-'Surv-rate CEA'!L335)*'Unit cost and utilities'!$G$14</f>
        <v>30.273068256385717</v>
      </c>
      <c r="P337" s="12">
        <f t="shared" si="146"/>
        <v>17.24195244919132</v>
      </c>
      <c r="Q337" s="12">
        <f>O337-'Surv-rate CEA'!M335*'Unit cost and utilities'!$H$3-('Surv-rate CEA'!L334-'Surv-rate CEA'!L335)*'Unit cost and utilities'!$G$14</f>
        <v>6.8351781238577436E-2</v>
      </c>
      <c r="R337" s="12">
        <f t="shared" si="147"/>
        <v>3.8929590880980032E-2</v>
      </c>
      <c r="S337" s="12">
        <f>'Surv-rate CEA'!Q335*'Unit cost and utilities'!$H$11+'Surv-rate CEA'!P335*'Unit cost and utilities'!$H$11+('Surv-rate CEA'!O334-'Surv-rate CEA'!O335)*'Unit cost and utilities'!$G$14</f>
        <v>32.507190239562732</v>
      </c>
      <c r="T337" s="12">
        <f t="shared" si="148"/>
        <v>18.514391194857797</v>
      </c>
      <c r="U337" s="12">
        <f>S337-'Surv-rate CEA'!P335*'Unit cost and utilities'!$H$11-('Surv-rate CEA'!O334-'Surv-rate CEA'!O335)*'Unit cost and utilities'!$G$14</f>
        <v>1.4310728613131574</v>
      </c>
      <c r="V337" s="12">
        <f t="shared" si="149"/>
        <v>0.81506407005457249</v>
      </c>
      <c r="W337" s="12">
        <f>'Surv-rate CEA'!T335*'Unit cost and utilities'!$H$4+'Surv-rate CEA'!S335*'Unit cost and utilities'!$H$4+('Surv-rate CEA'!R334-'Surv-rate CEA'!R335)*'Unit cost and utilities'!$G$14</f>
        <v>30.352432908585275</v>
      </c>
      <c r="X337" s="12">
        <f t="shared" si="150"/>
        <v>17.287154393962236</v>
      </c>
      <c r="Y337" s="12">
        <f>W337-'Surv-rate CEA'!S335*'Unit cost and utilities'!$H$4-('Surv-rate CEA'!R334-'Surv-rate CEA'!R335)*'Unit cost and utilities'!$G$14</f>
        <v>6.8351781238574827E-2</v>
      </c>
      <c r="Z337" s="12">
        <f t="shared" si="151"/>
        <v>3.8929590880978547E-2</v>
      </c>
      <c r="AA337" s="12">
        <f>'Surv-rate CEA'!W335*'Unit cost and utilities'!$H$6+'Surv-rate CEA'!V335*'Unit cost and utilities'!$H$6+('Surv-rate CEA'!U334-'Surv-rate CEA'!U335)*'Unit cost and utilities'!$G$14</f>
        <v>39.261796775098581</v>
      </c>
      <c r="AB337" s="12">
        <f t="shared" si="152"/>
        <v>22.361460930649766</v>
      </c>
      <c r="AC337" s="12">
        <f>AA337-'Surv-rate CEA'!V335*'Unit cost and utilities'!$H$6-('Surv-rate CEA'!U334-'Surv-rate CEA'!U335)*'Unit cost and utilities'!$G$14</f>
        <v>12.717894163149321</v>
      </c>
      <c r="AD337" s="12">
        <f t="shared" si="153"/>
        <v>7.2434457108130701</v>
      </c>
      <c r="AE337" s="12">
        <f>'Surv-rate CEA'!Z335*'Unit cost and utilities'!$H$12+'Surv-rate CEA'!Y335*'Unit cost and utilities'!$H$12+('Surv-rate CEA'!X334-'Surv-rate CEA'!X335)*'Unit cost and utilities'!$G$14</f>
        <v>32.507190239562732</v>
      </c>
      <c r="AF337" s="12">
        <f t="shared" si="154"/>
        <v>18.514391194857797</v>
      </c>
      <c r="AG337" s="12">
        <f>AE337-'Surv-rate CEA'!Y335*'Unit cost and utilities'!$H$12-('Surv-rate CEA'!X334-'Surv-rate CEA'!X335)*'Unit cost and utilities'!$G$14</f>
        <v>1.4310728613131574</v>
      </c>
      <c r="AH337" s="12">
        <f t="shared" si="155"/>
        <v>0.81506407005457249</v>
      </c>
      <c r="AI337" s="12">
        <f>'Surv-rate CEA'!AC335*'Unit cost and utilities'!$H$5+'Surv-rate CEA'!AB335*'Unit cost and utilities'!$H$5+('Surv-rate CEA'!AA334-'Surv-rate CEA'!AA335)*'Unit cost and utilities'!$G$14</f>
        <v>37.94689963423761</v>
      </c>
      <c r="AJ337" s="12">
        <f t="shared" si="156"/>
        <v>21.612564459823083</v>
      </c>
      <c r="AK337" s="12">
        <f>AI337-'Surv-rate CEA'!AB335*'Unit cost and utilities'!$H$5-('Surv-rate CEA'!AA334-'Surv-rate CEA'!AA335)*'Unit cost and utilities'!$G$14</f>
        <v>1.60289513468782</v>
      </c>
      <c r="AL337" s="12">
        <f t="shared" si="157"/>
        <v>0.91292502825503408</v>
      </c>
      <c r="AM337" s="12">
        <f>'Surv-rate CEA'!AF335*'Unit cost and utilities'!$H$9+'Surv-rate CEA'!AE335*'Unit cost and utilities'!$H$9+('Surv-rate CEA'!AD334-'Surv-rate CEA'!AD335)*'Unit cost and utilities'!G344</f>
        <v>104.59589337156511</v>
      </c>
      <c r="AN337" s="12">
        <f t="shared" si="158"/>
        <v>59.572336857952912</v>
      </c>
      <c r="AO337" s="12">
        <f>AM337-'Surv-rate CEA'!AE335*'Unit cost and utilities'!$H$9-('Surv-rate CEA'!AD334-'Surv-rate CEA'!AD335)*'Unit cost and utilities'!G344</f>
        <v>7.552015245939188</v>
      </c>
      <c r="AP337" s="12">
        <f t="shared" si="159"/>
        <v>4.3012319287650973</v>
      </c>
      <c r="AQ337" s="13">
        <f>'Surv-rate CEA'!AI335*'Unit cost and utilities'!$H$4+'Surv-rate CEA'!AH335*'Unit cost and utilities'!$H$4+('Surv-rate CEA'!AG334-'Surv-rate CEA'!AG335)*'Unit cost and utilities'!$G$14</f>
        <v>30.352432908585275</v>
      </c>
      <c r="AR337" s="12">
        <f t="shared" si="160"/>
        <v>17.287154393962236</v>
      </c>
      <c r="AS337" s="13">
        <f>AQ337-'Surv-rate CEA'!AH335*'Unit cost and utilities'!$H$4-('Surv-rate CEA'!AG334-'Surv-rate CEA'!AG335)*'Unit cost and utilities'!$G$14</f>
        <v>6.8351781238574827E-2</v>
      </c>
      <c r="AT337" s="12">
        <f t="shared" si="161"/>
        <v>3.8929590880978547E-2</v>
      </c>
      <c r="AU337" s="12">
        <f>'Surv-rate CEA'!AL335*'Unit cost and utilities'!$H$8+'Surv-rate CEA'!AK335*'Unit cost and utilities'!$H$8+('Surv-rate CEA'!AJ334-'Surv-rate CEA'!AJ335)*'Unit cost and utilities'!$G$14</f>
        <v>30.931627642923537</v>
      </c>
      <c r="AV337" s="12">
        <f t="shared" si="162"/>
        <v>17.617033347218843</v>
      </c>
      <c r="AW337" s="12">
        <f>AU337-'Surv-rate CEA'!AK335*'Unit cost and utilities'!$H$8-('Surv-rate CEA'!AJ334-'Surv-rate CEA'!AJ335)*'Unit cost and utilities'!$G$14</f>
        <v>20.488186809140576</v>
      </c>
      <c r="AX337" s="12">
        <f t="shared" si="163"/>
        <v>11.668997002272333</v>
      </c>
      <c r="AY337" s="12">
        <f>'Surv-rate CEA'!AO335*'Unit cost and utilities'!$H$5+'Surv-rate CEA'!AN335*'Unit cost and utilities'!$H$5+('Surv-rate CEA'!AM334-'Surv-rate CEA'!AM335)*'Unit cost and utilities'!$G$14</f>
        <v>37.94689963423761</v>
      </c>
      <c r="AZ337" s="12">
        <f t="shared" si="164"/>
        <v>21.612564459823083</v>
      </c>
      <c r="BA337" s="12">
        <f>AY337-'Surv-rate CEA'!AN335*'Unit cost and utilities'!$H$5-('Surv-rate CEA'!AM334-'Surv-rate CEA'!AM335)*'Unit cost and utilities'!$G$14</f>
        <v>1.60289513468782</v>
      </c>
      <c r="BB337" s="12">
        <f t="shared" si="165"/>
        <v>0.91292502825503408</v>
      </c>
    </row>
    <row r="338" spans="1:54">
      <c r="A338" s="12">
        <v>333</v>
      </c>
      <c r="B338" s="12">
        <f t="shared" si="166"/>
        <v>19.101369863013698</v>
      </c>
      <c r="C338" s="12">
        <f>'Surv-rate CEA'!D336*'Unit cost and utilities'!$H$7+'Surv-rate CEA'!E336*'Unit cost and utilities'!$H$7+'Unit cost and utilities'!$G$14*('Surv-rate CEA'!C335-'Surv-rate CEA'!C336)</f>
        <v>35.704408868310608</v>
      </c>
      <c r="D338" s="12">
        <f t="shared" si="140"/>
        <v>20.300805489550509</v>
      </c>
      <c r="E338" s="12">
        <f>C338-'Surv-rate CEA'!E336*'Unit cost and utilities'!$H$7-'Unit cost and utilities'!$G$14*('Surv-rate CEA'!C335-'Surv-rate CEA'!C336)</f>
        <v>0.5832608401299022</v>
      </c>
      <c r="F338" s="12">
        <f t="shared" si="141"/>
        <v>0.33163032915125856</v>
      </c>
      <c r="G338" s="12">
        <f>'Surv-rate CEA'!G336*'Unit cost and utilities'!$H$4+'Surv-rate CEA'!H336*'Unit cost and utilities'!$H$4+('Surv-rate CEA'!F335-'Surv-rate CEA'!F336)*'Unit cost and utilities'!$G$14</f>
        <v>30.138865656346301</v>
      </c>
      <c r="H338" s="12">
        <f t="shared" si="142"/>
        <v>17.136350068750776</v>
      </c>
      <c r="I338" s="12">
        <f>G338-'Surv-rate CEA'!H336*'Unit cost and utilities'!$H$4-('Surv-rate CEA'!F335-'Surv-rate CEA'!F336)*'Unit cost and utilities'!$G$14</f>
        <v>6.7371214008394908E-2</v>
      </c>
      <c r="J338" s="12">
        <f t="shared" si="143"/>
        <v>3.8305911077362677E-2</v>
      </c>
      <c r="K338" s="12">
        <f>'Surv-rate CEA'!K336*'Unit cost and utilities'!$H$10+'Surv-rate CEA'!J336*'Unit cost and utilities'!$H$10+('Surv-rate CEA'!I335-'Surv-rate CEA'!I336)*'Unit cost and utilities'!$G$14</f>
        <v>32.322647329107781</v>
      </c>
      <c r="L338" s="12">
        <f t="shared" si="144"/>
        <v>18.37800420546786</v>
      </c>
      <c r="M338" s="12">
        <f>K338-'Surv-rate CEA'!J336*'Unit cost and utilities'!$H$10-('Surv-rate CEA'!I335-'Surv-rate CEA'!I336)*'Unit cost and utilities'!$G$14</f>
        <v>1.4178994997689871</v>
      </c>
      <c r="N338" s="12">
        <f t="shared" si="145"/>
        <v>0.80618900748945921</v>
      </c>
      <c r="O338" s="12">
        <f>'Surv-rate CEA'!N336*'Unit cost and utilities'!$H$3+'Surv-rate CEA'!M336*'Unit cost and utilities'!$H$3+('Surv-rate CEA'!L335-'Surv-rate CEA'!L336)*'Unit cost and utilities'!$G$14</f>
        <v>30.059358291216242</v>
      </c>
      <c r="P338" s="12">
        <f t="shared" si="146"/>
        <v>17.091143787351601</v>
      </c>
      <c r="Q338" s="12">
        <f>O338-'Surv-rate CEA'!M336*'Unit cost and utilities'!$H$3-('Surv-rate CEA'!L335-'Surv-rate CEA'!L336)*'Unit cost and utilities'!$G$14</f>
        <v>6.737121400839774E-2</v>
      </c>
      <c r="R338" s="12">
        <f t="shared" si="147"/>
        <v>3.8305911077364287E-2</v>
      </c>
      <c r="S338" s="12">
        <f>'Surv-rate CEA'!Q336*'Unit cost and utilities'!$H$11+'Surv-rate CEA'!P336*'Unit cost and utilities'!$H$11+('Surv-rate CEA'!O335-'Surv-rate CEA'!O336)*'Unit cost and utilities'!$G$14</f>
        <v>32.322647329107781</v>
      </c>
      <c r="T338" s="12">
        <f t="shared" si="148"/>
        <v>18.37800420546786</v>
      </c>
      <c r="U338" s="12">
        <f>S338-'Surv-rate CEA'!P336*'Unit cost and utilities'!$H$11-('Surv-rate CEA'!O335-'Surv-rate CEA'!O336)*'Unit cost and utilities'!$G$14</f>
        <v>1.4178994997689871</v>
      </c>
      <c r="V338" s="12">
        <f t="shared" si="149"/>
        <v>0.80618900748945921</v>
      </c>
      <c r="W338" s="12">
        <f>'Surv-rate CEA'!T336*'Unit cost and utilities'!$H$4+'Surv-rate CEA'!S336*'Unit cost and utilities'!$H$4+('Surv-rate CEA'!R335-'Surv-rate CEA'!R336)*'Unit cost and utilities'!$G$14</f>
        <v>30.138865656346301</v>
      </c>
      <c r="X338" s="12">
        <f t="shared" si="150"/>
        <v>17.136350068750776</v>
      </c>
      <c r="Y338" s="12">
        <f>W338-'Surv-rate CEA'!S336*'Unit cost and utilities'!$H$4-('Surv-rate CEA'!R335-'Surv-rate CEA'!R336)*'Unit cost and utilities'!$G$14</f>
        <v>6.7371214008394908E-2</v>
      </c>
      <c r="Z338" s="12">
        <f t="shared" si="151"/>
        <v>3.8305911077362677E-2</v>
      </c>
      <c r="AA338" s="12">
        <f>'Surv-rate CEA'!W336*'Unit cost and utilities'!$H$6+'Surv-rate CEA'!V336*'Unit cost and utilities'!$H$6+('Surv-rate CEA'!U335-'Surv-rate CEA'!U336)*'Unit cost and utilities'!$G$14</f>
        <v>39.049463020477155</v>
      </c>
      <c r="AB338" s="12">
        <f t="shared" si="152"/>
        <v>22.202735695022064</v>
      </c>
      <c r="AC338" s="12">
        <f>AA338-'Surv-rate CEA'!V336*'Unit cost and utilities'!$H$6-('Surv-rate CEA'!U335-'Surv-rate CEA'!U336)*'Unit cost and utilities'!$G$14</f>
        <v>12.636743672282876</v>
      </c>
      <c r="AD338" s="12">
        <f t="shared" si="153"/>
        <v>7.1849971318251136</v>
      </c>
      <c r="AE338" s="12">
        <f>'Surv-rate CEA'!Z336*'Unit cost and utilities'!$H$12+'Surv-rate CEA'!Y336*'Unit cost and utilities'!$H$12+('Surv-rate CEA'!X335-'Surv-rate CEA'!X336)*'Unit cost and utilities'!$G$14</f>
        <v>32.322647329107781</v>
      </c>
      <c r="AF338" s="12">
        <f t="shared" si="154"/>
        <v>18.37800420546786</v>
      </c>
      <c r="AG338" s="12">
        <f>AE338-'Surv-rate CEA'!Y336*'Unit cost and utilities'!$H$12-('Surv-rate CEA'!X335-'Surv-rate CEA'!X336)*'Unit cost and utilities'!$G$14</f>
        <v>1.4178994997689871</v>
      </c>
      <c r="AH338" s="12">
        <f t="shared" si="155"/>
        <v>0.80618900748945921</v>
      </c>
      <c r="AI338" s="12">
        <f>'Surv-rate CEA'!AC336*'Unit cost and utilities'!$H$5+'Surv-rate CEA'!AB336*'Unit cost and utilities'!$H$5+('Surv-rate CEA'!AA335-'Surv-rate CEA'!AA336)*'Unit cost and utilities'!$G$14</f>
        <v>37.692647106886405</v>
      </c>
      <c r="AJ338" s="12">
        <f t="shared" si="156"/>
        <v>21.431277580464688</v>
      </c>
      <c r="AK338" s="12">
        <f>AI338-'Surv-rate CEA'!AB336*'Unit cost and utilities'!$H$5-('Surv-rate CEA'!AA335-'Surv-rate CEA'!AA336)*'Unit cost and utilities'!$G$14</f>
        <v>1.5864428430153412</v>
      </c>
      <c r="AL338" s="12">
        <f t="shared" si="157"/>
        <v>0.90201934711005405</v>
      </c>
      <c r="AM338" s="12">
        <f>'Surv-rate CEA'!AF336*'Unit cost and utilities'!$H$9+'Surv-rate CEA'!AE336*'Unit cost and utilities'!$H$9+('Surv-rate CEA'!AD335-'Surv-rate CEA'!AD336)*'Unit cost and utilities'!G345</f>
        <v>104.18521112999696</v>
      </c>
      <c r="AN338" s="12">
        <f t="shared" si="158"/>
        <v>59.237606028958091</v>
      </c>
      <c r="AO338" s="12">
        <f>AM338-'Surv-rate CEA'!AE336*'Unit cost and utilities'!$H$9-('Surv-rate CEA'!AD335-'Surv-rate CEA'!AD336)*'Unit cost and utilities'!G345</f>
        <v>7.4987328373221658</v>
      </c>
      <c r="AP338" s="12">
        <f t="shared" si="159"/>
        <v>4.2636279824728947</v>
      </c>
      <c r="AQ338" s="13">
        <f>'Surv-rate CEA'!AI336*'Unit cost and utilities'!$H$4+'Surv-rate CEA'!AH336*'Unit cost and utilities'!$H$4+('Surv-rate CEA'!AG335-'Surv-rate CEA'!AG336)*'Unit cost and utilities'!$G$14</f>
        <v>30.138865656346301</v>
      </c>
      <c r="AR338" s="12">
        <f t="shared" si="160"/>
        <v>17.136350068750776</v>
      </c>
      <c r="AS338" s="13">
        <f>AQ338-'Surv-rate CEA'!AH336*'Unit cost and utilities'!$H$4-('Surv-rate CEA'!AG335-'Surv-rate CEA'!AG336)*'Unit cost and utilities'!$G$14</f>
        <v>6.7371214008394908E-2</v>
      </c>
      <c r="AT338" s="12">
        <f t="shared" si="161"/>
        <v>3.8305911077362677E-2</v>
      </c>
      <c r="AU338" s="12">
        <f>'Surv-rate CEA'!AL336*'Unit cost and utilities'!$H$8+'Surv-rate CEA'!AK336*'Unit cost and utilities'!$H$8+('Surv-rate CEA'!AJ335-'Surv-rate CEA'!AJ336)*'Unit cost and utilities'!$G$14</f>
        <v>30.753841304010571</v>
      </c>
      <c r="AV338" s="12">
        <f t="shared" si="162"/>
        <v>17.486012796681369</v>
      </c>
      <c r="AW338" s="12">
        <f>AU338-'Surv-rate CEA'!AK336*'Unit cost and utilities'!$H$8-('Surv-rate CEA'!AJ335-'Surv-rate CEA'!AJ336)*'Unit cost and utilities'!$G$14</f>
        <v>20.370108392587127</v>
      </c>
      <c r="AX338" s="12">
        <f t="shared" si="163"/>
        <v>11.582032062320438</v>
      </c>
      <c r="AY338" s="12">
        <f>'Surv-rate CEA'!AO336*'Unit cost and utilities'!$H$5+'Surv-rate CEA'!AN336*'Unit cost and utilities'!$H$5+('Surv-rate CEA'!AM335-'Surv-rate CEA'!AM336)*'Unit cost and utilities'!$G$14</f>
        <v>37.692647106886405</v>
      </c>
      <c r="AZ338" s="12">
        <f t="shared" si="164"/>
        <v>21.431277580464688</v>
      </c>
      <c r="BA338" s="12">
        <f>AY338-'Surv-rate CEA'!AN336*'Unit cost and utilities'!$H$5-('Surv-rate CEA'!AM335-'Surv-rate CEA'!AM336)*'Unit cost and utilities'!$G$14</f>
        <v>1.5864428430153412</v>
      </c>
      <c r="BB338" s="12">
        <f t="shared" si="165"/>
        <v>0.90201934711005405</v>
      </c>
    </row>
    <row r="339" spans="1:54">
      <c r="A339" s="12">
        <v>334</v>
      </c>
      <c r="B339" s="12">
        <f t="shared" si="166"/>
        <v>19.158904109589042</v>
      </c>
      <c r="C339" s="12">
        <f>'Surv-rate CEA'!D337*'Unit cost and utilities'!$H$7+'Surv-rate CEA'!E337*'Unit cost and utilities'!$H$7+'Unit cost and utilities'!$G$14*('Surv-rate CEA'!C336-'Surv-rate CEA'!C337)</f>
        <v>35.507205697782069</v>
      </c>
      <c r="D339" s="12">
        <f t="shared" si="140"/>
        <v>20.154375184073945</v>
      </c>
      <c r="E339" s="12">
        <f>C339-'Surv-rate CEA'!E337*'Unit cost and utilities'!$H$7-'Unit cost and utilities'!$G$14*('Surv-rate CEA'!C336-'Surv-rate CEA'!C337)</f>
        <v>0.57723788528802444</v>
      </c>
      <c r="F339" s="12">
        <f t="shared" si="141"/>
        <v>0.32764811203611505</v>
      </c>
      <c r="G339" s="12">
        <f>'Surv-rate CEA'!G337*'Unit cost and utilities'!$H$4+'Surv-rate CEA'!H337*'Unit cost and utilities'!$H$4+('Surv-rate CEA'!F336-'Surv-rate CEA'!F337)*'Unit cost and utilities'!$G$14</f>
        <v>29.92726718811544</v>
      </c>
      <c r="H339" s="12">
        <f t="shared" si="142"/>
        <v>16.987125832348461</v>
      </c>
      <c r="I339" s="12">
        <f>G339-'Surv-rate CEA'!H337*'Unit cost and utilities'!$H$4-('Surv-rate CEA'!F336-'Surv-rate CEA'!F337)*'Unit cost and utilities'!$G$14</f>
        <v>6.6406910110990869E-2</v>
      </c>
      <c r="J339" s="12">
        <f t="shared" si="143"/>
        <v>3.7693469674398648E-2</v>
      </c>
      <c r="K339" s="12">
        <f>'Surv-rate CEA'!K337*'Unit cost and utilities'!$H$10+'Surv-rate CEA'!J337*'Unit cost and utilities'!$H$10+('Surv-rate CEA'!I336-'Surv-rate CEA'!I337)*'Unit cost and utilities'!$G$14</f>
        <v>32.139559391460097</v>
      </c>
      <c r="L339" s="12">
        <f t="shared" si="144"/>
        <v>18.242853119438102</v>
      </c>
      <c r="M339" s="12">
        <f>K339-'Surv-rate CEA'!J337*'Unit cost and utilities'!$H$10-('Surv-rate CEA'!I336-'Surv-rate CEA'!I337)*'Unit cost and utilities'!$G$14</f>
        <v>1.4048771381970617</v>
      </c>
      <c r="N339" s="12">
        <f t="shared" si="145"/>
        <v>0.79742746223818795</v>
      </c>
      <c r="O339" s="12">
        <f>'Surv-rate CEA'!N337*'Unit cost and utilities'!$H$3+'Surv-rate CEA'!M337*'Unit cost and utilities'!$H$3+('Surv-rate CEA'!L336-'Surv-rate CEA'!L337)*'Unit cost and utilities'!$G$14</f>
        <v>29.847628931587291</v>
      </c>
      <c r="P339" s="12">
        <f t="shared" si="146"/>
        <v>16.941922069632373</v>
      </c>
      <c r="Q339" s="12">
        <f>O339-'Surv-rate CEA'!M337*'Unit cost and utilities'!$H$3-('Surv-rate CEA'!L336-'Surv-rate CEA'!L337)*'Unit cost and utilities'!$G$14</f>
        <v>6.6406910110991868E-2</v>
      </c>
      <c r="R339" s="12">
        <f t="shared" si="147"/>
        <v>3.7693469674399217E-2</v>
      </c>
      <c r="S339" s="12">
        <f>'Surv-rate CEA'!Q337*'Unit cost and utilities'!$H$11+'Surv-rate CEA'!P337*'Unit cost and utilities'!$H$11+('Surv-rate CEA'!O336-'Surv-rate CEA'!O337)*'Unit cost and utilities'!$G$14</f>
        <v>32.139559391460097</v>
      </c>
      <c r="T339" s="12">
        <f t="shared" si="148"/>
        <v>18.242853119438102</v>
      </c>
      <c r="U339" s="12">
        <f>S339-'Surv-rate CEA'!P337*'Unit cost and utilities'!$H$11-('Surv-rate CEA'!O336-'Surv-rate CEA'!O337)*'Unit cost and utilities'!$G$14</f>
        <v>1.4048771381970617</v>
      </c>
      <c r="V339" s="12">
        <f t="shared" si="149"/>
        <v>0.79742746223818795</v>
      </c>
      <c r="W339" s="12">
        <f>'Surv-rate CEA'!T337*'Unit cost and utilities'!$H$4+'Surv-rate CEA'!S337*'Unit cost and utilities'!$H$4+('Surv-rate CEA'!R336-'Surv-rate CEA'!R337)*'Unit cost and utilities'!$G$14</f>
        <v>29.92726718811544</v>
      </c>
      <c r="X339" s="12">
        <f t="shared" si="150"/>
        <v>16.987125832348461</v>
      </c>
      <c r="Y339" s="12">
        <f>W339-'Surv-rate CEA'!S337*'Unit cost and utilities'!$H$4-('Surv-rate CEA'!R336-'Surv-rate CEA'!R337)*'Unit cost and utilities'!$G$14</f>
        <v>6.6406910110990869E-2</v>
      </c>
      <c r="Z339" s="12">
        <f t="shared" si="151"/>
        <v>3.7693469674398648E-2</v>
      </c>
      <c r="AA339" s="12">
        <f>'Surv-rate CEA'!W337*'Unit cost and utilities'!$H$6+'Surv-rate CEA'!V337*'Unit cost and utilities'!$H$6+('Surv-rate CEA'!U336-'Surv-rate CEA'!U337)*'Unit cost and utilities'!$G$14</f>
        <v>38.83874647117004</v>
      </c>
      <c r="AB339" s="12">
        <f t="shared" si="152"/>
        <v>22.045403254809884</v>
      </c>
      <c r="AC339" s="12">
        <f>AA339-'Surv-rate CEA'!V337*'Unit cost and utilities'!$H$6-('Surv-rate CEA'!U336-'Surv-rate CEA'!U337)*'Unit cost and utilities'!$G$14</f>
        <v>12.556294951146558</v>
      </c>
      <c r="AD339" s="12">
        <f t="shared" si="153"/>
        <v>7.1271246045449477</v>
      </c>
      <c r="AE339" s="12">
        <f>'Surv-rate CEA'!Z337*'Unit cost and utilities'!$H$12+'Surv-rate CEA'!Y337*'Unit cost and utilities'!$H$12+('Surv-rate CEA'!X336-'Surv-rate CEA'!X337)*'Unit cost and utilities'!$G$14</f>
        <v>32.139559391460097</v>
      </c>
      <c r="AF339" s="12">
        <f t="shared" si="154"/>
        <v>18.242853119438102</v>
      </c>
      <c r="AG339" s="12">
        <f>AE339-'Surv-rate CEA'!Y337*'Unit cost and utilities'!$H$12-('Surv-rate CEA'!X336-'Surv-rate CEA'!X337)*'Unit cost and utilities'!$G$14</f>
        <v>1.4048771381970617</v>
      </c>
      <c r="AH339" s="12">
        <f t="shared" si="155"/>
        <v>0.79742746223818795</v>
      </c>
      <c r="AI339" s="12">
        <f>'Surv-rate CEA'!AC337*'Unit cost and utilities'!$H$5+'Surv-rate CEA'!AB337*'Unit cost and utilities'!$H$5+('Surv-rate CEA'!AA336-'Surv-rate CEA'!AA337)*'Unit cost and utilities'!$G$14</f>
        <v>37.440653328178179</v>
      </c>
      <c r="AJ339" s="12">
        <f t="shared" si="156"/>
        <v>21.251826480958059</v>
      </c>
      <c r="AK339" s="12">
        <f>AI339-'Surv-rate CEA'!AB337*'Unit cost and utilities'!$H$5-('Surv-rate CEA'!AA336-'Surv-rate CEA'!AA337)*'Unit cost and utilities'!$G$14</f>
        <v>1.5701964975474032</v>
      </c>
      <c r="AL339" s="12">
        <f t="shared" si="157"/>
        <v>0.89126498980644853</v>
      </c>
      <c r="AM339" s="12">
        <f>'Surv-rate CEA'!AF337*'Unit cost and utilities'!$H$9+'Surv-rate CEA'!AE337*'Unit cost and utilities'!$H$9+('Surv-rate CEA'!AD336-'Surv-rate CEA'!AD337)*'Unit cost and utilities'!G346</f>
        <v>103.7770361630472</v>
      </c>
      <c r="AN339" s="12">
        <f t="shared" si="158"/>
        <v>58.905263909626953</v>
      </c>
      <c r="AO339" s="12">
        <f>AM339-'Surv-rate CEA'!AE337*'Unit cost and utilities'!$H$9-('Surv-rate CEA'!AD336-'Surv-rate CEA'!AD337)*'Unit cost and utilities'!G346</f>
        <v>7.4459470222066813</v>
      </c>
      <c r="AP339" s="12">
        <f t="shared" si="159"/>
        <v>4.2264212837132806</v>
      </c>
      <c r="AQ339" s="13">
        <f>'Surv-rate CEA'!AI337*'Unit cost and utilities'!$H$4+'Surv-rate CEA'!AH337*'Unit cost and utilities'!$H$4+('Surv-rate CEA'!AG336-'Surv-rate CEA'!AG337)*'Unit cost and utilities'!$G$14</f>
        <v>29.92726718811544</v>
      </c>
      <c r="AR339" s="12">
        <f t="shared" si="160"/>
        <v>16.987125832348461</v>
      </c>
      <c r="AS339" s="13">
        <f>AQ339-'Surv-rate CEA'!AH337*'Unit cost and utilities'!$H$4-('Surv-rate CEA'!AG336-'Surv-rate CEA'!AG337)*'Unit cost and utilities'!$G$14</f>
        <v>6.6406910110990869E-2</v>
      </c>
      <c r="AT339" s="12">
        <f t="shared" si="161"/>
        <v>3.7693469674398648E-2</v>
      </c>
      <c r="AU339" s="12">
        <f>'Surv-rate CEA'!AL337*'Unit cost and utilities'!$H$8+'Surv-rate CEA'!AK337*'Unit cost and utilities'!$H$8+('Surv-rate CEA'!AJ336-'Surv-rate CEA'!AJ337)*'Unit cost and utilities'!$G$14</f>
        <v>30.577469197503373</v>
      </c>
      <c r="AV339" s="12">
        <f t="shared" si="162"/>
        <v>17.356189378327855</v>
      </c>
      <c r="AW339" s="12">
        <f>AU339-'Surv-rate CEA'!AK337*'Unit cost and utilities'!$H$8-('Surv-rate CEA'!AJ336-'Surv-rate CEA'!AJ337)*'Unit cost and utilities'!$G$14</f>
        <v>20.252978417520271</v>
      </c>
      <c r="AX339" s="12">
        <f t="shared" si="163"/>
        <v>11.495867320450754</v>
      </c>
      <c r="AY339" s="12">
        <f>'Surv-rate CEA'!AO337*'Unit cost and utilities'!$H$5+'Surv-rate CEA'!AN337*'Unit cost and utilities'!$H$5+('Surv-rate CEA'!AM336-'Surv-rate CEA'!AM337)*'Unit cost and utilities'!$G$14</f>
        <v>37.440653328178179</v>
      </c>
      <c r="AZ339" s="12">
        <f t="shared" si="164"/>
        <v>21.251826480958059</v>
      </c>
      <c r="BA339" s="12">
        <f>AY339-'Surv-rate CEA'!AN337*'Unit cost and utilities'!$H$5-('Surv-rate CEA'!AM336-'Surv-rate CEA'!AM337)*'Unit cost and utilities'!$G$14</f>
        <v>1.5701964975474032</v>
      </c>
      <c r="BB339" s="12">
        <f t="shared" si="165"/>
        <v>0.89126498980644853</v>
      </c>
    </row>
    <row r="340" spans="1:54">
      <c r="A340" s="12">
        <v>335</v>
      </c>
      <c r="B340" s="12">
        <f t="shared" si="166"/>
        <v>19.216438356164385</v>
      </c>
      <c r="C340" s="12">
        <f>'Surv-rate CEA'!D338*'Unit cost and utilities'!$H$7+'Surv-rate CEA'!E338*'Unit cost and utilities'!$H$7+'Unit cost and utilities'!$G$14*('Surv-rate CEA'!C337-'Surv-rate CEA'!C338)</f>
        <v>35.311525889867134</v>
      </c>
      <c r="D340" s="12">
        <f t="shared" si="140"/>
        <v>20.009247104981068</v>
      </c>
      <c r="E340" s="12">
        <f>C340-'Surv-rate CEA'!E338*'Unit cost and utilities'!$H$7-'Unit cost and utilities'!$G$14*('Surv-rate CEA'!C337-'Surv-rate CEA'!C338)</f>
        <v>0.57129066019643271</v>
      </c>
      <c r="F340" s="12">
        <f t="shared" si="141"/>
        <v>0.3237213827658017</v>
      </c>
      <c r="G340" s="12">
        <f>'Surv-rate CEA'!G338*'Unit cost and utilities'!$H$4+'Surv-rate CEA'!H338*'Unit cost and utilities'!$H$4+('Surv-rate CEA'!F337-'Surv-rate CEA'!F338)*'Unit cost and utilities'!$G$14</f>
        <v>29.717614819806709</v>
      </c>
      <c r="H340" s="12">
        <f t="shared" si="142"/>
        <v>16.839461997613416</v>
      </c>
      <c r="I340" s="12">
        <f>G340-'Surv-rate CEA'!H338*'Unit cost and utilities'!$H$4-('Surv-rate CEA'!F337-'Surv-rate CEA'!F338)*'Unit cost and utilities'!$G$14</f>
        <v>6.5458562454159597E-2</v>
      </c>
      <c r="J340" s="12">
        <f t="shared" si="143"/>
        <v>3.7092040580947082E-2</v>
      </c>
      <c r="K340" s="12">
        <f>'Surv-rate CEA'!K338*'Unit cost and utilities'!$H$10+'Surv-rate CEA'!J338*'Unit cost and utilities'!$H$10+('Surv-rate CEA'!I337-'Surv-rate CEA'!I338)*'Unit cost and utilities'!$G$14</f>
        <v>31.957911531554334</v>
      </c>
      <c r="L340" s="12">
        <f t="shared" si="144"/>
        <v>18.108924286885319</v>
      </c>
      <c r="M340" s="12">
        <f>K340-'Surv-rate CEA'!J338*'Unit cost and utilities'!$H$10-('Surv-rate CEA'!I337-'Surv-rate CEA'!I338)*'Unit cost and utilities'!$G$14</f>
        <v>1.3920036915664677</v>
      </c>
      <c r="N340" s="12">
        <f t="shared" si="145"/>
        <v>0.7887777470299544</v>
      </c>
      <c r="O340" s="12">
        <f>'Surv-rate CEA'!N338*'Unit cost and utilities'!$H$3+'Surv-rate CEA'!M338*'Unit cost and utilities'!$H$3+('Surv-rate CEA'!L337-'Surv-rate CEA'!L338)*'Unit cost and utilities'!$G$14</f>
        <v>29.637857186398644</v>
      </c>
      <c r="P340" s="12">
        <f t="shared" si="146"/>
        <v>16.794267400236123</v>
      </c>
      <c r="Q340" s="12">
        <f>O340-'Surv-rate CEA'!M338*'Unit cost and utilities'!$H$3-('Surv-rate CEA'!L337-'Surv-rate CEA'!L338)*'Unit cost and utilities'!$G$14</f>
        <v>6.5458562454161207E-2</v>
      </c>
      <c r="R340" s="12">
        <f t="shared" si="147"/>
        <v>3.7092040580947998E-2</v>
      </c>
      <c r="S340" s="12">
        <f>'Surv-rate CEA'!Q338*'Unit cost and utilities'!$H$11+'Surv-rate CEA'!P338*'Unit cost and utilities'!$H$11+('Surv-rate CEA'!O337-'Surv-rate CEA'!O338)*'Unit cost and utilities'!$G$14</f>
        <v>31.957911531554334</v>
      </c>
      <c r="T340" s="12">
        <f t="shared" si="148"/>
        <v>18.108924286885319</v>
      </c>
      <c r="U340" s="12">
        <f>S340-'Surv-rate CEA'!P338*'Unit cost and utilities'!$H$11-('Surv-rate CEA'!O337-'Surv-rate CEA'!O338)*'Unit cost and utilities'!$G$14</f>
        <v>1.3920036915664677</v>
      </c>
      <c r="V340" s="12">
        <f t="shared" si="149"/>
        <v>0.7887777470299544</v>
      </c>
      <c r="W340" s="12">
        <f>'Surv-rate CEA'!T338*'Unit cost and utilities'!$H$4+'Surv-rate CEA'!S338*'Unit cost and utilities'!$H$4+('Surv-rate CEA'!R337-'Surv-rate CEA'!R338)*'Unit cost and utilities'!$G$14</f>
        <v>29.717614819806709</v>
      </c>
      <c r="X340" s="12">
        <f t="shared" si="150"/>
        <v>16.839461997613416</v>
      </c>
      <c r="Y340" s="12">
        <f>W340-'Surv-rate CEA'!S338*'Unit cost and utilities'!$H$4-('Surv-rate CEA'!R337-'Surv-rate CEA'!R338)*'Unit cost and utilities'!$G$14</f>
        <v>6.5458562454159597E-2</v>
      </c>
      <c r="Z340" s="12">
        <f t="shared" si="151"/>
        <v>3.7092040580947082E-2</v>
      </c>
      <c r="AA340" s="12">
        <f>'Surv-rate CEA'!W338*'Unit cost and utilities'!$H$6+'Surv-rate CEA'!V338*'Unit cost and utilities'!$H$6+('Surv-rate CEA'!U337-'Surv-rate CEA'!U338)*'Unit cost and utilities'!$G$14</f>
        <v>38.629630993817734</v>
      </c>
      <c r="AB340" s="12">
        <f t="shared" si="152"/>
        <v>21.889448633295604</v>
      </c>
      <c r="AC340" s="12">
        <f>AA340-'Surv-rate CEA'!V338*'Unit cost and utilities'!$H$6-('Surv-rate CEA'!U337-'Surv-rate CEA'!U338)*'Unit cost and utilities'!$G$14</f>
        <v>12.476540254999401</v>
      </c>
      <c r="AD340" s="12">
        <f t="shared" si="153"/>
        <v>7.0698212746780245</v>
      </c>
      <c r="AE340" s="12">
        <f>'Surv-rate CEA'!Z338*'Unit cost and utilities'!$H$12+'Surv-rate CEA'!Y338*'Unit cost and utilities'!$H$12+('Surv-rate CEA'!X337-'Surv-rate CEA'!X338)*'Unit cost and utilities'!$G$14</f>
        <v>31.957911531554334</v>
      </c>
      <c r="AF340" s="12">
        <f t="shared" si="154"/>
        <v>18.108924286885319</v>
      </c>
      <c r="AG340" s="12">
        <f>AE340-'Surv-rate CEA'!Y338*'Unit cost and utilities'!$H$12-('Surv-rate CEA'!X337-'Surv-rate CEA'!X338)*'Unit cost and utilities'!$G$14</f>
        <v>1.3920036915664677</v>
      </c>
      <c r="AH340" s="12">
        <f t="shared" si="155"/>
        <v>0.7887777470299544</v>
      </c>
      <c r="AI340" s="12">
        <f>'Surv-rate CEA'!AC338*'Unit cost and utilities'!$H$5+'Surv-rate CEA'!AB338*'Unit cost and utilities'!$H$5+('Surv-rate CEA'!AA337-'Surv-rate CEA'!AA338)*'Unit cost and utilities'!$G$14</f>
        <v>37.190893014616698</v>
      </c>
      <c r="AJ340" s="12">
        <f t="shared" si="156"/>
        <v>21.074188940612213</v>
      </c>
      <c r="AK340" s="12">
        <f>AI340-'Surv-rate CEA'!AB338*'Unit cost and utilities'!$H$5-('Surv-rate CEA'!AA337-'Surv-rate CEA'!AA338)*'Unit cost and utilities'!$G$14</f>
        <v>1.5541530397226566</v>
      </c>
      <c r="AL340" s="12">
        <f t="shared" si="157"/>
        <v>0.88065954180959649</v>
      </c>
      <c r="AM340" s="12">
        <f>'Surv-rate CEA'!AF338*'Unit cost and utilities'!$H$9+'Surv-rate CEA'!AE338*'Unit cost and utilities'!$H$9+('Surv-rate CEA'!AD337-'Surv-rate CEA'!AD338)*'Unit cost and utilities'!G347</f>
        <v>103.37134723292513</v>
      </c>
      <c r="AN340" s="12">
        <f t="shared" si="158"/>
        <v>58.575288896024041</v>
      </c>
      <c r="AO340" s="12">
        <f>AM340-'Surv-rate CEA'!AE338*'Unit cost and utilities'!$H$9-('Surv-rate CEA'!AD337-'Surv-rate CEA'!AD338)*'Unit cost and utilities'!G347</f>
        <v>7.3936519922916659</v>
      </c>
      <c r="AP340" s="12">
        <f t="shared" si="159"/>
        <v>4.189606820827084</v>
      </c>
      <c r="AQ340" s="13">
        <f>'Surv-rate CEA'!AI338*'Unit cost and utilities'!$H$4+'Surv-rate CEA'!AH338*'Unit cost and utilities'!$H$4+('Surv-rate CEA'!AG337-'Surv-rate CEA'!AG338)*'Unit cost and utilities'!$G$14</f>
        <v>29.717614819806709</v>
      </c>
      <c r="AR340" s="12">
        <f t="shared" si="160"/>
        <v>16.839461997613416</v>
      </c>
      <c r="AS340" s="13">
        <f>AQ340-'Surv-rate CEA'!AH338*'Unit cost and utilities'!$H$4-('Surv-rate CEA'!AG337-'Surv-rate CEA'!AG338)*'Unit cost and utilities'!$G$14</f>
        <v>6.5458562454159597E-2</v>
      </c>
      <c r="AT340" s="12">
        <f t="shared" si="161"/>
        <v>3.7092040580947082E-2</v>
      </c>
      <c r="AU340" s="12">
        <f>'Surv-rate CEA'!AL338*'Unit cost and utilities'!$H$8+'Surv-rate CEA'!AK338*'Unit cost and utilities'!$H$8+('Surv-rate CEA'!AJ337-'Surv-rate CEA'!AJ338)*'Unit cost and utilities'!$G$14</f>
        <v>30.402496748101527</v>
      </c>
      <c r="AV340" s="12">
        <f t="shared" si="162"/>
        <v>17.227549779028703</v>
      </c>
      <c r="AW340" s="12">
        <f>AU340-'Surv-rate CEA'!AK338*'Unit cost and utilities'!$H$8-('Surv-rate CEA'!AJ337-'Surv-rate CEA'!AJ338)*'Unit cost and utilities'!$G$14</f>
        <v>20.136786988882257</v>
      </c>
      <c r="AX340" s="12">
        <f t="shared" si="163"/>
        <v>11.410493786577875</v>
      </c>
      <c r="AY340" s="12">
        <f>'Surv-rate CEA'!AO338*'Unit cost and utilities'!$H$5+'Surv-rate CEA'!AN338*'Unit cost and utilities'!$H$5+('Surv-rate CEA'!AM337-'Surv-rate CEA'!AM338)*'Unit cost and utilities'!$G$14</f>
        <v>37.190893014616698</v>
      </c>
      <c r="AZ340" s="12">
        <f t="shared" si="164"/>
        <v>21.074188940612213</v>
      </c>
      <c r="BA340" s="12">
        <f>AY340-'Surv-rate CEA'!AN338*'Unit cost and utilities'!$H$5-('Surv-rate CEA'!AM337-'Surv-rate CEA'!AM338)*'Unit cost and utilities'!$G$14</f>
        <v>1.5541530397226566</v>
      </c>
      <c r="BB340" s="12">
        <f t="shared" si="165"/>
        <v>0.88065954180959649</v>
      </c>
    </row>
    <row r="341" spans="1:54">
      <c r="A341" s="12">
        <v>336</v>
      </c>
      <c r="B341" s="12">
        <f t="shared" si="166"/>
        <v>19.273972602739725</v>
      </c>
      <c r="C341" s="12">
        <f>'Surv-rate CEA'!D339*'Unit cost and utilities'!$H$7+'Surv-rate CEA'!E339*'Unit cost and utilities'!$H$7+'Unit cost and utilities'!$G$14*('Surv-rate CEA'!C338-'Surv-rate CEA'!C339)</f>
        <v>35.117354097038806</v>
      </c>
      <c r="D341" s="12">
        <f t="shared" si="140"/>
        <v>19.865407100920333</v>
      </c>
      <c r="E341" s="12">
        <f>C341-'Surv-rate CEA'!E339*'Unit cost and utilities'!$H$7-'Unit cost and utilities'!$G$14*('Surv-rate CEA'!C338-'Surv-rate CEA'!C339)</f>
        <v>0.5654180365121122</v>
      </c>
      <c r="F341" s="12">
        <f t="shared" si="141"/>
        <v>0.31984925306383721</v>
      </c>
      <c r="G341" s="12">
        <f>'Surv-rate CEA'!G339*'Unit cost and utilities'!$H$4+'Surv-rate CEA'!H339*'Unit cost and utilities'!$H$4+('Surv-rate CEA'!F338-'Surv-rate CEA'!F339)*'Unit cost and utilities'!$G$14</f>
        <v>29.509886182859823</v>
      </c>
      <c r="H341" s="12">
        <f t="shared" si="142"/>
        <v>16.693339165144181</v>
      </c>
      <c r="I341" s="12">
        <f>G341-'Surv-rate CEA'!H339*'Unit cost and utilities'!$H$4-('Surv-rate CEA'!F338-'Surv-rate CEA'!F339)*'Unit cost and utilities'!$G$14</f>
        <v>6.4525870463483126E-2</v>
      </c>
      <c r="J341" s="12">
        <f t="shared" si="143"/>
        <v>3.6501402746809755E-2</v>
      </c>
      <c r="K341" s="12">
        <f>'Surv-rate CEA'!K339*'Unit cost and utilities'!$H$10+'Surv-rate CEA'!J339*'Unit cost and utilities'!$H$10+('Surv-rate CEA'!I338-'Surv-rate CEA'!I339)*'Unit cost and utilities'!$G$14</f>
        <v>31.777689043281274</v>
      </c>
      <c r="L341" s="12">
        <f t="shared" si="144"/>
        <v>17.976204238703424</v>
      </c>
      <c r="M341" s="12">
        <f>K341-'Surv-rate CEA'!J339*'Unit cost and utilities'!$H$10-('Surv-rate CEA'!I338-'Surv-rate CEA'!I339)*'Unit cost and utilities'!$G$14</f>
        <v>1.3792771086599391</v>
      </c>
      <c r="N341" s="12">
        <f t="shared" si="145"/>
        <v>0.78023820339074046</v>
      </c>
      <c r="O341" s="12">
        <f>'Surv-rate CEA'!N339*'Unit cost and utilities'!$H$3+'Surv-rate CEA'!M339*'Unit cost and utilities'!$H$3+('Surv-rate CEA'!L338-'Surv-rate CEA'!L339)*'Unit cost and utilities'!$G$14</f>
        <v>29.430020387441694</v>
      </c>
      <c r="P341" s="12">
        <f t="shared" si="146"/>
        <v>16.648160176572436</v>
      </c>
      <c r="Q341" s="12">
        <f>O341-'Surv-rate CEA'!M339*'Unit cost and utilities'!$H$3-('Surv-rate CEA'!L338-'Surv-rate CEA'!L339)*'Unit cost and utilities'!$G$14</f>
        <v>6.4525870463483181E-2</v>
      </c>
      <c r="R341" s="12">
        <f t="shared" si="147"/>
        <v>3.650140274680979E-2</v>
      </c>
      <c r="S341" s="12">
        <f>'Surv-rate CEA'!Q339*'Unit cost and utilities'!$H$11+'Surv-rate CEA'!P339*'Unit cost and utilities'!$H$11+('Surv-rate CEA'!O338-'Surv-rate CEA'!O339)*'Unit cost and utilities'!$G$14</f>
        <v>31.777689043281274</v>
      </c>
      <c r="T341" s="12">
        <f t="shared" si="148"/>
        <v>17.976204238703424</v>
      </c>
      <c r="U341" s="12">
        <f>S341-'Surv-rate CEA'!P339*'Unit cost and utilities'!$H$11-('Surv-rate CEA'!O338-'Surv-rate CEA'!O339)*'Unit cost and utilities'!$G$14</f>
        <v>1.3792771086599391</v>
      </c>
      <c r="V341" s="12">
        <f t="shared" si="149"/>
        <v>0.78023820339074046</v>
      </c>
      <c r="W341" s="12">
        <f>'Surv-rate CEA'!T339*'Unit cost and utilities'!$H$4+'Surv-rate CEA'!S339*'Unit cost and utilities'!$H$4+('Surv-rate CEA'!R338-'Surv-rate CEA'!R339)*'Unit cost and utilities'!$G$14</f>
        <v>29.509886182859823</v>
      </c>
      <c r="X341" s="12">
        <f t="shared" si="150"/>
        <v>16.693339165144181</v>
      </c>
      <c r="Y341" s="12">
        <f>W341-'Surv-rate CEA'!S339*'Unit cost and utilities'!$H$4-('Surv-rate CEA'!R338-'Surv-rate CEA'!R339)*'Unit cost and utilities'!$G$14</f>
        <v>6.4525870463483126E-2</v>
      </c>
      <c r="Z341" s="12">
        <f t="shared" si="151"/>
        <v>3.6501402746809755E-2</v>
      </c>
      <c r="AA341" s="12">
        <f>'Surv-rate CEA'!W339*'Unit cost and utilities'!$H$6+'Surv-rate CEA'!V339*'Unit cost and utilities'!$H$6+('Surv-rate CEA'!U338-'Surv-rate CEA'!U339)*'Unit cost and utilities'!$G$14</f>
        <v>38.422100655651988</v>
      </c>
      <c r="AB341" s="12">
        <f t="shared" si="152"/>
        <v>21.734857047827127</v>
      </c>
      <c r="AC341" s="12">
        <f>AA341-'Surv-rate CEA'!V339*'Unit cost and utilities'!$H$6-('Surv-rate CEA'!U338-'Surv-rate CEA'!U339)*'Unit cost and utilities'!$G$14</f>
        <v>12.397471943680843</v>
      </c>
      <c r="AD341" s="12">
        <f t="shared" si="153"/>
        <v>7.0130803847840317</v>
      </c>
      <c r="AE341" s="12">
        <f>'Surv-rate CEA'!Z339*'Unit cost and utilities'!$H$12+'Surv-rate CEA'!Y339*'Unit cost and utilities'!$H$12+('Surv-rate CEA'!X338-'Surv-rate CEA'!X339)*'Unit cost and utilities'!$G$14</f>
        <v>31.777689043281274</v>
      </c>
      <c r="AF341" s="12">
        <f t="shared" si="154"/>
        <v>17.976204238703424</v>
      </c>
      <c r="AG341" s="12">
        <f>AE341-'Surv-rate CEA'!Y339*'Unit cost and utilities'!$H$12-('Surv-rate CEA'!X338-'Surv-rate CEA'!X339)*'Unit cost and utilities'!$G$14</f>
        <v>1.3792771086599391</v>
      </c>
      <c r="AH341" s="12">
        <f t="shared" si="155"/>
        <v>0.78023820339074046</v>
      </c>
      <c r="AI341" s="12">
        <f>'Surv-rate CEA'!AC339*'Unit cost and utilities'!$H$5+'Surv-rate CEA'!AB339*'Unit cost and utilities'!$H$5+('Surv-rate CEA'!AA338-'Surv-rate CEA'!AA339)*'Unit cost and utilities'!$G$14</f>
        <v>36.943341226309521</v>
      </c>
      <c r="AJ341" s="12">
        <f t="shared" si="156"/>
        <v>20.898343055712619</v>
      </c>
      <c r="AK341" s="12">
        <f>AI341-'Surv-rate CEA'!AB339*'Unit cost and utilities'!$H$5-('Surv-rate CEA'!AA338-'Surv-rate CEA'!AA339)*'Unit cost and utilities'!$G$14</f>
        <v>1.5383094637203103</v>
      </c>
      <c r="AL341" s="12">
        <f t="shared" si="157"/>
        <v>0.87020063241550516</v>
      </c>
      <c r="AM341" s="12">
        <f>'Surv-rate CEA'!AF339*'Unit cost and utilities'!$H$9+'Surv-rate CEA'!AE339*'Unit cost and utilities'!$H$9+('Surv-rate CEA'!AD338-'Surv-rate CEA'!AD339)*'Unit cost and utilities'!G348</f>
        <v>102.96812333427231</v>
      </c>
      <c r="AN341" s="12">
        <f t="shared" si="158"/>
        <v>58.247659627226192</v>
      </c>
      <c r="AO341" s="12">
        <f>AM341-'Surv-rate CEA'!AE339*'Unit cost and utilities'!$H$9-('Surv-rate CEA'!AD338-'Surv-rate CEA'!AD339)*'Unit cost and utilities'!G348</f>
        <v>7.3418420214490112</v>
      </c>
      <c r="AP341" s="12">
        <f t="shared" si="159"/>
        <v>4.1531796565227799</v>
      </c>
      <c r="AQ341" s="13">
        <f>'Surv-rate CEA'!AI339*'Unit cost and utilities'!$H$4+'Surv-rate CEA'!AH339*'Unit cost and utilities'!$H$4+('Surv-rate CEA'!AG338-'Surv-rate CEA'!AG339)*'Unit cost and utilities'!$G$14</f>
        <v>29.509886182859823</v>
      </c>
      <c r="AR341" s="12">
        <f t="shared" si="160"/>
        <v>16.693339165144181</v>
      </c>
      <c r="AS341" s="13">
        <f>AQ341-'Surv-rate CEA'!AH339*'Unit cost and utilities'!$H$4-('Surv-rate CEA'!AG338-'Surv-rate CEA'!AG339)*'Unit cost and utilities'!$G$14</f>
        <v>6.4525870463483126E-2</v>
      </c>
      <c r="AT341" s="12">
        <f t="shared" si="161"/>
        <v>3.6501402746809755E-2</v>
      </c>
      <c r="AU341" s="12">
        <f>'Surv-rate CEA'!AL339*'Unit cost and utilities'!$H$8+'Surv-rate CEA'!AK339*'Unit cost and utilities'!$H$8+('Surv-rate CEA'!AJ338-'Surv-rate CEA'!AJ339)*'Unit cost and utilities'!$G$14</f>
        <v>30.228909566374735</v>
      </c>
      <c r="AV341" s="12">
        <f t="shared" si="162"/>
        <v>17.100080862970707</v>
      </c>
      <c r="AW341" s="12">
        <f>AU341-'Surv-rate CEA'!AK339*'Unit cost and utilities'!$H$8-('Surv-rate CEA'!AJ338-'Surv-rate CEA'!AJ339)*'Unit cost and utilities'!$G$14</f>
        <v>20.021524339427749</v>
      </c>
      <c r="AX341" s="12">
        <f t="shared" si="163"/>
        <v>11.325902591768878</v>
      </c>
      <c r="AY341" s="12">
        <f>'Surv-rate CEA'!AO339*'Unit cost and utilities'!$H$5+'Surv-rate CEA'!AN339*'Unit cost and utilities'!$H$5+('Surv-rate CEA'!AM338-'Surv-rate CEA'!AM339)*'Unit cost and utilities'!$G$14</f>
        <v>36.943341226309521</v>
      </c>
      <c r="AZ341" s="12">
        <f t="shared" si="164"/>
        <v>20.898343055712619</v>
      </c>
      <c r="BA341" s="12">
        <f>AY341-'Surv-rate CEA'!AN339*'Unit cost and utilities'!$H$5-('Surv-rate CEA'!AM338-'Surv-rate CEA'!AM339)*'Unit cost and utilities'!$G$14</f>
        <v>1.5383094637203103</v>
      </c>
      <c r="BB341" s="12">
        <f t="shared" si="165"/>
        <v>0.87020063241550516</v>
      </c>
    </row>
    <row r="342" spans="1:54">
      <c r="A342" s="12">
        <v>337</v>
      </c>
      <c r="B342" s="12">
        <f t="shared" si="166"/>
        <v>19.331506849315069</v>
      </c>
      <c r="C342" s="12">
        <f>'Surv-rate CEA'!D340*'Unit cost and utilities'!$H$7+'Surv-rate CEA'!E340*'Unit cost and utilities'!$H$7+'Unit cost and utilities'!$G$14*('Surv-rate CEA'!C339-'Surv-rate CEA'!C340)</f>
        <v>34.924675163929415</v>
      </c>
      <c r="D342" s="12">
        <f t="shared" si="140"/>
        <v>19.722841205386207</v>
      </c>
      <c r="E342" s="12">
        <f>C342-'Surv-rate CEA'!E340*'Unit cost and utilities'!$H$7-'Unit cost and utilities'!$G$14*('Surv-rate CEA'!C339-'Surv-rate CEA'!C340)</f>
        <v>0.5596189053942644</v>
      </c>
      <c r="F342" s="12">
        <f t="shared" si="141"/>
        <v>0.31603085081869398</v>
      </c>
      <c r="G342" s="12">
        <f>'Surv-rate CEA'!G340*'Unit cost and utilities'!$H$4+'Surv-rate CEA'!H340*'Unit cost and utilities'!$H$4+('Surv-rate CEA'!F339-'Surv-rate CEA'!F340)*'Unit cost and utilities'!$G$14</f>
        <v>29.304059219077836</v>
      </c>
      <c r="H342" s="12">
        <f t="shared" si="142"/>
        <v>16.548738218416663</v>
      </c>
      <c r="I342" s="12">
        <f>G342-'Surv-rate CEA'!H340*'Unit cost and utilities'!$H$4-('Surv-rate CEA'!F339-'Surv-rate CEA'!F340)*'Unit cost and utilities'!$G$14</f>
        <v>6.36085399284953E-2</v>
      </c>
      <c r="J342" s="12">
        <f t="shared" si="143"/>
        <v>3.5921340039030192E-2</v>
      </c>
      <c r="K342" s="12">
        <f>'Surv-rate CEA'!K340*'Unit cost and utilities'!$H$10+'Surv-rate CEA'!J340*'Unit cost and utilities'!$H$10+('Surv-rate CEA'!I339-'Surv-rate CEA'!I340)*'Unit cost and utilities'!$G$14</f>
        <v>31.598877406612317</v>
      </c>
      <c r="L342" s="12">
        <f t="shared" si="144"/>
        <v>17.844679683742591</v>
      </c>
      <c r="M342" s="12">
        <f>K342-'Surv-rate CEA'!J340*'Unit cost and utilities'!$H$10-('Surv-rate CEA'!I339-'Surv-rate CEA'!I340)*'Unit cost and utilities'!$G$14</f>
        <v>1.3666953714423926</v>
      </c>
      <c r="N342" s="12">
        <f t="shared" si="145"/>
        <v>0.771807201085557</v>
      </c>
      <c r="O342" s="12">
        <f>'Surv-rate CEA'!N340*'Unit cost and utilities'!$H$3+'Surv-rate CEA'!M340*'Unit cost and utilities'!$H$3+('Surv-rate CEA'!L339-'Surv-rate CEA'!L340)*'Unit cost and utilities'!$G$14</f>
        <v>29.224096184055544</v>
      </c>
      <c r="P342" s="12">
        <f t="shared" si="146"/>
        <v>16.503581084251696</v>
      </c>
      <c r="Q342" s="12">
        <f>O342-'Surv-rate CEA'!M340*'Unit cost and utilities'!$H$3-('Surv-rate CEA'!L339-'Surv-rate CEA'!L340)*'Unit cost and utilities'!$G$14</f>
        <v>6.3608539928495633E-2</v>
      </c>
      <c r="R342" s="12">
        <f t="shared" si="147"/>
        <v>3.5921340039030379E-2</v>
      </c>
      <c r="S342" s="12">
        <f>'Surv-rate CEA'!Q340*'Unit cost and utilities'!$H$11+'Surv-rate CEA'!P340*'Unit cost and utilities'!$H$11+('Surv-rate CEA'!O339-'Surv-rate CEA'!O340)*'Unit cost and utilities'!$G$14</f>
        <v>31.598877406612317</v>
      </c>
      <c r="T342" s="12">
        <f t="shared" si="148"/>
        <v>17.844679683742591</v>
      </c>
      <c r="U342" s="12">
        <f>S342-'Surv-rate CEA'!P340*'Unit cost and utilities'!$H$11-('Surv-rate CEA'!O339-'Surv-rate CEA'!O340)*'Unit cost and utilities'!$G$14</f>
        <v>1.3666953714423926</v>
      </c>
      <c r="V342" s="12">
        <f t="shared" si="149"/>
        <v>0.771807201085557</v>
      </c>
      <c r="W342" s="12">
        <f>'Surv-rate CEA'!T340*'Unit cost and utilities'!$H$4+'Surv-rate CEA'!S340*'Unit cost and utilities'!$H$4+('Surv-rate CEA'!R339-'Surv-rate CEA'!R340)*'Unit cost and utilities'!$G$14</f>
        <v>29.304059219077836</v>
      </c>
      <c r="X342" s="12">
        <f t="shared" si="150"/>
        <v>16.548738218416663</v>
      </c>
      <c r="Y342" s="12">
        <f>W342-'Surv-rate CEA'!S340*'Unit cost and utilities'!$H$4-('Surv-rate CEA'!R339-'Surv-rate CEA'!R340)*'Unit cost and utilities'!$G$14</f>
        <v>6.36085399284953E-2</v>
      </c>
      <c r="Z342" s="12">
        <f t="shared" si="151"/>
        <v>3.5921340039030192E-2</v>
      </c>
      <c r="AA342" s="12">
        <f>'Surv-rate CEA'!W340*'Unit cost and utilities'!$H$6+'Surv-rate CEA'!V340*'Unit cost and utilities'!$H$6+('Surv-rate CEA'!U339-'Surv-rate CEA'!U340)*'Unit cost and utilities'!$G$14</f>
        <v>38.216139721491253</v>
      </c>
      <c r="AB342" s="12">
        <f t="shared" si="152"/>
        <v>21.581613906842737</v>
      </c>
      <c r="AC342" s="12">
        <f>AA342-'Surv-rate CEA'!V340*'Unit cost and utilities'!$H$6-('Surv-rate CEA'!U339-'Surv-rate CEA'!U340)*'Unit cost and utilities'!$G$14</f>
        <v>12.319082479934606</v>
      </c>
      <c r="AD342" s="12">
        <f t="shared" si="153"/>
        <v>6.9568952726794384</v>
      </c>
      <c r="AE342" s="12">
        <f>'Surv-rate CEA'!Z340*'Unit cost and utilities'!$H$12+'Surv-rate CEA'!Y340*'Unit cost and utilities'!$H$12+('Surv-rate CEA'!X339-'Surv-rate CEA'!X340)*'Unit cost and utilities'!$G$14</f>
        <v>31.598877406612317</v>
      </c>
      <c r="AF342" s="12">
        <f t="shared" si="154"/>
        <v>17.844679683742591</v>
      </c>
      <c r="AG342" s="12">
        <f>AE342-'Surv-rate CEA'!Y340*'Unit cost and utilities'!$H$12-('Surv-rate CEA'!X339-'Surv-rate CEA'!X340)*'Unit cost and utilities'!$G$14</f>
        <v>1.3666953714423926</v>
      </c>
      <c r="AH342" s="12">
        <f t="shared" si="155"/>
        <v>0.771807201085557</v>
      </c>
      <c r="AI342" s="12">
        <f>'Surv-rate CEA'!AC340*'Unit cost and utilities'!$H$5+'Surv-rate CEA'!AB340*'Unit cost and utilities'!$H$5+('Surv-rate CEA'!AA339-'Surv-rate CEA'!AA340)*'Unit cost and utilities'!$G$14</f>
        <v>36.69797336145303</v>
      </c>
      <c r="AJ342" s="12">
        <f t="shared" si="156"/>
        <v>20.72426723427245</v>
      </c>
      <c r="AK342" s="12">
        <f>AI342-'Surv-rate CEA'!AB340*'Unit cost and utilities'!$H$5-('Surv-rate CEA'!AA339-'Surv-rate CEA'!AA340)*'Unit cost and utilities'!$G$14</f>
        <v>1.5226628154221302</v>
      </c>
      <c r="AL342" s="12">
        <f t="shared" si="157"/>
        <v>0.85988593385497114</v>
      </c>
      <c r="AM342" s="12">
        <f>'Surv-rate CEA'!AF340*'Unit cost and utilities'!$H$9+'Surv-rate CEA'!AE340*'Unit cost and utilities'!$H$9+('Surv-rate CEA'!AD339-'Surv-rate CEA'!AD340)*'Unit cost and utilities'!G349</f>
        <v>102.56734369102887</v>
      </c>
      <c r="AN342" s="12">
        <f t="shared" si="158"/>
        <v>57.92235498200786</v>
      </c>
      <c r="AO342" s="12">
        <f>AM342-'Surv-rate CEA'!AE340*'Unit cost and utilities'!$H$9-('Surv-rate CEA'!AD339-'Surv-rate CEA'!AD340)*'Unit cost and utilities'!G349</f>
        <v>7.2905114643554043</v>
      </c>
      <c r="AP342" s="12">
        <f t="shared" si="159"/>
        <v>4.1171349265987383</v>
      </c>
      <c r="AQ342" s="13">
        <f>'Surv-rate CEA'!AI340*'Unit cost and utilities'!$H$4+'Surv-rate CEA'!AH340*'Unit cost and utilities'!$H$4+('Surv-rate CEA'!AG339-'Surv-rate CEA'!AG340)*'Unit cost and utilities'!$G$14</f>
        <v>29.304059219077836</v>
      </c>
      <c r="AR342" s="12">
        <f t="shared" si="160"/>
        <v>16.548738218416663</v>
      </c>
      <c r="AS342" s="13">
        <f>AQ342-'Surv-rate CEA'!AH340*'Unit cost and utilities'!$H$4-('Surv-rate CEA'!AG339-'Surv-rate CEA'!AG340)*'Unit cost and utilities'!$G$14</f>
        <v>6.36085399284953E-2</v>
      </c>
      <c r="AT342" s="12">
        <f t="shared" si="161"/>
        <v>3.5921340039030192E-2</v>
      </c>
      <c r="AU342" s="12">
        <f>'Surv-rate CEA'!AL340*'Unit cost and utilities'!$H$8+'Surv-rate CEA'!AK340*'Unit cost and utilities'!$H$8+('Surv-rate CEA'!AJ339-'Surv-rate CEA'!AJ340)*'Unit cost and utilities'!$G$14</f>
        <v>30.056693445922033</v>
      </c>
      <c r="AV342" s="12">
        <f t="shared" si="162"/>
        <v>16.973769668877161</v>
      </c>
      <c r="AW342" s="12">
        <f>AU342-'Surv-rate CEA'!AK340*'Unit cost and utilities'!$H$8-('Surv-rate CEA'!AJ339-'Surv-rate CEA'!AJ340)*'Unit cost and utilities'!$G$14</f>
        <v>19.907180827748448</v>
      </c>
      <c r="AX342" s="12">
        <f t="shared" si="163"/>
        <v>11.242084986322221</v>
      </c>
      <c r="AY342" s="12">
        <f>'Surv-rate CEA'!AO340*'Unit cost and utilities'!$H$5+'Surv-rate CEA'!AN340*'Unit cost and utilities'!$H$5+('Surv-rate CEA'!AM339-'Surv-rate CEA'!AM340)*'Unit cost and utilities'!$G$14</f>
        <v>36.69797336145303</v>
      </c>
      <c r="AZ342" s="12">
        <f t="shared" si="164"/>
        <v>20.72426723427245</v>
      </c>
      <c r="BA342" s="12">
        <f>AY342-'Surv-rate CEA'!AN340*'Unit cost and utilities'!$H$5-('Surv-rate CEA'!AM339-'Surv-rate CEA'!AM340)*'Unit cost and utilities'!$G$14</f>
        <v>1.5226628154221302</v>
      </c>
      <c r="BB342" s="12">
        <f t="shared" si="165"/>
        <v>0.85988593385497114</v>
      </c>
    </row>
    <row r="343" spans="1:54">
      <c r="A343" s="12">
        <v>338</v>
      </c>
      <c r="B343" s="12">
        <f t="shared" si="166"/>
        <v>19.389041095890413</v>
      </c>
      <c r="C343" s="12">
        <f>'Surv-rate CEA'!D341*'Unit cost and utilities'!$H$7+'Surv-rate CEA'!E341*'Unit cost and utilities'!$H$7+'Unit cost and utilities'!$G$14*('Surv-rate CEA'!C340-'Surv-rate CEA'!C341)</f>
        <v>34.733474124445955</v>
      </c>
      <c r="D343" s="12">
        <f t="shared" si="140"/>
        <v>19.581535633872999</v>
      </c>
      <c r="E343" s="12">
        <f>C343-'Surv-rate CEA'!E341*'Unit cost and utilities'!$H$7-'Unit cost and utilities'!$G$14*('Surv-rate CEA'!C340-'Surv-rate CEA'!C341)</f>
        <v>0.553892177119923</v>
      </c>
      <c r="F343" s="12">
        <f t="shared" si="141"/>
        <v>0.31226531975284449</v>
      </c>
      <c r="G343" s="12">
        <f>'Surv-rate CEA'!G341*'Unit cost and utilities'!$H$4+'Surv-rate CEA'!H341*'Unit cost and utilities'!$H$4+('Surv-rate CEA'!F340-'Surv-rate CEA'!F341)*'Unit cost and utilities'!$G$14</f>
        <v>29.100112175564448</v>
      </c>
      <c r="H343" s="12">
        <f t="shared" si="142"/>
        <v>16.405640319016207</v>
      </c>
      <c r="I343" s="12">
        <f>G343-'Surv-rate CEA'!H341*'Unit cost and utilities'!$H$4-('Surv-rate CEA'!F340-'Surv-rate CEA'!F341)*'Unit cost and utilities'!$G$14</f>
        <v>6.2706282852855511E-2</v>
      </c>
      <c r="J343" s="12">
        <f t="shared" si="143"/>
        <v>3.535164112151698E-2</v>
      </c>
      <c r="K343" s="12">
        <f>'Surv-rate CEA'!K341*'Unit cost and utilities'!$H$10+'Surv-rate CEA'!J341*'Unit cost and utilities'!$H$10+('Surv-rate CEA'!I340-'Surv-rate CEA'!I341)*'Unit cost and utilities'!$G$14</f>
        <v>31.421462284780294</v>
      </c>
      <c r="L343" s="12">
        <f t="shared" si="144"/>
        <v>17.714337506042273</v>
      </c>
      <c r="M343" s="12">
        <f>K343-'Surv-rate CEA'!J341*'Unit cost and utilities'!$H$10-('Surv-rate CEA'!I340-'Surv-rate CEA'!I341)*'Unit cost and utilities'!$G$14</f>
        <v>1.3542564944429587</v>
      </c>
      <c r="N343" s="12">
        <f t="shared" si="145"/>
        <v>0.76348313757288833</v>
      </c>
      <c r="O343" s="12">
        <f>'Surv-rate CEA'!N341*'Unit cost and utilities'!$H$3+'Surv-rate CEA'!M341*'Unit cost and utilities'!$H$3+('Surv-rate CEA'!L340-'Surv-rate CEA'!L341)*'Unit cost and utilities'!$G$14</f>
        <v>29.020062537884421</v>
      </c>
      <c r="P343" s="12">
        <f t="shared" si="146"/>
        <v>16.360511092176015</v>
      </c>
      <c r="Q343" s="12">
        <f>O343-'Surv-rate CEA'!M341*'Unit cost and utilities'!$H$3-('Surv-rate CEA'!L340-'Surv-rate CEA'!L341)*'Unit cost and utilities'!$G$14</f>
        <v>6.2706282852854067E-2</v>
      </c>
      <c r="R343" s="12">
        <f t="shared" si="147"/>
        <v>3.5351641121516168E-2</v>
      </c>
      <c r="S343" s="12">
        <f>'Surv-rate CEA'!Q341*'Unit cost and utilities'!$H$11+'Surv-rate CEA'!P341*'Unit cost and utilities'!$H$11+('Surv-rate CEA'!O340-'Surv-rate CEA'!O341)*'Unit cost and utilities'!$G$14</f>
        <v>31.421462284780294</v>
      </c>
      <c r="T343" s="12">
        <f t="shared" si="148"/>
        <v>17.714337506042273</v>
      </c>
      <c r="U343" s="12">
        <f>S343-'Surv-rate CEA'!P341*'Unit cost and utilities'!$H$11-('Surv-rate CEA'!O340-'Surv-rate CEA'!O341)*'Unit cost and utilities'!$G$14</f>
        <v>1.3542564944429587</v>
      </c>
      <c r="V343" s="12">
        <f t="shared" si="149"/>
        <v>0.76348313757288833</v>
      </c>
      <c r="W343" s="12">
        <f>'Surv-rate CEA'!T341*'Unit cost and utilities'!$H$4+'Surv-rate CEA'!S341*'Unit cost and utilities'!$H$4+('Surv-rate CEA'!R340-'Surv-rate CEA'!R341)*'Unit cost and utilities'!$G$14</f>
        <v>29.100112175564448</v>
      </c>
      <c r="X343" s="12">
        <f t="shared" si="150"/>
        <v>16.405640319016207</v>
      </c>
      <c r="Y343" s="12">
        <f>W343-'Surv-rate CEA'!S341*'Unit cost and utilities'!$H$4-('Surv-rate CEA'!R340-'Surv-rate CEA'!R341)*'Unit cost and utilities'!$G$14</f>
        <v>6.2706282852855511E-2</v>
      </c>
      <c r="Z343" s="12">
        <f t="shared" si="151"/>
        <v>3.535164112151698E-2</v>
      </c>
      <c r="AA343" s="12">
        <f>'Surv-rate CEA'!W341*'Unit cost and utilities'!$H$6+'Surv-rate CEA'!V341*'Unit cost and utilities'!$H$6+('Surv-rate CEA'!U340-'Surv-rate CEA'!U341)*'Unit cost and utilities'!$G$14</f>
        <v>38.011732650797263</v>
      </c>
      <c r="AB343" s="12">
        <f t="shared" si="152"/>
        <v>21.429704806953669</v>
      </c>
      <c r="AC343" s="12">
        <f>AA343-'Surv-rate CEA'!V341*'Unit cost and utilities'!$H$6-('Surv-rate CEA'!U340-'Surv-rate CEA'!U341)*'Unit cost and utilities'!$G$14</f>
        <v>12.241364427764442</v>
      </c>
      <c r="AD343" s="12">
        <f t="shared" si="153"/>
        <v>6.9012593698707176</v>
      </c>
      <c r="AE343" s="12">
        <f>'Surv-rate CEA'!Z341*'Unit cost and utilities'!$H$12+'Surv-rate CEA'!Y341*'Unit cost and utilities'!$H$12+('Surv-rate CEA'!X340-'Surv-rate CEA'!X341)*'Unit cost and utilities'!$G$14</f>
        <v>31.421462284780294</v>
      </c>
      <c r="AF343" s="12">
        <f t="shared" si="154"/>
        <v>17.714337506042273</v>
      </c>
      <c r="AG343" s="12">
        <f>AE343-'Surv-rate CEA'!Y341*'Unit cost and utilities'!$H$12-('Surv-rate CEA'!X340-'Surv-rate CEA'!X341)*'Unit cost and utilities'!$G$14</f>
        <v>1.3542564944429587</v>
      </c>
      <c r="AH343" s="12">
        <f t="shared" si="155"/>
        <v>0.76348313757288833</v>
      </c>
      <c r="AI343" s="12">
        <f>'Surv-rate CEA'!AC341*'Unit cost and utilities'!$H$5+'Surv-rate CEA'!AB341*'Unit cost and utilities'!$H$5+('Surv-rate CEA'!AA340-'Surv-rate CEA'!AA341)*'Unit cost and utilities'!$G$14</f>
        <v>36.454765150921638</v>
      </c>
      <c r="AJ343" s="12">
        <f t="shared" si="156"/>
        <v>20.551940190884384</v>
      </c>
      <c r="AK343" s="12">
        <f>AI343-'Surv-rate CEA'!AB341*'Unit cost and utilities'!$H$5-('Surv-rate CEA'!AA340-'Surv-rate CEA'!AA341)*'Unit cost and utilities'!$G$14</f>
        <v>1.5072101913975708</v>
      </c>
      <c r="AL343" s="12">
        <f t="shared" si="157"/>
        <v>0.8497131604182383</v>
      </c>
      <c r="AM343" s="12">
        <f>'Surv-rate CEA'!AF341*'Unit cost and utilities'!$H$9+'Surv-rate CEA'!AE341*'Unit cost and utilities'!$H$9+('Surv-rate CEA'!AD340-'Surv-rate CEA'!AD341)*'Unit cost and utilities'!G350</f>
        <v>102.16898775335004</v>
      </c>
      <c r="AN343" s="12">
        <f t="shared" si="158"/>
        <v>57.599354075579974</v>
      </c>
      <c r="AO343" s="12">
        <f>AM343-'Surv-rate CEA'!AE341*'Unit cost and utilities'!$H$9-('Surv-rate CEA'!AD340-'Surv-rate CEA'!AD341)*'Unit cost and utilities'!G350</f>
        <v>7.2396547551504256</v>
      </c>
      <c r="AP343" s="12">
        <f t="shared" si="159"/>
        <v>4.0814678386905383</v>
      </c>
      <c r="AQ343" s="13">
        <f>'Surv-rate CEA'!AI341*'Unit cost and utilities'!$H$4+'Surv-rate CEA'!AH341*'Unit cost and utilities'!$H$4+('Surv-rate CEA'!AG340-'Surv-rate CEA'!AG341)*'Unit cost and utilities'!$G$14</f>
        <v>29.100112175564448</v>
      </c>
      <c r="AR343" s="12">
        <f t="shared" si="160"/>
        <v>16.405640319016207</v>
      </c>
      <c r="AS343" s="13">
        <f>AQ343-'Surv-rate CEA'!AH341*'Unit cost and utilities'!$H$4-('Surv-rate CEA'!AG340-'Surv-rate CEA'!AG341)*'Unit cost and utilities'!$G$14</f>
        <v>6.2706282852855511E-2</v>
      </c>
      <c r="AT343" s="12">
        <f t="shared" si="161"/>
        <v>3.535164112151698E-2</v>
      </c>
      <c r="AU343" s="12">
        <f>'Surv-rate CEA'!AL341*'Unit cost and utilities'!$H$8+'Surv-rate CEA'!AK341*'Unit cost and utilities'!$H$8+('Surv-rate CEA'!AJ340-'Surv-rate CEA'!AJ341)*'Unit cost and utilities'!$G$14</f>
        <v>29.885834360587371</v>
      </c>
      <c r="AV343" s="12">
        <f t="shared" si="162"/>
        <v>16.848603407281608</v>
      </c>
      <c r="AW343" s="12">
        <f>AU343-'Surv-rate CEA'!AK341*'Unit cost and utilities'!$H$8-('Surv-rate CEA'!AJ340-'Surv-rate CEA'!AJ341)*'Unit cost and utilities'!$G$14</f>
        <v>19.793746936333523</v>
      </c>
      <c r="AX343" s="12">
        <f t="shared" si="163"/>
        <v>11.15903233788198</v>
      </c>
      <c r="AY343" s="12">
        <f>'Surv-rate CEA'!AO341*'Unit cost and utilities'!$H$5+'Surv-rate CEA'!AN341*'Unit cost and utilities'!$H$5+('Surv-rate CEA'!AM340-'Surv-rate CEA'!AM341)*'Unit cost and utilities'!$G$14</f>
        <v>36.454765150921638</v>
      </c>
      <c r="AZ343" s="12">
        <f t="shared" si="164"/>
        <v>20.551940190884384</v>
      </c>
      <c r="BA343" s="12">
        <f>AY343-'Surv-rate CEA'!AN341*'Unit cost and utilities'!$H$5-('Surv-rate CEA'!AM340-'Surv-rate CEA'!AM341)*'Unit cost and utilities'!$G$14</f>
        <v>1.5072101913975708</v>
      </c>
      <c r="BB343" s="12">
        <f t="shared" si="165"/>
        <v>0.8497131604182383</v>
      </c>
    </row>
    <row r="344" spans="1:54">
      <c r="A344" s="12">
        <v>339</v>
      </c>
      <c r="B344" s="12">
        <f t="shared" si="166"/>
        <v>19.446575342465753</v>
      </c>
      <c r="C344" s="12">
        <f>'Surv-rate CEA'!D342*'Unit cost and utilities'!$H$7+'Surv-rate CEA'!E342*'Unit cost and utilities'!$H$7+'Unit cost and utilities'!$G$14*('Surv-rate CEA'!C341-'Surv-rate CEA'!C342)</f>
        <v>34.543736198929814</v>
      </c>
      <c r="D344" s="12">
        <f t="shared" si="140"/>
        <v>19.441476781075867</v>
      </c>
      <c r="E344" s="12">
        <f>C344-'Surv-rate CEA'!E342*'Unit cost and utilities'!$H$7-'Unit cost and utilities'!$G$14*('Surv-rate CEA'!C341-'Surv-rate CEA'!C342)</f>
        <v>0.54823678070798487</v>
      </c>
      <c r="F344" s="12">
        <f t="shared" si="141"/>
        <v>0.30855181909929819</v>
      </c>
      <c r="G344" s="12">
        <f>'Surv-rate CEA'!G342*'Unit cost and utilities'!$H$4+'Surv-rate CEA'!H342*'Unit cost and utilities'!$H$4+('Surv-rate CEA'!F341-'Surv-rate CEA'!F342)*'Unit cost and utilities'!$G$14</f>
        <v>28.898023599755174</v>
      </c>
      <c r="H344" s="12">
        <f t="shared" si="142"/>
        <v>16.264026901960541</v>
      </c>
      <c r="I344" s="12">
        <f>G344-'Surv-rate CEA'!H342*'Unit cost and utilities'!$H$4-('Surv-rate CEA'!F341-'Surv-rate CEA'!F342)*'Unit cost and utilities'!$G$14</f>
        <v>6.1818817308417817E-2</v>
      </c>
      <c r="J344" s="12">
        <f t="shared" si="143"/>
        <v>3.4792099337894143E-2</v>
      </c>
      <c r="K344" s="12">
        <f>'Surv-rate CEA'!K342*'Unit cost and utilities'!$H$10+'Surv-rate CEA'!J342*'Unit cost and utilities'!$H$10+('Surv-rate CEA'!I341-'Surv-rate CEA'!I342)*'Unit cost and utilities'!$G$14</f>
        <v>31.245429521508964</v>
      </c>
      <c r="L344" s="12">
        <f t="shared" si="144"/>
        <v>17.585164762113322</v>
      </c>
      <c r="M344" s="12">
        <f>K344-'Surv-rate CEA'!J342*'Unit cost and utilities'!$H$10-('Surv-rate CEA'!I341-'Surv-rate CEA'!I342)*'Unit cost and utilities'!$G$14</f>
        <v>1.3419585241499865</v>
      </c>
      <c r="N344" s="12">
        <f t="shared" si="145"/>
        <v>0.75526443747092631</v>
      </c>
      <c r="O344" s="12">
        <f>'Surv-rate CEA'!N342*'Unit cost and utilities'!$H$3+'Surv-rate CEA'!M342*'Unit cost and utilities'!$H$3+('Surv-rate CEA'!L341-'Surv-rate CEA'!L342)*'Unit cost and utilities'!$G$14</f>
        <v>28.817897717736258</v>
      </c>
      <c r="P344" s="12">
        <f t="shared" si="146"/>
        <v>16.218931447726433</v>
      </c>
      <c r="Q344" s="12">
        <f>O344-'Surv-rate CEA'!M342*'Unit cost and utilities'!$H$3-('Surv-rate CEA'!L341-'Surv-rate CEA'!L342)*'Unit cost and utilities'!$G$14</f>
        <v>6.1818817308416707E-2</v>
      </c>
      <c r="R344" s="12">
        <f t="shared" si="147"/>
        <v>3.4792099337893519E-2</v>
      </c>
      <c r="S344" s="12">
        <f>'Surv-rate CEA'!Q342*'Unit cost and utilities'!$H$11+'Surv-rate CEA'!P342*'Unit cost and utilities'!$H$11+('Surv-rate CEA'!O341-'Surv-rate CEA'!O342)*'Unit cost and utilities'!$G$14</f>
        <v>31.245429521508964</v>
      </c>
      <c r="T344" s="12">
        <f t="shared" si="148"/>
        <v>17.585164762113322</v>
      </c>
      <c r="U344" s="12">
        <f>S344-'Surv-rate CEA'!P342*'Unit cost and utilities'!$H$11-('Surv-rate CEA'!O341-'Surv-rate CEA'!O342)*'Unit cost and utilities'!$G$14</f>
        <v>1.3419585241499865</v>
      </c>
      <c r="V344" s="12">
        <f t="shared" si="149"/>
        <v>0.75526443747092631</v>
      </c>
      <c r="W344" s="12">
        <f>'Surv-rate CEA'!T342*'Unit cost and utilities'!$H$4+'Surv-rate CEA'!S342*'Unit cost and utilities'!$H$4+('Surv-rate CEA'!R341-'Surv-rate CEA'!R342)*'Unit cost and utilities'!$G$14</f>
        <v>28.898023599755174</v>
      </c>
      <c r="X344" s="12">
        <f t="shared" si="150"/>
        <v>16.264026901960541</v>
      </c>
      <c r="Y344" s="12">
        <f>W344-'Surv-rate CEA'!S342*'Unit cost and utilities'!$H$4-('Surv-rate CEA'!R341-'Surv-rate CEA'!R342)*'Unit cost and utilities'!$G$14</f>
        <v>6.1818817308417817E-2</v>
      </c>
      <c r="Z344" s="12">
        <f t="shared" si="151"/>
        <v>3.4792099337894143E-2</v>
      </c>
      <c r="AA344" s="12">
        <f>'Surv-rate CEA'!W342*'Unit cost and utilities'!$H$6+'Surv-rate CEA'!V342*'Unit cost and utilities'!$H$6+('Surv-rate CEA'!U341-'Surv-rate CEA'!U342)*'Unit cost and utilities'!$G$14</f>
        <v>37.808864094776531</v>
      </c>
      <c r="AB344" s="12">
        <f t="shared" si="152"/>
        <v>21.279115530074698</v>
      </c>
      <c r="AC344" s="12">
        <f>AA344-'Surv-rate CEA'!V342*'Unit cost and utilities'!$H$6-('Surv-rate CEA'!U341-'Surv-rate CEA'!U342)*'Unit cost and utilities'!$G$14</f>
        <v>12.164310450819817</v>
      </c>
      <c r="AD344" s="12">
        <f t="shared" si="153"/>
        <v>6.8461662000168548</v>
      </c>
      <c r="AE344" s="12">
        <f>'Surv-rate CEA'!Z342*'Unit cost and utilities'!$H$12+'Surv-rate CEA'!Y342*'Unit cost and utilities'!$H$12+('Surv-rate CEA'!X341-'Surv-rate CEA'!X342)*'Unit cost and utilities'!$G$14</f>
        <v>31.245429521508964</v>
      </c>
      <c r="AF344" s="12">
        <f t="shared" si="154"/>
        <v>17.585164762113322</v>
      </c>
      <c r="AG344" s="12">
        <f>AE344-'Surv-rate CEA'!Y342*'Unit cost and utilities'!$H$12-('Surv-rate CEA'!X341-'Surv-rate CEA'!X342)*'Unit cost and utilities'!$G$14</f>
        <v>1.3419585241499865</v>
      </c>
      <c r="AH344" s="12">
        <f t="shared" si="155"/>
        <v>0.75526443747092631</v>
      </c>
      <c r="AI344" s="12">
        <f>'Surv-rate CEA'!AC342*'Unit cost and utilities'!$H$5+'Surv-rate CEA'!AB342*'Unit cost and utilities'!$H$5+('Surv-rate CEA'!AA341-'Surv-rate CEA'!AA342)*'Unit cost and utilities'!$G$14</f>
        <v>36.213692652955956</v>
      </c>
      <c r="AJ344" s="12">
        <f t="shared" si="156"/>
        <v>20.381340941668977</v>
      </c>
      <c r="AK344" s="12">
        <f>AI344-'Surv-rate CEA'!AB342*'Unit cost and utilities'!$H$5-('Surv-rate CEA'!AA341-'Surv-rate CEA'!AA342)*'Unit cost and utilities'!$G$14</f>
        <v>1.491948737911283</v>
      </c>
      <c r="AL344" s="12">
        <f t="shared" si="157"/>
        <v>0.83968006759952807</v>
      </c>
      <c r="AM344" s="12">
        <f>'Surv-rate CEA'!AF342*'Unit cost and utilities'!$H$9+'Surv-rate CEA'!AE342*'Unit cost and utilities'!$H$9+('Surv-rate CEA'!AD341-'Surv-rate CEA'!AD342)*'Unit cost and utilities'!G351</f>
        <v>101.77303519457178</v>
      </c>
      <c r="AN344" s="12">
        <f t="shared" si="158"/>
        <v>57.278636256381063</v>
      </c>
      <c r="AO344" s="12">
        <f>AM344-'Surv-rate CEA'!AE342*'Unit cost and utilities'!$H$9-('Surv-rate CEA'!AD341-'Surv-rate CEA'!AD342)*'Unit cost and utilities'!G351</f>
        <v>7.1892664061203675</v>
      </c>
      <c r="AP344" s="12">
        <f t="shared" si="159"/>
        <v>4.0461736710427987</v>
      </c>
      <c r="AQ344" s="13">
        <f>'Surv-rate CEA'!AI342*'Unit cost and utilities'!$H$4+'Surv-rate CEA'!AH342*'Unit cost and utilities'!$H$4+('Surv-rate CEA'!AG341-'Surv-rate CEA'!AG342)*'Unit cost and utilities'!$G$14</f>
        <v>28.898023599755174</v>
      </c>
      <c r="AR344" s="12">
        <f t="shared" si="160"/>
        <v>16.264026901960541</v>
      </c>
      <c r="AS344" s="13">
        <f>AQ344-'Surv-rate CEA'!AH342*'Unit cost and utilities'!$H$4-('Surv-rate CEA'!AG341-'Surv-rate CEA'!AG342)*'Unit cost and utilities'!$G$14</f>
        <v>6.1818817308417817E-2</v>
      </c>
      <c r="AT344" s="12">
        <f t="shared" si="161"/>
        <v>3.4792099337894143E-2</v>
      </c>
      <c r="AU344" s="12">
        <f>'Surv-rate CEA'!AL342*'Unit cost and utilities'!$H$8+'Surv-rate CEA'!AK342*'Unit cost and utilities'!$H$8+('Surv-rate CEA'!AJ341-'Surv-rate CEA'!AJ342)*'Unit cost and utilities'!$G$14</f>
        <v>29.716318461722921</v>
      </c>
      <c r="AV344" s="12">
        <f t="shared" si="162"/>
        <v>16.724569457849807</v>
      </c>
      <c r="AW344" s="12">
        <f>AU344-'Surv-rate CEA'!AK342*'Unit cost and utilities'!$H$8-('Surv-rate CEA'!AJ341-'Surv-rate CEA'!AJ342)*'Unit cost and utilities'!$G$14</f>
        <v>19.681213269664802</v>
      </c>
      <c r="AX344" s="12">
        <f t="shared" si="163"/>
        <v>11.076736129586488</v>
      </c>
      <c r="AY344" s="12">
        <f>'Surv-rate CEA'!AO342*'Unit cost and utilities'!$H$5+'Surv-rate CEA'!AN342*'Unit cost and utilities'!$H$5+('Surv-rate CEA'!AM341-'Surv-rate CEA'!AM342)*'Unit cost and utilities'!$G$14</f>
        <v>36.213692652955956</v>
      </c>
      <c r="AZ344" s="12">
        <f t="shared" si="164"/>
        <v>20.381340941668977</v>
      </c>
      <c r="BA344" s="12">
        <f>AY344-'Surv-rate CEA'!AN342*'Unit cost and utilities'!$H$5-('Surv-rate CEA'!AM341-'Surv-rate CEA'!AM342)*'Unit cost and utilities'!$G$14</f>
        <v>1.491948737911283</v>
      </c>
      <c r="BB344" s="12">
        <f t="shared" si="165"/>
        <v>0.83968006759952807</v>
      </c>
    </row>
    <row r="345" spans="1:54">
      <c r="A345" s="12">
        <v>340</v>
      </c>
      <c r="B345" s="12">
        <f t="shared" si="166"/>
        <v>19.504109589041096</v>
      </c>
      <c r="C345" s="12">
        <f>'Surv-rate CEA'!D343*'Unit cost and utilities'!$H$7+'Surv-rate CEA'!E343*'Unit cost and utilities'!$H$7+'Unit cost and utilities'!$G$14*('Surv-rate CEA'!C342-'Surv-rate CEA'!C343)</f>
        <v>34.355446791372628</v>
      </c>
      <c r="D345" s="12">
        <f t="shared" si="140"/>
        <v>19.30265121814525</v>
      </c>
      <c r="E345" s="12">
        <f>C345-'Surv-rate CEA'!E343*'Unit cost and utilities'!$H$7-'Unit cost and utilities'!$G$14*('Surv-rate CEA'!C342-'Surv-rate CEA'!C343)</f>
        <v>0.54265166355174732</v>
      </c>
      <c r="F345" s="12">
        <f t="shared" si="141"/>
        <v>0.30488952328560831</v>
      </c>
      <c r="G345" s="12">
        <f>'Surv-rate CEA'!G343*'Unit cost and utilities'!$H$4+'Surv-rate CEA'!H343*'Unit cost and utilities'!$H$4+('Surv-rate CEA'!F342-'Surv-rate CEA'!F343)*'Unit cost and utilities'!$G$14</f>
        <v>28.697772334542247</v>
      </c>
      <c r="H345" s="12">
        <f t="shared" si="142"/>
        <v>16.123879671112693</v>
      </c>
      <c r="I345" s="12">
        <f>G345-'Surv-rate CEA'!H343*'Unit cost and utilities'!$H$4-('Surv-rate CEA'!F342-'Surv-rate CEA'!F343)*'Unit cost and utilities'!$G$14</f>
        <v>6.0945867293059008E-2</v>
      </c>
      <c r="J345" s="12">
        <f t="shared" si="143"/>
        <v>3.4242512597469903E-2</v>
      </c>
      <c r="K345" s="12">
        <f>'Surv-rate CEA'!K343*'Unit cost and utilities'!$H$10+'Surv-rate CEA'!J343*'Unit cost and utilities'!$H$10+('Surv-rate CEA'!I342-'Surv-rate CEA'!I343)*'Unit cost and utilities'!$G$14</f>
        <v>31.070765138292092</v>
      </c>
      <c r="L345" s="12">
        <f t="shared" si="144"/>
        <v>17.45714867826921</v>
      </c>
      <c r="M345" s="12">
        <f>K345-'Surv-rate CEA'!J343*'Unit cost and utilities'!$H$10-('Surv-rate CEA'!I342-'Surv-rate CEA'!I343)*'Unit cost and utilities'!$G$14</f>
        <v>1.329799538418805</v>
      </c>
      <c r="N345" s="12">
        <f t="shared" si="145"/>
        <v>0.74714955203536093</v>
      </c>
      <c r="O345" s="12">
        <f>'Surv-rate CEA'!N343*'Unit cost and utilities'!$H$3+'Surv-rate CEA'!M343*'Unit cost and utilities'!$H$3+('Surv-rate CEA'!L342-'Surv-rate CEA'!L343)*'Unit cost and utilities'!$G$14</f>
        <v>28.617580294538381</v>
      </c>
      <c r="P345" s="12">
        <f t="shared" si="146"/>
        <v>16.078823672043139</v>
      </c>
      <c r="Q345" s="12">
        <f>O345-'Surv-rate CEA'!M343*'Unit cost and utilities'!$H$3-('Surv-rate CEA'!L342-'Surv-rate CEA'!L343)*'Unit cost and utilities'!$G$14</f>
        <v>6.0945867293061673E-2</v>
      </c>
      <c r="R345" s="12">
        <f t="shared" si="147"/>
        <v>3.4242512597471401E-2</v>
      </c>
      <c r="S345" s="12">
        <f>'Surv-rate CEA'!Q343*'Unit cost and utilities'!$H$11+'Surv-rate CEA'!P343*'Unit cost and utilities'!$H$11+('Surv-rate CEA'!O342-'Surv-rate CEA'!O343)*'Unit cost and utilities'!$G$14</f>
        <v>31.070765138292092</v>
      </c>
      <c r="T345" s="12">
        <f t="shared" si="148"/>
        <v>17.45714867826921</v>
      </c>
      <c r="U345" s="12">
        <f>S345-'Surv-rate CEA'!P343*'Unit cost and utilities'!$H$11-('Surv-rate CEA'!O342-'Surv-rate CEA'!O343)*'Unit cost and utilities'!$G$14</f>
        <v>1.329799538418805</v>
      </c>
      <c r="V345" s="12">
        <f t="shared" si="149"/>
        <v>0.74714955203536093</v>
      </c>
      <c r="W345" s="12">
        <f>'Surv-rate CEA'!T343*'Unit cost and utilities'!$H$4+'Surv-rate CEA'!S343*'Unit cost and utilities'!$H$4+('Surv-rate CEA'!R342-'Surv-rate CEA'!R343)*'Unit cost and utilities'!$G$14</f>
        <v>28.697772334542247</v>
      </c>
      <c r="X345" s="12">
        <f t="shared" si="150"/>
        <v>16.123879671112693</v>
      </c>
      <c r="Y345" s="12">
        <f>W345-'Surv-rate CEA'!S343*'Unit cost and utilities'!$H$4-('Surv-rate CEA'!R342-'Surv-rate CEA'!R343)*'Unit cost and utilities'!$G$14</f>
        <v>6.0945867293059008E-2</v>
      </c>
      <c r="Z345" s="12">
        <f t="shared" si="151"/>
        <v>3.4242512597469903E-2</v>
      </c>
      <c r="AA345" s="12">
        <f>'Surv-rate CEA'!W343*'Unit cost and utilities'!$H$6+'Surv-rate CEA'!V343*'Unit cost and utilities'!$H$6+('Surv-rate CEA'!U342-'Surv-rate CEA'!U343)*'Unit cost and utilities'!$G$14</f>
        <v>37.60751889353886</v>
      </c>
      <c r="AB345" s="12">
        <f t="shared" si="152"/>
        <v>21.129832040609156</v>
      </c>
      <c r="AC345" s="12">
        <f>AA345-'Surv-rate CEA'!V343*'Unit cost and utilities'!$H$6-('Surv-rate CEA'!U342-'Surv-rate CEA'!U343)*'Unit cost and utilities'!$G$14</f>
        <v>12.087913310811718</v>
      </c>
      <c r="AD345" s="12">
        <f t="shared" si="153"/>
        <v>6.7916093774209836</v>
      </c>
      <c r="AE345" s="12">
        <f>'Surv-rate CEA'!Z343*'Unit cost and utilities'!$H$12+'Surv-rate CEA'!Y343*'Unit cost and utilities'!$H$12+('Surv-rate CEA'!X342-'Surv-rate CEA'!X343)*'Unit cost and utilities'!$G$14</f>
        <v>31.070765138292092</v>
      </c>
      <c r="AF345" s="12">
        <f t="shared" si="154"/>
        <v>17.45714867826921</v>
      </c>
      <c r="AG345" s="12">
        <f>AE345-'Surv-rate CEA'!Y343*'Unit cost and utilities'!$H$12-('Surv-rate CEA'!X342-'Surv-rate CEA'!X343)*'Unit cost and utilities'!$G$14</f>
        <v>1.329799538418805</v>
      </c>
      <c r="AH345" s="12">
        <f t="shared" si="155"/>
        <v>0.74714955203536093</v>
      </c>
      <c r="AI345" s="12">
        <f>'Surv-rate CEA'!AC343*'Unit cost and utilities'!$H$5+'Surv-rate CEA'!AB343*'Unit cost and utilities'!$H$5+('Surv-rate CEA'!AA342-'Surv-rate CEA'!AA343)*'Unit cost and utilities'!$G$14</f>
        <v>35.974732247950506</v>
      </c>
      <c r="AJ345" s="12">
        <f t="shared" si="156"/>
        <v>20.212448799319102</v>
      </c>
      <c r="AK345" s="12">
        <f>AI345-'Surv-rate CEA'!AB343*'Unit cost and utilities'!$H$5-('Surv-rate CEA'!AA342-'Surv-rate CEA'!AA343)*'Unit cost and utilities'!$G$14</f>
        <v>1.4768756499525</v>
      </c>
      <c r="AL345" s="12">
        <f t="shared" si="157"/>
        <v>0.82978445126097267</v>
      </c>
      <c r="AM345" s="12">
        <f>'Surv-rate CEA'!AF343*'Unit cost and utilities'!$H$9+'Surv-rate CEA'!AE343*'Unit cost and utilities'!$H$9+('Surv-rate CEA'!AD342-'Surv-rate CEA'!AD343)*'Unit cost and utilities'!G352</f>
        <v>101.37946590822452</v>
      </c>
      <c r="AN345" s="12">
        <f t="shared" si="158"/>
        <v>56.960181102919648</v>
      </c>
      <c r="AO345" s="12">
        <f>AM345-'Surv-rate CEA'!AE343*'Unit cost and utilities'!$H$9-('Surv-rate CEA'!AD342-'Surv-rate CEA'!AD343)*'Unit cost and utilities'!G352</f>
        <v>7.1393410064070224</v>
      </c>
      <c r="AP345" s="12">
        <f t="shared" si="159"/>
        <v>4.0112477713048795</v>
      </c>
      <c r="AQ345" s="13">
        <f>'Surv-rate CEA'!AI343*'Unit cost and utilities'!$H$4+'Surv-rate CEA'!AH343*'Unit cost and utilities'!$H$4+('Surv-rate CEA'!AG342-'Surv-rate CEA'!AG343)*'Unit cost and utilities'!$G$14</f>
        <v>28.697772334542247</v>
      </c>
      <c r="AR345" s="12">
        <f t="shared" si="160"/>
        <v>16.123879671112693</v>
      </c>
      <c r="AS345" s="13">
        <f>AQ345-'Surv-rate CEA'!AH343*'Unit cost and utilities'!$H$4-('Surv-rate CEA'!AG342-'Surv-rate CEA'!AG343)*'Unit cost and utilities'!$G$14</f>
        <v>6.0945867293059008E-2</v>
      </c>
      <c r="AT345" s="12">
        <f t="shared" si="161"/>
        <v>3.4242512597469903E-2</v>
      </c>
      <c r="AU345" s="12">
        <f>'Surv-rate CEA'!AL343*'Unit cost and utilities'!$H$8+'Surv-rate CEA'!AK343*'Unit cost and utilities'!$H$8+('Surv-rate CEA'!AJ342-'Surv-rate CEA'!AJ343)*'Unit cost and utilities'!$G$14</f>
        <v>29.54813207550195</v>
      </c>
      <c r="AV345" s="12">
        <f t="shared" si="162"/>
        <v>16.601655366750553</v>
      </c>
      <c r="AW345" s="12">
        <f>AU345-'Surv-rate CEA'!AK343*'Unit cost and utilities'!$H$8-('Surv-rate CEA'!AJ342-'Surv-rate CEA'!AJ343)*'Unit cost and utilities'!$G$14</f>
        <v>19.569570552346082</v>
      </c>
      <c r="AX345" s="12">
        <f t="shared" si="163"/>
        <v>10.995187958250686</v>
      </c>
      <c r="AY345" s="12">
        <f>'Surv-rate CEA'!AO343*'Unit cost and utilities'!$H$5+'Surv-rate CEA'!AN343*'Unit cost and utilities'!$H$5+('Surv-rate CEA'!AM342-'Surv-rate CEA'!AM343)*'Unit cost and utilities'!$G$14</f>
        <v>35.974732247950506</v>
      </c>
      <c r="AZ345" s="12">
        <f t="shared" si="164"/>
        <v>20.212448799319102</v>
      </c>
      <c r="BA345" s="12">
        <f>AY345-'Surv-rate CEA'!AN343*'Unit cost and utilities'!$H$5-('Surv-rate CEA'!AM342-'Surv-rate CEA'!AM343)*'Unit cost and utilities'!$G$14</f>
        <v>1.4768756499525</v>
      </c>
      <c r="BB345" s="12">
        <f t="shared" si="165"/>
        <v>0.82978445126097267</v>
      </c>
    </row>
    <row r="346" spans="1:54">
      <c r="A346" s="12">
        <v>341</v>
      </c>
      <c r="B346" s="12">
        <f t="shared" si="166"/>
        <v>19.561643835616437</v>
      </c>
      <c r="C346" s="12">
        <f>'Surv-rate CEA'!D344*'Unit cost and utilities'!$H$7+'Surv-rate CEA'!E344*'Unit cost and utilities'!$H$7+'Unit cost and utilities'!$G$14*('Surv-rate CEA'!C343-'Surv-rate CEA'!C344)</f>
        <v>34.168591486673918</v>
      </c>
      <c r="D346" s="12">
        <f t="shared" si="140"/>
        <v>19.165045689986201</v>
      </c>
      <c r="E346" s="12">
        <f>C346-'Surv-rate CEA'!E344*'Unit cost and utilities'!$H$7-'Unit cost and utilities'!$G$14*('Surv-rate CEA'!C343-'Surv-rate CEA'!C344)</f>
        <v>0.53713579105928644</v>
      </c>
      <c r="F346" s="12">
        <f t="shared" si="141"/>
        <v>0.30127762162490529</v>
      </c>
      <c r="G346" s="12">
        <f>'Surv-rate CEA'!G344*'Unit cost and utilities'!$H$4+'Surv-rate CEA'!H344*'Unit cost and utilities'!$H$4+('Surv-rate CEA'!F343-'Surv-rate CEA'!F344)*'Unit cost and utilities'!$G$14</f>
        <v>28.499337513490289</v>
      </c>
      <c r="H346" s="12">
        <f t="shared" si="142"/>
        <v>15.98518059468149</v>
      </c>
      <c r="I346" s="12">
        <f>G346-'Surv-rate CEA'!H344*'Unit cost and utilities'!$H$4-('Surv-rate CEA'!F343-'Surv-rate CEA'!F344)*'Unit cost and utilities'!$G$14</f>
        <v>6.0087162592197152E-2</v>
      </c>
      <c r="J346" s="12">
        <f t="shared" si="143"/>
        <v>3.3702683264254914E-2</v>
      </c>
      <c r="K346" s="12">
        <f>'Surv-rate CEA'!K344*'Unit cost and utilities'!$H$10+'Surv-rate CEA'!J344*'Unit cost and utilities'!$H$10+('Surv-rate CEA'!I343-'Surv-rate CEA'!I344)*'Unit cost and utilities'!$G$14</f>
        <v>30.897455331717985</v>
      </c>
      <c r="L346" s="12">
        <f t="shared" si="144"/>
        <v>17.330276648003696</v>
      </c>
      <c r="M346" s="12">
        <f>K346-'Surv-rate CEA'!J344*'Unit cost and utilities'!$H$10-('Surv-rate CEA'!I343-'Surv-rate CEA'!I344)*'Unit cost and utilities'!$G$14</f>
        <v>1.3177776458919057</v>
      </c>
      <c r="N346" s="12">
        <f t="shared" si="145"/>
        <v>0.73913695864843088</v>
      </c>
      <c r="O346" s="12">
        <f>'Surv-rate CEA'!N344*'Unit cost and utilities'!$H$3+'Surv-rate CEA'!M344*'Unit cost and utilities'!$H$3+('Surv-rate CEA'!L343-'Surv-rate CEA'!L344)*'Unit cost and utilities'!$G$14</f>
        <v>28.419089136387939</v>
      </c>
      <c r="P346" s="12">
        <f t="shared" si="146"/>
        <v>15.940169555396665</v>
      </c>
      <c r="Q346" s="12">
        <f>O346-'Surv-rate CEA'!M344*'Unit cost and utilities'!$H$3-('Surv-rate CEA'!L343-'Surv-rate CEA'!L344)*'Unit cost and utilities'!$G$14</f>
        <v>6.0087162592195098E-2</v>
      </c>
      <c r="R346" s="12">
        <f t="shared" si="147"/>
        <v>3.3702683264253762E-2</v>
      </c>
      <c r="S346" s="12">
        <f>'Surv-rate CEA'!Q344*'Unit cost and utilities'!$H$11+'Surv-rate CEA'!P344*'Unit cost and utilities'!$H$11+('Surv-rate CEA'!O343-'Surv-rate CEA'!O344)*'Unit cost and utilities'!$G$14</f>
        <v>30.897455331717985</v>
      </c>
      <c r="T346" s="12">
        <f t="shared" si="148"/>
        <v>17.330276648003696</v>
      </c>
      <c r="U346" s="12">
        <f>S346-'Surv-rate CEA'!P344*'Unit cost and utilities'!$H$11-('Surv-rate CEA'!O343-'Surv-rate CEA'!O344)*'Unit cost and utilities'!$G$14</f>
        <v>1.3177776458919057</v>
      </c>
      <c r="V346" s="12">
        <f t="shared" si="149"/>
        <v>0.73913695864843088</v>
      </c>
      <c r="W346" s="12">
        <f>'Surv-rate CEA'!T344*'Unit cost and utilities'!$H$4+'Surv-rate CEA'!S344*'Unit cost and utilities'!$H$4+('Surv-rate CEA'!R343-'Surv-rate CEA'!R344)*'Unit cost and utilities'!$G$14</f>
        <v>28.499337513490289</v>
      </c>
      <c r="X346" s="12">
        <f t="shared" si="150"/>
        <v>15.98518059468149</v>
      </c>
      <c r="Y346" s="12">
        <f>W346-'Surv-rate CEA'!S344*'Unit cost and utilities'!$H$4-('Surv-rate CEA'!R343-'Surv-rate CEA'!R344)*'Unit cost and utilities'!$G$14</f>
        <v>6.0087162592197152E-2</v>
      </c>
      <c r="Z346" s="12">
        <f t="shared" si="151"/>
        <v>3.3702683264254914E-2</v>
      </c>
      <c r="AA346" s="12">
        <f>'Surv-rate CEA'!W344*'Unit cost and utilities'!$H$6+'Surv-rate CEA'!V344*'Unit cost and utilities'!$H$6+('Surv-rate CEA'!U343-'Surv-rate CEA'!U344)*'Unit cost and utilities'!$G$14</f>
        <v>37.407682073297963</v>
      </c>
      <c r="AB346" s="12">
        <f t="shared" si="152"/>
        <v>20.981840482679505</v>
      </c>
      <c r="AC346" s="12">
        <f>AA346-'Surv-rate CEA'!V344*'Unit cost and utilities'!$H$6-('Surv-rate CEA'!U343-'Surv-rate CEA'!U344)*'Unit cost and utilities'!$G$14</f>
        <v>12.012165865957485</v>
      </c>
      <c r="AD346" s="12">
        <f t="shared" si="153"/>
        <v>6.7375826055502879</v>
      </c>
      <c r="AE346" s="12">
        <f>'Surv-rate CEA'!Z344*'Unit cost and utilities'!$H$12+'Surv-rate CEA'!Y344*'Unit cost and utilities'!$H$12+('Surv-rate CEA'!X343-'Surv-rate CEA'!X344)*'Unit cost and utilities'!$G$14</f>
        <v>30.897455331717985</v>
      </c>
      <c r="AF346" s="12">
        <f t="shared" si="154"/>
        <v>17.330276648003696</v>
      </c>
      <c r="AG346" s="12">
        <f>AE346-'Surv-rate CEA'!Y344*'Unit cost and utilities'!$H$12-('Surv-rate CEA'!X343-'Surv-rate CEA'!X344)*'Unit cost and utilities'!$G$14</f>
        <v>1.3177776458919057</v>
      </c>
      <c r="AH346" s="12">
        <f t="shared" si="155"/>
        <v>0.73913695864843088</v>
      </c>
      <c r="AI346" s="12">
        <f>'Surv-rate CEA'!AC344*'Unit cost and utilities'!$H$5+'Surv-rate CEA'!AB344*'Unit cost and utilities'!$H$5+('Surv-rate CEA'!AA343-'Surv-rate CEA'!AA344)*'Unit cost and utilities'!$G$14</f>
        <v>35.737860633334734</v>
      </c>
      <c r="AJ346" s="12">
        <f t="shared" si="156"/>
        <v>20.045243368236115</v>
      </c>
      <c r="AK346" s="12">
        <f>AI346-'Surv-rate CEA'!AB344*'Unit cost and utilities'!$H$5-('Surv-rate CEA'!AA343-'Surv-rate CEA'!AA344)*'Unit cost and utilities'!$G$14</f>
        <v>1.4619881702856721</v>
      </c>
      <c r="AL346" s="12">
        <f t="shared" si="157"/>
        <v>0.82002414681541491</v>
      </c>
      <c r="AM346" s="12">
        <f>'Surv-rate CEA'!AF344*'Unit cost and utilities'!$H$9+'Surv-rate CEA'!AE344*'Unit cost and utilities'!$H$9+('Surv-rate CEA'!AD343-'Surv-rate CEA'!AD344)*'Unit cost and utilities'!G353</f>
        <v>100.98826000509543</v>
      </c>
      <c r="AN346" s="12">
        <f t="shared" si="158"/>
        <v>56.64396842066791</v>
      </c>
      <c r="AO346" s="12">
        <f>AM346-'Surv-rate CEA'!AE344*'Unit cost and utilities'!$H$9-('Surv-rate CEA'!AD343-'Surv-rate CEA'!AD344)*'Unit cost and utilities'!G353</f>
        <v>7.089873220741211</v>
      </c>
      <c r="AP346" s="12">
        <f t="shared" si="159"/>
        <v>3.9766855553501101</v>
      </c>
      <c r="AQ346" s="13">
        <f>'Surv-rate CEA'!AI344*'Unit cost and utilities'!$H$4+'Surv-rate CEA'!AH344*'Unit cost and utilities'!$H$4+('Surv-rate CEA'!AG343-'Surv-rate CEA'!AG344)*'Unit cost and utilities'!$G$14</f>
        <v>28.499337513490289</v>
      </c>
      <c r="AR346" s="12">
        <f t="shared" si="160"/>
        <v>15.98518059468149</v>
      </c>
      <c r="AS346" s="13">
        <f>AQ346-'Surv-rate CEA'!AH344*'Unit cost and utilities'!$H$4-('Surv-rate CEA'!AG343-'Surv-rate CEA'!AG344)*'Unit cost and utilities'!$G$14</f>
        <v>6.0087162592197152E-2</v>
      </c>
      <c r="AT346" s="12">
        <f t="shared" si="161"/>
        <v>3.3702683264254914E-2</v>
      </c>
      <c r="AU346" s="12">
        <f>'Surv-rate CEA'!AL344*'Unit cost and utilities'!$H$8+'Surv-rate CEA'!AK344*'Unit cost and utilities'!$H$8+('Surv-rate CEA'!AJ343-'Surv-rate CEA'!AJ344)*'Unit cost and utilities'!$G$14</f>
        <v>29.381261700276472</v>
      </c>
      <c r="AV346" s="12">
        <f t="shared" si="162"/>
        <v>16.479848844072251</v>
      </c>
      <c r="AW346" s="12">
        <f>AU346-'Surv-rate CEA'!AK344*'Unit cost and utilities'!$H$8-('Surv-rate CEA'!AJ343-'Surv-rate CEA'!AJ344)*'Unit cost and utilities'!$G$14</f>
        <v>19.458809627266042</v>
      </c>
      <c r="AX346" s="12">
        <f t="shared" si="163"/>
        <v>10.914379532581638</v>
      </c>
      <c r="AY346" s="12">
        <f>'Surv-rate CEA'!AO344*'Unit cost and utilities'!$H$5+'Surv-rate CEA'!AN344*'Unit cost and utilities'!$H$5+('Surv-rate CEA'!AM343-'Surv-rate CEA'!AM344)*'Unit cost and utilities'!$G$14</f>
        <v>35.737860633334734</v>
      </c>
      <c r="AZ346" s="12">
        <f t="shared" si="164"/>
        <v>20.045243368236115</v>
      </c>
      <c r="BA346" s="12">
        <f>AY346-'Surv-rate CEA'!AN344*'Unit cost and utilities'!$H$5-('Surv-rate CEA'!AM343-'Surv-rate CEA'!AM344)*'Unit cost and utilities'!$G$14</f>
        <v>1.4619881702856721</v>
      </c>
      <c r="BB346" s="12">
        <f t="shared" si="165"/>
        <v>0.82002414681541491</v>
      </c>
    </row>
    <row r="347" spans="1:54">
      <c r="A347" s="12">
        <v>342</v>
      </c>
      <c r="B347" s="12">
        <f t="shared" si="166"/>
        <v>19.61917808219178</v>
      </c>
      <c r="C347" s="12">
        <f>'Surv-rate CEA'!D345*'Unit cost and utilities'!$H$7+'Surv-rate CEA'!E345*'Unit cost and utilities'!$H$7+'Unit cost and utilities'!$G$14*('Surv-rate CEA'!C344-'Surv-rate CEA'!C345)</f>
        <v>33.983156047952491</v>
      </c>
      <c r="D347" s="12">
        <f t="shared" si="140"/>
        <v>19.02864711260883</v>
      </c>
      <c r="E347" s="12">
        <f>C347-'Surv-rate CEA'!E345*'Unit cost and utilities'!$H$7-'Unit cost and utilities'!$G$14*('Surv-rate CEA'!C344-'Surv-rate CEA'!C345)</f>
        <v>0.53168814630201</v>
      </c>
      <c r="F347" s="12">
        <f t="shared" si="141"/>
        <v>0.29771531801407419</v>
      </c>
      <c r="G347" s="12">
        <f>'Surv-rate CEA'!G345*'Unit cost and utilities'!$H$4+'Surv-rate CEA'!H345*'Unit cost and utilities'!$H$4+('Surv-rate CEA'!F344-'Surv-rate CEA'!F345)*'Unit cost and utilities'!$G$14</f>
        <v>28.302698556141504</v>
      </c>
      <c r="H347" s="12">
        <f t="shared" si="142"/>
        <v>15.847911900807956</v>
      </c>
      <c r="I347" s="12">
        <f>G347-'Surv-rate CEA'!H345*'Unit cost and utilities'!$H$4-('Surv-rate CEA'!F344-'Surv-rate CEA'!F345)*'Unit cost and utilities'!$G$14</f>
        <v>5.9242438643838324E-2</v>
      </c>
      <c r="J347" s="12">
        <f t="shared" si="143"/>
        <v>3.3172418048908699E-2</v>
      </c>
      <c r="K347" s="12">
        <f>'Surv-rate CEA'!K345*'Unit cost and utilities'!$H$10+'Surv-rate CEA'!J345*'Unit cost and utilities'!$H$10+('Surv-rate CEA'!I344-'Surv-rate CEA'!I345)*'Unit cost and utilities'!$G$14</f>
        <v>30.725486470843585</v>
      </c>
      <c r="L347" s="12">
        <f t="shared" si="144"/>
        <v>17.204536229416689</v>
      </c>
      <c r="M347" s="12">
        <f>K347-'Surv-rate CEA'!J345*'Unit cost and utilities'!$H$10-('Surv-rate CEA'!I344-'Surv-rate CEA'!I345)*'Unit cost and utilities'!$G$14</f>
        <v>1.3058909854312879</v>
      </c>
      <c r="N347" s="12">
        <f t="shared" si="145"/>
        <v>0.73122516031898011</v>
      </c>
      <c r="O347" s="12">
        <f>'Surv-rate CEA'!N345*'Unit cost and utilities'!$H$3+'Surv-rate CEA'!M345*'Unit cost and utilities'!$H$3+('Surv-rate CEA'!L344-'Surv-rate CEA'!L345)*'Unit cost and utilities'!$G$14</f>
        <v>28.222403403697477</v>
      </c>
      <c r="P347" s="12">
        <f t="shared" si="146"/>
        <v>15.802951152649236</v>
      </c>
      <c r="Q347" s="12">
        <f>O347-'Surv-rate CEA'!M345*'Unit cost and utilities'!$H$3-('Surv-rate CEA'!L344-'Surv-rate CEA'!L345)*'Unit cost and utilities'!$G$14</f>
        <v>5.924243864383727E-2</v>
      </c>
      <c r="R347" s="12">
        <f t="shared" si="147"/>
        <v>3.3172418048908109E-2</v>
      </c>
      <c r="S347" s="12">
        <f>'Surv-rate CEA'!Q345*'Unit cost and utilities'!$H$11+'Surv-rate CEA'!P345*'Unit cost and utilities'!$H$11+('Surv-rate CEA'!O344-'Surv-rate CEA'!O345)*'Unit cost and utilities'!$G$14</f>
        <v>30.725486470843585</v>
      </c>
      <c r="T347" s="12">
        <f t="shared" si="148"/>
        <v>17.204536229416689</v>
      </c>
      <c r="U347" s="12">
        <f>S347-'Surv-rate CEA'!P345*'Unit cost and utilities'!$H$11-('Surv-rate CEA'!O344-'Surv-rate CEA'!O345)*'Unit cost and utilities'!$G$14</f>
        <v>1.3058909854312879</v>
      </c>
      <c r="V347" s="12">
        <f t="shared" si="149"/>
        <v>0.73122516031898011</v>
      </c>
      <c r="W347" s="12">
        <f>'Surv-rate CEA'!T345*'Unit cost and utilities'!$H$4+'Surv-rate CEA'!S345*'Unit cost and utilities'!$H$4+('Surv-rate CEA'!R344-'Surv-rate CEA'!R345)*'Unit cost and utilities'!$G$14</f>
        <v>28.302698556141504</v>
      </c>
      <c r="X347" s="12">
        <f t="shared" si="150"/>
        <v>15.847911900807956</v>
      </c>
      <c r="Y347" s="12">
        <f>W347-'Surv-rate CEA'!S345*'Unit cost and utilities'!$H$4-('Surv-rate CEA'!R344-'Surv-rate CEA'!R345)*'Unit cost and utilities'!$G$14</f>
        <v>5.9242438643838324E-2</v>
      </c>
      <c r="Z347" s="12">
        <f t="shared" si="151"/>
        <v>3.3172418048908699E-2</v>
      </c>
      <c r="AA347" s="12">
        <f>'Surv-rate CEA'!W345*'Unit cost and utilities'!$H$6+'Surv-rate CEA'!V345*'Unit cost and utilities'!$H$6+('Surv-rate CEA'!U344-'Surv-rate CEA'!U345)*'Unit cost and utilities'!$G$14</f>
        <v>37.209338843626682</v>
      </c>
      <c r="AB347" s="12">
        <f t="shared" si="152"/>
        <v>20.835127177410016</v>
      </c>
      <c r="AC347" s="12">
        <f>AA347-'Surv-rate CEA'!V345*'Unit cost and utilities'!$H$6-('Surv-rate CEA'!U344-'Surv-rate CEA'!U345)*'Unit cost and utilities'!$G$14</f>
        <v>11.937061069454376</v>
      </c>
      <c r="AD347" s="12">
        <f t="shared" si="153"/>
        <v>6.6840796755836935</v>
      </c>
      <c r="AE347" s="12">
        <f>'Surv-rate CEA'!Z345*'Unit cost and utilities'!$H$12+'Surv-rate CEA'!Y345*'Unit cost and utilities'!$H$12+('Surv-rate CEA'!X344-'Surv-rate CEA'!X345)*'Unit cost and utilities'!$G$14</f>
        <v>30.725486470843585</v>
      </c>
      <c r="AF347" s="12">
        <f t="shared" si="154"/>
        <v>17.204536229416689</v>
      </c>
      <c r="AG347" s="12">
        <f>AE347-'Surv-rate CEA'!Y345*'Unit cost and utilities'!$H$12-('Surv-rate CEA'!X344-'Surv-rate CEA'!X345)*'Unit cost and utilities'!$G$14</f>
        <v>1.3058909854312879</v>
      </c>
      <c r="AH347" s="12">
        <f t="shared" si="155"/>
        <v>0.73122516031898011</v>
      </c>
      <c r="AI347" s="12">
        <f>'Surv-rate CEA'!AC345*'Unit cost and utilities'!$H$5+'Surv-rate CEA'!AB345*'Unit cost and utilities'!$H$5+('Surv-rate CEA'!AA344-'Surv-rate CEA'!AA345)*'Unit cost and utilities'!$G$14</f>
        <v>35.503054818550581</v>
      </c>
      <c r="AJ347" s="12">
        <f t="shared" si="156"/>
        <v>19.879704539758585</v>
      </c>
      <c r="AK347" s="12">
        <f>AI347-'Surv-rate CEA'!AB345*'Unit cost and utilities'!$H$5-('Surv-rate CEA'!AA344-'Surv-rate CEA'!AA345)*'Unit cost and utilities'!$G$14</f>
        <v>1.4472835885221023</v>
      </c>
      <c r="AL347" s="12">
        <f t="shared" si="157"/>
        <v>0.81039702842775085</v>
      </c>
      <c r="AM347" s="12">
        <f>'Surv-rate CEA'!AF345*'Unit cost and utilities'!$H$9+'Surv-rate CEA'!AE345*'Unit cost and utilities'!$H$9+('Surv-rate CEA'!AD344-'Surv-rate CEA'!AD345)*'Unit cost and utilities'!G354</f>
        <v>100.59939781033667</v>
      </c>
      <c r="AN347" s="12">
        <f t="shared" si="158"/>
        <v>56.329978239004269</v>
      </c>
      <c r="AO347" s="12">
        <f>AM347-'Surv-rate CEA'!AE345*'Unit cost and utilities'!$H$9-('Surv-rate CEA'!AD344-'Surv-rate CEA'!AD345)*'Unit cost and utilities'!G354</f>
        <v>7.0408577882002703</v>
      </c>
      <c r="AP347" s="12">
        <f t="shared" si="159"/>
        <v>3.9424825061178725</v>
      </c>
      <c r="AQ347" s="13">
        <f>'Surv-rate CEA'!AI345*'Unit cost and utilities'!$H$4+'Surv-rate CEA'!AH345*'Unit cost and utilities'!$H$4+('Surv-rate CEA'!AG344-'Surv-rate CEA'!AG345)*'Unit cost and utilities'!$G$14</f>
        <v>28.302698556141504</v>
      </c>
      <c r="AR347" s="12">
        <f t="shared" si="160"/>
        <v>15.847911900807956</v>
      </c>
      <c r="AS347" s="13">
        <f>AQ347-'Surv-rate CEA'!AH345*'Unit cost and utilities'!$H$4-('Surv-rate CEA'!AG344-'Surv-rate CEA'!AG345)*'Unit cost and utilities'!$G$14</f>
        <v>5.9242438643838324E-2</v>
      </c>
      <c r="AT347" s="12">
        <f t="shared" si="161"/>
        <v>3.3172418048908699E-2</v>
      </c>
      <c r="AU347" s="12">
        <f>'Surv-rate CEA'!AL345*'Unit cost and utilities'!$H$8+'Surv-rate CEA'!AK345*'Unit cost and utilities'!$H$8+('Surv-rate CEA'!AJ344-'Surv-rate CEA'!AJ345)*'Unit cost and utilities'!$G$14</f>
        <v>29.215694003985121</v>
      </c>
      <c r="AV347" s="12">
        <f t="shared" si="162"/>
        <v>16.359137761287776</v>
      </c>
      <c r="AW347" s="12">
        <f>AU347-'Surv-rate CEA'!AK345*'Unit cost and utilities'!$H$8-('Surv-rate CEA'!AJ344-'Surv-rate CEA'!AJ345)*'Unit cost and utilities'!$G$14</f>
        <v>19.348921453793761</v>
      </c>
      <c r="AX347" s="12">
        <f t="shared" si="163"/>
        <v>10.834302671426277</v>
      </c>
      <c r="AY347" s="12">
        <f>'Surv-rate CEA'!AO345*'Unit cost and utilities'!$H$5+'Surv-rate CEA'!AN345*'Unit cost and utilities'!$H$5+('Surv-rate CEA'!AM344-'Surv-rate CEA'!AM345)*'Unit cost and utilities'!$G$14</f>
        <v>35.503054818550581</v>
      </c>
      <c r="AZ347" s="12">
        <f t="shared" si="164"/>
        <v>19.879704539758585</v>
      </c>
      <c r="BA347" s="12">
        <f>AY347-'Surv-rate CEA'!AN345*'Unit cost and utilities'!$H$5-('Surv-rate CEA'!AM344-'Surv-rate CEA'!AM345)*'Unit cost and utilities'!$G$14</f>
        <v>1.4472835885221023</v>
      </c>
      <c r="BB347" s="12">
        <f t="shared" si="165"/>
        <v>0.81039702842775085</v>
      </c>
    </row>
    <row r="348" spans="1:54">
      <c r="A348" s="12">
        <v>343</v>
      </c>
      <c r="B348" s="12">
        <f t="shared" si="166"/>
        <v>19.676712328767124</v>
      </c>
      <c r="C348" s="12">
        <f>'Surv-rate CEA'!D346*'Unit cost and utilities'!$H$7+'Surv-rate CEA'!E346*'Unit cost and utilities'!$H$7+'Unit cost and utilities'!$G$14*('Surv-rate CEA'!C345-'Surv-rate CEA'!C346)</f>
        <v>33.799126413900524</v>
      </c>
      <c r="D348" s="12">
        <f t="shared" si="140"/>
        <v>18.893442570523391</v>
      </c>
      <c r="E348" s="12">
        <f>C348-'Surv-rate CEA'!E346*'Unit cost and utilities'!$H$7-'Unit cost and utilities'!$G$14*('Surv-rate CEA'!C345-'Surv-rate CEA'!C346)</f>
        <v>0.52630772967076678</v>
      </c>
      <c r="F348" s="12">
        <f t="shared" si="141"/>
        <v>0.29420183063866473</v>
      </c>
      <c r="G348" s="12">
        <f>'Surv-rate CEA'!G346*'Unit cost and utilities'!$H$4+'Surv-rate CEA'!H346*'Unit cost and utilities'!$H$4+('Surv-rate CEA'!F345-'Surv-rate CEA'!F346)*'Unit cost and utilities'!$G$14</f>
        <v>28.107835163408023</v>
      </c>
      <c r="H348" s="12">
        <f t="shared" si="142"/>
        <v>15.712056073235717</v>
      </c>
      <c r="I348" s="12">
        <f>G348-'Surv-rate CEA'!H346*'Unit cost and utilities'!$H$4-('Surv-rate CEA'!F345-'Surv-rate CEA'!F346)*'Unit cost and utilities'!$G$14</f>
        <v>5.8411436407140471E-2</v>
      </c>
      <c r="J348" s="12">
        <f t="shared" si="143"/>
        <v>3.2651527903579614E-2</v>
      </c>
      <c r="K348" s="12">
        <f>'Surv-rate CEA'!K346*'Unit cost and utilities'!$H$10+'Surv-rate CEA'!J346*'Unit cost and utilities'!$H$10+('Surv-rate CEA'!I345-'Surv-rate CEA'!I346)*'Unit cost and utilities'!$G$14</f>
        <v>30.554845094614411</v>
      </c>
      <c r="L348" s="12">
        <f t="shared" si="144"/>
        <v>17.079915142685934</v>
      </c>
      <c r="M348" s="12">
        <f>K348-'Surv-rate CEA'!J346*'Unit cost and utilities'!$H$10-('Surv-rate CEA'!I345-'Surv-rate CEA'!I346)*'Unit cost and utilities'!$G$14</f>
        <v>1.294137725562662</v>
      </c>
      <c r="N348" s="12">
        <f t="shared" si="145"/>
        <v>0.72341268519325108</v>
      </c>
      <c r="O348" s="12">
        <f>'Surv-rate CEA'!N346*'Unit cost and utilities'!$H$3+'Surv-rate CEA'!M346*'Unit cost and utilities'!$H$3+('Surv-rate CEA'!L345-'Surv-rate CEA'!L346)*'Unit cost and utilities'!$G$14</f>
        <v>28.027502544431844</v>
      </c>
      <c r="P348" s="12">
        <f t="shared" si="146"/>
        <v>15.667150778803551</v>
      </c>
      <c r="Q348" s="12">
        <f>O348-'Surv-rate CEA'!M346*'Unit cost and utilities'!$H$3-('Surv-rate CEA'!L345-'Surv-rate CEA'!L346)*'Unit cost and utilities'!$G$14</f>
        <v>5.8411436407142525E-2</v>
      </c>
      <c r="R348" s="12">
        <f t="shared" si="147"/>
        <v>3.2651527903580758E-2</v>
      </c>
      <c r="S348" s="12">
        <f>'Surv-rate CEA'!Q346*'Unit cost and utilities'!$H$11+'Surv-rate CEA'!P346*'Unit cost and utilities'!$H$11+('Surv-rate CEA'!O345-'Surv-rate CEA'!O346)*'Unit cost and utilities'!$G$14</f>
        <v>30.554845094614411</v>
      </c>
      <c r="T348" s="12">
        <f t="shared" si="148"/>
        <v>17.079915142685934</v>
      </c>
      <c r="U348" s="12">
        <f>S348-'Surv-rate CEA'!P346*'Unit cost and utilities'!$H$11-('Surv-rate CEA'!O345-'Surv-rate CEA'!O346)*'Unit cost and utilities'!$G$14</f>
        <v>1.294137725562662</v>
      </c>
      <c r="V348" s="12">
        <f t="shared" si="149"/>
        <v>0.72341268519325108</v>
      </c>
      <c r="W348" s="12">
        <f>'Surv-rate CEA'!T346*'Unit cost and utilities'!$H$4+'Surv-rate CEA'!S346*'Unit cost and utilities'!$H$4+('Surv-rate CEA'!R345-'Surv-rate CEA'!R346)*'Unit cost and utilities'!$G$14</f>
        <v>28.107835163408023</v>
      </c>
      <c r="X348" s="12">
        <f t="shared" si="150"/>
        <v>15.712056073235717</v>
      </c>
      <c r="Y348" s="12">
        <f>W348-'Surv-rate CEA'!S346*'Unit cost and utilities'!$H$4-('Surv-rate CEA'!R345-'Surv-rate CEA'!R346)*'Unit cost and utilities'!$G$14</f>
        <v>5.8411436407140471E-2</v>
      </c>
      <c r="Z348" s="12">
        <f t="shared" si="151"/>
        <v>3.2651527903579614E-2</v>
      </c>
      <c r="AA348" s="12">
        <f>'Surv-rate CEA'!W346*'Unit cost and utilities'!$H$6+'Surv-rate CEA'!V346*'Unit cost and utilities'!$H$6+('Surv-rate CEA'!U345-'Surv-rate CEA'!U346)*'Unit cost and utilities'!$G$14</f>
        <v>37.012474594756561</v>
      </c>
      <c r="AB348" s="12">
        <f t="shared" si="152"/>
        <v>20.689678620255457</v>
      </c>
      <c r="AC348" s="12">
        <f>AA348-'Surv-rate CEA'!V346*'Unit cost and utilities'!$H$6-('Surv-rate CEA'!U345-'Surv-rate CEA'!U346)*'Unit cost and utilities'!$G$14</f>
        <v>11.862591967981059</v>
      </c>
      <c r="AD348" s="12">
        <f t="shared" si="153"/>
        <v>6.6310944649867194</v>
      </c>
      <c r="AE348" s="12">
        <f>'Surv-rate CEA'!Z346*'Unit cost and utilities'!$H$12+'Surv-rate CEA'!Y346*'Unit cost and utilities'!$H$12+('Surv-rate CEA'!X345-'Surv-rate CEA'!X346)*'Unit cost and utilities'!$G$14</f>
        <v>30.554845094614411</v>
      </c>
      <c r="AF348" s="12">
        <f t="shared" si="154"/>
        <v>17.079915142685934</v>
      </c>
      <c r="AG348" s="12">
        <f>AE348-'Surv-rate CEA'!Y346*'Unit cost and utilities'!$H$12-('Surv-rate CEA'!X345-'Surv-rate CEA'!X346)*'Unit cost and utilities'!$G$14</f>
        <v>1.294137725562662</v>
      </c>
      <c r="AH348" s="12">
        <f t="shared" si="155"/>
        <v>0.72341268519325108</v>
      </c>
      <c r="AI348" s="12">
        <f>'Surv-rate CEA'!AC346*'Unit cost and utilities'!$H$5+'Surv-rate CEA'!AB346*'Unit cost and utilities'!$H$5+('Surv-rate CEA'!AA345-'Surv-rate CEA'!AA346)*'Unit cost and utilities'!$G$14</f>
        <v>35.27029212012075</v>
      </c>
      <c r="AJ348" s="12">
        <f t="shared" si="156"/>
        <v>19.715812487479706</v>
      </c>
      <c r="AK348" s="12">
        <f>AI348-'Surv-rate CEA'!AB346*'Unit cost and utilities'!$H$5-('Surv-rate CEA'!AA345-'Surv-rate CEA'!AA346)*'Unit cost and utilities'!$G$14</f>
        <v>1.4327592402116636</v>
      </c>
      <c r="AL348" s="12">
        <f t="shared" si="157"/>
        <v>0.80090100823413146</v>
      </c>
      <c r="AM348" s="12">
        <f>'Surv-rate CEA'!AF346*'Unit cost and utilities'!$H$9+'Surv-rate CEA'!AE346*'Unit cost and utilities'!$H$9+('Surv-rate CEA'!AD345-'Surv-rate CEA'!AD346)*'Unit cost and utilities'!G355</f>
        <v>100.21285986061969</v>
      </c>
      <c r="AN348" s="12">
        <f t="shared" si="158"/>
        <v>56.018190808205169</v>
      </c>
      <c r="AO348" s="12">
        <f>AM348-'Surv-rate CEA'!AE346*'Unit cost and utilities'!$H$9-('Surv-rate CEA'!AD345-'Surv-rate CEA'!AD346)*'Unit cost and utilities'!G355</f>
        <v>6.9922895209891749</v>
      </c>
      <c r="AP348" s="12">
        <f t="shared" si="159"/>
        <v>3.9086341724781808</v>
      </c>
      <c r="AQ348" s="13">
        <f>'Surv-rate CEA'!AI346*'Unit cost and utilities'!$H$4+'Surv-rate CEA'!AH346*'Unit cost and utilities'!$H$4+('Surv-rate CEA'!AG345-'Surv-rate CEA'!AG346)*'Unit cost and utilities'!$G$14</f>
        <v>28.107835163408023</v>
      </c>
      <c r="AR348" s="12">
        <f t="shared" si="160"/>
        <v>15.712056073235717</v>
      </c>
      <c r="AS348" s="13">
        <f>AQ348-'Surv-rate CEA'!AH346*'Unit cost and utilities'!$H$4-('Surv-rate CEA'!AG345-'Surv-rate CEA'!AG346)*'Unit cost and utilities'!$G$14</f>
        <v>5.8411436407140471E-2</v>
      </c>
      <c r="AT348" s="12">
        <f t="shared" si="161"/>
        <v>3.2651527903579614E-2</v>
      </c>
      <c r="AU348" s="12">
        <f>'Surv-rate CEA'!AL346*'Unit cost and utilities'!$H$8+'Surv-rate CEA'!AK346*'Unit cost and utilities'!$H$8+('Surv-rate CEA'!AJ345-'Surv-rate CEA'!AJ346)*'Unit cost and utilities'!$G$14</f>
        <v>29.051415821603022</v>
      </c>
      <c r="AV348" s="12">
        <f t="shared" si="162"/>
        <v>16.239510148762712</v>
      </c>
      <c r="AW348" s="12">
        <f>AU348-'Surv-rate CEA'!AK346*'Unit cost and utilities'!$H$8-('Surv-rate CEA'!AJ345-'Surv-rate CEA'!AJ346)*'Unit cost and utilities'!$G$14</f>
        <v>19.239897106006495</v>
      </c>
      <c r="AX348" s="12">
        <f t="shared" si="163"/>
        <v>10.754949302050999</v>
      </c>
      <c r="AY348" s="12">
        <f>'Surv-rate CEA'!AO346*'Unit cost and utilities'!$H$5+'Surv-rate CEA'!AN346*'Unit cost and utilities'!$H$5+('Surv-rate CEA'!AM345-'Surv-rate CEA'!AM346)*'Unit cost and utilities'!$G$14</f>
        <v>35.27029212012075</v>
      </c>
      <c r="AZ348" s="12">
        <f t="shared" si="164"/>
        <v>19.715812487479706</v>
      </c>
      <c r="BA348" s="12">
        <f>AY348-'Surv-rate CEA'!AN346*'Unit cost and utilities'!$H$5-('Surv-rate CEA'!AM345-'Surv-rate CEA'!AM346)*'Unit cost and utilities'!$G$14</f>
        <v>1.4327592402116636</v>
      </c>
      <c r="BB348" s="12">
        <f t="shared" si="165"/>
        <v>0.80090100823413146</v>
      </c>
    </row>
    <row r="349" spans="1:54">
      <c r="A349" s="12">
        <v>344</v>
      </c>
      <c r="B349" s="12">
        <f t="shared" si="166"/>
        <v>19.734246575342464</v>
      </c>
      <c r="C349" s="12">
        <f>'Surv-rate CEA'!D347*'Unit cost and utilities'!$H$7+'Surv-rate CEA'!E347*'Unit cost and utilities'!$H$7+'Unit cost and utilities'!$G$14*('Surv-rate CEA'!C346-'Surv-rate CEA'!C347)</f>
        <v>33.616488696186842</v>
      </c>
      <c r="D349" s="12">
        <f t="shared" si="140"/>
        <v>18.759419314182974</v>
      </c>
      <c r="E349" s="12">
        <f>C349-'Surv-rate CEA'!E347*'Unit cost and utilities'!$H$7-'Unit cost and utilities'!$G$14*('Surv-rate CEA'!C346-'Surv-rate CEA'!C347)</f>
        <v>0.52099355853951423</v>
      </c>
      <c r="F349" s="12">
        <f t="shared" si="141"/>
        <v>0.29073639168446835</v>
      </c>
      <c r="G349" s="12">
        <f>'Surv-rate CEA'!G347*'Unit cost and utilities'!$H$4+'Surv-rate CEA'!H347*'Unit cost and utilities'!$H$4+('Surv-rate CEA'!F346-'Surv-rate CEA'!F347)*'Unit cost and utilities'!$G$14</f>
        <v>27.914727313050239</v>
      </c>
      <c r="H349" s="12">
        <f t="shared" si="142"/>
        <v>15.577595847063749</v>
      </c>
      <c r="I349" s="12">
        <f>G349-'Surv-rate CEA'!H347*'Unit cost and utilities'!$H$4-('Surv-rate CEA'!F346-'Surv-rate CEA'!F347)*'Unit cost and utilities'!$G$14</f>
        <v>5.7593902234316541E-2</v>
      </c>
      <c r="J349" s="12">
        <f t="shared" si="143"/>
        <v>3.2139827919510158E-2</v>
      </c>
      <c r="K349" s="12">
        <f>'Surv-rate CEA'!K347*'Unit cost and utilities'!$H$10+'Surv-rate CEA'!J347*'Unit cost and utilities'!$H$10+('Surv-rate CEA'!I346-'Surv-rate CEA'!I347)*'Unit cost and utilities'!$G$14</f>
        <v>30.385517909327614</v>
      </c>
      <c r="L349" s="12">
        <f t="shared" si="144"/>
        <v>16.956401267582432</v>
      </c>
      <c r="M349" s="12">
        <f>K349-'Surv-rate CEA'!J347*'Unit cost and utilities'!$H$10-('Surv-rate CEA'!I346-'Surv-rate CEA'!I347)*'Unit cost and utilities'!$G$14</f>
        <v>1.2825160639312458</v>
      </c>
      <c r="N349" s="12">
        <f t="shared" si="145"/>
        <v>0.71569808607615848</v>
      </c>
      <c r="O349" s="12">
        <f>'Surv-rate CEA'!N347*'Unit cost and utilities'!$H$3+'Surv-rate CEA'!M347*'Unit cost and utilities'!$H$3+('Surv-rate CEA'!L346-'Surv-rate CEA'!L347)*'Unit cost and utilities'!$G$14</f>
        <v>27.834366289432875</v>
      </c>
      <c r="P349" s="12">
        <f t="shared" si="146"/>
        <v>15.532751004635989</v>
      </c>
      <c r="Q349" s="12">
        <f>O349-'Surv-rate CEA'!M347*'Unit cost and utilities'!$H$3-('Surv-rate CEA'!L346-'Surv-rate CEA'!L347)*'Unit cost and utilities'!$G$14</f>
        <v>5.7593902234315042E-2</v>
      </c>
      <c r="R349" s="12">
        <f t="shared" si="147"/>
        <v>3.2139827919509326E-2</v>
      </c>
      <c r="S349" s="12">
        <f>'Surv-rate CEA'!Q347*'Unit cost and utilities'!$H$11+'Surv-rate CEA'!P347*'Unit cost and utilities'!$H$11+('Surv-rate CEA'!O346-'Surv-rate CEA'!O347)*'Unit cost and utilities'!$G$14</f>
        <v>30.385517909327614</v>
      </c>
      <c r="T349" s="12">
        <f t="shared" si="148"/>
        <v>16.956401267582432</v>
      </c>
      <c r="U349" s="12">
        <f>S349-'Surv-rate CEA'!P347*'Unit cost and utilities'!$H$11-('Surv-rate CEA'!O346-'Surv-rate CEA'!O347)*'Unit cost and utilities'!$G$14</f>
        <v>1.2825160639312458</v>
      </c>
      <c r="V349" s="12">
        <f t="shared" si="149"/>
        <v>0.71569808607615848</v>
      </c>
      <c r="W349" s="12">
        <f>'Surv-rate CEA'!T347*'Unit cost and utilities'!$H$4+'Surv-rate CEA'!S347*'Unit cost and utilities'!$H$4+('Surv-rate CEA'!R346-'Surv-rate CEA'!R347)*'Unit cost and utilities'!$G$14</f>
        <v>27.914727313050239</v>
      </c>
      <c r="X349" s="12">
        <f t="shared" si="150"/>
        <v>15.577595847063749</v>
      </c>
      <c r="Y349" s="12">
        <f>W349-'Surv-rate CEA'!S347*'Unit cost and utilities'!$H$4-('Surv-rate CEA'!R346-'Surv-rate CEA'!R347)*'Unit cost and utilities'!$G$14</f>
        <v>5.7593902234316541E-2</v>
      </c>
      <c r="Z349" s="12">
        <f t="shared" si="151"/>
        <v>3.2139827919510158E-2</v>
      </c>
      <c r="AA349" s="12">
        <f>'Surv-rate CEA'!W347*'Unit cost and utilities'!$H$6+'Surv-rate CEA'!V347*'Unit cost and utilities'!$H$6+('Surv-rate CEA'!U346-'Surv-rate CEA'!U347)*'Unit cost and utilities'!$G$14</f>
        <v>36.817074894924652</v>
      </c>
      <c r="AB349" s="12">
        <f t="shared" si="152"/>
        <v>20.545481478376821</v>
      </c>
      <c r="AC349" s="12">
        <f>AA349-'Surv-rate CEA'!V347*'Unit cost and utilities'!$H$6-('Surv-rate CEA'!U346-'Surv-rate CEA'!U347)*'Unit cost and utilities'!$G$14</f>
        <v>11.788751700226578</v>
      </c>
      <c r="AD349" s="12">
        <f t="shared" si="153"/>
        <v>6.5786209361129124</v>
      </c>
      <c r="AE349" s="12">
        <f>'Surv-rate CEA'!Z347*'Unit cost and utilities'!$H$12+'Surv-rate CEA'!Y347*'Unit cost and utilities'!$H$12+('Surv-rate CEA'!X346-'Surv-rate CEA'!X347)*'Unit cost and utilities'!$G$14</f>
        <v>30.385517909327614</v>
      </c>
      <c r="AF349" s="12">
        <f t="shared" si="154"/>
        <v>16.956401267582432</v>
      </c>
      <c r="AG349" s="12">
        <f>AE349-'Surv-rate CEA'!Y347*'Unit cost and utilities'!$H$12-('Surv-rate CEA'!X346-'Surv-rate CEA'!X347)*'Unit cost and utilities'!$G$14</f>
        <v>1.2825160639312458</v>
      </c>
      <c r="AH349" s="12">
        <f t="shared" si="155"/>
        <v>0.71569808607615848</v>
      </c>
      <c r="AI349" s="12">
        <f>'Surv-rate CEA'!AC347*'Unit cost and utilities'!$H$5+'Surv-rate CEA'!AB347*'Unit cost and utilities'!$H$5+('Surv-rate CEA'!AA346-'Surv-rate CEA'!AA347)*'Unit cost and utilities'!$G$14</f>
        <v>35.039550156807152</v>
      </c>
      <c r="AJ349" s="12">
        <f t="shared" si="156"/>
        <v>19.553547662651987</v>
      </c>
      <c r="AK349" s="12">
        <f>AI349-'Surv-rate CEA'!AB347*'Unit cost and utilities'!$H$5-('Surv-rate CEA'!AA346-'Surv-rate CEA'!AA347)*'Unit cost and utilities'!$G$14</f>
        <v>1.4184125059545274</v>
      </c>
      <c r="AL349" s="12">
        <f t="shared" si="157"/>
        <v>0.79153403557880442</v>
      </c>
      <c r="AM349" s="12">
        <f>'Surv-rate CEA'!AF347*'Unit cost and utilities'!$H$9+'Surv-rate CEA'!AE347*'Unit cost and utilities'!$H$9+('Surv-rate CEA'!AD346-'Surv-rate CEA'!AD347)*'Unit cost and utilities'!G356</f>
        <v>99.828626901334388</v>
      </c>
      <c r="AN349" s="12">
        <f t="shared" si="158"/>
        <v>55.708586596484238</v>
      </c>
      <c r="AO349" s="12">
        <f>AM349-'Surv-rate CEA'!AE347*'Unit cost and utilities'!$H$9-('Surv-rate CEA'!AD346-'Surv-rate CEA'!AD347)*'Unit cost and utilities'!G356</f>
        <v>6.9441633032445651</v>
      </c>
      <c r="AP349" s="12">
        <f t="shared" si="159"/>
        <v>3.8751361681180949</v>
      </c>
      <c r="AQ349" s="13">
        <f>'Surv-rate CEA'!AI347*'Unit cost and utilities'!$H$4+'Surv-rate CEA'!AH347*'Unit cost and utilities'!$H$4+('Surv-rate CEA'!AG346-'Surv-rate CEA'!AG347)*'Unit cost and utilities'!$G$14</f>
        <v>27.914727313050239</v>
      </c>
      <c r="AR349" s="12">
        <f t="shared" si="160"/>
        <v>15.577595847063749</v>
      </c>
      <c r="AS349" s="13">
        <f>AQ349-'Surv-rate CEA'!AH347*'Unit cost and utilities'!$H$4-('Surv-rate CEA'!AG346-'Surv-rate CEA'!AG347)*'Unit cost and utilities'!$G$14</f>
        <v>5.7593902234316541E-2</v>
      </c>
      <c r="AT349" s="12">
        <f t="shared" si="161"/>
        <v>3.2139827919510158E-2</v>
      </c>
      <c r="AU349" s="12">
        <f>'Surv-rate CEA'!AL347*'Unit cost and utilities'!$H$8+'Surv-rate CEA'!AK347*'Unit cost and utilities'!$H$8+('Surv-rate CEA'!AJ346-'Surv-rate CEA'!AJ347)*'Unit cost and utilities'!$G$14</f>
        <v>28.888414152640085</v>
      </c>
      <c r="AV349" s="12">
        <f t="shared" si="162"/>
        <v>16.120954193310048</v>
      </c>
      <c r="AW349" s="12">
        <f>AU349-'Surv-rate CEA'!AK347*'Unit cost and utilities'!$H$8-('Surv-rate CEA'!AJ346-'Surv-rate CEA'!AJ347)*'Unit cost and utilities'!$G$14</f>
        <v>19.131727770948931</v>
      </c>
      <c r="AX349" s="12">
        <f t="shared" si="163"/>
        <v>10.67631145845225</v>
      </c>
      <c r="AY349" s="12">
        <f>'Surv-rate CEA'!AO347*'Unit cost and utilities'!$H$5+'Surv-rate CEA'!AN347*'Unit cost and utilities'!$H$5+('Surv-rate CEA'!AM346-'Surv-rate CEA'!AM347)*'Unit cost and utilities'!$G$14</f>
        <v>35.039550156807152</v>
      </c>
      <c r="AZ349" s="12">
        <f t="shared" si="164"/>
        <v>19.553547662651987</v>
      </c>
      <c r="BA349" s="12">
        <f>AY349-'Surv-rate CEA'!AN347*'Unit cost and utilities'!$H$5-('Surv-rate CEA'!AM346-'Surv-rate CEA'!AM347)*'Unit cost and utilities'!$G$14</f>
        <v>1.4184125059545274</v>
      </c>
      <c r="BB349" s="12">
        <f t="shared" si="165"/>
        <v>0.79153403557880442</v>
      </c>
    </row>
    <row r="350" spans="1:54">
      <c r="A350" s="12">
        <v>345</v>
      </c>
      <c r="B350" s="12">
        <f t="shared" si="166"/>
        <v>19.791780821917808</v>
      </c>
      <c r="C350" s="12">
        <f>'Surv-rate CEA'!D348*'Unit cost and utilities'!$H$7+'Surv-rate CEA'!E348*'Unit cost and utilities'!$H$7+'Unit cost and utilities'!$G$14*('Surv-rate CEA'!C347-'Surv-rate CEA'!C348)</f>
        <v>33.435229176901338</v>
      </c>
      <c r="D350" s="12">
        <f t="shared" si="140"/>
        <v>18.626564757469161</v>
      </c>
      <c r="E350" s="12">
        <f>C350-'Surv-rate CEA'!E348*'Unit cost and utilities'!$H$7-'Unit cost and utilities'!$G$14*('Surv-rate CEA'!C347-'Surv-rate CEA'!C348)</f>
        <v>0.51574466693637455</v>
      </c>
      <c r="F350" s="12">
        <f t="shared" si="141"/>
        <v>0.28731824705560605</v>
      </c>
      <c r="G350" s="12">
        <f>'Surv-rate CEA'!G348*'Unit cost and utilities'!$H$4+'Surv-rate CEA'!H348*'Unit cost and utilities'!$H$4+('Surv-rate CEA'!F347-'Surv-rate CEA'!F348)*'Unit cost and utilities'!$G$14</f>
        <v>27.723355255237738</v>
      </c>
      <c r="H350" s="12">
        <f t="shared" si="142"/>
        <v>15.444514204579054</v>
      </c>
      <c r="I350" s="12">
        <f>G350-'Surv-rate CEA'!H348*'Unit cost and utilities'!$H$4-('Surv-rate CEA'!F347-'Surv-rate CEA'!F348)*'Unit cost and utilities'!$G$14</f>
        <v>5.678958774579429E-2</v>
      </c>
      <c r="J350" s="12">
        <f t="shared" si="143"/>
        <v>3.1637137227334758E-2</v>
      </c>
      <c r="K350" s="12">
        <f>'Surv-rate CEA'!K348*'Unit cost and utilities'!$H$10+'Surv-rate CEA'!J348*'Unit cost and utilities'!$H$10+('Surv-rate CEA'!I347-'Surv-rate CEA'!I348)*'Unit cost and utilities'!$G$14</f>
        <v>30.217491786140602</v>
      </c>
      <c r="L350" s="12">
        <f t="shared" si="144"/>
        <v>16.833982641030705</v>
      </c>
      <c r="M350" s="12">
        <f>K350-'Surv-rate CEA'!J348*'Unit cost and utilities'!$H$10-('Surv-rate CEA'!I347-'Surv-rate CEA'!I348)*'Unit cost and utilities'!$G$14</f>
        <v>1.2710242267688125</v>
      </c>
      <c r="N350" s="12">
        <f t="shared" si="145"/>
        <v>0.70807993996276108</v>
      </c>
      <c r="O350" s="12">
        <f>'Surv-rate CEA'!N348*'Unit cost and utilities'!$H$3+'Surv-rate CEA'!M348*'Unit cost and utilities'!$H$3+('Surv-rate CEA'!L347-'Surv-rate CEA'!L348)*'Unit cost and utilities'!$G$14</f>
        <v>27.642974647834361</v>
      </c>
      <c r="P350" s="12">
        <f t="shared" si="146"/>
        <v>15.399734652415013</v>
      </c>
      <c r="Q350" s="12">
        <f>O350-'Surv-rate CEA'!M348*'Unit cost and utilities'!$H$3-('Surv-rate CEA'!L347-'Surv-rate CEA'!L348)*'Unit cost and utilities'!$G$14</f>
        <v>5.678958774579479E-2</v>
      </c>
      <c r="R350" s="12">
        <f t="shared" si="147"/>
        <v>3.1637137227335035E-2</v>
      </c>
      <c r="S350" s="12">
        <f>'Surv-rate CEA'!Q348*'Unit cost and utilities'!$H$11+'Surv-rate CEA'!P348*'Unit cost and utilities'!$H$11+('Surv-rate CEA'!O347-'Surv-rate CEA'!O348)*'Unit cost and utilities'!$G$14</f>
        <v>30.217491786140602</v>
      </c>
      <c r="T350" s="12">
        <f t="shared" si="148"/>
        <v>16.833982641030705</v>
      </c>
      <c r="U350" s="12">
        <f>S350-'Surv-rate CEA'!P348*'Unit cost and utilities'!$H$11-('Surv-rate CEA'!O347-'Surv-rate CEA'!O348)*'Unit cost and utilities'!$G$14</f>
        <v>1.2710242267688125</v>
      </c>
      <c r="V350" s="12">
        <f t="shared" si="149"/>
        <v>0.70807993996276108</v>
      </c>
      <c r="W350" s="12">
        <f>'Surv-rate CEA'!T348*'Unit cost and utilities'!$H$4+'Surv-rate CEA'!S348*'Unit cost and utilities'!$H$4+('Surv-rate CEA'!R347-'Surv-rate CEA'!R348)*'Unit cost and utilities'!$G$14</f>
        <v>27.723355255237738</v>
      </c>
      <c r="X350" s="12">
        <f t="shared" si="150"/>
        <v>15.444514204579054</v>
      </c>
      <c r="Y350" s="12">
        <f>W350-'Surv-rate CEA'!S348*'Unit cost and utilities'!$H$4-('Surv-rate CEA'!R347-'Surv-rate CEA'!R348)*'Unit cost and utilities'!$G$14</f>
        <v>5.678958774579429E-2</v>
      </c>
      <c r="Z350" s="12">
        <f t="shared" si="151"/>
        <v>3.1637137227334758E-2</v>
      </c>
      <c r="AA350" s="12">
        <f>'Surv-rate CEA'!W348*'Unit cost and utilities'!$H$6+'Surv-rate CEA'!V348*'Unit cost and utilities'!$H$6+('Surv-rate CEA'!U347-'Surv-rate CEA'!U348)*'Unit cost and utilities'!$G$14</f>
        <v>36.623125487765193</v>
      </c>
      <c r="AB350" s="12">
        <f t="shared" si="152"/>
        <v>20.402522588062556</v>
      </c>
      <c r="AC350" s="12">
        <f>AA350-'Surv-rate CEA'!V348*'Unit cost and utilities'!$H$6-('Surv-rate CEA'!U347-'Surv-rate CEA'!U348)*'Unit cost and utilities'!$G$14</f>
        <v>11.71553349544593</v>
      </c>
      <c r="AD350" s="12">
        <f t="shared" si="153"/>
        <v>6.5266531348311982</v>
      </c>
      <c r="AE350" s="12">
        <f>'Surv-rate CEA'!Z348*'Unit cost and utilities'!$H$12+'Surv-rate CEA'!Y348*'Unit cost and utilities'!$H$12+('Surv-rate CEA'!X347-'Surv-rate CEA'!X348)*'Unit cost and utilities'!$G$14</f>
        <v>30.217491786140602</v>
      </c>
      <c r="AF350" s="12">
        <f t="shared" si="154"/>
        <v>16.833982641030705</v>
      </c>
      <c r="AG350" s="12">
        <f>AE350-'Surv-rate CEA'!Y348*'Unit cost and utilities'!$H$12-('Surv-rate CEA'!X347-'Surv-rate CEA'!X348)*'Unit cost and utilities'!$G$14</f>
        <v>1.2710242267688125</v>
      </c>
      <c r="AH350" s="12">
        <f t="shared" si="155"/>
        <v>0.70807993996276108</v>
      </c>
      <c r="AI350" s="12">
        <f>'Surv-rate CEA'!AC348*'Unit cost and utilities'!$H$5+'Surv-rate CEA'!AB348*'Unit cost and utilities'!$H$5+('Surv-rate CEA'!AA347-'Surv-rate CEA'!AA348)*'Unit cost and utilities'!$G$14</f>
        <v>34.810806844857147</v>
      </c>
      <c r="AJ350" s="12">
        <f t="shared" si="156"/>
        <v>19.392890789677381</v>
      </c>
      <c r="AK350" s="12">
        <f>AI350-'Surv-rate CEA'!AB348*'Unit cost and utilities'!$H$5-('Surv-rate CEA'!AA347-'Surv-rate CEA'!AA348)*'Unit cost and utilities'!$G$14</f>
        <v>1.404240810532055</v>
      </c>
      <c r="AL350" s="12">
        <f t="shared" si="157"/>
        <v>0.78229409626796431</v>
      </c>
      <c r="AM350" s="12">
        <f>'Surv-rate CEA'!AF348*'Unit cost and utilities'!$H$9+'Surv-rate CEA'!AE348*'Unit cost and utilities'!$H$9+('Surv-rate CEA'!AD347-'Surv-rate CEA'!AD348)*'Unit cost and utilities'!G357</f>
        <v>99.446679883833056</v>
      </c>
      <c r="AN350" s="12">
        <f t="shared" si="158"/>
        <v>55.40114628707898</v>
      </c>
      <c r="AO350" s="12">
        <f>AM350-'Surv-rate CEA'!AE348*'Unit cost and utilities'!$H$9-('Surv-rate CEA'!AD347-'Surv-rate CEA'!AD348)*'Unit cost and utilities'!G357</f>
        <v>6.8964740898613286</v>
      </c>
      <c r="AP350" s="12">
        <f t="shared" si="159"/>
        <v>3.8419841704496207</v>
      </c>
      <c r="AQ350" s="13">
        <f>'Surv-rate CEA'!AI348*'Unit cost and utilities'!$H$4+'Surv-rate CEA'!AH348*'Unit cost and utilities'!$H$4+('Surv-rate CEA'!AG347-'Surv-rate CEA'!AG348)*'Unit cost and utilities'!$G$14</f>
        <v>27.723355255237738</v>
      </c>
      <c r="AR350" s="12">
        <f t="shared" si="160"/>
        <v>15.444514204579054</v>
      </c>
      <c r="AS350" s="13">
        <f>AQ350-'Surv-rate CEA'!AH348*'Unit cost and utilities'!$H$4-('Surv-rate CEA'!AG347-'Surv-rate CEA'!AG348)*'Unit cost and utilities'!$G$14</f>
        <v>5.678958774579429E-2</v>
      </c>
      <c r="AT350" s="12">
        <f t="shared" si="161"/>
        <v>3.1637137227334758E-2</v>
      </c>
      <c r="AU350" s="12">
        <f>'Surv-rate CEA'!AL348*'Unit cost and utilities'!$H$8+'Surv-rate CEA'!AK348*'Unit cost and utilities'!$H$8+('Surv-rate CEA'!AJ347-'Surv-rate CEA'!AJ348)*'Unit cost and utilities'!$G$14</f>
        <v>28.726676158678188</v>
      </c>
      <c r="AV350" s="12">
        <f t="shared" si="162"/>
        <v>16.003458235785722</v>
      </c>
      <c r="AW350" s="12">
        <f>AU350-'Surv-rate CEA'!AK348*'Unit cost and utilities'!$H$8-('Surv-rate CEA'!AJ347-'Surv-rate CEA'!AJ348)*'Unit cost and utilities'!$G$14</f>
        <v>19.024404746922876</v>
      </c>
      <c r="AX350" s="12">
        <f t="shared" si="163"/>
        <v>10.598381279697376</v>
      </c>
      <c r="AY350" s="12">
        <f>'Surv-rate CEA'!AO348*'Unit cost and utilities'!$H$5+'Surv-rate CEA'!AN348*'Unit cost and utilities'!$H$5+('Surv-rate CEA'!AM347-'Surv-rate CEA'!AM348)*'Unit cost and utilities'!$G$14</f>
        <v>34.810806844857147</v>
      </c>
      <c r="AZ350" s="12">
        <f t="shared" si="164"/>
        <v>19.392890789677381</v>
      </c>
      <c r="BA350" s="12">
        <f>AY350-'Surv-rate CEA'!AN348*'Unit cost and utilities'!$H$5-('Surv-rate CEA'!AM347-'Surv-rate CEA'!AM348)*'Unit cost and utilities'!$G$14</f>
        <v>1.404240810532055</v>
      </c>
      <c r="BB350" s="12">
        <f t="shared" si="165"/>
        <v>0.78229409626796431</v>
      </c>
    </row>
    <row r="351" spans="1:54">
      <c r="A351" s="12">
        <v>346</v>
      </c>
      <c r="B351" s="12">
        <f t="shared" si="166"/>
        <v>19.849315068493151</v>
      </c>
      <c r="C351" s="12">
        <f>'Surv-rate CEA'!D349*'Unit cost and utilities'!$H$7+'Surv-rate CEA'!E349*'Unit cost and utilities'!$H$7+'Unit cost and utilities'!$G$14*('Surv-rate CEA'!C348-'Surv-rate CEA'!C349)</f>
        <v>33.255334306047644</v>
      </c>
      <c r="D351" s="12">
        <f t="shared" si="140"/>
        <v>18.494866475224029</v>
      </c>
      <c r="E351" s="12">
        <f>C351-'Surv-rate CEA'!E349*'Unit cost and utilities'!$H$7-'Unit cost and utilities'!$G$14*('Surv-rate CEA'!C348-'Surv-rate CEA'!C349)</f>
        <v>0.51056010522176387</v>
      </c>
      <c r="F351" s="12">
        <f t="shared" si="141"/>
        <v>0.2839466560988877</v>
      </c>
      <c r="G351" s="12">
        <f>'Surv-rate CEA'!G349*'Unit cost and utilities'!$H$4+'Surv-rate CEA'!H349*'Unit cost and utilities'!$H$4+('Surv-rate CEA'!F348-'Surv-rate CEA'!F349)*'Unit cost and utilities'!$G$14</f>
        <v>27.533699508193905</v>
      </c>
      <c r="H351" s="12">
        <f t="shared" si="142"/>
        <v>15.312794371168941</v>
      </c>
      <c r="I351" s="12">
        <f>G351-'Surv-rate CEA'!H349*'Unit cost and utilities'!$H$4-('Surv-rate CEA'!F348-'Surv-rate CEA'!F349)*'Unit cost and utilities'!$G$14</f>
        <v>5.5998249708600623E-2</v>
      </c>
      <c r="J351" s="12">
        <f t="shared" si="143"/>
        <v>3.1143278900025308E-2</v>
      </c>
      <c r="K351" s="12">
        <f>'Surv-rate CEA'!K349*'Unit cost and utilities'!$H$10+'Surv-rate CEA'!J349*'Unit cost and utilities'!$H$10+('Surv-rate CEA'!I348-'Surv-rate CEA'!I349)*'Unit cost and utilities'!$G$14</f>
        <v>30.05075375862392</v>
      </c>
      <c r="L351" s="12">
        <f t="shared" si="144"/>
        <v>16.712647454712666</v>
      </c>
      <c r="M351" s="12">
        <f>K351-'Surv-rate CEA'!J349*'Unit cost and utilities'!$H$10-('Surv-rate CEA'!I348-'Surv-rate CEA'!I349)*'Unit cost and utilities'!$G$14</f>
        <v>1.259660468371862</v>
      </c>
      <c r="N351" s="12">
        <f t="shared" si="145"/>
        <v>0.70055684757975889</v>
      </c>
      <c r="O351" s="12">
        <f>'Surv-rate CEA'!N349*'Unit cost and utilities'!$H$3+'Surv-rate CEA'!M349*'Unit cost and utilities'!$H$3+('Surv-rate CEA'!L348-'Surv-rate CEA'!L349)*'Unit cost and utilities'!$G$14</f>
        <v>27.453307902561296</v>
      </c>
      <c r="P351" s="12">
        <f t="shared" si="146"/>
        <v>15.268084791700556</v>
      </c>
      <c r="Q351" s="12">
        <f>O351-'Surv-rate CEA'!M349*'Unit cost and utilities'!$H$3-('Surv-rate CEA'!L348-'Surv-rate CEA'!L349)*'Unit cost and utilities'!$G$14</f>
        <v>5.5998249708602565E-2</v>
      </c>
      <c r="R351" s="12">
        <f t="shared" si="147"/>
        <v>3.114327890002639E-2</v>
      </c>
      <c r="S351" s="12">
        <f>'Surv-rate CEA'!Q349*'Unit cost and utilities'!$H$11+'Surv-rate CEA'!P349*'Unit cost and utilities'!$H$11+('Surv-rate CEA'!O348-'Surv-rate CEA'!O349)*'Unit cost and utilities'!$G$14</f>
        <v>30.05075375862392</v>
      </c>
      <c r="T351" s="12">
        <f t="shared" si="148"/>
        <v>16.712647454712666</v>
      </c>
      <c r="U351" s="12">
        <f>S351-'Surv-rate CEA'!P349*'Unit cost and utilities'!$H$11-('Surv-rate CEA'!O348-'Surv-rate CEA'!O349)*'Unit cost and utilities'!$G$14</f>
        <v>1.259660468371862</v>
      </c>
      <c r="V351" s="12">
        <f t="shared" si="149"/>
        <v>0.70055684757975889</v>
      </c>
      <c r="W351" s="12">
        <f>'Surv-rate CEA'!T349*'Unit cost and utilities'!$H$4+'Surv-rate CEA'!S349*'Unit cost and utilities'!$H$4+('Surv-rate CEA'!R348-'Surv-rate CEA'!R349)*'Unit cost and utilities'!$G$14</f>
        <v>27.533699508193905</v>
      </c>
      <c r="X351" s="12">
        <f t="shared" si="150"/>
        <v>15.312794371168941</v>
      </c>
      <c r="Y351" s="12">
        <f>W351-'Surv-rate CEA'!S349*'Unit cost and utilities'!$H$4-('Surv-rate CEA'!R348-'Surv-rate CEA'!R349)*'Unit cost and utilities'!$G$14</f>
        <v>5.5998249708600623E-2</v>
      </c>
      <c r="Z351" s="12">
        <f t="shared" si="151"/>
        <v>3.1143278900025308E-2</v>
      </c>
      <c r="AA351" s="12">
        <f>'Surv-rate CEA'!W349*'Unit cost and utilities'!$H$6+'Surv-rate CEA'!V349*'Unit cost and utilities'!$H$6+('Surv-rate CEA'!U348-'Surv-rate CEA'!U349)*'Unit cost and utilities'!$G$14</f>
        <v>36.430612289748836</v>
      </c>
      <c r="AB351" s="12">
        <f t="shared" si="152"/>
        <v>20.260788952196165</v>
      </c>
      <c r="AC351" s="12">
        <f>AA351-'Surv-rate CEA'!V349*'Unit cost and utilities'!$H$6-('Surv-rate CEA'!U348-'Surv-rate CEA'!U349)*'Unit cost and utilities'!$G$14</f>
        <v>11.642930672042176</v>
      </c>
      <c r="AD351" s="12">
        <f t="shared" si="153"/>
        <v>6.4751851891788323</v>
      </c>
      <c r="AE351" s="12">
        <f>'Surv-rate CEA'!Z349*'Unit cost and utilities'!$H$12+'Surv-rate CEA'!Y349*'Unit cost and utilities'!$H$12+('Surv-rate CEA'!X348-'Surv-rate CEA'!X349)*'Unit cost and utilities'!$G$14</f>
        <v>30.05075375862392</v>
      </c>
      <c r="AF351" s="12">
        <f t="shared" si="154"/>
        <v>16.712647454712666</v>
      </c>
      <c r="AG351" s="12">
        <f>AE351-'Surv-rate CEA'!Y349*'Unit cost and utilities'!$H$12-('Surv-rate CEA'!X348-'Surv-rate CEA'!X349)*'Unit cost and utilities'!$G$14</f>
        <v>1.259660468371862</v>
      </c>
      <c r="AH351" s="12">
        <f t="shared" si="155"/>
        <v>0.70055684757975889</v>
      </c>
      <c r="AI351" s="12">
        <f>'Surv-rate CEA'!AC349*'Unit cost and utilities'!$H$5+'Surv-rate CEA'!AB349*'Unit cost and utilities'!$H$5+('Surv-rate CEA'!AA348-'Surv-rate CEA'!AA349)*'Unit cost and utilities'!$G$14</f>
        <v>34.584040393337915</v>
      </c>
      <c r="AJ351" s="12">
        <f t="shared" si="156"/>
        <v>19.233822861682064</v>
      </c>
      <c r="AK351" s="12">
        <f>AI351-'Surv-rate CEA'!AB349*'Unit cost and utilities'!$H$5-('Surv-rate CEA'!AA348-'Surv-rate CEA'!AA349)*'Unit cost and utilities'!$G$14</f>
        <v>1.3902416220566349</v>
      </c>
      <c r="AL351" s="12">
        <f t="shared" si="157"/>
        <v>0.77317921184032179</v>
      </c>
      <c r="AM351" s="12">
        <f>'Surv-rate CEA'!AF349*'Unit cost and utilities'!$H$9+'Surv-rate CEA'!AE349*'Unit cost and utilities'!$H$9+('Surv-rate CEA'!AD348-'Surv-rate CEA'!AD349)*'Unit cost and utilities'!G358</f>
        <v>99.066999962716665</v>
      </c>
      <c r="AN351" s="12">
        <f t="shared" si="158"/>
        <v>55.095850775382779</v>
      </c>
      <c r="AO351" s="12">
        <f>AM351-'Surv-rate CEA'!AE349*'Unit cost and utilities'!$H$9-('Surv-rate CEA'!AD348-'Surv-rate CEA'!AD349)*'Unit cost and utilities'!G358</f>
        <v>6.8492169053412653</v>
      </c>
      <c r="AP351" s="12">
        <f t="shared" si="159"/>
        <v>3.8091739195385959</v>
      </c>
      <c r="AQ351" s="13">
        <f>'Surv-rate CEA'!AI349*'Unit cost and utilities'!$H$4+'Surv-rate CEA'!AH349*'Unit cost and utilities'!$H$4+('Surv-rate CEA'!AG348-'Surv-rate CEA'!AG349)*'Unit cost and utilities'!$G$14</f>
        <v>27.533699508193905</v>
      </c>
      <c r="AR351" s="12">
        <f t="shared" si="160"/>
        <v>15.312794371168941</v>
      </c>
      <c r="AS351" s="13">
        <f>AQ351-'Surv-rate CEA'!AH349*'Unit cost and utilities'!$H$4-('Surv-rate CEA'!AG348-'Surv-rate CEA'!AG349)*'Unit cost and utilities'!$G$14</f>
        <v>5.5998249708600623E-2</v>
      </c>
      <c r="AT351" s="12">
        <f t="shared" si="161"/>
        <v>3.1143278900025308E-2</v>
      </c>
      <c r="AU351" s="12">
        <f>'Surv-rate CEA'!AL349*'Unit cost and utilities'!$H$8+'Surv-rate CEA'!AK349*'Unit cost and utilities'!$H$8+('Surv-rate CEA'!AJ348-'Surv-rate CEA'!AJ349)*'Unit cost and utilities'!$G$14</f>
        <v>28.566189160957695</v>
      </c>
      <c r="AV351" s="12">
        <f t="shared" si="162"/>
        <v>15.887010768730281</v>
      </c>
      <c r="AW351" s="12">
        <f>AU351-'Surv-rate CEA'!AK349*'Unit cost and utilities'!$H$8-('Surv-rate CEA'!AJ348-'Surv-rate CEA'!AJ349)*'Unit cost and utilities'!$G$14</f>
        <v>18.91791944180753</v>
      </c>
      <c r="AX351" s="12">
        <f t="shared" si="163"/>
        <v>10.521151008295435</v>
      </c>
      <c r="AY351" s="12">
        <f>'Surv-rate CEA'!AO349*'Unit cost and utilities'!$H$5+'Surv-rate CEA'!AN349*'Unit cost and utilities'!$H$5+('Surv-rate CEA'!AM348-'Surv-rate CEA'!AM349)*'Unit cost and utilities'!$G$14</f>
        <v>34.584040393337915</v>
      </c>
      <c r="AZ351" s="12">
        <f t="shared" si="164"/>
        <v>19.233822861682064</v>
      </c>
      <c r="BA351" s="12">
        <f>AY351-'Surv-rate CEA'!AN349*'Unit cost and utilities'!$H$5-('Surv-rate CEA'!AM348-'Surv-rate CEA'!AM349)*'Unit cost and utilities'!$G$14</f>
        <v>1.3902416220566349</v>
      </c>
      <c r="BB351" s="12">
        <f t="shared" si="165"/>
        <v>0.77317921184032179</v>
      </c>
    </row>
    <row r="352" spans="1:54">
      <c r="A352" s="12">
        <v>347</v>
      </c>
      <c r="B352" s="12">
        <f t="shared" si="166"/>
        <v>19.906849315068492</v>
      </c>
      <c r="C352" s="12">
        <f>'Surv-rate CEA'!D350*'Unit cost and utilities'!$H$7+'Surv-rate CEA'!E350*'Unit cost and utilities'!$H$7+'Unit cost and utilities'!$G$14*('Surv-rate CEA'!C349-'Surv-rate CEA'!C350)</f>
        <v>33.076790699075943</v>
      </c>
      <c r="D352" s="12">
        <f t="shared" si="140"/>
        <v>18.364312200823655</v>
      </c>
      <c r="E352" s="12">
        <f>C352-'Surv-rate CEA'!E350*'Unit cost and utilities'!$H$7-'Unit cost and utilities'!$G$14*('Surv-rate CEA'!C349-'Surv-rate CEA'!C350)</f>
        <v>0.50543893977366272</v>
      </c>
      <c r="F352" s="12">
        <f t="shared" si="141"/>
        <v>0.28062089133442308</v>
      </c>
      <c r="G352" s="12">
        <f>'Surv-rate CEA'!G350*'Unit cost and utilities'!$H$4+'Surv-rate CEA'!H350*'Unit cost and utilities'!$H$4+('Surv-rate CEA'!F349-'Surv-rate CEA'!F350)*'Unit cost and utilities'!$G$14</f>
        <v>27.345740853919043</v>
      </c>
      <c r="H352" s="12">
        <f t="shared" si="142"/>
        <v>15.182419811309467</v>
      </c>
      <c r="I352" s="12">
        <f>G352-'Surv-rate CEA'!H350*'Unit cost and utilities'!$H$4-('Surv-rate CEA'!F349-'Surv-rate CEA'!F350)*'Unit cost and utilities'!$G$14</f>
        <v>5.5219649917807201E-2</v>
      </c>
      <c r="J352" s="12">
        <f t="shared" si="143"/>
        <v>3.0658079858368104E-2</v>
      </c>
      <c r="K352" s="12">
        <f>'Surv-rate CEA'!K350*'Unit cost and utilities'!$H$10+'Surv-rate CEA'!J350*'Unit cost and utilities'!$H$10+('Surv-rate CEA'!I349-'Surv-rate CEA'!I350)*'Unit cost and utilities'!$G$14</f>
        <v>29.885291020354416</v>
      </c>
      <c r="L352" s="12">
        <f t="shared" si="144"/>
        <v>16.5923840527126</v>
      </c>
      <c r="M352" s="12">
        <f>K352-'Surv-rate CEA'!J350*'Unit cost and utilities'!$H$10-('Surv-rate CEA'!I349-'Surv-rate CEA'!I350)*'Unit cost and utilities'!$G$14</f>
        <v>1.2484230705905741</v>
      </c>
      <c r="N352" s="12">
        <f t="shared" si="145"/>
        <v>0.69312743293673584</v>
      </c>
      <c r="O352" s="12">
        <f>'Surv-rate CEA'!N350*'Unit cost and utilities'!$H$3+'Surv-rate CEA'!M350*'Unit cost and utilities'!$H$3+('Surv-rate CEA'!L349-'Surv-rate CEA'!L350)*'Unit cost and utilities'!$G$14</f>
        <v>27.265346605912818</v>
      </c>
      <c r="P352" s="12">
        <f t="shared" si="146"/>
        <v>15.137784735223383</v>
      </c>
      <c r="Q352" s="12">
        <f>O352-'Surv-rate CEA'!M350*'Unit cost and utilities'!$H$3-('Surv-rate CEA'!L349-'Surv-rate CEA'!L350)*'Unit cost and utilities'!$G$14</f>
        <v>5.5219649917806202E-2</v>
      </c>
      <c r="R352" s="12">
        <f t="shared" si="147"/>
        <v>3.0658079858367552E-2</v>
      </c>
      <c r="S352" s="12">
        <f>'Surv-rate CEA'!Q350*'Unit cost and utilities'!$H$11+'Surv-rate CEA'!P350*'Unit cost and utilities'!$H$11+('Surv-rate CEA'!O349-'Surv-rate CEA'!O350)*'Unit cost and utilities'!$G$14</f>
        <v>29.885291020354416</v>
      </c>
      <c r="T352" s="12">
        <f t="shared" si="148"/>
        <v>16.5923840527126</v>
      </c>
      <c r="U352" s="12">
        <f>S352-'Surv-rate CEA'!P350*'Unit cost and utilities'!$H$11-('Surv-rate CEA'!O349-'Surv-rate CEA'!O350)*'Unit cost and utilities'!$G$14</f>
        <v>1.2484230705905741</v>
      </c>
      <c r="V352" s="12">
        <f t="shared" si="149"/>
        <v>0.69312743293673584</v>
      </c>
      <c r="W352" s="12">
        <f>'Surv-rate CEA'!T350*'Unit cost and utilities'!$H$4+'Surv-rate CEA'!S350*'Unit cost and utilities'!$H$4+('Surv-rate CEA'!R349-'Surv-rate CEA'!R350)*'Unit cost and utilities'!$G$14</f>
        <v>27.345740853919043</v>
      </c>
      <c r="X352" s="12">
        <f t="shared" si="150"/>
        <v>15.182419811309467</v>
      </c>
      <c r="Y352" s="12">
        <f>W352-'Surv-rate CEA'!S350*'Unit cost and utilities'!$H$4-('Surv-rate CEA'!R349-'Surv-rate CEA'!R350)*'Unit cost and utilities'!$G$14</f>
        <v>5.5219649917807201E-2</v>
      </c>
      <c r="Z352" s="12">
        <f t="shared" si="151"/>
        <v>3.0658079858368104E-2</v>
      </c>
      <c r="AA352" s="12">
        <f>'Surv-rate CEA'!W350*'Unit cost and utilities'!$H$6+'Surv-rate CEA'!V350*'Unit cost and utilities'!$H$6+('Surv-rate CEA'!U349-'Surv-rate CEA'!U350)*'Unit cost and utilities'!$G$14</f>
        <v>36.239521387661746</v>
      </c>
      <c r="AB352" s="12">
        <f t="shared" si="152"/>
        <v>20.120267737765701</v>
      </c>
      <c r="AC352" s="12">
        <f>AA352-'Surv-rate CEA'!V350*'Unit cost and utilities'!$H$6-('Surv-rate CEA'!U349-'Surv-rate CEA'!U350)*'Unit cost and utilities'!$G$14</f>
        <v>11.570936636174277</v>
      </c>
      <c r="AD352" s="12">
        <f t="shared" si="153"/>
        <v>6.424211308039296</v>
      </c>
      <c r="AE352" s="12">
        <f>'Surv-rate CEA'!Z350*'Unit cost and utilities'!$H$12+'Surv-rate CEA'!Y350*'Unit cost and utilities'!$H$12+('Surv-rate CEA'!X349-'Surv-rate CEA'!X350)*'Unit cost and utilities'!$G$14</f>
        <v>29.885291020354416</v>
      </c>
      <c r="AF352" s="12">
        <f t="shared" si="154"/>
        <v>16.5923840527126</v>
      </c>
      <c r="AG352" s="12">
        <f>AE352-'Surv-rate CEA'!Y350*'Unit cost and utilities'!$H$12-('Surv-rate CEA'!X349-'Surv-rate CEA'!X350)*'Unit cost and utilities'!$G$14</f>
        <v>1.2484230705905741</v>
      </c>
      <c r="AH352" s="12">
        <f t="shared" si="155"/>
        <v>0.69312743293673584</v>
      </c>
      <c r="AI352" s="12">
        <f>'Surv-rate CEA'!AC350*'Unit cost and utilities'!$H$5+'Surv-rate CEA'!AB350*'Unit cost and utilities'!$H$5+('Surv-rate CEA'!AA349-'Surv-rate CEA'!AA350)*'Unit cost and utilities'!$G$14</f>
        <v>34.359229299552773</v>
      </c>
      <c r="AJ352" s="12">
        <f t="shared" si="156"/>
        <v>19.076325136171757</v>
      </c>
      <c r="AK352" s="12">
        <f>AI352-'Surv-rate CEA'!AB350*'Unit cost and utilities'!$H$5-('Surv-rate CEA'!AA349-'Surv-rate CEA'!AA350)*'Unit cost and utilities'!$G$14</f>
        <v>1.3764124511399727</v>
      </c>
      <c r="AL352" s="12">
        <f t="shared" si="157"/>
        <v>0.7641874388539619</v>
      </c>
      <c r="AM352" s="12">
        <f>'Surv-rate CEA'!AF350*'Unit cost and utilities'!$H$9+'Surv-rate CEA'!AE350*'Unit cost and utilities'!$H$9+('Surv-rate CEA'!AD349-'Surv-rate CEA'!AD350)*'Unit cost and utilities'!G359</f>
        <v>98.689568493164543</v>
      </c>
      <c r="AN352" s="12">
        <f t="shared" si="158"/>
        <v>54.792681166122769</v>
      </c>
      <c r="AO352" s="12">
        <f>AM352-'Surv-rate CEA'!AE350*'Unit cost and utilities'!$H$9-('Surv-rate CEA'!AD349-'Surv-rate CEA'!AD350)*'Unit cost and utilities'!G359</f>
        <v>6.802386842663438</v>
      </c>
      <c r="AP352" s="12">
        <f t="shared" si="159"/>
        <v>3.7767012170541792</v>
      </c>
      <c r="AQ352" s="13">
        <f>'Surv-rate CEA'!AI350*'Unit cost and utilities'!$H$4+'Surv-rate CEA'!AH350*'Unit cost and utilities'!$H$4+('Surv-rate CEA'!AG349-'Surv-rate CEA'!AG350)*'Unit cost and utilities'!$G$14</f>
        <v>27.345740853919043</v>
      </c>
      <c r="AR352" s="12">
        <f t="shared" si="160"/>
        <v>15.182419811309467</v>
      </c>
      <c r="AS352" s="13">
        <f>AQ352-'Surv-rate CEA'!AH350*'Unit cost and utilities'!$H$4-('Surv-rate CEA'!AG349-'Surv-rate CEA'!AG350)*'Unit cost and utilities'!$G$14</f>
        <v>5.5219649917807201E-2</v>
      </c>
      <c r="AT352" s="12">
        <f t="shared" si="161"/>
        <v>3.0658079858368104E-2</v>
      </c>
      <c r="AU352" s="12">
        <f>'Surv-rate CEA'!AL350*'Unit cost and utilities'!$H$8+'Surv-rate CEA'!AK350*'Unit cost and utilities'!$H$8+('Surv-rate CEA'!AJ349-'Surv-rate CEA'!AJ350)*'Unit cost and utilities'!$G$14</f>
        <v>28.406940637999352</v>
      </c>
      <c r="AV352" s="12">
        <f t="shared" si="162"/>
        <v>15.771600434048718</v>
      </c>
      <c r="AW352" s="12">
        <f>AU352-'Surv-rate CEA'!AK350*'Unit cost and utilities'!$H$8-('Surv-rate CEA'!AJ349-'Surv-rate CEA'!AJ350)*'Unit cost and utilities'!$G$14</f>
        <v>18.812263371409422</v>
      </c>
      <c r="AX352" s="12">
        <f t="shared" si="163"/>
        <v>10.444612988597271</v>
      </c>
      <c r="AY352" s="12">
        <f>'Surv-rate CEA'!AO350*'Unit cost and utilities'!$H$5+'Surv-rate CEA'!AN350*'Unit cost and utilities'!$H$5+('Surv-rate CEA'!AM349-'Surv-rate CEA'!AM350)*'Unit cost and utilities'!$G$14</f>
        <v>34.359229299552773</v>
      </c>
      <c r="AZ352" s="12">
        <f t="shared" si="164"/>
        <v>19.076325136171757</v>
      </c>
      <c r="BA352" s="12">
        <f>AY352-'Surv-rate CEA'!AN350*'Unit cost and utilities'!$H$5-('Surv-rate CEA'!AM349-'Surv-rate CEA'!AM350)*'Unit cost and utilities'!$G$14</f>
        <v>1.3764124511399727</v>
      </c>
      <c r="BB352" s="12">
        <f t="shared" si="165"/>
        <v>0.7641874388539619</v>
      </c>
    </row>
    <row r="353" spans="1:54">
      <c r="A353" s="12">
        <v>348</v>
      </c>
      <c r="B353" s="12">
        <f t="shared" si="166"/>
        <v>19.964383561643835</v>
      </c>
      <c r="C353" s="12">
        <f>'Surv-rate CEA'!D351*'Unit cost and utilities'!$H$7+'Surv-rate CEA'!E351*'Unit cost and utilities'!$H$7+'Unit cost and utilities'!$G$14*('Surv-rate CEA'!C350-'Surv-rate CEA'!C351)</f>
        <v>32.899585134459883</v>
      </c>
      <c r="D353" s="12">
        <f t="shared" si="140"/>
        <v>18.234889823794902</v>
      </c>
      <c r="E353" s="12">
        <f>C353-'Surv-rate CEA'!E351*'Unit cost and utilities'!$H$7-'Unit cost and utilities'!$G$14*('Surv-rate CEA'!C350-'Surv-rate CEA'!C351)</f>
        <v>0.50038025267954711</v>
      </c>
      <c r="F353" s="12">
        <f t="shared" si="141"/>
        <v>0.27734023819215531</v>
      </c>
      <c r="G353" s="12">
        <f>'Surv-rate CEA'!G351*'Unit cost and utilities'!$H$4+'Surv-rate CEA'!H351*'Unit cost and utilities'!$H$4+('Surv-rate CEA'!F350-'Surv-rate CEA'!F351)*'Unit cost and utilities'!$G$14</f>
        <v>27.159460333993373</v>
      </c>
      <c r="H353" s="12">
        <f t="shared" si="142"/>
        <v>15.053374224629948</v>
      </c>
      <c r="I353" s="12">
        <f>G353-'Surv-rate CEA'!H351*'Unit cost and utilities'!$H$4-('Surv-rate CEA'!F350-'Surv-rate CEA'!F351)*'Unit cost and utilities'!$G$14</f>
        <v>5.4453555081001581E-2</v>
      </c>
      <c r="J353" s="12">
        <f t="shared" si="143"/>
        <v>3.0181370778927068E-2</v>
      </c>
      <c r="K353" s="12">
        <f>'Surv-rate CEA'!K351*'Unit cost and utilities'!$H$10+'Surv-rate CEA'!J351*'Unit cost and utilities'!$H$10+('Surv-rate CEA'!I350-'Surv-rate CEA'!I351)*'Unit cost and utilities'!$G$14</f>
        <v>29.721090922552012</v>
      </c>
      <c r="L353" s="12">
        <f t="shared" si="144"/>
        <v>16.47318092920457</v>
      </c>
      <c r="M353" s="12">
        <f>K353-'Surv-rate CEA'!J351*'Unit cost and utilities'!$H$10-('Surv-rate CEA'!I350-'Surv-rate CEA'!I351)*'Unit cost and utilities'!$G$14</f>
        <v>1.2373103423282434</v>
      </c>
      <c r="N353" s="12">
        <f t="shared" si="145"/>
        <v>0.6857903428868839</v>
      </c>
      <c r="O353" s="12">
        <f>'Surv-rate CEA'!N351*'Unit cost and utilities'!$H$3+'Surv-rate CEA'!M351*'Unit cost and utilities'!$H$3+('Surv-rate CEA'!L350-'Surv-rate CEA'!L351)*'Unit cost and utilities'!$G$14</f>
        <v>27.079071575228916</v>
      </c>
      <c r="P353" s="12">
        <f t="shared" si="146"/>
        <v>15.00881803484365</v>
      </c>
      <c r="Q353" s="12">
        <f>O353-'Surv-rate CEA'!M351*'Unit cost and utilities'!$H$3-('Surv-rate CEA'!L350-'Surv-rate CEA'!L351)*'Unit cost and utilities'!$G$14</f>
        <v>5.445355508099925E-2</v>
      </c>
      <c r="R353" s="12">
        <f t="shared" si="147"/>
        <v>3.0181370778925777E-2</v>
      </c>
      <c r="S353" s="12">
        <f>'Surv-rate CEA'!Q351*'Unit cost and utilities'!$H$11+'Surv-rate CEA'!P351*'Unit cost and utilities'!$H$11+('Surv-rate CEA'!O350-'Surv-rate CEA'!O351)*'Unit cost and utilities'!$G$14</f>
        <v>29.721090922552012</v>
      </c>
      <c r="T353" s="12">
        <f t="shared" si="148"/>
        <v>16.47318092920457</v>
      </c>
      <c r="U353" s="12">
        <f>S353-'Surv-rate CEA'!P351*'Unit cost and utilities'!$H$11-('Surv-rate CEA'!O350-'Surv-rate CEA'!O351)*'Unit cost and utilities'!$G$14</f>
        <v>1.2373103423282434</v>
      </c>
      <c r="V353" s="12">
        <f t="shared" si="149"/>
        <v>0.6857903428868839</v>
      </c>
      <c r="W353" s="12">
        <f>'Surv-rate CEA'!T351*'Unit cost and utilities'!$H$4+'Surv-rate CEA'!S351*'Unit cost and utilities'!$H$4+('Surv-rate CEA'!R350-'Surv-rate CEA'!R351)*'Unit cost and utilities'!$G$14</f>
        <v>27.159460333993373</v>
      </c>
      <c r="X353" s="12">
        <f t="shared" si="150"/>
        <v>15.053374224629948</v>
      </c>
      <c r="Y353" s="12">
        <f>W353-'Surv-rate CEA'!S351*'Unit cost and utilities'!$H$4-('Surv-rate CEA'!R350-'Surv-rate CEA'!R351)*'Unit cost and utilities'!$G$14</f>
        <v>5.4453555081001581E-2</v>
      </c>
      <c r="Z353" s="12">
        <f t="shared" si="151"/>
        <v>3.0181370778927068E-2</v>
      </c>
      <c r="AA353" s="12">
        <f>'Surv-rate CEA'!W351*'Unit cost and utilities'!$H$6+'Surv-rate CEA'!V351*'Unit cost and utilities'!$H$6+('Surv-rate CEA'!U350-'Surv-rate CEA'!U351)*'Unit cost and utilities'!$G$14</f>
        <v>36.049839036130763</v>
      </c>
      <c r="AB353" s="12">
        <f t="shared" si="152"/>
        <v>19.98094627341802</v>
      </c>
      <c r="AC353" s="12">
        <f>AA353-'Surv-rate CEA'!V351*'Unit cost and utilities'!$H$6-('Surv-rate CEA'!U350-'Surv-rate CEA'!U351)*'Unit cost and utilities'!$G$14</f>
        <v>11.499544880389891</v>
      </c>
      <c r="AD353" s="12">
        <f t="shared" si="153"/>
        <v>6.373725779844456</v>
      </c>
      <c r="AE353" s="12">
        <f>'Surv-rate CEA'!Z351*'Unit cost and utilities'!$H$12+'Surv-rate CEA'!Y351*'Unit cost and utilities'!$H$12+('Surv-rate CEA'!X350-'Surv-rate CEA'!X351)*'Unit cost and utilities'!$G$14</f>
        <v>29.721090922552012</v>
      </c>
      <c r="AF353" s="12">
        <f t="shared" si="154"/>
        <v>16.47318092920457</v>
      </c>
      <c r="AG353" s="12">
        <f>AE353-'Surv-rate CEA'!Y351*'Unit cost and utilities'!$H$12-('Surv-rate CEA'!X350-'Surv-rate CEA'!X351)*'Unit cost and utilities'!$G$14</f>
        <v>1.2373103423282434</v>
      </c>
      <c r="AH353" s="12">
        <f t="shared" si="155"/>
        <v>0.6857903428868839</v>
      </c>
      <c r="AI353" s="12">
        <f>'Surv-rate CEA'!AC351*'Unit cost and utilities'!$H$5+'Surv-rate CEA'!AB351*'Unit cost and utilities'!$H$5+('Surv-rate CEA'!AA350-'Surv-rate CEA'!AA351)*'Unit cost and utilities'!$G$14</f>
        <v>34.136352344542935</v>
      </c>
      <c r="AJ353" s="12">
        <f t="shared" si="156"/>
        <v>18.920379130768708</v>
      </c>
      <c r="AK353" s="12">
        <f>AI353-'Surv-rate CEA'!AB351*'Unit cost and utilities'!$H$5-('Surv-rate CEA'!AA350-'Surv-rate CEA'!AA351)*'Unit cost and utilities'!$G$14</f>
        <v>1.3627508500792218</v>
      </c>
      <c r="AL353" s="12">
        <f t="shared" si="157"/>
        <v>0.75531686818899502</v>
      </c>
      <c r="AM353" s="12">
        <f>'Surv-rate CEA'!AF351*'Unit cost and utilities'!$H$9+'Surv-rate CEA'!AE351*'Unit cost and utilities'!$H$9+('Surv-rate CEA'!AD350-'Surv-rate CEA'!AD351)*'Unit cost and utilities'!G360</f>
        <v>98.314367028305384</v>
      </c>
      <c r="AN353" s="12">
        <f t="shared" si="158"/>
        <v>54.491618770581638</v>
      </c>
      <c r="AO353" s="12">
        <f>AM353-'Surv-rate CEA'!AE351*'Unit cost and utilities'!$H$9-('Surv-rate CEA'!AD350-'Surv-rate CEA'!AD351)*'Unit cost and utilities'!G360</f>
        <v>6.7559790621754132</v>
      </c>
      <c r="AP353" s="12">
        <f t="shared" si="159"/>
        <v>3.744561925238282</v>
      </c>
      <c r="AQ353" s="13">
        <f>'Surv-rate CEA'!AI351*'Unit cost and utilities'!$H$4+'Surv-rate CEA'!AH351*'Unit cost and utilities'!$H$4+('Surv-rate CEA'!AG350-'Surv-rate CEA'!AG351)*'Unit cost and utilities'!$G$14</f>
        <v>27.159460333993373</v>
      </c>
      <c r="AR353" s="12">
        <f t="shared" si="160"/>
        <v>15.053374224629948</v>
      </c>
      <c r="AS353" s="13">
        <f>AQ353-'Surv-rate CEA'!AH351*'Unit cost and utilities'!$H$4-('Surv-rate CEA'!AG350-'Surv-rate CEA'!AG351)*'Unit cost and utilities'!$G$14</f>
        <v>5.4453555081001581E-2</v>
      </c>
      <c r="AT353" s="12">
        <f t="shared" si="161"/>
        <v>3.0181370778927068E-2</v>
      </c>
      <c r="AU353" s="12">
        <f>'Surv-rate CEA'!AL351*'Unit cost and utilities'!$H$8+'Surv-rate CEA'!AK351*'Unit cost and utilities'!$H$8+('Surv-rate CEA'!AJ350-'Surv-rate CEA'!AJ351)*'Unit cost and utilities'!$G$14</f>
        <v>28.248918223273296</v>
      </c>
      <c r="AV353" s="12">
        <f t="shared" si="162"/>
        <v>15.657216020734401</v>
      </c>
      <c r="AW353" s="12">
        <f>AU353-'Surv-rate CEA'!AK351*'Unit cost and utilities'!$H$8-('Surv-rate CEA'!AJ350-'Surv-rate CEA'!AJ351)*'Unit cost and utilities'!$G$14</f>
        <v>18.707428157840781</v>
      </c>
      <c r="AX353" s="12">
        <f t="shared" si="163"/>
        <v>10.368759665223827</v>
      </c>
      <c r="AY353" s="12">
        <f>'Surv-rate CEA'!AO351*'Unit cost and utilities'!$H$5+'Surv-rate CEA'!AN351*'Unit cost and utilities'!$H$5+('Surv-rate CEA'!AM350-'Surv-rate CEA'!AM351)*'Unit cost and utilities'!$G$14</f>
        <v>34.136352344542935</v>
      </c>
      <c r="AZ353" s="12">
        <f t="shared" si="164"/>
        <v>18.920379130768708</v>
      </c>
      <c r="BA353" s="12">
        <f>AY353-'Surv-rate CEA'!AN351*'Unit cost and utilities'!$H$5-('Surv-rate CEA'!AM350-'Surv-rate CEA'!AM351)*'Unit cost and utilities'!$G$14</f>
        <v>1.3627508500792218</v>
      </c>
      <c r="BB353" s="12">
        <f t="shared" si="165"/>
        <v>0.75531686818899502</v>
      </c>
    </row>
    <row r="354" spans="1:54">
      <c r="A354" s="12">
        <v>349</v>
      </c>
      <c r="B354" s="12">
        <f t="shared" si="166"/>
        <v>20.021917808219179</v>
      </c>
      <c r="C354" s="12">
        <f>'Surv-rate CEA'!D352*'Unit cost and utilities'!$H$7+'Surv-rate CEA'!E352*'Unit cost and utilities'!$H$7+'Unit cost and utilities'!$G$14*('Surv-rate CEA'!C351-'Surv-rate CEA'!C352)</f>
        <v>32.723704551312551</v>
      </c>
      <c r="D354" s="12">
        <f t="shared" si="140"/>
        <v>18.106587387472402</v>
      </c>
      <c r="E354" s="12">
        <f>C354-'Surv-rate CEA'!E352*'Unit cost and utilities'!$H$7-'Unit cost and utilities'!$G$14*('Surv-rate CEA'!C351-'Surv-rate CEA'!C352)</f>
        <v>0.49538314143507733</v>
      </c>
      <c r="F354" s="12">
        <f t="shared" si="141"/>
        <v>0.27410399475431801</v>
      </c>
      <c r="G354" s="12">
        <f>'Surv-rate CEA'!G352*'Unit cost and utilities'!$H$4+'Surv-rate CEA'!H352*'Unit cost and utilities'!$H$4+('Surv-rate CEA'!F351-'Surv-rate CEA'!F352)*'Unit cost and utilities'!$G$14</f>
        <v>26.974839245455641</v>
      </c>
      <c r="H354" s="12">
        <f t="shared" si="142"/>
        <v>14.925641542050654</v>
      </c>
      <c r="I354" s="12">
        <f>G354-'Surv-rate CEA'!H352*'Unit cost and utilities'!$H$4-('Surv-rate CEA'!F351-'Surv-rate CEA'!F352)*'Unit cost and utilities'!$G$14</f>
        <v>5.3699736705669077E-2</v>
      </c>
      <c r="J354" s="12">
        <f t="shared" si="143"/>
        <v>2.9712986004405684E-2</v>
      </c>
      <c r="K354" s="12">
        <f>'Surv-rate CEA'!K352*'Unit cost and utilities'!$H$10+'Surv-rate CEA'!J352*'Unit cost and utilities'!$H$10+('Surv-rate CEA'!I351-'Surv-rate CEA'!I352)*'Unit cost and utilities'!$G$14</f>
        <v>29.55814097175454</v>
      </c>
      <c r="L354" s="12">
        <f t="shared" si="144"/>
        <v>16.355026726178995</v>
      </c>
      <c r="M354" s="12">
        <f>K354-'Surv-rate CEA'!J352*'Unit cost and utilities'!$H$10-('Surv-rate CEA'!I351-'Surv-rate CEA'!I352)*'Unit cost and utilities'!$G$14</f>
        <v>1.2263206190511315</v>
      </c>
      <c r="N354" s="12">
        <f t="shared" si="145"/>
        <v>0.67854424669709168</v>
      </c>
      <c r="O354" s="12">
        <f>'Surv-rate CEA'!N352*'Unit cost and utilities'!$H$3+'Surv-rate CEA'!M352*'Unit cost and utilities'!$H$3+('Surv-rate CEA'!L351-'Surv-rate CEA'!L352)*'Unit cost and utilities'!$G$14</f>
        <v>26.894463888635975</v>
      </c>
      <c r="P354" s="12">
        <f t="shared" si="146"/>
        <v>14.881168477585335</v>
      </c>
      <c r="Q354" s="12">
        <f>O354-'Surv-rate CEA'!M352*'Unit cost and utilities'!$H$3-('Surv-rate CEA'!L351-'Surv-rate CEA'!L352)*'Unit cost and utilities'!$G$14</f>
        <v>5.3699736705669854E-2</v>
      </c>
      <c r="R354" s="12">
        <f t="shared" si="147"/>
        <v>2.9712986004406115E-2</v>
      </c>
      <c r="S354" s="12">
        <f>'Surv-rate CEA'!Q352*'Unit cost and utilities'!$H$11+'Surv-rate CEA'!P352*'Unit cost and utilities'!$H$11+('Surv-rate CEA'!O351-'Surv-rate CEA'!O352)*'Unit cost and utilities'!$G$14</f>
        <v>29.55814097175454</v>
      </c>
      <c r="T354" s="12">
        <f t="shared" si="148"/>
        <v>16.355026726178995</v>
      </c>
      <c r="U354" s="12">
        <f>S354-'Surv-rate CEA'!P352*'Unit cost and utilities'!$H$11-('Surv-rate CEA'!O351-'Surv-rate CEA'!O352)*'Unit cost and utilities'!$G$14</f>
        <v>1.2263206190511315</v>
      </c>
      <c r="V354" s="12">
        <f t="shared" si="149"/>
        <v>0.67854424669709168</v>
      </c>
      <c r="W354" s="12">
        <f>'Surv-rate CEA'!T352*'Unit cost and utilities'!$H$4+'Surv-rate CEA'!S352*'Unit cost and utilities'!$H$4+('Surv-rate CEA'!R351-'Surv-rate CEA'!R352)*'Unit cost and utilities'!$G$14</f>
        <v>26.974839245455641</v>
      </c>
      <c r="X354" s="12">
        <f t="shared" si="150"/>
        <v>14.925641542050654</v>
      </c>
      <c r="Y354" s="12">
        <f>W354-'Surv-rate CEA'!S352*'Unit cost and utilities'!$H$4-('Surv-rate CEA'!R351-'Surv-rate CEA'!R352)*'Unit cost and utilities'!$G$14</f>
        <v>5.3699736705669077E-2</v>
      </c>
      <c r="Z354" s="12">
        <f t="shared" si="151"/>
        <v>2.9712986004405684E-2</v>
      </c>
      <c r="AA354" s="12">
        <f>'Surv-rate CEA'!W352*'Unit cost and utilities'!$H$6+'Surv-rate CEA'!V352*'Unit cost and utilities'!$H$6+('Surv-rate CEA'!U351-'Surv-rate CEA'!U352)*'Unit cost and utilities'!$G$14</f>
        <v>35.861551655188308</v>
      </c>
      <c r="AB354" s="12">
        <f t="shared" si="152"/>
        <v>19.842812047054064</v>
      </c>
      <c r="AC354" s="12">
        <f>AA354-'Surv-rate CEA'!V352*'Unit cost and utilities'!$H$6-('Surv-rate CEA'!U351-'Surv-rate CEA'!U352)*'Unit cost and utilities'!$G$14</f>
        <v>11.428748982283285</v>
      </c>
      <c r="AD354" s="12">
        <f t="shared" si="153"/>
        <v>6.3237229713008869</v>
      </c>
      <c r="AE354" s="12">
        <f>'Surv-rate CEA'!Z352*'Unit cost and utilities'!$H$12+'Surv-rate CEA'!Y352*'Unit cost and utilities'!$H$12+('Surv-rate CEA'!X351-'Surv-rate CEA'!X352)*'Unit cost and utilities'!$G$14</f>
        <v>29.55814097175454</v>
      </c>
      <c r="AF354" s="12">
        <f t="shared" si="154"/>
        <v>16.355026726178995</v>
      </c>
      <c r="AG354" s="12">
        <f>AE354-'Surv-rate CEA'!Y352*'Unit cost and utilities'!$H$12-('Surv-rate CEA'!X351-'Surv-rate CEA'!X352)*'Unit cost and utilities'!$G$14</f>
        <v>1.2263206190511315</v>
      </c>
      <c r="AH354" s="12">
        <f t="shared" si="155"/>
        <v>0.67854424669709168</v>
      </c>
      <c r="AI354" s="12">
        <f>'Surv-rate CEA'!AC352*'Unit cost and utilities'!$H$5+'Surv-rate CEA'!AB352*'Unit cost and utilities'!$H$5+('Surv-rate CEA'!AA351-'Surv-rate CEA'!AA352)*'Unit cost and utilities'!$G$14</f>
        <v>33.915388588667639</v>
      </c>
      <c r="AJ354" s="12">
        <f t="shared" si="156"/>
        <v>18.765966619025829</v>
      </c>
      <c r="AK354" s="12">
        <f>AI354-'Surv-rate CEA'!AB352*'Unit cost and utilities'!$H$5-('Surv-rate CEA'!AA351-'Surv-rate CEA'!AA352)*'Unit cost and utilities'!$G$14</f>
        <v>1.3492544120607692</v>
      </c>
      <c r="AL354" s="12">
        <f t="shared" si="157"/>
        <v>0.7465656243657508</v>
      </c>
      <c r="AM354" s="12">
        <f>'Surv-rate CEA'!AF352*'Unit cost and utilities'!$H$9+'Surv-rate CEA'!AE352*'Unit cost and utilities'!$H$9+('Surv-rate CEA'!AD351-'Surv-rate CEA'!AD352)*'Unit cost and utilities'!G361</f>
        <v>97.941377316629925</v>
      </c>
      <c r="AN354" s="12">
        <f t="shared" si="158"/>
        <v>54.192645103863597</v>
      </c>
      <c r="AO354" s="12">
        <f>AM354-'Surv-rate CEA'!AE352*'Unit cost and utilities'!$H$9-('Surv-rate CEA'!AD351-'Surv-rate CEA'!AD352)*'Unit cost and utilities'!G361</f>
        <v>6.7099887905054487</v>
      </c>
      <c r="AP354" s="12">
        <f t="shared" si="159"/>
        <v>3.7127519658948263</v>
      </c>
      <c r="AQ354" s="13">
        <f>'Surv-rate CEA'!AI352*'Unit cost and utilities'!$H$4+'Surv-rate CEA'!AH352*'Unit cost and utilities'!$H$4+('Surv-rate CEA'!AG351-'Surv-rate CEA'!AG352)*'Unit cost and utilities'!$G$14</f>
        <v>26.974839245455641</v>
      </c>
      <c r="AR354" s="12">
        <f t="shared" si="160"/>
        <v>14.925641542050654</v>
      </c>
      <c r="AS354" s="13">
        <f>AQ354-'Surv-rate CEA'!AH352*'Unit cost and utilities'!$H$4-('Surv-rate CEA'!AG351-'Surv-rate CEA'!AG352)*'Unit cost and utilities'!$G$14</f>
        <v>5.3699736705669077E-2</v>
      </c>
      <c r="AT354" s="12">
        <f t="shared" si="161"/>
        <v>2.9712986004405684E-2</v>
      </c>
      <c r="AU354" s="12">
        <f>'Surv-rate CEA'!AL352*'Unit cost and utilities'!$H$8+'Surv-rate CEA'!AK352*'Unit cost and utilities'!$H$8+('Surv-rate CEA'!AJ351-'Surv-rate CEA'!AJ352)*'Unit cost and utilities'!$G$14</f>
        <v>28.09210970290248</v>
      </c>
      <c r="AV354" s="12">
        <f t="shared" si="162"/>
        <v>15.543846462629887</v>
      </c>
      <c r="AW354" s="12">
        <f>AU354-'Surv-rate CEA'!AK352*'Unit cost and utilities'!$H$8-('Surv-rate CEA'!AJ351-'Surv-rate CEA'!AJ352)*'Unit cost and utilities'!$G$14</f>
        <v>18.603405527927077</v>
      </c>
      <c r="AX354" s="12">
        <f t="shared" si="163"/>
        <v>10.293583581522951</v>
      </c>
      <c r="AY354" s="12">
        <f>'Surv-rate CEA'!AO352*'Unit cost and utilities'!$H$5+'Surv-rate CEA'!AN352*'Unit cost and utilities'!$H$5+('Surv-rate CEA'!AM351-'Surv-rate CEA'!AM352)*'Unit cost and utilities'!$G$14</f>
        <v>33.915388588667639</v>
      </c>
      <c r="AZ354" s="12">
        <f t="shared" si="164"/>
        <v>18.765966619025829</v>
      </c>
      <c r="BA354" s="12">
        <f>AY354-'Surv-rate CEA'!AN352*'Unit cost and utilities'!$H$5-('Surv-rate CEA'!AM351-'Surv-rate CEA'!AM352)*'Unit cost and utilities'!$G$14</f>
        <v>1.3492544120607692</v>
      </c>
      <c r="BB354" s="12">
        <f t="shared" si="165"/>
        <v>0.7465656243657508</v>
      </c>
    </row>
  </sheetData>
  <mergeCells count="49">
    <mergeCell ref="K1:R1"/>
    <mergeCell ref="C1:J1"/>
    <mergeCell ref="A3:A4"/>
    <mergeCell ref="B3:B4"/>
    <mergeCell ref="C3:D3"/>
    <mergeCell ref="E3:F3"/>
    <mergeCell ref="C2:F2"/>
    <mergeCell ref="G3:H3"/>
    <mergeCell ref="I3:J3"/>
    <mergeCell ref="A1:B2"/>
    <mergeCell ref="G2:J2"/>
    <mergeCell ref="K2:N2"/>
    <mergeCell ref="O2:R2"/>
    <mergeCell ref="K3:L3"/>
    <mergeCell ref="M3:N3"/>
    <mergeCell ref="O3:P3"/>
    <mergeCell ref="Q3:R3"/>
    <mergeCell ref="AC3:AD3"/>
    <mergeCell ref="AI3:AJ3"/>
    <mergeCell ref="AK3:AL3"/>
    <mergeCell ref="S2:V2"/>
    <mergeCell ref="W2:Z2"/>
    <mergeCell ref="S3:T3"/>
    <mergeCell ref="U3:V3"/>
    <mergeCell ref="W3:X3"/>
    <mergeCell ref="Y3:Z3"/>
    <mergeCell ref="AU1:BB1"/>
    <mergeCell ref="AU2:AX2"/>
    <mergeCell ref="AY2:BB2"/>
    <mergeCell ref="AU3:AV3"/>
    <mergeCell ref="AW3:AX3"/>
    <mergeCell ref="AY3:AZ3"/>
    <mergeCell ref="BA3:BB3"/>
    <mergeCell ref="A5:B5"/>
    <mergeCell ref="AE2:AH2"/>
    <mergeCell ref="AE3:AF3"/>
    <mergeCell ref="AG3:AH3"/>
    <mergeCell ref="AM1:AT1"/>
    <mergeCell ref="AM2:AP2"/>
    <mergeCell ref="AQ2:AT2"/>
    <mergeCell ref="AM3:AN3"/>
    <mergeCell ref="AO3:AP3"/>
    <mergeCell ref="AQ3:AR3"/>
    <mergeCell ref="AS3:AT3"/>
    <mergeCell ref="S1:Z1"/>
    <mergeCell ref="AA1:AL1"/>
    <mergeCell ref="AA2:AD2"/>
    <mergeCell ref="AI2:AL2"/>
    <mergeCell ref="AA3:AB3"/>
  </mergeCells>
  <phoneticPr fontId="5"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70C0A-BE88-4408-A12B-D926E3E3E4A5}">
  <sheetPr codeName="Sheet8"/>
  <dimension ref="A1:CJ354"/>
  <sheetViews>
    <sheetView topLeftCell="N1" workbookViewId="0">
      <selection activeCell="AA2" sqref="AA2:AL3"/>
    </sheetView>
  </sheetViews>
  <sheetFormatPr defaultRowHeight="13.8"/>
  <cols>
    <col min="1" max="3" width="8.88671875" style="12"/>
    <col min="4" max="4" width="9.77734375" style="12" bestFit="1" customWidth="1"/>
    <col min="5" max="44" width="8.88671875" style="12"/>
    <col min="45" max="45" width="9.109375" style="12" bestFit="1" customWidth="1"/>
    <col min="46" max="54" width="8.88671875" style="12"/>
    <col min="55" max="88" width="8.88671875" style="85"/>
    <col min="89" max="16384" width="8.88671875" style="12"/>
  </cols>
  <sheetData>
    <row r="1" spans="1:88" ht="14.4" customHeight="1">
      <c r="A1" s="104" t="s">
        <v>162</v>
      </c>
      <c r="B1" s="104"/>
      <c r="C1" s="104" t="s">
        <v>165</v>
      </c>
      <c r="D1" s="104"/>
      <c r="E1" s="104"/>
      <c r="F1" s="104"/>
      <c r="G1" s="104"/>
      <c r="H1" s="104"/>
      <c r="I1" s="104"/>
      <c r="J1" s="104"/>
      <c r="K1" s="104" t="s">
        <v>169</v>
      </c>
      <c r="L1" s="104"/>
      <c r="M1" s="104"/>
      <c r="N1" s="104"/>
      <c r="O1" s="104"/>
      <c r="P1" s="104"/>
      <c r="Q1" s="104"/>
      <c r="R1" s="104"/>
      <c r="S1" s="104" t="s">
        <v>82</v>
      </c>
      <c r="T1" s="104"/>
      <c r="U1" s="104"/>
      <c r="V1" s="104"/>
      <c r="W1" s="104"/>
      <c r="X1" s="104"/>
      <c r="Y1" s="104"/>
      <c r="Z1" s="104"/>
      <c r="AA1" s="104" t="s">
        <v>170</v>
      </c>
      <c r="AB1" s="104"/>
      <c r="AC1" s="104"/>
      <c r="AD1" s="104"/>
      <c r="AE1" s="104"/>
      <c r="AF1" s="104"/>
      <c r="AG1" s="104"/>
      <c r="AH1" s="104"/>
      <c r="AI1" s="104"/>
      <c r="AJ1" s="104"/>
      <c r="AK1" s="104"/>
      <c r="AL1" s="104"/>
      <c r="AM1" s="104" t="s">
        <v>83</v>
      </c>
      <c r="AN1" s="104"/>
      <c r="AO1" s="104"/>
      <c r="AP1" s="104"/>
      <c r="AQ1" s="104"/>
      <c r="AR1" s="104"/>
      <c r="AS1" s="104"/>
      <c r="AT1" s="104"/>
      <c r="AU1" s="104" t="s">
        <v>177</v>
      </c>
      <c r="AV1" s="104"/>
      <c r="AW1" s="104"/>
      <c r="AX1" s="104"/>
      <c r="AY1" s="104"/>
      <c r="AZ1" s="104"/>
      <c r="BA1" s="104"/>
      <c r="BB1" s="104"/>
    </row>
    <row r="2" spans="1:88">
      <c r="A2" s="104"/>
      <c r="B2" s="104"/>
      <c r="C2" s="104" t="s">
        <v>166</v>
      </c>
      <c r="D2" s="104"/>
      <c r="E2" s="104"/>
      <c r="F2" s="104"/>
      <c r="G2" s="104" t="s">
        <v>167</v>
      </c>
      <c r="H2" s="104"/>
      <c r="I2" s="104"/>
      <c r="J2" s="104"/>
      <c r="K2" s="104" t="s">
        <v>166</v>
      </c>
      <c r="L2" s="104"/>
      <c r="M2" s="104"/>
      <c r="N2" s="104"/>
      <c r="O2" s="104" t="s">
        <v>167</v>
      </c>
      <c r="P2" s="104"/>
      <c r="Q2" s="104"/>
      <c r="R2" s="104"/>
      <c r="S2" s="104" t="s">
        <v>166</v>
      </c>
      <c r="T2" s="104"/>
      <c r="U2" s="104"/>
      <c r="V2" s="104"/>
      <c r="W2" s="104" t="s">
        <v>167</v>
      </c>
      <c r="X2" s="104"/>
      <c r="Y2" s="104"/>
      <c r="Z2" s="104"/>
      <c r="AA2" s="104" t="s">
        <v>172</v>
      </c>
      <c r="AB2" s="104"/>
      <c r="AC2" s="104"/>
      <c r="AD2" s="104"/>
      <c r="AE2" s="104" t="s">
        <v>174</v>
      </c>
      <c r="AF2" s="104"/>
      <c r="AG2" s="104"/>
      <c r="AH2" s="104"/>
      <c r="AI2" s="104" t="s">
        <v>176</v>
      </c>
      <c r="AJ2" s="104"/>
      <c r="AK2" s="104"/>
      <c r="AL2" s="104"/>
      <c r="AM2" s="104" t="s">
        <v>166</v>
      </c>
      <c r="AN2" s="104"/>
      <c r="AO2" s="104"/>
      <c r="AP2" s="104"/>
      <c r="AQ2" s="104" t="s">
        <v>167</v>
      </c>
      <c r="AR2" s="104"/>
      <c r="AS2" s="104"/>
      <c r="AT2" s="104"/>
      <c r="AU2" s="104" t="s">
        <v>166</v>
      </c>
      <c r="AV2" s="104"/>
      <c r="AW2" s="104"/>
      <c r="AX2" s="104"/>
      <c r="AY2" s="104" t="s">
        <v>167</v>
      </c>
      <c r="AZ2" s="104"/>
      <c r="BA2" s="104"/>
      <c r="BB2" s="104"/>
    </row>
    <row r="3" spans="1:88">
      <c r="A3" s="104" t="s">
        <v>164</v>
      </c>
      <c r="B3" s="104" t="s">
        <v>163</v>
      </c>
      <c r="C3" s="104" t="s">
        <v>168</v>
      </c>
      <c r="D3" s="104"/>
      <c r="E3" s="104" t="s">
        <v>60</v>
      </c>
      <c r="F3" s="104"/>
      <c r="G3" s="104" t="s">
        <v>168</v>
      </c>
      <c r="H3" s="104"/>
      <c r="I3" s="104" t="s">
        <v>60</v>
      </c>
      <c r="J3" s="104"/>
      <c r="K3" s="104" t="s">
        <v>168</v>
      </c>
      <c r="L3" s="104"/>
      <c r="M3" s="104" t="s">
        <v>60</v>
      </c>
      <c r="N3" s="104"/>
      <c r="O3" s="104" t="s">
        <v>168</v>
      </c>
      <c r="P3" s="104"/>
      <c r="Q3" s="104" t="s">
        <v>60</v>
      </c>
      <c r="R3" s="104"/>
      <c r="S3" s="104" t="s">
        <v>168</v>
      </c>
      <c r="T3" s="104"/>
      <c r="U3" s="104" t="s">
        <v>60</v>
      </c>
      <c r="V3" s="104"/>
      <c r="W3" s="104" t="s">
        <v>168</v>
      </c>
      <c r="X3" s="104"/>
      <c r="Y3" s="104" t="s">
        <v>60</v>
      </c>
      <c r="Z3" s="104"/>
      <c r="AA3" s="104" t="s">
        <v>168</v>
      </c>
      <c r="AB3" s="104"/>
      <c r="AC3" s="104" t="s">
        <v>60</v>
      </c>
      <c r="AD3" s="104"/>
      <c r="AE3" s="104" t="s">
        <v>168</v>
      </c>
      <c r="AF3" s="104"/>
      <c r="AG3" s="104" t="s">
        <v>60</v>
      </c>
      <c r="AH3" s="104"/>
      <c r="AI3" s="104" t="s">
        <v>168</v>
      </c>
      <c r="AJ3" s="104"/>
      <c r="AK3" s="104" t="s">
        <v>60</v>
      </c>
      <c r="AL3" s="104"/>
      <c r="AM3" s="104" t="s">
        <v>168</v>
      </c>
      <c r="AN3" s="104"/>
      <c r="AO3" s="104" t="s">
        <v>60</v>
      </c>
      <c r="AP3" s="104"/>
      <c r="AQ3" s="104" t="s">
        <v>168</v>
      </c>
      <c r="AR3" s="104"/>
      <c r="AS3" s="104" t="s">
        <v>60</v>
      </c>
      <c r="AT3" s="104"/>
      <c r="AU3" s="104" t="s">
        <v>168</v>
      </c>
      <c r="AV3" s="104"/>
      <c r="AW3" s="104" t="s">
        <v>60</v>
      </c>
      <c r="AX3" s="104"/>
      <c r="AY3" s="104" t="s">
        <v>168</v>
      </c>
      <c r="AZ3" s="104"/>
      <c r="BA3" s="104" t="s">
        <v>60</v>
      </c>
      <c r="BB3" s="104"/>
    </row>
    <row r="4" spans="1:88">
      <c r="A4" s="104"/>
      <c r="B4" s="104"/>
      <c r="C4" s="84" t="s">
        <v>291</v>
      </c>
      <c r="D4" s="84" t="s">
        <v>292</v>
      </c>
      <c r="E4" s="84" t="s">
        <v>291</v>
      </c>
      <c r="F4" s="84" t="s">
        <v>292</v>
      </c>
      <c r="G4" s="84" t="s">
        <v>291</v>
      </c>
      <c r="H4" s="84" t="s">
        <v>292</v>
      </c>
      <c r="I4" s="84" t="s">
        <v>291</v>
      </c>
      <c r="J4" s="84" t="s">
        <v>292</v>
      </c>
      <c r="K4" s="84" t="s">
        <v>291</v>
      </c>
      <c r="L4" s="84" t="s">
        <v>292</v>
      </c>
      <c r="M4" s="84" t="s">
        <v>291</v>
      </c>
      <c r="N4" s="84" t="s">
        <v>292</v>
      </c>
      <c r="O4" s="84" t="s">
        <v>291</v>
      </c>
      <c r="P4" s="84" t="s">
        <v>292</v>
      </c>
      <c r="Q4" s="84" t="s">
        <v>291</v>
      </c>
      <c r="R4" s="84" t="s">
        <v>292</v>
      </c>
      <c r="S4" s="84" t="s">
        <v>291</v>
      </c>
      <c r="T4" s="84" t="s">
        <v>292</v>
      </c>
      <c r="U4" s="84" t="s">
        <v>291</v>
      </c>
      <c r="V4" s="84" t="s">
        <v>292</v>
      </c>
      <c r="W4" s="84" t="s">
        <v>291</v>
      </c>
      <c r="X4" s="84" t="s">
        <v>292</v>
      </c>
      <c r="Y4" s="84" t="s">
        <v>291</v>
      </c>
      <c r="Z4" s="84" t="s">
        <v>292</v>
      </c>
      <c r="AA4" s="84" t="s">
        <v>291</v>
      </c>
      <c r="AB4" s="84" t="s">
        <v>292</v>
      </c>
      <c r="AC4" s="84" t="s">
        <v>291</v>
      </c>
      <c r="AD4" s="84" t="s">
        <v>292</v>
      </c>
      <c r="AE4" s="84" t="s">
        <v>291</v>
      </c>
      <c r="AF4" s="84" t="s">
        <v>292</v>
      </c>
      <c r="AG4" s="84" t="s">
        <v>291</v>
      </c>
      <c r="AH4" s="84" t="s">
        <v>292</v>
      </c>
      <c r="AI4" s="84" t="s">
        <v>291</v>
      </c>
      <c r="AJ4" s="84" t="s">
        <v>292</v>
      </c>
      <c r="AK4" s="84" t="s">
        <v>291</v>
      </c>
      <c r="AL4" s="84" t="s">
        <v>292</v>
      </c>
      <c r="AM4" s="84" t="s">
        <v>291</v>
      </c>
      <c r="AN4" s="84" t="s">
        <v>292</v>
      </c>
      <c r="AO4" s="84" t="s">
        <v>291</v>
      </c>
      <c r="AP4" s="84" t="s">
        <v>292</v>
      </c>
      <c r="AQ4" s="84" t="s">
        <v>291</v>
      </c>
      <c r="AR4" s="84" t="s">
        <v>292</v>
      </c>
      <c r="AS4" s="84" t="s">
        <v>291</v>
      </c>
      <c r="AT4" s="84" t="s">
        <v>292</v>
      </c>
      <c r="AU4" s="84" t="s">
        <v>291</v>
      </c>
      <c r="AV4" s="84" t="s">
        <v>292</v>
      </c>
      <c r="AW4" s="84" t="s">
        <v>291</v>
      </c>
      <c r="AX4" s="84" t="s">
        <v>292</v>
      </c>
      <c r="AY4" s="84" t="s">
        <v>291</v>
      </c>
      <c r="AZ4" s="84" t="s">
        <v>292</v>
      </c>
      <c r="BA4" s="84" t="s">
        <v>291</v>
      </c>
      <c r="BB4" s="84" t="s">
        <v>292</v>
      </c>
    </row>
    <row r="5" spans="1:88" s="83" customFormat="1">
      <c r="A5" s="140" t="s">
        <v>81</v>
      </c>
      <c r="B5" s="140"/>
      <c r="C5" s="84">
        <f>SUM(C6:C354)/365*21</f>
        <v>1.8705457379791601</v>
      </c>
      <c r="D5" s="84">
        <f t="shared" ref="D5:BB5" si="0">SUM(D6:D354)/365*21</f>
        <v>1.6730371135564941</v>
      </c>
      <c r="E5" s="84">
        <f t="shared" si="0"/>
        <v>0.66904541536480711</v>
      </c>
      <c r="F5" s="84">
        <f t="shared" si="0"/>
        <v>0.64478041800007135</v>
      </c>
      <c r="G5" s="84">
        <f t="shared" si="0"/>
        <v>1.323895201094403</v>
      </c>
      <c r="H5" s="84">
        <f t="shared" si="0"/>
        <v>1.2201102814619571</v>
      </c>
      <c r="I5" s="84">
        <f t="shared" si="0"/>
        <v>0.45222628432481426</v>
      </c>
      <c r="J5" s="84">
        <f t="shared" si="0"/>
        <v>0.44304112616202534</v>
      </c>
      <c r="K5" s="84">
        <f t="shared" si="0"/>
        <v>1.8113703137436128</v>
      </c>
      <c r="L5" s="84">
        <f t="shared" si="0"/>
        <v>1.6249655504195837</v>
      </c>
      <c r="M5" s="84">
        <f t="shared" si="0"/>
        <v>0.77706675125316538</v>
      </c>
      <c r="N5" s="84">
        <f t="shared" si="0"/>
        <v>0.74212918439731446</v>
      </c>
      <c r="O5" s="84">
        <f t="shared" si="0"/>
        <v>1.7520597033233321</v>
      </c>
      <c r="P5" s="84">
        <f t="shared" si="0"/>
        <v>1.6396070992274094</v>
      </c>
      <c r="Q5" s="84">
        <f t="shared" si="0"/>
        <v>0.45222628432481426</v>
      </c>
      <c r="R5" s="84">
        <f t="shared" si="0"/>
        <v>0.44304112616202534</v>
      </c>
      <c r="S5" s="84">
        <f t="shared" si="0"/>
        <v>1.8113703137436128</v>
      </c>
      <c r="T5" s="84">
        <f t="shared" si="0"/>
        <v>1.6249655504195837</v>
      </c>
      <c r="U5" s="84">
        <f t="shared" si="0"/>
        <v>0.77706675125316538</v>
      </c>
      <c r="V5" s="84">
        <f t="shared" si="0"/>
        <v>0.74212918439731446</v>
      </c>
      <c r="W5" s="84">
        <f t="shared" si="0"/>
        <v>1.323895201094403</v>
      </c>
      <c r="X5" s="84">
        <f t="shared" si="0"/>
        <v>1.2201102814619571</v>
      </c>
      <c r="Y5" s="84">
        <f t="shared" si="0"/>
        <v>0.45222628432481426</v>
      </c>
      <c r="Z5" s="84">
        <f t="shared" si="0"/>
        <v>0.44304112616202534</v>
      </c>
      <c r="AA5" s="84">
        <f t="shared" si="0"/>
        <v>1.9628193418998348</v>
      </c>
      <c r="AB5" s="84">
        <f t="shared" si="0"/>
        <v>1.7494499119925762</v>
      </c>
      <c r="AC5" s="84">
        <f t="shared" si="0"/>
        <v>1.3038437067401178</v>
      </c>
      <c r="AD5" s="84">
        <f t="shared" si="0"/>
        <v>1.1982657041463514</v>
      </c>
      <c r="AE5" s="84">
        <f t="shared" si="0"/>
        <v>1.8113703137436128</v>
      </c>
      <c r="AF5" s="84">
        <f t="shared" si="0"/>
        <v>1.6249655504195837</v>
      </c>
      <c r="AG5" s="84">
        <f t="shared" si="0"/>
        <v>0.77706675125316538</v>
      </c>
      <c r="AH5" s="84">
        <f t="shared" si="0"/>
        <v>0.74212918439731446</v>
      </c>
      <c r="AI5" s="84">
        <f t="shared" si="0"/>
        <v>1.4281114508820421</v>
      </c>
      <c r="AJ5" s="84">
        <f t="shared" si="0"/>
        <v>1.3087201794028349</v>
      </c>
      <c r="AK5" s="84">
        <f t="shared" si="0"/>
        <v>0.67482861155641793</v>
      </c>
      <c r="AL5" s="84">
        <f t="shared" si="0"/>
        <v>0.64992983576681929</v>
      </c>
      <c r="AM5" s="84">
        <f t="shared" si="0"/>
        <v>2.8876285693059343</v>
      </c>
      <c r="AN5" s="84">
        <f t="shared" si="0"/>
        <v>2.481400810928442</v>
      </c>
      <c r="AO5" s="84">
        <f t="shared" si="0"/>
        <v>1.1291949486912383</v>
      </c>
      <c r="AP5" s="84">
        <f t="shared" si="0"/>
        <v>1.0503443702571613</v>
      </c>
      <c r="AQ5" s="84">
        <f t="shared" si="0"/>
        <v>1.323895201094403</v>
      </c>
      <c r="AR5" s="84">
        <f t="shared" si="0"/>
        <v>1.2201102814619571</v>
      </c>
      <c r="AS5" s="84">
        <f t="shared" si="0"/>
        <v>0.45222628432481426</v>
      </c>
      <c r="AT5" s="84">
        <f t="shared" si="0"/>
        <v>0.44304112616202534</v>
      </c>
      <c r="AU5" s="84">
        <f t="shared" si="0"/>
        <v>1.8230209825355088</v>
      </c>
      <c r="AV5" s="84">
        <f t="shared" si="0"/>
        <v>1.6362410752035645</v>
      </c>
      <c r="AW5" s="84">
        <f t="shared" si="0"/>
        <v>1.5123343687630633</v>
      </c>
      <c r="AX5" s="84">
        <f t="shared" si="0"/>
        <v>1.3723040835664873</v>
      </c>
      <c r="AY5" s="84">
        <f t="shared" si="0"/>
        <v>1.4281114508820421</v>
      </c>
      <c r="AZ5" s="84">
        <f t="shared" si="0"/>
        <v>1.3087201794028349</v>
      </c>
      <c r="BA5" s="84">
        <f t="shared" si="0"/>
        <v>0.67482861155641793</v>
      </c>
      <c r="BB5" s="84">
        <f t="shared" si="0"/>
        <v>0.64992983576681929</v>
      </c>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row>
    <row r="6" spans="1:88">
      <c r="A6" s="12">
        <v>1</v>
      </c>
      <c r="B6" s="12">
        <v>0</v>
      </c>
      <c r="C6" s="12">
        <f>'Surv-rate CEA'!D4*Parameter!$D$57+'Surv-rate CEA'!E4*Parameter!$D$58-'Unit cost and utilities'!D36</f>
        <v>0.703787895716946</v>
      </c>
      <c r="D6" s="12">
        <f t="shared" ref="D6:D69" si="1">C6/(1+DISC)^($B6)</f>
        <v>0.703787895716946</v>
      </c>
      <c r="E6" s="12">
        <f>C6-'Surv-rate CEA'!E4*Parameter!$D$58</f>
        <v>0.703787895716946</v>
      </c>
      <c r="F6" s="12">
        <f t="shared" ref="F6:F69" si="2">E6/(1+DISC)^($B6)</f>
        <v>0.703787895716946</v>
      </c>
      <c r="G6" s="12">
        <f>'Surv-rate CEA'!G4*Parameter!$D$57+'Surv-rate CEA'!H4*Parameter!$D$58-'Unit cost and utilities'!D33</f>
        <v>0.68392374406585077</v>
      </c>
      <c r="H6" s="12">
        <f t="shared" ref="H6:H69" si="3">G6/(1+DISC)^($B6)</f>
        <v>0.68392374406585077</v>
      </c>
      <c r="I6" s="12">
        <f>G6-'Surv-rate CEA'!H4*Parameter!$D$58</f>
        <v>0.68392374406585077</v>
      </c>
      <c r="J6" s="12">
        <f t="shared" ref="J6:J69" si="4">I6/(1+DISC)^($B6)</f>
        <v>0.68392374406585077</v>
      </c>
      <c r="K6" s="12">
        <f>'Surv-rate CEA'!K4*Parameter!$D$57+'Surv-rate CEA'!J4*Parameter!$D$58-'Unit cost and utilities'!D39</f>
        <v>0.65243468237189162</v>
      </c>
      <c r="L6" s="12">
        <f t="shared" ref="L6:L69" si="5">K6/(1+DISC)^($B6)</f>
        <v>0.65243468237189162</v>
      </c>
      <c r="M6" s="12">
        <f>K6-'Surv-rate CEA'!J4*Parameter!$D$58</f>
        <v>0.65243468237189162</v>
      </c>
      <c r="N6" s="12">
        <f t="shared" ref="N6:N69" si="6">M6/(1+DISC)^($B6)</f>
        <v>0.65243468237189162</v>
      </c>
      <c r="O6" s="12">
        <f>'Surv-rate CEA'!N4*Parameter!$D$57+'Surv-rate CEA'!M4*Parameter!$D$58-'Unit cost and utilities'!D33</f>
        <v>1.3539237440658507</v>
      </c>
      <c r="P6" s="12">
        <f t="shared" ref="P6:P69" si="7">O6/(1+DISC)^($B6)</f>
        <v>1.3539237440658507</v>
      </c>
      <c r="Q6" s="12">
        <f>O6-'Surv-rate CEA'!M4*Parameter!$D$58</f>
        <v>0.68392374406585066</v>
      </c>
      <c r="R6" s="12">
        <f t="shared" ref="R6:R69" si="8">Q6/(1+DISC)^($B6)</f>
        <v>0.68392374406585066</v>
      </c>
      <c r="S6" s="12">
        <f>'Surv-rate CEA'!Q4*Parameter!$D$57+'Surv-rate CEA'!P4*Parameter!$D$58-'Unit cost and utilities'!D39</f>
        <v>0.65243468237189162</v>
      </c>
      <c r="T6" s="12">
        <f t="shared" ref="T6:T69" si="9">S6/(1+DISC)^($B6)</f>
        <v>0.65243468237189162</v>
      </c>
      <c r="U6" s="12">
        <f>S6-'Surv-rate CEA'!P4*Parameter!$D$58</f>
        <v>0.65243468237189162</v>
      </c>
      <c r="V6" s="12">
        <f t="shared" ref="V6:V69" si="10">U6/(1+DISC)^($B6)</f>
        <v>0.65243468237189162</v>
      </c>
      <c r="W6" s="12">
        <f>'Surv-rate CEA'!T4*UPFS+'Surv-rate CEA'!S4*UPD-'Unit cost and utilities'!D33</f>
        <v>0.68392374406585077</v>
      </c>
      <c r="X6" s="12">
        <f t="shared" ref="X6:X69" si="11">W6/(1+DISC)^($B6)</f>
        <v>0.68392374406585077</v>
      </c>
      <c r="Y6" s="12">
        <f>W6-'Surv-rate CEA'!S4*UPD</f>
        <v>0.68392374406585077</v>
      </c>
      <c r="Z6" s="12">
        <f t="shared" ref="Z6:Z69" si="12">Y6/(1+DISC)^($B6)</f>
        <v>0.68392374406585077</v>
      </c>
      <c r="AA6" s="12">
        <f>'Surv-rate CEA'!W4*UPFS+'Surv-rate CEA'!V4*UPD-'Unit cost and utilities'!D35</f>
        <v>0.65243468237189162</v>
      </c>
      <c r="AB6" s="12">
        <f t="shared" ref="AB6:AB69" si="13">AA6/(1+DISC)^($B6)</f>
        <v>0.65243468237189162</v>
      </c>
      <c r="AC6" s="12">
        <f>AA6-'Surv-rate CEA'!V4*UPD</f>
        <v>0.65243468237189162</v>
      </c>
      <c r="AD6" s="12">
        <f t="shared" ref="AD6:AD69" si="14">AC6/(1+DISC)^($B6)</f>
        <v>0.65243468237189162</v>
      </c>
      <c r="AE6" s="12">
        <f>'Surv-rate CEA'!Z4*UPFS+'Surv-rate CEA'!Y4*UPD-'Unit cost and utilities'!D39</f>
        <v>0.65243468237189162</v>
      </c>
      <c r="AF6" s="12">
        <f t="shared" ref="AF6:AF69" si="15">AE6/(1+DISC)^($B6)</f>
        <v>0.65243468237189162</v>
      </c>
      <c r="AG6" s="12">
        <f>AE6</f>
        <v>0.65243468237189162</v>
      </c>
      <c r="AH6" s="12">
        <f t="shared" ref="AH6:AH69" si="16">AG6/(1+DISC)^($B6)</f>
        <v>0.65243468237189162</v>
      </c>
      <c r="AI6" s="12">
        <f>'Surv-rate CEA'!AC4*UPFS+'Surv-rate CEA'!AB4*UPD-'Unit cost and utilities'!D34</f>
        <v>0.67960838181818184</v>
      </c>
      <c r="AJ6" s="12">
        <f t="shared" ref="AJ6:AJ69" si="17">AI6/(1+DISC)^($B6)</f>
        <v>0.67960838181818184</v>
      </c>
      <c r="AK6" s="12">
        <f>AI6-'Surv-rate CEA'!AB4*UPD</f>
        <v>0.67960838181818184</v>
      </c>
      <c r="AL6" s="12">
        <f t="shared" ref="AL6:AL69" si="18">AK6/(1+DISC)^($B6)</f>
        <v>0.67960838181818184</v>
      </c>
      <c r="AM6" s="12">
        <f>'Surv-rate CEA'!AF4*UPFS+'Surv-rate CEA'!AE4*UPD-'Unit cost and utilities'!D38</f>
        <v>0.68810533333333335</v>
      </c>
      <c r="AN6" s="12">
        <f t="shared" ref="AN6:AN69" si="19">AM6/(1+DISC)^($B6)</f>
        <v>0.68810533333333335</v>
      </c>
      <c r="AO6" s="12">
        <f>AM6-'Surv-rate CEA'!AE4*UPD</f>
        <v>0.68810533333333335</v>
      </c>
      <c r="AP6" s="12">
        <f t="shared" ref="AP6:AP69" si="20">AO6/(1+DISC)^($B6)</f>
        <v>0.68810533333333335</v>
      </c>
      <c r="AQ6" s="13">
        <f>'Surv-rate CEA'!AI4*UPFS+'Surv-rate CEA'!AH4*UPD-'Unit cost and utilities'!D33</f>
        <v>0.68392374406585077</v>
      </c>
      <c r="AR6" s="12">
        <f t="shared" ref="AR6:AR69" si="21">AQ6/(1+DISC)^($B6)</f>
        <v>0.68392374406585077</v>
      </c>
      <c r="AS6" s="42">
        <f>AQ6-'Surv-rate CEA'!AH4*UPD</f>
        <v>0.68392374406585077</v>
      </c>
      <c r="AT6" s="12">
        <f t="shared" ref="AT6:AT69" si="22">AS6/(1+DISC)^($B6)</f>
        <v>0.68392374406585077</v>
      </c>
      <c r="AU6" s="12">
        <f>'Surv-rate CEA'!AL4*UPFS+'Surv-rate CEA'!AK4*UPD-'Unit cost and utilities'!D37</f>
        <v>0.6557393699633699</v>
      </c>
      <c r="AV6" s="12">
        <f t="shared" ref="AV6:AV69" si="23">AU6/(1+DISC)^($B6)</f>
        <v>0.6557393699633699</v>
      </c>
      <c r="AW6" s="12">
        <f>AU6-'Surv-rate CEA'!AK4*UPD</f>
        <v>0.6557393699633699</v>
      </c>
      <c r="AX6" s="12">
        <f t="shared" ref="AX6:AX69" si="24">AW6/(1+DISC)^($B6)</f>
        <v>0.6557393699633699</v>
      </c>
      <c r="AY6" s="12">
        <f>'Surv-rate CEA'!AO4*UPFS+'Surv-rate CEA'!AN4*UPD-'Unit cost and utilities'!D34</f>
        <v>0.67960838181818184</v>
      </c>
      <c r="AZ6" s="12">
        <f t="shared" ref="AZ6:AZ69" si="25">AY6/(1+DISC)^($B6)</f>
        <v>0.67960838181818184</v>
      </c>
      <c r="BA6" s="12">
        <f>AY6-'Surv-rate CEA'!AN4*UPD</f>
        <v>0.67960838181818184</v>
      </c>
      <c r="BB6" s="12">
        <f t="shared" ref="BB6:BB69" si="26">BA6/(1+DISC)^($B6)</f>
        <v>0.67960838181818184</v>
      </c>
    </row>
    <row r="7" spans="1:88">
      <c r="A7" s="12">
        <v>2</v>
      </c>
      <c r="B7" s="12">
        <f t="shared" ref="B7:B70" si="27">A6*21/365</f>
        <v>5.7534246575342465E-2</v>
      </c>
      <c r="C7" s="12">
        <f>'Surv-rate CEA'!D5*Parameter!$D$57+'Surv-rate CEA'!E5*Parameter!$D$58</f>
        <v>0.69804833490050633</v>
      </c>
      <c r="D7" s="12">
        <f t="shared" si="1"/>
        <v>0.6968622124667917</v>
      </c>
      <c r="E7" s="12">
        <f>C7-'Surv-rate CEA'!E5*Parameter!$D$58</f>
        <v>0.68905988924752637</v>
      </c>
      <c r="F7" s="12">
        <f t="shared" si="2"/>
        <v>0.68788903996396511</v>
      </c>
      <c r="G7" s="12">
        <f>'Surv-rate CEA'!G5*Parameter!$D$57+'Surv-rate CEA'!H5*Parameter!$D$58</f>
        <v>0.6945922008159271</v>
      </c>
      <c r="H7" s="12">
        <f t="shared" si="3"/>
        <v>0.69341195103882769</v>
      </c>
      <c r="I7" s="12">
        <f>G7-'Surv-rate CEA'!H5*Parameter!$D$58</f>
        <v>0.68108431413831583</v>
      </c>
      <c r="J7" s="12">
        <f t="shared" si="4"/>
        <v>0.67992701693716184</v>
      </c>
      <c r="K7" s="12">
        <f>'Surv-rate CEA'!K5*Parameter!$D$57+'Surv-rate CEA'!J5*Parameter!$D$58</f>
        <v>0.69790376377919383</v>
      </c>
      <c r="L7" s="12">
        <f t="shared" si="5"/>
        <v>0.69671788700046</v>
      </c>
      <c r="M7" s="12">
        <f>K7-'Surv-rate CEA'!J5*Parameter!$D$58</f>
        <v>0.69135573156809293</v>
      </c>
      <c r="N7" s="12">
        <f t="shared" si="6"/>
        <v>0.69018098119352622</v>
      </c>
      <c r="O7" s="12">
        <f>'Surv-rate CEA'!N5*Parameter!$D$57+'Surv-rate CEA'!M5*Parameter!$D$58</f>
        <v>1.337305567678845</v>
      </c>
      <c r="P7" s="12">
        <f t="shared" si="7"/>
        <v>1.3350332205429101</v>
      </c>
      <c r="Q7" s="12">
        <f>O7-'Surv-rate CEA'!M5*Parameter!$D$58</f>
        <v>0.68108431413831594</v>
      </c>
      <c r="R7" s="12">
        <f t="shared" si="8"/>
        <v>0.67992701693716195</v>
      </c>
      <c r="S7" s="12">
        <f>'Surv-rate CEA'!Q5*Parameter!$D$57+'Surv-rate CEA'!P5*Parameter!$D$58</f>
        <v>0.69790376377919383</v>
      </c>
      <c r="T7" s="12">
        <f t="shared" si="9"/>
        <v>0.69671788700046</v>
      </c>
      <c r="U7" s="12">
        <f>S7-'Surv-rate CEA'!P5*Parameter!$D$58</f>
        <v>0.69135573156809293</v>
      </c>
      <c r="V7" s="12">
        <f t="shared" si="10"/>
        <v>0.69018098119352622</v>
      </c>
      <c r="W7" s="12">
        <f>'Surv-rate CEA'!T5*UPFS+'Surv-rate CEA'!S5*UPD</f>
        <v>0.6945922008159271</v>
      </c>
      <c r="X7" s="12">
        <f t="shared" si="11"/>
        <v>0.69341195103882769</v>
      </c>
      <c r="Y7" s="12">
        <f>W7-'Surv-rate CEA'!S5*UPD</f>
        <v>0.68108431413831583</v>
      </c>
      <c r="Z7" s="12">
        <f t="shared" si="12"/>
        <v>0.67992701693716184</v>
      </c>
      <c r="AA7" s="12">
        <f>'Surv-rate CEA'!W5*UPFS+'Surv-rate CEA'!V5*UPD</f>
        <v>0.69874464631805622</v>
      </c>
      <c r="AB7" s="12">
        <f t="shared" si="13"/>
        <v>0.69755734071327469</v>
      </c>
      <c r="AC7" s="12">
        <f>AA7-'Surv-rate CEA'!V5*UPD</f>
        <v>0.69704190720095505</v>
      </c>
      <c r="AD7" s="12">
        <f t="shared" si="14"/>
        <v>0.69585749488731763</v>
      </c>
      <c r="AE7" s="12">
        <f>'Surv-rate CEA'!Z5*UPFS+'Surv-rate CEA'!Y5*UPD</f>
        <v>0.69790376377919383</v>
      </c>
      <c r="AF7" s="12">
        <f t="shared" si="15"/>
        <v>0.69671788700046</v>
      </c>
      <c r="AG7" s="12">
        <f>AE7-'Surv-rate CEA'!Y5*UPD</f>
        <v>0.69135573156809293</v>
      </c>
      <c r="AH7" s="12">
        <f t="shared" si="16"/>
        <v>0.69018098119352622</v>
      </c>
      <c r="AI7" s="12">
        <f>'Surv-rate CEA'!AC5*UPFS+'Surv-rate CEA'!AB5*UPD</f>
        <v>0.69570607333853496</v>
      </c>
      <c r="AJ7" s="12">
        <f t="shared" si="17"/>
        <v>0.69452393087131459</v>
      </c>
      <c r="AK7" s="12">
        <f>AI7-'Surv-rate CEA'!AB5*UPD</f>
        <v>0.68923181264904299</v>
      </c>
      <c r="AL7" s="12">
        <f t="shared" si="18"/>
        <v>0.6880606712335573</v>
      </c>
      <c r="AM7" s="12">
        <f>'Surv-rate CEA'!AF5*UPFS+'Surv-rate CEA'!AE5*UPD</f>
        <v>0.70144194245816116</v>
      </c>
      <c r="AN7" s="12">
        <f t="shared" si="19"/>
        <v>0.7002500536127898</v>
      </c>
      <c r="AO7" s="12">
        <f>AM7-'Surv-rate CEA'!AE5*UPD</f>
        <v>0.69568107346559593</v>
      </c>
      <c r="AP7" s="12">
        <f t="shared" si="20"/>
        <v>0.69449897347811329</v>
      </c>
      <c r="AQ7" s="42">
        <f>'Surv-rate CEA'!AI5*UPFS+'Surv-rate CEA'!AH5*UPD</f>
        <v>0.6945922008159271</v>
      </c>
      <c r="AR7" s="12">
        <f t="shared" si="21"/>
        <v>0.69341195103882769</v>
      </c>
      <c r="AS7" s="42">
        <f>AQ7-'Surv-rate CEA'!AH5*UPD</f>
        <v>0.68108431413831583</v>
      </c>
      <c r="AT7" s="12">
        <f t="shared" si="22"/>
        <v>0.67992701693716184</v>
      </c>
      <c r="AU7" s="12">
        <f>'Surv-rate CEA'!AL5*UPFS+'Surv-rate CEA'!AK5*UPD</f>
        <v>0.69828925693719024</v>
      </c>
      <c r="AV7" s="12">
        <f t="shared" si="23"/>
        <v>0.69710272512919857</v>
      </c>
      <c r="AW7" s="12">
        <f>AU7-'Surv-rate CEA'!AK5*UPD</f>
        <v>0.69828925693719024</v>
      </c>
      <c r="AX7" s="12">
        <f t="shared" si="24"/>
        <v>0.69710272512919857</v>
      </c>
      <c r="AY7" s="12">
        <f>'Surv-rate CEA'!AO5*UPFS+'Surv-rate CEA'!AN5*UPD</f>
        <v>0.69570607333853496</v>
      </c>
      <c r="AZ7" s="12">
        <f t="shared" si="25"/>
        <v>0.69452393087131459</v>
      </c>
      <c r="BA7" s="12">
        <f>AY7-'Surv-rate CEA'!AN5*UPD</f>
        <v>0.68923181264904299</v>
      </c>
      <c r="BB7" s="12">
        <f t="shared" si="26"/>
        <v>0.6880606712335573</v>
      </c>
    </row>
    <row r="8" spans="1:88">
      <c r="A8" s="12">
        <v>3</v>
      </c>
      <c r="B8" s="12">
        <f t="shared" si="27"/>
        <v>0.11506849315068493</v>
      </c>
      <c r="C8" s="12">
        <f>'Surv-rate CEA'!D6*Parameter!$D$57+'Surv-rate CEA'!E6*Parameter!$D$58</f>
        <v>0.67778592265153892</v>
      </c>
      <c r="D8" s="12">
        <f t="shared" si="1"/>
        <v>0.67548449444449576</v>
      </c>
      <c r="E8" s="12">
        <f>C8-'Surv-rate CEA'!E6*Parameter!$D$58</f>
        <v>0.64738588831074595</v>
      </c>
      <c r="F8" s="12">
        <f t="shared" si="2"/>
        <v>0.64518768369420365</v>
      </c>
      <c r="G8" s="12">
        <f>'Surv-rate CEA'!G6*Parameter!$D$57+'Surv-rate CEA'!H6*Parameter!$D$58</f>
        <v>0.66863299002123244</v>
      </c>
      <c r="H8" s="12">
        <f t="shared" si="3"/>
        <v>0.6663626406794011</v>
      </c>
      <c r="I8" s="12">
        <f>G8-'Surv-rate CEA'!H6*Parameter!$D$58</f>
        <v>0.62455498867117409</v>
      </c>
      <c r="J8" s="12">
        <f t="shared" si="4"/>
        <v>0.62243430658005861</v>
      </c>
      <c r="K8" s="12">
        <f>'Surv-rate CEA'!K6*Parameter!$D$57+'Surv-rate CEA'!J6*Parameter!$D$58</f>
        <v>0.67744281220508717</v>
      </c>
      <c r="L8" s="12">
        <f t="shared" si="5"/>
        <v>0.67514254903265636</v>
      </c>
      <c r="M8" s="12">
        <f>K8-'Surv-rate CEA'!J6*Parameter!$D$58</f>
        <v>0.65406098159279225</v>
      </c>
      <c r="N8" s="12">
        <f t="shared" si="6"/>
        <v>0.65184011163686983</v>
      </c>
      <c r="O8" s="12">
        <f>'Surv-rate CEA'!N6*Parameter!$D$57+'Surv-rate CEA'!M6*Parameter!$D$58</f>
        <v>1.2580017821475518</v>
      </c>
      <c r="P8" s="12">
        <f t="shared" si="7"/>
        <v>1.2537302257619918</v>
      </c>
      <c r="Q8" s="12">
        <f>O8-'Surv-rate CEA'!M6*Parameter!$D$58</f>
        <v>0.62455498867117409</v>
      </c>
      <c r="R8" s="12">
        <f t="shared" si="8"/>
        <v>0.62243430658005861</v>
      </c>
      <c r="S8" s="12">
        <f>'Surv-rate CEA'!Q6*Parameter!$D$57+'Surv-rate CEA'!P6*Parameter!$D$58</f>
        <v>0.67744281220508717</v>
      </c>
      <c r="T8" s="12">
        <f t="shared" si="9"/>
        <v>0.67514254903265636</v>
      </c>
      <c r="U8" s="12">
        <f>S8-'Surv-rate CEA'!P6*Parameter!$D$58</f>
        <v>0.65406098159279225</v>
      </c>
      <c r="V8" s="12">
        <f t="shared" si="10"/>
        <v>0.65184011163686983</v>
      </c>
      <c r="W8" s="12">
        <f>'Surv-rate CEA'!T6*UPFS+'Surv-rate CEA'!S6*UPD</f>
        <v>0.66863299002123244</v>
      </c>
      <c r="X8" s="12">
        <f t="shared" si="11"/>
        <v>0.6663626406794011</v>
      </c>
      <c r="Y8" s="12">
        <f>W8-'Surv-rate CEA'!S6*UPD</f>
        <v>0.62455498867117409</v>
      </c>
      <c r="Z8" s="12">
        <f t="shared" si="12"/>
        <v>0.62243430658005861</v>
      </c>
      <c r="AA8" s="12">
        <f>'Surv-rate CEA'!W6*UPFS+'Surv-rate CEA'!V6*UPD</f>
        <v>0.67975259485538653</v>
      </c>
      <c r="AB8" s="12">
        <f t="shared" si="13"/>
        <v>0.67744448879515606</v>
      </c>
      <c r="AC8" s="12">
        <f>AA8-'Surv-rate CEA'!V6*UPD</f>
        <v>0.67079329392306475</v>
      </c>
      <c r="AD8" s="12">
        <f t="shared" si="14"/>
        <v>0.66851560924987097</v>
      </c>
      <c r="AE8" s="12">
        <f>'Surv-rate CEA'!Z6*UPFS+'Surv-rate CEA'!Y6*UPD</f>
        <v>0.67744281220508717</v>
      </c>
      <c r="AF8" s="12">
        <f t="shared" si="15"/>
        <v>0.67514254903265636</v>
      </c>
      <c r="AG8" s="12">
        <f>AE8-'Surv-rate CEA'!Y6*UPD</f>
        <v>0.65406098159279225</v>
      </c>
      <c r="AH8" s="12">
        <f t="shared" si="16"/>
        <v>0.65184011163686983</v>
      </c>
      <c r="AI8" s="12">
        <f>'Surv-rate CEA'!AC6*UPFS+'Surv-rate CEA'!AB6*UPD</f>
        <v>0.67165540505510946</v>
      </c>
      <c r="AJ8" s="12">
        <f t="shared" si="17"/>
        <v>0.66937479307579939</v>
      </c>
      <c r="AK8" s="12">
        <f>AI8-'Surv-rate CEA'!AB6*UPD</f>
        <v>0.6478841485881307</v>
      </c>
      <c r="AL8" s="12">
        <f t="shared" si="18"/>
        <v>0.64568425212432734</v>
      </c>
      <c r="AM8" s="12">
        <f>'Surv-rate CEA'!AF6*UPFS+'Surv-rate CEA'!AE6*UPD</f>
        <v>0.68684196224909</v>
      </c>
      <c r="AN8" s="12">
        <f t="shared" si="19"/>
        <v>0.68450978417800079</v>
      </c>
      <c r="AO8" s="12">
        <f>AM8-'Surv-rate CEA'!AE6*UPD</f>
        <v>0.66676284631489602</v>
      </c>
      <c r="AP8" s="12">
        <f t="shared" si="20"/>
        <v>0.6644988470628691</v>
      </c>
      <c r="AQ8" s="42">
        <f>'Surv-rate CEA'!AI6*UPFS+'Surv-rate CEA'!AH6*UPD</f>
        <v>0.66863299002123244</v>
      </c>
      <c r="AR8" s="12">
        <f t="shared" si="21"/>
        <v>0.6663626406794011</v>
      </c>
      <c r="AS8" s="42">
        <f>AQ8-'Surv-rate CEA'!AH6*UPD</f>
        <v>0.62455498867117409</v>
      </c>
      <c r="AT8" s="12">
        <f t="shared" si="22"/>
        <v>0.62243430658005861</v>
      </c>
      <c r="AU8" s="12">
        <f>'Surv-rate CEA'!AL6*UPFS+'Surv-rate CEA'!AK6*UPD</f>
        <v>0.67823513885567532</v>
      </c>
      <c r="AV8" s="12">
        <f t="shared" si="23"/>
        <v>0.67593218533096378</v>
      </c>
      <c r="AW8" s="12">
        <f>AU8-'Surv-rate CEA'!AK6*UPD</f>
        <v>0.67450206233776044</v>
      </c>
      <c r="AX8" s="12">
        <f t="shared" si="24"/>
        <v>0.67221178450799957</v>
      </c>
      <c r="AY8" s="12">
        <f>'Surv-rate CEA'!AO6*UPFS+'Surv-rate CEA'!AN6*UPD</f>
        <v>0.67165540505510946</v>
      </c>
      <c r="AZ8" s="12">
        <f t="shared" si="25"/>
        <v>0.66937479307579939</v>
      </c>
      <c r="BA8" s="12">
        <f>AY8-'Surv-rate CEA'!AN6*UPD</f>
        <v>0.6478841485881307</v>
      </c>
      <c r="BB8" s="12">
        <f t="shared" si="26"/>
        <v>0.64568425212432734</v>
      </c>
    </row>
    <row r="9" spans="1:88">
      <c r="A9" s="12">
        <v>4</v>
      </c>
      <c r="B9" s="12">
        <f t="shared" si="27"/>
        <v>0.17260273972602741</v>
      </c>
      <c r="C9" s="12">
        <f>'Surv-rate CEA'!D7*Parameter!$D$57+'Surv-rate CEA'!E7*Parameter!$D$58</f>
        <v>0.65427859668740607</v>
      </c>
      <c r="D9" s="12">
        <f t="shared" si="1"/>
        <v>0.65094901379526793</v>
      </c>
      <c r="E9" s="12">
        <f>C9-'Surv-rate CEA'!E7*Parameter!$D$58</f>
        <v>0.59880837071137716</v>
      </c>
      <c r="F9" s="12">
        <f t="shared" si="2"/>
        <v>0.59576107233285125</v>
      </c>
      <c r="G9" s="12">
        <f>'Surv-rate CEA'!G7*Parameter!$D$57+'Surv-rate CEA'!H7*Parameter!$D$58</f>
        <v>0.63883912310727808</v>
      </c>
      <c r="H9" s="12">
        <f t="shared" si="3"/>
        <v>0.6355881107313639</v>
      </c>
      <c r="I9" s="12">
        <f>G9-'Surv-rate CEA'!H7*Parameter!$D$58</f>
        <v>0.56043024184347145</v>
      </c>
      <c r="J9" s="12">
        <f t="shared" si="4"/>
        <v>0.5575782473644737</v>
      </c>
      <c r="K9" s="12">
        <f>'Surv-rate CEA'!K7*Parameter!$D$57+'Surv-rate CEA'!J7*Parameter!$D$58</f>
        <v>0.65370418670792652</v>
      </c>
      <c r="L9" s="12">
        <f t="shared" si="5"/>
        <v>0.65037752695227857</v>
      </c>
      <c r="M9" s="12">
        <f>K9-'Surv-rate CEA'!J7*Parameter!$D$58</f>
        <v>0.61024861943374575</v>
      </c>
      <c r="N9" s="12">
        <f t="shared" si="6"/>
        <v>0.60714310234438229</v>
      </c>
      <c r="O9" s="12">
        <f>'Surv-rate CEA'!N7*Parameter!$D$57+'Surv-rate CEA'!M7*Parameter!$D$58</f>
        <v>1.1676958301990048</v>
      </c>
      <c r="P9" s="12">
        <f t="shared" si="7"/>
        <v>1.1617534990893885</v>
      </c>
      <c r="Q9" s="12">
        <f>O9-'Surv-rate CEA'!M7*Parameter!$D$58</f>
        <v>0.56043024184347145</v>
      </c>
      <c r="R9" s="12">
        <f t="shared" si="8"/>
        <v>0.5575782473644737</v>
      </c>
      <c r="S9" s="12">
        <f>'Surv-rate CEA'!Q7*Parameter!$D$57+'Surv-rate CEA'!P7*Parameter!$D$58</f>
        <v>0.65370418670792652</v>
      </c>
      <c r="T9" s="12">
        <f t="shared" si="9"/>
        <v>0.65037752695227857</v>
      </c>
      <c r="U9" s="12">
        <f>S9-'Surv-rate CEA'!P7*Parameter!$D$58</f>
        <v>0.61024861943374575</v>
      </c>
      <c r="V9" s="12">
        <f t="shared" si="10"/>
        <v>0.60714310234438229</v>
      </c>
      <c r="W9" s="12">
        <f>'Surv-rate CEA'!T7*UPFS+'Surv-rate CEA'!S7*UPD</f>
        <v>0.63883912310727808</v>
      </c>
      <c r="X9" s="12">
        <f t="shared" si="11"/>
        <v>0.6355881107313639</v>
      </c>
      <c r="Y9" s="12">
        <f>W9-'Surv-rate CEA'!S7*UPD</f>
        <v>0.56043024184347145</v>
      </c>
      <c r="Z9" s="12">
        <f t="shared" si="12"/>
        <v>0.5575782473644737</v>
      </c>
      <c r="AA9" s="12">
        <f>'Surv-rate CEA'!W7*UPFS+'Surv-rate CEA'!V7*UPD</f>
        <v>0.65766232517065437</v>
      </c>
      <c r="AB9" s="12">
        <f t="shared" si="13"/>
        <v>0.65431552269571691</v>
      </c>
      <c r="AC9" s="12">
        <f>AA9-'Surv-rate CEA'!V7*UPD</f>
        <v>0.63936072173165481</v>
      </c>
      <c r="AD9" s="12">
        <f t="shared" si="14"/>
        <v>0.63610705497293629</v>
      </c>
      <c r="AE9" s="12">
        <f>'Surv-rate CEA'!Z7*UPFS+'Surv-rate CEA'!Y7*UPD</f>
        <v>0.65370418670792652</v>
      </c>
      <c r="AF9" s="12">
        <f t="shared" si="15"/>
        <v>0.65037752695227857</v>
      </c>
      <c r="AG9" s="12">
        <f>AE9-'Surv-rate CEA'!Y7*UPD</f>
        <v>0.61024861943374575</v>
      </c>
      <c r="AH9" s="12">
        <f t="shared" si="16"/>
        <v>0.60714310234438229</v>
      </c>
      <c r="AI9" s="12">
        <f>'Surv-rate CEA'!AC7*UPFS+'Surv-rate CEA'!AB7*UPD</f>
        <v>0.64392161683922455</v>
      </c>
      <c r="AJ9" s="12">
        <f t="shared" si="17"/>
        <v>0.64064473997031768</v>
      </c>
      <c r="AK9" s="12">
        <f>AI9-'Surv-rate CEA'!AB7*UPD</f>
        <v>0.59965889951225504</v>
      </c>
      <c r="AL9" s="12">
        <f t="shared" si="18"/>
        <v>0.59660727284581172</v>
      </c>
      <c r="AM9" s="12">
        <f>'Surv-rate CEA'!AF7*UPFS+'Surv-rate CEA'!AE7*UPD</f>
        <v>0.66973259098753068</v>
      </c>
      <c r="AN9" s="12">
        <f t="shared" si="19"/>
        <v>0.66632436368413195</v>
      </c>
      <c r="AO9" s="12">
        <f>AM9-'Surv-rate CEA'!AE7*UPD</f>
        <v>0.63229147080612913</v>
      </c>
      <c r="AP9" s="12">
        <f t="shared" si="20"/>
        <v>0.62907377902360739</v>
      </c>
      <c r="AQ9" s="42">
        <f>'Surv-rate CEA'!AI7*UPFS+'Surv-rate CEA'!AH7*UPD</f>
        <v>0.63883912310727808</v>
      </c>
      <c r="AR9" s="12">
        <f t="shared" si="21"/>
        <v>0.6355881107313639</v>
      </c>
      <c r="AS9" s="42">
        <f>AQ9-'Surv-rate CEA'!AH7*UPD</f>
        <v>0.56043024184347145</v>
      </c>
      <c r="AT9" s="12">
        <f t="shared" si="22"/>
        <v>0.5575782473644737</v>
      </c>
      <c r="AU9" s="12">
        <f>'Surv-rate CEA'!AL7*UPFS+'Surv-rate CEA'!AK7*UPD</f>
        <v>0.65510400957249404</v>
      </c>
      <c r="AV9" s="12">
        <f t="shared" si="23"/>
        <v>0.65177022620576441</v>
      </c>
      <c r="AW9" s="12">
        <f>AU9-'Surv-rate CEA'!AK7*UPD</f>
        <v>0.64589754563877622</v>
      </c>
      <c r="AX9" s="12">
        <f t="shared" si="24"/>
        <v>0.64261061339168579</v>
      </c>
      <c r="AY9" s="12">
        <f>'Surv-rate CEA'!AO7*UPFS+'Surv-rate CEA'!AN7*UPD</f>
        <v>0.64392161683922455</v>
      </c>
      <c r="AZ9" s="12">
        <f t="shared" si="25"/>
        <v>0.64064473997031768</v>
      </c>
      <c r="BA9" s="12">
        <f>AY9-'Surv-rate CEA'!AN7*UPD</f>
        <v>0.59965889951225504</v>
      </c>
      <c r="BB9" s="12">
        <f t="shared" si="26"/>
        <v>0.59660727284581172</v>
      </c>
    </row>
    <row r="10" spans="1:88">
      <c r="A10" s="12">
        <v>5</v>
      </c>
      <c r="B10" s="12">
        <f t="shared" si="27"/>
        <v>0.23013698630136986</v>
      </c>
      <c r="C10" s="12">
        <f>'Surv-rate CEA'!D8*Parameter!$D$57+'Surv-rate CEA'!E8*Parameter!$D$58</f>
        <v>0.62993437954091502</v>
      </c>
      <c r="D10" s="12">
        <f t="shared" si="1"/>
        <v>0.62566374663508806</v>
      </c>
      <c r="E10" s="12">
        <f>C10-'Surv-rate CEA'!E8*Parameter!$D$58</f>
        <v>0.55015491474820799</v>
      </c>
      <c r="F10" s="12">
        <f t="shared" si="2"/>
        <v>0.54642514580951562</v>
      </c>
      <c r="G10" s="12">
        <f>'Surv-rate CEA'!G8*Parameter!$D$57+'Surv-rate CEA'!H8*Parameter!$D$58</f>
        <v>0.60836378415649228</v>
      </c>
      <c r="H10" s="12">
        <f t="shared" si="3"/>
        <v>0.60423938885483308</v>
      </c>
      <c r="I10" s="12">
        <f>G10-'Surv-rate CEA'!H8*Parameter!$D$58</f>
        <v>0.49820315257759551</v>
      </c>
      <c r="J10" s="12">
        <f t="shared" si="4"/>
        <v>0.49482559001507082</v>
      </c>
      <c r="K10" s="12">
        <f>'Surv-rate CEA'!K8*Parameter!$D$57+'Surv-rate CEA'!J8*Parameter!$D$58</f>
        <v>0.62910599875251572</v>
      </c>
      <c r="L10" s="12">
        <f t="shared" si="5"/>
        <v>0.62484098184474879</v>
      </c>
      <c r="M10" s="12">
        <f>K10-'Surv-rate CEA'!J8*Parameter!$D$58</f>
        <v>0.56596965567748159</v>
      </c>
      <c r="N10" s="12">
        <f t="shared" si="6"/>
        <v>0.56213267088392682</v>
      </c>
      <c r="O10" s="12">
        <f>'Surv-rate CEA'!N8*Parameter!$D$57+'Surv-rate CEA'!M8*Parameter!$D$58</f>
        <v>1.0784991534902797</v>
      </c>
      <c r="P10" s="12">
        <f t="shared" si="7"/>
        <v>1.0711874808408859</v>
      </c>
      <c r="Q10" s="12">
        <f>O10-'Surv-rate CEA'!M8*Parameter!$D$58</f>
        <v>0.49820315257759551</v>
      </c>
      <c r="R10" s="12">
        <f t="shared" si="8"/>
        <v>0.49482559001507082</v>
      </c>
      <c r="S10" s="12">
        <f>'Surv-rate CEA'!Q8*Parameter!$D$57+'Surv-rate CEA'!P8*Parameter!$D$58</f>
        <v>0.62910599875251572</v>
      </c>
      <c r="T10" s="12">
        <f t="shared" si="9"/>
        <v>0.62484098184474879</v>
      </c>
      <c r="U10" s="12">
        <f>S10-'Surv-rate CEA'!P8*Parameter!$D$58</f>
        <v>0.56596965567748159</v>
      </c>
      <c r="V10" s="12">
        <f t="shared" si="10"/>
        <v>0.56213267088392682</v>
      </c>
      <c r="W10" s="12">
        <f>'Surv-rate CEA'!T8*UPFS+'Surv-rate CEA'!S8*UPD</f>
        <v>0.60836378415649228</v>
      </c>
      <c r="X10" s="12">
        <f t="shared" si="11"/>
        <v>0.60423938885483308</v>
      </c>
      <c r="Y10" s="12">
        <f>W10-'Surv-rate CEA'!S8*UPD</f>
        <v>0.49820315257759551</v>
      </c>
      <c r="Z10" s="12">
        <f t="shared" si="12"/>
        <v>0.49482559001507082</v>
      </c>
      <c r="AA10" s="12">
        <f>'Surv-rate CEA'!W8*UPFS+'Surv-rate CEA'!V8*UPD</f>
        <v>0.63468174006346267</v>
      </c>
      <c r="AB10" s="12">
        <f t="shared" si="13"/>
        <v>0.63037892248138705</v>
      </c>
      <c r="AC10" s="12">
        <f>AA10-'Surv-rate CEA'!V8*UPD</f>
        <v>0.60687880061733424</v>
      </c>
      <c r="AD10" s="12">
        <f t="shared" si="14"/>
        <v>0.60276447274455791</v>
      </c>
      <c r="AE10" s="12">
        <f>'Surv-rate CEA'!Z8*UPFS+'Surv-rate CEA'!Y8*UPD</f>
        <v>0.62910599875251572</v>
      </c>
      <c r="AF10" s="12">
        <f t="shared" si="15"/>
        <v>0.62484098184474879</v>
      </c>
      <c r="AG10" s="12">
        <f>AE10-'Surv-rate CEA'!Y8*UPD</f>
        <v>0.56596965567748159</v>
      </c>
      <c r="AH10" s="12">
        <f t="shared" si="16"/>
        <v>0.56213267088392682</v>
      </c>
      <c r="AI10" s="12">
        <f>'Surv-rate CEA'!AC8*UPFS+'Surv-rate CEA'!AB8*UPD</f>
        <v>0.61537418515939502</v>
      </c>
      <c r="AJ10" s="12">
        <f t="shared" si="17"/>
        <v>0.61120226292448943</v>
      </c>
      <c r="AK10" s="12">
        <f>AI10-'Surv-rate CEA'!AB8*UPD</f>
        <v>0.5513255359173469</v>
      </c>
      <c r="AL10" s="12">
        <f t="shared" si="18"/>
        <v>0.54758783076585593</v>
      </c>
      <c r="AM10" s="12">
        <f>'Surv-rate CEA'!AF8*UPFS+'Surv-rate CEA'!AE8*UPD</f>
        <v>0.65180825328433778</v>
      </c>
      <c r="AN10" s="12">
        <f t="shared" si="19"/>
        <v>0.6473893267021843</v>
      </c>
      <c r="AO10" s="12">
        <f>AM10-'Surv-rate CEA'!AE8*UPD</f>
        <v>0.59685787563182446</v>
      </c>
      <c r="AP10" s="12">
        <f t="shared" si="20"/>
        <v>0.59281148450512822</v>
      </c>
      <c r="AQ10" s="42">
        <f>'Surv-rate CEA'!AI8*UPFS+'Surv-rate CEA'!AH8*UPD</f>
        <v>0.60836378415649228</v>
      </c>
      <c r="AR10" s="12">
        <f t="shared" si="21"/>
        <v>0.60423938885483308</v>
      </c>
      <c r="AS10" s="42">
        <f>AQ10-'Surv-rate CEA'!AH8*UPD</f>
        <v>0.49820315257759551</v>
      </c>
      <c r="AT10" s="12">
        <f t="shared" si="22"/>
        <v>0.49482559001507082</v>
      </c>
      <c r="AU10" s="12">
        <f>'Surv-rate CEA'!AL8*UPFS+'Surv-rate CEA'!AK8*UPD</f>
        <v>0.63107772558664166</v>
      </c>
      <c r="AV10" s="12">
        <f t="shared" si="23"/>
        <v>0.62679934137940263</v>
      </c>
      <c r="AW10" s="12">
        <f>AU10-'Surv-rate CEA'!AK8*UPD</f>
        <v>0.61619418812524429</v>
      </c>
      <c r="AX10" s="12">
        <f t="shared" si="24"/>
        <v>0.6120167066896306</v>
      </c>
      <c r="AY10" s="12">
        <f>'Surv-rate CEA'!AO8*UPFS+'Surv-rate CEA'!AN8*UPD</f>
        <v>0.61537418515939502</v>
      </c>
      <c r="AZ10" s="12">
        <f t="shared" si="25"/>
        <v>0.61120226292448943</v>
      </c>
      <c r="BA10" s="12">
        <f>AY10-'Surv-rate CEA'!AN8*UPD</f>
        <v>0.5513255359173469</v>
      </c>
      <c r="BB10" s="12">
        <f t="shared" si="26"/>
        <v>0.54758783076585593</v>
      </c>
    </row>
    <row r="11" spans="1:88">
      <c r="A11" s="12">
        <v>6</v>
      </c>
      <c r="B11" s="12">
        <f t="shared" si="27"/>
        <v>0.28767123287671231</v>
      </c>
      <c r="C11" s="12">
        <f>'Surv-rate CEA'!D9*Parameter!$D$57+'Surv-rate CEA'!E9*Parameter!$D$58</f>
        <v>0.60588359808432746</v>
      </c>
      <c r="D11" s="12">
        <f t="shared" si="1"/>
        <v>0.60075348048540966</v>
      </c>
      <c r="E11" s="12">
        <f>C11-'Surv-rate CEA'!E9*Parameter!$D$58</f>
        <v>0.50425361452978135</v>
      </c>
      <c r="F11" s="12">
        <f t="shared" si="2"/>
        <v>0.49998401497238071</v>
      </c>
      <c r="G11" s="12">
        <f>'Surv-rate CEA'!G9*Parameter!$D$57+'Surv-rate CEA'!H9*Parameter!$D$58</f>
        <v>0.57863856076729203</v>
      </c>
      <c r="H11" s="12">
        <f t="shared" si="3"/>
        <v>0.57373913144887101</v>
      </c>
      <c r="I11" s="12">
        <f>G11-'Surv-rate CEA'!H9*Parameter!$D$58</f>
        <v>0.44142457058761075</v>
      </c>
      <c r="J11" s="12">
        <f t="shared" si="4"/>
        <v>0.43768695503682459</v>
      </c>
      <c r="K11" s="12">
        <f>'Surv-rate CEA'!K9*Parameter!$D$57+'Surv-rate CEA'!J9*Parameter!$D$58</f>
        <v>0.60478818118064548</v>
      </c>
      <c r="L11" s="12">
        <f t="shared" si="5"/>
        <v>0.59966733865957011</v>
      </c>
      <c r="M11" s="12">
        <f>K11-'Surv-rate CEA'!J9*Parameter!$D$58</f>
        <v>0.52379478186552964</v>
      </c>
      <c r="N11" s="12">
        <f t="shared" si="6"/>
        <v>0.51935972398120034</v>
      </c>
      <c r="O11" s="12">
        <f>'Surv-rate CEA'!N9*Parameter!$D$57+'Surv-rate CEA'!M9*Parameter!$D$58</f>
        <v>0.99519414146264307</v>
      </c>
      <c r="P11" s="12">
        <f t="shared" si="7"/>
        <v>0.98676766648362102</v>
      </c>
      <c r="Q11" s="12">
        <f>O11-'Surv-rate CEA'!M9*Parameter!$D$58</f>
        <v>0.44142457058761075</v>
      </c>
      <c r="R11" s="12">
        <f t="shared" si="8"/>
        <v>0.43768695503682459</v>
      </c>
      <c r="S11" s="12">
        <f>'Surv-rate CEA'!Q9*Parameter!$D$57+'Surv-rate CEA'!P9*Parameter!$D$58</f>
        <v>0.60478818118064548</v>
      </c>
      <c r="T11" s="12">
        <f t="shared" si="9"/>
        <v>0.59966733865957011</v>
      </c>
      <c r="U11" s="12">
        <f>S11-'Surv-rate CEA'!P9*Parameter!$D$58</f>
        <v>0.52379478186552964</v>
      </c>
      <c r="V11" s="12">
        <f t="shared" si="10"/>
        <v>0.51935972398120034</v>
      </c>
      <c r="W11" s="12">
        <f>'Surv-rate CEA'!T9*UPFS+'Surv-rate CEA'!S9*UPD</f>
        <v>0.57863856076729203</v>
      </c>
      <c r="X11" s="12">
        <f t="shared" si="11"/>
        <v>0.57373913144887101</v>
      </c>
      <c r="Y11" s="12">
        <f>W11-'Surv-rate CEA'!S9*UPD</f>
        <v>0.44142457058761075</v>
      </c>
      <c r="Z11" s="12">
        <f t="shared" si="12"/>
        <v>0.43768695503682459</v>
      </c>
      <c r="AA11" s="12">
        <f>'Surv-rate CEA'!W9*UPFS+'Surv-rate CEA'!V9*UPD</f>
        <v>0.61186469870218252</v>
      </c>
      <c r="AB11" s="12">
        <f t="shared" si="13"/>
        <v>0.60668393812557464</v>
      </c>
      <c r="AC11" s="12">
        <f>AA11-'Surv-rate CEA'!V9*UPD</f>
        <v>0.5752045743719929</v>
      </c>
      <c r="AD11" s="12">
        <f t="shared" si="14"/>
        <v>0.5703342211898077</v>
      </c>
      <c r="AE11" s="12">
        <f>'Surv-rate CEA'!Z9*UPFS+'Surv-rate CEA'!Y9*UPD</f>
        <v>0.60478818118064548</v>
      </c>
      <c r="AF11" s="12">
        <f t="shared" si="15"/>
        <v>0.59966733865957011</v>
      </c>
      <c r="AG11" s="12">
        <f>AE11-'Surv-rate CEA'!Y9*UPD</f>
        <v>0.52379478186552964</v>
      </c>
      <c r="AH11" s="12">
        <f t="shared" si="16"/>
        <v>0.51935972398120034</v>
      </c>
      <c r="AI11" s="12">
        <f>'Surv-rate CEA'!AC9*UPFS+'Surv-rate CEA'!AB9*UPD</f>
        <v>0.58734701945960421</v>
      </c>
      <c r="AJ11" s="12">
        <f t="shared" si="17"/>
        <v>0.58237385416724674</v>
      </c>
      <c r="AK11" s="12">
        <f>AI11-'Surv-rate CEA'!AB9*UPD</f>
        <v>0.50569356942261601</v>
      </c>
      <c r="AL11" s="12">
        <f t="shared" si="18"/>
        <v>0.50141177752668575</v>
      </c>
      <c r="AM11" s="12">
        <f>'Surv-rate CEA'!AF9*UPFS+'Surv-rate CEA'!AE9*UPD</f>
        <v>0.63388514117647055</v>
      </c>
      <c r="AN11" s="12">
        <f t="shared" si="19"/>
        <v>0.62851792983633237</v>
      </c>
      <c r="AO11" s="12">
        <f>AM11-'Surv-rate CEA'!AE9*UPD</f>
        <v>0.56249859812027037</v>
      </c>
      <c r="AP11" s="12">
        <f t="shared" si="20"/>
        <v>0.55773582856072579</v>
      </c>
      <c r="AQ11" s="42">
        <f>'Surv-rate CEA'!AI9*UPFS+'Surv-rate CEA'!AH9*UPD</f>
        <v>0.57863856076729203</v>
      </c>
      <c r="AR11" s="12">
        <f t="shared" si="21"/>
        <v>0.57373913144887101</v>
      </c>
      <c r="AS11" s="42">
        <f>AQ11-'Surv-rate CEA'!AH9*UPD</f>
        <v>0.44142457058761075</v>
      </c>
      <c r="AT11" s="12">
        <f t="shared" si="22"/>
        <v>0.43768695503682459</v>
      </c>
      <c r="AU11" s="12">
        <f>'Surv-rate CEA'!AL9*UPFS+'Surv-rate CEA'!AK9*UPD</f>
        <v>0.60725854095893272</v>
      </c>
      <c r="AV11" s="12">
        <f t="shared" si="23"/>
        <v>0.60211678148909975</v>
      </c>
      <c r="AW11" s="12">
        <f>AU11-'Surv-rate CEA'!AK9*UPD</f>
        <v>0.58708043927624354</v>
      </c>
      <c r="AX11" s="12">
        <f t="shared" si="24"/>
        <v>0.58210953116281372</v>
      </c>
      <c r="AY11" s="12">
        <f>'Surv-rate CEA'!AO9*UPFS+'Surv-rate CEA'!AN9*UPD</f>
        <v>0.58734701945960421</v>
      </c>
      <c r="AZ11" s="12">
        <f t="shared" si="25"/>
        <v>0.58237385416724674</v>
      </c>
      <c r="BA11" s="12">
        <f>AY11-'Surv-rate CEA'!AN9*UPD</f>
        <v>0.50569356942261601</v>
      </c>
      <c r="BB11" s="12">
        <f t="shared" si="26"/>
        <v>0.50141177752668575</v>
      </c>
    </row>
    <row r="12" spans="1:88">
      <c r="A12" s="12">
        <v>7</v>
      </c>
      <c r="B12" s="12">
        <f t="shared" si="27"/>
        <v>0.34520547945205482</v>
      </c>
      <c r="C12" s="12">
        <f>'Surv-rate CEA'!D10*Parameter!$D$57+'Surv-rate CEA'!E10*Parameter!$D$58</f>
        <v>0.58265494854375288</v>
      </c>
      <c r="D12" s="12">
        <f t="shared" si="1"/>
        <v>0.57673984847988502</v>
      </c>
      <c r="E12" s="12">
        <f>C12-'Surv-rate CEA'!E10*Parameter!$D$58</f>
        <v>0.46210334468478931</v>
      </c>
      <c r="F12" s="12">
        <f t="shared" si="2"/>
        <v>0.45741208181902254</v>
      </c>
      <c r="G12" s="12">
        <f>'Surv-rate CEA'!G10*Parameter!$D$57+'Surv-rate CEA'!H10*Parameter!$D$58</f>
        <v>0.55029245990529296</v>
      </c>
      <c r="H12" s="12">
        <f t="shared" si="3"/>
        <v>0.54470590310547995</v>
      </c>
      <c r="I12" s="12">
        <f>G12-'Surv-rate CEA'!H10*Parameter!$D$58</f>
        <v>0.39102439539299749</v>
      </c>
      <c r="J12" s="12">
        <f t="shared" si="4"/>
        <v>0.38705472443775402</v>
      </c>
      <c r="K12" s="12">
        <f>'Surv-rate CEA'!K10*Parameter!$D$57+'Surv-rate CEA'!J10*Parameter!$D$58</f>
        <v>0.58128768482498649</v>
      </c>
      <c r="L12" s="12">
        <f t="shared" si="5"/>
        <v>0.57538646519194725</v>
      </c>
      <c r="M12" s="12">
        <f>K12-'Surv-rate CEA'!J10*Parameter!$D$58</f>
        <v>0.48468934378621992</v>
      </c>
      <c r="N12" s="12">
        <f t="shared" si="6"/>
        <v>0.47976878836048897</v>
      </c>
      <c r="O12" s="12">
        <f>'Surv-rate CEA'!N10*Parameter!$D$57+'Surv-rate CEA'!M10*Parameter!$D$58</f>
        <v>0.91928731189586821</v>
      </c>
      <c r="P12" s="12">
        <f t="shared" si="7"/>
        <v>0.90995472757491003</v>
      </c>
      <c r="Q12" s="12">
        <f>O12-'Surv-rate CEA'!M10*Parameter!$D$58</f>
        <v>0.39102439539299749</v>
      </c>
      <c r="R12" s="12">
        <f t="shared" si="8"/>
        <v>0.38705472443775402</v>
      </c>
      <c r="S12" s="12">
        <f>'Surv-rate CEA'!Q10*Parameter!$D$57+'Surv-rate CEA'!P10*Parameter!$D$58</f>
        <v>0.58128768482498649</v>
      </c>
      <c r="T12" s="12">
        <f t="shared" si="9"/>
        <v>0.57538646519194725</v>
      </c>
      <c r="U12" s="12">
        <f>S12-'Surv-rate CEA'!P10*Parameter!$D$58</f>
        <v>0.48468934378621992</v>
      </c>
      <c r="V12" s="12">
        <f t="shared" si="10"/>
        <v>0.47976878836048897</v>
      </c>
      <c r="W12" s="12">
        <f>'Surv-rate CEA'!T10*UPFS+'Surv-rate CEA'!S10*UPD</f>
        <v>0.55029245990529296</v>
      </c>
      <c r="X12" s="12">
        <f t="shared" si="11"/>
        <v>0.54470590310547995</v>
      </c>
      <c r="Y12" s="12">
        <f>W12-'Surv-rate CEA'!S10*UPD</f>
        <v>0.39102439539299749</v>
      </c>
      <c r="Z12" s="12">
        <f t="shared" si="12"/>
        <v>0.38705472443775402</v>
      </c>
      <c r="AA12" s="12">
        <f>'Surv-rate CEA'!W10*UPFS+'Surv-rate CEA'!V10*UPD</f>
        <v>0.58971879881609879</v>
      </c>
      <c r="AB12" s="12">
        <f t="shared" si="13"/>
        <v>0.58373198670155402</v>
      </c>
      <c r="AC12" s="12">
        <f>AA12-'Surv-rate CEA'!V10*UPD</f>
        <v>0.54512639015291953</v>
      </c>
      <c r="AD12" s="12">
        <f t="shared" si="14"/>
        <v>0.53959227917820174</v>
      </c>
      <c r="AE12" s="12">
        <f>'Surv-rate CEA'!Z10*UPFS+'Surv-rate CEA'!Y10*UPD</f>
        <v>0.58128768482498649</v>
      </c>
      <c r="AF12" s="12">
        <f t="shared" si="15"/>
        <v>0.57538646519194725</v>
      </c>
      <c r="AG12" s="12">
        <f>AE12-'Surv-rate CEA'!Y10*UPD</f>
        <v>0.48468934378621992</v>
      </c>
      <c r="AH12" s="12">
        <f t="shared" si="16"/>
        <v>0.47976878836048897</v>
      </c>
      <c r="AI12" s="12">
        <f>'Surv-rate CEA'!AC10*UPFS+'Surv-rate CEA'!AB10*UPD</f>
        <v>0.56045161314203529</v>
      </c>
      <c r="AJ12" s="12">
        <f t="shared" si="17"/>
        <v>0.55476192084477272</v>
      </c>
      <c r="AK12" s="12">
        <f>AI12-'Surv-rate CEA'!AB10*UPD</f>
        <v>0.46376016182790569</v>
      </c>
      <c r="AL12" s="12">
        <f t="shared" si="18"/>
        <v>0.45905207899139372</v>
      </c>
      <c r="AM12" s="12">
        <f>'Surv-rate CEA'!AF10*UPFS+'Surv-rate CEA'!AE10*UPD</f>
        <v>0.6163636077186242</v>
      </c>
      <c r="AN12" s="12">
        <f t="shared" si="19"/>
        <v>0.61010629809739048</v>
      </c>
      <c r="AO12" s="12">
        <f>AM12-'Surv-rate CEA'!AE10*UPD</f>
        <v>0.53005586698084117</v>
      </c>
      <c r="AP12" s="12">
        <f t="shared" si="20"/>
        <v>0.524674751621797</v>
      </c>
      <c r="AQ12" s="42">
        <f>'Surv-rate CEA'!AI10*UPFS+'Surv-rate CEA'!AH10*UPD</f>
        <v>0.55029245990529296</v>
      </c>
      <c r="AR12" s="12">
        <f t="shared" si="21"/>
        <v>0.54470590310547995</v>
      </c>
      <c r="AS12" s="42">
        <f>AQ12-'Surv-rate CEA'!AH10*UPD</f>
        <v>0.39102439539299749</v>
      </c>
      <c r="AT12" s="12">
        <f t="shared" si="22"/>
        <v>0.38705472443775402</v>
      </c>
      <c r="AU12" s="12">
        <f>'Surv-rate CEA'!AL10*UPFS+'Surv-rate CEA'!AK10*UPD</f>
        <v>0.5841753431352843</v>
      </c>
      <c r="AV12" s="12">
        <f t="shared" si="23"/>
        <v>0.57824480805937728</v>
      </c>
      <c r="AW12" s="12">
        <f>AU12-'Surv-rate CEA'!AK10*UPD</f>
        <v>0.55928935121566414</v>
      </c>
      <c r="AX12" s="12">
        <f t="shared" si="24"/>
        <v>0.55361145817559854</v>
      </c>
      <c r="AY12" s="12">
        <f>'Surv-rate CEA'!AO10*UPFS+'Surv-rate CEA'!AN10*UPD</f>
        <v>0.56045161314203529</v>
      </c>
      <c r="AZ12" s="12">
        <f t="shared" si="25"/>
        <v>0.55476192084477272</v>
      </c>
      <c r="BA12" s="12">
        <f>AY12-'Surv-rate CEA'!AN10*UPD</f>
        <v>0.46376016182790569</v>
      </c>
      <c r="BB12" s="12">
        <f t="shared" si="26"/>
        <v>0.45905207899139372</v>
      </c>
    </row>
    <row r="13" spans="1:88">
      <c r="A13" s="12">
        <v>8</v>
      </c>
      <c r="B13" s="12">
        <f t="shared" si="27"/>
        <v>0.40273972602739727</v>
      </c>
      <c r="C13" s="12">
        <f>'Surv-rate CEA'!D11*Parameter!$D$57+'Surv-rate CEA'!E11*Parameter!$D$58</f>
        <v>0.56048171156932269</v>
      </c>
      <c r="D13" s="12">
        <f t="shared" si="1"/>
        <v>0.55384901266433717</v>
      </c>
      <c r="E13" s="12">
        <f>C13-'Surv-rate CEA'!E11*Parameter!$D$58</f>
        <v>0.4238897989786915</v>
      </c>
      <c r="F13" s="12">
        <f t="shared" si="2"/>
        <v>0.41887351861220401</v>
      </c>
      <c r="G13" s="12">
        <f>'Surv-rate CEA'!G11*Parameter!$D$57+'Surv-rate CEA'!H11*Parameter!$D$58</f>
        <v>0.52356884250395974</v>
      </c>
      <c r="H13" s="12">
        <f t="shared" si="3"/>
        <v>0.51737296774715957</v>
      </c>
      <c r="I13" s="12">
        <f>G13-'Surv-rate CEA'!H11*Parameter!$D$58</f>
        <v>0.34684845203716341</v>
      </c>
      <c r="J13" s="12">
        <f t="shared" si="4"/>
        <v>0.34274387324264505</v>
      </c>
      <c r="K13" s="12">
        <f>'Surv-rate CEA'!K11*Parameter!$D$57+'Surv-rate CEA'!J11*Parameter!$D$58</f>
        <v>0.55884417809432774</v>
      </c>
      <c r="L13" s="12">
        <f t="shared" si="5"/>
        <v>0.5522308576387408</v>
      </c>
      <c r="M13" s="12">
        <f>K13-'Surv-rate CEA'!J11*Parameter!$D$58</f>
        <v>0.44889260642807083</v>
      </c>
      <c r="N13" s="12">
        <f t="shared" si="6"/>
        <v>0.44358044469709296</v>
      </c>
      <c r="O13" s="12">
        <f>'Surv-rate CEA'!N11*Parameter!$D$57+'Surv-rate CEA'!M11*Parameter!$D$58</f>
        <v>0.85087653667987451</v>
      </c>
      <c r="P13" s="12">
        <f t="shared" si="7"/>
        <v>0.8408073270043035</v>
      </c>
      <c r="Q13" s="12">
        <f>O13-'Surv-rate CEA'!M11*Parameter!$D$58</f>
        <v>0.34684845203716341</v>
      </c>
      <c r="R13" s="12">
        <f t="shared" si="8"/>
        <v>0.34274387324264505</v>
      </c>
      <c r="S13" s="12">
        <f>'Surv-rate CEA'!Q11*Parameter!$D$57+'Surv-rate CEA'!P11*Parameter!$D$58</f>
        <v>0.55884417809432774</v>
      </c>
      <c r="T13" s="12">
        <f t="shared" si="9"/>
        <v>0.5522308576387408</v>
      </c>
      <c r="U13" s="12">
        <f>S13-'Surv-rate CEA'!P11*Parameter!$D$58</f>
        <v>0.44889260642807083</v>
      </c>
      <c r="V13" s="12">
        <f t="shared" si="10"/>
        <v>0.44358044469709296</v>
      </c>
      <c r="W13" s="12">
        <f>'Surv-rate CEA'!T11*UPFS+'Surv-rate CEA'!S11*UPD</f>
        <v>0.52356884250395974</v>
      </c>
      <c r="X13" s="12">
        <f t="shared" si="11"/>
        <v>0.51737296774715957</v>
      </c>
      <c r="Y13" s="12">
        <f>W13-'Surv-rate CEA'!S11*UPD</f>
        <v>0.34684845203716341</v>
      </c>
      <c r="Z13" s="12">
        <f t="shared" si="12"/>
        <v>0.34274387324264505</v>
      </c>
      <c r="AA13" s="12">
        <f>'Surv-rate CEA'!W11*UPFS+'Surv-rate CEA'!V11*UPD</f>
        <v>0.56847987974970215</v>
      </c>
      <c r="AB13" s="12">
        <f t="shared" si="13"/>
        <v>0.56175253111710399</v>
      </c>
      <c r="AC13" s="12">
        <f>AA13-'Surv-rate CEA'!V11*UPD</f>
        <v>0.51693128196995386</v>
      </c>
      <c r="AD13" s="12">
        <f t="shared" si="14"/>
        <v>0.51081395561103526</v>
      </c>
      <c r="AE13" s="12">
        <f>'Surv-rate CEA'!Z11*UPFS+'Surv-rate CEA'!Y11*UPD</f>
        <v>0.55884417809432774</v>
      </c>
      <c r="AF13" s="12">
        <f t="shared" si="15"/>
        <v>0.5522308576387408</v>
      </c>
      <c r="AG13" s="12">
        <f>AE13-'Surv-rate CEA'!Y11*UPD</f>
        <v>0.44889260642807083</v>
      </c>
      <c r="AH13" s="12">
        <f t="shared" si="16"/>
        <v>0.44358044469709296</v>
      </c>
      <c r="AI13" s="12">
        <f>'Surv-rate CEA'!AC11*UPFS+'Surv-rate CEA'!AB11*UPD</f>
        <v>0.53494586165320224</v>
      </c>
      <c r="AJ13" s="12">
        <f t="shared" si="17"/>
        <v>0.52861535209762889</v>
      </c>
      <c r="AK13" s="12">
        <f>AI13-'Surv-rate CEA'!AB11*UPD</f>
        <v>0.4257157097631068</v>
      </c>
      <c r="AL13" s="12">
        <f t="shared" si="18"/>
        <v>0.42067782170414619</v>
      </c>
      <c r="AM13" s="12">
        <f>'Surv-rate CEA'!AF11*UPFS+'Surv-rate CEA'!AE11*UPD</f>
        <v>0.5994367400310241</v>
      </c>
      <c r="AN13" s="12">
        <f t="shared" si="19"/>
        <v>0.59234305021538403</v>
      </c>
      <c r="AO13" s="12">
        <f>AM13-'Surv-rate CEA'!AE11*UPD</f>
        <v>0.49981609896731893</v>
      </c>
      <c r="AP13" s="12">
        <f t="shared" si="20"/>
        <v>0.4939013124116034</v>
      </c>
      <c r="AQ13" s="42">
        <f>'Surv-rate CEA'!AI11*UPFS+'Surv-rate CEA'!AH11*UPD</f>
        <v>0.52356884250395974</v>
      </c>
      <c r="AR13" s="12">
        <f t="shared" si="21"/>
        <v>0.51737296774715957</v>
      </c>
      <c r="AS13" s="42">
        <f>AQ13-'Surv-rate CEA'!AH11*UPD</f>
        <v>0.34684845203716341</v>
      </c>
      <c r="AT13" s="12">
        <f t="shared" si="22"/>
        <v>0.34274387324264505</v>
      </c>
      <c r="AU13" s="12">
        <f>'Surv-rate CEA'!AL11*UPFS+'Surv-rate CEA'!AK11*UPD</f>
        <v>0.56207183042356401</v>
      </c>
      <c r="AV13" s="12">
        <f t="shared" si="23"/>
        <v>0.55542031417027682</v>
      </c>
      <c r="AW13" s="12">
        <f>AU13-'Surv-rate CEA'!AK11*UPD</f>
        <v>0.53310273851729384</v>
      </c>
      <c r="AX13" s="12">
        <f t="shared" si="24"/>
        <v>0.52679404034388144</v>
      </c>
      <c r="AY13" s="12">
        <f>'Surv-rate CEA'!AO11*UPFS+'Surv-rate CEA'!AN11*UPD</f>
        <v>0.53494586165320224</v>
      </c>
      <c r="AZ13" s="12">
        <f t="shared" si="25"/>
        <v>0.52861535209762889</v>
      </c>
      <c r="BA13" s="12">
        <f>AY13-'Surv-rate CEA'!AN11*UPD</f>
        <v>0.4257157097631068</v>
      </c>
      <c r="BB13" s="12">
        <f t="shared" si="26"/>
        <v>0.42067782170414619</v>
      </c>
    </row>
    <row r="14" spans="1:88">
      <c r="A14" s="12">
        <v>9</v>
      </c>
      <c r="B14" s="12">
        <f t="shared" si="27"/>
        <v>0.46027397260273972</v>
      </c>
      <c r="C14" s="12">
        <f>'Surv-rate CEA'!D12*Parameter!$D$57+'Surv-rate CEA'!E12*Parameter!$D$58</f>
        <v>0.53944703771774605</v>
      </c>
      <c r="D14" s="12">
        <f t="shared" si="1"/>
        <v>0.53215748147560715</v>
      </c>
      <c r="E14" s="12">
        <f>C14-'Surv-rate CEA'!E12*Parameter!$D$58</f>
        <v>0.38944750206779322</v>
      </c>
      <c r="F14" s="12">
        <f t="shared" si="2"/>
        <v>0.38418489189257693</v>
      </c>
      <c r="G14" s="12">
        <f>'Surv-rate CEA'!G12*Parameter!$D$57+'Surv-rate CEA'!H12*Parameter!$D$58</f>
        <v>0.49852160542800733</v>
      </c>
      <c r="H14" s="12">
        <f t="shared" si="3"/>
        <v>0.49178507519129805</v>
      </c>
      <c r="I14" s="12">
        <f>G14-'Surv-rate CEA'!H12*Parameter!$D$58</f>
        <v>0.30833514846609855</v>
      </c>
      <c r="J14" s="12">
        <f t="shared" si="4"/>
        <v>0.30416861079136964</v>
      </c>
      <c r="K14" s="12">
        <f>'Surv-rate CEA'!K12*Parameter!$D$57+'Surv-rate CEA'!J12*Parameter!$D$58</f>
        <v>0.53754542844814113</v>
      </c>
      <c r="L14" s="12">
        <f t="shared" si="5"/>
        <v>0.53028156868174892</v>
      </c>
      <c r="M14" s="12">
        <f>K14-'Surv-rate CEA'!J12*Parameter!$D$58</f>
        <v>0.41632045327480433</v>
      </c>
      <c r="N14" s="12">
        <f t="shared" si="6"/>
        <v>0.41069470849040651</v>
      </c>
      <c r="O14" s="12">
        <f>'Surv-rate CEA'!N12*Parameter!$D$57+'Surv-rate CEA'!M12*Parameter!$D$58</f>
        <v>0.78948575961432566</v>
      </c>
      <c r="P14" s="12">
        <f t="shared" si="7"/>
        <v>0.77881742621977357</v>
      </c>
      <c r="Q14" s="12">
        <f>O14-'Surv-rate CEA'!M12*Parameter!$D$58</f>
        <v>0.3083351484660985</v>
      </c>
      <c r="R14" s="12">
        <f t="shared" si="8"/>
        <v>0.30416861079136959</v>
      </c>
      <c r="S14" s="12">
        <f>'Surv-rate CEA'!Q12*Parameter!$D$57+'Surv-rate CEA'!P12*Parameter!$D$58</f>
        <v>0.53754542844814113</v>
      </c>
      <c r="T14" s="12">
        <f t="shared" si="9"/>
        <v>0.53028156868174892</v>
      </c>
      <c r="U14" s="12">
        <f>S14-'Surv-rate CEA'!P12*Parameter!$D$58</f>
        <v>0.41632045327480433</v>
      </c>
      <c r="V14" s="12">
        <f t="shared" si="10"/>
        <v>0.41069470849040651</v>
      </c>
      <c r="W14" s="12">
        <f>'Surv-rate CEA'!T12*UPFS+'Surv-rate CEA'!S12*UPD</f>
        <v>0.49852160542800733</v>
      </c>
      <c r="X14" s="12">
        <f t="shared" si="11"/>
        <v>0.49178507519129805</v>
      </c>
      <c r="Y14" s="12">
        <f>W14-'Surv-rate CEA'!S12*UPD</f>
        <v>0.30833514846609855</v>
      </c>
      <c r="Z14" s="12">
        <f t="shared" si="12"/>
        <v>0.30416861079136964</v>
      </c>
      <c r="AA14" s="12">
        <f>'Surv-rate CEA'!W12*UPFS+'Surv-rate CEA'!V12*UPD</f>
        <v>0.54824304307866278</v>
      </c>
      <c r="AB14" s="12">
        <f t="shared" si="13"/>
        <v>0.54083462627876489</v>
      </c>
      <c r="AC14" s="12">
        <f>AA14-'Surv-rate CEA'!V12*UPD</f>
        <v>0.49066841708563763</v>
      </c>
      <c r="AD14" s="12">
        <f t="shared" si="14"/>
        <v>0.48403800710559708</v>
      </c>
      <c r="AE14" s="12">
        <f>'Surv-rate CEA'!Z12*UPFS+'Surv-rate CEA'!Y12*UPD</f>
        <v>0.53754542844814113</v>
      </c>
      <c r="AF14" s="12">
        <f t="shared" si="15"/>
        <v>0.53028156868174892</v>
      </c>
      <c r="AG14" s="12">
        <f>AE14-'Surv-rate CEA'!Y12*UPD</f>
        <v>0.41632045327480433</v>
      </c>
      <c r="AH14" s="12">
        <f t="shared" si="16"/>
        <v>0.41069470849040651</v>
      </c>
      <c r="AI14" s="12">
        <f>'Surv-rate CEA'!AC12*UPFS+'Surv-rate CEA'!AB12*UPD</f>
        <v>0.51090924889520795</v>
      </c>
      <c r="AJ14" s="12">
        <f t="shared" si="17"/>
        <v>0.5040053242389394</v>
      </c>
      <c r="AK14" s="12">
        <f>AI14-'Surv-rate CEA'!AB12*UPD</f>
        <v>0.3914013637141065</v>
      </c>
      <c r="AL14" s="12">
        <f t="shared" si="18"/>
        <v>0.3861123509759613</v>
      </c>
      <c r="AM14" s="12">
        <f>'Surv-rate CEA'!AF12*UPFS+'Surv-rate CEA'!AE12*UPD</f>
        <v>0.58318968695487783</v>
      </c>
      <c r="AN14" s="12">
        <f t="shared" si="19"/>
        <v>0.57530903561071878</v>
      </c>
      <c r="AO14" s="12">
        <f>AM14-'Surv-rate CEA'!AE12*UPD</f>
        <v>0.47180554946645725</v>
      </c>
      <c r="AP14" s="12">
        <f t="shared" si="20"/>
        <v>0.4654300337110282</v>
      </c>
      <c r="AQ14" s="42">
        <f>'Surv-rate CEA'!AI12*UPFS+'Surv-rate CEA'!AH12*UPD</f>
        <v>0.49852160542800733</v>
      </c>
      <c r="AR14" s="12">
        <f t="shared" si="21"/>
        <v>0.49178507519129805</v>
      </c>
      <c r="AS14" s="42">
        <f>AQ14-'Surv-rate CEA'!AH12*UPD</f>
        <v>0.30833514846609855</v>
      </c>
      <c r="AT14" s="12">
        <f t="shared" si="22"/>
        <v>0.30416861079136964</v>
      </c>
      <c r="AU14" s="12">
        <f>'Surv-rate CEA'!AL12*UPFS+'Surv-rate CEA'!AK12*UPD</f>
        <v>0.54104414947145385</v>
      </c>
      <c r="AV14" s="12">
        <f t="shared" si="23"/>
        <v>0.53373301143325413</v>
      </c>
      <c r="AW14" s="12">
        <f>AU14-'Surv-rate CEA'!AK12*UPD</f>
        <v>0.50858579160852502</v>
      </c>
      <c r="AX14" s="12">
        <f t="shared" si="24"/>
        <v>0.50171326386684356</v>
      </c>
      <c r="AY14" s="12">
        <f>'Surv-rate CEA'!AO12*UPFS+'Surv-rate CEA'!AN12*UPD</f>
        <v>0.51090924889520795</v>
      </c>
      <c r="AZ14" s="12">
        <f t="shared" si="25"/>
        <v>0.5040053242389394</v>
      </c>
      <c r="BA14" s="12">
        <f>AY14-'Surv-rate CEA'!AN12*UPD</f>
        <v>0.3914013637141065</v>
      </c>
      <c r="BB14" s="12">
        <f t="shared" si="26"/>
        <v>0.3861123509759613</v>
      </c>
    </row>
    <row r="15" spans="1:88">
      <c r="A15" s="12">
        <v>10</v>
      </c>
      <c r="B15" s="12">
        <f t="shared" si="27"/>
        <v>0.51780821917808217</v>
      </c>
      <c r="C15" s="12">
        <f>'Surv-rate CEA'!D13*Parameter!$D$57+'Surv-rate CEA'!E13*Parameter!$D$58</f>
        <v>0.51955649827925421</v>
      </c>
      <c r="D15" s="12">
        <f t="shared" si="1"/>
        <v>0.51166482345846365</v>
      </c>
      <c r="E15" s="12">
        <f>C15-'Surv-rate CEA'!E13*Parameter!$D$58</f>
        <v>0.35847246790932713</v>
      </c>
      <c r="F15" s="12">
        <f t="shared" si="2"/>
        <v>0.35302753909346968</v>
      </c>
      <c r="G15" s="12">
        <f>'Surv-rate CEA'!G13*Parameter!$D$57+'Surv-rate CEA'!H13*Parameter!$D$58</f>
        <v>0.47511160669827301</v>
      </c>
      <c r="H15" s="12">
        <f t="shared" si="3"/>
        <v>0.46789501655636534</v>
      </c>
      <c r="I15" s="12">
        <f>G15-'Surv-rate CEA'!H13*Parameter!$D$58</f>
        <v>0.27481003954665217</v>
      </c>
      <c r="J15" s="12">
        <f t="shared" si="4"/>
        <v>0.27063588047680426</v>
      </c>
      <c r="K15" s="12">
        <f>'Surv-rate CEA'!K13*Parameter!$D$57+'Surv-rate CEA'!J13*Parameter!$D$58</f>
        <v>0.51740016906888986</v>
      </c>
      <c r="L15" s="12">
        <f t="shared" si="5"/>
        <v>0.50954124727686734</v>
      </c>
      <c r="M15" s="12">
        <f>K15-'Surv-rate CEA'!J13*Parameter!$D$58</f>
        <v>0.3867531557858746</v>
      </c>
      <c r="N15" s="12">
        <f t="shared" si="6"/>
        <v>0.38087866446205287</v>
      </c>
      <c r="O15" s="12">
        <f>'Surv-rate CEA'!N13*Parameter!$D$57+'Surv-rate CEA'!M13*Parameter!$D$58</f>
        <v>0.73443939049581797</v>
      </c>
      <c r="P15" s="12">
        <f t="shared" si="7"/>
        <v>0.72328380517532143</v>
      </c>
      <c r="Q15" s="12">
        <f>O15-'Surv-rate CEA'!M13*Parameter!$D$58</f>
        <v>0.27481003954665212</v>
      </c>
      <c r="R15" s="12">
        <f t="shared" si="8"/>
        <v>0.2706358804768042</v>
      </c>
      <c r="S15" s="12">
        <f>'Surv-rate CEA'!Q13*Parameter!$D$57+'Surv-rate CEA'!P13*Parameter!$D$58</f>
        <v>0.51740016906888986</v>
      </c>
      <c r="T15" s="12">
        <f t="shared" si="9"/>
        <v>0.50954124727686734</v>
      </c>
      <c r="U15" s="12">
        <f>S15-'Surv-rate CEA'!P13*Parameter!$D$58</f>
        <v>0.3867531557858746</v>
      </c>
      <c r="V15" s="12">
        <f t="shared" si="10"/>
        <v>0.38087866446205287</v>
      </c>
      <c r="W15" s="12">
        <f>'Surv-rate CEA'!T13*UPFS+'Surv-rate CEA'!S13*UPD</f>
        <v>0.47511160669827301</v>
      </c>
      <c r="X15" s="12">
        <f t="shared" si="11"/>
        <v>0.46789501655636534</v>
      </c>
      <c r="Y15" s="12">
        <f>W15-'Surv-rate CEA'!S13*UPD</f>
        <v>0.27481003954665217</v>
      </c>
      <c r="Z15" s="12">
        <f t="shared" si="12"/>
        <v>0.27063588047680426</v>
      </c>
      <c r="AA15" s="12">
        <f>'Surv-rate CEA'!W13*UPFS+'Surv-rate CEA'!V13*UPD</f>
        <v>0.52902878829623567</v>
      </c>
      <c r="AB15" s="12">
        <f t="shared" si="13"/>
        <v>0.52099323647098106</v>
      </c>
      <c r="AC15" s="12">
        <f>AA15-'Surv-rate CEA'!V13*UPD</f>
        <v>0.46627522427476842</v>
      </c>
      <c r="AD15" s="12">
        <f t="shared" si="14"/>
        <v>0.45919285217634476</v>
      </c>
      <c r="AE15" s="12">
        <f>'Surv-rate CEA'!Z13*UPFS+'Surv-rate CEA'!Y13*UPD</f>
        <v>0.51740016906888986</v>
      </c>
      <c r="AF15" s="12">
        <f t="shared" si="15"/>
        <v>0.50954124727686734</v>
      </c>
      <c r="AG15" s="12">
        <f>AE15-'Surv-rate CEA'!Y13*UPD</f>
        <v>0.3867531557858746</v>
      </c>
      <c r="AH15" s="12">
        <f t="shared" si="16"/>
        <v>0.38087866446205287</v>
      </c>
      <c r="AI15" s="12">
        <f>'Surv-rate CEA'!AC13*UPFS+'Surv-rate CEA'!AB13*UPD</f>
        <v>0.4883302868571372</v>
      </c>
      <c r="AJ15" s="12">
        <f t="shared" si="17"/>
        <v>0.4809129148450782</v>
      </c>
      <c r="AK15" s="12">
        <f>AI15-'Surv-rate CEA'!AB13*UPD</f>
        <v>0.36051983222808981</v>
      </c>
      <c r="AL15" s="12">
        <f t="shared" si="18"/>
        <v>0.35504380547871239</v>
      </c>
      <c r="AM15" s="12">
        <f>'Surv-rate CEA'!AF13*UPFS+'Surv-rate CEA'!AE13*UPD</f>
        <v>0.56764975056563416</v>
      </c>
      <c r="AN15" s="12">
        <f t="shared" si="19"/>
        <v>0.55902757519413282</v>
      </c>
      <c r="AO15" s="12">
        <f>AM15-'Surv-rate CEA'!AE13*UPD</f>
        <v>0.44593106648676339</v>
      </c>
      <c r="AP15" s="12">
        <f t="shared" si="20"/>
        <v>0.43915770693711459</v>
      </c>
      <c r="AQ15" s="42">
        <f>'Surv-rate CEA'!AI13*UPFS+'Surv-rate CEA'!AH13*UPD</f>
        <v>0.47511160669827301</v>
      </c>
      <c r="AR15" s="12">
        <f t="shared" si="21"/>
        <v>0.46789501655636534</v>
      </c>
      <c r="AS15" s="42">
        <f>AQ15-'Surv-rate CEA'!AH13*UPD</f>
        <v>0.27481003954665217</v>
      </c>
      <c r="AT15" s="12">
        <f t="shared" si="22"/>
        <v>0.27063588047680426</v>
      </c>
      <c r="AU15" s="12">
        <f>'Surv-rate CEA'!AL13*UPFS+'Surv-rate CEA'!AK13*UPD</f>
        <v>0.52111040332540182</v>
      </c>
      <c r="AV15" s="12">
        <f t="shared" si="23"/>
        <v>0.51319512584856286</v>
      </c>
      <c r="AW15" s="12">
        <f>AU15-'Surv-rate CEA'!AK13*UPD</f>
        <v>0.48569993693034358</v>
      </c>
      <c r="AX15" s="12">
        <f t="shared" si="24"/>
        <v>0.47832251796738684</v>
      </c>
      <c r="AY15" s="12">
        <f>'Surv-rate CEA'!AO13*UPFS+'Surv-rate CEA'!AN13*UPD</f>
        <v>0.4883302868571372</v>
      </c>
      <c r="AZ15" s="12">
        <f t="shared" si="25"/>
        <v>0.4809129148450782</v>
      </c>
      <c r="BA15" s="12">
        <f>AY15-'Surv-rate CEA'!AN13*UPD</f>
        <v>0.36051983222808981</v>
      </c>
      <c r="BB15" s="12">
        <f t="shared" si="26"/>
        <v>0.35504380547871239</v>
      </c>
    </row>
    <row r="16" spans="1:88">
      <c r="A16" s="12">
        <v>11</v>
      </c>
      <c r="B16" s="12">
        <f t="shared" si="27"/>
        <v>0.57534246575342463</v>
      </c>
      <c r="C16" s="12">
        <f>'Surv-rate CEA'!D14*Parameter!$D$57+'Surv-rate CEA'!E14*Parameter!$D$58</f>
        <v>0.50077586218976633</v>
      </c>
      <c r="D16" s="12">
        <f t="shared" si="1"/>
        <v>0.49233145857676697</v>
      </c>
      <c r="E16" s="12">
        <f>C16-'Surv-rate CEA'!E14*Parameter!$D$58</f>
        <v>0.33062076144720076</v>
      </c>
      <c r="F16" s="12">
        <f t="shared" si="2"/>
        <v>0.32504562222166161</v>
      </c>
      <c r="G16" s="12">
        <f>'Surv-rate CEA'!G14*Parameter!$D$57+'Surv-rate CEA'!H14*Parameter!$D$58</f>
        <v>0.45325573354075505</v>
      </c>
      <c r="H16" s="12">
        <f t="shared" si="3"/>
        <v>0.44561264480004048</v>
      </c>
      <c r="I16" s="12">
        <f>G16-'Surv-rate CEA'!H14*Parameter!$D$58</f>
        <v>0.24561049613966052</v>
      </c>
      <c r="J16" s="12">
        <f t="shared" si="4"/>
        <v>0.24146885450397326</v>
      </c>
      <c r="K16" s="12">
        <f>'Surv-rate CEA'!K14*Parameter!$D$57+'Surv-rate CEA'!J14*Parameter!$D$58</f>
        <v>0.49837621306710789</v>
      </c>
      <c r="L16" s="12">
        <f t="shared" si="5"/>
        <v>0.48997227387592129</v>
      </c>
      <c r="M16" s="12">
        <f>K16-'Surv-rate CEA'!J14*Parameter!$D$58</f>
        <v>0.35992418993016179</v>
      </c>
      <c r="N16" s="12">
        <f t="shared" si="6"/>
        <v>0.35385491750844034</v>
      </c>
      <c r="O16" s="12">
        <f>'Surv-rate CEA'!N14*Parameter!$D$57+'Surv-rate CEA'!M14*Parameter!$D$58</f>
        <v>0.68502901863029386</v>
      </c>
      <c r="P16" s="12">
        <f t="shared" si="7"/>
        <v>0.67347762017702939</v>
      </c>
      <c r="Q16" s="12">
        <f>O16-'Surv-rate CEA'!M14*Parameter!$D$58</f>
        <v>0.24561049613966052</v>
      </c>
      <c r="R16" s="12">
        <f t="shared" si="8"/>
        <v>0.24146885450397326</v>
      </c>
      <c r="S16" s="12">
        <f>'Surv-rate CEA'!Q14*Parameter!$D$57+'Surv-rate CEA'!P14*Parameter!$D$58</f>
        <v>0.49837621306710789</v>
      </c>
      <c r="T16" s="12">
        <f t="shared" si="9"/>
        <v>0.48997227387592129</v>
      </c>
      <c r="U16" s="12">
        <f>S16-'Surv-rate CEA'!P14*Parameter!$D$58</f>
        <v>0.35992418993016179</v>
      </c>
      <c r="V16" s="12">
        <f t="shared" si="10"/>
        <v>0.35385491750844034</v>
      </c>
      <c r="W16" s="12">
        <f>'Surv-rate CEA'!T14*UPFS+'Surv-rate CEA'!S14*UPD</f>
        <v>0.45325573354075505</v>
      </c>
      <c r="X16" s="12">
        <f t="shared" si="11"/>
        <v>0.44561264480004048</v>
      </c>
      <c r="Y16" s="12">
        <f>W16-'Surv-rate CEA'!S14*UPD</f>
        <v>0.24561049613966052</v>
      </c>
      <c r="Z16" s="12">
        <f t="shared" si="12"/>
        <v>0.24146885450397326</v>
      </c>
      <c r="AA16" s="12">
        <f>'Surv-rate CEA'!W14*UPFS+'Surv-rate CEA'!V14*UPD</f>
        <v>0.51081794429198746</v>
      </c>
      <c r="AB16" s="12">
        <f t="shared" si="13"/>
        <v>0.50220420465305582</v>
      </c>
      <c r="AC16" s="12">
        <f>AA16-'Surv-rate CEA'!V14*UPD</f>
        <v>0.44363958141996696</v>
      </c>
      <c r="AD16" s="12">
        <f t="shared" si="14"/>
        <v>0.43615864640079333</v>
      </c>
      <c r="AE16" s="12">
        <f>'Surv-rate CEA'!Z14*UPFS+'Surv-rate CEA'!Y14*UPD</f>
        <v>0.49837621306710789</v>
      </c>
      <c r="AF16" s="12">
        <f t="shared" si="15"/>
        <v>0.48997227387592129</v>
      </c>
      <c r="AG16" s="12">
        <f>AE16-'Surv-rate CEA'!Y14*UPD</f>
        <v>0.35992418993016179</v>
      </c>
      <c r="AH16" s="12">
        <f t="shared" si="16"/>
        <v>0.35385491750844034</v>
      </c>
      <c r="AI16" s="12">
        <f>'Surv-rate CEA'!AC14*UPFS+'Surv-rate CEA'!AB14*UPD</f>
        <v>0.4671519204519462</v>
      </c>
      <c r="AJ16" s="12">
        <f t="shared" si="17"/>
        <v>0.45927450529931818</v>
      </c>
      <c r="AK16" s="12">
        <f>AI16-'Surv-rate CEA'!AB14*UPD</f>
        <v>0.3327332410235575</v>
      </c>
      <c r="AL16" s="12">
        <f t="shared" si="18"/>
        <v>0.32712247981318671</v>
      </c>
      <c r="AM16" s="12">
        <f>'Surv-rate CEA'!AF14*UPFS+'Surv-rate CEA'!AE14*UPD</f>
        <v>0.55281287587288419</v>
      </c>
      <c r="AN16" s="12">
        <f t="shared" si="19"/>
        <v>0.54349099077658425</v>
      </c>
      <c r="AO16" s="12">
        <f>AM16-'Surv-rate CEA'!AE14*UPD</f>
        <v>0.42204887777470257</v>
      </c>
      <c r="AP16" s="12">
        <f t="shared" si="20"/>
        <v>0.41493201904121896</v>
      </c>
      <c r="AQ16" s="42">
        <f>'Surv-rate CEA'!AI14*UPFS+'Surv-rate CEA'!AH14*UPD</f>
        <v>0.45325573354075505</v>
      </c>
      <c r="AR16" s="12">
        <f t="shared" si="21"/>
        <v>0.44561264480004048</v>
      </c>
      <c r="AS16" s="42">
        <f>AQ16-'Surv-rate CEA'!AH14*UPD</f>
        <v>0.24561049613966052</v>
      </c>
      <c r="AT16" s="12">
        <f t="shared" si="22"/>
        <v>0.24146885450397326</v>
      </c>
      <c r="AU16" s="12">
        <f>'Surv-rate CEA'!AL14*UPFS+'Surv-rate CEA'!AK14*UPD</f>
        <v>0.50224736441712103</v>
      </c>
      <c r="AV16" s="12">
        <f t="shared" si="23"/>
        <v>0.49377814739025044</v>
      </c>
      <c r="AW16" s="12">
        <f>AU16-'Surv-rate CEA'!AK14*UPD</f>
        <v>0.4643589047549706</v>
      </c>
      <c r="AX16" s="12">
        <f t="shared" si="24"/>
        <v>0.45652858722350104</v>
      </c>
      <c r="AY16" s="12">
        <f>'Surv-rate CEA'!AO14*UPFS+'Surv-rate CEA'!AN14*UPD</f>
        <v>0.4671519204519462</v>
      </c>
      <c r="AZ16" s="12">
        <f t="shared" si="25"/>
        <v>0.45927450529931818</v>
      </c>
      <c r="BA16" s="12">
        <f>AY16-'Surv-rate CEA'!AN14*UPD</f>
        <v>0.3327332410235575</v>
      </c>
      <c r="BB16" s="12">
        <f t="shared" si="26"/>
        <v>0.32712247981318671</v>
      </c>
    </row>
    <row r="17" spans="1:54">
      <c r="A17" s="12">
        <v>12</v>
      </c>
      <c r="B17" s="12">
        <f t="shared" si="27"/>
        <v>0.63287671232876708</v>
      </c>
      <c r="C17" s="12">
        <f>'Surv-rate CEA'!D15*Parameter!$D$57+'Surv-rate CEA'!E15*Parameter!$D$58</f>
        <v>0.48305137852514646</v>
      </c>
      <c r="D17" s="12">
        <f t="shared" si="1"/>
        <v>0.47409889736902694</v>
      </c>
      <c r="E17" s="12">
        <f>C17-'Surv-rate CEA'!E15*Parameter!$D$58</f>
        <v>0.30555346710600062</v>
      </c>
      <c r="F17" s="12">
        <f t="shared" si="2"/>
        <v>0.29989058779737432</v>
      </c>
      <c r="G17" s="12">
        <f>'Surv-rate CEA'!G15*Parameter!$D$57+'Surv-rate CEA'!H15*Parameter!$D$58</f>
        <v>0.43285243936775158</v>
      </c>
      <c r="H17" s="12">
        <f t="shared" si="3"/>
        <v>0.42483030449950704</v>
      </c>
      <c r="I17" s="12">
        <f>G17-'Surv-rate CEA'!H15*Parameter!$D$58</f>
        <v>0.220134104392427</v>
      </c>
      <c r="J17" s="12">
        <f t="shared" si="4"/>
        <v>0.21605431804048753</v>
      </c>
      <c r="K17" s="12">
        <f>'Surv-rate CEA'!K15*Parameter!$D$57+'Surv-rate CEA'!J15*Parameter!$D$58</f>
        <v>0.48042102593616565</v>
      </c>
      <c r="L17" s="12">
        <f t="shared" si="5"/>
        <v>0.47151729359442424</v>
      </c>
      <c r="M17" s="12">
        <f>K17-'Surv-rate CEA'!J15*Parameter!$D$58</f>
        <v>0.33556209521463265</v>
      </c>
      <c r="N17" s="12">
        <f t="shared" si="6"/>
        <v>0.32934306041280859</v>
      </c>
      <c r="O17" s="12">
        <f>'Surv-rate CEA'!N15*Parameter!$D$57+'Surv-rate CEA'!M15*Parameter!$D$58</f>
        <v>0.64058462238595737</v>
      </c>
      <c r="P17" s="12">
        <f t="shared" si="7"/>
        <v>0.62871254828419254</v>
      </c>
      <c r="Q17" s="12">
        <f>O17-'Surv-rate CEA'!M15*Parameter!$D$58</f>
        <v>0.22013410439242698</v>
      </c>
      <c r="R17" s="12">
        <f t="shared" si="8"/>
        <v>0.2160543180404875</v>
      </c>
      <c r="S17" s="12">
        <f>'Surv-rate CEA'!Q15*Parameter!$D$57+'Surv-rate CEA'!P15*Parameter!$D$58</f>
        <v>0.48042102593616565</v>
      </c>
      <c r="T17" s="12">
        <f t="shared" si="9"/>
        <v>0.47151729359442424</v>
      </c>
      <c r="U17" s="12">
        <f>S17-'Surv-rate CEA'!P15*Parameter!$D$58</f>
        <v>0.33556209521463265</v>
      </c>
      <c r="V17" s="12">
        <f t="shared" si="10"/>
        <v>0.32934306041280859</v>
      </c>
      <c r="W17" s="12">
        <f>'Surv-rate CEA'!T15*UPFS+'Surv-rate CEA'!S15*UPD</f>
        <v>0.43285243936775158</v>
      </c>
      <c r="X17" s="12">
        <f t="shared" si="11"/>
        <v>0.42483030449950704</v>
      </c>
      <c r="Y17" s="12">
        <f>W17-'Surv-rate CEA'!S15*UPD</f>
        <v>0.220134104392427</v>
      </c>
      <c r="Z17" s="12">
        <f t="shared" si="12"/>
        <v>0.21605431804048753</v>
      </c>
      <c r="AA17" s="12">
        <f>'Surv-rate CEA'!W15*UPFS+'Surv-rate CEA'!V15*UPD</f>
        <v>0.49357075823704399</v>
      </c>
      <c r="AB17" s="12">
        <f t="shared" si="13"/>
        <v>0.48442331945771605</v>
      </c>
      <c r="AC17" s="12">
        <f>AA17-'Surv-rate CEA'!V15*UPD</f>
        <v>0.42263103746419717</v>
      </c>
      <c r="AD17" s="12">
        <f t="shared" si="14"/>
        <v>0.41479833774094715</v>
      </c>
      <c r="AE17" s="12">
        <f>'Surv-rate CEA'!Z15*UPFS+'Surv-rate CEA'!Y15*UPD</f>
        <v>0.48042102593616565</v>
      </c>
      <c r="AF17" s="12">
        <f t="shared" si="15"/>
        <v>0.47151729359442424</v>
      </c>
      <c r="AG17" s="12">
        <f>AE17-'Surv-rate CEA'!Y15*UPD</f>
        <v>0.33556209521463265</v>
      </c>
      <c r="AH17" s="12">
        <f t="shared" si="16"/>
        <v>0.32934306041280859</v>
      </c>
      <c r="AI17" s="12">
        <f>'Surv-rate CEA'!AC15*UPFS+'Surv-rate CEA'!AB15*UPD</f>
        <v>0.44729576840997332</v>
      </c>
      <c r="AJ17" s="12">
        <f t="shared" si="17"/>
        <v>0.43900595263483039</v>
      </c>
      <c r="AK17" s="12">
        <f>AI17-'Surv-rate CEA'!AB15*UPD</f>
        <v>0.30770789700984896</v>
      </c>
      <c r="AL17" s="12">
        <f t="shared" si="18"/>
        <v>0.30200508925059849</v>
      </c>
      <c r="AM17" s="12">
        <f>'Surv-rate CEA'!AF15*UPFS+'Surv-rate CEA'!AE15*UPD</f>
        <v>0.53865818361199824</v>
      </c>
      <c r="AN17" s="12">
        <f t="shared" si="19"/>
        <v>0.52867513118163456</v>
      </c>
      <c r="AO17" s="12">
        <f>AM17-'Surv-rate CEA'!AE15*UPD</f>
        <v>0.39999867255456129</v>
      </c>
      <c r="AP17" s="12">
        <f t="shared" si="20"/>
        <v>0.39258542266497193</v>
      </c>
      <c r="AQ17" s="42">
        <f>'Surv-rate CEA'!AI15*UPFS+'Surv-rate CEA'!AH15*UPD</f>
        <v>0.43285243936775158</v>
      </c>
      <c r="AR17" s="12">
        <f t="shared" si="21"/>
        <v>0.42483030449950704</v>
      </c>
      <c r="AS17" s="42">
        <f>AQ17-'Surv-rate CEA'!AH15*UPD</f>
        <v>0.220134104392427</v>
      </c>
      <c r="AT17" s="12">
        <f t="shared" si="22"/>
        <v>0.21605431804048753</v>
      </c>
      <c r="AU17" s="12">
        <f>'Surv-rate CEA'!AL15*UPFS+'Surv-rate CEA'!AK15*UPD</f>
        <v>0.48441052481473074</v>
      </c>
      <c r="AV17" s="12">
        <f t="shared" si="23"/>
        <v>0.47543285434731464</v>
      </c>
      <c r="AW17" s="12">
        <f>AU17-'Surv-rate CEA'!AK15*UPD</f>
        <v>0.44445719559650676</v>
      </c>
      <c r="AX17" s="12">
        <f t="shared" si="24"/>
        <v>0.43621998761993885</v>
      </c>
      <c r="AY17" s="12">
        <f>'Surv-rate CEA'!AO15*UPFS+'Surv-rate CEA'!AN15*UPD</f>
        <v>0.44729576840997332</v>
      </c>
      <c r="AZ17" s="12">
        <f t="shared" si="25"/>
        <v>0.43900595263483039</v>
      </c>
      <c r="BA17" s="12">
        <f>AY17-'Surv-rate CEA'!AN15*UPD</f>
        <v>0.30770789700984896</v>
      </c>
      <c r="BB17" s="12">
        <f t="shared" si="26"/>
        <v>0.30200508925059849</v>
      </c>
    </row>
    <row r="18" spans="1:54">
      <c r="A18" s="12">
        <v>13</v>
      </c>
      <c r="B18" s="12">
        <f t="shared" si="27"/>
        <v>0.69041095890410964</v>
      </c>
      <c r="C18" s="12">
        <f>'Surv-rate CEA'!D16*Parameter!$D$57+'Surv-rate CEA'!E16*Parameter!$D$58</f>
        <v>0.4663208768456355</v>
      </c>
      <c r="D18" s="12">
        <f t="shared" si="1"/>
        <v>0.45690077879513208</v>
      </c>
      <c r="E18" s="12">
        <f>C18-'Surv-rate CEA'!E16*Parameter!$D$58</f>
        <v>0.28295597234608771</v>
      </c>
      <c r="F18" s="12">
        <f t="shared" si="2"/>
        <v>0.27724000907739188</v>
      </c>
      <c r="G18" s="12">
        <f>'Surv-rate CEA'!G16*Parameter!$D$57+'Surv-rate CEA'!H16*Parameter!$D$58</f>
        <v>0.41379514106026138</v>
      </c>
      <c r="H18" s="12">
        <f t="shared" si="3"/>
        <v>0.40543610976838146</v>
      </c>
      <c r="I18" s="12">
        <f>G18-'Surv-rate CEA'!H16*Parameter!$D$58</f>
        <v>0.19785289037408615</v>
      </c>
      <c r="J18" s="12">
        <f t="shared" si="4"/>
        <v>0.19385608534252341</v>
      </c>
      <c r="K18" s="12">
        <f>'Surv-rate CEA'!K16*Parameter!$D$57+'Surv-rate CEA'!J16*Parameter!$D$58</f>
        <v>0.46347305479899747</v>
      </c>
      <c r="L18" s="12">
        <f t="shared" si="5"/>
        <v>0.45411048529641407</v>
      </c>
      <c r="M18" s="12">
        <f>K18-'Surv-rate CEA'!J16*Parameter!$D$58</f>
        <v>0.31340948874892743</v>
      </c>
      <c r="N18" s="12">
        <f t="shared" si="6"/>
        <v>0.30707833725954142</v>
      </c>
      <c r="O18" s="12">
        <f>'Surv-rate CEA'!N16*Parameter!$D$57+'Surv-rate CEA'!M16*Parameter!$D$58</f>
        <v>0.60050138972313138</v>
      </c>
      <c r="P18" s="12">
        <f t="shared" si="7"/>
        <v>0.58837072551414293</v>
      </c>
      <c r="Q18" s="12">
        <f>O18-'Surv-rate CEA'!M16*Parameter!$D$58</f>
        <v>0.1978528903740861</v>
      </c>
      <c r="R18" s="12">
        <f t="shared" si="8"/>
        <v>0.19385608534252335</v>
      </c>
      <c r="S18" s="12">
        <f>'Surv-rate CEA'!Q16*Parameter!$D$57+'Surv-rate CEA'!P16*Parameter!$D$58</f>
        <v>0.46347305479899747</v>
      </c>
      <c r="T18" s="12">
        <f t="shared" si="9"/>
        <v>0.45411048529641407</v>
      </c>
      <c r="U18" s="12">
        <f>S18-'Surv-rate CEA'!P16*Parameter!$D$58</f>
        <v>0.31340948874892743</v>
      </c>
      <c r="V18" s="12">
        <f t="shared" si="10"/>
        <v>0.30707833725954142</v>
      </c>
      <c r="W18" s="12">
        <f>'Surv-rate CEA'!T16*UPFS+'Surv-rate CEA'!S16*UPD</f>
        <v>0.41379514106026138</v>
      </c>
      <c r="X18" s="12">
        <f t="shared" si="11"/>
        <v>0.40543610976838146</v>
      </c>
      <c r="Y18" s="12">
        <f>W18-'Surv-rate CEA'!S16*UPD</f>
        <v>0.19785289037408615</v>
      </c>
      <c r="Z18" s="12">
        <f t="shared" si="12"/>
        <v>0.19385608534252341</v>
      </c>
      <c r="AA18" s="12">
        <f>'Surv-rate CEA'!W16*UPFS+'Surv-rate CEA'!V16*UPD</f>
        <v>0.47723757276293238</v>
      </c>
      <c r="AB18" s="12">
        <f t="shared" si="13"/>
        <v>0.46759694770831095</v>
      </c>
      <c r="AC18" s="12">
        <f>AA18-'Surv-rate CEA'!V16*UPD</f>
        <v>0.40311650778226066</v>
      </c>
      <c r="AD18" s="12">
        <f t="shared" si="14"/>
        <v>0.39497319441663914</v>
      </c>
      <c r="AE18" s="12">
        <f>'Surv-rate CEA'!Z16*UPFS+'Surv-rate CEA'!Y16*UPD</f>
        <v>0.46347305479899747</v>
      </c>
      <c r="AF18" s="12">
        <f t="shared" si="15"/>
        <v>0.45411048529641407</v>
      </c>
      <c r="AG18" s="12">
        <f>AE18-'Surv-rate CEA'!Y16*UPD</f>
        <v>0.31340948874892743</v>
      </c>
      <c r="AH18" s="12">
        <f t="shared" si="16"/>
        <v>0.30707833725954142</v>
      </c>
      <c r="AI18" s="12">
        <f>'Surv-rate CEA'!AC16*UPFS+'Surv-rate CEA'!AB16*UPD</f>
        <v>0.42867526382453491</v>
      </c>
      <c r="AJ18" s="12">
        <f t="shared" si="17"/>
        <v>0.42001564076762155</v>
      </c>
      <c r="AK18" s="12">
        <f>AI18-'Surv-rate CEA'!AB16*UPD</f>
        <v>0.28513357593260147</v>
      </c>
      <c r="AL18" s="12">
        <f t="shared" si="18"/>
        <v>0.27937362312726116</v>
      </c>
      <c r="AM18" s="12">
        <f>'Surv-rate CEA'!AF16*UPFS+'Surv-rate CEA'!AE16*UPD</f>
        <v>0.52515615890395106</v>
      </c>
      <c r="AN18" s="12">
        <f t="shared" si="19"/>
        <v>0.51454753562685396</v>
      </c>
      <c r="AO18" s="12">
        <f>AM18-'Surv-rate CEA'!AE16*UPD</f>
        <v>0.37962039210411197</v>
      </c>
      <c r="AP18" s="12">
        <f t="shared" si="20"/>
        <v>0.37195172125287096</v>
      </c>
      <c r="AQ18" s="42">
        <f>'Surv-rate CEA'!AI16*UPFS+'Surv-rate CEA'!AH16*UPD</f>
        <v>0.41379514106026138</v>
      </c>
      <c r="AR18" s="12">
        <f t="shared" si="21"/>
        <v>0.40543610976838146</v>
      </c>
      <c r="AS18" s="42">
        <f>AQ18-'Surv-rate CEA'!AH16*UPD</f>
        <v>0.19785289037408615</v>
      </c>
      <c r="AT18" s="12">
        <f t="shared" si="22"/>
        <v>0.19385608534252341</v>
      </c>
      <c r="AU18" s="12">
        <f>'Surv-rate CEA'!AL16*UPFS+'Surv-rate CEA'!AK16*UPD</f>
        <v>0.46754529550578577</v>
      </c>
      <c r="AV18" s="12">
        <f t="shared" si="23"/>
        <v>0.45810046310516811</v>
      </c>
      <c r="AW18" s="12">
        <f>AU18-'Surv-rate CEA'!AK16*UPD</f>
        <v>0.4258846319945383</v>
      </c>
      <c r="AX18" s="12">
        <f t="shared" si="24"/>
        <v>0.41728138219210847</v>
      </c>
      <c r="AY18" s="12">
        <f>'Surv-rate CEA'!AO16*UPFS+'Surv-rate CEA'!AN16*UPD</f>
        <v>0.42867526382453491</v>
      </c>
      <c r="AZ18" s="12">
        <f t="shared" si="25"/>
        <v>0.42001564076762155</v>
      </c>
      <c r="BA18" s="12">
        <f>AY18-'Surv-rate CEA'!AN16*UPD</f>
        <v>0.28513357593260147</v>
      </c>
      <c r="BB18" s="12">
        <f t="shared" si="26"/>
        <v>0.27937362312726116</v>
      </c>
    </row>
    <row r="19" spans="1:54">
      <c r="A19" s="12">
        <v>14</v>
      </c>
      <c r="B19" s="12">
        <f t="shared" si="27"/>
        <v>0.74794520547945209</v>
      </c>
      <c r="C19" s="12">
        <f>'Surv-rate CEA'!D17*Parameter!$D$57+'Surv-rate CEA'!E17*Parameter!$D$58</f>
        <v>0.45051988193385567</v>
      </c>
      <c r="D19" s="12">
        <f t="shared" si="1"/>
        <v>0.4406689197805071</v>
      </c>
      <c r="E19" s="12">
        <f>C19-'Surv-rate CEA'!E17*Parameter!$D$58</f>
        <v>0.2625448474048559</v>
      </c>
      <c r="F19" s="12">
        <f t="shared" si="2"/>
        <v>0.25680410330219799</v>
      </c>
      <c r="G19" s="12">
        <f>'Surv-rate CEA'!G17*Parameter!$D$57+'Surv-rate CEA'!H17*Parameter!$D$58</f>
        <v>0.3959791696335524</v>
      </c>
      <c r="H19" s="12">
        <f t="shared" si="3"/>
        <v>0.38732078191305835</v>
      </c>
      <c r="I19" s="12">
        <f>G19-'Surv-rate CEA'!H17*Parameter!$D$58</f>
        <v>0.17831265607912034</v>
      </c>
      <c r="J19" s="12">
        <f t="shared" si="4"/>
        <v>0.17441371333111444</v>
      </c>
      <c r="K19" s="12">
        <f>'Surv-rate CEA'!K17*Parameter!$D$57+'Surv-rate CEA'!J17*Parameter!$D$58</f>
        <v>0.44746801663327312</v>
      </c>
      <c r="L19" s="12">
        <f t="shared" si="5"/>
        <v>0.43768378585134393</v>
      </c>
      <c r="M19" s="12">
        <f>K19-'Surv-rate CEA'!J17*Parameter!$D$58</f>
        <v>0.29323080577992428</v>
      </c>
      <c r="N19" s="12">
        <f t="shared" si="6"/>
        <v>0.28681908970307857</v>
      </c>
      <c r="O19" s="12">
        <f>'Surv-rate CEA'!N17*Parameter!$D$57+'Surv-rate CEA'!M17*Parameter!$D$58</f>
        <v>0.56424604227159547</v>
      </c>
      <c r="P19" s="12">
        <f t="shared" si="7"/>
        <v>0.55190837054946207</v>
      </c>
      <c r="Q19" s="12">
        <f>O19-'Surv-rate CEA'!M17*Parameter!$D$58</f>
        <v>0.17831265607912028</v>
      </c>
      <c r="R19" s="12">
        <f t="shared" si="8"/>
        <v>0.17441371333111438</v>
      </c>
      <c r="S19" s="12">
        <f>'Surv-rate CEA'!Q17*Parameter!$D$57+'Surv-rate CEA'!P17*Parameter!$D$58</f>
        <v>0.44746801663327312</v>
      </c>
      <c r="T19" s="12">
        <f t="shared" si="9"/>
        <v>0.43768378585134393</v>
      </c>
      <c r="U19" s="12">
        <f>S19-'Surv-rate CEA'!P17*Parameter!$D$58</f>
        <v>0.29323080577992428</v>
      </c>
      <c r="V19" s="12">
        <f t="shared" si="10"/>
        <v>0.28681908970307857</v>
      </c>
      <c r="W19" s="12">
        <f>'Surv-rate CEA'!T17*UPFS+'Surv-rate CEA'!S17*UPD</f>
        <v>0.3959791696335524</v>
      </c>
      <c r="X19" s="12">
        <f t="shared" si="11"/>
        <v>0.38732078191305835</v>
      </c>
      <c r="Y19" s="12">
        <f>W19-'Surv-rate CEA'!S17*UPD</f>
        <v>0.17831265607912034</v>
      </c>
      <c r="Z19" s="12">
        <f t="shared" si="12"/>
        <v>0.17441371333111444</v>
      </c>
      <c r="AA19" s="12">
        <f>'Surv-rate CEA'!W17*UPFS+'Surv-rate CEA'!V17*UPD</f>
        <v>0.46176487282216949</v>
      </c>
      <c r="AB19" s="12">
        <f t="shared" si="13"/>
        <v>0.45166803033346248</v>
      </c>
      <c r="AC19" s="12">
        <f>AA19-'Surv-rate CEA'!V17*UPD</f>
        <v>0.38496797372899716</v>
      </c>
      <c r="AD19" s="12">
        <f t="shared" si="14"/>
        <v>0.37655035423753946</v>
      </c>
      <c r="AE19" s="12">
        <f>'Surv-rate CEA'!Z17*UPFS+'Surv-rate CEA'!Y17*UPD</f>
        <v>0.44746801663327312</v>
      </c>
      <c r="AF19" s="12">
        <f t="shared" si="15"/>
        <v>0.43768378585134393</v>
      </c>
      <c r="AG19" s="12">
        <f>AE19-'Surv-rate CEA'!Y17*UPD</f>
        <v>0.29323080577992428</v>
      </c>
      <c r="AH19" s="12">
        <f t="shared" si="16"/>
        <v>0.28681908970307857</v>
      </c>
      <c r="AI19" s="12">
        <f>'Surv-rate CEA'!AC17*UPFS+'Surv-rate CEA'!AB17*UPD</f>
        <v>0.41120278234158991</v>
      </c>
      <c r="AJ19" s="12">
        <f t="shared" si="17"/>
        <v>0.40221151867346761</v>
      </c>
      <c r="AK19" s="12">
        <f>AI19-'Surv-rate CEA'!AB17*UPD</f>
        <v>0.26473048573422364</v>
      </c>
      <c r="AL19" s="12">
        <f t="shared" si="18"/>
        <v>0.25894195097608769</v>
      </c>
      <c r="AM19" s="12">
        <f>'Surv-rate CEA'!AF17*UPFS+'Surv-rate CEA'!AE17*UPD</f>
        <v>0.51227334421306581</v>
      </c>
      <c r="AN19" s="12">
        <f t="shared" si="19"/>
        <v>0.50107209532622288</v>
      </c>
      <c r="AO19" s="12">
        <f>AM19-'Surv-rate CEA'!AE17*UPD</f>
        <v>0.36076219505828511</v>
      </c>
      <c r="AP19" s="12">
        <f t="shared" si="20"/>
        <v>0.35287385345031164</v>
      </c>
      <c r="AQ19" s="42">
        <f>'Surv-rate CEA'!AI17*UPFS+'Surv-rate CEA'!AH17*UPD</f>
        <v>0.3959791696335524</v>
      </c>
      <c r="AR19" s="12">
        <f t="shared" si="21"/>
        <v>0.38732078191305835</v>
      </c>
      <c r="AS19" s="42">
        <f>AQ19-'Surv-rate CEA'!AH17*UPD</f>
        <v>0.17831265607912034</v>
      </c>
      <c r="AT19" s="12">
        <f t="shared" si="22"/>
        <v>0.17441371333111444</v>
      </c>
      <c r="AU19" s="12">
        <f>'Surv-rate CEA'!AL17*UPFS+'Surv-rate CEA'!AK17*UPD</f>
        <v>0.45159333337504115</v>
      </c>
      <c r="AV19" s="12">
        <f t="shared" si="23"/>
        <v>0.44171889938405651</v>
      </c>
      <c r="AW19" s="12">
        <f>AU19-'Surv-rate CEA'!AK17*UPD</f>
        <v>0.4085336901535474</v>
      </c>
      <c r="AX19" s="12">
        <f t="shared" si="24"/>
        <v>0.39960078822967338</v>
      </c>
      <c r="AY19" s="12">
        <f>'Surv-rate CEA'!AO17*UPFS+'Surv-rate CEA'!AN17*UPD</f>
        <v>0.41120278234158991</v>
      </c>
      <c r="AZ19" s="12">
        <f t="shared" si="25"/>
        <v>0.40221151867346761</v>
      </c>
      <c r="BA19" s="12">
        <f>AY19-'Surv-rate CEA'!AN17*UPD</f>
        <v>0.26473048573422364</v>
      </c>
      <c r="BB19" s="12">
        <f t="shared" si="26"/>
        <v>0.25894195097608769</v>
      </c>
    </row>
    <row r="20" spans="1:54">
      <c r="A20" s="12">
        <v>15</v>
      </c>
      <c r="B20" s="12">
        <f t="shared" si="27"/>
        <v>0.80547945205479454</v>
      </c>
      <c r="C20" s="12">
        <f>'Surv-rate CEA'!D18*Parameter!$D$57+'Surv-rate CEA'!E18*Parameter!$D$58</f>
        <v>0.43558494998330277</v>
      </c>
      <c r="D20" s="12">
        <f t="shared" si="1"/>
        <v>0.42533659025420339</v>
      </c>
      <c r="E20" s="12">
        <f>C20-'Surv-rate CEA'!E18*Parameter!$D$58</f>
        <v>0.24406880407086659</v>
      </c>
      <c r="F20" s="12">
        <f t="shared" si="2"/>
        <v>0.23832639974109074</v>
      </c>
      <c r="G20" s="12">
        <f>'Surv-rate CEA'!G18*Parameter!$D$57+'Surv-rate CEA'!H18*Parameter!$D$58</f>
        <v>0.37930522777394687</v>
      </c>
      <c r="H20" s="12">
        <f t="shared" si="3"/>
        <v>0.37038100662832557</v>
      </c>
      <c r="I20" s="12">
        <f>G20-'Surv-rate CEA'!H18*Parameter!$D$58</f>
        <v>0.16112635294625111</v>
      </c>
      <c r="J20" s="12">
        <f t="shared" si="4"/>
        <v>0.15733540280691705</v>
      </c>
      <c r="K20" s="12">
        <f>'Surv-rate CEA'!K18*Parameter!$D$57+'Surv-rate CEA'!J18*Parameter!$D$58</f>
        <v>0.43234236314587404</v>
      </c>
      <c r="L20" s="12">
        <f t="shared" si="5"/>
        <v>0.42217029438220877</v>
      </c>
      <c r="M20" s="12">
        <f>K20-'Surv-rate CEA'!J18*Parameter!$D$58</f>
        <v>0.27481448180490231</v>
      </c>
      <c r="N20" s="12">
        <f t="shared" si="6"/>
        <v>0.26834869902611108</v>
      </c>
      <c r="O20" s="12">
        <f>'Surv-rate CEA'!N18*Parameter!$D$57+'Surv-rate CEA'!M18*Parameter!$D$58</f>
        <v>0.53135403970914163</v>
      </c>
      <c r="P20" s="12">
        <f t="shared" si="7"/>
        <v>0.5188524430799234</v>
      </c>
      <c r="Q20" s="12">
        <f>O20-'Surv-rate CEA'!M18*Parameter!$D$58</f>
        <v>0.16112635294625116</v>
      </c>
      <c r="R20" s="12">
        <f t="shared" si="8"/>
        <v>0.1573354028069171</v>
      </c>
      <c r="S20" s="12">
        <f>'Surv-rate CEA'!Q18*Parameter!$D$57+'Surv-rate CEA'!P18*Parameter!$D$58</f>
        <v>0.43234236314587404</v>
      </c>
      <c r="T20" s="12">
        <f t="shared" si="9"/>
        <v>0.42217029438220877</v>
      </c>
      <c r="U20" s="12">
        <f>S20-'Surv-rate CEA'!P18*Parameter!$D$58</f>
        <v>0.27481448180490231</v>
      </c>
      <c r="V20" s="12">
        <f t="shared" si="10"/>
        <v>0.26834869902611108</v>
      </c>
      <c r="W20" s="12">
        <f>'Surv-rate CEA'!T18*UPFS+'Surv-rate CEA'!S18*UPD</f>
        <v>0.37930522777394687</v>
      </c>
      <c r="X20" s="12">
        <f t="shared" si="11"/>
        <v>0.37038100662832557</v>
      </c>
      <c r="Y20" s="12">
        <f>W20-'Surv-rate CEA'!S18*UPD</f>
        <v>0.16112635294625111</v>
      </c>
      <c r="Z20" s="12">
        <f t="shared" si="12"/>
        <v>0.15733540280691705</v>
      </c>
      <c r="AA20" s="12">
        <f>'Surv-rate CEA'!W18*UPFS+'Surv-rate CEA'!V18*UPD</f>
        <v>0.44709871033059245</v>
      </c>
      <c r="AB20" s="12">
        <f t="shared" si="13"/>
        <v>0.43657945704128581</v>
      </c>
      <c r="AC20" s="12">
        <f>AA20-'Surv-rate CEA'!V18*UPD</f>
        <v>0.36806599357093084</v>
      </c>
      <c r="AD20" s="12">
        <f t="shared" si="14"/>
        <v>0.35940620698668846</v>
      </c>
      <c r="AE20" s="12">
        <f>'Surv-rate CEA'!Z18*UPFS+'Surv-rate CEA'!Y18*UPD</f>
        <v>0.43234236314587404</v>
      </c>
      <c r="AF20" s="12">
        <f t="shared" si="15"/>
        <v>0.42217029438220877</v>
      </c>
      <c r="AG20" s="12">
        <f>AE20-'Surv-rate CEA'!Y18*UPD</f>
        <v>0.27481448180490231</v>
      </c>
      <c r="AH20" s="12">
        <f t="shared" si="16"/>
        <v>0.26834869902611108</v>
      </c>
      <c r="AI20" s="12">
        <f>'Surv-rate CEA'!AC18*UPFS+'Surv-rate CEA'!AB18*UPD</f>
        <v>0.39479343483712537</v>
      </c>
      <c r="AJ20" s="12">
        <f t="shared" si="17"/>
        <v>0.38550481010605347</v>
      </c>
      <c r="AK20" s="12">
        <f>AI20-'Surv-rate CEA'!AB18*UPD</f>
        <v>0.24625033146740871</v>
      </c>
      <c r="AL20" s="12">
        <f t="shared" si="18"/>
        <v>0.24045660057660381</v>
      </c>
      <c r="AM20" s="12">
        <f>'Surv-rate CEA'!AF18*UPFS+'Surv-rate CEA'!AE18*UPD</f>
        <v>0.49997504676712101</v>
      </c>
      <c r="AN20" s="12">
        <f t="shared" si="19"/>
        <v>0.48821172910649208</v>
      </c>
      <c r="AO20" s="12">
        <f>AM20-'Surv-rate CEA'!AE18*UPD</f>
        <v>0.34328385660172056</v>
      </c>
      <c r="AP20" s="12">
        <f t="shared" si="20"/>
        <v>0.33520713941536723</v>
      </c>
      <c r="AQ20" s="42">
        <f>'Surv-rate CEA'!AI18*UPFS+'Surv-rate CEA'!AH18*UPD</f>
        <v>0.37930522777394687</v>
      </c>
      <c r="AR20" s="12">
        <f t="shared" si="21"/>
        <v>0.37038100662832557</v>
      </c>
      <c r="AS20" s="42">
        <f>AQ20-'Surv-rate CEA'!AH18*UPD</f>
        <v>0.16112635294625111</v>
      </c>
      <c r="AT20" s="12">
        <f t="shared" si="22"/>
        <v>0.15733540280691705</v>
      </c>
      <c r="AU20" s="12">
        <f>'Surv-rate CEA'!AL18*UPFS+'Surv-rate CEA'!AK18*UPD</f>
        <v>0.43649611007238398</v>
      </c>
      <c r="AV20" s="12">
        <f t="shared" si="23"/>
        <v>0.42622631274227457</v>
      </c>
      <c r="AW20" s="12">
        <f>AU20-'Surv-rate CEA'!AK18*UPD</f>
        <v>0.39230300975470866</v>
      </c>
      <c r="AX20" s="12">
        <f t="shared" si="24"/>
        <v>0.38307297927057748</v>
      </c>
      <c r="AY20" s="12">
        <f>'Surv-rate CEA'!AO18*UPFS+'Surv-rate CEA'!AN18*UPD</f>
        <v>0.39479343483712537</v>
      </c>
      <c r="AZ20" s="12">
        <f t="shared" si="25"/>
        <v>0.38550481010605347</v>
      </c>
      <c r="BA20" s="12">
        <f>AY20-'Surv-rate CEA'!AN18*UPD</f>
        <v>0.24625033146740871</v>
      </c>
      <c r="BB20" s="12">
        <f t="shared" si="26"/>
        <v>0.24045660057660381</v>
      </c>
    </row>
    <row r="21" spans="1:54">
      <c r="A21" s="12">
        <v>16</v>
      </c>
      <c r="B21" s="12">
        <f t="shared" si="27"/>
        <v>0.86301369863013699</v>
      </c>
      <c r="C21" s="12">
        <f>'Surv-rate CEA'!D19*Parameter!$D$57+'Surv-rate CEA'!E19*Parameter!$D$58</f>
        <v>0.42145542719868934</v>
      </c>
      <c r="D21" s="12">
        <f t="shared" si="1"/>
        <v>0.41084021702925427</v>
      </c>
      <c r="E21" s="12">
        <f>C21-'Surv-rate CEA'!E19*Parameter!$D$58</f>
        <v>0.22730695197928313</v>
      </c>
      <c r="F21" s="12">
        <f t="shared" si="2"/>
        <v>0.22158176513266498</v>
      </c>
      <c r="G21" s="12">
        <f>'Surv-rate CEA'!G19*Parameter!$D$57+'Surv-rate CEA'!H19*Parameter!$D$58</f>
        <v>0.36368093406508101</v>
      </c>
      <c r="H21" s="12">
        <f t="shared" si="3"/>
        <v>0.35452089174369622</v>
      </c>
      <c r="I21" s="12">
        <f>G21-'Surv-rate CEA'!H19*Parameter!$D$58</f>
        <v>0.14596560405738088</v>
      </c>
      <c r="J21" s="12">
        <f t="shared" si="4"/>
        <v>0.1422891641195291</v>
      </c>
      <c r="K21" s="12">
        <f>'Surv-rate CEA'!K19*Parameter!$D$57+'Surv-rate CEA'!J19*Parameter!$D$58</f>
        <v>0.4180351336529442</v>
      </c>
      <c r="L21" s="12">
        <f t="shared" si="5"/>
        <v>0.40750607051706511</v>
      </c>
      <c r="M21" s="12">
        <f>K21-'Surv-rate CEA'!J19*Parameter!$D$58</f>
        <v>0.25797245937309032</v>
      </c>
      <c r="N21" s="12">
        <f t="shared" si="6"/>
        <v>0.25147489949499574</v>
      </c>
      <c r="O21" s="12">
        <f>'Surv-rate CEA'!N19*Parameter!$D$57+'Surv-rate CEA'!M19*Parameter!$D$58</f>
        <v>0.50142312380937004</v>
      </c>
      <c r="P21" s="12">
        <f t="shared" si="7"/>
        <v>0.48879376492691384</v>
      </c>
      <c r="Q21" s="12">
        <f>O21-'Surv-rate CEA'!M19*Parameter!$D$58</f>
        <v>0.1459656040573809</v>
      </c>
      <c r="R21" s="12">
        <f t="shared" si="8"/>
        <v>0.14228916411952913</v>
      </c>
      <c r="S21" s="12">
        <f>'Surv-rate CEA'!Q19*Parameter!$D$57+'Surv-rate CEA'!P19*Parameter!$D$58</f>
        <v>0.4180351336529442</v>
      </c>
      <c r="T21" s="12">
        <f t="shared" si="9"/>
        <v>0.40750607051706511</v>
      </c>
      <c r="U21" s="12">
        <f>S21-'Surv-rate CEA'!P19*Parameter!$D$58</f>
        <v>0.25797245937309032</v>
      </c>
      <c r="V21" s="12">
        <f t="shared" si="10"/>
        <v>0.25147489949499574</v>
      </c>
      <c r="W21" s="12">
        <f>'Surv-rate CEA'!T19*UPFS+'Surv-rate CEA'!S19*UPD</f>
        <v>0.36368093406508101</v>
      </c>
      <c r="X21" s="12">
        <f t="shared" si="11"/>
        <v>0.35452089174369622</v>
      </c>
      <c r="Y21" s="12">
        <f>W21-'Surv-rate CEA'!S19*UPD</f>
        <v>0.14596560405738088</v>
      </c>
      <c r="Z21" s="12">
        <f t="shared" si="12"/>
        <v>0.1422891641195291</v>
      </c>
      <c r="AA21" s="12">
        <f>'Surv-rate CEA'!W19*UPFS+'Surv-rate CEA'!V19*UPD</f>
        <v>0.43318661165133354</v>
      </c>
      <c r="AB21" s="12">
        <f t="shared" si="13"/>
        <v>0.42227592779603579</v>
      </c>
      <c r="AC21" s="12">
        <f>AA21-'Surv-rate CEA'!V19*UPD</f>
        <v>0.35230100698495853</v>
      </c>
      <c r="AD21" s="12">
        <f t="shared" si="14"/>
        <v>0.34342759121972294</v>
      </c>
      <c r="AE21" s="12">
        <f>'Surv-rate CEA'!Z19*UPFS+'Surv-rate CEA'!Y19*UPD</f>
        <v>0.4180351336529442</v>
      </c>
      <c r="AF21" s="12">
        <f t="shared" si="15"/>
        <v>0.40750607051706511</v>
      </c>
      <c r="AG21" s="12">
        <f>AE21-'Surv-rate CEA'!Y19*UPD</f>
        <v>0.25797245937309032</v>
      </c>
      <c r="AH21" s="12">
        <f t="shared" si="16"/>
        <v>0.25147489949499574</v>
      </c>
      <c r="AI21" s="12">
        <f>'Surv-rate CEA'!AC19*UPFS+'Surv-rate CEA'!AB19*UPD</f>
        <v>0.37936697994709068</v>
      </c>
      <c r="AJ21" s="12">
        <f t="shared" si="17"/>
        <v>0.36981185272937012</v>
      </c>
      <c r="AK21" s="12">
        <f>AI21-'Surv-rate CEA'!AB19*UPD</f>
        <v>0.22947467600738</v>
      </c>
      <c r="AL21" s="12">
        <f t="shared" si="18"/>
        <v>0.2236948906322756</v>
      </c>
      <c r="AM21" s="12">
        <f>'Surv-rate CEA'!AF19*UPFS+'Surv-rate CEA'!AE19*UPD</f>
        <v>0.4882268911130847</v>
      </c>
      <c r="AN21" s="12">
        <f t="shared" si="19"/>
        <v>0.47592990612944608</v>
      </c>
      <c r="AO21" s="12">
        <f>AM21-'Surv-rate CEA'!AE19*UPD</f>
        <v>0.32705780445790267</v>
      </c>
      <c r="AP21" s="12">
        <f t="shared" si="20"/>
        <v>0.31882018997290063</v>
      </c>
      <c r="AQ21" s="42">
        <f>'Surv-rate CEA'!AI19*UPFS+'Surv-rate CEA'!AH19*UPD</f>
        <v>0.36368093406508101</v>
      </c>
      <c r="AR21" s="12">
        <f t="shared" si="21"/>
        <v>0.35452089174369622</v>
      </c>
      <c r="AS21" s="42">
        <f>AQ21-'Surv-rate CEA'!AH19*UPD</f>
        <v>0.14596560405738088</v>
      </c>
      <c r="AT21" s="12">
        <f t="shared" si="22"/>
        <v>0.1422891641195291</v>
      </c>
      <c r="AU21" s="12">
        <f>'Surv-rate CEA'!AL19*UPFS+'Surv-rate CEA'!AK19*UPD</f>
        <v>0.42219688662573657</v>
      </c>
      <c r="AV21" s="12">
        <f t="shared" si="23"/>
        <v>0.41156300129603002</v>
      </c>
      <c r="AW21" s="12">
        <f>AU21-'Surv-rate CEA'!AK19*UPD</f>
        <v>0.37709886111403912</v>
      </c>
      <c r="AX21" s="12">
        <f t="shared" si="24"/>
        <v>0.36760086107169304</v>
      </c>
      <c r="AY21" s="12">
        <f>'Surv-rate CEA'!AO19*UPFS+'Surv-rate CEA'!AN19*UPD</f>
        <v>0.37936697994709068</v>
      </c>
      <c r="AZ21" s="12">
        <f t="shared" si="25"/>
        <v>0.36981185272937012</v>
      </c>
      <c r="BA21" s="12">
        <f>AY21-'Surv-rate CEA'!AN19*UPD</f>
        <v>0.22947467600738</v>
      </c>
      <c r="BB21" s="12">
        <f t="shared" si="26"/>
        <v>0.2236948906322756</v>
      </c>
    </row>
    <row r="22" spans="1:54">
      <c r="A22" s="12">
        <v>17</v>
      </c>
      <c r="B22" s="12">
        <f t="shared" si="27"/>
        <v>0.92054794520547945</v>
      </c>
      <c r="C22" s="12">
        <f>'Surv-rate CEA'!D20*Parameter!$D$57+'Surv-rate CEA'!E20*Parameter!$D$58</f>
        <v>0.4080743028656052</v>
      </c>
      <c r="D22" s="12">
        <f t="shared" si="1"/>
        <v>0.39712018903214757</v>
      </c>
      <c r="E22" s="12">
        <f>C22-'Surv-rate CEA'!E20*Parameter!$D$58</f>
        <v>0.21206595996666727</v>
      </c>
      <c r="F22" s="12">
        <f t="shared" si="2"/>
        <v>0.20637338229303367</v>
      </c>
      <c r="G22" s="12">
        <f>'Surv-rate CEA'!G20*Parameter!$D$57+'Surv-rate CEA'!H20*Parameter!$D$58</f>
        <v>0.34902131966553562</v>
      </c>
      <c r="H22" s="12">
        <f t="shared" si="3"/>
        <v>0.33965239043114809</v>
      </c>
      <c r="I22" s="12">
        <f>G22-'Surv-rate CEA'!H20*Parameter!$D$58</f>
        <v>0.13255221195019476</v>
      </c>
      <c r="J22" s="12">
        <f t="shared" si="4"/>
        <v>0.1289940559761901</v>
      </c>
      <c r="K22" s="12">
        <f>'Surv-rate CEA'!K20*Parameter!$D$57+'Surv-rate CEA'!J20*Parameter!$D$58</f>
        <v>0.40448887667108024</v>
      </c>
      <c r="L22" s="12">
        <f t="shared" si="5"/>
        <v>0.3936310079733748</v>
      </c>
      <c r="M22" s="12">
        <f>K22-'Surv-rate CEA'!J20*Parameter!$D$58</f>
        <v>0.24253849163677751</v>
      </c>
      <c r="N22" s="12">
        <f t="shared" si="6"/>
        <v>0.23602792670355907</v>
      </c>
      <c r="O22" s="12">
        <f>'Surv-rate CEA'!N20*Parameter!$D$57+'Surv-rate CEA'!M20*Parameter!$D$58</f>
        <v>0.47410580136501529</v>
      </c>
      <c r="P22" s="12">
        <f t="shared" si="7"/>
        <v>0.46137917564811631</v>
      </c>
      <c r="Q22" s="12">
        <f>O22-'Surv-rate CEA'!M20*Parameter!$D$58</f>
        <v>0.13255221195019479</v>
      </c>
      <c r="R22" s="12">
        <f t="shared" si="8"/>
        <v>0.12899405597619013</v>
      </c>
      <c r="S22" s="12">
        <f>'Surv-rate CEA'!Q20*Parameter!$D$57+'Surv-rate CEA'!P20*Parameter!$D$58</f>
        <v>0.40448887667108024</v>
      </c>
      <c r="T22" s="12">
        <f t="shared" si="9"/>
        <v>0.3936310079733748</v>
      </c>
      <c r="U22" s="12">
        <f>S22-'Surv-rate CEA'!P20*Parameter!$D$58</f>
        <v>0.24253849163677751</v>
      </c>
      <c r="V22" s="12">
        <f t="shared" si="10"/>
        <v>0.23602792670355907</v>
      </c>
      <c r="W22" s="12">
        <f>'Surv-rate CEA'!T20*UPFS+'Surv-rate CEA'!S20*UPD</f>
        <v>0.34902131966553562</v>
      </c>
      <c r="X22" s="12">
        <f t="shared" si="11"/>
        <v>0.33965239043114809</v>
      </c>
      <c r="Y22" s="12">
        <f>W22-'Surv-rate CEA'!S20*UPD</f>
        <v>0.13255221195019476</v>
      </c>
      <c r="Z22" s="12">
        <f t="shared" si="12"/>
        <v>0.1289940559761901</v>
      </c>
      <c r="AA22" s="12">
        <f>'Surv-rate CEA'!W20*UPFS+'Surv-rate CEA'!V20*UPD</f>
        <v>0.41997859426801237</v>
      </c>
      <c r="AB22" s="12">
        <f t="shared" si="13"/>
        <v>0.40870492842597955</v>
      </c>
      <c r="AC22" s="12">
        <f>AA22-'Surv-rate CEA'!V20*UPD</f>
        <v>0.33757348876071669</v>
      </c>
      <c r="AD22" s="12">
        <f t="shared" si="14"/>
        <v>0.3285118585696577</v>
      </c>
      <c r="AE22" s="12">
        <f>'Surv-rate CEA'!Z20*UPFS+'Surv-rate CEA'!Y20*UPD</f>
        <v>0.40448887667108024</v>
      </c>
      <c r="AF22" s="12">
        <f t="shared" si="15"/>
        <v>0.3936310079733748</v>
      </c>
      <c r="AG22" s="12">
        <f>AE22-'Surv-rate CEA'!Y20*UPD</f>
        <v>0.24253849163677751</v>
      </c>
      <c r="AH22" s="12">
        <f t="shared" si="16"/>
        <v>0.23602792670355907</v>
      </c>
      <c r="AI22" s="12">
        <f>'Surv-rate CEA'!AC20*UPFS+'Surv-rate CEA'!AB20*UPD</f>
        <v>0.36484866907903424</v>
      </c>
      <c r="AJ22" s="12">
        <f t="shared" si="17"/>
        <v>0.35505487950440989</v>
      </c>
      <c r="AK22" s="12">
        <f>AI22-'Surv-rate CEA'!AB20*UPD</f>
        <v>0.21421219481390222</v>
      </c>
      <c r="AL22" s="12">
        <f t="shared" si="18"/>
        <v>0.20846200483617386</v>
      </c>
      <c r="AM22" s="12">
        <f>'Surv-rate CEA'!AF20*UPFS+'Surv-rate CEA'!AE20*UPD</f>
        <v>0.47699568804151693</v>
      </c>
      <c r="AN22" s="12">
        <f t="shared" si="19"/>
        <v>0.46419148785497383</v>
      </c>
      <c r="AO22" s="12">
        <f>AM22-'Surv-rate CEA'!AE20*UPD</f>
        <v>0.31196895468584052</v>
      </c>
      <c r="AP22" s="12">
        <f t="shared" si="20"/>
        <v>0.30359463800347164</v>
      </c>
      <c r="AQ22" s="42">
        <f>'Surv-rate CEA'!AI20*UPFS+'Surv-rate CEA'!AH20*UPD</f>
        <v>0.34902131966553562</v>
      </c>
      <c r="AR22" s="12">
        <f t="shared" si="21"/>
        <v>0.33965239043114809</v>
      </c>
      <c r="AS22" s="42">
        <f>AQ22-'Surv-rate CEA'!AH20*UPD</f>
        <v>0.13255221195019476</v>
      </c>
      <c r="AT22" s="12">
        <f t="shared" si="22"/>
        <v>0.1289940559761901</v>
      </c>
      <c r="AU22" s="12">
        <f>'Surv-rate CEA'!AL20*UPFS+'Surv-rate CEA'!AK20*UPD</f>
        <v>0.40864175350038079</v>
      </c>
      <c r="AV22" s="12">
        <f t="shared" si="23"/>
        <v>0.39767240734573911</v>
      </c>
      <c r="AW22" s="12">
        <f>AU22-'Surv-rate CEA'!AK20*UPD</f>
        <v>0.36283552417102494</v>
      </c>
      <c r="AX22" s="12">
        <f t="shared" si="24"/>
        <v>0.35309577431007705</v>
      </c>
      <c r="AY22" s="12">
        <f>'Surv-rate CEA'!AO20*UPFS+'Surv-rate CEA'!AN20*UPD</f>
        <v>0.36484866907903424</v>
      </c>
      <c r="AZ22" s="12">
        <f t="shared" si="25"/>
        <v>0.35505487950440989</v>
      </c>
      <c r="BA22" s="12">
        <f>AY22-'Surv-rate CEA'!AN20*UPD</f>
        <v>0.21421219481390222</v>
      </c>
      <c r="BB22" s="12">
        <f t="shared" si="26"/>
        <v>0.20846200483617386</v>
      </c>
    </row>
    <row r="23" spans="1:54">
      <c r="A23" s="12">
        <v>18</v>
      </c>
      <c r="B23" s="12">
        <f t="shared" si="27"/>
        <v>0.9780821917808219</v>
      </c>
      <c r="C23" s="12">
        <f>'Surv-rate CEA'!D21*Parameter!$D$57+'Surv-rate CEA'!E21*Parameter!$D$58</f>
        <v>0.39538854153874531</v>
      </c>
      <c r="D23" s="12">
        <f t="shared" si="1"/>
        <v>0.38412114815467308</v>
      </c>
      <c r="E23" s="12">
        <f>C23-'Surv-rate CEA'!E21*Parameter!$D$58</f>
        <v>0.1981769181583895</v>
      </c>
      <c r="F23" s="12">
        <f t="shared" si="2"/>
        <v>0.192529467456243</v>
      </c>
      <c r="G23" s="12">
        <f>'Surv-rate CEA'!G21*Parameter!$D$57+'Surv-rate CEA'!H21*Parameter!$D$58</f>
        <v>0.33524876051965058</v>
      </c>
      <c r="H23" s="12">
        <f t="shared" si="3"/>
        <v>0.32569517140551746</v>
      </c>
      <c r="I23" s="12">
        <f>G23-'Surv-rate CEA'!H21*Parameter!$D$58</f>
        <v>0.12065040818128853</v>
      </c>
      <c r="J23" s="12">
        <f t="shared" si="4"/>
        <v>0.11721223163313417</v>
      </c>
      <c r="K23" s="12">
        <f>'Surv-rate CEA'!K21*Parameter!$D$57+'Surv-rate CEA'!J21*Parameter!$D$58</f>
        <v>0.39165003159544748</v>
      </c>
      <c r="L23" s="12">
        <f t="shared" si="5"/>
        <v>0.38048917458705639</v>
      </c>
      <c r="M23" s="12">
        <f>K23-'Surv-rate CEA'!J21*Parameter!$D$58</f>
        <v>0.22836599459192877</v>
      </c>
      <c r="N23" s="12">
        <f t="shared" si="6"/>
        <v>0.22185824531169315</v>
      </c>
      <c r="O23" s="12">
        <f>'Surv-rate CEA'!N21*Parameter!$D$57+'Surv-rate CEA'!M21*Parameter!$D$58</f>
        <v>0.44910196260621865</v>
      </c>
      <c r="P23" s="12">
        <f t="shared" si="7"/>
        <v>0.43630389703115113</v>
      </c>
      <c r="Q23" s="12">
        <f>O23-'Surv-rate CEA'!M21*Parameter!$D$58</f>
        <v>0.12065040818128853</v>
      </c>
      <c r="R23" s="12">
        <f t="shared" si="8"/>
        <v>0.11721223163313417</v>
      </c>
      <c r="S23" s="12">
        <f>'Surv-rate CEA'!Q21*Parameter!$D$57+'Surv-rate CEA'!P21*Parameter!$D$58</f>
        <v>0.39165003159544748</v>
      </c>
      <c r="T23" s="12">
        <f t="shared" si="9"/>
        <v>0.38048917458705639</v>
      </c>
      <c r="U23" s="12">
        <f>S23-'Surv-rate CEA'!P21*Parameter!$D$58</f>
        <v>0.22836599459192877</v>
      </c>
      <c r="V23" s="12">
        <f t="shared" si="10"/>
        <v>0.22185824531169315</v>
      </c>
      <c r="W23" s="12">
        <f>'Surv-rate CEA'!T21*UPFS+'Surv-rate CEA'!S21*UPD</f>
        <v>0.33524876051965058</v>
      </c>
      <c r="X23" s="12">
        <f t="shared" si="11"/>
        <v>0.32569517140551746</v>
      </c>
      <c r="Y23" s="12">
        <f>W23-'Surv-rate CEA'!S21*UPD</f>
        <v>0.12065040818128853</v>
      </c>
      <c r="Z23" s="12">
        <f t="shared" si="12"/>
        <v>0.11721223163313417</v>
      </c>
      <c r="AA23" s="12">
        <f>'Surv-rate CEA'!W21*UPFS+'Surv-rate CEA'!V21*UPD</f>
        <v>0.40742765636633438</v>
      </c>
      <c r="AB23" s="12">
        <f t="shared" si="13"/>
        <v>0.39581718414080014</v>
      </c>
      <c r="AC23" s="12">
        <f>AA23-'Surv-rate CEA'!V21*UPD</f>
        <v>0.3237935226731336</v>
      </c>
      <c r="AD23" s="12">
        <f t="shared" si="14"/>
        <v>0.31456637364910151</v>
      </c>
      <c r="AE23" s="12">
        <f>'Surv-rate CEA'!Z21*UPFS+'Surv-rate CEA'!Y21*UPD</f>
        <v>0.39165003159544748</v>
      </c>
      <c r="AF23" s="12">
        <f t="shared" si="15"/>
        <v>0.38048917458705639</v>
      </c>
      <c r="AG23" s="12">
        <f>AE23-'Surv-rate CEA'!Y21*UPD</f>
        <v>0.22836599459192877</v>
      </c>
      <c r="AH23" s="12">
        <f t="shared" si="16"/>
        <v>0.22185824531169315</v>
      </c>
      <c r="AI23" s="12">
        <f>'Surv-rate CEA'!AC21*UPFS+'Surv-rate CEA'!AB21*UPD</f>
        <v>0.35116948725029268</v>
      </c>
      <c r="AJ23" s="12">
        <f t="shared" si="17"/>
        <v>0.34116220494025573</v>
      </c>
      <c r="AK23" s="12">
        <f>AI23-'Surv-rate CEA'!AB21*UPD</f>
        <v>0.20029561786193792</v>
      </c>
      <c r="AL23" s="12">
        <f t="shared" si="18"/>
        <v>0.1945877905415675</v>
      </c>
      <c r="AM23" s="12">
        <f>'Surv-rate CEA'!AF21*UPFS+'Surv-rate CEA'!AE21*UPD</f>
        <v>0.46624989416064061</v>
      </c>
      <c r="AN23" s="12">
        <f t="shared" si="19"/>
        <v>0.4529631637148237</v>
      </c>
      <c r="AO23" s="12">
        <f>AM23-'Surv-rate CEA'!AE21*UPD</f>
        <v>0.2979139691181375</v>
      </c>
      <c r="AP23" s="12">
        <f t="shared" si="20"/>
        <v>0.28942431013206527</v>
      </c>
      <c r="AQ23" s="42">
        <f>'Surv-rate CEA'!AI21*UPFS+'Surv-rate CEA'!AH21*UPD</f>
        <v>0.33524876051965058</v>
      </c>
      <c r="AR23" s="12">
        <f t="shared" si="21"/>
        <v>0.32569517140551746</v>
      </c>
      <c r="AS23" s="42">
        <f>AQ23-'Surv-rate CEA'!AH21*UPD</f>
        <v>0.12065040818128853</v>
      </c>
      <c r="AT23" s="12">
        <f t="shared" si="22"/>
        <v>0.11721223163313417</v>
      </c>
      <c r="AU23" s="12">
        <f>'Surv-rate CEA'!AL21*UPFS+'Surv-rate CEA'!AK21*UPD</f>
        <v>0.3957801190776592</v>
      </c>
      <c r="AV23" s="12">
        <f t="shared" si="23"/>
        <v>0.38450156690240361</v>
      </c>
      <c r="AW23" s="12">
        <f>AU23-'Surv-rate CEA'!AK21*UPD</f>
        <v>0.34943510053782656</v>
      </c>
      <c r="AX23" s="12">
        <f t="shared" si="24"/>
        <v>0.33947724307276211</v>
      </c>
      <c r="AY23" s="12">
        <f>'Surv-rate CEA'!AO21*UPFS+'Surv-rate CEA'!AN21*UPD</f>
        <v>0.35116948725029268</v>
      </c>
      <c r="AZ23" s="12">
        <f t="shared" si="25"/>
        <v>0.34116220494025573</v>
      </c>
      <c r="BA23" s="12">
        <f>AY23-'Surv-rate CEA'!AN21*UPD</f>
        <v>0.20029561786193792</v>
      </c>
      <c r="BB23" s="12">
        <f t="shared" si="26"/>
        <v>0.1945877905415675</v>
      </c>
    </row>
    <row r="24" spans="1:54">
      <c r="A24" s="12">
        <v>19</v>
      </c>
      <c r="B24" s="12">
        <f t="shared" si="27"/>
        <v>1.0356164383561643</v>
      </c>
      <c r="C24" s="12">
        <f>'Surv-rate CEA'!D22*Parameter!$D$57+'Surv-rate CEA'!E22*Parameter!$D$58</f>
        <v>0.38334911835797597</v>
      </c>
      <c r="D24" s="12">
        <f t="shared" si="1"/>
        <v>0.37179198905288857</v>
      </c>
      <c r="E24" s="12">
        <f>C24-'Surv-rate CEA'!E22*Parameter!$D$58</f>
        <v>0.18549228168182616</v>
      </c>
      <c r="F24" s="12">
        <f t="shared" si="2"/>
        <v>0.17990009904247367</v>
      </c>
      <c r="G24" s="12">
        <f>'Surv-rate CEA'!G22*Parameter!$D$57+'Surv-rate CEA'!H22*Parameter!$D$58</f>
        <v>0.32229261780450597</v>
      </c>
      <c r="H24" s="12">
        <f t="shared" si="3"/>
        <v>0.31257620714991424</v>
      </c>
      <c r="I24" s="12">
        <f>G24-'Surv-rate CEA'!H22*Parameter!$D$58</f>
        <v>0.11006009138239084</v>
      </c>
      <c r="J24" s="12">
        <f t="shared" si="4"/>
        <v>0.10674202269115614</v>
      </c>
      <c r="K24" s="12">
        <f>'Surv-rate CEA'!K22*Parameter!$D$57+'Surv-rate CEA'!J22*Parameter!$D$58</f>
        <v>0.3794689995393884</v>
      </c>
      <c r="L24" s="12">
        <f t="shared" si="5"/>
        <v>0.36802884724757184</v>
      </c>
      <c r="M24" s="12">
        <f>K24-'Surv-rate CEA'!J22*Parameter!$D$58</f>
        <v>0.21532582593897895</v>
      </c>
      <c r="N24" s="12">
        <f t="shared" si="6"/>
        <v>0.20883422782663455</v>
      </c>
      <c r="O24" s="12">
        <f>'Surv-rate CEA'!N22*Parameter!$D$57+'Surv-rate CEA'!M22*Parameter!$D$58</f>
        <v>0.42615214065831142</v>
      </c>
      <c r="P24" s="12">
        <f t="shared" si="7"/>
        <v>0.41330459475987846</v>
      </c>
      <c r="Q24" s="12">
        <f>O24-'Surv-rate CEA'!M22*Parameter!$D$58</f>
        <v>0.11006009138239087</v>
      </c>
      <c r="R24" s="12">
        <f t="shared" si="8"/>
        <v>0.10674202269115617</v>
      </c>
      <c r="S24" s="12">
        <f>'Surv-rate CEA'!Q22*Parameter!$D$57+'Surv-rate CEA'!P22*Parameter!$D$58</f>
        <v>0.3794689995393884</v>
      </c>
      <c r="T24" s="12">
        <f t="shared" si="9"/>
        <v>0.36802884724757184</v>
      </c>
      <c r="U24" s="12">
        <f>S24-'Surv-rate CEA'!P22*Parameter!$D$58</f>
        <v>0.21532582593897895</v>
      </c>
      <c r="V24" s="12">
        <f t="shared" si="10"/>
        <v>0.20883422782663455</v>
      </c>
      <c r="W24" s="12">
        <f>'Surv-rate CEA'!T22*UPFS+'Surv-rate CEA'!S22*UPD</f>
        <v>0.32229261780450597</v>
      </c>
      <c r="X24" s="12">
        <f t="shared" si="11"/>
        <v>0.31257620714991424</v>
      </c>
      <c r="Y24" s="12">
        <f>W24-'Surv-rate CEA'!S22*UPD</f>
        <v>0.11006009138239084</v>
      </c>
      <c r="Z24" s="12">
        <f t="shared" si="12"/>
        <v>0.10674202269115614</v>
      </c>
      <c r="AA24" s="12">
        <f>'Surv-rate CEA'!W22*UPFS+'Surv-rate CEA'!V22*UPD</f>
        <v>0.39548995467903647</v>
      </c>
      <c r="AB24" s="12">
        <f t="shared" si="13"/>
        <v>0.38356680597149051</v>
      </c>
      <c r="AC24" s="12">
        <f>AA24-'Surv-rate CEA'!V22*UPD</f>
        <v>0.31088010664255206</v>
      </c>
      <c r="AD24" s="12">
        <f t="shared" si="14"/>
        <v>0.30150775799535295</v>
      </c>
      <c r="AE24" s="12">
        <f>'Surv-rate CEA'!Z22*UPFS+'Surv-rate CEA'!Y22*UPD</f>
        <v>0.3794689995393884</v>
      </c>
      <c r="AF24" s="12">
        <f t="shared" si="15"/>
        <v>0.36802884724757184</v>
      </c>
      <c r="AG24" s="12">
        <f>AE24-'Surv-rate CEA'!Y22*UPD</f>
        <v>0.21532582593897895</v>
      </c>
      <c r="AH24" s="12">
        <f t="shared" si="16"/>
        <v>0.20883422782663455</v>
      </c>
      <c r="AI24" s="12">
        <f>'Surv-rate CEA'!AC22*UPFS+'Surv-rate CEA'!AB22*UPD</f>
        <v>0.33826605805102355</v>
      </c>
      <c r="AJ24" s="12">
        <f t="shared" si="17"/>
        <v>0.32806808344979532</v>
      </c>
      <c r="AK24" s="12">
        <f>AI24-'Surv-rate CEA'!AB22*UPD</f>
        <v>0.18757873997787658</v>
      </c>
      <c r="AL24" s="12">
        <f t="shared" si="18"/>
        <v>0.18192365522876988</v>
      </c>
      <c r="AM24" s="12">
        <f>'Surv-rate CEA'!AF22*UPFS+'Surv-rate CEA'!AE22*UPD</f>
        <v>0.45595982516851774</v>
      </c>
      <c r="AN24" s="12">
        <f t="shared" si="19"/>
        <v>0.442213643411353</v>
      </c>
      <c r="AO24" s="12">
        <f>AM24-'Surv-rate CEA'!AE22*UPD</f>
        <v>0.28480026803242164</v>
      </c>
      <c r="AP24" s="12">
        <f t="shared" si="20"/>
        <v>0.27621416892288714</v>
      </c>
      <c r="AQ24" s="42">
        <f>'Surv-rate CEA'!AI22*UPFS+'Surv-rate CEA'!AH22*UPD</f>
        <v>0.32229261780450597</v>
      </c>
      <c r="AR24" s="12">
        <f t="shared" si="21"/>
        <v>0.31257620714991424</v>
      </c>
      <c r="AS24" s="42">
        <f>AQ24-'Surv-rate CEA'!AH22*UPD</f>
        <v>0.11006009138239084</v>
      </c>
      <c r="AT24" s="12">
        <f t="shared" si="22"/>
        <v>0.10674202269115614</v>
      </c>
      <c r="AU24" s="12">
        <f>'Surv-rate CEA'!AL22*UPFS+'Surv-rate CEA'!AK22*UPD</f>
        <v>0.38356487315123178</v>
      </c>
      <c r="AV24" s="12">
        <f t="shared" si="23"/>
        <v>0.3720012393156148</v>
      </c>
      <c r="AW24" s="12">
        <f>AU24-'Surv-rate CEA'!AK22*UPD</f>
        <v>0.33682704626870197</v>
      </c>
      <c r="AX24" s="12">
        <f t="shared" si="24"/>
        <v>0.32667245469470246</v>
      </c>
      <c r="AY24" s="12">
        <f>'Surv-rate CEA'!AO22*UPFS+'Surv-rate CEA'!AN22*UPD</f>
        <v>0.33826605805102355</v>
      </c>
      <c r="AZ24" s="12">
        <f t="shared" si="25"/>
        <v>0.32806808344979532</v>
      </c>
      <c r="BA24" s="12">
        <f>AY24-'Surv-rate CEA'!AN22*UPD</f>
        <v>0.18757873997787658</v>
      </c>
      <c r="BB24" s="12">
        <f t="shared" si="26"/>
        <v>0.18192365522876988</v>
      </c>
    </row>
    <row r="25" spans="1:54">
      <c r="A25" s="12">
        <v>20</v>
      </c>
      <c r="B25" s="12">
        <f t="shared" si="27"/>
        <v>1.0931506849315069</v>
      </c>
      <c r="C25" s="12">
        <f>'Surv-rate CEA'!D23*Parameter!$D$57+'Surv-rate CEA'!E23*Parameter!$D$58</f>
        <v>0.37191088955553486</v>
      </c>
      <c r="D25" s="12">
        <f t="shared" si="1"/>
        <v>0.36008569920104783</v>
      </c>
      <c r="E25" s="12">
        <f>C25-'Surv-rate CEA'!E23*Parameter!$D$58</f>
        <v>0.17388306397157213</v>
      </c>
      <c r="F25" s="12">
        <f t="shared" si="2"/>
        <v>0.16835431934851841</v>
      </c>
      <c r="G25" s="12">
        <f>'Surv-rate CEA'!G23*Parameter!$D$57+'Surv-rate CEA'!H23*Parameter!$D$58</f>
        <v>0.31008874123095892</v>
      </c>
      <c r="H25" s="12">
        <f t="shared" si="3"/>
        <v>0.30022923322832534</v>
      </c>
      <c r="I25" s="12">
        <f>G25-'Surv-rate CEA'!H23*Parameter!$D$58</f>
        <v>0.10061106800892697</v>
      </c>
      <c r="J25" s="12">
        <f t="shared" si="4"/>
        <v>9.741206237508912E-2</v>
      </c>
      <c r="K25" s="12">
        <f>'Surv-rate CEA'!K23*Parameter!$D$57+'Surv-rate CEA'!J23*Parameter!$D$58</f>
        <v>0.36790003915136599</v>
      </c>
      <c r="L25" s="12">
        <f t="shared" si="5"/>
        <v>0.35620237684417366</v>
      </c>
      <c r="M25" s="12">
        <f>K25-'Surv-rate CEA'!J23*Parameter!$D$58</f>
        <v>0.20330417224505803</v>
      </c>
      <c r="N25" s="12">
        <f t="shared" si="6"/>
        <v>0.19683996104776733</v>
      </c>
      <c r="O25" s="12">
        <f>'Surv-rate CEA'!N23*Parameter!$D$57+'Surv-rate CEA'!M23*Parameter!$D$58</f>
        <v>0.40503158005628437</v>
      </c>
      <c r="P25" s="12">
        <f t="shared" si="7"/>
        <v>0.39215329208932492</v>
      </c>
      <c r="Q25" s="12">
        <f>O25-'Surv-rate CEA'!M23*Parameter!$D$58</f>
        <v>0.100611068008927</v>
      </c>
      <c r="R25" s="12">
        <f t="shared" si="8"/>
        <v>9.7412062375089134E-2</v>
      </c>
      <c r="S25" s="12">
        <f>'Surv-rate CEA'!Q23*Parameter!$D$57+'Surv-rate CEA'!P23*Parameter!$D$58</f>
        <v>0.36790003915136599</v>
      </c>
      <c r="T25" s="12">
        <f t="shared" si="9"/>
        <v>0.35620237684417366</v>
      </c>
      <c r="U25" s="12">
        <f>S25-'Surv-rate CEA'!P23*Parameter!$D$58</f>
        <v>0.20330417224505803</v>
      </c>
      <c r="V25" s="12">
        <f t="shared" si="10"/>
        <v>0.19683996104776733</v>
      </c>
      <c r="W25" s="12">
        <f>'Surv-rate CEA'!T23*UPFS+'Surv-rate CEA'!S23*UPD</f>
        <v>0.31008874123095892</v>
      </c>
      <c r="X25" s="12">
        <f t="shared" si="11"/>
        <v>0.30022923322832534</v>
      </c>
      <c r="Y25" s="12">
        <f>W25-'Surv-rate CEA'!S23*UPD</f>
        <v>0.10061106800892697</v>
      </c>
      <c r="Z25" s="12">
        <f t="shared" si="12"/>
        <v>9.741206237508912E-2</v>
      </c>
      <c r="AA25" s="12">
        <f>'Surv-rate CEA'!W23*UPFS+'Surv-rate CEA'!V23*UPD</f>
        <v>0.38412480001808436</v>
      </c>
      <c r="AB25" s="12">
        <f t="shared" si="13"/>
        <v>0.37191125906605249</v>
      </c>
      <c r="AC25" s="12">
        <f>AA25-'Surv-rate CEA'!V23*UPD</f>
        <v>0.29876035825296554</v>
      </c>
      <c r="AD25" s="12">
        <f t="shared" si="14"/>
        <v>0.28926104482619769</v>
      </c>
      <c r="AE25" s="12">
        <f>'Surv-rate CEA'!Z23*UPFS+'Surv-rate CEA'!Y23*UPD</f>
        <v>0.36790003915136599</v>
      </c>
      <c r="AF25" s="12">
        <f t="shared" si="15"/>
        <v>0.35620237684417366</v>
      </c>
      <c r="AG25" s="12">
        <f>AE25-'Surv-rate CEA'!Y23*UPD</f>
        <v>0.20330417224505803</v>
      </c>
      <c r="AH25" s="12">
        <f t="shared" si="16"/>
        <v>0.19683996104776733</v>
      </c>
      <c r="AI25" s="12">
        <f>'Surv-rate CEA'!AC23*UPFS+'Surv-rate CEA'!AB23*UPD</f>
        <v>0.32608036961241849</v>
      </c>
      <c r="AJ25" s="12">
        <f t="shared" si="17"/>
        <v>0.31571239559010217</v>
      </c>
      <c r="AK25" s="12">
        <f>AI25-'Surv-rate CEA'!AB23*UPD</f>
        <v>0.17593366900381013</v>
      </c>
      <c r="AL25" s="12">
        <f t="shared" si="18"/>
        <v>0.17033972382995494</v>
      </c>
      <c r="AM25" s="12">
        <f>'Surv-rate CEA'!AF23*UPFS+'Surv-rate CEA'!AE23*UPD</f>
        <v>0.44609772139799109</v>
      </c>
      <c r="AN25" s="12">
        <f t="shared" si="19"/>
        <v>0.43191370414983127</v>
      </c>
      <c r="AO25" s="12">
        <f>AM25-'Surv-rate CEA'!AE23*UPD</f>
        <v>0.27254497539180611</v>
      </c>
      <c r="AP25" s="12">
        <f t="shared" si="20"/>
        <v>0.26387920005508841</v>
      </c>
      <c r="AQ25" s="42">
        <f>'Surv-rate CEA'!AI23*UPFS+'Surv-rate CEA'!AH23*UPD</f>
        <v>0.31008874123095892</v>
      </c>
      <c r="AR25" s="12">
        <f t="shared" si="21"/>
        <v>0.30022923322832534</v>
      </c>
      <c r="AS25" s="42">
        <f>AQ25-'Surv-rate CEA'!AH23*UPD</f>
        <v>0.10061106800892697</v>
      </c>
      <c r="AT25" s="12">
        <f t="shared" si="22"/>
        <v>9.741206237508912E-2</v>
      </c>
      <c r="AU25" s="12">
        <f>'Surv-rate CEA'!AL23*UPFS+'Surv-rate CEA'!AK23*UPD</f>
        <v>0.37195236146448757</v>
      </c>
      <c r="AV25" s="12">
        <f t="shared" si="23"/>
        <v>0.36012585247902867</v>
      </c>
      <c r="AW25" s="12">
        <f>AU25-'Surv-rate CEA'!AK23*UPD</f>
        <v>0.32494758443277572</v>
      </c>
      <c r="AX25" s="12">
        <f t="shared" si="24"/>
        <v>0.31461562817911365</v>
      </c>
      <c r="AY25" s="12">
        <f>'Surv-rate CEA'!AO23*UPFS+'Surv-rate CEA'!AN23*UPD</f>
        <v>0.32608036961241849</v>
      </c>
      <c r="AZ25" s="12">
        <f t="shared" si="25"/>
        <v>0.31571239559010217</v>
      </c>
      <c r="BA25" s="12">
        <f>AY25-'Surv-rate CEA'!AN23*UPD</f>
        <v>0.17593366900381013</v>
      </c>
      <c r="BB25" s="12">
        <f t="shared" si="26"/>
        <v>0.17033972382995494</v>
      </c>
    </row>
    <row r="26" spans="1:54">
      <c r="A26" s="12">
        <v>21</v>
      </c>
      <c r="B26" s="12">
        <f t="shared" si="27"/>
        <v>1.1506849315068493</v>
      </c>
      <c r="C26" s="12">
        <f>'Surv-rate CEA'!D24*Parameter!$D$57+'Surv-rate CEA'!E24*Parameter!$D$58</f>
        <v>0.36103237653823106</v>
      </c>
      <c r="D26" s="12">
        <f t="shared" si="1"/>
        <v>0.34895911686249287</v>
      </c>
      <c r="E26" s="12">
        <f>C26-'Surv-rate CEA'!E24*Parameter!$D$58</f>
        <v>0.16323633910059873</v>
      </c>
      <c r="F26" s="12">
        <f t="shared" si="2"/>
        <v>0.15777756354873437</v>
      </c>
      <c r="G26" s="12">
        <f>'Surv-rate CEA'!G24*Parameter!$D$57+'Surv-rate CEA'!H24*Parameter!$D$58</f>
        <v>0.29857892244903744</v>
      </c>
      <c r="H26" s="12">
        <f t="shared" si="3"/>
        <v>0.28859416457498127</v>
      </c>
      <c r="I26" s="12">
        <f>G26-'Surv-rate CEA'!H24*Parameter!$D$58</f>
        <v>9.2158211907142434E-2</v>
      </c>
      <c r="J26" s="12">
        <f t="shared" si="4"/>
        <v>8.9076355276234948E-2</v>
      </c>
      <c r="K26" s="12">
        <f>'Surv-rate CEA'!K24*Parameter!$D$57+'Surv-rate CEA'!J24*Parameter!$D$58</f>
        <v>0.35690106855082071</v>
      </c>
      <c r="L26" s="12">
        <f t="shared" si="5"/>
        <v>0.34496596367053528</v>
      </c>
      <c r="M26" s="12">
        <f>K26-'Surv-rate CEA'!J24*Parameter!$D$58</f>
        <v>0.19220062297714305</v>
      </c>
      <c r="N26" s="12">
        <f t="shared" si="6"/>
        <v>0.18577325473584635</v>
      </c>
      <c r="O26" s="12">
        <f>'Surv-rate CEA'!N24*Parameter!$D$57+'Surv-rate CEA'!M24*Parameter!$D$58</f>
        <v>0.3855451224177493</v>
      </c>
      <c r="P26" s="12">
        <f t="shared" si="7"/>
        <v>0.37265213363847055</v>
      </c>
      <c r="Q26" s="12">
        <f>O26-'Surv-rate CEA'!M24*Parameter!$D$58</f>
        <v>9.2158211907142407E-2</v>
      </c>
      <c r="R26" s="12">
        <f t="shared" si="8"/>
        <v>8.907635527623492E-2</v>
      </c>
      <c r="S26" s="12">
        <f>'Surv-rate CEA'!Q24*Parameter!$D$57+'Surv-rate CEA'!P24*Parameter!$D$58</f>
        <v>0.35690106855082071</v>
      </c>
      <c r="T26" s="12">
        <f t="shared" si="9"/>
        <v>0.34496596367053528</v>
      </c>
      <c r="U26" s="12">
        <f>S26-'Surv-rate CEA'!P24*Parameter!$D$58</f>
        <v>0.19220062297714305</v>
      </c>
      <c r="V26" s="12">
        <f t="shared" si="10"/>
        <v>0.18577325473584635</v>
      </c>
      <c r="W26" s="12">
        <f>'Surv-rate CEA'!T24*UPFS+'Surv-rate CEA'!S24*UPD</f>
        <v>0.29857892244903744</v>
      </c>
      <c r="X26" s="12">
        <f t="shared" si="11"/>
        <v>0.28859416457498127</v>
      </c>
      <c r="Y26" s="12">
        <f>W26-'Surv-rate CEA'!S24*UPD</f>
        <v>9.2158211907142434E-2</v>
      </c>
      <c r="Z26" s="12">
        <f t="shared" si="12"/>
        <v>8.9076355276234948E-2</v>
      </c>
      <c r="AA26" s="12">
        <f>'Surv-rate CEA'!W24*UPFS+'Surv-rate CEA'!V24*UPD</f>
        <v>0.37329454908593196</v>
      </c>
      <c r="AB26" s="12">
        <f t="shared" si="13"/>
        <v>0.36081123091412032</v>
      </c>
      <c r="AC26" s="12">
        <f>AA26-'Surv-rate CEA'!V24*UPD</f>
        <v>0.28736871094825073</v>
      </c>
      <c r="AD26" s="12">
        <f t="shared" si="14"/>
        <v>0.27775883301091014</v>
      </c>
      <c r="AE26" s="12">
        <f>'Surv-rate CEA'!Z24*UPFS+'Surv-rate CEA'!Y24*UPD</f>
        <v>0.35690106855082071</v>
      </c>
      <c r="AF26" s="12">
        <f t="shared" si="15"/>
        <v>0.34496596367053528</v>
      </c>
      <c r="AG26" s="12">
        <f>AE26-'Surv-rate CEA'!Y24*UPD</f>
        <v>0.19220062297714305</v>
      </c>
      <c r="AH26" s="12">
        <f t="shared" si="16"/>
        <v>0.18577325473584635</v>
      </c>
      <c r="AI26" s="12">
        <f>'Surv-rate CEA'!AC24*UPFS+'Surv-rate CEA'!AB24*UPD</f>
        <v>0.31455941362189843</v>
      </c>
      <c r="AJ26" s="12">
        <f t="shared" si="17"/>
        <v>0.30404025320609301</v>
      </c>
      <c r="AK26" s="12">
        <f>AI26-'Surv-rate CEA'!AB24*UPD</f>
        <v>0.16524837297656206</v>
      </c>
      <c r="AL26" s="12">
        <f t="shared" si="18"/>
        <v>0.15972231313376012</v>
      </c>
      <c r="AM26" s="12">
        <f>'Surv-rate CEA'!AF24*UPFS+'Surv-rate CEA'!AE24*UPD</f>
        <v>0.43663772599802497</v>
      </c>
      <c r="AN26" s="12">
        <f t="shared" si="19"/>
        <v>0.4220361528628252</v>
      </c>
      <c r="AO26" s="12">
        <f>AM26-'Surv-rate CEA'!AE24*UPD</f>
        <v>0.26107388828245881</v>
      </c>
      <c r="AP26" s="12">
        <f t="shared" si="20"/>
        <v>0.25234333375986462</v>
      </c>
      <c r="AQ26" s="42">
        <f>'Surv-rate CEA'!AI24*UPFS+'Surv-rate CEA'!AH24*UPD</f>
        <v>0.29857892244903744</v>
      </c>
      <c r="AR26" s="12">
        <f t="shared" si="21"/>
        <v>0.28859416457498127</v>
      </c>
      <c r="AS26" s="42">
        <f>AQ26-'Surv-rate CEA'!AH24*UPD</f>
        <v>9.2158211907142434E-2</v>
      </c>
      <c r="AT26" s="12">
        <f t="shared" si="22"/>
        <v>8.9076355276234948E-2</v>
      </c>
      <c r="AU26" s="12">
        <f>'Surv-rate CEA'!AL24*UPFS+'Surv-rate CEA'!AK24*UPD</f>
        <v>0.36090225374565443</v>
      </c>
      <c r="AV26" s="12">
        <f t="shared" si="23"/>
        <v>0.34883334549756262</v>
      </c>
      <c r="AW26" s="12">
        <f>AU26-'Surv-rate CEA'!AK24*UPD</f>
        <v>0.31373908465772316</v>
      </c>
      <c r="AX26" s="12">
        <f t="shared" si="24"/>
        <v>0.30324735680821274</v>
      </c>
      <c r="AY26" s="12">
        <f>'Surv-rate CEA'!AO24*UPFS+'Surv-rate CEA'!AN24*UPD</f>
        <v>0.31455941362189843</v>
      </c>
      <c r="AZ26" s="12">
        <f t="shared" si="25"/>
        <v>0.30404025320609301</v>
      </c>
      <c r="BA26" s="12">
        <f>AY26-'Surv-rate CEA'!AN24*UPD</f>
        <v>0.16524837297656206</v>
      </c>
      <c r="BB26" s="12">
        <f t="shared" si="26"/>
        <v>0.15972231313376012</v>
      </c>
    </row>
    <row r="27" spans="1:54">
      <c r="A27" s="12">
        <v>22</v>
      </c>
      <c r="B27" s="12">
        <f t="shared" si="27"/>
        <v>1.2082191780821918</v>
      </c>
      <c r="C27" s="12">
        <f>'Surv-rate CEA'!D25*Parameter!$D$57+'Surv-rate CEA'!E25*Parameter!$D$58</f>
        <v>0.35067551008223385</v>
      </c>
      <c r="D27" s="12">
        <f t="shared" si="1"/>
        <v>0.33837265286772067</v>
      </c>
      <c r="E27" s="12">
        <f>C27-'Surv-rate CEA'!E25*Parameter!$D$58</f>
        <v>0.15345305863771716</v>
      </c>
      <c r="F27" s="12">
        <f t="shared" si="2"/>
        <v>0.14806941759273107</v>
      </c>
      <c r="G27" s="12">
        <f>'Surv-rate CEA'!G25*Parameter!$D$57+'Surv-rate CEA'!H25*Parameter!$D$58</f>
        <v>0.28771034692406877</v>
      </c>
      <c r="H27" s="12">
        <f t="shared" si="3"/>
        <v>0.27761651597329945</v>
      </c>
      <c r="I27" s="12">
        <f>G27-'Surv-rate CEA'!H25*Parameter!$D$58</f>
        <v>8.4577425360146147E-2</v>
      </c>
      <c r="J27" s="12">
        <f t="shared" si="4"/>
        <v>8.1610169427352289E-2</v>
      </c>
      <c r="K27" s="12">
        <f>'Surv-rate CEA'!K25*Parameter!$D$57+'Surv-rate CEA'!J25*Parameter!$D$58</f>
        <v>0.34643342194003302</v>
      </c>
      <c r="L27" s="12">
        <f t="shared" si="5"/>
        <v>0.33427939121383848</v>
      </c>
      <c r="M27" s="12">
        <f>K27-'Surv-rate CEA'!J25*Parameter!$D$58</f>
        <v>0.18192645638911345</v>
      </c>
      <c r="N27" s="12">
        <f t="shared" si="6"/>
        <v>0.17554387433776703</v>
      </c>
      <c r="O27" s="12">
        <f>'Surv-rate CEA'!N25*Parameter!$D$57+'Surv-rate CEA'!M25*Parameter!$D$58</f>
        <v>0.36752284691181236</v>
      </c>
      <c r="P27" s="12">
        <f t="shared" si="7"/>
        <v>0.35462892937657559</v>
      </c>
      <c r="Q27" s="12">
        <f>O27-'Surv-rate CEA'!M25*Parameter!$D$58</f>
        <v>8.4577425360146175E-2</v>
      </c>
      <c r="R27" s="12">
        <f t="shared" si="8"/>
        <v>8.1610169427352316E-2</v>
      </c>
      <c r="S27" s="12">
        <f>'Surv-rate CEA'!Q25*Parameter!$D$57+'Surv-rate CEA'!P25*Parameter!$D$58</f>
        <v>0.34643342194003302</v>
      </c>
      <c r="T27" s="12">
        <f t="shared" si="9"/>
        <v>0.33427939121383848</v>
      </c>
      <c r="U27" s="12">
        <f>S27-'Surv-rate CEA'!P25*Parameter!$D$58</f>
        <v>0.18192645638911345</v>
      </c>
      <c r="V27" s="12">
        <f t="shared" si="10"/>
        <v>0.17554387433776703</v>
      </c>
      <c r="W27" s="12">
        <f>'Surv-rate CEA'!T25*UPFS+'Surv-rate CEA'!S25*UPD</f>
        <v>0.28771034692406877</v>
      </c>
      <c r="X27" s="12">
        <f t="shared" si="11"/>
        <v>0.27761651597329945</v>
      </c>
      <c r="Y27" s="12">
        <f>W27-'Surv-rate CEA'!S25*UPD</f>
        <v>8.4577425360146147E-2</v>
      </c>
      <c r="Z27" s="12">
        <f t="shared" si="12"/>
        <v>8.1610169427352289E-2</v>
      </c>
      <c r="AA27" s="12">
        <f>'Surv-rate CEA'!W25*UPFS+'Surv-rate CEA'!V25*UPD</f>
        <v>0.36296444055331173</v>
      </c>
      <c r="AB27" s="12">
        <f t="shared" si="13"/>
        <v>0.35023044699606026</v>
      </c>
      <c r="AC27" s="12">
        <f>AA27-'Surv-rate CEA'!V25*UPD</f>
        <v>0.27664614720716685</v>
      </c>
      <c r="AD27" s="12">
        <f t="shared" si="14"/>
        <v>0.26694048499187034</v>
      </c>
      <c r="AE27" s="12">
        <f>'Surv-rate CEA'!Z25*UPFS+'Surv-rate CEA'!Y25*UPD</f>
        <v>0.34643342194003302</v>
      </c>
      <c r="AF27" s="12">
        <f t="shared" si="15"/>
        <v>0.33427939121383848</v>
      </c>
      <c r="AG27" s="12">
        <f>AE27-'Surv-rate CEA'!Y25*UPD</f>
        <v>0.18192645638911345</v>
      </c>
      <c r="AH27" s="12">
        <f t="shared" si="16"/>
        <v>0.17554387433776703</v>
      </c>
      <c r="AI27" s="12">
        <f>'Surv-rate CEA'!AC25*UPFS+'Surv-rate CEA'!AB25*UPD</f>
        <v>0.30365479113995619</v>
      </c>
      <c r="AJ27" s="12">
        <f t="shared" si="17"/>
        <v>0.29300157632885732</v>
      </c>
      <c r="AK27" s="12">
        <f>AI27-'Surv-rate CEA'!AB25*UPD</f>
        <v>0.15542453351672253</v>
      </c>
      <c r="AL27" s="12">
        <f t="shared" si="18"/>
        <v>0.14997172660973279</v>
      </c>
      <c r="AM27" s="12">
        <f>'Surv-rate CEA'!AF25*UPFS+'Surv-rate CEA'!AE25*UPD</f>
        <v>0.42755581303728152</v>
      </c>
      <c r="AN27" s="12">
        <f t="shared" si="19"/>
        <v>0.41255574041230908</v>
      </c>
      <c r="AO27" s="12">
        <f>AM27-'Surv-rate CEA'!AE25*UPD</f>
        <v>0.25032051493111895</v>
      </c>
      <c r="AP27" s="12">
        <f t="shared" si="20"/>
        <v>0.24153844300274624</v>
      </c>
      <c r="AQ27" s="42">
        <f>'Surv-rate CEA'!AI25*UPFS+'Surv-rate CEA'!AH25*UPD</f>
        <v>0.28771034692406877</v>
      </c>
      <c r="AR27" s="12">
        <f t="shared" si="21"/>
        <v>0.27761651597329945</v>
      </c>
      <c r="AS27" s="42">
        <f>AQ27-'Surv-rate CEA'!AH25*UPD</f>
        <v>8.4577425360146147E-2</v>
      </c>
      <c r="AT27" s="12">
        <f t="shared" si="22"/>
        <v>8.1610169427352289E-2</v>
      </c>
      <c r="AU27" s="12">
        <f>'Surv-rate CEA'!AL25*UPFS+'Surv-rate CEA'!AK25*UPD</f>
        <v>0.35037735546290749</v>
      </c>
      <c r="AV27" s="12">
        <f t="shared" si="23"/>
        <v>0.33808495849897913</v>
      </c>
      <c r="AW27" s="12">
        <f>AU27-'Surv-rate CEA'!AK25*UPD</f>
        <v>0.30314945615523664</v>
      </c>
      <c r="AX27" s="12">
        <f t="shared" si="24"/>
        <v>0.29251397016746239</v>
      </c>
      <c r="AY27" s="12">
        <f>'Surv-rate CEA'!AO25*UPFS+'Surv-rate CEA'!AN25*UPD</f>
        <v>0.30365479113995619</v>
      </c>
      <c r="AZ27" s="12">
        <f t="shared" si="25"/>
        <v>0.29300157632885732</v>
      </c>
      <c r="BA27" s="12">
        <f>AY27-'Surv-rate CEA'!AN25*UPD</f>
        <v>0.15542453351672253</v>
      </c>
      <c r="BB27" s="12">
        <f t="shared" si="26"/>
        <v>0.14997172660973279</v>
      </c>
    </row>
    <row r="28" spans="1:54">
      <c r="A28" s="12">
        <v>23</v>
      </c>
      <c r="B28" s="12">
        <f t="shared" si="27"/>
        <v>1.2657534246575342</v>
      </c>
      <c r="C28" s="12">
        <f>'Surv-rate CEA'!D26*Parameter!$D$57+'Surv-rate CEA'!E26*Parameter!$D$58</f>
        <v>0.34080536204857337</v>
      </c>
      <c r="D28" s="12">
        <f t="shared" si="1"/>
        <v>0.32829000304571665</v>
      </c>
      <c r="E28" s="12">
        <f>C28-'Surv-rate CEA'!E26*Parameter!$D$58</f>
        <v>0.14444616326722248</v>
      </c>
      <c r="F28" s="12">
        <f t="shared" si="2"/>
        <v>0.1391416822021127</v>
      </c>
      <c r="G28" s="12">
        <f>'Surv-rate CEA'!G26*Parameter!$D$57+'Surv-rate CEA'!H26*Parameter!$D$58</f>
        <v>0.27743507005681228</v>
      </c>
      <c r="H28" s="12">
        <f t="shared" si="3"/>
        <v>0.26724685153562355</v>
      </c>
      <c r="I28" s="12">
        <f>G28-'Surv-rate CEA'!H26*Parameter!$D$58</f>
        <v>7.7762280849318327E-2</v>
      </c>
      <c r="J28" s="12">
        <f t="shared" si="4"/>
        <v>7.4906624894082854E-2</v>
      </c>
      <c r="K28" s="12">
        <f>'Surv-rate CEA'!K26*Parameter!$D$57+'Surv-rate CEA'!J26*Parameter!$D$58</f>
        <v>0.33646158977756258</v>
      </c>
      <c r="L28" s="12">
        <f t="shared" si="5"/>
        <v>0.32410574666105102</v>
      </c>
      <c r="M28" s="12">
        <f>K28-'Surv-rate CEA'!J26*Parameter!$D$58</f>
        <v>0.17240313523070586</v>
      </c>
      <c r="N28" s="12">
        <f t="shared" si="6"/>
        <v>0.1660719932625733</v>
      </c>
      <c r="O28" s="12">
        <f>'Surv-rate CEA'!N26*Parameter!$D$57+'Surv-rate CEA'!M26*Parameter!$D$58</f>
        <v>0.35081637733715493</v>
      </c>
      <c r="P28" s="12">
        <f t="shared" si="7"/>
        <v>0.33793338488637781</v>
      </c>
      <c r="Q28" s="12">
        <f>O28-'Surv-rate CEA'!M26*Parameter!$D$58</f>
        <v>7.7762280849318299E-2</v>
      </c>
      <c r="R28" s="12">
        <f t="shared" si="8"/>
        <v>7.4906624894082841E-2</v>
      </c>
      <c r="S28" s="12">
        <f>'Surv-rate CEA'!Q26*Parameter!$D$57+'Surv-rate CEA'!P26*Parameter!$D$58</f>
        <v>0.33646158977756258</v>
      </c>
      <c r="T28" s="12">
        <f t="shared" si="9"/>
        <v>0.32410574666105102</v>
      </c>
      <c r="U28" s="12">
        <f>S28-'Surv-rate CEA'!P26*Parameter!$D$58</f>
        <v>0.17240313523070586</v>
      </c>
      <c r="V28" s="12">
        <f t="shared" si="10"/>
        <v>0.1660719932625733</v>
      </c>
      <c r="W28" s="12">
        <f>'Surv-rate CEA'!T26*UPFS+'Surv-rate CEA'!S26*UPD</f>
        <v>0.27743507005681228</v>
      </c>
      <c r="X28" s="12">
        <f t="shared" si="11"/>
        <v>0.26724685153562355</v>
      </c>
      <c r="Y28" s="12">
        <f>W28-'Surv-rate CEA'!S26*UPD</f>
        <v>7.7762280849318327E-2</v>
      </c>
      <c r="Z28" s="12">
        <f t="shared" si="12"/>
        <v>7.4906624894082854E-2</v>
      </c>
      <c r="AA28" s="12">
        <f>'Surv-rate CEA'!W26*UPFS+'Surv-rate CEA'!V26*UPD</f>
        <v>0.35310240469832388</v>
      </c>
      <c r="AB28" s="12">
        <f t="shared" si="13"/>
        <v>0.34013546270830414</v>
      </c>
      <c r="AC28" s="12">
        <f>AA28-'Surv-rate CEA'!V26*UPD</f>
        <v>0.26653949036296748</v>
      </c>
      <c r="AD28" s="12">
        <f t="shared" si="14"/>
        <v>0.25675138905411671</v>
      </c>
      <c r="AE28" s="12">
        <f>'Surv-rate CEA'!Z26*UPFS+'Surv-rate CEA'!Y26*UPD</f>
        <v>0.33646158977756258</v>
      </c>
      <c r="AF28" s="12">
        <f t="shared" si="15"/>
        <v>0.32410574666105102</v>
      </c>
      <c r="AG28" s="12">
        <f>AE28-'Surv-rate CEA'!Y26*UPD</f>
        <v>0.17240313523070586</v>
      </c>
      <c r="AH28" s="12">
        <f t="shared" si="16"/>
        <v>0.1660719932625733</v>
      </c>
      <c r="AI28" s="12">
        <f>'Surv-rate CEA'!AC26*UPFS+'Surv-rate CEA'!AB26*UPD</f>
        <v>0.29332231612337112</v>
      </c>
      <c r="AJ28" s="12">
        <f t="shared" si="17"/>
        <v>0.28255067195742578</v>
      </c>
      <c r="AK28" s="12">
        <f>AI28-'Surv-rate CEA'!AB26*UPD</f>
        <v>0.14637568716453342</v>
      </c>
      <c r="AL28" s="12">
        <f t="shared" si="18"/>
        <v>0.14100034839890424</v>
      </c>
      <c r="AM28" s="12">
        <f>'Surv-rate CEA'!AF26*UPFS+'Surv-rate CEA'!AE26*UPD</f>
        <v>0.41882968865555709</v>
      </c>
      <c r="AN28" s="12">
        <f t="shared" si="19"/>
        <v>0.4034490506190232</v>
      </c>
      <c r="AO28" s="12">
        <f>AM28-'Surv-rate CEA'!AE26*UPD</f>
        <v>0.24022519973620851</v>
      </c>
      <c r="AP28" s="12">
        <f t="shared" si="20"/>
        <v>0.23140343531865482</v>
      </c>
      <c r="AQ28" s="42">
        <f>'Surv-rate CEA'!AI26*UPFS+'Surv-rate CEA'!AH26*UPD</f>
        <v>0.27743507005681228</v>
      </c>
      <c r="AR28" s="12">
        <f t="shared" si="21"/>
        <v>0.26724685153562355</v>
      </c>
      <c r="AS28" s="42">
        <f>AQ28-'Surv-rate CEA'!AH26*UPD</f>
        <v>7.7762280849318327E-2</v>
      </c>
      <c r="AT28" s="12">
        <f t="shared" si="22"/>
        <v>7.4906624894082854E-2</v>
      </c>
      <c r="AU28" s="12">
        <f>'Surv-rate CEA'!AL26*UPFS+'Surv-rate CEA'!AK26*UPD</f>
        <v>0.34034339385042206</v>
      </c>
      <c r="AV28" s="12">
        <f t="shared" si="23"/>
        <v>0.32784499965649033</v>
      </c>
      <c r="AW28" s="12">
        <f>AU28-'Surv-rate CEA'!AK26*UPD</f>
        <v>0.2931315776444573</v>
      </c>
      <c r="AX28" s="12">
        <f t="shared" si="24"/>
        <v>0.28236693794735279</v>
      </c>
      <c r="AY28" s="12">
        <f>'Surv-rate CEA'!AO26*UPFS+'Surv-rate CEA'!AN26*UPD</f>
        <v>0.29332231612337112</v>
      </c>
      <c r="AZ28" s="12">
        <f t="shared" si="25"/>
        <v>0.28255067195742578</v>
      </c>
      <c r="BA28" s="12">
        <f>AY28-'Surv-rate CEA'!AN26*UPD</f>
        <v>0.14637568716453342</v>
      </c>
      <c r="BB28" s="12">
        <f t="shared" si="26"/>
        <v>0.14100034839890424</v>
      </c>
    </row>
    <row r="29" spans="1:54">
      <c r="A29" s="12">
        <v>24</v>
      </c>
      <c r="B29" s="12">
        <f t="shared" si="27"/>
        <v>1.3232876712328767</v>
      </c>
      <c r="C29" s="12">
        <f>'Surv-rate CEA'!D27*Parameter!$D$57+'Surv-rate CEA'!E27*Parameter!$D$58</f>
        <v>0.33138988043700035</v>
      </c>
      <c r="D29" s="12">
        <f t="shared" si="1"/>
        <v>0.31867786664684028</v>
      </c>
      <c r="E29" s="12">
        <f>C29-'Surv-rate CEA'!E27*Parameter!$D$58</f>
        <v>0.1361389591130277</v>
      </c>
      <c r="F29" s="12">
        <f t="shared" si="2"/>
        <v>0.13091671055389631</v>
      </c>
      <c r="G29" s="12">
        <f>'Surv-rate CEA'!G27*Parameter!$D$57+'Surv-rate CEA'!H27*Parameter!$D$58</f>
        <v>0.26770953018414445</v>
      </c>
      <c r="H29" s="12">
        <f t="shared" si="3"/>
        <v>0.25744027502472178</v>
      </c>
      <c r="I29" s="12">
        <f>G29-'Surv-rate CEA'!H27*Parameter!$D$58</f>
        <v>7.1621232290392606E-2</v>
      </c>
      <c r="J29" s="12">
        <f t="shared" si="4"/>
        <v>6.8873863869416296E-2</v>
      </c>
      <c r="K29" s="12">
        <f>'Surv-rate CEA'!K27*Parameter!$D$57+'Surv-rate CEA'!J27*Parameter!$D$58</f>
        <v>0.32695295941222691</v>
      </c>
      <c r="L29" s="12">
        <f t="shared" si="5"/>
        <v>0.31441114454660368</v>
      </c>
      <c r="M29" s="12">
        <f>K29-'Surv-rate CEA'!J27*Parameter!$D$58</f>
        <v>0.16356099751570477</v>
      </c>
      <c r="N29" s="12">
        <f t="shared" si="6"/>
        <v>0.15728684800573731</v>
      </c>
      <c r="O29" s="12">
        <f>'Surv-rate CEA'!N27*Parameter!$D$57+'Surv-rate CEA'!M27*Parameter!$D$58</f>
        <v>0.33529576347226142</v>
      </c>
      <c r="P29" s="12">
        <f t="shared" si="7"/>
        <v>0.32243392121135406</v>
      </c>
      <c r="Q29" s="12">
        <f>O29-'Surv-rate CEA'!M27*Parameter!$D$58</f>
        <v>7.1621232290392578E-2</v>
      </c>
      <c r="R29" s="12">
        <f t="shared" si="8"/>
        <v>6.8873863869416269E-2</v>
      </c>
      <c r="S29" s="12">
        <f>'Surv-rate CEA'!Q27*Parameter!$D$57+'Surv-rate CEA'!P27*Parameter!$D$58</f>
        <v>0.32695295941222691</v>
      </c>
      <c r="T29" s="12">
        <f t="shared" si="9"/>
        <v>0.31441114454660368</v>
      </c>
      <c r="U29" s="12">
        <f>S29-'Surv-rate CEA'!P27*Parameter!$D$58</f>
        <v>0.16356099751570477</v>
      </c>
      <c r="V29" s="12">
        <f t="shared" si="10"/>
        <v>0.15728684800573731</v>
      </c>
      <c r="W29" s="12">
        <f>'Surv-rate CEA'!T27*UPFS+'Surv-rate CEA'!S27*UPD</f>
        <v>0.26770953018414445</v>
      </c>
      <c r="X29" s="12">
        <f t="shared" si="11"/>
        <v>0.25744027502472178</v>
      </c>
      <c r="Y29" s="12">
        <f>W29-'Surv-rate CEA'!S27*UPD</f>
        <v>7.1621232290392606E-2</v>
      </c>
      <c r="Z29" s="12">
        <f t="shared" si="12"/>
        <v>6.8873863869416296E-2</v>
      </c>
      <c r="AA29" s="12">
        <f>'Surv-rate CEA'!W27*UPFS+'Surv-rate CEA'!V27*UPD</f>
        <v>0.34367886435588352</v>
      </c>
      <c r="AB29" s="12">
        <f t="shared" si="13"/>
        <v>0.33049544892594523</v>
      </c>
      <c r="AC29" s="12">
        <f>AA29-'Surv-rate CEA'!V27*UPD</f>
        <v>0.25700076305750924</v>
      </c>
      <c r="AD29" s="12">
        <f t="shared" si="14"/>
        <v>0.24714229290820786</v>
      </c>
      <c r="AE29" s="12">
        <f>'Surv-rate CEA'!Z27*UPFS+'Surv-rate CEA'!Y27*UPD</f>
        <v>0.32695295941222691</v>
      </c>
      <c r="AF29" s="12">
        <f t="shared" si="15"/>
        <v>0.31441114454660368</v>
      </c>
      <c r="AG29" s="12">
        <f>AE29-'Surv-rate CEA'!Y27*UPD</f>
        <v>0.16356099751570477</v>
      </c>
      <c r="AH29" s="12">
        <f t="shared" si="16"/>
        <v>0.15728684800573731</v>
      </c>
      <c r="AI29" s="12">
        <f>'Surv-rate CEA'!AC27*UPFS+'Surv-rate CEA'!AB27*UPD</f>
        <v>0.28352163383592793</v>
      </c>
      <c r="AJ29" s="12">
        <f t="shared" si="17"/>
        <v>0.2726458312484189</v>
      </c>
      <c r="AK29" s="12">
        <f>AI29-'Surv-rate CEA'!AB27*UPD</f>
        <v>0.13802562587693143</v>
      </c>
      <c r="AL29" s="12">
        <f t="shared" si="18"/>
        <v>0.13273100536157567</v>
      </c>
      <c r="AM29" s="12">
        <f>'Surv-rate CEA'!AF27*UPFS+'Surv-rate CEA'!AE27*UPD</f>
        <v>0.41043867958745273</v>
      </c>
      <c r="AN29" s="12">
        <f t="shared" si="19"/>
        <v>0.39469437819825359</v>
      </c>
      <c r="AO29" s="12">
        <f>AM29-'Surv-rate CEA'!AE27*UPD</f>
        <v>0.23073433971796586</v>
      </c>
      <c r="AP29" s="12">
        <f t="shared" si="20"/>
        <v>0.22188344148145236</v>
      </c>
      <c r="AQ29" s="42">
        <f>'Surv-rate CEA'!AI27*UPFS+'Surv-rate CEA'!AH27*UPD</f>
        <v>0.26770953018414445</v>
      </c>
      <c r="AR29" s="12">
        <f t="shared" si="21"/>
        <v>0.25744027502472178</v>
      </c>
      <c r="AS29" s="42">
        <f>AQ29-'Surv-rate CEA'!AH27*UPD</f>
        <v>7.1621232290392606E-2</v>
      </c>
      <c r="AT29" s="12">
        <f t="shared" si="22"/>
        <v>6.8873863869416296E-2</v>
      </c>
      <c r="AU29" s="12">
        <f>'Surv-rate CEA'!AL27*UPFS+'Surv-rate CEA'!AK27*UPD</f>
        <v>0.33076879662144426</v>
      </c>
      <c r="AV29" s="12">
        <f t="shared" si="23"/>
        <v>0.3180806074152388</v>
      </c>
      <c r="AW29" s="12">
        <f>AU29-'Surv-rate CEA'!AK27*UPD</f>
        <v>0.28364277450509601</v>
      </c>
      <c r="AX29" s="12">
        <f t="shared" si="24"/>
        <v>0.2727623249988127</v>
      </c>
      <c r="AY29" s="12">
        <f>'Surv-rate CEA'!AO27*UPFS+'Surv-rate CEA'!AN27*UPD</f>
        <v>0.28352163383592793</v>
      </c>
      <c r="AZ29" s="12">
        <f t="shared" si="25"/>
        <v>0.2726458312484189</v>
      </c>
      <c r="BA29" s="12">
        <f>AY29-'Surv-rate CEA'!AN27*UPD</f>
        <v>0.13802562587693143</v>
      </c>
      <c r="BB29" s="12">
        <f t="shared" si="26"/>
        <v>0.13273100536157567</v>
      </c>
    </row>
    <row r="30" spans="1:54">
      <c r="A30" s="12">
        <v>25</v>
      </c>
      <c r="B30" s="12">
        <f t="shared" si="27"/>
        <v>1.3808219178082193</v>
      </c>
      <c r="C30" s="12">
        <f>'Surv-rate CEA'!D28*Parameter!$D$57+'Surv-rate CEA'!E28*Parameter!$D$58</f>
        <v>0.32239963654151049</v>
      </c>
      <c r="D30" s="12">
        <f t="shared" si="1"/>
        <v>0.30950567911565902</v>
      </c>
      <c r="E30" s="12">
        <f>C30-'Surv-rate CEA'!E28*Parameter!$D$58</f>
        <v>0.1284637260821252</v>
      </c>
      <c r="F30" s="12">
        <f t="shared" si="2"/>
        <v>0.12332598513229662</v>
      </c>
      <c r="G30" s="12">
        <f>'Surv-rate CEA'!G28*Parameter!$D$57+'Surv-rate CEA'!H28*Parameter!$D$58</f>
        <v>0.25849410351192215</v>
      </c>
      <c r="H30" s="12">
        <f t="shared" si="3"/>
        <v>0.24815596541328561</v>
      </c>
      <c r="I30" s="12">
        <f>G30-'Surv-rate CEA'!H28*Parameter!$D$58</f>
        <v>6.6075298625088541E-2</v>
      </c>
      <c r="J30" s="12">
        <f t="shared" si="4"/>
        <v>6.3432702322835516E-2</v>
      </c>
      <c r="K30" s="12">
        <f>'Surv-rate CEA'!K28*Parameter!$D$57+'Surv-rate CEA'!J28*Parameter!$D$58</f>
        <v>0.31787756573315173</v>
      </c>
      <c r="L30" s="12">
        <f t="shared" si="5"/>
        <v>0.30516446269381614</v>
      </c>
      <c r="M30" s="12">
        <f>K30-'Surv-rate CEA'!J28*Parameter!$D$58</f>
        <v>0.15533812247891074</v>
      </c>
      <c r="N30" s="12">
        <f t="shared" si="6"/>
        <v>0.14912557472500876</v>
      </c>
      <c r="O30" s="12">
        <f>'Surv-rate CEA'!N28*Parameter!$D$57+'Surv-rate CEA'!M28*Parameter!$D$58</f>
        <v>0.32084685010179442</v>
      </c>
      <c r="P30" s="12">
        <f t="shared" si="7"/>
        <v>0.30801499436582053</v>
      </c>
      <c r="Q30" s="12">
        <f>O30-'Surv-rate CEA'!M28*Parameter!$D$58</f>
        <v>6.6075298625088541E-2</v>
      </c>
      <c r="R30" s="12">
        <f t="shared" si="8"/>
        <v>6.3432702322835516E-2</v>
      </c>
      <c r="S30" s="12">
        <f>'Surv-rate CEA'!Q28*Parameter!$D$57+'Surv-rate CEA'!P28*Parameter!$D$58</f>
        <v>0.31787756573315173</v>
      </c>
      <c r="T30" s="12">
        <f t="shared" si="9"/>
        <v>0.30516446269381614</v>
      </c>
      <c r="U30" s="12">
        <f>S30-'Surv-rate CEA'!P28*Parameter!$D$58</f>
        <v>0.15533812247891074</v>
      </c>
      <c r="V30" s="12">
        <f t="shared" si="10"/>
        <v>0.14912557472500876</v>
      </c>
      <c r="W30" s="12">
        <f>'Surv-rate CEA'!T28*UPFS+'Surv-rate CEA'!S28*UPD</f>
        <v>0.25849410351192215</v>
      </c>
      <c r="X30" s="12">
        <f t="shared" si="11"/>
        <v>0.24815596541328561</v>
      </c>
      <c r="Y30" s="12">
        <f>W30-'Surv-rate CEA'!S28*UPD</f>
        <v>6.6075298625088541E-2</v>
      </c>
      <c r="Z30" s="12">
        <f t="shared" si="12"/>
        <v>6.3432702322835516E-2</v>
      </c>
      <c r="AA30" s="12">
        <f>'Surv-rate CEA'!W28*UPFS+'Surv-rate CEA'!V28*UPD</f>
        <v>0.33466653773848448</v>
      </c>
      <c r="AB30" s="12">
        <f t="shared" si="13"/>
        <v>0.32128198142896913</v>
      </c>
      <c r="AC30" s="12">
        <f>AA30-'Surv-rate CEA'!V28*UPD</f>
        <v>0.24798661289230689</v>
      </c>
      <c r="AD30" s="12">
        <f t="shared" si="14"/>
        <v>0.23806870832170784</v>
      </c>
      <c r="AE30" s="12">
        <f>'Surv-rate CEA'!Z28*UPFS+'Surv-rate CEA'!Y28*UPD</f>
        <v>0.31787756573315173</v>
      </c>
      <c r="AF30" s="12">
        <f t="shared" si="15"/>
        <v>0.30516446269381614</v>
      </c>
      <c r="AG30" s="12">
        <f>AE30-'Surv-rate CEA'!Y28*UPD</f>
        <v>0.15533812247891074</v>
      </c>
      <c r="AH30" s="12">
        <f t="shared" si="16"/>
        <v>0.14912557472500876</v>
      </c>
      <c r="AI30" s="12">
        <f>'Surv-rate CEA'!AC28*UPFS+'Surv-rate CEA'!AB28*UPD</f>
        <v>0.27421586307393281</v>
      </c>
      <c r="AJ30" s="12">
        <f t="shared" si="17"/>
        <v>0.26324895348961269</v>
      </c>
      <c r="AK30" s="12">
        <f>AI30-'Surv-rate CEA'!AB28*UPD</f>
        <v>0.13030702505270755</v>
      </c>
      <c r="AL30" s="12">
        <f t="shared" si="18"/>
        <v>0.12509556373921862</v>
      </c>
      <c r="AM30" s="12">
        <f>'Surv-rate CEA'!AF28*UPFS+'Surv-rate CEA'!AE28*UPD</f>
        <v>0.4023636178570924</v>
      </c>
      <c r="AN30" s="12">
        <f t="shared" si="19"/>
        <v>0.38627160418730361</v>
      </c>
      <c r="AO30" s="12">
        <f>AM30-'Surv-rate CEA'!AE28*UPD</f>
        <v>0.22179968947701348</v>
      </c>
      <c r="AP30" s="12">
        <f t="shared" si="20"/>
        <v>0.21292909711573621</v>
      </c>
      <c r="AQ30" s="42">
        <f>'Surv-rate CEA'!AI28*UPFS+'Surv-rate CEA'!AH28*UPD</f>
        <v>0.25849410351192215</v>
      </c>
      <c r="AR30" s="12">
        <f t="shared" si="21"/>
        <v>0.24815596541328561</v>
      </c>
      <c r="AS30" s="42">
        <f>AQ30-'Surv-rate CEA'!AH28*UPD</f>
        <v>6.6075298625088541E-2</v>
      </c>
      <c r="AT30" s="12">
        <f t="shared" si="22"/>
        <v>6.3432702322835516E-2</v>
      </c>
      <c r="AU30" s="12">
        <f>'Surv-rate CEA'!AL28*UPFS+'Surv-rate CEA'!AK28*UPD</f>
        <v>0.3216244742428242</v>
      </c>
      <c r="AV30" s="12">
        <f t="shared" si="23"/>
        <v>0.30876151843280769</v>
      </c>
      <c r="AW30" s="12">
        <f>AU30-'Surv-rate CEA'!AK28*UPD</f>
        <v>0.27464434617353961</v>
      </c>
      <c r="AX30" s="12">
        <f t="shared" si="24"/>
        <v>0.26366029996058277</v>
      </c>
      <c r="AY30" s="12">
        <f>'Surv-rate CEA'!AO28*UPFS+'Surv-rate CEA'!AN28*UPD</f>
        <v>0.27421586307393281</v>
      </c>
      <c r="AZ30" s="12">
        <f t="shared" si="25"/>
        <v>0.26324895348961269</v>
      </c>
      <c r="BA30" s="12">
        <f>AY30-'Surv-rate CEA'!AN28*UPD</f>
        <v>0.13030702505270755</v>
      </c>
      <c r="BB30" s="12">
        <f t="shared" si="26"/>
        <v>0.12509556373921862</v>
      </c>
    </row>
    <row r="31" spans="1:54">
      <c r="A31" s="12">
        <v>26</v>
      </c>
      <c r="B31" s="12">
        <f t="shared" si="27"/>
        <v>1.4383561643835616</v>
      </c>
      <c r="C31" s="12">
        <f>'Surv-rate CEA'!D29*Parameter!$D$57+'Surv-rate CEA'!E29*Parameter!$D$58</f>
        <v>0.31380758867917413</v>
      </c>
      <c r="D31" s="12">
        <f t="shared" si="1"/>
        <v>0.30074536334507634</v>
      </c>
      <c r="E31" s="12">
        <f>C31-'Surv-rate CEA'!E29*Parameter!$D$58</f>
        <v>0.12136052667195388</v>
      </c>
      <c r="F31" s="12">
        <f t="shared" si="2"/>
        <v>0.11630890076091022</v>
      </c>
      <c r="G31" s="12">
        <f>'Surv-rate CEA'!G29*Parameter!$D$57+'Surv-rate CEA'!H29*Parameter!$D$58</f>
        <v>0.2497527017314527</v>
      </c>
      <c r="H31" s="12">
        <f t="shared" si="3"/>
        <v>0.23935675789355132</v>
      </c>
      <c r="I31" s="12">
        <f>G31-'Surv-rate CEA'!H29*Parameter!$D$58</f>
        <v>6.1056137424956469E-2</v>
      </c>
      <c r="J31" s="12">
        <f t="shared" si="4"/>
        <v>5.8514678729100045E-2</v>
      </c>
      <c r="K31" s="12">
        <f>'Surv-rate CEA'!K29*Parameter!$D$57+'Surv-rate CEA'!J29*Parameter!$D$58</f>
        <v>0.30920785688868496</v>
      </c>
      <c r="L31" s="12">
        <f t="shared" si="5"/>
        <v>0.29633709516251544</v>
      </c>
      <c r="M31" s="12">
        <f>K31-'Surv-rate CEA'!J29*Parameter!$D$58</f>
        <v>0.14767935072605073</v>
      </c>
      <c r="N31" s="12">
        <f t="shared" si="6"/>
        <v>0.14153220506747619</v>
      </c>
      <c r="O31" s="12">
        <f>'Surv-rate CEA'!N29*Parameter!$D$57+'Surv-rate CEA'!M29*Parameter!$D$58</f>
        <v>0.30736905676627074</v>
      </c>
      <c r="P31" s="12">
        <f t="shared" si="7"/>
        <v>0.29457483500411047</v>
      </c>
      <c r="Q31" s="12">
        <f>O31-'Surv-rate CEA'!M29*Parameter!$D$58</f>
        <v>6.1056137424956441E-2</v>
      </c>
      <c r="R31" s="12">
        <f t="shared" si="8"/>
        <v>5.8514678729100017E-2</v>
      </c>
      <c r="S31" s="12">
        <f>'Surv-rate CEA'!Q29*Parameter!$D$57+'Surv-rate CEA'!P29*Parameter!$D$58</f>
        <v>0.30920785688868496</v>
      </c>
      <c r="T31" s="12">
        <f t="shared" si="9"/>
        <v>0.29633709516251544</v>
      </c>
      <c r="U31" s="12">
        <f>S31-'Surv-rate CEA'!P29*Parameter!$D$58</f>
        <v>0.14767935072605073</v>
      </c>
      <c r="V31" s="12">
        <f t="shared" si="10"/>
        <v>0.14153220506747619</v>
      </c>
      <c r="W31" s="12">
        <f>'Surv-rate CEA'!T29*UPFS+'Surv-rate CEA'!S29*UPD</f>
        <v>0.2497527017314527</v>
      </c>
      <c r="X31" s="12">
        <f t="shared" si="11"/>
        <v>0.23935675789355132</v>
      </c>
      <c r="Y31" s="12">
        <f>W31-'Surv-rate CEA'!S29*UPD</f>
        <v>6.1056137424956469E-2</v>
      </c>
      <c r="Z31" s="12">
        <f t="shared" si="12"/>
        <v>5.8514678729100045E-2</v>
      </c>
      <c r="AA31" s="12">
        <f>'Surv-rate CEA'!W29*UPFS+'Surv-rate CEA'!V29*UPD</f>
        <v>0.32604024919452307</v>
      </c>
      <c r="AB31" s="12">
        <f t="shared" si="13"/>
        <v>0.31246883997242708</v>
      </c>
      <c r="AC31" s="12">
        <f>AA31-'Surv-rate CEA'!V29*UPD</f>
        <v>0.23945780198661537</v>
      </c>
      <c r="AD31" s="12">
        <f t="shared" si="14"/>
        <v>0.22949038284062798</v>
      </c>
      <c r="AE31" s="12">
        <f>'Surv-rate CEA'!Z29*UPFS+'Surv-rate CEA'!Y29*UPD</f>
        <v>0.30920785688868496</v>
      </c>
      <c r="AF31" s="12">
        <f t="shared" si="15"/>
        <v>0.29633709516251544</v>
      </c>
      <c r="AG31" s="12">
        <f>AE31-'Surv-rate CEA'!Y29*UPD</f>
        <v>0.14767935072605073</v>
      </c>
      <c r="AH31" s="12">
        <f t="shared" si="16"/>
        <v>0.14153220506747619</v>
      </c>
      <c r="AI31" s="12">
        <f>'Surv-rate CEA'!AC29*UPFS+'Surv-rate CEA'!AB29*UPD</f>
        <v>0.26537126619375356</v>
      </c>
      <c r="AJ31" s="12">
        <f t="shared" si="17"/>
        <v>0.25432520038378514</v>
      </c>
      <c r="AK31" s="12">
        <f>AI31-'Surv-rate CEA'!AB29*UPD</f>
        <v>0.12316026838861205</v>
      </c>
      <c r="AL31" s="12">
        <f t="shared" si="18"/>
        <v>0.11803372831776393</v>
      </c>
      <c r="AM31" s="12">
        <f>'Surv-rate CEA'!AF29*UPFS+'Surv-rate CEA'!AE29*UPD</f>
        <v>0.39458672694919433</v>
      </c>
      <c r="AN31" s="12">
        <f t="shared" si="19"/>
        <v>0.37816207398605661</v>
      </c>
      <c r="AO31" s="12">
        <f>AM31-'Surv-rate CEA'!AE29*UPD</f>
        <v>0.2133777482129606</v>
      </c>
      <c r="AP31" s="12">
        <f t="shared" si="20"/>
        <v>0.20449591001340833</v>
      </c>
      <c r="AQ31" s="42">
        <f>'Surv-rate CEA'!AI29*UPFS+'Surv-rate CEA'!AH29*UPD</f>
        <v>0.2497527017314527</v>
      </c>
      <c r="AR31" s="12">
        <f t="shared" si="21"/>
        <v>0.23935675789355132</v>
      </c>
      <c r="AS31" s="42">
        <f>AQ31-'Surv-rate CEA'!AH29*UPD</f>
        <v>6.1056137424956469E-2</v>
      </c>
      <c r="AT31" s="12">
        <f t="shared" si="22"/>
        <v>5.8514678729100045E-2</v>
      </c>
      <c r="AU31" s="12">
        <f>'Surv-rate CEA'!AL29*UPFS+'Surv-rate CEA'!AK29*UPD</f>
        <v>0.31288361194098219</v>
      </c>
      <c r="AV31" s="12">
        <f t="shared" si="23"/>
        <v>0.2998598470928418</v>
      </c>
      <c r="AW31" s="12">
        <f>AU31-'Surv-rate CEA'!AK29*UPD</f>
        <v>0.26610114281882968</v>
      </c>
      <c r="AX31" s="12">
        <f t="shared" si="24"/>
        <v>0.25502469593049742</v>
      </c>
      <c r="AY31" s="12">
        <f>'Surv-rate CEA'!AO29*UPFS+'Surv-rate CEA'!AN29*UPD</f>
        <v>0.26537126619375356</v>
      </c>
      <c r="AZ31" s="12">
        <f t="shared" si="25"/>
        <v>0.25432520038378514</v>
      </c>
      <c r="BA31" s="12">
        <f>AY31-'Surv-rate CEA'!AN29*UPD</f>
        <v>0.12316026838861205</v>
      </c>
      <c r="BB31" s="12">
        <f t="shared" si="26"/>
        <v>0.11803372831776393</v>
      </c>
    </row>
    <row r="32" spans="1:54">
      <c r="A32" s="12">
        <v>27</v>
      </c>
      <c r="B32" s="12">
        <f t="shared" si="27"/>
        <v>1.4958904109589042</v>
      </c>
      <c r="C32" s="12">
        <f>'Surv-rate CEA'!D30*Parameter!$D$57+'Surv-rate CEA'!E30*Parameter!$D$58</f>
        <v>0.30558886437072291</v>
      </c>
      <c r="D32" s="12">
        <f t="shared" si="1"/>
        <v>0.2923711010048291</v>
      </c>
      <c r="E32" s="12">
        <f>C32-'Surv-rate CEA'!E30*Parameter!$D$58</f>
        <v>0.11477618648996102</v>
      </c>
      <c r="F32" s="12">
        <f t="shared" si="2"/>
        <v>0.10981172393931139</v>
      </c>
      <c r="G32" s="12">
        <f>'Surv-rate CEA'!G30*Parameter!$D$57+'Surv-rate CEA'!H30*Parameter!$D$58</f>
        <v>0.2414524107211905</v>
      </c>
      <c r="H32" s="12">
        <f t="shared" si="3"/>
        <v>0.23100876829459474</v>
      </c>
      <c r="I32" s="12">
        <f>G32-'Surv-rate CEA'!H30*Parameter!$D$58</f>
        <v>5.6504439860615541E-2</v>
      </c>
      <c r="J32" s="12">
        <f t="shared" si="4"/>
        <v>5.4060429615877224E-2</v>
      </c>
      <c r="K32" s="12">
        <f>'Surv-rate CEA'!K30*Parameter!$D$57+'Surv-rate CEA'!J30*Parameter!$D$58</f>
        <v>0.3009184773794088</v>
      </c>
      <c r="L32" s="12">
        <f t="shared" si="5"/>
        <v>0.28790272422159457</v>
      </c>
      <c r="M32" s="12">
        <f>K32-'Surv-rate CEA'!J30*Parameter!$D$58</f>
        <v>0.1405354384431155</v>
      </c>
      <c r="N32" s="12">
        <f t="shared" si="6"/>
        <v>0.13445680015998177</v>
      </c>
      <c r="O32" s="12">
        <f>'Surv-rate CEA'!N30*Parameter!$D$57+'Surv-rate CEA'!M30*Parameter!$D$58</f>
        <v>0.29477350185726436</v>
      </c>
      <c r="P32" s="12">
        <f t="shared" si="7"/>
        <v>0.28202353990394374</v>
      </c>
      <c r="Q32" s="12">
        <f>O32-'Surv-rate CEA'!M30*Parameter!$D$58</f>
        <v>5.6504439860615541E-2</v>
      </c>
      <c r="R32" s="12">
        <f t="shared" si="8"/>
        <v>5.4060429615877224E-2</v>
      </c>
      <c r="S32" s="12">
        <f>'Surv-rate CEA'!Q30*Parameter!$D$57+'Surv-rate CEA'!P30*Parameter!$D$58</f>
        <v>0.3009184773794088</v>
      </c>
      <c r="T32" s="12">
        <f t="shared" si="9"/>
        <v>0.28790272422159457</v>
      </c>
      <c r="U32" s="12">
        <f>S32-'Surv-rate CEA'!P30*Parameter!$D$58</f>
        <v>0.1405354384431155</v>
      </c>
      <c r="V32" s="12">
        <f t="shared" si="10"/>
        <v>0.13445680015998177</v>
      </c>
      <c r="W32" s="12">
        <f>'Surv-rate CEA'!T30*UPFS+'Surv-rate CEA'!S30*UPD</f>
        <v>0.2414524107211905</v>
      </c>
      <c r="X32" s="12">
        <f t="shared" si="11"/>
        <v>0.23100876829459474</v>
      </c>
      <c r="Y32" s="12">
        <f>W32-'Surv-rate CEA'!S30*UPD</f>
        <v>5.6504439860615541E-2</v>
      </c>
      <c r="Z32" s="12">
        <f t="shared" si="12"/>
        <v>5.4060429615877224E-2</v>
      </c>
      <c r="AA32" s="12">
        <f>'Surv-rate CEA'!W30*UPFS+'Surv-rate CEA'!V30*UPD</f>
        <v>0.31777675115934734</v>
      </c>
      <c r="AB32" s="12">
        <f t="shared" si="13"/>
        <v>0.30403182001253953</v>
      </c>
      <c r="AC32" s="12">
        <f>AA32-'Surv-rate CEA'!V30*UPD</f>
        <v>0.23137875533935154</v>
      </c>
      <c r="AD32" s="12">
        <f t="shared" si="14"/>
        <v>0.22137083295556853</v>
      </c>
      <c r="AE32" s="12">
        <f>'Surv-rate CEA'!Z30*UPFS+'Surv-rate CEA'!Y30*UPD</f>
        <v>0.3009184773794088</v>
      </c>
      <c r="AF32" s="12">
        <f t="shared" si="15"/>
        <v>0.28790272422159457</v>
      </c>
      <c r="AG32" s="12">
        <f>AE32-'Surv-rate CEA'!Y30*UPD</f>
        <v>0.1405354384431155</v>
      </c>
      <c r="AH32" s="12">
        <f t="shared" si="16"/>
        <v>0.13445680015998177</v>
      </c>
      <c r="AI32" s="12">
        <f>'Surv-rate CEA'!AC30*UPFS+'Surv-rate CEA'!AB30*UPD</f>
        <v>0.25695694801168545</v>
      </c>
      <c r="AJ32" s="12">
        <f t="shared" si="17"/>
        <v>0.24584268132845832</v>
      </c>
      <c r="AK32" s="12">
        <f>AI32-'Surv-rate CEA'!AB30*UPD</f>
        <v>0.11653244150928929</v>
      </c>
      <c r="AL32" s="12">
        <f t="shared" si="18"/>
        <v>0.11149201492342049</v>
      </c>
      <c r="AM32" s="12">
        <f>'Surv-rate CEA'!AF30*UPFS+'Surv-rate CEA'!AE30*UPD</f>
        <v>0.38709151254475083</v>
      </c>
      <c r="AN32" s="12">
        <f t="shared" si="19"/>
        <v>0.37034848094149381</v>
      </c>
      <c r="AO32" s="12">
        <f>AM32-'Surv-rate CEA'!AE30*UPD</f>
        <v>0.20542922092491298</v>
      </c>
      <c r="AP32" s="12">
        <f t="shared" si="20"/>
        <v>0.19654370464074838</v>
      </c>
      <c r="AQ32" s="42">
        <f>'Surv-rate CEA'!AI30*UPFS+'Surv-rate CEA'!AH30*UPD</f>
        <v>0.2414524107211905</v>
      </c>
      <c r="AR32" s="12">
        <f t="shared" si="21"/>
        <v>0.23100876829459474</v>
      </c>
      <c r="AS32" s="42">
        <f>AQ32-'Surv-rate CEA'!AH30*UPD</f>
        <v>5.6504439860615541E-2</v>
      </c>
      <c r="AT32" s="12">
        <f t="shared" si="22"/>
        <v>5.4060429615877224E-2</v>
      </c>
      <c r="AU32" s="12">
        <f>'Surv-rate CEA'!AL30*UPFS+'Surv-rate CEA'!AK30*UPD</f>
        <v>0.30452147467662355</v>
      </c>
      <c r="AV32" s="12">
        <f t="shared" si="23"/>
        <v>0.29134987956501102</v>
      </c>
      <c r="AW32" s="12">
        <f>AU32-'Surv-rate CEA'!AK30*UPD</f>
        <v>0.25798118829776817</v>
      </c>
      <c r="AX32" s="12">
        <f t="shared" si="24"/>
        <v>0.24682261971970881</v>
      </c>
      <c r="AY32" s="12">
        <f>'Surv-rate CEA'!AO30*UPFS+'Surv-rate CEA'!AN30*UPD</f>
        <v>0.25695694801168545</v>
      </c>
      <c r="AZ32" s="12">
        <f t="shared" si="25"/>
        <v>0.24584268132845832</v>
      </c>
      <c r="BA32" s="12">
        <f>AY32-'Surv-rate CEA'!AN30*UPD</f>
        <v>0.11653244150928929</v>
      </c>
      <c r="BB32" s="12">
        <f t="shared" si="26"/>
        <v>0.11149201492342049</v>
      </c>
    </row>
    <row r="33" spans="1:54">
      <c r="A33" s="12">
        <v>28</v>
      </c>
      <c r="B33" s="12">
        <f t="shared" si="27"/>
        <v>1.5534246575342465</v>
      </c>
      <c r="C33" s="12">
        <f>'Surv-rate CEA'!D31*Parameter!$D$57+'Surv-rate CEA'!E31*Parameter!$D$58</f>
        <v>0.29772056130903524</v>
      </c>
      <c r="D33" s="12">
        <f t="shared" si="1"/>
        <v>0.28435912404126051</v>
      </c>
      <c r="E33" s="12">
        <f>C33-'Surv-rate CEA'!E31*Parameter!$D$58</f>
        <v>0.10866342111841576</v>
      </c>
      <c r="F33" s="12">
        <f t="shared" si="2"/>
        <v>0.10378670223077259</v>
      </c>
      <c r="G33" s="12">
        <f>'Surv-rate CEA'!G31*Parameter!$D$57+'Surv-rate CEA'!H31*Parameter!$D$58</f>
        <v>0.23356316754172207</v>
      </c>
      <c r="H33" s="12">
        <f t="shared" si="3"/>
        <v>0.22308105774906944</v>
      </c>
      <c r="I33" s="12">
        <f>G33-'Surv-rate CEA'!H31*Parameter!$D$58</f>
        <v>5.236859036872954E-2</v>
      </c>
      <c r="J33" s="12">
        <f t="shared" si="4"/>
        <v>5.0018334034612061E-2</v>
      </c>
      <c r="K33" s="12">
        <f>'Surv-rate CEA'!K31*Parameter!$D$57+'Surv-rate CEA'!J31*Parameter!$D$58</f>
        <v>0.29298606917502118</v>
      </c>
      <c r="L33" s="12">
        <f t="shared" si="5"/>
        <v>0.2798371117553472</v>
      </c>
      <c r="M33" s="12">
        <f>K33-'Surv-rate CEA'!J31*Parameter!$D$58</f>
        <v>0.13386232729436429</v>
      </c>
      <c r="N33" s="12">
        <f t="shared" si="6"/>
        <v>0.12785470363277443</v>
      </c>
      <c r="O33" s="12">
        <f>'Surv-rate CEA'!N31*Parameter!$D$57+'Surv-rate CEA'!M31*Parameter!$D$58</f>
        <v>0.28298141479108657</v>
      </c>
      <c r="P33" s="12">
        <f t="shared" si="7"/>
        <v>0.27028145747187238</v>
      </c>
      <c r="Q33" s="12">
        <f>O33-'Surv-rate CEA'!M31*Parameter!$D$58</f>
        <v>5.236859036872954E-2</v>
      </c>
      <c r="R33" s="12">
        <f t="shared" si="8"/>
        <v>5.0018334034612061E-2</v>
      </c>
      <c r="S33" s="12">
        <f>'Surv-rate CEA'!Q31*Parameter!$D$57+'Surv-rate CEA'!P31*Parameter!$D$58</f>
        <v>0.29298606917502118</v>
      </c>
      <c r="T33" s="12">
        <f t="shared" si="9"/>
        <v>0.2798371117553472</v>
      </c>
      <c r="U33" s="12">
        <f>S33-'Surv-rate CEA'!P31*Parameter!$D$58</f>
        <v>0.13386232729436429</v>
      </c>
      <c r="V33" s="12">
        <f t="shared" si="10"/>
        <v>0.12785470363277443</v>
      </c>
      <c r="W33" s="12">
        <f>'Surv-rate CEA'!T31*UPFS+'Surv-rate CEA'!S31*UPD</f>
        <v>0.23356316754172207</v>
      </c>
      <c r="X33" s="12">
        <f t="shared" si="11"/>
        <v>0.22308105774906944</v>
      </c>
      <c r="Y33" s="12">
        <f>W33-'Surv-rate CEA'!S31*UPD</f>
        <v>5.236859036872954E-2</v>
      </c>
      <c r="Z33" s="12">
        <f t="shared" si="12"/>
        <v>5.0018334034612061E-2</v>
      </c>
      <c r="AA33" s="12">
        <f>'Surv-rate CEA'!W31*UPFS+'Surv-rate CEA'!V31*UPD</f>
        <v>0.30985455880486235</v>
      </c>
      <c r="AB33" s="12">
        <f t="shared" si="13"/>
        <v>0.2959485583882242</v>
      </c>
      <c r="AC33" s="12">
        <f>AA33-'Surv-rate CEA'!V31*UPD</f>
        <v>0.22371716222814278</v>
      </c>
      <c r="AD33" s="12">
        <f t="shared" si="14"/>
        <v>0.21367693250503297</v>
      </c>
      <c r="AE33" s="12">
        <f>'Surv-rate CEA'!Z31*UPFS+'Surv-rate CEA'!Y31*UPD</f>
        <v>0.29298606917502118</v>
      </c>
      <c r="AF33" s="12">
        <f t="shared" si="15"/>
        <v>0.2798371117553472</v>
      </c>
      <c r="AG33" s="12">
        <f>AE33-'Surv-rate CEA'!Y31*UPD</f>
        <v>0.13386232729436429</v>
      </c>
      <c r="AH33" s="12">
        <f t="shared" si="16"/>
        <v>0.12785470363277443</v>
      </c>
      <c r="AI33" s="12">
        <f>'Surv-rate CEA'!AC31*UPFS+'Surv-rate CEA'!AB31*UPD</f>
        <v>0.248944582969923</v>
      </c>
      <c r="AJ33" s="12">
        <f t="shared" si="17"/>
        <v>0.23777216876419976</v>
      </c>
      <c r="AK33" s="12">
        <f>AI33-'Surv-rate CEA'!AB31*UPD</f>
        <v>0.11037646956386432</v>
      </c>
      <c r="AL33" s="12">
        <f t="shared" si="18"/>
        <v>0.1054228705667659</v>
      </c>
      <c r="AM33" s="12">
        <f>'Surv-rate CEA'!AF31*UPFS+'Surv-rate CEA'!AE31*UPD</f>
        <v>0.37986265950264836</v>
      </c>
      <c r="AN33" s="12">
        <f t="shared" si="19"/>
        <v>0.36281475702322807</v>
      </c>
      <c r="AO33" s="12">
        <f>AM33-'Surv-rate CEA'!AE31*UPD</f>
        <v>0.19791854563803954</v>
      </c>
      <c r="AP33" s="12">
        <f t="shared" si="20"/>
        <v>0.18903613516546591</v>
      </c>
      <c r="AQ33" s="42">
        <f>'Surv-rate CEA'!AI31*UPFS+'Surv-rate CEA'!AH31*UPD</f>
        <v>0.23356316754172207</v>
      </c>
      <c r="AR33" s="12">
        <f t="shared" si="21"/>
        <v>0.22308105774906944</v>
      </c>
      <c r="AS33" s="42">
        <f>AQ33-'Surv-rate CEA'!AH31*UPD</f>
        <v>5.236859036872954E-2</v>
      </c>
      <c r="AT33" s="12">
        <f t="shared" si="22"/>
        <v>5.0018334034612061E-2</v>
      </c>
      <c r="AU33" s="12">
        <f>'Surv-rate CEA'!AL31*UPFS+'Surv-rate CEA'!AK31*UPD</f>
        <v>0.29651522650874473</v>
      </c>
      <c r="AV33" s="12">
        <f t="shared" si="23"/>
        <v>0.28320788360801652</v>
      </c>
      <c r="AW33" s="12">
        <f>AU33-'Surv-rate CEA'!AK31*UPD</f>
        <v>0.25025534546949874</v>
      </c>
      <c r="AX33" s="12">
        <f t="shared" si="24"/>
        <v>0.23902410539419489</v>
      </c>
      <c r="AY33" s="12">
        <f>'Surv-rate CEA'!AO31*UPFS+'Surv-rate CEA'!AN31*UPD</f>
        <v>0.248944582969923</v>
      </c>
      <c r="AZ33" s="12">
        <f t="shared" si="25"/>
        <v>0.23777216876419976</v>
      </c>
      <c r="BA33" s="12">
        <f>AY33-'Surv-rate CEA'!AN31*UPD</f>
        <v>0.11037646956386432</v>
      </c>
      <c r="BB33" s="12">
        <f t="shared" si="26"/>
        <v>0.1054228705667659</v>
      </c>
    </row>
    <row r="34" spans="1:54">
      <c r="A34" s="12">
        <v>29</v>
      </c>
      <c r="B34" s="12">
        <f t="shared" si="27"/>
        <v>1.6109589041095891</v>
      </c>
      <c r="C34" s="12">
        <f>'Surv-rate CEA'!D32*Parameter!$D$57+'Surv-rate CEA'!E32*Parameter!$D$58</f>
        <v>0.29018156656178462</v>
      </c>
      <c r="D34" s="12">
        <f t="shared" si="1"/>
        <v>0.27668752559390436</v>
      </c>
      <c r="E34" s="12">
        <f>C34-'Surv-rate CEA'!E32*Parameter!$D$58</f>
        <v>0.10298008736826952</v>
      </c>
      <c r="F34" s="12">
        <f t="shared" si="2"/>
        <v>9.8191301042907103E-2</v>
      </c>
      <c r="G34" s="12">
        <f>'Surv-rate CEA'!G32*Parameter!$D$57+'Surv-rate CEA'!H32*Parameter!$D$58</f>
        <v>0.22605747241855606</v>
      </c>
      <c r="H34" s="12">
        <f t="shared" si="3"/>
        <v>0.21554533400103196</v>
      </c>
      <c r="I34" s="12">
        <f>G34-'Surv-rate CEA'!H32*Parameter!$D$58</f>
        <v>4.8603544497240692E-2</v>
      </c>
      <c r="J34" s="12">
        <f t="shared" si="4"/>
        <v>4.6343379496407273E-2</v>
      </c>
      <c r="K34" s="12">
        <f>'Surv-rate CEA'!K32*Parameter!$D$57+'Surv-rate CEA'!J32*Parameter!$D$58</f>
        <v>0.2853890905318478</v>
      </c>
      <c r="L34" s="12">
        <f t="shared" si="5"/>
        <v>0.27211790957761961</v>
      </c>
      <c r="M34" s="12">
        <f>K34-'Surv-rate CEA'!J32*Parameter!$D$58</f>
        <v>0.1276205137171588</v>
      </c>
      <c r="N34" s="12">
        <f t="shared" si="6"/>
        <v>0.12168589677768273</v>
      </c>
      <c r="O34" s="12">
        <f>'Surv-rate CEA'!N32*Parameter!$D$57+'Surv-rate CEA'!M32*Parameter!$D$58</f>
        <v>0.27192278905679729</v>
      </c>
      <c r="P34" s="12">
        <f t="shared" si="7"/>
        <v>0.25927781887792334</v>
      </c>
      <c r="Q34" s="12">
        <f>O34-'Surv-rate CEA'!M32*Parameter!$D$58</f>
        <v>4.8603544497240692E-2</v>
      </c>
      <c r="R34" s="12">
        <f t="shared" si="8"/>
        <v>4.6343379496407273E-2</v>
      </c>
      <c r="S34" s="12">
        <f>'Surv-rate CEA'!Q32*Parameter!$D$57+'Surv-rate CEA'!P32*Parameter!$D$58</f>
        <v>0.2853890905318478</v>
      </c>
      <c r="T34" s="12">
        <f t="shared" si="9"/>
        <v>0.27211790957761961</v>
      </c>
      <c r="U34" s="12">
        <f>S34-'Surv-rate CEA'!P32*Parameter!$D$58</f>
        <v>0.1276205137171588</v>
      </c>
      <c r="V34" s="12">
        <f t="shared" si="10"/>
        <v>0.12168589677768273</v>
      </c>
      <c r="W34" s="12">
        <f>'Surv-rate CEA'!T32*UPFS+'Surv-rate CEA'!S32*UPD</f>
        <v>0.22605747241855606</v>
      </c>
      <c r="X34" s="12">
        <f t="shared" si="11"/>
        <v>0.21554533400103196</v>
      </c>
      <c r="Y34" s="12">
        <f>W34-'Surv-rate CEA'!S32*UPD</f>
        <v>4.8603544497240692E-2</v>
      </c>
      <c r="Z34" s="12">
        <f t="shared" si="12"/>
        <v>4.6343379496407273E-2</v>
      </c>
      <c r="AA34" s="12">
        <f>'Surv-rate CEA'!W32*UPFS+'Surv-rate CEA'!V32*UPD</f>
        <v>0.30225379781821837</v>
      </c>
      <c r="AB34" s="12">
        <f t="shared" si="13"/>
        <v>0.28819837321360953</v>
      </c>
      <c r="AC34" s="12">
        <f>AA34-'Surv-rate CEA'!V32*UPD</f>
        <v>0.21644362484695961</v>
      </c>
      <c r="AD34" s="12">
        <f t="shared" si="14"/>
        <v>0.20637855015759435</v>
      </c>
      <c r="AE34" s="12">
        <f>'Surv-rate CEA'!Z32*UPFS+'Surv-rate CEA'!Y32*UPD</f>
        <v>0.2853890905318478</v>
      </c>
      <c r="AF34" s="12">
        <f t="shared" si="15"/>
        <v>0.27211790957761961</v>
      </c>
      <c r="AG34" s="12">
        <f>AE34-'Surv-rate CEA'!Y32*UPD</f>
        <v>0.1276205137171588</v>
      </c>
      <c r="AH34" s="12">
        <f t="shared" si="16"/>
        <v>0.12168589677768273</v>
      </c>
      <c r="AI34" s="12">
        <f>'Surv-rate CEA'!AC32*UPFS+'Surv-rate CEA'!AB32*UPD</f>
        <v>0.24130816904681915</v>
      </c>
      <c r="AJ34" s="12">
        <f t="shared" si="17"/>
        <v>0.230086841801318</v>
      </c>
      <c r="AK34" s="12">
        <f>AI34-'Surv-rate CEA'!AB32*UPD</f>
        <v>0.10465037728323476</v>
      </c>
      <c r="AL34" s="12">
        <f t="shared" si="18"/>
        <v>9.9783919034021937E-2</v>
      </c>
      <c r="AM34" s="12">
        <f>'Surv-rate CEA'!AF32*UPFS+'Surv-rate CEA'!AE32*UPD</f>
        <v>0.37288593588017643</v>
      </c>
      <c r="AN34" s="12">
        <f t="shared" si="19"/>
        <v>0.35554597126859888</v>
      </c>
      <c r="AO34" s="12">
        <f>AM34-'Surv-rate CEA'!AE32*UPD</f>
        <v>0.19081347882571073</v>
      </c>
      <c r="AP34" s="12">
        <f t="shared" si="20"/>
        <v>0.18194025875523576</v>
      </c>
      <c r="AQ34" s="42">
        <f>'Surv-rate CEA'!AI32*UPFS+'Surv-rate CEA'!AH32*UPD</f>
        <v>0.22605747241855606</v>
      </c>
      <c r="AR34" s="12">
        <f t="shared" si="21"/>
        <v>0.21554533400103196</v>
      </c>
      <c r="AS34" s="42">
        <f>AQ34-'Surv-rate CEA'!AH32*UPD</f>
        <v>4.8603544497240692E-2</v>
      </c>
      <c r="AT34" s="12">
        <f t="shared" si="22"/>
        <v>4.6343379496407273E-2</v>
      </c>
      <c r="AU34" s="12">
        <f>'Surv-rate CEA'!AL32*UPFS+'Surv-rate CEA'!AK32*UPD</f>
        <v>0.28884376465886663</v>
      </c>
      <c r="AV34" s="12">
        <f t="shared" si="23"/>
        <v>0.27541193423695171</v>
      </c>
      <c r="AW34" s="12">
        <f>AU34-'Surv-rate CEA'!AK32*UPD</f>
        <v>0.24289701966654542</v>
      </c>
      <c r="AX34" s="12">
        <f t="shared" si="24"/>
        <v>0.2316018075922853</v>
      </c>
      <c r="AY34" s="12">
        <f>'Surv-rate CEA'!AO32*UPFS+'Surv-rate CEA'!AN32*UPD</f>
        <v>0.24130816904681915</v>
      </c>
      <c r="AZ34" s="12">
        <f t="shared" si="25"/>
        <v>0.230086841801318</v>
      </c>
      <c r="BA34" s="12">
        <f>AY34-'Surv-rate CEA'!AN32*UPD</f>
        <v>0.10465037728323476</v>
      </c>
      <c r="BB34" s="12">
        <f t="shared" si="26"/>
        <v>9.9783919034021937E-2</v>
      </c>
    </row>
    <row r="35" spans="1:54">
      <c r="A35" s="12">
        <v>30</v>
      </c>
      <c r="B35" s="12">
        <f t="shared" si="27"/>
        <v>1.6684931506849314</v>
      </c>
      <c r="C35" s="12">
        <f>'Surv-rate CEA'!D33*Parameter!$D$57+'Surv-rate CEA'!E33*Parameter!$D$58</f>
        <v>0.28295239296930147</v>
      </c>
      <c r="D35" s="12">
        <f t="shared" si="1"/>
        <v>0.26933608912123791</v>
      </c>
      <c r="E35" s="12">
        <f>C35-'Surv-rate CEA'!E33*Parameter!$D$58</f>
        <v>9.7688540139669183E-2</v>
      </c>
      <c r="F35" s="12">
        <f t="shared" si="2"/>
        <v>9.298754846026748E-2</v>
      </c>
      <c r="G35" s="12">
        <f>'Surv-rate CEA'!G33*Parameter!$D$57+'Surv-rate CEA'!H33*Parameter!$D$58</f>
        <v>0.21891013228633935</v>
      </c>
      <c r="H35" s="12">
        <f t="shared" si="3"/>
        <v>0.20837568567731571</v>
      </c>
      <c r="I35" s="12">
        <f>G35-'Surv-rate CEA'!H33*Parameter!$D$58</f>
        <v>4.5169886847923613E-2</v>
      </c>
      <c r="J35" s="12">
        <f t="shared" si="4"/>
        <v>4.2996210570972297E-2</v>
      </c>
      <c r="K35" s="12">
        <f>'Surv-rate CEA'!K33*Parameter!$D$57+'Surv-rate CEA'!J33*Parameter!$D$58</f>
        <v>0.27810765164128415</v>
      </c>
      <c r="L35" s="12">
        <f t="shared" si="5"/>
        <v>0.26472448761329881</v>
      </c>
      <c r="M35" s="12">
        <f>K35-'Surv-rate CEA'!J33*Parameter!$D$58</f>
        <v>0.1217745034131944</v>
      </c>
      <c r="N35" s="12">
        <f t="shared" si="6"/>
        <v>0.11591444115317669</v>
      </c>
      <c r="O35" s="12">
        <f>'Surv-rate CEA'!N33*Parameter!$D$57+'Surv-rate CEA'!M33*Parameter!$D$58</f>
        <v>0.26153523677663348</v>
      </c>
      <c r="P35" s="12">
        <f t="shared" si="7"/>
        <v>0.24894957452597974</v>
      </c>
      <c r="Q35" s="12">
        <f>O35-'Surv-rate CEA'!M33*Parameter!$D$58</f>
        <v>4.5169886847923613E-2</v>
      </c>
      <c r="R35" s="12">
        <f t="shared" si="8"/>
        <v>4.2996210570972297E-2</v>
      </c>
      <c r="S35" s="12">
        <f>'Surv-rate CEA'!Q33*Parameter!$D$57+'Surv-rate CEA'!P33*Parameter!$D$58</f>
        <v>0.27810765164128415</v>
      </c>
      <c r="T35" s="12">
        <f t="shared" si="9"/>
        <v>0.26472448761329881</v>
      </c>
      <c r="U35" s="12">
        <f>S35-'Surv-rate CEA'!P33*Parameter!$D$58</f>
        <v>0.1217745034131944</v>
      </c>
      <c r="V35" s="12">
        <f t="shared" si="10"/>
        <v>0.11591444115317669</v>
      </c>
      <c r="W35" s="12">
        <f>'Surv-rate CEA'!T33*UPFS+'Surv-rate CEA'!S33*UPD</f>
        <v>0.21891013228633935</v>
      </c>
      <c r="X35" s="12">
        <f t="shared" si="11"/>
        <v>0.20837568567731571</v>
      </c>
      <c r="Y35" s="12">
        <f>W35-'Surv-rate CEA'!S33*UPD</f>
        <v>4.5169886847923613E-2</v>
      </c>
      <c r="Z35" s="12">
        <f t="shared" si="12"/>
        <v>4.2996210570972297E-2</v>
      </c>
      <c r="AA35" s="12">
        <f>'Surv-rate CEA'!W33*UPFS+'Surv-rate CEA'!V33*UPD</f>
        <v>0.29495606509414657</v>
      </c>
      <c r="AB35" s="12">
        <f t="shared" si="13"/>
        <v>0.28076211761766473</v>
      </c>
      <c r="AC35" s="12">
        <f>AA35-'Surv-rate CEA'!V33*UPD</f>
        <v>0.2095313486824304</v>
      </c>
      <c r="AD35" s="12">
        <f t="shared" si="14"/>
        <v>0.19944823017823715</v>
      </c>
      <c r="AE35" s="12">
        <f>'Surv-rate CEA'!Z33*UPFS+'Surv-rate CEA'!Y33*UPD</f>
        <v>0.27810765164128415</v>
      </c>
      <c r="AF35" s="12">
        <f t="shared" si="15"/>
        <v>0.26472448761329881</v>
      </c>
      <c r="AG35" s="12">
        <f>AE35-'Surv-rate CEA'!Y33*UPD</f>
        <v>0.1217745034131944</v>
      </c>
      <c r="AH35" s="12">
        <f t="shared" si="16"/>
        <v>0.11591444115317669</v>
      </c>
      <c r="AI35" s="12">
        <f>'Surv-rate CEA'!AC33*UPFS+'Surv-rate CEA'!AB33*UPD</f>
        <v>0.23402380643845491</v>
      </c>
      <c r="AJ35" s="12">
        <f t="shared" si="17"/>
        <v>0.22276205592732873</v>
      </c>
      <c r="AK35" s="12">
        <f>AI35-'Surv-rate CEA'!AB33*UPD</f>
        <v>9.9316653077714312E-2</v>
      </c>
      <c r="AL35" s="12">
        <f t="shared" si="18"/>
        <v>9.4537312951668478E-2</v>
      </c>
      <c r="AM35" s="12">
        <f>'Surv-rate CEA'!AF33*UPFS+'Surv-rate CEA'!AE33*UPD</f>
        <v>0.3661481042307696</v>
      </c>
      <c r="AN35" s="12">
        <f t="shared" si="19"/>
        <v>0.34852823613819084</v>
      </c>
      <c r="AO35" s="12">
        <f>AM35-'Surv-rate CEA'!AE33*UPD</f>
        <v>0.18408473181193605</v>
      </c>
      <c r="AP35" s="12">
        <f t="shared" si="20"/>
        <v>0.1752261615915649</v>
      </c>
      <c r="AQ35" s="42">
        <f>'Surv-rate CEA'!AI33*UPFS+'Surv-rate CEA'!AH33*UPD</f>
        <v>0.21891013228633935</v>
      </c>
      <c r="AR35" s="12">
        <f t="shared" si="21"/>
        <v>0.20837568567731571</v>
      </c>
      <c r="AS35" s="42">
        <f>AQ35-'Surv-rate CEA'!AH33*UPD</f>
        <v>4.5169886847923613E-2</v>
      </c>
      <c r="AT35" s="12">
        <f t="shared" si="22"/>
        <v>4.2996210570972297E-2</v>
      </c>
      <c r="AU35" s="12">
        <f>'Surv-rate CEA'!AL33*UPFS+'Surv-rate CEA'!AK33*UPD</f>
        <v>0.28148756792624791</v>
      </c>
      <c r="AV35" s="12">
        <f t="shared" si="23"/>
        <v>0.26794175474504589</v>
      </c>
      <c r="AW35" s="12">
        <f>AU35-'Surv-rate CEA'!AK33*UPD</f>
        <v>0.23588189618641542</v>
      </c>
      <c r="AX35" s="12">
        <f t="shared" si="24"/>
        <v>0.22453073022868458</v>
      </c>
      <c r="AY35" s="12">
        <f>'Surv-rate CEA'!AO33*UPFS+'Surv-rate CEA'!AN33*UPD</f>
        <v>0.23402380643845491</v>
      </c>
      <c r="AZ35" s="12">
        <f t="shared" si="25"/>
        <v>0.22276205592732873</v>
      </c>
      <c r="BA35" s="12">
        <f>AY35-'Surv-rate CEA'!AN33*UPD</f>
        <v>9.9316653077714312E-2</v>
      </c>
      <c r="BB35" s="12">
        <f t="shared" si="26"/>
        <v>9.4537312951668478E-2</v>
      </c>
    </row>
    <row r="36" spans="1:54">
      <c r="A36" s="12">
        <v>31</v>
      </c>
      <c r="B36" s="12">
        <f t="shared" si="27"/>
        <v>1.726027397260274</v>
      </c>
      <c r="C36" s="12">
        <f>'Surv-rate CEA'!D34*Parameter!$D$57+'Surv-rate CEA'!E34*Parameter!$D$58</f>
        <v>0.27601503146316841</v>
      </c>
      <c r="D36" s="12">
        <f t="shared" si="1"/>
        <v>0.26228613431905051</v>
      </c>
      <c r="E36" s="12">
        <f>C36-'Surv-rate CEA'!E34*Parameter!$D$58</f>
        <v>9.2755078936787694E-2</v>
      </c>
      <c r="F36" s="12">
        <f t="shared" si="2"/>
        <v>8.8141471730081564E-2</v>
      </c>
      <c r="G36" s="12">
        <f>'Surv-rate CEA'!G34*Parameter!$D$57+'Surv-rate CEA'!H34*Parameter!$D$58</f>
        <v>0.21209803256648457</v>
      </c>
      <c r="H36" s="12">
        <f t="shared" si="3"/>
        <v>0.20154834598550722</v>
      </c>
      <c r="I36" s="12">
        <f>G36-'Surv-rate CEA'!H34*Parameter!$D$58</f>
        <v>4.2033037974701565E-2</v>
      </c>
      <c r="J36" s="12">
        <f t="shared" si="4"/>
        <v>3.9942328450838248E-2</v>
      </c>
      <c r="K36" s="12">
        <f>'Surv-rate CEA'!K34*Parameter!$D$57+'Surv-rate CEA'!J34*Parameter!$D$58</f>
        <v>0.27112336595872988</v>
      </c>
      <c r="L36" s="12">
        <f t="shared" si="5"/>
        <v>0.25763777865255039</v>
      </c>
      <c r="M36" s="12">
        <f>K36-'Surv-rate CEA'!J34*Parameter!$D$58</f>
        <v>0.11629233879124182</v>
      </c>
      <c r="N36" s="12">
        <f t="shared" si="6"/>
        <v>0.11050799599856709</v>
      </c>
      <c r="O36" s="12">
        <f>'Surv-rate CEA'!N34*Parameter!$D$57+'Surv-rate CEA'!M34*Parameter!$D$58</f>
        <v>0.25176301206373819</v>
      </c>
      <c r="P36" s="12">
        <f t="shared" si="7"/>
        <v>0.23924040241094616</v>
      </c>
      <c r="Q36" s="12">
        <f>O36-'Surv-rate CEA'!M34*Parameter!$D$58</f>
        <v>4.2033037974701565E-2</v>
      </c>
      <c r="R36" s="12">
        <f t="shared" si="8"/>
        <v>3.9942328450838248E-2</v>
      </c>
      <c r="S36" s="12">
        <f>'Surv-rate CEA'!Q34*Parameter!$D$57+'Surv-rate CEA'!P34*Parameter!$D$58</f>
        <v>0.27112336595872988</v>
      </c>
      <c r="T36" s="12">
        <f t="shared" si="9"/>
        <v>0.25763777865255039</v>
      </c>
      <c r="U36" s="12">
        <f>S36-'Surv-rate CEA'!P34*Parameter!$D$58</f>
        <v>0.11629233879124182</v>
      </c>
      <c r="V36" s="12">
        <f t="shared" si="10"/>
        <v>0.11050799599856709</v>
      </c>
      <c r="W36" s="12">
        <f>'Surv-rate CEA'!T34*UPFS+'Surv-rate CEA'!S34*UPD</f>
        <v>0.21209803256648457</v>
      </c>
      <c r="X36" s="12">
        <f t="shared" si="11"/>
        <v>0.20154834598550722</v>
      </c>
      <c r="Y36" s="12">
        <f>W36-'Surv-rate CEA'!S34*UPD</f>
        <v>4.2033037974701565E-2</v>
      </c>
      <c r="Z36" s="12">
        <f t="shared" si="12"/>
        <v>3.9942328450838248E-2</v>
      </c>
      <c r="AA36" s="12">
        <f>'Surv-rate CEA'!W34*UPFS+'Surv-rate CEA'!V34*UPD</f>
        <v>0.28794430175334329</v>
      </c>
      <c r="AB36" s="12">
        <f t="shared" si="13"/>
        <v>0.27362204661727108</v>
      </c>
      <c r="AC36" s="12">
        <f>AA36-'Surv-rate CEA'!V34*UPD</f>
        <v>0.20295586958359557</v>
      </c>
      <c r="AD36" s="12">
        <f t="shared" si="14"/>
        <v>0.19286091119115745</v>
      </c>
      <c r="AE36" s="12">
        <f>'Surv-rate CEA'!Z34*UPFS+'Surv-rate CEA'!Y34*UPD</f>
        <v>0.27112336595872988</v>
      </c>
      <c r="AF36" s="12">
        <f t="shared" si="15"/>
        <v>0.25763777865255039</v>
      </c>
      <c r="AG36" s="12">
        <f>AE36-'Surv-rate CEA'!Y34*UPD</f>
        <v>0.11629233879124182</v>
      </c>
      <c r="AH36" s="12">
        <f t="shared" si="16"/>
        <v>0.11050799599856709</v>
      </c>
      <c r="AI36" s="12">
        <f>'Surv-rate CEA'!AC34*UPFS+'Surv-rate CEA'!AB34*UPD</f>
        <v>0.22706949886774752</v>
      </c>
      <c r="AJ36" s="12">
        <f t="shared" si="17"/>
        <v>0.21577513646293159</v>
      </c>
      <c r="AK36" s="12">
        <f>AI36-'Surv-rate CEA'!AB34*UPD</f>
        <v>9.4341701514003007E-2</v>
      </c>
      <c r="AL36" s="12">
        <f t="shared" si="18"/>
        <v>8.964917622064901E-2</v>
      </c>
      <c r="AM36" s="12">
        <f>'Surv-rate CEA'!AF34*UPFS+'Surv-rate CEA'!AE34*UPD</f>
        <v>0.35963684007847269</v>
      </c>
      <c r="AN36" s="12">
        <f t="shared" si="19"/>
        <v>0.34174862159812602</v>
      </c>
      <c r="AO36" s="12">
        <f>AM36-'Surv-rate CEA'!AE34*UPD</f>
        <v>0.17770565166700128</v>
      </c>
      <c r="AP36" s="12">
        <f t="shared" si="20"/>
        <v>0.16886663083276726</v>
      </c>
      <c r="AQ36" s="42">
        <f>'Surv-rate CEA'!AI34*UPFS+'Surv-rate CEA'!AH34*UPD</f>
        <v>0.21209803256648457</v>
      </c>
      <c r="AR36" s="12">
        <f t="shared" si="21"/>
        <v>0.20154834598550722</v>
      </c>
      <c r="AS36" s="42">
        <f>AQ36-'Surv-rate CEA'!AH34*UPD</f>
        <v>4.2033037974701565E-2</v>
      </c>
      <c r="AT36" s="12">
        <f t="shared" si="22"/>
        <v>3.9942328450838248E-2</v>
      </c>
      <c r="AU36" s="12">
        <f>'Surv-rate CEA'!AL34*UPFS+'Surv-rate CEA'!AK34*UPD</f>
        <v>0.27442855873036626</v>
      </c>
      <c r="AV36" s="12">
        <f t="shared" si="23"/>
        <v>0.26077857221968426</v>
      </c>
      <c r="AW36" s="12">
        <f>AU36-'Surv-rate CEA'!AK34*UPD</f>
        <v>0.22918770791722345</v>
      </c>
      <c r="AX36" s="12">
        <f t="shared" si="24"/>
        <v>0.21778798648896652</v>
      </c>
      <c r="AY36" s="12">
        <f>'Surv-rate CEA'!AO34*UPFS+'Surv-rate CEA'!AN34*UPD</f>
        <v>0.22706949886774752</v>
      </c>
      <c r="AZ36" s="12">
        <f t="shared" si="25"/>
        <v>0.21577513646293159</v>
      </c>
      <c r="BA36" s="12">
        <f>AY36-'Surv-rate CEA'!AN34*UPD</f>
        <v>9.4341701514003007E-2</v>
      </c>
      <c r="BB36" s="12">
        <f t="shared" si="26"/>
        <v>8.964917622064901E-2</v>
      </c>
    </row>
    <row r="37" spans="1:54">
      <c r="A37" s="12">
        <v>32</v>
      </c>
      <c r="B37" s="12">
        <f t="shared" si="27"/>
        <v>1.7835616438356163</v>
      </c>
      <c r="C37" s="12">
        <f>'Surv-rate CEA'!D35*Parameter!$D$57+'Surv-rate CEA'!E35*Parameter!$D$58</f>
        <v>0.26935281794756538</v>
      </c>
      <c r="D37" s="12">
        <f t="shared" si="1"/>
        <v>0.25552037835349023</v>
      </c>
      <c r="E37" s="12">
        <f>C37-'Surv-rate CEA'!E35*Parameter!$D$58</f>
        <v>8.8149470545833025E-2</v>
      </c>
      <c r="F37" s="12">
        <f t="shared" si="2"/>
        <v>8.3622611551499776E-2</v>
      </c>
      <c r="G37" s="12">
        <f>'Surv-rate CEA'!G35*Parameter!$D$57+'Surv-rate CEA'!H35*Parameter!$D$58</f>
        <v>0.20559993406323751</v>
      </c>
      <c r="H37" s="12">
        <f t="shared" si="3"/>
        <v>0.19504148254917464</v>
      </c>
      <c r="I37" s="12">
        <f>G37-'Surv-rate CEA'!H35*Parameter!$D$58</f>
        <v>3.916258476563253E-2</v>
      </c>
      <c r="J37" s="12">
        <f t="shared" si="4"/>
        <v>3.7151415577776042E-2</v>
      </c>
      <c r="K37" s="12">
        <f>'Surv-rate CEA'!K35*Parameter!$D$57+'Surv-rate CEA'!J35*Parameter!$D$58</f>
        <v>0.26441921594562379</v>
      </c>
      <c r="L37" s="12">
        <f t="shared" si="5"/>
        <v>0.25084013828847979</v>
      </c>
      <c r="M37" s="12">
        <f>K37-'Surv-rate CEA'!J35*Parameter!$D$58</f>
        <v>0.11114518887334363</v>
      </c>
      <c r="N37" s="12">
        <f t="shared" si="6"/>
        <v>0.105437399651098</v>
      </c>
      <c r="O37" s="12">
        <f>'Surv-rate CEA'!N35*Parameter!$D$57+'Surv-rate CEA'!M35*Parameter!$D$58</f>
        <v>0.24255617602517243</v>
      </c>
      <c r="P37" s="12">
        <f t="shared" si="7"/>
        <v>0.23009986062961119</v>
      </c>
      <c r="Q37" s="12">
        <f>O37-'Surv-rate CEA'!M35*Parameter!$D$58</f>
        <v>3.916258476563253E-2</v>
      </c>
      <c r="R37" s="12">
        <f t="shared" si="8"/>
        <v>3.7151415577776042E-2</v>
      </c>
      <c r="S37" s="12">
        <f>'Surv-rate CEA'!Q35*Parameter!$D$57+'Surv-rate CEA'!P35*Parameter!$D$58</f>
        <v>0.26441921594562379</v>
      </c>
      <c r="T37" s="12">
        <f t="shared" si="9"/>
        <v>0.25084013828847979</v>
      </c>
      <c r="U37" s="12">
        <f>S37-'Surv-rate CEA'!P35*Parameter!$D$58</f>
        <v>0.11114518887334363</v>
      </c>
      <c r="V37" s="12">
        <f t="shared" si="10"/>
        <v>0.105437399651098</v>
      </c>
      <c r="W37" s="12">
        <f>'Surv-rate CEA'!T35*UPFS+'Surv-rate CEA'!S35*UPD</f>
        <v>0.20559993406323751</v>
      </c>
      <c r="X37" s="12">
        <f t="shared" si="11"/>
        <v>0.19504148254917464</v>
      </c>
      <c r="Y37" s="12">
        <f>W37-'Surv-rate CEA'!S35*UPD</f>
        <v>3.916258476563253E-2</v>
      </c>
      <c r="Z37" s="12">
        <f t="shared" si="12"/>
        <v>3.7151415577776042E-2</v>
      </c>
      <c r="AA37" s="12">
        <f>'Surv-rate CEA'!W35*UPFS+'Surv-rate CEA'!V35*UPD</f>
        <v>0.28120267770101048</v>
      </c>
      <c r="AB37" s="12">
        <f t="shared" si="13"/>
        <v>0.26676169623057111</v>
      </c>
      <c r="AC37" s="12">
        <f>AA37-'Surv-rate CEA'!V35*UPD</f>
        <v>0.19669481299111158</v>
      </c>
      <c r="AD37" s="12">
        <f t="shared" si="14"/>
        <v>0.18659367820477676</v>
      </c>
      <c r="AE37" s="12">
        <f>'Surv-rate CEA'!Z35*UPFS+'Surv-rate CEA'!Y35*UPD</f>
        <v>0.26441921594562379</v>
      </c>
      <c r="AF37" s="12">
        <f t="shared" si="15"/>
        <v>0.25084013828847979</v>
      </c>
      <c r="AG37" s="12">
        <f>AE37-'Surv-rate CEA'!Y35*UPD</f>
        <v>0.11114518887334363</v>
      </c>
      <c r="AH37" s="12">
        <f t="shared" si="16"/>
        <v>0.105437399651098</v>
      </c>
      <c r="AI37" s="12">
        <f>'Surv-rate CEA'!AC35*UPFS+'Surv-rate CEA'!AB35*UPD</f>
        <v>0.22042497537193972</v>
      </c>
      <c r="AJ37" s="12">
        <f t="shared" si="17"/>
        <v>0.20910519345879333</v>
      </c>
      <c r="AK37" s="12">
        <f>AI37-'Surv-rate CEA'!AB35*UPD</f>
        <v>8.9695370915061079E-2</v>
      </c>
      <c r="AL37" s="12">
        <f t="shared" si="18"/>
        <v>8.5089123208039588E-2</v>
      </c>
      <c r="AM37" s="12">
        <f>'Surv-rate CEA'!AF35*UPFS+'Surv-rate CEA'!AE35*UPD</f>
        <v>0.35334065726918934</v>
      </c>
      <c r="AN37" s="12">
        <f t="shared" si="19"/>
        <v>0.33519507655817432</v>
      </c>
      <c r="AO37" s="12">
        <f>AM37-'Surv-rate CEA'!AE35*UPD</f>
        <v>0.1716519408531548</v>
      </c>
      <c r="AP37" s="12">
        <f t="shared" si="20"/>
        <v>0.1628368665533966</v>
      </c>
      <c r="AQ37" s="42">
        <f>'Surv-rate CEA'!AI35*UPFS+'Surv-rate CEA'!AH35*UPD</f>
        <v>0.20559993406323751</v>
      </c>
      <c r="AR37" s="12">
        <f t="shared" si="21"/>
        <v>0.19504148254917464</v>
      </c>
      <c r="AS37" s="42">
        <f>AQ37-'Surv-rate CEA'!AH35*UPD</f>
        <v>3.916258476563253E-2</v>
      </c>
      <c r="AT37" s="12">
        <f t="shared" si="22"/>
        <v>3.7151415577776042E-2</v>
      </c>
      <c r="AU37" s="12">
        <f>'Surv-rate CEA'!AL35*UPFS+'Surv-rate CEA'!AK35*UPD</f>
        <v>0.26764997786322303</v>
      </c>
      <c r="AV37" s="12">
        <f t="shared" si="23"/>
        <v>0.25390498651930732</v>
      </c>
      <c r="AW37" s="12">
        <f>AU37-'Surv-rate CEA'!AK35*UPD</f>
        <v>0.22279402954400376</v>
      </c>
      <c r="AX37" s="12">
        <f t="shared" si="24"/>
        <v>0.21135258638751167</v>
      </c>
      <c r="AY37" s="12">
        <f>'Surv-rate CEA'!AO35*UPFS+'Surv-rate CEA'!AN35*UPD</f>
        <v>0.22042497537193972</v>
      </c>
      <c r="AZ37" s="12">
        <f t="shared" si="25"/>
        <v>0.20910519345879333</v>
      </c>
      <c r="BA37" s="12">
        <f>AY37-'Surv-rate CEA'!AN35*UPD</f>
        <v>8.9695370915061079E-2</v>
      </c>
      <c r="BB37" s="12">
        <f t="shared" si="26"/>
        <v>8.5089123208039588E-2</v>
      </c>
    </row>
    <row r="38" spans="1:54">
      <c r="A38" s="12">
        <v>33</v>
      </c>
      <c r="B38" s="12">
        <f t="shared" si="27"/>
        <v>1.8410958904109589</v>
      </c>
      <c r="C38" s="12">
        <f>'Surv-rate CEA'!D36*Parameter!$D$57+'Surv-rate CEA'!E36*Parameter!$D$58</f>
        <v>0.26295031339245017</v>
      </c>
      <c r="D38" s="12">
        <f t="shared" si="1"/>
        <v>0.24902281095632872</v>
      </c>
      <c r="E38" s="12">
        <f>C38-'Surv-rate CEA'!E36*Parameter!$D$58</f>
        <v>8.3844536492732019E-2</v>
      </c>
      <c r="F38" s="12">
        <f t="shared" si="2"/>
        <v>7.9403602495763725E-2</v>
      </c>
      <c r="G38" s="12">
        <f>'Surv-rate CEA'!G36*Parameter!$D$57+'Surv-rate CEA'!H36*Parameter!$D$58</f>
        <v>0.19939629212866053</v>
      </c>
      <c r="H38" s="12">
        <f t="shared" si="3"/>
        <v>0.18883501038479461</v>
      </c>
      <c r="I38" s="12">
        <f>G38-'Surv-rate CEA'!H36*Parameter!$D$58</f>
        <v>3.653171345184289E-2</v>
      </c>
      <c r="J38" s="12">
        <f t="shared" si="4"/>
        <v>3.459676413943473E-2</v>
      </c>
      <c r="K38" s="12">
        <f>'Surv-rate CEA'!K36*Parameter!$D$57+'Surv-rate CEA'!J36*Parameter!$D$58</f>
        <v>0.25797943193947787</v>
      </c>
      <c r="L38" s="12">
        <f t="shared" si="5"/>
        <v>0.24431521864970787</v>
      </c>
      <c r="M38" s="12">
        <f>K38-'Surv-rate CEA'!J36*Parameter!$D$58</f>
        <v>0.10630699271744734</v>
      </c>
      <c r="N38" s="12">
        <f t="shared" si="6"/>
        <v>0.10067630576010103</v>
      </c>
      <c r="O38" s="12">
        <f>'Surv-rate CEA'!N36*Parameter!$D$57+'Surv-rate CEA'!M36*Parameter!$D$58</f>
        <v>0.23386988087899113</v>
      </c>
      <c r="P38" s="12">
        <f t="shared" si="7"/>
        <v>0.22148266105158512</v>
      </c>
      <c r="Q38" s="12">
        <f>O38-'Surv-rate CEA'!M36*Parameter!$D$58</f>
        <v>3.653171345184289E-2</v>
      </c>
      <c r="R38" s="12">
        <f t="shared" si="8"/>
        <v>3.459676413943473E-2</v>
      </c>
      <c r="S38" s="12">
        <f>'Surv-rate CEA'!Q36*Parameter!$D$57+'Surv-rate CEA'!P36*Parameter!$D$58</f>
        <v>0.25797943193947787</v>
      </c>
      <c r="T38" s="12">
        <f t="shared" si="9"/>
        <v>0.24431521864970787</v>
      </c>
      <c r="U38" s="12">
        <f>S38-'Surv-rate CEA'!P36*Parameter!$D$58</f>
        <v>0.10630699271744734</v>
      </c>
      <c r="V38" s="12">
        <f t="shared" si="10"/>
        <v>0.10067630576010103</v>
      </c>
      <c r="W38" s="12">
        <f>'Surv-rate CEA'!T36*UPFS+'Surv-rate CEA'!S36*UPD</f>
        <v>0.19939629212866053</v>
      </c>
      <c r="X38" s="12">
        <f t="shared" si="11"/>
        <v>0.18883501038479461</v>
      </c>
      <c r="Y38" s="12">
        <f>W38-'Surv-rate CEA'!S36*UPD</f>
        <v>3.653171345184289E-2</v>
      </c>
      <c r="Z38" s="12">
        <f t="shared" si="12"/>
        <v>3.459676413943473E-2</v>
      </c>
      <c r="AA38" s="12">
        <f>'Surv-rate CEA'!W36*UPFS+'Surv-rate CEA'!V36*UPD</f>
        <v>0.27471648685101302</v>
      </c>
      <c r="AB38" s="12">
        <f t="shared" si="13"/>
        <v>0.2601657738646026</v>
      </c>
      <c r="AC38" s="12">
        <f>AA38-'Surv-rate CEA'!V36*UPD</f>
        <v>0.19072768130462078</v>
      </c>
      <c r="AD38" s="12">
        <f t="shared" si="14"/>
        <v>0.1806255437116478</v>
      </c>
      <c r="AE38" s="12">
        <f>'Surv-rate CEA'!Z36*UPFS+'Surv-rate CEA'!Y36*UPD</f>
        <v>0.25797943193947787</v>
      </c>
      <c r="AF38" s="12">
        <f t="shared" si="15"/>
        <v>0.24431521864970787</v>
      </c>
      <c r="AG38" s="12">
        <f>AE38-'Surv-rate CEA'!Y36*UPD</f>
        <v>0.10630699271744734</v>
      </c>
      <c r="AH38" s="12">
        <f t="shared" si="16"/>
        <v>0.10067630576010103</v>
      </c>
      <c r="AI38" s="12">
        <f>'Surv-rate CEA'!AC36*UPFS+'Surv-rate CEA'!AB36*UPD</f>
        <v>0.21407153050788508</v>
      </c>
      <c r="AJ38" s="12">
        <f t="shared" si="17"/>
        <v>0.20273295583882586</v>
      </c>
      <c r="AK38" s="12">
        <f>AI38-'Surv-rate CEA'!AB36*UPD</f>
        <v>8.5350544888847996E-2</v>
      </c>
      <c r="AL38" s="12">
        <f t="shared" si="18"/>
        <v>8.082984321510793E-2</v>
      </c>
      <c r="AM38" s="12">
        <f>'Surv-rate CEA'!AF36*UPFS+'Surv-rate CEA'!AE36*UPD</f>
        <v>0.34724883978932597</v>
      </c>
      <c r="AN38" s="12">
        <f t="shared" si="19"/>
        <v>0.32885635719552109</v>
      </c>
      <c r="AO38" s="12">
        <f>AM38-'Surv-rate CEA'!AE36*UPD</f>
        <v>0.16590141058595981</v>
      </c>
      <c r="AP38" s="12">
        <f t="shared" si="20"/>
        <v>0.15711422843629105</v>
      </c>
      <c r="AQ38" s="42">
        <f>'Surv-rate CEA'!AI36*UPFS+'Surv-rate CEA'!AH36*UPD</f>
        <v>0.19939629212866053</v>
      </c>
      <c r="AR38" s="12">
        <f t="shared" si="21"/>
        <v>0.18883501038479461</v>
      </c>
      <c r="AS38" s="42">
        <f>AQ38-'Surv-rate CEA'!AH36*UPD</f>
        <v>3.653171345184289E-2</v>
      </c>
      <c r="AT38" s="12">
        <f t="shared" si="22"/>
        <v>3.459676413943473E-2</v>
      </c>
      <c r="AU38" s="12">
        <f>'Surv-rate CEA'!AL36*UPFS+'Surv-rate CEA'!AK36*UPD</f>
        <v>0.26113627095361863</v>
      </c>
      <c r="AV38" s="12">
        <f t="shared" si="23"/>
        <v>0.24730485161456636</v>
      </c>
      <c r="AW38" s="12">
        <f>AU38-'Surv-rate CEA'!AK36*UPD</f>
        <v>0.21668209514276363</v>
      </c>
      <c r="AX38" s="12">
        <f t="shared" si="24"/>
        <v>0.20520524855136729</v>
      </c>
      <c r="AY38" s="12">
        <f>'Surv-rate CEA'!AO36*UPFS+'Surv-rate CEA'!AN36*UPD</f>
        <v>0.21407153050788508</v>
      </c>
      <c r="AZ38" s="12">
        <f t="shared" si="25"/>
        <v>0.20273295583882586</v>
      </c>
      <c r="BA38" s="12">
        <f>AY38-'Surv-rate CEA'!AN36*UPD</f>
        <v>8.5350544888847996E-2</v>
      </c>
      <c r="BB38" s="12">
        <f t="shared" si="26"/>
        <v>8.082984321510793E-2</v>
      </c>
    </row>
    <row r="39" spans="1:54">
      <c r="A39" s="12">
        <v>34</v>
      </c>
      <c r="B39" s="12">
        <f t="shared" si="27"/>
        <v>1.8986301369863015</v>
      </c>
      <c r="C39" s="12">
        <f>'Surv-rate CEA'!D37*Parameter!$D$57+'Surv-rate CEA'!E37*Parameter!$D$58</f>
        <v>0.25679319584643157</v>
      </c>
      <c r="D39" s="12">
        <f t="shared" si="1"/>
        <v>0.24277858200409344</v>
      </c>
      <c r="E39" s="12">
        <f>C39-'Surv-rate CEA'!E37*Parameter!$D$58</f>
        <v>7.9815795684480023E-2</v>
      </c>
      <c r="F39" s="12">
        <f t="shared" si="2"/>
        <v>7.5459809727181193E-2</v>
      </c>
      <c r="G39" s="12">
        <f>'Surv-rate CEA'!G37*Parameter!$D$57+'Surv-rate CEA'!H37*Parameter!$D$58</f>
        <v>0.19346909552818908</v>
      </c>
      <c r="H39" s="12">
        <f t="shared" si="3"/>
        <v>0.18291042532932808</v>
      </c>
      <c r="I39" s="12">
        <f>G39-'Surv-rate CEA'!H37*Parameter!$D$58</f>
        <v>3.4116728137857238E-2</v>
      </c>
      <c r="J39" s="12">
        <f t="shared" si="4"/>
        <v>3.2254791068846905E-2</v>
      </c>
      <c r="K39" s="12">
        <f>'Surv-rate CEA'!K37*Parameter!$D$57+'Surv-rate CEA'!J37*Parameter!$D$58</f>
        <v>0.25178938290719993</v>
      </c>
      <c r="L39" s="12">
        <f t="shared" si="5"/>
        <v>0.23804785459522984</v>
      </c>
      <c r="M39" s="12">
        <f>K39-'Surv-rate CEA'!J37*Parameter!$D$58</f>
        <v>0.10175414874118935</v>
      </c>
      <c r="N39" s="12">
        <f t="shared" si="6"/>
        <v>9.6200866471528229E-2</v>
      </c>
      <c r="O39" s="12">
        <f>'Surv-rate CEA'!N37*Parameter!$D$57+'Surv-rate CEA'!M37*Parameter!$D$58</f>
        <v>0.22566375447518111</v>
      </c>
      <c r="P39" s="12">
        <f t="shared" si="7"/>
        <v>0.2133480450703526</v>
      </c>
      <c r="Q39" s="12">
        <f>O39-'Surv-rate CEA'!M37*Parameter!$D$58</f>
        <v>3.4116728137857211E-2</v>
      </c>
      <c r="R39" s="12">
        <f t="shared" si="8"/>
        <v>3.2254791068846884E-2</v>
      </c>
      <c r="S39" s="12">
        <f>'Surv-rate CEA'!Q37*Parameter!$D$57+'Surv-rate CEA'!P37*Parameter!$D$58</f>
        <v>0.25178938290719993</v>
      </c>
      <c r="T39" s="12">
        <f t="shared" si="9"/>
        <v>0.23804785459522984</v>
      </c>
      <c r="U39" s="12">
        <f>S39-'Surv-rate CEA'!P37*Parameter!$D$58</f>
        <v>0.10175414874118935</v>
      </c>
      <c r="V39" s="12">
        <f t="shared" si="10"/>
        <v>9.6200866471528229E-2</v>
      </c>
      <c r="W39" s="12">
        <f>'Surv-rate CEA'!T37*UPFS+'Surv-rate CEA'!S37*UPD</f>
        <v>0.19346909552818908</v>
      </c>
      <c r="X39" s="12">
        <f t="shared" si="11"/>
        <v>0.18291042532932808</v>
      </c>
      <c r="Y39" s="12">
        <f>W39-'Surv-rate CEA'!S37*UPD</f>
        <v>3.4116728137857238E-2</v>
      </c>
      <c r="Z39" s="12">
        <f t="shared" si="12"/>
        <v>3.2254791068846905E-2</v>
      </c>
      <c r="AA39" s="12">
        <f>'Surv-rate CEA'!W37*UPFS+'Surv-rate CEA'!V37*UPD</f>
        <v>0.2684720521204087</v>
      </c>
      <c r="AB39" s="12">
        <f t="shared" si="13"/>
        <v>0.25382005900382437</v>
      </c>
      <c r="AC39" s="12">
        <f>AA39-'Surv-rate CEA'!V37*UPD</f>
        <v>0.18503566585216058</v>
      </c>
      <c r="AD39" s="12">
        <f t="shared" si="14"/>
        <v>0.17493725418891409</v>
      </c>
      <c r="AE39" s="12">
        <f>'Surv-rate CEA'!Z37*UPFS+'Surv-rate CEA'!Y37*UPD</f>
        <v>0.25178938290719993</v>
      </c>
      <c r="AF39" s="12">
        <f t="shared" si="15"/>
        <v>0.23804785459522984</v>
      </c>
      <c r="AG39" s="12">
        <f>AE39-'Surv-rate CEA'!Y37*UPD</f>
        <v>0.10175414874118935</v>
      </c>
      <c r="AH39" s="12">
        <f t="shared" si="16"/>
        <v>9.6200866471528229E-2</v>
      </c>
      <c r="AI39" s="12">
        <f>'Surv-rate CEA'!AC37*UPFS+'Surv-rate CEA'!AB37*UPD</f>
        <v>0.20799188105256161</v>
      </c>
      <c r="AJ39" s="12">
        <f t="shared" si="17"/>
        <v>0.19664062275428346</v>
      </c>
      <c r="AK39" s="12">
        <f>AI39-'Surv-rate CEA'!AB37*UPD</f>
        <v>8.128278834318739E-2</v>
      </c>
      <c r="AL39" s="12">
        <f t="shared" si="18"/>
        <v>7.6846740546424458E-2</v>
      </c>
      <c r="AM39" s="12">
        <f>'Surv-rate CEA'!AF37*UPFS+'Surv-rate CEA'!AE37*UPD</f>
        <v>0.34135137959056067</v>
      </c>
      <c r="AN39" s="12">
        <f t="shared" si="19"/>
        <v>0.3227219616507957</v>
      </c>
      <c r="AO39" s="12">
        <f>AM39-'Surv-rate CEA'!AE37*UPD</f>
        <v>0.16043376352632127</v>
      </c>
      <c r="AP39" s="12">
        <f t="shared" si="20"/>
        <v>0.15167801267520062</v>
      </c>
      <c r="AQ39" s="42">
        <f>'Surv-rate CEA'!AI37*UPFS+'Surv-rate CEA'!AH37*UPD</f>
        <v>0.19346909552818908</v>
      </c>
      <c r="AR39" s="12">
        <f t="shared" si="21"/>
        <v>0.18291042532932808</v>
      </c>
      <c r="AS39" s="42">
        <f>AQ39-'Surv-rate CEA'!AH37*UPD</f>
        <v>3.4116728137857238E-2</v>
      </c>
      <c r="AT39" s="12">
        <f t="shared" si="22"/>
        <v>3.2254791068846905E-2</v>
      </c>
      <c r="AU39" s="12">
        <f>'Surv-rate CEA'!AL37*UPFS+'Surv-rate CEA'!AK37*UPD</f>
        <v>0.25487298563482524</v>
      </c>
      <c r="AV39" s="12">
        <f t="shared" si="23"/>
        <v>0.24096316820083072</v>
      </c>
      <c r="AW39" s="12">
        <f>AU39-'Surv-rate CEA'!AK37*UPD</f>
        <v>0.2108346363253317</v>
      </c>
      <c r="AX39" s="12">
        <f t="shared" si="24"/>
        <v>0.19932823327228374</v>
      </c>
      <c r="AY39" s="12">
        <f>'Surv-rate CEA'!AO37*UPFS+'Surv-rate CEA'!AN37*UPD</f>
        <v>0.20799188105256161</v>
      </c>
      <c r="AZ39" s="12">
        <f t="shared" si="25"/>
        <v>0.19664062275428346</v>
      </c>
      <c r="BA39" s="12">
        <f>AY39-'Surv-rate CEA'!AN37*UPD</f>
        <v>8.128278834318739E-2</v>
      </c>
      <c r="BB39" s="12">
        <f t="shared" si="26"/>
        <v>7.6846740546424458E-2</v>
      </c>
    </row>
    <row r="40" spans="1:54">
      <c r="A40" s="12">
        <v>35</v>
      </c>
      <c r="B40" s="12">
        <f t="shared" si="27"/>
        <v>1.9561643835616438</v>
      </c>
      <c r="C40" s="12">
        <f>'Surv-rate CEA'!D38*Parameter!$D$57+'Surv-rate CEA'!E38*Parameter!$D$58</f>
        <v>0.25086816316335347</v>
      </c>
      <c r="D40" s="12">
        <f t="shared" si="1"/>
        <v>0.2367739003016901</v>
      </c>
      <c r="E40" s="12">
        <f>C40-'Surv-rate CEA'!E38*Parameter!$D$58</f>
        <v>7.6041154145019885E-2</v>
      </c>
      <c r="F40" s="12">
        <f t="shared" si="2"/>
        <v>7.1769013745417623E-2</v>
      </c>
      <c r="G40" s="12">
        <f>'Surv-rate CEA'!G38*Parameter!$D$57+'Surv-rate CEA'!H38*Parameter!$D$58</f>
        <v>0.18780172271455658</v>
      </c>
      <c r="H40" s="12">
        <f t="shared" si="3"/>
        <v>0.17725065552278774</v>
      </c>
      <c r="I40" s="12">
        <f>G40-'Surv-rate CEA'!H38*Parameter!$D$58</f>
        <v>3.1896640795677528E-2</v>
      </c>
      <c r="J40" s="12">
        <f t="shared" si="4"/>
        <v>3.0104625283985824E-2</v>
      </c>
      <c r="K40" s="12">
        <f>'Surv-rate CEA'!K38*Parameter!$D$57+'Surv-rate CEA'!J38*Parameter!$D$58</f>
        <v>0.24583547790952415</v>
      </c>
      <c r="L40" s="12">
        <f t="shared" si="5"/>
        <v>0.23202396112441773</v>
      </c>
      <c r="M40" s="12">
        <f>K40-'Surv-rate CEA'!J38*Parameter!$D$58</f>
        <v>9.7465243471493934E-2</v>
      </c>
      <c r="N40" s="12">
        <f t="shared" si="6"/>
        <v>9.1989455934161968E-2</v>
      </c>
      <c r="O40" s="12">
        <f>'Surv-rate CEA'!N38*Parameter!$D$57+'Surv-rate CEA'!M38*Parameter!$D$58</f>
        <v>0.2179013696625903</v>
      </c>
      <c r="P40" s="12">
        <f t="shared" si="7"/>
        <v>0.20565924557950674</v>
      </c>
      <c r="Q40" s="12">
        <f>O40-'Surv-rate CEA'!M38*Parameter!$D$58</f>
        <v>3.1896640795677528E-2</v>
      </c>
      <c r="R40" s="12">
        <f t="shared" si="8"/>
        <v>3.0104625283985824E-2</v>
      </c>
      <c r="S40" s="12">
        <f>'Surv-rate CEA'!Q38*Parameter!$D$57+'Surv-rate CEA'!P38*Parameter!$D$58</f>
        <v>0.24583547790952415</v>
      </c>
      <c r="T40" s="12">
        <f t="shared" si="9"/>
        <v>0.23202396112441773</v>
      </c>
      <c r="U40" s="12">
        <f>S40-'Surv-rate CEA'!P38*Parameter!$D$58</f>
        <v>9.7465243471493934E-2</v>
      </c>
      <c r="V40" s="12">
        <f t="shared" si="10"/>
        <v>9.1989455934161968E-2</v>
      </c>
      <c r="W40" s="12">
        <f>'Surv-rate CEA'!T38*UPFS+'Surv-rate CEA'!S38*UPD</f>
        <v>0.18780172271455658</v>
      </c>
      <c r="X40" s="12">
        <f t="shared" si="11"/>
        <v>0.17725065552278774</v>
      </c>
      <c r="Y40" s="12">
        <f>W40-'Surv-rate CEA'!S38*UPD</f>
        <v>3.1896640795677528E-2</v>
      </c>
      <c r="Z40" s="12">
        <f t="shared" si="12"/>
        <v>3.0104625283985824E-2</v>
      </c>
      <c r="AA40" s="12">
        <f>'Surv-rate CEA'!W38*UPFS+'Surv-rate CEA'!V38*UPD</f>
        <v>0.26245663931942714</v>
      </c>
      <c r="AB40" s="12">
        <f t="shared" si="13"/>
        <v>0.24771131325767384</v>
      </c>
      <c r="AC40" s="12">
        <f>AA40-'Surv-rate CEA'!V38*UPD</f>
        <v>0.17960148036937121</v>
      </c>
      <c r="AD40" s="12">
        <f t="shared" si="14"/>
        <v>0.169511118791599</v>
      </c>
      <c r="AE40" s="12">
        <f>'Surv-rate CEA'!Z38*UPFS+'Surv-rate CEA'!Y38*UPD</f>
        <v>0.24583547790952415</v>
      </c>
      <c r="AF40" s="12">
        <f t="shared" si="15"/>
        <v>0.23202396112441773</v>
      </c>
      <c r="AG40" s="12">
        <f>AE40-'Surv-rate CEA'!Y38*UPD</f>
        <v>9.7465243471493934E-2</v>
      </c>
      <c r="AH40" s="12">
        <f t="shared" si="16"/>
        <v>9.1989455934161968E-2</v>
      </c>
      <c r="AI40" s="12">
        <f>'Surv-rate CEA'!AC38*UPFS+'Surv-rate CEA'!AB38*UPD</f>
        <v>0.20217003743645268</v>
      </c>
      <c r="AJ40" s="12">
        <f t="shared" si="17"/>
        <v>0.19081173029037504</v>
      </c>
      <c r="AK40" s="12">
        <f>AI40-'Surv-rate CEA'!AB38*UPD</f>
        <v>7.7470040021897391E-2</v>
      </c>
      <c r="AL40" s="12">
        <f t="shared" si="18"/>
        <v>7.3117622025911114E-2</v>
      </c>
      <c r="AM40" s="12">
        <f>'Surv-rate CEA'!AF38*UPFS+'Surv-rate CEA'!AE38*UPD</f>
        <v>0.33563891994393691</v>
      </c>
      <c r="AN40" s="12">
        <f t="shared" si="19"/>
        <v>0.31678207057475527</v>
      </c>
      <c r="AO40" s="12">
        <f>AM40-'Surv-rate CEA'!AE38*UPD</f>
        <v>0.15523040199917382</v>
      </c>
      <c r="AP40" s="12">
        <f t="shared" si="20"/>
        <v>0.14650925515331678</v>
      </c>
      <c r="AQ40" s="42">
        <f>'Surv-rate CEA'!AI38*UPFS+'Surv-rate CEA'!AH38*UPD</f>
        <v>0.18780172271455658</v>
      </c>
      <c r="AR40" s="12">
        <f t="shared" si="21"/>
        <v>0.17725065552278774</v>
      </c>
      <c r="AS40" s="42">
        <f>AQ40-'Surv-rate CEA'!AH38*UPD</f>
        <v>3.1896640795677528E-2</v>
      </c>
      <c r="AT40" s="12">
        <f t="shared" si="22"/>
        <v>3.0104625283985824E-2</v>
      </c>
      <c r="AU40" s="12">
        <f>'Surv-rate CEA'!AL38*UPFS+'Surv-rate CEA'!AK38*UPD</f>
        <v>0.24884667843794175</v>
      </c>
      <c r="AV40" s="12">
        <f t="shared" si="23"/>
        <v>0.23486598653216026</v>
      </c>
      <c r="AW40" s="12">
        <f>AU40-'Surv-rate CEA'!AK38*UPD</f>
        <v>0.20523573843298751</v>
      </c>
      <c r="AX40" s="12">
        <f t="shared" si="24"/>
        <v>0.19370519422360308</v>
      </c>
      <c r="AY40" s="12">
        <f>'Surv-rate CEA'!AO38*UPFS+'Surv-rate CEA'!AN38*UPD</f>
        <v>0.20217003743645268</v>
      </c>
      <c r="AZ40" s="12">
        <f t="shared" si="25"/>
        <v>0.19081173029037504</v>
      </c>
      <c r="BA40" s="12">
        <f>AY40-'Surv-rate CEA'!AN38*UPD</f>
        <v>7.7470040021897391E-2</v>
      </c>
      <c r="BB40" s="12">
        <f t="shared" si="26"/>
        <v>7.3117622025911114E-2</v>
      </c>
    </row>
    <row r="41" spans="1:54">
      <c r="A41" s="12">
        <v>36</v>
      </c>
      <c r="B41" s="12">
        <f t="shared" si="27"/>
        <v>2.0136986301369864</v>
      </c>
      <c r="C41" s="12">
        <f>'Surv-rate CEA'!D39*Parameter!$D$57+'Surv-rate CEA'!E39*Parameter!$D$58</f>
        <v>0.24516284533504024</v>
      </c>
      <c r="D41" s="12">
        <f t="shared" si="1"/>
        <v>0.23099594240029964</v>
      </c>
      <c r="E41" s="12">
        <f>C41-'Surv-rate CEA'!E39*Parameter!$D$58</f>
        <v>7.2500635022231863E-2</v>
      </c>
      <c r="F41" s="12">
        <f t="shared" si="2"/>
        <v>6.8311136170301975E-2</v>
      </c>
      <c r="G41" s="12">
        <f>'Surv-rate CEA'!G39*Parameter!$D$57+'Surv-rate CEA'!H39*Parameter!$D$58</f>
        <v>0.18237881347780993</v>
      </c>
      <c r="H41" s="12">
        <f t="shared" si="3"/>
        <v>0.17183992882600901</v>
      </c>
      <c r="I41" s="12">
        <f>G41-'Surv-rate CEA'!H39*Parameter!$D$58</f>
        <v>2.9852821143040026E-2</v>
      </c>
      <c r="J41" s="12">
        <f t="shared" si="4"/>
        <v>2.8127755426480675E-2</v>
      </c>
      <c r="K41" s="12">
        <f>'Surv-rate CEA'!K39*Parameter!$D$57+'Surv-rate CEA'!J39*Parameter!$D$58</f>
        <v>0.24010507719268728</v>
      </c>
      <c r="L41" s="12">
        <f t="shared" si="5"/>
        <v>0.22623044085422156</v>
      </c>
      <c r="M41" s="12">
        <f>K41-'Surv-rate CEA'!J39*Parameter!$D$58</f>
        <v>9.342081421455295E-2</v>
      </c>
      <c r="N41" s="12">
        <f t="shared" si="6"/>
        <v>8.8022428479335488E-2</v>
      </c>
      <c r="O41" s="12">
        <f>'Surv-rate CEA'!N39*Parameter!$D$57+'Surv-rate CEA'!M39*Parameter!$D$58</f>
        <v>0.21054978554236883</v>
      </c>
      <c r="P41" s="12">
        <f t="shared" si="7"/>
        <v>0.19838302197494151</v>
      </c>
      <c r="Q41" s="12">
        <f>O41-'Surv-rate CEA'!M39*Parameter!$D$58</f>
        <v>2.9852821143040026E-2</v>
      </c>
      <c r="R41" s="12">
        <f t="shared" si="8"/>
        <v>2.8127755426480675E-2</v>
      </c>
      <c r="S41" s="12">
        <f>'Surv-rate CEA'!Q39*Parameter!$D$57+'Surv-rate CEA'!P39*Parameter!$D$58</f>
        <v>0.24010507719268728</v>
      </c>
      <c r="T41" s="12">
        <f t="shared" si="9"/>
        <v>0.22623044085422156</v>
      </c>
      <c r="U41" s="12">
        <f>S41-'Surv-rate CEA'!P39*Parameter!$D$58</f>
        <v>9.342081421455295E-2</v>
      </c>
      <c r="V41" s="12">
        <f t="shared" si="10"/>
        <v>8.8022428479335488E-2</v>
      </c>
      <c r="W41" s="12">
        <f>'Surv-rate CEA'!T39*UPFS+'Surv-rate CEA'!S39*UPD</f>
        <v>0.18237881347780993</v>
      </c>
      <c r="X41" s="12">
        <f t="shared" si="11"/>
        <v>0.17183992882600901</v>
      </c>
      <c r="Y41" s="12">
        <f>W41-'Surv-rate CEA'!S39*UPD</f>
        <v>2.9852821143040026E-2</v>
      </c>
      <c r="Z41" s="12">
        <f t="shared" si="12"/>
        <v>2.8127755426480675E-2</v>
      </c>
      <c r="AA41" s="12">
        <f>'Surv-rate CEA'!W39*UPFS+'Surv-rate CEA'!V39*UPD</f>
        <v>0.25665837910591827</v>
      </c>
      <c r="AB41" s="12">
        <f t="shared" si="13"/>
        <v>0.24182719887870088</v>
      </c>
      <c r="AC41" s="12">
        <f>AA41-'Surv-rate CEA'!V39*UPD</f>
        <v>0.1744092132939434</v>
      </c>
      <c r="AD41" s="12">
        <f t="shared" si="14"/>
        <v>0.16433085744730966</v>
      </c>
      <c r="AE41" s="12">
        <f>'Surv-rate CEA'!Z39*UPFS+'Surv-rate CEA'!Y39*UPD</f>
        <v>0.24010507719268728</v>
      </c>
      <c r="AF41" s="12">
        <f t="shared" si="15"/>
        <v>0.22623044085422156</v>
      </c>
      <c r="AG41" s="12">
        <f>AE41-'Surv-rate CEA'!Y39*UPD</f>
        <v>9.342081421455295E-2</v>
      </c>
      <c r="AH41" s="12">
        <f t="shared" si="16"/>
        <v>8.8022428479335488E-2</v>
      </c>
      <c r="AI41" s="12">
        <f>'Surv-rate CEA'!AC39*UPFS+'Surv-rate CEA'!AB39*UPD</f>
        <v>0.19659118831335817</v>
      </c>
      <c r="AJ41" s="12">
        <f t="shared" si="17"/>
        <v>0.18523103184733841</v>
      </c>
      <c r="AK41" s="12">
        <f>AI41-'Surv-rate CEA'!AB39*UPD</f>
        <v>7.3892344839788002E-2</v>
      </c>
      <c r="AL41" s="12">
        <f t="shared" si="18"/>
        <v>6.962242508284007E-2</v>
      </c>
      <c r="AM41" s="12">
        <f>'Surv-rate CEA'!AF39*UPFS+'Surv-rate CEA'!AE39*UPD</f>
        <v>0.33010270385340601</v>
      </c>
      <c r="AN41" s="12">
        <f t="shared" si="19"/>
        <v>0.31102749301713239</v>
      </c>
      <c r="AO41" s="12">
        <f>AM41-'Surv-rate CEA'!AE39*UPD</f>
        <v>0.15027425844673267</v>
      </c>
      <c r="AP41" s="12">
        <f t="shared" si="20"/>
        <v>0.14159055749647001</v>
      </c>
      <c r="AQ41" s="42">
        <f>'Surv-rate CEA'!AI39*UPFS+'Surv-rate CEA'!AH39*UPD</f>
        <v>0.18237881347780993</v>
      </c>
      <c r="AR41" s="12">
        <f t="shared" si="21"/>
        <v>0.17183992882600901</v>
      </c>
      <c r="AS41" s="42">
        <f>AQ41-'Surv-rate CEA'!AH39*UPD</f>
        <v>2.9852821143040026E-2</v>
      </c>
      <c r="AT41" s="12">
        <f t="shared" si="22"/>
        <v>2.8127755426480675E-2</v>
      </c>
      <c r="AU41" s="12">
        <f>'Surv-rate CEA'!AL39*UPFS+'Surv-rate CEA'!AK39*UPD</f>
        <v>0.24304483048755826</v>
      </c>
      <c r="AV41" s="12">
        <f t="shared" si="23"/>
        <v>0.22900031849145117</v>
      </c>
      <c r="AW41" s="12">
        <f>AU41-'Surv-rate CEA'!AK39*UPD</f>
        <v>0.19987071258293354</v>
      </c>
      <c r="AX41" s="12">
        <f t="shared" si="24"/>
        <v>0.18832104656078302</v>
      </c>
      <c r="AY41" s="12">
        <f>'Surv-rate CEA'!AO39*UPFS+'Surv-rate CEA'!AN39*UPD</f>
        <v>0.19659118831335817</v>
      </c>
      <c r="AZ41" s="12">
        <f t="shared" si="25"/>
        <v>0.18523103184733841</v>
      </c>
      <c r="BA41" s="12">
        <f>AY41-'Surv-rate CEA'!AN39*UPD</f>
        <v>7.3892344839788002E-2</v>
      </c>
      <c r="BB41" s="12">
        <f t="shared" si="26"/>
        <v>6.962242508284007E-2</v>
      </c>
    </row>
    <row r="42" spans="1:54">
      <c r="A42" s="12">
        <v>37</v>
      </c>
      <c r="B42" s="12">
        <f t="shared" si="27"/>
        <v>2.0712328767123287</v>
      </c>
      <c r="C42" s="12">
        <f>'Surv-rate CEA'!D40*Parameter!$D$57+'Surv-rate CEA'!E40*Parameter!$D$58</f>
        <v>0.23966572542415243</v>
      </c>
      <c r="D42" s="12">
        <f t="shared" si="1"/>
        <v>0.22543277038983461</v>
      </c>
      <c r="E42" s="12">
        <f>C42-'Surv-rate CEA'!E40*Parameter!$D$58</f>
        <v>6.9176143103732601E-2</v>
      </c>
      <c r="F42" s="12">
        <f t="shared" si="2"/>
        <v>6.5068000679527047E-2</v>
      </c>
      <c r="G42" s="12">
        <f>'Surv-rate CEA'!G40*Parameter!$D$57+'Surv-rate CEA'!H40*Parameter!$D$58</f>
        <v>0.17718615417751901</v>
      </c>
      <c r="H42" s="12">
        <f t="shared" si="3"/>
        <v>0.16666365430546101</v>
      </c>
      <c r="I42" s="12">
        <f>G42-'Surv-rate CEA'!H40*Parameter!$D$58</f>
        <v>2.7968696843672702E-2</v>
      </c>
      <c r="J42" s="12">
        <f t="shared" si="4"/>
        <v>2.6307728410076465E-2</v>
      </c>
      <c r="K42" s="12">
        <f>'Surv-rate CEA'!K40*Parameter!$D$57+'Surv-rate CEA'!J40*Parameter!$D$58</f>
        <v>0.2345864119175011</v>
      </c>
      <c r="L42" s="12">
        <f t="shared" si="5"/>
        <v>0.22065510051878209</v>
      </c>
      <c r="M42" s="12">
        <f>K42-'Surv-rate CEA'!J40*Parameter!$D$58</f>
        <v>8.9603140962933842E-2</v>
      </c>
      <c r="N42" s="12">
        <f t="shared" si="6"/>
        <v>8.4281906672957402E-2</v>
      </c>
      <c r="O42" s="12">
        <f>'Surv-rate CEA'!N40*Parameter!$D$57+'Surv-rate CEA'!M40*Parameter!$D$58</f>
        <v>0.20357914979056227</v>
      </c>
      <c r="P42" s="12">
        <f t="shared" si="7"/>
        <v>0.19148925717130783</v>
      </c>
      <c r="Q42" s="12">
        <f>O42-'Surv-rate CEA'!M40*Parameter!$D$58</f>
        <v>2.7968696843672702E-2</v>
      </c>
      <c r="R42" s="12">
        <f t="shared" si="8"/>
        <v>2.6307728410076465E-2</v>
      </c>
      <c r="S42" s="12">
        <f>'Surv-rate CEA'!Q40*Parameter!$D$57+'Surv-rate CEA'!P40*Parameter!$D$58</f>
        <v>0.2345864119175011</v>
      </c>
      <c r="T42" s="12">
        <f t="shared" si="9"/>
        <v>0.22065510051878209</v>
      </c>
      <c r="U42" s="12">
        <f>S42-'Surv-rate CEA'!P40*Parameter!$D$58</f>
        <v>8.9603140962933842E-2</v>
      </c>
      <c r="V42" s="12">
        <f t="shared" si="10"/>
        <v>8.4281906672957402E-2</v>
      </c>
      <c r="W42" s="12">
        <f>'Surv-rate CEA'!T40*UPFS+'Surv-rate CEA'!S40*UPD</f>
        <v>0.17718615417751901</v>
      </c>
      <c r="X42" s="12">
        <f t="shared" si="11"/>
        <v>0.16666365430546101</v>
      </c>
      <c r="Y42" s="12">
        <f>W42-'Surv-rate CEA'!S40*UPD</f>
        <v>2.7968696843672702E-2</v>
      </c>
      <c r="Z42" s="12">
        <f t="shared" si="12"/>
        <v>2.6307728410076465E-2</v>
      </c>
      <c r="AA42" s="12">
        <f>'Surv-rate CEA'!W40*UPFS+'Surv-rate CEA'!V40*UPD</f>
        <v>0.25106619622968823</v>
      </c>
      <c r="AB42" s="12">
        <f t="shared" si="13"/>
        <v>0.23615620492721784</v>
      </c>
      <c r="AC42" s="12">
        <f>AA42-'Surv-rate CEA'!V40*UPD</f>
        <v>0.16944419653221715</v>
      </c>
      <c r="AD42" s="12">
        <f t="shared" si="14"/>
        <v>0.15938146592774283</v>
      </c>
      <c r="AE42" s="12">
        <f>'Surv-rate CEA'!Z40*UPFS+'Surv-rate CEA'!Y40*UPD</f>
        <v>0.2345864119175011</v>
      </c>
      <c r="AF42" s="12">
        <f t="shared" si="15"/>
        <v>0.22065510051878209</v>
      </c>
      <c r="AG42" s="12">
        <f>AE42-'Surv-rate CEA'!Y40*UPD</f>
        <v>8.9603140962933842E-2</v>
      </c>
      <c r="AH42" s="12">
        <f t="shared" si="16"/>
        <v>8.4281906672957402E-2</v>
      </c>
      <c r="AI42" s="12">
        <f>'Surv-rate CEA'!AC40*UPFS+'Surv-rate CEA'!AB40*UPD</f>
        <v>0.19124159683222924</v>
      </c>
      <c r="AJ42" s="12">
        <f t="shared" si="17"/>
        <v>0.17988439069193918</v>
      </c>
      <c r="AK42" s="12">
        <f>AI42-'Surv-rate CEA'!AB40*UPD</f>
        <v>7.0531620336543074E-2</v>
      </c>
      <c r="AL42" s="12">
        <f t="shared" si="18"/>
        <v>6.6342980601049095E-2</v>
      </c>
      <c r="AM42" s="12">
        <f>'Surv-rate CEA'!AF40*UPFS+'Surv-rate CEA'!AE40*UPD</f>
        <v>0.32473452707919392</v>
      </c>
      <c r="AN42" s="12">
        <f t="shared" si="19"/>
        <v>0.30544961717466379</v>
      </c>
      <c r="AO42" s="12">
        <f>AM42-'Surv-rate CEA'!AE40*UPD</f>
        <v>0.14554964527080924</v>
      </c>
      <c r="AP42" s="12">
        <f t="shared" si="20"/>
        <v>0.13690593306400919</v>
      </c>
      <c r="AQ42" s="42">
        <f>'Surv-rate CEA'!AI40*UPFS+'Surv-rate CEA'!AH40*UPD</f>
        <v>0.17718615417751901</v>
      </c>
      <c r="AR42" s="12">
        <f t="shared" si="21"/>
        <v>0.16666365430546101</v>
      </c>
      <c r="AS42" s="42">
        <f>AQ42-'Surv-rate CEA'!AH40*UPD</f>
        <v>2.7968696843672702E-2</v>
      </c>
      <c r="AT42" s="12">
        <f t="shared" si="22"/>
        <v>2.6307728410076465E-2</v>
      </c>
      <c r="AU42" s="12">
        <f>'Surv-rate CEA'!AL40*UPFS+'Surv-rate CEA'!AK40*UPD</f>
        <v>0.23745577114261518</v>
      </c>
      <c r="AV42" s="12">
        <f t="shared" si="23"/>
        <v>0.2233540579863813</v>
      </c>
      <c r="AW42" s="12">
        <f>AU42-'Surv-rate CEA'!AK40*UPD</f>
        <v>0.19472598164624286</v>
      </c>
      <c r="AX42" s="12">
        <f t="shared" si="24"/>
        <v>0.18316184941215133</v>
      </c>
      <c r="AY42" s="12">
        <f>'Surv-rate CEA'!AO40*UPFS+'Surv-rate CEA'!AN40*UPD</f>
        <v>0.19124159683222924</v>
      </c>
      <c r="AZ42" s="12">
        <f t="shared" si="25"/>
        <v>0.17988439069193918</v>
      </c>
      <c r="BA42" s="12">
        <f>AY42-'Surv-rate CEA'!AN40*UPD</f>
        <v>7.0531620336543074E-2</v>
      </c>
      <c r="BB42" s="12">
        <f t="shared" si="26"/>
        <v>6.6342980601049095E-2</v>
      </c>
    </row>
    <row r="43" spans="1:54">
      <c r="A43" s="12">
        <v>38</v>
      </c>
      <c r="B43" s="12">
        <f t="shared" si="27"/>
        <v>2.128767123287671</v>
      </c>
      <c r="C43" s="12">
        <f>'Surv-rate CEA'!D41*Parameter!$D$57+'Surv-rate CEA'!E41*Parameter!$D$58</f>
        <v>0.23436606819011399</v>
      </c>
      <c r="D43" s="12">
        <f t="shared" si="1"/>
        <v>0.22007325771283678</v>
      </c>
      <c r="E43" s="12">
        <f>C43-'Surv-rate CEA'!E41*Parameter!$D$58</f>
        <v>6.6051258968056581E-2</v>
      </c>
      <c r="F43" s="12">
        <f t="shared" si="2"/>
        <v>6.2023124121120529E-2</v>
      </c>
      <c r="G43" s="12">
        <f>'Surv-rate CEA'!G41*Parameter!$D$57+'Surv-rate CEA'!H41*Parameter!$D$58</f>
        <v>0.17221057497815151</v>
      </c>
      <c r="H43" s="12">
        <f t="shared" si="3"/>
        <v>0.16170831614284506</v>
      </c>
      <c r="I43" s="12">
        <f>G43-'Surv-rate CEA'!H41*Parameter!$D$58</f>
        <v>2.6229496112609441E-2</v>
      </c>
      <c r="J43" s="12">
        <f t="shared" si="4"/>
        <v>2.4629890761258415E-2</v>
      </c>
      <c r="K43" s="12">
        <f>'Surv-rate CEA'!K41*Parameter!$D$57+'Surv-rate CEA'!J41*Parameter!$D$58</f>
        <v>0.2292685116294586</v>
      </c>
      <c r="L43" s="12">
        <f t="shared" si="5"/>
        <v>0.21528657554787056</v>
      </c>
      <c r="M43" s="12">
        <f>K43-'Surv-rate CEA'!J41*Parameter!$D$58</f>
        <v>8.5996063552043561E-2</v>
      </c>
      <c r="N43" s="12">
        <f t="shared" si="6"/>
        <v>8.0751595154236938E-2</v>
      </c>
      <c r="O43" s="12">
        <f>'Surv-rate CEA'!N41*Parameter!$D$57+'Surv-rate CEA'!M41*Parameter!$D$58</f>
        <v>0.19696235299990972</v>
      </c>
      <c r="P43" s="12">
        <f t="shared" si="7"/>
        <v>0.18495060742459599</v>
      </c>
      <c r="Q43" s="12">
        <f>O43-'Surv-rate CEA'!M41*Parameter!$D$58</f>
        <v>2.6229496112609441E-2</v>
      </c>
      <c r="R43" s="12">
        <f t="shared" si="8"/>
        <v>2.4629890761258415E-2</v>
      </c>
      <c r="S43" s="12">
        <f>'Surv-rate CEA'!Q41*Parameter!$D$57+'Surv-rate CEA'!P41*Parameter!$D$58</f>
        <v>0.2292685116294586</v>
      </c>
      <c r="T43" s="12">
        <f t="shared" si="9"/>
        <v>0.21528657554787056</v>
      </c>
      <c r="U43" s="12">
        <f>S43-'Surv-rate CEA'!P41*Parameter!$D$58</f>
        <v>8.5996063552043561E-2</v>
      </c>
      <c r="V43" s="12">
        <f t="shared" si="10"/>
        <v>8.0751595154236938E-2</v>
      </c>
      <c r="W43" s="12">
        <f>'Surv-rate CEA'!T41*UPFS+'Surv-rate CEA'!S41*UPD</f>
        <v>0.17221057497815151</v>
      </c>
      <c r="X43" s="12">
        <f t="shared" si="11"/>
        <v>0.16170831614284506</v>
      </c>
      <c r="Y43" s="12">
        <f>W43-'Surv-rate CEA'!S41*UPD</f>
        <v>2.6229496112609441E-2</v>
      </c>
      <c r="Z43" s="12">
        <f t="shared" si="12"/>
        <v>2.4629890761258415E-2</v>
      </c>
      <c r="AA43" s="12">
        <f>'Surv-rate CEA'!W41*UPFS+'Surv-rate CEA'!V41*UPD</f>
        <v>0.24566974535380207</v>
      </c>
      <c r="AB43" s="12">
        <f t="shared" si="13"/>
        <v>0.23068758032684719</v>
      </c>
      <c r="AC43" s="12">
        <f>AA43-'Surv-rate CEA'!V41*UPD</f>
        <v>0.16469288866267079</v>
      </c>
      <c r="AD43" s="12">
        <f t="shared" si="14"/>
        <v>0.15464909579287103</v>
      </c>
      <c r="AE43" s="12">
        <f>'Surv-rate CEA'!Z41*UPFS+'Surv-rate CEA'!Y41*UPD</f>
        <v>0.2292685116294586</v>
      </c>
      <c r="AF43" s="12">
        <f t="shared" si="15"/>
        <v>0.21528657554787056</v>
      </c>
      <c r="AG43" s="12">
        <f>AE43-'Surv-rate CEA'!Y41*UPD</f>
        <v>8.5996063552043561E-2</v>
      </c>
      <c r="AH43" s="12">
        <f t="shared" si="16"/>
        <v>8.0751595154236938E-2</v>
      </c>
      <c r="AI43" s="12">
        <f>'Surv-rate CEA'!AC41*UPFS+'Surv-rate CEA'!AB41*UPD</f>
        <v>0.18610850732933126</v>
      </c>
      <c r="AJ43" s="12">
        <f t="shared" si="17"/>
        <v>0.17475868333813246</v>
      </c>
      <c r="AK43" s="12">
        <f>AI43-'Surv-rate CEA'!AB41*UPD</f>
        <v>6.7371452443316895E-2</v>
      </c>
      <c r="AL43" s="12">
        <f t="shared" si="18"/>
        <v>6.3262805620901835E-2</v>
      </c>
      <c r="AM43" s="12">
        <f>'Surv-rate CEA'!AF41*UPFS+'Surv-rate CEA'!AE41*UPD</f>
        <v>0.3195266953489127</v>
      </c>
      <c r="AN43" s="12">
        <f t="shared" si="19"/>
        <v>0.30004036554733032</v>
      </c>
      <c r="AO43" s="12">
        <f>AM43-'Surv-rate CEA'!AE41*UPD</f>
        <v>0.14104212160575486</v>
      </c>
      <c r="AP43" s="12">
        <f t="shared" si="20"/>
        <v>0.1324406703419615</v>
      </c>
      <c r="AQ43" s="42">
        <f>'Surv-rate CEA'!AI41*UPFS+'Surv-rate CEA'!AH41*UPD</f>
        <v>0.17221057497815151</v>
      </c>
      <c r="AR43" s="12">
        <f t="shared" si="21"/>
        <v>0.16170831614284506</v>
      </c>
      <c r="AS43" s="42">
        <f>AQ43-'Surv-rate CEA'!AH41*UPD</f>
        <v>2.6229496112609441E-2</v>
      </c>
      <c r="AT43" s="12">
        <f t="shared" si="22"/>
        <v>2.4629890761258415E-2</v>
      </c>
      <c r="AU43" s="12">
        <f>'Surv-rate CEA'!AL41*UPFS+'Surv-rate CEA'!AK41*UPD</f>
        <v>0.23206860879613608</v>
      </c>
      <c r="AV43" s="12">
        <f t="shared" si="23"/>
        <v>0.2179159088389139</v>
      </c>
      <c r="AW43" s="12">
        <f>AU43-'Surv-rate CEA'!AK41*UPD</f>
        <v>0.18978897847922888</v>
      </c>
      <c r="AX43" s="12">
        <f t="shared" si="24"/>
        <v>0.17821470102077347</v>
      </c>
      <c r="AY43" s="12">
        <f>'Surv-rate CEA'!AO41*UPFS+'Surv-rate CEA'!AN41*UPD</f>
        <v>0.18610850732933126</v>
      </c>
      <c r="AZ43" s="12">
        <f t="shared" si="25"/>
        <v>0.17475868333813246</v>
      </c>
      <c r="BA43" s="12">
        <f>AY43-'Surv-rate CEA'!AN41*UPD</f>
        <v>6.7371452443316895E-2</v>
      </c>
      <c r="BB43" s="12">
        <f t="shared" si="26"/>
        <v>6.3262805620901835E-2</v>
      </c>
    </row>
    <row r="44" spans="1:54">
      <c r="A44" s="12">
        <v>39</v>
      </c>
      <c r="B44" s="12">
        <f t="shared" si="27"/>
        <v>2.1863013698630138</v>
      </c>
      <c r="C44" s="12">
        <f>'Surv-rate CEA'!D42*Parameter!$D$57+'Surv-rate CEA'!E42*Parameter!$D$58</f>
        <v>0.22925385559470257</v>
      </c>
      <c r="D44" s="12">
        <f t="shared" si="1"/>
        <v>0.21490702214672278</v>
      </c>
      <c r="E44" s="12">
        <f>C44-'Surv-rate CEA'!E42*Parameter!$D$58</f>
        <v>6.3111058642446372E-2</v>
      </c>
      <c r="F44" s="12">
        <f t="shared" si="2"/>
        <v>5.9161533585517359E-2</v>
      </c>
      <c r="G44" s="12">
        <f>'Surv-rate CEA'!G42*Parameter!$D$57+'Surv-rate CEA'!H42*Parameter!$D$58</f>
        <v>0.167439857700212</v>
      </c>
      <c r="H44" s="12">
        <f t="shared" si="3"/>
        <v>0.15696137852808728</v>
      </c>
      <c r="I44" s="12">
        <f>G44-'Surv-rate CEA'!H42*Parameter!$D$58</f>
        <v>2.4622026154141552E-2</v>
      </c>
      <c r="J44" s="12">
        <f t="shared" si="4"/>
        <v>2.308116609981916E-2</v>
      </c>
      <c r="K44" s="12">
        <f>'Surv-rate CEA'!K42*Parameter!$D$57+'Surv-rate CEA'!J42*Parameter!$D$58</f>
        <v>0.22414113866307267</v>
      </c>
      <c r="L44" s="12">
        <f t="shared" si="5"/>
        <v>0.21011426187664817</v>
      </c>
      <c r="M44" s="12">
        <f>K44-'Surv-rate CEA'!J42*Parameter!$D$58</f>
        <v>8.2584820665922709E-2</v>
      </c>
      <c r="N44" s="12">
        <f t="shared" si="6"/>
        <v>7.7416616779659914E-2</v>
      </c>
      <c r="O44" s="12">
        <f>'Surv-rate CEA'!N42*Parameter!$D$57+'Surv-rate CEA'!M42*Parameter!$D$58</f>
        <v>0.19067472745130332</v>
      </c>
      <c r="P44" s="12">
        <f t="shared" si="7"/>
        <v>0.17874219724200113</v>
      </c>
      <c r="Q44" s="12">
        <f>O44-'Surv-rate CEA'!M42*Parameter!$D$58</f>
        <v>2.4622026154141552E-2</v>
      </c>
      <c r="R44" s="12">
        <f t="shared" si="8"/>
        <v>2.308116609981916E-2</v>
      </c>
      <c r="S44" s="12">
        <f>'Surv-rate CEA'!Q42*Parameter!$D$57+'Surv-rate CEA'!P42*Parameter!$D$58</f>
        <v>0.22414113866307267</v>
      </c>
      <c r="T44" s="12">
        <f t="shared" si="9"/>
        <v>0.21011426187664817</v>
      </c>
      <c r="U44" s="12">
        <f>S44-'Surv-rate CEA'!P42*Parameter!$D$58</f>
        <v>8.2584820665922709E-2</v>
      </c>
      <c r="V44" s="12">
        <f t="shared" si="10"/>
        <v>7.7416616779659914E-2</v>
      </c>
      <c r="W44" s="12">
        <f>'Surv-rate CEA'!T42*UPFS+'Surv-rate CEA'!S42*UPD</f>
        <v>0.167439857700212</v>
      </c>
      <c r="X44" s="12">
        <f t="shared" si="11"/>
        <v>0.15696137852808728</v>
      </c>
      <c r="Y44" s="12">
        <f>W44-'Surv-rate CEA'!S42*UPD</f>
        <v>2.4622026154141552E-2</v>
      </c>
      <c r="Z44" s="12">
        <f t="shared" si="12"/>
        <v>2.308116609981916E-2</v>
      </c>
      <c r="AA44" s="12">
        <f>'Surv-rate CEA'!W42*UPFS+'Surv-rate CEA'!V42*UPD</f>
        <v>0.2404593528025884</v>
      </c>
      <c r="AB44" s="12">
        <f t="shared" si="13"/>
        <v>0.2254112731237598</v>
      </c>
      <c r="AC44" s="12">
        <f>AA44-'Surv-rate CEA'!V42*UPD</f>
        <v>0.16014277080903555</v>
      </c>
      <c r="AD44" s="12">
        <f t="shared" si="14"/>
        <v>0.15012094738218312</v>
      </c>
      <c r="AE44" s="12">
        <f>'Surv-rate CEA'!Z42*UPFS+'Surv-rate CEA'!Y42*UPD</f>
        <v>0.22414113866307267</v>
      </c>
      <c r="AF44" s="12">
        <f t="shared" si="15"/>
        <v>0.21011426187664817</v>
      </c>
      <c r="AG44" s="12">
        <f>AE44-'Surv-rate CEA'!Y42*UPD</f>
        <v>8.2584820665922709E-2</v>
      </c>
      <c r="AH44" s="12">
        <f t="shared" si="16"/>
        <v>7.7416616779659914E-2</v>
      </c>
      <c r="AI44" s="12">
        <f>'Surv-rate CEA'!AC42*UPFS+'Surv-rate CEA'!AB42*UPD</f>
        <v>0.18118006129995673</v>
      </c>
      <c r="AJ44" s="12">
        <f t="shared" si="17"/>
        <v>0.16984171256500391</v>
      </c>
      <c r="AK44" s="12">
        <f>AI44-'Surv-rate CEA'!AB42*UPD</f>
        <v>6.4396916488355896E-2</v>
      </c>
      <c r="AL44" s="12">
        <f t="shared" si="18"/>
        <v>6.036692173417714E-2</v>
      </c>
      <c r="AM44" s="12">
        <f>'Surv-rate CEA'!AF42*UPFS+'Surv-rate CEA'!AE42*UPD</f>
        <v>0.31447198536547061</v>
      </c>
      <c r="AN44" s="12">
        <f t="shared" si="19"/>
        <v>0.29479215408677606</v>
      </c>
      <c r="AO44" s="12">
        <f>AM44-'Surv-rate CEA'!AE42*UPD</f>
        <v>0.13673837489763385</v>
      </c>
      <c r="AP44" s="12">
        <f t="shared" si="20"/>
        <v>0.12818121154910561</v>
      </c>
      <c r="AQ44" s="42">
        <f>'Surv-rate CEA'!AI42*UPFS+'Surv-rate CEA'!AH42*UPD</f>
        <v>0.167439857700212</v>
      </c>
      <c r="AR44" s="12">
        <f t="shared" si="21"/>
        <v>0.15696137852808728</v>
      </c>
      <c r="AS44" s="42">
        <f>AQ44-'Surv-rate CEA'!AH42*UPD</f>
        <v>2.4622026154141552E-2</v>
      </c>
      <c r="AT44" s="12">
        <f t="shared" si="22"/>
        <v>2.308116609981916E-2</v>
      </c>
      <c r="AU44" s="12">
        <f>'Surv-rate CEA'!AL42*UPFS+'Surv-rate CEA'!AK42*UPD</f>
        <v>0.22687316811847641</v>
      </c>
      <c r="AV44" s="12">
        <f t="shared" si="23"/>
        <v>0.21267531941330281</v>
      </c>
      <c r="AW44" s="12">
        <f>AU44-'Surv-rate CEA'!AK42*UPD</f>
        <v>0.18504805494404789</v>
      </c>
      <c r="AX44" s="12">
        <f t="shared" si="24"/>
        <v>0.17346764502130976</v>
      </c>
      <c r="AY44" s="12">
        <f>'Surv-rate CEA'!AO42*UPFS+'Surv-rate CEA'!AN42*UPD</f>
        <v>0.18118006129995673</v>
      </c>
      <c r="AZ44" s="12">
        <f t="shared" si="25"/>
        <v>0.16984171256500391</v>
      </c>
      <c r="BA44" s="12">
        <f>AY44-'Surv-rate CEA'!AN42*UPD</f>
        <v>6.4396916488355896E-2</v>
      </c>
      <c r="BB44" s="12">
        <f t="shared" si="26"/>
        <v>6.036692173417714E-2</v>
      </c>
    </row>
    <row r="45" spans="1:54">
      <c r="A45" s="12">
        <v>40</v>
      </c>
      <c r="B45" s="12">
        <f t="shared" si="27"/>
        <v>2.2438356164383562</v>
      </c>
      <c r="C45" s="12">
        <f>'Surv-rate CEA'!D43*Parameter!$D$57+'Surv-rate CEA'!E43*Parameter!$D$58</f>
        <v>0.22431972846038822</v>
      </c>
      <c r="D45" s="12">
        <f t="shared" si="1"/>
        <v>0.20992436519319854</v>
      </c>
      <c r="E45" s="12">
        <f>C45-'Surv-rate CEA'!E43*Parameter!$D$58</f>
        <v>6.0341955262700225E-2</v>
      </c>
      <c r="F45" s="12">
        <f t="shared" si="2"/>
        <v>5.6469605861151857E-2</v>
      </c>
      <c r="G45" s="12">
        <f>'Surv-rate CEA'!G43*Parameter!$D$57+'Surv-rate CEA'!H43*Parameter!$D$58</f>
        <v>0.16286265306914968</v>
      </c>
      <c r="H45" s="12">
        <f t="shared" si="3"/>
        <v>0.15241120027148505</v>
      </c>
      <c r="I45" s="12">
        <f>G45-'Surv-rate CEA'!H43*Parameter!$D$58</f>
        <v>2.3134481961291059E-2</v>
      </c>
      <c r="J45" s="12">
        <f t="shared" si="4"/>
        <v>2.1649863224826069E-2</v>
      </c>
      <c r="K45" s="12">
        <f>'Surv-rate CEA'!K43*Parameter!$D$57+'Surv-rate CEA'!J43*Parameter!$D$58</f>
        <v>0.21919472875717166</v>
      </c>
      <c r="L45" s="12">
        <f t="shared" si="5"/>
        <v>0.20512825422829495</v>
      </c>
      <c r="M45" s="12">
        <f>K45-'Surv-rate CEA'!J43*Parameter!$D$58</f>
        <v>7.935590778896312E-2</v>
      </c>
      <c r="N45" s="12">
        <f t="shared" si="6"/>
        <v>7.4263368100812355E-2</v>
      </c>
      <c r="O45" s="12">
        <f>'Surv-rate CEA'!N43*Parameter!$D$57+'Surv-rate CEA'!M43*Parameter!$D$58</f>
        <v>0.18469378393402999</v>
      </c>
      <c r="P45" s="12">
        <f t="shared" si="7"/>
        <v>0.1728413528920956</v>
      </c>
      <c r="Q45" s="12">
        <f>O45-'Surv-rate CEA'!M43*Parameter!$D$58</f>
        <v>2.3134481961291059E-2</v>
      </c>
      <c r="R45" s="12">
        <f t="shared" si="8"/>
        <v>2.1649863224826069E-2</v>
      </c>
      <c r="S45" s="12">
        <f>'Surv-rate CEA'!Q43*Parameter!$D$57+'Surv-rate CEA'!P43*Parameter!$D$58</f>
        <v>0.21919472875717166</v>
      </c>
      <c r="T45" s="12">
        <f t="shared" si="9"/>
        <v>0.20512825422829495</v>
      </c>
      <c r="U45" s="12">
        <f>S45-'Surv-rate CEA'!P43*Parameter!$D$58</f>
        <v>7.935590778896312E-2</v>
      </c>
      <c r="V45" s="12">
        <f t="shared" si="10"/>
        <v>7.4263368100812355E-2</v>
      </c>
      <c r="W45" s="12">
        <f>'Surv-rate CEA'!T43*UPFS+'Surv-rate CEA'!S43*UPD</f>
        <v>0.16286265306914968</v>
      </c>
      <c r="X45" s="12">
        <f t="shared" si="11"/>
        <v>0.15241120027148505</v>
      </c>
      <c r="Y45" s="12">
        <f>W45-'Surv-rate CEA'!S43*UPD</f>
        <v>2.3134481961291059E-2</v>
      </c>
      <c r="Z45" s="12">
        <f t="shared" si="12"/>
        <v>2.1649863224826069E-2</v>
      </c>
      <c r="AA45" s="12">
        <f>'Surv-rate CEA'!W43*UPFS+'Surv-rate CEA'!V43*UPD</f>
        <v>0.23542596364684654</v>
      </c>
      <c r="AB45" s="12">
        <f t="shared" si="13"/>
        <v>0.2203178753280654</v>
      </c>
      <c r="AC45" s="12">
        <f>AA45-'Surv-rate CEA'!V43*UPD</f>
        <v>0.15578225364815768</v>
      </c>
      <c r="AD45" s="12">
        <f t="shared" si="14"/>
        <v>0.1457851742684779</v>
      </c>
      <c r="AE45" s="12">
        <f>'Surv-rate CEA'!Z43*UPFS+'Surv-rate CEA'!Y43*UPD</f>
        <v>0.21919472875717166</v>
      </c>
      <c r="AF45" s="12">
        <f t="shared" si="15"/>
        <v>0.20512825422829495</v>
      </c>
      <c r="AG45" s="12">
        <f>AE45-'Surv-rate CEA'!Y43*UPD</f>
        <v>7.935590778896312E-2</v>
      </c>
      <c r="AH45" s="12">
        <f t="shared" si="16"/>
        <v>7.4263368100812355E-2</v>
      </c>
      <c r="AI45" s="12">
        <f>'Surv-rate CEA'!AC43*UPFS+'Surv-rate CEA'!AB43*UPD</f>
        <v>0.17644522163682883</v>
      </c>
      <c r="AJ45" s="12">
        <f t="shared" si="17"/>
        <v>0.16512212901517173</v>
      </c>
      <c r="AK45" s="12">
        <f>AI45-'Surv-rate CEA'!AB43*UPD</f>
        <v>6.1594419982325455E-2</v>
      </c>
      <c r="AL45" s="12">
        <f t="shared" si="18"/>
        <v>5.7641695641211625E-2</v>
      </c>
      <c r="AM45" s="12">
        <f>'Surv-rate CEA'!AF43*UPFS+'Surv-rate CEA'!AE43*UPD</f>
        <v>0.30956360925291559</v>
      </c>
      <c r="AN45" s="12">
        <f t="shared" si="19"/>
        <v>0.2896978549562087</v>
      </c>
      <c r="AO45" s="12">
        <f>AM45-'Surv-rate CEA'!AE43*UPD</f>
        <v>0.13262611545274444</v>
      </c>
      <c r="AP45" s="12">
        <f t="shared" si="20"/>
        <v>0.12411504456405249</v>
      </c>
      <c r="AQ45" s="42">
        <f>'Surv-rate CEA'!AI43*UPFS+'Surv-rate CEA'!AH43*UPD</f>
        <v>0.16286265306914968</v>
      </c>
      <c r="AR45" s="12">
        <f t="shared" si="21"/>
        <v>0.15241120027148505</v>
      </c>
      <c r="AS45" s="42">
        <f>AQ45-'Surv-rate CEA'!AH43*UPD</f>
        <v>2.3134481961291059E-2</v>
      </c>
      <c r="AT45" s="12">
        <f t="shared" si="22"/>
        <v>2.1649863224826069E-2</v>
      </c>
      <c r="AU45" s="12">
        <f>'Surv-rate CEA'!AL43*UPFS+'Surv-rate CEA'!AK43*UPD</f>
        <v>0.22185993309697952</v>
      </c>
      <c r="AV45" s="12">
        <f t="shared" si="23"/>
        <v>0.20762242330109285</v>
      </c>
      <c r="AW45" s="12">
        <f>AU45-'Surv-rate CEA'!AK43*UPD</f>
        <v>0.18049240044127554</v>
      </c>
      <c r="AX45" s="12">
        <f t="shared" si="24"/>
        <v>0.16890958653029114</v>
      </c>
      <c r="AY45" s="12">
        <f>'Surv-rate CEA'!AO43*UPFS+'Surv-rate CEA'!AN43*UPD</f>
        <v>0.17644522163682883</v>
      </c>
      <c r="AZ45" s="12">
        <f t="shared" si="25"/>
        <v>0.16512212901517173</v>
      </c>
      <c r="BA45" s="12">
        <f>AY45-'Surv-rate CEA'!AN43*UPD</f>
        <v>6.1594419982325455E-2</v>
      </c>
      <c r="BB45" s="12">
        <f t="shared" si="26"/>
        <v>5.7641695641211625E-2</v>
      </c>
    </row>
    <row r="46" spans="1:54">
      <c r="A46" s="12">
        <v>41</v>
      </c>
      <c r="B46" s="12">
        <f t="shared" si="27"/>
        <v>2.3013698630136985</v>
      </c>
      <c r="C46" s="12">
        <f>'Surv-rate CEA'!D44*Parameter!$D$57+'Surv-rate CEA'!E44*Parameter!$D$58</f>
        <v>0.21955493363345402</v>
      </c>
      <c r="D46" s="12">
        <f t="shared" si="1"/>
        <v>0.20511621719720693</v>
      </c>
      <c r="E46" s="12">
        <f>C46-'Surv-rate CEA'!E44*Parameter!$D$58</f>
        <v>5.7731559754387152E-2</v>
      </c>
      <c r="F46" s="12">
        <f t="shared" si="2"/>
        <v>5.3934926233468461E-2</v>
      </c>
      <c r="G46" s="12">
        <f>'Surv-rate CEA'!G44*Parameter!$D$57+'Surv-rate CEA'!H44*Parameter!$D$58</f>
        <v>0.15846840629318376</v>
      </c>
      <c r="H46" s="12">
        <f t="shared" si="3"/>
        <v>0.14804695802643147</v>
      </c>
      <c r="I46" s="12">
        <f>G46-'Surv-rate CEA'!H44*Parameter!$D$58</f>
        <v>2.1756280910001702E-2</v>
      </c>
      <c r="J46" s="12">
        <f t="shared" si="4"/>
        <v>2.0325510188669182E-2</v>
      </c>
      <c r="K46" s="12">
        <f>'Surv-rate CEA'!K44*Parameter!$D$57+'Surv-rate CEA'!J44*Parameter!$D$58</f>
        <v>0.21442033723467474</v>
      </c>
      <c r="L46" s="12">
        <f t="shared" si="5"/>
        <v>0.20031929019254985</v>
      </c>
      <c r="M46" s="12">
        <f>K46-'Surv-rate CEA'!J44*Parameter!$D$58</f>
        <v>7.6296951619966941E-2</v>
      </c>
      <c r="N46" s="12">
        <f t="shared" si="6"/>
        <v>7.1279391635503411E-2</v>
      </c>
      <c r="O46" s="12">
        <f>'Surv-rate CEA'!N44*Parameter!$D$57+'Surv-rate CEA'!M44*Parameter!$D$58</f>
        <v>0.1789989812364248</v>
      </c>
      <c r="P46" s="12">
        <f t="shared" si="7"/>
        <v>0.16722736904954183</v>
      </c>
      <c r="Q46" s="12">
        <f>O46-'Surv-rate CEA'!M44*Parameter!$D$58</f>
        <v>2.1756280910001702E-2</v>
      </c>
      <c r="R46" s="12">
        <f t="shared" si="8"/>
        <v>2.0325510188669182E-2</v>
      </c>
      <c r="S46" s="12">
        <f>'Surv-rate CEA'!Q44*Parameter!$D$57+'Surv-rate CEA'!P44*Parameter!$D$58</f>
        <v>0.21442033723467474</v>
      </c>
      <c r="T46" s="12">
        <f t="shared" si="9"/>
        <v>0.20031929019254985</v>
      </c>
      <c r="U46" s="12">
        <f>S46-'Surv-rate CEA'!P44*Parameter!$D$58</f>
        <v>7.6296951619966941E-2</v>
      </c>
      <c r="V46" s="12">
        <f t="shared" si="10"/>
        <v>7.1279391635503411E-2</v>
      </c>
      <c r="W46" s="12">
        <f>'Surv-rate CEA'!T44*UPFS+'Surv-rate CEA'!S44*UPD</f>
        <v>0.15846840629318376</v>
      </c>
      <c r="X46" s="12">
        <f t="shared" si="11"/>
        <v>0.14804695802643147</v>
      </c>
      <c r="Y46" s="12">
        <f>W46-'Surv-rate CEA'!S44*UPD</f>
        <v>2.1756280910001702E-2</v>
      </c>
      <c r="Z46" s="12">
        <f t="shared" si="12"/>
        <v>2.0325510188669182E-2</v>
      </c>
      <c r="AA46" s="12">
        <f>'Surv-rate CEA'!W44*UPFS+'Surv-rate CEA'!V44*UPD</f>
        <v>0.23056109359430677</v>
      </c>
      <c r="AB46" s="12">
        <f t="shared" si="13"/>
        <v>0.21539857277754854</v>
      </c>
      <c r="AC46" s="12">
        <f>AA46-'Surv-rate CEA'!V44*UPD</f>
        <v>0.15160059421877525</v>
      </c>
      <c r="AD46" s="12">
        <f t="shared" si="14"/>
        <v>0.14163079779804966</v>
      </c>
      <c r="AE46" s="12">
        <f>'Surv-rate CEA'!Z44*UPFS+'Surv-rate CEA'!Y44*UPD</f>
        <v>0.21442033723467474</v>
      </c>
      <c r="AF46" s="12">
        <f t="shared" si="15"/>
        <v>0.20031929019254985</v>
      </c>
      <c r="AG46" s="12">
        <f>AE46-'Surv-rate CEA'!Y44*UPD</f>
        <v>7.6296951619966941E-2</v>
      </c>
      <c r="AH46" s="12">
        <f t="shared" si="16"/>
        <v>7.1279391635503411E-2</v>
      </c>
      <c r="AI46" s="12">
        <f>'Surv-rate CEA'!AC44*UPFS+'Surv-rate CEA'!AB44*UPD</f>
        <v>0.17189370423745481</v>
      </c>
      <c r="AJ46" s="12">
        <f t="shared" si="17"/>
        <v>0.16058936043799232</v>
      </c>
      <c r="AK46" s="12">
        <f>AI46-'Surv-rate CEA'!AB44*UPD</f>
        <v>5.895156423988436E-2</v>
      </c>
      <c r="AL46" s="12">
        <f t="shared" si="18"/>
        <v>5.5074698867530927E-2</v>
      </c>
      <c r="AM46" s="12">
        <f>'Surv-rate CEA'!AF44*UPFS+'Surv-rate CEA'!AE44*UPD</f>
        <v>0.30479518211303291</v>
      </c>
      <c r="AN46" s="12">
        <f t="shared" si="19"/>
        <v>0.28475076255554954</v>
      </c>
      <c r="AO46" s="12">
        <f>AM46-'Surv-rate CEA'!AE44*UPD</f>
        <v>0.12869398236571442</v>
      </c>
      <c r="AP46" s="12">
        <f t="shared" si="20"/>
        <v>0.1202306065368107</v>
      </c>
      <c r="AQ46" s="42">
        <f>'Surv-rate CEA'!AI44*UPFS+'Surv-rate CEA'!AH44*UPD</f>
        <v>0.15846840629318376</v>
      </c>
      <c r="AR46" s="12">
        <f t="shared" si="21"/>
        <v>0.14804695802643147</v>
      </c>
      <c r="AS46" s="42">
        <f>AQ46-'Surv-rate CEA'!AH44*UPD</f>
        <v>2.1756280910001702E-2</v>
      </c>
      <c r="AT46" s="12">
        <f t="shared" si="22"/>
        <v>2.0325510188669182E-2</v>
      </c>
      <c r="AU46" s="12">
        <f>'Surv-rate CEA'!AL44*UPFS+'Surv-rate CEA'!AK44*UPD</f>
        <v>0.21701999528916363</v>
      </c>
      <c r="AV46" s="12">
        <f t="shared" si="23"/>
        <v>0.20274798545035372</v>
      </c>
      <c r="AW46" s="12">
        <f>AU46-'Surv-rate CEA'!AK44*UPD</f>
        <v>0.17611196884003458</v>
      </c>
      <c r="AX46" s="12">
        <f t="shared" si="24"/>
        <v>0.16453021689746294</v>
      </c>
      <c r="AY46" s="12">
        <f>'Surv-rate CEA'!AO44*UPFS+'Surv-rate CEA'!AN44*UPD</f>
        <v>0.17189370423745481</v>
      </c>
      <c r="AZ46" s="12">
        <f t="shared" si="25"/>
        <v>0.16058936043799232</v>
      </c>
      <c r="BA46" s="12">
        <f>AY46-'Surv-rate CEA'!AN44*UPD</f>
        <v>5.895156423988436E-2</v>
      </c>
      <c r="BB46" s="12">
        <f t="shared" si="26"/>
        <v>5.5074698867530927E-2</v>
      </c>
    </row>
    <row r="47" spans="1:54">
      <c r="A47" s="12">
        <v>42</v>
      </c>
      <c r="B47" s="12">
        <f t="shared" si="27"/>
        <v>2.3589041095890413</v>
      </c>
      <c r="C47" s="12">
        <f>'Surv-rate CEA'!D45*Parameter!$D$57+'Surv-rate CEA'!E45*Parameter!$D$58</f>
        <v>0.21495127607514219</v>
      </c>
      <c r="D47" s="12">
        <f t="shared" si="1"/>
        <v>0.20047408759289786</v>
      </c>
      <c r="E47" s="12">
        <f>C47-'Surv-rate CEA'!E45*Parameter!$D$58</f>
        <v>5.5268557994977652E-2</v>
      </c>
      <c r="F47" s="12">
        <f t="shared" si="2"/>
        <v>5.1546164037402663E-2</v>
      </c>
      <c r="G47" s="12">
        <f>'Surv-rate CEA'!G45*Parameter!$D$57+'Surv-rate CEA'!H45*Parameter!$D$58</f>
        <v>0.15424729003189117</v>
      </c>
      <c r="H47" s="12">
        <f t="shared" si="3"/>
        <v>0.14385857715034278</v>
      </c>
      <c r="I47" s="12">
        <f>G47-'Surv-rate CEA'!H45*Parameter!$D$58</f>
        <v>2.0477919325685018E-2</v>
      </c>
      <c r="J47" s="12">
        <f t="shared" si="4"/>
        <v>1.9098710496524594E-2</v>
      </c>
      <c r="K47" s="12">
        <f>'Surv-rate CEA'!K45*Parameter!$D$57+'Surv-rate CEA'!J45*Parameter!$D$58</f>
        <v>0.20980959017003498</v>
      </c>
      <c r="L47" s="12">
        <f t="shared" si="5"/>
        <v>0.19567869949687514</v>
      </c>
      <c r="M47" s="12">
        <f>K47-'Surv-rate CEA'!J45*Parameter!$D$58</f>
        <v>7.3396598820162001E-2</v>
      </c>
      <c r="N47" s="12">
        <f t="shared" si="6"/>
        <v>6.8453262755928987E-2</v>
      </c>
      <c r="O47" s="12">
        <f>'Surv-rate CEA'!N45*Parameter!$D$57+'Surv-rate CEA'!M45*Parameter!$D$58</f>
        <v>0.17357152376176294</v>
      </c>
      <c r="P47" s="12">
        <f t="shared" si="7"/>
        <v>0.16188130395692232</v>
      </c>
      <c r="Q47" s="12">
        <f>O47-'Surv-rate CEA'!M45*Parameter!$D$58</f>
        <v>2.0477919325685018E-2</v>
      </c>
      <c r="R47" s="12">
        <f t="shared" si="8"/>
        <v>1.9098710496524594E-2</v>
      </c>
      <c r="S47" s="12">
        <f>'Surv-rate CEA'!Q45*Parameter!$D$57+'Surv-rate CEA'!P45*Parameter!$D$58</f>
        <v>0.20980959017003498</v>
      </c>
      <c r="T47" s="12">
        <f t="shared" si="9"/>
        <v>0.19567869949687514</v>
      </c>
      <c r="U47" s="12">
        <f>S47-'Surv-rate CEA'!P45*Parameter!$D$58</f>
        <v>7.3396598820162001E-2</v>
      </c>
      <c r="V47" s="12">
        <f t="shared" si="10"/>
        <v>6.8453262755928987E-2</v>
      </c>
      <c r="W47" s="12">
        <f>'Surv-rate CEA'!T45*UPFS+'Surv-rate CEA'!S45*UPD</f>
        <v>0.15424729003189117</v>
      </c>
      <c r="X47" s="12">
        <f t="shared" si="11"/>
        <v>0.14385857715034278</v>
      </c>
      <c r="Y47" s="12">
        <f>W47-'Surv-rate CEA'!S45*UPD</f>
        <v>2.0477919325685018E-2</v>
      </c>
      <c r="Z47" s="12">
        <f t="shared" si="12"/>
        <v>1.9098710496524594E-2</v>
      </c>
      <c r="AA47" s="12">
        <f>'Surv-rate CEA'!W45*UPFS+'Surv-rate CEA'!V45*UPD</f>
        <v>0.22585678520675062</v>
      </c>
      <c r="AB47" s="12">
        <f t="shared" si="13"/>
        <v>0.21064509952087984</v>
      </c>
      <c r="AC47" s="12">
        <f>AA47-'Surv-rate CEA'!V45*UPD</f>
        <v>0.14758782137101656</v>
      </c>
      <c r="AD47" s="12">
        <f t="shared" si="14"/>
        <v>0.1376476305208581</v>
      </c>
      <c r="AE47" s="12">
        <f>'Surv-rate CEA'!Z45*UPFS+'Surv-rate CEA'!Y45*UPD</f>
        <v>0.20980959017003498</v>
      </c>
      <c r="AF47" s="12">
        <f t="shared" si="15"/>
        <v>0.19567869949687514</v>
      </c>
      <c r="AG47" s="12">
        <f>AE47-'Surv-rate CEA'!Y45*UPD</f>
        <v>7.3396598820162001E-2</v>
      </c>
      <c r="AH47" s="12">
        <f t="shared" si="16"/>
        <v>6.8453262755928987E-2</v>
      </c>
      <c r="AI47" s="12">
        <f>'Surv-rate CEA'!AC45*UPFS+'Surv-rate CEA'!AB45*UPD</f>
        <v>0.16751591618539816</v>
      </c>
      <c r="AJ47" s="12">
        <f t="shared" si="17"/>
        <v>0.1562335477497529</v>
      </c>
      <c r="AK47" s="12">
        <f>AI47-'Surv-rate CEA'!AB45*UPD</f>
        <v>5.6457022327770987E-2</v>
      </c>
      <c r="AL47" s="12">
        <f t="shared" si="18"/>
        <v>5.2654584080790337E-2</v>
      </c>
      <c r="AM47" s="12">
        <f>'Surv-rate CEA'!AF45*UPFS+'Surv-rate CEA'!AE45*UPD</f>
        <v>0.3001606923957445</v>
      </c>
      <c r="AN47" s="12">
        <f t="shared" si="19"/>
        <v>0.27994456249821803</v>
      </c>
      <c r="AO47" s="12">
        <f>AM47-'Surv-rate CEA'!AE45*UPD</f>
        <v>0.12493145944962386</v>
      </c>
      <c r="AP47" s="12">
        <f t="shared" si="20"/>
        <v>0.11651719776744709</v>
      </c>
      <c r="AQ47" s="42">
        <f>'Surv-rate CEA'!AI45*UPFS+'Surv-rate CEA'!AH45*UPD</f>
        <v>0.15424729003189117</v>
      </c>
      <c r="AR47" s="12">
        <f t="shared" si="21"/>
        <v>0.14385857715034278</v>
      </c>
      <c r="AS47" s="42">
        <f>AQ47-'Surv-rate CEA'!AH45*UPD</f>
        <v>2.0477919325685018E-2</v>
      </c>
      <c r="AT47" s="12">
        <f t="shared" si="22"/>
        <v>1.9098710496524594E-2</v>
      </c>
      <c r="AU47" s="12">
        <f>'Surv-rate CEA'!AL45*UPFS+'Surv-rate CEA'!AK45*UPD</f>
        <v>0.21234500676585499</v>
      </c>
      <c r="AV47" s="12">
        <f t="shared" si="23"/>
        <v>0.19804335318954372</v>
      </c>
      <c r="AW47" s="12">
        <f>AU47-'Surv-rate CEA'!AK45*UPD</f>
        <v>0.17189741283271842</v>
      </c>
      <c r="AX47" s="12">
        <f t="shared" si="24"/>
        <v>0.16031994611268149</v>
      </c>
      <c r="AY47" s="12">
        <f>'Surv-rate CEA'!AO45*UPFS+'Surv-rate CEA'!AN45*UPD</f>
        <v>0.16751591618539816</v>
      </c>
      <c r="AZ47" s="12">
        <f t="shared" si="25"/>
        <v>0.1562335477497529</v>
      </c>
      <c r="BA47" s="12">
        <f>AY47-'Surv-rate CEA'!AN45*UPD</f>
        <v>5.6457022327770987E-2</v>
      </c>
      <c r="BB47" s="12">
        <f t="shared" si="26"/>
        <v>5.2654584080790337E-2</v>
      </c>
    </row>
    <row r="48" spans="1:54">
      <c r="A48" s="12">
        <v>43</v>
      </c>
      <c r="B48" s="12">
        <f t="shared" si="27"/>
        <v>2.4164383561643836</v>
      </c>
      <c r="C48" s="12">
        <f>'Surv-rate CEA'!D46*Parameter!$D$57+'Surv-rate CEA'!E46*Parameter!$D$58</f>
        <v>0.21050107536794882</v>
      </c>
      <c r="D48" s="12">
        <f t="shared" si="1"/>
        <v>0.19599001974133073</v>
      </c>
      <c r="E48" s="12">
        <f>C48-'Surv-rate CEA'!E46*Parameter!$D$58</f>
        <v>5.2942602287027379E-2</v>
      </c>
      <c r="F48" s="12">
        <f t="shared" si="2"/>
        <v>4.9292962752112451E-2</v>
      </c>
      <c r="G48" s="12">
        <f>'Surv-rate CEA'!G46*Parameter!$D$57+'Surv-rate CEA'!H46*Parameter!$D$58</f>
        <v>0.15019014393177135</v>
      </c>
      <c r="H48" s="12">
        <f t="shared" si="3"/>
        <v>0.139836669350446</v>
      </c>
      <c r="I48" s="12">
        <f>G48-'Surv-rate CEA'!H46*Parameter!$D$58</f>
        <v>1.9290847814214362E-2</v>
      </c>
      <c r="J48" s="12">
        <f t="shared" si="4"/>
        <v>1.7961018191123938E-2</v>
      </c>
      <c r="K48" s="12">
        <f>'Surv-rate CEA'!K46*Parameter!$D$57+'Surv-rate CEA'!J46*Parameter!$D$58</f>
        <v>0.20535464003034298</v>
      </c>
      <c r="L48" s="12">
        <f t="shared" si="5"/>
        <v>0.19119835793318193</v>
      </c>
      <c r="M48" s="12">
        <f>K48-'Surv-rate CEA'!J46*Parameter!$D$58</f>
        <v>7.0644417267695409E-2</v>
      </c>
      <c r="N48" s="12">
        <f t="shared" si="6"/>
        <v>6.5774489326046348E-2</v>
      </c>
      <c r="O48" s="12">
        <f>'Surv-rate CEA'!N46*Parameter!$D$57+'Surv-rate CEA'!M46*Parameter!$D$58</f>
        <v>0.16839418341842433</v>
      </c>
      <c r="P48" s="12">
        <f t="shared" si="7"/>
        <v>0.15678579919277419</v>
      </c>
      <c r="Q48" s="12">
        <f>O48-'Surv-rate CEA'!M46*Parameter!$D$58</f>
        <v>1.9290847814214362E-2</v>
      </c>
      <c r="R48" s="12">
        <f t="shared" si="8"/>
        <v>1.7961018191123938E-2</v>
      </c>
      <c r="S48" s="12">
        <f>'Surv-rate CEA'!Q46*Parameter!$D$57+'Surv-rate CEA'!P46*Parameter!$D$58</f>
        <v>0.20535464003034298</v>
      </c>
      <c r="T48" s="12">
        <f t="shared" si="9"/>
        <v>0.19119835793318193</v>
      </c>
      <c r="U48" s="12">
        <f>S48-'Surv-rate CEA'!P46*Parameter!$D$58</f>
        <v>7.0644417267695409E-2</v>
      </c>
      <c r="V48" s="12">
        <f t="shared" si="10"/>
        <v>6.5774489326046348E-2</v>
      </c>
      <c r="W48" s="12">
        <f>'Surv-rate CEA'!T46*UPFS+'Surv-rate CEA'!S46*UPD</f>
        <v>0.15019014393177135</v>
      </c>
      <c r="X48" s="12">
        <f t="shared" si="11"/>
        <v>0.139836669350446</v>
      </c>
      <c r="Y48" s="12">
        <f>W48-'Surv-rate CEA'!S46*UPD</f>
        <v>1.9290847814214362E-2</v>
      </c>
      <c r="Z48" s="12">
        <f t="shared" si="12"/>
        <v>1.7961018191123938E-2</v>
      </c>
      <c r="AA48" s="12">
        <f>'Surv-rate CEA'!W46*UPFS+'Surv-rate CEA'!V46*UPD</f>
        <v>0.221305568014179</v>
      </c>
      <c r="AB48" s="12">
        <f t="shared" si="13"/>
        <v>0.20604969626948275</v>
      </c>
      <c r="AC48" s="12">
        <f>AA48-'Surv-rate CEA'!V46*UPD</f>
        <v>0.14373466884635028</v>
      </c>
      <c r="AD48" s="12">
        <f t="shared" si="14"/>
        <v>0.13382620746933777</v>
      </c>
      <c r="AE48" s="12">
        <f>'Surv-rate CEA'!Z46*UPFS+'Surv-rate CEA'!Y46*UPD</f>
        <v>0.20535464003034298</v>
      </c>
      <c r="AF48" s="12">
        <f t="shared" si="15"/>
        <v>0.19119835793318193</v>
      </c>
      <c r="AG48" s="12">
        <f>AE48-'Surv-rate CEA'!Y46*UPD</f>
        <v>7.0644417267695409E-2</v>
      </c>
      <c r="AH48" s="12">
        <f t="shared" si="16"/>
        <v>6.5774489326046348E-2</v>
      </c>
      <c r="AI48" s="12">
        <f>'Surv-rate CEA'!AC46*UPFS+'Surv-rate CEA'!AB46*UPD</f>
        <v>0.16330289980172927</v>
      </c>
      <c r="AJ48" s="12">
        <f t="shared" si="17"/>
        <v>0.15204548717868788</v>
      </c>
      <c r="AK48" s="12">
        <f>AI48-'Surv-rate CEA'!AB46*UPD</f>
        <v>5.4100431194946841E-2</v>
      </c>
      <c r="AL48" s="12">
        <f t="shared" si="18"/>
        <v>5.0370975822228915E-2</v>
      </c>
      <c r="AM48" s="12">
        <f>'Surv-rate CEA'!AF46*UPFS+'Surv-rate CEA'!AE46*UPD</f>
        <v>0.29565447481473217</v>
      </c>
      <c r="AN48" s="12">
        <f t="shared" si="19"/>
        <v>0.27527330325636407</v>
      </c>
      <c r="AO48" s="12">
        <f>AM48-'Surv-rate CEA'!AE46*UPD</f>
        <v>0.12132879997288754</v>
      </c>
      <c r="AP48" s="12">
        <f t="shared" si="20"/>
        <v>0.11296490462251982</v>
      </c>
      <c r="AQ48" s="42">
        <f>'Surv-rate CEA'!AI46*UPFS+'Surv-rate CEA'!AH46*UPD</f>
        <v>0.15019014393177135</v>
      </c>
      <c r="AR48" s="12">
        <f t="shared" si="21"/>
        <v>0.139836669350446</v>
      </c>
      <c r="AS48" s="42">
        <f>AQ48-'Surv-rate CEA'!AH46*UPD</f>
        <v>1.9290847814214362E-2</v>
      </c>
      <c r="AT48" s="12">
        <f t="shared" si="22"/>
        <v>1.7961018191123938E-2</v>
      </c>
      <c r="AU48" s="12">
        <f>'Surv-rate CEA'!AL46*UPFS+'Surv-rate CEA'!AK46*UPD</f>
        <v>0.20782713727491439</v>
      </c>
      <c r="AV48" s="12">
        <f t="shared" si="23"/>
        <v>0.193500411653938</v>
      </c>
      <c r="AW48" s="12">
        <f>AU48-'Surv-rate CEA'!AK46*UPD</f>
        <v>0.16784002486415878</v>
      </c>
      <c r="AX48" s="12">
        <f t="shared" si="24"/>
        <v>0.15626984199017804</v>
      </c>
      <c r="AY48" s="12">
        <f>'Surv-rate CEA'!AO46*UPFS+'Surv-rate CEA'!AN46*UPD</f>
        <v>0.16330289980172927</v>
      </c>
      <c r="AZ48" s="12">
        <f t="shared" si="25"/>
        <v>0.15204548717868788</v>
      </c>
      <c r="BA48" s="12">
        <f>AY48-'Surv-rate CEA'!AN46*UPD</f>
        <v>5.4100431194946841E-2</v>
      </c>
      <c r="BB48" s="12">
        <f t="shared" si="26"/>
        <v>5.0370975822228915E-2</v>
      </c>
    </row>
    <row r="49" spans="1:54">
      <c r="A49" s="12">
        <v>44</v>
      </c>
      <c r="B49" s="12">
        <f t="shared" si="27"/>
        <v>2.473972602739726</v>
      </c>
      <c r="C49" s="12">
        <f>'Surv-rate CEA'!D47*Parameter!$D$57+'Surv-rate CEA'!E47*Parameter!$D$58</f>
        <v>0.20619712618113795</v>
      </c>
      <c r="D49" s="12">
        <f t="shared" si="1"/>
        <v>0.19165654988442601</v>
      </c>
      <c r="E49" s="12">
        <f>C49-'Surv-rate CEA'!E47*Parameter!$D$58</f>
        <v>5.0744215285065508E-2</v>
      </c>
      <c r="F49" s="12">
        <f t="shared" si="2"/>
        <v>4.7165842745958968E-2</v>
      </c>
      <c r="G49" s="12">
        <f>'Surv-rate CEA'!G47*Parameter!$D$57+'Surv-rate CEA'!H47*Parameter!$D$58</f>
        <v>0.14628842000485898</v>
      </c>
      <c r="H49" s="12">
        <f t="shared" si="3"/>
        <v>0.13597247636490017</v>
      </c>
      <c r="I49" s="12">
        <f>G49-'Surv-rate CEA'!H47*Parameter!$D$58</f>
        <v>1.8187362657958478E-2</v>
      </c>
      <c r="J49" s="12">
        <f t="shared" si="4"/>
        <v>1.6904829097661913E-2</v>
      </c>
      <c r="K49" s="12">
        <f>'Surv-rate CEA'!K47*Parameter!$D$57+'Surv-rate CEA'!J47*Parameter!$D$58</f>
        <v>0.20104812533228783</v>
      </c>
      <c r="L49" s="12">
        <f t="shared" si="5"/>
        <v>0.18687064546219034</v>
      </c>
      <c r="M49" s="12">
        <f>K49-'Surv-rate CEA'!J47*Parameter!$D$58</f>
        <v>6.8030808246389296E-2</v>
      </c>
      <c r="N49" s="12">
        <f t="shared" si="6"/>
        <v>6.3233422481834001E-2</v>
      </c>
      <c r="O49" s="12">
        <f>'Surv-rate CEA'!N47*Parameter!$D$57+'Surv-rate CEA'!M47*Parameter!$D$58</f>
        <v>0.16345114251307333</v>
      </c>
      <c r="P49" s="12">
        <f t="shared" si="7"/>
        <v>0.15192492072466565</v>
      </c>
      <c r="Q49" s="12">
        <f>O49-'Surv-rate CEA'!M47*Parameter!$D$58</f>
        <v>1.8187362657958478E-2</v>
      </c>
      <c r="R49" s="12">
        <f t="shared" si="8"/>
        <v>1.6904829097661913E-2</v>
      </c>
      <c r="S49" s="12">
        <f>'Surv-rate CEA'!Q47*Parameter!$D$57+'Surv-rate CEA'!P47*Parameter!$D$58</f>
        <v>0.20104812533228783</v>
      </c>
      <c r="T49" s="12">
        <f t="shared" si="9"/>
        <v>0.18687064546219034</v>
      </c>
      <c r="U49" s="12">
        <f>S49-'Surv-rate CEA'!P47*Parameter!$D$58</f>
        <v>6.8030808246389296E-2</v>
      </c>
      <c r="V49" s="12">
        <f t="shared" si="10"/>
        <v>6.3233422481834001E-2</v>
      </c>
      <c r="W49" s="12">
        <f>'Surv-rate CEA'!T47*UPFS+'Surv-rate CEA'!S47*UPD</f>
        <v>0.14628842000485898</v>
      </c>
      <c r="X49" s="12">
        <f t="shared" si="11"/>
        <v>0.13597247636490017</v>
      </c>
      <c r="Y49" s="12">
        <f>W49-'Surv-rate CEA'!S47*UPD</f>
        <v>1.8187362657958478E-2</v>
      </c>
      <c r="Z49" s="12">
        <f t="shared" si="12"/>
        <v>1.6904829097661913E-2</v>
      </c>
      <c r="AA49" s="12">
        <f>'Surv-rate CEA'!W47*UPFS+'Surv-rate CEA'!V47*UPD</f>
        <v>0.21690042214087465</v>
      </c>
      <c r="AB49" s="12">
        <f t="shared" si="13"/>
        <v>0.20160507251433404</v>
      </c>
      <c r="AC49" s="12">
        <f>AA49-'Surv-rate CEA'!V47*UPD</f>
        <v>0.14003251510711476</v>
      </c>
      <c r="AD49" s="12">
        <f t="shared" si="14"/>
        <v>0.13015772437823345</v>
      </c>
      <c r="AE49" s="12">
        <f>'Surv-rate CEA'!Z47*UPFS+'Surv-rate CEA'!Y47*UPD</f>
        <v>0.20104812533228783</v>
      </c>
      <c r="AF49" s="12">
        <f t="shared" si="15"/>
        <v>0.18687064546219034</v>
      </c>
      <c r="AG49" s="12">
        <f>AE49-'Surv-rate CEA'!Y47*UPD</f>
        <v>6.8030808246389296E-2</v>
      </c>
      <c r="AH49" s="12">
        <f t="shared" si="16"/>
        <v>6.3233422481834001E-2</v>
      </c>
      <c r="AI49" s="12">
        <f>'Surv-rate CEA'!AC47*UPFS+'Surv-rate CEA'!AB47*UPD</f>
        <v>0.15924628194368334</v>
      </c>
      <c r="AJ49" s="12">
        <f t="shared" si="17"/>
        <v>0.14801657784714953</v>
      </c>
      <c r="AK49" s="12">
        <f>AI49-'Surv-rate CEA'!AB47*UPD</f>
        <v>5.1872296148503041E-2</v>
      </c>
      <c r="AL49" s="12">
        <f t="shared" si="18"/>
        <v>4.8214373781678414E-2</v>
      </c>
      <c r="AM49" s="12">
        <f>'Surv-rate CEA'!AF47*UPFS+'Surv-rate CEA'!AE47*UPD</f>
        <v>0.29127118556589543</v>
      </c>
      <c r="AN49" s="12">
        <f t="shared" si="19"/>
        <v>0.27073137021932214</v>
      </c>
      <c r="AO49" s="12">
        <f>AM49-'Surv-rate CEA'!AE47*UPD</f>
        <v>0.11787695916423449</v>
      </c>
      <c r="AP49" s="12">
        <f t="shared" si="20"/>
        <v>0.10956453042142916</v>
      </c>
      <c r="AQ49" s="42">
        <f>'Surv-rate CEA'!AI47*UPFS+'Surv-rate CEA'!AH47*UPD</f>
        <v>0.14628842000485898</v>
      </c>
      <c r="AR49" s="12">
        <f t="shared" si="21"/>
        <v>0.13597247636490017</v>
      </c>
      <c r="AS49" s="42">
        <f>AQ49-'Surv-rate CEA'!AH47*UPD</f>
        <v>1.8187362657958478E-2</v>
      </c>
      <c r="AT49" s="12">
        <f t="shared" si="22"/>
        <v>1.6904829097661913E-2</v>
      </c>
      <c r="AU49" s="12">
        <f>'Surv-rate CEA'!AL47*UPFS+'Surv-rate CEA'!AK47*UPD</f>
        <v>0.20345903520529846</v>
      </c>
      <c r="AV49" s="12">
        <f t="shared" si="23"/>
        <v>0.18911154317449699</v>
      </c>
      <c r="AW49" s="12">
        <f>AU49-'Surv-rate CEA'!AK47*UPD</f>
        <v>0.16393168389156751</v>
      </c>
      <c r="AX49" s="12">
        <f t="shared" si="24"/>
        <v>0.15237157536231563</v>
      </c>
      <c r="AY49" s="12">
        <f>'Surv-rate CEA'!AO47*UPFS+'Surv-rate CEA'!AN47*UPD</f>
        <v>0.15924628194368334</v>
      </c>
      <c r="AZ49" s="12">
        <f t="shared" si="25"/>
        <v>0.14801657784714953</v>
      </c>
      <c r="BA49" s="12">
        <f>AY49-'Surv-rate CEA'!AN47*UPD</f>
        <v>5.1872296148503041E-2</v>
      </c>
      <c r="BB49" s="12">
        <f t="shared" si="26"/>
        <v>4.8214373781678414E-2</v>
      </c>
    </row>
    <row r="50" spans="1:54">
      <c r="A50" s="12">
        <v>45</v>
      </c>
      <c r="B50" s="12">
        <f t="shared" si="27"/>
        <v>2.5315068493150683</v>
      </c>
      <c r="C50" s="12">
        <f>'Surv-rate CEA'!D48*Parameter!$D$57+'Surv-rate CEA'!E48*Parameter!$D$58</f>
        <v>0.20203266229023387</v>
      </c>
      <c r="D50" s="12">
        <f t="shared" si="1"/>
        <v>0.18746666979282342</v>
      </c>
      <c r="E50" s="12">
        <f>C50-'Surv-rate CEA'!E48*Parameter!$D$58</f>
        <v>4.8664704782891005E-2</v>
      </c>
      <c r="F50" s="12">
        <f t="shared" si="2"/>
        <v>4.5156115049326179E-2</v>
      </c>
      <c r="G50" s="12">
        <f>'Surv-rate CEA'!G48*Parameter!$D$57+'Surv-rate CEA'!H48*Parameter!$D$58</f>
        <v>0.142534133213674</v>
      </c>
      <c r="H50" s="12">
        <f t="shared" si="3"/>
        <v>0.1322578190203148</v>
      </c>
      <c r="I50" s="12">
        <f>G50-'Surv-rate CEA'!H48*Parameter!$D$58</f>
        <v>1.7160510999383788E-2</v>
      </c>
      <c r="J50" s="12">
        <f t="shared" si="4"/>
        <v>1.5923285930747762E-2</v>
      </c>
      <c r="K50" s="12">
        <f>'Surv-rate CEA'!K48*Parameter!$D$57+'Surv-rate CEA'!J48*Parameter!$D$58</f>
        <v>0.19688313390737211</v>
      </c>
      <c r="L50" s="12">
        <f t="shared" si="5"/>
        <v>0.18268840807021194</v>
      </c>
      <c r="M50" s="12">
        <f>K50-'Surv-rate CEA'!J48*Parameter!$D$58</f>
        <v>6.5546928213445571E-2</v>
      </c>
      <c r="N50" s="12">
        <f t="shared" si="6"/>
        <v>6.0821177170211897E-2</v>
      </c>
      <c r="O50" s="12">
        <f>'Surv-rate CEA'!N48*Parameter!$D$57+'Surv-rate CEA'!M48*Parameter!$D$58</f>
        <v>0.15872785486097984</v>
      </c>
      <c r="P50" s="12">
        <f t="shared" si="7"/>
        <v>0.14728401841975286</v>
      </c>
      <c r="Q50" s="12">
        <f>O50-'Surv-rate CEA'!M48*Parameter!$D$58</f>
        <v>1.7160510999383788E-2</v>
      </c>
      <c r="R50" s="12">
        <f t="shared" si="8"/>
        <v>1.5923285930747762E-2</v>
      </c>
      <c r="S50" s="12">
        <f>'Surv-rate CEA'!Q48*Parameter!$D$57+'Surv-rate CEA'!P48*Parameter!$D$58</f>
        <v>0.19688313390737211</v>
      </c>
      <c r="T50" s="12">
        <f t="shared" si="9"/>
        <v>0.18268840807021194</v>
      </c>
      <c r="U50" s="12">
        <f>S50-'Surv-rate CEA'!P48*Parameter!$D$58</f>
        <v>6.5546928213445571E-2</v>
      </c>
      <c r="V50" s="12">
        <f t="shared" si="10"/>
        <v>6.0821177170211897E-2</v>
      </c>
      <c r="W50" s="12">
        <f>'Surv-rate CEA'!T48*UPFS+'Surv-rate CEA'!S48*UPD</f>
        <v>0.142534133213674</v>
      </c>
      <c r="X50" s="12">
        <f t="shared" si="11"/>
        <v>0.1322578190203148</v>
      </c>
      <c r="Y50" s="12">
        <f>W50-'Surv-rate CEA'!S48*UPD</f>
        <v>1.7160510999383788E-2</v>
      </c>
      <c r="Z50" s="12">
        <f t="shared" si="12"/>
        <v>1.5923285930747762E-2</v>
      </c>
      <c r="AA50" s="12">
        <f>'Surv-rate CEA'!W48*UPFS+'Surv-rate CEA'!V48*UPD</f>
        <v>0.21263474509842134</v>
      </c>
      <c r="AB50" s="12">
        <f t="shared" si="13"/>
        <v>0.19730437194646538</v>
      </c>
      <c r="AC50" s="12">
        <f>AA50-'Surv-rate CEA'!V48*UPD</f>
        <v>0.13647332914650545</v>
      </c>
      <c r="AD50" s="12">
        <f t="shared" si="14"/>
        <v>0.12663398205326706</v>
      </c>
      <c r="AE50" s="12">
        <f>'Surv-rate CEA'!Z48*UPFS+'Surv-rate CEA'!Y48*UPD</f>
        <v>0.19688313390737211</v>
      </c>
      <c r="AF50" s="12">
        <f t="shared" si="15"/>
        <v>0.18268840807021194</v>
      </c>
      <c r="AG50" s="12">
        <f>AE50-'Surv-rate CEA'!Y48*UPD</f>
        <v>6.5546928213445571E-2</v>
      </c>
      <c r="AH50" s="12">
        <f t="shared" si="16"/>
        <v>6.0821177170211897E-2</v>
      </c>
      <c r="AI50" s="12">
        <f>'Surv-rate CEA'!AC48*UPFS+'Surv-rate CEA'!AB48*UPD</f>
        <v>0.15533822799894417</v>
      </c>
      <c r="AJ50" s="12">
        <f t="shared" si="17"/>
        <v>0.14413877421783627</v>
      </c>
      <c r="AK50" s="12">
        <f>AI50-'Surv-rate CEA'!AB48*UPD</f>
        <v>4.9763906099525274E-2</v>
      </c>
      <c r="AL50" s="12">
        <f t="shared" si="18"/>
        <v>4.6176067011179205E-2</v>
      </c>
      <c r="AM50" s="12">
        <f>'Surv-rate CEA'!AF48*UPFS+'Surv-rate CEA'!AE48*UPD</f>
        <v>0.28700577963029295</v>
      </c>
      <c r="AN50" s="12">
        <f t="shared" si="19"/>
        <v>0.26631346193562894</v>
      </c>
      <c r="AO50" s="12">
        <f>AM50-'Surv-rate CEA'!AE48*UPD</f>
        <v>0.11456753358178254</v>
      </c>
      <c r="AP50" s="12">
        <f t="shared" si="20"/>
        <v>0.10630753336359143</v>
      </c>
      <c r="AQ50" s="42">
        <f>'Surv-rate CEA'!AI48*UPFS+'Surv-rate CEA'!AH48*UPD</f>
        <v>0.142534133213674</v>
      </c>
      <c r="AR50" s="12">
        <f t="shared" si="21"/>
        <v>0.1322578190203148</v>
      </c>
      <c r="AS50" s="42">
        <f>AQ50-'Surv-rate CEA'!AH48*UPD</f>
        <v>1.7160510999383788E-2</v>
      </c>
      <c r="AT50" s="12">
        <f t="shared" si="22"/>
        <v>1.5923285930747762E-2</v>
      </c>
      <c r="AU50" s="12">
        <f>'Surv-rate CEA'!AL48*UPFS+'Surv-rate CEA'!AK48*UPD</f>
        <v>0.19923379197549279</v>
      </c>
      <c r="AV50" s="12">
        <f t="shared" si="23"/>
        <v>0.1848695902357925</v>
      </c>
      <c r="AW50" s="12">
        <f>AU50-'Surv-rate CEA'!AK48*UPD</f>
        <v>0.16016480732394467</v>
      </c>
      <c r="AX50" s="12">
        <f t="shared" si="24"/>
        <v>0.14861737061057648</v>
      </c>
      <c r="AY50" s="12">
        <f>'Surv-rate CEA'!AO48*UPFS+'Surv-rate CEA'!AN48*UPD</f>
        <v>0.15533822799894417</v>
      </c>
      <c r="AZ50" s="12">
        <f t="shared" si="25"/>
        <v>0.14413877421783627</v>
      </c>
      <c r="BA50" s="12">
        <f>AY50-'Surv-rate CEA'!AN48*UPD</f>
        <v>4.9763906099525274E-2</v>
      </c>
      <c r="BB50" s="12">
        <f t="shared" si="26"/>
        <v>4.6176067011179205E-2</v>
      </c>
    </row>
    <row r="51" spans="1:54">
      <c r="A51" s="12">
        <v>46</v>
      </c>
      <c r="B51" s="12">
        <f t="shared" si="27"/>
        <v>2.5890410958904111</v>
      </c>
      <c r="C51" s="12">
        <f>'Surv-rate CEA'!D49*Parameter!$D$57+'Surv-rate CEA'!E49*Parameter!$D$58</f>
        <v>0.19800132379012716</v>
      </c>
      <c r="D51" s="12">
        <f t="shared" si="1"/>
        <v>0.18341379273229372</v>
      </c>
      <c r="E51" s="12">
        <f>C51-'Surv-rate CEA'!E49*Parameter!$D$58</f>
        <v>4.66960879915361E-2</v>
      </c>
      <c r="F51" s="12">
        <f t="shared" si="2"/>
        <v>4.3255804761016495E-2</v>
      </c>
      <c r="G51" s="12">
        <f>'Surv-rate CEA'!G49*Parameter!$D$57+'Surv-rate CEA'!H49*Parameter!$D$58</f>
        <v>0.13891981670183634</v>
      </c>
      <c r="H51" s="12">
        <f t="shared" si="3"/>
        <v>0.12868505108565001</v>
      </c>
      <c r="I51" s="12">
        <f>G51-'Surv-rate CEA'!H49*Parameter!$D$58</f>
        <v>1.620400788579468E-2</v>
      </c>
      <c r="J51" s="12">
        <f t="shared" si="4"/>
        <v>1.5010195320450637E-2</v>
      </c>
      <c r="K51" s="12">
        <f>'Surv-rate CEA'!K49*Parameter!$D$57+'Surv-rate CEA'!J49*Parameter!$D$58</f>
        <v>0.19285316941235978</v>
      </c>
      <c r="L51" s="12">
        <f t="shared" si="5"/>
        <v>0.17864492299989468</v>
      </c>
      <c r="M51" s="12">
        <f>K51-'Surv-rate CEA'!J49*Parameter!$D$58</f>
        <v>6.3184618975414969E-2</v>
      </c>
      <c r="N51" s="12">
        <f t="shared" si="6"/>
        <v>5.8529561251365561E-2</v>
      </c>
      <c r="O51" s="12">
        <f>'Surv-rate CEA'!N49*Parameter!$D$57+'Surv-rate CEA'!M49*Parameter!$D$58</f>
        <v>0.15421092273491022</v>
      </c>
      <c r="P51" s="12">
        <f t="shared" si="7"/>
        <v>0.14284960159931473</v>
      </c>
      <c r="Q51" s="12">
        <f>O51-'Surv-rate CEA'!M49*Parameter!$D$58</f>
        <v>1.6204007885794708E-2</v>
      </c>
      <c r="R51" s="12">
        <f t="shared" si="8"/>
        <v>1.5010195320450663E-2</v>
      </c>
      <c r="S51" s="12">
        <f>'Surv-rate CEA'!Q49*Parameter!$D$57+'Surv-rate CEA'!P49*Parameter!$D$58</f>
        <v>0.19285316941235978</v>
      </c>
      <c r="T51" s="12">
        <f t="shared" si="9"/>
        <v>0.17864492299989468</v>
      </c>
      <c r="U51" s="12">
        <f>S51-'Surv-rate CEA'!P49*Parameter!$D$58</f>
        <v>6.3184618975414969E-2</v>
      </c>
      <c r="V51" s="12">
        <f t="shared" si="10"/>
        <v>5.8529561251365561E-2</v>
      </c>
      <c r="W51" s="12">
        <f>'Surv-rate CEA'!T49*UPFS+'Surv-rate CEA'!S49*UPD</f>
        <v>0.13891981670183634</v>
      </c>
      <c r="X51" s="12">
        <f t="shared" si="11"/>
        <v>0.12868505108565001</v>
      </c>
      <c r="Y51" s="12">
        <f>W51-'Surv-rate CEA'!S49*UPD</f>
        <v>1.620400788579468E-2</v>
      </c>
      <c r="Z51" s="12">
        <f t="shared" si="12"/>
        <v>1.5010195320450637E-2</v>
      </c>
      <c r="AA51" s="12">
        <f>'Surv-rate CEA'!W49*UPFS+'Surv-rate CEA'!V49*UPD</f>
        <v>0.20850232143681091</v>
      </c>
      <c r="AB51" s="12">
        <f t="shared" si="13"/>
        <v>0.19314114085796918</v>
      </c>
      <c r="AC51" s="12">
        <f>AA51-'Surv-rate CEA'!V49*UPD</f>
        <v>0.13304962160646328</v>
      </c>
      <c r="AD51" s="12">
        <f t="shared" si="14"/>
        <v>0.12324733619611669</v>
      </c>
      <c r="AE51" s="12">
        <f>'Surv-rate CEA'!Z49*UPFS+'Surv-rate CEA'!Y49*UPD</f>
        <v>0.19285316941235978</v>
      </c>
      <c r="AF51" s="12">
        <f t="shared" si="15"/>
        <v>0.17864492299989468</v>
      </c>
      <c r="AG51" s="12">
        <f>AE51-'Surv-rate CEA'!Y49*UPD</f>
        <v>6.3184618975414969E-2</v>
      </c>
      <c r="AH51" s="12">
        <f t="shared" si="16"/>
        <v>5.8529561251365561E-2</v>
      </c>
      <c r="AI51" s="12">
        <f>'Surv-rate CEA'!AC49*UPFS+'Surv-rate CEA'!AB49*UPD</f>
        <v>0.15157140008684972</v>
      </c>
      <c r="AJ51" s="12">
        <f t="shared" si="17"/>
        <v>0.14040454289659254</v>
      </c>
      <c r="AK51" s="12">
        <f>AI51-'Surv-rate CEA'!AB49*UPD</f>
        <v>4.776725822373476E-2</v>
      </c>
      <c r="AL51" s="12">
        <f t="shared" si="18"/>
        <v>4.4248057697455115E-2</v>
      </c>
      <c r="AM51" s="12">
        <f>'Surv-rate CEA'!AF49*UPFS+'Surv-rate CEA'!AE49*UPD</f>
        <v>0.28285348996499238</v>
      </c>
      <c r="AN51" s="12">
        <f t="shared" si="19"/>
        <v>0.262014568332052</v>
      </c>
      <c r="AO51" s="12">
        <f>AM51-'Surv-rate CEA'!AE49*UPD</f>
        <v>0.11139270655811409</v>
      </c>
      <c r="AP51" s="12">
        <f t="shared" si="20"/>
        <v>0.10318597068671664</v>
      </c>
      <c r="AQ51" s="42">
        <f>'Surv-rate CEA'!AI49*UPFS+'Surv-rate CEA'!AH49*UPD</f>
        <v>0.13891981670183634</v>
      </c>
      <c r="AR51" s="12">
        <f t="shared" si="21"/>
        <v>0.12868505108565001</v>
      </c>
      <c r="AS51" s="42">
        <f>AQ51-'Surv-rate CEA'!AH49*UPD</f>
        <v>1.620400788579468E-2</v>
      </c>
      <c r="AT51" s="12">
        <f t="shared" si="22"/>
        <v>1.5010195320450637E-2</v>
      </c>
      <c r="AU51" s="12">
        <f>'Surv-rate CEA'!AL49*UPFS+'Surv-rate CEA'!AK49*UPD</f>
        <v>0.19514490951001526</v>
      </c>
      <c r="AV51" s="12">
        <f t="shared" si="23"/>
        <v>0.18076782165138655</v>
      </c>
      <c r="AW51" s="12">
        <f>AU51-'Surv-rate CEA'!AK49*UPD</f>
        <v>0.15653230756976699</v>
      </c>
      <c r="AX51" s="12">
        <f t="shared" si="24"/>
        <v>0.14499996094440482</v>
      </c>
      <c r="AY51" s="12">
        <f>'Surv-rate CEA'!AO49*UPFS+'Surv-rate CEA'!AN49*UPD</f>
        <v>0.15157140008684972</v>
      </c>
      <c r="AZ51" s="12">
        <f t="shared" si="25"/>
        <v>0.14040454289659254</v>
      </c>
      <c r="BA51" s="12">
        <f>AY51-'Surv-rate CEA'!AN49*UPD</f>
        <v>4.776725822373476E-2</v>
      </c>
      <c r="BB51" s="12">
        <f t="shared" si="26"/>
        <v>4.4248057697455115E-2</v>
      </c>
    </row>
    <row r="52" spans="1:54">
      <c r="A52" s="12">
        <v>47</v>
      </c>
      <c r="B52" s="12">
        <f t="shared" si="27"/>
        <v>2.6465753424657534</v>
      </c>
      <c r="C52" s="12">
        <f>'Surv-rate CEA'!D50*Parameter!$D$57+'Surv-rate CEA'!E50*Parameter!$D$58</f>
        <v>0.19409712718126079</v>
      </c>
      <c r="D52" s="12">
        <f t="shared" si="1"/>
        <v>0.17949172241500083</v>
      </c>
      <c r="E52" s="12">
        <f>C52-'Surv-rate CEA'!E50*Parameter!$D$58</f>
        <v>4.4831024127811675E-2</v>
      </c>
      <c r="F52" s="12">
        <f t="shared" si="2"/>
        <v>4.1457582887431114E-2</v>
      </c>
      <c r="G52" s="12">
        <f>'Surv-rate CEA'!G50*Parameter!$D$57+'Surv-rate CEA'!H50*Parameter!$D$58</f>
        <v>0.13543848117612392</v>
      </c>
      <c r="H52" s="12">
        <f t="shared" si="3"/>
        <v>0.12524701741140029</v>
      </c>
      <c r="I52" s="12">
        <f>G52-'Surv-rate CEA'!H50*Parameter!$D$58</f>
        <v>1.531216354160142E-2</v>
      </c>
      <c r="J52" s="12">
        <f t="shared" si="4"/>
        <v>1.41599551105956E-2</v>
      </c>
      <c r="K52" s="12">
        <f>'Surv-rate CEA'!K50*Parameter!$D$57+'Surv-rate CEA'!J50*Parameter!$D$58</f>
        <v>0.18895212076159987</v>
      </c>
      <c r="L52" s="12">
        <f t="shared" si="5"/>
        <v>0.17473386701800278</v>
      </c>
      <c r="M52" s="12">
        <f>K52-'Surv-rate CEA'!J50*Parameter!$D$58</f>
        <v>6.0936345259183566E-2</v>
      </c>
      <c r="N52" s="12">
        <f t="shared" si="6"/>
        <v>5.635101213029186E-2</v>
      </c>
      <c r="O52" s="12">
        <f>'Surv-rate CEA'!N50*Parameter!$D$57+'Surv-rate CEA'!M50*Parameter!$D$58</f>
        <v>0.14988798761679006</v>
      </c>
      <c r="P52" s="12">
        <f t="shared" si="7"/>
        <v>0.1386092285721032</v>
      </c>
      <c r="Q52" s="12">
        <f>O52-'Surv-rate CEA'!M50*Parameter!$D$58</f>
        <v>1.531216354160142E-2</v>
      </c>
      <c r="R52" s="12">
        <f t="shared" si="8"/>
        <v>1.41599551105956E-2</v>
      </c>
      <c r="S52" s="12">
        <f>'Surv-rate CEA'!Q50*Parameter!$D$57+'Surv-rate CEA'!P50*Parameter!$D$58</f>
        <v>0.18895212076159987</v>
      </c>
      <c r="T52" s="12">
        <f t="shared" si="9"/>
        <v>0.17473386701800278</v>
      </c>
      <c r="U52" s="12">
        <f>S52-'Surv-rate CEA'!P50*Parameter!$D$58</f>
        <v>6.0936345259183566E-2</v>
      </c>
      <c r="V52" s="12">
        <f t="shared" si="10"/>
        <v>5.635101213029186E-2</v>
      </c>
      <c r="W52" s="12">
        <f>'Surv-rate CEA'!T50*UPFS+'Surv-rate CEA'!S50*UPD</f>
        <v>0.13543848117612392</v>
      </c>
      <c r="X52" s="12">
        <f t="shared" si="11"/>
        <v>0.12524701741140029</v>
      </c>
      <c r="Y52" s="12">
        <f>W52-'Surv-rate CEA'!S50*UPD</f>
        <v>1.531216354160142E-2</v>
      </c>
      <c r="Z52" s="12">
        <f t="shared" si="12"/>
        <v>1.41599551105956E-2</v>
      </c>
      <c r="AA52" s="12">
        <f>'Surv-rate CEA'!W50*UPFS+'Surv-rate CEA'!V50*UPD</f>
        <v>0.20449729497717167</v>
      </c>
      <c r="AB52" s="12">
        <f t="shared" si="13"/>
        <v>0.18910929923441339</v>
      </c>
      <c r="AC52" s="12">
        <f>AA52-'Surv-rate CEA'!V50*UPD</f>
        <v>0.12975440061443161</v>
      </c>
      <c r="AD52" s="12">
        <f t="shared" si="14"/>
        <v>0.11999065207936216</v>
      </c>
      <c r="AE52" s="12">
        <f>'Surv-rate CEA'!Z50*UPFS+'Surv-rate CEA'!Y50*UPD</f>
        <v>0.18895212076159987</v>
      </c>
      <c r="AF52" s="12">
        <f t="shared" si="15"/>
        <v>0.17473386701800278</v>
      </c>
      <c r="AG52" s="12">
        <f>AE52-'Surv-rate CEA'!Y50*UPD</f>
        <v>6.0936345259183566E-2</v>
      </c>
      <c r="AH52" s="12">
        <f t="shared" si="16"/>
        <v>5.635101213029186E-2</v>
      </c>
      <c r="AI52" s="12">
        <f>'Surv-rate CEA'!AC50*UPFS+'Surv-rate CEA'!AB50*UPD</f>
        <v>0.14793891903329079</v>
      </c>
      <c r="AJ52" s="12">
        <f t="shared" si="17"/>
        <v>0.13680682334211469</v>
      </c>
      <c r="AK52" s="12">
        <f>AI52-'Surv-rate CEA'!AB50*UPD</f>
        <v>4.5874990868961851E-2</v>
      </c>
      <c r="AL52" s="12">
        <f t="shared" si="18"/>
        <v>4.2422993304546817E-2</v>
      </c>
      <c r="AM52" s="12">
        <f>'Surv-rate CEA'!AF50*UPFS+'Surv-rate CEA'!AE50*UPD</f>
        <v>0.2788098084050421</v>
      </c>
      <c r="AN52" s="12">
        <f t="shared" si="19"/>
        <v>0.25782995072401521</v>
      </c>
      <c r="AO52" s="12">
        <f>AM52-'Surv-rate CEA'!AE50*UPD</f>
        <v>0.10834519903314344</v>
      </c>
      <c r="AP52" s="12">
        <f t="shared" si="20"/>
        <v>0.10019244834929492</v>
      </c>
      <c r="AQ52" s="42">
        <f>'Surv-rate CEA'!AI50*UPFS+'Surv-rate CEA'!AH50*UPD</f>
        <v>0.13543848117612392</v>
      </c>
      <c r="AR52" s="12">
        <f t="shared" si="21"/>
        <v>0.12524701741140029</v>
      </c>
      <c r="AS52" s="42">
        <f>AQ52-'Surv-rate CEA'!AH50*UPD</f>
        <v>1.531216354160142E-2</v>
      </c>
      <c r="AT52" s="12">
        <f t="shared" si="22"/>
        <v>1.41599551105956E-2</v>
      </c>
      <c r="AU52" s="12">
        <f>'Surv-rate CEA'!AL50*UPFS+'Surv-rate CEA'!AK50*UPD</f>
        <v>0.19118627050324682</v>
      </c>
      <c r="AV52" s="12">
        <f t="shared" si="23"/>
        <v>0.17679990164244497</v>
      </c>
      <c r="AW52" s="12">
        <f>AU52-'Surv-rate CEA'!AK50*UPD</f>
        <v>0.15302755269132476</v>
      </c>
      <c r="AX52" s="12">
        <f t="shared" si="24"/>
        <v>0.1415125479104464</v>
      </c>
      <c r="AY52" s="12">
        <f>'Surv-rate CEA'!AO50*UPFS+'Surv-rate CEA'!AN50*UPD</f>
        <v>0.14793891903329079</v>
      </c>
      <c r="AZ52" s="12">
        <f t="shared" si="25"/>
        <v>0.13680682334211469</v>
      </c>
      <c r="BA52" s="12">
        <f>AY52-'Surv-rate CEA'!AN50*UPD</f>
        <v>4.5874990868961851E-2</v>
      </c>
      <c r="BB52" s="12">
        <f t="shared" si="26"/>
        <v>4.2422993304546817E-2</v>
      </c>
    </row>
    <row r="53" spans="1:54">
      <c r="A53" s="12">
        <v>48</v>
      </c>
      <c r="B53" s="12">
        <f t="shared" si="27"/>
        <v>2.7041095890410958</v>
      </c>
      <c r="C53" s="12">
        <f>'Surv-rate CEA'!D51*Parameter!$D$57+'Surv-rate CEA'!E51*Parameter!$D$58</f>
        <v>0.19031443804351866</v>
      </c>
      <c r="D53" s="12">
        <f t="shared" si="1"/>
        <v>0.17569462463864344</v>
      </c>
      <c r="E53" s="12">
        <f>C53-'Surv-rate CEA'!E51*Parameter!$D$58</f>
        <v>4.3062754294588751E-2</v>
      </c>
      <c r="F53" s="12">
        <f t="shared" si="2"/>
        <v>3.9754705578164434E-2</v>
      </c>
      <c r="G53" s="12">
        <f>'Surv-rate CEA'!G51*Parameter!$D$57+'Surv-rate CEA'!H51*Parameter!$D$58</f>
        <v>0.13208357800370221</v>
      </c>
      <c r="H53" s="12">
        <f t="shared" si="3"/>
        <v>0.12193701590303362</v>
      </c>
      <c r="I53" s="12">
        <f>G53-'Surv-rate CEA'!H51*Parameter!$D$58</f>
        <v>1.447981947939829E-2</v>
      </c>
      <c r="J53" s="12">
        <f t="shared" si="4"/>
        <v>1.3367490529995757E-2</v>
      </c>
      <c r="K53" s="12">
        <f>'Surv-rate CEA'!K51*Parameter!$D$57+'Surv-rate CEA'!J51*Parameter!$D$58</f>
        <v>0.18517423419296586</v>
      </c>
      <c r="L53" s="12">
        <f t="shared" si="5"/>
        <v>0.17094928742002172</v>
      </c>
      <c r="M53" s="12">
        <f>K53-'Surv-rate CEA'!J51*Parameter!$D$58</f>
        <v>5.8795138799245056E-2</v>
      </c>
      <c r="N53" s="12">
        <f t="shared" si="6"/>
        <v>5.4278540020952962E-2</v>
      </c>
      <c r="O53" s="12">
        <f>'Surv-rate CEA'!N51*Parameter!$D$57+'Surv-rate CEA'!M51*Parameter!$D$58</f>
        <v>0.14574763300538793</v>
      </c>
      <c r="P53" s="12">
        <f t="shared" si="7"/>
        <v>0.13455140837500146</v>
      </c>
      <c r="Q53" s="12">
        <f>O53-'Surv-rate CEA'!M51*Parameter!$D$58</f>
        <v>1.4479819479398304E-2</v>
      </c>
      <c r="R53" s="12">
        <f t="shared" si="8"/>
        <v>1.3367490529995769E-2</v>
      </c>
      <c r="S53" s="12">
        <f>'Surv-rate CEA'!Q51*Parameter!$D$57+'Surv-rate CEA'!P51*Parameter!$D$58</f>
        <v>0.18517423419296586</v>
      </c>
      <c r="T53" s="12">
        <f t="shared" si="9"/>
        <v>0.17094928742002172</v>
      </c>
      <c r="U53" s="12">
        <f>S53-'Surv-rate CEA'!P51*Parameter!$D$58</f>
        <v>5.8795138799245056E-2</v>
      </c>
      <c r="V53" s="12">
        <f t="shared" si="10"/>
        <v>5.4278540020952962E-2</v>
      </c>
      <c r="W53" s="12">
        <f>'Surv-rate CEA'!T51*UPFS+'Surv-rate CEA'!S51*UPD</f>
        <v>0.13208357800370221</v>
      </c>
      <c r="X53" s="12">
        <f t="shared" si="11"/>
        <v>0.12193701590303362</v>
      </c>
      <c r="Y53" s="12">
        <f>W53-'Surv-rate CEA'!S51*UPD</f>
        <v>1.447981947939829E-2</v>
      </c>
      <c r="Z53" s="12">
        <f t="shared" si="12"/>
        <v>1.3367490529995757E-2</v>
      </c>
      <c r="AA53" s="12">
        <f>'Surv-rate CEA'!W51*UPFS+'Surv-rate CEA'!V51*UPD</f>
        <v>0.20061414337853639</v>
      </c>
      <c r="AB53" s="12">
        <f t="shared" si="13"/>
        <v>0.18520311427993263</v>
      </c>
      <c r="AC53" s="12">
        <f>AA53-'Surv-rate CEA'!V51*UPD</f>
        <v>0.12658113182228042</v>
      </c>
      <c r="AD53" s="12">
        <f t="shared" si="14"/>
        <v>0.11685726353964133</v>
      </c>
      <c r="AE53" s="12">
        <f>'Surv-rate CEA'!Z51*UPFS+'Surv-rate CEA'!Y51*UPD</f>
        <v>0.18517423419296586</v>
      </c>
      <c r="AF53" s="12">
        <f t="shared" si="15"/>
        <v>0.17094928742002172</v>
      </c>
      <c r="AG53" s="12">
        <f>AE53-'Surv-rate CEA'!Y51*UPD</f>
        <v>5.8795138799245056E-2</v>
      </c>
      <c r="AH53" s="12">
        <f t="shared" si="16"/>
        <v>5.4278540020952962E-2</v>
      </c>
      <c r="AI53" s="12">
        <f>'Surv-rate CEA'!AC51*UPFS+'Surv-rate CEA'!AB51*UPD</f>
        <v>0.14443432973485182</v>
      </c>
      <c r="AJ53" s="12">
        <f t="shared" si="17"/>
        <v>0.13333899208370156</v>
      </c>
      <c r="AK53" s="12">
        <f>AI53-'Surv-rate CEA'!AB51*UPD</f>
        <v>4.4080323700751545E-2</v>
      </c>
      <c r="AL53" s="12">
        <f t="shared" si="18"/>
        <v>4.0694106060321533E-2</v>
      </c>
      <c r="AM53" s="12">
        <f>'Surv-rate CEA'!AF51*UPFS+'Surv-rate CEA'!AE51*UPD</f>
        <v>0.2748704681175283</v>
      </c>
      <c r="AN53" s="12">
        <f t="shared" si="19"/>
        <v>0.25375512345056161</v>
      </c>
      <c r="AO53" s="12">
        <f>AM53-'Surv-rate CEA'!AE51*UPD</f>
        <v>0.10541822517276389</v>
      </c>
      <c r="AP53" s="12">
        <f t="shared" si="20"/>
        <v>9.732007561909467E-2</v>
      </c>
      <c r="AQ53" s="42">
        <f>'Surv-rate CEA'!AI51*UPFS+'Surv-rate CEA'!AH51*UPD</f>
        <v>0.13208357800370221</v>
      </c>
      <c r="AR53" s="12">
        <f t="shared" si="21"/>
        <v>0.12193701590303362</v>
      </c>
      <c r="AS53" s="42">
        <f>AQ53-'Surv-rate CEA'!AH51*UPD</f>
        <v>1.447981947939829E-2</v>
      </c>
      <c r="AT53" s="12">
        <f t="shared" si="22"/>
        <v>1.3367490529995757E-2</v>
      </c>
      <c r="AU53" s="12">
        <f>'Surv-rate CEA'!AL51*UPFS+'Surv-rate CEA'!AK51*UPD</f>
        <v>0.18735211120150758</v>
      </c>
      <c r="AV53" s="12">
        <f t="shared" si="23"/>
        <v>0.17295986153861473</v>
      </c>
      <c r="AW53" s="12">
        <f>AU53-'Surv-rate CEA'!AK51*UPD</f>
        <v>0.14964433072451255</v>
      </c>
      <c r="AX53" s="12">
        <f t="shared" si="24"/>
        <v>0.13814876467718229</v>
      </c>
      <c r="AY53" s="12">
        <f>'Surv-rate CEA'!AO51*UPFS+'Surv-rate CEA'!AN51*UPD</f>
        <v>0.14443432973485182</v>
      </c>
      <c r="AZ53" s="12">
        <f t="shared" si="25"/>
        <v>0.13333899208370156</v>
      </c>
      <c r="BA53" s="12">
        <f>AY53-'Surv-rate CEA'!AN51*UPD</f>
        <v>4.4080323700751545E-2</v>
      </c>
      <c r="BB53" s="12">
        <f t="shared" si="26"/>
        <v>4.0694106060321533E-2</v>
      </c>
    </row>
    <row r="54" spans="1:54">
      <c r="A54" s="12">
        <v>49</v>
      </c>
      <c r="B54" s="12">
        <f t="shared" si="27"/>
        <v>2.7616438356164386</v>
      </c>
      <c r="C54" s="12">
        <f>'Surv-rate CEA'!D52*Parameter!$D$57+'Surv-rate CEA'!E52*Parameter!$D$58</f>
        <v>0.1866479460435938</v>
      </c>
      <c r="D54" s="12">
        <f t="shared" si="1"/>
        <v>0.17201700134902254</v>
      </c>
      <c r="E54" s="12">
        <f>C54-'Surv-rate CEA'!E52*Parameter!$D$58</f>
        <v>4.1385047771331229E-2</v>
      </c>
      <c r="F54" s="12">
        <f t="shared" si="2"/>
        <v>3.8140959861662431E-2</v>
      </c>
      <c r="G54" s="12">
        <f>'Surv-rate CEA'!G52*Parameter!$D$57+'Surv-rate CEA'!H52*Parameter!$D$58</f>
        <v>0.12884896563895742</v>
      </c>
      <c r="H54" s="12">
        <f t="shared" si="3"/>
        <v>0.11874876293018509</v>
      </c>
      <c r="I54" s="12">
        <f>G54-'Surv-rate CEA'!H52*Parameter!$D$58</f>
        <v>1.3702292266468741E-2</v>
      </c>
      <c r="J54" s="12">
        <f t="shared" si="4"/>
        <v>1.2628198044758249E-2</v>
      </c>
      <c r="K54" s="12">
        <f>'Surv-rate CEA'!K52*Parameter!$D$57+'Surv-rate CEA'!J52*Parameter!$D$58</f>
        <v>0.18151408771031649</v>
      </c>
      <c r="L54" s="12">
        <f t="shared" si="5"/>
        <v>0.16728557550394629</v>
      </c>
      <c r="M54" s="12">
        <f>K54-'Surv-rate CEA'!J52*Parameter!$D$58</f>
        <v>5.6754548177665842E-2</v>
      </c>
      <c r="N54" s="12">
        <f t="shared" si="6"/>
        <v>5.2305677064137135E-2</v>
      </c>
      <c r="O54" s="12">
        <f>'Surv-rate CEA'!N52*Parameter!$D$57+'Surv-rate CEA'!M52*Parameter!$D$58</f>
        <v>0.14177929777773779</v>
      </c>
      <c r="P54" s="12">
        <f t="shared" si="7"/>
        <v>0.13066551319777386</v>
      </c>
      <c r="Q54" s="12">
        <f>O54-'Surv-rate CEA'!M52*Parameter!$D$58</f>
        <v>1.3702292266468741E-2</v>
      </c>
      <c r="R54" s="12">
        <f t="shared" si="8"/>
        <v>1.2628198044758249E-2</v>
      </c>
      <c r="S54" s="12">
        <f>'Surv-rate CEA'!Q52*Parameter!$D$57+'Surv-rate CEA'!P52*Parameter!$D$58</f>
        <v>0.18151408771031649</v>
      </c>
      <c r="T54" s="12">
        <f t="shared" si="9"/>
        <v>0.16728557550394629</v>
      </c>
      <c r="U54" s="12">
        <f>S54-'Surv-rate CEA'!P52*Parameter!$D$58</f>
        <v>5.6754548177665842E-2</v>
      </c>
      <c r="V54" s="12">
        <f t="shared" si="10"/>
        <v>5.2305677064137135E-2</v>
      </c>
      <c r="W54" s="12">
        <f>'Surv-rate CEA'!T52*UPFS+'Surv-rate CEA'!S52*UPD</f>
        <v>0.12884896563895742</v>
      </c>
      <c r="X54" s="12">
        <f t="shared" si="11"/>
        <v>0.11874876293018509</v>
      </c>
      <c r="Y54" s="12">
        <f>W54-'Surv-rate CEA'!S52*UPD</f>
        <v>1.3702292266468741E-2</v>
      </c>
      <c r="Z54" s="12">
        <f t="shared" si="12"/>
        <v>1.2628198044758249E-2</v>
      </c>
      <c r="AA54" s="12">
        <f>'Surv-rate CEA'!W52*UPFS+'Surv-rate CEA'!V52*UPD</f>
        <v>0.19684765481691016</v>
      </c>
      <c r="AB54" s="12">
        <f t="shared" si="13"/>
        <v>0.18141717614338865</v>
      </c>
      <c r="AC54" s="12">
        <f>AA54-'Surv-rate CEA'!V52*UPD</f>
        <v>0.12352370219340253</v>
      </c>
      <c r="AD54" s="12">
        <f t="shared" si="14"/>
        <v>0.11384093582190302</v>
      </c>
      <c r="AE54" s="12">
        <f>'Surv-rate CEA'!Z52*UPFS+'Surv-rate CEA'!Y52*UPD</f>
        <v>0.18151408771031649</v>
      </c>
      <c r="AF54" s="12">
        <f t="shared" si="15"/>
        <v>0.16728557550394629</v>
      </c>
      <c r="AG54" s="12">
        <f>AE54-'Surv-rate CEA'!Y52*UPD</f>
        <v>5.6754548177665842E-2</v>
      </c>
      <c r="AH54" s="12">
        <f t="shared" si="16"/>
        <v>5.2305677064137135E-2</v>
      </c>
      <c r="AI54" s="12">
        <f>'Surv-rate CEA'!AC52*UPFS+'Surv-rate CEA'!AB52*UPD</f>
        <v>0.14105156957075643</v>
      </c>
      <c r="AJ54" s="12">
        <f t="shared" si="17"/>
        <v>0.12999483009294721</v>
      </c>
      <c r="AK54" s="12">
        <f>AI54-'Surv-rate CEA'!AB52*UPD</f>
        <v>4.2377004213109498E-2</v>
      </c>
      <c r="AL54" s="12">
        <f t="shared" si="18"/>
        <v>3.9055158898943509E-2</v>
      </c>
      <c r="AM54" s="12">
        <f>'Surv-rate CEA'!AF52*UPFS+'Surv-rate CEA'!AE52*UPD</f>
        <v>0.27103142746470443</v>
      </c>
      <c r="AN54" s="12">
        <f t="shared" si="19"/>
        <v>0.24978583698389292</v>
      </c>
      <c r="AO54" s="12">
        <f>AM54-'Surv-rate CEA'!AE52*UPD</f>
        <v>0.10260545224575265</v>
      </c>
      <c r="AP54" s="12">
        <f t="shared" si="20"/>
        <v>9.4562424026098657E-2</v>
      </c>
      <c r="AQ54" s="42">
        <f>'Surv-rate CEA'!AI52*UPFS+'Surv-rate CEA'!AH52*UPD</f>
        <v>0.12884896563895742</v>
      </c>
      <c r="AR54" s="12">
        <f t="shared" si="21"/>
        <v>0.11874876293018509</v>
      </c>
      <c r="AS54" s="42">
        <f>AQ54-'Surv-rate CEA'!AH52*UPD</f>
        <v>1.3702292266468741E-2</v>
      </c>
      <c r="AT54" s="12">
        <f t="shared" si="22"/>
        <v>1.2628198044758249E-2</v>
      </c>
      <c r="AU54" s="12">
        <f>'Surv-rate CEA'!AL52*UPFS+'Surv-rate CEA'!AK52*UPD</f>
        <v>0.18363699646257936</v>
      </c>
      <c r="AV54" s="12">
        <f t="shared" si="23"/>
        <v>0.16924207384985665</v>
      </c>
      <c r="AW54" s="12">
        <f>AU54-'Surv-rate CEA'!AK52*UPD</f>
        <v>0.14637681727543966</v>
      </c>
      <c r="AX54" s="12">
        <f t="shared" si="24"/>
        <v>0.13490264269425184</v>
      </c>
      <c r="AY54" s="12">
        <f>'Surv-rate CEA'!AO52*UPFS+'Surv-rate CEA'!AN52*UPD</f>
        <v>0.14105156957075643</v>
      </c>
      <c r="AZ54" s="12">
        <f t="shared" si="25"/>
        <v>0.12999483009294721</v>
      </c>
      <c r="BA54" s="12">
        <f>AY54-'Surv-rate CEA'!AN52*UPD</f>
        <v>4.2377004213109498E-2</v>
      </c>
      <c r="BB54" s="12">
        <f t="shared" si="26"/>
        <v>3.9055158898943509E-2</v>
      </c>
    </row>
    <row r="55" spans="1:54">
      <c r="A55" s="12">
        <v>50</v>
      </c>
      <c r="B55" s="12">
        <f t="shared" si="27"/>
        <v>2.8191780821917809</v>
      </c>
      <c r="C55" s="12">
        <f>'Surv-rate CEA'!D53*Parameter!$D$57+'Surv-rate CEA'!E53*Parameter!$D$58</f>
        <v>0.18309264204912803</v>
      </c>
      <c r="D55" s="12">
        <f t="shared" si="1"/>
        <v>0.16845366689028263</v>
      </c>
      <c r="E55" s="12">
        <f>C55-'Surv-rate CEA'!E53*Parameter!$D$58</f>
        <v>3.9792153950672454E-2</v>
      </c>
      <c r="F55" s="12">
        <f t="shared" si="2"/>
        <v>3.6610615104100221E-2</v>
      </c>
      <c r="G55" s="12">
        <f>'Surv-rate CEA'!G53*Parameter!$D$57+'Surv-rate CEA'!H53*Parameter!$D$58</f>
        <v>0.12572887903867866</v>
      </c>
      <c r="H55" s="12">
        <f t="shared" si="3"/>
        <v>0.11567636181899249</v>
      </c>
      <c r="I55" s="12">
        <f>G55-'Surv-rate CEA'!H53*Parameter!$D$58</f>
        <v>1.2975323935934285E-2</v>
      </c>
      <c r="J55" s="12">
        <f t="shared" si="4"/>
        <v>1.1937895874105634E-2</v>
      </c>
      <c r="K55" s="12">
        <f>'Surv-rate CEA'!K53*Parameter!$D$57+'Surv-rate CEA'!J53*Parameter!$D$58</f>
        <v>0.17796656767295452</v>
      </c>
      <c r="L55" s="12">
        <f t="shared" si="5"/>
        <v>0.16373744227440185</v>
      </c>
      <c r="M55" s="12">
        <f>K55-'Surv-rate CEA'!J53*Parameter!$D$58</f>
        <v>5.4808593751912729E-2</v>
      </c>
      <c r="N55" s="12">
        <f t="shared" si="6"/>
        <v>5.0426431621059802E-2</v>
      </c>
      <c r="O55" s="12">
        <f>'Surv-rate CEA'!N53*Parameter!$D$57+'Surv-rate CEA'!M53*Parameter!$D$58</f>
        <v>0.13797319880920819</v>
      </c>
      <c r="P55" s="12">
        <f t="shared" si="7"/>
        <v>0.126941700179064</v>
      </c>
      <c r="Q55" s="12">
        <f>O55-'Surv-rate CEA'!M53*Parameter!$D$58</f>
        <v>1.2975323935934285E-2</v>
      </c>
      <c r="R55" s="12">
        <f t="shared" si="8"/>
        <v>1.1937895874105634E-2</v>
      </c>
      <c r="S55" s="12">
        <f>'Surv-rate CEA'!Q53*Parameter!$D$57+'Surv-rate CEA'!P53*Parameter!$D$58</f>
        <v>0.17796656767295452</v>
      </c>
      <c r="T55" s="12">
        <f t="shared" si="9"/>
        <v>0.16373744227440185</v>
      </c>
      <c r="U55" s="12">
        <f>S55-'Surv-rate CEA'!P53*Parameter!$D$58</f>
        <v>5.4808593751912729E-2</v>
      </c>
      <c r="V55" s="12">
        <f t="shared" si="10"/>
        <v>5.0426431621059802E-2</v>
      </c>
      <c r="W55" s="12">
        <f>'Surv-rate CEA'!T53*UPFS+'Surv-rate CEA'!S53*UPD</f>
        <v>0.12572887903867866</v>
      </c>
      <c r="X55" s="12">
        <f t="shared" si="11"/>
        <v>0.11567636181899249</v>
      </c>
      <c r="Y55" s="12">
        <f>W55-'Surv-rate CEA'!S53*UPD</f>
        <v>1.2975323935934285E-2</v>
      </c>
      <c r="Z55" s="12">
        <f t="shared" si="12"/>
        <v>1.1937895874105634E-2</v>
      </c>
      <c r="AA55" s="12">
        <f>'Surv-rate CEA'!W53*UPFS+'Surv-rate CEA'!V53*UPD</f>
        <v>0.19319290657790356</v>
      </c>
      <c r="AB55" s="12">
        <f t="shared" si="13"/>
        <v>0.17774637563811729</v>
      </c>
      <c r="AC55" s="12">
        <f>AA55-'Surv-rate CEA'!V53*UPD</f>
        <v>0.12057638713844235</v>
      </c>
      <c r="AD55" s="12">
        <f t="shared" si="14"/>
        <v>0.11093583186375598</v>
      </c>
      <c r="AE55" s="12">
        <f>'Surv-rate CEA'!Z53*UPFS+'Surv-rate CEA'!Y53*UPD</f>
        <v>0.17796656767295452</v>
      </c>
      <c r="AF55" s="12">
        <f t="shared" si="15"/>
        <v>0.16373744227440185</v>
      </c>
      <c r="AG55" s="12">
        <f>AE55-'Surv-rate CEA'!Y53*UPD</f>
        <v>5.4808593751912729E-2</v>
      </c>
      <c r="AH55" s="12">
        <f t="shared" si="16"/>
        <v>5.0426431621059802E-2</v>
      </c>
      <c r="AI55" s="12">
        <f>'Surv-rate CEA'!AC53*UPFS+'Surv-rate CEA'!AB53*UPD</f>
        <v>0.13778493955903232</v>
      </c>
      <c r="AJ55" s="12">
        <f t="shared" si="17"/>
        <v>0.12676849299463969</v>
      </c>
      <c r="AK55" s="12">
        <f>AI55-'Surv-rate CEA'!AB53*UPD</f>
        <v>4.0759259847301166E-2</v>
      </c>
      <c r="AL55" s="12">
        <f t="shared" si="18"/>
        <v>3.7500397089520521E-2</v>
      </c>
      <c r="AM55" s="12">
        <f>'Surv-rate CEA'!AF53*UPFS+'Surv-rate CEA'!AE53*UPD</f>
        <v>0.26728885514752276</v>
      </c>
      <c r="AN55" s="12">
        <f t="shared" si="19"/>
        <v>0.2459180623786309</v>
      </c>
      <c r="AO55" s="12">
        <f>AM55-'Surv-rate CEA'!AE53*UPD</f>
        <v>9.990096429589615E-2</v>
      </c>
      <c r="AP55" s="12">
        <f t="shared" si="20"/>
        <v>9.1913490204611176E-2</v>
      </c>
      <c r="AQ55" s="42">
        <f>'Surv-rate CEA'!AI53*UPFS+'Surv-rate CEA'!AH53*UPD</f>
        <v>0.12572887903867866</v>
      </c>
      <c r="AR55" s="12">
        <f t="shared" si="21"/>
        <v>0.11567636181899249</v>
      </c>
      <c r="AS55" s="42">
        <f>AQ55-'Surv-rate CEA'!AH53*UPD</f>
        <v>1.2975323935934285E-2</v>
      </c>
      <c r="AT55" s="12">
        <f t="shared" si="22"/>
        <v>1.1937895874105634E-2</v>
      </c>
      <c r="AU55" s="12">
        <f>'Surv-rate CEA'!AL53*UPFS+'Surv-rate CEA'!AK53*UPD</f>
        <v>0.1800357968770262</v>
      </c>
      <c r="AV55" s="12">
        <f t="shared" si="23"/>
        <v>0.16564122848427482</v>
      </c>
      <c r="AW55" s="12">
        <f>AU55-'Surv-rate CEA'!AK53*UPD</f>
        <v>0.14321954605100828</v>
      </c>
      <c r="AX55" s="12">
        <f t="shared" si="24"/>
        <v>0.13176858137303252</v>
      </c>
      <c r="AY55" s="12">
        <f>'Surv-rate CEA'!AO53*UPFS+'Surv-rate CEA'!AN53*UPD</f>
        <v>0.13778493955903232</v>
      </c>
      <c r="AZ55" s="12">
        <f t="shared" si="25"/>
        <v>0.12676849299463969</v>
      </c>
      <c r="BA55" s="12">
        <f>AY55-'Surv-rate CEA'!AN53*UPD</f>
        <v>4.0759259847301166E-2</v>
      </c>
      <c r="BB55" s="12">
        <f t="shared" si="26"/>
        <v>3.7500397089520521E-2</v>
      </c>
    </row>
    <row r="56" spans="1:54">
      <c r="A56" s="12">
        <v>51</v>
      </c>
      <c r="B56" s="12">
        <f t="shared" si="27"/>
        <v>2.8767123287671232</v>
      </c>
      <c r="C56" s="12">
        <f>'Surv-rate CEA'!D54*Parameter!$D$57+'Surv-rate CEA'!E54*Parameter!$D$58</f>
        <v>0.17964379714724441</v>
      </c>
      <c r="D56" s="12">
        <f t="shared" si="1"/>
        <v>0.164999726232436</v>
      </c>
      <c r="E56" s="12">
        <f>C56-'Surv-rate CEA'!E54*Parameter!$D$58</f>
        <v>3.8278759257153572E-2</v>
      </c>
      <c r="F56" s="12">
        <f t="shared" si="2"/>
        <v>3.5158379516832358E-2</v>
      </c>
      <c r="G56" s="12">
        <f>'Surv-rate CEA'!G54*Parameter!$D$57+'Surv-rate CEA'!H54*Parameter!$D$58</f>
        <v>0.12271790176313258</v>
      </c>
      <c r="H56" s="12">
        <f t="shared" si="3"/>
        <v>0.11271427411512185</v>
      </c>
      <c r="I56" s="12">
        <f>G56-'Surv-rate CEA'!H54*Parameter!$D$58</f>
        <v>1.2295038177202747E-2</v>
      </c>
      <c r="J56" s="12">
        <f t="shared" si="4"/>
        <v>1.1292780298965755E-2</v>
      </c>
      <c r="K56" s="12">
        <f>'Surv-rate CEA'!K54*Parameter!$D$57+'Surv-rate CEA'!J54*Parameter!$D$58</f>
        <v>0.17452684732699056</v>
      </c>
      <c r="L56" s="12">
        <f t="shared" si="5"/>
        <v>0.16029989616374193</v>
      </c>
      <c r="M56" s="12">
        <f>K56-'Surv-rate CEA'!J54*Parameter!$D$58</f>
        <v>5.2951727090572442E-2</v>
      </c>
      <c r="N56" s="12">
        <f t="shared" si="6"/>
        <v>4.8635247151438521E-2</v>
      </c>
      <c r="O56" s="12">
        <f>'Surv-rate CEA'!N54*Parameter!$D$57+'Surv-rate CEA'!M54*Parameter!$D$58</f>
        <v>0.13432026173316897</v>
      </c>
      <c r="P56" s="12">
        <f t="shared" si="7"/>
        <v>0.12337084143949797</v>
      </c>
      <c r="Q56" s="12">
        <f>O56-'Surv-rate CEA'!M54*Parameter!$D$58</f>
        <v>1.2295038177202747E-2</v>
      </c>
      <c r="R56" s="12">
        <f t="shared" si="8"/>
        <v>1.1292780298965755E-2</v>
      </c>
      <c r="S56" s="12">
        <f>'Surv-rate CEA'!Q54*Parameter!$D$57+'Surv-rate CEA'!P54*Parameter!$D$58</f>
        <v>0.17452684732699056</v>
      </c>
      <c r="T56" s="12">
        <f t="shared" si="9"/>
        <v>0.16029989616374193</v>
      </c>
      <c r="U56" s="12">
        <f>S56-'Surv-rate CEA'!P54*Parameter!$D$58</f>
        <v>5.2951727090572442E-2</v>
      </c>
      <c r="V56" s="12">
        <f t="shared" si="10"/>
        <v>4.8635247151438521E-2</v>
      </c>
      <c r="W56" s="12">
        <f>'Surv-rate CEA'!T54*UPFS+'Surv-rate CEA'!S54*UPD</f>
        <v>0.12271790176313258</v>
      </c>
      <c r="X56" s="12">
        <f t="shared" si="11"/>
        <v>0.11271427411512185</v>
      </c>
      <c r="Y56" s="12">
        <f>W56-'Surv-rate CEA'!S54*UPD</f>
        <v>1.2295038177202747E-2</v>
      </c>
      <c r="Z56" s="12">
        <f t="shared" si="12"/>
        <v>1.1292780298965755E-2</v>
      </c>
      <c r="AA56" s="12">
        <f>'Surv-rate CEA'!W54*UPFS+'Surv-rate CEA'!V54*UPD</f>
        <v>0.18964524538469521</v>
      </c>
      <c r="AB56" s="12">
        <f t="shared" si="13"/>
        <v>0.17418588376925678</v>
      </c>
      <c r="AC56" s="12">
        <f>AA56-'Surv-rate CEA'!V54*UPD</f>
        <v>0.11773382064745412</v>
      </c>
      <c r="AD56" s="12">
        <f t="shared" si="14"/>
        <v>0.10813648165767815</v>
      </c>
      <c r="AE56" s="12">
        <f>'Surv-rate CEA'!Z54*UPFS+'Surv-rate CEA'!Y54*UPD</f>
        <v>0.17452684732699056</v>
      </c>
      <c r="AF56" s="12">
        <f t="shared" si="15"/>
        <v>0.16029989616374193</v>
      </c>
      <c r="AG56" s="12">
        <f>AE56-'Surv-rate CEA'!Y54*UPD</f>
        <v>5.2951727090572442E-2</v>
      </c>
      <c r="AH56" s="12">
        <f t="shared" si="16"/>
        <v>4.8635247151438521E-2</v>
      </c>
      <c r="AI56" s="12">
        <f>'Surv-rate CEA'!AC54*UPFS+'Surv-rate CEA'!AB54*UPD</f>
        <v>0.13462907798666665</v>
      </c>
      <c r="AJ56" s="12">
        <f t="shared" si="17"/>
        <v>0.12365448383679979</v>
      </c>
      <c r="AK56" s="12">
        <f>AI56-'Surv-rate CEA'!AB54*UPD</f>
        <v>3.922175506080193E-2</v>
      </c>
      <c r="AL56" s="12">
        <f t="shared" si="18"/>
        <v>3.6024504882200707E-2</v>
      </c>
      <c r="AM56" s="12">
        <f>'Surv-rate CEA'!AF54*UPFS+'Surv-rate CEA'!AE54*UPD</f>
        <v>0.263639116513745</v>
      </c>
      <c r="AN56" s="12">
        <f t="shared" si="19"/>
        <v>0.24214797693946696</v>
      </c>
      <c r="AO56" s="12">
        <f>AM56-'Surv-rate CEA'!AE54*UPD</f>
        <v>9.7299229202186893E-2</v>
      </c>
      <c r="AP56" s="12">
        <f t="shared" si="20"/>
        <v>8.9367662206722293E-2</v>
      </c>
      <c r="AQ56" s="42">
        <f>'Surv-rate CEA'!AI54*UPFS+'Surv-rate CEA'!AH54*UPD</f>
        <v>0.12271790176313258</v>
      </c>
      <c r="AR56" s="12">
        <f t="shared" si="21"/>
        <v>0.11271427411512185</v>
      </c>
      <c r="AS56" s="42">
        <f>AQ56-'Surv-rate CEA'!AH54*UPD</f>
        <v>1.2295038177202747E-2</v>
      </c>
      <c r="AT56" s="12">
        <f t="shared" si="22"/>
        <v>1.1292780298965755E-2</v>
      </c>
      <c r="AU56" s="12">
        <f>'Surv-rate CEA'!AL54*UPFS+'Surv-rate CEA'!AK54*UPD</f>
        <v>0.17654366775805241</v>
      </c>
      <c r="AV56" s="12">
        <f t="shared" si="23"/>
        <v>0.16215231091042218</v>
      </c>
      <c r="AW56" s="12">
        <f>AU56-'Surv-rate CEA'!AK54*UPD</f>
        <v>0.1401673820205131</v>
      </c>
      <c r="AX56" s="12">
        <f t="shared" si="24"/>
        <v>0.1287413204762394</v>
      </c>
      <c r="AY56" s="12">
        <f>'Surv-rate CEA'!AO54*UPFS+'Surv-rate CEA'!AN54*UPD</f>
        <v>0.13462907798666665</v>
      </c>
      <c r="AZ56" s="12">
        <f t="shared" si="25"/>
        <v>0.12365448383679979</v>
      </c>
      <c r="BA56" s="12">
        <f>AY56-'Surv-rate CEA'!AN54*UPD</f>
        <v>3.922175506080193E-2</v>
      </c>
      <c r="BB56" s="12">
        <f t="shared" si="26"/>
        <v>3.6024504882200707E-2</v>
      </c>
    </row>
    <row r="57" spans="1:54">
      <c r="A57" s="12">
        <v>52</v>
      </c>
      <c r="B57" s="12">
        <f t="shared" si="27"/>
        <v>2.9342465753424656</v>
      </c>
      <c r="C57" s="12">
        <f>'Surv-rate CEA'!D55*Parameter!$D$57+'Surv-rate CEA'!E55*Parameter!$D$58</f>
        <v>0.1762969433866487</v>
      </c>
      <c r="D57" s="12">
        <f t="shared" si="1"/>
        <v>0.16165055498823475</v>
      </c>
      <c r="E57" s="12">
        <f>C57-'Surv-rate CEA'!E55*Parameter!$D$58</f>
        <v>3.6839948470256401E-2</v>
      </c>
      <c r="F57" s="12">
        <f t="shared" si="2"/>
        <v>3.3779361125360924E-2</v>
      </c>
      <c r="G57" s="12">
        <f>'Surv-rate CEA'!G55*Parameter!$D$57+'Surv-rate CEA'!H55*Parameter!$D$58</f>
        <v>0.11981094049460719</v>
      </c>
      <c r="H57" s="12">
        <f t="shared" si="3"/>
        <v>0.10985729334024495</v>
      </c>
      <c r="I57" s="12">
        <f>G57-'Surv-rate CEA'!H55*Parameter!$D$58</f>
        <v>1.1657901563226852E-2</v>
      </c>
      <c r="J57" s="12">
        <f t="shared" si="4"/>
        <v>1.0689387016545107E-2</v>
      </c>
      <c r="K57" s="12">
        <f>'Surv-rate CEA'!K55*Parameter!$D$57+'Surv-rate CEA'!J55*Parameter!$D$58</f>
        <v>0.17119036709518659</v>
      </c>
      <c r="L57" s="12">
        <f t="shared" si="5"/>
        <v>0.15696822257936144</v>
      </c>
      <c r="M57" s="12">
        <f>K57-'Surv-rate CEA'!J55*Parameter!$D$58</f>
        <v>5.1178794410069672E-2</v>
      </c>
      <c r="N57" s="12">
        <f t="shared" si="6"/>
        <v>4.6926965159414476E-2</v>
      </c>
      <c r="O57" s="12">
        <f>'Surv-rate CEA'!N55*Parameter!$D$57+'Surv-rate CEA'!M55*Parameter!$D$58</f>
        <v>0.13081205887117339</v>
      </c>
      <c r="P57" s="12">
        <f t="shared" si="7"/>
        <v>0.11994446136994245</v>
      </c>
      <c r="Q57" s="12">
        <f>O57-'Surv-rate CEA'!M55*Parameter!$D$58</f>
        <v>1.1657901563226866E-2</v>
      </c>
      <c r="R57" s="12">
        <f t="shared" si="8"/>
        <v>1.0689387016545119E-2</v>
      </c>
      <c r="S57" s="12">
        <f>'Surv-rate CEA'!Q55*Parameter!$D$57+'Surv-rate CEA'!P55*Parameter!$D$58</f>
        <v>0.17119036709518659</v>
      </c>
      <c r="T57" s="12">
        <f t="shared" si="9"/>
        <v>0.15696822257936144</v>
      </c>
      <c r="U57" s="12">
        <f>S57-'Surv-rate CEA'!P55*Parameter!$D$58</f>
        <v>5.1178794410069672E-2</v>
      </c>
      <c r="V57" s="12">
        <f t="shared" si="10"/>
        <v>4.6926965159414476E-2</v>
      </c>
      <c r="W57" s="12">
        <f>'Surv-rate CEA'!T55*UPFS+'Surv-rate CEA'!S55*UPD</f>
        <v>0.11981094049460719</v>
      </c>
      <c r="X57" s="12">
        <f t="shared" si="11"/>
        <v>0.10985729334024495</v>
      </c>
      <c r="Y57" s="12">
        <f>W57-'Surv-rate CEA'!S55*UPD</f>
        <v>1.1657901563226852E-2</v>
      </c>
      <c r="Z57" s="12">
        <f t="shared" si="12"/>
        <v>1.0689387016545107E-2</v>
      </c>
      <c r="AA57" s="12">
        <f>'Surv-rate CEA'!W55*UPFS+'Surv-rate CEA'!V55*UPD</f>
        <v>0.18620026930137312</v>
      </c>
      <c r="AB57" s="12">
        <f t="shared" si="13"/>
        <v>0.17073113290179268</v>
      </c>
      <c r="AC57" s="12">
        <f>AA57-'Surv-rate CEA'!V55*UPD</f>
        <v>0.11499096810751548</v>
      </c>
      <c r="AD57" s="12">
        <f t="shared" si="14"/>
        <v>0.10543775437131039</v>
      </c>
      <c r="AE57" s="12">
        <f>'Surv-rate CEA'!Z55*UPFS+'Surv-rate CEA'!Y55*UPD</f>
        <v>0.17119036709518659</v>
      </c>
      <c r="AF57" s="12">
        <f t="shared" si="15"/>
        <v>0.15696822257936144</v>
      </c>
      <c r="AG57" s="12">
        <f>AE57-'Surv-rate CEA'!Y55*UPD</f>
        <v>5.1178794410069672E-2</v>
      </c>
      <c r="AH57" s="12">
        <f t="shared" si="16"/>
        <v>4.6926965159414476E-2</v>
      </c>
      <c r="AI57" s="12">
        <f>'Surv-rate CEA'!AC55*UPFS+'Surv-rate CEA'!AB55*UPD</f>
        <v>0.13157893627295858</v>
      </c>
      <c r="AJ57" s="12">
        <f t="shared" si="17"/>
        <v>0.12064762817037093</v>
      </c>
      <c r="AK57" s="12">
        <f>AI57-'Surv-rate CEA'!AB55*UPD</f>
        <v>3.7759552773562577E-2</v>
      </c>
      <c r="AL57" s="12">
        <f t="shared" si="18"/>
        <v>3.4622566589638255E-2</v>
      </c>
      <c r="AM57" s="12">
        <f>'Surv-rate CEA'!AF55*UPFS+'Surv-rate CEA'!AE55*UPD</f>
        <v>0.26007876092634363</v>
      </c>
      <c r="AN57" s="12">
        <f t="shared" si="19"/>
        <v>0.23847195099798754</v>
      </c>
      <c r="AO57" s="12">
        <f>AM57-'Surv-rate CEA'!AE55*UPD</f>
        <v>9.4795068768491558E-2</v>
      </c>
      <c r="AP57" s="12">
        <f t="shared" si="20"/>
        <v>8.6919688919206928E-2</v>
      </c>
      <c r="AQ57" s="42">
        <f>'Surv-rate CEA'!AI55*UPFS+'Surv-rate CEA'!AH55*UPD</f>
        <v>0.11981094049460719</v>
      </c>
      <c r="AR57" s="12">
        <f t="shared" si="21"/>
        <v>0.10985729334024495</v>
      </c>
      <c r="AS57" s="42">
        <f>AQ57-'Surv-rate CEA'!AH55*UPD</f>
        <v>1.1657901563226852E-2</v>
      </c>
      <c r="AT57" s="12">
        <f t="shared" si="22"/>
        <v>1.0689387016545107E-2</v>
      </c>
      <c r="AU57" s="12">
        <f>'Surv-rate CEA'!AL55*UPFS+'Surv-rate CEA'!AK55*UPD</f>
        <v>0.17315602982658496</v>
      </c>
      <c r="AV57" s="12">
        <f t="shared" si="23"/>
        <v>0.15877058208342473</v>
      </c>
      <c r="AW57" s="12">
        <f>AU57-'Surv-rate CEA'!AK55*UPD</f>
        <v>0.1372154969401726</v>
      </c>
      <c r="AX57" s="12">
        <f t="shared" si="24"/>
        <v>0.12581591494027647</v>
      </c>
      <c r="AY57" s="12">
        <f>'Surv-rate CEA'!AO55*UPFS+'Surv-rate CEA'!AN55*UPD</f>
        <v>0.13157893627295858</v>
      </c>
      <c r="AZ57" s="12">
        <f t="shared" si="25"/>
        <v>0.12064762817037093</v>
      </c>
      <c r="BA57" s="12">
        <f>AY57-'Surv-rate CEA'!AN55*UPD</f>
        <v>3.7759552773562577E-2</v>
      </c>
      <c r="BB57" s="12">
        <f t="shared" si="26"/>
        <v>3.4622566589638255E-2</v>
      </c>
    </row>
    <row r="58" spans="1:54">
      <c r="A58" s="12">
        <v>53</v>
      </c>
      <c r="B58" s="12">
        <f t="shared" si="27"/>
        <v>2.9917808219178084</v>
      </c>
      <c r="C58" s="12">
        <f>'Surv-rate CEA'!D56*Parameter!$D$57+'Surv-rate CEA'!E56*Parameter!$D$58</f>
        <v>0.17304785608154089</v>
      </c>
      <c r="D58" s="12">
        <f t="shared" si="1"/>
        <v>0.15840178105130645</v>
      </c>
      <c r="E58" s="12">
        <f>C58-'Surv-rate CEA'!E56*Parameter!$D$58</f>
        <v>3.5471169947756342E-2</v>
      </c>
      <c r="F58" s="12">
        <f t="shared" si="2"/>
        <v>3.2469032687990236E-2</v>
      </c>
      <c r="G58" s="12">
        <f>'Surv-rate CEA'!G56*Parameter!$D$57+'Surv-rate CEA'!H56*Parameter!$D$58</f>
        <v>0.11700320173485014</v>
      </c>
      <c r="H58" s="12">
        <f t="shared" si="3"/>
        <v>0.10710052099560539</v>
      </c>
      <c r="I58" s="12">
        <f>G58-'Surv-rate CEA'!H56*Parameter!$D$58</f>
        <v>1.1060689176102076E-2</v>
      </c>
      <c r="J58" s="12">
        <f t="shared" si="4"/>
        <v>1.0124556899011282E-2</v>
      </c>
      <c r="K58" s="12">
        <f>'Surv-rate CEA'!K56*Parameter!$D$57+'Surv-rate CEA'!J56*Parameter!$D$58</f>
        <v>0.16795281646105215</v>
      </c>
      <c r="L58" s="12">
        <f t="shared" si="5"/>
        <v>0.1537379651064727</v>
      </c>
      <c r="M58" s="12">
        <f>K58-'Surv-rate CEA'!J56*Parameter!$D$58</f>
        <v>4.9485003568528627E-2</v>
      </c>
      <c r="N58" s="12">
        <f t="shared" si="6"/>
        <v>4.5296791755060226E-2</v>
      </c>
      <c r="O58" s="12">
        <f>'Surv-rate CEA'!N56*Parameter!$D$57+'Surv-rate CEA'!M56*Parameter!$D$58</f>
        <v>0.12744075349258027</v>
      </c>
      <c r="P58" s="12">
        <f t="shared" si="7"/>
        <v>0.1166546803228414</v>
      </c>
      <c r="Q58" s="12">
        <f>O58-'Surv-rate CEA'!M56*Parameter!$D$58</f>
        <v>1.1060689176102076E-2</v>
      </c>
      <c r="R58" s="12">
        <f t="shared" si="8"/>
        <v>1.0124556899011282E-2</v>
      </c>
      <c r="S58" s="12">
        <f>'Surv-rate CEA'!Q56*Parameter!$D$57+'Surv-rate CEA'!P56*Parameter!$D$58</f>
        <v>0.16795281646105215</v>
      </c>
      <c r="T58" s="12">
        <f t="shared" si="9"/>
        <v>0.1537379651064727</v>
      </c>
      <c r="U58" s="12">
        <f>S58-'Surv-rate CEA'!P56*Parameter!$D$58</f>
        <v>4.9485003568528627E-2</v>
      </c>
      <c r="V58" s="12">
        <f t="shared" si="10"/>
        <v>4.5296791755060226E-2</v>
      </c>
      <c r="W58" s="12">
        <f>'Surv-rate CEA'!T56*UPFS+'Surv-rate CEA'!S56*UPD</f>
        <v>0.11700320173485014</v>
      </c>
      <c r="X58" s="12">
        <f t="shared" si="11"/>
        <v>0.10710052099560539</v>
      </c>
      <c r="Y58" s="12">
        <f>W58-'Surv-rate CEA'!S56*UPD</f>
        <v>1.1060689176102076E-2</v>
      </c>
      <c r="Z58" s="12">
        <f t="shared" si="12"/>
        <v>1.0124556899011282E-2</v>
      </c>
      <c r="AA58" s="12">
        <f>'Surv-rate CEA'!W56*UPFS+'Surv-rate CEA'!V56*UPD</f>
        <v>0.18285381106797749</v>
      </c>
      <c r="AB58" s="12">
        <f t="shared" si="13"/>
        <v>0.16737779941947731</v>
      </c>
      <c r="AC58" s="12">
        <f>AA58-'Surv-rate CEA'!V56*UPD</f>
        <v>0.11234310153077916</v>
      </c>
      <c r="AD58" s="12">
        <f t="shared" si="14"/>
        <v>0.10283483294307863</v>
      </c>
      <c r="AE58" s="12">
        <f>'Surv-rate CEA'!Z56*UPFS+'Surv-rate CEA'!Y56*UPD</f>
        <v>0.16795281646105215</v>
      </c>
      <c r="AF58" s="12">
        <f t="shared" si="15"/>
        <v>0.1537379651064727</v>
      </c>
      <c r="AG58" s="12">
        <f>AE58-'Surv-rate CEA'!Y56*UPD</f>
        <v>4.9485003568528627E-2</v>
      </c>
      <c r="AH58" s="12">
        <f t="shared" si="16"/>
        <v>4.5296791755060226E-2</v>
      </c>
      <c r="AI58" s="12">
        <f>'Surv-rate CEA'!AC56*UPFS+'Surv-rate CEA'!AB56*UPD</f>
        <v>0.12862975685123643</v>
      </c>
      <c r="AJ58" s="12">
        <f t="shared" si="17"/>
        <v>0.11774305121602584</v>
      </c>
      <c r="AK58" s="12">
        <f>AI58-'Surv-rate CEA'!AB56*UPD</f>
        <v>3.6368079691849506E-2</v>
      </c>
      <c r="AL58" s="12">
        <f t="shared" si="18"/>
        <v>3.3290031596174822E-2</v>
      </c>
      <c r="AM58" s="12">
        <f>'Surv-rate CEA'!AF56*UPFS+'Surv-rate CEA'!AE56*UPD</f>
        <v>0.25660451009821167</v>
      </c>
      <c r="AN58" s="12">
        <f t="shared" si="19"/>
        <v>0.23488653570028525</v>
      </c>
      <c r="AO58" s="12">
        <f>AM58-'Surv-rate CEA'!AE56*UPD</f>
        <v>9.2383631526305549E-2</v>
      </c>
      <c r="AP58" s="12">
        <f t="shared" si="20"/>
        <v>8.4564652259308815E-2</v>
      </c>
      <c r="AQ58" s="42">
        <f>'Surv-rate CEA'!AI56*UPFS+'Surv-rate CEA'!AH56*UPD</f>
        <v>0.11700320173485014</v>
      </c>
      <c r="AR58" s="12">
        <f t="shared" si="21"/>
        <v>0.10710052099560539</v>
      </c>
      <c r="AS58" s="42">
        <f>AQ58-'Surv-rate CEA'!AH56*UPD</f>
        <v>1.1060689176102076E-2</v>
      </c>
      <c r="AT58" s="12">
        <f t="shared" si="22"/>
        <v>1.0124556899011282E-2</v>
      </c>
      <c r="AU58" s="12">
        <f>'Surv-rate CEA'!AL56*UPFS+'Surv-rate CEA'!AK56*UPD</f>
        <v>0.16986855143600782</v>
      </c>
      <c r="AV58" s="12">
        <f t="shared" si="23"/>
        <v>0.15549155997280995</v>
      </c>
      <c r="AW58" s="12">
        <f>AU58-'Surv-rate CEA'!AK56*UPD</f>
        <v>0.13435934700297303</v>
      </c>
      <c r="AX58" s="12">
        <f t="shared" si="24"/>
        <v>0.12298771188550821</v>
      </c>
      <c r="AY58" s="12">
        <f>'Surv-rate CEA'!AO56*UPFS+'Surv-rate CEA'!AN56*UPD</f>
        <v>0.12862975685123643</v>
      </c>
      <c r="AZ58" s="12">
        <f t="shared" si="25"/>
        <v>0.11774305121602584</v>
      </c>
      <c r="BA58" s="12">
        <f>AY58-'Surv-rate CEA'!AN56*UPD</f>
        <v>3.6368079691849506E-2</v>
      </c>
      <c r="BB58" s="12">
        <f t="shared" si="26"/>
        <v>3.3290031596174822E-2</v>
      </c>
    </row>
    <row r="59" spans="1:54">
      <c r="A59" s="12">
        <v>54</v>
      </c>
      <c r="B59" s="12">
        <f t="shared" si="27"/>
        <v>3.0493150684931507</v>
      </c>
      <c r="C59" s="12">
        <f>'Surv-rate CEA'!D57*Parameter!$D$57+'Surv-rate CEA'!E57*Parameter!$D$58</f>
        <v>0.16989253753243949</v>
      </c>
      <c r="D59" s="12">
        <f t="shared" si="1"/>
        <v>0.15524926770502487</v>
      </c>
      <c r="E59" s="12">
        <f>C59-'Surv-rate CEA'!E57*Parameter!$D$58</f>
        <v>3.4168204309025202E-2</v>
      </c>
      <c r="F59" s="12">
        <f t="shared" si="2"/>
        <v>3.1223200117067959E-2</v>
      </c>
      <c r="G59" s="12">
        <f>'Surv-rate CEA'!G57*Parameter!$D$57+'Surv-rate CEA'!H57*Parameter!$D$58</f>
        <v>0.11429017046903767</v>
      </c>
      <c r="H59" s="12">
        <f t="shared" si="3"/>
        <v>0.10443934459341744</v>
      </c>
      <c r="I59" s="12">
        <f>G59-'Surv-rate CEA'!H57*Parameter!$D$58</f>
        <v>1.0500454080811544E-2</v>
      </c>
      <c r="J59" s="12">
        <f t="shared" si="4"/>
        <v>9.5954056034095198E-3</v>
      </c>
      <c r="K59" s="12">
        <f>'Surv-rate CEA'!K57*Parameter!$D$57+'Surv-rate CEA'!J57*Parameter!$D$58</f>
        <v>0.16481011729996886</v>
      </c>
      <c r="L59" s="12">
        <f t="shared" si="5"/>
        <v>0.15060490821331024</v>
      </c>
      <c r="M59" s="12">
        <f>K59-'Surv-rate CEA'!J57*Parameter!$D$58</f>
        <v>4.7865894227414219E-2</v>
      </c>
      <c r="N59" s="12">
        <f t="shared" si="6"/>
        <v>4.3740267434838463E-2</v>
      </c>
      <c r="O59" s="12">
        <f>'Surv-rate CEA'!N57*Parameter!$D$57+'Surv-rate CEA'!M57*Parameter!$D$58</f>
        <v>0.12419904967205703</v>
      </c>
      <c r="P59" s="12">
        <f t="shared" si="7"/>
        <v>0.11349416396564899</v>
      </c>
      <c r="Q59" s="12">
        <f>O59-'Surv-rate CEA'!M57*Parameter!$D$58</f>
        <v>1.0500454080811544E-2</v>
      </c>
      <c r="R59" s="12">
        <f t="shared" si="8"/>
        <v>9.5954056034095198E-3</v>
      </c>
      <c r="S59" s="12">
        <f>'Surv-rate CEA'!Q57*Parameter!$D$57+'Surv-rate CEA'!P57*Parameter!$D$58</f>
        <v>0.16481011729996886</v>
      </c>
      <c r="T59" s="12">
        <f t="shared" si="9"/>
        <v>0.15060490821331024</v>
      </c>
      <c r="U59" s="12">
        <f>S59-'Surv-rate CEA'!P57*Parameter!$D$58</f>
        <v>4.7865894227414219E-2</v>
      </c>
      <c r="V59" s="12">
        <f t="shared" si="10"/>
        <v>4.3740267434838463E-2</v>
      </c>
      <c r="W59" s="12">
        <f>'Surv-rate CEA'!T57*UPFS+'Surv-rate CEA'!S57*UPD</f>
        <v>0.11429017046903767</v>
      </c>
      <c r="X59" s="12">
        <f t="shared" si="11"/>
        <v>0.10443934459341744</v>
      </c>
      <c r="Y59" s="12">
        <f>W59-'Surv-rate CEA'!S57*UPD</f>
        <v>1.0500454080811544E-2</v>
      </c>
      <c r="Z59" s="12">
        <f t="shared" si="12"/>
        <v>9.5954056034095198E-3</v>
      </c>
      <c r="AA59" s="12">
        <f>'Surv-rate CEA'!W57*UPFS+'Surv-rate CEA'!V57*UPD</f>
        <v>0.17960192273804446</v>
      </c>
      <c r="AB59" s="12">
        <f t="shared" si="13"/>
        <v>0.16412178773992253</v>
      </c>
      <c r="AC59" s="12">
        <f>AA59-'Surv-rate CEA'!V57*UPD</f>
        <v>0.10978577694935508</v>
      </c>
      <c r="AD59" s="12">
        <f t="shared" si="14"/>
        <v>0.10032319090272074</v>
      </c>
      <c r="AE59" s="12">
        <f>'Surv-rate CEA'!Z57*UPFS+'Surv-rate CEA'!Y57*UPD</f>
        <v>0.16481011729996886</v>
      </c>
      <c r="AF59" s="12">
        <f t="shared" si="15"/>
        <v>0.15060490821331024</v>
      </c>
      <c r="AG59" s="12">
        <f>AE59-'Surv-rate CEA'!Y57*UPD</f>
        <v>4.7865894227414219E-2</v>
      </c>
      <c r="AH59" s="12">
        <f t="shared" si="16"/>
        <v>4.3740267434838463E-2</v>
      </c>
      <c r="AI59" s="12">
        <f>'Surv-rate CEA'!AC57*UPFS+'Surv-rate CEA'!AB57*UPD</f>
        <v>0.12577705287701435</v>
      </c>
      <c r="AJ59" s="12">
        <f t="shared" si="17"/>
        <v>0.11493615691933613</v>
      </c>
      <c r="AK59" s="12">
        <f>AI59-'Surv-rate CEA'!AB57*UPD</f>
        <v>3.5043095072864197E-2</v>
      </c>
      <c r="AL59" s="12">
        <f t="shared" si="18"/>
        <v>3.2022682851157794E-2</v>
      </c>
      <c r="AM59" s="12">
        <f>'Surv-rate CEA'!AF57*UPFS+'Surv-rate CEA'!AE57*UPD</f>
        <v>0.25321324730839256</v>
      </c>
      <c r="AN59" s="12">
        <f t="shared" si="19"/>
        <v>0.23138845171662223</v>
      </c>
      <c r="AO59" s="12">
        <f>AM59-'Surv-rate CEA'!AE57*UPD</f>
        <v>9.0060367970997757E-2</v>
      </c>
      <c r="AP59" s="12">
        <f t="shared" si="20"/>
        <v>8.2297941862648175E-2</v>
      </c>
      <c r="AQ59" s="42">
        <f>'Surv-rate CEA'!AI57*UPFS+'Surv-rate CEA'!AH57*UPD</f>
        <v>0.11429017046903767</v>
      </c>
      <c r="AR59" s="12">
        <f t="shared" si="21"/>
        <v>0.10443934459341744</v>
      </c>
      <c r="AS59" s="42">
        <f>AQ59-'Surv-rate CEA'!AH57*UPD</f>
        <v>1.0500454080811544E-2</v>
      </c>
      <c r="AT59" s="12">
        <f t="shared" si="22"/>
        <v>9.5954056034095198E-3</v>
      </c>
      <c r="AU59" s="12">
        <f>'Surv-rate CEA'!AL57*UPFS+'Surv-rate CEA'!AK57*UPD</f>
        <v>0.16667713219674307</v>
      </c>
      <c r="AV59" s="12">
        <f t="shared" si="23"/>
        <v>0.15231100254640137</v>
      </c>
      <c r="AW59" s="12">
        <f>AU59-'Surv-rate CEA'!AK57*UPD</f>
        <v>0.13159465240289317</v>
      </c>
      <c r="AX59" s="12">
        <f t="shared" si="24"/>
        <v>0.12025232959714625</v>
      </c>
      <c r="AY59" s="12">
        <f>'Surv-rate CEA'!AO57*UPFS+'Surv-rate CEA'!AN57*UPD</f>
        <v>0.12577705287701435</v>
      </c>
      <c r="AZ59" s="12">
        <f t="shared" si="25"/>
        <v>0.11493615691933613</v>
      </c>
      <c r="BA59" s="12">
        <f>AY59-'Surv-rate CEA'!AN57*UPD</f>
        <v>3.5043095072864197E-2</v>
      </c>
      <c r="BB59" s="12">
        <f t="shared" si="26"/>
        <v>3.2022682851157794E-2</v>
      </c>
    </row>
    <row r="60" spans="1:54">
      <c r="A60" s="12">
        <v>55</v>
      </c>
      <c r="B60" s="12">
        <f t="shared" si="27"/>
        <v>3.106849315068493</v>
      </c>
      <c r="C60" s="12">
        <f>'Surv-rate CEA'!D58*Parameter!$D$57+'Surv-rate CEA'!E58*Parameter!$D$58</f>
        <v>0.16682720203405144</v>
      </c>
      <c r="D60" s="12">
        <f t="shared" si="1"/>
        <v>0.152189098067218</v>
      </c>
      <c r="E60" s="12">
        <f>C60-'Surv-rate CEA'!E58*Parameter!$D$58</f>
        <v>3.2927136192775514E-2</v>
      </c>
      <c r="F60" s="12">
        <f t="shared" si="2"/>
        <v>3.0037974011529127E-2</v>
      </c>
      <c r="G60" s="12">
        <f>'Surv-rate CEA'!G58*Parameter!$D$57+'Surv-rate CEA'!H58*Parameter!$D$58</f>
        <v>0.11166759060703307</v>
      </c>
      <c r="H60" s="12">
        <f t="shared" si="3"/>
        <v>0.10186941752074047</v>
      </c>
      <c r="I60" s="12">
        <f>G60-'Surv-rate CEA'!H58*Parameter!$D$58</f>
        <v>9.9745001720114301E-3</v>
      </c>
      <c r="J60" s="12">
        <f t="shared" si="4"/>
        <v>9.0992965556054E-3</v>
      </c>
      <c r="K60" s="12">
        <f>'Surv-rate CEA'!K58*Parameter!$D$57+'Surv-rate CEA'!J58*Parameter!$D$58</f>
        <v>0.16175840852528542</v>
      </c>
      <c r="L60" s="12">
        <f t="shared" si="5"/>
        <v>0.14756506132151623</v>
      </c>
      <c r="M60" s="12">
        <f>K60-'Surv-rate CEA'!J58*Parameter!$D$58</f>
        <v>4.6317310838772552E-2</v>
      </c>
      <c r="N60" s="12">
        <f t="shared" si="6"/>
        <v>4.2253239732528702E-2</v>
      </c>
      <c r="O60" s="12">
        <f>'Surv-rate CEA'!N58*Parameter!$D$57+'Surv-rate CEA'!M58*Parameter!$D$58</f>
        <v>0.12108014710738189</v>
      </c>
      <c r="P60" s="12">
        <f t="shared" si="7"/>
        <v>0.11045607765067797</v>
      </c>
      <c r="Q60" s="12">
        <f>O60-'Surv-rate CEA'!M58*Parameter!$D$58</f>
        <v>9.9745001720114301E-3</v>
      </c>
      <c r="R60" s="12">
        <f t="shared" si="8"/>
        <v>9.0992965556054E-3</v>
      </c>
      <c r="S60" s="12">
        <f>'Surv-rate CEA'!Q58*Parameter!$D$57+'Surv-rate CEA'!P58*Parameter!$D$58</f>
        <v>0.16175840852528542</v>
      </c>
      <c r="T60" s="12">
        <f t="shared" si="9"/>
        <v>0.14756506132151623</v>
      </c>
      <c r="U60" s="12">
        <f>S60-'Surv-rate CEA'!P58*Parameter!$D$58</f>
        <v>4.6317310838772552E-2</v>
      </c>
      <c r="V60" s="12">
        <f t="shared" si="10"/>
        <v>4.2253239732528702E-2</v>
      </c>
      <c r="W60" s="12">
        <f>'Surv-rate CEA'!T58*UPFS+'Surv-rate CEA'!S58*UPD</f>
        <v>0.11166759060703307</v>
      </c>
      <c r="X60" s="12">
        <f t="shared" si="11"/>
        <v>0.10186941752074047</v>
      </c>
      <c r="Y60" s="12">
        <f>W60-'Surv-rate CEA'!S58*UPD</f>
        <v>9.9745001720114301E-3</v>
      </c>
      <c r="Z60" s="12">
        <f t="shared" si="12"/>
        <v>9.0992965556054E-3</v>
      </c>
      <c r="AA60" s="12">
        <f>'Surv-rate CEA'!W58*UPFS+'Surv-rate CEA'!V58*UPD</f>
        <v>0.17644086150242771</v>
      </c>
      <c r="AB60" s="12">
        <f t="shared" si="13"/>
        <v>0.16095921556471654</v>
      </c>
      <c r="AC60" s="12">
        <f>AA60-'Surv-rate CEA'!V58*UPD</f>
        <v>0.10731481376088775</v>
      </c>
      <c r="AD60" s="12">
        <f t="shared" si="14"/>
        <v>9.7898571194566908E-2</v>
      </c>
      <c r="AE60" s="12">
        <f>'Surv-rate CEA'!Z58*UPFS+'Surv-rate CEA'!Y58*UPD</f>
        <v>0.16175840852528542</v>
      </c>
      <c r="AF60" s="12">
        <f t="shared" si="15"/>
        <v>0.14756506132151623</v>
      </c>
      <c r="AG60" s="12">
        <f>AE60-'Surv-rate CEA'!Y58*UPD</f>
        <v>4.6317310838772552E-2</v>
      </c>
      <c r="AH60" s="12">
        <f t="shared" si="16"/>
        <v>4.2253239732528702E-2</v>
      </c>
      <c r="AI60" s="12">
        <f>'Surv-rate CEA'!AC58*UPFS+'Surv-rate CEA'!AB58*UPD</f>
        <v>0.12301658959098319</v>
      </c>
      <c r="AJ60" s="12">
        <f t="shared" si="17"/>
        <v>0.1122226087166259</v>
      </c>
      <c r="AK60" s="12">
        <f>AI60-'Surv-rate CEA'!AB58*UPD</f>
        <v>3.3780662547649068E-2</v>
      </c>
      <c r="AL60" s="12">
        <f t="shared" si="18"/>
        <v>3.0816608458076357E-2</v>
      </c>
      <c r="AM60" s="12">
        <f>'Surv-rate CEA'!AF58*UPFS+'Surv-rate CEA'!AE58*UPD</f>
        <v>0.24990200742335067</v>
      </c>
      <c r="AN60" s="12">
        <f t="shared" si="19"/>
        <v>0.22797457879311611</v>
      </c>
      <c r="AO60" s="12">
        <f>AM60-'Surv-rate CEA'!AE58*UPD</f>
        <v>8.7821007984044186E-2</v>
      </c>
      <c r="AP60" s="12">
        <f t="shared" si="20"/>
        <v>8.0115232009451295E-2</v>
      </c>
      <c r="AQ60" s="42">
        <f>'Surv-rate CEA'!AI58*UPFS+'Surv-rate CEA'!AH58*UPD</f>
        <v>0.11166759060703307</v>
      </c>
      <c r="AR60" s="12">
        <f t="shared" si="21"/>
        <v>0.10186941752074047</v>
      </c>
      <c r="AS60" s="42">
        <f>AQ60-'Surv-rate CEA'!AH58*UPD</f>
        <v>9.9745001720114301E-3</v>
      </c>
      <c r="AT60" s="12">
        <f t="shared" si="22"/>
        <v>9.0992965556054E-3</v>
      </c>
      <c r="AU60" s="12">
        <f>'Surv-rate CEA'!AL58*UPFS+'Surv-rate CEA'!AK58*UPD</f>
        <v>0.16357788787499428</v>
      </c>
      <c r="AV60" s="12">
        <f t="shared" si="23"/>
        <v>0.14922489207937789</v>
      </c>
      <c r="AW60" s="12">
        <f>AU60-'Surv-rate CEA'!AK58*UPD</f>
        <v>0.12891737862597263</v>
      </c>
      <c r="AX60" s="12">
        <f t="shared" si="24"/>
        <v>0.11760563828357071</v>
      </c>
      <c r="AY60" s="12">
        <f>'Surv-rate CEA'!AO58*UPFS+'Surv-rate CEA'!AN58*UPD</f>
        <v>0.12301658959098319</v>
      </c>
      <c r="AZ60" s="12">
        <f t="shared" si="25"/>
        <v>0.1122226087166259</v>
      </c>
      <c r="BA60" s="12">
        <f>AY60-'Surv-rate CEA'!AN58*UPD</f>
        <v>3.3780662547649068E-2</v>
      </c>
      <c r="BB60" s="12">
        <f t="shared" si="26"/>
        <v>3.0816608458076357E-2</v>
      </c>
    </row>
    <row r="61" spans="1:54">
      <c r="A61" s="12">
        <v>56</v>
      </c>
      <c r="B61" s="12">
        <f t="shared" si="27"/>
        <v>3.1643835616438358</v>
      </c>
      <c r="C61" s="12">
        <f>'Surv-rate CEA'!D59*Parameter!$D$57+'Surv-rate CEA'!E59*Parameter!$D$58</f>
        <v>0.16384826205355707</v>
      </c>
      <c r="D61" s="12">
        <f t="shared" si="1"/>
        <v>0.14921756074959097</v>
      </c>
      <c r="E61" s="12">
        <f>C61-'Surv-rate CEA'!E59*Parameter!$D$58</f>
        <v>3.1744328751155265E-2</v>
      </c>
      <c r="F61" s="12">
        <f t="shared" si="2"/>
        <v>2.8909743957687983E-2</v>
      </c>
      <c r="G61" s="12">
        <f>'Surv-rate CEA'!G59*Parameter!$D$57+'Surv-rate CEA'!H59*Parameter!$D$58</f>
        <v>0.10913144703298459</v>
      </c>
      <c r="H61" s="12">
        <f t="shared" si="3"/>
        <v>9.9386640561450038E-2</v>
      </c>
      <c r="I61" s="12">
        <f>G61-'Surv-rate CEA'!H59*Parameter!$D$58</f>
        <v>9.4803579827629353E-3</v>
      </c>
      <c r="J61" s="12">
        <f t="shared" si="4"/>
        <v>8.633816895527377E-3</v>
      </c>
      <c r="K61" s="12">
        <f>'Surv-rate CEA'!K59*Parameter!$D$57+'Surv-rate CEA'!J59*Parameter!$D$58</f>
        <v>0.15879403193070854</v>
      </c>
      <c r="L61" s="12">
        <f t="shared" si="5"/>
        <v>0.14461464411839692</v>
      </c>
      <c r="M61" s="12">
        <f>K61-'Surv-rate CEA'!J59*Parameter!$D$58</f>
        <v>4.4835378156840314E-2</v>
      </c>
      <c r="N61" s="12">
        <f t="shared" si="6"/>
        <v>4.0831838433918639E-2</v>
      </c>
      <c r="O61" s="12">
        <f>'Surv-rate CEA'!N59*Parameter!$D$57+'Surv-rate CEA'!M59*Parameter!$D$58</f>
        <v>0.1180777003406623</v>
      </c>
      <c r="P61" s="12">
        <f t="shared" si="7"/>
        <v>0.10753404523751109</v>
      </c>
      <c r="Q61" s="12">
        <f>O61-'Surv-rate CEA'!M59*Parameter!$D$58</f>
        <v>9.4803579827629353E-3</v>
      </c>
      <c r="R61" s="12">
        <f t="shared" si="8"/>
        <v>8.633816895527377E-3</v>
      </c>
      <c r="S61" s="12">
        <f>'Surv-rate CEA'!Q59*Parameter!$D$57+'Surv-rate CEA'!P59*Parameter!$D$58</f>
        <v>0.15879403193070854</v>
      </c>
      <c r="T61" s="12">
        <f t="shared" si="9"/>
        <v>0.14461464411839692</v>
      </c>
      <c r="U61" s="12">
        <f>S61-'Surv-rate CEA'!P59*Parameter!$D$58</f>
        <v>4.4835378156840314E-2</v>
      </c>
      <c r="V61" s="12">
        <f t="shared" si="10"/>
        <v>4.0831838433918639E-2</v>
      </c>
      <c r="W61" s="12">
        <f>'Surv-rate CEA'!T59*UPFS+'Surv-rate CEA'!S59*UPD</f>
        <v>0.10913144703298459</v>
      </c>
      <c r="X61" s="12">
        <f t="shared" si="11"/>
        <v>9.9386640561450038E-2</v>
      </c>
      <c r="Y61" s="12">
        <f>W61-'Surv-rate CEA'!S59*UPD</f>
        <v>9.4803579827629353E-3</v>
      </c>
      <c r="Z61" s="12">
        <f t="shared" si="12"/>
        <v>8.633816895527377E-3</v>
      </c>
      <c r="AA61" s="12">
        <f>'Surv-rate CEA'!W59*UPFS+'Surv-rate CEA'!V59*UPD</f>
        <v>0.1733670765946555</v>
      </c>
      <c r="AB61" s="12">
        <f t="shared" si="13"/>
        <v>0.15788640025541478</v>
      </c>
      <c r="AC61" s="12">
        <f>AA61-'Surv-rate CEA'!V59*UPD</f>
        <v>0.10492627583278663</v>
      </c>
      <c r="AD61" s="12">
        <f t="shared" si="14"/>
        <v>9.5556966806211396E-2</v>
      </c>
      <c r="AE61" s="12">
        <f>'Surv-rate CEA'!Z59*UPFS+'Surv-rate CEA'!Y59*UPD</f>
        <v>0.15879403193070854</v>
      </c>
      <c r="AF61" s="12">
        <f t="shared" si="15"/>
        <v>0.14461464411839692</v>
      </c>
      <c r="AG61" s="12">
        <f>AE61-'Surv-rate CEA'!Y59*UPD</f>
        <v>4.4835378156840314E-2</v>
      </c>
      <c r="AH61" s="12">
        <f t="shared" si="16"/>
        <v>4.0831838433918639E-2</v>
      </c>
      <c r="AI61" s="12">
        <f>'Surv-rate CEA'!AC59*UPFS+'Surv-rate CEA'!AB59*UPD</f>
        <v>0.12034436718312688</v>
      </c>
      <c r="AJ61" s="12">
        <f t="shared" si="17"/>
        <v>0.10959831185239886</v>
      </c>
      <c r="AK61" s="12">
        <f>AI61-'Surv-rate CEA'!AB59*UPD</f>
        <v>3.2577124666738663E-2</v>
      </c>
      <c r="AL61" s="12">
        <f t="shared" si="18"/>
        <v>2.9668176018962805E-2</v>
      </c>
      <c r="AM61" s="12">
        <f>'Surv-rate CEA'!AF59*UPFS+'Surv-rate CEA'!AE59*UPD</f>
        <v>0.24666796765414034</v>
      </c>
      <c r="AN61" s="12">
        <f t="shared" si="19"/>
        <v>0.22464194607312141</v>
      </c>
      <c r="AO61" s="12">
        <f>AM61-'Surv-rate CEA'!AE59*UPD</f>
        <v>8.5661540221825205E-2</v>
      </c>
      <c r="AP61" s="12">
        <f t="shared" si="20"/>
        <v>7.8012460564126182E-2</v>
      </c>
      <c r="AQ61" s="42">
        <f>'Surv-rate CEA'!AI59*UPFS+'Surv-rate CEA'!AH59*UPD</f>
        <v>0.10913144703298459</v>
      </c>
      <c r="AR61" s="12">
        <f t="shared" si="21"/>
        <v>9.9386640561450038E-2</v>
      </c>
      <c r="AS61" s="42">
        <f>AQ61-'Surv-rate CEA'!AH59*UPD</f>
        <v>9.4803579827629353E-3</v>
      </c>
      <c r="AT61" s="12">
        <f t="shared" si="22"/>
        <v>8.633816895527377E-3</v>
      </c>
      <c r="AU61" s="12">
        <f>'Surv-rate CEA'!AL59*UPFS+'Surv-rate CEA'!AK59*UPD</f>
        <v>0.16056713645245463</v>
      </c>
      <c r="AV61" s="12">
        <f t="shared" si="23"/>
        <v>0.14622942067063485</v>
      </c>
      <c r="AW61" s="12">
        <f>AU61-'Surv-rate CEA'!AK59*UPD</f>
        <v>0.1263237193012523</v>
      </c>
      <c r="AX61" s="12">
        <f t="shared" si="24"/>
        <v>0.11504374244010894</v>
      </c>
      <c r="AY61" s="12">
        <f>'Surv-rate CEA'!AO59*UPFS+'Surv-rate CEA'!AN59*UPD</f>
        <v>0.12034436718312688</v>
      </c>
      <c r="AZ61" s="12">
        <f t="shared" si="25"/>
        <v>0.10959831185239886</v>
      </c>
      <c r="BA61" s="12">
        <f>AY61-'Surv-rate CEA'!AN59*UPD</f>
        <v>3.2577124666738663E-2</v>
      </c>
      <c r="BB61" s="12">
        <f t="shared" si="26"/>
        <v>2.9668176018962805E-2</v>
      </c>
    </row>
    <row r="62" spans="1:54">
      <c r="A62" s="12">
        <v>57</v>
      </c>
      <c r="B62" s="12">
        <f t="shared" si="27"/>
        <v>3.2219178082191782</v>
      </c>
      <c r="C62" s="12">
        <f>'Surv-rate CEA'!D60*Parameter!$D$57+'Surv-rate CEA'!E60*Parameter!$D$58</f>
        <v>0.16095231547453101</v>
      </c>
      <c r="D62" s="12">
        <f t="shared" si="1"/>
        <v>0.14633113662305791</v>
      </c>
      <c r="E62" s="12">
        <f>C62-'Surv-rate CEA'!E60*Parameter!$D$58</f>
        <v>3.0616400583150655E-2</v>
      </c>
      <c r="F62" s="12">
        <f t="shared" si="2"/>
        <v>2.7835155296962604E-2</v>
      </c>
      <c r="G62" s="12">
        <f>'Surv-rate CEA'!G60*Parameter!$D$57+'Surv-rate CEA'!H60*Parameter!$D$58</f>
        <v>0.10667794911228859</v>
      </c>
      <c r="H62" s="12">
        <f t="shared" si="3"/>
        <v>9.6987144920497176E-2</v>
      </c>
      <c r="I62" s="12">
        <f>G62-'Surv-rate CEA'!H60*Parameter!$D$58</f>
        <v>9.0157630987990067E-3</v>
      </c>
      <c r="J62" s="12">
        <f t="shared" si="4"/>
        <v>8.1967560260432816E-3</v>
      </c>
      <c r="K62" s="12">
        <f>'Surv-rate CEA'!K60*Parameter!$D$57+'Surv-rate CEA'!J60*Parameter!$D$58</f>
        <v>0.15591351912229862</v>
      </c>
      <c r="L62" s="12">
        <f t="shared" si="5"/>
        <v>0.1417500730002052</v>
      </c>
      <c r="M62" s="12">
        <f>K62-'Surv-rate CEA'!J60*Parameter!$D$58</f>
        <v>4.3416479008370035E-2</v>
      </c>
      <c r="N62" s="12">
        <f t="shared" si="6"/>
        <v>3.9472453084847009E-2</v>
      </c>
      <c r="O62" s="12">
        <f>'Surv-rate CEA'!N60*Parameter!$D$57+'Surv-rate CEA'!M60*Parameter!$D$58</f>
        <v>0.1151857818956623</v>
      </c>
      <c r="P62" s="12">
        <f t="shared" si="7"/>
        <v>0.10472211187465069</v>
      </c>
      <c r="Q62" s="12">
        <f>O62-'Surv-rate CEA'!M60*Parameter!$D$58</f>
        <v>9.0157630987990067E-3</v>
      </c>
      <c r="R62" s="12">
        <f t="shared" si="8"/>
        <v>8.1967560260432816E-3</v>
      </c>
      <c r="S62" s="12">
        <f>'Surv-rate CEA'!Q60*Parameter!$D$57+'Surv-rate CEA'!P60*Parameter!$D$58</f>
        <v>0.15591351912229862</v>
      </c>
      <c r="T62" s="12">
        <f t="shared" si="9"/>
        <v>0.1417500730002052</v>
      </c>
      <c r="U62" s="12">
        <f>S62-'Surv-rate CEA'!P60*Parameter!$D$58</f>
        <v>4.3416479008370035E-2</v>
      </c>
      <c r="V62" s="12">
        <f t="shared" si="10"/>
        <v>3.9472453084847009E-2</v>
      </c>
      <c r="W62" s="12">
        <f>'Surv-rate CEA'!T60*UPFS+'Surv-rate CEA'!S60*UPD</f>
        <v>0.10667794911228859</v>
      </c>
      <c r="X62" s="12">
        <f t="shared" si="11"/>
        <v>9.6987144920497176E-2</v>
      </c>
      <c r="Y62" s="12">
        <f>W62-'Surv-rate CEA'!S60*UPD</f>
        <v>9.0157630987990067E-3</v>
      </c>
      <c r="Z62" s="12">
        <f t="shared" si="12"/>
        <v>8.1967560260432816E-3</v>
      </c>
      <c r="AA62" s="12">
        <f>'Surv-rate CEA'!W60*UPFS+'Surv-rate CEA'!V60*UPD</f>
        <v>0.17037719718341249</v>
      </c>
      <c r="AB62" s="12">
        <f t="shared" si="13"/>
        <v>0.15489984623703504</v>
      </c>
      <c r="AC62" s="12">
        <f>AA62-'Surv-rate CEA'!V60*UPD</f>
        <v>0.10261645419418644</v>
      </c>
      <c r="AD62" s="12">
        <f t="shared" si="14"/>
        <v>9.3294603026940467E-2</v>
      </c>
      <c r="AE62" s="12">
        <f>'Surv-rate CEA'!Z60*UPFS+'Surv-rate CEA'!Y60*UPD</f>
        <v>0.15591351912229862</v>
      </c>
      <c r="AF62" s="12">
        <f t="shared" si="15"/>
        <v>0.1417500730002052</v>
      </c>
      <c r="AG62" s="12">
        <f>AE62-'Surv-rate CEA'!Y60*UPD</f>
        <v>4.3416479008370035E-2</v>
      </c>
      <c r="AH62" s="12">
        <f t="shared" si="16"/>
        <v>3.9472453084847009E-2</v>
      </c>
      <c r="AI62" s="12">
        <f>'Surv-rate CEA'!AC60*UPFS+'Surv-rate CEA'!AB60*UPD</f>
        <v>0.11775660502019032</v>
      </c>
      <c r="AJ62" s="12">
        <f t="shared" si="17"/>
        <v>0.10705939710574484</v>
      </c>
      <c r="AK62" s="12">
        <f>AI62-'Surv-rate CEA'!AB60*UPD</f>
        <v>3.1429079873670454E-2</v>
      </c>
      <c r="AL62" s="12">
        <f t="shared" si="18"/>
        <v>2.8574009434855392E-2</v>
      </c>
      <c r="AM62" s="12">
        <f>'Surv-rate CEA'!AF60*UPFS+'Surv-rate CEA'!AE60*UPD</f>
        <v>0.24350843898699265</v>
      </c>
      <c r="AN62" s="12">
        <f t="shared" si="19"/>
        <v>0.22138772312295005</v>
      </c>
      <c r="AO62" s="12">
        <f>AM62-'Surv-rate CEA'!AE60*UPD</f>
        <v>8.3578193276117652E-2</v>
      </c>
      <c r="AP62" s="12">
        <f t="shared" si="20"/>
        <v>7.5985809728417314E-2</v>
      </c>
      <c r="AQ62" s="42">
        <f>'Surv-rate CEA'!AI60*UPFS+'Surv-rate CEA'!AH60*UPD</f>
        <v>0.10667794911228859</v>
      </c>
      <c r="AR62" s="12">
        <f t="shared" si="21"/>
        <v>9.6987144920497176E-2</v>
      </c>
      <c r="AS62" s="42">
        <f>AQ62-'Surv-rate CEA'!AH60*UPD</f>
        <v>9.0157630987990067E-3</v>
      </c>
      <c r="AT62" s="12">
        <f t="shared" si="22"/>
        <v>8.1967560260432816E-3</v>
      </c>
      <c r="AU62" s="12">
        <f>'Surv-rate CEA'!AL60*UPFS+'Surv-rate CEA'!AK60*UPD</f>
        <v>0.15764138524501004</v>
      </c>
      <c r="AV62" s="12">
        <f t="shared" si="23"/>
        <v>0.14332097686029194</v>
      </c>
      <c r="AW62" s="12">
        <f>AU62-'Surv-rate CEA'!AK60*UPD</f>
        <v>0.12381008046267897</v>
      </c>
      <c r="AX62" s="12">
        <f t="shared" si="24"/>
        <v>0.11256296466491612</v>
      </c>
      <c r="AY62" s="12">
        <f>'Surv-rate CEA'!AO60*UPFS+'Surv-rate CEA'!AN60*UPD</f>
        <v>0.11775660502019032</v>
      </c>
      <c r="AZ62" s="12">
        <f t="shared" si="25"/>
        <v>0.10705939710574484</v>
      </c>
      <c r="BA62" s="12">
        <f>AY62-'Surv-rate CEA'!AN60*UPD</f>
        <v>3.1429079873670454E-2</v>
      </c>
      <c r="BB62" s="12">
        <f t="shared" si="26"/>
        <v>2.8574009434855392E-2</v>
      </c>
    </row>
    <row r="63" spans="1:54">
      <c r="A63" s="12">
        <v>58</v>
      </c>
      <c r="B63" s="12">
        <f t="shared" si="27"/>
        <v>3.2794520547945205</v>
      </c>
      <c r="C63" s="12">
        <f>'Surv-rate CEA'!D61*Parameter!$D$57+'Surv-rate CEA'!E61*Parameter!$D$58</f>
        <v>0.15813613381218802</v>
      </c>
      <c r="D63" s="12">
        <f t="shared" si="1"/>
        <v>0.14352648659106465</v>
      </c>
      <c r="E63" s="12">
        <f>C63-'Surv-rate CEA'!E61*Parameter!$D$58</f>
        <v>2.9540204845876633E-2</v>
      </c>
      <c r="F63" s="12">
        <f t="shared" si="2"/>
        <v>2.6811088095428329E-2</v>
      </c>
      <c r="G63" s="12">
        <f>'Surv-rate CEA'!G61*Parameter!$D$57+'Surv-rate CEA'!H61*Parameter!$D$58</f>
        <v>0.10430351552076797</v>
      </c>
      <c r="H63" s="12">
        <f t="shared" si="3"/>
        <v>9.4667276610999329E-2</v>
      </c>
      <c r="I63" s="12">
        <f>G63-'Surv-rate CEA'!H61*Parameter!$D$58</f>
        <v>8.5786368687335995E-3</v>
      </c>
      <c r="J63" s="12">
        <f t="shared" si="4"/>
        <v>7.786086454928929E-3</v>
      </c>
      <c r="K63" s="12">
        <f>'Surv-rate CEA'!K61*Parameter!$D$57+'Surv-rate CEA'!J61*Parameter!$D$58</f>
        <v>0.15311357944398379</v>
      </c>
      <c r="L63" s="12">
        <f t="shared" si="5"/>
        <v>0.13896794854664082</v>
      </c>
      <c r="M63" s="12">
        <f>K63-'Surv-rate CEA'!J61*Parameter!$D$58</f>
        <v>4.2057234087018586E-2</v>
      </c>
      <c r="N63" s="12">
        <f t="shared" si="6"/>
        <v>3.8171712553797761E-2</v>
      </c>
      <c r="O63" s="12">
        <f>'Surv-rate CEA'!N61*Parameter!$D$57+'Surv-rate CEA'!M61*Parameter!$D$58</f>
        <v>0.11239884890393911</v>
      </c>
      <c r="P63" s="12">
        <f t="shared" si="7"/>
        <v>0.10201471030790409</v>
      </c>
      <c r="Q63" s="12">
        <f>O63-'Surv-rate CEA'!M61*Parameter!$D$58</f>
        <v>8.5786368687335995E-3</v>
      </c>
      <c r="R63" s="12">
        <f t="shared" si="8"/>
        <v>7.786086454928929E-3</v>
      </c>
      <c r="S63" s="12">
        <f>'Surv-rate CEA'!Q61*Parameter!$D$57+'Surv-rate CEA'!P61*Parameter!$D$58</f>
        <v>0.15311357944398379</v>
      </c>
      <c r="T63" s="12">
        <f t="shared" si="9"/>
        <v>0.13896794854664082</v>
      </c>
      <c r="U63" s="12">
        <f>S63-'Surv-rate CEA'!P61*Parameter!$D$58</f>
        <v>4.2057234087018586E-2</v>
      </c>
      <c r="V63" s="12">
        <f t="shared" si="10"/>
        <v>3.8171712553797761E-2</v>
      </c>
      <c r="W63" s="12">
        <f>'Surv-rate CEA'!T61*UPFS+'Surv-rate CEA'!S61*UPD</f>
        <v>0.10430351552076797</v>
      </c>
      <c r="X63" s="12">
        <f t="shared" si="11"/>
        <v>9.4667276610999329E-2</v>
      </c>
      <c r="Y63" s="12">
        <f>W63-'Surv-rate CEA'!S61*UPD</f>
        <v>8.5786368687335995E-3</v>
      </c>
      <c r="Z63" s="12">
        <f t="shared" si="12"/>
        <v>7.786086454928929E-3</v>
      </c>
      <c r="AA63" s="12">
        <f>'Surv-rate CEA'!W61*UPFS+'Surv-rate CEA'!V61*UPD</f>
        <v>0.16746802116690235</v>
      </c>
      <c r="AB63" s="12">
        <f t="shared" si="13"/>
        <v>0.15199623334025766</v>
      </c>
      <c r="AC63" s="12">
        <f>AA63-'Surv-rate CEA'!V61*UPD</f>
        <v>0.10038185116330729</v>
      </c>
      <c r="AD63" s="12">
        <f t="shared" si="14"/>
        <v>9.1107921179405013E-2</v>
      </c>
      <c r="AE63" s="12">
        <f>'Surv-rate CEA'!Z61*UPFS+'Surv-rate CEA'!Y61*UPD</f>
        <v>0.15311357944398379</v>
      </c>
      <c r="AF63" s="12">
        <f t="shared" si="15"/>
        <v>0.13896794854664082</v>
      </c>
      <c r="AG63" s="12">
        <f>AE63-'Surv-rate CEA'!Y61*UPD</f>
        <v>4.2057234087018586E-2</v>
      </c>
      <c r="AH63" s="12">
        <f t="shared" si="16"/>
        <v>3.8171712553797761E-2</v>
      </c>
      <c r="AI63" s="12">
        <f>'Surv-rate CEA'!AC61*UPFS+'Surv-rate CEA'!AB61*UPD</f>
        <v>0.11524972711280169</v>
      </c>
      <c r="AJ63" s="12">
        <f t="shared" si="17"/>
        <v>0.10460220579772703</v>
      </c>
      <c r="AK63" s="12">
        <f>AI63-'Surv-rate CEA'!AB61*UPD</f>
        <v>3.033336164676248E-2</v>
      </c>
      <c r="AL63" s="12">
        <f t="shared" si="18"/>
        <v>2.7530967899004128E-2</v>
      </c>
      <c r="AM63" s="12">
        <f>'Surv-rate CEA'!AF61*UPFS+'Surv-rate CEA'!AE61*UPD</f>
        <v>0.24042085823074227</v>
      </c>
      <c r="AN63" s="12">
        <f t="shared" si="19"/>
        <v>0.21820921160276491</v>
      </c>
      <c r="AO63" s="12">
        <f>AM63-'Surv-rate CEA'!AE61*UPD</f>
        <v>8.1567418432979127E-2</v>
      </c>
      <c r="AP63" s="12">
        <f t="shared" si="20"/>
        <v>7.4031688430506185E-2</v>
      </c>
      <c r="AQ63" s="42">
        <f>'Surv-rate CEA'!AI61*UPFS+'Surv-rate CEA'!AH61*UPD</f>
        <v>0.10430351552076797</v>
      </c>
      <c r="AR63" s="12">
        <f t="shared" si="21"/>
        <v>9.4667276610999329E-2</v>
      </c>
      <c r="AS63" s="42">
        <f>AQ63-'Surv-rate CEA'!AH61*UPD</f>
        <v>8.5786368687335995E-3</v>
      </c>
      <c r="AT63" s="12">
        <f t="shared" si="22"/>
        <v>7.786086454928929E-3</v>
      </c>
      <c r="AU63" s="12">
        <f>'Surv-rate CEA'!AL61*UPFS+'Surv-rate CEA'!AK61*UPD</f>
        <v>0.15479731898842003</v>
      </c>
      <c r="AV63" s="12">
        <f t="shared" si="23"/>
        <v>0.14049613325257515</v>
      </c>
      <c r="AW63" s="12">
        <f>AU63-'Surv-rate CEA'!AK61*UPD</f>
        <v>0.1213730660890073</v>
      </c>
      <c r="AX63" s="12">
        <f t="shared" si="24"/>
        <v>0.11015983079003086</v>
      </c>
      <c r="AY63" s="12">
        <f>'Surv-rate CEA'!AO61*UPFS+'Surv-rate CEA'!AN61*UPD</f>
        <v>0.11524972711280169</v>
      </c>
      <c r="AZ63" s="12">
        <f t="shared" si="25"/>
        <v>0.10460220579772703</v>
      </c>
      <c r="BA63" s="12">
        <f>AY63-'Surv-rate CEA'!AN61*UPD</f>
        <v>3.033336164676248E-2</v>
      </c>
      <c r="BB63" s="12">
        <f t="shared" si="26"/>
        <v>2.7530967899004128E-2</v>
      </c>
    </row>
    <row r="64" spans="1:54">
      <c r="A64" s="12">
        <v>59</v>
      </c>
      <c r="B64" s="12">
        <f t="shared" si="27"/>
        <v>3.3369863013698629</v>
      </c>
      <c r="C64" s="12">
        <f>'Surv-rate CEA'!D62*Parameter!$D$57+'Surv-rate CEA'!E62*Parameter!$D$58</f>
        <v>0.15539665131502289</v>
      </c>
      <c r="D64" s="12">
        <f t="shared" si="1"/>
        <v>0.14080044028272698</v>
      </c>
      <c r="E64" s="12">
        <f>C64-'Surv-rate CEA'!E62*Parameter!$D$58</f>
        <v>2.8512810313287978E-2</v>
      </c>
      <c r="F64" s="12">
        <f t="shared" si="2"/>
        <v>2.5834638081552497E-2</v>
      </c>
      <c r="G64" s="12">
        <f>'Surv-rate CEA'!G62*Parameter!$D$57+'Surv-rate CEA'!H62*Parameter!$D$58</f>
        <v>0.10200476027496425</v>
      </c>
      <c r="H64" s="12">
        <f t="shared" si="3"/>
        <v>9.2423582079213792E-2</v>
      </c>
      <c r="I64" s="12">
        <f>G64-'Surv-rate CEA'!H62*Parameter!$D$58</f>
        <v>8.1670691407838836E-3</v>
      </c>
      <c r="J64" s="12">
        <f t="shared" si="4"/>
        <v>7.3999466597944302E-3</v>
      </c>
      <c r="K64" s="12">
        <f>'Surv-rate CEA'!K62*Parameter!$D$57+'Surv-rate CEA'!J62*Parameter!$D$58</f>
        <v>0.15039108881001037</v>
      </c>
      <c r="L64" s="12">
        <f t="shared" si="5"/>
        <v>0.13626504393663894</v>
      </c>
      <c r="M64" s="12">
        <f>K64-'Surv-rate CEA'!J62*Parameter!$D$58</f>
        <v>4.0754483564175242E-2</v>
      </c>
      <c r="N64" s="12">
        <f t="shared" si="6"/>
        <v>3.6926466437802133E-2</v>
      </c>
      <c r="O64" s="12">
        <f>'Surv-rate CEA'!N62*Parameter!$D$57+'Surv-rate CEA'!M62*Parameter!$D$58</f>
        <v>0.10971171284443637</v>
      </c>
      <c r="P64" s="12">
        <f t="shared" si="7"/>
        <v>9.9406630335639526E-2</v>
      </c>
      <c r="Q64" s="12">
        <f>O64-'Surv-rate CEA'!M62*Parameter!$D$58</f>
        <v>8.1670691407838836E-3</v>
      </c>
      <c r="R64" s="12">
        <f t="shared" si="8"/>
        <v>7.3999466597944302E-3</v>
      </c>
      <c r="S64" s="12">
        <f>'Surv-rate CEA'!Q62*Parameter!$D$57+'Surv-rate CEA'!P62*Parameter!$D$58</f>
        <v>0.15039108881001037</v>
      </c>
      <c r="T64" s="12">
        <f t="shared" si="9"/>
        <v>0.13626504393663894</v>
      </c>
      <c r="U64" s="12">
        <f>S64-'Surv-rate CEA'!P62*Parameter!$D$58</f>
        <v>4.0754483564175242E-2</v>
      </c>
      <c r="V64" s="12">
        <f t="shared" si="10"/>
        <v>3.6926466437802133E-2</v>
      </c>
      <c r="W64" s="12">
        <f>'Surv-rate CEA'!T62*UPFS+'Surv-rate CEA'!S62*UPD</f>
        <v>0.10200476027496425</v>
      </c>
      <c r="X64" s="12">
        <f t="shared" si="11"/>
        <v>9.2423582079213792E-2</v>
      </c>
      <c r="Y64" s="12">
        <f>W64-'Surv-rate CEA'!S62*UPD</f>
        <v>8.1670691407838836E-3</v>
      </c>
      <c r="Z64" s="12">
        <f t="shared" si="12"/>
        <v>7.3999466597944302E-3</v>
      </c>
      <c r="AA64" s="12">
        <f>'Surv-rate CEA'!W62*UPFS+'Surv-rate CEA'!V62*UPD</f>
        <v>0.1646365047920923</v>
      </c>
      <c r="AB64" s="12">
        <f t="shared" si="13"/>
        <v>0.14917240600212911</v>
      </c>
      <c r="AC64" s="12">
        <f>AA64-'Surv-rate CEA'!V62*UPD</f>
        <v>9.8219165774235881E-2</v>
      </c>
      <c r="AD64" s="12">
        <f t="shared" si="14"/>
        <v>8.8993563684841251E-2</v>
      </c>
      <c r="AE64" s="12">
        <f>'Surv-rate CEA'!Z62*UPFS+'Surv-rate CEA'!Y62*UPD</f>
        <v>0.15039108881001037</v>
      </c>
      <c r="AF64" s="12">
        <f t="shared" si="15"/>
        <v>0.13626504393663894</v>
      </c>
      <c r="AG64" s="12">
        <f>AE64-'Surv-rate CEA'!Y62*UPD</f>
        <v>4.0754483564175242E-2</v>
      </c>
      <c r="AH64" s="12">
        <f t="shared" si="16"/>
        <v>3.6926466437802133E-2</v>
      </c>
      <c r="AI64" s="12">
        <f>'Surv-rate CEA'!AC62*UPFS+'Surv-rate CEA'!AB62*UPD</f>
        <v>0.11282034871110053</v>
      </c>
      <c r="AJ64" s="12">
        <f t="shared" si="17"/>
        <v>0.10222327596475081</v>
      </c>
      <c r="AK64" s="12">
        <f>AI64-'Surv-rate CEA'!AB62*UPD</f>
        <v>2.9287019580237411E-2</v>
      </c>
      <c r="AL64" s="12">
        <f t="shared" si="18"/>
        <v>2.6536126850679593E-2</v>
      </c>
      <c r="AM64" s="12">
        <f>'Surv-rate CEA'!AF62*UPFS+'Surv-rate CEA'!AE62*UPD</f>
        <v>0.23740278062986714</v>
      </c>
      <c r="AN64" s="12">
        <f t="shared" si="19"/>
        <v>0.21510383752907458</v>
      </c>
      <c r="AO64" s="12">
        <f>AM64-'Surv-rate CEA'!AE62*UPD</f>
        <v>7.9625873875647624E-2</v>
      </c>
      <c r="AP64" s="12">
        <f t="shared" si="20"/>
        <v>7.2146716191845123E-2</v>
      </c>
      <c r="AQ64" s="42">
        <f>'Surv-rate CEA'!AI62*UPFS+'Surv-rate CEA'!AH62*UPD</f>
        <v>0.10200476027496425</v>
      </c>
      <c r="AR64" s="12">
        <f t="shared" si="21"/>
        <v>9.2423582079213792E-2</v>
      </c>
      <c r="AS64" s="42">
        <f>AQ64-'Surv-rate CEA'!AH62*UPD</f>
        <v>8.1670691407838836E-3</v>
      </c>
      <c r="AT64" s="12">
        <f t="shared" si="22"/>
        <v>7.3999466597944302E-3</v>
      </c>
      <c r="AU64" s="12">
        <f>'Surv-rate CEA'!AL62*UPFS+'Surv-rate CEA'!AK62*UPD</f>
        <v>0.15203178880790907</v>
      </c>
      <c r="AV64" s="12">
        <f t="shared" si="23"/>
        <v>0.1377516350576258</v>
      </c>
      <c r="AW64" s="12">
        <f>AU64-'Surv-rate CEA'!AK62*UPD</f>
        <v>0.11900946480277781</v>
      </c>
      <c r="AX64" s="12">
        <f t="shared" si="24"/>
        <v>0.10783105620515311</v>
      </c>
      <c r="AY64" s="12">
        <f>'Surv-rate CEA'!AO62*UPFS+'Surv-rate CEA'!AN62*UPD</f>
        <v>0.11282034871110053</v>
      </c>
      <c r="AZ64" s="12">
        <f t="shared" si="25"/>
        <v>0.10222327596475081</v>
      </c>
      <c r="BA64" s="12">
        <f>AY64-'Surv-rate CEA'!AN62*UPD</f>
        <v>2.9287019580237411E-2</v>
      </c>
      <c r="BB64" s="12">
        <f t="shared" si="26"/>
        <v>2.6536126850679593E-2</v>
      </c>
    </row>
    <row r="65" spans="1:54">
      <c r="A65" s="12">
        <v>60</v>
      </c>
      <c r="B65" s="12">
        <f t="shared" si="27"/>
        <v>3.3945205479452056</v>
      </c>
      <c r="C65" s="12">
        <f>'Surv-rate CEA'!D63*Parameter!$D$57+'Surv-rate CEA'!E63*Parameter!$D$58</f>
        <v>0.15273095487621016</v>
      </c>
      <c r="D65" s="12">
        <f t="shared" si="1"/>
        <v>0.13814998558623534</v>
      </c>
      <c r="E65" s="12">
        <f>C65-'Surv-rate CEA'!E63*Parameter!$D$58</f>
        <v>2.7531484178793392E-2</v>
      </c>
      <c r="F65" s="12">
        <f t="shared" si="2"/>
        <v>2.4903099345844622E-2</v>
      </c>
      <c r="G65" s="12">
        <f>'Surv-rate CEA'!G63*Parameter!$D$57+'Surv-rate CEA'!H63*Parameter!$D$58</f>
        <v>9.9778479854834456E-2</v>
      </c>
      <c r="H65" s="12">
        <f t="shared" si="3"/>
        <v>9.0252794955248156E-2</v>
      </c>
      <c r="I65" s="12">
        <f>G65-'Surv-rate CEA'!H63*Parameter!$D$58</f>
        <v>7.7793027911002566E-3</v>
      </c>
      <c r="J65" s="12">
        <f t="shared" si="4"/>
        <v>7.0366257405548444E-3</v>
      </c>
      <c r="K65" s="12">
        <f>'Surv-rate CEA'!K63*Parameter!$D$57+'Surv-rate CEA'!J63*Parameter!$D$58</f>
        <v>0.14774307936616535</v>
      </c>
      <c r="L65" s="12">
        <f t="shared" si="5"/>
        <v>0.13363829422427714</v>
      </c>
      <c r="M65" s="12">
        <f>K65-'Surv-rate CEA'!J63*Parameter!$D$58</f>
        <v>3.9505270332229184E-2</v>
      </c>
      <c r="N65" s="12">
        <f t="shared" si="6"/>
        <v>3.5733768124485768E-2</v>
      </c>
      <c r="O65" s="12">
        <f>'Surv-rate CEA'!N63*Parameter!$D$57+'Surv-rate CEA'!M63*Parameter!$D$58</f>
        <v>0.1071195120661544</v>
      </c>
      <c r="P65" s="12">
        <f t="shared" si="7"/>
        <v>9.6892991076616794E-2</v>
      </c>
      <c r="Q65" s="12">
        <f>O65-'Surv-rate CEA'!M63*Parameter!$D$58</f>
        <v>7.7793027911002566E-3</v>
      </c>
      <c r="R65" s="12">
        <f t="shared" si="8"/>
        <v>7.0366257405548444E-3</v>
      </c>
      <c r="S65" s="12">
        <f>'Surv-rate CEA'!Q63*Parameter!$D$57+'Surv-rate CEA'!P63*Parameter!$D$58</f>
        <v>0.14774307936616535</v>
      </c>
      <c r="T65" s="12">
        <f t="shared" si="9"/>
        <v>0.13363829422427714</v>
      </c>
      <c r="U65" s="12">
        <f>S65-'Surv-rate CEA'!P63*Parameter!$D$58</f>
        <v>3.9505270332229184E-2</v>
      </c>
      <c r="V65" s="12">
        <f t="shared" si="10"/>
        <v>3.5733768124485768E-2</v>
      </c>
      <c r="W65" s="12">
        <f>'Surv-rate CEA'!T63*UPFS+'Surv-rate CEA'!S63*UPD</f>
        <v>9.9778479854834456E-2</v>
      </c>
      <c r="X65" s="12">
        <f t="shared" si="11"/>
        <v>9.0252794955248156E-2</v>
      </c>
      <c r="Y65" s="12">
        <f>W65-'Surv-rate CEA'!S63*UPD</f>
        <v>7.7793027911002566E-3</v>
      </c>
      <c r="Z65" s="12">
        <f t="shared" si="12"/>
        <v>7.0366257405548444E-3</v>
      </c>
      <c r="AA65" s="12">
        <f>'Surv-rate CEA'!W63*UPFS+'Surv-rate CEA'!V63*UPD</f>
        <v>0.16187975302916388</v>
      </c>
      <c r="AB65" s="12">
        <f t="shared" si="13"/>
        <v>0.14642536325270997</v>
      </c>
      <c r="AC65" s="12">
        <f>AA65-'Surv-rate CEA'!V63*UPD</f>
        <v>9.6125280381566772E-2</v>
      </c>
      <c r="AD65" s="12">
        <f t="shared" si="14"/>
        <v>8.6948360336970357E-2</v>
      </c>
      <c r="AE65" s="12">
        <f>'Surv-rate CEA'!Z63*UPFS+'Surv-rate CEA'!Y63*UPD</f>
        <v>0.14774307936616535</v>
      </c>
      <c r="AF65" s="12">
        <f t="shared" si="15"/>
        <v>0.13363829422427714</v>
      </c>
      <c r="AG65" s="12">
        <f>AE65-'Surv-rate CEA'!Y63*UPD</f>
        <v>3.9505270332229184E-2</v>
      </c>
      <c r="AH65" s="12">
        <f t="shared" si="16"/>
        <v>3.5733768124485768E-2</v>
      </c>
      <c r="AI65" s="12">
        <f>'Surv-rate CEA'!AC63*UPFS+'Surv-rate CEA'!AB63*UPD</f>
        <v>0.11046526392882847</v>
      </c>
      <c r="AJ65" s="12">
        <f t="shared" si="17"/>
        <v>9.991932959442526E-2</v>
      </c>
      <c r="AK65" s="12">
        <f>AI65-'Surv-rate CEA'!AB63*UPD</f>
        <v>2.828730220248879E-2</v>
      </c>
      <c r="AL65" s="12">
        <f t="shared" si="18"/>
        <v>2.558676068459528E-2</v>
      </c>
      <c r="AM65" s="12">
        <f>'Surv-rate CEA'!AF63*UPFS+'Surv-rate CEA'!AE63*UPD</f>
        <v>0.2344518729966536</v>
      </c>
      <c r="AN65" s="12">
        <f t="shared" si="19"/>
        <v>0.21206914408022642</v>
      </c>
      <c r="AO65" s="12">
        <f>AM65-'Surv-rate CEA'!AE63*UPD</f>
        <v>7.7750410193733549E-2</v>
      </c>
      <c r="AP65" s="12">
        <f t="shared" si="20"/>
        <v>7.0327708330600244E-2</v>
      </c>
      <c r="AQ65" s="42">
        <f>'Surv-rate CEA'!AI63*UPFS+'Surv-rate CEA'!AH63*UPD</f>
        <v>9.9778479854834456E-2</v>
      </c>
      <c r="AR65" s="12">
        <f t="shared" si="21"/>
        <v>9.0252794955248156E-2</v>
      </c>
      <c r="AS65" s="42">
        <f>AQ65-'Surv-rate CEA'!AH63*UPD</f>
        <v>7.7793027911002566E-3</v>
      </c>
      <c r="AT65" s="12">
        <f t="shared" si="22"/>
        <v>7.0366257405548444E-3</v>
      </c>
      <c r="AU65" s="12">
        <f>'Surv-rate CEA'!AL63*UPFS+'Surv-rate CEA'!AK63*UPD</f>
        <v>0.14934180199654351</v>
      </c>
      <c r="AV65" s="12">
        <f t="shared" si="23"/>
        <v>0.13508438947407206</v>
      </c>
      <c r="AW65" s="12">
        <f>AU65-'Surv-rate CEA'!AK63*UPD</f>
        <v>0.11671623762185677</v>
      </c>
      <c r="AX65" s="12">
        <f t="shared" si="24"/>
        <v>0.10557353326447846</v>
      </c>
      <c r="AY65" s="12">
        <f>'Surv-rate CEA'!AO63*UPFS+'Surv-rate CEA'!AN63*UPD</f>
        <v>0.11046526392882847</v>
      </c>
      <c r="AZ65" s="12">
        <f t="shared" si="25"/>
        <v>9.991932959442526E-2</v>
      </c>
      <c r="BA65" s="12">
        <f>AY65-'Surv-rate CEA'!AN63*UPD</f>
        <v>2.828730220248879E-2</v>
      </c>
      <c r="BB65" s="12">
        <f t="shared" si="26"/>
        <v>2.558676068459528E-2</v>
      </c>
    </row>
    <row r="66" spans="1:54">
      <c r="A66" s="12">
        <v>61</v>
      </c>
      <c r="B66" s="12">
        <f t="shared" si="27"/>
        <v>3.452054794520548</v>
      </c>
      <c r="C66" s="12">
        <f>'Surv-rate CEA'!D64*Parameter!$D$57+'Surv-rate CEA'!E64*Parameter!$D$58</f>
        <v>0.15013627468559604</v>
      </c>
      <c r="D66" s="12">
        <f t="shared" si="1"/>
        <v>0.13557225895072919</v>
      </c>
      <c r="E66" s="12">
        <f>C66-'Surv-rate CEA'!E64*Parameter!$D$58</f>
        <v>2.6593676421774015E-2</v>
      </c>
      <c r="F66" s="12">
        <f t="shared" si="2"/>
        <v>2.4013948620043548E-2</v>
      </c>
      <c r="G66" s="12">
        <f>'Surv-rate CEA'!G64*Parameter!$D$57+'Surv-rate CEA'!H64*Parameter!$D$58</f>
        <v>9.7621641321192137E-2</v>
      </c>
      <c r="H66" s="12">
        <f t="shared" si="3"/>
        <v>8.815182382876588E-2</v>
      </c>
      <c r="I66" s="12">
        <f>G66-'Surv-rate CEA'!H64*Parameter!$D$58</f>
        <v>7.413719838538918E-3</v>
      </c>
      <c r="J66" s="12">
        <f t="shared" si="4"/>
        <v>6.6945496539284012E-3</v>
      </c>
      <c r="K66" s="12">
        <f>'Surv-rate CEA'!K64*Parameter!$D$57+'Surv-rate CEA'!J64*Parameter!$D$58</f>
        <v>0.14516672990918544</v>
      </c>
      <c r="L66" s="12">
        <f t="shared" si="5"/>
        <v>0.13108478640150242</v>
      </c>
      <c r="M66" s="12">
        <f>K66-'Surv-rate CEA'!J64*Parameter!$D$58</f>
        <v>3.8306824716965324E-2</v>
      </c>
      <c r="N66" s="12">
        <f t="shared" si="6"/>
        <v>3.4590859344179943E-2</v>
      </c>
      <c r="O66" s="12">
        <f>'Surv-rate CEA'!N64*Parameter!$D$57+'Surv-rate CEA'!M64*Parameter!$D$58</f>
        <v>0.10461768680263026</v>
      </c>
      <c r="P66" s="12">
        <f t="shared" si="7"/>
        <v>9.4469215755712391E-2</v>
      </c>
      <c r="Q66" s="12">
        <f>O66-'Surv-rate CEA'!M64*Parameter!$D$58</f>
        <v>7.413719838538918E-3</v>
      </c>
      <c r="R66" s="12">
        <f t="shared" si="8"/>
        <v>6.6945496539284012E-3</v>
      </c>
      <c r="S66" s="12">
        <f>'Surv-rate CEA'!Q64*Parameter!$D$57+'Surv-rate CEA'!P64*Parameter!$D$58</f>
        <v>0.14516672990918544</v>
      </c>
      <c r="T66" s="12">
        <f t="shared" si="9"/>
        <v>0.13108478640150242</v>
      </c>
      <c r="U66" s="12">
        <f>S66-'Surv-rate CEA'!P64*Parameter!$D$58</f>
        <v>3.8306824716965324E-2</v>
      </c>
      <c r="V66" s="12">
        <f t="shared" si="10"/>
        <v>3.4590859344179943E-2</v>
      </c>
      <c r="W66" s="12">
        <f>'Surv-rate CEA'!T64*UPFS+'Surv-rate CEA'!S64*UPD</f>
        <v>9.7621641321192137E-2</v>
      </c>
      <c r="X66" s="12">
        <f t="shared" si="11"/>
        <v>8.815182382876588E-2</v>
      </c>
      <c r="Y66" s="12">
        <f>W66-'Surv-rate CEA'!S64*UPD</f>
        <v>7.413719838538918E-3</v>
      </c>
      <c r="Z66" s="12">
        <f t="shared" si="12"/>
        <v>6.6945496539284012E-3</v>
      </c>
      <c r="AA66" s="12">
        <f>'Surv-rate CEA'!W64*UPFS+'Surv-rate CEA'!V64*UPD</f>
        <v>0.15919501063810981</v>
      </c>
      <c r="AB66" s="12">
        <f t="shared" si="13"/>
        <v>0.14375224942200135</v>
      </c>
      <c r="AC66" s="12">
        <f>AA66-'Surv-rate CEA'!V64*UPD</f>
        <v>9.40972483340973E-2</v>
      </c>
      <c r="AD66" s="12">
        <f t="shared" si="14"/>
        <v>8.4969315672817902E-2</v>
      </c>
      <c r="AE66" s="12">
        <f>'Surv-rate CEA'!Z64*UPFS+'Surv-rate CEA'!Y64*UPD</f>
        <v>0.14516672990918544</v>
      </c>
      <c r="AF66" s="12">
        <f t="shared" si="15"/>
        <v>0.13108478640150242</v>
      </c>
      <c r="AG66" s="12">
        <f>AE66-'Surv-rate CEA'!Y64*UPD</f>
        <v>3.8306824716965324E-2</v>
      </c>
      <c r="AH66" s="12">
        <f t="shared" si="16"/>
        <v>3.4590859344179943E-2</v>
      </c>
      <c r="AI66" s="12">
        <f>'Surv-rate CEA'!AC64*UPFS+'Surv-rate CEA'!AB64*UPD</f>
        <v>0.10818143430577917</v>
      </c>
      <c r="AJ66" s="12">
        <f t="shared" si="17"/>
        <v>9.7687260830719644E-2</v>
      </c>
      <c r="AK66" s="12">
        <f>AI66-'Surv-rate CEA'!AB64*UPD</f>
        <v>2.7331641352603575E-2</v>
      </c>
      <c r="AL66" s="12">
        <f t="shared" si="18"/>
        <v>2.4680327034643842E-2</v>
      </c>
      <c r="AM66" s="12">
        <f>'Surv-rate CEA'!AF64*UPFS+'Surv-rate CEA'!AE64*UPD</f>
        <v>0.23156590732032151</v>
      </c>
      <c r="AN66" s="12">
        <f t="shared" si="19"/>
        <v>0.20910278490081044</v>
      </c>
      <c r="AO66" s="12">
        <f>AM66-'Surv-rate CEA'!AE64*UPD</f>
        <v>7.5938057075675414E-2</v>
      </c>
      <c r="AP66" s="12">
        <f t="shared" si="20"/>
        <v>6.8571662375651196E-2</v>
      </c>
      <c r="AQ66" s="42">
        <f>'Surv-rate CEA'!AI64*UPFS+'Surv-rate CEA'!AH64*UPD</f>
        <v>9.7621641321192137E-2</v>
      </c>
      <c r="AR66" s="12">
        <f t="shared" si="21"/>
        <v>8.815182382876588E-2</v>
      </c>
      <c r="AS66" s="42">
        <f>AQ66-'Surv-rate CEA'!AH64*UPD</f>
        <v>7.413719838538918E-3</v>
      </c>
      <c r="AT66" s="12">
        <f t="shared" si="22"/>
        <v>6.6945496539284012E-3</v>
      </c>
      <c r="AU66" s="12">
        <f>'Surv-rate CEA'!AL64*UPFS+'Surv-rate CEA'!AK64*UPD</f>
        <v>0.14672451253443969</v>
      </c>
      <c r="AV66" s="12">
        <f t="shared" si="23"/>
        <v>0.13249145584166389</v>
      </c>
      <c r="AW66" s="12">
        <f>AU66-'Surv-rate CEA'!AK64*UPD</f>
        <v>0.11449050666802983</v>
      </c>
      <c r="AX66" s="12">
        <f t="shared" si="24"/>
        <v>0.10338431967825741</v>
      </c>
      <c r="AY66" s="12">
        <f>'Surv-rate CEA'!AO64*UPFS+'Surv-rate CEA'!AN64*UPD</f>
        <v>0.10818143430577917</v>
      </c>
      <c r="AZ66" s="12">
        <f t="shared" si="25"/>
        <v>9.7687260830719644E-2</v>
      </c>
      <c r="BA66" s="12">
        <f>AY66-'Surv-rate CEA'!AN64*UPD</f>
        <v>2.7331641352603575E-2</v>
      </c>
      <c r="BB66" s="12">
        <f t="shared" si="26"/>
        <v>2.4680327034643842E-2</v>
      </c>
    </row>
    <row r="67" spans="1:54">
      <c r="A67" s="12">
        <v>62</v>
      </c>
      <c r="B67" s="12">
        <f t="shared" si="27"/>
        <v>3.5095890410958903</v>
      </c>
      <c r="C67" s="12">
        <f>'Surv-rate CEA'!D65*Parameter!$D$57+'Surv-rate CEA'!E65*Parameter!$D$58</f>
        <v>0.14760997555973135</v>
      </c>
      <c r="D67" s="12">
        <f t="shared" si="1"/>
        <v>0.13306453639171953</v>
      </c>
      <c r="E67" s="12">
        <f>C67-'Surv-rate CEA'!E65*Parameter!$D$58</f>
        <v>2.5697005578542001E-2</v>
      </c>
      <c r="F67" s="12">
        <f t="shared" si="2"/>
        <v>2.3164830974316198E-2</v>
      </c>
      <c r="G67" s="12">
        <f>'Surv-rate CEA'!G65*Parameter!$D$57+'Surv-rate CEA'!H65*Parameter!$D$58</f>
        <v>9.5531371340001711E-2</v>
      </c>
      <c r="H67" s="12">
        <f t="shared" si="3"/>
        <v>8.6117740959035669E-2</v>
      </c>
      <c r="I67" s="12">
        <f>G67-'Surv-rate CEA'!H65*Parameter!$D$58</f>
        <v>7.0688289663708298E-3</v>
      </c>
      <c r="J67" s="12">
        <f t="shared" si="4"/>
        <v>6.3722688502300326E-3</v>
      </c>
      <c r="K67" s="12">
        <f>'Surv-rate CEA'!K65*Parameter!$D$57+'Surv-rate CEA'!J65*Parameter!$D$58</f>
        <v>0.14265935700049107</v>
      </c>
      <c r="L67" s="12">
        <f t="shared" si="5"/>
        <v>0.12860175018137304</v>
      </c>
      <c r="M67" s="12">
        <f>K67-'Surv-rate CEA'!J65*Parameter!$D$58</f>
        <v>3.7156550513903958E-2</v>
      </c>
      <c r="N67" s="12">
        <f t="shared" si="6"/>
        <v>3.3495156064485818E-2</v>
      </c>
      <c r="O67" s="12">
        <f>'Surv-rate CEA'!N65*Parameter!$D$57+'Surv-rate CEA'!M65*Parameter!$D$58</f>
        <v>0.10220195642094319</v>
      </c>
      <c r="P67" s="12">
        <f t="shared" si="7"/>
        <v>9.2131008747280904E-2</v>
      </c>
      <c r="Q67" s="12">
        <f>O67-'Surv-rate CEA'!M65*Parameter!$D$58</f>
        <v>7.0688289663708298E-3</v>
      </c>
      <c r="R67" s="12">
        <f t="shared" si="8"/>
        <v>6.3722688502300326E-3</v>
      </c>
      <c r="S67" s="12">
        <f>'Surv-rate CEA'!Q65*Parameter!$D$57+'Surv-rate CEA'!P65*Parameter!$D$58</f>
        <v>0.14265935700049107</v>
      </c>
      <c r="T67" s="12">
        <f t="shared" si="9"/>
        <v>0.12860175018137304</v>
      </c>
      <c r="U67" s="12">
        <f>S67-'Surv-rate CEA'!P65*Parameter!$D$58</f>
        <v>3.7156550513903958E-2</v>
      </c>
      <c r="V67" s="12">
        <f t="shared" si="10"/>
        <v>3.3495156064485818E-2</v>
      </c>
      <c r="W67" s="12">
        <f>'Surv-rate CEA'!T65*UPFS+'Surv-rate CEA'!S65*UPD</f>
        <v>9.5531371340001711E-2</v>
      </c>
      <c r="X67" s="12">
        <f t="shared" si="11"/>
        <v>8.6117740959035669E-2</v>
      </c>
      <c r="Y67" s="12">
        <f>W67-'Surv-rate CEA'!S65*UPD</f>
        <v>7.0688289663708298E-3</v>
      </c>
      <c r="Z67" s="12">
        <f t="shared" si="12"/>
        <v>6.3722688502300326E-3</v>
      </c>
      <c r="AA67" s="12">
        <f>'Surv-rate CEA'!W65*UPFS+'Surv-rate CEA'!V65*UPD</f>
        <v>0.15657965387029996</v>
      </c>
      <c r="AB67" s="12">
        <f t="shared" si="13"/>
        <v>0.14115034550761968</v>
      </c>
      <c r="AC67" s="12">
        <f>AA67-'Surv-rate CEA'!V65*UPD</f>
        <v>9.2132282620021017E-2</v>
      </c>
      <c r="AD67" s="12">
        <f t="shared" si="14"/>
        <v>8.3053597340262908E-2</v>
      </c>
      <c r="AE67" s="12">
        <f>'Surv-rate CEA'!Z65*UPFS+'Surv-rate CEA'!Y65*UPD</f>
        <v>0.14265935700049107</v>
      </c>
      <c r="AF67" s="12">
        <f t="shared" si="15"/>
        <v>0.12860175018137304</v>
      </c>
      <c r="AG67" s="12">
        <f>AE67-'Surv-rate CEA'!Y65*UPD</f>
        <v>3.7156550513903958E-2</v>
      </c>
      <c r="AH67" s="12">
        <f t="shared" si="16"/>
        <v>3.3495156064485818E-2</v>
      </c>
      <c r="AI67" s="12">
        <f>'Surv-rate CEA'!AC65*UPFS+'Surv-rate CEA'!AB65*UPD</f>
        <v>0.1059659782273172</v>
      </c>
      <c r="AJ67" s="12">
        <f t="shared" si="17"/>
        <v>9.5524125064347182E-2</v>
      </c>
      <c r="AK67" s="12">
        <f>AI67-'Surv-rate CEA'!AB65*UPD</f>
        <v>2.6417637956621554E-2</v>
      </c>
      <c r="AL67" s="12">
        <f t="shared" si="18"/>
        <v>2.3814452471334978E-2</v>
      </c>
      <c r="AM67" s="12">
        <f>'Surv-rate CEA'!AF65*UPFS+'Surv-rate CEA'!AE65*UPD</f>
        <v>0.22874275481477546</v>
      </c>
      <c r="AN67" s="12">
        <f t="shared" si="19"/>
        <v>0.2062025178648994</v>
      </c>
      <c r="AO67" s="12">
        <f>AM67-'Surv-rate CEA'!AE65*UPD</f>
        <v>7.418601107437503E-2</v>
      </c>
      <c r="AP67" s="12">
        <f t="shared" si="20"/>
        <v>6.6875745578374585E-2</v>
      </c>
      <c r="AQ67" s="42">
        <f>'Surv-rate CEA'!AI65*UPFS+'Surv-rate CEA'!AH65*UPD</f>
        <v>9.5531371340001711E-2</v>
      </c>
      <c r="AR67" s="12">
        <f t="shared" si="21"/>
        <v>8.6117740959035669E-2</v>
      </c>
      <c r="AS67" s="42">
        <f>AQ67-'Surv-rate CEA'!AH65*UPD</f>
        <v>7.0688289663708298E-3</v>
      </c>
      <c r="AT67" s="12">
        <f t="shared" si="22"/>
        <v>6.3722688502300326E-3</v>
      </c>
      <c r="AU67" s="12">
        <f>'Surv-rate CEA'!AL65*UPFS+'Surv-rate CEA'!AK65*UPD</f>
        <v>0.14417721228722155</v>
      </c>
      <c r="AV67" s="12">
        <f t="shared" si="23"/>
        <v>0.12997003649991379</v>
      </c>
      <c r="AW67" s="12">
        <f>AU67-'Surv-rate CEA'!AK65*UPD</f>
        <v>0.11232954474685611</v>
      </c>
      <c r="AX67" s="12">
        <f t="shared" si="24"/>
        <v>0.10126062780076059</v>
      </c>
      <c r="AY67" s="12">
        <f>'Surv-rate CEA'!AO65*UPFS+'Surv-rate CEA'!AN65*UPD</f>
        <v>0.1059659782273172</v>
      </c>
      <c r="AZ67" s="12">
        <f t="shared" si="25"/>
        <v>9.5524125064347182E-2</v>
      </c>
      <c r="BA67" s="12">
        <f>AY67-'Surv-rate CEA'!AN65*UPD</f>
        <v>2.6417637956621554E-2</v>
      </c>
      <c r="BB67" s="12">
        <f t="shared" si="26"/>
        <v>2.3814452471334978E-2</v>
      </c>
    </row>
    <row r="68" spans="1:54">
      <c r="A68" s="12">
        <v>63</v>
      </c>
      <c r="B68" s="12">
        <f t="shared" si="27"/>
        <v>3.5671232876712327</v>
      </c>
      <c r="C68" s="12">
        <f>'Surv-rate CEA'!D66*Parameter!$D$57+'Surv-rate CEA'!E66*Parameter!$D$58</f>
        <v>0.14514954889334636</v>
      </c>
      <c r="D68" s="12">
        <f t="shared" si="1"/>
        <v>0.13062422514131841</v>
      </c>
      <c r="E68" s="12">
        <f>C68-'Surv-rate CEA'!E66*Parameter!$D$58</f>
        <v>2.4839245776261829E-2</v>
      </c>
      <c r="F68" s="12">
        <f t="shared" si="2"/>
        <v>2.2353546789201904E-2</v>
      </c>
      <c r="G68" s="12">
        <f>'Surv-rate CEA'!G66*Parameter!$D$57+'Surv-rate CEA'!H66*Parameter!$D$58</f>
        <v>9.3504946034352929E-2</v>
      </c>
      <c r="H68" s="12">
        <f t="shared" si="3"/>
        <v>8.4147771837670748E-2</v>
      </c>
      <c r="I68" s="12">
        <f>G68-'Surv-rate CEA'!H66*Parameter!$D$58</f>
        <v>6.7432542936094325E-3</v>
      </c>
      <c r="J68" s="12">
        <f t="shared" si="4"/>
        <v>6.0684471550154287E-3</v>
      </c>
      <c r="K68" s="12">
        <f>'Surv-rate CEA'!K66*Parameter!$D$57+'Surv-rate CEA'!J66*Parameter!$D$58</f>
        <v>0.14021840671643293</v>
      </c>
      <c r="L68" s="12">
        <f t="shared" si="5"/>
        <v>0.12618654944179361</v>
      </c>
      <c r="M68" s="12">
        <f>K68-'Surv-rate CEA'!J66*Parameter!$D$58</f>
        <v>3.6052012219332574E-2</v>
      </c>
      <c r="N68" s="12">
        <f t="shared" si="6"/>
        <v>3.2444235595909129E-2</v>
      </c>
      <c r="O68" s="12">
        <f>'Surv-rate CEA'!N66*Parameter!$D$57+'Surv-rate CEA'!M66*Parameter!$D$58</f>
        <v>9.9868298677618164E-2</v>
      </c>
      <c r="P68" s="12">
        <f t="shared" si="7"/>
        <v>8.9874334645924744E-2</v>
      </c>
      <c r="Q68" s="12">
        <f>O68-'Surv-rate CEA'!M66*Parameter!$D$58</f>
        <v>6.7432542936094325E-3</v>
      </c>
      <c r="R68" s="12">
        <f t="shared" si="8"/>
        <v>6.0684471550154287E-3</v>
      </c>
      <c r="S68" s="12">
        <f>'Surv-rate CEA'!Q66*Parameter!$D$57+'Surv-rate CEA'!P66*Parameter!$D$58</f>
        <v>0.14021840671643293</v>
      </c>
      <c r="T68" s="12">
        <f t="shared" si="9"/>
        <v>0.12618654944179361</v>
      </c>
      <c r="U68" s="12">
        <f>S68-'Surv-rate CEA'!P66*Parameter!$D$58</f>
        <v>3.6052012219332574E-2</v>
      </c>
      <c r="V68" s="12">
        <f t="shared" si="10"/>
        <v>3.2444235595909129E-2</v>
      </c>
      <c r="W68" s="12">
        <f>'Surv-rate CEA'!T66*UPFS+'Surv-rate CEA'!S66*UPD</f>
        <v>9.3504946034352929E-2</v>
      </c>
      <c r="X68" s="12">
        <f t="shared" si="11"/>
        <v>8.4147771837670748E-2</v>
      </c>
      <c r="Y68" s="12">
        <f>W68-'Surv-rate CEA'!S66*UPD</f>
        <v>6.7432542936094325E-3</v>
      </c>
      <c r="Z68" s="12">
        <f t="shared" si="12"/>
        <v>6.0684471550154287E-3</v>
      </c>
      <c r="AA68" s="12">
        <f>'Surv-rate CEA'!W66*UPFS+'Surv-rate CEA'!V66*UPD</f>
        <v>0.1540311827531467</v>
      </c>
      <c r="AB68" s="12">
        <f t="shared" si="13"/>
        <v>0.13861706114921934</v>
      </c>
      <c r="AC68" s="12">
        <f>AA68-'Surv-rate CEA'!V66*UPD</f>
        <v>9.0227745396054562E-2</v>
      </c>
      <c r="AD68" s="12">
        <f t="shared" si="14"/>
        <v>8.1198525372393027E-2</v>
      </c>
      <c r="AE68" s="12">
        <f>'Surv-rate CEA'!Z66*UPFS+'Surv-rate CEA'!Y66*UPD</f>
        <v>0.14021840671643293</v>
      </c>
      <c r="AF68" s="12">
        <f t="shared" si="15"/>
        <v>0.12618654944179361</v>
      </c>
      <c r="AG68" s="12">
        <f>AE68-'Surv-rate CEA'!Y66*UPD</f>
        <v>3.6052012219332574E-2</v>
      </c>
      <c r="AH68" s="12">
        <f t="shared" si="16"/>
        <v>3.2444235595909129E-2</v>
      </c>
      <c r="AI68" s="12">
        <f>'Surv-rate CEA'!AC66*UPFS+'Surv-rate CEA'!AB66*UPD</f>
        <v>0.10381616112756731</v>
      </c>
      <c r="AJ68" s="12">
        <f t="shared" si="17"/>
        <v>9.3427128832478043E-2</v>
      </c>
      <c r="AK68" s="12">
        <f>AI68-'Surv-rate CEA'!AB66*UPD</f>
        <v>2.5543049062856163E-2</v>
      </c>
      <c r="AL68" s="12">
        <f t="shared" si="18"/>
        <v>2.298691947044151E-2</v>
      </c>
      <c r="AM68" s="12">
        <f>'Surv-rate CEA'!AF66*UPFS+'Surv-rate CEA'!AE66*UPD</f>
        <v>0.22598038037012708</v>
      </c>
      <c r="AN68" s="12">
        <f t="shared" si="19"/>
        <v>0.20336619926168698</v>
      </c>
      <c r="AO68" s="12">
        <f>AM68-'Surv-rate CEA'!AE66*UPD</f>
        <v>7.2491624347392064E-2</v>
      </c>
      <c r="AP68" s="12">
        <f t="shared" si="20"/>
        <v>6.5237283421193504E-2</v>
      </c>
      <c r="AQ68" s="42">
        <f>'Surv-rate CEA'!AI66*UPFS+'Surv-rate CEA'!AH66*UPD</f>
        <v>9.3504946034352929E-2</v>
      </c>
      <c r="AR68" s="12">
        <f t="shared" si="21"/>
        <v>8.4147771837670748E-2</v>
      </c>
      <c r="AS68" s="42">
        <f>AQ68-'Surv-rate CEA'!AH66*UPD</f>
        <v>6.7432542936094325E-3</v>
      </c>
      <c r="AT68" s="12">
        <f t="shared" si="22"/>
        <v>6.0684471550154287E-3</v>
      </c>
      <c r="AU68" s="12">
        <f>'Surv-rate CEA'!AL66*UPFS+'Surv-rate CEA'!AK66*UPD</f>
        <v>0.14169732282789402</v>
      </c>
      <c r="AV68" s="12">
        <f t="shared" si="23"/>
        <v>0.1275174682946697</v>
      </c>
      <c r="AW68" s="12">
        <f>AU68-'Surv-rate CEA'!AK66*UPD</f>
        <v>0.11023076572164414</v>
      </c>
      <c r="AX68" s="12">
        <f t="shared" si="24"/>
        <v>9.9199814735242406E-2</v>
      </c>
      <c r="AY68" s="12">
        <f>'Surv-rate CEA'!AO66*UPFS+'Surv-rate CEA'!AN66*UPD</f>
        <v>0.10381616112756731</v>
      </c>
      <c r="AZ68" s="12">
        <f t="shared" si="25"/>
        <v>9.3427128832478043E-2</v>
      </c>
      <c r="BA68" s="12">
        <f>AY68-'Surv-rate CEA'!AN66*UPD</f>
        <v>2.5543049062856163E-2</v>
      </c>
      <c r="BB68" s="12">
        <f t="shared" si="26"/>
        <v>2.298691947044151E-2</v>
      </c>
    </row>
    <row r="69" spans="1:54">
      <c r="A69" s="12">
        <v>64</v>
      </c>
      <c r="B69" s="12">
        <f t="shared" si="27"/>
        <v>3.6246575342465754</v>
      </c>
      <c r="C69" s="12">
        <f>'Surv-rate CEA'!D67*Parameter!$D$57+'Surv-rate CEA'!E67*Parameter!$D$58</f>
        <v>0.14275260518097502</v>
      </c>
      <c r="D69" s="12">
        <f t="shared" si="1"/>
        <v>0.12824885589004473</v>
      </c>
      <c r="E69" s="12">
        <f>C69-'Surv-rate CEA'!E67*Parameter!$D$58</f>
        <v>2.4018314904117544E-2</v>
      </c>
      <c r="F69" s="12">
        <f t="shared" si="2"/>
        <v>2.1578039875032741E-2</v>
      </c>
      <c r="G69" s="12">
        <f>'Surv-rate CEA'!G67*Parameter!$D$57+'Surv-rate CEA'!H67*Parameter!$D$58</f>
        <v>9.1539781592691952E-2</v>
      </c>
      <c r="H69" s="12">
        <f t="shared" si="3"/>
        <v>8.2239285530404604E-2</v>
      </c>
      <c r="I69" s="12">
        <f>G69-'Surv-rate CEA'!H67*Parameter!$D$58</f>
        <v>6.4357252578554208E-3</v>
      </c>
      <c r="J69" s="12">
        <f t="shared" si="4"/>
        <v>5.7818517574250231E-3</v>
      </c>
      <c r="K69" s="12">
        <f>'Surv-rate CEA'!K67*Parameter!$D$57+'Surv-rate CEA'!J67*Parameter!$D$58</f>
        <v>0.13784144698264</v>
      </c>
      <c r="L69" s="12">
        <f t="shared" si="5"/>
        <v>0.12383667427533455</v>
      </c>
      <c r="M69" s="12">
        <f>K69-'Surv-rate CEA'!J67*Parameter!$D$58</f>
        <v>3.4990923340788127E-2</v>
      </c>
      <c r="N69" s="12">
        <f t="shared" si="6"/>
        <v>3.1435824791451197E-2</v>
      </c>
      <c r="O69" s="12">
        <f>'Surv-rate CEA'!N67*Parameter!$D$57+'Surv-rate CEA'!M67*Parameter!$D$58</f>
        <v>9.7612930779682291E-2</v>
      </c>
      <c r="P69" s="12">
        <f t="shared" si="7"/>
        <v>8.7695399160650764E-2</v>
      </c>
      <c r="Q69" s="12">
        <f>O69-'Surv-rate CEA'!M67*Parameter!$D$58</f>
        <v>6.4357252578554208E-3</v>
      </c>
      <c r="R69" s="12">
        <f t="shared" si="8"/>
        <v>5.7818517574250231E-3</v>
      </c>
      <c r="S69" s="12">
        <f>'Surv-rate CEA'!Q67*Parameter!$D$57+'Surv-rate CEA'!P67*Parameter!$D$58</f>
        <v>0.13784144698264</v>
      </c>
      <c r="T69" s="12">
        <f t="shared" si="9"/>
        <v>0.12383667427533455</v>
      </c>
      <c r="U69" s="12">
        <f>S69-'Surv-rate CEA'!P67*Parameter!$D$58</f>
        <v>3.4990923340788127E-2</v>
      </c>
      <c r="V69" s="12">
        <f t="shared" si="10"/>
        <v>3.1435824791451197E-2</v>
      </c>
      <c r="W69" s="12">
        <f>'Surv-rate CEA'!T67*UPFS+'Surv-rate CEA'!S67*UPD</f>
        <v>9.1539781592691952E-2</v>
      </c>
      <c r="X69" s="12">
        <f t="shared" si="11"/>
        <v>8.2239285530404604E-2</v>
      </c>
      <c r="Y69" s="12">
        <f>W69-'Surv-rate CEA'!S67*UPD</f>
        <v>6.4357252578554208E-3</v>
      </c>
      <c r="Z69" s="12">
        <f t="shared" si="12"/>
        <v>5.7818517574250231E-3</v>
      </c>
      <c r="AA69" s="12">
        <f>'Surv-rate CEA'!W67*UPFS+'Surv-rate CEA'!V67*UPD</f>
        <v>0.1515472139107521</v>
      </c>
      <c r="AB69" s="12">
        <f t="shared" si="13"/>
        <v>0.13614992716061536</v>
      </c>
      <c r="AC69" s="12">
        <f>AA69-'Surv-rate CEA'!V67*UPD</f>
        <v>8.838113832178203E-2</v>
      </c>
      <c r="AD69" s="12">
        <f t="shared" si="14"/>
        <v>7.9401562287837998E-2</v>
      </c>
      <c r="AE69" s="12">
        <f>'Surv-rate CEA'!Z67*UPFS+'Surv-rate CEA'!Y67*UPD</f>
        <v>0.13784144698264</v>
      </c>
      <c r="AF69" s="12">
        <f t="shared" si="15"/>
        <v>0.12383667427533455</v>
      </c>
      <c r="AG69" s="12">
        <f>AE69-'Surv-rate CEA'!Y67*UPD</f>
        <v>3.4990923340788127E-2</v>
      </c>
      <c r="AH69" s="12">
        <f t="shared" si="16"/>
        <v>3.1435824791451197E-2</v>
      </c>
      <c r="AI69" s="12">
        <f>'Surv-rate CEA'!AC67*UPFS+'Surv-rate CEA'!AB67*UPD</f>
        <v>0.10172938640991021</v>
      </c>
      <c r="AJ69" s="12">
        <f t="shared" si="17"/>
        <v>9.1393620459166325E-2</v>
      </c>
      <c r="AK69" s="12">
        <f>AI69-'Surv-rate CEA'!AB67*UPD</f>
        <v>2.4705776011240133E-2</v>
      </c>
      <c r="AL69" s="12">
        <f t="shared" si="18"/>
        <v>2.2195654526237198E-2</v>
      </c>
      <c r="AM69" s="12">
        <f>'Surv-rate CEA'!AF67*UPFS+'Surv-rate CEA'!AE67*UPD</f>
        <v>0.22327683737625048</v>
      </c>
      <c r="AN69" s="12">
        <f t="shared" si="19"/>
        <v>0.20059177837034639</v>
      </c>
      <c r="AO69" s="12">
        <f>AM69-'Surv-rate CEA'!AE67*UPD</f>
        <v>7.085239428321416E-2</v>
      </c>
      <c r="AP69" s="12">
        <f t="shared" si="20"/>
        <v>6.3653749032270363E-2</v>
      </c>
      <c r="AQ69" s="42">
        <f>'Surv-rate CEA'!AI67*UPFS+'Surv-rate CEA'!AH67*UPD</f>
        <v>9.1539781592691952E-2</v>
      </c>
      <c r="AR69" s="12">
        <f t="shared" si="21"/>
        <v>8.2239285530404604E-2</v>
      </c>
      <c r="AS69" s="42">
        <f>AQ69-'Surv-rate CEA'!AH67*UPD</f>
        <v>6.4357252578554208E-3</v>
      </c>
      <c r="AT69" s="12">
        <f t="shared" si="22"/>
        <v>5.7818517574250231E-3</v>
      </c>
      <c r="AU69" s="12">
        <f>'Surv-rate CEA'!AL67*UPFS+'Surv-rate CEA'!AK67*UPD</f>
        <v>0.13928238783143845</v>
      </c>
      <c r="AV69" s="12">
        <f t="shared" si="23"/>
        <v>0.12513121467989916</v>
      </c>
      <c r="AW69" s="12">
        <f>AU69-'Surv-rate CEA'!AK67*UPD</f>
        <v>0.10819171561208135</v>
      </c>
      <c r="AX69" s="12">
        <f t="shared" si="24"/>
        <v>9.719937318439735E-2</v>
      </c>
      <c r="AY69" s="12">
        <f>'Surv-rate CEA'!AO67*UPFS+'Surv-rate CEA'!AN67*UPD</f>
        <v>0.10172938640991021</v>
      </c>
      <c r="AZ69" s="12">
        <f t="shared" si="25"/>
        <v>9.1393620459166325E-2</v>
      </c>
      <c r="BA69" s="12">
        <f>AY69-'Surv-rate CEA'!AN67*UPD</f>
        <v>2.4705776011240133E-2</v>
      </c>
      <c r="BB69" s="12">
        <f t="shared" si="26"/>
        <v>2.2195654526237198E-2</v>
      </c>
    </row>
    <row r="70" spans="1:54">
      <c r="A70" s="12">
        <v>65</v>
      </c>
      <c r="B70" s="12">
        <f t="shared" si="27"/>
        <v>3.6821917808219178</v>
      </c>
      <c r="C70" s="12">
        <f>'Surv-rate CEA'!D68*Parameter!$D$57+'Surv-rate CEA'!E68*Parameter!$D$58</f>
        <v>0.1404168670622104</v>
      </c>
      <c r="D70" s="12">
        <f t="shared" ref="D70:D133" si="28">C70/(1+DISC)^($B70)</f>
        <v>0.12593607557193262</v>
      </c>
      <c r="E70" s="12">
        <f>C70-'Surv-rate CEA'!E68*Parameter!$D$58</f>
        <v>2.3232263809855463E-2</v>
      </c>
      <c r="F70" s="12">
        <f t="shared" ref="F70:F133" si="29">E70/(1+DISC)^($B70)</f>
        <v>2.0836386625609535E-2</v>
      </c>
      <c r="G70" s="12">
        <f>'Surv-rate CEA'!G68*Parameter!$D$57+'Surv-rate CEA'!H68*Parameter!$D$58</f>
        <v>8.9633425568809266E-2</v>
      </c>
      <c r="H70" s="12">
        <f t="shared" ref="H70:H133" si="30">G70/(1+DISC)^($B70)</f>
        <v>8.0389785731394228E-2</v>
      </c>
      <c r="I70" s="12">
        <f>G70-'Surv-rate CEA'!H68*Parameter!$D$58</f>
        <v>6.1450674882326944E-3</v>
      </c>
      <c r="J70" s="12">
        <f t="shared" ref="J70:J133" si="31">I70/(1+DISC)^($B70)</f>
        <v>5.5113441838140131E-3</v>
      </c>
      <c r="K70" s="12">
        <f>'Surv-rate CEA'!K68*Parameter!$D$57+'Surv-rate CEA'!J68*Parameter!$D$58</f>
        <v>0.13552616044491522</v>
      </c>
      <c r="L70" s="12">
        <f t="shared" ref="L70:L133" si="32">K70/(1+DISC)^($B70)</f>
        <v>0.12154973359577273</v>
      </c>
      <c r="M70" s="12">
        <f>K70-'Surv-rate CEA'!J68*Parameter!$D$58</f>
        <v>3.3971135684095988E-2</v>
      </c>
      <c r="N70" s="12">
        <f t="shared" ref="N70:N133" si="33">M70/(1+DISC)^($B70)</f>
        <v>3.0467789235614235E-2</v>
      </c>
      <c r="O70" s="12">
        <f>'Surv-rate CEA'!N68*Parameter!$D$57+'Surv-rate CEA'!M68*Parameter!$D$58</f>
        <v>9.5432292071789424E-2</v>
      </c>
      <c r="P70" s="12">
        <f t="shared" ref="P70:P133" si="34">O70/(1+DISC)^($B70)</f>
        <v>8.5590631651331392E-2</v>
      </c>
      <c r="Q70" s="12">
        <f>O70-'Surv-rate CEA'!M68*Parameter!$D$58</f>
        <v>6.1450674882326944E-3</v>
      </c>
      <c r="R70" s="12">
        <f t="shared" ref="R70:R133" si="35">Q70/(1+DISC)^($B70)</f>
        <v>5.5113441838140131E-3</v>
      </c>
      <c r="S70" s="12">
        <f>'Surv-rate CEA'!Q68*Parameter!$D$57+'Surv-rate CEA'!P68*Parameter!$D$58</f>
        <v>0.13552616044491522</v>
      </c>
      <c r="T70" s="12">
        <f t="shared" ref="T70:T133" si="36">S70/(1+DISC)^($B70)</f>
        <v>0.12154973359577273</v>
      </c>
      <c r="U70" s="12">
        <f>S70-'Surv-rate CEA'!P68*Parameter!$D$58</f>
        <v>3.3971135684095988E-2</v>
      </c>
      <c r="V70" s="12">
        <f t="shared" ref="V70:V133" si="37">U70/(1+DISC)^($B70)</f>
        <v>3.0467789235614235E-2</v>
      </c>
      <c r="W70" s="12">
        <f>'Surv-rate CEA'!T68*UPFS+'Surv-rate CEA'!S68*UPD</f>
        <v>8.9633425568809266E-2</v>
      </c>
      <c r="X70" s="12">
        <f t="shared" ref="X70:X133" si="38">W70/(1+DISC)^($B70)</f>
        <v>8.0389785731394228E-2</v>
      </c>
      <c r="Y70" s="12">
        <f>W70-'Surv-rate CEA'!S68*UPD</f>
        <v>6.1450674882326944E-3</v>
      </c>
      <c r="Z70" s="12">
        <f t="shared" ref="Z70:Z133" si="39">Y70/(1+DISC)^($B70)</f>
        <v>5.5113441838140131E-3</v>
      </c>
      <c r="AA70" s="12">
        <f>'Surv-rate CEA'!W68*UPFS+'Surv-rate CEA'!V68*UPD</f>
        <v>0.14912547387770259</v>
      </c>
      <c r="AB70" s="12">
        <f t="shared" ref="AB70:AB133" si="40">AA70/(1+DISC)^($B70)</f>
        <v>0.13374658857501917</v>
      </c>
      <c r="AC70" s="12">
        <f>AA70-'Surv-rate CEA'!V68*UPD</f>
        <v>8.6590093628368725E-2</v>
      </c>
      <c r="AD70" s="12">
        <f t="shared" ref="AD70:AD133" si="41">AC70/(1+DISC)^($B70)</f>
        <v>7.7660303944338011E-2</v>
      </c>
      <c r="AE70" s="12">
        <f>'Surv-rate CEA'!Z68*UPFS+'Surv-rate CEA'!Y68*UPD</f>
        <v>0.13552616044491522</v>
      </c>
      <c r="AF70" s="12">
        <f t="shared" ref="AF70:AF133" si="42">AE70/(1+DISC)^($B70)</f>
        <v>0.12154973359577273</v>
      </c>
      <c r="AG70" s="12">
        <f>AE70-'Surv-rate CEA'!Y68*UPD</f>
        <v>3.3971135684095988E-2</v>
      </c>
      <c r="AH70" s="12">
        <f t="shared" ref="AH70:AH133" si="43">AG70/(1+DISC)^($B70)</f>
        <v>3.0467789235614235E-2</v>
      </c>
      <c r="AI70" s="12">
        <f>'Surv-rate CEA'!AC68*UPFS+'Surv-rate CEA'!AB68*UPD</f>
        <v>9.9703187024724416E-2</v>
      </c>
      <c r="AJ70" s="12">
        <f t="shared" ref="AJ70:AJ133" si="44">AI70/(1+DISC)^($B70)</f>
        <v>8.942108137440001E-2</v>
      </c>
      <c r="AK70" s="12">
        <f>AI70-'Surv-rate CEA'!AB68*UPD</f>
        <v>2.3903853625403454E-2</v>
      </c>
      <c r="AL70" s="12">
        <f t="shared" ref="AL70:AL133" si="45">AK70/(1+DISC)^($B70)</f>
        <v>2.1438717296658624E-2</v>
      </c>
      <c r="AM70" s="12">
        <f>'Surv-rate CEA'!AF68*UPFS+'Surv-rate CEA'!AE68*UPD</f>
        <v>0.22063026288945359</v>
      </c>
      <c r="AN70" s="12">
        <f t="shared" ref="AN70:AN133" si="46">AM70/(1+DISC)^($B70)</f>
        <v>0.19787729239388002</v>
      </c>
      <c r="AO70" s="12">
        <f>AM70-'Surv-rate CEA'!AE68*UPD</f>
        <v>6.9265953934114333E-2</v>
      </c>
      <c r="AP70" s="12">
        <f t="shared" ref="AP70:AP133" si="47">AO70/(1+DISC)^($B70)</f>
        <v>6.2122753424942494E-2</v>
      </c>
      <c r="AQ70" s="42">
        <f>'Surv-rate CEA'!AI68*UPFS+'Surv-rate CEA'!AH68*UPD</f>
        <v>8.9633425568809266E-2</v>
      </c>
      <c r="AR70" s="12">
        <f t="shared" ref="AR70:AR133" si="48">AQ70/(1+DISC)^($B70)</f>
        <v>8.0389785731394228E-2</v>
      </c>
      <c r="AS70" s="42">
        <f>AQ70-'Surv-rate CEA'!AH68*UPD</f>
        <v>6.1450674882326944E-3</v>
      </c>
      <c r="AT70" s="12">
        <f t="shared" ref="AT70:AT133" si="49">AS70/(1+DISC)^($B70)</f>
        <v>5.5113441838140131E-3</v>
      </c>
      <c r="AU70" s="12">
        <f>'Surv-rate CEA'!AL68*UPFS+'Surv-rate CEA'!AK68*UPD</f>
        <v>0.13693006599607088</v>
      </c>
      <c r="AV70" s="12">
        <f t="shared" ref="AV70:AV133" si="50">AU70/(1+DISC)^($B70)</f>
        <v>0.12280885836678662</v>
      </c>
      <c r="AW70" s="12">
        <f>AU70-'Surv-rate CEA'!AK68*UPD</f>
        <v>0.10621006435488668</v>
      </c>
      <c r="AX70" s="12">
        <f t="shared" ref="AX70:AX133" si="51">AW70/(1+DISC)^($B70)</f>
        <v>9.5256922981844225E-2</v>
      </c>
      <c r="AY70" s="12">
        <f>'Surv-rate CEA'!AO68*UPFS+'Surv-rate CEA'!AN68*UPD</f>
        <v>9.9703187024724416E-2</v>
      </c>
      <c r="AZ70" s="12">
        <f t="shared" ref="AZ70:AZ133" si="52">AY70/(1+DISC)^($B70)</f>
        <v>8.942108137440001E-2</v>
      </c>
      <c r="BA70" s="12">
        <f>AY70-'Surv-rate CEA'!AN68*UPD</f>
        <v>2.3903853625403454E-2</v>
      </c>
      <c r="BB70" s="12">
        <f t="shared" ref="BB70:BB133" si="53">BA70/(1+DISC)^($B70)</f>
        <v>2.1438717296658624E-2</v>
      </c>
    </row>
    <row r="71" spans="1:54">
      <c r="A71" s="12">
        <v>66</v>
      </c>
      <c r="B71" s="12">
        <f t="shared" ref="B71:B134" si="54">A70*21/365</f>
        <v>3.7397260273972601</v>
      </c>
      <c r="C71" s="12">
        <f>'Surv-rate CEA'!D69*Parameter!$D$57+'Surv-rate CEA'!E69*Parameter!$D$58</f>
        <v>0.13814016284833963</v>
      </c>
      <c r="D71" s="12">
        <f t="shared" si="28"/>
        <v>0.12368364064909849</v>
      </c>
      <c r="E71" s="12">
        <f>C71-'Surv-rate CEA'!E69*Parameter!$D$58</f>
        <v>2.2479266422006358E-2</v>
      </c>
      <c r="F71" s="12">
        <f t="shared" si="29"/>
        <v>2.0126786105263365E-2</v>
      </c>
      <c r="G71" s="12">
        <f>'Surv-rate CEA'!G69*Parameter!$D$57+'Surv-rate CEA'!H69*Parameter!$D$58</f>
        <v>8.7783548815253937E-2</v>
      </c>
      <c r="H71" s="12">
        <f t="shared" si="30"/>
        <v>7.8596902469910218E-2</v>
      </c>
      <c r="I71" s="12">
        <f>G71-'Surv-rate CEA'!H69*Parameter!$D$58</f>
        <v>5.8701945614825779E-3</v>
      </c>
      <c r="J71" s="12">
        <f t="shared" si="31"/>
        <v>5.2558721497947781E-3</v>
      </c>
      <c r="K71" s="12">
        <f>'Surv-rate CEA'!K69*Parameter!$D$57+'Surv-rate CEA'!J69*Parameter!$D$58</f>
        <v>0.13327033783347297</v>
      </c>
      <c r="L71" s="12">
        <f t="shared" si="32"/>
        <v>0.11932344825650644</v>
      </c>
      <c r="M71" s="12">
        <f>K71-'Surv-rate CEA'!J69*Parameter!$D$58</f>
        <v>3.2990629524965689E-2</v>
      </c>
      <c r="N71" s="12">
        <f t="shared" si="33"/>
        <v>2.9538123329369156E-2</v>
      </c>
      <c r="O71" s="12">
        <f>'Surv-rate CEA'!N69*Parameter!$D$57+'Surv-rate CEA'!M69*Parameter!$D$58</f>
        <v>9.3323028190174115E-2</v>
      </c>
      <c r="P71" s="12">
        <f t="shared" si="34"/>
        <v>8.3556669146477108E-2</v>
      </c>
      <c r="Q71" s="12">
        <f>O71-'Surv-rate CEA'!M69*Parameter!$D$58</f>
        <v>5.8701945614825779E-3</v>
      </c>
      <c r="R71" s="12">
        <f t="shared" si="35"/>
        <v>5.2558721497947781E-3</v>
      </c>
      <c r="S71" s="12">
        <f>'Surv-rate CEA'!Q69*Parameter!$D$57+'Surv-rate CEA'!P69*Parameter!$D$58</f>
        <v>0.13327033783347297</v>
      </c>
      <c r="T71" s="12">
        <f t="shared" si="36"/>
        <v>0.11932344825650644</v>
      </c>
      <c r="U71" s="12">
        <f>S71-'Surv-rate CEA'!P69*Parameter!$D$58</f>
        <v>3.2990629524965689E-2</v>
      </c>
      <c r="V71" s="12">
        <f t="shared" si="37"/>
        <v>2.9538123329369156E-2</v>
      </c>
      <c r="W71" s="12">
        <f>'Surv-rate CEA'!T69*UPFS+'Surv-rate CEA'!S69*UPD</f>
        <v>8.7783548815253937E-2</v>
      </c>
      <c r="X71" s="12">
        <f t="shared" si="38"/>
        <v>7.8596902469910218E-2</v>
      </c>
      <c r="Y71" s="12">
        <f>W71-'Surv-rate CEA'!S69*UPD</f>
        <v>5.8701945614825779E-3</v>
      </c>
      <c r="Z71" s="12">
        <f t="shared" si="39"/>
        <v>5.2558721497947781E-3</v>
      </c>
      <c r="AA71" s="12">
        <f>'Surv-rate CEA'!W69*UPFS+'Surv-rate CEA'!V69*UPD</f>
        <v>0.14676379286701871</v>
      </c>
      <c r="AB71" s="12">
        <f t="shared" si="40"/>
        <v>0.1314047981628049</v>
      </c>
      <c r="AC71" s="12">
        <f>AA71-'Surv-rate CEA'!V69*UPD</f>
        <v>8.4852365857791823E-2</v>
      </c>
      <c r="AD71" s="12">
        <f t="shared" si="41"/>
        <v>7.5972471079992651E-2</v>
      </c>
      <c r="AE71" s="12">
        <f>'Surv-rate CEA'!Z69*UPFS+'Surv-rate CEA'!Y69*UPD</f>
        <v>0.13327033783347297</v>
      </c>
      <c r="AF71" s="12">
        <f t="shared" si="42"/>
        <v>0.11932344825650644</v>
      </c>
      <c r="AG71" s="12">
        <f>AE71-'Surv-rate CEA'!Y69*UPD</f>
        <v>3.2990629524965689E-2</v>
      </c>
      <c r="AH71" s="12">
        <f t="shared" si="43"/>
        <v>2.9538123329369156E-2</v>
      </c>
      <c r="AI71" s="12">
        <f>'Surv-rate CEA'!AC69*UPFS+'Surv-rate CEA'!AB69*UPD</f>
        <v>9.773521764994407E-2</v>
      </c>
      <c r="AJ71" s="12">
        <f t="shared" si="44"/>
        <v>8.7507118055510563E-2</v>
      </c>
      <c r="AK71" s="12">
        <f>AI71-'Surv-rate CEA'!AB69*UPD</f>
        <v>2.3135440328276927E-2</v>
      </c>
      <c r="AL71" s="12">
        <f t="shared" si="45"/>
        <v>2.0714290679987122E-2</v>
      </c>
      <c r="AM71" s="12">
        <f>'Surv-rate CEA'!AF69*UPFS+'Surv-rate CEA'!AE69*UPD</f>
        <v>0.21803887311587722</v>
      </c>
      <c r="AN71" s="12">
        <f t="shared" si="46"/>
        <v>0.19522086172437633</v>
      </c>
      <c r="AO71" s="12">
        <f>AM71-'Surv-rate CEA'!AE69*UPD</f>
        <v>6.7730063184089168E-2</v>
      </c>
      <c r="AP71" s="12">
        <f t="shared" si="47"/>
        <v>6.0642036488682979E-2</v>
      </c>
      <c r="AQ71" s="42">
        <f>'Surv-rate CEA'!AI69*UPFS+'Surv-rate CEA'!AH69*UPD</f>
        <v>8.7783548815253937E-2</v>
      </c>
      <c r="AR71" s="12">
        <f t="shared" si="48"/>
        <v>7.8596902469910218E-2</v>
      </c>
      <c r="AS71" s="42">
        <f>AQ71-'Surv-rate CEA'!AH69*UPD</f>
        <v>5.8701945614825779E-3</v>
      </c>
      <c r="AT71" s="12">
        <f t="shared" si="49"/>
        <v>5.2558721497947781E-3</v>
      </c>
      <c r="AU71" s="12">
        <f>'Surv-rate CEA'!AL69*UPFS+'Surv-rate CEA'!AK69*UPD</f>
        <v>0.13463812444925577</v>
      </c>
      <c r="AV71" s="12">
        <f t="shared" si="50"/>
        <v>0.12054809447656958</v>
      </c>
      <c r="AW71" s="12">
        <f>AU71-'Surv-rate CEA'!AK69*UPD</f>
        <v>0.10428359816994448</v>
      </c>
      <c r="AX71" s="12">
        <f t="shared" si="51"/>
        <v>9.3370203246444392E-2</v>
      </c>
      <c r="AY71" s="12">
        <f>'Surv-rate CEA'!AO69*UPFS+'Surv-rate CEA'!AN69*UPD</f>
        <v>9.773521764994407E-2</v>
      </c>
      <c r="AZ71" s="12">
        <f t="shared" si="52"/>
        <v>8.7507118055510563E-2</v>
      </c>
      <c r="BA71" s="12">
        <f>AY71-'Surv-rate CEA'!AN69*UPD</f>
        <v>2.3135440328276927E-2</v>
      </c>
      <c r="BB71" s="12">
        <f t="shared" si="53"/>
        <v>2.0714290679987122E-2</v>
      </c>
    </row>
    <row r="72" spans="1:54">
      <c r="A72" s="12">
        <v>67</v>
      </c>
      <c r="B72" s="12">
        <f t="shared" si="54"/>
        <v>3.7972602739726029</v>
      </c>
      <c r="C72" s="12">
        <f>'Surv-rate CEA'!D70*Parameter!$D$57+'Surv-rate CEA'!E70*Parameter!$D$58</f>
        <v>0.13592042049195582</v>
      </c>
      <c r="D72" s="12">
        <f t="shared" si="28"/>
        <v>0.12148941085591797</v>
      </c>
      <c r="E72" s="12">
        <f>C72-'Surv-rate CEA'!E70*Parameter!$D$58</f>
        <v>2.1757610708818279E-2</v>
      </c>
      <c r="F72" s="12">
        <f t="shared" si="29"/>
        <v>1.9447550979311338E-2</v>
      </c>
      <c r="G72" s="12">
        <f>'Surv-rate CEA'!G70*Parameter!$D$57+'Surv-rate CEA'!H70*Parameter!$D$58</f>
        <v>8.5987937997374891E-2</v>
      </c>
      <c r="H72" s="12">
        <f t="shared" si="30"/>
        <v>7.6858384414978623E-2</v>
      </c>
      <c r="I72" s="12">
        <f>G72-'Surv-rate CEA'!H70*Parameter!$D$58</f>
        <v>5.6101005469035709E-3</v>
      </c>
      <c r="J72" s="12">
        <f t="shared" si="31"/>
        <v>5.0144621964741147E-3</v>
      </c>
      <c r="K72" s="12">
        <f>'Surv-rate CEA'!K70*Parameter!$D$57+'Surv-rate CEA'!J70*Parameter!$D$58</f>
        <v>0.13107187178123492</v>
      </c>
      <c r="L72" s="12">
        <f t="shared" si="32"/>
        <v>0.11715564464007136</v>
      </c>
      <c r="M72" s="12">
        <f>K72-'Surv-rate CEA'!J70*Parameter!$D$58</f>
        <v>3.20475045827745E-2</v>
      </c>
      <c r="N72" s="12">
        <f t="shared" si="33"/>
        <v>2.8644941187435703E-2</v>
      </c>
      <c r="O72" s="12">
        <f>'Surv-rate CEA'!N70*Parameter!$D$57+'Surv-rate CEA'!M70*Parameter!$D$58</f>
        <v>9.1281976541636015E-2</v>
      </c>
      <c r="P72" s="12">
        <f t="shared" si="34"/>
        <v>8.1590341698975333E-2</v>
      </c>
      <c r="Q72" s="12">
        <f>O72-'Surv-rate CEA'!M70*Parameter!$D$58</f>
        <v>5.6101005469035709E-3</v>
      </c>
      <c r="R72" s="12">
        <f t="shared" si="35"/>
        <v>5.0144621964741147E-3</v>
      </c>
      <c r="S72" s="12">
        <f>'Surv-rate CEA'!Q70*Parameter!$D$57+'Surv-rate CEA'!P70*Parameter!$D$58</f>
        <v>0.13107187178123492</v>
      </c>
      <c r="T72" s="12">
        <f t="shared" si="36"/>
        <v>0.11715564464007136</v>
      </c>
      <c r="U72" s="12">
        <f>S72-'Surv-rate CEA'!P70*Parameter!$D$58</f>
        <v>3.20475045827745E-2</v>
      </c>
      <c r="V72" s="12">
        <f t="shared" si="37"/>
        <v>2.8644941187435703E-2</v>
      </c>
      <c r="W72" s="12">
        <f>'Surv-rate CEA'!T70*UPFS+'Surv-rate CEA'!S70*UPD</f>
        <v>8.5987937997374891E-2</v>
      </c>
      <c r="X72" s="12">
        <f t="shared" si="38"/>
        <v>7.6858384414978623E-2</v>
      </c>
      <c r="Y72" s="12">
        <f>W72-'Surv-rate CEA'!S70*UPD</f>
        <v>5.6101005469035709E-3</v>
      </c>
      <c r="Z72" s="12">
        <f t="shared" si="39"/>
        <v>5.0144621964741147E-3</v>
      </c>
      <c r="AA72" s="12">
        <f>'Surv-rate CEA'!W70*UPFS+'Surv-rate CEA'!V70*UPD</f>
        <v>0.14446009895674394</v>
      </c>
      <c r="AB72" s="12">
        <f t="shared" si="40"/>
        <v>0.12912241038484071</v>
      </c>
      <c r="AC72" s="12">
        <f>AA72-'Surv-rate CEA'!V70*UPD</f>
        <v>8.3165824214968903E-2</v>
      </c>
      <c r="AD72" s="12">
        <f t="shared" si="41"/>
        <v>7.4335901483040076E-2</v>
      </c>
      <c r="AE72" s="12">
        <f>'Surv-rate CEA'!Z70*UPFS+'Surv-rate CEA'!Y70*UPD</f>
        <v>0.13107187178123492</v>
      </c>
      <c r="AF72" s="12">
        <f t="shared" si="42"/>
        <v>0.11715564464007136</v>
      </c>
      <c r="AG72" s="12">
        <f>AE72-'Surv-rate CEA'!Y70*UPD</f>
        <v>3.20475045827745E-2</v>
      </c>
      <c r="AH72" s="12">
        <f t="shared" si="43"/>
        <v>2.8644941187435703E-2</v>
      </c>
      <c r="AI72" s="12">
        <f>'Surv-rate CEA'!AC70*UPFS+'Surv-rate CEA'!AB70*UPD</f>
        <v>9.5823247425066482E-2</v>
      </c>
      <c r="AJ72" s="12">
        <f t="shared" si="44"/>
        <v>8.5649454539917097E-2</v>
      </c>
      <c r="AK72" s="12">
        <f>AI72-'Surv-rate CEA'!AB70*UPD</f>
        <v>2.2398809092668351E-2</v>
      </c>
      <c r="AL72" s="12">
        <f t="shared" si="45"/>
        <v>2.0020671733453815E-2</v>
      </c>
      <c r="AM72" s="12">
        <f>'Surv-rate CEA'!AF70*UPFS+'Surv-rate CEA'!AE70*UPD</f>
        <v>0.21550095918753823</v>
      </c>
      <c r="AN72" s="12">
        <f t="shared" si="46"/>
        <v>0.19262068551449718</v>
      </c>
      <c r="AO72" s="12">
        <f>AM72-'Surv-rate CEA'!AE70*UPD</f>
        <v>6.624260058747114E-2</v>
      </c>
      <c r="AP72" s="12">
        <f t="shared" si="47"/>
        <v>5.920945866564653E-2</v>
      </c>
      <c r="AQ72" s="42">
        <f>'Surv-rate CEA'!AI70*UPFS+'Surv-rate CEA'!AH70*UPD</f>
        <v>8.5987937997374891E-2</v>
      </c>
      <c r="AR72" s="12">
        <f t="shared" si="48"/>
        <v>7.6858384414978623E-2</v>
      </c>
      <c r="AS72" s="42">
        <f>AQ72-'Surv-rate CEA'!AH70*UPD</f>
        <v>5.6101005469035709E-3</v>
      </c>
      <c r="AT72" s="12">
        <f t="shared" si="49"/>
        <v>5.0144621964741147E-3</v>
      </c>
      <c r="AU72" s="12">
        <f>'Surv-rate CEA'!AL70*UPFS+'Surv-rate CEA'!AK70*UPD</f>
        <v>0.13240443260032328</v>
      </c>
      <c r="AV72" s="12">
        <f t="shared" si="50"/>
        <v>0.11834672415744459</v>
      </c>
      <c r="AW72" s="12">
        <f>AU72-'Surv-rate CEA'!AK70*UPD</f>
        <v>0.10241021248081122</v>
      </c>
      <c r="AX72" s="12">
        <f t="shared" si="51"/>
        <v>9.1537065106853999E-2</v>
      </c>
      <c r="AY72" s="12">
        <f>'Surv-rate CEA'!AO70*UPFS+'Surv-rate CEA'!AN70*UPD</f>
        <v>9.5823247425066482E-2</v>
      </c>
      <c r="AZ72" s="12">
        <f t="shared" si="52"/>
        <v>8.5649454539917097E-2</v>
      </c>
      <c r="BA72" s="12">
        <f>AY72-'Surv-rate CEA'!AN70*UPD</f>
        <v>2.2398809092668351E-2</v>
      </c>
      <c r="BB72" s="12">
        <f t="shared" si="53"/>
        <v>2.0020671733453815E-2</v>
      </c>
    </row>
    <row r="73" spans="1:54">
      <c r="A73" s="12">
        <v>68</v>
      </c>
      <c r="B73" s="12">
        <f t="shared" si="54"/>
        <v>3.8547945205479452</v>
      </c>
      <c r="C73" s="12">
        <f>'Surv-rate CEA'!D71*Parameter!$D$57+'Surv-rate CEA'!E71*Parameter!$D$58</f>
        <v>0.13375566196460031</v>
      </c>
      <c r="D73" s="12">
        <f t="shared" si="28"/>
        <v>0.11935134336655054</v>
      </c>
      <c r="E73" s="12">
        <f>C73-'Surv-rate CEA'!E71*Parameter!$D$58</f>
        <v>2.1065690394395084E-2</v>
      </c>
      <c r="F73" s="12">
        <f t="shared" si="29"/>
        <v>1.8797099207510964E-2</v>
      </c>
      <c r="G73" s="12">
        <f>'Surv-rate CEA'!G71*Parameter!$D$57+'Surv-rate CEA'!H71*Parameter!$D$58</f>
        <v>8.4244488640133799E-2</v>
      </c>
      <c r="H73" s="12">
        <f t="shared" si="30"/>
        <v>7.5172091728641324E-2</v>
      </c>
      <c r="I73" s="12">
        <f>G73-'Surv-rate CEA'!H71*Parameter!$D$58</f>
        <v>5.3638532568300451E-3</v>
      </c>
      <c r="J73" s="12">
        <f t="shared" si="31"/>
        <v>4.7862130277007905E-3</v>
      </c>
      <c r="K73" s="12">
        <f>'Surv-rate CEA'!K71*Parameter!$D$57+'Surv-rate CEA'!J71*Parameter!$D$58</f>
        <v>0.12892875106042331</v>
      </c>
      <c r="L73" s="12">
        <f t="shared" si="32"/>
        <v>0.11504424868164183</v>
      </c>
      <c r="M73" s="12">
        <f>K73-'Surv-rate CEA'!J71*Parameter!$D$58</f>
        <v>3.1139971722692394E-2</v>
      </c>
      <c r="N73" s="12">
        <f t="shared" si="33"/>
        <v>2.7786468272897238E-2</v>
      </c>
      <c r="O73" s="12">
        <f>'Surv-rate CEA'!N71*Parameter!$D$57+'Surv-rate CEA'!M71*Parameter!$D$58</f>
        <v>8.9306152981086101E-2</v>
      </c>
      <c r="P73" s="12">
        <f t="shared" si="34"/>
        <v>7.96886589519646E-2</v>
      </c>
      <c r="Q73" s="12">
        <f>O73-'Surv-rate CEA'!M71*Parameter!$D$58</f>
        <v>5.3638532568300451E-3</v>
      </c>
      <c r="R73" s="12">
        <f t="shared" si="35"/>
        <v>4.7862130277007905E-3</v>
      </c>
      <c r="S73" s="12">
        <f>'Surv-rate CEA'!Q71*Parameter!$D$57+'Surv-rate CEA'!P71*Parameter!$D$58</f>
        <v>0.12892875106042331</v>
      </c>
      <c r="T73" s="12">
        <f t="shared" si="36"/>
        <v>0.11504424868164183</v>
      </c>
      <c r="U73" s="12">
        <f>S73-'Surv-rate CEA'!P71*Parameter!$D$58</f>
        <v>3.1139971722692394E-2</v>
      </c>
      <c r="V73" s="12">
        <f t="shared" si="37"/>
        <v>2.7786468272897238E-2</v>
      </c>
      <c r="W73" s="12">
        <f>'Surv-rate CEA'!T71*UPFS+'Surv-rate CEA'!S71*UPD</f>
        <v>8.4244488640133799E-2</v>
      </c>
      <c r="X73" s="12">
        <f t="shared" si="38"/>
        <v>7.5172091728641324E-2</v>
      </c>
      <c r="Y73" s="12">
        <f>W73-'Surv-rate CEA'!S71*UPD</f>
        <v>5.3638532568300451E-3</v>
      </c>
      <c r="Z73" s="12">
        <f t="shared" si="39"/>
        <v>4.7862130277007905E-3</v>
      </c>
      <c r="AA73" s="12">
        <f>'Surv-rate CEA'!W71*UPFS+'Surv-rate CEA'!V71*UPD</f>
        <v>0.14221241266278323</v>
      </c>
      <c r="AB73" s="12">
        <f t="shared" si="40"/>
        <v>0.12689737574767898</v>
      </c>
      <c r="AC73" s="12">
        <f>AA73-'Surv-rate CEA'!V71*UPD</f>
        <v>8.1528445480726713E-2</v>
      </c>
      <c r="AD73" s="12">
        <f t="shared" si="41"/>
        <v>7.2748542736729788E-2</v>
      </c>
      <c r="AE73" s="12">
        <f>'Surv-rate CEA'!Z71*UPFS+'Surv-rate CEA'!Y71*UPD</f>
        <v>0.12892875106042331</v>
      </c>
      <c r="AF73" s="12">
        <f t="shared" si="42"/>
        <v>0.11504424868164183</v>
      </c>
      <c r="AG73" s="12">
        <f>AE73-'Surv-rate CEA'!Y71*UPD</f>
        <v>3.1139971722692394E-2</v>
      </c>
      <c r="AH73" s="12">
        <f t="shared" si="43"/>
        <v>2.7786468272897238E-2</v>
      </c>
      <c r="AI73" s="12">
        <f>'Surv-rate CEA'!AC71*UPFS+'Surv-rate CEA'!AB71*UPD</f>
        <v>9.3965153193777518E-2</v>
      </c>
      <c r="AJ73" s="12">
        <f t="shared" si="44"/>
        <v>8.3845925462872617E-2</v>
      </c>
      <c r="AK73" s="12">
        <f>AI73-'Surv-rate CEA'!AB71*UPD</f>
        <v>2.1692339147657808E-2</v>
      </c>
      <c r="AL73" s="12">
        <f t="shared" si="45"/>
        <v>1.9356263353703704E-2</v>
      </c>
      <c r="AM73" s="12">
        <f>'Surv-rate CEA'!AF71*UPFS+'Surv-rate CEA'!AE71*UPD</f>
        <v>0.21301488320900153</v>
      </c>
      <c r="AN73" s="12">
        <f t="shared" si="46"/>
        <v>0.19007503753218163</v>
      </c>
      <c r="AO73" s="12">
        <f>AM73-'Surv-rate CEA'!AE71*UPD</f>
        <v>6.4801555820130391E-2</v>
      </c>
      <c r="AP73" s="12">
        <f t="shared" si="47"/>
        <v>5.7822993253339734E-2</v>
      </c>
      <c r="AQ73" s="42">
        <f>'Surv-rate CEA'!AI71*UPFS+'Surv-rate CEA'!AH71*UPD</f>
        <v>8.4244488640133799E-2</v>
      </c>
      <c r="AR73" s="12">
        <f t="shared" si="48"/>
        <v>7.5172091728641324E-2</v>
      </c>
      <c r="AS73" s="42">
        <f>AQ73-'Surv-rate CEA'!AH71*UPD</f>
        <v>5.3638532568300451E-3</v>
      </c>
      <c r="AT73" s="12">
        <f t="shared" si="49"/>
        <v>4.7862130277007905E-3</v>
      </c>
      <c r="AU73" s="12">
        <f>'Surv-rate CEA'!AL71*UPFS+'Surv-rate CEA'!AK71*UPD</f>
        <v>0.13022695640491549</v>
      </c>
      <c r="AV73" s="12">
        <f t="shared" si="50"/>
        <v>0.11620264862938973</v>
      </c>
      <c r="AW73" s="12">
        <f>AU73-'Surv-rate CEA'!AK71*UPD</f>
        <v>0.10058790534334541</v>
      </c>
      <c r="AX73" s="12">
        <f t="shared" si="51"/>
        <v>8.9755464948713851E-2</v>
      </c>
      <c r="AY73" s="12">
        <f>'Surv-rate CEA'!AO71*UPFS+'Surv-rate CEA'!AN71*UPD</f>
        <v>9.3965153193777518E-2</v>
      </c>
      <c r="AZ73" s="12">
        <f t="shared" si="52"/>
        <v>8.3845925462872617E-2</v>
      </c>
      <c r="BA73" s="12">
        <f>AY73-'Surv-rate CEA'!AN71*UPD</f>
        <v>2.1692339147657808E-2</v>
      </c>
      <c r="BB73" s="12">
        <f t="shared" si="53"/>
        <v>1.9356263353703704E-2</v>
      </c>
    </row>
    <row r="74" spans="1:54">
      <c r="A74" s="12">
        <v>69</v>
      </c>
      <c r="B74" s="12">
        <f t="shared" si="54"/>
        <v>3.9123287671232876</v>
      </c>
      <c r="C74" s="12">
        <f>'Surv-rate CEA'!D72*Parameter!$D$57+'Surv-rate CEA'!E72*Parameter!$D$58</f>
        <v>0.13164399801058443</v>
      </c>
      <c r="D74" s="12">
        <f t="shared" si="28"/>
        <v>0.11726748735276499</v>
      </c>
      <c r="E74" s="12">
        <f>C74-'Surv-rate CEA'!E72*Parameter!$D$58</f>
        <v>2.0401997360897192E-2</v>
      </c>
      <c r="F74" s="12">
        <f t="shared" si="29"/>
        <v>1.8173946428592932E-2</v>
      </c>
      <c r="G74" s="12">
        <f>'Surv-rate CEA'!G72*Parameter!$D$57+'Surv-rate CEA'!H72*Parameter!$D$58</f>
        <v>8.2551198664257502E-2</v>
      </c>
      <c r="H74" s="12">
        <f t="shared" si="30"/>
        <v>7.3535989423065606E-2</v>
      </c>
      <c r="I74" s="12">
        <f>G74-'Surv-rate CEA'!H72*Parameter!$D$58</f>
        <v>5.1305881289574334E-3</v>
      </c>
      <c r="J74" s="12">
        <f t="shared" si="31"/>
        <v>4.5702894747726222E-3</v>
      </c>
      <c r="K74" s="12">
        <f>'Surv-rate CEA'!K72*Parameter!$D$57+'Surv-rate CEA'!J72*Parameter!$D$58</f>
        <v>0.12683905520485114</v>
      </c>
      <c r="L74" s="12">
        <f t="shared" si="32"/>
        <v>0.11298728029268479</v>
      </c>
      <c r="M74" s="12">
        <f>K74-'Surv-rate CEA'!J72*Parameter!$D$58</f>
        <v>3.0266345319857613E-2</v>
      </c>
      <c r="N74" s="12">
        <f t="shared" si="33"/>
        <v>2.6961033701858959E-2</v>
      </c>
      <c r="O74" s="12">
        <f>'Surv-rate CEA'!N72*Parameter!$D$57+'Surv-rate CEA'!M72*Parameter!$D$58</f>
        <v>8.7392739574682118E-2</v>
      </c>
      <c r="P74" s="12">
        <f t="shared" si="34"/>
        <v>7.7848797800667932E-2</v>
      </c>
      <c r="Q74" s="12">
        <f>O74-'Surv-rate CEA'!M72*Parameter!$D$58</f>
        <v>5.1305881289574334E-3</v>
      </c>
      <c r="R74" s="12">
        <f t="shared" si="35"/>
        <v>4.5702894747726222E-3</v>
      </c>
      <c r="S74" s="12">
        <f>'Surv-rate CEA'!Q72*Parameter!$D$57+'Surv-rate CEA'!P72*Parameter!$D$58</f>
        <v>0.12683905520485114</v>
      </c>
      <c r="T74" s="12">
        <f t="shared" si="36"/>
        <v>0.11298728029268479</v>
      </c>
      <c r="U74" s="12">
        <f>S74-'Surv-rate CEA'!P72*Parameter!$D$58</f>
        <v>3.0266345319857613E-2</v>
      </c>
      <c r="V74" s="12">
        <f t="shared" si="37"/>
        <v>2.6961033701858959E-2</v>
      </c>
      <c r="W74" s="12">
        <f>'Surv-rate CEA'!T72*UPFS+'Surv-rate CEA'!S72*UPD</f>
        <v>8.2551198664257502E-2</v>
      </c>
      <c r="X74" s="12">
        <f t="shared" si="38"/>
        <v>7.3535989423065606E-2</v>
      </c>
      <c r="Y74" s="12">
        <f>W74-'Surv-rate CEA'!S72*UPD</f>
        <v>5.1305881289574334E-3</v>
      </c>
      <c r="Z74" s="12">
        <f t="shared" si="39"/>
        <v>4.5702894747726222E-3</v>
      </c>
      <c r="AA74" s="12">
        <f>'Surv-rate CEA'!W72*UPFS+'Surv-rate CEA'!V72*UPD</f>
        <v>0.14001884186841188</v>
      </c>
      <c r="AB74" s="12">
        <f t="shared" si="40"/>
        <v>0.12472773552982354</v>
      </c>
      <c r="AC74" s="12">
        <f>AA74-'Surv-rate CEA'!V72*UPD</f>
        <v>7.993830743851893E-2</v>
      </c>
      <c r="AD74" s="12">
        <f t="shared" si="41"/>
        <v>7.1208445490953995E-2</v>
      </c>
      <c r="AE74" s="12">
        <f>'Surv-rate CEA'!Z72*UPFS+'Surv-rate CEA'!Y72*UPD</f>
        <v>0.12683905520485114</v>
      </c>
      <c r="AF74" s="12">
        <f t="shared" si="42"/>
        <v>0.11298728029268479</v>
      </c>
      <c r="AG74" s="12">
        <f>AE74-'Surv-rate CEA'!Y72*UPD</f>
        <v>3.0266345319857613E-2</v>
      </c>
      <c r="AH74" s="12">
        <f t="shared" si="43"/>
        <v>2.6961033701858959E-2</v>
      </c>
      <c r="AI74" s="12">
        <f>'Surv-rate CEA'!AC72*UPFS+'Surv-rate CEA'!AB72*UPD</f>
        <v>9.2158913214430413E-2</v>
      </c>
      <c r="AJ74" s="12">
        <f t="shared" si="44"/>
        <v>8.2094469578087872E-2</v>
      </c>
      <c r="AK74" s="12">
        <f>AI74-'Surv-rate CEA'!AB72*UPD</f>
        <v>2.1014508369966614E-2</v>
      </c>
      <c r="AL74" s="12">
        <f t="shared" si="45"/>
        <v>1.8719566647478283E-2</v>
      </c>
      <c r="AM74" s="12">
        <f>'Surv-rate CEA'!AF72*UPFS+'Surv-rate CEA'!AE72*UPD</f>
        <v>0.21057907455452868</v>
      </c>
      <c r="AN74" s="12">
        <f t="shared" si="46"/>
        <v>0.18758226227750008</v>
      </c>
      <c r="AO74" s="12">
        <f>AM74-'Surv-rate CEA'!AE72*UPD</f>
        <v>6.3405022690817242E-2</v>
      </c>
      <c r="AP74" s="12">
        <f t="shared" si="47"/>
        <v>5.6480719279730258E-2</v>
      </c>
      <c r="AQ74" s="42">
        <f>'Surv-rate CEA'!AI72*UPFS+'Surv-rate CEA'!AH72*UPD</f>
        <v>8.2551198664257502E-2</v>
      </c>
      <c r="AR74" s="12">
        <f t="shared" si="48"/>
        <v>7.3535989423065606E-2</v>
      </c>
      <c r="AS74" s="42">
        <f>AQ74-'Surv-rate CEA'!AH72*UPD</f>
        <v>5.1305881289574334E-3</v>
      </c>
      <c r="AT74" s="12">
        <f t="shared" si="49"/>
        <v>4.5702894747726222E-3</v>
      </c>
      <c r="AU74" s="12">
        <f>'Surv-rate CEA'!AL72*UPFS+'Surv-rate CEA'!AK72*UPD</f>
        <v>0.12810375300952004</v>
      </c>
      <c r="AV74" s="12">
        <f t="shared" si="50"/>
        <v>0.11411386362390627</v>
      </c>
      <c r="AW74" s="12">
        <f>AU74-'Surv-rate CEA'!AK72*UPD</f>
        <v>9.8814771340553303E-2</v>
      </c>
      <c r="AX74" s="12">
        <f t="shared" si="51"/>
        <v>8.802345814135043E-2</v>
      </c>
      <c r="AY74" s="12">
        <f>'Surv-rate CEA'!AO72*UPFS+'Surv-rate CEA'!AN72*UPD</f>
        <v>9.2158913214430413E-2</v>
      </c>
      <c r="AZ74" s="12">
        <f t="shared" si="52"/>
        <v>8.2094469578087872E-2</v>
      </c>
      <c r="BA74" s="12">
        <f>AY74-'Surv-rate CEA'!AN72*UPD</f>
        <v>2.1014508369966614E-2</v>
      </c>
      <c r="BB74" s="12">
        <f t="shared" si="53"/>
        <v>1.8719566647478283E-2</v>
      </c>
    </row>
    <row r="75" spans="1:54">
      <c r="A75" s="12">
        <v>70</v>
      </c>
      <c r="B75" s="12">
        <f t="shared" si="54"/>
        <v>3.9698630136986299</v>
      </c>
      <c r="C75" s="12">
        <f>'Surv-rate CEA'!D73*Parameter!$D$57+'Surv-rate CEA'!E73*Parameter!$D$58</f>
        <v>0.12958362324796316</v>
      </c>
      <c r="D75" s="12">
        <f t="shared" si="28"/>
        <v>0.11523597890194662</v>
      </c>
      <c r="E75" s="12">
        <f>C75-'Surv-rate CEA'!E73*Parameter!$D$58</f>
        <v>1.9765114673061135E-2</v>
      </c>
      <c r="F75" s="12">
        <f t="shared" si="29"/>
        <v>1.7576698971451466E-2</v>
      </c>
      <c r="G75" s="12">
        <f>'Surv-rate CEA'!G73*Parameter!$D$57+'Surv-rate CEA'!H73*Parameter!$D$58</f>
        <v>8.090616237228998E-2</v>
      </c>
      <c r="H75" s="12">
        <f t="shared" si="30"/>
        <v>7.1948141180851133E-2</v>
      </c>
      <c r="I75" s="12">
        <f>G75-'Surv-rate CEA'!H73*Parameter!$D$58</f>
        <v>4.9095026752337956E-3</v>
      </c>
      <c r="J75" s="12">
        <f t="shared" si="31"/>
        <v>4.365917023478388E-3</v>
      </c>
      <c r="K75" s="12">
        <f>'Surv-rate CEA'!K73*Parameter!$D$57+'Surv-rate CEA'!J73*Parameter!$D$58</f>
        <v>0.12480094948818865</v>
      </c>
      <c r="L75" s="12">
        <f t="shared" si="32"/>
        <v>0.11098284815392262</v>
      </c>
      <c r="M75" s="12">
        <f>K75-'Surv-rate CEA'!J73*Parameter!$D$58</f>
        <v>2.9425036226018622E-2</v>
      </c>
      <c r="N75" s="12">
        <f t="shared" si="33"/>
        <v>2.6167063157680266E-2</v>
      </c>
      <c r="O75" s="12">
        <f>'Surv-rate CEA'!N73*Parameter!$D$57+'Surv-rate CEA'!M73*Parameter!$D$58</f>
        <v>8.5539073347510611E-2</v>
      </c>
      <c r="P75" s="12">
        <f t="shared" si="34"/>
        <v>7.6068091048077213E-2</v>
      </c>
      <c r="Q75" s="12">
        <f>O75-'Surv-rate CEA'!M73*Parameter!$D$58</f>
        <v>4.9095026752337956E-3</v>
      </c>
      <c r="R75" s="12">
        <f t="shared" si="35"/>
        <v>4.365917023478388E-3</v>
      </c>
      <c r="S75" s="12">
        <f>'Surv-rate CEA'!Q73*Parameter!$D$57+'Surv-rate CEA'!P73*Parameter!$D$58</f>
        <v>0.12480094948818865</v>
      </c>
      <c r="T75" s="12">
        <f t="shared" si="36"/>
        <v>0.11098284815392262</v>
      </c>
      <c r="U75" s="12">
        <f>S75-'Surv-rate CEA'!P73*Parameter!$D$58</f>
        <v>2.9425036226018622E-2</v>
      </c>
      <c r="V75" s="12">
        <f t="shared" si="37"/>
        <v>2.6167063157680266E-2</v>
      </c>
      <c r="W75" s="12">
        <f>'Surv-rate CEA'!T73*UPFS+'Surv-rate CEA'!S73*UPD</f>
        <v>8.090616237228998E-2</v>
      </c>
      <c r="X75" s="12">
        <f t="shared" si="38"/>
        <v>7.1948141180851133E-2</v>
      </c>
      <c r="Y75" s="12">
        <f>W75-'Surv-rate CEA'!S73*UPD</f>
        <v>4.9095026752337956E-3</v>
      </c>
      <c r="Z75" s="12">
        <f t="shared" si="39"/>
        <v>4.365917023478388E-3</v>
      </c>
      <c r="AA75" s="12">
        <f>'Surv-rate CEA'!W73*UPFS+'Surv-rate CEA'!V73*UPD</f>
        <v>0.13787757708344595</v>
      </c>
      <c r="AB75" s="12">
        <f t="shared" si="40"/>
        <v>0.12261161685096837</v>
      </c>
      <c r="AC75" s="12">
        <f>AA75-'Surv-rate CEA'!V73*UPD</f>
        <v>7.8393582772245701E-2</v>
      </c>
      <c r="AD75" s="12">
        <f t="shared" si="41"/>
        <v>6.9713757216867359E-2</v>
      </c>
      <c r="AE75" s="12">
        <f>'Surv-rate CEA'!Z73*UPFS+'Surv-rate CEA'!Y73*UPD</f>
        <v>0.12480094948818865</v>
      </c>
      <c r="AF75" s="12">
        <f t="shared" si="42"/>
        <v>0.11098284815392262</v>
      </c>
      <c r="AG75" s="12">
        <f>AE75-'Surv-rate CEA'!Y73*UPD</f>
        <v>2.9425036226018622E-2</v>
      </c>
      <c r="AH75" s="12">
        <f t="shared" si="43"/>
        <v>2.6167063157680266E-2</v>
      </c>
      <c r="AI75" s="12">
        <f>'Surv-rate CEA'!AC73*UPFS+'Surv-rate CEA'!AB73*UPD</f>
        <v>9.0402601301295099E-2</v>
      </c>
      <c r="AJ75" s="12">
        <f t="shared" si="44"/>
        <v>8.0393123722915211E-2</v>
      </c>
      <c r="AK75" s="12">
        <f>AI75-'Surv-rate CEA'!AB73*UPD</f>
        <v>2.0363886296807812E-2</v>
      </c>
      <c r="AL75" s="12">
        <f t="shared" si="45"/>
        <v>1.8109173928330256E-2</v>
      </c>
      <c r="AM75" s="12">
        <f>'Surv-rate CEA'!AF73*UPFS+'Surv-rate CEA'!AE73*UPD</f>
        <v>0.20819202639726744</v>
      </c>
      <c r="AN75" s="12">
        <f t="shared" si="46"/>
        <v>0.18514077134238588</v>
      </c>
      <c r="AO75" s="12">
        <f>AM75-'Surv-rate CEA'!AE73*UPD</f>
        <v>6.2051192665228849E-2</v>
      </c>
      <c r="AP75" s="12">
        <f t="shared" si="47"/>
        <v>5.5180814902266832E-2</v>
      </c>
      <c r="AQ75" s="42">
        <f>'Surv-rate CEA'!AI73*UPFS+'Surv-rate CEA'!AH73*UPD</f>
        <v>8.090616237228998E-2</v>
      </c>
      <c r="AR75" s="12">
        <f t="shared" si="48"/>
        <v>7.1948141180851133E-2</v>
      </c>
      <c r="AS75" s="42">
        <f>AQ75-'Surv-rate CEA'!AH73*UPD</f>
        <v>4.9095026752337956E-3</v>
      </c>
      <c r="AT75" s="12">
        <f t="shared" si="49"/>
        <v>4.365917023478388E-3</v>
      </c>
      <c r="AU75" s="12">
        <f>'Surv-rate CEA'!AL73*UPFS+'Surv-rate CEA'!AK73*UPD</f>
        <v>0.12603296574712103</v>
      </c>
      <c r="AV75" s="12">
        <f t="shared" si="50"/>
        <v>0.11207845418856419</v>
      </c>
      <c r="AW75" s="12">
        <f>AU75-'Surv-rate CEA'!AK73*UPD</f>
        <v>9.7088995905639117E-2</v>
      </c>
      <c r="AX75" s="12">
        <f t="shared" si="51"/>
        <v>8.6339193204873363E-2</v>
      </c>
      <c r="AY75" s="12">
        <f>'Surv-rate CEA'!AO73*UPFS+'Surv-rate CEA'!AN73*UPD</f>
        <v>9.0402601301295099E-2</v>
      </c>
      <c r="AZ75" s="12">
        <f t="shared" si="52"/>
        <v>8.0393123722915211E-2</v>
      </c>
      <c r="BA75" s="12">
        <f>AY75-'Surv-rate CEA'!AN73*UPD</f>
        <v>2.0363886296807812E-2</v>
      </c>
      <c r="BB75" s="12">
        <f t="shared" si="53"/>
        <v>1.8109173928330256E-2</v>
      </c>
    </row>
    <row r="76" spans="1:54">
      <c r="A76" s="12">
        <v>71</v>
      </c>
      <c r="B76" s="12">
        <f t="shared" si="54"/>
        <v>4.0273972602739727</v>
      </c>
      <c r="C76" s="12">
        <f>'Surv-rate CEA'!D74*Parameter!$D$57+'Surv-rate CEA'!E74*Parameter!$D$58</f>
        <v>0.12757281159015882</v>
      </c>
      <c r="D76" s="12">
        <f t="shared" si="28"/>
        <v>0.11325503626778782</v>
      </c>
      <c r="E76" s="12">
        <f>C76-'Surv-rate CEA'!E74*Parameter!$D$58</f>
        <v>1.9153710167850585E-2</v>
      </c>
      <c r="F76" s="12">
        <f t="shared" si="29"/>
        <v>1.7004047435213495E-2</v>
      </c>
      <c r="G76" s="12">
        <f>'Surv-rate CEA'!G74*Parameter!$D$57+'Surv-rate CEA'!H74*Parameter!$D$58</f>
        <v>7.9307564848676348E-2</v>
      </c>
      <c r="H76" s="12">
        <f t="shared" si="30"/>
        <v>7.0406703601566312E-2</v>
      </c>
      <c r="I76" s="12">
        <f>G76-'Surv-rate CEA'!H74*Parameter!$D$58</f>
        <v>4.699851439408792E-3</v>
      </c>
      <c r="J76" s="12">
        <f t="shared" si="31"/>
        <v>4.1723768457300244E-3</v>
      </c>
      <c r="K76" s="12">
        <f>'Surv-rate CEA'!K74*Parameter!$D$57+'Surv-rate CEA'!J74*Parameter!$D$58</f>
        <v>0.12281268023106447</v>
      </c>
      <c r="L76" s="12">
        <f t="shared" si="32"/>
        <v>0.10902914484943758</v>
      </c>
      <c r="M76" s="12">
        <f>K76-'Surv-rate CEA'!J74*Parameter!$D$58</f>
        <v>2.8614545285019471E-2</v>
      </c>
      <c r="N76" s="12">
        <f t="shared" si="33"/>
        <v>2.5403072360373796E-2</v>
      </c>
      <c r="O76" s="12">
        <f>'Surv-rate CEA'!N74*Parameter!$D$57+'Surv-rate CEA'!M74*Parameter!$D$58</f>
        <v>8.374263592530154E-2</v>
      </c>
      <c r="P76" s="12">
        <f t="shared" si="34"/>
        <v>7.4344016963029849E-2</v>
      </c>
      <c r="Q76" s="12">
        <f>O76-'Surv-rate CEA'!M74*Parameter!$D$58</f>
        <v>4.699851439408792E-3</v>
      </c>
      <c r="R76" s="12">
        <f t="shared" si="35"/>
        <v>4.1723768457300244E-3</v>
      </c>
      <c r="S76" s="12">
        <f>'Surv-rate CEA'!Q74*Parameter!$D$57+'Surv-rate CEA'!P74*Parameter!$D$58</f>
        <v>0.12281268023106447</v>
      </c>
      <c r="T76" s="12">
        <f t="shared" si="36"/>
        <v>0.10902914484943758</v>
      </c>
      <c r="U76" s="12">
        <f>S76-'Surv-rate CEA'!P74*Parameter!$D$58</f>
        <v>2.8614545285019471E-2</v>
      </c>
      <c r="V76" s="12">
        <f t="shared" si="37"/>
        <v>2.5403072360373796E-2</v>
      </c>
      <c r="W76" s="12">
        <f>'Surv-rate CEA'!T74*UPFS+'Surv-rate CEA'!S74*UPD</f>
        <v>7.9307564848676348E-2</v>
      </c>
      <c r="X76" s="12">
        <f t="shared" si="38"/>
        <v>7.0406703601566312E-2</v>
      </c>
      <c r="Y76" s="12">
        <f>W76-'Surv-rate CEA'!S74*UPD</f>
        <v>4.699851439408792E-3</v>
      </c>
      <c r="Z76" s="12">
        <f t="shared" si="39"/>
        <v>4.1723768457300244E-3</v>
      </c>
      <c r="AA76" s="12">
        <f>'Surv-rate CEA'!W74*UPFS+'Surv-rate CEA'!V74*UPD</f>
        <v>0.13578688700836694</v>
      </c>
      <c r="AB76" s="12">
        <f t="shared" si="40"/>
        <v>0.12054722805849748</v>
      </c>
      <c r="AC76" s="12">
        <f>AA76-'Surv-rate CEA'!V74*UPD</f>
        <v>7.6892533396504731E-2</v>
      </c>
      <c r="AD76" s="12">
        <f t="shared" si="41"/>
        <v>6.8262716404809687E-2</v>
      </c>
      <c r="AE76" s="12">
        <f>'Surv-rate CEA'!Z74*UPFS+'Surv-rate CEA'!Y74*UPD</f>
        <v>0.12281268023106447</v>
      </c>
      <c r="AF76" s="12">
        <f t="shared" si="42"/>
        <v>0.10902914484943758</v>
      </c>
      <c r="AG76" s="12">
        <f>AE76-'Surv-rate CEA'!Y74*UPD</f>
        <v>2.8614545285019471E-2</v>
      </c>
      <c r="AH76" s="12">
        <f t="shared" si="43"/>
        <v>2.5403072360373796E-2</v>
      </c>
      <c r="AI76" s="12">
        <f>'Surv-rate CEA'!AC74*UPFS+'Surv-rate CEA'!AB74*UPD</f>
        <v>8.8694381362794505E-2</v>
      </c>
      <c r="AJ76" s="12">
        <f t="shared" si="44"/>
        <v>7.8740017193186879E-2</v>
      </c>
      <c r="AK76" s="12">
        <f>AI76-'Surv-rate CEA'!AB74*UPD</f>
        <v>1.9739127703243445E-2</v>
      </c>
      <c r="AL76" s="12">
        <f t="shared" si="45"/>
        <v>1.7523762281788469E-2</v>
      </c>
      <c r="AM76" s="12">
        <f>'Surv-rate CEA'!AF74*UPFS+'Surv-rate CEA'!AE74*UPD</f>
        <v>0.20585229245358178</v>
      </c>
      <c r="AN76" s="12">
        <f t="shared" si="46"/>
        <v>0.18274903999557329</v>
      </c>
      <c r="AO76" s="12">
        <f>AM76-'Surv-rate CEA'!AE74*UPD</f>
        <v>6.0738348859883023E-2</v>
      </c>
      <c r="AP76" s="12">
        <f t="shared" si="47"/>
        <v>5.3921551286890766E-2</v>
      </c>
      <c r="AQ76" s="42">
        <f>'Surv-rate CEA'!AI74*UPFS+'Surv-rate CEA'!AH74*UPD</f>
        <v>7.9307564848676348E-2</v>
      </c>
      <c r="AR76" s="12">
        <f t="shared" si="48"/>
        <v>7.0406703601566312E-2</v>
      </c>
      <c r="AS76" s="42">
        <f>AQ76-'Surv-rate CEA'!AH74*UPD</f>
        <v>4.699851439408792E-3</v>
      </c>
      <c r="AT76" s="12">
        <f t="shared" si="49"/>
        <v>4.1723768457300244E-3</v>
      </c>
      <c r="AU76" s="12">
        <f>'Surv-rate CEA'!AL74*UPFS+'Surv-rate CEA'!AK74*UPD</f>
        <v>0.12401281945747972</v>
      </c>
      <c r="AV76" s="12">
        <f t="shared" si="50"/>
        <v>0.11009458982881702</v>
      </c>
      <c r="AW76" s="12">
        <f>AU76-'Surv-rate CEA'!AK74*UPD</f>
        <v>9.5408850038736531E-2</v>
      </c>
      <c r="AX76" s="12">
        <f t="shared" si="51"/>
        <v>8.4700906382144781E-2</v>
      </c>
      <c r="AY76" s="12">
        <f>'Surv-rate CEA'!AO74*UPFS+'Surv-rate CEA'!AN74*UPD</f>
        <v>8.8694381362794505E-2</v>
      </c>
      <c r="AZ76" s="12">
        <f t="shared" si="52"/>
        <v>7.8740017193186879E-2</v>
      </c>
      <c r="BA76" s="12">
        <f>AY76-'Surv-rate CEA'!AN74*UPD</f>
        <v>1.9739127703243445E-2</v>
      </c>
      <c r="BB76" s="12">
        <f t="shared" si="53"/>
        <v>1.7523762281788469E-2</v>
      </c>
    </row>
    <row r="77" spans="1:54">
      <c r="A77" s="12">
        <v>72</v>
      </c>
      <c r="B77" s="12">
        <f t="shared" si="54"/>
        <v>4.0849315068493155</v>
      </c>
      <c r="C77" s="12">
        <f>'Surv-rate CEA'!D75*Parameter!$D$57+'Surv-rate CEA'!E75*Parameter!$D$58</f>
        <v>0.12560991196400237</v>
      </c>
      <c r="D77" s="12">
        <f t="shared" si="28"/>
        <v>0.11132295542852216</v>
      </c>
      <c r="E77" s="12">
        <f>C77-'Surv-rate CEA'!E75*Parameter!$D$58</f>
        <v>1.8566530557870775E-2</v>
      </c>
      <c r="F77" s="12">
        <f t="shared" si="29"/>
        <v>1.6454760786302244E-2</v>
      </c>
      <c r="G77" s="12">
        <f>'Surv-rate CEA'!G75*Parameter!$D$57+'Surv-rate CEA'!H75*Parameter!$D$58</f>
        <v>7.775367674121543E-2</v>
      </c>
      <c r="H77" s="12">
        <f t="shared" si="30"/>
        <v>6.8909920840854025E-2</v>
      </c>
      <c r="I77" s="12">
        <f>G77-'Surv-rate CEA'!H75*Parameter!$D$58</f>
        <v>4.5009414118003105E-3</v>
      </c>
      <c r="J77" s="12">
        <f t="shared" si="31"/>
        <v>3.9890012845151118E-3</v>
      </c>
      <c r="K77" s="12">
        <f>'Surv-rate CEA'!K75*Parameter!$D$57+'Surv-rate CEA'!J75*Parameter!$D$58</f>
        <v>0.12087257041217948</v>
      </c>
      <c r="L77" s="12">
        <f t="shared" si="32"/>
        <v>0.10712444231616204</v>
      </c>
      <c r="M77" s="12">
        <f>K77-'Surv-rate CEA'!J75*Parameter!$D$58</f>
        <v>2.7833457348812388E-2</v>
      </c>
      <c r="N77" s="12">
        <f t="shared" si="33"/>
        <v>2.4667661042159568E-2</v>
      </c>
      <c r="O77" s="12">
        <f>'Surv-rate CEA'!N75*Parameter!$D$57+'Surv-rate CEA'!M75*Parameter!$D$58</f>
        <v>8.2001043988970651E-2</v>
      </c>
      <c r="P77" s="12">
        <f t="shared" si="34"/>
        <v>7.2674189658635896E-2</v>
      </c>
      <c r="Q77" s="12">
        <f>O77-'Surv-rate CEA'!M75*Parameter!$D$58</f>
        <v>4.5009414118003105E-3</v>
      </c>
      <c r="R77" s="12">
        <f t="shared" si="35"/>
        <v>3.9890012845151118E-3</v>
      </c>
      <c r="S77" s="12">
        <f>'Surv-rate CEA'!Q75*Parameter!$D$57+'Surv-rate CEA'!P75*Parameter!$D$58</f>
        <v>0.12087257041217948</v>
      </c>
      <c r="T77" s="12">
        <f t="shared" si="36"/>
        <v>0.10712444231616204</v>
      </c>
      <c r="U77" s="12">
        <f>S77-'Surv-rate CEA'!P75*Parameter!$D$58</f>
        <v>2.7833457348812388E-2</v>
      </c>
      <c r="V77" s="12">
        <f t="shared" si="37"/>
        <v>2.4667661042159568E-2</v>
      </c>
      <c r="W77" s="12">
        <f>'Surv-rate CEA'!T75*UPFS+'Surv-rate CEA'!S75*UPD</f>
        <v>7.775367674121543E-2</v>
      </c>
      <c r="X77" s="12">
        <f t="shared" si="38"/>
        <v>6.8909920840854025E-2</v>
      </c>
      <c r="Y77" s="12">
        <f>W77-'Surv-rate CEA'!S75*UPD</f>
        <v>4.5009414118003105E-3</v>
      </c>
      <c r="Z77" s="12">
        <f t="shared" si="39"/>
        <v>3.9890012845151118E-3</v>
      </c>
      <c r="AA77" s="12">
        <f>'Surv-rate CEA'!W75*UPFS+'Surv-rate CEA'!V75*UPD</f>
        <v>0.13374511438076864</v>
      </c>
      <c r="AB77" s="12">
        <f t="shared" si="40"/>
        <v>0.1185328544076984</v>
      </c>
      <c r="AC77" s="12">
        <f>AA77-'Surv-rate CEA'!V75*UPD</f>
        <v>7.5433505184173966E-2</v>
      </c>
      <c r="AD77" s="12">
        <f t="shared" si="41"/>
        <v>6.685364716951292E-2</v>
      </c>
      <c r="AE77" s="12">
        <f>'Surv-rate CEA'!Z75*UPFS+'Surv-rate CEA'!Y75*UPD</f>
        <v>0.12087257041217948</v>
      </c>
      <c r="AF77" s="12">
        <f t="shared" si="42"/>
        <v>0.10712444231616204</v>
      </c>
      <c r="AG77" s="12">
        <f>AE77-'Surv-rate CEA'!Y75*UPD</f>
        <v>2.7833457348812388E-2</v>
      </c>
      <c r="AH77" s="12">
        <f t="shared" si="43"/>
        <v>2.4667661042159568E-2</v>
      </c>
      <c r="AI77" s="12">
        <f>'Surv-rate CEA'!AC75*UPFS+'Surv-rate CEA'!AB75*UPD</f>
        <v>8.7032502305908685E-2</v>
      </c>
      <c r="AJ77" s="12">
        <f t="shared" si="44"/>
        <v>7.713336649587052E-2</v>
      </c>
      <c r="AK77" s="12">
        <f>AI77-'Surv-rate CEA'!AB75*UPD</f>
        <v>1.9138966692859111E-2</v>
      </c>
      <c r="AL77" s="12">
        <f t="shared" si="45"/>
        <v>1.696208764725287E-2</v>
      </c>
      <c r="AM77" s="12">
        <f>'Surv-rate CEA'!AF75*UPFS+'Surv-rate CEA'!AE75*UPD</f>
        <v>0.20355848392700066</v>
      </c>
      <c r="AN77" s="12">
        <f t="shared" si="46"/>
        <v>0.1804056039765175</v>
      </c>
      <c r="AO77" s="12">
        <f>AM77-'Surv-rate CEA'!AE75*UPD</f>
        <v>5.9464860466909575E-2</v>
      </c>
      <c r="AP77" s="12">
        <f t="shared" si="47"/>
        <v>5.2701286927246523E-2</v>
      </c>
      <c r="AQ77" s="42">
        <f>'Surv-rate CEA'!AI75*UPFS+'Surv-rate CEA'!AH75*UPD</f>
        <v>7.775367674121543E-2</v>
      </c>
      <c r="AR77" s="12">
        <f t="shared" si="48"/>
        <v>6.8909920840854025E-2</v>
      </c>
      <c r="AS77" s="42">
        <f>AQ77-'Surv-rate CEA'!AH75*UPD</f>
        <v>4.5009414118003105E-3</v>
      </c>
      <c r="AT77" s="12">
        <f t="shared" si="49"/>
        <v>3.9890012845151118E-3</v>
      </c>
      <c r="AU77" s="12">
        <f>'Surv-rate CEA'!AL75*UPFS+'Surv-rate CEA'!AK75*UPD</f>
        <v>0.12204161610779575</v>
      </c>
      <c r="AV77" s="12">
        <f t="shared" si="50"/>
        <v>0.10816051996188392</v>
      </c>
      <c r="AW77" s="12">
        <f>AU77-'Surv-rate CEA'!AK75*UPD</f>
        <v>9.3772685385939039E-2</v>
      </c>
      <c r="AX77" s="12">
        <f t="shared" si="51"/>
        <v>8.3106916583329637E-2</v>
      </c>
      <c r="AY77" s="12">
        <f>'Surv-rate CEA'!AO75*UPFS+'Surv-rate CEA'!AN75*UPD</f>
        <v>8.7032502305908685E-2</v>
      </c>
      <c r="AZ77" s="12">
        <f t="shared" si="52"/>
        <v>7.713336649587052E-2</v>
      </c>
      <c r="BA77" s="12">
        <f>AY77-'Surv-rate CEA'!AN75*UPD</f>
        <v>1.9138966692859111E-2</v>
      </c>
      <c r="BB77" s="12">
        <f t="shared" si="53"/>
        <v>1.696208764725287E-2</v>
      </c>
    </row>
    <row r="78" spans="1:54">
      <c r="A78" s="12">
        <v>73</v>
      </c>
      <c r="B78" s="12">
        <f t="shared" si="54"/>
        <v>4.1424657534246574</v>
      </c>
      <c r="C78" s="12">
        <f>'Surv-rate CEA'!D76*Parameter!$D$57+'Surv-rate CEA'!E76*Parameter!$D$58</f>
        <v>0.12369334430204398</v>
      </c>
      <c r="D78" s="12">
        <f t="shared" si="28"/>
        <v>0.10943810592972147</v>
      </c>
      <c r="E78" s="12">
        <f>C78-'Surv-rate CEA'!E76*Parameter!$D$58</f>
        <v>1.8002396002347834E-2</v>
      </c>
      <c r="F78" s="12">
        <f t="shared" si="29"/>
        <v>1.5927680925845747E-2</v>
      </c>
      <c r="G78" s="12">
        <f>'Surv-rate CEA'!G76*Parameter!$D$57+'Surv-rate CEA'!H76*Parameter!$D$58</f>
        <v>7.624284939412608E-2</v>
      </c>
      <c r="H78" s="12">
        <f t="shared" si="30"/>
        <v>6.7456119611443724E-2</v>
      </c>
      <c r="I78" s="12">
        <f>G78-'Surv-rate CEA'!H76*Parameter!$D$58</f>
        <v>4.3121278555250803E-3</v>
      </c>
      <c r="J78" s="12">
        <f t="shared" si="31"/>
        <v>3.8151697465880407E-3</v>
      </c>
      <c r="K78" s="12">
        <f>'Surv-rate CEA'!K76*Parameter!$D$57+'Surv-rate CEA'!J76*Parameter!$D$58</f>
        <v>0.11897901556073995</v>
      </c>
      <c r="L78" s="12">
        <f t="shared" si="32"/>
        <v>0.10526708758520545</v>
      </c>
      <c r="M78" s="12">
        <f>K78-'Surv-rate CEA'!J76*Parameter!$D$58</f>
        <v>2.7080435750410373E-2</v>
      </c>
      <c r="N78" s="12">
        <f t="shared" si="33"/>
        <v>2.3959507384969735E-2</v>
      </c>
      <c r="O78" s="12">
        <f>'Surv-rate CEA'!N76*Parameter!$D$57+'Surv-rate CEA'!M76*Parameter!$D$58</f>
        <v>8.0312040469058196E-2</v>
      </c>
      <c r="P78" s="12">
        <f t="shared" si="34"/>
        <v>7.1056350217378925E-2</v>
      </c>
      <c r="Q78" s="12">
        <f>O78-'Surv-rate CEA'!M76*Parameter!$D$58</f>
        <v>4.3121278555250803E-3</v>
      </c>
      <c r="R78" s="12">
        <f t="shared" si="35"/>
        <v>3.8151697465880407E-3</v>
      </c>
      <c r="S78" s="12">
        <f>'Surv-rate CEA'!Q76*Parameter!$D$57+'Surv-rate CEA'!P76*Parameter!$D$58</f>
        <v>0.11897901556073995</v>
      </c>
      <c r="T78" s="12">
        <f t="shared" si="36"/>
        <v>0.10526708758520545</v>
      </c>
      <c r="U78" s="12">
        <f>S78-'Surv-rate CEA'!P76*Parameter!$D$58</f>
        <v>2.7080435750410373E-2</v>
      </c>
      <c r="V78" s="12">
        <f t="shared" si="37"/>
        <v>2.3959507384969735E-2</v>
      </c>
      <c r="W78" s="12">
        <f>'Surv-rate CEA'!T76*UPFS+'Surv-rate CEA'!S76*UPD</f>
        <v>7.624284939412608E-2</v>
      </c>
      <c r="X78" s="12">
        <f t="shared" si="38"/>
        <v>6.7456119611443724E-2</v>
      </c>
      <c r="Y78" s="12">
        <f>W78-'Surv-rate CEA'!S76*UPD</f>
        <v>4.3121278555250803E-3</v>
      </c>
      <c r="Z78" s="12">
        <f t="shared" si="39"/>
        <v>3.8151697465880407E-3</v>
      </c>
      <c r="AA78" s="12">
        <f>'Surv-rate CEA'!W76*UPFS+'Surv-rate CEA'!V76*UPD</f>
        <v>0.13175067208340335</v>
      </c>
      <c r="AB78" s="12">
        <f t="shared" si="40"/>
        <v>0.11656685401412688</v>
      </c>
      <c r="AC78" s="12">
        <f>AA78-'Surv-rate CEA'!V76*UPD</f>
        <v>7.4014923059427598E-2</v>
      </c>
      <c r="AD78" s="12">
        <f t="shared" si="41"/>
        <v>6.5484954229861267E-2</v>
      </c>
      <c r="AE78" s="12">
        <f>'Surv-rate CEA'!Z76*UPFS+'Surv-rate CEA'!Y76*UPD</f>
        <v>0.11897901556073995</v>
      </c>
      <c r="AF78" s="12">
        <f t="shared" si="42"/>
        <v>0.10526708758520545</v>
      </c>
      <c r="AG78" s="12">
        <f>AE78-'Surv-rate CEA'!Y76*UPD</f>
        <v>2.7080435750410373E-2</v>
      </c>
      <c r="AH78" s="12">
        <f t="shared" si="43"/>
        <v>2.3959507384969735E-2</v>
      </c>
      <c r="AI78" s="12">
        <f>'Surv-rate CEA'!AC76*UPFS+'Surv-rate CEA'!AB76*UPD</f>
        <v>8.5415293278627943E-2</v>
      </c>
      <c r="AJ78" s="12">
        <f t="shared" si="44"/>
        <v>7.5571470450494116E-2</v>
      </c>
      <c r="AK78" s="12">
        <f>AI78-'Surv-rate CEA'!AB76*UPD</f>
        <v>1.8562211255707076E-2</v>
      </c>
      <c r="AL78" s="12">
        <f t="shared" si="45"/>
        <v>1.6422979370106422E-2</v>
      </c>
      <c r="AM78" s="12">
        <f>'Surv-rate CEA'!AF76*UPFS+'Surv-rate CEA'!AE76*UPD</f>
        <v>0.20130926663755053</v>
      </c>
      <c r="AN78" s="12">
        <f t="shared" si="46"/>
        <v>0.17810905648341135</v>
      </c>
      <c r="AO78" s="12">
        <f>AM78-'Surv-rate CEA'!AE76*UPD</f>
        <v>5.822917757447843E-2</v>
      </c>
      <c r="AP78" s="12">
        <f t="shared" si="47"/>
        <v>5.1518462367995246E-2</v>
      </c>
      <c r="AQ78" s="42">
        <f>'Surv-rate CEA'!AI76*UPFS+'Surv-rate CEA'!AH76*UPD</f>
        <v>7.624284939412608E-2</v>
      </c>
      <c r="AR78" s="12">
        <f t="shared" si="48"/>
        <v>6.7456119611443724E-2</v>
      </c>
      <c r="AS78" s="42">
        <f>AQ78-'Surv-rate CEA'!AH76*UPD</f>
        <v>4.3121278555250803E-3</v>
      </c>
      <c r="AT78" s="12">
        <f t="shared" si="49"/>
        <v>3.8151697465880407E-3</v>
      </c>
      <c r="AU78" s="12">
        <f>'Surv-rate CEA'!AL76*UPFS+'Surv-rate CEA'!AK76*UPD</f>
        <v>0.12011773069155321</v>
      </c>
      <c r="AV78" s="12">
        <f t="shared" si="50"/>
        <v>0.10627456965962827</v>
      </c>
      <c r="AW78" s="12">
        <f>AU78-'Surv-rate CEA'!AK76*UPD</f>
        <v>9.2178929652062008E-2</v>
      </c>
      <c r="AX78" s="12">
        <f t="shared" si="51"/>
        <v>8.1555620673633991E-2</v>
      </c>
      <c r="AY78" s="12">
        <f>'Surv-rate CEA'!AO76*UPFS+'Surv-rate CEA'!AN76*UPD</f>
        <v>8.5415293278627943E-2</v>
      </c>
      <c r="AZ78" s="12">
        <f t="shared" si="52"/>
        <v>7.5571470450494116E-2</v>
      </c>
      <c r="BA78" s="12">
        <f>AY78-'Surv-rate CEA'!AN76*UPD</f>
        <v>1.8562211255707076E-2</v>
      </c>
      <c r="BB78" s="12">
        <f t="shared" si="53"/>
        <v>1.6422979370106422E-2</v>
      </c>
    </row>
    <row r="79" spans="1:54">
      <c r="A79" s="12">
        <v>74</v>
      </c>
      <c r="B79" s="12">
        <f t="shared" si="54"/>
        <v>4.2</v>
      </c>
      <c r="C79" s="12">
        <f>'Surv-rate CEA'!D77*Parameter!$D$57+'Surv-rate CEA'!E77*Parameter!$D$58</f>
        <v>0.12182159578886381</v>
      </c>
      <c r="D79" s="12">
        <f t="shared" si="28"/>
        <v>0.10759892699062429</v>
      </c>
      <c r="E79" s="12">
        <f>C79-'Surv-rate CEA'!E77*Parameter!$D$58</f>
        <v>1.7460195104074483E-2</v>
      </c>
      <c r="F79" s="12">
        <f t="shared" si="29"/>
        <v>1.5421717685437717E-2</v>
      </c>
      <c r="G79" s="12">
        <f>'Surv-rate CEA'!G77*Parameter!$D$57+'Surv-rate CEA'!H77*Parameter!$D$58</f>
        <v>7.4773510305593288E-2</v>
      </c>
      <c r="H79" s="12">
        <f t="shared" si="30"/>
        <v>6.6043704518108926E-2</v>
      </c>
      <c r="I79" s="12">
        <f>G79-'Surv-rate CEA'!H77*Parameter!$D$58</f>
        <v>4.1328105034438567E-3</v>
      </c>
      <c r="J79" s="12">
        <f t="shared" si="31"/>
        <v>3.6503049623225442E-3</v>
      </c>
      <c r="K79" s="12">
        <f>'Surv-rate CEA'!K77*Parameter!$D$57+'Surv-rate CEA'!J77*Parameter!$D$58</f>
        <v>0.1171304799094367</v>
      </c>
      <c r="L79" s="12">
        <f t="shared" si="32"/>
        <v>0.10345549879346076</v>
      </c>
      <c r="M79" s="12">
        <f>K79-'Surv-rate CEA'!J77*Parameter!$D$58</f>
        <v>2.6354217194413679E-2</v>
      </c>
      <c r="N79" s="12">
        <f t="shared" si="33"/>
        <v>2.3277362879989411E-2</v>
      </c>
      <c r="O79" s="12">
        <f>'Surv-rate CEA'!N77*Parameter!$D$57+'Surv-rate CEA'!M77*Parameter!$D$58</f>
        <v>7.8673486414476926E-2</v>
      </c>
      <c r="P79" s="12">
        <f t="shared" si="34"/>
        <v>6.9488358496638647E-2</v>
      </c>
      <c r="Q79" s="12">
        <f>O79-'Surv-rate CEA'!M77*Parameter!$D$58</f>
        <v>4.1328105034438567E-3</v>
      </c>
      <c r="R79" s="12">
        <f t="shared" si="35"/>
        <v>3.6503049623225442E-3</v>
      </c>
      <c r="S79" s="12">
        <f>'Surv-rate CEA'!Q77*Parameter!$D$57+'Surv-rate CEA'!P77*Parameter!$D$58</f>
        <v>0.1171304799094367</v>
      </c>
      <c r="T79" s="12">
        <f t="shared" si="36"/>
        <v>0.10345549879346076</v>
      </c>
      <c r="U79" s="12">
        <f>S79-'Surv-rate CEA'!P77*Parameter!$D$58</f>
        <v>2.6354217194413679E-2</v>
      </c>
      <c r="V79" s="12">
        <f t="shared" si="37"/>
        <v>2.3277362879989411E-2</v>
      </c>
      <c r="W79" s="12">
        <f>'Surv-rate CEA'!T77*UPFS+'Surv-rate CEA'!S77*UPD</f>
        <v>7.4773510305593288E-2</v>
      </c>
      <c r="X79" s="12">
        <f t="shared" si="38"/>
        <v>6.6043704518108926E-2</v>
      </c>
      <c r="Y79" s="12">
        <f>W79-'Surv-rate CEA'!S77*UPD</f>
        <v>4.1328105034438567E-3</v>
      </c>
      <c r="Z79" s="12">
        <f t="shared" si="39"/>
        <v>3.6503049623225442E-3</v>
      </c>
      <c r="AA79" s="12">
        <f>'Surv-rate CEA'!W77*UPFS+'Surv-rate CEA'!V77*UPD</f>
        <v>0.12980203949483216</v>
      </c>
      <c r="AB79" s="12">
        <f t="shared" si="40"/>
        <v>0.11464765405835632</v>
      </c>
      <c r="AC79" s="12">
        <f>AA79-'Surv-rate CEA'!V77*UPD</f>
        <v>7.2635286427167114E-2</v>
      </c>
      <c r="AD79" s="12">
        <f t="shared" si="41"/>
        <v>6.4155118233431327E-2</v>
      </c>
      <c r="AE79" s="12">
        <f>'Surv-rate CEA'!Z77*UPFS+'Surv-rate CEA'!Y77*UPD</f>
        <v>0.1171304799094367</v>
      </c>
      <c r="AF79" s="12">
        <f t="shared" si="42"/>
        <v>0.10345549879346076</v>
      </c>
      <c r="AG79" s="12">
        <f>AE79-'Surv-rate CEA'!Y77*UPD</f>
        <v>2.6354217194413679E-2</v>
      </c>
      <c r="AH79" s="12">
        <f t="shared" si="43"/>
        <v>2.3277362879989411E-2</v>
      </c>
      <c r="AI79" s="12">
        <f>'Surv-rate CEA'!AC77*UPFS+'Surv-rate CEA'!AB77*UPD</f>
        <v>8.384115922477349E-2</v>
      </c>
      <c r="AJ79" s="12">
        <f t="shared" si="44"/>
        <v>7.4052705612811992E-2</v>
      </c>
      <c r="AK79" s="12">
        <f>AI79-'Surv-rate CEA'!AB77*UPD</f>
        <v>1.8007738252045574E-2</v>
      </c>
      <c r="AL79" s="12">
        <f t="shared" si="45"/>
        <v>1.5905335182165203E-2</v>
      </c>
      <c r="AM79" s="12">
        <f>'Surv-rate CEA'!AF77*UPFS+'Surv-rate CEA'!AE77*UPD</f>
        <v>0.19910335832339981</v>
      </c>
      <c r="AN79" s="12">
        <f t="shared" si="46"/>
        <v>0.17585804534162891</v>
      </c>
      <c r="AO79" s="12">
        <f>AM79-'Surv-rate CEA'!AE77*UPD</f>
        <v>5.7029826350823265E-2</v>
      </c>
      <c r="AP79" s="12">
        <f t="shared" si="47"/>
        <v>5.0371595299453148E-2</v>
      </c>
      <c r="AQ79" s="42">
        <f>'Surv-rate CEA'!AI77*UPFS+'Surv-rate CEA'!AH77*UPD</f>
        <v>7.4773510305593288E-2</v>
      </c>
      <c r="AR79" s="12">
        <f t="shared" si="48"/>
        <v>6.6043704518108926E-2</v>
      </c>
      <c r="AS79" s="42">
        <f>AQ79-'Surv-rate CEA'!AH77*UPD</f>
        <v>4.1328105034438567E-3</v>
      </c>
      <c r="AT79" s="12">
        <f t="shared" si="49"/>
        <v>3.6503049623225442E-3</v>
      </c>
      <c r="AU79" s="12">
        <f>'Surv-rate CEA'!AL77*UPFS+'Surv-rate CEA'!AK77*UPD</f>
        <v>0.11823960738521688</v>
      </c>
      <c r="AV79" s="12">
        <f t="shared" si="50"/>
        <v>0.10443513565929696</v>
      </c>
      <c r="AW79" s="12">
        <f>AU79-'Surv-rate CEA'!AK77*UPD</f>
        <v>9.0626082321112883E-2</v>
      </c>
      <c r="AX79" s="12">
        <f t="shared" si="51"/>
        <v>8.0045489077455775E-2</v>
      </c>
      <c r="AY79" s="12">
        <f>'Surv-rate CEA'!AO77*UPFS+'Surv-rate CEA'!AN77*UPD</f>
        <v>8.384115922477349E-2</v>
      </c>
      <c r="AZ79" s="12">
        <f t="shared" si="52"/>
        <v>7.4052705612811992E-2</v>
      </c>
      <c r="BA79" s="12">
        <f>AY79-'Surv-rate CEA'!AN77*UPD</f>
        <v>1.8007738252045574E-2</v>
      </c>
      <c r="BB79" s="12">
        <f t="shared" si="53"/>
        <v>1.5905335182165203E-2</v>
      </c>
    </row>
    <row r="80" spans="1:54">
      <c r="A80" s="12">
        <v>75</v>
      </c>
      <c r="B80" s="12">
        <f t="shared" si="54"/>
        <v>4.2575342465753421</v>
      </c>
      <c r="C80" s="12">
        <f>'Surv-rate CEA'!D78*Parameter!$D$57+'Surv-rate CEA'!E78*Parameter!$D$58</f>
        <v>0.11999321734276769</v>
      </c>
      <c r="D80" s="12">
        <f t="shared" si="28"/>
        <v>0.10580392385468655</v>
      </c>
      <c r="E80" s="12">
        <f>C80-'Surv-rate CEA'!E78*Parameter!$D$58</f>
        <v>1.6938880294823294E-2</v>
      </c>
      <c r="F80" s="12">
        <f t="shared" si="29"/>
        <v>1.4935844213407575E-2</v>
      </c>
      <c r="G80" s="12">
        <f>'Surv-rate CEA'!G78*Parameter!$D$57+'Surv-rate CEA'!H78*Parameter!$D$58</f>
        <v>7.3344158884984204E-2</v>
      </c>
      <c r="H80" s="12">
        <f t="shared" si="30"/>
        <v>6.4671153701010606E-2</v>
      </c>
      <c r="I80" s="12">
        <f>G80-'Surv-rate CEA'!H78*Parameter!$D$58</f>
        <v>3.9624300894833125E-3</v>
      </c>
      <c r="J80" s="12">
        <f t="shared" si="31"/>
        <v>3.4938695765580285E-3</v>
      </c>
      <c r="K80" s="12">
        <f>'Surv-rate CEA'!K78*Parameter!$D$57+'Surv-rate CEA'!J78*Parameter!$D$58</f>
        <v>0.11532549278889218</v>
      </c>
      <c r="L80" s="12">
        <f t="shared" si="32"/>
        <v>0.10168816144569851</v>
      </c>
      <c r="M80" s="12">
        <f>K80-'Surv-rate CEA'!J78*Parameter!$D$58</f>
        <v>2.5653607029516301E-2</v>
      </c>
      <c r="N80" s="12">
        <f t="shared" si="33"/>
        <v>2.2620047573152179E-2</v>
      </c>
      <c r="O80" s="12">
        <f>'Surv-rate CEA'!N78*Parameter!$D$57+'Surv-rate CEA'!M78*Parameter!$D$58</f>
        <v>7.7083353476468455E-2</v>
      </c>
      <c r="P80" s="12">
        <f t="shared" si="34"/>
        <v>6.7968185554945645E-2</v>
      </c>
      <c r="Q80" s="12">
        <f>O80-'Surv-rate CEA'!M78*Parameter!$D$58</f>
        <v>3.9624300894833125E-3</v>
      </c>
      <c r="R80" s="12">
        <f t="shared" si="35"/>
        <v>3.4938695765580285E-3</v>
      </c>
      <c r="S80" s="12">
        <f>'Surv-rate CEA'!Q78*Parameter!$D$57+'Surv-rate CEA'!P78*Parameter!$D$58</f>
        <v>0.11532549278889218</v>
      </c>
      <c r="T80" s="12">
        <f t="shared" si="36"/>
        <v>0.10168816144569851</v>
      </c>
      <c r="U80" s="12">
        <f>S80-'Surv-rate CEA'!P78*Parameter!$D$58</f>
        <v>2.5653607029516301E-2</v>
      </c>
      <c r="V80" s="12">
        <f t="shared" si="37"/>
        <v>2.2620047573152179E-2</v>
      </c>
      <c r="W80" s="12">
        <f>'Surv-rate CEA'!T78*UPFS+'Surv-rate CEA'!S78*UPD</f>
        <v>7.3344158884984204E-2</v>
      </c>
      <c r="X80" s="12">
        <f t="shared" si="38"/>
        <v>6.4671153701010606E-2</v>
      </c>
      <c r="Y80" s="12">
        <f>W80-'Surv-rate CEA'!S78*UPD</f>
        <v>3.9624300894833125E-3</v>
      </c>
      <c r="Z80" s="12">
        <f t="shared" si="39"/>
        <v>3.4938695765580285E-3</v>
      </c>
      <c r="AA80" s="12">
        <f>'Surv-rate CEA'!W78*UPFS+'Surv-rate CEA'!V78*UPD</f>
        <v>0.12789775906520109</v>
      </c>
      <c r="AB80" s="12">
        <f t="shared" si="40"/>
        <v>0.11277374722493178</v>
      </c>
      <c r="AC80" s="12">
        <f>AA80-'Surv-rate CEA'!V78*UPD</f>
        <v>7.129316491244217E-2</v>
      </c>
      <c r="AD80" s="12">
        <f t="shared" si="41"/>
        <v>6.2862691398700835E-2</v>
      </c>
      <c r="AE80" s="12">
        <f>'Surv-rate CEA'!Z78*UPFS+'Surv-rate CEA'!Y78*UPD</f>
        <v>0.11532549278889218</v>
      </c>
      <c r="AF80" s="12">
        <f t="shared" si="42"/>
        <v>0.10168816144569851</v>
      </c>
      <c r="AG80" s="12">
        <f>AE80-'Surv-rate CEA'!Y78*UPD</f>
        <v>2.5653607029516301E-2</v>
      </c>
      <c r="AH80" s="12">
        <f t="shared" si="43"/>
        <v>2.2620047573152179E-2</v>
      </c>
      <c r="AI80" s="12">
        <f>'Surv-rate CEA'!AC78*UPFS+'Surv-rate CEA'!AB78*UPD</f>
        <v>8.2308576727661897E-2</v>
      </c>
      <c r="AJ80" s="12">
        <f t="shared" si="44"/>
        <v>7.2575521996419354E-2</v>
      </c>
      <c r="AK80" s="12">
        <f>AI80-'Surv-rate CEA'!AB78*UPD</f>
        <v>1.7474488784479658E-2</v>
      </c>
      <c r="AL80" s="12">
        <f t="shared" si="45"/>
        <v>1.54081165727164E-2</v>
      </c>
      <c r="AM80" s="12">
        <f>'Surv-rate CEA'!AF78*UPFS+'Surv-rate CEA'!AE78*UPD</f>
        <v>0.19693952610274551</v>
      </c>
      <c r="AN80" s="12">
        <f t="shared" si="46"/>
        <v>0.1736512703399801</v>
      </c>
      <c r="AO80" s="12">
        <f>AM80-'Surv-rate CEA'!AE78*UPD</f>
        <v>5.5865404562731341E-2</v>
      </c>
      <c r="AP80" s="12">
        <f t="shared" si="47"/>
        <v>4.9259275993758858E-2</v>
      </c>
      <c r="AQ80" s="42">
        <f>'Surv-rate CEA'!AI78*UPFS+'Surv-rate CEA'!AH78*UPD</f>
        <v>7.3344158884984204E-2</v>
      </c>
      <c r="AR80" s="12">
        <f t="shared" si="48"/>
        <v>6.4671153701010606E-2</v>
      </c>
      <c r="AS80" s="42">
        <f>AQ80-'Surv-rate CEA'!AH78*UPD</f>
        <v>3.9624300894833125E-3</v>
      </c>
      <c r="AT80" s="12">
        <f t="shared" si="49"/>
        <v>3.4938695765580285E-3</v>
      </c>
      <c r="AU80" s="12">
        <f>'Surv-rate CEA'!AL78*UPFS+'Surv-rate CEA'!AK78*UPD</f>
        <v>0.11640575594408041</v>
      </c>
      <c r="AV80" s="12">
        <f t="shared" si="50"/>
        <v>0.10264068262269191</v>
      </c>
      <c r="AW80" s="12">
        <f>AU80-'Surv-rate CEA'!AK78*UPD</f>
        <v>8.9112710660731481E-2</v>
      </c>
      <c r="AX80" s="12">
        <f t="shared" si="51"/>
        <v>7.8575061674525784E-2</v>
      </c>
      <c r="AY80" s="12">
        <f>'Surv-rate CEA'!AO78*UPFS+'Surv-rate CEA'!AN78*UPD</f>
        <v>8.2308576727661897E-2</v>
      </c>
      <c r="AZ80" s="12">
        <f t="shared" si="52"/>
        <v>7.2575521996419354E-2</v>
      </c>
      <c r="BA80" s="12">
        <f>AY80-'Surv-rate CEA'!AN78*UPD</f>
        <v>1.7474488784479658E-2</v>
      </c>
      <c r="BB80" s="12">
        <f t="shared" si="53"/>
        <v>1.54081165727164E-2</v>
      </c>
    </row>
    <row r="81" spans="1:54">
      <c r="A81" s="12">
        <v>76</v>
      </c>
      <c r="B81" s="12">
        <f t="shared" si="54"/>
        <v>4.3150684931506849</v>
      </c>
      <c r="C81" s="12">
        <f>'Surv-rate CEA'!D79*Parameter!$D$57+'Surv-rate CEA'!E79*Parameter!$D$58</f>
        <v>0.11820682031585109</v>
      </c>
      <c r="D81" s="12">
        <f t="shared" si="28"/>
        <v>0.1040516643666943</v>
      </c>
      <c r="E81" s="12">
        <f>C81-'Surv-rate CEA'!E79*Parameter!$D$58</f>
        <v>1.6437463575383462E-2</v>
      </c>
      <c r="F81" s="12">
        <f t="shared" si="29"/>
        <v>1.4469092717454749E-2</v>
      </c>
      <c r="G81" s="12">
        <f>'Surv-rate CEA'!G79*Parameter!$D$57+'Surv-rate CEA'!H79*Parameter!$D$58</f>
        <v>7.1953362487102018E-2</v>
      </c>
      <c r="H81" s="12">
        <f t="shared" si="30"/>
        <v>6.3337014764105554E-2</v>
      </c>
      <c r="I81" s="12">
        <f>G81-'Surv-rate CEA'!H79*Parameter!$D$58</f>
        <v>3.8004651818899504E-3</v>
      </c>
      <c r="J81" s="12">
        <f t="shared" si="31"/>
        <v>3.3453630381621332E-3</v>
      </c>
      <c r="K81" s="12">
        <f>'Surv-rate CEA'!K79*Parameter!$D$57+'Surv-rate CEA'!J79*Parameter!$D$58</f>
        <v>0.11356264524612666</v>
      </c>
      <c r="L81" s="12">
        <f t="shared" si="32"/>
        <v>9.9963624909039303E-2</v>
      </c>
      <c r="M81" s="12">
        <f>K81-'Surv-rate CEA'!J79*Parameter!$D$58</f>
        <v>2.497747487077219E-2</v>
      </c>
      <c r="N81" s="12">
        <f t="shared" si="33"/>
        <v>2.1986445663936198E-2</v>
      </c>
      <c r="O81" s="12">
        <f>'Surv-rate CEA'!N79*Parameter!$D$57+'Surv-rate CEA'!M79*Parameter!$D$58</f>
        <v>7.5539716954519304E-2</v>
      </c>
      <c r="P81" s="12">
        <f t="shared" si="34"/>
        <v>6.6493906645188131E-2</v>
      </c>
      <c r="Q81" s="12">
        <f>O81-'Surv-rate CEA'!M79*Parameter!$D$58</f>
        <v>3.8004651818899504E-3</v>
      </c>
      <c r="R81" s="12">
        <f t="shared" si="35"/>
        <v>3.3453630381621332E-3</v>
      </c>
      <c r="S81" s="12">
        <f>'Surv-rate CEA'!Q79*Parameter!$D$57+'Surv-rate CEA'!P79*Parameter!$D$58</f>
        <v>0.11356264524612666</v>
      </c>
      <c r="T81" s="12">
        <f t="shared" si="36"/>
        <v>9.9963624909039303E-2</v>
      </c>
      <c r="U81" s="12">
        <f>S81-'Surv-rate CEA'!P79*Parameter!$D$58</f>
        <v>2.497747487077219E-2</v>
      </c>
      <c r="V81" s="12">
        <f t="shared" si="37"/>
        <v>2.1986445663936198E-2</v>
      </c>
      <c r="W81" s="12">
        <f>'Surv-rate CEA'!T79*UPFS+'Surv-rate CEA'!S79*UPD</f>
        <v>7.1953362487102018E-2</v>
      </c>
      <c r="X81" s="12">
        <f t="shared" si="38"/>
        <v>6.3337014764105554E-2</v>
      </c>
      <c r="Y81" s="12">
        <f>W81-'Surv-rate CEA'!S79*UPD</f>
        <v>3.8004651818899504E-3</v>
      </c>
      <c r="Z81" s="12">
        <f t="shared" si="39"/>
        <v>3.3453630381621332E-3</v>
      </c>
      <c r="AA81" s="12">
        <f>'Surv-rate CEA'!W79*UPFS+'Surv-rate CEA'!V79*UPD</f>
        <v>0.1260364331011439</v>
      </c>
      <c r="AB81" s="12">
        <f t="shared" si="40"/>
        <v>0.11094368835887694</v>
      </c>
      <c r="AC81" s="12">
        <f>AA81-'Surv-rate CEA'!V79*UPD</f>
        <v>6.9987194385768448E-2</v>
      </c>
      <c r="AD81" s="12">
        <f t="shared" si="41"/>
        <v>6.1606293450210028E-2</v>
      </c>
      <c r="AE81" s="12">
        <f>'Surv-rate CEA'!Z79*UPFS+'Surv-rate CEA'!Y79*UPD</f>
        <v>0.11356264524612666</v>
      </c>
      <c r="AF81" s="12">
        <f t="shared" si="42"/>
        <v>9.9963624909039303E-2</v>
      </c>
      <c r="AG81" s="12">
        <f>AE81-'Surv-rate CEA'!Y79*UPD</f>
        <v>2.497747487077219E-2</v>
      </c>
      <c r="AH81" s="12">
        <f t="shared" si="43"/>
        <v>2.1986445663936198E-2</v>
      </c>
      <c r="AI81" s="12">
        <f>'Surv-rate CEA'!AC79*UPFS+'Surv-rate CEA'!AB79*UPD</f>
        <v>8.0816090121131071E-2</v>
      </c>
      <c r="AJ81" s="12">
        <f t="shared" si="44"/>
        <v>7.1138439070125528E-2</v>
      </c>
      <c r="AK81" s="12">
        <f>AI81-'Surv-rate CEA'!AB79*UPD</f>
        <v>1.6961463924746636E-2</v>
      </c>
      <c r="AL81" s="12">
        <f t="shared" si="45"/>
        <v>1.4930344516075849E-2</v>
      </c>
      <c r="AM81" s="12">
        <f>'Surv-rate CEA'!AF79*UPFS+'Surv-rate CEA'!AE79*UPD</f>
        <v>0.19481658408489472</v>
      </c>
      <c r="AN81" s="12">
        <f t="shared" si="46"/>
        <v>0.17148748072321748</v>
      </c>
      <c r="AO81" s="12">
        <f>AM81-'Surv-rate CEA'!AE79*UPD</f>
        <v>5.4734577401984869E-2</v>
      </c>
      <c r="AP81" s="12">
        <f t="shared" si="47"/>
        <v>4.8180163055451655E-2</v>
      </c>
      <c r="AQ81" s="42">
        <f>'Surv-rate CEA'!AI79*UPFS+'Surv-rate CEA'!AH79*UPD</f>
        <v>7.1953362487102018E-2</v>
      </c>
      <c r="AR81" s="12">
        <f t="shared" si="48"/>
        <v>6.3337014764105554E-2</v>
      </c>
      <c r="AS81" s="42">
        <f>AQ81-'Surv-rate CEA'!AH79*UPD</f>
        <v>3.8004651818899504E-3</v>
      </c>
      <c r="AT81" s="12">
        <f t="shared" si="49"/>
        <v>3.3453630381621332E-3</v>
      </c>
      <c r="AU81" s="12">
        <f>'Surv-rate CEA'!AL79*UPFS+'Surv-rate CEA'!AK79*UPD</f>
        <v>0.11461474832015169</v>
      </c>
      <c r="AV81" s="12">
        <f t="shared" si="50"/>
        <v>0.10088973962598291</v>
      </c>
      <c r="AW81" s="12">
        <f>AU81-'Surv-rate CEA'!AK79*UPD</f>
        <v>8.7637445988928475E-2</v>
      </c>
      <c r="AX81" s="12">
        <f t="shared" si="51"/>
        <v>7.714294396574245E-2</v>
      </c>
      <c r="AY81" s="12">
        <f>'Surv-rate CEA'!AO79*UPFS+'Surv-rate CEA'!AN79*UPD</f>
        <v>8.0816090121131071E-2</v>
      </c>
      <c r="AZ81" s="12">
        <f t="shared" si="52"/>
        <v>7.1138439070125528E-2</v>
      </c>
      <c r="BA81" s="12">
        <f>AY81-'Surv-rate CEA'!AN79*UPD</f>
        <v>1.6961463924746636E-2</v>
      </c>
      <c r="BB81" s="12">
        <f t="shared" si="53"/>
        <v>1.4930344516075849E-2</v>
      </c>
    </row>
    <row r="82" spans="1:54">
      <c r="A82" s="12">
        <v>77</v>
      </c>
      <c r="B82" s="12">
        <f t="shared" si="54"/>
        <v>4.3726027397260276</v>
      </c>
      <c r="C82" s="12">
        <f>'Surv-rate CEA'!D80*Parameter!$D$57+'Surv-rate CEA'!E80*Parameter!$D$58</f>
        <v>0.11646107339674971</v>
      </c>
      <c r="D82" s="12">
        <f t="shared" si="28"/>
        <v>0.10234077576017356</v>
      </c>
      <c r="E82" s="12">
        <f>C82-'Surv-rate CEA'!E80*Parameter!$D$58</f>
        <v>1.5955012579643296E-2</v>
      </c>
      <c r="F82" s="12">
        <f t="shared" si="29"/>
        <v>1.4020550532806557E-2</v>
      </c>
      <c r="G82" s="12">
        <f>'Surv-rate CEA'!G80*Parameter!$D$57+'Surv-rate CEA'!H80*Parameter!$D$58</f>
        <v>7.0599752702727572E-2</v>
      </c>
      <c r="H82" s="12">
        <f t="shared" si="30"/>
        <v>6.203990096724625E-2</v>
      </c>
      <c r="I82" s="12">
        <f>G82-'Surv-rate CEA'!H80*Parameter!$D$58</f>
        <v>3.6464292894129724E-3</v>
      </c>
      <c r="J82" s="12">
        <f t="shared" si="31"/>
        <v>3.2043187594693501E-3</v>
      </c>
      <c r="K82" s="12">
        <f>'Surv-rate CEA'!K80*Parameter!$D$57+'Surv-rate CEA'!J80*Parameter!$D$58</f>
        <v>0.11184058687096748</v>
      </c>
      <c r="L82" s="12">
        <f t="shared" si="32"/>
        <v>9.8280499123128751E-2</v>
      </c>
      <c r="M82" s="12">
        <f>K82-'Surv-rate CEA'!J80*Parameter!$D$58</f>
        <v>2.4324750542424431E-2</v>
      </c>
      <c r="N82" s="12">
        <f t="shared" si="33"/>
        <v>2.1375501427877919E-2</v>
      </c>
      <c r="O82" s="12">
        <f>'Surv-rate CEA'!N80*Parameter!$D$57+'Surv-rate CEA'!M80*Parameter!$D$58</f>
        <v>7.4040749356117277E-2</v>
      </c>
      <c r="P82" s="12">
        <f t="shared" si="34"/>
        <v>6.506369472618212E-2</v>
      </c>
      <c r="Q82" s="12">
        <f>O82-'Surv-rate CEA'!M80*Parameter!$D$58</f>
        <v>3.6464292894129724E-3</v>
      </c>
      <c r="R82" s="12">
        <f t="shared" si="35"/>
        <v>3.2043187594693501E-3</v>
      </c>
      <c r="S82" s="12">
        <f>'Surv-rate CEA'!Q80*Parameter!$D$57+'Surv-rate CEA'!P80*Parameter!$D$58</f>
        <v>0.11184058687096748</v>
      </c>
      <c r="T82" s="12">
        <f t="shared" si="36"/>
        <v>9.8280499123128751E-2</v>
      </c>
      <c r="U82" s="12">
        <f>S82-'Surv-rate CEA'!P80*Parameter!$D$58</f>
        <v>2.4324750542424431E-2</v>
      </c>
      <c r="V82" s="12">
        <f t="shared" si="37"/>
        <v>2.1375501427877919E-2</v>
      </c>
      <c r="W82" s="12">
        <f>'Surv-rate CEA'!T80*UPFS+'Surv-rate CEA'!S80*UPD</f>
        <v>7.0599752702727572E-2</v>
      </c>
      <c r="X82" s="12">
        <f t="shared" si="38"/>
        <v>6.203990096724625E-2</v>
      </c>
      <c r="Y82" s="12">
        <f>W82-'Surv-rate CEA'!S80*UPD</f>
        <v>3.6464292894129724E-3</v>
      </c>
      <c r="Z82" s="12">
        <f t="shared" si="39"/>
        <v>3.2043187594693501E-3</v>
      </c>
      <c r="AA82" s="12">
        <f>'Surv-rate CEA'!W80*UPFS+'Surv-rate CEA'!V80*UPD</f>
        <v>0.12421672074504062</v>
      </c>
      <c r="AB82" s="12">
        <f t="shared" si="40"/>
        <v>0.10915609132439173</v>
      </c>
      <c r="AC82" s="12">
        <f>AA82-'Surv-rate CEA'!V80*UPD</f>
        <v>6.8716073252358484E-2</v>
      </c>
      <c r="AD82" s="12">
        <f t="shared" si="41"/>
        <v>6.0384607824124234E-2</v>
      </c>
      <c r="AE82" s="12">
        <f>'Surv-rate CEA'!Z80*UPFS+'Surv-rate CEA'!Y80*UPD</f>
        <v>0.11184058687096748</v>
      </c>
      <c r="AF82" s="12">
        <f t="shared" si="42"/>
        <v>9.8280499123128751E-2</v>
      </c>
      <c r="AG82" s="12">
        <f>AE82-'Surv-rate CEA'!Y80*UPD</f>
        <v>2.4324750542424431E-2</v>
      </c>
      <c r="AH82" s="12">
        <f t="shared" si="43"/>
        <v>2.1375501427877919E-2</v>
      </c>
      <c r="AI82" s="12">
        <f>'Surv-rate CEA'!AC80*UPFS+'Surv-rate CEA'!AB80*UPD</f>
        <v>7.9362307848194924E-2</v>
      </c>
      <c r="AJ82" s="12">
        <f t="shared" si="44"/>
        <v>6.9740042010712336E-2</v>
      </c>
      <c r="AK82" s="12">
        <f>AI82-'Surv-rate CEA'!AB80*UPD</f>
        <v>1.6467720764640342E-2</v>
      </c>
      <c r="AL82" s="12">
        <f t="shared" si="45"/>
        <v>1.447109552488674E-2</v>
      </c>
      <c r="AM82" s="12">
        <f>'Surv-rate CEA'!AF80*UPFS+'Surv-rate CEA'!AE80*UPD</f>
        <v>0.19273339112029775</v>
      </c>
      <c r="AN82" s="12">
        <f t="shared" si="46"/>
        <v>0.16936547283008901</v>
      </c>
      <c r="AO82" s="12">
        <f>AM82-'Surv-rate CEA'!AE80*UPD</f>
        <v>5.3636073595600964E-2</v>
      </c>
      <c r="AP82" s="12">
        <f t="shared" si="47"/>
        <v>4.7132979461760302E-2</v>
      </c>
      <c r="AQ82" s="42">
        <f>'Surv-rate CEA'!AI80*UPFS+'Surv-rate CEA'!AH80*UPD</f>
        <v>7.0599752702727572E-2</v>
      </c>
      <c r="AR82" s="12">
        <f t="shared" si="48"/>
        <v>6.203990096724625E-2</v>
      </c>
      <c r="AS82" s="42">
        <f>AQ82-'Surv-rate CEA'!AH80*UPD</f>
        <v>3.6464292894129724E-3</v>
      </c>
      <c r="AT82" s="12">
        <f t="shared" si="49"/>
        <v>3.2043187594693501E-3</v>
      </c>
      <c r="AU82" s="12">
        <f>'Surv-rate CEA'!AL80*UPFS+'Surv-rate CEA'!AK80*UPD</f>
        <v>0.1128652154862909</v>
      </c>
      <c r="AV82" s="12">
        <f t="shared" si="50"/>
        <v>9.9180896863762982E-2</v>
      </c>
      <c r="AW82" s="12">
        <f>AU82-'Surv-rate CEA'!AK80*UPD</f>
        <v>8.6198980183315982E-2</v>
      </c>
      <c r="AX82" s="12">
        <f t="shared" si="51"/>
        <v>7.5747803488324938E-2</v>
      </c>
      <c r="AY82" s="12">
        <f>'Surv-rate CEA'!AO80*UPFS+'Surv-rate CEA'!AN80*UPD</f>
        <v>7.9362307848194924E-2</v>
      </c>
      <c r="AZ82" s="12">
        <f t="shared" si="52"/>
        <v>6.9740042010712336E-2</v>
      </c>
      <c r="BA82" s="12">
        <f>AY82-'Surv-rate CEA'!AN80*UPD</f>
        <v>1.6467720764640342E-2</v>
      </c>
      <c r="BB82" s="12">
        <f t="shared" si="53"/>
        <v>1.447109552488674E-2</v>
      </c>
    </row>
    <row r="83" spans="1:54">
      <c r="A83" s="12">
        <v>78</v>
      </c>
      <c r="B83" s="12">
        <f t="shared" si="54"/>
        <v>4.4301369863013695</v>
      </c>
      <c r="C83" s="12">
        <f>'Surv-rate CEA'!D81*Parameter!$D$57+'Surv-rate CEA'!E81*Parameter!$D$58</f>
        <v>0.11475469970172104</v>
      </c>
      <c r="D83" s="12">
        <f t="shared" si="28"/>
        <v>0.10066994164019828</v>
      </c>
      <c r="E83" s="12">
        <f>C83-'Surv-rate CEA'!E81*Parameter!$D$58</f>
        <v>1.5490646935061497E-2</v>
      </c>
      <c r="F83" s="12">
        <f t="shared" si="29"/>
        <v>1.3589356488012922E-2</v>
      </c>
      <c r="G83" s="12">
        <f>'Surv-rate CEA'!G81*Parameter!$D$57+'Surv-rate CEA'!H81*Parameter!$D$58</f>
        <v>6.928202188648605E-2</v>
      </c>
      <c r="H83" s="12">
        <f t="shared" si="30"/>
        <v>6.0778487662435043E-2</v>
      </c>
      <c r="I83" s="12">
        <f>G83-'Surv-rate CEA'!H81*Parameter!$D$58</f>
        <v>3.4998682144579824E-3</v>
      </c>
      <c r="J83" s="12">
        <f t="shared" si="31"/>
        <v>3.0703015197954975E-3</v>
      </c>
      <c r="K83" s="12">
        <f>'Surv-rate CEA'!K81*Parameter!$D$57+'Surv-rate CEA'!J81*Parameter!$D$58</f>
        <v>0.11015802281567595</v>
      </c>
      <c r="L83" s="12">
        <f t="shared" si="32"/>
        <v>9.6637451510732428E-2</v>
      </c>
      <c r="M83" s="12">
        <f>K83-'Surv-rate CEA'!J81*Parameter!$D$58</f>
        <v>2.369442031481224E-2</v>
      </c>
      <c r="N83" s="12">
        <f t="shared" si="33"/>
        <v>2.0786215435974018E-2</v>
      </c>
      <c r="O83" s="12">
        <f>'Surv-rate CEA'!N81*Parameter!$D$57+'Surv-rate CEA'!M81*Parameter!$D$58</f>
        <v>7.2584714426890073E-2</v>
      </c>
      <c r="P83" s="12">
        <f t="shared" si="34"/>
        <v>6.3675814448720947E-2</v>
      </c>
      <c r="Q83" s="12">
        <f>O83-'Surv-rate CEA'!M81*Parameter!$D$58</f>
        <v>3.4998682144579824E-3</v>
      </c>
      <c r="R83" s="12">
        <f t="shared" si="35"/>
        <v>3.0703015197954975E-3</v>
      </c>
      <c r="S83" s="12">
        <f>'Surv-rate CEA'!Q81*Parameter!$D$57+'Surv-rate CEA'!P81*Parameter!$D$58</f>
        <v>0.11015802281567595</v>
      </c>
      <c r="T83" s="12">
        <f t="shared" si="36"/>
        <v>9.6637451510732428E-2</v>
      </c>
      <c r="U83" s="12">
        <f>S83-'Surv-rate CEA'!P81*Parameter!$D$58</f>
        <v>2.369442031481224E-2</v>
      </c>
      <c r="V83" s="12">
        <f t="shared" si="37"/>
        <v>2.0786215435974018E-2</v>
      </c>
      <c r="W83" s="12">
        <f>'Surv-rate CEA'!T81*UPFS+'Surv-rate CEA'!S81*UPD</f>
        <v>6.928202188648605E-2</v>
      </c>
      <c r="X83" s="12">
        <f t="shared" si="38"/>
        <v>6.0778487662435043E-2</v>
      </c>
      <c r="Y83" s="12">
        <f>W83-'Surv-rate CEA'!S81*UPD</f>
        <v>3.4998682144579824E-3</v>
      </c>
      <c r="Z83" s="12">
        <f t="shared" si="39"/>
        <v>3.0703015197954975E-3</v>
      </c>
      <c r="AA83" s="12">
        <f>'Surv-rate CEA'!W81*UPFS+'Surv-rate CEA'!V81*UPD</f>
        <v>0.12243733513509313</v>
      </c>
      <c r="AB83" s="12">
        <f t="shared" si="40"/>
        <v>0.10740962605164978</v>
      </c>
      <c r="AC83" s="12">
        <f>AA83-'Surv-rate CEA'!V81*UPD</f>
        <v>6.7478558985183748E-2</v>
      </c>
      <c r="AD83" s="12">
        <f t="shared" si="41"/>
        <v>5.9196378123598938E-2</v>
      </c>
      <c r="AE83" s="12">
        <f>'Surv-rate CEA'!Z81*UPFS+'Surv-rate CEA'!Y81*UPD</f>
        <v>0.11015802281567595</v>
      </c>
      <c r="AF83" s="12">
        <f t="shared" si="42"/>
        <v>9.6637451510732428E-2</v>
      </c>
      <c r="AG83" s="12">
        <f>AE83-'Surv-rate CEA'!Y81*UPD</f>
        <v>2.369442031481224E-2</v>
      </c>
      <c r="AH83" s="12">
        <f t="shared" si="43"/>
        <v>2.0786215435974018E-2</v>
      </c>
      <c r="AI83" s="12">
        <f>'Surv-rate CEA'!AC81*UPFS+'Surv-rate CEA'!AB81*UPD</f>
        <v>7.7945899049275291E-2</v>
      </c>
      <c r="AJ83" s="12">
        <f t="shared" si="44"/>
        <v>6.8378978192434298E-2</v>
      </c>
      <c r="AK83" s="12">
        <f>AI83-'Surv-rate CEA'!AB81*UPD</f>
        <v>1.5992368763475595E-2</v>
      </c>
      <c r="AL83" s="12">
        <f t="shared" si="45"/>
        <v>1.4029498001322143E-2</v>
      </c>
      <c r="AM83" s="12">
        <f>'Surv-rate CEA'!AF81*UPFS+'Surv-rate CEA'!AE81*UPD</f>
        <v>0.19068884868014654</v>
      </c>
      <c r="AN83" s="12">
        <f t="shared" si="46"/>
        <v>0.16728408786711374</v>
      </c>
      <c r="AO83" s="12">
        <f>AM83-'Surv-rate CEA'!AE81*UPD</f>
        <v>5.2568681777840576E-2</v>
      </c>
      <c r="AP83" s="12">
        <f t="shared" si="47"/>
        <v>4.6116508870076345E-2</v>
      </c>
      <c r="AQ83" s="42">
        <f>'Surv-rate CEA'!AI81*UPFS+'Surv-rate CEA'!AH81*UPD</f>
        <v>6.928202188648605E-2</v>
      </c>
      <c r="AR83" s="12">
        <f t="shared" si="48"/>
        <v>6.0778487662435043E-2</v>
      </c>
      <c r="AS83" s="42">
        <f>AQ83-'Surv-rate CEA'!AH81*UPD</f>
        <v>3.4998682144579824E-3</v>
      </c>
      <c r="AT83" s="12">
        <f t="shared" si="49"/>
        <v>3.0703015197954975E-3</v>
      </c>
      <c r="AU83" s="12">
        <f>'Surv-rate CEA'!AL81*UPFS+'Surv-rate CEA'!AK81*UPD</f>
        <v>0.11115584445213089</v>
      </c>
      <c r="AV83" s="12">
        <f t="shared" si="50"/>
        <v>9.7512802552304975E-2</v>
      </c>
      <c r="AW83" s="12">
        <f>AU83-'Surv-rate CEA'!AK81*UPD</f>
        <v>8.4796062414712312E-2</v>
      </c>
      <c r="AX83" s="12">
        <f t="shared" si="51"/>
        <v>7.4388366461645442E-2</v>
      </c>
      <c r="AY83" s="12">
        <f>'Surv-rate CEA'!AO81*UPFS+'Surv-rate CEA'!AN81*UPD</f>
        <v>7.7945899049275291E-2</v>
      </c>
      <c r="AZ83" s="12">
        <f t="shared" si="52"/>
        <v>6.8378978192434298E-2</v>
      </c>
      <c r="BA83" s="12">
        <f>AY83-'Surv-rate CEA'!AN81*UPD</f>
        <v>1.5992368763475595E-2</v>
      </c>
      <c r="BB83" s="12">
        <f t="shared" si="53"/>
        <v>1.4029498001322143E-2</v>
      </c>
    </row>
    <row r="84" spans="1:54">
      <c r="A84" s="12">
        <v>79</v>
      </c>
      <c r="B84" s="12">
        <f t="shared" si="54"/>
        <v>4.4876712328767123</v>
      </c>
      <c r="C84" s="12">
        <f>'Surv-rate CEA'!D82*Parameter!$D$57+'Surv-rate CEA'!E82*Parameter!$D$58</f>
        <v>0.1130864740408012</v>
      </c>
      <c r="D84" s="12">
        <f t="shared" si="28"/>
        <v>9.9037899147848538E-2</v>
      </c>
      <c r="E84" s="12">
        <f>C84-'Surv-rate CEA'!E82*Parameter!$D$58</f>
        <v>1.504353489448372E-2</v>
      </c>
      <c r="F84" s="12">
        <f t="shared" si="29"/>
        <v>1.3174697543133898E-2</v>
      </c>
      <c r="G84" s="12">
        <f>'Surv-rate CEA'!G82*Parameter!$D$57+'Surv-rate CEA'!H82*Parameter!$D$58</f>
        <v>6.7998919904618718E-2</v>
      </c>
      <c r="H84" s="12">
        <f t="shared" si="30"/>
        <v>5.9551508956292028E-2</v>
      </c>
      <c r="I84" s="12">
        <f>G84-'Surv-rate CEA'!H82*Parameter!$D$58</f>
        <v>3.3603576299526122E-3</v>
      </c>
      <c r="J84" s="12">
        <f t="shared" si="31"/>
        <v>2.942905089921506E-3</v>
      </c>
      <c r="K84" s="12">
        <f>'Surv-rate CEA'!K82*Parameter!$D$57+'Surv-rate CEA'!J82*Parameter!$D$58</f>
        <v>0.10851371099419957</v>
      </c>
      <c r="L84" s="12">
        <f t="shared" si="32"/>
        <v>9.5033204074652197E-2</v>
      </c>
      <c r="M84" s="12">
        <f>K84-'Surv-rate CEA'!J82*Parameter!$D$58</f>
        <v>2.3085523411303446E-2</v>
      </c>
      <c r="N84" s="12">
        <f t="shared" si="33"/>
        <v>2.0217641046612372E-2</v>
      </c>
      <c r="O84" s="12">
        <f>'Surv-rate CEA'!N82*Parameter!$D$57+'Surv-rate CEA'!M82*Parameter!$D$58</f>
        <v>7.1169961611757107E-2</v>
      </c>
      <c r="P84" s="12">
        <f t="shared" si="34"/>
        <v>6.2328616576358811E-2</v>
      </c>
      <c r="Q84" s="12">
        <f>O84-'Surv-rate CEA'!M82*Parameter!$D$58</f>
        <v>3.3603576299526122E-3</v>
      </c>
      <c r="R84" s="12">
        <f t="shared" si="35"/>
        <v>2.942905089921506E-3</v>
      </c>
      <c r="S84" s="12">
        <f>'Surv-rate CEA'!Q82*Parameter!$D$57+'Surv-rate CEA'!P82*Parameter!$D$58</f>
        <v>0.10851371099419957</v>
      </c>
      <c r="T84" s="12">
        <f t="shared" si="36"/>
        <v>9.5033204074652197E-2</v>
      </c>
      <c r="U84" s="12">
        <f>S84-'Surv-rate CEA'!P82*Parameter!$D$58</f>
        <v>2.3085523411303446E-2</v>
      </c>
      <c r="V84" s="12">
        <f t="shared" si="37"/>
        <v>2.0217641046612372E-2</v>
      </c>
      <c r="W84" s="12">
        <f>'Surv-rate CEA'!T82*UPFS+'Surv-rate CEA'!S82*UPD</f>
        <v>6.7998919904618718E-2</v>
      </c>
      <c r="X84" s="12">
        <f t="shared" si="38"/>
        <v>5.9551508956292028E-2</v>
      </c>
      <c r="Y84" s="12">
        <f>W84-'Surv-rate CEA'!S82*UPD</f>
        <v>3.3603576299526122E-3</v>
      </c>
      <c r="Z84" s="12">
        <f t="shared" si="39"/>
        <v>2.942905089921506E-3</v>
      </c>
      <c r="AA84" s="12">
        <f>'Surv-rate CEA'!W82*UPFS+'Surv-rate CEA'!V82*UPD</f>
        <v>0.12069704073369372</v>
      </c>
      <c r="AB84" s="12">
        <f t="shared" si="40"/>
        <v>0.10570301575867079</v>
      </c>
      <c r="AC84" s="12">
        <f>AA84-'Surv-rate CEA'!V82*UPD</f>
        <v>6.6273464883502414E-2</v>
      </c>
      <c r="AD84" s="12">
        <f t="shared" si="41"/>
        <v>5.8040404805111134E-2</v>
      </c>
      <c r="AE84" s="12">
        <f>'Surv-rate CEA'!Z82*UPFS+'Surv-rate CEA'!Y82*UPD</f>
        <v>0.10851371099419957</v>
      </c>
      <c r="AF84" s="12">
        <f t="shared" si="42"/>
        <v>9.5033204074652197E-2</v>
      </c>
      <c r="AG84" s="12">
        <f>AE84-'Surv-rate CEA'!Y82*UPD</f>
        <v>2.3085523411303446E-2</v>
      </c>
      <c r="AH84" s="12">
        <f t="shared" si="43"/>
        <v>2.0217641046612372E-2</v>
      </c>
      <c r="AI84" s="12">
        <f>'Surv-rate CEA'!AC82*UPFS+'Surv-rate CEA'!AB82*UPD</f>
        <v>7.6565590363399327E-2</v>
      </c>
      <c r="AJ84" s="12">
        <f t="shared" si="44"/>
        <v>6.705395389611267E-2</v>
      </c>
      <c r="AK84" s="12">
        <f>AI84-'Surv-rate CEA'!AB82*UPD</f>
        <v>1.553456636709738E-2</v>
      </c>
      <c r="AL84" s="12">
        <f t="shared" si="45"/>
        <v>1.3604728860987042E-2</v>
      </c>
      <c r="AM84" s="12">
        <f>'Surv-rate CEA'!AF82*UPFS+'Surv-rate CEA'!AE82*UPD</f>
        <v>0.1886818988568153</v>
      </c>
      <c r="AN84" s="12">
        <f t="shared" si="46"/>
        <v>0.1652422098089622</v>
      </c>
      <c r="AO84" s="12">
        <f>AM84-'Surv-rate CEA'!AE82*UPD</f>
        <v>5.1531247103874994E-2</v>
      </c>
      <c r="AP84" s="12">
        <f t="shared" si="47"/>
        <v>4.5129592172049614E-2</v>
      </c>
      <c r="AQ84" s="42">
        <f>'Surv-rate CEA'!AI82*UPFS+'Surv-rate CEA'!AH82*UPD</f>
        <v>6.7998919904618718E-2</v>
      </c>
      <c r="AR84" s="12">
        <f t="shared" si="48"/>
        <v>5.9551508956292028E-2</v>
      </c>
      <c r="AS84" s="42">
        <f>AQ84-'Surv-rate CEA'!AH82*UPD</f>
        <v>3.3603576299526122E-3</v>
      </c>
      <c r="AT84" s="12">
        <f t="shared" si="49"/>
        <v>2.942905089921506E-3</v>
      </c>
      <c r="AU84" s="12">
        <f>'Surv-rate CEA'!AL82*UPFS+'Surv-rate CEA'!AK82*UPD</f>
        <v>0.1094853754584094</v>
      </c>
      <c r="AV84" s="12">
        <f t="shared" si="50"/>
        <v>9.5884160018129952E-2</v>
      </c>
      <c r="AW84" s="12">
        <f>AU84-'Surv-rate CEA'!AK82*UPD</f>
        <v>8.3427496088526662E-2</v>
      </c>
      <c r="AX84" s="12">
        <f t="shared" si="51"/>
        <v>7.3063414646670793E-2</v>
      </c>
      <c r="AY84" s="12">
        <f>'Surv-rate CEA'!AO82*UPFS+'Surv-rate CEA'!AN82*UPD</f>
        <v>7.6565590363399327E-2</v>
      </c>
      <c r="AZ84" s="12">
        <f t="shared" si="52"/>
        <v>6.705395389611267E-2</v>
      </c>
      <c r="BA84" s="12">
        <f>AY84-'Surv-rate CEA'!AN82*UPD</f>
        <v>1.553456636709738E-2</v>
      </c>
      <c r="BB84" s="12">
        <f t="shared" si="53"/>
        <v>1.3604728860987042E-2</v>
      </c>
    </row>
    <row r="85" spans="1:54">
      <c r="A85" s="12">
        <v>80</v>
      </c>
      <c r="B85" s="12">
        <f t="shared" si="54"/>
        <v>4.5452054794520551</v>
      </c>
      <c r="C85" s="12">
        <f>'Surv-rate CEA'!D83*Parameter!$D$57+'Surv-rate CEA'!E83*Parameter!$D$58</f>
        <v>0.11145522034688451</v>
      </c>
      <c r="D85" s="12">
        <f t="shared" si="28"/>
        <v>9.744343629370604E-2</v>
      </c>
      <c r="E85" s="12">
        <f>C85-'Surv-rate CEA'!E83*Parameter!$D$58</f>
        <v>1.4612890216606486E-2</v>
      </c>
      <c r="F85" s="12">
        <f t="shared" si="29"/>
        <v>1.2775805677446827E-2</v>
      </c>
      <c r="G85" s="12">
        <f>'Surv-rate CEA'!G83*Parameter!$D$57+'Surv-rate CEA'!H83*Parameter!$D$58</f>
        <v>6.6749251086713701E-2</v>
      </c>
      <c r="H85" s="12">
        <f t="shared" si="30"/>
        <v>5.8357754582310038E-2</v>
      </c>
      <c r="I85" s="12">
        <f>G85-'Surv-rate CEA'!H83*Parameter!$D$58</f>
        <v>3.22750085905954E-3</v>
      </c>
      <c r="J85" s="12">
        <f t="shared" si="31"/>
        <v>2.8217500568284591E-3</v>
      </c>
      <c r="K85" s="12">
        <f>'Surv-rate CEA'!K83*Parameter!$D$57+'Surv-rate CEA'!J83*Parameter!$D$58</f>
        <v>0.10690645944857979</v>
      </c>
      <c r="L85" s="12">
        <f t="shared" si="32"/>
        <v>9.3466530668023101E-2</v>
      </c>
      <c r="M85" s="12">
        <f>K85-'Surv-rate CEA'!J83*Parameter!$D$58</f>
        <v>2.2497148763390679E-2</v>
      </c>
      <c r="N85" s="12">
        <f t="shared" si="33"/>
        <v>1.96688811478965E-2</v>
      </c>
      <c r="O85" s="12">
        <f>'Surv-rate CEA'!N83*Parameter!$D$57+'Surv-rate CEA'!M83*Parameter!$D$58</f>
        <v>6.9794920911460029E-2</v>
      </c>
      <c r="P85" s="12">
        <f t="shared" si="34"/>
        <v>6.1020532804950983E-2</v>
      </c>
      <c r="Q85" s="12">
        <f>O85-'Surv-rate CEA'!M83*Parameter!$D$58</f>
        <v>3.22750085905954E-3</v>
      </c>
      <c r="R85" s="12">
        <f t="shared" si="35"/>
        <v>2.8217500568284591E-3</v>
      </c>
      <c r="S85" s="12">
        <f>'Surv-rate CEA'!Q83*Parameter!$D$57+'Surv-rate CEA'!P83*Parameter!$D$58</f>
        <v>0.10690645944857979</v>
      </c>
      <c r="T85" s="12">
        <f t="shared" si="36"/>
        <v>9.3466530668023101E-2</v>
      </c>
      <c r="U85" s="12">
        <f>S85-'Surv-rate CEA'!P83*Parameter!$D$58</f>
        <v>2.2497148763390679E-2</v>
      </c>
      <c r="V85" s="12">
        <f t="shared" si="37"/>
        <v>1.96688811478965E-2</v>
      </c>
      <c r="W85" s="12">
        <f>'Surv-rate CEA'!T83*UPFS+'Surv-rate CEA'!S83*UPD</f>
        <v>6.6749251086713701E-2</v>
      </c>
      <c r="X85" s="12">
        <f t="shared" si="38"/>
        <v>5.8357754582310038E-2</v>
      </c>
      <c r="Y85" s="12">
        <f>W85-'Surv-rate CEA'!S83*UPD</f>
        <v>3.22750085905954E-3</v>
      </c>
      <c r="Z85" s="12">
        <f t="shared" si="39"/>
        <v>2.8217500568284591E-3</v>
      </c>
      <c r="AA85" s="12">
        <f>'Surv-rate CEA'!W83*UPFS+'Surv-rate CEA'!V83*UPD</f>
        <v>0.11899465081259089</v>
      </c>
      <c r="AB85" s="12">
        <f t="shared" si="40"/>
        <v>0.10403503433630433</v>
      </c>
      <c r="AC85" s="12">
        <f>AA85-'Surv-rate CEA'!V83*UPD</f>
        <v>6.5099657040049996E-2</v>
      </c>
      <c r="AD85" s="12">
        <f t="shared" si="41"/>
        <v>5.6915542078523583E-2</v>
      </c>
      <c r="AE85" s="12">
        <f>'Surv-rate CEA'!Z83*UPFS+'Surv-rate CEA'!Y83*UPD</f>
        <v>0.10690645944857979</v>
      </c>
      <c r="AF85" s="12">
        <f t="shared" si="42"/>
        <v>9.3466530668023101E-2</v>
      </c>
      <c r="AG85" s="12">
        <f>AE85-'Surv-rate CEA'!Y83*UPD</f>
        <v>2.2497148763390679E-2</v>
      </c>
      <c r="AH85" s="12">
        <f t="shared" si="43"/>
        <v>1.96688811478965E-2</v>
      </c>
      <c r="AI85" s="12">
        <f>'Surv-rate CEA'!AC83*UPFS+'Surv-rate CEA'!AB83*UPD</f>
        <v>7.5220162927141968E-2</v>
      </c>
      <c r="AJ85" s="12">
        <f t="shared" si="44"/>
        <v>6.5763731222106311E-2</v>
      </c>
      <c r="AK85" s="12">
        <f>AI85-'Surv-rate CEA'!AB83*UPD</f>
        <v>1.509351787577512E-2</v>
      </c>
      <c r="AL85" s="12">
        <f t="shared" si="45"/>
        <v>1.319601040667736E-2</v>
      </c>
      <c r="AM85" s="12">
        <f>'Surv-rate CEA'!AF83*UPFS+'Surv-rate CEA'!AE83*UPD</f>
        <v>0.18671152247714423</v>
      </c>
      <c r="AN85" s="12">
        <f t="shared" si="46"/>
        <v>0.1632387634170698</v>
      </c>
      <c r="AO85" s="12">
        <f>AM85-'Surv-rate CEA'!AE83*UPD</f>
        <v>5.0522668086735778E-2</v>
      </c>
      <c r="AP85" s="12">
        <f t="shared" si="47"/>
        <v>4.4171124275521723E-2</v>
      </c>
      <c r="AQ85" s="42">
        <f>'Surv-rate CEA'!AI83*UPFS+'Surv-rate CEA'!AH83*UPD</f>
        <v>6.6749251086713701E-2</v>
      </c>
      <c r="AR85" s="12">
        <f t="shared" si="48"/>
        <v>5.8357754582310038E-2</v>
      </c>
      <c r="AS85" s="42">
        <f>AQ85-'Surv-rate CEA'!AH83*UPD</f>
        <v>3.22750085905954E-3</v>
      </c>
      <c r="AT85" s="12">
        <f t="shared" si="49"/>
        <v>2.8217500568284591E-3</v>
      </c>
      <c r="AU85" s="12">
        <f>'Surv-rate CEA'!AL83*UPFS+'Surv-rate CEA'!AK83*UPD</f>
        <v>0.10785259933743897</v>
      </c>
      <c r="AV85" s="12">
        <f t="shared" si="50"/>
        <v>9.4293724959129813E-2</v>
      </c>
      <c r="AW85" s="12">
        <f>AU85-'Surv-rate CEA'!AK83*UPD</f>
        <v>8.2092135978721031E-2</v>
      </c>
      <c r="AX85" s="12">
        <f t="shared" si="51"/>
        <v>7.1771782403374521E-2</v>
      </c>
      <c r="AY85" s="12">
        <f>'Surv-rate CEA'!AO83*UPFS+'Surv-rate CEA'!AN83*UPD</f>
        <v>7.5220162927141968E-2</v>
      </c>
      <c r="AZ85" s="12">
        <f t="shared" si="52"/>
        <v>6.5763731222106311E-2</v>
      </c>
      <c r="BA85" s="12">
        <f>AY85-'Surv-rate CEA'!AN83*UPD</f>
        <v>1.509351787577512E-2</v>
      </c>
      <c r="BB85" s="12">
        <f t="shared" si="53"/>
        <v>1.319601040667736E-2</v>
      </c>
    </row>
    <row r="86" spans="1:54">
      <c r="A86" s="12">
        <v>81</v>
      </c>
      <c r="B86" s="12">
        <f t="shared" si="54"/>
        <v>4.602739726027397</v>
      </c>
      <c r="C86" s="12">
        <f>'Surv-rate CEA'!D84*Parameter!$D$57+'Surv-rate CEA'!E84*Parameter!$D$58</f>
        <v>0.1098598092564884</v>
      </c>
      <c r="D86" s="12">
        <f t="shared" si="28"/>
        <v>9.5885389448731567E-2</v>
      </c>
      <c r="E86" s="12">
        <f>C86-'Surv-rate CEA'!E84*Parameter!$D$58</f>
        <v>1.4197969274492267E-2</v>
      </c>
      <c r="F86" s="12">
        <f t="shared" si="29"/>
        <v>1.2391955005924169E-2</v>
      </c>
      <c r="G86" s="12">
        <f>'Surv-rate CEA'!G84*Parameter!$D$57+'Surv-rate CEA'!H84*Parameter!$D$58</f>
        <v>6.5531871366723282E-2</v>
      </c>
      <c r="H86" s="12">
        <f t="shared" si="30"/>
        <v>5.7196066967787236E-2</v>
      </c>
      <c r="I86" s="12">
        <f>G86-'Surv-rate CEA'!H84*Parameter!$D$58</f>
        <v>3.1009268389994085E-3</v>
      </c>
      <c r="J86" s="12">
        <f t="shared" si="31"/>
        <v>2.7064818300867538E-3</v>
      </c>
      <c r="K86" s="12">
        <f>'Surv-rate CEA'!K84*Parameter!$D$57+'Surv-rate CEA'!J84*Parameter!$D$58</f>
        <v>0.10533512387099003</v>
      </c>
      <c r="L86" s="12">
        <f t="shared" si="32"/>
        <v>9.1936254426035618E-2</v>
      </c>
      <c r="M86" s="12">
        <f>K86-'Surv-rate CEA'!J84*Parameter!$D$58</f>
        <v>2.1928431994056821E-2</v>
      </c>
      <c r="N86" s="12">
        <f t="shared" si="33"/>
        <v>1.913908513022456E-2</v>
      </c>
      <c r="O86" s="12">
        <f>'Surv-rate CEA'!N84*Parameter!$D$57+'Surv-rate CEA'!M84*Parameter!$D$58</f>
        <v>6.8458098102117088E-2</v>
      </c>
      <c r="P86" s="12">
        <f t="shared" si="34"/>
        <v>5.9750070948291635E-2</v>
      </c>
      <c r="Q86" s="12">
        <f>O86-'Surv-rate CEA'!M84*Parameter!$D$58</f>
        <v>3.1009268389994016E-3</v>
      </c>
      <c r="R86" s="12">
        <f t="shared" si="35"/>
        <v>2.7064818300867478E-3</v>
      </c>
      <c r="S86" s="12">
        <f>'Surv-rate CEA'!Q84*Parameter!$D$57+'Surv-rate CEA'!P84*Parameter!$D$58</f>
        <v>0.10533512387099003</v>
      </c>
      <c r="T86" s="12">
        <f t="shared" si="36"/>
        <v>9.1936254426035618E-2</v>
      </c>
      <c r="U86" s="12">
        <f>S86-'Surv-rate CEA'!P84*Parameter!$D$58</f>
        <v>2.1928431994056821E-2</v>
      </c>
      <c r="V86" s="12">
        <f t="shared" si="37"/>
        <v>1.913908513022456E-2</v>
      </c>
      <c r="W86" s="12">
        <f>'Surv-rate CEA'!T84*UPFS+'Surv-rate CEA'!S84*UPD</f>
        <v>6.5531871366723282E-2</v>
      </c>
      <c r="X86" s="12">
        <f t="shared" si="38"/>
        <v>5.7196066967787236E-2</v>
      </c>
      <c r="Y86" s="12">
        <f>W86-'Surv-rate CEA'!S84*UPD</f>
        <v>3.1009268389994085E-3</v>
      </c>
      <c r="Z86" s="12">
        <f t="shared" si="39"/>
        <v>2.7064818300867538E-3</v>
      </c>
      <c r="AA86" s="12">
        <f>'Surv-rate CEA'!W84*UPFS+'Surv-rate CEA'!V84*UPD</f>
        <v>0.11732902508420667</v>
      </c>
      <c r="AB86" s="12">
        <f t="shared" si="40"/>
        <v>0.10240450388525238</v>
      </c>
      <c r="AC86" s="12">
        <f>AA86-'Surv-rate CEA'!V84*UPD</f>
        <v>6.3956051501493361E-2</v>
      </c>
      <c r="AD86" s="12">
        <f t="shared" si="41"/>
        <v>5.5820695005090203E-2</v>
      </c>
      <c r="AE86" s="12">
        <f>'Surv-rate CEA'!Z84*UPFS+'Surv-rate CEA'!Y84*UPD</f>
        <v>0.10533512387099003</v>
      </c>
      <c r="AF86" s="12">
        <f t="shared" si="42"/>
        <v>9.1936254426035618E-2</v>
      </c>
      <c r="AG86" s="12">
        <f>AE86-'Surv-rate CEA'!Y84*UPD</f>
        <v>2.1928431994056821E-2</v>
      </c>
      <c r="AH86" s="12">
        <f t="shared" si="43"/>
        <v>1.913908513022456E-2</v>
      </c>
      <c r="AI86" s="12">
        <f>'Surv-rate CEA'!AC84*UPFS+'Surv-rate CEA'!AB84*UPD</f>
        <v>7.3908449557284789E-2</v>
      </c>
      <c r="AJ86" s="12">
        <f t="shared" si="44"/>
        <v>6.4507125192679468E-2</v>
      </c>
      <c r="AK86" s="12">
        <f>AI86-'Surv-rate CEA'!AB84*UPD</f>
        <v>1.4668470540416263E-2</v>
      </c>
      <c r="AL86" s="12">
        <f t="shared" si="45"/>
        <v>1.2802607431270331E-2</v>
      </c>
      <c r="AM86" s="12">
        <f>'Surv-rate CEA'!AF84*UPFS+'Surv-rate CEA'!AE84*UPD</f>
        <v>0.18477673732112215</v>
      </c>
      <c r="AN86" s="12">
        <f t="shared" si="46"/>
        <v>0.16127271236869883</v>
      </c>
      <c r="AO86" s="12">
        <f>AM86-'Surv-rate CEA'!AE84*UPD</f>
        <v>4.9541893640737716E-2</v>
      </c>
      <c r="AP86" s="12">
        <f t="shared" si="47"/>
        <v>4.3240051097114159E-2</v>
      </c>
      <c r="AQ86" s="42">
        <f>'Surv-rate CEA'!AI84*UPFS+'Surv-rate CEA'!AH84*UPD</f>
        <v>6.5531871366723282E-2</v>
      </c>
      <c r="AR86" s="12">
        <f t="shared" si="48"/>
        <v>5.7196066967787236E-2</v>
      </c>
      <c r="AS86" s="42">
        <f>AQ86-'Surv-rate CEA'!AH84*UPD</f>
        <v>3.1009268389994085E-3</v>
      </c>
      <c r="AT86" s="12">
        <f t="shared" si="49"/>
        <v>2.7064818300867538E-3</v>
      </c>
      <c r="AU86" s="12">
        <f>'Surv-rate CEA'!AL84*UPFS+'Surv-rate CEA'!AK84*UPD</f>
        <v>0.10625635502835799</v>
      </c>
      <c r="AV86" s="12">
        <f t="shared" si="50"/>
        <v>9.2740302866446647E-2</v>
      </c>
      <c r="AW86" s="12">
        <f>AU86-'Surv-rate CEA'!AK84*UPD</f>
        <v>8.0788885540394442E-2</v>
      </c>
      <c r="AX86" s="12">
        <f t="shared" si="51"/>
        <v>7.0512353931765151E-2</v>
      </c>
      <c r="AY86" s="12">
        <f>'Surv-rate CEA'!AO84*UPFS+'Surv-rate CEA'!AN84*UPD</f>
        <v>7.3908449557284789E-2</v>
      </c>
      <c r="AZ86" s="12">
        <f t="shared" si="52"/>
        <v>6.4507125192679468E-2</v>
      </c>
      <c r="BA86" s="12">
        <f>AY86-'Surv-rate CEA'!AN84*UPD</f>
        <v>1.4668470540416263E-2</v>
      </c>
      <c r="BB86" s="12">
        <f t="shared" si="53"/>
        <v>1.2802607431270331E-2</v>
      </c>
    </row>
    <row r="87" spans="1:54">
      <c r="A87" s="12">
        <v>82</v>
      </c>
      <c r="B87" s="12">
        <f t="shared" si="54"/>
        <v>4.6602739726027398</v>
      </c>
      <c r="C87" s="12">
        <f>'Surv-rate CEA'!D85*Parameter!$D$57+'Surv-rate CEA'!E85*Parameter!$D$58</f>
        <v>0.10829915583187597</v>
      </c>
      <c r="D87" s="12">
        <f t="shared" si="28"/>
        <v>9.4362640981805981E-2</v>
      </c>
      <c r="E87" s="12">
        <f>C87-'Surv-rate CEA'!E85*Parameter!$D$58</f>
        <v>1.3798068373430616E-2</v>
      </c>
      <c r="F87" s="12">
        <f t="shared" si="29"/>
        <v>1.2022459105643531E-2</v>
      </c>
      <c r="G87" s="12">
        <f>'Surv-rate CEA'!G85*Parameter!$D$57+'Surv-rate CEA'!H85*Parameter!$D$58</f>
        <v>6.4345685599806718E-2</v>
      </c>
      <c r="H87" s="12">
        <f t="shared" si="30"/>
        <v>5.6065338481572795E-2</v>
      </c>
      <c r="I87" s="12">
        <f>G87-'Surv-rate CEA'!H85*Parameter!$D$58</f>
        <v>2.9802882521384397E-3</v>
      </c>
      <c r="J87" s="12">
        <f t="shared" si="31"/>
        <v>2.5967688131882847E-3</v>
      </c>
      <c r="K87" s="12">
        <f>'Surv-rate CEA'!K85*Parameter!$D$57+'Surv-rate CEA'!J85*Parameter!$D$58</f>
        <v>0.10379860527080437</v>
      </c>
      <c r="L87" s="12">
        <f t="shared" si="32"/>
        <v>9.0441245348084287E-2</v>
      </c>
      <c r="M87" s="12">
        <f>K87-'Surv-rate CEA'!J85*Parameter!$D$58</f>
        <v>2.1378552611290805E-2</v>
      </c>
      <c r="N87" s="12">
        <f t="shared" si="33"/>
        <v>1.8627446070785689E-2</v>
      </c>
      <c r="O87" s="12">
        <f>'Surv-rate CEA'!N85*Parameter!$D$57+'Surv-rate CEA'!M85*Parameter!$D$58</f>
        <v>6.7158070288444408E-2</v>
      </c>
      <c r="P87" s="12">
        <f t="shared" si="34"/>
        <v>5.851581046021527E-2</v>
      </c>
      <c r="Q87" s="12">
        <f>O87-'Surv-rate CEA'!M85*Parameter!$D$58</f>
        <v>2.9802882521384466E-3</v>
      </c>
      <c r="R87" s="12">
        <f t="shared" si="35"/>
        <v>2.5967688131882907E-3</v>
      </c>
      <c r="S87" s="12">
        <f>'Surv-rate CEA'!Q85*Parameter!$D$57+'Surv-rate CEA'!P85*Parameter!$D$58</f>
        <v>0.10379860527080437</v>
      </c>
      <c r="T87" s="12">
        <f t="shared" si="36"/>
        <v>9.0441245348084287E-2</v>
      </c>
      <c r="U87" s="12">
        <f>S87-'Surv-rate CEA'!P85*Parameter!$D$58</f>
        <v>2.1378552611290805E-2</v>
      </c>
      <c r="V87" s="12">
        <f t="shared" si="37"/>
        <v>1.8627446070785689E-2</v>
      </c>
      <c r="W87" s="12">
        <f>'Surv-rate CEA'!T85*UPFS+'Surv-rate CEA'!S85*UPD</f>
        <v>6.4345685599806718E-2</v>
      </c>
      <c r="X87" s="12">
        <f t="shared" si="38"/>
        <v>5.6065338481572795E-2</v>
      </c>
      <c r="Y87" s="12">
        <f>W87-'Surv-rate CEA'!S85*UPD</f>
        <v>2.9802882521384397E-3</v>
      </c>
      <c r="Z87" s="12">
        <f t="shared" si="39"/>
        <v>2.5967688131882847E-3</v>
      </c>
      <c r="AA87" s="12">
        <f>'Surv-rate CEA'!W85*UPFS+'Surv-rate CEA'!V85*UPD</f>
        <v>0.11569906746930754</v>
      </c>
      <c r="AB87" s="12">
        <f t="shared" si="40"/>
        <v>0.10081029239493472</v>
      </c>
      <c r="AC87" s="12">
        <f>AA87-'Surv-rate CEA'!V85*UPD</f>
        <v>6.2841611608032519E-2</v>
      </c>
      <c r="AD87" s="12">
        <f t="shared" si="41"/>
        <v>5.4754816778927295E-2</v>
      </c>
      <c r="AE87" s="12">
        <f>'Surv-rate CEA'!Z85*UPFS+'Surv-rate CEA'!Y85*UPD</f>
        <v>0.10379860527080437</v>
      </c>
      <c r="AF87" s="12">
        <f t="shared" si="42"/>
        <v>9.0441245348084287E-2</v>
      </c>
      <c r="AG87" s="12">
        <f>AE87-'Surv-rate CEA'!Y85*UPD</f>
        <v>2.1378552611290805E-2</v>
      </c>
      <c r="AH87" s="12">
        <f t="shared" si="43"/>
        <v>1.8627446070785689E-2</v>
      </c>
      <c r="AI87" s="12">
        <f>'Surv-rate CEA'!AC85*UPFS+'Surv-rate CEA'!AB85*UPD</f>
        <v>7.2629332104309621E-2</v>
      </c>
      <c r="AJ87" s="12">
        <f t="shared" si="44"/>
        <v>6.3283001030467106E-2</v>
      </c>
      <c r="AK87" s="12">
        <f>AI87-'Surv-rate CEA'!AB85*UPD</f>
        <v>1.425871186841763E-2</v>
      </c>
      <c r="AL87" s="12">
        <f t="shared" si="45"/>
        <v>1.2423824530924806E-2</v>
      </c>
      <c r="AM87" s="12">
        <f>'Surv-rate CEA'!AF85*UPFS+'Surv-rate CEA'!AE85*UPD</f>
        <v>0.18287659643912188</v>
      </c>
      <c r="AN87" s="12">
        <f t="shared" si="46"/>
        <v>0.15934305748928343</v>
      </c>
      <c r="AO87" s="12">
        <f>AM87-'Surv-rate CEA'!AE85*UPD</f>
        <v>4.8587920315988575E-2</v>
      </c>
      <c r="AP87" s="12">
        <f t="shared" si="47"/>
        <v>4.2335366749744752E-2</v>
      </c>
      <c r="AQ87" s="42">
        <f>'Surv-rate CEA'!AI85*UPFS+'Surv-rate CEA'!AH85*UPD</f>
        <v>6.4345685599806718E-2</v>
      </c>
      <c r="AR87" s="12">
        <f t="shared" si="48"/>
        <v>5.6065338481572795E-2</v>
      </c>
      <c r="AS87" s="42">
        <f>AQ87-'Surv-rate CEA'!AH85*UPD</f>
        <v>2.9802882521384397E-3</v>
      </c>
      <c r="AT87" s="12">
        <f t="shared" si="49"/>
        <v>2.5967688131882847E-3</v>
      </c>
      <c r="AU87" s="12">
        <f>'Surv-rate CEA'!AL85*UPFS+'Surv-rate CEA'!AK85*UPD</f>
        <v>0.1046955272367126</v>
      </c>
      <c r="AV87" s="12">
        <f t="shared" si="50"/>
        <v>9.1222746596248058E-2</v>
      </c>
      <c r="AW87" s="12">
        <f>AU87-'Surv-rate CEA'!AK85*UPD</f>
        <v>7.9516694388182652E-2</v>
      </c>
      <c r="AX87" s="12">
        <f t="shared" si="51"/>
        <v>6.9284060683357324E-2</v>
      </c>
      <c r="AY87" s="12">
        <f>'Surv-rate CEA'!AO85*UPFS+'Surv-rate CEA'!AN85*UPD</f>
        <v>7.2629332104309621E-2</v>
      </c>
      <c r="AZ87" s="12">
        <f t="shared" si="52"/>
        <v>6.3283001030467106E-2</v>
      </c>
      <c r="BA87" s="12">
        <f>AY87-'Surv-rate CEA'!AN85*UPD</f>
        <v>1.425871186841763E-2</v>
      </c>
      <c r="BB87" s="12">
        <f t="shared" si="53"/>
        <v>1.2423824530924806E-2</v>
      </c>
    </row>
    <row r="88" spans="1:54">
      <c r="A88" s="12">
        <v>83</v>
      </c>
      <c r="B88" s="12">
        <f t="shared" si="54"/>
        <v>4.7178082191780826</v>
      </c>
      <c r="C88" s="12">
        <f>'Surv-rate CEA'!D86*Parameter!$D$57+'Surv-rate CEA'!E86*Parameter!$D$58</f>
        <v>0.10677221741497837</v>
      </c>
      <c r="D88" s="12">
        <f t="shared" si="28"/>
        <v>9.2874117034021056E-2</v>
      </c>
      <c r="E88" s="12">
        <f>C88-'Surv-rate CEA'!E86*Parameter!$D$58</f>
        <v>1.3412521261139482E-2</v>
      </c>
      <c r="F88" s="12">
        <f t="shared" si="29"/>
        <v>1.1666668535008024E-2</v>
      </c>
      <c r="G88" s="12">
        <f>'Surv-rate CEA'!G86*Parameter!$D$57+'Surv-rate CEA'!H86*Parameter!$D$58</f>
        <v>6.3189645042596748E-2</v>
      </c>
      <c r="H88" s="12">
        <f t="shared" si="30"/>
        <v>5.4964508849856479E-2</v>
      </c>
      <c r="I88" s="12">
        <f>G88-'Surv-rate CEA'!H86*Parameter!$D$58</f>
        <v>2.8652598091802317E-3</v>
      </c>
      <c r="J88" s="12">
        <f t="shared" si="31"/>
        <v>2.4923007247890224E-3</v>
      </c>
      <c r="K88" s="12">
        <f>'Surv-rate CEA'!K86*Parameter!$D$57+'Surv-rate CEA'!J86*Parameter!$D$58</f>
        <v>0.10229584777689175</v>
      </c>
      <c r="L88" s="12">
        <f t="shared" si="32"/>
        <v>8.8980418020171842E-2</v>
      </c>
      <c r="M88" s="12">
        <f>K88-'Surv-rate CEA'!J86*Parameter!$D$58</f>
        <v>2.0846731395235227E-2</v>
      </c>
      <c r="N88" s="12">
        <f t="shared" si="33"/>
        <v>1.8133198113260047E-2</v>
      </c>
      <c r="O88" s="12">
        <f>'Surv-rate CEA'!N86*Parameter!$D$57+'Surv-rate CEA'!M86*Parameter!$D$58</f>
        <v>6.5893481763935835E-2</v>
      </c>
      <c r="P88" s="12">
        <f t="shared" si="34"/>
        <v>5.7316398266206679E-2</v>
      </c>
      <c r="Q88" s="12">
        <f>O88-'Surv-rate CEA'!M86*Parameter!$D$58</f>
        <v>2.8652598091802317E-3</v>
      </c>
      <c r="R88" s="12">
        <f t="shared" si="35"/>
        <v>2.4923007247890224E-3</v>
      </c>
      <c r="S88" s="12">
        <f>'Surv-rate CEA'!Q86*Parameter!$D$57+'Surv-rate CEA'!P86*Parameter!$D$58</f>
        <v>0.10229584777689175</v>
      </c>
      <c r="T88" s="12">
        <f t="shared" si="36"/>
        <v>8.8980418020171842E-2</v>
      </c>
      <c r="U88" s="12">
        <f>S88-'Surv-rate CEA'!P86*Parameter!$D$58</f>
        <v>2.0846731395235227E-2</v>
      </c>
      <c r="V88" s="12">
        <f t="shared" si="37"/>
        <v>1.8133198113260047E-2</v>
      </c>
      <c r="W88" s="12">
        <f>'Surv-rate CEA'!T86*UPFS+'Surv-rate CEA'!S86*UPD</f>
        <v>6.3189645042596748E-2</v>
      </c>
      <c r="X88" s="12">
        <f t="shared" si="38"/>
        <v>5.4964508849856479E-2</v>
      </c>
      <c r="Y88" s="12">
        <f>W88-'Surv-rate CEA'!S86*UPD</f>
        <v>2.8652598091802317E-3</v>
      </c>
      <c r="Z88" s="12">
        <f t="shared" si="39"/>
        <v>2.4923007247890224E-3</v>
      </c>
      <c r="AA88" s="12">
        <f>'Surv-rate CEA'!W86*UPFS+'Surv-rate CEA'!V86*UPD</f>
        <v>0.11410372399195015</v>
      </c>
      <c r="AB88" s="12">
        <f t="shared" si="40"/>
        <v>9.9251311554754612E-2</v>
      </c>
      <c r="AC88" s="12">
        <f>AA88-'Surv-rate CEA'!V86*UPD</f>
        <v>6.1755345499193245E-2</v>
      </c>
      <c r="AD88" s="12">
        <f t="shared" si="41"/>
        <v>5.3716906178665605E-2</v>
      </c>
      <c r="AE88" s="12">
        <f>'Surv-rate CEA'!Z86*UPFS+'Surv-rate CEA'!Y86*UPD</f>
        <v>0.10229584777689175</v>
      </c>
      <c r="AF88" s="12">
        <f t="shared" si="42"/>
        <v>8.8980418020171842E-2</v>
      </c>
      <c r="AG88" s="12">
        <f>AE88-'Surv-rate CEA'!Y86*UPD</f>
        <v>2.0846731395235227E-2</v>
      </c>
      <c r="AH88" s="12">
        <f t="shared" si="43"/>
        <v>1.8133198113260047E-2</v>
      </c>
      <c r="AI88" s="12">
        <f>'Surv-rate CEA'!AC86*UPFS+'Surv-rate CEA'!AB86*UPD</f>
        <v>7.1381738964840624E-2</v>
      </c>
      <c r="AJ88" s="12">
        <f t="shared" si="44"/>
        <v>6.2090271600770727E-2</v>
      </c>
      <c r="AK88" s="12">
        <f>AI88-'Surv-rate CEA'!AB86*UPD</f>
        <v>1.3863567122166444E-2</v>
      </c>
      <c r="AL88" s="12">
        <f t="shared" si="45"/>
        <v>1.2059003611481319E-2</v>
      </c>
      <c r="AM88" s="12">
        <f>'Surv-rate CEA'!AF86*UPFS+'Surv-rate CEA'!AE86*UPD</f>
        <v>0.18101018656131634</v>
      </c>
      <c r="AN88" s="12">
        <f t="shared" si="46"/>
        <v>0.15744883508139404</v>
      </c>
      <c r="AO88" s="12">
        <f>AM88-'Surv-rate CEA'!AE86*UPD</f>
        <v>4.7659789709884548E-2</v>
      </c>
      <c r="AP88" s="12">
        <f t="shared" si="47"/>
        <v>4.1456110910661904E-2</v>
      </c>
      <c r="AQ88" s="42">
        <f>'Surv-rate CEA'!AI86*UPFS+'Surv-rate CEA'!AH86*UPD</f>
        <v>6.3189645042596748E-2</v>
      </c>
      <c r="AR88" s="12">
        <f t="shared" si="48"/>
        <v>5.4964508849856479E-2</v>
      </c>
      <c r="AS88" s="42">
        <f>AQ88-'Surv-rate CEA'!AH86*UPD</f>
        <v>2.8652598091802317E-3</v>
      </c>
      <c r="AT88" s="12">
        <f t="shared" si="49"/>
        <v>2.4923007247890224E-3</v>
      </c>
      <c r="AU88" s="12">
        <f>'Surv-rate CEA'!AL86*UPFS+'Surv-rate CEA'!AK86*UPD</f>
        <v>0.10316904422869277</v>
      </c>
      <c r="AV88" s="12">
        <f t="shared" si="50"/>
        <v>8.9739954081346524E-2</v>
      </c>
      <c r="AW88" s="12">
        <f>AU88-'Surv-rate CEA'!AK86*UPD</f>
        <v>7.8274555928698614E-2</v>
      </c>
      <c r="AX88" s="12">
        <f t="shared" si="51"/>
        <v>6.808587893097523E-2</v>
      </c>
      <c r="AY88" s="12">
        <f>'Surv-rate CEA'!AO86*UPFS+'Surv-rate CEA'!AN86*UPD</f>
        <v>7.1381738964840624E-2</v>
      </c>
      <c r="AZ88" s="12">
        <f t="shared" si="52"/>
        <v>6.2090271600770727E-2</v>
      </c>
      <c r="BA88" s="12">
        <f>AY88-'Surv-rate CEA'!AN86*UPD</f>
        <v>1.3863567122166444E-2</v>
      </c>
      <c r="BB88" s="12">
        <f t="shared" si="53"/>
        <v>1.2059003611481319E-2</v>
      </c>
    </row>
    <row r="89" spans="1:54">
      <c r="A89" s="12">
        <v>84</v>
      </c>
      <c r="B89" s="12">
        <f t="shared" si="54"/>
        <v>4.7753424657534245</v>
      </c>
      <c r="C89" s="12">
        <f>'Surv-rate CEA'!D87*Parameter!$D$57+'Surv-rate CEA'!E87*Parameter!$D$58</f>
        <v>0.10527799160430955</v>
      </c>
      <c r="D89" s="12">
        <f t="shared" si="28"/>
        <v>9.1418785420580212E-2</v>
      </c>
      <c r="E89" s="12">
        <f>C89-'Surv-rate CEA'!E87*Parameter!$D$58</f>
        <v>1.3040696814831013E-2</v>
      </c>
      <c r="F89" s="12">
        <f t="shared" si="29"/>
        <v>1.1323968530200181E-2</v>
      </c>
      <c r="G89" s="12">
        <f>'Surv-rate CEA'!G87*Parameter!$D$57+'Surv-rate CEA'!H87*Parameter!$D$58</f>
        <v>6.2062744985486709E-2</v>
      </c>
      <c r="H89" s="12">
        <f t="shared" si="30"/>
        <v>5.3892562728259222E-2</v>
      </c>
      <c r="I89" s="12">
        <f>G89-'Surv-rate CEA'!H87*Parameter!$D$58</f>
        <v>2.7555366708033185E-3</v>
      </c>
      <c r="J89" s="12">
        <f t="shared" si="31"/>
        <v>2.3927870563252344E-3</v>
      </c>
      <c r="K89" s="12">
        <f>'Surv-rate CEA'!K87*Parameter!$D$57+'Surv-rate CEA'!J87*Parameter!$D$58</f>
        <v>0.10082583656609567</v>
      </c>
      <c r="L89" s="12">
        <f t="shared" si="32"/>
        <v>8.7552729468189039E-2</v>
      </c>
      <c r="M89" s="12">
        <f>K89-'Surv-rate CEA'!J87*Parameter!$D$58</f>
        <v>2.0332227963890906E-2</v>
      </c>
      <c r="N89" s="12">
        <f t="shared" si="33"/>
        <v>1.7655614027473295E-2</v>
      </c>
      <c r="O89" s="12">
        <f>'Surv-rate CEA'!N87*Parameter!$D$57+'Surv-rate CEA'!M87*Parameter!$D$58</f>
        <v>6.4663040153709564E-2</v>
      </c>
      <c r="P89" s="12">
        <f t="shared" si="34"/>
        <v>5.6150544880002762E-2</v>
      </c>
      <c r="Q89" s="12">
        <f>O89-'Surv-rate CEA'!M87*Parameter!$D$58</f>
        <v>2.7555366708033185E-3</v>
      </c>
      <c r="R89" s="12">
        <f t="shared" si="35"/>
        <v>2.3927870563252344E-3</v>
      </c>
      <c r="S89" s="12">
        <f>'Surv-rate CEA'!Q87*Parameter!$D$57+'Surv-rate CEA'!P87*Parameter!$D$58</f>
        <v>0.10082583656609567</v>
      </c>
      <c r="T89" s="12">
        <f t="shared" si="36"/>
        <v>8.7552729468189039E-2</v>
      </c>
      <c r="U89" s="12">
        <f>S89-'Surv-rate CEA'!P87*Parameter!$D$58</f>
        <v>2.0332227963890906E-2</v>
      </c>
      <c r="V89" s="12">
        <f t="shared" si="37"/>
        <v>1.7655614027473295E-2</v>
      </c>
      <c r="W89" s="12">
        <f>'Surv-rate CEA'!T87*UPFS+'Surv-rate CEA'!S87*UPD</f>
        <v>6.2062744985486709E-2</v>
      </c>
      <c r="X89" s="12">
        <f t="shared" si="38"/>
        <v>5.3892562728259222E-2</v>
      </c>
      <c r="Y89" s="12">
        <f>W89-'Surv-rate CEA'!S87*UPD</f>
        <v>2.7555366708033185E-3</v>
      </c>
      <c r="Z89" s="12">
        <f t="shared" si="39"/>
        <v>2.3927870563252344E-3</v>
      </c>
      <c r="AA89" s="12">
        <f>'Surv-rate CEA'!W87*UPFS+'Surv-rate CEA'!V87*UPD</f>
        <v>0.11254198079332375</v>
      </c>
      <c r="AB89" s="12">
        <f t="shared" si="40"/>
        <v>9.7726514689047E-2</v>
      </c>
      <c r="AC89" s="12">
        <f>AA89-'Surv-rate CEA'!V87*UPD</f>
        <v>6.0696303773908736E-2</v>
      </c>
      <c r="AD89" s="12">
        <f t="shared" si="41"/>
        <v>5.2706005177079927E-2</v>
      </c>
      <c r="AE89" s="12">
        <f>'Surv-rate CEA'!Z87*UPFS+'Surv-rate CEA'!Y87*UPD</f>
        <v>0.10082583656609567</v>
      </c>
      <c r="AF89" s="12">
        <f t="shared" si="42"/>
        <v>8.7552729468189039E-2</v>
      </c>
      <c r="AG89" s="12">
        <f>AE89-'Surv-rate CEA'!Y87*UPD</f>
        <v>2.0332227963890906E-2</v>
      </c>
      <c r="AH89" s="12">
        <f t="shared" si="43"/>
        <v>1.7655614027473295E-2</v>
      </c>
      <c r="AI89" s="12">
        <f>'Surv-rate CEA'!AC87*UPFS+'Surv-rate CEA'!AB87*UPD</f>
        <v>7.0164642742094635E-2</v>
      </c>
      <c r="AJ89" s="12">
        <f t="shared" si="44"/>
        <v>6.0927895006392285E-2</v>
      </c>
      <c r="AK89" s="12">
        <f>AI89-'Surv-rate CEA'!AB87*UPD</f>
        <v>1.3482396994728647E-2</v>
      </c>
      <c r="AL89" s="12">
        <f t="shared" si="45"/>
        <v>1.1707521572492836E-2</v>
      </c>
      <c r="AM89" s="12">
        <f>'Surv-rate CEA'!AF87*UPFS+'Surv-rate CEA'!AE87*UPD</f>
        <v>0.17917662659339431</v>
      </c>
      <c r="AN89" s="12">
        <f t="shared" si="46"/>
        <v>0.15558911534416489</v>
      </c>
      <c r="AO89" s="12">
        <f>AM89-'Surv-rate CEA'!AE87*UPD</f>
        <v>4.6756586042658421E-2</v>
      </c>
      <c r="AP89" s="12">
        <f t="shared" si="47"/>
        <v>4.0601366356781E-2</v>
      </c>
      <c r="AQ89" s="42">
        <f>'Surv-rate CEA'!AI87*UPFS+'Surv-rate CEA'!AH87*UPD</f>
        <v>6.2062744985486709E-2</v>
      </c>
      <c r="AR89" s="12">
        <f t="shared" si="48"/>
        <v>5.3892562728259222E-2</v>
      </c>
      <c r="AS89" s="42">
        <f>AQ89-'Surv-rate CEA'!AH87*UPD</f>
        <v>2.7555366708033185E-3</v>
      </c>
      <c r="AT89" s="12">
        <f t="shared" si="49"/>
        <v>2.3927870563252344E-3</v>
      </c>
      <c r="AU89" s="12">
        <f>'Surv-rate CEA'!AL87*UPFS+'Surv-rate CEA'!AK87*UPD</f>
        <v>0.10167587575109557</v>
      </c>
      <c r="AV89" s="12">
        <f t="shared" si="50"/>
        <v>8.8290866173386301E-2</v>
      </c>
      <c r="AW89" s="12">
        <f>AU89-'Surv-rate CEA'!AK87*UPD</f>
        <v>7.7061505136185357E-2</v>
      </c>
      <c r="AX89" s="12">
        <f t="shared" si="51"/>
        <v>6.691682748575048E-2</v>
      </c>
      <c r="AY89" s="12">
        <f>'Surv-rate CEA'!AO87*UPFS+'Surv-rate CEA'!AN87*UPD</f>
        <v>7.0164642742094635E-2</v>
      </c>
      <c r="AZ89" s="12">
        <f t="shared" si="52"/>
        <v>6.0927895006392285E-2</v>
      </c>
      <c r="BA89" s="12">
        <f>AY89-'Surv-rate CEA'!AN87*UPD</f>
        <v>1.3482396994728647E-2</v>
      </c>
      <c r="BB89" s="12">
        <f t="shared" si="53"/>
        <v>1.1707521572492836E-2</v>
      </c>
    </row>
    <row r="90" spans="1:54">
      <c r="A90" s="12">
        <v>85</v>
      </c>
      <c r="B90" s="12">
        <f t="shared" si="54"/>
        <v>4.8328767123287673</v>
      </c>
      <c r="C90" s="12">
        <f>'Surv-rate CEA'!D88*Parameter!$D$57+'Surv-rate CEA'!E88*Parameter!$D$58</f>
        <v>0.10381551434672334</v>
      </c>
      <c r="D90" s="12">
        <f t="shared" si="28"/>
        <v>8.9995653651854052E-2</v>
      </c>
      <c r="E90" s="12">
        <f>C90-'Surv-rate CEA'!E88*Parameter!$D$58</f>
        <v>1.2681996891046321E-2</v>
      </c>
      <c r="F90" s="12">
        <f t="shared" si="29"/>
        <v>1.0993776864686096E-2</v>
      </c>
      <c r="G90" s="12">
        <f>'Surv-rate CEA'!G88*Parameter!$D$57+'Surv-rate CEA'!H88*Parameter!$D$58</f>
        <v>6.0964022526424549E-2</v>
      </c>
      <c r="H90" s="12">
        <f t="shared" si="30"/>
        <v>5.284852741940009E-2</v>
      </c>
      <c r="I90" s="12">
        <f>G90-'Surv-rate CEA'!H88*Parameter!$D$58</f>
        <v>2.6508329954270521E-3</v>
      </c>
      <c r="J90" s="12">
        <f t="shared" si="31"/>
        <v>2.297955653801463E-3</v>
      </c>
      <c r="K90" s="12">
        <f>'Surv-rate CEA'!K88*Parameter!$D$57+'Surv-rate CEA'!J88*Parameter!$D$58</f>
        <v>9.938759590953597E-2</v>
      </c>
      <c r="L90" s="12">
        <f t="shared" si="32"/>
        <v>8.615717713339377E-2</v>
      </c>
      <c r="M90" s="12">
        <f>K90-'Surv-rate CEA'!J88*Parameter!$D$58</f>
        <v>1.9834338503610979E-2</v>
      </c>
      <c r="N90" s="12">
        <f t="shared" si="33"/>
        <v>1.719400293508198E-2</v>
      </c>
      <c r="O90" s="12">
        <f>'Surv-rate CEA'!N88*Parameter!$D$57+'Surv-rate CEA'!M88*Parameter!$D$58</f>
        <v>6.3465512817883887E-2</v>
      </c>
      <c r="P90" s="12">
        <f t="shared" si="34"/>
        <v>5.5017020782846544E-2</v>
      </c>
      <c r="Q90" s="12">
        <f>O90-'Surv-rate CEA'!M88*Parameter!$D$58</f>
        <v>2.6508329954270521E-3</v>
      </c>
      <c r="R90" s="12">
        <f t="shared" si="35"/>
        <v>2.297955653801463E-3</v>
      </c>
      <c r="S90" s="12">
        <f>'Surv-rate CEA'!Q88*Parameter!$D$57+'Surv-rate CEA'!P88*Parameter!$D$58</f>
        <v>9.938759590953597E-2</v>
      </c>
      <c r="T90" s="12">
        <f t="shared" si="36"/>
        <v>8.615717713339377E-2</v>
      </c>
      <c r="U90" s="12">
        <f>S90-'Surv-rate CEA'!P88*Parameter!$D$58</f>
        <v>1.9834338503610979E-2</v>
      </c>
      <c r="V90" s="12">
        <f t="shared" si="37"/>
        <v>1.719400293508198E-2</v>
      </c>
      <c r="W90" s="12">
        <f>'Surv-rate CEA'!T88*UPFS+'Surv-rate CEA'!S88*UPD</f>
        <v>6.0964022526424549E-2</v>
      </c>
      <c r="X90" s="12">
        <f t="shared" si="38"/>
        <v>5.284852741940009E-2</v>
      </c>
      <c r="Y90" s="12">
        <f>W90-'Surv-rate CEA'!S88*UPD</f>
        <v>2.6508329954270521E-3</v>
      </c>
      <c r="Z90" s="12">
        <f t="shared" si="39"/>
        <v>2.297955653801463E-3</v>
      </c>
      <c r="AA90" s="12">
        <f>'Surv-rate CEA'!W88*UPFS+'Surv-rate CEA'!V88*UPD</f>
        <v>0.11101286225672824</v>
      </c>
      <c r="AB90" s="12">
        <f t="shared" si="40"/>
        <v>9.6234894807635502E-2</v>
      </c>
      <c r="AC90" s="12">
        <f>AA90-'Surv-rate CEA'!V88*UPD</f>
        <v>5.9663577293949499E-2</v>
      </c>
      <c r="AD90" s="12">
        <f t="shared" si="41"/>
        <v>5.1721196697479689E-2</v>
      </c>
      <c r="AE90" s="12">
        <f>'Surv-rate CEA'!Z88*UPFS+'Surv-rate CEA'!Y88*UPD</f>
        <v>9.938759590953597E-2</v>
      </c>
      <c r="AF90" s="12">
        <f t="shared" si="42"/>
        <v>8.615717713339377E-2</v>
      </c>
      <c r="AG90" s="12">
        <f>AE90-'Surv-rate CEA'!Y88*UPD</f>
        <v>1.9834338503610979E-2</v>
      </c>
      <c r="AH90" s="12">
        <f t="shared" si="43"/>
        <v>1.719400293508198E-2</v>
      </c>
      <c r="AI90" s="12">
        <f>'Surv-rate CEA'!AC88*UPFS+'Surv-rate CEA'!AB88*UPD</f>
        <v>6.8977058044240674E-2</v>
      </c>
      <c r="AJ90" s="12">
        <f t="shared" si="44"/>
        <v>5.9794872324583768E-2</v>
      </c>
      <c r="AK90" s="12">
        <f>AI90-'Surv-rate CEA'!AB88*UPD</f>
        <v>1.3114595448637557E-2</v>
      </c>
      <c r="AL90" s="12">
        <f t="shared" si="45"/>
        <v>1.1368788154706268E-2</v>
      </c>
      <c r="AM90" s="12">
        <f>'Surv-rate CEA'!AF88*UPFS+'Surv-rate CEA'!AE88*UPD</f>
        <v>0.17737506619311377</v>
      </c>
      <c r="AN90" s="12">
        <f t="shared" si="46"/>
        <v>0.15376300087746936</v>
      </c>
      <c r="AO90" s="12">
        <f>AM90-'Surv-rate CEA'!AE88*UPD</f>
        <v>4.5877433885110286E-2</v>
      </c>
      <c r="AP90" s="12">
        <f t="shared" si="47"/>
        <v>3.9770256655194541E-2</v>
      </c>
      <c r="AQ90" s="42">
        <f>'Surv-rate CEA'!AI88*UPFS+'Surv-rate CEA'!AH88*UPD</f>
        <v>6.0964022526424549E-2</v>
      </c>
      <c r="AR90" s="12">
        <f t="shared" si="48"/>
        <v>5.284852741940009E-2</v>
      </c>
      <c r="AS90" s="42">
        <f>AQ90-'Surv-rate CEA'!AH88*UPD</f>
        <v>2.6508329954270521E-3</v>
      </c>
      <c r="AT90" s="12">
        <f t="shared" si="49"/>
        <v>2.297955653801463E-3</v>
      </c>
      <c r="AU90" s="12">
        <f>'Surv-rate CEA'!AL88*UPFS+'Surv-rate CEA'!AK88*UPD</f>
        <v>0.10021503106874999</v>
      </c>
      <c r="AV90" s="12">
        <f t="shared" si="50"/>
        <v>8.6874464607010579E-2</v>
      </c>
      <c r="AW90" s="12">
        <f>AU90-'Surv-rate CEA'!AK88*UPD</f>
        <v>7.5876616461411653E-2</v>
      </c>
      <c r="AX90" s="12">
        <f t="shared" si="51"/>
        <v>6.5775965551061161E-2</v>
      </c>
      <c r="AY90" s="12">
        <f>'Surv-rate CEA'!AO88*UPFS+'Surv-rate CEA'!AN88*UPD</f>
        <v>6.8977058044240674E-2</v>
      </c>
      <c r="AZ90" s="12">
        <f t="shared" si="52"/>
        <v>5.9794872324583768E-2</v>
      </c>
      <c r="BA90" s="12">
        <f>AY90-'Surv-rate CEA'!AN88*UPD</f>
        <v>1.3114595448637557E-2</v>
      </c>
      <c r="BB90" s="12">
        <f t="shared" si="53"/>
        <v>1.1368788154706268E-2</v>
      </c>
    </row>
    <row r="91" spans="1:54">
      <c r="A91" s="12">
        <v>86</v>
      </c>
      <c r="B91" s="12">
        <f t="shared" si="54"/>
        <v>4.8904109589041092</v>
      </c>
      <c r="C91" s="12">
        <f>'Surv-rate CEA'!D89*Parameter!$D$57+'Surv-rate CEA'!E89*Parameter!$D$58</f>
        <v>0.10238385813647707</v>
      </c>
      <c r="D91" s="12">
        <f t="shared" si="28"/>
        <v>8.8603767065771555E-2</v>
      </c>
      <c r="E91" s="12">
        <f>C91-'Surv-rate CEA'!E89*Parameter!$D$58</f>
        <v>1.2335854325407569E-2</v>
      </c>
      <c r="F91" s="12">
        <f t="shared" si="29"/>
        <v>1.0675541858842006E-2</v>
      </c>
      <c r="G91" s="12">
        <f>'Surv-rate CEA'!G89*Parameter!$D$57+'Surv-rate CEA'!H89*Parameter!$D$58</f>
        <v>5.9892554476520414E-2</v>
      </c>
      <c r="H91" s="12">
        <f t="shared" si="30"/>
        <v>5.1831470725959949E-2</v>
      </c>
      <c r="I91" s="12">
        <f>G91-'Surv-rate CEA'!H89*Parameter!$D$58</f>
        <v>2.550880601985786E-3</v>
      </c>
      <c r="J91" s="12">
        <f t="shared" si="31"/>
        <v>2.207551412739922E-3</v>
      </c>
      <c r="K91" s="12">
        <f>'Surv-rate CEA'!K89*Parameter!$D$57+'Surv-rate CEA'!J89*Parameter!$D$58</f>
        <v>9.7980187328996965E-2</v>
      </c>
      <c r="L91" s="12">
        <f t="shared" si="32"/>
        <v>8.4792796962064432E-2</v>
      </c>
      <c r="M91" s="12">
        <f>K91-'Surv-rate CEA'!J89*Parameter!$D$58</f>
        <v>1.9352393651796765E-2</v>
      </c>
      <c r="N91" s="12">
        <f t="shared" si="33"/>
        <v>1.6747708188562679E-2</v>
      </c>
      <c r="O91" s="12">
        <f>'Surv-rate CEA'!N89*Parameter!$D$57+'Surv-rate CEA'!M89*Parameter!$D$58</f>
        <v>6.2299723495295729E-2</v>
      </c>
      <c r="P91" s="12">
        <f t="shared" si="34"/>
        <v>5.391465304502438E-2</v>
      </c>
      <c r="Q91" s="12">
        <f>O91-'Surv-rate CEA'!M89*Parameter!$D$58</f>
        <v>2.550880601985786E-3</v>
      </c>
      <c r="R91" s="12">
        <f t="shared" si="35"/>
        <v>2.207551412739922E-3</v>
      </c>
      <c r="S91" s="12">
        <f>'Surv-rate CEA'!Q89*Parameter!$D$57+'Surv-rate CEA'!P89*Parameter!$D$58</f>
        <v>9.7980187328996965E-2</v>
      </c>
      <c r="T91" s="12">
        <f t="shared" si="36"/>
        <v>8.4792796962064432E-2</v>
      </c>
      <c r="U91" s="12">
        <f>S91-'Surv-rate CEA'!P89*Parameter!$D$58</f>
        <v>1.9352393651796765E-2</v>
      </c>
      <c r="V91" s="12">
        <f t="shared" si="37"/>
        <v>1.6747708188562679E-2</v>
      </c>
      <c r="W91" s="12">
        <f>'Surv-rate CEA'!T89*UPFS+'Surv-rate CEA'!S89*UPD</f>
        <v>5.9892554476520414E-2</v>
      </c>
      <c r="X91" s="12">
        <f t="shared" si="38"/>
        <v>5.1831470725959949E-2</v>
      </c>
      <c r="Y91" s="12">
        <f>W91-'Surv-rate CEA'!S89*UPD</f>
        <v>2.550880601985786E-3</v>
      </c>
      <c r="Z91" s="12">
        <f t="shared" si="39"/>
        <v>2.207551412739922E-3</v>
      </c>
      <c r="AA91" s="12">
        <f>'Surv-rate CEA'!W89*UPFS+'Surv-rate CEA'!V89*UPD</f>
        <v>0.10951542923650073</v>
      </c>
      <c r="AB91" s="12">
        <f t="shared" si="40"/>
        <v>9.477548276452151E-2</v>
      </c>
      <c r="AC91" s="12">
        <f>AA91-'Surv-rate CEA'!V89*UPD</f>
        <v>5.8656295120632272E-2</v>
      </c>
      <c r="AD91" s="12">
        <f t="shared" si="41"/>
        <v>5.0761602506538279E-2</v>
      </c>
      <c r="AE91" s="12">
        <f>'Surv-rate CEA'!Z89*UPFS+'Surv-rate CEA'!Y89*UPD</f>
        <v>9.7980187328996965E-2</v>
      </c>
      <c r="AF91" s="12">
        <f t="shared" si="42"/>
        <v>8.4792796962064432E-2</v>
      </c>
      <c r="AG91" s="12">
        <f>AE91-'Surv-rate CEA'!Y89*UPD</f>
        <v>1.9352393651796765E-2</v>
      </c>
      <c r="AH91" s="12">
        <f t="shared" si="43"/>
        <v>1.6747708188562679E-2</v>
      </c>
      <c r="AI91" s="12">
        <f>'Surv-rate CEA'!AC89*UPFS+'Surv-rate CEA'!AB89*UPD</f>
        <v>6.7818039411346204E-2</v>
      </c>
      <c r="AJ91" s="12">
        <f t="shared" si="44"/>
        <v>5.8690245476492604E-2</v>
      </c>
      <c r="AK91" s="12">
        <f>AI91-'Surv-rate CEA'!AB89*UPD</f>
        <v>1.2759587704936785E-2</v>
      </c>
      <c r="AL91" s="12">
        <f t="shared" si="45"/>
        <v>1.1042243938067742E-2</v>
      </c>
      <c r="AM91" s="12">
        <f>'Surv-rate CEA'!AF89*UPFS+'Surv-rate CEA'!AE89*UPD</f>
        <v>0.17560468442262306</v>
      </c>
      <c r="AN91" s="12">
        <f t="shared" si="46"/>
        <v>0.15196962526553792</v>
      </c>
      <c r="AO91" s="12">
        <f>AM91-'Surv-rate CEA'!AE89*UPD</f>
        <v>4.502149602761224E-2</v>
      </c>
      <c r="AP91" s="12">
        <f t="shared" si="47"/>
        <v>3.8961943997712044E-2</v>
      </c>
      <c r="AQ91" s="42">
        <f>'Surv-rate CEA'!AI89*UPFS+'Surv-rate CEA'!AH89*UPD</f>
        <v>5.9892554476520414E-2</v>
      </c>
      <c r="AR91" s="12">
        <f t="shared" si="48"/>
        <v>5.1831470725959949E-2</v>
      </c>
      <c r="AS91" s="42">
        <f>AQ91-'Surv-rate CEA'!AH89*UPD</f>
        <v>2.550880601985786E-3</v>
      </c>
      <c r="AT91" s="12">
        <f t="shared" si="49"/>
        <v>2.207551412739922E-3</v>
      </c>
      <c r="AU91" s="12">
        <f>'Surv-rate CEA'!AL89*UPFS+'Surv-rate CEA'!AK89*UPD</f>
        <v>9.8785557111753186E-2</v>
      </c>
      <c r="AV91" s="12">
        <f t="shared" si="50"/>
        <v>8.548977007806112E-2</v>
      </c>
      <c r="AW91" s="12">
        <f>AU91-'Surv-rate CEA'!AK89*UPD</f>
        <v>7.4719001864624199E-2</v>
      </c>
      <c r="AX91" s="12">
        <f t="shared" si="51"/>
        <v>6.4662390703964082E-2</v>
      </c>
      <c r="AY91" s="12">
        <f>'Surv-rate CEA'!AO89*UPFS+'Surv-rate CEA'!AN89*UPD</f>
        <v>6.7818039411346204E-2</v>
      </c>
      <c r="AZ91" s="12">
        <f t="shared" si="52"/>
        <v>5.8690245476492604E-2</v>
      </c>
      <c r="BA91" s="12">
        <f>AY91-'Surv-rate CEA'!AN89*UPD</f>
        <v>1.2759587704936785E-2</v>
      </c>
      <c r="BB91" s="12">
        <f t="shared" si="53"/>
        <v>1.1042243938067742E-2</v>
      </c>
    </row>
    <row r="92" spans="1:54">
      <c r="A92" s="12">
        <v>87</v>
      </c>
      <c r="B92" s="12">
        <f t="shared" si="54"/>
        <v>4.9479452054794519</v>
      </c>
      <c r="C92" s="12">
        <f>'Surv-rate CEA'!D90*Parameter!$D$57+'Surv-rate CEA'!E90*Parameter!$D$58</f>
        <v>0.10098213031462597</v>
      </c>
      <c r="D92" s="12">
        <f t="shared" si="28"/>
        <v>8.724220706430949E-2</v>
      </c>
      <c r="E92" s="12">
        <f>C92-'Surv-rate CEA'!E90*Parameter!$D$58</f>
        <v>1.200173107056042E-2</v>
      </c>
      <c r="F92" s="12">
        <f t="shared" si="29"/>
        <v>1.0368740527910375E-2</v>
      </c>
      <c r="G92" s="12">
        <f>'Surv-rate CEA'!G90*Parameter!$D$57+'Surv-rate CEA'!H90*Parameter!$D$58</f>
        <v>5.8847455388523782E-2</v>
      </c>
      <c r="H92" s="12">
        <f t="shared" si="30"/>
        <v>5.0840498930034117E-2</v>
      </c>
      <c r="I92" s="12">
        <f>G92-'Surv-rate CEA'!H90*Parameter!$D$58</f>
        <v>2.4554277376637318E-3</v>
      </c>
      <c r="J92" s="12">
        <f t="shared" si="31"/>
        <v>2.1213350763474807E-3</v>
      </c>
      <c r="K92" s="12">
        <f>'Surv-rate CEA'!K90*Parameter!$D$57+'Surv-rate CEA'!J90*Parameter!$D$58</f>
        <v>9.6602707856243364E-2</v>
      </c>
      <c r="L92" s="12">
        <f t="shared" si="32"/>
        <v>8.345866160190045E-2</v>
      </c>
      <c r="M92" s="12">
        <f>K92-'Surv-rate CEA'!J90*Parameter!$D$58</f>
        <v>1.8885756520279198E-2</v>
      </c>
      <c r="N92" s="12">
        <f t="shared" si="33"/>
        <v>1.6316105391863497E-2</v>
      </c>
      <c r="O92" s="12">
        <f>'Surv-rate CEA'!N90*Parameter!$D$57+'Surv-rate CEA'!M90*Parameter!$D$58</f>
        <v>6.1164549169136044E-2</v>
      </c>
      <c r="P92" s="12">
        <f t="shared" si="34"/>
        <v>5.2842322171094427E-2</v>
      </c>
      <c r="Q92" s="12">
        <f>O92-'Surv-rate CEA'!M90*Parameter!$D$58</f>
        <v>2.4554277376637318E-3</v>
      </c>
      <c r="R92" s="12">
        <f t="shared" si="35"/>
        <v>2.1213350763474807E-3</v>
      </c>
      <c r="S92" s="12">
        <f>'Surv-rate CEA'!Q90*Parameter!$D$57+'Surv-rate CEA'!P90*Parameter!$D$58</f>
        <v>9.6602707856243364E-2</v>
      </c>
      <c r="T92" s="12">
        <f t="shared" si="36"/>
        <v>8.345866160190045E-2</v>
      </c>
      <c r="U92" s="12">
        <f>S92-'Surv-rate CEA'!P90*Parameter!$D$58</f>
        <v>1.8885756520279198E-2</v>
      </c>
      <c r="V92" s="12">
        <f t="shared" si="37"/>
        <v>1.6316105391863497E-2</v>
      </c>
      <c r="W92" s="12">
        <f>'Surv-rate CEA'!T90*UPFS+'Surv-rate CEA'!S90*UPD</f>
        <v>5.8847455388523782E-2</v>
      </c>
      <c r="X92" s="12">
        <f t="shared" si="38"/>
        <v>5.0840498930034117E-2</v>
      </c>
      <c r="Y92" s="12">
        <f>W92-'Surv-rate CEA'!S90*UPD</f>
        <v>2.4554277376637318E-3</v>
      </c>
      <c r="Z92" s="12">
        <f t="shared" si="39"/>
        <v>2.1213350763474807E-3</v>
      </c>
      <c r="AA92" s="12">
        <f>'Surv-rate CEA'!W90*UPFS+'Surv-rate CEA'!V90*UPD</f>
        <v>0.10804877738423198</v>
      </c>
      <c r="AB92" s="12">
        <f t="shared" si="40"/>
        <v>9.3347345517777736E-2</v>
      </c>
      <c r="AC92" s="12">
        <f>AA92-'Surv-rate CEA'!V90*UPD</f>
        <v>5.7673622575537715E-2</v>
      </c>
      <c r="AD92" s="12">
        <f t="shared" si="41"/>
        <v>4.9826381234058172E-2</v>
      </c>
      <c r="AE92" s="12">
        <f>'Surv-rate CEA'!Z90*UPFS+'Surv-rate CEA'!Y90*UPD</f>
        <v>9.6602707856243364E-2</v>
      </c>
      <c r="AF92" s="12">
        <f t="shared" si="42"/>
        <v>8.345866160190045E-2</v>
      </c>
      <c r="AG92" s="12">
        <f>AE92-'Surv-rate CEA'!Y90*UPD</f>
        <v>1.8885756520279198E-2</v>
      </c>
      <c r="AH92" s="12">
        <f t="shared" si="43"/>
        <v>1.6316105391863497E-2</v>
      </c>
      <c r="AI92" s="12">
        <f>'Surv-rate CEA'!AC90*UPFS+'Surv-rate CEA'!AB90*UPD</f>
        <v>6.66866793623003E-2</v>
      </c>
      <c r="AJ92" s="12">
        <f t="shared" si="44"/>
        <v>5.761309522021809E-2</v>
      </c>
      <c r="AK92" s="12">
        <f>AI92-'Surv-rate CEA'!AB90*UPD</f>
        <v>1.2416828370753398E-2</v>
      </c>
      <c r="AL92" s="12">
        <f t="shared" si="45"/>
        <v>1.0727358478457081E-2</v>
      </c>
      <c r="AM92" s="12">
        <f>'Surv-rate CEA'!AF90*UPFS+'Surv-rate CEA'!AE90*UPD</f>
        <v>0.17386468847184727</v>
      </c>
      <c r="AN92" s="12">
        <f t="shared" si="46"/>
        <v>0.15020815173509589</v>
      </c>
      <c r="AO92" s="12">
        <f>AM92-'Surv-rate CEA'!AE90*UPD</f>
        <v>4.4187971480358967E-2</v>
      </c>
      <c r="AP92" s="12">
        <f t="shared" si="47"/>
        <v>3.8175627169185634E-2</v>
      </c>
      <c r="AQ92" s="42">
        <f>'Surv-rate CEA'!AI90*UPFS+'Surv-rate CEA'!AH90*UPD</f>
        <v>5.8847455388523782E-2</v>
      </c>
      <c r="AR92" s="12">
        <f t="shared" si="48"/>
        <v>5.0840498930034117E-2</v>
      </c>
      <c r="AS92" s="42">
        <f>AQ92-'Surv-rate CEA'!AH90*UPD</f>
        <v>2.4554277376637318E-3</v>
      </c>
      <c r="AT92" s="12">
        <f t="shared" si="49"/>
        <v>2.1213350763474807E-3</v>
      </c>
      <c r="AU92" s="12">
        <f>'Surv-rate CEA'!AL90*UPFS+'Surv-rate CEA'!AK90*UPD</f>
        <v>9.7386536725432737E-2</v>
      </c>
      <c r="AV92" s="12">
        <f t="shared" si="50"/>
        <v>8.413584042844871E-2</v>
      </c>
      <c r="AW92" s="12">
        <f>AU92-'Surv-rate CEA'!AK90*UPD</f>
        <v>7.3587808964086121E-2</v>
      </c>
      <c r="AX92" s="12">
        <f t="shared" si="51"/>
        <v>6.3575236995409304E-2</v>
      </c>
      <c r="AY92" s="12">
        <f>'Surv-rate CEA'!AO90*UPFS+'Surv-rate CEA'!AN90*UPD</f>
        <v>6.66866793623003E-2</v>
      </c>
      <c r="AZ92" s="12">
        <f t="shared" si="52"/>
        <v>5.761309522021809E-2</v>
      </c>
      <c r="BA92" s="12">
        <f>AY92-'Surv-rate CEA'!AN90*UPD</f>
        <v>1.2416828370753398E-2</v>
      </c>
      <c r="BB92" s="12">
        <f t="shared" si="53"/>
        <v>1.0727358478457081E-2</v>
      </c>
    </row>
    <row r="93" spans="1:54">
      <c r="A93" s="12">
        <v>88</v>
      </c>
      <c r="B93" s="12">
        <f t="shared" si="54"/>
        <v>5.0054794520547947</v>
      </c>
      <c r="C93" s="12">
        <f>'Surv-rate CEA'!D91*Parameter!$D$57+'Surv-rate CEA'!E91*Parameter!$D$58</f>
        <v>9.9609471462287519E-2</v>
      </c>
      <c r="D93" s="12">
        <f t="shared" si="28"/>
        <v>8.5910089447376145E-2</v>
      </c>
      <c r="E93" s="12">
        <f>C93-'Surv-rate CEA'!E91*Parameter!$D$58</f>
        <v>1.1679116461596195E-2</v>
      </c>
      <c r="F93" s="12">
        <f t="shared" si="29"/>
        <v>1.0072876857517765E-2</v>
      </c>
      <c r="G93" s="12">
        <f>'Surv-rate CEA'!G91*Parameter!$D$57+'Surv-rate CEA'!H91*Parameter!$D$58</f>
        <v>5.7827875699908333E-2</v>
      </c>
      <c r="H93" s="12">
        <f t="shared" si="30"/>
        <v>4.9874754890269393E-2</v>
      </c>
      <c r="I93" s="12">
        <f>G93-'Surv-rate CEA'!H91*Parameter!$D$58</f>
        <v>2.3642379415017567E-3</v>
      </c>
      <c r="J93" s="12">
        <f t="shared" si="31"/>
        <v>2.0390821279098466E-3</v>
      </c>
      <c r="K93" s="12">
        <f>'Surv-rate CEA'!K91*Parameter!$D$57+'Surv-rate CEA'!J91*Parameter!$D$58</f>
        <v>9.5254288388630329E-2</v>
      </c>
      <c r="L93" s="12">
        <f t="shared" si="32"/>
        <v>8.2153878698288454E-2</v>
      </c>
      <c r="M93" s="12">
        <f>K93-'Surv-rate CEA'!J91*Parameter!$D$58</f>
        <v>1.8433820848838045E-2</v>
      </c>
      <c r="N93" s="12">
        <f t="shared" si="33"/>
        <v>1.589860055205854E-2</v>
      </c>
      <c r="O93" s="12">
        <f>'Surv-rate CEA'!N91*Parameter!$D$57+'Surv-rate CEA'!M91*Parameter!$D$58</f>
        <v>6.0058917137663516E-2</v>
      </c>
      <c r="P93" s="12">
        <f t="shared" si="34"/>
        <v>5.1798959151818126E-2</v>
      </c>
      <c r="Q93" s="12">
        <f>O93-'Surv-rate CEA'!M91*Parameter!$D$58</f>
        <v>2.3642379415017567E-3</v>
      </c>
      <c r="R93" s="12">
        <f t="shared" si="35"/>
        <v>2.0390821279098466E-3</v>
      </c>
      <c r="S93" s="12">
        <f>'Surv-rate CEA'!Q91*Parameter!$D$57+'Surv-rate CEA'!P91*Parameter!$D$58</f>
        <v>9.5254288388630329E-2</v>
      </c>
      <c r="T93" s="12">
        <f t="shared" si="36"/>
        <v>8.2153878698288454E-2</v>
      </c>
      <c r="U93" s="12">
        <f>S93-'Surv-rate CEA'!P91*Parameter!$D$58</f>
        <v>1.8433820848838045E-2</v>
      </c>
      <c r="V93" s="12">
        <f t="shared" si="37"/>
        <v>1.589860055205854E-2</v>
      </c>
      <c r="W93" s="12">
        <f>'Surv-rate CEA'!T91*UPFS+'Surv-rate CEA'!S91*UPD</f>
        <v>5.7827875699908333E-2</v>
      </c>
      <c r="X93" s="12">
        <f t="shared" si="38"/>
        <v>4.9874754890269393E-2</v>
      </c>
      <c r="Y93" s="12">
        <f>W93-'Surv-rate CEA'!S91*UPD</f>
        <v>2.3642379415017567E-3</v>
      </c>
      <c r="Z93" s="12">
        <f t="shared" si="39"/>
        <v>2.0390821279098466E-3</v>
      </c>
      <c r="AA93" s="12">
        <f>'Surv-rate CEA'!W91*UPFS+'Surv-rate CEA'!V91*UPD</f>
        <v>0.10661203556609608</v>
      </c>
      <c r="AB93" s="12">
        <f t="shared" si="40"/>
        <v>9.194958448422054E-2</v>
      </c>
      <c r="AC93" s="12">
        <f>AA93-'Surv-rate CEA'!V91*UPD</f>
        <v>5.6714759416691012E-2</v>
      </c>
      <c r="AD93" s="12">
        <f t="shared" si="41"/>
        <v>4.8914726510912554E-2</v>
      </c>
      <c r="AE93" s="12">
        <f>'Surv-rate CEA'!Z91*UPFS+'Surv-rate CEA'!Y91*UPD</f>
        <v>9.5254288388630329E-2</v>
      </c>
      <c r="AF93" s="12">
        <f t="shared" si="42"/>
        <v>8.2153878698288454E-2</v>
      </c>
      <c r="AG93" s="12">
        <f>AE93-'Surv-rate CEA'!Y91*UPD</f>
        <v>1.8433820848838045E-2</v>
      </c>
      <c r="AH93" s="12">
        <f t="shared" si="43"/>
        <v>1.589860055205854E-2</v>
      </c>
      <c r="AI93" s="12">
        <f>'Surv-rate CEA'!AC91*UPFS+'Surv-rate CEA'!AB91*UPD</f>
        <v>6.558210655374988E-2</v>
      </c>
      <c r="AJ93" s="12">
        <f t="shared" si="44"/>
        <v>5.6562539259262294E-2</v>
      </c>
      <c r="AK93" s="12">
        <f>AI93-'Surv-rate CEA'!AB91*UPD</f>
        <v>1.2085799694690223E-2</v>
      </c>
      <c r="AL93" s="12">
        <f t="shared" si="45"/>
        <v>1.0423628572379377E-2</v>
      </c>
      <c r="AM93" s="12">
        <f>'Surv-rate CEA'!AF91*UPFS+'Surv-rate CEA'!AE91*UPD</f>
        <v>0.17215431244856649</v>
      </c>
      <c r="AN93" s="12">
        <f t="shared" si="46"/>
        <v>0.14847777188344335</v>
      </c>
      <c r="AO93" s="12">
        <f>AM93-'Surv-rate CEA'!AE91*UPD</f>
        <v>4.3376093595633936E-2</v>
      </c>
      <c r="AP93" s="12">
        <f t="shared" si="47"/>
        <v>3.7410539640193904E-2</v>
      </c>
      <c r="AQ93" s="42">
        <f>'Surv-rate CEA'!AI91*UPFS+'Surv-rate CEA'!AH91*UPD</f>
        <v>5.7827875699908333E-2</v>
      </c>
      <c r="AR93" s="12">
        <f t="shared" si="48"/>
        <v>4.9874754890269393E-2</v>
      </c>
      <c r="AS93" s="42">
        <f>AQ93-'Surv-rate CEA'!AH91*UPD</f>
        <v>2.3642379415017567E-3</v>
      </c>
      <c r="AT93" s="12">
        <f t="shared" si="49"/>
        <v>2.0390821279098466E-3</v>
      </c>
      <c r="AU93" s="12">
        <f>'Surv-rate CEA'!AL91*UPFS+'Surv-rate CEA'!AK91*UPD</f>
        <v>9.6017087016466024E-2</v>
      </c>
      <c r="AV93" s="12">
        <f t="shared" si="50"/>
        <v>8.2811768930870513E-2</v>
      </c>
      <c r="AW93" s="12">
        <f>AU93-'Surv-rate CEA'!AK91*UPD</f>
        <v>7.2482219292384492E-2</v>
      </c>
      <c r="AX93" s="12">
        <f t="shared" si="51"/>
        <v>6.251367316119763E-2</v>
      </c>
      <c r="AY93" s="12">
        <f>'Surv-rate CEA'!AO91*UPFS+'Surv-rate CEA'!AN91*UPD</f>
        <v>6.558210655374988E-2</v>
      </c>
      <c r="AZ93" s="12">
        <f t="shared" si="52"/>
        <v>5.6562539259262294E-2</v>
      </c>
      <c r="BA93" s="12">
        <f>AY93-'Surv-rate CEA'!AN91*UPD</f>
        <v>1.2085799694690223E-2</v>
      </c>
      <c r="BB93" s="12">
        <f t="shared" si="53"/>
        <v>1.0423628572379377E-2</v>
      </c>
    </row>
    <row r="94" spans="1:54">
      <c r="A94" s="12">
        <v>89</v>
      </c>
      <c r="B94" s="12">
        <f t="shared" si="54"/>
        <v>5.0630136986301366</v>
      </c>
      <c r="C94" s="12">
        <f>'Surv-rate CEA'!D92*Parameter!$D$57+'Surv-rate CEA'!E92*Parameter!$D$58</f>
        <v>9.8265053881783165E-2</v>
      </c>
      <c r="D94" s="12">
        <f t="shared" si="28"/>
        <v>8.4606562837871782E-2</v>
      </c>
      <c r="E94" s="12">
        <f>C94-'Surv-rate CEA'!E92*Parameter!$D$58</f>
        <v>1.1367525599162459E-2</v>
      </c>
      <c r="F94" s="12">
        <f t="shared" si="29"/>
        <v>9.7874801969141494E-3</v>
      </c>
      <c r="G94" s="12">
        <f>'Surv-rate CEA'!G92*Parameter!$D$57+'Surv-rate CEA'!H92*Parameter!$D$58</f>
        <v>5.6832999982928588E-2</v>
      </c>
      <c r="H94" s="12">
        <f t="shared" si="30"/>
        <v>4.8933416248925755E-2</v>
      </c>
      <c r="I94" s="12">
        <f>G94-'Surv-rate CEA'!H92*Parameter!$D$58</f>
        <v>2.2770889956480883E-3</v>
      </c>
      <c r="J94" s="12">
        <f t="shared" si="31"/>
        <v>1.9605817692778154E-3</v>
      </c>
      <c r="K94" s="12">
        <f>'Surv-rate CEA'!K92*Parameter!$D$57+'Surv-rate CEA'!J92*Parameter!$D$58</f>
        <v>9.3934092134857011E-2</v>
      </c>
      <c r="L94" s="12">
        <f t="shared" si="32"/>
        <v>8.0877589284053197E-2</v>
      </c>
      <c r="M94" s="12">
        <f>K94-'Surv-rate CEA'!J92*Parameter!$D$58</f>
        <v>1.7996009279191913E-2</v>
      </c>
      <c r="N94" s="12">
        <f t="shared" si="33"/>
        <v>1.549462835223802E-2</v>
      </c>
      <c r="O94" s="12">
        <f>'Surv-rate CEA'!N92*Parameter!$D$57+'Surv-rate CEA'!M92*Parameter!$D$58</f>
        <v>5.8981802274596498E-2</v>
      </c>
      <c r="P94" s="12">
        <f t="shared" si="34"/>
        <v>5.0783542707258336E-2</v>
      </c>
      <c r="Q94" s="12">
        <f>O94-'Surv-rate CEA'!M92*Parameter!$D$58</f>
        <v>2.2770889956480883E-3</v>
      </c>
      <c r="R94" s="12">
        <f t="shared" si="35"/>
        <v>1.9605817692778154E-3</v>
      </c>
      <c r="S94" s="12">
        <f>'Surv-rate CEA'!Q92*Parameter!$D$57+'Surv-rate CEA'!P92*Parameter!$D$58</f>
        <v>9.3934092134857011E-2</v>
      </c>
      <c r="T94" s="12">
        <f t="shared" si="36"/>
        <v>8.0877589284053197E-2</v>
      </c>
      <c r="U94" s="12">
        <f>S94-'Surv-rate CEA'!P92*Parameter!$D$58</f>
        <v>1.7996009279191913E-2</v>
      </c>
      <c r="V94" s="12">
        <f t="shared" si="37"/>
        <v>1.549462835223802E-2</v>
      </c>
      <c r="W94" s="12">
        <f>'Surv-rate CEA'!T92*UPFS+'Surv-rate CEA'!S92*UPD</f>
        <v>5.6832999982928588E-2</v>
      </c>
      <c r="X94" s="12">
        <f t="shared" si="38"/>
        <v>4.8933416248925755E-2</v>
      </c>
      <c r="Y94" s="12">
        <f>W94-'Surv-rate CEA'!S92*UPD</f>
        <v>2.2770889956480883E-3</v>
      </c>
      <c r="Z94" s="12">
        <f t="shared" si="39"/>
        <v>1.9605817692778154E-3</v>
      </c>
      <c r="AA94" s="12">
        <f>'Surv-rate CEA'!W92*UPFS+'Surv-rate CEA'!V92*UPD</f>
        <v>0.10520436436555924</v>
      </c>
      <c r="AB94" s="12">
        <f t="shared" si="40"/>
        <v>9.0581333982895737E-2</v>
      </c>
      <c r="AC94" s="12">
        <f>AA94-'Surv-rate CEA'!V92*UPD</f>
        <v>5.5778938122323381E-2</v>
      </c>
      <c r="AD94" s="12">
        <f t="shared" si="41"/>
        <v>4.8025865217085011E-2</v>
      </c>
      <c r="AE94" s="12">
        <f>'Surv-rate CEA'!Z92*UPFS+'Surv-rate CEA'!Y92*UPD</f>
        <v>9.3934092134857011E-2</v>
      </c>
      <c r="AF94" s="12">
        <f t="shared" si="42"/>
        <v>8.0877589284053197E-2</v>
      </c>
      <c r="AG94" s="12">
        <f>AE94-'Surv-rate CEA'!Y92*UPD</f>
        <v>1.7996009279191913E-2</v>
      </c>
      <c r="AH94" s="12">
        <f t="shared" si="43"/>
        <v>1.549462835223802E-2</v>
      </c>
      <c r="AI94" s="12">
        <f>'Surv-rate CEA'!AC92*UPFS+'Surv-rate CEA'!AB92*UPD</f>
        <v>6.450348404368271E-2</v>
      </c>
      <c r="AJ94" s="12">
        <f t="shared" si="44"/>
        <v>5.5537730458775254E-2</v>
      </c>
      <c r="AK94" s="12">
        <f>AI94-'Surv-rate CEA'!AB92*UPD</f>
        <v>1.176600994024489E-2</v>
      </c>
      <c r="AL94" s="12">
        <f t="shared" si="45"/>
        <v>1.0130576639768171E-2</v>
      </c>
      <c r="AM94" s="12">
        <f>'Surv-rate CEA'!AF92*UPFS+'Surv-rate CEA'!AE92*UPD</f>
        <v>0.17047281623112026</v>
      </c>
      <c r="AN94" s="12">
        <f t="shared" si="46"/>
        <v>0.14677770447222102</v>
      </c>
      <c r="AO94" s="12">
        <f>AM94-'Surv-rate CEA'!AE92*UPD</f>
        <v>4.2585128303590569E-2</v>
      </c>
      <c r="AP94" s="12">
        <f t="shared" si="47"/>
        <v>3.6665947775402434E-2</v>
      </c>
      <c r="AQ94" s="42">
        <f>'Surv-rate CEA'!AI92*UPFS+'Surv-rate CEA'!AH92*UPD</f>
        <v>5.6832999982928588E-2</v>
      </c>
      <c r="AR94" s="12">
        <f t="shared" si="48"/>
        <v>4.8933416248925755E-2</v>
      </c>
      <c r="AS94" s="42">
        <f>AQ94-'Surv-rate CEA'!AH92*UPD</f>
        <v>2.2770889956480883E-3</v>
      </c>
      <c r="AT94" s="12">
        <f t="shared" si="49"/>
        <v>1.9605817692778154E-3</v>
      </c>
      <c r="AU94" s="12">
        <f>'Surv-rate CEA'!AL92*UPFS+'Surv-rate CEA'!AK92*UPD</f>
        <v>9.4676357789061333E-2</v>
      </c>
      <c r="AV94" s="12">
        <f t="shared" si="50"/>
        <v>8.1516682667041457E-2</v>
      </c>
      <c r="AW94" s="12">
        <f>AU94-'Surv-rate CEA'!AK92*UPD</f>
        <v>7.1401446653285808E-2</v>
      </c>
      <c r="AX94" s="12">
        <f t="shared" si="51"/>
        <v>6.1476900936255324E-2</v>
      </c>
      <c r="AY94" s="12">
        <f>'Surv-rate CEA'!AO92*UPFS+'Surv-rate CEA'!AN92*UPD</f>
        <v>6.450348404368271E-2</v>
      </c>
      <c r="AZ94" s="12">
        <f t="shared" si="52"/>
        <v>5.5537730458775254E-2</v>
      </c>
      <c r="BA94" s="12">
        <f>AY94-'Surv-rate CEA'!AN92*UPD</f>
        <v>1.176600994024489E-2</v>
      </c>
      <c r="BB94" s="12">
        <f t="shared" si="53"/>
        <v>1.0130576639768171E-2</v>
      </c>
    </row>
    <row r="95" spans="1:54">
      <c r="A95" s="12">
        <v>90</v>
      </c>
      <c r="B95" s="12">
        <f t="shared" si="54"/>
        <v>5.1205479452054794</v>
      </c>
      <c r="C95" s="12">
        <f>'Surv-rate CEA'!D93*Parameter!$D$57+'Surv-rate CEA'!E93*Parameter!$D$58</f>
        <v>9.6948080160102992E-2</v>
      </c>
      <c r="D95" s="12">
        <f t="shared" si="28"/>
        <v>8.3330807192162806E-2</v>
      </c>
      <c r="E95" s="12">
        <f>C95-'Surv-rate CEA'!E93*Parameter!$D$58</f>
        <v>1.1066497841304562E-2</v>
      </c>
      <c r="F95" s="12">
        <f t="shared" si="29"/>
        <v>9.5121037609338949E-3</v>
      </c>
      <c r="G95" s="12">
        <f>'Surv-rate CEA'!G93*Parameter!$D$57+'Surv-rate CEA'!H93*Parameter!$D$58</f>
        <v>5.5862045294586951E-2</v>
      </c>
      <c r="H95" s="12">
        <f t="shared" si="30"/>
        <v>4.8015693741594825E-2</v>
      </c>
      <c r="I95" s="12">
        <f>G95-'Surv-rate CEA'!H93*Parameter!$D$58</f>
        <v>2.193771956796646E-3</v>
      </c>
      <c r="J95" s="12">
        <f t="shared" si="31"/>
        <v>1.885635978077122E-3</v>
      </c>
      <c r="K95" s="12">
        <f>'Surv-rate CEA'!K93*Parameter!$D$57+'Surv-rate CEA'!J93*Parameter!$D$58</f>
        <v>9.2641313145161414E-2</v>
      </c>
      <c r="L95" s="12">
        <f t="shared" si="32"/>
        <v>7.9628966256777733E-2</v>
      </c>
      <c r="M95" s="12">
        <f>K95-'Surv-rate CEA'!J93*Parameter!$D$58</f>
        <v>1.7571771740591213E-2</v>
      </c>
      <c r="N95" s="12">
        <f t="shared" si="33"/>
        <v>1.5103650536676557E-2</v>
      </c>
      <c r="O95" s="12">
        <f>'Surv-rate CEA'!N93*Parameter!$D$57+'Surv-rate CEA'!M93*Parameter!$D$58</f>
        <v>5.7932224465085197E-2</v>
      </c>
      <c r="P95" s="12">
        <f t="shared" si="34"/>
        <v>4.9795096706822535E-2</v>
      </c>
      <c r="Q95" s="12">
        <f>O95-'Surv-rate CEA'!M93*Parameter!$D$58</f>
        <v>2.193771956796646E-3</v>
      </c>
      <c r="R95" s="12">
        <f t="shared" si="35"/>
        <v>1.885635978077122E-3</v>
      </c>
      <c r="S95" s="12">
        <f>'Surv-rate CEA'!Q93*Parameter!$D$57+'Surv-rate CEA'!P93*Parameter!$D$58</f>
        <v>9.2641313145161414E-2</v>
      </c>
      <c r="T95" s="12">
        <f t="shared" si="36"/>
        <v>7.9628966256777733E-2</v>
      </c>
      <c r="U95" s="12">
        <f>S95-'Surv-rate CEA'!P93*Parameter!$D$58</f>
        <v>1.7571771740591213E-2</v>
      </c>
      <c r="V95" s="12">
        <f t="shared" si="37"/>
        <v>1.5103650536676557E-2</v>
      </c>
      <c r="W95" s="12">
        <f>'Surv-rate CEA'!T93*UPFS+'Surv-rate CEA'!S93*UPD</f>
        <v>5.5862045294586951E-2</v>
      </c>
      <c r="X95" s="12">
        <f t="shared" si="38"/>
        <v>4.8015693741594825E-2</v>
      </c>
      <c r="Y95" s="12">
        <f>W95-'Surv-rate CEA'!S93*UPD</f>
        <v>2.193771956796646E-3</v>
      </c>
      <c r="Z95" s="12">
        <f t="shared" si="39"/>
        <v>1.885635978077122E-3</v>
      </c>
      <c r="AA95" s="12">
        <f>'Surv-rate CEA'!W93*UPFS+'Surv-rate CEA'!V93*UPD</f>
        <v>0.10382495466614594</v>
      </c>
      <c r="AB95" s="12">
        <f t="shared" si="40"/>
        <v>8.9241759761841385E-2</v>
      </c>
      <c r="AC95" s="12">
        <f>AA95-'Surv-rate CEA'!V93*UPD</f>
        <v>5.4865422274939471E-2</v>
      </c>
      <c r="AD95" s="12">
        <f t="shared" si="41"/>
        <v>4.7159055832351394E-2</v>
      </c>
      <c r="AE95" s="12">
        <f>'Surv-rate CEA'!Z93*UPFS+'Surv-rate CEA'!Y93*UPD</f>
        <v>9.2641313145161414E-2</v>
      </c>
      <c r="AF95" s="12">
        <f t="shared" si="42"/>
        <v>7.9628966256777733E-2</v>
      </c>
      <c r="AG95" s="12">
        <f>AE95-'Surv-rate CEA'!Y93*UPD</f>
        <v>1.7571771740591213E-2</v>
      </c>
      <c r="AH95" s="12">
        <f t="shared" si="43"/>
        <v>1.5103650536676557E-2</v>
      </c>
      <c r="AI95" s="12">
        <f>'Surv-rate CEA'!AC93*UPFS+'Surv-rate CEA'!AB93*UPD</f>
        <v>6.3450007652836704E-2</v>
      </c>
      <c r="AJ95" s="12">
        <f t="shared" si="44"/>
        <v>5.4537855162558317E-2</v>
      </c>
      <c r="AK95" s="12">
        <f>AI95-'Surv-rate CEA'!AB93*UPD</f>
        <v>1.1456991868294263E-2</v>
      </c>
      <c r="AL95" s="12">
        <f t="shared" si="45"/>
        <v>9.8477492158932107E-3</v>
      </c>
      <c r="AM95" s="12">
        <f>'Surv-rate CEA'!AF93*UPFS+'Surv-rate CEA'!AE93*UPD</f>
        <v>0.16881948437995589</v>
      </c>
      <c r="AN95" s="12">
        <f t="shared" si="46"/>
        <v>0.14510719428290225</v>
      </c>
      <c r="AO95" s="12">
        <f>AM95-'Surv-rate CEA'!AE93*UPD</f>
        <v>4.1814372453712473E-2</v>
      </c>
      <c r="AP95" s="12">
        <f t="shared" si="47"/>
        <v>3.5941149149599581E-2</v>
      </c>
      <c r="AQ95" s="42">
        <f>'Surv-rate CEA'!AI93*UPFS+'Surv-rate CEA'!AH93*UPD</f>
        <v>5.5862045294586951E-2</v>
      </c>
      <c r="AR95" s="12">
        <f t="shared" si="48"/>
        <v>4.8015693741594825E-2</v>
      </c>
      <c r="AS95" s="42">
        <f>AQ95-'Surv-rate CEA'!AH93*UPD</f>
        <v>2.193771956796646E-3</v>
      </c>
      <c r="AT95" s="12">
        <f t="shared" si="49"/>
        <v>1.885635978077122E-3</v>
      </c>
      <c r="AU95" s="12">
        <f>'Surv-rate CEA'!AL93*UPFS+'Surv-rate CEA'!AK93*UPD</f>
        <v>9.3363530065545208E-2</v>
      </c>
      <c r="AV95" s="12">
        <f t="shared" si="50"/>
        <v>8.0249740993565008E-2</v>
      </c>
      <c r="AW95" s="12">
        <f>AU95-'Surv-rate CEA'!AK93*UPD</f>
        <v>7.0344735572467093E-2</v>
      </c>
      <c r="AX95" s="12">
        <f t="shared" si="51"/>
        <v>6.0464153465364552E-2</v>
      </c>
      <c r="AY95" s="12">
        <f>'Surv-rate CEA'!AO93*UPFS+'Surv-rate CEA'!AN93*UPD</f>
        <v>6.3450007652836704E-2</v>
      </c>
      <c r="AZ95" s="12">
        <f t="shared" si="52"/>
        <v>5.4537855162558317E-2</v>
      </c>
      <c r="BA95" s="12">
        <f>AY95-'Surv-rate CEA'!AN93*UPD</f>
        <v>1.1456991868294263E-2</v>
      </c>
      <c r="BB95" s="12">
        <f t="shared" si="53"/>
        <v>9.8477492158932107E-3</v>
      </c>
    </row>
    <row r="96" spans="1:54">
      <c r="A96" s="12">
        <v>91</v>
      </c>
      <c r="B96" s="12">
        <f t="shared" si="54"/>
        <v>5.1780821917808222</v>
      </c>
      <c r="C96" s="12">
        <f>'Surv-rate CEA'!D94*Parameter!$D$57+'Surv-rate CEA'!E94*Parameter!$D$58</f>
        <v>9.5657781809531939E-2</v>
      </c>
      <c r="D96" s="12">
        <f t="shared" si="28"/>
        <v>8.2082032390613999E-2</v>
      </c>
      <c r="E96" s="12">
        <f>C96-'Surv-rate CEA'!E94*Parameter!$D$58</f>
        <v>1.0775595395835433E-2</v>
      </c>
      <c r="F96" s="12">
        <f t="shared" si="29"/>
        <v>9.2463232324396186E-3</v>
      </c>
      <c r="G96" s="12">
        <f>'Surv-rate CEA'!G94*Parameter!$D$57+'Surv-rate CEA'!H94*Parameter!$D$58</f>
        <v>5.4914259619972865E-2</v>
      </c>
      <c r="H96" s="12">
        <f t="shared" si="30"/>
        <v>4.7120829602846241E-2</v>
      </c>
      <c r="I96" s="12">
        <f>G96-'Surv-rate CEA'!H94*Parameter!$D$58</f>
        <v>2.1140902610500695E-3</v>
      </c>
      <c r="J96" s="12">
        <f t="shared" si="31"/>
        <v>1.8140586369618484E-3</v>
      </c>
      <c r="K96" s="12">
        <f>'Surv-rate CEA'!K94*Parameter!$D$57+'Surv-rate CEA'!J94*Parameter!$D$58</f>
        <v>9.1375174920657304E-2</v>
      </c>
      <c r="L96" s="12">
        <f t="shared" si="32"/>
        <v>7.8407212938195484E-2</v>
      </c>
      <c r="M96" s="12">
        <f>K96-'Surv-rate CEA'!J94*Parameter!$D$58</f>
        <v>1.7160583938871946E-2</v>
      </c>
      <c r="N96" s="12">
        <f t="shared" si="33"/>
        <v>1.4725154400057163E-2</v>
      </c>
      <c r="O96" s="12">
        <f>'Surv-rate CEA'!N94*Parameter!$D$57+'Surv-rate CEA'!M94*Parameter!$D$58</f>
        <v>5.6909246204344059E-2</v>
      </c>
      <c r="P96" s="12">
        <f t="shared" si="34"/>
        <v>4.8832687753218688E-2</v>
      </c>
      <c r="Q96" s="12">
        <f>O96-'Surv-rate CEA'!M94*Parameter!$D$58</f>
        <v>2.1140902610500695E-3</v>
      </c>
      <c r="R96" s="12">
        <f t="shared" si="35"/>
        <v>1.8140586369618484E-3</v>
      </c>
      <c r="S96" s="12">
        <f>'Surv-rate CEA'!Q94*Parameter!$D$57+'Surv-rate CEA'!P94*Parameter!$D$58</f>
        <v>9.1375174920657304E-2</v>
      </c>
      <c r="T96" s="12">
        <f t="shared" si="36"/>
        <v>7.8407212938195484E-2</v>
      </c>
      <c r="U96" s="12">
        <f>S96-'Surv-rate CEA'!P94*Parameter!$D$58</f>
        <v>1.7160583938871946E-2</v>
      </c>
      <c r="V96" s="12">
        <f t="shared" si="37"/>
        <v>1.4725154400057163E-2</v>
      </c>
      <c r="W96" s="12">
        <f>'Surv-rate CEA'!T94*UPFS+'Surv-rate CEA'!S94*UPD</f>
        <v>5.4914259619972865E-2</v>
      </c>
      <c r="X96" s="12">
        <f t="shared" si="38"/>
        <v>4.7120829602846241E-2</v>
      </c>
      <c r="Y96" s="12">
        <f>W96-'Surv-rate CEA'!S94*UPD</f>
        <v>2.1140902610500695E-3</v>
      </c>
      <c r="Z96" s="12">
        <f t="shared" si="39"/>
        <v>1.8140586369618484E-3</v>
      </c>
      <c r="AA96" s="12">
        <f>'Surv-rate CEA'!W94*UPFS+'Surv-rate CEA'!V94*UPD</f>
        <v>0.10247302630931238</v>
      </c>
      <c r="AB96" s="12">
        <f t="shared" si="40"/>
        <v>8.7930057602977729E-2</v>
      </c>
      <c r="AC96" s="12">
        <f>AA96-'Surv-rate CEA'!V94*UPD</f>
        <v>5.3973505038967404E-2</v>
      </c>
      <c r="AD96" s="12">
        <f t="shared" si="41"/>
        <v>4.6313586882714357E-2</v>
      </c>
      <c r="AE96" s="12">
        <f>'Surv-rate CEA'!Z94*UPFS+'Surv-rate CEA'!Y94*UPD</f>
        <v>9.1375174920657304E-2</v>
      </c>
      <c r="AF96" s="12">
        <f t="shared" si="42"/>
        <v>7.8407212938195484E-2</v>
      </c>
      <c r="AG96" s="12">
        <f>AE96-'Surv-rate CEA'!Y94*UPD</f>
        <v>1.7160583938871946E-2</v>
      </c>
      <c r="AH96" s="12">
        <f t="shared" si="43"/>
        <v>1.4725154400057163E-2</v>
      </c>
      <c r="AI96" s="12">
        <f>'Surv-rate CEA'!AC94*UPFS+'Surv-rate CEA'!AB94*UPD</f>
        <v>6.2420904417613936E-2</v>
      </c>
      <c r="AJ96" s="12">
        <f t="shared" si="44"/>
        <v>5.3562131604304633E-2</v>
      </c>
      <c r="AK96" s="12">
        <f>AI96-'Surv-rate CEA'!AB94*UPD</f>
        <v>1.1158301320436874E-2</v>
      </c>
      <c r="AL96" s="12">
        <f t="shared" si="45"/>
        <v>9.574715544125912E-3</v>
      </c>
      <c r="AM96" s="12">
        <f>'Surv-rate CEA'!AF94*UPFS+'Surv-rate CEA'!AE94*UPD</f>
        <v>0.16719362510449698</v>
      </c>
      <c r="AN96" s="12">
        <f t="shared" si="46"/>
        <v>0.14346551103032154</v>
      </c>
      <c r="AO96" s="12">
        <f>AM96-'Surv-rate CEA'!AE94*UPD</f>
        <v>4.1063152254724039E-2</v>
      </c>
      <c r="AP96" s="12">
        <f t="shared" si="47"/>
        <v>3.5235470964026794E-2</v>
      </c>
      <c r="AQ96" s="42">
        <f>'Surv-rate CEA'!AI94*UPFS+'Surv-rate CEA'!AH94*UPD</f>
        <v>5.4914259619972865E-2</v>
      </c>
      <c r="AR96" s="12">
        <f t="shared" si="48"/>
        <v>4.7120829602846241E-2</v>
      </c>
      <c r="AS96" s="42">
        <f>AQ96-'Surv-rate CEA'!AH94*UPD</f>
        <v>2.1140902610500695E-3</v>
      </c>
      <c r="AT96" s="12">
        <f t="shared" si="49"/>
        <v>1.8140586369618484E-3</v>
      </c>
      <c r="AU96" s="12">
        <f>'Surv-rate CEA'!AL94*UPFS+'Surv-rate CEA'!AK94*UPD</f>
        <v>9.2077814686099463E-2</v>
      </c>
      <c r="AV96" s="12">
        <f t="shared" si="50"/>
        <v>7.9010134089982101E-2</v>
      </c>
      <c r="AW96" s="12">
        <f>AU96-'Surv-rate CEA'!AK94*UPD</f>
        <v>6.9311359835947078E-2</v>
      </c>
      <c r="AX96" s="12">
        <f t="shared" si="51"/>
        <v>5.947469380399955E-2</v>
      </c>
      <c r="AY96" s="12">
        <f>'Surv-rate CEA'!AO94*UPFS+'Surv-rate CEA'!AN94*UPD</f>
        <v>6.2420904417613936E-2</v>
      </c>
      <c r="AZ96" s="12">
        <f t="shared" si="52"/>
        <v>5.3562131604304633E-2</v>
      </c>
      <c r="BA96" s="12">
        <f>AY96-'Surv-rate CEA'!AN94*UPD</f>
        <v>1.1158301320436874E-2</v>
      </c>
      <c r="BB96" s="12">
        <f t="shared" si="53"/>
        <v>9.574715544125912E-3</v>
      </c>
    </row>
    <row r="97" spans="1:54">
      <c r="A97" s="12">
        <v>92</v>
      </c>
      <c r="B97" s="12">
        <f t="shared" si="54"/>
        <v>5.2356164383561641</v>
      </c>
      <c r="C97" s="12">
        <f>'Surv-rate CEA'!D95*Parameter!$D$57+'Surv-rate CEA'!E95*Parameter!$D$58</f>
        <v>9.4393417980647515E-2</v>
      </c>
      <c r="D97" s="12">
        <f t="shared" si="28"/>
        <v>8.0859476903208494E-2</v>
      </c>
      <c r="E97" s="12">
        <f>C97-'Surv-rate CEA'!E95*Parameter!$D$58</f>
        <v>1.0494402005717191E-2</v>
      </c>
      <c r="F97" s="12">
        <f t="shared" si="29"/>
        <v>8.9897354577015923E-3</v>
      </c>
      <c r="G97" s="12">
        <f>'Surv-rate CEA'!G95*Parameter!$D$57+'Surv-rate CEA'!H95*Parameter!$D$58</f>
        <v>5.3988920402919964E-2</v>
      </c>
      <c r="H97" s="12">
        <f t="shared" si="30"/>
        <v>4.6248096061571625E-2</v>
      </c>
      <c r="I97" s="12">
        <f>G97-'Surv-rate CEA'!H95*Parameter!$D$58</f>
        <v>2.0378588960680705E-3</v>
      </c>
      <c r="J97" s="12">
        <f t="shared" si="31"/>
        <v>1.7456747288502386E-3</v>
      </c>
      <c r="K97" s="12">
        <f>'Surv-rate CEA'!K95*Parameter!$D$57+'Surv-rate CEA'!J95*Parameter!$D$58</f>
        <v>9.0134929096896327E-2</v>
      </c>
      <c r="L97" s="12">
        <f t="shared" si="32"/>
        <v>7.7211561710553364E-2</v>
      </c>
      <c r="M97" s="12">
        <f>K97-'Surv-rate CEA'!J95*Parameter!$D$58</f>
        <v>1.6761945941490636E-2</v>
      </c>
      <c r="N97" s="12">
        <f t="shared" si="33"/>
        <v>1.4358651373199209E-2</v>
      </c>
      <c r="O97" s="12">
        <f>'Surv-rate CEA'!N95*Parameter!$D$57+'Surv-rate CEA'!M95*Parameter!$D$58</f>
        <v>5.591197034709687E-2</v>
      </c>
      <c r="P97" s="12">
        <f t="shared" si="34"/>
        <v>4.789542291837396E-2</v>
      </c>
      <c r="Q97" s="12">
        <f>O97-'Surv-rate CEA'!M95*Parameter!$D$58</f>
        <v>2.0378588960680705E-3</v>
      </c>
      <c r="R97" s="12">
        <f t="shared" si="35"/>
        <v>1.7456747288502386E-3</v>
      </c>
      <c r="S97" s="12">
        <f>'Surv-rate CEA'!Q95*Parameter!$D$57+'Surv-rate CEA'!P95*Parameter!$D$58</f>
        <v>9.0134929096896327E-2</v>
      </c>
      <c r="T97" s="12">
        <f t="shared" si="36"/>
        <v>7.7211561710553364E-2</v>
      </c>
      <c r="U97" s="12">
        <f>S97-'Surv-rate CEA'!P95*Parameter!$D$58</f>
        <v>1.6761945941490636E-2</v>
      </c>
      <c r="V97" s="12">
        <f t="shared" si="37"/>
        <v>1.4358651373199209E-2</v>
      </c>
      <c r="W97" s="12">
        <f>'Surv-rate CEA'!T95*UPFS+'Surv-rate CEA'!S95*UPD</f>
        <v>5.3988920402919964E-2</v>
      </c>
      <c r="X97" s="12">
        <f t="shared" si="38"/>
        <v>4.6248096061571625E-2</v>
      </c>
      <c r="Y97" s="12">
        <f>W97-'Surv-rate CEA'!S95*UPD</f>
        <v>2.0378588960680705E-3</v>
      </c>
      <c r="Z97" s="12">
        <f t="shared" si="39"/>
        <v>1.7456747288502386E-3</v>
      </c>
      <c r="AA97" s="12">
        <f>'Surv-rate CEA'!W95*UPFS+'Surv-rate CEA'!V95*UPD</f>
        <v>0.10114782682282814</v>
      </c>
      <c r="AB97" s="12">
        <f t="shared" si="40"/>
        <v>8.6645452000339782E-2</v>
      </c>
      <c r="AC97" s="12">
        <f>AA97-'Surv-rate CEA'!V95*UPD</f>
        <v>5.3102507725779666E-2</v>
      </c>
      <c r="AD97" s="12">
        <f t="shared" si="41"/>
        <v>4.5488775476224964E-2</v>
      </c>
      <c r="AE97" s="12">
        <f>'Surv-rate CEA'!Z95*UPFS+'Surv-rate CEA'!Y95*UPD</f>
        <v>9.0134929096896327E-2</v>
      </c>
      <c r="AF97" s="12">
        <f t="shared" si="42"/>
        <v>7.7211561710553364E-2</v>
      </c>
      <c r="AG97" s="12">
        <f>AE97-'Surv-rate CEA'!Y95*UPD</f>
        <v>1.6761945941490636E-2</v>
      </c>
      <c r="AH97" s="12">
        <f t="shared" si="43"/>
        <v>1.4358651373199209E-2</v>
      </c>
      <c r="AI97" s="12">
        <f>'Surv-rate CEA'!AC95*UPFS+'Surv-rate CEA'!AB95*UPD</f>
        <v>6.1415431128641534E-2</v>
      </c>
      <c r="AJ97" s="12">
        <f t="shared" si="44"/>
        <v>5.26098084070344E-2</v>
      </c>
      <c r="AK97" s="12">
        <f>AI97-'Surv-rate CEA'!AB95*UPD</f>
        <v>1.0869515895671297E-2</v>
      </c>
      <c r="AL97" s="12">
        <f t="shared" si="45"/>
        <v>9.3110662620065638E-3</v>
      </c>
      <c r="AM97" s="12">
        <f>'Surv-rate CEA'!AF95*UPFS+'Surv-rate CEA'!AE95*UPD</f>
        <v>0.16559456928205243</v>
      </c>
      <c r="AN97" s="12">
        <f t="shared" si="46"/>
        <v>0.14185194833080486</v>
      </c>
      <c r="AO97" s="12">
        <f>AM97-'Surv-rate CEA'!AE95*UPD</f>
        <v>4.0330821806279699E-2</v>
      </c>
      <c r="AP97" s="12">
        <f t="shared" si="47"/>
        <v>3.4548268556191974E-2</v>
      </c>
      <c r="AQ97" s="42">
        <f>'Surv-rate CEA'!AI95*UPFS+'Surv-rate CEA'!AH95*UPD</f>
        <v>5.3988920402919964E-2</v>
      </c>
      <c r="AR97" s="12">
        <f t="shared" si="48"/>
        <v>4.6248096061571625E-2</v>
      </c>
      <c r="AS97" s="42">
        <f>AQ97-'Surv-rate CEA'!AH95*UPD</f>
        <v>2.0378588960680705E-3</v>
      </c>
      <c r="AT97" s="12">
        <f t="shared" si="49"/>
        <v>1.7456747288502386E-3</v>
      </c>
      <c r="AU97" s="12">
        <f>'Surv-rate CEA'!AL95*UPFS+'Surv-rate CEA'!AK95*UPD</f>
        <v>9.0818450982764143E-2</v>
      </c>
      <c r="AV97" s="12">
        <f t="shared" si="50"/>
        <v>7.7797081583925232E-2</v>
      </c>
      <c r="AW97" s="12">
        <f>AU97-'Surv-rate CEA'!AK95*UPD</f>
        <v>6.8300621110505555E-2</v>
      </c>
      <c r="AX97" s="12">
        <f t="shared" si="51"/>
        <v>5.8507813503394797E-2</v>
      </c>
      <c r="AY97" s="12">
        <f>'Surv-rate CEA'!AO95*UPFS+'Surv-rate CEA'!AN95*UPD</f>
        <v>6.1415431128641534E-2</v>
      </c>
      <c r="AZ97" s="12">
        <f t="shared" si="52"/>
        <v>5.26098084070344E-2</v>
      </c>
      <c r="BA97" s="12">
        <f>AY97-'Surv-rate CEA'!AN95*UPD</f>
        <v>1.0869515895671297E-2</v>
      </c>
      <c r="BB97" s="12">
        <f t="shared" si="53"/>
        <v>9.3110662620065638E-3</v>
      </c>
    </row>
    <row r="98" spans="1:54">
      <c r="A98" s="12">
        <v>93</v>
      </c>
      <c r="B98" s="12">
        <f t="shared" si="54"/>
        <v>5.2931506849315069</v>
      </c>
      <c r="C98" s="12">
        <f>'Surv-rate CEA'!D96*Parameter!$D$57+'Surv-rate CEA'!E96*Parameter!$D$58</f>
        <v>9.3154274243232221E-2</v>
      </c>
      <c r="D98" s="12">
        <f t="shared" si="28"/>
        <v>7.9662406525631543E-2</v>
      </c>
      <c r="E98" s="12">
        <f>C98-'Surv-rate CEA'!E96*Parameter!$D$58</f>
        <v>1.0222521720560096E-2</v>
      </c>
      <c r="F98" s="12">
        <f t="shared" si="29"/>
        <v>8.7419572277921583E-3</v>
      </c>
      <c r="G98" s="12">
        <f>'Surv-rate CEA'!G96*Parameter!$D$57+'Surv-rate CEA'!H96*Parameter!$D$58</f>
        <v>5.308533315836747E-2</v>
      </c>
      <c r="H98" s="12">
        <f t="shared" si="30"/>
        <v>4.5396793920249909E-2</v>
      </c>
      <c r="I98" s="12">
        <f>G98-'Surv-rate CEA'!H96*Parameter!$D$58</f>
        <v>1.9649036349227295E-3</v>
      </c>
      <c r="J98" s="12">
        <f t="shared" si="31"/>
        <v>1.6803195926383121E-3</v>
      </c>
      <c r="K98" s="12">
        <f>'Surv-rate CEA'!K96*Parameter!$D$57+'Surv-rate CEA'!J96*Parameter!$D$58</f>
        <v>8.8919854197078915E-2</v>
      </c>
      <c r="L98" s="12">
        <f t="shared" si="32"/>
        <v>7.6041272725198811E-2</v>
      </c>
      <c r="M98" s="12">
        <f>K98-'Surv-rate CEA'!J96*Parameter!$D$58</f>
        <v>1.6375380851660848E-2</v>
      </c>
      <c r="N98" s="12">
        <f t="shared" si="33"/>
        <v>1.4003675698346419E-2</v>
      </c>
      <c r="O98" s="12">
        <f>'Surv-rate CEA'!N96*Parameter!$D$57+'Surv-rate CEA'!M96*Parameter!$D$58</f>
        <v>5.4939537996956521E-2</v>
      </c>
      <c r="P98" s="12">
        <f t="shared" si="34"/>
        <v>4.6982447620345209E-2</v>
      </c>
      <c r="Q98" s="12">
        <f>O98-'Surv-rate CEA'!M96*Parameter!$D$58</f>
        <v>1.9649036349227295E-3</v>
      </c>
      <c r="R98" s="12">
        <f t="shared" si="35"/>
        <v>1.6803195926383121E-3</v>
      </c>
      <c r="S98" s="12">
        <f>'Surv-rate CEA'!Q96*Parameter!$D$57+'Surv-rate CEA'!P96*Parameter!$D$58</f>
        <v>8.8919854197078915E-2</v>
      </c>
      <c r="T98" s="12">
        <f t="shared" si="36"/>
        <v>7.6041272725198811E-2</v>
      </c>
      <c r="U98" s="12">
        <f>S98-'Surv-rate CEA'!P96*Parameter!$D$58</f>
        <v>1.6375380851660848E-2</v>
      </c>
      <c r="V98" s="12">
        <f t="shared" si="37"/>
        <v>1.4003675698346419E-2</v>
      </c>
      <c r="W98" s="12">
        <f>'Surv-rate CEA'!T96*UPFS+'Surv-rate CEA'!S96*UPD</f>
        <v>5.308533315836747E-2</v>
      </c>
      <c r="X98" s="12">
        <f t="shared" si="38"/>
        <v>4.5396793920249909E-2</v>
      </c>
      <c r="Y98" s="12">
        <f>W98-'Surv-rate CEA'!S96*UPD</f>
        <v>1.9649036349227295E-3</v>
      </c>
      <c r="Z98" s="12">
        <f t="shared" si="39"/>
        <v>1.6803195926383121E-3</v>
      </c>
      <c r="AA98" s="12">
        <f>'Surv-rate CEA'!W96*UPFS+'Surv-rate CEA'!V96*UPD</f>
        <v>9.9848630215381942E-2</v>
      </c>
      <c r="AB98" s="12">
        <f t="shared" si="40"/>
        <v>8.5387194907195513E-2</v>
      </c>
      <c r="AC98" s="12">
        <f>AA98-'Surv-rate CEA'!V96*UPD</f>
        <v>5.2251778440333033E-2</v>
      </c>
      <c r="AD98" s="12">
        <f t="shared" si="41"/>
        <v>4.4683965922298521E-2</v>
      </c>
      <c r="AE98" s="12">
        <f>'Surv-rate CEA'!Z96*UPFS+'Surv-rate CEA'!Y96*UPD</f>
        <v>8.8919854197078915E-2</v>
      </c>
      <c r="AF98" s="12">
        <f t="shared" si="42"/>
        <v>7.6041272725198811E-2</v>
      </c>
      <c r="AG98" s="12">
        <f>AE98-'Surv-rate CEA'!Y96*UPD</f>
        <v>1.6375380851660848E-2</v>
      </c>
      <c r="AH98" s="12">
        <f t="shared" si="43"/>
        <v>1.4003675698346419E-2</v>
      </c>
      <c r="AI98" s="12">
        <f>'Surv-rate CEA'!AC96*UPFS+'Surv-rate CEA'!AB96*UPD</f>
        <v>6.0432872949539876E-2</v>
      </c>
      <c r="AJ98" s="12">
        <f t="shared" si="44"/>
        <v>5.1680163165114743E-2</v>
      </c>
      <c r="AK98" s="12">
        <f>AI98-'Surv-rate CEA'!AB96*UPD</f>
        <v>1.0590233713508763E-2</v>
      </c>
      <c r="AL98" s="12">
        <f t="shared" si="45"/>
        <v>9.0564121736826843E-3</v>
      </c>
      <c r="AM98" s="12">
        <f>'Surv-rate CEA'!AF96*UPFS+'Surv-rate CEA'!AE96*UPD</f>
        <v>0.16402166952570355</v>
      </c>
      <c r="AN98" s="12">
        <f t="shared" si="46"/>
        <v>0.14026582272169519</v>
      </c>
      <c r="AO98" s="12">
        <f>AM98-'Surv-rate CEA'!AE96*UPD</f>
        <v>3.9616761716264756E-2</v>
      </c>
      <c r="AP98" s="12">
        <f t="shared" si="47"/>
        <v>3.3878923996871181E-2</v>
      </c>
      <c r="AQ98" s="42">
        <f>'Surv-rate CEA'!AI96*UPFS+'Surv-rate CEA'!AH96*UPD</f>
        <v>5.308533315836747E-2</v>
      </c>
      <c r="AR98" s="12">
        <f t="shared" si="48"/>
        <v>4.5396793920249909E-2</v>
      </c>
      <c r="AS98" s="42">
        <f>AQ98-'Surv-rate CEA'!AH96*UPD</f>
        <v>1.9649036349227295E-3</v>
      </c>
      <c r="AT98" s="12">
        <f t="shared" si="49"/>
        <v>1.6803195926383121E-3</v>
      </c>
      <c r="AU98" s="12">
        <f>'Surv-rate CEA'!AL96*UPFS+'Surv-rate CEA'!AK96*UPD</f>
        <v>8.9584705523161612E-2</v>
      </c>
      <c r="AV98" s="12">
        <f t="shared" si="50"/>
        <v>7.6609831248656501E-2</v>
      </c>
      <c r="AW98" s="12">
        <f>AU98-'Surv-rate CEA'!AK96*UPD</f>
        <v>6.7311847640793843E-2</v>
      </c>
      <c r="AX98" s="12">
        <f t="shared" si="51"/>
        <v>5.7562831274399241E-2</v>
      </c>
      <c r="AY98" s="12">
        <f>'Surv-rate CEA'!AO96*UPFS+'Surv-rate CEA'!AN96*UPD</f>
        <v>6.0432872949539876E-2</v>
      </c>
      <c r="AZ98" s="12">
        <f t="shared" si="52"/>
        <v>5.1680163165114743E-2</v>
      </c>
      <c r="BA98" s="12">
        <f>AY98-'Surv-rate CEA'!AN96*UPD</f>
        <v>1.0590233713508763E-2</v>
      </c>
      <c r="BB98" s="12">
        <f t="shared" si="53"/>
        <v>9.0564121736826843E-3</v>
      </c>
    </row>
    <row r="99" spans="1:54">
      <c r="A99" s="12">
        <v>94</v>
      </c>
      <c r="B99" s="12">
        <f t="shared" si="54"/>
        <v>5.3506849315068497</v>
      </c>
      <c r="C99" s="12">
        <f>'Surv-rate CEA'!D97*Parameter!$D$57+'Surv-rate CEA'!E97*Parameter!$D$58</f>
        <v>9.1939661430957567E-2</v>
      </c>
      <c r="D99" s="12">
        <f t="shared" si="28"/>
        <v>7.8490113181518703E-2</v>
      </c>
      <c r="E99" s="12">
        <f>C99-'Surv-rate CEA'!E97*Parameter!$D$58</f>
        <v>9.9595777479115077E-3</v>
      </c>
      <c r="F99" s="12">
        <f t="shared" si="29"/>
        <v>8.5026241396456651E-3</v>
      </c>
      <c r="G99" s="12">
        <f>'Surv-rate CEA'!G97*Parameter!$D$57+'Surv-rate CEA'!H97*Parameter!$D$58</f>
        <v>5.2202830161220279E-2</v>
      </c>
      <c r="H99" s="12">
        <f t="shared" si="30"/>
        <v>4.456625121277763E-2</v>
      </c>
      <c r="I99" s="12">
        <f>G99-'Surv-rate CEA'!H97*Parameter!$D$58</f>
        <v>1.8950603265880314E-3</v>
      </c>
      <c r="J99" s="12">
        <f t="shared" si="31"/>
        <v>1.6178382343881032E-3</v>
      </c>
      <c r="K99" s="12">
        <f>'Surv-rate CEA'!K97*Parameter!$D$57+'Surv-rate CEA'!J97*Parameter!$D$58</f>
        <v>8.7729254450660862E-2</v>
      </c>
      <c r="L99" s="12">
        <f t="shared" si="32"/>
        <v>7.489563267897828E-2</v>
      </c>
      <c r="M99" s="12">
        <f>K99-'Surv-rate CEA'!J97*Parameter!$D$58</f>
        <v>1.6000433565262498E-2</v>
      </c>
      <c r="N99" s="12">
        <f t="shared" si="33"/>
        <v>1.3659783187628213E-2</v>
      </c>
      <c r="O99" s="12">
        <f>'Surv-rate CEA'!N97*Parameter!$D$57+'Surv-rate CEA'!M97*Parameter!$D$58</f>
        <v>5.3991126525747009E-2</v>
      </c>
      <c r="P99" s="12">
        <f t="shared" si="34"/>
        <v>4.6092943631143871E-2</v>
      </c>
      <c r="Q99" s="12">
        <f>O99-'Surv-rate CEA'!M97*Parameter!$D$58</f>
        <v>1.8950603265880314E-3</v>
      </c>
      <c r="R99" s="12">
        <f t="shared" si="35"/>
        <v>1.6178382343881032E-3</v>
      </c>
      <c r="S99" s="12">
        <f>'Surv-rate CEA'!Q97*Parameter!$D$57+'Surv-rate CEA'!P97*Parameter!$D$58</f>
        <v>8.7729254450660862E-2</v>
      </c>
      <c r="T99" s="12">
        <f t="shared" si="36"/>
        <v>7.489563267897828E-2</v>
      </c>
      <c r="U99" s="12">
        <f>S99-'Surv-rate CEA'!P97*Parameter!$D$58</f>
        <v>1.6000433565262498E-2</v>
      </c>
      <c r="V99" s="12">
        <f t="shared" si="37"/>
        <v>1.3659783187628213E-2</v>
      </c>
      <c r="W99" s="12">
        <f>'Surv-rate CEA'!T97*UPFS+'Surv-rate CEA'!S97*UPD</f>
        <v>5.2202830161220279E-2</v>
      </c>
      <c r="X99" s="12">
        <f t="shared" si="38"/>
        <v>4.456625121277763E-2</v>
      </c>
      <c r="Y99" s="12">
        <f>W99-'Surv-rate CEA'!S97*UPD</f>
        <v>1.8950603265880314E-3</v>
      </c>
      <c r="Z99" s="12">
        <f t="shared" si="39"/>
        <v>1.6178382343881032E-3</v>
      </c>
      <c r="AA99" s="12">
        <f>'Surv-rate CEA'!W97*UPFS+'Surv-rate CEA'!V97*UPD</f>
        <v>9.8574735833425686E-2</v>
      </c>
      <c r="AB99" s="12">
        <f t="shared" si="40"/>
        <v>8.4154564547903252E-2</v>
      </c>
      <c r="AC99" s="12">
        <f>AA99-'Surv-rate CEA'!V97*UPD</f>
        <v>5.1420690804107147E-2</v>
      </c>
      <c r="AD99" s="12">
        <f t="shared" si="41"/>
        <v>4.3898528429073116E-2</v>
      </c>
      <c r="AE99" s="12">
        <f>'Surv-rate CEA'!Z97*UPFS+'Surv-rate CEA'!Y97*UPD</f>
        <v>8.7729254450660862E-2</v>
      </c>
      <c r="AF99" s="12">
        <f t="shared" si="42"/>
        <v>7.489563267897828E-2</v>
      </c>
      <c r="AG99" s="12">
        <f>AE99-'Surv-rate CEA'!Y97*UPD</f>
        <v>1.6000433565262498E-2</v>
      </c>
      <c r="AH99" s="12">
        <f t="shared" si="43"/>
        <v>1.3659783187628213E-2</v>
      </c>
      <c r="AI99" s="12">
        <f>'Surv-rate CEA'!AC97*UPFS+'Surv-rate CEA'!AB97*UPD</f>
        <v>5.9472542110851907E-2</v>
      </c>
      <c r="AJ99" s="12">
        <f t="shared" si="44"/>
        <v>5.0772501103659821E-2</v>
      </c>
      <c r="AK99" s="12">
        <f>AI99-'Surv-rate CEA'!AB97*UPD</f>
        <v>1.0320072257185849E-2</v>
      </c>
      <c r="AL99" s="12">
        <f t="shared" si="45"/>
        <v>8.8103831023595702E-3</v>
      </c>
      <c r="AM99" s="12">
        <f>'Surv-rate CEA'!AF97*UPFS+'Surv-rate CEA'!AE97*UPD</f>
        <v>0.16247429929831642</v>
      </c>
      <c r="AN99" s="12">
        <f t="shared" si="46"/>
        <v>0.13870647272928488</v>
      </c>
      <c r="AO99" s="12">
        <f>AM99-'Surv-rate CEA'!AE97*UPD</f>
        <v>3.8920377798010192E-2</v>
      </c>
      <c r="AP99" s="12">
        <f t="shared" si="47"/>
        <v>3.3226844768482748E-2</v>
      </c>
      <c r="AQ99" s="42">
        <f>'Surv-rate CEA'!AI97*UPFS+'Surv-rate CEA'!AH97*UPD</f>
        <v>5.2202830161220279E-2</v>
      </c>
      <c r="AR99" s="12">
        <f t="shared" si="48"/>
        <v>4.456625121277763E-2</v>
      </c>
      <c r="AS99" s="42">
        <f>AQ99-'Surv-rate CEA'!AH97*UPD</f>
        <v>1.8950603265880314E-3</v>
      </c>
      <c r="AT99" s="12">
        <f t="shared" si="49"/>
        <v>1.6178382343881032E-3</v>
      </c>
      <c r="AU99" s="12">
        <f>'Surv-rate CEA'!AL97*UPFS+'Surv-rate CEA'!AK97*UPD</f>
        <v>8.8375870919713037E-2</v>
      </c>
      <c r="AV99" s="12">
        <f t="shared" si="50"/>
        <v>7.5447657768596993E-2</v>
      </c>
      <c r="AW99" s="12">
        <f>AU99-'Surv-rate CEA'!AK97*UPD</f>
        <v>6.6344393018231737E-2</v>
      </c>
      <c r="AX99" s="12">
        <f t="shared" si="51"/>
        <v>5.6639091725073067E-2</v>
      </c>
      <c r="AY99" s="12">
        <f>'Surv-rate CEA'!AO97*UPFS+'Surv-rate CEA'!AN97*UPD</f>
        <v>5.9472542110851907E-2</v>
      </c>
      <c r="AZ99" s="12">
        <f t="shared" si="52"/>
        <v>5.0772501103659821E-2</v>
      </c>
      <c r="BA99" s="12">
        <f>AY99-'Surv-rate CEA'!AN97*UPD</f>
        <v>1.0320072257185849E-2</v>
      </c>
      <c r="BB99" s="12">
        <f t="shared" si="53"/>
        <v>8.8103831023595702E-3</v>
      </c>
    </row>
    <row r="100" spans="1:54">
      <c r="A100" s="12">
        <v>95</v>
      </c>
      <c r="B100" s="12">
        <f t="shared" si="54"/>
        <v>5.4082191780821915</v>
      </c>
      <c r="C100" s="12">
        <f>'Surv-rate CEA'!D98*Parameter!$D$57+'Surv-rate CEA'!E98*Parameter!$D$58</f>
        <v>9.0748914545982023E-2</v>
      </c>
      <c r="D100" s="12">
        <f t="shared" si="28"/>
        <v>7.7341913786865751E-2</v>
      </c>
      <c r="E100" s="12">
        <f>C100-'Surv-rate CEA'!E98*Parameter!$D$58</f>
        <v>9.7052113785213168E-3</v>
      </c>
      <c r="F100" s="12">
        <f t="shared" si="29"/>
        <v>8.2713895309521196E-3</v>
      </c>
      <c r="G100" s="12">
        <f>'Surv-rate CEA'!G98*Parameter!$D$57+'Surv-rate CEA'!H98*Parameter!$D$58</f>
        <v>5.1340769206874845E-2</v>
      </c>
      <c r="H100" s="12">
        <f t="shared" si="30"/>
        <v>4.375582193589219E-2</v>
      </c>
      <c r="I100" s="12">
        <f>G100-'Surv-rate CEA'!H98*Parameter!$D$58</f>
        <v>1.828174238446445E-3</v>
      </c>
      <c r="J100" s="12">
        <f t="shared" si="31"/>
        <v>1.5580846894389024E-3</v>
      </c>
      <c r="K100" s="12">
        <f>'Surv-rate CEA'!K98*Parameter!$D$57+'Surv-rate CEA'!J98*Parameter!$D$58</f>
        <v>8.6562458673395265E-2</v>
      </c>
      <c r="L100" s="12">
        <f t="shared" si="32"/>
        <v>7.3773953654339197E-2</v>
      </c>
      <c r="M100" s="12">
        <f>K100-'Surv-rate CEA'!J98*Parameter!$D$58</f>
        <v>1.5636669604693121E-2</v>
      </c>
      <c r="N100" s="12">
        <f t="shared" si="33"/>
        <v>1.3326550058811974E-2</v>
      </c>
      <c r="O100" s="12">
        <f>'Surv-rate CEA'!N98*Parameter!$D$57+'Surv-rate CEA'!M98*Parameter!$D$58</f>
        <v>5.3065947713577824E-2</v>
      </c>
      <c r="P100" s="12">
        <f t="shared" si="34"/>
        <v>4.5226127206207771E-2</v>
      </c>
      <c r="Q100" s="12">
        <f>O100-'Surv-rate CEA'!M98*Parameter!$D$58</f>
        <v>1.828174238446445E-3</v>
      </c>
      <c r="R100" s="12">
        <f t="shared" si="35"/>
        <v>1.5580846894389024E-3</v>
      </c>
      <c r="S100" s="12">
        <f>'Surv-rate CEA'!Q98*Parameter!$D$57+'Surv-rate CEA'!P98*Parameter!$D$58</f>
        <v>8.6562458673395265E-2</v>
      </c>
      <c r="T100" s="12">
        <f t="shared" si="36"/>
        <v>7.3773953654339197E-2</v>
      </c>
      <c r="U100" s="12">
        <f>S100-'Surv-rate CEA'!P98*Parameter!$D$58</f>
        <v>1.5636669604693121E-2</v>
      </c>
      <c r="V100" s="12">
        <f t="shared" si="37"/>
        <v>1.3326550058811974E-2</v>
      </c>
      <c r="W100" s="12">
        <f>'Surv-rate CEA'!T98*UPFS+'Surv-rate CEA'!S98*UPD</f>
        <v>5.1340769206874845E-2</v>
      </c>
      <c r="X100" s="12">
        <f t="shared" si="38"/>
        <v>4.375582193589219E-2</v>
      </c>
      <c r="Y100" s="12">
        <f>W100-'Surv-rate CEA'!S98*UPD</f>
        <v>1.828174238446445E-3</v>
      </c>
      <c r="Z100" s="12">
        <f t="shared" si="39"/>
        <v>1.5580846894389024E-3</v>
      </c>
      <c r="AA100" s="12">
        <f>'Surv-rate CEA'!W98*UPFS+'Surv-rate CEA'!V98*UPD</f>
        <v>9.7325467276541427E-2</v>
      </c>
      <c r="AB100" s="12">
        <f t="shared" si="40"/>
        <v>8.2946864290642575E-2</v>
      </c>
      <c r="AC100" s="12">
        <f>AA100-'Surv-rate CEA'!V98*UPD</f>
        <v>5.060864274940699E-2</v>
      </c>
      <c r="AD100" s="12">
        <f t="shared" si="41"/>
        <v>4.3131857873755987E-2</v>
      </c>
      <c r="AE100" s="12">
        <f>'Surv-rate CEA'!Z98*UPFS+'Surv-rate CEA'!Y98*UPD</f>
        <v>8.6562458673395265E-2</v>
      </c>
      <c r="AF100" s="12">
        <f t="shared" si="42"/>
        <v>7.3773953654339197E-2</v>
      </c>
      <c r="AG100" s="12">
        <f>AE100-'Surv-rate CEA'!Y98*UPD</f>
        <v>1.5636669604693121E-2</v>
      </c>
      <c r="AH100" s="12">
        <f t="shared" si="43"/>
        <v>1.3326550058811974E-2</v>
      </c>
      <c r="AI100" s="12">
        <f>'Surv-rate CEA'!AC98*UPFS+'Surv-rate CEA'!AB98*UPD</f>
        <v>5.8533776674442248E-2</v>
      </c>
      <c r="AJ100" s="12">
        <f t="shared" si="44"/>
        <v>4.9886153810473399E-2</v>
      </c>
      <c r="AK100" s="12">
        <f>AI100-'Surv-rate CEA'!AB98*UPD</f>
        <v>1.0058667291155385E-2</v>
      </c>
      <c r="AL100" s="12">
        <f t="shared" si="45"/>
        <v>8.5726268169204322E-3</v>
      </c>
      <c r="AM100" s="12">
        <f>'Surv-rate CEA'!AF98*UPFS+'Surv-rate CEA'!AE98*UPD</f>
        <v>0.1609518520700145</v>
      </c>
      <c r="AN100" s="12">
        <f t="shared" si="46"/>
        <v>0.13717325798236327</v>
      </c>
      <c r="AO100" s="12">
        <f>AM100-'Surv-rate CEA'!AE98*UPD</f>
        <v>3.8241099842145632E-2</v>
      </c>
      <c r="AP100" s="12">
        <f t="shared" si="47"/>
        <v>3.2591462519450096E-2</v>
      </c>
      <c r="AQ100" s="42">
        <f>'Surv-rate CEA'!AI98*UPFS+'Surv-rate CEA'!AH98*UPD</f>
        <v>5.1340769206874845E-2</v>
      </c>
      <c r="AR100" s="12">
        <f t="shared" si="48"/>
        <v>4.375582193589219E-2</v>
      </c>
      <c r="AS100" s="42">
        <f>AQ100-'Surv-rate CEA'!AH98*UPD</f>
        <v>1.828174238446445E-3</v>
      </c>
      <c r="AT100" s="12">
        <f t="shared" si="49"/>
        <v>1.5580846894389024E-3</v>
      </c>
      <c r="AU100" s="12">
        <f>'Surv-rate CEA'!AL98*UPFS+'Surv-rate CEA'!AK98*UPD</f>
        <v>8.719126470040825E-2</v>
      </c>
      <c r="AV100" s="12">
        <f t="shared" si="50"/>
        <v>7.4309861568755714E-2</v>
      </c>
      <c r="AW100" s="12">
        <f>AU100-'Surv-rate CEA'!AK98*UPD</f>
        <v>6.5397635017134581E-2</v>
      </c>
      <c r="AX100" s="12">
        <f t="shared" si="51"/>
        <v>5.5735964167343104E-2</v>
      </c>
      <c r="AY100" s="12">
        <f>'Surv-rate CEA'!AO98*UPFS+'Surv-rate CEA'!AN98*UPD</f>
        <v>5.8533776674442248E-2</v>
      </c>
      <c r="AZ100" s="12">
        <f t="shared" si="52"/>
        <v>4.9886153810473399E-2</v>
      </c>
      <c r="BA100" s="12">
        <f>AY100-'Surv-rate CEA'!AN98*UPD</f>
        <v>1.0058667291155385E-2</v>
      </c>
      <c r="BB100" s="12">
        <f t="shared" si="53"/>
        <v>8.5726268169204322E-3</v>
      </c>
    </row>
    <row r="101" spans="1:54">
      <c r="A101" s="12">
        <v>96</v>
      </c>
      <c r="B101" s="12">
        <f t="shared" si="54"/>
        <v>5.4657534246575343</v>
      </c>
      <c r="C101" s="12">
        <f>'Surv-rate CEA'!D99*Parameter!$D$57+'Surv-rate CEA'!E99*Parameter!$D$58</f>
        <v>8.958139171987034E-2</v>
      </c>
      <c r="D101" s="12">
        <f t="shared" si="28"/>
        <v>7.6217149172872478E-2</v>
      </c>
      <c r="E101" s="12">
        <f>C101-'Surv-rate CEA'!E99*Parameter!$D$58</f>
        <v>9.4590809802411885E-3</v>
      </c>
      <c r="F101" s="12">
        <f t="shared" si="29"/>
        <v>8.0479234835264171E-3</v>
      </c>
      <c r="G101" s="12">
        <f>'Surv-rate CEA'!G99*Parameter!$D$57+'Surv-rate CEA'!H99*Parameter!$D$58</f>
        <v>5.0498532438922633E-2</v>
      </c>
      <c r="H101" s="12">
        <f t="shared" si="30"/>
        <v>4.2964884849570596E-2</v>
      </c>
      <c r="I101" s="12">
        <f>G101-'Surv-rate CEA'!H99*Parameter!$D$58</f>
        <v>1.7640994466070828E-3</v>
      </c>
      <c r="J101" s="12">
        <f t="shared" si="31"/>
        <v>1.500921431297768E-3</v>
      </c>
      <c r="K101" s="12">
        <f>'Surv-rate CEA'!K99*Parameter!$D$57+'Surv-rate CEA'!J99*Parameter!$D$58</f>
        <v>8.5418819205120511E-2</v>
      </c>
      <c r="L101" s="12">
        <f t="shared" si="32"/>
        <v>7.2675572019308188E-2</v>
      </c>
      <c r="M101" s="12">
        <f>K101-'Surv-rate CEA'!J99*Parameter!$D$58</f>
        <v>1.5283674024289845E-2</v>
      </c>
      <c r="N101" s="12">
        <f t="shared" si="33"/>
        <v>1.3003571842928512E-2</v>
      </c>
      <c r="O101" s="12">
        <f>'Surv-rate CEA'!N99*Parameter!$D$57+'Surv-rate CEA'!M99*Parameter!$D$58</f>
        <v>5.2163246001213824E-2</v>
      </c>
      <c r="P101" s="12">
        <f t="shared" si="34"/>
        <v>4.4381247326992439E-2</v>
      </c>
      <c r="Q101" s="12">
        <f>O101-'Surv-rate CEA'!M99*Parameter!$D$58</f>
        <v>1.7640994466070828E-3</v>
      </c>
      <c r="R101" s="12">
        <f t="shared" si="35"/>
        <v>1.500921431297768E-3</v>
      </c>
      <c r="S101" s="12">
        <f>'Surv-rate CEA'!Q99*Parameter!$D$57+'Surv-rate CEA'!P99*Parameter!$D$58</f>
        <v>8.5418819205120511E-2</v>
      </c>
      <c r="T101" s="12">
        <f t="shared" si="36"/>
        <v>7.2675572019308188E-2</v>
      </c>
      <c r="U101" s="12">
        <f>S101-'Surv-rate CEA'!P99*Parameter!$D$58</f>
        <v>1.5283674024289845E-2</v>
      </c>
      <c r="V101" s="12">
        <f t="shared" si="37"/>
        <v>1.3003571842928512E-2</v>
      </c>
      <c r="W101" s="12">
        <f>'Surv-rate CEA'!T99*UPFS+'Surv-rate CEA'!S99*UPD</f>
        <v>5.0498532438922633E-2</v>
      </c>
      <c r="X101" s="12">
        <f t="shared" si="38"/>
        <v>4.2964884849570596E-2</v>
      </c>
      <c r="Y101" s="12">
        <f>W101-'Surv-rate CEA'!S99*UPD</f>
        <v>1.7640994466070828E-3</v>
      </c>
      <c r="Z101" s="12">
        <f t="shared" si="39"/>
        <v>1.500921431297768E-3</v>
      </c>
      <c r="AA101" s="12">
        <f>'Surv-rate CEA'!W99*UPFS+'Surv-rate CEA'!V99*UPD</f>
        <v>9.610017136786686E-2</v>
      </c>
      <c r="AB101" s="12">
        <f t="shared" si="40"/>
        <v>8.1763421577415063E-2</v>
      </c>
      <c r="AC101" s="12">
        <f>AA101-'Surv-rate CEA'!V99*UPD</f>
        <v>4.9815055380458856E-2</v>
      </c>
      <c r="AD101" s="12">
        <f t="shared" si="41"/>
        <v>4.23833726412755E-2</v>
      </c>
      <c r="AE101" s="12">
        <f>'Surv-rate CEA'!Z99*UPFS+'Surv-rate CEA'!Y99*UPD</f>
        <v>8.5418819205120511E-2</v>
      </c>
      <c r="AF101" s="12">
        <f t="shared" si="42"/>
        <v>7.2675572019308188E-2</v>
      </c>
      <c r="AG101" s="12">
        <f>AE101-'Surv-rate CEA'!Y99*UPD</f>
        <v>1.5283674024289845E-2</v>
      </c>
      <c r="AH101" s="12">
        <f t="shared" si="43"/>
        <v>1.3003571842928512E-2</v>
      </c>
      <c r="AI101" s="12">
        <f>'Surv-rate CEA'!AC99*UPFS+'Surv-rate CEA'!AB99*UPD</f>
        <v>5.7615939364006448E-2</v>
      </c>
      <c r="AJ101" s="12">
        <f t="shared" si="44"/>
        <v>4.9020478036038387E-2</v>
      </c>
      <c r="AK101" s="12">
        <f>AI101-'Surv-rate CEA'!AB99*UPD</f>
        <v>9.8056718475047419E-3</v>
      </c>
      <c r="AL101" s="12">
        <f t="shared" si="45"/>
        <v>8.3428080273476105E-3</v>
      </c>
      <c r="AM101" s="12">
        <f>'Surv-rate CEA'!AF99*UPFS+'Surv-rate CEA'!AE99*UPD</f>
        <v>0.15945374051662206</v>
      </c>
      <c r="AN101" s="12">
        <f t="shared" si="46"/>
        <v>0.13566555836877184</v>
      </c>
      <c r="AO101" s="12">
        <f>AM101-'Surv-rate CEA'!AE99*UPD</f>
        <v>3.7578380458209229E-2</v>
      </c>
      <c r="AP101" s="12">
        <f t="shared" si="47"/>
        <v>3.1972231889572107E-2</v>
      </c>
      <c r="AQ101" s="42">
        <f>'Surv-rate CEA'!AI99*UPFS+'Surv-rate CEA'!AH99*UPD</f>
        <v>5.0498532438922633E-2</v>
      </c>
      <c r="AR101" s="12">
        <f t="shared" si="48"/>
        <v>4.2964884849570596E-2</v>
      </c>
      <c r="AS101" s="42">
        <f>AQ101-'Surv-rate CEA'!AH99*UPD</f>
        <v>1.7640994466070828E-3</v>
      </c>
      <c r="AT101" s="12">
        <f t="shared" si="49"/>
        <v>1.500921431297768E-3</v>
      </c>
      <c r="AU101" s="12">
        <f>'Surv-rate CEA'!AL99*UPFS+'Surv-rate CEA'!AK99*UPD</f>
        <v>8.6030228237458373E-2</v>
      </c>
      <c r="AV101" s="12">
        <f t="shared" si="50"/>
        <v>7.3195767704245282E-2</v>
      </c>
      <c r="AW101" s="12">
        <f>AU101-'Surv-rate CEA'!AK99*UPD</f>
        <v>6.4470974493847116E-2</v>
      </c>
      <c r="AX101" s="12">
        <f t="shared" si="51"/>
        <v>5.4852841488374174E-2</v>
      </c>
      <c r="AY101" s="12">
        <f>'Surv-rate CEA'!AO99*UPFS+'Surv-rate CEA'!AN99*UPD</f>
        <v>5.7615939364006448E-2</v>
      </c>
      <c r="AZ101" s="12">
        <f t="shared" si="52"/>
        <v>4.9020478036038387E-2</v>
      </c>
      <c r="BA101" s="12">
        <f>AY101-'Surv-rate CEA'!AN99*UPD</f>
        <v>9.8056718475047419E-3</v>
      </c>
      <c r="BB101" s="12">
        <f t="shared" si="53"/>
        <v>8.3428080273476105E-3</v>
      </c>
    </row>
    <row r="102" spans="1:54">
      <c r="A102" s="12">
        <v>97</v>
      </c>
      <c r="B102" s="12">
        <f t="shared" si="54"/>
        <v>5.5232876712328771</v>
      </c>
      <c r="C102" s="12">
        <f>'Surv-rate CEA'!D100*Parameter!$D$57+'Surv-rate CEA'!E100*Parameter!$D$58</f>
        <v>8.8436473227484574E-2</v>
      </c>
      <c r="D102" s="12">
        <f t="shared" si="28"/>
        <v>7.5115183063744789E-2</v>
      </c>
      <c r="E102" s="12">
        <f>C102-'Surv-rate CEA'!E100*Parameter!$D$58</f>
        <v>9.220861055641183E-3</v>
      </c>
      <c r="F102" s="12">
        <f t="shared" si="29"/>
        <v>7.8319118902243339E-3</v>
      </c>
      <c r="G102" s="12">
        <f>'Surv-rate CEA'!G100*Parameter!$D$57+'Surv-rate CEA'!H100*Parameter!$D$58</f>
        <v>4.9675525239858805E-2</v>
      </c>
      <c r="H102" s="12">
        <f t="shared" si="30"/>
        <v>4.2192842342112041E-2</v>
      </c>
      <c r="I102" s="12">
        <f>G102-'Surv-rate CEA'!H100*Parameter!$D$58</f>
        <v>1.7026982702014401E-3</v>
      </c>
      <c r="J102" s="12">
        <f t="shared" si="31"/>
        <v>1.446218823533479E-3</v>
      </c>
      <c r="K102" s="12">
        <f>'Surv-rate CEA'!K100*Parameter!$D$57+'Surv-rate CEA'!J100*Parameter!$D$58</f>
        <v>8.4297710901856671E-2</v>
      </c>
      <c r="L102" s="12">
        <f t="shared" si="32"/>
        <v>7.1599847383779516E-2</v>
      </c>
      <c r="M102" s="12">
        <f>K102-'Surv-rate CEA'!J100*Parameter!$D$58</f>
        <v>1.4941050382366206E-2</v>
      </c>
      <c r="N102" s="12">
        <f t="shared" si="33"/>
        <v>1.2690462358773479E-2</v>
      </c>
      <c r="O102" s="12">
        <f>'Surv-rate CEA'!N100*Parameter!$D$57+'Surv-rate CEA'!M100*Parameter!$D$58</f>
        <v>5.1282296846950307E-2</v>
      </c>
      <c r="P102" s="12">
        <f t="shared" si="34"/>
        <v>4.3557584048826731E-2</v>
      </c>
      <c r="Q102" s="12">
        <f>O102-'Surv-rate CEA'!M100*Parameter!$D$58</f>
        <v>1.7026982702014401E-3</v>
      </c>
      <c r="R102" s="12">
        <f t="shared" si="35"/>
        <v>1.446218823533479E-3</v>
      </c>
      <c r="S102" s="12">
        <f>'Surv-rate CEA'!Q100*Parameter!$D$57+'Surv-rate CEA'!P100*Parameter!$D$58</f>
        <v>8.4297710901856671E-2</v>
      </c>
      <c r="T102" s="12">
        <f t="shared" si="36"/>
        <v>7.1599847383779516E-2</v>
      </c>
      <c r="U102" s="12">
        <f>S102-'Surv-rate CEA'!P100*Parameter!$D$58</f>
        <v>1.4941050382366206E-2</v>
      </c>
      <c r="V102" s="12">
        <f t="shared" si="37"/>
        <v>1.2690462358773479E-2</v>
      </c>
      <c r="W102" s="12">
        <f>'Surv-rate CEA'!T100*UPFS+'Surv-rate CEA'!S100*UPD</f>
        <v>4.9675525239858805E-2</v>
      </c>
      <c r="X102" s="12">
        <f t="shared" si="38"/>
        <v>4.2192842342112041E-2</v>
      </c>
      <c r="Y102" s="12">
        <f>W102-'Surv-rate CEA'!S100*UPD</f>
        <v>1.7026982702014401E-3</v>
      </c>
      <c r="Z102" s="12">
        <f t="shared" si="39"/>
        <v>1.446218823533479E-3</v>
      </c>
      <c r="AA102" s="12">
        <f>'Surv-rate CEA'!W100*UPFS+'Surv-rate CEA'!V100*UPD</f>
        <v>9.489821717634836E-2</v>
      </c>
      <c r="AB102" s="12">
        <f t="shared" si="40"/>
        <v>8.0603586907953065E-2</v>
      </c>
      <c r="AC102" s="12">
        <f>AA102-'Surv-rate CEA'!V100*UPD</f>
        <v>4.9039371897056178E-2</v>
      </c>
      <c r="AD102" s="12">
        <f t="shared" si="41"/>
        <v>4.1652513526892143E-2</v>
      </c>
      <c r="AE102" s="12">
        <f>'Surv-rate CEA'!Z100*UPFS+'Surv-rate CEA'!Y100*UPD</f>
        <v>8.4297710901856671E-2</v>
      </c>
      <c r="AF102" s="12">
        <f t="shared" si="42"/>
        <v>7.1599847383779516E-2</v>
      </c>
      <c r="AG102" s="12">
        <f>AE102-'Surv-rate CEA'!Y100*UPD</f>
        <v>1.4941050382366206E-2</v>
      </c>
      <c r="AH102" s="12">
        <f t="shared" si="43"/>
        <v>1.2690462358773479E-2</v>
      </c>
      <c r="AI102" s="12">
        <f>'Surv-rate CEA'!AC100*UPFS+'Surv-rate CEA'!AB100*UPD</f>
        <v>5.6718416457633591E-2</v>
      </c>
      <c r="AJ102" s="12">
        <f t="shared" si="44"/>
        <v>4.8174854557370535E-2</v>
      </c>
      <c r="AK102" s="12">
        <f>AI102-'Surv-rate CEA'!AB100*UPD</f>
        <v>9.5607552763764675E-3</v>
      </c>
      <c r="AL102" s="12">
        <f t="shared" si="45"/>
        <v>8.1206074440052511E-3</v>
      </c>
      <c r="AM102" s="12">
        <f>'Surv-rate CEA'!AF100*UPFS+'Surv-rate CEA'!AE100*UPD</f>
        <v>0.15797939575675185</v>
      </c>
      <c r="AN102" s="12">
        <f t="shared" si="46"/>
        <v>0.1341827732325292</v>
      </c>
      <c r="AO102" s="12">
        <f>AM102-'Surv-rate CEA'!AE100*UPD</f>
        <v>3.6931693981490085E-2</v>
      </c>
      <c r="AP102" s="12">
        <f t="shared" si="47"/>
        <v>3.136862940178483E-2</v>
      </c>
      <c r="AQ102" s="42">
        <f>'Surv-rate CEA'!AI100*UPFS+'Surv-rate CEA'!AH100*UPD</f>
        <v>4.9675525239858805E-2</v>
      </c>
      <c r="AR102" s="12">
        <f t="shared" si="48"/>
        <v>4.2192842342112041E-2</v>
      </c>
      <c r="AS102" s="42">
        <f>AQ102-'Surv-rate CEA'!AH100*UPD</f>
        <v>1.7026982702014401E-3</v>
      </c>
      <c r="AT102" s="12">
        <f t="shared" si="49"/>
        <v>1.446218823533479E-3</v>
      </c>
      <c r="AU102" s="12">
        <f>'Surv-rate CEA'!AL100*UPFS+'Surv-rate CEA'!AK100*UPD</f>
        <v>8.4892125730407289E-2</v>
      </c>
      <c r="AV102" s="12">
        <f t="shared" si="50"/>
        <v>7.2104724806328152E-2</v>
      </c>
      <c r="AW102" s="12">
        <f>AU102-'Surv-rate CEA'!AK100*UPD</f>
        <v>6.3563834344955703E-2</v>
      </c>
      <c r="AX102" s="12">
        <f t="shared" si="51"/>
        <v>5.3989139082618091E-2</v>
      </c>
      <c r="AY102" s="12">
        <f>'Surv-rate CEA'!AO100*UPFS+'Surv-rate CEA'!AN100*UPD</f>
        <v>5.6718416457633591E-2</v>
      </c>
      <c r="AZ102" s="12">
        <f t="shared" si="52"/>
        <v>4.8174854557370535E-2</v>
      </c>
      <c r="BA102" s="12">
        <f>AY102-'Surv-rate CEA'!AN100*UPD</f>
        <v>9.5607552763764675E-3</v>
      </c>
      <c r="BB102" s="12">
        <f t="shared" si="53"/>
        <v>8.1206074440052511E-3</v>
      </c>
    </row>
    <row r="103" spans="1:54">
      <c r="A103" s="12">
        <v>98</v>
      </c>
      <c r="B103" s="12">
        <f t="shared" si="54"/>
        <v>5.580821917808219</v>
      </c>
      <c r="C103" s="12">
        <f>'Surv-rate CEA'!D101*Parameter!$D$57+'Surv-rate CEA'!E101*Parameter!$D$58</f>
        <v>8.7313560550725894E-2</v>
      </c>
      <c r="D103" s="12">
        <f t="shared" si="28"/>
        <v>7.4035401106216342E-2</v>
      </c>
      <c r="E103" s="12">
        <f>C103-'Surv-rate CEA'!E101*Parameter!$D$58</f>
        <v>8.9902413588181102E-3</v>
      </c>
      <c r="F103" s="12">
        <f t="shared" si="29"/>
        <v>7.6230555808694568E-3</v>
      </c>
      <c r="G103" s="12">
        <f>'Surv-rate CEA'!G101*Parameter!$D$57+'Surv-rate CEA'!H101*Parameter!$D$58</f>
        <v>4.887117518091702E-2</v>
      </c>
      <c r="H103" s="12">
        <f t="shared" si="30"/>
        <v>4.1439119355914024E-2</v>
      </c>
      <c r="I103" s="12">
        <f>G103-'Surv-rate CEA'!H101*Parameter!$D$58</f>
        <v>1.6438407461586771E-3</v>
      </c>
      <c r="J103" s="12">
        <f t="shared" si="31"/>
        <v>1.3938546112306932E-3</v>
      </c>
      <c r="K103" s="12">
        <f>'Surv-rate CEA'!K101*Parameter!$D$57+'Surv-rate CEA'!J101*Parameter!$D$58</f>
        <v>8.319853017900454E-2</v>
      </c>
      <c r="L103" s="12">
        <f t="shared" si="32"/>
        <v>7.0546161608788474E-2</v>
      </c>
      <c r="M103" s="12">
        <f>K103-'Surv-rate CEA'!J101*Parameter!$D$58</f>
        <v>1.4608419775291134E-2</v>
      </c>
      <c r="N103" s="12">
        <f t="shared" si="33"/>
        <v>1.2386852749674866E-2</v>
      </c>
      <c r="O103" s="12">
        <f>'Surv-rate CEA'!N101*Parameter!$D$57+'Surv-rate CEA'!M101*Parameter!$D$58</f>
        <v>5.0422405180813243E-2</v>
      </c>
      <c r="P103" s="12">
        <f t="shared" si="34"/>
        <v>4.2754446946793701E-2</v>
      </c>
      <c r="Q103" s="12">
        <f>O103-'Surv-rate CEA'!M101*Parameter!$D$58</f>
        <v>1.6438407461586771E-3</v>
      </c>
      <c r="R103" s="12">
        <f t="shared" si="35"/>
        <v>1.3938546112306932E-3</v>
      </c>
      <c r="S103" s="12">
        <f>'Surv-rate CEA'!Q101*Parameter!$D$57+'Surv-rate CEA'!P101*Parameter!$D$58</f>
        <v>8.319853017900454E-2</v>
      </c>
      <c r="T103" s="12">
        <f t="shared" si="36"/>
        <v>7.0546161608788474E-2</v>
      </c>
      <c r="U103" s="12">
        <f>S103-'Surv-rate CEA'!P101*Parameter!$D$58</f>
        <v>1.4608419775291134E-2</v>
      </c>
      <c r="V103" s="12">
        <f t="shared" si="37"/>
        <v>1.2386852749674866E-2</v>
      </c>
      <c r="W103" s="12">
        <f>'Surv-rate CEA'!T101*UPFS+'Surv-rate CEA'!S101*UPD</f>
        <v>4.887117518091702E-2</v>
      </c>
      <c r="X103" s="12">
        <f t="shared" si="38"/>
        <v>4.1439119355914024E-2</v>
      </c>
      <c r="Y103" s="12">
        <f>W103-'Surv-rate CEA'!S101*UPD</f>
        <v>1.6438407461586771E-3</v>
      </c>
      <c r="Z103" s="12">
        <f t="shared" si="39"/>
        <v>1.3938546112306932E-3</v>
      </c>
      <c r="AA103" s="12">
        <f>'Surv-rate CEA'!W101*UPFS+'Surv-rate CEA'!V101*UPD</f>
        <v>9.3718995087805568E-2</v>
      </c>
      <c r="AB103" s="12">
        <f t="shared" si="40"/>
        <v>7.9466732874399079E-2</v>
      </c>
      <c r="AC103" s="12">
        <f>AA103-'Surv-rate CEA'!V101*UPD</f>
        <v>4.8281056576816611E-2</v>
      </c>
      <c r="AD103" s="12">
        <f t="shared" si="41"/>
        <v>4.0938742698734501E-2</v>
      </c>
      <c r="AE103" s="12">
        <f>'Surv-rate CEA'!Z101*UPFS+'Surv-rate CEA'!Y101*UPD</f>
        <v>8.319853017900454E-2</v>
      </c>
      <c r="AF103" s="12">
        <f t="shared" si="42"/>
        <v>7.0546161608788474E-2</v>
      </c>
      <c r="AG103" s="12">
        <f>AE103-'Surv-rate CEA'!Y101*UPD</f>
        <v>1.4608419775291134E-2</v>
      </c>
      <c r="AH103" s="12">
        <f t="shared" si="43"/>
        <v>1.2386852749674866E-2</v>
      </c>
      <c r="AI103" s="12">
        <f>'Surv-rate CEA'!AC101*UPFS+'Surv-rate CEA'!AB101*UPD</f>
        <v>5.5840616738647125E-2</v>
      </c>
      <c r="AJ103" s="12">
        <f t="shared" si="44"/>
        <v>4.7348687101844089E-2</v>
      </c>
      <c r="AK103" s="12">
        <f>AI103-'Surv-rate CEA'!AB101*UPD</f>
        <v>9.3236023558568928E-3</v>
      </c>
      <c r="AL103" s="12">
        <f t="shared" si="45"/>
        <v>7.9057208962370045E-3</v>
      </c>
      <c r="AM103" s="12">
        <f>'Surv-rate CEA'!AF101*UPFS+'Surv-rate CEA'!AE101*UPD</f>
        <v>0.15652826662536221</v>
      </c>
      <c r="AN103" s="12">
        <f t="shared" si="46"/>
        <v>0.13272432060924727</v>
      </c>
      <c r="AO103" s="12">
        <f>AM103-'Surv-rate CEA'!AE101*UPD</f>
        <v>3.6300535440908624E-2</v>
      </c>
      <c r="AP103" s="12">
        <f t="shared" si="47"/>
        <v>3.0780152416035551E-2</v>
      </c>
      <c r="AQ103" s="42">
        <f>'Surv-rate CEA'!AI101*UPFS+'Surv-rate CEA'!AH101*UPD</f>
        <v>4.887117518091702E-2</v>
      </c>
      <c r="AR103" s="12">
        <f t="shared" si="48"/>
        <v>4.1439119355914024E-2</v>
      </c>
      <c r="AS103" s="42">
        <f>AQ103-'Surv-rate CEA'!AH101*UPD</f>
        <v>1.6438407461586771E-3</v>
      </c>
      <c r="AT103" s="12">
        <f t="shared" si="49"/>
        <v>1.3938546112306932E-3</v>
      </c>
      <c r="AU103" s="12">
        <f>'Surv-rate CEA'!AL101*UPFS+'Surv-rate CEA'!AK101*UPD</f>
        <v>8.3776343240509712E-2</v>
      </c>
      <c r="AV103" s="12">
        <f t="shared" si="50"/>
        <v>7.1036104081677237E-2</v>
      </c>
      <c r="AW103" s="12">
        <f>AU103-'Surv-rate CEA'!AK101*UPD</f>
        <v>6.2675658520929989E-2</v>
      </c>
      <c r="AX103" s="12">
        <f t="shared" si="51"/>
        <v>5.3144293840788982E-2</v>
      </c>
      <c r="AY103" s="12">
        <f>'Surv-rate CEA'!AO101*UPFS+'Surv-rate CEA'!AN101*UPD</f>
        <v>5.5840616738647125E-2</v>
      </c>
      <c r="AZ103" s="12">
        <f t="shared" si="52"/>
        <v>4.7348687101844089E-2</v>
      </c>
      <c r="BA103" s="12">
        <f>AY103-'Surv-rate CEA'!AN101*UPD</f>
        <v>9.3236023558568928E-3</v>
      </c>
      <c r="BB103" s="12">
        <f t="shared" si="53"/>
        <v>7.9057208962370045E-3</v>
      </c>
    </row>
    <row r="104" spans="1:54">
      <c r="A104" s="12">
        <v>99</v>
      </c>
      <c r="B104" s="12">
        <f t="shared" si="54"/>
        <v>5.6383561643835618</v>
      </c>
      <c r="C104" s="12">
        <f>'Surv-rate CEA'!D102*Parameter!$D$57+'Surv-rate CEA'!E102*Parameter!$D$58</f>
        <v>8.6212075489211448E-2</v>
      </c>
      <c r="D104" s="12">
        <f t="shared" si="28"/>
        <v>7.2977209947764576E-2</v>
      </c>
      <c r="E104" s="12">
        <f>C104-'Surv-rate CEA'!E102*Parameter!$D$58</f>
        <v>8.7669260672260524E-3</v>
      </c>
      <c r="F104" s="12">
        <f t="shared" si="29"/>
        <v>7.4210695030135108E-3</v>
      </c>
      <c r="G104" s="12">
        <f>'Surv-rate CEA'!G102*Parameter!$D$57+'Surv-rate CEA'!H102*Parameter!$D$58</f>
        <v>4.80849310274193E-2</v>
      </c>
      <c r="H104" s="12">
        <f t="shared" si="30"/>
        <v>4.0703162370228349E-2</v>
      </c>
      <c r="I104" s="12">
        <f>G104-'Surv-rate CEA'!H102*Parameter!$D$58</f>
        <v>1.5874041412666171E-3</v>
      </c>
      <c r="J104" s="12">
        <f t="shared" si="31"/>
        <v>1.343713448862063E-3</v>
      </c>
      <c r="K104" s="12">
        <f>'Surv-rate CEA'!K102*Parameter!$D$57+'Surv-rate CEA'!J102*Parameter!$D$58</f>
        <v>8.2120694102655892E-2</v>
      </c>
      <c r="L104" s="12">
        <f t="shared" si="32"/>
        <v>6.9513917865666353E-2</v>
      </c>
      <c r="M104" s="12">
        <f>K104-'Surv-rate CEA'!J102*Parameter!$D$58</f>
        <v>1.4285419929385854E-2</v>
      </c>
      <c r="N104" s="12">
        <f t="shared" si="33"/>
        <v>1.2092390578269179E-2</v>
      </c>
      <c r="O104" s="12">
        <f>'Surv-rate CEA'!N102*Parameter!$D$57+'Surv-rate CEA'!M102*Parameter!$D$58</f>
        <v>4.958290394945964E-2</v>
      </c>
      <c r="P104" s="12">
        <f t="shared" si="34"/>
        <v>4.1971173652957348E-2</v>
      </c>
      <c r="Q104" s="12">
        <f>O104-'Surv-rate CEA'!M102*Parameter!$D$58</f>
        <v>1.5874041412666171E-3</v>
      </c>
      <c r="R104" s="12">
        <f t="shared" si="35"/>
        <v>1.343713448862063E-3</v>
      </c>
      <c r="S104" s="12">
        <f>'Surv-rate CEA'!Q102*Parameter!$D$57+'Surv-rate CEA'!P102*Parameter!$D$58</f>
        <v>8.2120694102655892E-2</v>
      </c>
      <c r="T104" s="12">
        <f t="shared" si="36"/>
        <v>6.9513917865666353E-2</v>
      </c>
      <c r="U104" s="12">
        <f>S104-'Surv-rate CEA'!P102*Parameter!$D$58</f>
        <v>1.4285419929385854E-2</v>
      </c>
      <c r="V104" s="12">
        <f t="shared" si="37"/>
        <v>1.2092390578269179E-2</v>
      </c>
      <c r="W104" s="12">
        <f>'Surv-rate CEA'!T102*UPFS+'Surv-rate CEA'!S102*UPD</f>
        <v>4.80849310274193E-2</v>
      </c>
      <c r="X104" s="12">
        <f t="shared" si="38"/>
        <v>4.0703162370228349E-2</v>
      </c>
      <c r="Y104" s="12">
        <f>W104-'Surv-rate CEA'!S102*UPD</f>
        <v>1.5874041412666171E-3</v>
      </c>
      <c r="Z104" s="12">
        <f t="shared" si="39"/>
        <v>1.343713448862063E-3</v>
      </c>
      <c r="AA104" s="12">
        <f>'Surv-rate CEA'!W102*UPFS+'Surv-rate CEA'!V102*UPD</f>
        <v>9.256191592198923E-2</v>
      </c>
      <c r="AB104" s="12">
        <f t="shared" si="40"/>
        <v>7.8352253243823694E-2</v>
      </c>
      <c r="AC104" s="12">
        <f>AA104-'Surv-rate CEA'!V102*UPD</f>
        <v>4.7539593812390347E-2</v>
      </c>
      <c r="AD104" s="12">
        <f t="shared" si="41"/>
        <v>4.0241542716512008E-2</v>
      </c>
      <c r="AE104" s="12">
        <f>'Surv-rate CEA'!Z102*UPFS+'Surv-rate CEA'!Y102*UPD</f>
        <v>8.2120694102655892E-2</v>
      </c>
      <c r="AF104" s="12">
        <f t="shared" si="42"/>
        <v>6.9513917865666353E-2</v>
      </c>
      <c r="AG104" s="12">
        <f>AE104-'Surv-rate CEA'!Y102*UPD</f>
        <v>1.4285419929385854E-2</v>
      </c>
      <c r="AH104" s="12">
        <f t="shared" si="43"/>
        <v>1.2092390578269179E-2</v>
      </c>
      <c r="AI104" s="12">
        <f>'Surv-rate CEA'!AC102*UPFS+'Surv-rate CEA'!AB102*UPD</f>
        <v>5.4981970501206748E-2</v>
      </c>
      <c r="AJ104" s="12">
        <f t="shared" si="44"/>
        <v>4.6541401327363681E-2</v>
      </c>
      <c r="AK104" s="12">
        <f>AI104-'Surv-rate CEA'!AB102*UPD</f>
        <v>9.0939124571542268E-3</v>
      </c>
      <c r="AL104" s="12">
        <f t="shared" si="45"/>
        <v>7.6978585060904188E-3</v>
      </c>
      <c r="AM104" s="12">
        <f>'Surv-rate CEA'!AF102*UPFS+'Surv-rate CEA'!AE102*UPD</f>
        <v>0.15509981898174752</v>
      </c>
      <c r="AN104" s="12">
        <f t="shared" si="46"/>
        <v>0.13128963649770495</v>
      </c>
      <c r="AO104" s="12">
        <f>AM104-'Surv-rate CEA'!AE102*UPD</f>
        <v>3.5684419584043586E-2</v>
      </c>
      <c r="AP104" s="12">
        <f t="shared" si="47"/>
        <v>3.0206318141299742E-2</v>
      </c>
      <c r="AQ104" s="42">
        <f>'Surv-rate CEA'!AI102*UPFS+'Surv-rate CEA'!AH102*UPD</f>
        <v>4.80849310274193E-2</v>
      </c>
      <c r="AR104" s="12">
        <f t="shared" si="48"/>
        <v>4.0703162370228349E-2</v>
      </c>
      <c r="AS104" s="42">
        <f>AQ104-'Surv-rate CEA'!AH102*UPD</f>
        <v>1.5874041412666171E-3</v>
      </c>
      <c r="AT104" s="12">
        <f t="shared" si="49"/>
        <v>1.343713448862063E-3</v>
      </c>
      <c r="AU104" s="12">
        <f>'Surv-rate CEA'!AL102*UPFS+'Surv-rate CEA'!AK102*UPD</f>
        <v>8.268228777339226E-2</v>
      </c>
      <c r="AV104" s="12">
        <f t="shared" si="50"/>
        <v>6.9989298361752328E-2</v>
      </c>
      <c r="AW104" s="12">
        <f>AU104-'Surv-rate CEA'!AK102*UPD</f>
        <v>6.1805911091798442E-2</v>
      </c>
      <c r="AX104" s="12">
        <f t="shared" si="51"/>
        <v>5.2317763192274373E-2</v>
      </c>
      <c r="AY104" s="12">
        <f>'Surv-rate CEA'!AO102*UPFS+'Surv-rate CEA'!AN102*UPD</f>
        <v>5.4981970501206748E-2</v>
      </c>
      <c r="AZ104" s="12">
        <f t="shared" si="52"/>
        <v>4.6541401327363681E-2</v>
      </c>
      <c r="BA104" s="12">
        <f>AY104-'Surv-rate CEA'!AN102*UPD</f>
        <v>9.0939124571542268E-3</v>
      </c>
      <c r="BB104" s="12">
        <f t="shared" si="53"/>
        <v>7.6978585060904188E-3</v>
      </c>
    </row>
    <row r="105" spans="1:54">
      <c r="A105" s="12">
        <v>100</v>
      </c>
      <c r="B105" s="12">
        <f t="shared" si="54"/>
        <v>5.6958904109589037</v>
      </c>
      <c r="C105" s="12">
        <f>'Surv-rate CEA'!D103*Parameter!$D$57+'Surv-rate CEA'!E103*Parameter!$D$58</f>
        <v>8.5131459315166483E-2</v>
      </c>
      <c r="D105" s="12">
        <f t="shared" si="28"/>
        <v>7.1940036360698456E-2</v>
      </c>
      <c r="E105" s="12">
        <f>C105-'Surv-rate CEA'!E103*Parameter!$D$58</f>
        <v>8.5506330046847406E-3</v>
      </c>
      <c r="F105" s="12">
        <f t="shared" si="29"/>
        <v>7.2256819536796113E-3</v>
      </c>
      <c r="G105" s="12">
        <f>'Surv-rate CEA'!G103*Parameter!$D$57+'Surv-rate CEA'!H103*Parameter!$D$58</f>
        <v>4.7316261796278791E-2</v>
      </c>
      <c r="H105" s="12">
        <f t="shared" si="30"/>
        <v>3.9984438437439075E-2</v>
      </c>
      <c r="I105" s="12">
        <f>G105-'Surv-rate CEA'!H103*Parameter!$D$58</f>
        <v>1.5332724985999621E-3</v>
      </c>
      <c r="J105" s="12">
        <f t="shared" si="31"/>
        <v>1.2956864617083949E-3</v>
      </c>
      <c r="K105" s="12">
        <f>'Surv-rate CEA'!K103*Parameter!$D$57+'Surv-rate CEA'!J103*Parameter!$D$58</f>
        <v>8.1063639526220838E-2</v>
      </c>
      <c r="L105" s="12">
        <f t="shared" si="32"/>
        <v>6.8502539742178917E-2</v>
      </c>
      <c r="M105" s="12">
        <f>K105-'Surv-rate CEA'!J103*Parameter!$D$58</f>
        <v>1.3971704346735211E-2</v>
      </c>
      <c r="N105" s="12">
        <f t="shared" si="33"/>
        <v>1.1806738975353063E-2</v>
      </c>
      <c r="O105" s="12">
        <f>'Surv-rate CEA'!N103*Parameter!$D$57+'Surv-rate CEA'!M103*Parameter!$D$58</f>
        <v>4.8763152745661849E-2</v>
      </c>
      <c r="P105" s="12">
        <f t="shared" si="34"/>
        <v>4.1207128478769527E-2</v>
      </c>
      <c r="Q105" s="12">
        <f>O105-'Surv-rate CEA'!M103*Parameter!$D$58</f>
        <v>1.5332724985999621E-3</v>
      </c>
      <c r="R105" s="12">
        <f t="shared" si="35"/>
        <v>1.2956864617083949E-3</v>
      </c>
      <c r="S105" s="12">
        <f>'Surv-rate CEA'!Q103*Parameter!$D$57+'Surv-rate CEA'!P103*Parameter!$D$58</f>
        <v>8.1063639526220838E-2</v>
      </c>
      <c r="T105" s="12">
        <f t="shared" si="36"/>
        <v>6.8502539742178917E-2</v>
      </c>
      <c r="U105" s="12">
        <f>S105-'Surv-rate CEA'!P103*Parameter!$D$58</f>
        <v>1.3971704346735211E-2</v>
      </c>
      <c r="V105" s="12">
        <f t="shared" si="37"/>
        <v>1.1806738975353063E-2</v>
      </c>
      <c r="W105" s="12">
        <f>'Surv-rate CEA'!T103*UPFS+'Surv-rate CEA'!S103*UPD</f>
        <v>4.7316261796278791E-2</v>
      </c>
      <c r="X105" s="12">
        <f t="shared" si="38"/>
        <v>3.9984438437439075E-2</v>
      </c>
      <c r="Y105" s="12">
        <f>W105-'Surv-rate CEA'!S103*UPD</f>
        <v>1.5332724985999621E-3</v>
      </c>
      <c r="Z105" s="12">
        <f t="shared" si="39"/>
        <v>1.2956864617083949E-3</v>
      </c>
      <c r="AA105" s="12">
        <f>'Surv-rate CEA'!W103*UPFS+'Surv-rate CEA'!V103*UPD</f>
        <v>9.1426410093000218E-2</v>
      </c>
      <c r="AB105" s="12">
        <f t="shared" si="40"/>
        <v>7.7259562085843489E-2</v>
      </c>
      <c r="AC105" s="12">
        <f>AA105-'Surv-rate CEA'!V103*UPD</f>
        <v>4.681448720021867E-2</v>
      </c>
      <c r="AD105" s="12">
        <f t="shared" si="41"/>
        <v>3.9560415602921437E-2</v>
      </c>
      <c r="AE105" s="12">
        <f>'Surv-rate CEA'!Z103*UPFS+'Surv-rate CEA'!Y103*UPD</f>
        <v>8.1063639526220838E-2</v>
      </c>
      <c r="AF105" s="12">
        <f t="shared" si="42"/>
        <v>6.8502539742178917E-2</v>
      </c>
      <c r="AG105" s="12">
        <f>AE105-'Surv-rate CEA'!Y103*UPD</f>
        <v>1.3971704346735211E-2</v>
      </c>
      <c r="AH105" s="12">
        <f t="shared" si="43"/>
        <v>1.1806738975353063E-2</v>
      </c>
      <c r="AI105" s="12">
        <f>'Surv-rate CEA'!AC103*UPFS+'Surv-rate CEA'!AB103*UPD</f>
        <v>5.4141928607394016E-2</v>
      </c>
      <c r="AJ105" s="12">
        <f t="shared" si="44"/>
        <v>4.5752443855503852E-2</v>
      </c>
      <c r="AK105" s="12">
        <f>AI105-'Surv-rate CEA'!AB103*UPD</f>
        <v>8.8713987612130604E-3</v>
      </c>
      <c r="AL105" s="12">
        <f t="shared" si="45"/>
        <v>7.4967439133070699E-3</v>
      </c>
      <c r="AM105" s="12">
        <f>'Surv-rate CEA'!AF103*UPFS+'Surv-rate CEA'!AE103*UPD</f>
        <v>0.15369353505005556</v>
      </c>
      <c r="AN105" s="12">
        <f t="shared" si="46"/>
        <v>0.12987817416558117</v>
      </c>
      <c r="AO105" s="12">
        <f>AM105-'Surv-rate CEA'!AE103*UPD</f>
        <v>3.5082879955693216E-2</v>
      </c>
      <c r="AP105" s="12">
        <f t="shared" si="47"/>
        <v>2.9646662702056528E-2</v>
      </c>
      <c r="AQ105" s="42">
        <f>'Surv-rate CEA'!AI103*UPFS+'Surv-rate CEA'!AH103*UPD</f>
        <v>4.7316261796278791E-2</v>
      </c>
      <c r="AR105" s="12">
        <f t="shared" si="48"/>
        <v>3.9984438437439075E-2</v>
      </c>
      <c r="AS105" s="42">
        <f>AQ105-'Surv-rate CEA'!AH103*UPD</f>
        <v>1.5332724985999621E-3</v>
      </c>
      <c r="AT105" s="12">
        <f t="shared" si="49"/>
        <v>1.2956864617083949E-3</v>
      </c>
      <c r="AU105" s="12">
        <f>'Surv-rate CEA'!AL103*UPFS+'Surv-rate CEA'!AK103*UPD</f>
        <v>8.1609386407213422E-2</v>
      </c>
      <c r="AV105" s="12">
        <f t="shared" si="50"/>
        <v>6.896372119940021E-2</v>
      </c>
      <c r="AW105" s="12">
        <f>AU105-'Surv-rate CEA'!AK103*UPD</f>
        <v>6.0954075361698321E-2</v>
      </c>
      <c r="AX105" s="12">
        <f t="shared" si="51"/>
        <v>5.1509024197734149E-2</v>
      </c>
      <c r="AY105" s="12">
        <f>'Surv-rate CEA'!AO103*UPFS+'Surv-rate CEA'!AN103*UPD</f>
        <v>5.4141928607394016E-2</v>
      </c>
      <c r="AZ105" s="12">
        <f t="shared" si="52"/>
        <v>4.5752443855503852E-2</v>
      </c>
      <c r="BA105" s="12">
        <f>AY105-'Surv-rate CEA'!AN103*UPD</f>
        <v>8.8713987612130604E-3</v>
      </c>
      <c r="BB105" s="12">
        <f t="shared" si="53"/>
        <v>7.4967439133070699E-3</v>
      </c>
    </row>
    <row r="106" spans="1:54">
      <c r="A106" s="12">
        <v>101</v>
      </c>
      <c r="B106" s="12">
        <f t="shared" si="54"/>
        <v>5.7534246575342465</v>
      </c>
      <c r="C106" s="12">
        <f>'Surv-rate CEA'!D104*Parameter!$D$57+'Surv-rate CEA'!E104*Parameter!$D$58</f>
        <v>8.4071171969988659E-2</v>
      </c>
      <c r="D106" s="12">
        <f t="shared" si="28"/>
        <v>7.0923326409479473E-2</v>
      </c>
      <c r="E106" s="12">
        <f>C106-'Surv-rate CEA'!E104*Parameter!$D$58</f>
        <v>8.3410929120195376E-3</v>
      </c>
      <c r="F106" s="12">
        <f t="shared" si="29"/>
        <v>7.0366338585375757E-3</v>
      </c>
      <c r="G106" s="12">
        <f>'Surv-rate CEA'!G104*Parameter!$D$57+'Surv-rate CEA'!H104*Parameter!$D$58</f>
        <v>4.6564655862522307E-2</v>
      </c>
      <c r="H106" s="12">
        <f t="shared" si="30"/>
        <v>3.9282434269640849E-2</v>
      </c>
      <c r="I106" s="12">
        <f>G106-'Surv-rate CEA'!H104*Parameter!$D$58</f>
        <v>1.4813362156469306E-3</v>
      </c>
      <c r="J106" s="12">
        <f t="shared" si="31"/>
        <v>1.2496708382037857E-3</v>
      </c>
      <c r="K106" s="12">
        <f>'Surv-rate CEA'!K104*Parameter!$D$57+'Surv-rate CEA'!J104*Parameter!$D$58</f>
        <v>8.002682226976314E-2</v>
      </c>
      <c r="L106" s="12">
        <f t="shared" si="32"/>
        <v>6.751147039294185E-2</v>
      </c>
      <c r="M106" s="12">
        <f>K106-'Surv-rate CEA'!J104*Parameter!$D$58</f>
        <v>1.3666941501303279E-2</v>
      </c>
      <c r="N106" s="12">
        <f t="shared" si="33"/>
        <v>1.1529575839173646E-2</v>
      </c>
      <c r="O106" s="12">
        <f>'Surv-rate CEA'!N104*Parameter!$D$57+'Surv-rate CEA'!M104*Parameter!$D$58</f>
        <v>4.7962536516724344E-2</v>
      </c>
      <c r="P106" s="12">
        <f t="shared" si="34"/>
        <v>4.0461701116959917E-2</v>
      </c>
      <c r="Q106" s="12">
        <f>O106-'Surv-rate CEA'!M104*Parameter!$D$58</f>
        <v>1.4813362156469306E-3</v>
      </c>
      <c r="R106" s="12">
        <f t="shared" si="35"/>
        <v>1.2496708382037857E-3</v>
      </c>
      <c r="S106" s="12">
        <f>'Surv-rate CEA'!Q104*Parameter!$D$57+'Surv-rate CEA'!P104*Parameter!$D$58</f>
        <v>8.002682226976314E-2</v>
      </c>
      <c r="T106" s="12">
        <f t="shared" si="36"/>
        <v>6.751147039294185E-2</v>
      </c>
      <c r="U106" s="12">
        <f>S106-'Surv-rate CEA'!P104*Parameter!$D$58</f>
        <v>1.3666941501303279E-2</v>
      </c>
      <c r="V106" s="12">
        <f t="shared" si="37"/>
        <v>1.1529575839173646E-2</v>
      </c>
      <c r="W106" s="12">
        <f>'Surv-rate CEA'!T104*UPFS+'Surv-rate CEA'!S104*UPD</f>
        <v>4.6564655862522307E-2</v>
      </c>
      <c r="X106" s="12">
        <f t="shared" si="38"/>
        <v>3.9282434269640849E-2</v>
      </c>
      <c r="Y106" s="12">
        <f>W106-'Surv-rate CEA'!S104*UPD</f>
        <v>1.4813362156469306E-3</v>
      </c>
      <c r="Z106" s="12">
        <f t="shared" si="39"/>
        <v>1.2496708382037857E-3</v>
      </c>
      <c r="AA106" s="12">
        <f>'Surv-rate CEA'!W104*UPFS+'Surv-rate CEA'!V104*UPD</f>
        <v>9.031192681060668E-2</v>
      </c>
      <c r="AB106" s="12">
        <f t="shared" si="40"/>
        <v>7.6188092942776925E-2</v>
      </c>
      <c r="AC106" s="12">
        <f>AA106-'Surv-rate CEA'!V104*UPD</f>
        <v>4.6105258677677612E-2</v>
      </c>
      <c r="AD106" s="12">
        <f t="shared" si="41"/>
        <v>3.8894881964506252E-2</v>
      </c>
      <c r="AE106" s="12">
        <f>'Surv-rate CEA'!Z104*UPFS+'Surv-rate CEA'!Y104*UPD</f>
        <v>8.002682226976314E-2</v>
      </c>
      <c r="AF106" s="12">
        <f t="shared" si="42"/>
        <v>6.751147039294185E-2</v>
      </c>
      <c r="AG106" s="12">
        <f>AE106-'Surv-rate CEA'!Y104*UPD</f>
        <v>1.3666941501303279E-2</v>
      </c>
      <c r="AH106" s="12">
        <f t="shared" si="43"/>
        <v>1.1529575839173646E-2</v>
      </c>
      <c r="AI106" s="12">
        <f>'Surv-rate CEA'!AC104*UPFS+'Surv-rate CEA'!AB104*UPD</f>
        <v>5.3319961592724632E-2</v>
      </c>
      <c r="AJ106" s="12">
        <f t="shared" si="44"/>
        <v>4.4981281354465559E-2</v>
      </c>
      <c r="AK106" s="12">
        <f>AI106-'Surv-rate CEA'!AB104*UPD</f>
        <v>8.6557875232099526E-3</v>
      </c>
      <c r="AL106" s="12">
        <f t="shared" si="45"/>
        <v>7.302113548016978E-3</v>
      </c>
      <c r="AM106" s="12">
        <f>'Surv-rate CEA'!AF104*UPFS+'Surv-rate CEA'!AE104*UPD</f>
        <v>0.15230891279054626</v>
      </c>
      <c r="AN106" s="12">
        <f t="shared" si="46"/>
        <v>0.12848940348747601</v>
      </c>
      <c r="AO106" s="12">
        <f>AM106-'Surv-rate CEA'!AE104*UPD</f>
        <v>3.4495468026614198E-2</v>
      </c>
      <c r="AP106" s="12">
        <f t="shared" si="47"/>
        <v>2.910074025579986E-2</v>
      </c>
      <c r="AQ106" s="42">
        <f>'Surv-rate CEA'!AI104*UPFS+'Surv-rate CEA'!AH104*UPD</f>
        <v>4.6564655862522307E-2</v>
      </c>
      <c r="AR106" s="12">
        <f t="shared" si="48"/>
        <v>3.9282434269640849E-2</v>
      </c>
      <c r="AS106" s="42">
        <f>AQ106-'Surv-rate CEA'!AH104*UPD</f>
        <v>1.4813362156469306E-3</v>
      </c>
      <c r="AT106" s="12">
        <f t="shared" si="49"/>
        <v>1.2496708382037857E-3</v>
      </c>
      <c r="AU106" s="12">
        <f>'Surv-rate CEA'!AL104*UPFS+'Surv-rate CEA'!AK104*UPD</f>
        <v>8.0557085463717426E-2</v>
      </c>
      <c r="AV106" s="12">
        <f t="shared" si="50"/>
        <v>6.795880600997331E-2</v>
      </c>
      <c r="AW106" s="12">
        <f>AU106-'Surv-rate CEA'!AK104*UPD</f>
        <v>6.0119653029356887E-2</v>
      </c>
      <c r="AX106" s="12">
        <f t="shared" si="51"/>
        <v>5.071757268886215E-2</v>
      </c>
      <c r="AY106" s="12">
        <f>'Surv-rate CEA'!AO104*UPFS+'Surv-rate CEA'!AN104*UPD</f>
        <v>5.3319961592724632E-2</v>
      </c>
      <c r="AZ106" s="12">
        <f t="shared" si="52"/>
        <v>4.4981281354465559E-2</v>
      </c>
      <c r="BA106" s="12">
        <f>AY106-'Surv-rate CEA'!AN104*UPD</f>
        <v>8.6557875232099526E-3</v>
      </c>
      <c r="BB106" s="12">
        <f t="shared" si="53"/>
        <v>7.302113548016978E-3</v>
      </c>
    </row>
    <row r="107" spans="1:54">
      <c r="A107" s="12">
        <v>102</v>
      </c>
      <c r="B107" s="12">
        <f t="shared" si="54"/>
        <v>5.8109589041095893</v>
      </c>
      <c r="C107" s="12">
        <f>'Surv-rate CEA'!D105*Parameter!$D$57+'Surv-rate CEA'!E105*Parameter!$D$58</f>
        <v>8.3030691300109538E-2</v>
      </c>
      <c r="D107" s="12">
        <f t="shared" si="28"/>
        <v>6.9926544658811249E-2</v>
      </c>
      <c r="E107" s="12">
        <f>C107-'Surv-rate CEA'!E105*Parameter!$D$58</f>
        <v>8.1380487620579395E-3</v>
      </c>
      <c r="F107" s="12">
        <f t="shared" si="29"/>
        <v>6.8536780952331705E-3</v>
      </c>
      <c r="G107" s="12">
        <f>'Surv-rate CEA'!G105*Parameter!$D$57+'Surv-rate CEA'!H105*Parameter!$D$58</f>
        <v>4.5829620111912668E-2</v>
      </c>
      <c r="H107" s="12">
        <f t="shared" si="30"/>
        <v>3.8596655372515103E-2</v>
      </c>
      <c r="I107" s="12">
        <f>G107-'Surv-rate CEA'!H105*Parameter!$D$58</f>
        <v>1.4314916516919435E-3</v>
      </c>
      <c r="J107" s="12">
        <f t="shared" si="31"/>
        <v>1.2055694508064407E-3</v>
      </c>
      <c r="K107" s="12">
        <f>'Surv-rate CEA'!K105*Parameter!$D$57+'Surv-rate CEA'!J105*Parameter!$D$58</f>
        <v>7.9009716339604449E-2</v>
      </c>
      <c r="L107" s="12">
        <f t="shared" si="32"/>
        <v>6.6540171731583206E-2</v>
      </c>
      <c r="M107" s="12">
        <f>K107-'Surv-rate CEA'!J105*Parameter!$D$58</f>
        <v>1.3370814082011101E-2</v>
      </c>
      <c r="N107" s="12">
        <f t="shared" si="33"/>
        <v>1.1260593081791892E-2</v>
      </c>
      <c r="O107" s="12">
        <f>'Surv-rate CEA'!N105*Parameter!$D$57+'Surv-rate CEA'!M105*Parameter!$D$58</f>
        <v>4.7180464346607887E-2</v>
      </c>
      <c r="P107" s="12">
        <f t="shared" si="34"/>
        <v>3.9734305417642307E-2</v>
      </c>
      <c r="Q107" s="12">
        <f>O107-'Surv-rate CEA'!M105*Parameter!$D$58</f>
        <v>1.4314916516919435E-3</v>
      </c>
      <c r="R107" s="12">
        <f t="shared" si="35"/>
        <v>1.2055694508064407E-3</v>
      </c>
      <c r="S107" s="12">
        <f>'Surv-rate CEA'!Q105*Parameter!$D$57+'Surv-rate CEA'!P105*Parameter!$D$58</f>
        <v>7.9009716339604449E-2</v>
      </c>
      <c r="T107" s="12">
        <f t="shared" si="36"/>
        <v>6.6540171731583206E-2</v>
      </c>
      <c r="U107" s="12">
        <f>S107-'Surv-rate CEA'!P105*Parameter!$D$58</f>
        <v>1.3370814082011101E-2</v>
      </c>
      <c r="V107" s="12">
        <f t="shared" si="37"/>
        <v>1.1260593081791892E-2</v>
      </c>
      <c r="W107" s="12">
        <f>'Surv-rate CEA'!T105*UPFS+'Surv-rate CEA'!S105*UPD</f>
        <v>4.5829620111912668E-2</v>
      </c>
      <c r="X107" s="12">
        <f t="shared" si="38"/>
        <v>3.8596655372515103E-2</v>
      </c>
      <c r="Y107" s="12">
        <f>W107-'Surv-rate CEA'!S105*UPD</f>
        <v>1.4314916516919435E-3</v>
      </c>
      <c r="Z107" s="12">
        <f t="shared" si="39"/>
        <v>1.2055694508064407E-3</v>
      </c>
      <c r="AA107" s="12">
        <f>'Surv-rate CEA'!W105*UPFS+'Surv-rate CEA'!V105*UPD</f>
        <v>8.9217933320156345E-2</v>
      </c>
      <c r="AB107" s="12">
        <f t="shared" si="40"/>
        <v>7.5137298039942096E-2</v>
      </c>
      <c r="AC107" s="12">
        <f>AA107-'Surv-rate CEA'!V105*UPD</f>
        <v>4.5411447705660433E-2</v>
      </c>
      <c r="AD107" s="12">
        <f t="shared" si="41"/>
        <v>3.8244480158952342E-2</v>
      </c>
      <c r="AE107" s="12">
        <f>'Surv-rate CEA'!Z105*UPFS+'Surv-rate CEA'!Y105*UPD</f>
        <v>7.9009716339604449E-2</v>
      </c>
      <c r="AF107" s="12">
        <f t="shared" si="42"/>
        <v>6.6540171731583206E-2</v>
      </c>
      <c r="AG107" s="12">
        <f>AE107-'Surv-rate CEA'!Y105*UPD</f>
        <v>1.3370814082011101E-2</v>
      </c>
      <c r="AH107" s="12">
        <f t="shared" si="43"/>
        <v>1.1260593081791892E-2</v>
      </c>
      <c r="AI107" s="12">
        <f>'Surv-rate CEA'!AC105*UPFS+'Surv-rate CEA'!AB105*UPD</f>
        <v>5.2515558817236116E-2</v>
      </c>
      <c r="AJ107" s="12">
        <f t="shared" si="44"/>
        <v>4.4227399668910691E-2</v>
      </c>
      <c r="AK107" s="12">
        <f>AI107-'Surv-rate CEA'!AB105*UPD</f>
        <v>8.4468173816465916E-3</v>
      </c>
      <c r="AL107" s="12">
        <f t="shared" si="45"/>
        <v>7.1137159478492059E-3</v>
      </c>
      <c r="AM107" s="12">
        <f>'Surv-rate CEA'!AF105*UPFS+'Surv-rate CEA'!AE105*UPD</f>
        <v>0.15094546529991862</v>
      </c>
      <c r="AN107" s="12">
        <f t="shared" si="46"/>
        <v>0.12712281031346634</v>
      </c>
      <c r="AO107" s="12">
        <f>AM107-'Surv-rate CEA'!AE105*UPD</f>
        <v>3.3921752369318436E-2</v>
      </c>
      <c r="AP107" s="12">
        <f t="shared" si="47"/>
        <v>2.8568122158404249E-2</v>
      </c>
      <c r="AQ107" s="42">
        <f>'Surv-rate CEA'!AI105*UPFS+'Surv-rate CEA'!AH105*UPD</f>
        <v>4.5829620111912668E-2</v>
      </c>
      <c r="AR107" s="12">
        <f t="shared" si="48"/>
        <v>3.8596655372515103E-2</v>
      </c>
      <c r="AS107" s="42">
        <f>AQ107-'Surv-rate CEA'!AH105*UPD</f>
        <v>1.4314916516919435E-3</v>
      </c>
      <c r="AT107" s="12">
        <f t="shared" si="49"/>
        <v>1.2055694508064407E-3</v>
      </c>
      <c r="AU107" s="12">
        <f>'Surv-rate CEA'!AL105*UPFS+'Surv-rate CEA'!AK105*UPD</f>
        <v>7.9524849719748297E-2</v>
      </c>
      <c r="AV107" s="12">
        <f t="shared" si="50"/>
        <v>6.6974005254438931E-2</v>
      </c>
      <c r="AW107" s="12">
        <f>AU107-'Surv-rate CEA'!AK105*UPD</f>
        <v>5.9302163391760351E-2</v>
      </c>
      <c r="AX107" s="12">
        <f t="shared" si="51"/>
        <v>4.9942922452490546E-2</v>
      </c>
      <c r="AY107" s="12">
        <f>'Surv-rate CEA'!AO105*UPFS+'Surv-rate CEA'!AN105*UPD</f>
        <v>5.2515558817236116E-2</v>
      </c>
      <c r="AZ107" s="12">
        <f t="shared" si="52"/>
        <v>4.4227399668910691E-2</v>
      </c>
      <c r="BA107" s="12">
        <f>AY107-'Surv-rate CEA'!AN105*UPD</f>
        <v>8.4468173816465916E-3</v>
      </c>
      <c r="BB107" s="12">
        <f t="shared" si="53"/>
        <v>7.1137159478492059E-3</v>
      </c>
    </row>
    <row r="108" spans="1:54">
      <c r="A108" s="12">
        <v>103</v>
      </c>
      <c r="B108" s="12">
        <f t="shared" si="54"/>
        <v>5.8684931506849312</v>
      </c>
      <c r="C108" s="12">
        <f>'Surv-rate CEA'!D106*Parameter!$D$57+'Surv-rate CEA'!E106*Parameter!$D$58</f>
        <v>8.2009512329930867E-2</v>
      </c>
      <c r="D108" s="12">
        <f t="shared" si="28"/>
        <v>6.8949173420191065E-2</v>
      </c>
      <c r="E108" s="12">
        <f>C108-'Surv-rate CEA'!E106*Parameter!$D$58</f>
        <v>7.9412551159587369E-3</v>
      </c>
      <c r="F108" s="12">
        <f t="shared" si="29"/>
        <v>6.6765788578452834E-3</v>
      </c>
      <c r="G108" s="12">
        <f>'Surv-rate CEA'!G106*Parameter!$D$57+'Surv-rate CEA'!H106*Parameter!$D$58</f>
        <v>4.5110679136946136E-2</v>
      </c>
      <c r="H108" s="12">
        <f t="shared" si="30"/>
        <v>3.7926625223702465E-2</v>
      </c>
      <c r="I108" s="12">
        <f>G108-'Surv-rate CEA'!H106*Parameter!$D$58</f>
        <v>1.3836407622176902E-3</v>
      </c>
      <c r="J108" s="12">
        <f t="shared" si="31"/>
        <v>1.1632905031990367E-3</v>
      </c>
      <c r="K108" s="12">
        <f>'Surv-rate CEA'!K106*Parameter!$D$57+'Surv-rate CEA'!J106*Parameter!$D$58</f>
        <v>7.8011813185916615E-2</v>
      </c>
      <c r="L108" s="12">
        <f t="shared" si="32"/>
        <v>6.5588123662286474E-2</v>
      </c>
      <c r="M108" s="12">
        <f>K108-'Surv-rate CEA'!J106*Parameter!$D$58</f>
        <v>1.3083018279683459E-2</v>
      </c>
      <c r="N108" s="12">
        <f t="shared" si="33"/>
        <v>1.0999495919404464E-2</v>
      </c>
      <c r="O108" s="12">
        <f>'Surv-rate CEA'!N106*Parameter!$D$57+'Surv-rate CEA'!M106*Parameter!$D$58</f>
        <v>4.6416368306926206E-2</v>
      </c>
      <c r="P108" s="12">
        <f t="shared" si="34"/>
        <v>3.9024378233763521E-2</v>
      </c>
      <c r="Q108" s="12">
        <f>O108-'Surv-rate CEA'!M106*Parameter!$D$58</f>
        <v>1.3836407622176902E-3</v>
      </c>
      <c r="R108" s="12">
        <f t="shared" si="35"/>
        <v>1.1632905031990367E-3</v>
      </c>
      <c r="S108" s="12">
        <f>'Surv-rate CEA'!Q106*Parameter!$D$57+'Surv-rate CEA'!P106*Parameter!$D$58</f>
        <v>7.8011813185916615E-2</v>
      </c>
      <c r="T108" s="12">
        <f t="shared" si="36"/>
        <v>6.5588123662286474E-2</v>
      </c>
      <c r="U108" s="12">
        <f>S108-'Surv-rate CEA'!P106*Parameter!$D$58</f>
        <v>1.3083018279683459E-2</v>
      </c>
      <c r="V108" s="12">
        <f t="shared" si="37"/>
        <v>1.0999495919404464E-2</v>
      </c>
      <c r="W108" s="12">
        <f>'Surv-rate CEA'!T106*UPFS+'Surv-rate CEA'!S106*UPD</f>
        <v>4.5110679136946136E-2</v>
      </c>
      <c r="X108" s="12">
        <f t="shared" si="38"/>
        <v>3.7926625223702465E-2</v>
      </c>
      <c r="Y108" s="12">
        <f>W108-'Surv-rate CEA'!S106*UPD</f>
        <v>1.3836407622176902E-3</v>
      </c>
      <c r="Z108" s="12">
        <f t="shared" si="39"/>
        <v>1.1632905031990367E-3</v>
      </c>
      <c r="AA108" s="12">
        <f>'Surv-rate CEA'!W106*UPFS+'Surv-rate CEA'!V106*UPD</f>
        <v>8.8143914178928584E-2</v>
      </c>
      <c r="AB108" s="12">
        <f t="shared" si="40"/>
        <v>7.4106647533853334E-2</v>
      </c>
      <c r="AC108" s="12">
        <f>AA108-'Surv-rate CEA'!V106*UPD</f>
        <v>4.4732610493857107E-2</v>
      </c>
      <c r="AD108" s="12">
        <f t="shared" si="41"/>
        <v>3.7608765506012519E-2</v>
      </c>
      <c r="AE108" s="12">
        <f>'Surv-rate CEA'!Z106*UPFS+'Surv-rate CEA'!Y106*UPD</f>
        <v>7.8011813185916615E-2</v>
      </c>
      <c r="AF108" s="12">
        <f t="shared" si="42"/>
        <v>6.5588123662286474E-2</v>
      </c>
      <c r="AG108" s="12">
        <f>AE108-'Surv-rate CEA'!Y106*UPD</f>
        <v>1.3083018279683459E-2</v>
      </c>
      <c r="AH108" s="12">
        <f t="shared" si="43"/>
        <v>1.0999495919404464E-2</v>
      </c>
      <c r="AI108" s="12">
        <f>'Surv-rate CEA'!AC106*UPFS+'Surv-rate CEA'!AB106*UPD</f>
        <v>5.1728227659488701E-2</v>
      </c>
      <c r="AJ108" s="12">
        <f t="shared" si="44"/>
        <v>4.3490302993930967E-2</v>
      </c>
      <c r="AK108" s="12">
        <f>AI108-'Surv-rate CEA'!AB106*UPD</f>
        <v>8.2442387090075411E-3</v>
      </c>
      <c r="AL108" s="12">
        <f t="shared" si="45"/>
        <v>6.9313111164221973E-3</v>
      </c>
      <c r="AM108" s="12">
        <f>'Surv-rate CEA'!AF106*UPFS+'Surv-rate CEA'!AE106*UPD</f>
        <v>0.14960272023913695</v>
      </c>
      <c r="AN108" s="12">
        <f t="shared" si="46"/>
        <v>0.12577789586654986</v>
      </c>
      <c r="AO108" s="12">
        <f>AM108-'Surv-rate CEA'!AE106*UPD</f>
        <v>3.3361317878026528E-2</v>
      </c>
      <c r="AP108" s="12">
        <f t="shared" si="47"/>
        <v>2.8048396174386942E-2</v>
      </c>
      <c r="AQ108" s="42">
        <f>'Surv-rate CEA'!AI106*UPFS+'Surv-rate CEA'!AH106*UPD</f>
        <v>4.5110679136946136E-2</v>
      </c>
      <c r="AR108" s="12">
        <f t="shared" si="48"/>
        <v>3.7926625223702465E-2</v>
      </c>
      <c r="AS108" s="42">
        <f>AQ108-'Surv-rate CEA'!AH106*UPD</f>
        <v>1.3836407622176902E-3</v>
      </c>
      <c r="AT108" s="12">
        <f t="shared" si="49"/>
        <v>1.1632905031990367E-3</v>
      </c>
      <c r="AU108" s="12">
        <f>'Surv-rate CEA'!AL106*UPFS+'Surv-rate CEA'!AK106*UPD</f>
        <v>7.8512161656946092E-2</v>
      </c>
      <c r="AV108" s="12">
        <f t="shared" si="50"/>
        <v>6.6008789662112793E-2</v>
      </c>
      <c r="AW108" s="12">
        <f>AU108-'Surv-rate CEA'!AK106*UPD</f>
        <v>5.850114258845443E-2</v>
      </c>
      <c r="AX108" s="12">
        <f t="shared" si="51"/>
        <v>4.9184604456409285E-2</v>
      </c>
      <c r="AY108" s="12">
        <f>'Surv-rate CEA'!AO106*UPFS+'Surv-rate CEA'!AN106*UPD</f>
        <v>5.1728227659488701E-2</v>
      </c>
      <c r="AZ108" s="12">
        <f t="shared" si="52"/>
        <v>4.3490302993930967E-2</v>
      </c>
      <c r="BA108" s="12">
        <f>AY108-'Surv-rate CEA'!AN106*UPD</f>
        <v>8.2442387090075411E-3</v>
      </c>
      <c r="BB108" s="12">
        <f t="shared" si="53"/>
        <v>6.9313111164221973E-3</v>
      </c>
    </row>
    <row r="109" spans="1:54">
      <c r="A109" s="12">
        <v>104</v>
      </c>
      <c r="B109" s="12">
        <f t="shared" si="54"/>
        <v>5.9260273972602739</v>
      </c>
      <c r="C109" s="12">
        <f>'Surv-rate CEA'!D107*Parameter!$D$57+'Surv-rate CEA'!E107*Parameter!$D$58</f>
        <v>8.1007146569753177E-2</v>
      </c>
      <c r="D109" s="12">
        <f t="shared" si="28"/>
        <v>6.799071203476352E-2</v>
      </c>
      <c r="E109" s="12">
        <f>C109-'Surv-rate CEA'!E107*Parameter!$D$58</f>
        <v>7.7504775180762819E-3</v>
      </c>
      <c r="F109" s="12">
        <f t="shared" si="29"/>
        <v>6.5051110596727538E-3</v>
      </c>
      <c r="G109" s="12">
        <f>'Surv-rate CEA'!G107*Parameter!$D$57+'Surv-rate CEA'!H107*Parameter!$D$58</f>
        <v>4.4407374473680233E-2</v>
      </c>
      <c r="H109" s="12">
        <f t="shared" si="30"/>
        <v>3.7271884493056039E-2</v>
      </c>
      <c r="I109" s="12">
        <f>G109-'Surv-rate CEA'!H107*Parameter!$D$58</f>
        <v>1.3376907582767425E-3</v>
      </c>
      <c r="J109" s="12">
        <f t="shared" si="31"/>
        <v>1.1227472018069823E-3</v>
      </c>
      <c r="K109" s="12">
        <f>'Surv-rate CEA'!K107*Parameter!$D$57+'Surv-rate CEA'!J107*Parameter!$D$58</f>
        <v>7.7032620996164064E-2</v>
      </c>
      <c r="L109" s="12">
        <f t="shared" si="32"/>
        <v>6.4654823348497897E-2</v>
      </c>
      <c r="M109" s="12">
        <f>K109-'Surv-rate CEA'!J107*Parameter!$D$58</f>
        <v>1.2803263114995883E-2</v>
      </c>
      <c r="N109" s="12">
        <f t="shared" si="33"/>
        <v>1.0746002203736763E-2</v>
      </c>
      <c r="O109" s="12">
        <f>'Surv-rate CEA'!N107*Parameter!$D$57+'Surv-rate CEA'!M107*Parameter!$D$58</f>
        <v>4.5669702372335745E-2</v>
      </c>
      <c r="P109" s="12">
        <f t="shared" si="34"/>
        <v>3.8331378331380936E-2</v>
      </c>
      <c r="Q109" s="12">
        <f>O109-'Surv-rate CEA'!M107*Parameter!$D$58</f>
        <v>1.3376907582767425E-3</v>
      </c>
      <c r="R109" s="12">
        <f t="shared" si="35"/>
        <v>1.1227472018069823E-3</v>
      </c>
      <c r="S109" s="12">
        <f>'Surv-rate CEA'!Q107*Parameter!$D$57+'Surv-rate CEA'!P107*Parameter!$D$58</f>
        <v>7.7032620996164064E-2</v>
      </c>
      <c r="T109" s="12">
        <f t="shared" si="36"/>
        <v>6.4654823348497897E-2</v>
      </c>
      <c r="U109" s="12">
        <f>S109-'Surv-rate CEA'!P107*Parameter!$D$58</f>
        <v>1.2803263114995883E-2</v>
      </c>
      <c r="V109" s="12">
        <f t="shared" si="37"/>
        <v>1.0746002203736763E-2</v>
      </c>
      <c r="W109" s="12">
        <f>'Surv-rate CEA'!T107*UPFS+'Surv-rate CEA'!S107*UPD</f>
        <v>4.4407374473680233E-2</v>
      </c>
      <c r="X109" s="12">
        <f t="shared" si="38"/>
        <v>3.7271884493056039E-2</v>
      </c>
      <c r="Y109" s="12">
        <f>W109-'Surv-rate CEA'!S107*UPD</f>
        <v>1.3376907582767425E-3</v>
      </c>
      <c r="Z109" s="12">
        <f t="shared" si="39"/>
        <v>1.1227472018069823E-3</v>
      </c>
      <c r="AA109" s="12">
        <f>'Surv-rate CEA'!W107*UPFS+'Surv-rate CEA'!V107*UPD</f>
        <v>8.7089370566903107E-2</v>
      </c>
      <c r="AB109" s="12">
        <f t="shared" si="40"/>
        <v>7.3095628796213272E-2</v>
      </c>
      <c r="AC109" s="12">
        <f>AA109-'Surv-rate CEA'!V107*UPD</f>
        <v>4.4068319266171364E-2</v>
      </c>
      <c r="AD109" s="12">
        <f t="shared" si="41"/>
        <v>3.6987309539440405E-2</v>
      </c>
      <c r="AE109" s="12">
        <f>'Surv-rate CEA'!Z107*UPFS+'Surv-rate CEA'!Y107*UPD</f>
        <v>7.7032620996164064E-2</v>
      </c>
      <c r="AF109" s="12">
        <f t="shared" si="42"/>
        <v>6.4654823348497897E-2</v>
      </c>
      <c r="AG109" s="12">
        <f>AE109-'Surv-rate CEA'!Y107*UPD</f>
        <v>1.2803263114995883E-2</v>
      </c>
      <c r="AH109" s="12">
        <f t="shared" si="43"/>
        <v>1.0746002203736763E-2</v>
      </c>
      <c r="AI109" s="12">
        <f>'Surv-rate CEA'!AC107*UPFS+'Surv-rate CEA'!AB107*UPD</f>
        <v>5.0957492750989999E-2</v>
      </c>
      <c r="AJ109" s="12">
        <f t="shared" si="44"/>
        <v>4.2769513090586415E-2</v>
      </c>
      <c r="AK109" s="12">
        <f>AI109-'Surv-rate CEA'!AB107*UPD</f>
        <v>8.0478130011770038E-3</v>
      </c>
      <c r="AL109" s="12">
        <f t="shared" si="45"/>
        <v>6.7546699204062447E-3</v>
      </c>
      <c r="AM109" s="12">
        <f>'Surv-rate CEA'!AF107*UPFS+'Surv-rate CEA'!AE107*UPD</f>
        <v>0.14828021928728055</v>
      </c>
      <c r="AN109" s="12">
        <f t="shared" si="46"/>
        <v>0.12445417616743241</v>
      </c>
      <c r="AO109" s="12">
        <f>AM109-'Surv-rate CEA'!AE107*UPD</f>
        <v>3.2813765030075853E-2</v>
      </c>
      <c r="AP109" s="12">
        <f t="shared" si="47"/>
        <v>2.7541165729312499E-2</v>
      </c>
      <c r="AQ109" s="42">
        <f>'Surv-rate CEA'!AI107*UPFS+'Surv-rate CEA'!AH107*UPD</f>
        <v>4.4407374473680233E-2</v>
      </c>
      <c r="AR109" s="12">
        <f t="shared" si="48"/>
        <v>3.7271884493056039E-2</v>
      </c>
      <c r="AS109" s="42">
        <f>AQ109-'Surv-rate CEA'!AH107*UPD</f>
        <v>1.3376907582767425E-3</v>
      </c>
      <c r="AT109" s="12">
        <f t="shared" si="49"/>
        <v>1.1227472018069823E-3</v>
      </c>
      <c r="AU109" s="12">
        <f>'Surv-rate CEA'!AL107*UPFS+'Surv-rate CEA'!AK107*UPD</f>
        <v>7.7518520747489328E-2</v>
      </c>
      <c r="AV109" s="12">
        <f t="shared" si="50"/>
        <v>6.5062647490799624E-2</v>
      </c>
      <c r="AW109" s="12">
        <f>AU109-'Surv-rate CEA'!AK107*UPD</f>
        <v>5.7716142884088009E-2</v>
      </c>
      <c r="AX109" s="12">
        <f t="shared" si="51"/>
        <v>4.8442166114446447E-2</v>
      </c>
      <c r="AY109" s="12">
        <f>'Surv-rate CEA'!AO107*UPFS+'Surv-rate CEA'!AN107*UPD</f>
        <v>5.0957492750989999E-2</v>
      </c>
      <c r="AZ109" s="12">
        <f t="shared" si="52"/>
        <v>4.2769513090586415E-2</v>
      </c>
      <c r="BA109" s="12">
        <f>AY109-'Surv-rate CEA'!AN107*UPD</f>
        <v>8.0478130011770038E-3</v>
      </c>
      <c r="BB109" s="12">
        <f t="shared" si="53"/>
        <v>6.7546699204062447E-3</v>
      </c>
    </row>
    <row r="110" spans="1:54">
      <c r="A110" s="12">
        <v>105</v>
      </c>
      <c r="B110" s="12">
        <f t="shared" si="54"/>
        <v>5.9835616438356167</v>
      </c>
      <c r="C110" s="12">
        <f>'Surv-rate CEA'!D108*Parameter!$D$57+'Surv-rate CEA'!E108*Parameter!$D$58</f>
        <v>8.002312135675306E-2</v>
      </c>
      <c r="D110" s="12">
        <f t="shared" si="28"/>
        <v>6.7050676190458139E-2</v>
      </c>
      <c r="E110" s="12">
        <f>C110-'Surv-rate CEA'!E108*Parameter!$D$58</f>
        <v>7.5654919267739984E-3</v>
      </c>
      <c r="F110" s="12">
        <f t="shared" si="29"/>
        <v>6.3390597717648328E-3</v>
      </c>
      <c r="G110" s="12">
        <f>'Surv-rate CEA'!G108*Parameter!$D$57+'Surv-rate CEA'!H108*Parameter!$D$58</f>
        <v>4.3719263877019583E-2</v>
      </c>
      <c r="H110" s="12">
        <f t="shared" si="30"/>
        <v>3.6631990302335979E-2</v>
      </c>
      <c r="I110" s="12">
        <f>G110-'Surv-rate CEA'!H108*Parameter!$D$58</f>
        <v>1.2935537889528295E-3</v>
      </c>
      <c r="J110" s="12">
        <f t="shared" si="31"/>
        <v>1.0838574497906289E-3</v>
      </c>
      <c r="K110" s="12">
        <f>'Surv-rate CEA'!K108*Parameter!$D$57+'Surv-rate CEA'!J108*Parameter!$D$58</f>
        <v>7.6071664022402077E-2</v>
      </c>
      <c r="L110" s="12">
        <f t="shared" si="32"/>
        <v>6.373978451672789E-2</v>
      </c>
      <c r="M110" s="12">
        <f>K110-'Surv-rate CEA'!J108*Parameter!$D$58</f>
        <v>1.2531269804764503E-2</v>
      </c>
      <c r="N110" s="12">
        <f t="shared" si="33"/>
        <v>1.0499841791832632E-2</v>
      </c>
      <c r="O110" s="12">
        <f>'Surv-rate CEA'!N108*Parameter!$D$57+'Surv-rate CEA'!M108*Parameter!$D$58</f>
        <v>4.4939941396172252E-2</v>
      </c>
      <c r="P110" s="12">
        <f t="shared" si="34"/>
        <v>3.7654785360589103E-2</v>
      </c>
      <c r="Q110" s="12">
        <f>O110-'Surv-rate CEA'!M108*Parameter!$D$58</f>
        <v>1.2935537889528295E-3</v>
      </c>
      <c r="R110" s="12">
        <f t="shared" si="35"/>
        <v>1.0838574497906289E-3</v>
      </c>
      <c r="S110" s="12">
        <f>'Surv-rate CEA'!Q108*Parameter!$D$57+'Surv-rate CEA'!P108*Parameter!$D$58</f>
        <v>7.6071664022402077E-2</v>
      </c>
      <c r="T110" s="12">
        <f t="shared" si="36"/>
        <v>6.373978451672789E-2</v>
      </c>
      <c r="U110" s="12">
        <f>S110-'Surv-rate CEA'!P108*Parameter!$D$58</f>
        <v>1.2531269804764503E-2</v>
      </c>
      <c r="V110" s="12">
        <f t="shared" si="37"/>
        <v>1.0499841791832632E-2</v>
      </c>
      <c r="W110" s="12">
        <f>'Surv-rate CEA'!T108*UPFS+'Surv-rate CEA'!S108*UPD</f>
        <v>4.3719263877019583E-2</v>
      </c>
      <c r="X110" s="12">
        <f t="shared" si="38"/>
        <v>3.6631990302335979E-2</v>
      </c>
      <c r="Y110" s="12">
        <f>W110-'Surv-rate CEA'!S108*UPD</f>
        <v>1.2935537889528295E-3</v>
      </c>
      <c r="Z110" s="12">
        <f t="shared" si="39"/>
        <v>1.0838574497906289E-3</v>
      </c>
      <c r="AA110" s="12">
        <f>'Surv-rate CEA'!W108*UPFS+'Surv-rate CEA'!V108*UPD</f>
        <v>8.605381963005701E-2</v>
      </c>
      <c r="AB110" s="12">
        <f t="shared" si="40"/>
        <v>7.2103745731734337E-2</v>
      </c>
      <c r="AC110" s="12">
        <f>AA110-'Surv-rate CEA'!V108*UPD</f>
        <v>4.3418161563893574E-2</v>
      </c>
      <c r="AD110" s="12">
        <f t="shared" si="41"/>
        <v>3.6379699297494961E-2</v>
      </c>
      <c r="AE110" s="12">
        <f>'Surv-rate CEA'!Z108*UPFS+'Surv-rate CEA'!Y108*UPD</f>
        <v>7.6071664022402077E-2</v>
      </c>
      <c r="AF110" s="12">
        <f t="shared" si="42"/>
        <v>6.373978451672789E-2</v>
      </c>
      <c r="AG110" s="12">
        <f>AE110-'Surv-rate CEA'!Y108*UPD</f>
        <v>1.2531269804764503E-2</v>
      </c>
      <c r="AH110" s="12">
        <f t="shared" si="43"/>
        <v>1.0499841791832632E-2</v>
      </c>
      <c r="AI110" s="12">
        <f>'Surv-rate CEA'!AC108*UPFS+'Surv-rate CEA'!AB108*UPD</f>
        <v>5.0202895248722082E-2</v>
      </c>
      <c r="AJ110" s="12">
        <f t="shared" si="44"/>
        <v>4.2064568540620774E-2</v>
      </c>
      <c r="AK110" s="12">
        <f>AI110-'Surv-rate CEA'!AB108*UPD</f>
        <v>7.8573123030200032E-3</v>
      </c>
      <c r="AL110" s="12">
        <f t="shared" si="45"/>
        <v>6.5835735225621486E-3</v>
      </c>
      <c r="AM110" s="12">
        <f>'Surv-rate CEA'!AF108*UPFS+'Surv-rate CEA'!AE108*UPD</f>
        <v>0.14697751762003841</v>
      </c>
      <c r="AN110" s="12">
        <f t="shared" si="46"/>
        <v>0.12315118148521087</v>
      </c>
      <c r="AO110" s="12">
        <f>AM110-'Surv-rate CEA'!AE108*UPD</f>
        <v>3.227870918626928E-2</v>
      </c>
      <c r="AP110" s="12">
        <f t="shared" si="47"/>
        <v>2.704604920177691E-2</v>
      </c>
      <c r="AQ110" s="42">
        <f>'Surv-rate CEA'!AI108*UPFS+'Surv-rate CEA'!AH108*UPD</f>
        <v>4.3719263877019583E-2</v>
      </c>
      <c r="AR110" s="12">
        <f t="shared" si="48"/>
        <v>3.6631990302335979E-2</v>
      </c>
      <c r="AS110" s="42">
        <f>AQ110-'Surv-rate CEA'!AH108*UPD</f>
        <v>1.2935537889528295E-3</v>
      </c>
      <c r="AT110" s="12">
        <f t="shared" si="49"/>
        <v>1.0838574497906289E-3</v>
      </c>
      <c r="AU110" s="12">
        <f>'Surv-rate CEA'!AL108*UPFS+'Surv-rate CEA'!AK108*UPD</f>
        <v>7.6543442773889775E-2</v>
      </c>
      <c r="AV110" s="12">
        <f t="shared" si="50"/>
        <v>6.413508382226879E-2</v>
      </c>
      <c r="AW110" s="12">
        <f>AU110-'Surv-rate CEA'!AK108*UPD</f>
        <v>5.6946731986974003E-2</v>
      </c>
      <c r="AX110" s="12">
        <f t="shared" si="51"/>
        <v>4.7715170588521101E-2</v>
      </c>
      <c r="AY110" s="12">
        <f>'Surv-rate CEA'!AO108*UPFS+'Surv-rate CEA'!AN108*UPD</f>
        <v>5.0202895248722082E-2</v>
      </c>
      <c r="AZ110" s="12">
        <f t="shared" si="52"/>
        <v>4.2064568540620774E-2</v>
      </c>
      <c r="BA110" s="12">
        <f>AY110-'Surv-rate CEA'!AN108*UPD</f>
        <v>7.8573123030200032E-3</v>
      </c>
      <c r="BB110" s="12">
        <f t="shared" si="53"/>
        <v>6.5835735225621486E-3</v>
      </c>
    </row>
    <row r="111" spans="1:54">
      <c r="A111" s="12">
        <v>106</v>
      </c>
      <c r="B111" s="12">
        <f t="shared" si="54"/>
        <v>6.0410958904109586</v>
      </c>
      <c r="C111" s="12">
        <f>'Surv-rate CEA'!D109*Parameter!$D$57+'Surv-rate CEA'!E109*Parameter!$D$58</f>
        <v>7.9056979227180427E-2</v>
      </c>
      <c r="D111" s="12">
        <f t="shared" si="28"/>
        <v>6.6128597271514211E-2</v>
      </c>
      <c r="E111" s="12">
        <f>C111-'Surv-rate CEA'!E109*Parameter!$D$58</f>
        <v>7.3860841787921905E-3</v>
      </c>
      <c r="F111" s="12">
        <f t="shared" si="29"/>
        <v>6.1782196948011502E-3</v>
      </c>
      <c r="G111" s="12">
        <f>'Surv-rate CEA'!G109*Parameter!$D$57+'Surv-rate CEA'!H109*Parameter!$D$58</f>
        <v>4.3045920632237056E-2</v>
      </c>
      <c r="H111" s="12">
        <f t="shared" si="30"/>
        <v>3.6006515522061543E-2</v>
      </c>
      <c r="I111" s="12">
        <f>G111-'Surv-rate CEA'!H109*Parameter!$D$58</f>
        <v>1.2511466451865794E-3</v>
      </c>
      <c r="J111" s="12">
        <f t="shared" si="31"/>
        <v>1.046543561820079E-3</v>
      </c>
      <c r="K111" s="12">
        <f>'Surv-rate CEA'!K109*Parameter!$D$57+'Surv-rate CEA'!J109*Parameter!$D$58</f>
        <v>7.5128481940552896E-2</v>
      </c>
      <c r="L111" s="12">
        <f t="shared" si="32"/>
        <v>6.2842536793499992E-2</v>
      </c>
      <c r="M111" s="12">
        <f>K111-'Surv-rate CEA'!J109*Parameter!$D$58</f>
        <v>1.226677116411061E-2</v>
      </c>
      <c r="N111" s="12">
        <f t="shared" si="33"/>
        <v>1.0260755951757924E-2</v>
      </c>
      <c r="O111" s="12">
        <f>'Surv-rate CEA'!N109*Parameter!$D$57+'Surv-rate CEA'!M109*Parameter!$D$58</f>
        <v>4.422658014248354E-2</v>
      </c>
      <c r="P111" s="12">
        <f t="shared" si="34"/>
        <v>3.6994098883215691E-2</v>
      </c>
      <c r="Q111" s="12">
        <f>O111-'Surv-rate CEA'!M109*Parameter!$D$58</f>
        <v>1.2511466451865794E-3</v>
      </c>
      <c r="R111" s="12">
        <f t="shared" si="35"/>
        <v>1.046543561820079E-3</v>
      </c>
      <c r="S111" s="12">
        <f>'Surv-rate CEA'!Q109*Parameter!$D$57+'Surv-rate CEA'!P109*Parameter!$D$58</f>
        <v>7.5128481940552896E-2</v>
      </c>
      <c r="T111" s="12">
        <f t="shared" si="36"/>
        <v>6.2842536793499992E-2</v>
      </c>
      <c r="U111" s="12">
        <f>S111-'Surv-rate CEA'!P109*Parameter!$D$58</f>
        <v>1.226677116411061E-2</v>
      </c>
      <c r="V111" s="12">
        <f t="shared" si="37"/>
        <v>1.0260755951757924E-2</v>
      </c>
      <c r="W111" s="12">
        <f>'Surv-rate CEA'!T109*UPFS+'Surv-rate CEA'!S109*UPD</f>
        <v>4.3045920632237056E-2</v>
      </c>
      <c r="X111" s="12">
        <f t="shared" si="38"/>
        <v>3.6006515522061543E-2</v>
      </c>
      <c r="Y111" s="12">
        <f>W111-'Surv-rate CEA'!S109*UPD</f>
        <v>1.2511466451865794E-3</v>
      </c>
      <c r="Z111" s="12">
        <f t="shared" si="39"/>
        <v>1.046543561820079E-3</v>
      </c>
      <c r="AA111" s="12">
        <f>'Surv-rate CEA'!W109*UPFS+'Surv-rate CEA'!V109*UPD</f>
        <v>8.5036793854410972E-2</v>
      </c>
      <c r="AB111" s="12">
        <f t="shared" si="40"/>
        <v>7.1130518127939801E-2</v>
      </c>
      <c r="AC111" s="12">
        <f>AA111-'Surv-rate CEA'!V109*UPD</f>
        <v>4.2781739584402977E-2</v>
      </c>
      <c r="AD111" s="12">
        <f t="shared" si="41"/>
        <v>3.5785536649737257E-2</v>
      </c>
      <c r="AE111" s="12">
        <f>'Surv-rate CEA'!Z109*UPFS+'Surv-rate CEA'!Y109*UPD</f>
        <v>7.5128481940552896E-2</v>
      </c>
      <c r="AF111" s="12">
        <f t="shared" si="42"/>
        <v>6.2842536793499992E-2</v>
      </c>
      <c r="AG111" s="12">
        <f>AE111-'Surv-rate CEA'!Y109*UPD</f>
        <v>1.226677116411061E-2</v>
      </c>
      <c r="AH111" s="12">
        <f t="shared" si="43"/>
        <v>1.0260755951757924E-2</v>
      </c>
      <c r="AI111" s="12">
        <f>'Surv-rate CEA'!AC109*UPFS+'Surv-rate CEA'!AB109*UPD</f>
        <v>4.9463992143593434E-2</v>
      </c>
      <c r="AJ111" s="12">
        <f t="shared" si="44"/>
        <v>4.1375024038111011E-2</v>
      </c>
      <c r="AK111" s="12">
        <f>AI111-'Surv-rate CEA'!AB109*UPD</f>
        <v>7.6725186677251145E-3</v>
      </c>
      <c r="AL111" s="12">
        <f t="shared" si="45"/>
        <v>6.4178128483529254E-3</v>
      </c>
      <c r="AM111" s="12">
        <f>'Surv-rate CEA'!AF109*UPFS+'Surv-rate CEA'!AE109*UPD</f>
        <v>0.14569418341154639</v>
      </c>
      <c r="AN111" s="12">
        <f t="shared" si="46"/>
        <v>0.1218684558125874</v>
      </c>
      <c r="AO111" s="12">
        <f>AM111-'Surv-rate CEA'!AE109*UPD</f>
        <v>3.1755779927820138E-2</v>
      </c>
      <c r="AP111" s="12">
        <f t="shared" si="47"/>
        <v>2.6562679252582263E-2</v>
      </c>
      <c r="AQ111" s="42">
        <f>'Surv-rate CEA'!AI109*UPFS+'Surv-rate CEA'!AH109*UPD</f>
        <v>4.3045920632237056E-2</v>
      </c>
      <c r="AR111" s="12">
        <f t="shared" si="48"/>
        <v>3.6006515522061543E-2</v>
      </c>
      <c r="AS111" s="42">
        <f>AQ111-'Surv-rate CEA'!AH109*UPD</f>
        <v>1.2511466451865794E-3</v>
      </c>
      <c r="AT111" s="12">
        <f t="shared" si="49"/>
        <v>1.046543561820079E-3</v>
      </c>
      <c r="AU111" s="12">
        <f>'Surv-rate CEA'!AL109*UPFS+'Surv-rate CEA'!AK109*UPD</f>
        <v>7.5586459180962517E-2</v>
      </c>
      <c r="AV111" s="12">
        <f t="shared" si="50"/>
        <v>6.3225619891116691E-2</v>
      </c>
      <c r="AW111" s="12">
        <f>AU111-'Surv-rate CEA'!AK109*UPD</f>
        <v>5.6192492401584609E-2</v>
      </c>
      <c r="AX111" s="12">
        <f t="shared" si="51"/>
        <v>4.7003196125528716E-2</v>
      </c>
      <c r="AY111" s="12">
        <f>'Surv-rate CEA'!AO109*UPFS+'Surv-rate CEA'!AN109*UPD</f>
        <v>4.9463992143593434E-2</v>
      </c>
      <c r="AZ111" s="12">
        <f t="shared" si="52"/>
        <v>4.1375024038111011E-2</v>
      </c>
      <c r="BA111" s="12">
        <f>AY111-'Surv-rate CEA'!AN109*UPD</f>
        <v>7.6725186677251145E-3</v>
      </c>
      <c r="BB111" s="12">
        <f t="shared" si="53"/>
        <v>6.4178128483529254E-3</v>
      </c>
    </row>
    <row r="112" spans="1:54">
      <c r="A112" s="12">
        <v>107</v>
      </c>
      <c r="B112" s="12">
        <f t="shared" si="54"/>
        <v>6.0986301369863014</v>
      </c>
      <c r="C112" s="12">
        <f>'Surv-rate CEA'!D110*Parameter!$D$57+'Surv-rate CEA'!E110*Parameter!$D$58</f>
        <v>7.810827731806852E-2</v>
      </c>
      <c r="D112" s="12">
        <f t="shared" si="28"/>
        <v>6.5224021738620852E-2</v>
      </c>
      <c r="E112" s="12">
        <f>C112-'Surv-rate CEA'!E110*Parameter!$D$58</f>
        <v>7.2120494849525069E-3</v>
      </c>
      <c r="F112" s="12">
        <f t="shared" si="29"/>
        <v>6.0223946621049832E-3</v>
      </c>
      <c r="G112" s="12">
        <f>'Surv-rate CEA'!G110*Parameter!$D$57+'Surv-rate CEA'!H110*Parameter!$D$58</f>
        <v>4.2386932900657641E-2</v>
      </c>
      <c r="H112" s="12">
        <f t="shared" si="30"/>
        <v>3.5395048103389948E-2</v>
      </c>
      <c r="I112" s="12">
        <f>G112-'Surv-rate CEA'!H110*Parameter!$D$58</f>
        <v>1.2103904833811602E-3</v>
      </c>
      <c r="J112" s="12">
        <f t="shared" si="31"/>
        <v>1.010731998079929E-3</v>
      </c>
      <c r="K112" s="12">
        <f>'Surv-rate CEA'!K110*Parameter!$D$57+'Surv-rate CEA'!J110*Parameter!$D$58</f>
        <v>7.4202629239908294E-2</v>
      </c>
      <c r="L112" s="12">
        <f t="shared" si="32"/>
        <v>6.1962625073630047E-2</v>
      </c>
      <c r="M112" s="12">
        <f>K112-'Surv-rate CEA'!J110*Parameter!$D$58</f>
        <v>1.2009511042210201E-2</v>
      </c>
      <c r="N112" s="12">
        <f t="shared" si="33"/>
        <v>1.002849680191481E-2</v>
      </c>
      <c r="O112" s="12">
        <f>'Surv-rate CEA'!N110*Parameter!$D$57+'Surv-rate CEA'!M110*Parameter!$D$58</f>
        <v>4.3529132370890566E-2</v>
      </c>
      <c r="P112" s="12">
        <f t="shared" si="34"/>
        <v>3.6348837453690726E-2</v>
      </c>
      <c r="Q112" s="12">
        <f>O112-'Surv-rate CEA'!M110*Parameter!$D$58</f>
        <v>1.2103904833811602E-3</v>
      </c>
      <c r="R112" s="12">
        <f t="shared" si="35"/>
        <v>1.010731998079929E-3</v>
      </c>
      <c r="S112" s="12">
        <f>'Surv-rate CEA'!Q110*Parameter!$D$57+'Surv-rate CEA'!P110*Parameter!$D$58</f>
        <v>7.4202629239908294E-2</v>
      </c>
      <c r="T112" s="12">
        <f t="shared" si="36"/>
        <v>6.1962625073630047E-2</v>
      </c>
      <c r="U112" s="12">
        <f>S112-'Surv-rate CEA'!P110*Parameter!$D$58</f>
        <v>1.2009511042210201E-2</v>
      </c>
      <c r="V112" s="12">
        <f t="shared" si="37"/>
        <v>1.002849680191481E-2</v>
      </c>
      <c r="W112" s="12">
        <f>'Surv-rate CEA'!T110*UPFS+'Surv-rate CEA'!S110*UPD</f>
        <v>4.2386932900657641E-2</v>
      </c>
      <c r="X112" s="12">
        <f t="shared" si="38"/>
        <v>3.5395048103389948E-2</v>
      </c>
      <c r="Y112" s="12">
        <f>W112-'Surv-rate CEA'!S110*UPD</f>
        <v>1.2103904833811602E-3</v>
      </c>
      <c r="Z112" s="12">
        <f t="shared" si="39"/>
        <v>1.010731998079929E-3</v>
      </c>
      <c r="AA112" s="12">
        <f>'Surv-rate CEA'!W110*UPFS+'Surv-rate CEA'!V110*UPD</f>
        <v>8.4037840469162947E-2</v>
      </c>
      <c r="AB112" s="12">
        <f t="shared" si="40"/>
        <v>7.0175481035215051E-2</v>
      </c>
      <c r="AC112" s="12">
        <f>AA112-'Surv-rate CEA'!V110*UPD</f>
        <v>4.2158669553322356E-2</v>
      </c>
      <c r="AD112" s="12">
        <f t="shared" si="41"/>
        <v>3.5204437657993748E-2</v>
      </c>
      <c r="AE112" s="12">
        <f>'Surv-rate CEA'!Z110*UPFS+'Surv-rate CEA'!Y110*UPD</f>
        <v>7.4202629239908294E-2</v>
      </c>
      <c r="AF112" s="12">
        <f t="shared" si="42"/>
        <v>6.1962625073630047E-2</v>
      </c>
      <c r="AG112" s="12">
        <f>AE112-'Surv-rate CEA'!Y110*UPD</f>
        <v>1.2009511042210201E-2</v>
      </c>
      <c r="AH112" s="12">
        <f t="shared" si="43"/>
        <v>1.002849680191481E-2</v>
      </c>
      <c r="AI112" s="12">
        <f>'Surv-rate CEA'!AC110*UPFS+'Surv-rate CEA'!AB110*UPD</f>
        <v>4.8740355602784065E-2</v>
      </c>
      <c r="AJ112" s="12">
        <f t="shared" si="44"/>
        <v>4.0700449715957335E-2</v>
      </c>
      <c r="AK112" s="12">
        <f>AI112-'Surv-rate CEA'!AB110*UPD</f>
        <v>7.4932236476828729E-3</v>
      </c>
      <c r="AL112" s="12">
        <f t="shared" si="45"/>
        <v>6.2571880839030793E-3</v>
      </c>
      <c r="AM112" s="12">
        <f>'Surv-rate CEA'!AF110*UPFS+'Surv-rate CEA'!AE110*UPD</f>
        <v>0.14442979735834827</v>
      </c>
      <c r="AN112" s="12">
        <f t="shared" si="46"/>
        <v>0.12060555636433615</v>
      </c>
      <c r="AO112" s="12">
        <f>AM112-'Surv-rate CEA'!AE110*UPD</f>
        <v>3.1244620427707301E-2</v>
      </c>
      <c r="AP112" s="12">
        <f t="shared" si="47"/>
        <v>2.6090702188874389E-2</v>
      </c>
      <c r="AQ112" s="42">
        <f>'Surv-rate CEA'!AI110*UPFS+'Surv-rate CEA'!AH110*UPD</f>
        <v>4.2386932900657641E-2</v>
      </c>
      <c r="AR112" s="12">
        <f t="shared" si="48"/>
        <v>3.5395048103389948E-2</v>
      </c>
      <c r="AS112" s="42">
        <f>AQ112-'Surv-rate CEA'!AH110*UPD</f>
        <v>1.2103904833811602E-3</v>
      </c>
      <c r="AT112" s="12">
        <f t="shared" si="49"/>
        <v>1.010731998079929E-3</v>
      </c>
      <c r="AU112" s="12">
        <f>'Surv-rate CEA'!AL110*UPFS+'Surv-rate CEA'!AK110*UPD</f>
        <v>7.4647116458217991E-2</v>
      </c>
      <c r="AV112" s="12">
        <f t="shared" si="50"/>
        <v>6.233379244519445E-2</v>
      </c>
      <c r="AW112" s="12">
        <f>AU112-'Surv-rate CEA'!AK110*UPD</f>
        <v>5.5453020813035714E-2</v>
      </c>
      <c r="AX112" s="12">
        <f t="shared" si="51"/>
        <v>4.6305835427059891E-2</v>
      </c>
      <c r="AY112" s="12">
        <f>'Surv-rate CEA'!AO110*UPFS+'Surv-rate CEA'!AN110*UPD</f>
        <v>4.8740355602784065E-2</v>
      </c>
      <c r="AZ112" s="12">
        <f t="shared" si="52"/>
        <v>4.0700449715957335E-2</v>
      </c>
      <c r="BA112" s="12">
        <f>AY112-'Surv-rate CEA'!AN110*UPD</f>
        <v>7.4932236476828729E-3</v>
      </c>
      <c r="BB112" s="12">
        <f t="shared" si="53"/>
        <v>6.2571880839030793E-3</v>
      </c>
    </row>
    <row r="113" spans="1:54">
      <c r="A113" s="12">
        <v>108</v>
      </c>
      <c r="B113" s="12">
        <f t="shared" si="54"/>
        <v>6.1561643835616442</v>
      </c>
      <c r="C113" s="12">
        <f>'Surv-rate CEA'!D111*Parameter!$D$57+'Surv-rate CEA'!E111*Parameter!$D$58</f>
        <v>7.717658679685134E-2</v>
      </c>
      <c r="D113" s="12">
        <f t="shared" si="28"/>
        <v>6.4336510538006264E-2</v>
      </c>
      <c r="E113" s="12">
        <f>C113-'Surv-rate CEA'!E111*Parameter!$D$58</f>
        <v>7.0431919551439265E-3</v>
      </c>
      <c r="F113" s="12">
        <f t="shared" si="29"/>
        <v>5.8713971717366132E-3</v>
      </c>
      <c r="G113" s="12">
        <f>'Surv-rate CEA'!G111*Parameter!$D$57+'Surv-rate CEA'!H111*Parameter!$D$58</f>
        <v>4.1741903097562733E-2</v>
      </c>
      <c r="H113" s="12">
        <f t="shared" si="30"/>
        <v>3.4797190443026246E-2</v>
      </c>
      <c r="I113" s="12">
        <f>G113-'Surv-rate CEA'!H111*Parameter!$D$58</f>
        <v>1.171210567332194E-3</v>
      </c>
      <c r="J113" s="12">
        <f t="shared" si="31"/>
        <v>9.7635311607828447E-4</v>
      </c>
      <c r="K113" s="12">
        <f>'Surv-rate CEA'!K111*Parameter!$D$57+'Surv-rate CEA'!J111*Parameter!$D$58</f>
        <v>7.3293674641210768E-2</v>
      </c>
      <c r="L113" s="12">
        <f t="shared" si="32"/>
        <v>6.1099608918126463E-2</v>
      </c>
      <c r="M113" s="12">
        <f>K113-'Surv-rate CEA'!J111*Parameter!$D$58</f>
        <v>1.175924378950139E-2</v>
      </c>
      <c r="N113" s="12">
        <f t="shared" si="33"/>
        <v>9.8028267818279138E-3</v>
      </c>
      <c r="O113" s="12">
        <f>'Surv-rate CEA'!N111*Parameter!$D$57+'Surv-rate CEA'!M111*Parameter!$D$58</f>
        <v>4.2847129970960712E-2</v>
      </c>
      <c r="P113" s="12">
        <f t="shared" si="34"/>
        <v>3.5718537749748001E-2</v>
      </c>
      <c r="Q113" s="12">
        <f>O113-'Surv-rate CEA'!M111*Parameter!$D$58</f>
        <v>1.171210567332194E-3</v>
      </c>
      <c r="R113" s="12">
        <f t="shared" si="35"/>
        <v>9.7635311607828447E-4</v>
      </c>
      <c r="S113" s="12">
        <f>'Surv-rate CEA'!Q111*Parameter!$D$57+'Surv-rate CEA'!P111*Parameter!$D$58</f>
        <v>7.3293674641210768E-2</v>
      </c>
      <c r="T113" s="12">
        <f t="shared" si="36"/>
        <v>6.1099608918126463E-2</v>
      </c>
      <c r="U113" s="12">
        <f>S113-'Surv-rate CEA'!P111*Parameter!$D$58</f>
        <v>1.175924378950139E-2</v>
      </c>
      <c r="V113" s="12">
        <f t="shared" si="37"/>
        <v>9.8028267818279138E-3</v>
      </c>
      <c r="W113" s="12">
        <f>'Surv-rate CEA'!T111*UPFS+'Surv-rate CEA'!S111*UPD</f>
        <v>4.1741903097562733E-2</v>
      </c>
      <c r="X113" s="12">
        <f t="shared" si="38"/>
        <v>3.4797190443026246E-2</v>
      </c>
      <c r="Y113" s="12">
        <f>W113-'Surv-rate CEA'!S111*UPD</f>
        <v>1.171210567332194E-3</v>
      </c>
      <c r="Z113" s="12">
        <f t="shared" si="39"/>
        <v>9.7635311607828447E-4</v>
      </c>
      <c r="AA113" s="12">
        <f>'Surv-rate CEA'!W111*UPFS+'Surv-rate CEA'!V111*UPD</f>
        <v>8.3056520877345399E-2</v>
      </c>
      <c r="AB113" s="12">
        <f t="shared" si="40"/>
        <v>6.9238184175482054E-2</v>
      </c>
      <c r="AC113" s="12">
        <f>AA113-'Surv-rate CEA'!V111*UPD</f>
        <v>4.154858112818683E-2</v>
      </c>
      <c r="AD113" s="12">
        <f t="shared" si="41"/>
        <v>3.4636031969502143E-2</v>
      </c>
      <c r="AE113" s="12">
        <f>'Surv-rate CEA'!Z111*UPFS+'Surv-rate CEA'!Y111*UPD</f>
        <v>7.3293674641210768E-2</v>
      </c>
      <c r="AF113" s="12">
        <f t="shared" si="42"/>
        <v>6.1099608918126463E-2</v>
      </c>
      <c r="AG113" s="12">
        <f>AE113-'Surv-rate CEA'!Y111*UPD</f>
        <v>1.175924378950139E-2</v>
      </c>
      <c r="AH113" s="12">
        <f t="shared" si="43"/>
        <v>9.8028267818279138E-3</v>
      </c>
      <c r="AI113" s="12">
        <f>'Surv-rate CEA'!AC111*UPFS+'Surv-rate CEA'!AB111*UPD</f>
        <v>4.8031572344078788E-2</v>
      </c>
      <c r="AJ113" s="12">
        <f t="shared" si="44"/>
        <v>4.0040430505251481E-2</v>
      </c>
      <c r="AK113" s="12">
        <f>AI113-'Surv-rate CEA'!AB111*UPD</f>
        <v>7.3192278148375214E-3</v>
      </c>
      <c r="AL113" s="12">
        <f t="shared" si="45"/>
        <v>6.1015082032440226E-3</v>
      </c>
      <c r="AM113" s="12">
        <f>'Surv-rate CEA'!AF111*UPFS+'Surv-rate CEA'!AE111*UPD</f>
        <v>0.14318395222433339</v>
      </c>
      <c r="AN113" s="12">
        <f t="shared" si="46"/>
        <v>0.11936205309781905</v>
      </c>
      <c r="AO113" s="12">
        <f>AM113-'Surv-rate CEA'!AE111*UPD</f>
        <v>3.0744886854403811E-2</v>
      </c>
      <c r="AP113" s="12">
        <f t="shared" si="47"/>
        <v>2.5629777361168043E-2</v>
      </c>
      <c r="AQ113" s="42">
        <f>'Surv-rate CEA'!AI111*UPFS+'Surv-rate CEA'!AH111*UPD</f>
        <v>4.1741903097562733E-2</v>
      </c>
      <c r="AR113" s="12">
        <f t="shared" si="48"/>
        <v>3.4797190443026246E-2</v>
      </c>
      <c r="AS113" s="42">
        <f>AQ113-'Surv-rate CEA'!AH111*UPD</f>
        <v>1.171210567332194E-3</v>
      </c>
      <c r="AT113" s="12">
        <f t="shared" si="49"/>
        <v>9.7635311607828447E-4</v>
      </c>
      <c r="AU113" s="12">
        <f>'Surv-rate CEA'!AL111*UPFS+'Surv-rate CEA'!AK111*UPD</f>
        <v>7.3724975551028055E-2</v>
      </c>
      <c r="AV113" s="12">
        <f t="shared" si="50"/>
        <v>6.1459153135889712E-2</v>
      </c>
      <c r="AW113" s="12">
        <f>AU113-'Surv-rate CEA'!AK111*UPD</f>
        <v>5.4727927501742914E-2</v>
      </c>
      <c r="AX113" s="12">
        <f t="shared" si="51"/>
        <v>4.562269505008449E-2</v>
      </c>
      <c r="AY113" s="12">
        <f>'Surv-rate CEA'!AO111*UPFS+'Surv-rate CEA'!AN111*UPD</f>
        <v>4.8031572344078788E-2</v>
      </c>
      <c r="AZ113" s="12">
        <f t="shared" si="52"/>
        <v>4.0040430505251481E-2</v>
      </c>
      <c r="BA113" s="12">
        <f>AY113-'Surv-rate CEA'!AN111*UPD</f>
        <v>7.3192278148375214E-3</v>
      </c>
      <c r="BB113" s="12">
        <f t="shared" si="53"/>
        <v>6.1015082032440226E-3</v>
      </c>
    </row>
    <row r="114" spans="1:54">
      <c r="A114" s="12">
        <v>109</v>
      </c>
      <c r="B114" s="12">
        <f t="shared" si="54"/>
        <v>6.2136986301369861</v>
      </c>
      <c r="C114" s="12">
        <f>'Surv-rate CEA'!D112*Parameter!$D$57+'Surv-rate CEA'!E112*Parameter!$D$58</f>
        <v>7.6261492317382482E-2</v>
      </c>
      <c r="D114" s="12">
        <f t="shared" si="28"/>
        <v>6.3465638537913927E-2</v>
      </c>
      <c r="E114" s="12">
        <f>C114-'Surv-rate CEA'!E112*Parameter!$D$58</f>
        <v>6.8793241506838326E-3</v>
      </c>
      <c r="F114" s="12">
        <f t="shared" si="29"/>
        <v>5.7250479457628747E-3</v>
      </c>
      <c r="G114" s="12">
        <f>'Surv-rate CEA'!G112*Parameter!$D$57+'Surv-rate CEA'!H112*Parameter!$D$58</f>
        <v>4.1110447300497122E-2</v>
      </c>
      <c r="H114" s="12">
        <f t="shared" si="30"/>
        <v>3.4212558779296409E-2</v>
      </c>
      <c r="I114" s="12">
        <f>G114-'Surv-rate CEA'!H112*Parameter!$D$58</f>
        <v>1.1335360271425912E-3</v>
      </c>
      <c r="J114" s="12">
        <f t="shared" si="31"/>
        <v>9.4334093894904122E-4</v>
      </c>
      <c r="K114" s="12">
        <f>'Surv-rate CEA'!K112*Parameter!$D$57+'Surv-rate CEA'!J112*Parameter!$D$58</f>
        <v>7.2401200541768143E-2</v>
      </c>
      <c r="L114" s="12">
        <f t="shared" si="32"/>
        <v>6.0253061980109289E-2</v>
      </c>
      <c r="M114" s="12">
        <f>K114-'Surv-rate CEA'!J112*Parameter!$D$58</f>
        <v>1.151573375437083E-2</v>
      </c>
      <c r="N114" s="12">
        <f t="shared" si="33"/>
        <v>9.5835181524131837E-3</v>
      </c>
      <c r="O114" s="12">
        <f>'Surv-rate CEA'!N112*Parameter!$D$57+'Surv-rate CEA'!M112*Parameter!$D$58</f>
        <v>4.2180122143011957E-2</v>
      </c>
      <c r="P114" s="12">
        <f t="shared" si="34"/>
        <v>3.510275374985395E-2</v>
      </c>
      <c r="Q114" s="12">
        <f>O114-'Surv-rate CEA'!M112*Parameter!$D$58</f>
        <v>1.1335360271425912E-3</v>
      </c>
      <c r="R114" s="12">
        <f t="shared" si="35"/>
        <v>9.4334093894904122E-4</v>
      </c>
      <c r="S114" s="12">
        <f>'Surv-rate CEA'!Q112*Parameter!$D$57+'Surv-rate CEA'!P112*Parameter!$D$58</f>
        <v>7.2401200541768143E-2</v>
      </c>
      <c r="T114" s="12">
        <f t="shared" si="36"/>
        <v>6.0253061980109289E-2</v>
      </c>
      <c r="U114" s="12">
        <f>S114-'Surv-rate CEA'!P112*Parameter!$D$58</f>
        <v>1.151573375437083E-2</v>
      </c>
      <c r="V114" s="12">
        <f t="shared" si="37"/>
        <v>9.5835181524131837E-3</v>
      </c>
      <c r="W114" s="12">
        <f>'Surv-rate CEA'!T112*UPFS+'Surv-rate CEA'!S112*UPD</f>
        <v>4.1110447300497122E-2</v>
      </c>
      <c r="X114" s="12">
        <f t="shared" si="38"/>
        <v>3.4212558779296409E-2</v>
      </c>
      <c r="Y114" s="12">
        <f>W114-'Surv-rate CEA'!S112*UPD</f>
        <v>1.1335360271425912E-3</v>
      </c>
      <c r="Z114" s="12">
        <f t="shared" si="39"/>
        <v>9.4334093894904122E-4</v>
      </c>
      <c r="AA114" s="12">
        <f>'Surv-rate CEA'!W112*UPFS+'Surv-rate CEA'!V112*UPD</f>
        <v>8.2092410112537512E-2</v>
      </c>
      <c r="AB114" s="12">
        <f t="shared" si="40"/>
        <v>6.8318191377969614E-2</v>
      </c>
      <c r="AC114" s="12">
        <f>AA114-'Surv-rate CEA'!V112*UPD</f>
        <v>4.0951116831810561E-2</v>
      </c>
      <c r="AD114" s="12">
        <f t="shared" si="41"/>
        <v>3.4079962240381935E-2</v>
      </c>
      <c r="AE114" s="12">
        <f>'Surv-rate CEA'!Z112*UPFS+'Surv-rate CEA'!Y112*UPD</f>
        <v>7.2401200541768143E-2</v>
      </c>
      <c r="AF114" s="12">
        <f t="shared" si="42"/>
        <v>6.0253061980109289E-2</v>
      </c>
      <c r="AG114" s="12">
        <f>AE114-'Surv-rate CEA'!Y112*UPD</f>
        <v>1.151573375437083E-2</v>
      </c>
      <c r="AH114" s="12">
        <f t="shared" si="43"/>
        <v>9.5835181524131837E-3</v>
      </c>
      <c r="AI114" s="12">
        <f>'Surv-rate CEA'!AC112*UPFS+'Surv-rate CEA'!AB112*UPD</f>
        <v>4.7337243040403751E-2</v>
      </c>
      <c r="AJ114" s="12">
        <f t="shared" si="44"/>
        <v>3.9394565525684981E-2</v>
      </c>
      <c r="AK114" s="12">
        <f>AI114-'Surv-rate CEA'!AB112*UPD</f>
        <v>7.1503403085974443E-3</v>
      </c>
      <c r="AL114" s="12">
        <f t="shared" si="45"/>
        <v>5.9505905229327027E-3</v>
      </c>
      <c r="AM114" s="12">
        <f>'Surv-rate CEA'!AF112*UPFS+'Surv-rate CEA'!AE112*UPD</f>
        <v>0.14195625240556858</v>
      </c>
      <c r="AN114" s="12">
        <f t="shared" si="46"/>
        <v>0.11813752825441586</v>
      </c>
      <c r="AO114" s="12">
        <f>AM114-'Surv-rate CEA'!AE112*UPD</f>
        <v>3.0256247806073458E-2</v>
      </c>
      <c r="AP114" s="12">
        <f t="shared" si="47"/>
        <v>2.5179576591318892E-2</v>
      </c>
      <c r="AQ114" s="42">
        <f>'Surv-rate CEA'!AI112*UPFS+'Surv-rate CEA'!AH112*UPD</f>
        <v>4.1110447300497122E-2</v>
      </c>
      <c r="AR114" s="12">
        <f t="shared" si="48"/>
        <v>3.4212558779296409E-2</v>
      </c>
      <c r="AS114" s="42">
        <f>AQ114-'Surv-rate CEA'!AH112*UPD</f>
        <v>1.1335360271425912E-3</v>
      </c>
      <c r="AT114" s="12">
        <f t="shared" si="49"/>
        <v>9.4334093894904122E-4</v>
      </c>
      <c r="AU114" s="12">
        <f>'Surv-rate CEA'!AL112*UPFS+'Surv-rate CEA'!AK112*UPD</f>
        <v>7.2819611299017623E-2</v>
      </c>
      <c r="AV114" s="12">
        <f t="shared" si="50"/>
        <v>6.0601267936654907E-2</v>
      </c>
      <c r="AW114" s="12">
        <f>AU114-'Surv-rate CEA'!AK112*UPD</f>
        <v>5.4016835786543815E-2</v>
      </c>
      <c r="AX114" s="12">
        <f t="shared" si="51"/>
        <v>4.4953394836849292E-2</v>
      </c>
      <c r="AY114" s="12">
        <f>'Surv-rate CEA'!AO112*UPFS+'Surv-rate CEA'!AN112*UPD</f>
        <v>4.7337243040403751E-2</v>
      </c>
      <c r="AZ114" s="12">
        <f t="shared" si="52"/>
        <v>3.9394565525684981E-2</v>
      </c>
      <c r="BA114" s="12">
        <f>AY114-'Surv-rate CEA'!AN112*UPD</f>
        <v>7.1503403085974443E-3</v>
      </c>
      <c r="BB114" s="12">
        <f t="shared" si="53"/>
        <v>5.9505905229327027E-3</v>
      </c>
    </row>
    <row r="115" spans="1:54">
      <c r="A115" s="12">
        <v>110</v>
      </c>
      <c r="B115" s="12">
        <f t="shared" si="54"/>
        <v>6.2712328767123289</v>
      </c>
      <c r="C115" s="12">
        <f>'Surv-rate CEA'!D113*Parameter!$D$57+'Surv-rate CEA'!E113*Parameter!$D$58</f>
        <v>7.5362591500943793E-2</v>
      </c>
      <c r="D115" s="12">
        <f t="shared" si="28"/>
        <v>6.2610993991000424E-2</v>
      </c>
      <c r="E115" s="12">
        <f>C115-'Surv-rate CEA'!E113*Parameter!$D$58</f>
        <v>6.7202666622862561E-3</v>
      </c>
      <c r="F115" s="12">
        <f t="shared" si="29"/>
        <v>5.5831755149377514E-3</v>
      </c>
      <c r="G115" s="12">
        <f>'Surv-rate CEA'!G113*Parameter!$D$57+'Surv-rate CEA'!H113*Parameter!$D$58</f>
        <v>4.0492194686278717E-2</v>
      </c>
      <c r="H115" s="12">
        <f t="shared" si="30"/>
        <v>3.3640782617636845E-2</v>
      </c>
      <c r="I115" s="12">
        <f>G115-'Surv-rate CEA'!H113*Parameter!$D$58</f>
        <v>1.0972996338907345E-3</v>
      </c>
      <c r="J115" s="12">
        <f t="shared" si="31"/>
        <v>9.1163293904243409E-4</v>
      </c>
      <c r="K115" s="12">
        <f>'Surv-rate CEA'!K113*Parameter!$D$57+'Surv-rate CEA'!J113*Parameter!$D$58</f>
        <v>7.1524802486152617E-2</v>
      </c>
      <c r="L115" s="12">
        <f t="shared" si="32"/>
        <v>5.9422571457244958E-2</v>
      </c>
      <c r="M115" s="12">
        <f>K115-'Surv-rate CEA'!J113*Parameter!$D$58</f>
        <v>1.1278754807481618E-2</v>
      </c>
      <c r="N115" s="12">
        <f t="shared" si="33"/>
        <v>9.3703525238825573E-3</v>
      </c>
      <c r="O115" s="12">
        <f>'Surv-rate CEA'!N113*Parameter!$D$57+'Surv-rate CEA'!M113*Parameter!$D$58</f>
        <v>4.1527674622485466E-2</v>
      </c>
      <c r="P115" s="12">
        <f t="shared" si="34"/>
        <v>3.4501055954479706E-2</v>
      </c>
      <c r="Q115" s="12">
        <f>O115-'Surv-rate CEA'!M113*Parameter!$D$58</f>
        <v>1.0972996338907345E-3</v>
      </c>
      <c r="R115" s="12">
        <f t="shared" si="35"/>
        <v>9.1163293904243409E-4</v>
      </c>
      <c r="S115" s="12">
        <f>'Surv-rate CEA'!Q113*Parameter!$D$57+'Surv-rate CEA'!P113*Parameter!$D$58</f>
        <v>7.1524802486152617E-2</v>
      </c>
      <c r="T115" s="12">
        <f t="shared" si="36"/>
        <v>5.9422571457244958E-2</v>
      </c>
      <c r="U115" s="12">
        <f>S115-'Surv-rate CEA'!P113*Parameter!$D$58</f>
        <v>1.1278754807481618E-2</v>
      </c>
      <c r="V115" s="12">
        <f t="shared" si="37"/>
        <v>9.3703525238825573E-3</v>
      </c>
      <c r="W115" s="12">
        <f>'Surv-rate CEA'!T113*UPFS+'Surv-rate CEA'!S113*UPD</f>
        <v>4.0492194686278717E-2</v>
      </c>
      <c r="X115" s="12">
        <f t="shared" si="38"/>
        <v>3.3640782617636845E-2</v>
      </c>
      <c r="Y115" s="12">
        <f>W115-'Surv-rate CEA'!S113*UPD</f>
        <v>1.0972996338907345E-3</v>
      </c>
      <c r="Z115" s="12">
        <f t="shared" si="39"/>
        <v>9.1163293904243409E-4</v>
      </c>
      <c r="AA115" s="12">
        <f>'Surv-rate CEA'!W113*UPFS+'Surv-rate CEA'!V113*UPD</f>
        <v>8.1145096320255669E-2</v>
      </c>
      <c r="AB115" s="12">
        <f t="shared" si="40"/>
        <v>6.7415080040646599E-2</v>
      </c>
      <c r="AC115" s="12">
        <f>AA115-'Surv-rate CEA'!V113*UPD</f>
        <v>4.0365931513659012E-2</v>
      </c>
      <c r="AD115" s="12">
        <f t="shared" si="41"/>
        <v>3.3535883587697331E-2</v>
      </c>
      <c r="AE115" s="12">
        <f>'Surv-rate CEA'!Z113*UPFS+'Surv-rate CEA'!Y113*UPD</f>
        <v>7.1524802486152617E-2</v>
      </c>
      <c r="AF115" s="12">
        <f t="shared" si="42"/>
        <v>5.9422571457244958E-2</v>
      </c>
      <c r="AG115" s="12">
        <f>AE115-'Surv-rate CEA'!Y113*UPD</f>
        <v>1.1278754807481618E-2</v>
      </c>
      <c r="AH115" s="12">
        <f t="shared" si="43"/>
        <v>9.3703525238825573E-3</v>
      </c>
      <c r="AI115" s="12">
        <f>'Surv-rate CEA'!AC113*UPFS+'Surv-rate CEA'!AB113*UPD</f>
        <v>4.6656981752896252E-2</v>
      </c>
      <c r="AJ115" s="12">
        <f t="shared" si="44"/>
        <v>3.8762467505277072E-2</v>
      </c>
      <c r="AK115" s="12">
        <f>AI115-'Surv-rate CEA'!AB113*UPD</f>
        <v>6.9863784095296894E-3</v>
      </c>
      <c r="AL115" s="12">
        <f t="shared" si="45"/>
        <v>5.8042602822706872E-3</v>
      </c>
      <c r="AM115" s="12">
        <f>'Surv-rate CEA'!AF113*UPFS+'Surv-rate CEA'!AE113*UPD</f>
        <v>0.14074631351401135</v>
      </c>
      <c r="AN115" s="12">
        <f t="shared" si="46"/>
        <v>0.11693157592080505</v>
      </c>
      <c r="AO115" s="12">
        <f>AM115-'Surv-rate CEA'!AE113*UPD</f>
        <v>2.9778383773460398E-2</v>
      </c>
      <c r="AP115" s="12">
        <f t="shared" si="47"/>
        <v>2.4739783629633867E-2</v>
      </c>
      <c r="AQ115" s="42">
        <f>'Surv-rate CEA'!AI113*UPFS+'Surv-rate CEA'!AH113*UPD</f>
        <v>4.0492194686278717E-2</v>
      </c>
      <c r="AR115" s="12">
        <f t="shared" si="48"/>
        <v>3.3640782617636845E-2</v>
      </c>
      <c r="AS115" s="42">
        <f>AQ115-'Surv-rate CEA'!AH113*UPD</f>
        <v>1.0972996338907345E-3</v>
      </c>
      <c r="AT115" s="12">
        <f t="shared" si="49"/>
        <v>9.1163293904243409E-4</v>
      </c>
      <c r="AU115" s="12">
        <f>'Surv-rate CEA'!AL113*UPFS+'Surv-rate CEA'!AK113*UPD</f>
        <v>7.1930611900231839E-2</v>
      </c>
      <c r="AV115" s="12">
        <f t="shared" si="50"/>
        <v>5.9759716588275745E-2</v>
      </c>
      <c r="AW115" s="12">
        <f>AU115-'Surv-rate CEA'!AK113*UPD</f>
        <v>5.3319381494696547E-2</v>
      </c>
      <c r="AX115" s="12">
        <f t="shared" si="51"/>
        <v>4.4297567372354719E-2</v>
      </c>
      <c r="AY115" s="12">
        <f>'Surv-rate CEA'!AO113*UPFS+'Surv-rate CEA'!AN113*UPD</f>
        <v>4.6656981752896252E-2</v>
      </c>
      <c r="AZ115" s="12">
        <f t="shared" si="52"/>
        <v>3.8762467505277072E-2</v>
      </c>
      <c r="BA115" s="12">
        <f>AY115-'Surv-rate CEA'!AN113*UPD</f>
        <v>6.9863784095296894E-3</v>
      </c>
      <c r="BB115" s="12">
        <f t="shared" si="53"/>
        <v>5.8042602822706872E-3</v>
      </c>
    </row>
    <row r="116" spans="1:54">
      <c r="A116" s="12">
        <v>111</v>
      </c>
      <c r="B116" s="12">
        <f t="shared" si="54"/>
        <v>6.3287671232876717</v>
      </c>
      <c r="C116" s="12">
        <f>'Surv-rate CEA'!D114*Parameter!$D$57+'Surv-rate CEA'!E114*Parameter!$D$58</f>
        <v>7.4479494440916366E-2</v>
      </c>
      <c r="D116" s="12">
        <f t="shared" si="28"/>
        <v>6.1772178021277442E-2</v>
      </c>
      <c r="E116" s="12">
        <f>C116-'Surv-rate CEA'!E114*Parameter!$D$58</f>
        <v>6.5658477119942688E-3</v>
      </c>
      <c r="F116" s="12">
        <f t="shared" si="29"/>
        <v>5.4456158271543303E-3</v>
      </c>
      <c r="G116" s="12">
        <f>'Surv-rate CEA'!G114*Parameter!$D$57+'Surv-rate CEA'!H114*Parameter!$D$58</f>
        <v>3.9886786995115747E-2</v>
      </c>
      <c r="H116" s="12">
        <f t="shared" si="30"/>
        <v>3.30815041838615E-2</v>
      </c>
      <c r="I116" s="12">
        <f>G116-'Surv-rate CEA'!H114*Parameter!$D$58</f>
        <v>1.0624375889172755E-3</v>
      </c>
      <c r="J116" s="12">
        <f t="shared" si="31"/>
        <v>8.8116983569427204E-4</v>
      </c>
      <c r="K116" s="12">
        <f>'Surv-rate CEA'!K114*Parameter!$D$57+'Surv-rate CEA'!J114*Parameter!$D$58</f>
        <v>7.0664088661122795E-2</v>
      </c>
      <c r="L116" s="12">
        <f t="shared" si="32"/>
        <v>5.8607737569284495E-2</v>
      </c>
      <c r="M116" s="12">
        <f>K116-'Surv-rate CEA'!J114*Parameter!$D$58</f>
        <v>1.1048089892029399E-2</v>
      </c>
      <c r="N116" s="12">
        <f t="shared" si="33"/>
        <v>9.1631204095632846E-3</v>
      </c>
      <c r="O116" s="12">
        <f>'Surv-rate CEA'!N114*Parameter!$D$57+'Surv-rate CEA'!M114*Parameter!$D$58</f>
        <v>4.0889368945220786E-2</v>
      </c>
      <c r="P116" s="12">
        <f t="shared" si="34"/>
        <v>3.391303064853074E-2</v>
      </c>
      <c r="Q116" s="12">
        <f>O116-'Surv-rate CEA'!M114*Parameter!$D$58</f>
        <v>1.0624375889172755E-3</v>
      </c>
      <c r="R116" s="12">
        <f t="shared" si="35"/>
        <v>8.8116983569427204E-4</v>
      </c>
      <c r="S116" s="12">
        <f>'Surv-rate CEA'!Q114*Parameter!$D$57+'Surv-rate CEA'!P114*Parameter!$D$58</f>
        <v>7.0664088661122795E-2</v>
      </c>
      <c r="T116" s="12">
        <f t="shared" si="36"/>
        <v>5.8607737569284495E-2</v>
      </c>
      <c r="U116" s="12">
        <f>S116-'Surv-rate CEA'!P114*Parameter!$D$58</f>
        <v>1.1048089892029399E-2</v>
      </c>
      <c r="V116" s="12">
        <f t="shared" si="37"/>
        <v>9.1631204095632846E-3</v>
      </c>
      <c r="W116" s="12">
        <f>'Surv-rate CEA'!T114*UPFS+'Surv-rate CEA'!S114*UPD</f>
        <v>3.9886786995115747E-2</v>
      </c>
      <c r="X116" s="12">
        <f t="shared" si="38"/>
        <v>3.30815041838615E-2</v>
      </c>
      <c r="Y116" s="12">
        <f>W116-'Surv-rate CEA'!S114*UPD</f>
        <v>1.0624375889172755E-3</v>
      </c>
      <c r="Z116" s="12">
        <f t="shared" si="39"/>
        <v>8.8116983569427204E-4</v>
      </c>
      <c r="AA116" s="12">
        <f>'Surv-rate CEA'!W114*UPFS+'Surv-rate CEA'!V114*UPD</f>
        <v>8.0214180262725365E-2</v>
      </c>
      <c r="AB116" s="12">
        <f t="shared" si="40"/>
        <v>6.6528440615969173E-2</v>
      </c>
      <c r="AC116" s="12">
        <f>AA116-'Surv-rate CEA'!V114*UPD</f>
        <v>3.9792691837636229E-2</v>
      </c>
      <c r="AD116" s="12">
        <f t="shared" si="41"/>
        <v>3.3003463068486096E-2</v>
      </c>
      <c r="AE116" s="12">
        <f>'Surv-rate CEA'!Z114*UPFS+'Surv-rate CEA'!Y114*UPD</f>
        <v>7.0664088661122795E-2</v>
      </c>
      <c r="AF116" s="12">
        <f t="shared" si="42"/>
        <v>5.8607737569284495E-2</v>
      </c>
      <c r="AG116" s="12">
        <f>AE116-'Surv-rate CEA'!Y114*UPD</f>
        <v>1.1048089892029399E-2</v>
      </c>
      <c r="AH116" s="12">
        <f t="shared" si="43"/>
        <v>9.1631204095632846E-3</v>
      </c>
      <c r="AI116" s="12">
        <f>'Surv-rate CEA'!AC114*UPFS+'Surv-rate CEA'!AB114*UPD</f>
        <v>4.5990415390940127E-2</v>
      </c>
      <c r="AJ116" s="12">
        <f t="shared" si="44"/>
        <v>3.8143762227807868E-2</v>
      </c>
      <c r="AK116" s="12">
        <f>AI116-'Surv-rate CEA'!AB114*UPD</f>
        <v>6.8271671371882281E-3</v>
      </c>
      <c r="AL116" s="12">
        <f t="shared" si="45"/>
        <v>5.6623502474759486E-3</v>
      </c>
      <c r="AM116" s="12">
        <f>'Surv-rate CEA'!AF114*UPFS+'Surv-rate CEA'!AE114*UPD</f>
        <v>0.13955376197914574</v>
      </c>
      <c r="AN116" s="12">
        <f t="shared" si="46"/>
        <v>0.11574380160909033</v>
      </c>
      <c r="AO116" s="12">
        <f>AM116-'Surv-rate CEA'!AE114*UPD</f>
        <v>2.9310986629808439E-2</v>
      </c>
      <c r="AP116" s="12">
        <f t="shared" si="47"/>
        <v>2.4310093639426333E-2</v>
      </c>
      <c r="AQ116" s="42">
        <f>'Surv-rate CEA'!AI114*UPFS+'Surv-rate CEA'!AH114*UPD</f>
        <v>3.9886786995115747E-2</v>
      </c>
      <c r="AR116" s="12">
        <f t="shared" si="48"/>
        <v>3.30815041838615E-2</v>
      </c>
      <c r="AS116" s="42">
        <f>AQ116-'Surv-rate CEA'!AH114*UPD</f>
        <v>1.0624375889172755E-3</v>
      </c>
      <c r="AT116" s="12">
        <f t="shared" si="49"/>
        <v>8.8116983569427204E-4</v>
      </c>
      <c r="AU116" s="12">
        <f>'Surv-rate CEA'!AL114*UPFS+'Surv-rate CEA'!AK114*UPD</f>
        <v>7.1057578399713286E-2</v>
      </c>
      <c r="AV116" s="12">
        <f t="shared" si="50"/>
        <v>5.8934092069462263E-2</v>
      </c>
      <c r="AW116" s="12">
        <f>AU116-'Surv-rate CEA'!AK114*UPD</f>
        <v>5.263521245725733E-2</v>
      </c>
      <c r="AX116" s="12">
        <f t="shared" si="51"/>
        <v>4.3654857467873218E-2</v>
      </c>
      <c r="AY116" s="12">
        <f>'Surv-rate CEA'!AO114*UPFS+'Surv-rate CEA'!AN114*UPD</f>
        <v>4.5990415390940127E-2</v>
      </c>
      <c r="AZ116" s="12">
        <f t="shared" si="52"/>
        <v>3.8143762227807868E-2</v>
      </c>
      <c r="BA116" s="12">
        <f>AY116-'Surv-rate CEA'!AN114*UPD</f>
        <v>6.8271671371882281E-3</v>
      </c>
      <c r="BB116" s="12">
        <f t="shared" si="53"/>
        <v>5.6623502474759486E-3</v>
      </c>
    </row>
    <row r="117" spans="1:54">
      <c r="A117" s="12">
        <v>112</v>
      </c>
      <c r="B117" s="12">
        <f t="shared" si="54"/>
        <v>6.3863013698630136</v>
      </c>
      <c r="C117" s="12">
        <f>'Surv-rate CEA'!D115*Parameter!$D$57+'Surv-rate CEA'!E115*Parameter!$D$58</f>
        <v>7.3611823229864579E-2</v>
      </c>
      <c r="D117" s="12">
        <f t="shared" si="28"/>
        <v>6.0948804134301891E-2</v>
      </c>
      <c r="E117" s="12">
        <f>C117-'Surv-rate CEA'!E115*Parameter!$D$58</f>
        <v>6.4159027775524541E-3</v>
      </c>
      <c r="F117" s="12">
        <f t="shared" si="29"/>
        <v>5.3122118781473273E-3</v>
      </c>
      <c r="G117" s="12">
        <f>'Surv-rate CEA'!G115*Parameter!$D$57+'Surv-rate CEA'!H115*Parameter!$D$58</f>
        <v>3.929387802033648E-2</v>
      </c>
      <c r="H117" s="12">
        <f t="shared" si="30"/>
        <v>3.2534377903670954E-2</v>
      </c>
      <c r="I117" s="12">
        <f>G117-'Surv-rate CEA'!H115*Parameter!$D$58</f>
        <v>1.0288893266856905E-3</v>
      </c>
      <c r="J117" s="12">
        <f t="shared" si="31"/>
        <v>8.5189540615261379E-4</v>
      </c>
      <c r="K117" s="12">
        <f>'Surv-rate CEA'!K115*Parameter!$D$57+'Surv-rate CEA'!J115*Parameter!$D$58</f>
        <v>6.9818679413486184E-2</v>
      </c>
      <c r="L117" s="12">
        <f t="shared" si="32"/>
        <v>5.7808173059375717E-2</v>
      </c>
      <c r="M117" s="12">
        <f>K117-'Surv-rate CEA'!J115*Parameter!$D$58</f>
        <v>1.0823530598334741E-2</v>
      </c>
      <c r="N117" s="12">
        <f t="shared" si="33"/>
        <v>8.9616208040326391E-3</v>
      </c>
      <c r="O117" s="12">
        <f>'Surv-rate CEA'!N115*Parameter!$D$57+'Surv-rate CEA'!M115*Parameter!$D$58</f>
        <v>4.026480175115256E-2</v>
      </c>
      <c r="P117" s="12">
        <f t="shared" si="34"/>
        <v>3.3338279202434692E-2</v>
      </c>
      <c r="Q117" s="12">
        <f>O117-'Surv-rate CEA'!M115*Parameter!$D$58</f>
        <v>1.0288893266856905E-3</v>
      </c>
      <c r="R117" s="12">
        <f t="shared" si="35"/>
        <v>8.5189540615261379E-4</v>
      </c>
      <c r="S117" s="12">
        <f>'Surv-rate CEA'!Q115*Parameter!$D$57+'Surv-rate CEA'!P115*Parameter!$D$58</f>
        <v>6.9818679413486184E-2</v>
      </c>
      <c r="T117" s="12">
        <f t="shared" si="36"/>
        <v>5.7808173059375717E-2</v>
      </c>
      <c r="U117" s="12">
        <f>S117-'Surv-rate CEA'!P115*Parameter!$D$58</f>
        <v>1.0823530598334741E-2</v>
      </c>
      <c r="V117" s="12">
        <f t="shared" si="37"/>
        <v>8.9616208040326391E-3</v>
      </c>
      <c r="W117" s="12">
        <f>'Surv-rate CEA'!T115*UPFS+'Surv-rate CEA'!S115*UPD</f>
        <v>3.929387802033648E-2</v>
      </c>
      <c r="X117" s="12">
        <f t="shared" si="38"/>
        <v>3.2534377903670954E-2</v>
      </c>
      <c r="Y117" s="12">
        <f>W117-'Surv-rate CEA'!S115*UPD</f>
        <v>1.0288893266856905E-3</v>
      </c>
      <c r="Z117" s="12">
        <f t="shared" si="39"/>
        <v>8.5189540615261379E-4</v>
      </c>
      <c r="AA117" s="12">
        <f>'Surv-rate CEA'!W115*UPFS+'Surv-rate CEA'!V115*UPD</f>
        <v>7.9299274845814172E-2</v>
      </c>
      <c r="AB117" s="12">
        <f t="shared" si="40"/>
        <v>6.5657876119672789E-2</v>
      </c>
      <c r="AC117" s="12">
        <f>AA117-'Surv-rate CEA'!V115*UPD</f>
        <v>3.9231075794806204E-2</v>
      </c>
      <c r="AD117" s="12">
        <f t="shared" si="41"/>
        <v>3.248237918423847E-2</v>
      </c>
      <c r="AE117" s="12">
        <f>'Surv-rate CEA'!Z115*UPFS+'Surv-rate CEA'!Y115*UPD</f>
        <v>6.9818679413486184E-2</v>
      </c>
      <c r="AF117" s="12">
        <f t="shared" si="42"/>
        <v>5.7808173059375717E-2</v>
      </c>
      <c r="AG117" s="12">
        <f>AE117-'Surv-rate CEA'!Y115*UPD</f>
        <v>1.0823530598334741E-2</v>
      </c>
      <c r="AH117" s="12">
        <f t="shared" si="43"/>
        <v>8.9616208040326391E-3</v>
      </c>
      <c r="AI117" s="12">
        <f>'Surv-rate CEA'!AC115*UPFS+'Surv-rate CEA'!AB115*UPD</f>
        <v>4.5337183197694891E-2</v>
      </c>
      <c r="AJ117" s="12">
        <f t="shared" si="44"/>
        <v>3.7538088006441463E-2</v>
      </c>
      <c r="AK117" s="12">
        <f>AI117-'Surv-rate CEA'!AB115*UPD</f>
        <v>6.6725388705451069E-3</v>
      </c>
      <c r="AL117" s="12">
        <f t="shared" si="45"/>
        <v>5.5247003382790389E-3</v>
      </c>
      <c r="AM117" s="12">
        <f>'Surv-rate CEA'!AF115*UPFS+'Surv-rate CEA'!AE115*UPD</f>
        <v>0.1383782346666384</v>
      </c>
      <c r="AN117" s="12">
        <f t="shared" si="46"/>
        <v>0.11457382185482547</v>
      </c>
      <c r="AO117" s="12">
        <f>AM117-'Surv-rate CEA'!AE115*UPD</f>
        <v>2.8853759146259775E-2</v>
      </c>
      <c r="AP117" s="12">
        <f t="shared" si="47"/>
        <v>2.3890212707436888E-2</v>
      </c>
      <c r="AQ117" s="42">
        <f>'Surv-rate CEA'!AI115*UPFS+'Surv-rate CEA'!AH115*UPD</f>
        <v>3.929387802033648E-2</v>
      </c>
      <c r="AR117" s="12">
        <f t="shared" si="48"/>
        <v>3.2534377903670954E-2</v>
      </c>
      <c r="AS117" s="42">
        <f>AQ117-'Surv-rate CEA'!AH115*UPD</f>
        <v>1.0288893266856905E-3</v>
      </c>
      <c r="AT117" s="12">
        <f t="shared" si="49"/>
        <v>8.5189540615261379E-4</v>
      </c>
      <c r="AU117" s="12">
        <f>'Surv-rate CEA'!AL115*UPFS+'Surv-rate CEA'!AK115*UPD</f>
        <v>7.0200124201204556E-2</v>
      </c>
      <c r="AV117" s="12">
        <f t="shared" si="50"/>
        <v>5.81240000914287E-2</v>
      </c>
      <c r="AW117" s="12">
        <f>AU117-'Surv-rate CEA'!AK115*UPD</f>
        <v>5.1963988028442668E-2</v>
      </c>
      <c r="AX117" s="12">
        <f t="shared" si="51"/>
        <v>4.302492166907556E-2</v>
      </c>
      <c r="AY117" s="12">
        <f>'Surv-rate CEA'!AO115*UPFS+'Surv-rate CEA'!AN115*UPD</f>
        <v>4.5337183197694891E-2</v>
      </c>
      <c r="AZ117" s="12">
        <f t="shared" si="52"/>
        <v>3.7538088006441463E-2</v>
      </c>
      <c r="BA117" s="12">
        <f>AY117-'Surv-rate CEA'!AN115*UPD</f>
        <v>6.6725388705451069E-3</v>
      </c>
      <c r="BB117" s="12">
        <f t="shared" si="53"/>
        <v>5.5247003382790389E-3</v>
      </c>
    </row>
    <row r="118" spans="1:54">
      <c r="A118" s="12">
        <v>113</v>
      </c>
      <c r="B118" s="12">
        <f t="shared" si="54"/>
        <v>6.4438356164383563</v>
      </c>
      <c r="C118" s="12">
        <f>'Surv-rate CEA'!D116*Parameter!$D$57+'Surv-rate CEA'!E116*Parameter!$D$58</f>
        <v>7.2759211507864463E-2</v>
      </c>
      <c r="D118" s="12">
        <f t="shared" si="28"/>
        <v>6.0140497749400654E-2</v>
      </c>
      <c r="E118" s="12">
        <f>C118-'Surv-rate CEA'!E116*Parameter!$D$58</f>
        <v>6.2702742378004522E-3</v>
      </c>
      <c r="F118" s="12">
        <f t="shared" si="29"/>
        <v>5.1828133630310571E-3</v>
      </c>
      <c r="G118" s="12">
        <f>'Surv-rate CEA'!G116*Parameter!$D$57+'Surv-rate CEA'!H116*Parameter!$D$58</f>
        <v>3.871313312233185E-2</v>
      </c>
      <c r="H118" s="12">
        <f t="shared" si="30"/>
        <v>3.1999069906965542E-2</v>
      </c>
      <c r="I118" s="12">
        <f>G118-'Surv-rate CEA'!H116*Parameter!$D$58</f>
        <v>9.9659733025297265E-4</v>
      </c>
      <c r="J118" s="12">
        <f t="shared" si="31"/>
        <v>8.2375630872056943E-4</v>
      </c>
      <c r="K118" s="12">
        <f>'Surv-rate CEA'!K116*Parameter!$D$57+'Surv-rate CEA'!J116*Parameter!$D$58</f>
        <v>6.8988206789703951E-2</v>
      </c>
      <c r="L118" s="12">
        <f t="shared" si="32"/>
        <v>5.70235027179056E-2</v>
      </c>
      <c r="M118" s="12">
        <f>K118-'Surv-rate CEA'!J116*Parameter!$D$58</f>
        <v>1.0604876761285909E-2</v>
      </c>
      <c r="N118" s="12">
        <f t="shared" si="33"/>
        <v>8.7656607840761076E-3</v>
      </c>
      <c r="O118" s="12">
        <f>'Surv-rate CEA'!N116*Parameter!$D$57+'Surv-rate CEA'!M116*Parameter!$D$58</f>
        <v>3.9653584124119866E-2</v>
      </c>
      <c r="P118" s="12">
        <f t="shared" si="34"/>
        <v>3.2776417409561005E-2</v>
      </c>
      <c r="Q118" s="12">
        <f>O118-'Surv-rate CEA'!M116*Parameter!$D$58</f>
        <v>9.9659733025297265E-4</v>
      </c>
      <c r="R118" s="12">
        <f t="shared" si="35"/>
        <v>8.2375630872056943E-4</v>
      </c>
      <c r="S118" s="12">
        <f>'Surv-rate CEA'!Q116*Parameter!$D$57+'Surv-rate CEA'!P116*Parameter!$D$58</f>
        <v>6.8988206789703951E-2</v>
      </c>
      <c r="T118" s="12">
        <f t="shared" si="36"/>
        <v>5.70235027179056E-2</v>
      </c>
      <c r="U118" s="12">
        <f>S118-'Surv-rate CEA'!P116*Parameter!$D$58</f>
        <v>1.0604876761285909E-2</v>
      </c>
      <c r="V118" s="12">
        <f t="shared" si="37"/>
        <v>8.7656607840761076E-3</v>
      </c>
      <c r="W118" s="12">
        <f>'Surv-rate CEA'!T116*UPFS+'Surv-rate CEA'!S116*UPD</f>
        <v>3.871313312233185E-2</v>
      </c>
      <c r="X118" s="12">
        <f t="shared" si="38"/>
        <v>3.1999069906965542E-2</v>
      </c>
      <c r="Y118" s="12">
        <f>W118-'Surv-rate CEA'!S116*UPD</f>
        <v>9.9659733025297265E-4</v>
      </c>
      <c r="Z118" s="12">
        <f t="shared" si="39"/>
        <v>8.2375630872056943E-4</v>
      </c>
      <c r="AA118" s="12">
        <f>'Surv-rate CEA'!W116*UPFS+'Surv-rate CEA'!V116*UPD</f>
        <v>7.8400004666983228E-2</v>
      </c>
      <c r="AB118" s="12">
        <f t="shared" si="40"/>
        <v>6.480300166141939E-2</v>
      </c>
      <c r="AC118" s="12">
        <f>AA118-'Surv-rate CEA'!V116*UPD</f>
        <v>3.8680772239653542E-2</v>
      </c>
      <c r="AD118" s="12">
        <f t="shared" si="41"/>
        <v>3.1972321409400074E-2</v>
      </c>
      <c r="AE118" s="12">
        <f>'Surv-rate CEA'!Z116*UPFS+'Surv-rate CEA'!Y116*UPD</f>
        <v>6.8988206789703951E-2</v>
      </c>
      <c r="AF118" s="12">
        <f t="shared" si="42"/>
        <v>5.70235027179056E-2</v>
      </c>
      <c r="AG118" s="12">
        <f>AE118-'Surv-rate CEA'!Y116*UPD</f>
        <v>1.0604876761285909E-2</v>
      </c>
      <c r="AH118" s="12">
        <f t="shared" si="43"/>
        <v>8.7656607840761076E-3</v>
      </c>
      <c r="AI118" s="12">
        <f>'Surv-rate CEA'!AC116*UPFS+'Surv-rate CEA'!AB116*UPD</f>
        <v>4.4696936259741811E-2</v>
      </c>
      <c r="AJ118" s="12">
        <f t="shared" si="44"/>
        <v>3.6945095182120739E-2</v>
      </c>
      <c r="AK118" s="12">
        <f>AI118-'Surv-rate CEA'!AB116*UPD</f>
        <v>6.522332989598971E-3</v>
      </c>
      <c r="AL118" s="12">
        <f t="shared" si="45"/>
        <v>5.3911572755213268E-3</v>
      </c>
      <c r="AM118" s="12">
        <f>'Surv-rate CEA'!AF116*UPFS+'Surv-rate CEA'!AE116*UPD</f>
        <v>0.13721937851316934</v>
      </c>
      <c r="AN118" s="12">
        <f t="shared" si="46"/>
        <v>0.11342126383204992</v>
      </c>
      <c r="AO118" s="12">
        <f>AM118-'Surv-rate CEA'!AE116*UPD</f>
        <v>2.8406414531278609E-2</v>
      </c>
      <c r="AP118" s="12">
        <f t="shared" si="47"/>
        <v>2.3479857378639224E-2</v>
      </c>
      <c r="AQ118" s="42">
        <f>'Surv-rate CEA'!AI116*UPFS+'Surv-rate CEA'!AH116*UPD</f>
        <v>3.871313312233185E-2</v>
      </c>
      <c r="AR118" s="12">
        <f t="shared" si="48"/>
        <v>3.1999069906965542E-2</v>
      </c>
      <c r="AS118" s="42">
        <f>AQ118-'Surv-rate CEA'!AH116*UPD</f>
        <v>9.9659733025297265E-4</v>
      </c>
      <c r="AT118" s="12">
        <f t="shared" si="49"/>
        <v>8.2375630872056943E-4</v>
      </c>
      <c r="AU118" s="12">
        <f>'Surv-rate CEA'!AL116*UPFS+'Surv-rate CEA'!AK116*UPD</f>
        <v>6.9357874600774333E-2</v>
      </c>
      <c r="AV118" s="12">
        <f t="shared" si="50"/>
        <v>5.7329058615213549E-2</v>
      </c>
      <c r="AW118" s="12">
        <f>AU118-'Surv-rate CEA'!AK116*UPD</f>
        <v>5.1305378627660325E-2</v>
      </c>
      <c r="AX118" s="12">
        <f t="shared" si="51"/>
        <v>4.2407427787414145E-2</v>
      </c>
      <c r="AY118" s="12">
        <f>'Surv-rate CEA'!AO116*UPFS+'Surv-rate CEA'!AN116*UPD</f>
        <v>4.4696936259741811E-2</v>
      </c>
      <c r="AZ118" s="12">
        <f t="shared" si="52"/>
        <v>3.6945095182120739E-2</v>
      </c>
      <c r="BA118" s="12">
        <f>AY118-'Surv-rate CEA'!AN116*UPD</f>
        <v>6.522332989598971E-3</v>
      </c>
      <c r="BB118" s="12">
        <f t="shared" si="53"/>
        <v>5.3911572755213268E-3</v>
      </c>
    </row>
    <row r="119" spans="1:54">
      <c r="A119" s="12">
        <v>114</v>
      </c>
      <c r="B119" s="12">
        <f t="shared" si="54"/>
        <v>6.5013698630136982</v>
      </c>
      <c r="C119" s="12">
        <f>'Surv-rate CEA'!D117*Parameter!$D$57+'Surv-rate CEA'!E117*Parameter!$D$58</f>
        <v>7.1921304030968122E-2</v>
      </c>
      <c r="D119" s="12">
        <f t="shared" si="28"/>
        <v>5.9346895752780876E-2</v>
      </c>
      <c r="E119" s="12">
        <f>C119-'Surv-rate CEA'!E117*Parameter!$D$58</f>
        <v>6.1288110377696742E-3</v>
      </c>
      <c r="F119" s="12">
        <f t="shared" si="29"/>
        <v>5.0572763473587081E-3</v>
      </c>
      <c r="G119" s="12">
        <f>'Surv-rate CEA'!G117*Parameter!$D$57+'Surv-rate CEA'!H117*Parameter!$D$58</f>
        <v>3.8144228765392731E-2</v>
      </c>
      <c r="H119" s="12">
        <f t="shared" si="30"/>
        <v>3.1475257555609086E-2</v>
      </c>
      <c r="I119" s="12">
        <f>G119-'Surv-rate CEA'!H117*Parameter!$D$58</f>
        <v>9.6550695846165518E-4</v>
      </c>
      <c r="J119" s="12">
        <f t="shared" si="31"/>
        <v>7.9670191724744057E-4</v>
      </c>
      <c r="K119" s="12">
        <f>'Surv-rate CEA'!K117*Parameter!$D$57+'Surv-rate CEA'!J117*Parameter!$D$58</f>
        <v>6.8172314096100278E-2</v>
      </c>
      <c r="L119" s="12">
        <f t="shared" si="32"/>
        <v>5.625336292769436E-2</v>
      </c>
      <c r="M119" s="12">
        <f>K119-'Surv-rate CEA'!J117*Parameter!$D$58</f>
        <v>1.0391936079248869E-2</v>
      </c>
      <c r="N119" s="12">
        <f t="shared" si="33"/>
        <v>8.5750551310803773E-3</v>
      </c>
      <c r="O119" s="12">
        <f>'Surv-rate CEA'!N117*Parameter!$D$57+'Surv-rate CEA'!M117*Parameter!$D$58</f>
        <v>3.9055340965631201E-2</v>
      </c>
      <c r="P119" s="12">
        <f t="shared" si="34"/>
        <v>3.2227074857800339E-2</v>
      </c>
      <c r="Q119" s="12">
        <f>O119-'Surv-rate CEA'!M117*Parameter!$D$58</f>
        <v>9.6550695846165518E-4</v>
      </c>
      <c r="R119" s="12">
        <f t="shared" si="35"/>
        <v>7.9670191724744057E-4</v>
      </c>
      <c r="S119" s="12">
        <f>'Surv-rate CEA'!Q117*Parameter!$D$57+'Surv-rate CEA'!P117*Parameter!$D$58</f>
        <v>6.8172314096100278E-2</v>
      </c>
      <c r="T119" s="12">
        <f t="shared" si="36"/>
        <v>5.625336292769436E-2</v>
      </c>
      <c r="U119" s="12">
        <f>S119-'Surv-rate CEA'!P117*Parameter!$D$58</f>
        <v>1.0391936079248869E-2</v>
      </c>
      <c r="V119" s="12">
        <f t="shared" si="37"/>
        <v>8.5750551310803773E-3</v>
      </c>
      <c r="W119" s="12">
        <f>'Surv-rate CEA'!T117*UPFS+'Surv-rate CEA'!S117*UPD</f>
        <v>3.8144228765392731E-2</v>
      </c>
      <c r="X119" s="12">
        <f t="shared" si="38"/>
        <v>3.1475257555609086E-2</v>
      </c>
      <c r="Y119" s="12">
        <f>W119-'Surv-rate CEA'!S117*UPD</f>
        <v>9.6550695846165518E-4</v>
      </c>
      <c r="Z119" s="12">
        <f t="shared" si="39"/>
        <v>7.9670191724744057E-4</v>
      </c>
      <c r="AA119" s="12">
        <f>'Surv-rate CEA'!W117*UPFS+'Surv-rate CEA'!V117*UPD</f>
        <v>7.7516005583172065E-2</v>
      </c>
      <c r="AB119" s="12">
        <f t="shared" si="40"/>
        <v>6.3963443996172056E-2</v>
      </c>
      <c r="AC119" s="12">
        <f>AA119-'Surv-rate CEA'!V117*UPD</f>
        <v>3.8141480448581427E-2</v>
      </c>
      <c r="AD119" s="12">
        <f t="shared" si="41"/>
        <v>3.1472989742566855E-2</v>
      </c>
      <c r="AE119" s="12">
        <f>'Surv-rate CEA'!Z117*UPFS+'Surv-rate CEA'!Y117*UPD</f>
        <v>6.8172314096100278E-2</v>
      </c>
      <c r="AF119" s="12">
        <f t="shared" si="42"/>
        <v>5.625336292769436E-2</v>
      </c>
      <c r="AG119" s="12">
        <f>AE119-'Surv-rate CEA'!Y117*UPD</f>
        <v>1.0391936079248869E-2</v>
      </c>
      <c r="AH119" s="12">
        <f t="shared" si="43"/>
        <v>8.5750551310803773E-3</v>
      </c>
      <c r="AI119" s="12">
        <f>'Surv-rate CEA'!AC117*UPFS+'Surv-rate CEA'!AB117*UPD</f>
        <v>4.406933703954756E-2</v>
      </c>
      <c r="AJ119" s="12">
        <f t="shared" si="44"/>
        <v>3.6364445645396745E-2</v>
      </c>
      <c r="AK119" s="12">
        <f>AI119-'Surv-rate CEA'!AB117*UPD</f>
        <v>6.3763955368366515E-3</v>
      </c>
      <c r="AL119" s="12">
        <f t="shared" si="45"/>
        <v>5.2615742484341064E-3</v>
      </c>
      <c r="AM119" s="12">
        <f>'Surv-rate CEA'!AF117*UPFS+'Surv-rate CEA'!AE117*UPD</f>
        <v>0.1360768501766294</v>
      </c>
      <c r="AN119" s="12">
        <f t="shared" si="46"/>
        <v>0.11228576498448815</v>
      </c>
      <c r="AO119" s="12">
        <f>AM119-'Surv-rate CEA'!AE117*UPD</f>
        <v>2.7968675992740472E-2</v>
      </c>
      <c r="AP119" s="12">
        <f t="shared" si="47"/>
        <v>2.3078754214047179E-2</v>
      </c>
      <c r="AQ119" s="42">
        <f>'Surv-rate CEA'!AI117*UPFS+'Surv-rate CEA'!AH117*UPD</f>
        <v>3.8144228765392731E-2</v>
      </c>
      <c r="AR119" s="12">
        <f t="shared" si="48"/>
        <v>3.1475257555609086E-2</v>
      </c>
      <c r="AS119" s="42">
        <f>AQ119-'Surv-rate CEA'!AH117*UPD</f>
        <v>9.6550695846165518E-4</v>
      </c>
      <c r="AT119" s="12">
        <f t="shared" si="49"/>
        <v>7.9670191724744057E-4</v>
      </c>
      <c r="AU119" s="12">
        <f>'Surv-rate CEA'!AL117*UPFS+'Surv-rate CEA'!AK117*UPD</f>
        <v>6.8530466341225407E-2</v>
      </c>
      <c r="AV119" s="12">
        <f t="shared" si="50"/>
        <v>5.6548897390555512E-2</v>
      </c>
      <c r="AW119" s="12">
        <f>AU119-'Surv-rate CEA'!AK117*UPD</f>
        <v>5.0659065302980172E-2</v>
      </c>
      <c r="AX119" s="12">
        <f t="shared" si="51"/>
        <v>4.180205445350034E-2</v>
      </c>
      <c r="AY119" s="12">
        <f>'Surv-rate CEA'!AO117*UPFS+'Surv-rate CEA'!AN117*UPD</f>
        <v>4.406933703954756E-2</v>
      </c>
      <c r="AZ119" s="12">
        <f t="shared" si="52"/>
        <v>3.6364445645396745E-2</v>
      </c>
      <c r="BA119" s="12">
        <f>AY119-'Surv-rate CEA'!AN117*UPD</f>
        <v>6.3763955368366515E-3</v>
      </c>
      <c r="BB119" s="12">
        <f t="shared" si="53"/>
        <v>5.2615742484341064E-3</v>
      </c>
    </row>
    <row r="120" spans="1:54">
      <c r="A120" s="12">
        <v>115</v>
      </c>
      <c r="B120" s="12">
        <f t="shared" si="54"/>
        <v>6.558904109589041</v>
      </c>
      <c r="C120" s="12">
        <f>'Surv-rate CEA'!D118*Parameter!$D$57+'Surv-rate CEA'!E118*Parameter!$D$58</f>
        <v>7.1097756258770961E-2</v>
      </c>
      <c r="D120" s="12">
        <f t="shared" si="28"/>
        <v>5.8567646070452485E-2</v>
      </c>
      <c r="E120" s="12">
        <f>C120-'Surv-rate CEA'!E118*Parameter!$D$58</f>
        <v>5.9913683722561811E-3</v>
      </c>
      <c r="F120" s="12">
        <f t="shared" si="29"/>
        <v>4.9354629564799281E-3</v>
      </c>
      <c r="G120" s="12">
        <f>'Surv-rate CEA'!G118*Parameter!$D$57+'Surv-rate CEA'!H118*Parameter!$D$58</f>
        <v>3.7586852076210063E-2</v>
      </c>
      <c r="H120" s="12">
        <f t="shared" si="30"/>
        <v>3.0962628993377705E-2</v>
      </c>
      <c r="I120" s="12">
        <f>G120-'Surv-rate CEA'!H118*Parameter!$D$58</f>
        <v>9.3556628403292791E-4</v>
      </c>
      <c r="J120" s="12">
        <f t="shared" si="31"/>
        <v>7.7068416616775165E-4</v>
      </c>
      <c r="K120" s="12">
        <f>'Surv-rate CEA'!K118*Parameter!$D$57+'Surv-rate CEA'!J118*Parameter!$D$58</f>
        <v>6.7370655478616814E-2</v>
      </c>
      <c r="L120" s="12">
        <f t="shared" si="32"/>
        <v>5.5497401229441114E-2</v>
      </c>
      <c r="M120" s="12">
        <f>K120-'Surv-rate CEA'!J118*Parameter!$D$58</f>
        <v>1.0184523753154165E-2</v>
      </c>
      <c r="N120" s="12">
        <f t="shared" si="33"/>
        <v>8.3896259735659999E-3</v>
      </c>
      <c r="O120" s="12">
        <f>'Surv-rate CEA'!N118*Parameter!$D$57+'Surv-rate CEA'!M118*Parameter!$D$58</f>
        <v>3.8469710400579164E-2</v>
      </c>
      <c r="P120" s="12">
        <f t="shared" si="34"/>
        <v>3.1689894333282488E-2</v>
      </c>
      <c r="Q120" s="12">
        <f>O120-'Surv-rate CEA'!M118*Parameter!$D$58</f>
        <v>9.3556628403292791E-4</v>
      </c>
      <c r="R120" s="12">
        <f t="shared" si="35"/>
        <v>7.7068416616775165E-4</v>
      </c>
      <c r="S120" s="12">
        <f>'Surv-rate CEA'!Q118*Parameter!$D$57+'Surv-rate CEA'!P118*Parameter!$D$58</f>
        <v>6.7370655478616814E-2</v>
      </c>
      <c r="T120" s="12">
        <f t="shared" si="36"/>
        <v>5.5497401229441114E-2</v>
      </c>
      <c r="U120" s="12">
        <f>S120-'Surv-rate CEA'!P118*Parameter!$D$58</f>
        <v>1.0184523753154165E-2</v>
      </c>
      <c r="V120" s="12">
        <f t="shared" si="37"/>
        <v>8.3896259735659999E-3</v>
      </c>
      <c r="W120" s="12">
        <f>'Surv-rate CEA'!T118*UPFS+'Surv-rate CEA'!S118*UPD</f>
        <v>3.7586852076210063E-2</v>
      </c>
      <c r="X120" s="12">
        <f t="shared" si="38"/>
        <v>3.0962628993377705E-2</v>
      </c>
      <c r="Y120" s="12">
        <f>W120-'Surv-rate CEA'!S118*UPD</f>
        <v>9.3556628403292791E-4</v>
      </c>
      <c r="Z120" s="12">
        <f t="shared" si="39"/>
        <v>7.7068416616775165E-4</v>
      </c>
      <c r="AA120" s="12">
        <f>'Surv-rate CEA'!W118*UPFS+'Surv-rate CEA'!V118*UPD</f>
        <v>7.6646924297605612E-2</v>
      </c>
      <c r="AB120" s="12">
        <f t="shared" si="40"/>
        <v>6.3138841095244008E-2</v>
      </c>
      <c r="AC120" s="12">
        <f>AA120-'Surv-rate CEA'!V118*UPD</f>
        <v>3.7612909699425254E-2</v>
      </c>
      <c r="AD120" s="12">
        <f t="shared" si="41"/>
        <v>3.0984094279122448E-2</v>
      </c>
      <c r="AE120" s="12">
        <f>'Surv-rate CEA'!Z118*UPFS+'Surv-rate CEA'!Y118*UPD</f>
        <v>6.7370655478616814E-2</v>
      </c>
      <c r="AF120" s="12">
        <f t="shared" si="42"/>
        <v>5.5497401229441114E-2</v>
      </c>
      <c r="AG120" s="12">
        <f>AE120-'Surv-rate CEA'!Y118*UPD</f>
        <v>1.0184523753154165E-2</v>
      </c>
      <c r="AH120" s="12">
        <f t="shared" si="43"/>
        <v>8.3896259735659999E-3</v>
      </c>
      <c r="AI120" s="12">
        <f>'Surv-rate CEA'!AC118*UPFS+'Surv-rate CEA'!AB118*UPD</f>
        <v>4.34540589295314E-2</v>
      </c>
      <c r="AJ120" s="12">
        <f t="shared" si="44"/>
        <v>3.5795812380442271E-2</v>
      </c>
      <c r="AK120" s="12">
        <f>AI120-'Surv-rate CEA'!AB118*UPD</f>
        <v>6.2345788973147617E-3</v>
      </c>
      <c r="AL120" s="12">
        <f t="shared" si="45"/>
        <v>5.1358106003689379E-3</v>
      </c>
      <c r="AM120" s="12">
        <f>'Surv-rate CEA'!AF118*UPFS+'Surv-rate CEA'!AE118*UPD</f>
        <v>0.13495031570093594</v>
      </c>
      <c r="AN120" s="12">
        <f t="shared" si="46"/>
        <v>0.11116697267212566</v>
      </c>
      <c r="AO120" s="12">
        <f>AM120-'Surv-rate CEA'!AE118*UPD</f>
        <v>2.7540276321415341E-2</v>
      </c>
      <c r="AP120" s="12">
        <f t="shared" si="47"/>
        <v>2.2686639370228131E-2</v>
      </c>
      <c r="AQ120" s="42">
        <f>'Surv-rate CEA'!AI118*UPFS+'Surv-rate CEA'!AH118*UPD</f>
        <v>3.7586852076210063E-2</v>
      </c>
      <c r="AR120" s="12">
        <f t="shared" si="48"/>
        <v>3.0962628993377705E-2</v>
      </c>
      <c r="AS120" s="42">
        <f>AQ120-'Surv-rate CEA'!AH118*UPD</f>
        <v>9.3556628403292791E-4</v>
      </c>
      <c r="AT120" s="12">
        <f t="shared" si="49"/>
        <v>7.7068416616775165E-4</v>
      </c>
      <c r="AU120" s="12">
        <f>'Surv-rate CEA'!AL118*UPFS+'Surv-rate CEA'!AK118*UPD</f>
        <v>6.7717547186221916E-2</v>
      </c>
      <c r="AV120" s="12">
        <f t="shared" si="50"/>
        <v>5.5783157515221005E-2</v>
      </c>
      <c r="AW120" s="12">
        <f>AU120-'Surv-rate CEA'!AK118*UPD</f>
        <v>5.0024739314890265E-2</v>
      </c>
      <c r="AX120" s="12">
        <f t="shared" si="51"/>
        <v>4.1208490691289637E-2</v>
      </c>
      <c r="AY120" s="12">
        <f>'Surv-rate CEA'!AO118*UPFS+'Surv-rate CEA'!AN118*UPD</f>
        <v>4.34540589295314E-2</v>
      </c>
      <c r="AZ120" s="12">
        <f t="shared" si="52"/>
        <v>3.5795812380442271E-2</v>
      </c>
      <c r="BA120" s="12">
        <f>AY120-'Surv-rate CEA'!AN118*UPD</f>
        <v>6.2345788973147617E-3</v>
      </c>
      <c r="BB120" s="12">
        <f t="shared" si="53"/>
        <v>5.1358106003689379E-3</v>
      </c>
    </row>
    <row r="121" spans="1:54">
      <c r="A121" s="12">
        <v>116</v>
      </c>
      <c r="B121" s="12">
        <f t="shared" si="54"/>
        <v>6.6164383561643838</v>
      </c>
      <c r="C121" s="12">
        <f>'Surv-rate CEA'!D119*Parameter!$D$57+'Surv-rate CEA'!E119*Parameter!$D$58</f>
        <v>7.0288233960101115E-2</v>
      </c>
      <c r="D121" s="12">
        <f t="shared" si="28"/>
        <v>5.780240725994628E-2</v>
      </c>
      <c r="E121" s="12">
        <f>C121-'Surv-rate CEA'!E119*Parameter!$D$58</f>
        <v>5.8578073867268377E-3</v>
      </c>
      <c r="F121" s="12">
        <f t="shared" si="29"/>
        <v>4.8172410820580417E-3</v>
      </c>
      <c r="G121" s="12">
        <f>'Surv-rate CEA'!G119*Parameter!$D$57+'Surv-rate CEA'!H119*Parameter!$D$58</f>
        <v>3.7040700422876022E-2</v>
      </c>
      <c r="H121" s="12">
        <f t="shared" si="30"/>
        <v>3.0460882716901089E-2</v>
      </c>
      <c r="I121" s="12">
        <f>G121-'Surv-rate CEA'!H119*Parameter!$D$58</f>
        <v>9.0672594180304239E-4</v>
      </c>
      <c r="J121" s="12">
        <f t="shared" si="31"/>
        <v>7.4565740534907597E-4</v>
      </c>
      <c r="K121" s="12">
        <f>'Surv-rate CEA'!K119*Parameter!$D$57+'Surv-rate CEA'!J119*Parameter!$D$58</f>
        <v>6.6582895521106494E-2</v>
      </c>
      <c r="L121" s="12">
        <f t="shared" si="32"/>
        <v>5.4755275906378943E-2</v>
      </c>
      <c r="M121" s="12">
        <f>K121-'Surv-rate CEA'!J119*Parameter!$D$58</f>
        <v>9.9824621445553374E-3</v>
      </c>
      <c r="N121" s="12">
        <f t="shared" si="33"/>
        <v>8.2092024486505426E-3</v>
      </c>
      <c r="O121" s="12">
        <f>'Surv-rate CEA'!N119*Parameter!$D$57+'Surv-rate CEA'!M119*Parameter!$D$58</f>
        <v>3.7896343213028184E-2</v>
      </c>
      <c r="P121" s="12">
        <f t="shared" si="34"/>
        <v>3.116453125434317E-2</v>
      </c>
      <c r="Q121" s="12">
        <f>O121-'Surv-rate CEA'!M119*Parameter!$D$58</f>
        <v>9.0672594180304239E-4</v>
      </c>
      <c r="R121" s="12">
        <f t="shared" si="35"/>
        <v>7.4565740534907597E-4</v>
      </c>
      <c r="S121" s="12">
        <f>'Surv-rate CEA'!Q119*Parameter!$D$57+'Surv-rate CEA'!P119*Parameter!$D$58</f>
        <v>6.6582895521106494E-2</v>
      </c>
      <c r="T121" s="12">
        <f t="shared" si="36"/>
        <v>5.4755275906378943E-2</v>
      </c>
      <c r="U121" s="12">
        <f>S121-'Surv-rate CEA'!P119*Parameter!$D$58</f>
        <v>9.9824621445553374E-3</v>
      </c>
      <c r="V121" s="12">
        <f t="shared" si="37"/>
        <v>8.2092024486505426E-3</v>
      </c>
      <c r="W121" s="12">
        <f>'Surv-rate CEA'!T119*UPFS+'Surv-rate CEA'!S119*UPD</f>
        <v>3.7040700422876022E-2</v>
      </c>
      <c r="X121" s="12">
        <f t="shared" si="38"/>
        <v>3.0460882716901089E-2</v>
      </c>
      <c r="Y121" s="12">
        <f>W121-'Surv-rate CEA'!S119*UPD</f>
        <v>9.0672594180304239E-4</v>
      </c>
      <c r="Z121" s="12">
        <f t="shared" si="39"/>
        <v>7.4565740534907597E-4</v>
      </c>
      <c r="AA121" s="12">
        <f>'Surv-rate CEA'!W119*UPFS+'Surv-rate CEA'!V119*UPD</f>
        <v>7.5792417964562264E-2</v>
      </c>
      <c r="AB121" s="12">
        <f t="shared" si="40"/>
        <v>6.2328841736022961E-2</v>
      </c>
      <c r="AC121" s="12">
        <f>AA121-'Surv-rate CEA'!V119*UPD</f>
        <v>3.7094778870832582E-2</v>
      </c>
      <c r="AD121" s="12">
        <f t="shared" si="41"/>
        <v>3.0505354804143247E-2</v>
      </c>
      <c r="AE121" s="12">
        <f>'Surv-rate CEA'!Z119*UPFS+'Surv-rate CEA'!Y119*UPD</f>
        <v>6.6582895521106494E-2</v>
      </c>
      <c r="AF121" s="12">
        <f t="shared" si="42"/>
        <v>5.4755275906378943E-2</v>
      </c>
      <c r="AG121" s="12">
        <f>AE121-'Surv-rate CEA'!Y119*UPD</f>
        <v>9.9824621445553374E-3</v>
      </c>
      <c r="AH121" s="12">
        <f t="shared" si="43"/>
        <v>8.2092024486505426E-3</v>
      </c>
      <c r="AI121" s="12">
        <f>'Surv-rate CEA'!AC119*UPFS+'Surv-rate CEA'!AB119*UPD</f>
        <v>4.2850785826589896E-2</v>
      </c>
      <c r="AJ121" s="12">
        <f t="shared" si="44"/>
        <v>3.5238879030070308E-2</v>
      </c>
      <c r="AK121" s="12">
        <f>AI121-'Surv-rate CEA'!AB119*UPD</f>
        <v>6.0967414962124697E-3</v>
      </c>
      <c r="AL121" s="12">
        <f t="shared" si="45"/>
        <v>5.0137315318340434E-3</v>
      </c>
      <c r="AM121" s="12">
        <f>'Surv-rate CEA'!AF119*UPFS+'Surv-rate CEA'!AE119*UPD</f>
        <v>0.13383945019474772</v>
      </c>
      <c r="AN121" s="12">
        <f t="shared" si="46"/>
        <v>0.11006454383240809</v>
      </c>
      <c r="AO121" s="12">
        <f>AM121-'Surv-rate CEA'!AE119*UPD</f>
        <v>2.7120957494649101E-2</v>
      </c>
      <c r="AP121" s="12">
        <f t="shared" si="47"/>
        <v>2.2303258199306512E-2</v>
      </c>
      <c r="AQ121" s="42">
        <f>'Surv-rate CEA'!AI119*UPFS+'Surv-rate CEA'!AH119*UPD</f>
        <v>3.7040700422876022E-2</v>
      </c>
      <c r="AR121" s="12">
        <f t="shared" si="48"/>
        <v>3.0460882716901089E-2</v>
      </c>
      <c r="AS121" s="42">
        <f>AQ121-'Surv-rate CEA'!AH119*UPD</f>
        <v>9.0672594180304239E-4</v>
      </c>
      <c r="AT121" s="12">
        <f t="shared" si="49"/>
        <v>7.4565740534907597E-4</v>
      </c>
      <c r="AU121" s="12">
        <f>'Surv-rate CEA'!AL119*UPFS+'Surv-rate CEA'!AK119*UPD</f>
        <v>6.6918775513125708E-2</v>
      </c>
      <c r="AV121" s="12">
        <f t="shared" si="50"/>
        <v>5.503149101373507E-2</v>
      </c>
      <c r="AW121" s="12">
        <f>AU121-'Surv-rate CEA'!AK119*UPD</f>
        <v>4.940210173925022E-2</v>
      </c>
      <c r="AX121" s="12">
        <f t="shared" si="51"/>
        <v>4.062643551195768E-2</v>
      </c>
      <c r="AY121" s="12">
        <f>'Surv-rate CEA'!AO119*UPFS+'Surv-rate CEA'!AN119*UPD</f>
        <v>4.2850785826589896E-2</v>
      </c>
      <c r="AZ121" s="12">
        <f t="shared" si="52"/>
        <v>3.5238879030070308E-2</v>
      </c>
      <c r="BA121" s="12">
        <f>AY121-'Surv-rate CEA'!AN119*UPD</f>
        <v>6.0967414962124697E-3</v>
      </c>
      <c r="BB121" s="12">
        <f t="shared" si="53"/>
        <v>5.0137315318340434E-3</v>
      </c>
    </row>
    <row r="122" spans="1:54">
      <c r="A122" s="12">
        <v>117</v>
      </c>
      <c r="B122" s="12">
        <f t="shared" si="54"/>
        <v>6.6739726027397257</v>
      </c>
      <c r="C122" s="12">
        <f>'Surv-rate CEA'!D120*Parameter!$D$57+'Surv-rate CEA'!E120*Parameter!$D$58</f>
        <v>6.9492412835911732E-2</v>
      </c>
      <c r="D122" s="12">
        <f t="shared" si="28"/>
        <v>5.705084811987314E-2</v>
      </c>
      <c r="E122" s="12">
        <f>C122-'Surv-rate CEA'!E120*Parameter!$D$58</f>
        <v>5.727994894495686E-3</v>
      </c>
      <c r="F122" s="12">
        <f t="shared" si="29"/>
        <v>4.7024841046878684E-3</v>
      </c>
      <c r="G122" s="12">
        <f>'Surv-rate CEA'!G120*Parameter!$D$57+'Surv-rate CEA'!H120*Parameter!$D$58</f>
        <v>3.6505481013297481E-2</v>
      </c>
      <c r="H122" s="12">
        <f t="shared" si="30"/>
        <v>2.996972716647827E-2</v>
      </c>
      <c r="I122" s="12">
        <f>G122-'Surv-rate CEA'!H120*Parameter!$D$58</f>
        <v>8.7893898640319101E-4</v>
      </c>
      <c r="J122" s="12">
        <f t="shared" si="31"/>
        <v>7.2157826406641279E-4</v>
      </c>
      <c r="K122" s="12">
        <f>'Surv-rate CEA'!K120*Parameter!$D$57+'Surv-rate CEA'!J120*Parameter!$D$58</f>
        <v>6.5808708861223558E-2</v>
      </c>
      <c r="L122" s="12">
        <f t="shared" si="32"/>
        <v>5.4026655587161077E-2</v>
      </c>
      <c r="M122" s="12">
        <f>K122-'Surv-rate CEA'!J120*Parameter!$D$58</f>
        <v>9.7855804515366296E-3</v>
      </c>
      <c r="N122" s="12">
        <f t="shared" si="33"/>
        <v>8.0336203813161401E-3</v>
      </c>
      <c r="O122" s="12">
        <f>'Surv-rate CEA'!N120*Parameter!$D$57+'Surv-rate CEA'!M120*Parameter!$D$58</f>
        <v>3.7334902310325838E-2</v>
      </c>
      <c r="P122" s="12">
        <f t="shared" si="34"/>
        <v>3.0650653133977558E-2</v>
      </c>
      <c r="Q122" s="12">
        <f>O122-'Surv-rate CEA'!M120*Parameter!$D$58</f>
        <v>8.7893898640319101E-4</v>
      </c>
      <c r="R122" s="12">
        <f t="shared" si="35"/>
        <v>7.2157826406641279E-4</v>
      </c>
      <c r="S122" s="12">
        <f>'Surv-rate CEA'!Q120*Parameter!$D$57+'Surv-rate CEA'!P120*Parameter!$D$58</f>
        <v>6.5808708861223558E-2</v>
      </c>
      <c r="T122" s="12">
        <f t="shared" si="36"/>
        <v>5.4026655587161077E-2</v>
      </c>
      <c r="U122" s="12">
        <f>S122-'Surv-rate CEA'!P120*Parameter!$D$58</f>
        <v>9.7855804515366296E-3</v>
      </c>
      <c r="V122" s="12">
        <f t="shared" si="37"/>
        <v>8.0336203813161401E-3</v>
      </c>
      <c r="W122" s="12">
        <f>'Surv-rate CEA'!T120*UPFS+'Surv-rate CEA'!S120*UPD</f>
        <v>3.6505481013297481E-2</v>
      </c>
      <c r="X122" s="12">
        <f t="shared" si="38"/>
        <v>2.996972716647827E-2</v>
      </c>
      <c r="Y122" s="12">
        <f>W122-'Surv-rate CEA'!S120*UPD</f>
        <v>8.7893898640319101E-4</v>
      </c>
      <c r="Z122" s="12">
        <f t="shared" si="39"/>
        <v>7.2157826406641279E-4</v>
      </c>
      <c r="AA122" s="12">
        <f>'Surv-rate CEA'!W120*UPFS+'Surv-rate CEA'!V120*UPD</f>
        <v>7.4952153811201919E-2</v>
      </c>
      <c r="AB122" s="12">
        <f t="shared" si="40"/>
        <v>6.1533105109432766E-2</v>
      </c>
      <c r="AC122" s="12">
        <f>AA122-'Surv-rate CEA'!V120*UPD</f>
        <v>3.6586816060437927E-2</v>
      </c>
      <c r="AD122" s="12">
        <f t="shared" si="41"/>
        <v>3.0036500404474611E-2</v>
      </c>
      <c r="AE122" s="12">
        <f>'Surv-rate CEA'!Z120*UPFS+'Surv-rate CEA'!Y120*UPD</f>
        <v>6.5808708861223558E-2</v>
      </c>
      <c r="AF122" s="12">
        <f t="shared" si="42"/>
        <v>5.4026655587161077E-2</v>
      </c>
      <c r="AG122" s="12">
        <f>AE122-'Surv-rate CEA'!Y120*UPD</f>
        <v>9.7855804515366296E-3</v>
      </c>
      <c r="AH122" s="12">
        <f t="shared" si="43"/>
        <v>8.0336203813161401E-3</v>
      </c>
      <c r="AI122" s="12">
        <f>'Surv-rate CEA'!AC120*UPFS+'Surv-rate CEA'!AB120*UPD</f>
        <v>4.2259211726004331E-2</v>
      </c>
      <c r="AJ122" s="12">
        <f t="shared" si="44"/>
        <v>3.4693339480651002E-2</v>
      </c>
      <c r="AK122" s="12">
        <f>AI122-'Surv-rate CEA'!AB120*UPD</f>
        <v>5.9627475127868312E-3</v>
      </c>
      <c r="AL122" s="12">
        <f t="shared" si="45"/>
        <v>4.8952078197716199E-3</v>
      </c>
      <c r="AM122" s="12">
        <f>'Surv-rate CEA'!AF120*UPFS+'Surv-rate CEA'!AE120*UPD</f>
        <v>0.13274393752340885</v>
      </c>
      <c r="AN122" s="12">
        <f t="shared" si="46"/>
        <v>0.10897814465535917</v>
      </c>
      <c r="AO122" s="12">
        <f>AM122-'Surv-rate CEA'!AE120*UPD</f>
        <v>2.6710470299129235E-2</v>
      </c>
      <c r="AP122" s="12">
        <f t="shared" si="47"/>
        <v>2.1928364868322989E-2</v>
      </c>
      <c r="AQ122" s="42">
        <f>'Surv-rate CEA'!AI120*UPFS+'Surv-rate CEA'!AH120*UPD</f>
        <v>3.6505481013297481E-2</v>
      </c>
      <c r="AR122" s="12">
        <f t="shared" si="48"/>
        <v>2.996972716647827E-2</v>
      </c>
      <c r="AS122" s="42">
        <f>AQ122-'Surv-rate CEA'!AH120*UPD</f>
        <v>8.7893898640319101E-4</v>
      </c>
      <c r="AT122" s="12">
        <f t="shared" si="49"/>
        <v>7.2157826406641279E-4</v>
      </c>
      <c r="AU122" s="12">
        <f>'Surv-rate CEA'!AL120*UPFS+'Surv-rate CEA'!AK120*UPD</f>
        <v>6.6133819923595238E-2</v>
      </c>
      <c r="AV122" s="12">
        <f t="shared" si="50"/>
        <v>5.4293560434532741E-2</v>
      </c>
      <c r="AW122" s="12">
        <f>AU122-'Surv-rate CEA'!AK120*UPD</f>
        <v>4.8790863088427963E-2</v>
      </c>
      <c r="AX122" s="12">
        <f t="shared" si="51"/>
        <v>4.0055597526424673E-2</v>
      </c>
      <c r="AY122" s="12">
        <f>'Surv-rate CEA'!AO120*UPFS+'Surv-rate CEA'!AN120*UPD</f>
        <v>4.2259211726004331E-2</v>
      </c>
      <c r="AZ122" s="12">
        <f t="shared" si="52"/>
        <v>3.4693339480651002E-2</v>
      </c>
      <c r="BA122" s="12">
        <f>AY122-'Surv-rate CEA'!AN120*UPD</f>
        <v>5.9627475127868312E-3</v>
      </c>
      <c r="BB122" s="12">
        <f t="shared" si="53"/>
        <v>4.8952078197716199E-3</v>
      </c>
    </row>
    <row r="123" spans="1:54">
      <c r="A123" s="12">
        <v>118</v>
      </c>
      <c r="B123" s="12">
        <f t="shared" si="54"/>
        <v>6.7315068493150685</v>
      </c>
      <c r="C123" s="12">
        <f>'Surv-rate CEA'!D121*Parameter!$D$57+'Surv-rate CEA'!E121*Parameter!$D$58</f>
        <v>6.8709978158508669E-2</v>
      </c>
      <c r="D123" s="12">
        <f t="shared" si="28"/>
        <v>5.6312647316424082E-2</v>
      </c>
      <c r="E123" s="12">
        <f>C123-'Surv-rate CEA'!E121*Parameter!$D$58</f>
        <v>5.6018031091773085E-3</v>
      </c>
      <c r="F123" s="12">
        <f t="shared" si="29"/>
        <v>4.5910706316253684E-3</v>
      </c>
      <c r="G123" s="12">
        <f>'Surv-rate CEA'!G121*Parameter!$D$57+'Surv-rate CEA'!H121*Parameter!$D$58</f>
        <v>3.5980910511997088E-2</v>
      </c>
      <c r="H123" s="12">
        <f t="shared" si="30"/>
        <v>2.9488880335715791E-2</v>
      </c>
      <c r="I123" s="12">
        <f>G123-'Surv-rate CEA'!H121*Parameter!$D$58</f>
        <v>8.5216075873512792E-4</v>
      </c>
      <c r="J123" s="12">
        <f t="shared" si="31"/>
        <v>6.9840552347206803E-4</v>
      </c>
      <c r="K123" s="12">
        <f>'Surv-rate CEA'!K121*Parameter!$D$57+'Surv-rate CEA'!J121*Parameter!$D$58</f>
        <v>6.5047779823020305E-2</v>
      </c>
      <c r="L123" s="12">
        <f t="shared" si="32"/>
        <v>5.3311218866055499E-2</v>
      </c>
      <c r="M123" s="12">
        <f>K123-'Surv-rate CEA'!J121*Parameter!$D$58</f>
        <v>9.5937144014173678E-3</v>
      </c>
      <c r="N123" s="12">
        <f t="shared" si="33"/>
        <v>7.8627219804262658E-3</v>
      </c>
      <c r="O123" s="12">
        <f>'Surv-rate CEA'!N121*Parameter!$D$57+'Surv-rate CEA'!M121*Parameter!$D$58</f>
        <v>3.678506221390207E-2</v>
      </c>
      <c r="P123" s="12">
        <f t="shared" si="34"/>
        <v>3.0147939069133097E-2</v>
      </c>
      <c r="Q123" s="12">
        <f>O123-'Surv-rate CEA'!M121*Parameter!$D$58</f>
        <v>8.5216075873512792E-4</v>
      </c>
      <c r="R123" s="12">
        <f t="shared" si="35"/>
        <v>6.9840552347206803E-4</v>
      </c>
      <c r="S123" s="12">
        <f>'Surv-rate CEA'!Q121*Parameter!$D$57+'Surv-rate CEA'!P121*Parameter!$D$58</f>
        <v>6.5047779823020305E-2</v>
      </c>
      <c r="T123" s="12">
        <f t="shared" si="36"/>
        <v>5.3311218866055499E-2</v>
      </c>
      <c r="U123" s="12">
        <f>S123-'Surv-rate CEA'!P121*Parameter!$D$58</f>
        <v>9.5937144014173678E-3</v>
      </c>
      <c r="V123" s="12">
        <f t="shared" si="37"/>
        <v>7.8627219804262658E-3</v>
      </c>
      <c r="W123" s="12">
        <f>'Surv-rate CEA'!T121*UPFS+'Surv-rate CEA'!S121*UPD</f>
        <v>3.5980910511997088E-2</v>
      </c>
      <c r="X123" s="12">
        <f t="shared" si="38"/>
        <v>2.9488880335715791E-2</v>
      </c>
      <c r="Y123" s="12">
        <f>W123-'Surv-rate CEA'!S121*UPD</f>
        <v>8.5216075873512792E-4</v>
      </c>
      <c r="Z123" s="12">
        <f t="shared" si="39"/>
        <v>6.9840552347206803E-4</v>
      </c>
      <c r="AA123" s="12">
        <f>'Surv-rate CEA'!W121*UPFS+'Surv-rate CEA'!V121*UPD</f>
        <v>7.4125808775601987E-2</v>
      </c>
      <c r="AB123" s="12">
        <f t="shared" si="40"/>
        <v>6.0751300444246398E-2</v>
      </c>
      <c r="AC123" s="12">
        <f>AA123-'Surv-rate CEA'!V121*UPD</f>
        <v>3.6088758220816176E-2</v>
      </c>
      <c r="AD123" s="12">
        <f t="shared" si="41"/>
        <v>2.9577269098940304E-2</v>
      </c>
      <c r="AE123" s="12">
        <f>'Surv-rate CEA'!Z121*UPFS+'Surv-rate CEA'!Y121*UPD</f>
        <v>6.5047779823020305E-2</v>
      </c>
      <c r="AF123" s="12">
        <f t="shared" si="42"/>
        <v>5.3311218866055499E-2</v>
      </c>
      <c r="AG123" s="12">
        <f>AE123-'Surv-rate CEA'!Y121*UPD</f>
        <v>9.5937144014173678E-3</v>
      </c>
      <c r="AH123" s="12">
        <f t="shared" si="43"/>
        <v>7.8627219804262658E-3</v>
      </c>
      <c r="AI123" s="12">
        <f>'Surv-rate CEA'!AC121*UPFS+'Surv-rate CEA'!AB121*UPD</f>
        <v>4.1679040333718637E-2</v>
      </c>
      <c r="AJ123" s="12">
        <f t="shared" si="44"/>
        <v>3.4158897465885241E-2</v>
      </c>
      <c r="AK123" s="12">
        <f>AI123-'Surv-rate CEA'!AB121*UPD</f>
        <v>5.8324666097319053E-3</v>
      </c>
      <c r="AL123" s="12">
        <f t="shared" si="45"/>
        <v>4.7801155520812814E-3</v>
      </c>
      <c r="AM123" s="12">
        <f>'Surv-rate CEA'!AF121*UPFS+'Surv-rate CEA'!AE121*UPD</f>
        <v>0.13166347001348408</v>
      </c>
      <c r="AN123" s="12">
        <f t="shared" si="46"/>
        <v>0.10790745027194799</v>
      </c>
      <c r="AO123" s="12">
        <f>AM123-'Surv-rate CEA'!AE121*UPD</f>
        <v>2.6308573971681251E-2</v>
      </c>
      <c r="AP123" s="12">
        <f t="shared" si="47"/>
        <v>2.1561721996878253E-2</v>
      </c>
      <c r="AQ123" s="42">
        <f>'Surv-rate CEA'!AI121*UPFS+'Surv-rate CEA'!AH121*UPD</f>
        <v>3.5980910511997088E-2</v>
      </c>
      <c r="AR123" s="12">
        <f t="shared" si="48"/>
        <v>2.9488880335715791E-2</v>
      </c>
      <c r="AS123" s="42">
        <f>AQ123-'Surv-rate CEA'!AH121*UPD</f>
        <v>8.5216075873512792E-4</v>
      </c>
      <c r="AT123" s="12">
        <f t="shared" si="49"/>
        <v>6.9840552347206803E-4</v>
      </c>
      <c r="AU123" s="12">
        <f>'Surv-rate CEA'!AL121*UPFS+'Surv-rate CEA'!AK121*UPD</f>
        <v>6.5362358871052822E-2</v>
      </c>
      <c r="AV123" s="12">
        <f t="shared" si="50"/>
        <v>5.3569038464602384E-2</v>
      </c>
      <c r="AW123" s="12">
        <f>AU123-'Surv-rate CEA'!AK121*UPD</f>
        <v>4.8190742949654961E-2</v>
      </c>
      <c r="AX123" s="12">
        <f t="shared" si="51"/>
        <v>3.9495694575538358E-2</v>
      </c>
      <c r="AY123" s="12">
        <f>'Surv-rate CEA'!AO121*UPFS+'Surv-rate CEA'!AN121*UPD</f>
        <v>4.1679040333718637E-2</v>
      </c>
      <c r="AZ123" s="12">
        <f t="shared" si="52"/>
        <v>3.4158897465885241E-2</v>
      </c>
      <c r="BA123" s="12">
        <f>AY123-'Surv-rate CEA'!AN121*UPD</f>
        <v>5.8324666097319053E-3</v>
      </c>
      <c r="BB123" s="12">
        <f t="shared" si="53"/>
        <v>4.7801155520812814E-3</v>
      </c>
    </row>
    <row r="124" spans="1:54">
      <c r="A124" s="12">
        <v>119</v>
      </c>
      <c r="B124" s="12">
        <f t="shared" si="54"/>
        <v>6.7890410958904113</v>
      </c>
      <c r="C124" s="12">
        <f>'Surv-rate CEA'!D122*Parameter!$D$57+'Surv-rate CEA'!E122*Parameter!$D$58</f>
        <v>6.7940624426294088E-2</v>
      </c>
      <c r="D124" s="12">
        <f t="shared" si="28"/>
        <v>5.5587493025961367E-2</v>
      </c>
      <c r="E124" s="12">
        <f>C124-'Surv-rate CEA'!E122*Parameter!$D$58</f>
        <v>5.4791093914940137E-3</v>
      </c>
      <c r="F124" s="12">
        <f t="shared" si="29"/>
        <v>4.4828842487099592E-3</v>
      </c>
      <c r="G124" s="12">
        <f>'Surv-rate CEA'!G122*Parameter!$D$57+'Surv-rate CEA'!H122*Parameter!$D$58</f>
        <v>3.5466714674337527E-2</v>
      </c>
      <c r="H124" s="12">
        <f t="shared" si="30"/>
        <v>2.9018069398998564E-2</v>
      </c>
      <c r="I124" s="12">
        <f>G124-'Surv-rate CEA'!H122*Parameter!$D$58</f>
        <v>8.2634876064407309E-4</v>
      </c>
      <c r="J124" s="12">
        <f t="shared" si="31"/>
        <v>6.7609999697819671E-4</v>
      </c>
      <c r="K124" s="12">
        <f>'Surv-rate CEA'!K122*Parameter!$D$57+'Surv-rate CEA'!J122*Parameter!$D$58</f>
        <v>6.42998020654105E-2</v>
      </c>
      <c r="L124" s="12">
        <f t="shared" si="32"/>
        <v>5.2608653939577359E-2</v>
      </c>
      <c r="M124" s="12">
        <f>K124-'Surv-rate CEA'!J122*Parameter!$D$58</f>
        <v>9.4067059592740088E-3</v>
      </c>
      <c r="N124" s="12">
        <f t="shared" si="33"/>
        <v>7.6963555505098437E-3</v>
      </c>
      <c r="O124" s="12">
        <f>'Surv-rate CEA'!N122*Parameter!$D$57+'Surv-rate CEA'!M122*Parameter!$D$58</f>
        <v>3.6246508575227002E-2</v>
      </c>
      <c r="P124" s="12">
        <f t="shared" si="34"/>
        <v>2.9656079255301931E-2</v>
      </c>
      <c r="Q124" s="12">
        <f>O124-'Surv-rate CEA'!M122*Parameter!$D$58</f>
        <v>8.2634876064407309E-4</v>
      </c>
      <c r="R124" s="12">
        <f t="shared" si="35"/>
        <v>6.7609999697819671E-4</v>
      </c>
      <c r="S124" s="12">
        <f>'Surv-rate CEA'!Q122*Parameter!$D$57+'Surv-rate CEA'!P122*Parameter!$D$58</f>
        <v>6.42998020654105E-2</v>
      </c>
      <c r="T124" s="12">
        <f t="shared" si="36"/>
        <v>5.2608653939577359E-2</v>
      </c>
      <c r="U124" s="12">
        <f>S124-'Surv-rate CEA'!P122*Parameter!$D$58</f>
        <v>9.4067059592740088E-3</v>
      </c>
      <c r="V124" s="12">
        <f t="shared" si="37"/>
        <v>7.6963555505098437E-3</v>
      </c>
      <c r="W124" s="12">
        <f>'Surv-rate CEA'!T122*UPFS+'Surv-rate CEA'!S122*UPD</f>
        <v>3.5466714674337527E-2</v>
      </c>
      <c r="X124" s="12">
        <f t="shared" si="38"/>
        <v>2.9018069398998564E-2</v>
      </c>
      <c r="Y124" s="12">
        <f>W124-'Surv-rate CEA'!S122*UPD</f>
        <v>8.2634876064407309E-4</v>
      </c>
      <c r="Z124" s="12">
        <f t="shared" si="39"/>
        <v>6.7609999697819671E-4</v>
      </c>
      <c r="AA124" s="12">
        <f>'Surv-rate CEA'!W122*UPFS+'Surv-rate CEA'!V122*UPD</f>
        <v>7.3313069160198127E-2</v>
      </c>
      <c r="AB124" s="12">
        <f t="shared" si="40"/>
        <v>5.9983106647414554E-2</v>
      </c>
      <c r="AC124" s="12">
        <f>AA124-'Surv-rate CEA'!V122*UPD</f>
        <v>3.5600350812271385E-2</v>
      </c>
      <c r="AD124" s="12">
        <f t="shared" si="41"/>
        <v>2.9127407485719767E-2</v>
      </c>
      <c r="AE124" s="12">
        <f>'Surv-rate CEA'!Z122*UPFS+'Surv-rate CEA'!Y122*UPD</f>
        <v>6.42998020654105E-2</v>
      </c>
      <c r="AF124" s="12">
        <f t="shared" si="42"/>
        <v>5.2608653939577359E-2</v>
      </c>
      <c r="AG124" s="12">
        <f>AE124-'Surv-rate CEA'!Y122*UPD</f>
        <v>9.4067059592740088E-3</v>
      </c>
      <c r="AH124" s="12">
        <f t="shared" si="43"/>
        <v>7.6963555505098437E-3</v>
      </c>
      <c r="AI124" s="12">
        <f>'Surv-rate CEA'!AC122*UPFS+'Surv-rate CEA'!AB122*UPD</f>
        <v>4.110998469603494E-2</v>
      </c>
      <c r="AJ124" s="12">
        <f t="shared" si="44"/>
        <v>3.3635266188454575E-2</v>
      </c>
      <c r="AK124" s="12">
        <f>AI124-'Surv-rate CEA'!AB122*UPD</f>
        <v>5.7057736770133247E-3</v>
      </c>
      <c r="AL124" s="12">
        <f t="shared" si="45"/>
        <v>4.66833587646484E-3</v>
      </c>
      <c r="AM124" s="12">
        <f>'Surv-rate CEA'!AF122*UPFS+'Surv-rate CEA'!AE122*UPD</f>
        <v>0.13059774816928313</v>
      </c>
      <c r="AN124" s="12">
        <f t="shared" si="46"/>
        <v>0.1068521444550737</v>
      </c>
      <c r="AO124" s="12">
        <f>AM124-'Surv-rate CEA'!AE122*UPD</f>
        <v>2.5915035857116825E-2</v>
      </c>
      <c r="AP124" s="12">
        <f t="shared" si="47"/>
        <v>2.1203100312064602E-2</v>
      </c>
      <c r="AQ124" s="42">
        <f>'Surv-rate CEA'!AI122*UPFS+'Surv-rate CEA'!AH122*UPD</f>
        <v>3.5466714674337527E-2</v>
      </c>
      <c r="AR124" s="12">
        <f t="shared" si="48"/>
        <v>2.9018069398998564E-2</v>
      </c>
      <c r="AS124" s="42">
        <f>AQ124-'Surv-rate CEA'!AH122*UPD</f>
        <v>8.2634876064407309E-4</v>
      </c>
      <c r="AT124" s="12">
        <f t="shared" si="49"/>
        <v>6.7609999697819671E-4</v>
      </c>
      <c r="AU124" s="12">
        <f>'Surv-rate CEA'!AL122*UPFS+'Surv-rate CEA'!AK122*UPD</f>
        <v>6.4604080304176539E-2</v>
      </c>
      <c r="AV124" s="12">
        <f t="shared" si="50"/>
        <v>5.2857607560745624E-2</v>
      </c>
      <c r="AW124" s="12">
        <f>AU124-'Surv-rate CEA'!AK122*UPD</f>
        <v>4.7601469639705477E-2</v>
      </c>
      <c r="AX124" s="12">
        <f t="shared" si="51"/>
        <v>3.8946453376995725E-2</v>
      </c>
      <c r="AY124" s="12">
        <f>'Surv-rate CEA'!AO122*UPFS+'Surv-rate CEA'!AN122*UPD</f>
        <v>4.110998469603494E-2</v>
      </c>
      <c r="AZ124" s="12">
        <f t="shared" si="52"/>
        <v>3.3635266188454575E-2</v>
      </c>
      <c r="BA124" s="12">
        <f>AY124-'Surv-rate CEA'!AN122*UPD</f>
        <v>5.7057736770133247E-3</v>
      </c>
      <c r="BB124" s="12">
        <f t="shared" si="53"/>
        <v>4.66833587646484E-3</v>
      </c>
    </row>
    <row r="125" spans="1:54">
      <c r="A125" s="12">
        <v>120</v>
      </c>
      <c r="B125" s="12">
        <f t="shared" si="54"/>
        <v>6.8465753424657532</v>
      </c>
      <c r="C125" s="12">
        <f>'Surv-rate CEA'!D123*Parameter!$D$57+'Surv-rate CEA'!E123*Parameter!$D$58</f>
        <v>6.7184055033257292E-2</v>
      </c>
      <c r="D125" s="12">
        <f t="shared" si="28"/>
        <v>5.4875082592902184E-2</v>
      </c>
      <c r="E125" s="12">
        <f>C125-'Surv-rate CEA'!E123*Parameter!$D$58</f>
        <v>5.3597960095726829E-3</v>
      </c>
      <c r="F125" s="12">
        <f t="shared" si="29"/>
        <v>4.3778132856198441E-3</v>
      </c>
      <c r="G125" s="12">
        <f>'Surv-rate CEA'!G123*Parameter!$D$57+'Surv-rate CEA'!H123*Parameter!$D$58</f>
        <v>3.4962627997263872E-2</v>
      </c>
      <c r="H125" s="12">
        <f t="shared" si="30"/>
        <v>2.8557030355864047E-2</v>
      </c>
      <c r="I125" s="12">
        <f>G125-'Surv-rate CEA'!H123*Parameter!$D$58</f>
        <v>8.0146253723430844E-4</v>
      </c>
      <c r="J125" s="12">
        <f t="shared" si="31"/>
        <v>6.5462441801225873E-4</v>
      </c>
      <c r="K125" s="12">
        <f>'Surv-rate CEA'!K123*Parameter!$D$57+'Surv-rate CEA'!J123*Parameter!$D$58</f>
        <v>6.3564478245710723E-2</v>
      </c>
      <c r="L125" s="12">
        <f t="shared" si="32"/>
        <v>5.1918658258740653E-2</v>
      </c>
      <c r="M125" s="12">
        <f>K125-'Surv-rate CEA'!J123*Parameter!$D$58</f>
        <v>9.2244030513606579E-3</v>
      </c>
      <c r="N125" s="12">
        <f t="shared" si="33"/>
        <v>7.5343752183916575E-3</v>
      </c>
      <c r="O125" s="12">
        <f>'Surv-rate CEA'!N123*Parameter!$D$57+'Surv-rate CEA'!M123*Parameter!$D$58</f>
        <v>3.5718937715499062E-2</v>
      </c>
      <c r="P125" s="12">
        <f t="shared" si="34"/>
        <v>2.9174774524974207E-2</v>
      </c>
      <c r="Q125" s="12">
        <f>O125-'Surv-rate CEA'!M123*Parameter!$D$58</f>
        <v>8.0146253723430844E-4</v>
      </c>
      <c r="R125" s="12">
        <f t="shared" si="35"/>
        <v>6.5462441801225873E-4</v>
      </c>
      <c r="S125" s="12">
        <f>'Surv-rate CEA'!Q123*Parameter!$D$57+'Surv-rate CEA'!P123*Parameter!$D$58</f>
        <v>6.3564478245710723E-2</v>
      </c>
      <c r="T125" s="12">
        <f t="shared" si="36"/>
        <v>5.1918658258740653E-2</v>
      </c>
      <c r="U125" s="12">
        <f>S125-'Surv-rate CEA'!P123*Parameter!$D$58</f>
        <v>9.2244030513606579E-3</v>
      </c>
      <c r="V125" s="12">
        <f t="shared" si="37"/>
        <v>7.5343752183916575E-3</v>
      </c>
      <c r="W125" s="12">
        <f>'Surv-rate CEA'!T123*UPFS+'Surv-rate CEA'!S123*UPD</f>
        <v>3.4962627997263872E-2</v>
      </c>
      <c r="X125" s="12">
        <f t="shared" si="38"/>
        <v>2.8557030355864047E-2</v>
      </c>
      <c r="Y125" s="12">
        <f>W125-'Surv-rate CEA'!S123*UPD</f>
        <v>8.0146253723430844E-4</v>
      </c>
      <c r="Z125" s="12">
        <f t="shared" si="39"/>
        <v>6.5462441801225873E-4</v>
      </c>
      <c r="AA125" s="12">
        <f>'Surv-rate CEA'!W123*UPFS+'Surv-rate CEA'!V123*UPD</f>
        <v>7.2513630299873261E-2</v>
      </c>
      <c r="AB125" s="12">
        <f t="shared" si="40"/>
        <v>5.9228211959622704E-2</v>
      </c>
      <c r="AC125" s="12">
        <f>AA125-'Surv-rate CEA'!V123*UPD</f>
        <v>3.5121347471564271E-2</v>
      </c>
      <c r="AD125" s="12">
        <f t="shared" si="41"/>
        <v>2.8686670405977499E-2</v>
      </c>
      <c r="AE125" s="12">
        <f>'Surv-rate CEA'!Z123*UPFS+'Surv-rate CEA'!Y123*UPD</f>
        <v>6.3564478245710723E-2</v>
      </c>
      <c r="AF125" s="12">
        <f t="shared" si="42"/>
        <v>5.1918658258740653E-2</v>
      </c>
      <c r="AG125" s="12">
        <f>AE125-'Surv-rate CEA'!Y123*UPD</f>
        <v>9.2244030513606579E-3</v>
      </c>
      <c r="AH125" s="12">
        <f t="shared" si="43"/>
        <v>7.5343752183916575E-3</v>
      </c>
      <c r="AI125" s="12">
        <f>'Surv-rate CEA'!AC123*UPFS+'Surv-rate CEA'!AB123*UPD</f>
        <v>4.0551766845831422E-2</v>
      </c>
      <c r="AJ125" s="12">
        <f t="shared" si="44"/>
        <v>3.3122167958625867E-2</v>
      </c>
      <c r="AK125" s="12">
        <f>AI125-'Surv-rate CEA'!AB123*UPD</f>
        <v>5.5825485893091498E-3</v>
      </c>
      <c r="AL125" s="12">
        <f t="shared" si="45"/>
        <v>4.559754762727318E-3</v>
      </c>
      <c r="AM125" s="12">
        <f>'Surv-rate CEA'!AF123*UPFS+'Surv-rate CEA'!AE123*UPD</f>
        <v>0.12954648040080918</v>
      </c>
      <c r="AN125" s="12">
        <f t="shared" si="46"/>
        <v>0.10581191933257333</v>
      </c>
      <c r="AO125" s="12">
        <f>AM125-'Surv-rate CEA'!AE123*UPD</f>
        <v>2.5529631082206614E-2</v>
      </c>
      <c r="AP125" s="12">
        <f t="shared" si="47"/>
        <v>2.0852278319742987E-2</v>
      </c>
      <c r="AQ125" s="42">
        <f>'Surv-rate CEA'!AI123*UPFS+'Surv-rate CEA'!AH123*UPD</f>
        <v>3.4962627997263872E-2</v>
      </c>
      <c r="AR125" s="12">
        <f t="shared" si="48"/>
        <v>2.8557030355864047E-2</v>
      </c>
      <c r="AS125" s="42">
        <f>AQ125-'Surv-rate CEA'!AH123*UPD</f>
        <v>8.0146253723430844E-4</v>
      </c>
      <c r="AT125" s="12">
        <f t="shared" si="49"/>
        <v>6.5462441801225873E-4</v>
      </c>
      <c r="AU125" s="12">
        <f>'Surv-rate CEA'!AL123*UPFS+'Surv-rate CEA'!AK123*UPD</f>
        <v>6.3858681325623889E-2</v>
      </c>
      <c r="AV125" s="12">
        <f t="shared" si="50"/>
        <v>5.2158959596629965E-2</v>
      </c>
      <c r="AW125" s="12">
        <f>AU125-'Surv-rate CEA'!AK123*UPD</f>
        <v>4.702277987504732E-2</v>
      </c>
      <c r="AX125" s="12">
        <f t="shared" si="51"/>
        <v>3.8407609188128751E-2</v>
      </c>
      <c r="AY125" s="12">
        <f>'Surv-rate CEA'!AO123*UPFS+'Surv-rate CEA'!AN123*UPD</f>
        <v>4.0551766845831422E-2</v>
      </c>
      <c r="AZ125" s="12">
        <f t="shared" si="52"/>
        <v>3.3122167958625867E-2</v>
      </c>
      <c r="BA125" s="12">
        <f>AY125-'Surv-rate CEA'!AN123*UPD</f>
        <v>5.5825485893091498E-3</v>
      </c>
      <c r="BB125" s="12">
        <f t="shared" si="53"/>
        <v>4.559754762727318E-3</v>
      </c>
    </row>
    <row r="126" spans="1:54">
      <c r="A126" s="12">
        <v>121</v>
      </c>
      <c r="B126" s="12">
        <f t="shared" si="54"/>
        <v>6.904109589041096</v>
      </c>
      <c r="C126" s="12">
        <f>'Surv-rate CEA'!D124*Parameter!$D$57+'Surv-rate CEA'!E124*Parameter!$D$58</f>
        <v>6.6439981952481547E-2</v>
      </c>
      <c r="D126" s="12">
        <f t="shared" si="28"/>
        <v>5.4175122202136959E-2</v>
      </c>
      <c r="E126" s="12">
        <f>C126-'Surv-rate CEA'!E124*Parameter!$D$58</f>
        <v>5.2437499119267275E-3</v>
      </c>
      <c r="F126" s="12">
        <f t="shared" si="29"/>
        <v>4.2757505936598904E-3</v>
      </c>
      <c r="G126" s="12">
        <f>'Surv-rate CEA'!G124*Parameter!$D$57+'Surv-rate CEA'!H124*Parameter!$D$58</f>
        <v>3.446839338570859E-2</v>
      </c>
      <c r="H126" s="12">
        <f t="shared" si="30"/>
        <v>2.8105507691402177E-2</v>
      </c>
      <c r="I126" s="12">
        <f>G126-'Surv-rate CEA'!H124*Parameter!$D$58</f>
        <v>7.7746356631420988E-4</v>
      </c>
      <c r="J126" s="12">
        <f t="shared" si="31"/>
        <v>6.3394333464608004E-4</v>
      </c>
      <c r="K126" s="12">
        <f>'Surv-rate CEA'!K124*Parameter!$D$57+'Surv-rate CEA'!J124*Parameter!$D$58</f>
        <v>6.2841519697510673E-2</v>
      </c>
      <c r="L126" s="12">
        <f t="shared" si="32"/>
        <v>5.1240938196153142E-2</v>
      </c>
      <c r="M126" s="12">
        <f>K126-'Surv-rate CEA'!J124*Parameter!$D$58</f>
        <v>9.0466593025704256E-3</v>
      </c>
      <c r="N126" s="12">
        <f t="shared" si="33"/>
        <v>7.3766406738096117E-3</v>
      </c>
      <c r="O126" s="12">
        <f>'Surv-rate CEA'!N124*Parameter!$D$57+'Surv-rate CEA'!M124*Parameter!$D$58</f>
        <v>3.5202056187723409E-2</v>
      </c>
      <c r="P126" s="12">
        <f t="shared" si="34"/>
        <v>2.8703735908603409E-2</v>
      </c>
      <c r="Q126" s="12">
        <f>O126-'Surv-rate CEA'!M124*Parameter!$D$58</f>
        <v>7.7746356631420988E-4</v>
      </c>
      <c r="R126" s="12">
        <f t="shared" si="35"/>
        <v>6.3394333464608004E-4</v>
      </c>
      <c r="S126" s="12">
        <f>'Surv-rate CEA'!Q124*Parameter!$D$57+'Surv-rate CEA'!P124*Parameter!$D$58</f>
        <v>6.2841519697510673E-2</v>
      </c>
      <c r="T126" s="12">
        <f t="shared" si="36"/>
        <v>5.1240938196153142E-2</v>
      </c>
      <c r="U126" s="12">
        <f>S126-'Surv-rate CEA'!P124*Parameter!$D$58</f>
        <v>9.0466593025704256E-3</v>
      </c>
      <c r="V126" s="12">
        <f t="shared" si="37"/>
        <v>7.3766406738096117E-3</v>
      </c>
      <c r="W126" s="12">
        <f>'Surv-rate CEA'!T124*UPFS+'Surv-rate CEA'!S124*UPD</f>
        <v>3.446839338570859E-2</v>
      </c>
      <c r="X126" s="12">
        <f t="shared" si="38"/>
        <v>2.8105507691402177E-2</v>
      </c>
      <c r="Y126" s="12">
        <f>W126-'Surv-rate CEA'!S124*UPD</f>
        <v>7.7746356631420988E-4</v>
      </c>
      <c r="Z126" s="12">
        <f t="shared" si="39"/>
        <v>6.3394333464608004E-4</v>
      </c>
      <c r="AA126" s="12">
        <f>'Surv-rate CEA'!W124*UPFS+'Surv-rate CEA'!V124*UPD</f>
        <v>7.1727196243976887E-2</v>
      </c>
      <c r="AB126" s="12">
        <f t="shared" si="40"/>
        <v>5.8486313625330091E-2</v>
      </c>
      <c r="AC126" s="12">
        <f>AA126-'Surv-rate CEA'!V124*UPD</f>
        <v>3.4651509695742364E-2</v>
      </c>
      <c r="AD126" s="12">
        <f t="shared" si="41"/>
        <v>2.8254820622889414E-2</v>
      </c>
      <c r="AE126" s="12">
        <f>'Surv-rate CEA'!Z124*UPFS+'Surv-rate CEA'!Y124*UPD</f>
        <v>6.2841519697510673E-2</v>
      </c>
      <c r="AF126" s="12">
        <f t="shared" si="42"/>
        <v>5.1240938196153142E-2</v>
      </c>
      <c r="AG126" s="12">
        <f>AE126-'Surv-rate CEA'!Y124*UPD</f>
        <v>9.0466593025704256E-3</v>
      </c>
      <c r="AH126" s="12">
        <f t="shared" si="43"/>
        <v>7.3766406738096117E-3</v>
      </c>
      <c r="AI126" s="12">
        <f>'Surv-rate CEA'!AC124*UPFS+'Surv-rate CEA'!AB124*UPD</f>
        <v>4.0004117464455688E-2</v>
      </c>
      <c r="AJ126" s="12">
        <f t="shared" si="44"/>
        <v>3.2619333848939759E-2</v>
      </c>
      <c r="AK126" s="12">
        <f>AI126-'Surv-rate CEA'!AB124*UPD</f>
        <v>5.4626759762475829E-3</v>
      </c>
      <c r="AL126" s="12">
        <f t="shared" si="45"/>
        <v>4.4542627777284811E-3</v>
      </c>
      <c r="AM126" s="12">
        <f>'Surv-rate CEA'!AF124*UPFS+'Surv-rate CEA'!AE124*UPD</f>
        <v>0.12850938276258927</v>
      </c>
      <c r="AN126" s="12">
        <f t="shared" si="46"/>
        <v>0.10478647511168437</v>
      </c>
      <c r="AO126" s="12">
        <f>AM126-'Surv-rate CEA'!AE124*UPD</f>
        <v>2.5152142244912148E-2</v>
      </c>
      <c r="AP126" s="12">
        <f t="shared" si="47"/>
        <v>2.0509041991284779E-2</v>
      </c>
      <c r="AQ126" s="42">
        <f>'Surv-rate CEA'!AI124*UPFS+'Surv-rate CEA'!AH124*UPD</f>
        <v>3.446839338570859E-2</v>
      </c>
      <c r="AR126" s="12">
        <f t="shared" si="48"/>
        <v>2.8105507691402177E-2</v>
      </c>
      <c r="AS126" s="42">
        <f>AQ126-'Surv-rate CEA'!AH124*UPD</f>
        <v>7.7746356631420988E-4</v>
      </c>
      <c r="AT126" s="12">
        <f t="shared" si="49"/>
        <v>6.3394333464608004E-4</v>
      </c>
      <c r="AU126" s="12">
        <f>'Surv-rate CEA'!AL124*UPFS+'Surv-rate CEA'!AK124*UPD</f>
        <v>6.3125867865233942E-2</v>
      </c>
      <c r="AV126" s="12">
        <f t="shared" si="50"/>
        <v>5.1472795524852892E-2</v>
      </c>
      <c r="AW126" s="12">
        <f>AU126-'Surv-rate CEA'!AK124*UPD</f>
        <v>4.6454418456668686E-2</v>
      </c>
      <c r="AX126" s="12">
        <f t="shared" si="51"/>
        <v>3.7878905483736881E-2</v>
      </c>
      <c r="AY126" s="12">
        <f>'Surv-rate CEA'!AO124*UPFS+'Surv-rate CEA'!AN124*UPD</f>
        <v>4.0004117464455688E-2</v>
      </c>
      <c r="AZ126" s="12">
        <f t="shared" si="52"/>
        <v>3.2619333848939759E-2</v>
      </c>
      <c r="BA126" s="12">
        <f>AY126-'Surv-rate CEA'!AN124*UPD</f>
        <v>5.4626759762475829E-3</v>
      </c>
      <c r="BB126" s="12">
        <f t="shared" si="53"/>
        <v>4.4542627777284811E-3</v>
      </c>
    </row>
    <row r="127" spans="1:54">
      <c r="A127" s="12">
        <v>122</v>
      </c>
      <c r="B127" s="12">
        <f t="shared" si="54"/>
        <v>6.9616438356164387</v>
      </c>
      <c r="C127" s="12">
        <f>'Surv-rate CEA'!D125*Parameter!$D$57+'Surv-rate CEA'!E125*Parameter!$D$58</f>
        <v>6.5708125432982503E-2</v>
      </c>
      <c r="D127" s="12">
        <f t="shared" si="28"/>
        <v>5.3487326565271401E-2</v>
      </c>
      <c r="E127" s="12">
        <f>C127-'Surv-rate CEA'!E125*Parameter!$D$58</f>
        <v>5.1308625123707777E-3</v>
      </c>
      <c r="F127" s="12">
        <f t="shared" si="29"/>
        <v>4.1765933353339916E-3</v>
      </c>
      <c r="G127" s="12">
        <f>'Surv-rate CEA'!G125*Parameter!$D$57+'Surv-rate CEA'!H125*Parameter!$D$58</f>
        <v>3.3983761833856686E-2</v>
      </c>
      <c r="H127" s="12">
        <f t="shared" si="30"/>
        <v>2.7663254051857274E-2</v>
      </c>
      <c r="I127" s="12">
        <f>G127-'Surv-rate CEA'!H125*Parameter!$D$58</f>
        <v>7.5431515449495001E-4</v>
      </c>
      <c r="J127" s="12">
        <f t="shared" si="31"/>
        <v>6.140230106359498E-4</v>
      </c>
      <c r="K127" s="12">
        <f>'Surv-rate CEA'!K125*Parameter!$D$57+'Surv-rate CEA'!J125*Parameter!$D$58</f>
        <v>6.2130646122170001E-2</v>
      </c>
      <c r="L127" s="12">
        <f t="shared" si="32"/>
        <v>5.0575208727225734E-2</v>
      </c>
      <c r="M127" s="12">
        <f>K127-'Surv-rate CEA'!J125*Parameter!$D$58</f>
        <v>8.8733337871342993E-3</v>
      </c>
      <c r="N127" s="12">
        <f t="shared" si="33"/>
        <v>7.2230169232141194E-3</v>
      </c>
      <c r="O127" s="12">
        <f>'Surv-rate CEA'!N125*Parameter!$D$57+'Surv-rate CEA'!M125*Parameter!$D$58</f>
        <v>3.4695580359929389E-2</v>
      </c>
      <c r="P127" s="12">
        <f t="shared" si="34"/>
        <v>2.8242684216823594E-2</v>
      </c>
      <c r="Q127" s="12">
        <f>O127-'Surv-rate CEA'!M125*Parameter!$D$58</f>
        <v>7.5431515449495001E-4</v>
      </c>
      <c r="R127" s="12">
        <f t="shared" si="35"/>
        <v>6.140230106359498E-4</v>
      </c>
      <c r="S127" s="12">
        <f>'Surv-rate CEA'!Q125*Parameter!$D$57+'Surv-rate CEA'!P125*Parameter!$D$58</f>
        <v>6.2130646122170001E-2</v>
      </c>
      <c r="T127" s="12">
        <f t="shared" si="36"/>
        <v>5.0575208727225734E-2</v>
      </c>
      <c r="U127" s="12">
        <f>S127-'Surv-rate CEA'!P125*Parameter!$D$58</f>
        <v>8.8733337871342993E-3</v>
      </c>
      <c r="V127" s="12">
        <f t="shared" si="37"/>
        <v>7.2230169232141194E-3</v>
      </c>
      <c r="W127" s="12">
        <f>'Surv-rate CEA'!T125*UPFS+'Surv-rate CEA'!S125*UPD</f>
        <v>3.3983761833856686E-2</v>
      </c>
      <c r="X127" s="12">
        <f t="shared" si="38"/>
        <v>2.7663254051857274E-2</v>
      </c>
      <c r="Y127" s="12">
        <f>W127-'Surv-rate CEA'!S125*UPD</f>
        <v>7.5431515449495001E-4</v>
      </c>
      <c r="Z127" s="12">
        <f t="shared" si="39"/>
        <v>6.140230106359498E-4</v>
      </c>
      <c r="AA127" s="12">
        <f>'Surv-rate CEA'!W125*UPFS+'Surv-rate CEA'!V125*UPD</f>
        <v>7.095347945160102E-2</v>
      </c>
      <c r="AB127" s="12">
        <f t="shared" si="40"/>
        <v>5.7757117576589447E-2</v>
      </c>
      <c r="AC127" s="12">
        <f>AA127-'Surv-rate CEA'!V125*UPD</f>
        <v>3.4190606540282518E-2</v>
      </c>
      <c r="AD127" s="12">
        <f t="shared" si="41"/>
        <v>2.783162851525876E-2</v>
      </c>
      <c r="AE127" s="12">
        <f>'Surv-rate CEA'!Z125*UPFS+'Surv-rate CEA'!Y125*UPD</f>
        <v>6.2130646122170001E-2</v>
      </c>
      <c r="AF127" s="12">
        <f t="shared" si="42"/>
        <v>5.0575208727225734E-2</v>
      </c>
      <c r="AG127" s="12">
        <f>AE127-'Surv-rate CEA'!Y125*UPD</f>
        <v>8.8733337871342993E-3</v>
      </c>
      <c r="AH127" s="12">
        <f t="shared" si="43"/>
        <v>7.2230169232141194E-3</v>
      </c>
      <c r="AI127" s="12">
        <f>'Surv-rate CEA'!AC125*UPFS+'Surv-rate CEA'!AB125*UPD</f>
        <v>3.9466775558499673E-2</v>
      </c>
      <c r="AJ127" s="12">
        <f t="shared" si="44"/>
        <v>3.2126503364165844E-2</v>
      </c>
      <c r="AK127" s="12">
        <f>AI127-'Surv-rate CEA'!AB125*UPD</f>
        <v>5.3460450046845659E-3</v>
      </c>
      <c r="AL127" s="12">
        <f t="shared" si="45"/>
        <v>4.3517548722318208E-3</v>
      </c>
      <c r="AM127" s="12">
        <f>'Surv-rate CEA'!AF125*UPFS+'Surv-rate CEA'!AE125*UPD</f>
        <v>0.1274861787028814</v>
      </c>
      <c r="AN127" s="12">
        <f t="shared" si="46"/>
        <v>0.10377551981443058</v>
      </c>
      <c r="AO127" s="12">
        <f>AM127-'Surv-rate CEA'!AE125*UPD</f>
        <v>2.4782359118061481E-2</v>
      </c>
      <c r="AP127" s="12">
        <f t="shared" si="47"/>
        <v>2.0173184464949347E-2</v>
      </c>
      <c r="AQ127" s="42">
        <f>'Surv-rate CEA'!AI125*UPFS+'Surv-rate CEA'!AH125*UPD</f>
        <v>3.3983761833856686E-2</v>
      </c>
      <c r="AR127" s="12">
        <f t="shared" si="48"/>
        <v>2.7663254051857274E-2</v>
      </c>
      <c r="AS127" s="42">
        <f>AQ127-'Surv-rate CEA'!AH125*UPD</f>
        <v>7.5431515449495001E-4</v>
      </c>
      <c r="AT127" s="12">
        <f t="shared" si="49"/>
        <v>6.140230106359498E-4</v>
      </c>
      <c r="AU127" s="12">
        <f>'Surv-rate CEA'!AL125*UPFS+'Surv-rate CEA'!AK125*UPD</f>
        <v>6.2405354367001606E-2</v>
      </c>
      <c r="AV127" s="12">
        <f t="shared" si="50"/>
        <v>5.0798825053283717E-2</v>
      </c>
      <c r="AW127" s="12">
        <f>AU127-'Surv-rate CEA'!AK125*UPD</f>
        <v>4.589613796882891E-2</v>
      </c>
      <c r="AX127" s="12">
        <f t="shared" si="51"/>
        <v>3.7360093648193995E-2</v>
      </c>
      <c r="AY127" s="12">
        <f>'Surv-rate CEA'!AO125*UPFS+'Surv-rate CEA'!AN125*UPD</f>
        <v>3.9466775558499673E-2</v>
      </c>
      <c r="AZ127" s="12">
        <f t="shared" si="52"/>
        <v>3.2126503364165844E-2</v>
      </c>
      <c r="BA127" s="12">
        <f>AY127-'Surv-rate CEA'!AN125*UPD</f>
        <v>5.3460450046845659E-3</v>
      </c>
      <c r="BB127" s="12">
        <f t="shared" si="53"/>
        <v>4.3517548722318208E-3</v>
      </c>
    </row>
    <row r="128" spans="1:54">
      <c r="A128" s="12">
        <v>123</v>
      </c>
      <c r="B128" s="12">
        <f t="shared" si="54"/>
        <v>7.0191780821917806</v>
      </c>
      <c r="C128" s="12">
        <f>'Surv-rate CEA'!D126*Parameter!$D$57+'Surv-rate CEA'!E126*Parameter!$D$58</f>
        <v>6.4988213709227208E-2</v>
      </c>
      <c r="D128" s="12">
        <f t="shared" si="28"/>
        <v>5.2811418620017335E-2</v>
      </c>
      <c r="E128" s="12">
        <f>C128-'Surv-rate CEA'!E126*Parameter!$D$58</f>
        <v>5.0210294861654167E-3</v>
      </c>
      <c r="F128" s="12">
        <f t="shared" si="29"/>
        <v>4.0802427850033848E-3</v>
      </c>
      <c r="G128" s="12">
        <f>'Surv-rate CEA'!G126*Parameter!$D$57+'Surv-rate CEA'!H126*Parameter!$D$58</f>
        <v>3.3508492120512705E-2</v>
      </c>
      <c r="H128" s="12">
        <f t="shared" si="30"/>
        <v>2.723002993465401E-2</v>
      </c>
      <c r="I128" s="12">
        <f>G128-'Surv-rate CEA'!H126*Parameter!$D$58</f>
        <v>7.3198233950190483E-4</v>
      </c>
      <c r="J128" s="12">
        <f t="shared" si="31"/>
        <v>5.9483133244522639E-4</v>
      </c>
      <c r="K128" s="12">
        <f>'Surv-rate CEA'!K126*Parameter!$D$57+'Surv-rate CEA'!J126*Parameter!$D$58</f>
        <v>6.1431585293275234E-2</v>
      </c>
      <c r="L128" s="12">
        <f t="shared" si="32"/>
        <v>4.9921193124805426E-2</v>
      </c>
      <c r="M128" s="12">
        <f>K128-'Surv-rate CEA'!J126*Parameter!$D$58</f>
        <v>8.7042907918051179E-3</v>
      </c>
      <c r="N128" s="12">
        <f t="shared" si="33"/>
        <v>7.073374055996169E-3</v>
      </c>
      <c r="O128" s="12">
        <f>'Surv-rate CEA'!N126*Parameter!$D$57+'Surv-rate CEA'!M126*Parameter!$D$58</f>
        <v>3.4199236018352529E-2</v>
      </c>
      <c r="P128" s="12">
        <f t="shared" si="34"/>
        <v>2.7791349642736121E-2</v>
      </c>
      <c r="Q128" s="12">
        <f>O128-'Surv-rate CEA'!M126*Parameter!$D$58</f>
        <v>7.3198233950190483E-4</v>
      </c>
      <c r="R128" s="12">
        <f t="shared" si="35"/>
        <v>5.9483133244522639E-4</v>
      </c>
      <c r="S128" s="12">
        <f>'Surv-rate CEA'!Q126*Parameter!$D$57+'Surv-rate CEA'!P126*Parameter!$D$58</f>
        <v>6.1431585293275234E-2</v>
      </c>
      <c r="T128" s="12">
        <f t="shared" si="36"/>
        <v>4.9921193124805426E-2</v>
      </c>
      <c r="U128" s="12">
        <f>S128-'Surv-rate CEA'!P126*Parameter!$D$58</f>
        <v>8.7042907918051179E-3</v>
      </c>
      <c r="V128" s="12">
        <f t="shared" si="37"/>
        <v>7.073374055996169E-3</v>
      </c>
      <c r="W128" s="12">
        <f>'Surv-rate CEA'!T126*UPFS+'Surv-rate CEA'!S126*UPD</f>
        <v>3.3508492120512705E-2</v>
      </c>
      <c r="X128" s="12">
        <f t="shared" si="38"/>
        <v>2.723002993465401E-2</v>
      </c>
      <c r="Y128" s="12">
        <f>W128-'Surv-rate CEA'!S126*UPD</f>
        <v>7.3198233950190483E-4</v>
      </c>
      <c r="Z128" s="12">
        <f t="shared" si="39"/>
        <v>5.9483133244522639E-4</v>
      </c>
      <c r="AA128" s="12">
        <f>'Surv-rate CEA'!W126*UPFS+'Surv-rate CEA'!V126*UPD</f>
        <v>7.0192200499472085E-2</v>
      </c>
      <c r="AB128" s="12">
        <f t="shared" si="40"/>
        <v>5.7040338129981362E-2</v>
      </c>
      <c r="AC128" s="12">
        <f>AA128-'Surv-rate CEA'!V126*UPD</f>
        <v>3.3738414330804094E-2</v>
      </c>
      <c r="AD128" s="12">
        <f t="shared" si="41"/>
        <v>2.7416871784963461E-2</v>
      </c>
      <c r="AE128" s="12">
        <f>'Surv-rate CEA'!Z126*UPFS+'Surv-rate CEA'!Y126*UPD</f>
        <v>6.1431585293275234E-2</v>
      </c>
      <c r="AF128" s="12">
        <f t="shared" si="42"/>
        <v>4.9921193124805426E-2</v>
      </c>
      <c r="AG128" s="12">
        <f>AE128-'Surv-rate CEA'!Y126*UPD</f>
        <v>8.7042907918051179E-3</v>
      </c>
      <c r="AH128" s="12">
        <f t="shared" si="43"/>
        <v>7.073374055996169E-3</v>
      </c>
      <c r="AI128" s="12">
        <f>'Surv-rate CEA'!AC126*UPFS+'Surv-rate CEA'!AB126*UPD</f>
        <v>3.8939488150704117E-2</v>
      </c>
      <c r="AJ128" s="12">
        <f t="shared" si="44"/>
        <v>3.1643424125751274E-2</v>
      </c>
      <c r="AK128" s="12">
        <f>AI128-'Surv-rate CEA'!AB126*UPD</f>
        <v>5.2325491723142284E-3</v>
      </c>
      <c r="AL128" s="12">
        <f t="shared" si="45"/>
        <v>4.2521301789477661E-3</v>
      </c>
      <c r="AM128" s="12">
        <f>'Surv-rate CEA'!AF126*UPFS+'Surv-rate CEA'!AE126*UPD</f>
        <v>0.12647659882277507</v>
      </c>
      <c r="AN128" s="12">
        <f t="shared" si="46"/>
        <v>0.10277876902342378</v>
      </c>
      <c r="AO128" s="12">
        <f>AM128-'Surv-rate CEA'!AE126*UPD</f>
        <v>2.4420078366702708E-2</v>
      </c>
      <c r="AP128" s="12">
        <f t="shared" si="47"/>
        <v>1.9844505761118597E-2</v>
      </c>
      <c r="AQ128" s="42">
        <f>'Surv-rate CEA'!AI126*UPFS+'Surv-rate CEA'!AH126*UPD</f>
        <v>3.3508492120512705E-2</v>
      </c>
      <c r="AR128" s="12">
        <f t="shared" si="48"/>
        <v>2.723002993465401E-2</v>
      </c>
      <c r="AS128" s="42">
        <f>AQ128-'Surv-rate CEA'!AH126*UPD</f>
        <v>7.3198233950190483E-4</v>
      </c>
      <c r="AT128" s="12">
        <f t="shared" si="49"/>
        <v>5.9483133244522639E-4</v>
      </c>
      <c r="AU128" s="12">
        <f>'Surv-rate CEA'!AL126*UPFS+'Surv-rate CEA'!AK126*UPD</f>
        <v>6.1696863489153285E-2</v>
      </c>
      <c r="AV128" s="12">
        <f t="shared" si="50"/>
        <v>5.0136766334987218E-2</v>
      </c>
      <c r="AW128" s="12">
        <f>AU128-'Surv-rate CEA'!AK126*UPD</f>
        <v>4.5347698491025351E-2</v>
      </c>
      <c r="AX128" s="12">
        <f t="shared" si="51"/>
        <v>3.6850932681103024E-2</v>
      </c>
      <c r="AY128" s="12">
        <f>'Surv-rate CEA'!AO126*UPFS+'Surv-rate CEA'!AN126*UPD</f>
        <v>3.8939488150704117E-2</v>
      </c>
      <c r="AZ128" s="12">
        <f t="shared" si="52"/>
        <v>3.1643424125751274E-2</v>
      </c>
      <c r="BA128" s="12">
        <f>AY128-'Surv-rate CEA'!AN126*UPD</f>
        <v>5.2325491723142284E-3</v>
      </c>
      <c r="BB128" s="12">
        <f t="shared" si="53"/>
        <v>4.2521301789477661E-3</v>
      </c>
    </row>
    <row r="129" spans="1:54">
      <c r="A129" s="12">
        <v>124</v>
      </c>
      <c r="B129" s="12">
        <f t="shared" si="54"/>
        <v>7.0767123287671234</v>
      </c>
      <c r="C129" s="12">
        <f>'Surv-rate CEA'!D127*Parameter!$D$57+'Surv-rate CEA'!E127*Parameter!$D$58</f>
        <v>6.427998272272209E-2</v>
      </c>
      <c r="D129" s="12">
        <f t="shared" si="28"/>
        <v>5.2147129242097176E-2</v>
      </c>
      <c r="E129" s="12">
        <f>C129-'Surv-rate CEA'!E127*Parameter!$D$58</f>
        <v>4.9141505767349783E-3</v>
      </c>
      <c r="F129" s="12">
        <f t="shared" si="29"/>
        <v>3.9866041399781102E-3</v>
      </c>
      <c r="G129" s="12">
        <f>'Surv-rate CEA'!G127*Parameter!$D$57+'Surv-rate CEA'!H127*Parameter!$D$58</f>
        <v>3.3042350517856457E-2</v>
      </c>
      <c r="H129" s="12">
        <f t="shared" si="30"/>
        <v>2.6805603392115691E-2</v>
      </c>
      <c r="I129" s="12">
        <f>G129-'Surv-rate CEA'!H127*Parameter!$D$58</f>
        <v>7.1043179828948061E-4</v>
      </c>
      <c r="J129" s="12">
        <f t="shared" si="31"/>
        <v>5.7633772185196092E-4</v>
      </c>
      <c r="K129" s="12">
        <f>'Surv-rate CEA'!K127*Parameter!$D$57+'Surv-rate CEA'!J127*Parameter!$D$58</f>
        <v>6.0744072773429386E-2</v>
      </c>
      <c r="L129" s="12">
        <f t="shared" si="32"/>
        <v>4.9278622666581166E-2</v>
      </c>
      <c r="M129" s="12">
        <f>K129-'Surv-rate CEA'!J127*Parameter!$D$58</f>
        <v>8.5393995908220263E-3</v>
      </c>
      <c r="N129" s="12">
        <f t="shared" si="33"/>
        <v>6.927587022438615E-3</v>
      </c>
      <c r="O129" s="12">
        <f>'Surv-rate CEA'!N127*Parameter!$D$57+'Surv-rate CEA'!M127*Parameter!$D$58</f>
        <v>3.3712757989481736E-2</v>
      </c>
      <c r="P129" s="12">
        <f t="shared" si="34"/>
        <v>2.7349471383159085E-2</v>
      </c>
      <c r="Q129" s="12">
        <f>O129-'Surv-rate CEA'!M127*Parameter!$D$58</f>
        <v>7.1043179828948061E-4</v>
      </c>
      <c r="R129" s="12">
        <f t="shared" si="35"/>
        <v>5.7633772185196092E-4</v>
      </c>
      <c r="S129" s="12">
        <f>'Surv-rate CEA'!Q127*Parameter!$D$57+'Surv-rate CEA'!P127*Parameter!$D$58</f>
        <v>6.0744072773429386E-2</v>
      </c>
      <c r="T129" s="12">
        <f t="shared" si="36"/>
        <v>4.9278622666581166E-2</v>
      </c>
      <c r="U129" s="12">
        <f>S129-'Surv-rate CEA'!P127*Parameter!$D$58</f>
        <v>8.5393995908220263E-3</v>
      </c>
      <c r="V129" s="12">
        <f t="shared" si="37"/>
        <v>6.927587022438615E-3</v>
      </c>
      <c r="W129" s="12">
        <f>'Surv-rate CEA'!T127*UPFS+'Surv-rate CEA'!S127*UPD</f>
        <v>3.3042350517856457E-2</v>
      </c>
      <c r="X129" s="12">
        <f t="shared" si="38"/>
        <v>2.6805603392115691E-2</v>
      </c>
      <c r="Y129" s="12">
        <f>W129-'Surv-rate CEA'!S127*UPD</f>
        <v>7.1043179828948061E-4</v>
      </c>
      <c r="Z129" s="12">
        <f t="shared" si="39"/>
        <v>5.7633772185196092E-4</v>
      </c>
      <c r="AA129" s="12">
        <f>'Surv-rate CEA'!W127*UPFS+'Surv-rate CEA'!V127*UPD</f>
        <v>6.9443087801856901E-2</v>
      </c>
      <c r="AB129" s="12">
        <f t="shared" si="40"/>
        <v>5.6335697696036698E-2</v>
      </c>
      <c r="AC129" s="12">
        <f>AA129-'Surv-rate CEA'!V127*UPD</f>
        <v>3.3294716387652502E-2</v>
      </c>
      <c r="AD129" s="12">
        <f t="shared" si="41"/>
        <v>2.7010335177519496E-2</v>
      </c>
      <c r="AE129" s="12">
        <f>'Surv-rate CEA'!Z127*UPFS+'Surv-rate CEA'!Y127*UPD</f>
        <v>6.0744072773429386E-2</v>
      </c>
      <c r="AF129" s="12">
        <f t="shared" si="42"/>
        <v>4.9278622666581166E-2</v>
      </c>
      <c r="AG129" s="12">
        <f>AE129-'Surv-rate CEA'!Y127*UPD</f>
        <v>8.5393995908220263E-3</v>
      </c>
      <c r="AH129" s="12">
        <f t="shared" si="43"/>
        <v>6.927587022438615E-3</v>
      </c>
      <c r="AI129" s="12">
        <f>'Surv-rate CEA'!AC127*UPFS+'Surv-rate CEA'!AB127*UPD</f>
        <v>3.8422009984285931E-2</v>
      </c>
      <c r="AJ129" s="12">
        <f t="shared" si="44"/>
        <v>3.1169851570035694E-2</v>
      </c>
      <c r="AK129" s="12">
        <f>AI129-'Surv-rate CEA'!AB127*UPD</f>
        <v>5.1220861119507799E-3</v>
      </c>
      <c r="AL129" s="12">
        <f t="shared" si="45"/>
        <v>4.1552918211135645E-3</v>
      </c>
      <c r="AM129" s="12">
        <f>'Surv-rate CEA'!AF127*UPFS+'Surv-rate CEA'!AE127*UPD</f>
        <v>0.12548038064473002</v>
      </c>
      <c r="AN129" s="12">
        <f t="shared" si="46"/>
        <v>0.10179594563760312</v>
      </c>
      <c r="AO129" s="12">
        <f>AM129-'Surv-rate CEA'!AE127*UPD</f>
        <v>2.4065103278414129E-2</v>
      </c>
      <c r="AP129" s="12">
        <f t="shared" si="47"/>
        <v>1.9522812510655498E-2</v>
      </c>
      <c r="AQ129" s="42">
        <f>'Surv-rate CEA'!AI127*UPFS+'Surv-rate CEA'!AH127*UPD</f>
        <v>3.3042350517856457E-2</v>
      </c>
      <c r="AR129" s="12">
        <f t="shared" si="48"/>
        <v>2.6805603392115691E-2</v>
      </c>
      <c r="AS129" s="42">
        <f>AQ129-'Surv-rate CEA'!AH127*UPD</f>
        <v>7.1043179828948061E-4</v>
      </c>
      <c r="AT129" s="12">
        <f t="shared" si="49"/>
        <v>5.7633772185196092E-4</v>
      </c>
      <c r="AU129" s="12">
        <f>'Surv-rate CEA'!AL127*UPFS+'Surv-rate CEA'!AK127*UPD</f>
        <v>6.100012581669273E-2</v>
      </c>
      <c r="AV129" s="12">
        <f t="shared" si="50"/>
        <v>4.94863456710736E-2</v>
      </c>
      <c r="AW129" s="12">
        <f>AU129-'Surv-rate CEA'!AK127*UPD</f>
        <v>4.4808867322508703E-2</v>
      </c>
      <c r="AX129" s="12">
        <f t="shared" si="51"/>
        <v>3.6351188915812682E-2</v>
      </c>
      <c r="AY129" s="12">
        <f>'Surv-rate CEA'!AO127*UPFS+'Surv-rate CEA'!AN127*UPD</f>
        <v>3.8422009984285931E-2</v>
      </c>
      <c r="AZ129" s="12">
        <f t="shared" si="52"/>
        <v>3.1169851570035694E-2</v>
      </c>
      <c r="BA129" s="12">
        <f>AY129-'Surv-rate CEA'!AN127*UPD</f>
        <v>5.1220861119507799E-3</v>
      </c>
      <c r="BB129" s="12">
        <f t="shared" si="53"/>
        <v>4.1552918211135645E-3</v>
      </c>
    </row>
    <row r="130" spans="1:54">
      <c r="A130" s="12">
        <v>125</v>
      </c>
      <c r="B130" s="12">
        <f t="shared" si="54"/>
        <v>7.1342465753424653</v>
      </c>
      <c r="C130" s="12">
        <f>'Surv-rate CEA'!D128*Parameter!$D$57+'Surv-rate CEA'!E128*Parameter!$D$58</f>
        <v>6.3583175855089158E-2</v>
      </c>
      <c r="D130" s="12">
        <f t="shared" si="28"/>
        <v>5.1494196969059845E-2</v>
      </c>
      <c r="E130" s="12">
        <f>C130-'Surv-rate CEA'!E128*Parameter!$D$58</f>
        <v>4.8101294123442384E-3</v>
      </c>
      <c r="F130" s="12">
        <f t="shared" si="29"/>
        <v>3.8955863414314976E-3</v>
      </c>
      <c r="G130" s="12">
        <f>'Surv-rate CEA'!G128*Parameter!$D$57+'Surv-rate CEA'!H128*Parameter!$D$58</f>
        <v>3.2585110512913018E-2</v>
      </c>
      <c r="H130" s="12">
        <f t="shared" si="30"/>
        <v>2.6389749748183176E-2</v>
      </c>
      <c r="I130" s="12">
        <f>G130-'Surv-rate CEA'!H128*Parameter!$D$58</f>
        <v>6.8963176057985909E-4</v>
      </c>
      <c r="J130" s="12">
        <f t="shared" si="31"/>
        <v>5.5851305377311417E-4</v>
      </c>
      <c r="K130" s="12">
        <f>'Surv-rate CEA'!K128*Parameter!$D$57+'Surv-rate CEA'!J128*Parameter!$D$58</f>
        <v>6.0067851642778815E-2</v>
      </c>
      <c r="L130" s="12">
        <f t="shared" si="32"/>
        <v>4.8647236354645594E-2</v>
      </c>
      <c r="M130" s="12">
        <f>K130-'Surv-rate CEA'!J128*Parameter!$D$58</f>
        <v>8.3785342319953673E-3</v>
      </c>
      <c r="N130" s="12">
        <f t="shared" si="33"/>
        <v>6.785535422730026E-3</v>
      </c>
      <c r="O130" s="12">
        <f>'Surv-rate CEA'!N128*Parameter!$D$57+'Surv-rate CEA'!M128*Parameter!$D$58</f>
        <v>3.3235889779939083E-2</v>
      </c>
      <c r="P130" s="12">
        <f t="shared" si="34"/>
        <v>2.691679727780006E-2</v>
      </c>
      <c r="Q130" s="12">
        <f>O130-'Surv-rate CEA'!M128*Parameter!$D$58</f>
        <v>6.8963176057985909E-4</v>
      </c>
      <c r="R130" s="12">
        <f t="shared" si="35"/>
        <v>5.5851305377311417E-4</v>
      </c>
      <c r="S130" s="12">
        <f>'Surv-rate CEA'!Q128*Parameter!$D$57+'Surv-rate CEA'!P128*Parameter!$D$58</f>
        <v>6.0067851642778815E-2</v>
      </c>
      <c r="T130" s="12">
        <f t="shared" si="36"/>
        <v>4.8647236354645594E-2</v>
      </c>
      <c r="U130" s="12">
        <f>S130-'Surv-rate CEA'!P128*Parameter!$D$58</f>
        <v>8.3785342319953673E-3</v>
      </c>
      <c r="V130" s="12">
        <f t="shared" si="37"/>
        <v>6.785535422730026E-3</v>
      </c>
      <c r="W130" s="12">
        <f>'Surv-rate CEA'!T128*UPFS+'Surv-rate CEA'!S128*UPD</f>
        <v>3.2585110512913018E-2</v>
      </c>
      <c r="X130" s="12">
        <f t="shared" si="38"/>
        <v>2.6389749748183176E-2</v>
      </c>
      <c r="Y130" s="12">
        <f>W130-'Surv-rate CEA'!S128*UPD</f>
        <v>6.8963176057985909E-4</v>
      </c>
      <c r="Z130" s="12">
        <f t="shared" si="39"/>
        <v>5.5851305377311417E-4</v>
      </c>
      <c r="AA130" s="12">
        <f>'Surv-rate CEA'!W128*UPFS+'Surv-rate CEA'!V128*UPD</f>
        <v>6.8705877341909444E-2</v>
      </c>
      <c r="AB130" s="12">
        <f t="shared" si="40"/>
        <v>5.5642926500551249E-2</v>
      </c>
      <c r="AC130" s="12">
        <f>AA130-'Surv-rate CEA'!V128*UPD</f>
        <v>3.2859302762696038E-2</v>
      </c>
      <c r="AD130" s="12">
        <f t="shared" si="41"/>
        <v>2.661181021508869E-2</v>
      </c>
      <c r="AE130" s="12">
        <f>'Surv-rate CEA'!Z128*UPFS+'Surv-rate CEA'!Y128*UPD</f>
        <v>6.0067851642778815E-2</v>
      </c>
      <c r="AF130" s="12">
        <f t="shared" si="42"/>
        <v>4.8647236354645594E-2</v>
      </c>
      <c r="AG130" s="12">
        <f>AE130-'Surv-rate CEA'!Y128*UPD</f>
        <v>8.3785342319953673E-3</v>
      </c>
      <c r="AH130" s="12">
        <f t="shared" si="43"/>
        <v>6.785535422730026E-3</v>
      </c>
      <c r="AI130" s="12">
        <f>'Surv-rate CEA'!AC128*UPFS+'Surv-rate CEA'!AB128*UPD</f>
        <v>3.7914103240019502E-2</v>
      </c>
      <c r="AJ130" s="12">
        <f t="shared" si="44"/>
        <v>3.0705548659544803E-2</v>
      </c>
      <c r="AK130" s="12">
        <f>AI130-'Surv-rate CEA'!AB128*UPD</f>
        <v>5.014557405863776E-3</v>
      </c>
      <c r="AL130" s="12">
        <f t="shared" si="45"/>
        <v>4.0611467309954958E-3</v>
      </c>
      <c r="AM130" s="12">
        <f>'Surv-rate CEA'!AF128*UPFS+'Surv-rate CEA'!AE128*UPD</f>
        <v>0.12449726839012001</v>
      </c>
      <c r="AN130" s="12">
        <f t="shared" si="46"/>
        <v>0.10082677963745695</v>
      </c>
      <c r="AO130" s="12">
        <f>AM130-'Surv-rate CEA'!AE128*UPD</f>
        <v>2.3717243505894839E-2</v>
      </c>
      <c r="AP130" s="12">
        <f t="shared" si="47"/>
        <v>1.9207917695698934E-2</v>
      </c>
      <c r="AQ130" s="42">
        <f>'Surv-rate CEA'!AI128*UPFS+'Surv-rate CEA'!AH128*UPD</f>
        <v>3.2585110512913018E-2</v>
      </c>
      <c r="AR130" s="12">
        <f t="shared" si="48"/>
        <v>2.6389749748183176E-2</v>
      </c>
      <c r="AS130" s="42">
        <f>AQ130-'Surv-rate CEA'!AH128*UPD</f>
        <v>6.8963176057985909E-4</v>
      </c>
      <c r="AT130" s="12">
        <f t="shared" si="49"/>
        <v>5.5851305377311417E-4</v>
      </c>
      <c r="AU130" s="12">
        <f>'Surv-rate CEA'!AL128*UPFS+'Surv-rate CEA'!AK128*UPD</f>
        <v>6.0314879585817556E-2</v>
      </c>
      <c r="AV130" s="12">
        <f t="shared" si="50"/>
        <v>4.8847297225852938E-2</v>
      </c>
      <c r="AW130" s="12">
        <f>AU130-'Surv-rate CEA'!AK128*UPD</f>
        <v>4.427941871871844E-2</v>
      </c>
      <c r="AX130" s="12">
        <f t="shared" si="51"/>
        <v>3.5860635750151235E-2</v>
      </c>
      <c r="AY130" s="12">
        <f>'Surv-rate CEA'!AO128*UPFS+'Surv-rate CEA'!AN128*UPD</f>
        <v>3.7914103240019502E-2</v>
      </c>
      <c r="AZ130" s="12">
        <f t="shared" si="52"/>
        <v>3.0705548659544803E-2</v>
      </c>
      <c r="BA130" s="12">
        <f>AY130-'Surv-rate CEA'!AN128*UPD</f>
        <v>5.014557405863776E-3</v>
      </c>
      <c r="BB130" s="12">
        <f t="shared" si="53"/>
        <v>4.0611467309954958E-3</v>
      </c>
    </row>
    <row r="131" spans="1:54">
      <c r="A131" s="12">
        <v>126</v>
      </c>
      <c r="B131" s="12">
        <f t="shared" si="54"/>
        <v>7.1917808219178081</v>
      </c>
      <c r="C131" s="12">
        <f>'Surv-rate CEA'!D129*Parameter!$D$57+'Surv-rate CEA'!E129*Parameter!$D$58</f>
        <v>6.2897543672083639E-2</v>
      </c>
      <c r="D131" s="12">
        <f t="shared" si="28"/>
        <v>5.085236773544053E-2</v>
      </c>
      <c r="E131" s="12">
        <f>C131-'Surv-rate CEA'!E129*Parameter!$D$58</f>
        <v>4.7088733321590109E-3</v>
      </c>
      <c r="F131" s="12">
        <f t="shared" si="29"/>
        <v>3.8071019045667382E-3</v>
      </c>
      <c r="G131" s="12">
        <f>'Surv-rate CEA'!G129*Parameter!$D$57+'Surv-rate CEA'!H129*Parameter!$D$58</f>
        <v>3.2136552541103605E-2</v>
      </c>
      <c r="H131" s="12">
        <f t="shared" si="30"/>
        <v>2.5982251327484451E-2</v>
      </c>
      <c r="I131" s="12">
        <f>G131-'Surv-rate CEA'!H129*Parameter!$D$58</f>
        <v>6.6955192747297776E-4</v>
      </c>
      <c r="J131" s="12">
        <f t="shared" si="31"/>
        <v>5.4132957896320562E-4</v>
      </c>
      <c r="K131" s="12">
        <f>'Surv-rate CEA'!K129*Parameter!$D$57+'Surv-rate CEA'!J129*Parameter!$D$58</f>
        <v>5.9402672238718021E-2</v>
      </c>
      <c r="L131" s="12">
        <f t="shared" si="32"/>
        <v>4.8026780646632246E-2</v>
      </c>
      <c r="M131" s="12">
        <f>K131-'Surv-rate CEA'!J129*Parameter!$D$58</f>
        <v>8.2215733332922231E-3</v>
      </c>
      <c r="N131" s="12">
        <f t="shared" si="33"/>
        <v>6.6471033064210202E-3</v>
      </c>
      <c r="O131" s="12">
        <f>'Surv-rate CEA'!N129*Parameter!$D$57+'Surv-rate CEA'!M129*Parameter!$D$58</f>
        <v>3.2768383233225992E-2</v>
      </c>
      <c r="P131" s="12">
        <f t="shared" si="34"/>
        <v>2.6493083465379305E-2</v>
      </c>
      <c r="Q131" s="12">
        <f>O131-'Surv-rate CEA'!M129*Parameter!$D$58</f>
        <v>6.6955192747297776E-4</v>
      </c>
      <c r="R131" s="12">
        <f t="shared" si="35"/>
        <v>5.4132957896320562E-4</v>
      </c>
      <c r="S131" s="12">
        <f>'Surv-rate CEA'!Q129*Parameter!$D$57+'Surv-rate CEA'!P129*Parameter!$D$58</f>
        <v>5.9402672238718021E-2</v>
      </c>
      <c r="T131" s="12">
        <f t="shared" si="36"/>
        <v>4.8026780646632246E-2</v>
      </c>
      <c r="U131" s="12">
        <f>S131-'Surv-rate CEA'!P129*Parameter!$D$58</f>
        <v>8.2215733332922231E-3</v>
      </c>
      <c r="V131" s="12">
        <f t="shared" si="37"/>
        <v>6.6471033064210202E-3</v>
      </c>
      <c r="W131" s="12">
        <f>'Surv-rate CEA'!T129*UPFS+'Surv-rate CEA'!S129*UPD</f>
        <v>3.2136552541103605E-2</v>
      </c>
      <c r="X131" s="12">
        <f t="shared" si="38"/>
        <v>2.5982251327484451E-2</v>
      </c>
      <c r="Y131" s="12">
        <f>W131-'Surv-rate CEA'!S129*UPD</f>
        <v>6.6955192747297776E-4</v>
      </c>
      <c r="Z131" s="12">
        <f t="shared" si="39"/>
        <v>5.4132957896320562E-4</v>
      </c>
      <c r="AA131" s="12">
        <f>'Surv-rate CEA'!W129*UPFS+'Surv-rate CEA'!V129*UPD</f>
        <v>6.7980312413920496E-2</v>
      </c>
      <c r="AB131" s="12">
        <f t="shared" si="40"/>
        <v>5.4961762317232592E-2</v>
      </c>
      <c r="AC131" s="12">
        <f>AA131-'Surv-rate CEA'!V129*UPD</f>
        <v>3.2431969987713818E-2</v>
      </c>
      <c r="AD131" s="12">
        <f t="shared" si="41"/>
        <v>2.6221094941295639E-2</v>
      </c>
      <c r="AE131" s="12">
        <f>'Surv-rate CEA'!Z129*UPFS+'Surv-rate CEA'!Y129*UPD</f>
        <v>5.9402672238718021E-2</v>
      </c>
      <c r="AF131" s="12">
        <f t="shared" si="42"/>
        <v>4.8026780646632246E-2</v>
      </c>
      <c r="AG131" s="12">
        <f>AE131-'Surv-rate CEA'!Y129*UPD</f>
        <v>8.2215733332922231E-3</v>
      </c>
      <c r="AH131" s="12">
        <f t="shared" si="43"/>
        <v>6.6471033064210202E-3</v>
      </c>
      <c r="AI131" s="12">
        <f>'Surv-rate CEA'!AC129*UPFS+'Surv-rate CEA'!AB129*UPD</f>
        <v>3.7415537265443014E-2</v>
      </c>
      <c r="AJ131" s="12">
        <f t="shared" si="44"/>
        <v>3.0250285606715433E-2</v>
      </c>
      <c r="AK131" s="12">
        <f>AI131-'Surv-rate CEA'!AB129*UPD</f>
        <v>4.9098684095877643E-3</v>
      </c>
      <c r="AL131" s="12">
        <f t="shared" si="45"/>
        <v>3.9696054777381782E-3</v>
      </c>
      <c r="AM131" s="12">
        <f>'Surv-rate CEA'!AF129*UPFS+'Surv-rate CEA'!AE129*UPD</f>
        <v>0.1235270127653747</v>
      </c>
      <c r="AN131" s="12">
        <f t="shared" si="46"/>
        <v>9.9871007859299379E-2</v>
      </c>
      <c r="AO131" s="12">
        <f>AM131-'Surv-rate CEA'!AE129*UPD</f>
        <v>2.3376314821195981E-2</v>
      </c>
      <c r="AP131" s="12">
        <f t="shared" si="47"/>
        <v>1.8899640402245087E-2</v>
      </c>
      <c r="AQ131" s="42">
        <f>'Surv-rate CEA'!AI129*UPFS+'Surv-rate CEA'!AH129*UPD</f>
        <v>3.2136552541103605E-2</v>
      </c>
      <c r="AR131" s="12">
        <f t="shared" si="48"/>
        <v>2.5982251327484451E-2</v>
      </c>
      <c r="AS131" s="42">
        <f>AQ131-'Surv-rate CEA'!AH129*UPD</f>
        <v>6.6955192747297776E-4</v>
      </c>
      <c r="AT131" s="12">
        <f t="shared" si="49"/>
        <v>5.4132957896320562E-4</v>
      </c>
      <c r="AU131" s="12">
        <f>'Surv-rate CEA'!AL129*UPFS+'Surv-rate CEA'!AK129*UPD</f>
        <v>5.9640870419643069E-2</v>
      </c>
      <c r="AV131" s="12">
        <f t="shared" si="50"/>
        <v>4.8219362753708868E-2</v>
      </c>
      <c r="AW131" s="12">
        <f>AU131-'Surv-rate CEA'!AK129*UPD</f>
        <v>4.3759133639044059E-2</v>
      </c>
      <c r="AX131" s="12">
        <f t="shared" si="51"/>
        <v>3.5379053388767054E-2</v>
      </c>
      <c r="AY131" s="12">
        <f>'Surv-rate CEA'!AO129*UPFS+'Surv-rate CEA'!AN129*UPD</f>
        <v>3.7415537265443014E-2</v>
      </c>
      <c r="AZ131" s="12">
        <f t="shared" si="52"/>
        <v>3.0250285606715433E-2</v>
      </c>
      <c r="BA131" s="12">
        <f>AY131-'Surv-rate CEA'!AN129*UPD</f>
        <v>4.9098684095877643E-3</v>
      </c>
      <c r="BB131" s="12">
        <f t="shared" si="53"/>
        <v>3.9696054777381782E-3</v>
      </c>
    </row>
    <row r="132" spans="1:54">
      <c r="A132" s="12">
        <v>127</v>
      </c>
      <c r="B132" s="12">
        <f t="shared" si="54"/>
        <v>7.2493150684931509</v>
      </c>
      <c r="C132" s="12">
        <f>'Surv-rate CEA'!D130*Parameter!$D$57+'Surv-rate CEA'!E130*Parameter!$D$58</f>
        <v>6.222284367803365E-2</v>
      </c>
      <c r="D132" s="12">
        <f t="shared" si="28"/>
        <v>5.02213946187254E-2</v>
      </c>
      <c r="E132" s="12">
        <f>C132-'Surv-rate CEA'!E130*Parameter!$D$58</f>
        <v>4.6102932211528128E-3</v>
      </c>
      <c r="F132" s="12">
        <f t="shared" si="29"/>
        <v>3.7210667575016073E-3</v>
      </c>
      <c r="G132" s="12">
        <f>'Surv-rate CEA'!G130*Parameter!$D$57+'Surv-rate CEA'!H130*Parameter!$D$58</f>
        <v>3.1696463731275916E-2</v>
      </c>
      <c r="H132" s="12">
        <f t="shared" si="30"/>
        <v>2.5582897196138401E-2</v>
      </c>
      <c r="I132" s="12">
        <f>G132-'Surv-rate CEA'!H130*Parameter!$D$58</f>
        <v>6.5016339480018434E-4</v>
      </c>
      <c r="J132" s="12">
        <f t="shared" si="31"/>
        <v>5.2476085126976115E-4</v>
      </c>
      <c r="K132" s="12">
        <f>'Surv-rate CEA'!K130*Parameter!$D$57+'Surv-rate CEA'!J130*Parameter!$D$58</f>
        <v>5.8748291906239057E-2</v>
      </c>
      <c r="L132" s="12">
        <f t="shared" si="32"/>
        <v>4.7417009197875691E-2</v>
      </c>
      <c r="M132" s="12">
        <f>K132-'Surv-rate CEA'!J130*Parameter!$D$58</f>
        <v>8.0683998893424785E-3</v>
      </c>
      <c r="N132" s="12">
        <f t="shared" si="33"/>
        <v>6.5121789817426451E-3</v>
      </c>
      <c r="O132" s="12">
        <f>'Surv-rate CEA'!N130*Parameter!$D$57+'Surv-rate CEA'!M130*Parameter!$D$58</f>
        <v>3.2309998202425388E-2</v>
      </c>
      <c r="P132" s="12">
        <f t="shared" si="34"/>
        <v>2.6078094055787333E-2</v>
      </c>
      <c r="Q132" s="12">
        <f>O132-'Surv-rate CEA'!M130*Parameter!$D$58</f>
        <v>6.5016339480018781E-4</v>
      </c>
      <c r="R132" s="12">
        <f t="shared" si="35"/>
        <v>5.2476085126976397E-4</v>
      </c>
      <c r="S132" s="12">
        <f>'Surv-rate CEA'!Q130*Parameter!$D$57+'Surv-rate CEA'!P130*Parameter!$D$58</f>
        <v>5.8748291906239057E-2</v>
      </c>
      <c r="T132" s="12">
        <f t="shared" si="36"/>
        <v>4.7417009197875691E-2</v>
      </c>
      <c r="U132" s="12">
        <f>S132-'Surv-rate CEA'!P130*Parameter!$D$58</f>
        <v>8.0683998893424785E-3</v>
      </c>
      <c r="V132" s="12">
        <f t="shared" si="37"/>
        <v>6.5121789817426451E-3</v>
      </c>
      <c r="W132" s="12">
        <f>'Surv-rate CEA'!T130*UPFS+'Surv-rate CEA'!S130*UPD</f>
        <v>3.1696463731275916E-2</v>
      </c>
      <c r="X132" s="12">
        <f t="shared" si="38"/>
        <v>2.5582897196138401E-2</v>
      </c>
      <c r="Y132" s="12">
        <f>W132-'Surv-rate CEA'!S130*UPD</f>
        <v>6.5016339480018434E-4</v>
      </c>
      <c r="Z132" s="12">
        <f t="shared" si="39"/>
        <v>5.2476085126976115E-4</v>
      </c>
      <c r="AA132" s="12">
        <f>'Surv-rate CEA'!W130*UPFS+'Surv-rate CEA'!V130*UPD</f>
        <v>6.7266143375956627E-2</v>
      </c>
      <c r="AB132" s="12">
        <f t="shared" si="40"/>
        <v>5.4291950211145287E-2</v>
      </c>
      <c r="AC132" s="12">
        <f>AA132-'Surv-rate CEA'!V130*UPD</f>
        <v>3.2012520833791511E-2</v>
      </c>
      <c r="AD132" s="12">
        <f t="shared" si="41"/>
        <v>2.5837993677257441E-2</v>
      </c>
      <c r="AE132" s="12">
        <f>'Surv-rate CEA'!Z130*UPFS+'Surv-rate CEA'!Y130*UPD</f>
        <v>5.8748291906239057E-2</v>
      </c>
      <c r="AF132" s="12">
        <f t="shared" si="42"/>
        <v>4.7417009197875691E-2</v>
      </c>
      <c r="AG132" s="12">
        <f>AE132-'Surv-rate CEA'!Y130*UPD</f>
        <v>8.0683998893424785E-3</v>
      </c>
      <c r="AH132" s="12">
        <f t="shared" si="43"/>
        <v>6.5121789817426451E-3</v>
      </c>
      <c r="AI132" s="12">
        <f>'Surv-rate CEA'!AC130*UPFS+'Surv-rate CEA'!AB130*UPD</f>
        <v>3.692608831559261E-2</v>
      </c>
      <c r="AJ132" s="12">
        <f t="shared" si="44"/>
        <v>2.9803839609438536E-2</v>
      </c>
      <c r="AK132" s="12">
        <f>AI132-'Surv-rate CEA'!AB130*UPD</f>
        <v>4.8079280846646602E-3</v>
      </c>
      <c r="AL132" s="12">
        <f t="shared" si="45"/>
        <v>3.8805821040229747E-3</v>
      </c>
      <c r="AM132" s="12">
        <f>'Surv-rate CEA'!AF130*UPFS+'Surv-rate CEA'!AE130*UPD</f>
        <v>0.1225693707563278</v>
      </c>
      <c r="AN132" s="12">
        <f t="shared" si="46"/>
        <v>9.8928373778189999E-2</v>
      </c>
      <c r="AO132" s="12">
        <f>AM132-'Surv-rate CEA'!AE130*UPD</f>
        <v>2.3042138880993782E-2</v>
      </c>
      <c r="AP132" s="12">
        <f t="shared" si="47"/>
        <v>1.8597805583906321E-2</v>
      </c>
      <c r="AQ132" s="42">
        <f>'Surv-rate CEA'!AI130*UPFS+'Surv-rate CEA'!AH130*UPD</f>
        <v>3.1696463731275916E-2</v>
      </c>
      <c r="AR132" s="12">
        <f t="shared" si="48"/>
        <v>2.5582897196138401E-2</v>
      </c>
      <c r="AS132" s="42">
        <f>AQ132-'Surv-rate CEA'!AH130*UPD</f>
        <v>6.5016339480018434E-4</v>
      </c>
      <c r="AT132" s="12">
        <f t="shared" si="49"/>
        <v>5.2476085126976115E-4</v>
      </c>
      <c r="AU132" s="12">
        <f>'Surv-rate CEA'!AL130*UPFS+'Surv-rate CEA'!AK130*UPD</f>
        <v>5.8977851074696282E-2</v>
      </c>
      <c r="AV132" s="12">
        <f t="shared" si="50"/>
        <v>4.7602291337134568E-2</v>
      </c>
      <c r="AW132" s="12">
        <f>AU132-'Surv-rate CEA'!AK130*UPD</f>
        <v>4.324779950535277E-2</v>
      </c>
      <c r="AX132" s="12">
        <f t="shared" si="51"/>
        <v>3.4906228596501783E-2</v>
      </c>
      <c r="AY132" s="12">
        <f>'Surv-rate CEA'!AO130*UPFS+'Surv-rate CEA'!AN130*UPD</f>
        <v>3.692608831559261E-2</v>
      </c>
      <c r="AZ132" s="12">
        <f t="shared" si="52"/>
        <v>2.9803839609438536E-2</v>
      </c>
      <c r="BA132" s="12">
        <f>AY132-'Surv-rate CEA'!AN130*UPD</f>
        <v>4.8079280846646602E-3</v>
      </c>
      <c r="BB132" s="12">
        <f t="shared" si="53"/>
        <v>3.8805821040229747E-3</v>
      </c>
    </row>
    <row r="133" spans="1:54">
      <c r="A133" s="12">
        <v>128</v>
      </c>
      <c r="B133" s="12">
        <f t="shared" si="54"/>
        <v>7.3068493150684928</v>
      </c>
      <c r="C133" s="12">
        <f>'Surv-rate CEA'!D131*Parameter!$D$57+'Surv-rate CEA'!E131*Parameter!$D$58</f>
        <v>6.1558840080212597E-2</v>
      </c>
      <c r="D133" s="12">
        <f t="shared" si="28"/>
        <v>4.9601037595613601E-2</v>
      </c>
      <c r="E133" s="12">
        <f>C133-'Surv-rate CEA'!E131*Parameter!$D$58</f>
        <v>4.5143033533553423E-3</v>
      </c>
      <c r="F133" s="12">
        <f t="shared" si="29"/>
        <v>3.6374000883710213E-3</v>
      </c>
      <c r="G133" s="12">
        <f>'Surv-rate CEA'!G131*Parameter!$D$57+'Surv-rate CEA'!H131*Parameter!$D$58</f>
        <v>3.1264637661650121E-2</v>
      </c>
      <c r="H133" s="12">
        <f t="shared" si="30"/>
        <v>2.5191482913714265E-2</v>
      </c>
      <c r="I133" s="12">
        <f>G133-'Surv-rate CEA'!H131*Parameter!$D$58</f>
        <v>6.3143858091727761E-4</v>
      </c>
      <c r="J133" s="12">
        <f t="shared" si="31"/>
        <v>5.0878165915062875E-4</v>
      </c>
      <c r="K133" s="12">
        <f>'Surv-rate CEA'!K131*Parameter!$D$57+'Surv-rate CEA'!J131*Parameter!$D$58</f>
        <v>5.8104474758424951E-2</v>
      </c>
      <c r="L133" s="12">
        <f t="shared" si="32"/>
        <v>4.6817682614075401E-2</v>
      </c>
      <c r="M133" s="12">
        <f>K133-'Surv-rate CEA'!J131*Parameter!$D$58</f>
        <v>7.9189010873196158E-3</v>
      </c>
      <c r="N133" s="12">
        <f t="shared" si="33"/>
        <v>6.3806548342411383E-3</v>
      </c>
      <c r="O133" s="12">
        <f>'Surv-rate CEA'!N131*Parameter!$D$57+'Surv-rate CEA'!M131*Parameter!$D$58</f>
        <v>3.1860502238008674E-2</v>
      </c>
      <c r="P133" s="12">
        <f t="shared" si="34"/>
        <v>2.5671600817419784E-2</v>
      </c>
      <c r="Q133" s="12">
        <f>O133-'Surv-rate CEA'!M131*Parameter!$D$58</f>
        <v>6.3143858091727761E-4</v>
      </c>
      <c r="R133" s="12">
        <f t="shared" si="35"/>
        <v>5.0878165915062875E-4</v>
      </c>
      <c r="S133" s="12">
        <f>'Surv-rate CEA'!Q131*Parameter!$D$57+'Surv-rate CEA'!P131*Parameter!$D$58</f>
        <v>5.8104474758424951E-2</v>
      </c>
      <c r="T133" s="12">
        <f t="shared" si="36"/>
        <v>4.6817682614075401E-2</v>
      </c>
      <c r="U133" s="12">
        <f>S133-'Surv-rate CEA'!P131*Parameter!$D$58</f>
        <v>7.9189010873196158E-3</v>
      </c>
      <c r="V133" s="12">
        <f t="shared" si="37"/>
        <v>6.3806548342411383E-3</v>
      </c>
      <c r="W133" s="12">
        <f>'Surv-rate CEA'!T131*UPFS+'Surv-rate CEA'!S131*UPD</f>
        <v>3.1264637661650121E-2</v>
      </c>
      <c r="X133" s="12">
        <f t="shared" si="38"/>
        <v>2.5191482913714265E-2</v>
      </c>
      <c r="Y133" s="12">
        <f>W133-'Surv-rate CEA'!S131*UPD</f>
        <v>6.3143858091727761E-4</v>
      </c>
      <c r="Z133" s="12">
        <f t="shared" si="39"/>
        <v>5.0878165915062875E-4</v>
      </c>
      <c r="AA133" s="12">
        <f>'Surv-rate CEA'!W131*UPFS+'Surv-rate CEA'!V131*UPD</f>
        <v>6.6563127412406456E-2</v>
      </c>
      <c r="AB133" s="12">
        <f t="shared" si="40"/>
        <v>5.3633242292452699E-2</v>
      </c>
      <c r="AC133" s="12">
        <f>AA133-'Surv-rate CEA'!V131*UPD</f>
        <v>3.1600764081171621E-2</v>
      </c>
      <c r="AD133" s="12">
        <f t="shared" si="41"/>
        <v>2.5462316788261618E-2</v>
      </c>
      <c r="AE133" s="12">
        <f>'Surv-rate CEA'!Z131*UPFS+'Surv-rate CEA'!Y131*UPD</f>
        <v>5.8104474758424951E-2</v>
      </c>
      <c r="AF133" s="12">
        <f t="shared" si="42"/>
        <v>4.6817682614075401E-2</v>
      </c>
      <c r="AG133" s="12">
        <f>AE133-'Surv-rate CEA'!Y131*UPD</f>
        <v>7.9189010873196158E-3</v>
      </c>
      <c r="AH133" s="12">
        <f t="shared" si="43"/>
        <v>6.3806548342411383E-3</v>
      </c>
      <c r="AI133" s="12">
        <f>'Surv-rate CEA'!AC131*UPFS+'Surv-rate CEA'!AB131*UPD</f>
        <v>3.6445539304704247E-2</v>
      </c>
      <c r="AJ133" s="12">
        <f t="shared" si="44"/>
        <v>2.9365994597843718E-2</v>
      </c>
      <c r="AK133" s="12">
        <f>AI133-'Surv-rate CEA'!AB131*UPD</f>
        <v>4.7086488398113621E-3</v>
      </c>
      <c r="AL133" s="12">
        <f t="shared" si="45"/>
        <v>3.7939939710316117E-3</v>
      </c>
      <c r="AM133" s="12">
        <f>'Surv-rate CEA'!AF131*UPFS+'Surv-rate CEA'!AE131*UPD</f>
        <v>0.12162410543040765</v>
      </c>
      <c r="AN133" s="12">
        <f t="shared" si="46"/>
        <v>9.7998627299114113E-2</v>
      </c>
      <c r="AO133" s="12">
        <f>AM133-'Surv-rate CEA'!AE131*UPD</f>
        <v>2.2714543002336912E-2</v>
      </c>
      <c r="AP133" s="12">
        <f t="shared" si="47"/>
        <v>1.8302243836271517E-2</v>
      </c>
      <c r="AQ133" s="42">
        <f>'Surv-rate CEA'!AI131*UPFS+'Surv-rate CEA'!AH131*UPD</f>
        <v>3.1264637661650121E-2</v>
      </c>
      <c r="AR133" s="12">
        <f t="shared" si="48"/>
        <v>2.5191482913714265E-2</v>
      </c>
      <c r="AS133" s="42">
        <f>AQ133-'Surv-rate CEA'!AH131*UPD</f>
        <v>6.3143858091727761E-4</v>
      </c>
      <c r="AT133" s="12">
        <f t="shared" si="49"/>
        <v>5.0878165915062875E-4</v>
      </c>
      <c r="AU133" s="12">
        <f>'Surv-rate CEA'!AL131*UPFS+'Surv-rate CEA'!AK131*UPD</f>
        <v>5.8325581197675835E-2</v>
      </c>
      <c r="AV133" s="12">
        <f t="shared" si="50"/>
        <v>4.6995839135407266E-2</v>
      </c>
      <c r="AW133" s="12">
        <f>AU133-'Surv-rate CEA'!AK131*UPD</f>
        <v>4.27452099707544E-2</v>
      </c>
      <c r="AX133" s="12">
        <f t="shared" si="51"/>
        <v>3.4441954462252823E-2</v>
      </c>
      <c r="AY133" s="12">
        <f>'Surv-rate CEA'!AO131*UPFS+'Surv-rate CEA'!AN131*UPD</f>
        <v>3.6445539304704247E-2</v>
      </c>
      <c r="AZ133" s="12">
        <f t="shared" si="52"/>
        <v>2.9365994597843718E-2</v>
      </c>
      <c r="BA133" s="12">
        <f>AY133-'Surv-rate CEA'!AN131*UPD</f>
        <v>4.7086488398113621E-3</v>
      </c>
      <c r="BB133" s="12">
        <f t="shared" si="53"/>
        <v>3.7939939710316117E-3</v>
      </c>
    </row>
    <row r="134" spans="1:54">
      <c r="A134" s="12">
        <v>129</v>
      </c>
      <c r="B134" s="12">
        <f t="shared" si="54"/>
        <v>7.3643835616438356</v>
      </c>
      <c r="C134" s="12">
        <f>'Surv-rate CEA'!D132*Parameter!$D$57+'Surv-rate CEA'!E132*Parameter!$D$58</f>
        <v>6.0905303562678946E-2</v>
      </c>
      <c r="D134" s="12">
        <f t="shared" ref="D134:D197" si="55">C134/(1+DISC)^($B134)</f>
        <v>4.8991063308093677E-2</v>
      </c>
      <c r="E134" s="12">
        <f>C134-'Surv-rate CEA'!E132*Parameter!$D$58</f>
        <v>4.4208212429709889E-3</v>
      </c>
      <c r="F134" s="12">
        <f t="shared" ref="F134:F197" si="56">E134/(1+DISC)^($B134)</f>
        <v>3.5560242001793693E-3</v>
      </c>
      <c r="G134" s="12">
        <f>'Surv-rate CEA'!G132*Parameter!$D$57+'Surv-rate CEA'!H132*Parameter!$D$58</f>
        <v>3.0840874126144158E-2</v>
      </c>
      <c r="H134" s="12">
        <f t="shared" ref="H134:H197" si="57">G134/(1+DISC)^($B134)</f>
        <v>2.4807810295797136E-2</v>
      </c>
      <c r="I134" s="12">
        <f>G134-'Surv-rate CEA'!H132*Parameter!$D$58</f>
        <v>6.1335115865358142E-4</v>
      </c>
      <c r="J134" s="12">
        <f t="shared" ref="J134:J197" si="58">I134/(1+DISC)^($B134)</f>
        <v>4.9336796117872448E-4</v>
      </c>
      <c r="K134" s="12">
        <f>'Surv-rate CEA'!K132*Parameter!$D$57+'Surv-rate CEA'!J132*Parameter!$D$58</f>
        <v>5.7470991446610414E-2</v>
      </c>
      <c r="L134" s="12">
        <f t="shared" ref="L134:L197" si="59">K134/(1+DISC)^($B134)</f>
        <v>4.6228568213969132E-2</v>
      </c>
      <c r="M134" s="12">
        <f>K134-'Surv-rate CEA'!J132*Parameter!$D$58</f>
        <v>7.7729681316850013E-3</v>
      </c>
      <c r="N134" s="12">
        <f t="shared" ref="N134:N197" si="60">M134/(1+DISC)^($B134)</f>
        <v>6.2524271542178421E-3</v>
      </c>
      <c r="O134" s="12">
        <f>'Surv-rate CEA'!N132*Parameter!$D$57+'Surv-rate CEA'!M132*Parameter!$D$58</f>
        <v>3.1419670289944024E-2</v>
      </c>
      <c r="P134" s="12">
        <f t="shared" ref="P134:P197" si="61">O134/(1+DISC)^($B134)</f>
        <v>2.5273382878881291E-2</v>
      </c>
      <c r="Q134" s="12">
        <f>O134-'Surv-rate CEA'!M132*Parameter!$D$58</f>
        <v>6.1335115865358489E-4</v>
      </c>
      <c r="R134" s="12">
        <f t="shared" ref="R134:R197" si="62">Q134/(1+DISC)^($B134)</f>
        <v>4.933679611787273E-4</v>
      </c>
      <c r="S134" s="12">
        <f>'Surv-rate CEA'!Q132*Parameter!$D$57+'Surv-rate CEA'!P132*Parameter!$D$58</f>
        <v>5.7470991446610414E-2</v>
      </c>
      <c r="T134" s="12">
        <f t="shared" ref="T134:T197" si="63">S134/(1+DISC)^($B134)</f>
        <v>4.6228568213969132E-2</v>
      </c>
      <c r="U134" s="12">
        <f>S134-'Surv-rate CEA'!P132*Parameter!$D$58</f>
        <v>7.7729681316850013E-3</v>
      </c>
      <c r="V134" s="12">
        <f t="shared" ref="V134:V197" si="64">U134/(1+DISC)^($B134)</f>
        <v>6.2524271542178421E-3</v>
      </c>
      <c r="W134" s="12">
        <f>'Surv-rate CEA'!T132*UPFS+'Surv-rate CEA'!S132*UPD</f>
        <v>3.0840874126144158E-2</v>
      </c>
      <c r="X134" s="12">
        <f t="shared" ref="X134:X197" si="65">W134/(1+DISC)^($B134)</f>
        <v>2.4807810295797136E-2</v>
      </c>
      <c r="Y134" s="12">
        <f>W134-'Surv-rate CEA'!S132*UPD</f>
        <v>6.1335115865358142E-4</v>
      </c>
      <c r="Z134" s="12">
        <f t="shared" ref="Z134:Z197" si="66">Y134/(1+DISC)^($B134)</f>
        <v>4.9336796117872448E-4</v>
      </c>
      <c r="AA134" s="12">
        <f>'Surv-rate CEA'!W132*UPFS+'Surv-rate CEA'!V132*UPD</f>
        <v>6.5871028305973953E-2</v>
      </c>
      <c r="AB134" s="12">
        <f t="shared" ref="AB134:AB197" si="67">AA134/(1+DISC)^($B134)</f>
        <v>5.2985397479976958E-2</v>
      </c>
      <c r="AC134" s="12">
        <f>AA134-'Surv-rate CEA'!V132*UPD</f>
        <v>3.1196514299038657E-2</v>
      </c>
      <c r="AD134" s="12">
        <f t="shared" ref="AD134:AD197" si="68">AC134/(1+DISC)^($B134)</f>
        <v>2.5093880460561116E-2</v>
      </c>
      <c r="AE134" s="12">
        <f>'Surv-rate CEA'!Z132*UPFS+'Surv-rate CEA'!Y132*UPD</f>
        <v>5.7470991446610414E-2</v>
      </c>
      <c r="AF134" s="12">
        <f t="shared" ref="AF134:AF197" si="69">AE134/(1+DISC)^($B134)</f>
        <v>4.6228568213969132E-2</v>
      </c>
      <c r="AG134" s="12">
        <f>AE134-'Surv-rate CEA'!Y132*UPD</f>
        <v>7.7729681316850013E-3</v>
      </c>
      <c r="AH134" s="12">
        <f t="shared" ref="AH134:AH197" si="70">AG134/(1+DISC)^($B134)</f>
        <v>6.2524271542178421E-3</v>
      </c>
      <c r="AI134" s="12">
        <f>'Surv-rate CEA'!AC132*UPFS+'Surv-rate CEA'!AB132*UPD</f>
        <v>3.5973679568349945E-2</v>
      </c>
      <c r="AJ134" s="12">
        <f t="shared" ref="AJ134:AJ197" si="71">AI134/(1+DISC)^($B134)</f>
        <v>2.8936540991777445E-2</v>
      </c>
      <c r="AK134" s="12">
        <f>AI134-'Surv-rate CEA'!AB132*UPD</f>
        <v>4.611946380036841E-3</v>
      </c>
      <c r="AL134" s="12">
        <f t="shared" ref="AL134:AL197" si="72">AK134/(1+DISC)^($B134)</f>
        <v>3.7097616112428435E-3</v>
      </c>
      <c r="AM134" s="12">
        <f>'Surv-rate CEA'!AF132*UPFS+'Surv-rate CEA'!AE132*UPD</f>
        <v>0.12069098574631759</v>
      </c>
      <c r="AN134" s="12">
        <f t="shared" ref="AN134:AN197" si="73">AM134/(1+DISC)^($B134)</f>
        <v>9.708152455605297E-2</v>
      </c>
      <c r="AO134" s="12">
        <f>AM134-'Surv-rate CEA'!AE132*UPD</f>
        <v>2.2393359948335828E-2</v>
      </c>
      <c r="AP134" s="12">
        <f t="shared" ref="AP134:AP197" si="74">AO134/(1+DISC)^($B134)</f>
        <v>1.8012791181326714E-2</v>
      </c>
      <c r="AQ134" s="42">
        <f>'Surv-rate CEA'!AI132*UPFS+'Surv-rate CEA'!AH132*UPD</f>
        <v>3.0840874126144158E-2</v>
      </c>
      <c r="AR134" s="12">
        <f t="shared" ref="AR134:AR197" si="75">AQ134/(1+DISC)^($B134)</f>
        <v>2.4807810295797136E-2</v>
      </c>
      <c r="AS134" s="42">
        <f>AQ134-'Surv-rate CEA'!AH132*UPD</f>
        <v>6.1335115865358142E-4</v>
      </c>
      <c r="AT134" s="12">
        <f t="shared" ref="AT134:AT197" si="76">AS134/(1+DISC)^($B134)</f>
        <v>4.9336796117872448E-4</v>
      </c>
      <c r="AU134" s="12">
        <f>'Surv-rate CEA'!AL132*UPFS+'Surv-rate CEA'!AK132*UPD</f>
        <v>5.7683827091997118E-2</v>
      </c>
      <c r="AV134" s="12">
        <f t="shared" ref="AV134:AV197" si="77">AU134/(1+DISC)^($B134)</f>
        <v>4.6399769143402617E-2</v>
      </c>
      <c r="AW134" s="12">
        <f>AU134-'Surv-rate CEA'!AK132*UPD</f>
        <v>4.2251164698104207E-2</v>
      </c>
      <c r="AX134" s="12">
        <f t="shared" ref="AX134:AX197" si="78">AW134/(1+DISC)^($B134)</f>
        <v>3.3986030172812577E-2</v>
      </c>
      <c r="AY134" s="12">
        <f>'Surv-rate CEA'!AO132*UPFS+'Surv-rate CEA'!AN132*UPD</f>
        <v>3.5973679568349945E-2</v>
      </c>
      <c r="AZ134" s="12">
        <f t="shared" ref="AZ134:AZ197" si="79">AY134/(1+DISC)^($B134)</f>
        <v>2.8936540991777445E-2</v>
      </c>
      <c r="BA134" s="12">
        <f>AY134-'Surv-rate CEA'!AN132*UPD</f>
        <v>4.611946380036841E-3</v>
      </c>
      <c r="BB134" s="12">
        <f t="shared" ref="BB134:BB197" si="80">BA134/(1+DISC)^($B134)</f>
        <v>3.7097616112428435E-3</v>
      </c>
    </row>
    <row r="135" spans="1:54">
      <c r="A135" s="12">
        <v>130</v>
      </c>
      <c r="B135" s="12">
        <f t="shared" ref="B135:B198" si="81">A134*21/365</f>
        <v>7.4219178082191783</v>
      </c>
      <c r="C135" s="12">
        <f>'Surv-rate CEA'!D133*Parameter!$D$57+'Surv-rate CEA'!E133*Parameter!$D$58</f>
        <v>6.0262011069144986E-2</v>
      </c>
      <c r="D135" s="12">
        <f t="shared" si="55"/>
        <v>4.8391244838879459E-2</v>
      </c>
      <c r="E135" s="12">
        <f>C135-'Surv-rate CEA'!E133*Parameter!$D$58</f>
        <v>4.3297675029246308E-3</v>
      </c>
      <c r="F135" s="12">
        <f t="shared" si="56"/>
        <v>3.4768643729636206E-3</v>
      </c>
      <c r="G135" s="12">
        <f>'Surv-rate CEA'!G133*Parameter!$D$57+'Surv-rate CEA'!H133*Parameter!$D$58</f>
        <v>3.0424978910574926E-2</v>
      </c>
      <c r="H135" s="12">
        <f t="shared" si="57"/>
        <v>2.4431687186643118E-2</v>
      </c>
      <c r="I135" s="12">
        <f>G135-'Surv-rate CEA'!H133*Parameter!$D$58</f>
        <v>5.9587599115394282E-4</v>
      </c>
      <c r="J135" s="12">
        <f t="shared" si="58"/>
        <v>4.7849682527944116E-4</v>
      </c>
      <c r="K135" s="12">
        <f>'Surv-rate CEA'!K133*Parameter!$D$57+'Surv-rate CEA'!J133*Parameter!$D$58</f>
        <v>5.6847618939760064E-2</v>
      </c>
      <c r="L135" s="12">
        <f t="shared" si="59"/>
        <v>4.5649439801549611E-2</v>
      </c>
      <c r="M135" s="12">
        <f>K135-'Surv-rate CEA'!J133*Parameter!$D$58</f>
        <v>7.630496077314558E-3</v>
      </c>
      <c r="N135" s="12">
        <f t="shared" si="60"/>
        <v>6.1273959724935058E-3</v>
      </c>
      <c r="O135" s="12">
        <f>'Surv-rate CEA'!N133*Parameter!$D$57+'Surv-rate CEA'!M133*Parameter!$D$58</f>
        <v>3.0987284423353998E-2</v>
      </c>
      <c r="P135" s="12">
        <f t="shared" si="61"/>
        <v>2.4883226444301181E-2</v>
      </c>
      <c r="Q135" s="12">
        <f>O135-'Surv-rate CEA'!M133*Parameter!$D$58</f>
        <v>5.9587599115394282E-4</v>
      </c>
      <c r="R135" s="12">
        <f t="shared" si="62"/>
        <v>4.7849682527944116E-4</v>
      </c>
      <c r="S135" s="12">
        <f>'Surv-rate CEA'!Q133*Parameter!$D$57+'Surv-rate CEA'!P133*Parameter!$D$58</f>
        <v>5.6847618939760064E-2</v>
      </c>
      <c r="T135" s="12">
        <f t="shared" si="63"/>
        <v>4.5649439801549611E-2</v>
      </c>
      <c r="U135" s="12">
        <f>S135-'Surv-rate CEA'!P133*Parameter!$D$58</f>
        <v>7.630496077314558E-3</v>
      </c>
      <c r="V135" s="12">
        <f t="shared" si="64"/>
        <v>6.1273959724935058E-3</v>
      </c>
      <c r="W135" s="12">
        <f>'Surv-rate CEA'!T133*UPFS+'Surv-rate CEA'!S133*UPD</f>
        <v>3.0424978910574926E-2</v>
      </c>
      <c r="X135" s="12">
        <f t="shared" si="65"/>
        <v>2.4431687186643118E-2</v>
      </c>
      <c r="Y135" s="12">
        <f>W135-'Surv-rate CEA'!S133*UPD</f>
        <v>5.9587599115394282E-4</v>
      </c>
      <c r="Z135" s="12">
        <f t="shared" si="66"/>
        <v>4.7849682527944116E-4</v>
      </c>
      <c r="AA135" s="12">
        <f>'Surv-rate CEA'!W133*UPFS+'Surv-rate CEA'!V133*UPD</f>
        <v>6.5189616218685617E-2</v>
      </c>
      <c r="AB135" s="12">
        <f t="shared" si="67"/>
        <v>5.2348181274126229E-2</v>
      </c>
      <c r="AC135" s="12">
        <f>AA135-'Surv-rate CEA'!V133*UPD</f>
        <v>3.0799591634747193E-2</v>
      </c>
      <c r="AD135" s="12">
        <f t="shared" si="68"/>
        <v>2.4732506487784259E-2</v>
      </c>
      <c r="AE135" s="12">
        <f>'Surv-rate CEA'!Z133*UPFS+'Surv-rate CEA'!Y133*UPD</f>
        <v>5.6847618939760064E-2</v>
      </c>
      <c r="AF135" s="12">
        <f t="shared" si="69"/>
        <v>4.5649439801549611E-2</v>
      </c>
      <c r="AG135" s="12">
        <f>AE135-'Surv-rate CEA'!Y133*UPD</f>
        <v>7.630496077314558E-3</v>
      </c>
      <c r="AH135" s="12">
        <f t="shared" si="70"/>
        <v>6.1273959724935058E-3</v>
      </c>
      <c r="AI135" s="12">
        <f>'Surv-rate CEA'!AC133*UPFS+'Surv-rate CEA'!AB133*UPD</f>
        <v>3.5510304635507348E-2</v>
      </c>
      <c r="AJ135" s="12">
        <f t="shared" si="71"/>
        <v>2.8515275468459625E-2</v>
      </c>
      <c r="AK135" s="12">
        <f>AI135-'Surv-rate CEA'!AB133*UPD</f>
        <v>4.5177395632631859E-3</v>
      </c>
      <c r="AL135" s="12">
        <f t="shared" si="72"/>
        <v>3.6278085886200582E-3</v>
      </c>
      <c r="AM135" s="12">
        <f>'Surv-rate CEA'!AF133*UPFS+'Surv-rate CEA'!AE133*UPD</f>
        <v>0.1197697863708768</v>
      </c>
      <c r="AN135" s="12">
        <f t="shared" si="73"/>
        <v>9.6176827718597743E-2</v>
      </c>
      <c r="AO135" s="12">
        <f>AM135-'Surv-rate CEA'!AE133*UPD</f>
        <v>2.2078427723290869E-2</v>
      </c>
      <c r="AP135" s="12">
        <f t="shared" si="74"/>
        <v>1.772928886142517E-2</v>
      </c>
      <c r="AQ135" s="42">
        <f>'Surv-rate CEA'!AI133*UPFS+'Surv-rate CEA'!AH133*UPD</f>
        <v>3.0424978910574926E-2</v>
      </c>
      <c r="AR135" s="12">
        <f t="shared" si="75"/>
        <v>2.4431687186643118E-2</v>
      </c>
      <c r="AS135" s="42">
        <f>AQ135-'Surv-rate CEA'!AH133*UPD</f>
        <v>5.9587599115394282E-4</v>
      </c>
      <c r="AT135" s="12">
        <f t="shared" si="76"/>
        <v>4.7849682527944116E-4</v>
      </c>
      <c r="AU135" s="12">
        <f>'Surv-rate CEA'!AL133*UPFS+'Surv-rate CEA'!AK133*UPD</f>
        <v>5.7052361493669546E-2</v>
      </c>
      <c r="AV135" s="12">
        <f t="shared" si="77"/>
        <v>4.5813850960078707E-2</v>
      </c>
      <c r="AW135" s="12">
        <f>AU135-'Surv-rate CEA'!AK133*UPD</f>
        <v>4.1765469147771794E-2</v>
      </c>
      <c r="AX135" s="12">
        <f t="shared" si="78"/>
        <v>3.3538260796200259E-2</v>
      </c>
      <c r="AY135" s="12">
        <f>'Surv-rate CEA'!AO133*UPFS+'Surv-rate CEA'!AN133*UPD</f>
        <v>3.5510304635507348E-2</v>
      </c>
      <c r="AZ135" s="12">
        <f t="shared" si="79"/>
        <v>2.8515275468459625E-2</v>
      </c>
      <c r="BA135" s="12">
        <f>AY135-'Surv-rate CEA'!AN133*UPD</f>
        <v>4.5177395632631859E-3</v>
      </c>
      <c r="BB135" s="12">
        <f t="shared" si="80"/>
        <v>3.6278085886200582E-3</v>
      </c>
    </row>
    <row r="136" spans="1:54">
      <c r="A136" s="12">
        <v>131</v>
      </c>
      <c r="B136" s="12">
        <f t="shared" si="81"/>
        <v>7.4794520547945202</v>
      </c>
      <c r="C136" s="12">
        <f>'Surv-rate CEA'!D134*Parameter!$D$57+'Surv-rate CEA'!E134*Parameter!$D$58</f>
        <v>5.9628745594456578E-2</v>
      </c>
      <c r="D136" s="12">
        <f t="shared" si="55"/>
        <v>4.780136149577198E-2</v>
      </c>
      <c r="E136" s="12">
        <f>C136-'Surv-rate CEA'!E134*Parameter!$D$58</f>
        <v>4.241065710419753E-3</v>
      </c>
      <c r="F136" s="12">
        <f t="shared" si="56"/>
        <v>3.3998487328558594E-3</v>
      </c>
      <c r="G136" s="12">
        <f>'Surv-rate CEA'!G134*Parameter!$D$57+'Surv-rate CEA'!H134*Parameter!$D$58</f>
        <v>3.0016763578256698E-2</v>
      </c>
      <c r="H136" s="12">
        <f t="shared" si="57"/>
        <v>2.4062927241433725E-2</v>
      </c>
      <c r="I136" s="12">
        <f>G136-'Surv-rate CEA'!H134*Parameter!$D$58</f>
        <v>5.7898907136824662E-4</v>
      </c>
      <c r="J136" s="12">
        <f t="shared" si="58"/>
        <v>4.6414637146329363E-4</v>
      </c>
      <c r="K136" s="12">
        <f>'Surv-rate CEA'!K134*Parameter!$D$57+'Surv-rate CEA'!J134*Parameter!$D$58</f>
        <v>5.6234140312637425E-2</v>
      </c>
      <c r="L136" s="12">
        <f t="shared" si="59"/>
        <v>4.5080077447382079E-2</v>
      </c>
      <c r="M136" s="12">
        <f>K136-'Surv-rate CEA'!J134*Parameter!$D$58</f>
        <v>7.4913836705564479E-3</v>
      </c>
      <c r="N136" s="12">
        <f t="shared" si="60"/>
        <v>6.0054649040459235E-3</v>
      </c>
      <c r="O136" s="12">
        <f>'Surv-rate CEA'!N134*Parameter!$D$57+'Surv-rate CEA'!M134*Parameter!$D$58</f>
        <v>3.0563133547012653E-2</v>
      </c>
      <c r="P136" s="12">
        <f t="shared" si="61"/>
        <v>2.4500924521546976E-2</v>
      </c>
      <c r="Q136" s="12">
        <f>O136-'Surv-rate CEA'!M134*Parameter!$D$58</f>
        <v>5.7898907136824662E-4</v>
      </c>
      <c r="R136" s="12">
        <f t="shared" si="62"/>
        <v>4.6414637146329363E-4</v>
      </c>
      <c r="S136" s="12">
        <f>'Surv-rate CEA'!Q134*Parameter!$D$57+'Surv-rate CEA'!P134*Parameter!$D$58</f>
        <v>5.6234140312637425E-2</v>
      </c>
      <c r="T136" s="12">
        <f t="shared" si="63"/>
        <v>4.5080077447382079E-2</v>
      </c>
      <c r="U136" s="12">
        <f>S136-'Surv-rate CEA'!P134*Parameter!$D$58</f>
        <v>7.4913836705564479E-3</v>
      </c>
      <c r="V136" s="12">
        <f t="shared" si="64"/>
        <v>6.0054649040459235E-3</v>
      </c>
      <c r="W136" s="12">
        <f>'Surv-rate CEA'!T134*UPFS+'Surv-rate CEA'!S134*UPD</f>
        <v>3.0016763578256698E-2</v>
      </c>
      <c r="X136" s="12">
        <f t="shared" si="65"/>
        <v>2.4062927241433725E-2</v>
      </c>
      <c r="Y136" s="12">
        <f>W136-'Surv-rate CEA'!S134*UPD</f>
        <v>5.7898907136824662E-4</v>
      </c>
      <c r="Z136" s="12">
        <f t="shared" si="66"/>
        <v>4.6414637146329363E-4</v>
      </c>
      <c r="AA136" s="12">
        <f>'Surv-rate CEA'!W134*UPFS+'Surv-rate CEA'!V134*UPD</f>
        <v>6.4518667481498815E-2</v>
      </c>
      <c r="AB136" s="12">
        <f t="shared" si="67"/>
        <v>5.1721365538760326E-2</v>
      </c>
      <c r="AC136" s="12">
        <f>AA136-'Surv-rate CEA'!V134*UPD</f>
        <v>3.0409821612029701E-2</v>
      </c>
      <c r="AD136" s="12">
        <f t="shared" si="68"/>
        <v>2.4378022066486482E-2</v>
      </c>
      <c r="AE136" s="12">
        <f>'Surv-rate CEA'!Z134*UPFS+'Surv-rate CEA'!Y134*UPD</f>
        <v>5.6234140312637425E-2</v>
      </c>
      <c r="AF136" s="12">
        <f t="shared" si="69"/>
        <v>4.5080077447382079E-2</v>
      </c>
      <c r="AG136" s="12">
        <f>AE136-'Surv-rate CEA'!Y134*UPD</f>
        <v>7.4913836705564479E-3</v>
      </c>
      <c r="AH136" s="12">
        <f t="shared" si="70"/>
        <v>6.0054649040459235E-3</v>
      </c>
      <c r="AI136" s="12">
        <f>'Surv-rate CEA'!AC134*UPFS+'Surv-rate CEA'!AB134*UPD</f>
        <v>3.5055216010086584E-2</v>
      </c>
      <c r="AJ136" s="12">
        <f t="shared" si="71"/>
        <v>2.8102000739829474E-2</v>
      </c>
      <c r="AK136" s="12">
        <f>AI136-'Surv-rate CEA'!AB134*UPD</f>
        <v>4.4259502640321968E-3</v>
      </c>
      <c r="AL136" s="12">
        <f t="shared" si="72"/>
        <v>3.5480613657748799E-3</v>
      </c>
      <c r="AM136" s="12">
        <f>'Surv-rate CEA'!AF134*UPFS+'Surv-rate CEA'!AE134*UPD</f>
        <v>0.1188602875027055</v>
      </c>
      <c r="AN136" s="12">
        <f t="shared" si="73"/>
        <v>9.5284304805775003E-2</v>
      </c>
      <c r="AO136" s="12">
        <f>AM136-'Surv-rate CEA'!AE134*UPD</f>
        <v>2.1769589376784998E-2</v>
      </c>
      <c r="AP136" s="12">
        <f t="shared" si="74"/>
        <v>1.745158314232521E-2</v>
      </c>
      <c r="AQ136" s="42">
        <f>'Surv-rate CEA'!AI134*UPFS+'Surv-rate CEA'!AH134*UPD</f>
        <v>3.0016763578256698E-2</v>
      </c>
      <c r="AR136" s="12">
        <f t="shared" si="75"/>
        <v>2.4062927241433725E-2</v>
      </c>
      <c r="AS136" s="42">
        <f>AQ136-'Surv-rate CEA'!AH134*UPD</f>
        <v>5.7898907136824662E-4</v>
      </c>
      <c r="AT136" s="12">
        <f t="shared" si="76"/>
        <v>4.6414637146329363E-4</v>
      </c>
      <c r="AU136" s="12">
        <f>'Surv-rate CEA'!AL134*UPFS+'Surv-rate CEA'!AK134*UPD</f>
        <v>5.643096335607508E-2</v>
      </c>
      <c r="AV136" s="12">
        <f t="shared" si="77"/>
        <v>4.5237860566182682E-2</v>
      </c>
      <c r="AW136" s="12">
        <f>AU136-'Surv-rate CEA'!AK134*UPD</f>
        <v>4.1287934374230097E-2</v>
      </c>
      <c r="AX136" s="12">
        <f t="shared" si="78"/>
        <v>3.3098457074028427E-2</v>
      </c>
      <c r="AY136" s="12">
        <f>'Surv-rate CEA'!AO134*UPFS+'Surv-rate CEA'!AN134*UPD</f>
        <v>3.5055216010086584E-2</v>
      </c>
      <c r="AZ136" s="12">
        <f t="shared" si="79"/>
        <v>2.8102000739829474E-2</v>
      </c>
      <c r="BA136" s="12">
        <f>AY136-'Surv-rate CEA'!AN134*UPD</f>
        <v>4.4259502640321968E-3</v>
      </c>
      <c r="BB136" s="12">
        <f t="shared" si="80"/>
        <v>3.5480613657748799E-3</v>
      </c>
    </row>
    <row r="137" spans="1:54">
      <c r="A137" s="12">
        <v>132</v>
      </c>
      <c r="B137" s="12">
        <f t="shared" si="81"/>
        <v>7.536986301369863</v>
      </c>
      <c r="C137" s="12">
        <f>'Surv-rate CEA'!D135*Parameter!$D$57+'Surv-rate CEA'!E135*Parameter!$D$58</f>
        <v>5.9005295984290933E-2</v>
      </c>
      <c r="D137" s="12">
        <f t="shared" si="55"/>
        <v>4.7221198604539286E-2</v>
      </c>
      <c r="E137" s="12">
        <f>C137-'Surv-rate CEA'!E135*Parameter!$D$58</f>
        <v>4.1546422791197413E-3</v>
      </c>
      <c r="F137" s="12">
        <f t="shared" si="56"/>
        <v>3.3249081276595961E-3</v>
      </c>
      <c r="G137" s="12">
        <f>'Surv-rate CEA'!G135*Parameter!$D$57+'Surv-rate CEA'!H135*Parameter!$D$58</f>
        <v>2.9616045264546496E-2</v>
      </c>
      <c r="H137" s="12">
        <f t="shared" si="57"/>
        <v>2.3701349717667741E-2</v>
      </c>
      <c r="I137" s="12">
        <f>G137-'Surv-rate CEA'!H135*Parameter!$D$58</f>
        <v>5.6266746496030223E-4</v>
      </c>
      <c r="J137" s="12">
        <f t="shared" si="58"/>
        <v>4.5029571783313833E-4</v>
      </c>
      <c r="K137" s="12">
        <f>'Surv-rate CEA'!K135*Parameter!$D$57+'Surv-rate CEA'!J135*Parameter!$D$58</f>
        <v>5.563034454236078E-2</v>
      </c>
      <c r="L137" s="12">
        <f t="shared" si="59"/>
        <v>4.4520267278603913E-2</v>
      </c>
      <c r="M137" s="12">
        <f>K137-'Surv-rate CEA'!J135*Parameter!$D$58</f>
        <v>7.3555331977949931E-3</v>
      </c>
      <c r="N137" s="12">
        <f t="shared" si="60"/>
        <v>5.8865409990966127E-3</v>
      </c>
      <c r="O137" s="12">
        <f>'Surv-rate CEA'!N135*Parameter!$D$57+'Surv-rate CEA'!M135*Parameter!$D$58</f>
        <v>3.0147013154016078E-2</v>
      </c>
      <c r="P137" s="12">
        <f t="shared" si="61"/>
        <v>2.4126276662665209E-2</v>
      </c>
      <c r="Q137" s="12">
        <f>O137-'Surv-rate CEA'!M135*Parameter!$D$58</f>
        <v>5.6266746496030223E-4</v>
      </c>
      <c r="R137" s="12">
        <f t="shared" si="62"/>
        <v>4.5029571783313833E-4</v>
      </c>
      <c r="S137" s="12">
        <f>'Surv-rate CEA'!Q135*Parameter!$D$57+'Surv-rate CEA'!P135*Parameter!$D$58</f>
        <v>5.563034454236078E-2</v>
      </c>
      <c r="T137" s="12">
        <f t="shared" si="63"/>
        <v>4.4520267278603913E-2</v>
      </c>
      <c r="U137" s="12">
        <f>S137-'Surv-rate CEA'!P135*Parameter!$D$58</f>
        <v>7.3555331977949931E-3</v>
      </c>
      <c r="V137" s="12">
        <f t="shared" si="64"/>
        <v>5.8865409990966127E-3</v>
      </c>
      <c r="W137" s="12">
        <f>'Surv-rate CEA'!T135*UPFS+'Surv-rate CEA'!S135*UPD</f>
        <v>2.9616045264546496E-2</v>
      </c>
      <c r="X137" s="12">
        <f t="shared" si="65"/>
        <v>2.3701349717667741E-2</v>
      </c>
      <c r="Y137" s="12">
        <f>W137-'Surv-rate CEA'!S135*UPD</f>
        <v>5.6266746496030223E-4</v>
      </c>
      <c r="Z137" s="12">
        <f t="shared" si="66"/>
        <v>4.5029571783313833E-4</v>
      </c>
      <c r="AA137" s="12">
        <f>'Surv-rate CEA'!W135*UPFS+'Surv-rate CEA'!V135*UPD</f>
        <v>6.3857964392121686E-2</v>
      </c>
      <c r="AB137" s="12">
        <f t="shared" si="67"/>
        <v>5.1104728291589005E-2</v>
      </c>
      <c r="AC137" s="12">
        <f>AA137-'Surv-rate CEA'!V135*UPD</f>
        <v>3.00270349377448E-2</v>
      </c>
      <c r="AD137" s="12">
        <f t="shared" si="68"/>
        <v>2.403025960039553E-2</v>
      </c>
      <c r="AE137" s="12">
        <f>'Surv-rate CEA'!Z135*UPFS+'Surv-rate CEA'!Y135*UPD</f>
        <v>5.563034454236078E-2</v>
      </c>
      <c r="AF137" s="12">
        <f t="shared" si="69"/>
        <v>4.4520267278603913E-2</v>
      </c>
      <c r="AG137" s="12">
        <f>AE137-'Surv-rate CEA'!Y135*UPD</f>
        <v>7.3555331977949931E-3</v>
      </c>
      <c r="AH137" s="12">
        <f t="shared" si="70"/>
        <v>5.8865409990966127E-3</v>
      </c>
      <c r="AI137" s="12">
        <f>'Surv-rate CEA'!AC135*UPFS+'Surv-rate CEA'!AB135*UPD</f>
        <v>3.4608220961465749E-2</v>
      </c>
      <c r="AJ137" s="12">
        <f t="shared" si="71"/>
        <v>2.7696525339119395E-2</v>
      </c>
      <c r="AK137" s="12">
        <f>AI137-'Surv-rate CEA'!AB135*UPD</f>
        <v>4.336503243905443E-3</v>
      </c>
      <c r="AL137" s="12">
        <f t="shared" si="72"/>
        <v>3.470449177717968E-3</v>
      </c>
      <c r="AM137" s="12">
        <f>'Surv-rate CEA'!AF135*UPFS+'Surv-rate CEA'!AE135*UPD</f>
        <v>0.11796227470245717</v>
      </c>
      <c r="AN137" s="12">
        <f t="shared" si="73"/>
        <v>9.4403729506770798E-2</v>
      </c>
      <c r="AO137" s="12">
        <f>AM137-'Surv-rate CEA'!AE135*UPD</f>
        <v>2.1466692816293723E-2</v>
      </c>
      <c r="AP137" s="12">
        <f t="shared" si="74"/>
        <v>1.7179525124841624E-2</v>
      </c>
      <c r="AQ137" s="42">
        <f>'Surv-rate CEA'!AI135*UPFS+'Surv-rate CEA'!AH135*UPD</f>
        <v>2.9616045264546496E-2</v>
      </c>
      <c r="AR137" s="12">
        <f t="shared" si="75"/>
        <v>2.3701349717667741E-2</v>
      </c>
      <c r="AS137" s="42">
        <f>AQ137-'Surv-rate CEA'!AH135*UPD</f>
        <v>5.6266746496030223E-4</v>
      </c>
      <c r="AT137" s="12">
        <f t="shared" si="76"/>
        <v>4.5029571783313833E-4</v>
      </c>
      <c r="AU137" s="12">
        <f>'Surv-rate CEA'!AL135*UPFS+'Surv-rate CEA'!AK135*UPD</f>
        <v>5.5819417643241297E-2</v>
      </c>
      <c r="AV137" s="12">
        <f t="shared" si="77"/>
        <v>4.467158011075769E-2</v>
      </c>
      <c r="AW137" s="12">
        <f>AU137-'Surv-rate CEA'!AK135*UPD</f>
        <v>4.081837683104278E-2</v>
      </c>
      <c r="AX137" s="12">
        <f t="shared" si="78"/>
        <v>3.2666435222471472E-2</v>
      </c>
      <c r="AY137" s="12">
        <f>'Surv-rate CEA'!AO135*UPFS+'Surv-rate CEA'!AN135*UPD</f>
        <v>3.4608220961465749E-2</v>
      </c>
      <c r="AZ137" s="12">
        <f t="shared" si="79"/>
        <v>2.7696525339119395E-2</v>
      </c>
      <c r="BA137" s="12">
        <f>AY137-'Surv-rate CEA'!AN135*UPD</f>
        <v>4.336503243905443E-3</v>
      </c>
      <c r="BB137" s="12">
        <f t="shared" si="80"/>
        <v>3.470449177717968E-3</v>
      </c>
    </row>
    <row r="138" spans="1:54">
      <c r="A138" s="12">
        <v>133</v>
      </c>
      <c r="B138" s="12">
        <f t="shared" si="81"/>
        <v>7.5945205479452058</v>
      </c>
      <c r="C138" s="12">
        <f>'Surv-rate CEA'!D136*Parameter!$D$57+'Surv-rate CEA'!E136*Parameter!$D$58</f>
        <v>5.8391456742696655E-2</v>
      </c>
      <c r="D138" s="12">
        <f t="shared" si="55"/>
        <v>4.6650547309924795E-2</v>
      </c>
      <c r="E138" s="12">
        <f>C138-'Surv-rate CEA'!E136*Parameter!$D$58</f>
        <v>4.0704263375866898E-3</v>
      </c>
      <c r="F138" s="12">
        <f t="shared" si="56"/>
        <v>3.2519760085776947E-3</v>
      </c>
      <c r="G138" s="12">
        <f>'Surv-rate CEA'!G136*Parameter!$D$57+'Surv-rate CEA'!H136*Parameter!$D$58</f>
        <v>2.9222646479908562E-2</v>
      </c>
      <c r="H138" s="12">
        <f t="shared" si="57"/>
        <v>2.3346779275252302E-2</v>
      </c>
      <c r="I138" s="12">
        <f>G138-'Surv-rate CEA'!H136*Parameter!$D$58</f>
        <v>5.4688925642331493E-4</v>
      </c>
      <c r="J138" s="12">
        <f t="shared" si="58"/>
        <v>4.3692492966030441E-4</v>
      </c>
      <c r="K138" s="12">
        <f>'Surv-rate CEA'!K136*Parameter!$D$57+'Surv-rate CEA'!J136*Parameter!$D$58</f>
        <v>5.5036026312962213E-2</v>
      </c>
      <c r="L138" s="12">
        <f t="shared" si="59"/>
        <v>4.3969801277208863E-2</v>
      </c>
      <c r="M138" s="12">
        <f>K138-'Surv-rate CEA'!J136*Parameter!$D$58</f>
        <v>7.2228503411214326E-3</v>
      </c>
      <c r="N138" s="12">
        <f t="shared" si="60"/>
        <v>5.7705346012477416E-3</v>
      </c>
      <c r="O138" s="12">
        <f>'Surv-rate CEA'!N136*Parameter!$D$57+'Surv-rate CEA'!M136*Parameter!$D$58</f>
        <v>2.9738725073998169E-2</v>
      </c>
      <c r="P138" s="12">
        <f t="shared" si="61"/>
        <v>2.375908871591766E-2</v>
      </c>
      <c r="Q138" s="12">
        <f>O138-'Surv-rate CEA'!M136*Parameter!$D$58</f>
        <v>5.4688925642331493E-4</v>
      </c>
      <c r="R138" s="12">
        <f t="shared" si="62"/>
        <v>4.3692492966030441E-4</v>
      </c>
      <c r="S138" s="12">
        <f>'Surv-rate CEA'!Q136*Parameter!$D$57+'Surv-rate CEA'!P136*Parameter!$D$58</f>
        <v>5.5036026312962213E-2</v>
      </c>
      <c r="T138" s="12">
        <f t="shared" si="63"/>
        <v>4.3969801277208863E-2</v>
      </c>
      <c r="U138" s="12">
        <f>S138-'Surv-rate CEA'!P136*Parameter!$D$58</f>
        <v>7.2228503411214326E-3</v>
      </c>
      <c r="V138" s="12">
        <f t="shared" si="64"/>
        <v>5.7705346012477416E-3</v>
      </c>
      <c r="W138" s="12">
        <f>'Surv-rate CEA'!T136*UPFS+'Surv-rate CEA'!S136*UPD</f>
        <v>2.9222646479908562E-2</v>
      </c>
      <c r="X138" s="12">
        <f t="shared" si="65"/>
        <v>2.3346779275252302E-2</v>
      </c>
      <c r="Y138" s="12">
        <f>W138-'Surv-rate CEA'!S136*UPD</f>
        <v>5.4688925642331493E-4</v>
      </c>
      <c r="Z138" s="12">
        <f t="shared" si="66"/>
        <v>4.3692492966030441E-4</v>
      </c>
      <c r="AA138" s="12">
        <f>'Surv-rate CEA'!W136*UPFS+'Surv-rate CEA'!V136*UPD</f>
        <v>6.3207295020673349E-2</v>
      </c>
      <c r="AB138" s="12">
        <f t="shared" si="67"/>
        <v>5.0498053502717251E-2</v>
      </c>
      <c r="AC138" s="12">
        <f>AA138-'Surv-rate CEA'!V136*UPD</f>
        <v>2.9651067316752634E-2</v>
      </c>
      <c r="AD138" s="12">
        <f t="shared" si="68"/>
        <v>2.368905651292803E-2</v>
      </c>
      <c r="AE138" s="12">
        <f>'Surv-rate CEA'!Z136*UPFS+'Surv-rate CEA'!Y136*UPD</f>
        <v>5.5036026312962213E-2</v>
      </c>
      <c r="AF138" s="12">
        <f t="shared" si="69"/>
        <v>4.3969801277208863E-2</v>
      </c>
      <c r="AG138" s="12">
        <f>AE138-'Surv-rate CEA'!Y136*UPD</f>
        <v>7.2228503411214326E-3</v>
      </c>
      <c r="AH138" s="12">
        <f t="shared" si="70"/>
        <v>5.7705346012477416E-3</v>
      </c>
      <c r="AI138" s="12">
        <f>'Surv-rate CEA'!AC136*UPFS+'Surv-rate CEA'!AB136*UPD</f>
        <v>3.4169132323608693E-2</v>
      </c>
      <c r="AJ138" s="12">
        <f t="shared" si="71"/>
        <v>2.7298663416219008E-2</v>
      </c>
      <c r="AK138" s="12">
        <f>AI138-'Surv-rate CEA'!AB136*UPD</f>
        <v>4.2493260281893097E-3</v>
      </c>
      <c r="AL138" s="12">
        <f t="shared" si="72"/>
        <v>3.3949039118318343E-3</v>
      </c>
      <c r="AM138" s="12">
        <f>'Surv-rate CEA'!AF136*UPFS+'Surv-rate CEA'!AE136*UPD</f>
        <v>0.11707553872931233</v>
      </c>
      <c r="AN138" s="12">
        <f t="shared" si="73"/>
        <v>9.3534881008253565E-2</v>
      </c>
      <c r="AO138" s="12">
        <f>AM138-'Surv-rate CEA'!AE136*UPD</f>
        <v>2.1169590627889714E-2</v>
      </c>
      <c r="AP138" s="12">
        <f t="shared" si="74"/>
        <v>1.6912970564681638E-2</v>
      </c>
      <c r="AQ138" s="42">
        <f>'Surv-rate CEA'!AI136*UPFS+'Surv-rate CEA'!AH136*UPD</f>
        <v>2.9222646479908562E-2</v>
      </c>
      <c r="AR138" s="12">
        <f t="shared" si="75"/>
        <v>2.3346779275252302E-2</v>
      </c>
      <c r="AS138" s="42">
        <f>AQ138-'Surv-rate CEA'!AH136*UPD</f>
        <v>5.4688925642331493E-4</v>
      </c>
      <c r="AT138" s="12">
        <f t="shared" si="76"/>
        <v>4.3692492966030441E-4</v>
      </c>
      <c r="AU138" s="12">
        <f>'Surv-rate CEA'!AL136*UPFS+'Surv-rate CEA'!AK136*UPD</f>
        <v>5.5217515131221438E-2</v>
      </c>
      <c r="AV138" s="12">
        <f t="shared" si="77"/>
        <v>4.4114797706048314E-2</v>
      </c>
      <c r="AW138" s="12">
        <f>AU138-'Surv-rate CEA'!AK136*UPD</f>
        <v>4.0356618183850938E-2</v>
      </c>
      <c r="AX138" s="12">
        <f t="shared" si="78"/>
        <v>3.2242016741426544E-2</v>
      </c>
      <c r="AY138" s="12">
        <f>'Surv-rate CEA'!AO136*UPFS+'Surv-rate CEA'!AN136*UPD</f>
        <v>3.4169132323608693E-2</v>
      </c>
      <c r="AZ138" s="12">
        <f t="shared" si="79"/>
        <v>2.7298663416219008E-2</v>
      </c>
      <c r="BA138" s="12">
        <f>AY138-'Surv-rate CEA'!AN136*UPD</f>
        <v>4.2493260281893097E-3</v>
      </c>
      <c r="BB138" s="12">
        <f t="shared" si="80"/>
        <v>3.3949039118318343E-3</v>
      </c>
    </row>
    <row r="139" spans="1:54">
      <c r="A139" s="12">
        <v>134</v>
      </c>
      <c r="B139" s="12">
        <f t="shared" si="81"/>
        <v>7.6520547945205477</v>
      </c>
      <c r="C139" s="12">
        <f>'Surv-rate CEA'!D137*Parameter!$D$57+'Surv-rate CEA'!E137*Parameter!$D$58</f>
        <v>5.7787027847122481E-2</v>
      </c>
      <c r="D139" s="12">
        <f t="shared" si="55"/>
        <v>4.6089204384416861E-2</v>
      </c>
      <c r="E139" s="12">
        <f>C139-'Surv-rate CEA'!E137*Parameter!$D$58</f>
        <v>3.9883496136349436E-3</v>
      </c>
      <c r="F139" s="12">
        <f t="shared" si="56"/>
        <v>3.1809883177524294E-3</v>
      </c>
      <c r="G139" s="12">
        <f>'Surv-rate CEA'!G137*Parameter!$D$57+'Surv-rate CEA'!H137*Parameter!$D$58</f>
        <v>2.8836394921094709E-2</v>
      </c>
      <c r="H139" s="12">
        <f t="shared" si="57"/>
        <v>2.2999045784879806E-2</v>
      </c>
      <c r="I139" s="12">
        <f>G139-'Surv-rate CEA'!H137*Parameter!$D$58</f>
        <v>5.3163349820369715E-4</v>
      </c>
      <c r="J139" s="12">
        <f t="shared" si="58"/>
        <v>4.2401497133811878E-4</v>
      </c>
      <c r="K139" s="12">
        <f>'Surv-rate CEA'!K137*Parameter!$D$57+'Surv-rate CEA'!J137*Parameter!$D$58</f>
        <v>5.4450985827587353E-2</v>
      </c>
      <c r="L139" s="12">
        <f t="shared" si="59"/>
        <v>4.3428477086239793E-2</v>
      </c>
      <c r="M139" s="12">
        <f>K139-'Surv-rate CEA'!J137*Parameter!$D$58</f>
        <v>7.0932440407360034E-3</v>
      </c>
      <c r="N139" s="12">
        <f t="shared" si="60"/>
        <v>5.6573592122943512E-3</v>
      </c>
      <c r="O139" s="12">
        <f>'Surv-rate CEA'!N137*Parameter!$D$57+'Surv-rate CEA'!M137*Parameter!$D$58</f>
        <v>2.9338077236301014E-2</v>
      </c>
      <c r="P139" s="12">
        <f t="shared" si="61"/>
        <v>2.3399172588818594E-2</v>
      </c>
      <c r="Q139" s="12">
        <f>O139-'Surv-rate CEA'!M137*Parameter!$D$58</f>
        <v>5.3163349820369715E-4</v>
      </c>
      <c r="R139" s="12">
        <f t="shared" si="62"/>
        <v>4.2401497133811878E-4</v>
      </c>
      <c r="S139" s="12">
        <f>'Surv-rate CEA'!Q137*Parameter!$D$57+'Surv-rate CEA'!P137*Parameter!$D$58</f>
        <v>5.4450985827587353E-2</v>
      </c>
      <c r="T139" s="12">
        <f t="shared" si="63"/>
        <v>4.3428477086239793E-2</v>
      </c>
      <c r="U139" s="12">
        <f>S139-'Surv-rate CEA'!P137*Parameter!$D$58</f>
        <v>7.0932440407360034E-3</v>
      </c>
      <c r="V139" s="12">
        <f t="shared" si="64"/>
        <v>5.6573592122943512E-3</v>
      </c>
      <c r="W139" s="12">
        <f>'Surv-rate CEA'!T137*UPFS+'Surv-rate CEA'!S137*UPD</f>
        <v>2.8836394921094709E-2</v>
      </c>
      <c r="X139" s="12">
        <f t="shared" si="65"/>
        <v>2.2999045784879806E-2</v>
      </c>
      <c r="Y139" s="12">
        <f>W139-'Surv-rate CEA'!S137*UPD</f>
        <v>5.3163349820369715E-4</v>
      </c>
      <c r="Z139" s="12">
        <f t="shared" si="66"/>
        <v>4.2401497133811878E-4</v>
      </c>
      <c r="AA139" s="12">
        <f>'Surv-rate CEA'!W137*UPFS+'Surv-rate CEA'!V137*UPD</f>
        <v>6.2566453022834187E-2</v>
      </c>
      <c r="AB139" s="12">
        <f t="shared" si="67"/>
        <v>4.9901130900972826E-2</v>
      </c>
      <c r="AC139" s="12">
        <f>AA139-'Surv-rate CEA'!V137*UPD</f>
        <v>2.9281759274525421E-2</v>
      </c>
      <c r="AD139" s="12">
        <f t="shared" si="68"/>
        <v>2.3354255067577392E-2</v>
      </c>
      <c r="AE139" s="12">
        <f>'Surv-rate CEA'!Z137*UPFS+'Surv-rate CEA'!Y137*UPD</f>
        <v>5.4450985827587353E-2</v>
      </c>
      <c r="AF139" s="12">
        <f t="shared" si="69"/>
        <v>4.3428477086239793E-2</v>
      </c>
      <c r="AG139" s="12">
        <f>AE139-'Surv-rate CEA'!Y137*UPD</f>
        <v>7.0932440407360034E-3</v>
      </c>
      <c r="AH139" s="12">
        <f t="shared" si="70"/>
        <v>5.6573592122943512E-3</v>
      </c>
      <c r="AI139" s="12">
        <f>'Surv-rate CEA'!AC137*UPFS+'Surv-rate CEA'!AB137*UPD</f>
        <v>3.3737768302363226E-2</v>
      </c>
      <c r="AJ139" s="12">
        <f t="shared" si="71"/>
        <v>2.6908234541416172E-2</v>
      </c>
      <c r="AK139" s="12">
        <f>AI139-'Surv-rate CEA'!AB137*UPD</f>
        <v>4.1643487886393465E-3</v>
      </c>
      <c r="AL139" s="12">
        <f t="shared" si="72"/>
        <v>3.3213599937231397E-3</v>
      </c>
      <c r="AM139" s="12">
        <f>'Surv-rate CEA'!AF137*UPFS+'Surv-rate CEA'!AE137*UPD</f>
        <v>0.11619987538346543</v>
      </c>
      <c r="AN139" s="12">
        <f t="shared" si="73"/>
        <v>9.2677543828013104E-2</v>
      </c>
      <c r="AO139" s="12">
        <f>AM139-'Surv-rate CEA'!AE137*UPD</f>
        <v>2.0878139904643378E-2</v>
      </c>
      <c r="AP139" s="12">
        <f t="shared" si="74"/>
        <v>1.665177970006073E-2</v>
      </c>
      <c r="AQ139" s="42">
        <f>'Surv-rate CEA'!AI137*UPFS+'Surv-rate CEA'!AH137*UPD</f>
        <v>2.8836394921094709E-2</v>
      </c>
      <c r="AR139" s="12">
        <f t="shared" si="75"/>
        <v>2.2999045784879806E-2</v>
      </c>
      <c r="AS139" s="42">
        <f>AQ139-'Surv-rate CEA'!AH137*UPD</f>
        <v>5.3163349820369715E-4</v>
      </c>
      <c r="AT139" s="12">
        <f t="shared" si="76"/>
        <v>4.2401497133811878E-4</v>
      </c>
      <c r="AU139" s="12">
        <f>'Surv-rate CEA'!AL137*UPFS+'Surv-rate CEA'!AK137*UPD</f>
        <v>5.4625052217215878E-2</v>
      </c>
      <c r="AV139" s="12">
        <f t="shared" si="77"/>
        <v>4.3567307230424929E-2</v>
      </c>
      <c r="AW139" s="12">
        <f>AU139-'Surv-rate CEA'!AK137*UPD</f>
        <v>3.9902485130981852E-2</v>
      </c>
      <c r="AX139" s="12">
        <f t="shared" si="78"/>
        <v>3.1825028231479716E-2</v>
      </c>
      <c r="AY139" s="12">
        <f>'Surv-rate CEA'!AO137*UPFS+'Surv-rate CEA'!AN137*UPD</f>
        <v>3.3737768302363226E-2</v>
      </c>
      <c r="AZ139" s="12">
        <f t="shared" si="79"/>
        <v>2.6908234541416172E-2</v>
      </c>
      <c r="BA139" s="12">
        <f>AY139-'Surv-rate CEA'!AN137*UPD</f>
        <v>4.1643487886393465E-3</v>
      </c>
      <c r="BB139" s="12">
        <f t="shared" si="80"/>
        <v>3.3213599937231397E-3</v>
      </c>
    </row>
    <row r="140" spans="1:54">
      <c r="A140" s="12">
        <v>135</v>
      </c>
      <c r="B140" s="12">
        <f t="shared" si="81"/>
        <v>7.7095890410958905</v>
      </c>
      <c r="C140" s="12">
        <f>'Surv-rate CEA'!D138*Parameter!$D$57+'Surv-rate CEA'!E138*Parameter!$D$58</f>
        <v>5.7191814570597493E-2</v>
      </c>
      <c r="D140" s="12">
        <f t="shared" si="55"/>
        <v>4.5536972044429989E-2</v>
      </c>
      <c r="E140" s="12">
        <f>C140-'Surv-rate CEA'!E138*Parameter!$D$58</f>
        <v>3.9083463242768762E-3</v>
      </c>
      <c r="F140" s="12">
        <f t="shared" si="56"/>
        <v>3.1118833812984834E-3</v>
      </c>
      <c r="G140" s="12">
        <f>'Surv-rate CEA'!G138*Parameter!$D$57+'Surv-rate CEA'!H138*Parameter!$D$58</f>
        <v>2.8457123290057711E-2</v>
      </c>
      <c r="H140" s="12">
        <f t="shared" si="57"/>
        <v>2.2657984144298458E-2</v>
      </c>
      <c r="I140" s="12">
        <f>G140-'Surv-rate CEA'!H138*Parameter!$D$58</f>
        <v>5.1688016264838516E-4</v>
      </c>
      <c r="J140" s="12">
        <f t="shared" si="58"/>
        <v>4.1154766103435492E-4</v>
      </c>
      <c r="K140" s="12">
        <f>'Surv-rate CEA'!K138*Parameter!$D$57+'Surv-rate CEA'!J138*Parameter!$D$58</f>
        <v>5.3875028627990616E-2</v>
      </c>
      <c r="L140" s="12">
        <f t="shared" si="59"/>
        <v>4.2896097823532368E-2</v>
      </c>
      <c r="M140" s="12">
        <f>K140-'Surv-rate CEA'!J138*Parameter!$D$58</f>
        <v>6.9666263637275586E-3</v>
      </c>
      <c r="N140" s="12">
        <f t="shared" si="60"/>
        <v>5.546931363358848E-3</v>
      </c>
      <c r="O140" s="12">
        <f>'Surv-rate CEA'!N138*Parameter!$D$57+'Surv-rate CEA'!M138*Parameter!$D$58</f>
        <v>2.8944883443542808E-2</v>
      </c>
      <c r="P140" s="12">
        <f t="shared" si="61"/>
        <v>2.3046346021612568E-2</v>
      </c>
      <c r="Q140" s="12">
        <f>O140-'Surv-rate CEA'!M138*Parameter!$D$58</f>
        <v>5.1688016264838516E-4</v>
      </c>
      <c r="R140" s="12">
        <f t="shared" si="62"/>
        <v>4.1154766103435492E-4</v>
      </c>
      <c r="S140" s="12">
        <f>'Surv-rate CEA'!Q138*Parameter!$D$57+'Surv-rate CEA'!P138*Parameter!$D$58</f>
        <v>5.3875028627990616E-2</v>
      </c>
      <c r="T140" s="12">
        <f t="shared" si="63"/>
        <v>4.2896097823532368E-2</v>
      </c>
      <c r="U140" s="12">
        <f>S140-'Surv-rate CEA'!P138*Parameter!$D$58</f>
        <v>6.9666263637275586E-3</v>
      </c>
      <c r="V140" s="12">
        <f t="shared" si="64"/>
        <v>5.546931363358848E-3</v>
      </c>
      <c r="W140" s="12">
        <f>'Surv-rate CEA'!T138*UPFS+'Surv-rate CEA'!S138*UPD</f>
        <v>2.8457123290057711E-2</v>
      </c>
      <c r="X140" s="12">
        <f t="shared" si="65"/>
        <v>2.2657984144298458E-2</v>
      </c>
      <c r="Y140" s="12">
        <f>W140-'Surv-rate CEA'!S138*UPD</f>
        <v>5.1688016264838516E-4</v>
      </c>
      <c r="Z140" s="12">
        <f t="shared" si="66"/>
        <v>4.1154766103435492E-4</v>
      </c>
      <c r="AA140" s="12">
        <f>'Surv-rate CEA'!W138*UPFS+'Surv-rate CEA'!V138*UPD</f>
        <v>6.193523746015156E-2</v>
      </c>
      <c r="AB140" s="12">
        <f t="shared" si="67"/>
        <v>4.9313755787668299E-2</v>
      </c>
      <c r="AC140" s="12">
        <f>AA140-'Surv-rate CEA'!V138*UPD</f>
        <v>2.8918955987122824E-2</v>
      </c>
      <c r="AD140" s="12">
        <f t="shared" si="68"/>
        <v>2.3025702195795104E-2</v>
      </c>
      <c r="AE140" s="12">
        <f>'Surv-rate CEA'!Z138*UPFS+'Surv-rate CEA'!Y138*UPD</f>
        <v>5.3875028627990616E-2</v>
      </c>
      <c r="AF140" s="12">
        <f t="shared" si="69"/>
        <v>4.2896097823532368E-2</v>
      </c>
      <c r="AG140" s="12">
        <f>AE140-'Surv-rate CEA'!Y138*UPD</f>
        <v>6.9666263637275586E-3</v>
      </c>
      <c r="AH140" s="12">
        <f t="shared" si="70"/>
        <v>5.546931363358848E-3</v>
      </c>
      <c r="AI140" s="12">
        <f>'Surv-rate CEA'!AC138*UPFS+'Surv-rate CEA'!AB138*UPD</f>
        <v>3.3313952290557586E-2</v>
      </c>
      <c r="AJ140" s="12">
        <f t="shared" si="71"/>
        <v>2.6525063517122579E-2</v>
      </c>
      <c r="AK140" s="12">
        <f>AI140-'Surv-rate CEA'!AB138*UPD</f>
        <v>4.0815042318189318E-3</v>
      </c>
      <c r="AL140" s="12">
        <f t="shared" si="72"/>
        <v>3.2497542786325984E-3</v>
      </c>
      <c r="AM140" s="12">
        <f>'Surv-rate CEA'!AF138*UPFS+'Surv-rate CEA'!AE138*UPD</f>
        <v>0.11533508535434731</v>
      </c>
      <c r="AN140" s="12">
        <f t="shared" si="73"/>
        <v>9.183150765464497E-2</v>
      </c>
      <c r="AO140" s="12">
        <f>AM140-'Surv-rate CEA'!AE138*UPD</f>
        <v>2.0592202082342359E-2</v>
      </c>
      <c r="AP140" s="12">
        <f t="shared" si="74"/>
        <v>1.6395817086715676E-2</v>
      </c>
      <c r="AQ140" s="42">
        <f>'Surv-rate CEA'!AI138*UPFS+'Surv-rate CEA'!AH138*UPD</f>
        <v>2.8457123290057711E-2</v>
      </c>
      <c r="AR140" s="12">
        <f t="shared" si="75"/>
        <v>2.2657984144298458E-2</v>
      </c>
      <c r="AS140" s="42">
        <f>AQ140-'Surv-rate CEA'!AH138*UPD</f>
        <v>5.1688016264838516E-4</v>
      </c>
      <c r="AT140" s="12">
        <f t="shared" si="76"/>
        <v>4.1154766103435492E-4</v>
      </c>
      <c r="AU140" s="12">
        <f>'Surv-rate CEA'!AL138*UPFS+'Surv-rate CEA'!AK138*UPD</f>
        <v>5.4041830736086524E-2</v>
      </c>
      <c r="AV140" s="12">
        <f t="shared" si="77"/>
        <v>4.3028908138965517E-2</v>
      </c>
      <c r="AW140" s="12">
        <f>AU140-'Surv-rate CEA'!AK138*UPD</f>
        <v>3.9455809231321817E-2</v>
      </c>
      <c r="AX140" s="12">
        <f t="shared" si="78"/>
        <v>3.1415301218310231E-2</v>
      </c>
      <c r="AY140" s="12">
        <f>'Surv-rate CEA'!AO138*UPFS+'Surv-rate CEA'!AN138*UPD</f>
        <v>3.3313952290557586E-2</v>
      </c>
      <c r="AZ140" s="12">
        <f t="shared" si="79"/>
        <v>2.6525063517122579E-2</v>
      </c>
      <c r="BA140" s="12">
        <f>AY140-'Surv-rate CEA'!AN138*UPD</f>
        <v>4.0815042318189318E-3</v>
      </c>
      <c r="BB140" s="12">
        <f t="shared" si="80"/>
        <v>3.2497542786325984E-3</v>
      </c>
    </row>
    <row r="141" spans="1:54">
      <c r="A141" s="12">
        <v>136</v>
      </c>
      <c r="B141" s="12">
        <f t="shared" si="81"/>
        <v>7.7671232876712333</v>
      </c>
      <c r="C141" s="12">
        <f>'Surv-rate CEA'!D139*Parameter!$D$57+'Surv-rate CEA'!E139*Parameter!$D$58</f>
        <v>5.6605627310743103E-2</v>
      </c>
      <c r="D141" s="12">
        <f t="shared" si="55"/>
        <v>4.4993657773566044E-2</v>
      </c>
      <c r="E141" s="12">
        <f>C141-'Surv-rate CEA'!E139*Parameter!$D$58</f>
        <v>3.830353070958345E-3</v>
      </c>
      <c r="F141" s="12">
        <f t="shared" si="56"/>
        <v>3.0446018075294618E-3</v>
      </c>
      <c r="G141" s="12">
        <f>'Surv-rate CEA'!G139*Parameter!$D$57+'Surv-rate CEA'!H139*Parameter!$D$58</f>
        <v>2.808466912023529E-2</v>
      </c>
      <c r="H141" s="12">
        <f t="shared" si="57"/>
        <v>2.2323434102105286E-2</v>
      </c>
      <c r="I141" s="12">
        <f>G141-'Surv-rate CEA'!H139*Parameter!$D$58</f>
        <v>5.0261009660310801E-4</v>
      </c>
      <c r="J141" s="12">
        <f t="shared" si="58"/>
        <v>3.9950562787610487E-4</v>
      </c>
      <c r="K141" s="12">
        <f>'Surv-rate CEA'!K139*Parameter!$D$57+'Surv-rate CEA'!J139*Parameter!$D$58</f>
        <v>5.3307965420998971E-2</v>
      </c>
      <c r="L141" s="12">
        <f t="shared" si="59"/>
        <v>4.2372471902670857E-2</v>
      </c>
      <c r="M141" s="12">
        <f>K141-'Surv-rate CEA'!J139*Parameter!$D$58</f>
        <v>6.842912378897871E-3</v>
      </c>
      <c r="N141" s="12">
        <f t="shared" si="60"/>
        <v>5.4391704920156575E-3</v>
      </c>
      <c r="O141" s="12">
        <f>'Surv-rate CEA'!N139*Parameter!$D$57+'Surv-rate CEA'!M139*Parameter!$D$58</f>
        <v>2.8558963155057938E-2</v>
      </c>
      <c r="P141" s="12">
        <f t="shared" si="61"/>
        <v>2.2700432370664422E-2</v>
      </c>
      <c r="Q141" s="12">
        <f>O141-'Surv-rate CEA'!M139*Parameter!$D$58</f>
        <v>5.0261009660310801E-4</v>
      </c>
      <c r="R141" s="12">
        <f t="shared" si="62"/>
        <v>3.9950562787610487E-4</v>
      </c>
      <c r="S141" s="12">
        <f>'Surv-rate CEA'!Q139*Parameter!$D$57+'Surv-rate CEA'!P139*Parameter!$D$58</f>
        <v>5.3307965420998971E-2</v>
      </c>
      <c r="T141" s="12">
        <f t="shared" si="63"/>
        <v>4.2372471902670857E-2</v>
      </c>
      <c r="U141" s="12">
        <f>S141-'Surv-rate CEA'!P139*Parameter!$D$58</f>
        <v>6.842912378897871E-3</v>
      </c>
      <c r="V141" s="12">
        <f t="shared" si="64"/>
        <v>5.4391704920156575E-3</v>
      </c>
      <c r="W141" s="12">
        <f>'Surv-rate CEA'!T139*UPFS+'Surv-rate CEA'!S139*UPD</f>
        <v>2.808466912023529E-2</v>
      </c>
      <c r="X141" s="12">
        <f t="shared" si="65"/>
        <v>2.2323434102105286E-2</v>
      </c>
      <c r="Y141" s="12">
        <f>W141-'Surv-rate CEA'!S139*UPD</f>
        <v>5.0261009660310801E-4</v>
      </c>
      <c r="Z141" s="12">
        <f t="shared" si="66"/>
        <v>3.9950562787610487E-4</v>
      </c>
      <c r="AA141" s="12">
        <f>'Surv-rate CEA'!W139*UPFS+'Surv-rate CEA'!V139*UPD</f>
        <v>6.1313452627184739E-2</v>
      </c>
      <c r="AB141" s="12">
        <f t="shared" si="67"/>
        <v>4.8735728857468755E-2</v>
      </c>
      <c r="AC141" s="12">
        <f>AA141-'Surv-rate CEA'!V139*UPD</f>
        <v>2.856250711818218E-2</v>
      </c>
      <c r="AD141" s="12">
        <f t="shared" si="68"/>
        <v>2.2703249332008194E-2</v>
      </c>
      <c r="AE141" s="12">
        <f>'Surv-rate CEA'!Z139*UPFS+'Surv-rate CEA'!Y139*UPD</f>
        <v>5.3307965420998971E-2</v>
      </c>
      <c r="AF141" s="12">
        <f t="shared" si="69"/>
        <v>4.2372471902670857E-2</v>
      </c>
      <c r="AG141" s="12">
        <f>AE141-'Surv-rate CEA'!Y139*UPD</f>
        <v>6.842912378897871E-3</v>
      </c>
      <c r="AH141" s="12">
        <f t="shared" si="70"/>
        <v>5.4391704920156575E-3</v>
      </c>
      <c r="AI141" s="12">
        <f>'Surv-rate CEA'!AC139*UPFS+'Surv-rate CEA'!AB139*UPD</f>
        <v>3.2897512690533828E-2</v>
      </c>
      <c r="AJ141" s="12">
        <f t="shared" si="71"/>
        <v>2.6148980197212721E-2</v>
      </c>
      <c r="AK141" s="12">
        <f>AI141-'Surv-rate CEA'!AB139*UPD</f>
        <v>4.0007274928070304E-3</v>
      </c>
      <c r="AL141" s="12">
        <f t="shared" si="72"/>
        <v>3.180025948100271E-3</v>
      </c>
      <c r="AM141" s="12">
        <f>'Surv-rate CEA'!AF139*UPFS+'Surv-rate CEA'!AE139*UPD</f>
        <v>0.11448097407433908</v>
      </c>
      <c r="AN141" s="12">
        <f t="shared" si="73"/>
        <v>9.099656719302382E-2</v>
      </c>
      <c r="AO141" s="12">
        <f>AM141-'Surv-rate CEA'!AE139*UPD</f>
        <v>2.0311642782174302E-2</v>
      </c>
      <c r="AP141" s="12">
        <f t="shared" si="74"/>
        <v>1.6144951439953859E-2</v>
      </c>
      <c r="AQ141" s="42">
        <f>'Surv-rate CEA'!AI139*UPFS+'Surv-rate CEA'!AH139*UPD</f>
        <v>2.808466912023529E-2</v>
      </c>
      <c r="AR141" s="12">
        <f t="shared" si="75"/>
        <v>2.2323434102105286E-2</v>
      </c>
      <c r="AS141" s="42">
        <f>AQ141-'Surv-rate CEA'!AH139*UPD</f>
        <v>5.0261009660310801E-4</v>
      </c>
      <c r="AT141" s="12">
        <f t="shared" si="76"/>
        <v>3.9950562787610487E-4</v>
      </c>
      <c r="AU141" s="12">
        <f>'Surv-rate CEA'!AL139*UPFS+'Surv-rate CEA'!AK139*UPD</f>
        <v>5.3467657783933899E-2</v>
      </c>
      <c r="AV141" s="12">
        <f t="shared" si="77"/>
        <v>4.2499405281352494E-2</v>
      </c>
      <c r="AW141" s="12">
        <f>AU141-'Surv-rate CEA'!AK139*UPD</f>
        <v>3.9016426739115553E-2</v>
      </c>
      <c r="AX141" s="12">
        <f t="shared" si="78"/>
        <v>3.1012671984186356E-2</v>
      </c>
      <c r="AY141" s="12">
        <f>'Surv-rate CEA'!AO139*UPFS+'Surv-rate CEA'!AN139*UPD</f>
        <v>3.2897512690533828E-2</v>
      </c>
      <c r="AZ141" s="12">
        <f t="shared" si="79"/>
        <v>2.6148980197212721E-2</v>
      </c>
      <c r="BA141" s="12">
        <f>AY141-'Surv-rate CEA'!AN139*UPD</f>
        <v>4.0007274928070304E-3</v>
      </c>
      <c r="BB141" s="12">
        <f t="shared" si="80"/>
        <v>3.180025948100271E-3</v>
      </c>
    </row>
    <row r="142" spans="1:54">
      <c r="A142" s="12">
        <v>137</v>
      </c>
      <c r="B142" s="12">
        <f t="shared" si="81"/>
        <v>7.8246575342465752</v>
      </c>
      <c r="C142" s="12">
        <f>'Surv-rate CEA'!D140*Parameter!$D$57+'Surv-rate CEA'!E140*Parameter!$D$58</f>
        <v>5.6028281425314255E-2</v>
      </c>
      <c r="D142" s="12">
        <f t="shared" si="55"/>
        <v>4.4459074152641373E-2</v>
      </c>
      <c r="E142" s="12">
        <f>C142-'Surv-rate CEA'!E140*Parameter!$D$58</f>
        <v>3.7543087397989491E-3</v>
      </c>
      <c r="F142" s="12">
        <f t="shared" si="56"/>
        <v>2.9790863900961582E-3</v>
      </c>
      <c r="G142" s="12">
        <f>'Surv-rate CEA'!G140*Parameter!$D$57+'Surv-rate CEA'!H140*Parameter!$D$58</f>
        <v>2.7718874609862394E-2</v>
      </c>
      <c r="H142" s="12">
        <f t="shared" si="57"/>
        <v>2.1995240088710757E-2</v>
      </c>
      <c r="I142" s="12">
        <f>G142-'Surv-rate CEA'!H140*Parameter!$D$58</f>
        <v>4.8880497850072729E-4</v>
      </c>
      <c r="J142" s="12">
        <f t="shared" si="58"/>
        <v>3.878722715118906E-4</v>
      </c>
      <c r="K142" s="12">
        <f>'Surv-rate CEA'!K140*Parameter!$D$57+'Surv-rate CEA'!J140*Parameter!$D$58</f>
        <v>5.2749611911634228E-2</v>
      </c>
      <c r="L142" s="12">
        <f t="shared" si="59"/>
        <v>4.1857412860834449E-2</v>
      </c>
      <c r="M142" s="12">
        <f>K142-'Surv-rate CEA'!J140*Parameter!$D$58</f>
        <v>6.7220200373170405E-3</v>
      </c>
      <c r="N142" s="12">
        <f t="shared" si="60"/>
        <v>5.3339988250932363E-3</v>
      </c>
      <c r="O142" s="12">
        <f>'Surv-rate CEA'!N140*Parameter!$D$57+'Surv-rate CEA'!M140*Parameter!$D$58</f>
        <v>2.8180141279715194E-2</v>
      </c>
      <c r="P142" s="12">
        <f t="shared" si="61"/>
        <v>2.2361260401264231E-2</v>
      </c>
      <c r="Q142" s="12">
        <f>O142-'Surv-rate CEA'!M140*Parameter!$D$58</f>
        <v>4.8880497850072729E-4</v>
      </c>
      <c r="R142" s="12">
        <f t="shared" si="62"/>
        <v>3.878722715118906E-4</v>
      </c>
      <c r="S142" s="12">
        <f>'Surv-rate CEA'!Q140*Parameter!$D$57+'Surv-rate CEA'!P140*Parameter!$D$58</f>
        <v>5.2749611911634228E-2</v>
      </c>
      <c r="T142" s="12">
        <f t="shared" si="63"/>
        <v>4.1857412860834449E-2</v>
      </c>
      <c r="U142" s="12">
        <f>S142-'Surv-rate CEA'!P140*Parameter!$D$58</f>
        <v>6.7220200373170405E-3</v>
      </c>
      <c r="V142" s="12">
        <f t="shared" si="64"/>
        <v>5.3339988250932363E-3</v>
      </c>
      <c r="W142" s="12">
        <f>'Surv-rate CEA'!T140*UPFS+'Surv-rate CEA'!S140*UPD</f>
        <v>2.7718874609862394E-2</v>
      </c>
      <c r="X142" s="12">
        <f t="shared" si="65"/>
        <v>2.1995240088710757E-2</v>
      </c>
      <c r="Y142" s="12">
        <f>W142-'Surv-rate CEA'!S140*UPD</f>
        <v>4.8880497850072729E-4</v>
      </c>
      <c r="Z142" s="12">
        <f t="shared" si="66"/>
        <v>3.878722715118906E-4</v>
      </c>
      <c r="AA142" s="12">
        <f>'Surv-rate CEA'!W140*UPFS+'Surv-rate CEA'!V140*UPD</f>
        <v>6.0700907885188699E-2</v>
      </c>
      <c r="AB142" s="12">
        <f t="shared" si="67"/>
        <v>4.8166856026052404E-2</v>
      </c>
      <c r="AC142" s="12">
        <f>AA142-'Surv-rate CEA'!V140*UPD</f>
        <v>2.8212266662591752E-2</v>
      </c>
      <c r="AD142" s="12">
        <f t="shared" si="68"/>
        <v>2.2386752255434253E-2</v>
      </c>
      <c r="AE142" s="12">
        <f>'Surv-rate CEA'!Z140*UPFS+'Surv-rate CEA'!Y140*UPD</f>
        <v>5.2749611911634228E-2</v>
      </c>
      <c r="AF142" s="12">
        <f t="shared" si="69"/>
        <v>4.1857412860834449E-2</v>
      </c>
      <c r="AG142" s="12">
        <f>AE142-'Surv-rate CEA'!Y140*UPD</f>
        <v>6.7220200373170405E-3</v>
      </c>
      <c r="AH142" s="12">
        <f t="shared" si="70"/>
        <v>5.3339988250932363E-3</v>
      </c>
      <c r="AI142" s="12">
        <f>'Surv-rate CEA'!AC140*UPFS+'Surv-rate CEA'!AB140*UPD</f>
        <v>3.248828274377609E-2</v>
      </c>
      <c r="AJ142" s="12">
        <f t="shared" si="71"/>
        <v>2.5779819313624767E-2</v>
      </c>
      <c r="AK142" s="12">
        <f>AI142-'Surv-rate CEA'!AB140*UPD</f>
        <v>3.9219560339678883E-3</v>
      </c>
      <c r="AL142" s="12">
        <f t="shared" si="72"/>
        <v>3.1121164116020292E-3</v>
      </c>
      <c r="AM142" s="12">
        <f>'Surv-rate CEA'!AF140*UPFS+'Surv-rate CEA'!AE140*UPD</f>
        <v>0.11363735157774663</v>
      </c>
      <c r="AN142" s="12">
        <f t="shared" si="73"/>
        <v>9.0172522015322165E-2</v>
      </c>
      <c r="AO142" s="12">
        <f>AM142-'Surv-rate CEA'!AE140*UPD</f>
        <v>2.0036331660036016E-2</v>
      </c>
      <c r="AP142" s="12">
        <f t="shared" si="74"/>
        <v>1.5899055483397078E-2</v>
      </c>
      <c r="AQ142" s="42">
        <f>'Surv-rate CEA'!AI140*UPFS+'Surv-rate CEA'!AH140*UPD</f>
        <v>2.7718874609862394E-2</v>
      </c>
      <c r="AR142" s="12">
        <f t="shared" si="75"/>
        <v>2.1995240088710757E-2</v>
      </c>
      <c r="AS142" s="42">
        <f>AQ142-'Surv-rate CEA'!AH140*UPD</f>
        <v>4.8880497850072729E-4</v>
      </c>
      <c r="AT142" s="12">
        <f t="shared" si="76"/>
        <v>3.878722715118906E-4</v>
      </c>
      <c r="AU142" s="12">
        <f>'Surv-rate CEA'!AL140*UPFS+'Surv-rate CEA'!AK140*UPD</f>
        <v>5.2902345548424323E-2</v>
      </c>
      <c r="AV142" s="12">
        <f t="shared" si="77"/>
        <v>4.1978608726759861E-2</v>
      </c>
      <c r="AW142" s="12">
        <f>AU142-'Surv-rate CEA'!AK140*UPD</f>
        <v>3.8584178445370911E-2</v>
      </c>
      <c r="AX142" s="12">
        <f t="shared" si="78"/>
        <v>3.0616981406223289E-2</v>
      </c>
      <c r="AY142" s="12">
        <f>'Surv-rate CEA'!AO140*UPFS+'Surv-rate CEA'!AN140*UPD</f>
        <v>3.248828274377609E-2</v>
      </c>
      <c r="AZ142" s="12">
        <f t="shared" si="79"/>
        <v>2.5779819313624767E-2</v>
      </c>
      <c r="BA142" s="12">
        <f>AY142-'Surv-rate CEA'!AN140*UPD</f>
        <v>3.9219560339678883E-3</v>
      </c>
      <c r="BB142" s="12">
        <f t="shared" si="80"/>
        <v>3.1121164116020292E-3</v>
      </c>
    </row>
    <row r="143" spans="1:54">
      <c r="A143" s="12">
        <v>138</v>
      </c>
      <c r="B143" s="12">
        <f t="shared" si="81"/>
        <v>7.882191780821918</v>
      </c>
      <c r="C143" s="12">
        <f>'Surv-rate CEA'!D141*Parameter!$D$57+'Surv-rate CEA'!E141*Parameter!$D$58</f>
        <v>5.5459597073981522E-2</v>
      </c>
      <c r="D143" s="12">
        <f t="shared" si="55"/>
        <v>4.3933038696180753E-2</v>
      </c>
      <c r="E143" s="12">
        <f>C143-'Surv-rate CEA'!E141*Parameter!$D$58</f>
        <v>3.6801544065695191E-3</v>
      </c>
      <c r="F143" s="12">
        <f t="shared" si="56"/>
        <v>2.9152820157719826E-3</v>
      </c>
      <c r="G143" s="12">
        <f>'Surv-rate CEA'!G141*Parameter!$D$57+'Surv-rate CEA'!H141*Parameter!$D$58</f>
        <v>2.7359586461986239E-2</v>
      </c>
      <c r="H143" s="12">
        <f t="shared" si="57"/>
        <v>2.1673251054141709E-2</v>
      </c>
      <c r="I143" s="12">
        <f>G143-'Surv-rate CEA'!H141*Parameter!$D$58</f>
        <v>4.7544727778927459E-4</v>
      </c>
      <c r="J143" s="12">
        <f t="shared" si="58"/>
        <v>3.7663172390607548E-4</v>
      </c>
      <c r="K143" s="12">
        <f>'Surv-rate CEA'!K141*Parameter!$D$57+'Surv-rate CEA'!J141*Parameter!$D$58</f>
        <v>5.2199788642599283E-2</v>
      </c>
      <c r="L143" s="12">
        <f t="shared" si="59"/>
        <v>4.135073919322891E-2</v>
      </c>
      <c r="M143" s="12">
        <f>K143-'Surv-rate CEA'!J141*Parameter!$D$58</f>
        <v>6.6038700583143095E-3</v>
      </c>
      <c r="N143" s="12">
        <f t="shared" si="60"/>
        <v>5.2313412668586363E-3</v>
      </c>
      <c r="O143" s="12">
        <f>'Surv-rate CEA'!N141*Parameter!$D$57+'Surv-rate CEA'!M141*Parameter!$D$58</f>
        <v>2.7808247977646541E-2</v>
      </c>
      <c r="P143" s="12">
        <f t="shared" si="61"/>
        <v>2.2028664089377023E-2</v>
      </c>
      <c r="Q143" s="12">
        <f>O143-'Surv-rate CEA'!M141*Parameter!$D$58</f>
        <v>4.7544727778927459E-4</v>
      </c>
      <c r="R143" s="12">
        <f t="shared" si="62"/>
        <v>3.7663172390607548E-4</v>
      </c>
      <c r="S143" s="12">
        <f>'Surv-rate CEA'!Q141*Parameter!$D$57+'Surv-rate CEA'!P141*Parameter!$D$58</f>
        <v>5.2199788642599283E-2</v>
      </c>
      <c r="T143" s="12">
        <f t="shared" si="63"/>
        <v>4.135073919322891E-2</v>
      </c>
      <c r="U143" s="12">
        <f>S143-'Surv-rate CEA'!P141*Parameter!$D$58</f>
        <v>6.6038700583143095E-3</v>
      </c>
      <c r="V143" s="12">
        <f t="shared" si="64"/>
        <v>5.2313412668586363E-3</v>
      </c>
      <c r="W143" s="12">
        <f>'Surv-rate CEA'!T141*UPFS+'Surv-rate CEA'!S141*UPD</f>
        <v>2.7359586461986239E-2</v>
      </c>
      <c r="X143" s="12">
        <f t="shared" si="65"/>
        <v>2.1673251054141709E-2</v>
      </c>
      <c r="Y143" s="12">
        <f>W143-'Surv-rate CEA'!S141*UPD</f>
        <v>4.7544727778927459E-4</v>
      </c>
      <c r="Z143" s="12">
        <f t="shared" si="66"/>
        <v>3.7663172390607548E-4</v>
      </c>
      <c r="AA143" s="12">
        <f>'Surv-rate CEA'!W141*UPFS+'Surv-rate CEA'!V141*UPD</f>
        <v>6.0097417502050415E-2</v>
      </c>
      <c r="AB143" s="12">
        <f t="shared" si="67"/>
        <v>4.7606948264266633E-2</v>
      </c>
      <c r="AC143" s="12">
        <f>AA143-'Surv-rate CEA'!V141*UPD</f>
        <v>2.7868092796533135E-2</v>
      </c>
      <c r="AD143" s="12">
        <f t="shared" si="68"/>
        <v>2.207607093837384E-2</v>
      </c>
      <c r="AE143" s="12">
        <f>'Surv-rate CEA'!Z141*UPFS+'Surv-rate CEA'!Y141*UPD</f>
        <v>5.2199788642599283E-2</v>
      </c>
      <c r="AF143" s="12">
        <f t="shared" si="69"/>
        <v>4.135073919322891E-2</v>
      </c>
      <c r="AG143" s="12">
        <f>AE143-'Surv-rate CEA'!Y141*UPD</f>
        <v>6.6038700583143095E-3</v>
      </c>
      <c r="AH143" s="12">
        <f t="shared" si="70"/>
        <v>5.2313412668586363E-3</v>
      </c>
      <c r="AI143" s="12">
        <f>'Surv-rate CEA'!AC141*UPFS+'Surv-rate CEA'!AB141*UPD</f>
        <v>3.2086100367308405E-2</v>
      </c>
      <c r="AJ143" s="12">
        <f t="shared" si="71"/>
        <v>2.5417420309889381E-2</v>
      </c>
      <c r="AK143" s="12">
        <f>AI143-'Surv-rate CEA'!AB141*UPD</f>
        <v>3.8451295485125991E-3</v>
      </c>
      <c r="AL143" s="12">
        <f t="shared" si="72"/>
        <v>3.0459692128900003E-3</v>
      </c>
      <c r="AM143" s="12">
        <f>'Surv-rate CEA'!AF141*UPFS+'Surv-rate CEA'!AE141*UPD</f>
        <v>0.11280403236481371</v>
      </c>
      <c r="AN143" s="12">
        <f t="shared" si="73"/>
        <v>8.9359176417341424E-2</v>
      </c>
      <c r="AO143" s="12">
        <f>AM143-'Surv-rate CEA'!AE141*UPD</f>
        <v>1.9766142262150399E-2</v>
      </c>
      <c r="AP143" s="12">
        <f t="shared" si="74"/>
        <v>1.5658005804096705E-2</v>
      </c>
      <c r="AQ143" s="42">
        <f>'Surv-rate CEA'!AI141*UPFS+'Surv-rate CEA'!AH141*UPD</f>
        <v>2.7359586461986239E-2</v>
      </c>
      <c r="AR143" s="12">
        <f t="shared" si="75"/>
        <v>2.1673251054141709E-2</v>
      </c>
      <c r="AS143" s="42">
        <f>AQ143-'Surv-rate CEA'!AH141*UPD</f>
        <v>4.7544727778927459E-4</v>
      </c>
      <c r="AT143" s="12">
        <f t="shared" si="76"/>
        <v>3.7663172390607548E-4</v>
      </c>
      <c r="AU143" s="12">
        <f>'Surv-rate CEA'!AL141*UPFS+'Surv-rate CEA'!AK141*UPD</f>
        <v>5.234571114556881E-2</v>
      </c>
      <c r="AV143" s="12">
        <f t="shared" si="77"/>
        <v>4.1466333595421408E-2</v>
      </c>
      <c r="AW143" s="12">
        <f>AU143-'Surv-rate CEA'!AK141*UPD</f>
        <v>3.8158909525564846E-2</v>
      </c>
      <c r="AX143" s="12">
        <f t="shared" si="78"/>
        <v>3.0228074801091357E-2</v>
      </c>
      <c r="AY143" s="12">
        <f>'Surv-rate CEA'!AO141*UPFS+'Surv-rate CEA'!AN141*UPD</f>
        <v>3.2086100367308405E-2</v>
      </c>
      <c r="AZ143" s="12">
        <f t="shared" si="79"/>
        <v>2.5417420309889381E-2</v>
      </c>
      <c r="BA143" s="12">
        <f>AY143-'Surv-rate CEA'!AN141*UPD</f>
        <v>3.8451295485125991E-3</v>
      </c>
      <c r="BB143" s="12">
        <f t="shared" si="80"/>
        <v>3.0459692128900003E-3</v>
      </c>
    </row>
    <row r="144" spans="1:54">
      <c r="A144" s="12">
        <v>139</v>
      </c>
      <c r="B144" s="12">
        <f t="shared" si="81"/>
        <v>7.9397260273972599</v>
      </c>
      <c r="C144" s="12">
        <f>'Surv-rate CEA'!D142*Parameter!$D$57+'Surv-rate CEA'!E142*Parameter!$D$58</f>
        <v>5.4899399066080136E-2</v>
      </c>
      <c r="D144" s="12">
        <f t="shared" si="55"/>
        <v>4.3415373695094191E-2</v>
      </c>
      <c r="E144" s="12">
        <f>C144-'Surv-rate CEA'!E142*Parameter!$D$58</f>
        <v>3.6078332461549484E-3</v>
      </c>
      <c r="F144" s="12">
        <f t="shared" si="56"/>
        <v>2.853135576636572E-3</v>
      </c>
      <c r="G144" s="12">
        <f>'Surv-rate CEA'!G142*Parameter!$D$57+'Surv-rate CEA'!H142*Parameter!$D$58</f>
        <v>2.7006655730875812E-2</v>
      </c>
      <c r="H144" s="12">
        <f t="shared" si="57"/>
        <v>2.1357320312366916E-2</v>
      </c>
      <c r="I144" s="12">
        <f>G144-'Surv-rate CEA'!H142*Parameter!$D$58</f>
        <v>4.6252021655930967E-4</v>
      </c>
      <c r="J144" s="12">
        <f t="shared" si="58"/>
        <v>3.6576881323032822E-4</v>
      </c>
      <c r="K144" s="12">
        <f>'Surv-rate CEA'!K142*Parameter!$D$57+'Surv-rate CEA'!J142*Parameter!$D$58</f>
        <v>5.1658320839847137E-2</v>
      </c>
      <c r="L144" s="12">
        <f t="shared" si="59"/>
        <v>4.0852274193812425E-2</v>
      </c>
      <c r="M144" s="12">
        <f>K144-'Surv-rate CEA'!J142*Parameter!$D$58</f>
        <v>6.4883858206259831E-3</v>
      </c>
      <c r="N144" s="12">
        <f t="shared" si="60"/>
        <v>5.1311252923071527E-3</v>
      </c>
      <c r="O144" s="12">
        <f>'Surv-rate CEA'!N142*Parameter!$D$57+'Surv-rate CEA'!M142*Parameter!$D$58</f>
        <v>2.7443118470445865E-2</v>
      </c>
      <c r="P144" s="12">
        <f t="shared" si="61"/>
        <v>2.1702482431894127E-2</v>
      </c>
      <c r="Q144" s="12">
        <f>O144-'Surv-rate CEA'!M142*Parameter!$D$58</f>
        <v>4.6252021655930967E-4</v>
      </c>
      <c r="R144" s="12">
        <f t="shared" si="62"/>
        <v>3.6576881323032822E-4</v>
      </c>
      <c r="S144" s="12">
        <f>'Surv-rate CEA'!Q142*Parameter!$D$57+'Surv-rate CEA'!P142*Parameter!$D$58</f>
        <v>5.1658320839847137E-2</v>
      </c>
      <c r="T144" s="12">
        <f t="shared" si="63"/>
        <v>4.0852274193812425E-2</v>
      </c>
      <c r="U144" s="12">
        <f>S144-'Surv-rate CEA'!P142*Parameter!$D$58</f>
        <v>6.4883858206259831E-3</v>
      </c>
      <c r="V144" s="12">
        <f t="shared" si="64"/>
        <v>5.1311252923071527E-3</v>
      </c>
      <c r="W144" s="12">
        <f>'Surv-rate CEA'!T142*UPFS+'Surv-rate CEA'!S142*UPD</f>
        <v>2.7006655730875812E-2</v>
      </c>
      <c r="X144" s="12">
        <f t="shared" si="65"/>
        <v>2.1357320312366916E-2</v>
      </c>
      <c r="Y144" s="12">
        <f>W144-'Surv-rate CEA'!S142*UPD</f>
        <v>4.6252021655930967E-4</v>
      </c>
      <c r="Z144" s="12">
        <f t="shared" si="66"/>
        <v>3.6576881323032822E-4</v>
      </c>
      <c r="AA144" s="12">
        <f>'Surv-rate CEA'!W142*UPFS+'Surv-rate CEA'!V142*UPD</f>
        <v>5.9502800498206096E-2</v>
      </c>
      <c r="AB144" s="12">
        <f t="shared" si="67"/>
        <v>4.7055821438496979E-2</v>
      </c>
      <c r="AC144" s="12">
        <f>AA144-'Surv-rate CEA'!V142*UPD</f>
        <v>2.7529847733595916E-2</v>
      </c>
      <c r="AD144" s="12">
        <f t="shared" si="68"/>
        <v>2.177106940067729E-2</v>
      </c>
      <c r="AE144" s="12">
        <f>'Surv-rate CEA'!Z142*UPFS+'Surv-rate CEA'!Y142*UPD</f>
        <v>5.1658320839847137E-2</v>
      </c>
      <c r="AF144" s="12">
        <f t="shared" si="69"/>
        <v>4.0852274193812425E-2</v>
      </c>
      <c r="AG144" s="12">
        <f>AE144-'Surv-rate CEA'!Y142*UPD</f>
        <v>6.4883858206259831E-3</v>
      </c>
      <c r="AH144" s="12">
        <f t="shared" si="70"/>
        <v>5.1311252923071527E-3</v>
      </c>
      <c r="AI144" s="12">
        <f>'Surv-rate CEA'!AC142*UPFS+'Surv-rate CEA'!AB142*UPD</f>
        <v>3.1690807996554125E-2</v>
      </c>
      <c r="AJ144" s="12">
        <f t="shared" si="71"/>
        <v>2.5061627181270252E-2</v>
      </c>
      <c r="AK144" s="12">
        <f>AI144-'Surv-rate CEA'!AB142*UPD</f>
        <v>3.7701898685986793E-3</v>
      </c>
      <c r="AL144" s="12">
        <f t="shared" si="72"/>
        <v>2.9815299407858695E-3</v>
      </c>
      <c r="AM144" s="12">
        <f>'Surv-rate CEA'!AF142*UPFS+'Surv-rate CEA'!AE142*UPD</f>
        <v>0.11198083527056286</v>
      </c>
      <c r="AN144" s="12">
        <f t="shared" si="73"/>
        <v>8.8556339279933755E-2</v>
      </c>
      <c r="AO144" s="12">
        <f>AM144-'Surv-rate CEA'!AE142*UPD</f>
        <v>1.9500951886690807E-2</v>
      </c>
      <c r="AP144" s="12">
        <f t="shared" si="74"/>
        <v>1.5421682713715438E-2</v>
      </c>
      <c r="AQ144" s="42">
        <f>'Surv-rate CEA'!AI142*UPFS+'Surv-rate CEA'!AH142*UPD</f>
        <v>2.7006655730875812E-2</v>
      </c>
      <c r="AR144" s="12">
        <f t="shared" si="75"/>
        <v>2.1357320312366916E-2</v>
      </c>
      <c r="AS144" s="42">
        <f>AQ144-'Surv-rate CEA'!AH142*UPD</f>
        <v>4.6252021655930967E-4</v>
      </c>
      <c r="AT144" s="12">
        <f t="shared" si="76"/>
        <v>3.6576881323032822E-4</v>
      </c>
      <c r="AU144" s="12">
        <f>'Surv-rate CEA'!AL142*UPFS+'Surv-rate CEA'!AK142*UPD</f>
        <v>5.1797576462670712E-2</v>
      </c>
      <c r="AV144" s="12">
        <f t="shared" si="77"/>
        <v>4.0962399896586538E-2</v>
      </c>
      <c r="AW144" s="12">
        <f>AU144-'Surv-rate CEA'!AK142*UPD</f>
        <v>3.7740469393363577E-2</v>
      </c>
      <c r="AX144" s="12">
        <f t="shared" si="78"/>
        <v>2.984580177587973E-2</v>
      </c>
      <c r="AY144" s="12">
        <f>'Surv-rate CEA'!AO142*UPFS+'Surv-rate CEA'!AN142*UPD</f>
        <v>3.1690807996554125E-2</v>
      </c>
      <c r="AZ144" s="12">
        <f t="shared" si="79"/>
        <v>2.5061627181270252E-2</v>
      </c>
      <c r="BA144" s="12">
        <f>AY144-'Surv-rate CEA'!AN142*UPD</f>
        <v>3.7701898685986793E-3</v>
      </c>
      <c r="BB144" s="12">
        <f t="shared" si="80"/>
        <v>2.9815299407858695E-3</v>
      </c>
    </row>
    <row r="145" spans="1:54">
      <c r="A145" s="12">
        <v>140</v>
      </c>
      <c r="B145" s="12">
        <f t="shared" si="81"/>
        <v>7.9972602739726026</v>
      </c>
      <c r="C145" s="12">
        <f>'Surv-rate CEA'!D143*Parameter!$D$57+'Surv-rate CEA'!E143*Parameter!$D$58</f>
        <v>5.4347516714066818E-2</v>
      </c>
      <c r="D145" s="12">
        <f t="shared" si="55"/>
        <v>4.2905906065267403E-2</v>
      </c>
      <c r="E145" s="12">
        <f>C145-'Surv-rate CEA'!E143*Parameter!$D$58</f>
        <v>3.5372904462654189E-3</v>
      </c>
      <c r="F145" s="12">
        <f t="shared" si="56"/>
        <v>2.7925958864234352E-3</v>
      </c>
      <c r="G145" s="12">
        <f>'Surv-rate CEA'!G143*Parameter!$D$57+'Surv-rate CEA'!H143*Parameter!$D$58</f>
        <v>2.6659937674534086E-2</v>
      </c>
      <c r="H145" s="12">
        <f t="shared" si="57"/>
        <v>2.104730539184644E-2</v>
      </c>
      <c r="I145" s="12">
        <f>G145-'Surv-rate CEA'!H143*Parameter!$D$58</f>
        <v>4.5000773323944365E-4</v>
      </c>
      <c r="J145" s="12">
        <f t="shared" si="58"/>
        <v>3.552690297258417E-4</v>
      </c>
      <c r="K145" s="12">
        <f>'Surv-rate CEA'!K143*Parameter!$D$57+'Surv-rate CEA'!J143*Parameter!$D$58</f>
        <v>5.112503826396865E-2</v>
      </c>
      <c r="L145" s="12">
        <f t="shared" si="59"/>
        <v>4.0361845802041552E-2</v>
      </c>
      <c r="M145" s="12">
        <f>K145-'Surv-rate CEA'!J143*Parameter!$D$58</f>
        <v>6.3754932584375243E-3</v>
      </c>
      <c r="N145" s="12">
        <f t="shared" si="60"/>
        <v>5.0332808452950677E-3</v>
      </c>
      <c r="O145" s="12">
        <f>'Surv-rate CEA'!N143*Parameter!$D$57+'Surv-rate CEA'!M143*Parameter!$D$58</f>
        <v>2.708459285942201E-2</v>
      </c>
      <c r="P145" s="12">
        <f t="shared" si="61"/>
        <v>2.1382559264968008E-2</v>
      </c>
      <c r="Q145" s="12">
        <f>O145-'Surv-rate CEA'!M143*Parameter!$D$58</f>
        <v>4.5000773323944365E-4</v>
      </c>
      <c r="R145" s="12">
        <f t="shared" si="62"/>
        <v>3.552690297258417E-4</v>
      </c>
      <c r="S145" s="12">
        <f>'Surv-rate CEA'!Q143*Parameter!$D$57+'Surv-rate CEA'!P143*Parameter!$D$58</f>
        <v>5.112503826396865E-2</v>
      </c>
      <c r="T145" s="12">
        <f t="shared" si="63"/>
        <v>4.0361845802041552E-2</v>
      </c>
      <c r="U145" s="12">
        <f>S145-'Surv-rate CEA'!P143*Parameter!$D$58</f>
        <v>6.3754932584375243E-3</v>
      </c>
      <c r="V145" s="12">
        <f t="shared" si="64"/>
        <v>5.0332808452950677E-3</v>
      </c>
      <c r="W145" s="12">
        <f>'Surv-rate CEA'!T143*UPFS+'Surv-rate CEA'!S143*UPD</f>
        <v>2.6659937674534086E-2</v>
      </c>
      <c r="X145" s="12">
        <f t="shared" si="65"/>
        <v>2.104730539184644E-2</v>
      </c>
      <c r="Y145" s="12">
        <f>W145-'Surv-rate CEA'!S143*UPD</f>
        <v>4.5000773323944365E-4</v>
      </c>
      <c r="Z145" s="12">
        <f t="shared" si="66"/>
        <v>3.552690297258417E-4</v>
      </c>
      <c r="AA145" s="12">
        <f>'Surv-rate CEA'!W143*UPFS+'Surv-rate CEA'!V143*UPD</f>
        <v>5.8916880498281865E-2</v>
      </c>
      <c r="AB145" s="12">
        <f t="shared" si="67"/>
        <v>4.6513296156981035E-2</v>
      </c>
      <c r="AC145" s="12">
        <f>AA145-'Surv-rate CEA'!V143*UPD</f>
        <v>2.7197397586682499E-2</v>
      </c>
      <c r="AD145" s="12">
        <f t="shared" si="68"/>
        <v>2.1471615570098208E-2</v>
      </c>
      <c r="AE145" s="12">
        <f>'Surv-rate CEA'!Z143*UPFS+'Surv-rate CEA'!Y143*UPD</f>
        <v>5.112503826396865E-2</v>
      </c>
      <c r="AF145" s="12">
        <f t="shared" si="69"/>
        <v>4.0361845802041552E-2</v>
      </c>
      <c r="AG145" s="12">
        <f>AE145-'Surv-rate CEA'!Y143*UPD</f>
        <v>6.3754932584375243E-3</v>
      </c>
      <c r="AH145" s="12">
        <f t="shared" si="70"/>
        <v>5.0332808452950677E-3</v>
      </c>
      <c r="AI145" s="12">
        <f>'Surv-rate CEA'!AC143*UPFS+'Surv-rate CEA'!AB143*UPD</f>
        <v>3.1302252434365165E-2</v>
      </c>
      <c r="AJ145" s="12">
        <f t="shared" si="71"/>
        <v>2.4712288321216642E-2</v>
      </c>
      <c r="AK145" s="12">
        <f>AI145-'Surv-rate CEA'!AB143*UPD</f>
        <v>3.6970808777282357E-3</v>
      </c>
      <c r="AL145" s="12">
        <f t="shared" si="72"/>
        <v>2.918746144190367E-3</v>
      </c>
      <c r="AM145" s="12">
        <f>'Surv-rate CEA'!AF143*UPFS+'Surv-rate CEA'!AE143*UPD</f>
        <v>0.11116758333826599</v>
      </c>
      <c r="AN145" s="12">
        <f t="shared" si="73"/>
        <v>8.776382393530538E-2</v>
      </c>
      <c r="AO145" s="12">
        <f>AM145-'Surv-rate CEA'!AE143*UPD</f>
        <v>1.9240641451126986E-2</v>
      </c>
      <c r="AP145" s="12">
        <f t="shared" si="74"/>
        <v>1.5189970115485889E-2</v>
      </c>
      <c r="AQ145" s="42">
        <f>'Surv-rate CEA'!AI143*UPFS+'Surv-rate CEA'!AH143*UPD</f>
        <v>2.6659937674534086E-2</v>
      </c>
      <c r="AR145" s="12">
        <f t="shared" si="75"/>
        <v>2.104730539184644E-2</v>
      </c>
      <c r="AS145" s="42">
        <f>AQ145-'Surv-rate CEA'!AH143*UPD</f>
        <v>4.5000773323944365E-4</v>
      </c>
      <c r="AT145" s="12">
        <f t="shared" si="76"/>
        <v>3.552690297258417E-4</v>
      </c>
      <c r="AU145" s="12">
        <f>'Surv-rate CEA'!AL143*UPFS+'Surv-rate CEA'!AK143*UPD</f>
        <v>5.1257768007174478E-2</v>
      </c>
      <c r="AV145" s="12">
        <f t="shared" si="77"/>
        <v>4.0466632372585666E-2</v>
      </c>
      <c r="AW145" s="12">
        <f>AU145-'Surv-rate CEA'!AK143*UPD</f>
        <v>3.7328711560082786E-2</v>
      </c>
      <c r="AX145" s="12">
        <f t="shared" si="78"/>
        <v>2.9470016084834731E-2</v>
      </c>
      <c r="AY145" s="12">
        <f>'Surv-rate CEA'!AO143*UPFS+'Surv-rate CEA'!AN143*UPD</f>
        <v>3.1302252434365165E-2</v>
      </c>
      <c r="AZ145" s="12">
        <f t="shared" si="79"/>
        <v>2.4712288321216642E-2</v>
      </c>
      <c r="BA145" s="12">
        <f>AY145-'Surv-rate CEA'!AN143*UPD</f>
        <v>3.6970808777282357E-3</v>
      </c>
      <c r="BB145" s="12">
        <f t="shared" si="80"/>
        <v>2.918746144190367E-3</v>
      </c>
    </row>
    <row r="146" spans="1:54">
      <c r="A146" s="12">
        <v>141</v>
      </c>
      <c r="B146" s="12">
        <f t="shared" si="81"/>
        <v>8.0547945205479454</v>
      </c>
      <c r="C146" s="12">
        <f>'Surv-rate CEA'!D144*Parameter!$D$57+'Surv-rate CEA'!E144*Parameter!$D$58</f>
        <v>5.3803783692436297E-2</v>
      </c>
      <c r="D146" s="12">
        <f t="shared" si="55"/>
        <v>4.2404467201808953E-2</v>
      </c>
      <c r="E146" s="12">
        <f>C146-'Surv-rate CEA'!E144*Parameter!$D$58</f>
        <v>3.4684731251726775E-3</v>
      </c>
      <c r="F146" s="12">
        <f t="shared" si="56"/>
        <v>2.7336136008110678E-3</v>
      </c>
      <c r="G146" s="12">
        <f>'Surv-rate CEA'!G144*Parameter!$D$57+'Surv-rate CEA'!H144*Parameter!$D$58</f>
        <v>2.6319291613035419E-2</v>
      </c>
      <c r="H146" s="12">
        <f t="shared" si="57"/>
        <v>2.0743067892020767E-2</v>
      </c>
      <c r="I146" s="12">
        <f>G146-'Surv-rate CEA'!H144*Parameter!$D$58</f>
        <v>4.3789444823726792E-4</v>
      </c>
      <c r="J146" s="12">
        <f t="shared" si="58"/>
        <v>3.451184934181837E-4</v>
      </c>
      <c r="K146" s="12">
        <f>'Surv-rate CEA'!K144*Parameter!$D$57+'Surv-rate CEA'!J144*Parameter!$D$58</f>
        <v>5.059977506714456E-2</v>
      </c>
      <c r="L146" s="12">
        <f t="shared" si="59"/>
        <v>3.9879286455373898E-2</v>
      </c>
      <c r="M146" s="12">
        <f>K146-'Surv-rate CEA'!J144*Parameter!$D$58</f>
        <v>6.2651207620721613E-3</v>
      </c>
      <c r="N146" s="12">
        <f t="shared" si="60"/>
        <v>4.9377402412687354E-3</v>
      </c>
      <c r="O146" s="12">
        <f>'Surv-rate CEA'!N144*Parameter!$D$57+'Surv-rate CEA'!M144*Parameter!$D$58</f>
        <v>2.6732515951512843E-2</v>
      </c>
      <c r="P146" s="12">
        <f t="shared" si="61"/>
        <v>2.1068743090035109E-2</v>
      </c>
      <c r="Q146" s="12">
        <f>O146-'Surv-rate CEA'!M144*Parameter!$D$58</f>
        <v>4.3789444823726792E-4</v>
      </c>
      <c r="R146" s="12">
        <f t="shared" si="62"/>
        <v>3.451184934181837E-4</v>
      </c>
      <c r="S146" s="12">
        <f>'Surv-rate CEA'!Q144*Parameter!$D$57+'Surv-rate CEA'!P144*Parameter!$D$58</f>
        <v>5.059977506714456E-2</v>
      </c>
      <c r="T146" s="12">
        <f t="shared" si="63"/>
        <v>3.9879286455373898E-2</v>
      </c>
      <c r="U146" s="12">
        <f>S146-'Surv-rate CEA'!P144*Parameter!$D$58</f>
        <v>6.2651207620721613E-3</v>
      </c>
      <c r="V146" s="12">
        <f t="shared" si="64"/>
        <v>4.9377402412687354E-3</v>
      </c>
      <c r="W146" s="12">
        <f>'Surv-rate CEA'!T144*UPFS+'Surv-rate CEA'!S144*UPD</f>
        <v>2.6319291613035419E-2</v>
      </c>
      <c r="X146" s="12">
        <f t="shared" si="65"/>
        <v>2.0743067892020767E-2</v>
      </c>
      <c r="Y146" s="12">
        <f>W146-'Surv-rate CEA'!S144*UPD</f>
        <v>4.3789444823726792E-4</v>
      </c>
      <c r="Z146" s="12">
        <f t="shared" si="66"/>
        <v>3.451184934181837E-4</v>
      </c>
      <c r="AA146" s="12">
        <f>'Surv-rate CEA'!W144*UPFS+'Surv-rate CEA'!V144*UPD</f>
        <v>5.8339485588211136E-2</v>
      </c>
      <c r="AB146" s="12">
        <f t="shared" si="67"/>
        <v>4.5979197621811088E-2</v>
      </c>
      <c r="AC146" s="12">
        <f>AA146-'Surv-rate CEA'!V144*UPD</f>
        <v>2.6870612235436402E-2</v>
      </c>
      <c r="AD146" s="12">
        <f t="shared" si="68"/>
        <v>2.1177581148261699E-2</v>
      </c>
      <c r="AE146" s="12">
        <f>'Surv-rate CEA'!Z144*UPFS+'Surv-rate CEA'!Y144*UPD</f>
        <v>5.059977506714456E-2</v>
      </c>
      <c r="AF146" s="12">
        <f t="shared" si="69"/>
        <v>3.9879286455373898E-2</v>
      </c>
      <c r="AG146" s="12">
        <f>AE146-'Surv-rate CEA'!Y144*UPD</f>
        <v>6.2651207620721613E-3</v>
      </c>
      <c r="AH146" s="12">
        <f t="shared" si="70"/>
        <v>4.9377402412687354E-3</v>
      </c>
      <c r="AI146" s="12">
        <f>'Surv-rate CEA'!AC144*UPFS+'Surv-rate CEA'!AB144*UPD</f>
        <v>3.0920284705943071E-2</v>
      </c>
      <c r="AJ146" s="12">
        <f t="shared" si="71"/>
        <v>2.4369256373842713E-2</v>
      </c>
      <c r="AK146" s="12">
        <f>AI146-'Surv-rate CEA'!AB144*UPD</f>
        <v>3.6257484272197264E-3</v>
      </c>
      <c r="AL146" s="12">
        <f t="shared" si="72"/>
        <v>2.8575672510865267E-3</v>
      </c>
      <c r="AM146" s="12">
        <f>'Surv-rate CEA'!AF144*UPFS+'Surv-rate CEA'!AE144*UPD</f>
        <v>0.11036410369735107</v>
      </c>
      <c r="AN146" s="12">
        <f t="shared" si="73"/>
        <v>8.6981448037998621E-2</v>
      </c>
      <c r="AO146" s="12">
        <f>AM146-'Surv-rate CEA'!AE144*UPD</f>
        <v>1.89850953650232E-2</v>
      </c>
      <c r="AP146" s="12">
        <f t="shared" si="74"/>
        <v>1.4962755376672798E-2</v>
      </c>
      <c r="AQ146" s="42">
        <f>'Surv-rate CEA'!AI144*UPFS+'Surv-rate CEA'!AH144*UPD</f>
        <v>2.6319291613035419E-2</v>
      </c>
      <c r="AR146" s="12">
        <f t="shared" si="75"/>
        <v>2.0743067892020767E-2</v>
      </c>
      <c r="AS146" s="42">
        <f>AQ146-'Surv-rate CEA'!AH144*UPD</f>
        <v>4.3789444823726792E-4</v>
      </c>
      <c r="AT146" s="12">
        <f t="shared" si="76"/>
        <v>3.451184934181837E-4</v>
      </c>
      <c r="AU146" s="12">
        <f>'Surv-rate CEA'!AL144*UPFS+'Surv-rate CEA'!AK144*UPD</f>
        <v>5.0726116761158478E-2</v>
      </c>
      <c r="AV146" s="12">
        <f t="shared" si="77"/>
        <v>3.9978860348739084E-2</v>
      </c>
      <c r="AW146" s="12">
        <f>AU146-'Surv-rate CEA'!AK144*UPD</f>
        <v>3.6923493499629326E-2</v>
      </c>
      <c r="AX146" s="12">
        <f t="shared" si="78"/>
        <v>2.9100575491707397E-2</v>
      </c>
      <c r="AY146" s="12">
        <f>'Surv-rate CEA'!AO144*UPFS+'Surv-rate CEA'!AN144*UPD</f>
        <v>3.0920284705943071E-2</v>
      </c>
      <c r="AZ146" s="12">
        <f t="shared" si="79"/>
        <v>2.4369256373842713E-2</v>
      </c>
      <c r="BA146" s="12">
        <f>AY146-'Surv-rate CEA'!AN144*UPD</f>
        <v>3.6257484272197264E-3</v>
      </c>
      <c r="BB146" s="12">
        <f t="shared" si="80"/>
        <v>2.8575672510865267E-3</v>
      </c>
    </row>
    <row r="147" spans="1:54">
      <c r="A147" s="12">
        <v>142</v>
      </c>
      <c r="B147" s="12">
        <f t="shared" si="81"/>
        <v>8.1123287671232873</v>
      </c>
      <c r="C147" s="12">
        <f>'Surv-rate CEA'!D145*Parameter!$D$57+'Surv-rate CEA'!E145*Parameter!$D$58</f>
        <v>5.3268037901863081E-2</v>
      </c>
      <c r="D147" s="12">
        <f t="shared" si="55"/>
        <v>4.1910892838710564E-2</v>
      </c>
      <c r="E147" s="12">
        <f>C147-'Surv-rate CEA'!E145*Parameter!$D$58</f>
        <v>3.4013302532613712E-3</v>
      </c>
      <c r="F147" s="12">
        <f t="shared" si="56"/>
        <v>2.6761411414501475E-3</v>
      </c>
      <c r="G147" s="12">
        <f>'Surv-rate CEA'!G145*Parameter!$D$57+'Surv-rate CEA'!H145*Parameter!$D$58</f>
        <v>2.5984580792425105E-2</v>
      </c>
      <c r="H147" s="12">
        <f t="shared" si="57"/>
        <v>2.0444473345470372E-2</v>
      </c>
      <c r="I147" s="12">
        <f>G147-'Surv-rate CEA'!H145*Parameter!$D$58</f>
        <v>4.2616563141108926E-4</v>
      </c>
      <c r="J147" s="12">
        <f t="shared" si="58"/>
        <v>3.3530392357453224E-4</v>
      </c>
      <c r="K147" s="12">
        <f>'Surv-rate CEA'!K145*Parameter!$D$57+'Surv-rate CEA'!J145*Parameter!$D$58</f>
        <v>5.0082369655422024E-2</v>
      </c>
      <c r="L147" s="12">
        <f t="shared" si="59"/>
        <v>3.9404432947279036E-2</v>
      </c>
      <c r="M147" s="12">
        <f>K147-'Surv-rate CEA'!J145*Parameter!$D$58</f>
        <v>6.1571990830920631E-3</v>
      </c>
      <c r="N147" s="12">
        <f t="shared" si="60"/>
        <v>4.8444380743570209E-3</v>
      </c>
      <c r="O147" s="12">
        <f>'Surv-rate CEA'!N145*Parameter!$D$57+'Surv-rate CEA'!M145*Parameter!$D$58</f>
        <v>2.6386737092489086E-2</v>
      </c>
      <c r="P147" s="12">
        <f t="shared" si="61"/>
        <v>2.0760886907153379E-2</v>
      </c>
      <c r="Q147" s="12">
        <f>O147-'Surv-rate CEA'!M145*Parameter!$D$58</f>
        <v>4.2616563141108926E-4</v>
      </c>
      <c r="R147" s="12">
        <f t="shared" si="62"/>
        <v>3.3530392357453224E-4</v>
      </c>
      <c r="S147" s="12">
        <f>'Surv-rate CEA'!Q145*Parameter!$D$57+'Surv-rate CEA'!P145*Parameter!$D$58</f>
        <v>5.0082369655422024E-2</v>
      </c>
      <c r="T147" s="12">
        <f t="shared" si="63"/>
        <v>3.9404432947279036E-2</v>
      </c>
      <c r="U147" s="12">
        <f>S147-'Surv-rate CEA'!P145*Parameter!$D$58</f>
        <v>6.1571990830920631E-3</v>
      </c>
      <c r="V147" s="12">
        <f t="shared" si="64"/>
        <v>4.8444380743570209E-3</v>
      </c>
      <c r="W147" s="12">
        <f>'Surv-rate CEA'!T145*UPFS+'Surv-rate CEA'!S145*UPD</f>
        <v>2.5984580792425105E-2</v>
      </c>
      <c r="X147" s="12">
        <f t="shared" si="65"/>
        <v>2.0444473345470372E-2</v>
      </c>
      <c r="Y147" s="12">
        <f>W147-'Surv-rate CEA'!S145*UPD</f>
        <v>4.2616563141108926E-4</v>
      </c>
      <c r="Z147" s="12">
        <f t="shared" si="66"/>
        <v>3.3530392357453224E-4</v>
      </c>
      <c r="AA147" s="12">
        <f>'Surv-rate CEA'!W145*UPFS+'Surv-rate CEA'!V145*UPD</f>
        <v>5.7770448177595829E-2</v>
      </c>
      <c r="AB147" s="12">
        <f t="shared" si="67"/>
        <v>4.54533554863829E-2</v>
      </c>
      <c r="AC147" s="12">
        <f>AA147-'Surv-rate CEA'!V145*UPD</f>
        <v>2.654936519894106E-2</v>
      </c>
      <c r="AD147" s="12">
        <f t="shared" si="68"/>
        <v>2.0888841481989197E-2</v>
      </c>
      <c r="AE147" s="12">
        <f>'Surv-rate CEA'!Z145*UPFS+'Surv-rate CEA'!Y145*UPD</f>
        <v>5.0082369655422024E-2</v>
      </c>
      <c r="AF147" s="12">
        <f t="shared" si="69"/>
        <v>3.9404432947279036E-2</v>
      </c>
      <c r="AG147" s="12">
        <f>AE147-'Surv-rate CEA'!Y145*UPD</f>
        <v>6.1571990830920631E-3</v>
      </c>
      <c r="AH147" s="12">
        <f t="shared" si="70"/>
        <v>4.8444380743570209E-3</v>
      </c>
      <c r="AI147" s="12">
        <f>'Surv-rate CEA'!AC145*UPFS+'Surv-rate CEA'!AB145*UPD</f>
        <v>3.0544759919389038E-2</v>
      </c>
      <c r="AJ147" s="12">
        <f t="shared" si="71"/>
        <v>2.4032388092163636E-2</v>
      </c>
      <c r="AK147" s="12">
        <f>AI147-'Surv-rate CEA'!AB145*UPD</f>
        <v>3.5561402565411349E-3</v>
      </c>
      <c r="AL147" s="12">
        <f t="shared" si="72"/>
        <v>2.797944491327085E-3</v>
      </c>
      <c r="AM147" s="12">
        <f>'Surv-rate CEA'!AF145*UPFS+'Surv-rate CEA'!AE145*UPD</f>
        <v>0.10957022744556523</v>
      </c>
      <c r="AN147" s="12">
        <f t="shared" si="73"/>
        <v>8.6209033440362792E-2</v>
      </c>
      <c r="AO147" s="12">
        <f>AM147-'Surv-rate CEA'!AE145*UPD</f>
        <v>1.8734201408033002E-2</v>
      </c>
      <c r="AP147" s="12">
        <f t="shared" si="74"/>
        <v>1.4739929206279813E-2</v>
      </c>
      <c r="AQ147" s="42">
        <f>'Surv-rate CEA'!AI145*UPFS+'Surv-rate CEA'!AH145*UPD</f>
        <v>2.5984580792425105E-2</v>
      </c>
      <c r="AR147" s="12">
        <f t="shared" si="75"/>
        <v>2.0444473345470372E-2</v>
      </c>
      <c r="AS147" s="42">
        <f>AQ147-'Surv-rate CEA'!AH145*UPD</f>
        <v>4.2616563141108926E-4</v>
      </c>
      <c r="AT147" s="12">
        <f t="shared" si="76"/>
        <v>3.3530392357453224E-4</v>
      </c>
      <c r="AU147" s="12">
        <f>'Surv-rate CEA'!AL145*UPFS+'Surv-rate CEA'!AK145*UPD</f>
        <v>5.0202458041229747E-2</v>
      </c>
      <c r="AV147" s="12">
        <f t="shared" si="77"/>
        <v>3.9498917588857797E-2</v>
      </c>
      <c r="AW147" s="12">
        <f>AU147-'Surv-rate CEA'!AK145*UPD</f>
        <v>3.6524676518678176E-2</v>
      </c>
      <c r="AX147" s="12">
        <f t="shared" si="78"/>
        <v>2.8737341637457777E-2</v>
      </c>
      <c r="AY147" s="12">
        <f>'Surv-rate CEA'!AO145*UPFS+'Surv-rate CEA'!AN145*UPD</f>
        <v>3.0544759919389038E-2</v>
      </c>
      <c r="AZ147" s="12">
        <f t="shared" si="79"/>
        <v>2.4032388092163636E-2</v>
      </c>
      <c r="BA147" s="12">
        <f>AY147-'Surv-rate CEA'!AN145*UPD</f>
        <v>3.5561402565411349E-3</v>
      </c>
      <c r="BB147" s="12">
        <f t="shared" si="80"/>
        <v>2.797944491327085E-3</v>
      </c>
    </row>
    <row r="148" spans="1:54">
      <c r="A148" s="12">
        <v>143</v>
      </c>
      <c r="B148" s="12">
        <f t="shared" si="81"/>
        <v>8.169863013698631</v>
      </c>
      <c r="C148" s="12">
        <f>'Surv-rate CEA'!D146*Parameter!$D$57+'Surv-rate CEA'!E146*Parameter!$D$58</f>
        <v>5.2740121338345526E-2</v>
      </c>
      <c r="D148" s="12">
        <f t="shared" si="55"/>
        <v>4.1425022913689442E-2</v>
      </c>
      <c r="E148" s="12">
        <f>C148-'Surv-rate CEA'!E146*Parameter!$D$58</f>
        <v>3.3358125781973239E-3</v>
      </c>
      <c r="F148" s="12">
        <f t="shared" si="56"/>
        <v>2.6201326235312855E-3</v>
      </c>
      <c r="G148" s="12">
        <f>'Surv-rate CEA'!G146*Parameter!$D$57+'Surv-rate CEA'!H146*Parameter!$D$58</f>
        <v>2.5655672253932074E-2</v>
      </c>
      <c r="H148" s="12">
        <f t="shared" si="57"/>
        <v>2.0151391085490866E-2</v>
      </c>
      <c r="I148" s="12">
        <f>G148-'Surv-rate CEA'!H146*Parameter!$D$58</f>
        <v>4.1480717126501573E-4</v>
      </c>
      <c r="J148" s="12">
        <f t="shared" si="58"/>
        <v>3.2581260980001807E-4</v>
      </c>
      <c r="K148" s="12">
        <f>'Surv-rate CEA'!K146*Parameter!$D$57+'Surv-rate CEA'!J146*Parameter!$D$58</f>
        <v>4.9572664556087713E-2</v>
      </c>
      <c r="L148" s="12">
        <f t="shared" si="59"/>
        <v>3.8937126290521241E-2</v>
      </c>
      <c r="M148" s="12">
        <f>K148-'Surv-rate CEA'!J146*Parameter!$D$58</f>
        <v>6.05166124359139E-3</v>
      </c>
      <c r="N148" s="12">
        <f t="shared" si="60"/>
        <v>4.7533111286073484E-3</v>
      </c>
      <c r="O148" s="12">
        <f>'Surv-rate CEA'!N146*Parameter!$D$57+'Surv-rate CEA'!M146*Parameter!$D$58</f>
        <v>2.6047110007097654E-2</v>
      </c>
      <c r="P148" s="12">
        <f t="shared" si="61"/>
        <v>2.045884805530215E-2</v>
      </c>
      <c r="Q148" s="12">
        <f>O148-'Surv-rate CEA'!M146*Parameter!$D$58</f>
        <v>4.1480717126501573E-4</v>
      </c>
      <c r="R148" s="12">
        <f t="shared" si="62"/>
        <v>3.2581260980001807E-4</v>
      </c>
      <c r="S148" s="12">
        <f>'Surv-rate CEA'!Q146*Parameter!$D$57+'Surv-rate CEA'!P146*Parameter!$D$58</f>
        <v>4.9572664556087713E-2</v>
      </c>
      <c r="T148" s="12">
        <f t="shared" si="63"/>
        <v>3.8937126290521241E-2</v>
      </c>
      <c r="U148" s="12">
        <f>S148-'Surv-rate CEA'!P146*Parameter!$D$58</f>
        <v>6.05166124359139E-3</v>
      </c>
      <c r="V148" s="12">
        <f t="shared" si="64"/>
        <v>4.7533111286073484E-3</v>
      </c>
      <c r="W148" s="12">
        <f>'Surv-rate CEA'!T146*UPFS+'Surv-rate CEA'!S146*UPD</f>
        <v>2.5655672253932074E-2</v>
      </c>
      <c r="X148" s="12">
        <f t="shared" si="65"/>
        <v>2.0151391085490866E-2</v>
      </c>
      <c r="Y148" s="12">
        <f>W148-'Surv-rate CEA'!S146*UPD</f>
        <v>4.1480717126501573E-4</v>
      </c>
      <c r="Z148" s="12">
        <f t="shared" si="66"/>
        <v>3.2581260980001807E-4</v>
      </c>
      <c r="AA148" s="12">
        <f>'Surv-rate CEA'!W146*UPFS+'Surv-rate CEA'!V146*UPD</f>
        <v>5.7209604867089793E-2</v>
      </c>
      <c r="AB148" s="12">
        <f t="shared" si="67"/>
        <v>4.4935603718060359E-2</v>
      </c>
      <c r="AC148" s="12">
        <f>AA148-'Surv-rate CEA'!V146*UPD</f>
        <v>2.623353351344905E-2</v>
      </c>
      <c r="AD148" s="12">
        <f t="shared" si="68"/>
        <v>2.0605275439735227E-2</v>
      </c>
      <c r="AE148" s="12">
        <f>'Surv-rate CEA'!Z146*UPFS+'Surv-rate CEA'!Y146*UPD</f>
        <v>4.9572664556087713E-2</v>
      </c>
      <c r="AF148" s="12">
        <f t="shared" si="69"/>
        <v>3.8937126290521241E-2</v>
      </c>
      <c r="AG148" s="12">
        <f>AE148-'Surv-rate CEA'!Y146*UPD</f>
        <v>6.05166124359139E-3</v>
      </c>
      <c r="AH148" s="12">
        <f t="shared" si="70"/>
        <v>4.7533111286073484E-3</v>
      </c>
      <c r="AI148" s="12">
        <f>'Surv-rate CEA'!AC146*UPFS+'Surv-rate CEA'!AB146*UPD</f>
        <v>3.0175537131633123E-2</v>
      </c>
      <c r="AJ148" s="12">
        <f t="shared" si="71"/>
        <v>2.3701544201832174E-2</v>
      </c>
      <c r="AK148" s="12">
        <f>AI148-'Surv-rate CEA'!AB146*UPD</f>
        <v>3.488205917304605E-3</v>
      </c>
      <c r="AL148" s="12">
        <f t="shared" si="72"/>
        <v>2.7398308230085567E-3</v>
      </c>
      <c r="AM148" s="12">
        <f>'Surv-rate CEA'!AF146*UPFS+'Surv-rate CEA'!AE146*UPD</f>
        <v>0.10878578953522074</v>
      </c>
      <c r="AN148" s="12">
        <f t="shared" si="73"/>
        <v>8.5446406072331671E-2</v>
      </c>
      <c r="AO148" s="12">
        <f>AM148-'Surv-rate CEA'!AE146*UPD</f>
        <v>1.8487850612848397E-2</v>
      </c>
      <c r="AP148" s="12">
        <f t="shared" si="74"/>
        <v>1.4521385537755335E-2</v>
      </c>
      <c r="AQ148" s="42">
        <f>'Surv-rate CEA'!AI146*UPFS+'Surv-rate CEA'!AH146*UPD</f>
        <v>2.5655672253932074E-2</v>
      </c>
      <c r="AR148" s="12">
        <f t="shared" si="75"/>
        <v>2.0151391085490866E-2</v>
      </c>
      <c r="AS148" s="42">
        <f>AQ148-'Surv-rate CEA'!AH146*UPD</f>
        <v>4.1480717126501573E-4</v>
      </c>
      <c r="AT148" s="12">
        <f t="shared" si="76"/>
        <v>3.2581260980001807E-4</v>
      </c>
      <c r="AU148" s="12">
        <f>'Surv-rate CEA'!AL146*UPFS+'Surv-rate CEA'!AK146*UPD</f>
        <v>4.9686631363590368E-2</v>
      </c>
      <c r="AV148" s="12">
        <f t="shared" si="77"/>
        <v>3.9026642156097476E-2</v>
      </c>
      <c r="AW148" s="12">
        <f>AU148-'Surv-rate CEA'!AK146*UPD</f>
        <v>3.6132125631851704E-2</v>
      </c>
      <c r="AX148" s="12">
        <f t="shared" si="78"/>
        <v>2.8380179913077095E-2</v>
      </c>
      <c r="AY148" s="12">
        <f>'Surv-rate CEA'!AO146*UPFS+'Surv-rate CEA'!AN146*UPD</f>
        <v>3.0175537131633123E-2</v>
      </c>
      <c r="AZ148" s="12">
        <f t="shared" si="79"/>
        <v>2.3701544201832174E-2</v>
      </c>
      <c r="BA148" s="12">
        <f>AY148-'Surv-rate CEA'!AN146*UPD</f>
        <v>3.488205917304605E-3</v>
      </c>
      <c r="BB148" s="12">
        <f t="shared" si="80"/>
        <v>2.7398308230085567E-3</v>
      </c>
    </row>
    <row r="149" spans="1:54">
      <c r="A149" s="12">
        <v>144</v>
      </c>
      <c r="B149" s="12">
        <f t="shared" si="81"/>
        <v>8.2273972602739729</v>
      </c>
      <c r="C149" s="12">
        <f>'Surv-rate CEA'!D147*Parameter!$D$57+'Surv-rate CEA'!E147*Parameter!$D$58</f>
        <v>5.2219879967137825E-2</v>
      </c>
      <c r="D149" s="12">
        <f t="shared" si="55"/>
        <v>4.0946701437990382E-2</v>
      </c>
      <c r="E149" s="12">
        <f>C149-'Surv-rate CEA'!E147*Parameter!$D$58</f>
        <v>3.2718725535260465E-3</v>
      </c>
      <c r="F149" s="12">
        <f t="shared" si="56"/>
        <v>2.5655437867091149E-3</v>
      </c>
      <c r="G149" s="12">
        <f>'Surv-rate CEA'!G147*Parameter!$D$57+'Surv-rate CEA'!H147*Parameter!$D$58</f>
        <v>2.5332436708256648E-2</v>
      </c>
      <c r="H149" s="12">
        <f t="shared" si="57"/>
        <v>1.9863694118840123E-2</v>
      </c>
      <c r="I149" s="12">
        <f>G149-'Surv-rate CEA'!H147*Parameter!$D$58</f>
        <v>4.0380554576704975E-4</v>
      </c>
      <c r="J149" s="12">
        <f t="shared" si="58"/>
        <v>3.1663238467674333E-4</v>
      </c>
      <c r="K149" s="12">
        <f>'Surv-rate CEA'!K147*Parameter!$D$57+'Surv-rate CEA'!J147*Parameter!$D$58</f>
        <v>4.907050628991861E-2</v>
      </c>
      <c r="L149" s="12">
        <f t="shared" si="59"/>
        <v>3.8477211585487579E-2</v>
      </c>
      <c r="M149" s="12">
        <f>K149-'Surv-rate CEA'!J147*Parameter!$D$58</f>
        <v>5.9484424494727073E-3</v>
      </c>
      <c r="N149" s="12">
        <f t="shared" si="60"/>
        <v>4.6642982931578191E-3</v>
      </c>
      <c r="O149" s="12">
        <f>'Surv-rate CEA'!N147*Parameter!$D$57+'Surv-rate CEA'!M147*Parameter!$D$58</f>
        <v>2.5713492645811475E-2</v>
      </c>
      <c r="P149" s="12">
        <f t="shared" si="61"/>
        <v>2.016248805930973E-2</v>
      </c>
      <c r="Q149" s="12">
        <f>O149-'Surv-rate CEA'!M147*Parameter!$D$58</f>
        <v>4.0380554576704975E-4</v>
      </c>
      <c r="R149" s="12">
        <f t="shared" si="62"/>
        <v>3.1663238467674333E-4</v>
      </c>
      <c r="S149" s="12">
        <f>'Surv-rate CEA'!Q147*Parameter!$D$57+'Surv-rate CEA'!P147*Parameter!$D$58</f>
        <v>4.907050628991861E-2</v>
      </c>
      <c r="T149" s="12">
        <f t="shared" si="63"/>
        <v>3.8477211585487579E-2</v>
      </c>
      <c r="U149" s="12">
        <f>S149-'Surv-rate CEA'!P147*Parameter!$D$58</f>
        <v>5.9484424494727073E-3</v>
      </c>
      <c r="V149" s="12">
        <f t="shared" si="64"/>
        <v>4.6642982931578191E-3</v>
      </c>
      <c r="W149" s="12">
        <f>'Surv-rate CEA'!T147*UPFS+'Surv-rate CEA'!S147*UPD</f>
        <v>2.5332436708256648E-2</v>
      </c>
      <c r="X149" s="12">
        <f t="shared" si="65"/>
        <v>1.9863694118840123E-2</v>
      </c>
      <c r="Y149" s="12">
        <f>W149-'Surv-rate CEA'!S147*UPD</f>
        <v>4.0380554576704975E-4</v>
      </c>
      <c r="Z149" s="12">
        <f t="shared" si="66"/>
        <v>3.1663238467674333E-4</v>
      </c>
      <c r="AA149" s="12">
        <f>'Surv-rate CEA'!W147*UPFS+'Surv-rate CEA'!V147*UPD</f>
        <v>5.6656796320590619E-2</v>
      </c>
      <c r="AB149" s="12">
        <f t="shared" si="67"/>
        <v>4.4425780465833772E-2</v>
      </c>
      <c r="AC149" s="12">
        <f>AA149-'Surv-rate CEA'!V147*UPD</f>
        <v>2.5922997614914036E-2</v>
      </c>
      <c r="AD149" s="12">
        <f t="shared" si="68"/>
        <v>2.0326765292903844E-2</v>
      </c>
      <c r="AE149" s="12">
        <f>'Surv-rate CEA'!Z147*UPFS+'Surv-rate CEA'!Y147*UPD</f>
        <v>4.907050628991861E-2</v>
      </c>
      <c r="AF149" s="12">
        <f t="shared" si="69"/>
        <v>3.8477211585487579E-2</v>
      </c>
      <c r="AG149" s="12">
        <f>AE149-'Surv-rate CEA'!Y147*UPD</f>
        <v>5.9484424494727073E-3</v>
      </c>
      <c r="AH149" s="12">
        <f t="shared" si="70"/>
        <v>4.6642982931578191E-3</v>
      </c>
      <c r="AI149" s="12">
        <f>'Surv-rate CEA'!AC147*UPFS+'Surv-rate CEA'!AB147*UPD</f>
        <v>2.9812479219504185E-2</v>
      </c>
      <c r="AJ149" s="12">
        <f t="shared" si="71"/>
        <v>2.3376589270131143E-2</v>
      </c>
      <c r="AK149" s="12">
        <f>AI149-'Surv-rate CEA'!AB147*UPD</f>
        <v>3.4218967007341727E-3</v>
      </c>
      <c r="AL149" s="12">
        <f t="shared" si="72"/>
        <v>2.6831808622459806E-3</v>
      </c>
      <c r="AM149" s="12">
        <f>'Surv-rate CEA'!AF147*UPFS+'Surv-rate CEA'!AE147*UPD</f>
        <v>0.1080106286633571</v>
      </c>
      <c r="AN149" s="12">
        <f t="shared" si="73"/>
        <v>8.4693395825332016E-2</v>
      </c>
      <c r="AO149" s="12">
        <f>AM149-'Surv-rate CEA'!AE147*UPD</f>
        <v>1.8245937152874175E-2</v>
      </c>
      <c r="AP149" s="12">
        <f t="shared" si="74"/>
        <v>1.430702141646505E-2</v>
      </c>
      <c r="AQ149" s="42">
        <f>'Surv-rate CEA'!AI147*UPFS+'Surv-rate CEA'!AH147*UPD</f>
        <v>2.5332436708256648E-2</v>
      </c>
      <c r="AR149" s="12">
        <f t="shared" si="75"/>
        <v>1.9863694118840123E-2</v>
      </c>
      <c r="AS149" s="42">
        <f>AQ149-'Surv-rate CEA'!AH147*UPD</f>
        <v>4.0380554576704975E-4</v>
      </c>
      <c r="AT149" s="12">
        <f t="shared" si="76"/>
        <v>3.1663238467674333E-4</v>
      </c>
      <c r="AU149" s="12">
        <f>'Surv-rate CEA'!AL147*UPFS+'Surv-rate CEA'!AK147*UPD</f>
        <v>4.917848031405319E-2</v>
      </c>
      <c r="AV149" s="12">
        <f t="shared" si="77"/>
        <v>3.8561876278935349E-2</v>
      </c>
      <c r="AW149" s="12">
        <f>AU149-'Surv-rate CEA'!AK147*UPD</f>
        <v>3.5745709441678868E-2</v>
      </c>
      <c r="AX149" s="12">
        <f t="shared" si="78"/>
        <v>2.8028959337299722E-2</v>
      </c>
      <c r="AY149" s="12">
        <f>'Surv-rate CEA'!AO147*UPFS+'Surv-rate CEA'!AN147*UPD</f>
        <v>2.9812479219504185E-2</v>
      </c>
      <c r="AZ149" s="12">
        <f t="shared" si="79"/>
        <v>2.3376589270131143E-2</v>
      </c>
      <c r="BA149" s="12">
        <f>AY149-'Surv-rate CEA'!AN147*UPD</f>
        <v>3.4218967007341727E-3</v>
      </c>
      <c r="BB149" s="12">
        <f t="shared" si="80"/>
        <v>2.6831808622459806E-3</v>
      </c>
    </row>
    <row r="150" spans="1:54">
      <c r="A150" s="12">
        <v>145</v>
      </c>
      <c r="B150" s="12">
        <f t="shared" si="81"/>
        <v>8.2849315068493148</v>
      </c>
      <c r="C150" s="12">
        <f>'Surv-rate CEA'!D148*Parameter!$D$57+'Surv-rate CEA'!E148*Parameter!$D$58</f>
        <v>5.1707163601269916E-2</v>
      </c>
      <c r="D150" s="12">
        <f t="shared" si="55"/>
        <v>4.047577637093977E-2</v>
      </c>
      <c r="E150" s="12">
        <f>C150-'Surv-rate CEA'!E148*Parameter!$D$58</f>
        <v>3.2094642705256179E-3</v>
      </c>
      <c r="F150" s="12">
        <f t="shared" si="56"/>
        <v>2.51233192920924E-3</v>
      </c>
      <c r="G150" s="12">
        <f>'Surv-rate CEA'!G148*Parameter!$D$57+'Surv-rate CEA'!H148*Parameter!$D$58</f>
        <v>2.5014748414709419E-2</v>
      </c>
      <c r="H150" s="12">
        <f t="shared" si="57"/>
        <v>1.9581259003428143E-2</v>
      </c>
      <c r="I150" s="12">
        <f>G150-'Surv-rate CEA'!H148*Parameter!$D$58</f>
        <v>3.9314779469599298E-4</v>
      </c>
      <c r="J150" s="12">
        <f t="shared" si="58"/>
        <v>3.0775159785504719E-4</v>
      </c>
      <c r="K150" s="12">
        <f>'Surv-rate CEA'!K148*Parameter!$D$57+'Surv-rate CEA'!J148*Parameter!$D$58</f>
        <v>4.8575745248105255E-2</v>
      </c>
      <c r="L150" s="12">
        <f t="shared" si="59"/>
        <v>3.8024537893348309E-2</v>
      </c>
      <c r="M150" s="12">
        <f>K150-'Surv-rate CEA'!J148*Parameter!$D$58</f>
        <v>5.8474800075097935E-3</v>
      </c>
      <c r="N150" s="12">
        <f t="shared" si="60"/>
        <v>4.5773404811494008E-3</v>
      </c>
      <c r="O150" s="12">
        <f>'Surv-rate CEA'!N148*Parameter!$D$57+'Surv-rate CEA'!M148*Parameter!$D$58</f>
        <v>2.5385747037873243E-2</v>
      </c>
      <c r="P150" s="12">
        <f t="shared" si="61"/>
        <v>1.9871672483094172E-2</v>
      </c>
      <c r="Q150" s="12">
        <f>O150-'Surv-rate CEA'!M148*Parameter!$D$58</f>
        <v>3.9314779469599298E-4</v>
      </c>
      <c r="R150" s="12">
        <f t="shared" si="62"/>
        <v>3.0775159785504719E-4</v>
      </c>
      <c r="S150" s="12">
        <f>'Surv-rate CEA'!Q148*Parameter!$D$57+'Surv-rate CEA'!P148*Parameter!$D$58</f>
        <v>4.8575745248105255E-2</v>
      </c>
      <c r="T150" s="12">
        <f t="shared" si="63"/>
        <v>3.8024537893348309E-2</v>
      </c>
      <c r="U150" s="12">
        <f>S150-'Surv-rate CEA'!P148*Parameter!$D$58</f>
        <v>5.8474800075097935E-3</v>
      </c>
      <c r="V150" s="12">
        <f t="shared" si="64"/>
        <v>4.5773404811494008E-3</v>
      </c>
      <c r="W150" s="12">
        <f>'Surv-rate CEA'!T148*UPFS+'Surv-rate CEA'!S148*UPD</f>
        <v>2.5014748414709419E-2</v>
      </c>
      <c r="X150" s="12">
        <f t="shared" si="65"/>
        <v>1.9581259003428143E-2</v>
      </c>
      <c r="Y150" s="12">
        <f>W150-'Surv-rate CEA'!S148*UPD</f>
        <v>3.9314779469599298E-4</v>
      </c>
      <c r="Z150" s="12">
        <f t="shared" si="66"/>
        <v>3.0775159785504719E-4</v>
      </c>
      <c r="AA150" s="12">
        <f>'Surv-rate CEA'!W148*UPFS+'Surv-rate CEA'!V148*UPD</f>
        <v>5.6111867142041277E-2</v>
      </c>
      <c r="AB150" s="12">
        <f t="shared" si="67"/>
        <v>4.3923727932764937E-2</v>
      </c>
      <c r="AC150" s="12">
        <f>AA150-'Surv-rate CEA'!V148*UPD</f>
        <v>2.5617641226109489E-2</v>
      </c>
      <c r="AD150" s="12">
        <f t="shared" si="68"/>
        <v>2.0053196601824606E-2</v>
      </c>
      <c r="AE150" s="12">
        <f>'Surv-rate CEA'!Z148*UPFS+'Surv-rate CEA'!Y148*UPD</f>
        <v>4.8575745248105255E-2</v>
      </c>
      <c r="AF150" s="12">
        <f t="shared" si="69"/>
        <v>3.8024537893348309E-2</v>
      </c>
      <c r="AG150" s="12">
        <f>AE150-'Surv-rate CEA'!Y148*UPD</f>
        <v>5.8474800075097935E-3</v>
      </c>
      <c r="AH150" s="12">
        <f t="shared" si="70"/>
        <v>4.5773404811494008E-3</v>
      </c>
      <c r="AI150" s="12">
        <f>'Surv-rate CEA'!AC148*UPFS+'Surv-rate CEA'!AB148*UPD</f>
        <v>2.9455452755716208E-2</v>
      </c>
      <c r="AJ150" s="12">
        <f t="shared" si="71"/>
        <v>2.3057391579991246E-2</v>
      </c>
      <c r="AK150" s="12">
        <f>AI150-'Surv-rate CEA'!AB148*UPD</f>
        <v>3.3571655684288271E-3</v>
      </c>
      <c r="AL150" s="12">
        <f t="shared" si="72"/>
        <v>2.6279508161729222E-3</v>
      </c>
      <c r="AM150" s="12">
        <f>'Surv-rate CEA'!AF148*UPFS+'Surv-rate CEA'!AE148*UPD</f>
        <v>0.10724458716566437</v>
      </c>
      <c r="AN150" s="12">
        <f t="shared" si="73"/>
        <v>8.39498364401597E-2</v>
      </c>
      <c r="AO150" s="12">
        <f>AM150-'Surv-rate CEA'!AE148*UPD</f>
        <v>1.800835823440973E-2</v>
      </c>
      <c r="AP150" s="12">
        <f t="shared" si="74"/>
        <v>1.4096736891710654E-2</v>
      </c>
      <c r="AQ150" s="42">
        <f>'Surv-rate CEA'!AI148*UPFS+'Surv-rate CEA'!AH148*UPD</f>
        <v>2.5014748414709419E-2</v>
      </c>
      <c r="AR150" s="12">
        <f t="shared" si="75"/>
        <v>1.9581259003428143E-2</v>
      </c>
      <c r="AS150" s="42">
        <f>AQ150-'Surv-rate CEA'!AH148*UPD</f>
        <v>3.9314779469599298E-4</v>
      </c>
      <c r="AT150" s="12">
        <f t="shared" si="76"/>
        <v>3.0775159785504719E-4</v>
      </c>
      <c r="AU150" s="12">
        <f>'Surv-rate CEA'!AL148*UPFS+'Surv-rate CEA'!AK148*UPD</f>
        <v>4.8677852422800531E-2</v>
      </c>
      <c r="AV150" s="12">
        <f t="shared" si="77"/>
        <v>3.8104466222055419E-2</v>
      </c>
      <c r="AW150" s="12">
        <f>AU150-'Surv-rate CEA'!AK148*UPD</f>
        <v>3.5365300023124588E-2</v>
      </c>
      <c r="AX150" s="12">
        <f t="shared" si="78"/>
        <v>2.7683552438989827E-2</v>
      </c>
      <c r="AY150" s="12">
        <f>'Surv-rate CEA'!AO148*UPFS+'Surv-rate CEA'!AN148*UPD</f>
        <v>2.9455452755716208E-2</v>
      </c>
      <c r="AZ150" s="12">
        <f t="shared" si="79"/>
        <v>2.3057391579991246E-2</v>
      </c>
      <c r="BA150" s="12">
        <f>AY150-'Surv-rate CEA'!AN148*UPD</f>
        <v>3.3571655684288271E-3</v>
      </c>
      <c r="BB150" s="12">
        <f t="shared" si="80"/>
        <v>2.6279508161729222E-3</v>
      </c>
    </row>
    <row r="151" spans="1:54">
      <c r="A151" s="12">
        <v>146</v>
      </c>
      <c r="B151" s="12">
        <f t="shared" si="81"/>
        <v>8.3424657534246567</v>
      </c>
      <c r="C151" s="12">
        <f>'Surv-rate CEA'!D149*Parameter!$D$57+'Surv-rate CEA'!E149*Parameter!$D$58</f>
        <v>5.1201825784459663E-2</v>
      </c>
      <c r="D151" s="12">
        <f t="shared" si="55"/>
        <v>4.0012099499049311E-2</v>
      </c>
      <c r="E151" s="12">
        <f>C151-'Surv-rate CEA'!E149*Parameter!$D$58</f>
        <v>3.1485433931477264E-3</v>
      </c>
      <c r="F151" s="12">
        <f t="shared" si="56"/>
        <v>2.4604558449542136E-3</v>
      </c>
      <c r="G151" s="12">
        <f>'Surv-rate CEA'!G149*Parameter!$D$57+'Surv-rate CEA'!H149*Parameter!$D$58</f>
        <v>2.47024850649861E-2</v>
      </c>
      <c r="H151" s="12">
        <f t="shared" si="57"/>
        <v>1.9303965730729733E-2</v>
      </c>
      <c r="I151" s="12">
        <f>G151-'Surv-rate CEA'!H149*Parameter!$D$58</f>
        <v>3.8282149342912936E-4</v>
      </c>
      <c r="J151" s="12">
        <f t="shared" si="58"/>
        <v>2.9915909151251416E-4</v>
      </c>
      <c r="K151" s="12">
        <f>'Surv-rate CEA'!K149*Parameter!$D$57+'Surv-rate CEA'!J149*Parameter!$D$58</f>
        <v>4.8088235573648427E-2</v>
      </c>
      <c r="L151" s="12">
        <f t="shared" si="59"/>
        <v>3.7578958113843923E-2</v>
      </c>
      <c r="M151" s="12">
        <f>K151-'Surv-rate CEA'!J149*Parameter!$D$58</f>
        <v>5.7487132460106866E-3</v>
      </c>
      <c r="N151" s="12">
        <f t="shared" si="60"/>
        <v>4.4923805521930316E-3</v>
      </c>
      <c r="O151" s="12">
        <f>'Surv-rate CEA'!N149*Parameter!$D$57+'Surv-rate CEA'!M149*Parameter!$D$58</f>
        <v>2.5063739150334715E-2</v>
      </c>
      <c r="P151" s="12">
        <f t="shared" si="61"/>
        <v>1.9586270788917597E-2</v>
      </c>
      <c r="Q151" s="12">
        <f>O151-'Surv-rate CEA'!M149*Parameter!$D$58</f>
        <v>3.8282149342912936E-4</v>
      </c>
      <c r="R151" s="12">
        <f t="shared" si="62"/>
        <v>2.9915909151251416E-4</v>
      </c>
      <c r="S151" s="12">
        <f>'Surv-rate CEA'!Q149*Parameter!$D$57+'Surv-rate CEA'!P149*Parameter!$D$58</f>
        <v>4.8088235573648427E-2</v>
      </c>
      <c r="T151" s="12">
        <f t="shared" si="63"/>
        <v>3.7578958113843923E-2</v>
      </c>
      <c r="U151" s="12">
        <f>S151-'Surv-rate CEA'!P149*Parameter!$D$58</f>
        <v>5.7487132460106866E-3</v>
      </c>
      <c r="V151" s="12">
        <f t="shared" si="64"/>
        <v>4.4923805521930316E-3</v>
      </c>
      <c r="W151" s="12">
        <f>'Surv-rate CEA'!T149*UPFS+'Surv-rate CEA'!S149*UPD</f>
        <v>2.47024850649861E-2</v>
      </c>
      <c r="X151" s="12">
        <f t="shared" si="65"/>
        <v>1.9303965730729733E-2</v>
      </c>
      <c r="Y151" s="12">
        <f>W151-'Surv-rate CEA'!S149*UPD</f>
        <v>3.8282149342912936E-4</v>
      </c>
      <c r="Z151" s="12">
        <f t="shared" si="66"/>
        <v>2.9915909151251416E-4</v>
      </c>
      <c r="AA151" s="12">
        <f>'Surv-rate CEA'!W149*UPFS+'Surv-rate CEA'!V149*UPD</f>
        <v>5.5574665756646685E-2</v>
      </c>
      <c r="AB151" s="12">
        <f t="shared" si="67"/>
        <v>4.3429292253016907E-2</v>
      </c>
      <c r="AC151" s="12">
        <f>AA151-'Surv-rate CEA'!V149*UPD</f>
        <v>2.5317351248128967E-2</v>
      </c>
      <c r="AD151" s="12">
        <f t="shared" si="68"/>
        <v>1.978445810617897E-2</v>
      </c>
      <c r="AE151" s="12">
        <f>'Surv-rate CEA'!Z149*UPFS+'Surv-rate CEA'!Y149*UPD</f>
        <v>4.8088235573648427E-2</v>
      </c>
      <c r="AF151" s="12">
        <f t="shared" si="69"/>
        <v>3.7578958113843923E-2</v>
      </c>
      <c r="AG151" s="12">
        <f>AE151-'Surv-rate CEA'!Y149*UPD</f>
        <v>5.7487132460106866E-3</v>
      </c>
      <c r="AH151" s="12">
        <f t="shared" si="70"/>
        <v>4.4923805521930316E-3</v>
      </c>
      <c r="AI151" s="12">
        <f>'Surv-rate CEA'!AC149*UPFS+'Surv-rate CEA'!AB149*UPD</f>
        <v>2.9104327889554853E-2</v>
      </c>
      <c r="AJ151" s="12">
        <f t="shared" si="71"/>
        <v>2.2743823008812922E-2</v>
      </c>
      <c r="AK151" s="12">
        <f>AI151-'Surv-rate CEA'!AB149*UPD</f>
        <v>3.2939670862532876E-3</v>
      </c>
      <c r="AL151" s="12">
        <f t="shared" si="72"/>
        <v>2.5740984190013479E-3</v>
      </c>
      <c r="AM151" s="12">
        <f>'Surv-rate CEA'!AF149*UPFS+'Surv-rate CEA'!AE149*UPD</f>
        <v>0.10648751091401429</v>
      </c>
      <c r="AN151" s="12">
        <f t="shared" si="73"/>
        <v>8.3215565398662733E-2</v>
      </c>
      <c r="AO151" s="12">
        <f>AM151-'Surv-rate CEA'!AE149*UPD</f>
        <v>1.7775013993132333E-2</v>
      </c>
      <c r="AP151" s="12">
        <f t="shared" si="74"/>
        <v>1.3890434913085984E-2</v>
      </c>
      <c r="AQ151" s="42">
        <f>'Surv-rate CEA'!AI149*UPFS+'Surv-rate CEA'!AH149*UPD</f>
        <v>2.47024850649861E-2</v>
      </c>
      <c r="AR151" s="12">
        <f t="shared" si="75"/>
        <v>1.9303965730729733E-2</v>
      </c>
      <c r="AS151" s="42">
        <f>AQ151-'Surv-rate CEA'!AH149*UPD</f>
        <v>3.8282149342912936E-4</v>
      </c>
      <c r="AT151" s="12">
        <f t="shared" si="76"/>
        <v>2.9915909151251416E-4</v>
      </c>
      <c r="AU151" s="12">
        <f>'Surv-rate CEA'!AL149*UPFS+'Surv-rate CEA'!AK149*UPD</f>
        <v>4.8184599043683593E-2</v>
      </c>
      <c r="AV151" s="12">
        <f t="shared" si="77"/>
        <v>3.7654262161932982E-2</v>
      </c>
      <c r="AW151" s="12">
        <f>AU151-'Surv-rate CEA'!AK149*UPD</f>
        <v>3.4990772812488483E-2</v>
      </c>
      <c r="AX151" s="12">
        <f t="shared" si="78"/>
        <v>2.7343835143996974E-2</v>
      </c>
      <c r="AY151" s="12">
        <f>'Surv-rate CEA'!AO149*UPFS+'Surv-rate CEA'!AN149*UPD</f>
        <v>2.9104327889554853E-2</v>
      </c>
      <c r="AZ151" s="12">
        <f t="shared" si="79"/>
        <v>2.2743823008812922E-2</v>
      </c>
      <c r="BA151" s="12">
        <f>AY151-'Surv-rate CEA'!AN149*UPD</f>
        <v>3.2939670862532876E-3</v>
      </c>
      <c r="BB151" s="12">
        <f t="shared" si="80"/>
        <v>2.5740984190013479E-3</v>
      </c>
    </row>
    <row r="152" spans="1:54">
      <c r="A152" s="12">
        <v>147</v>
      </c>
      <c r="B152" s="12">
        <f t="shared" si="81"/>
        <v>8.4</v>
      </c>
      <c r="C152" s="12">
        <f>'Surv-rate CEA'!D150*Parameter!$D$57+'Surv-rate CEA'!E150*Parameter!$D$58</f>
        <v>5.0703723678236876E-2</v>
      </c>
      <c r="D152" s="12">
        <f t="shared" si="55"/>
        <v>3.9555526319481414E-2</v>
      </c>
      <c r="E152" s="12">
        <f>C152-'Surv-rate CEA'!E150*Parameter!$D$58</f>
        <v>3.0890670958905186E-3</v>
      </c>
      <c r="F152" s="12">
        <f t="shared" si="56"/>
        <v>2.4098757635543809E-3</v>
      </c>
      <c r="G152" s="12">
        <f>'Surv-rate CEA'!G150*Parameter!$D$57+'Surv-rate CEA'!H150*Parameter!$D$58</f>
        <v>2.4395527671376465E-2</v>
      </c>
      <c r="H152" s="12">
        <f t="shared" si="57"/>
        <v>1.9031697612713169E-2</v>
      </c>
      <c r="I152" s="12">
        <f>G152-'Surv-rate CEA'!H150*Parameter!$D$58</f>
        <v>3.7281472808806115E-4</v>
      </c>
      <c r="J152" s="12">
        <f t="shared" si="58"/>
        <v>2.908441771014796E-4</v>
      </c>
      <c r="K152" s="12">
        <f>'Surv-rate CEA'!K150*Parameter!$D$57+'Surv-rate CEA'!J150*Parameter!$D$58</f>
        <v>4.7607835047043731E-2</v>
      </c>
      <c r="L152" s="12">
        <f t="shared" si="59"/>
        <v>3.7140328867505991E-2</v>
      </c>
      <c r="M152" s="12">
        <f>K152-'Surv-rate CEA'!J150*Parameter!$D$58</f>
        <v>5.6520834389051922E-3</v>
      </c>
      <c r="N152" s="12">
        <f t="shared" si="60"/>
        <v>4.4093632382167791E-3</v>
      </c>
      <c r="O152" s="12">
        <f>'Surv-rate CEA'!N150*Parameter!$D$57+'Surv-rate CEA'!M150*Parameter!$D$58</f>
        <v>2.4747338752811678E-2</v>
      </c>
      <c r="P152" s="12">
        <f t="shared" si="61"/>
        <v>1.9306156202372311E-2</v>
      </c>
      <c r="Q152" s="12">
        <f>O152-'Surv-rate CEA'!M150*Parameter!$D$58</f>
        <v>3.7281472808806115E-4</v>
      </c>
      <c r="R152" s="12">
        <f t="shared" si="62"/>
        <v>2.908441771014796E-4</v>
      </c>
      <c r="S152" s="12">
        <f>'Surv-rate CEA'!Q150*Parameter!$D$57+'Surv-rate CEA'!P150*Parameter!$D$58</f>
        <v>4.7607835047043731E-2</v>
      </c>
      <c r="T152" s="12">
        <f t="shared" si="63"/>
        <v>3.7140328867505991E-2</v>
      </c>
      <c r="U152" s="12">
        <f>S152-'Surv-rate CEA'!P150*Parameter!$D$58</f>
        <v>5.6520834389051922E-3</v>
      </c>
      <c r="V152" s="12">
        <f t="shared" si="64"/>
        <v>4.4093632382167791E-3</v>
      </c>
      <c r="W152" s="12">
        <f>'Surv-rate CEA'!T150*UPFS+'Surv-rate CEA'!S150*UPD</f>
        <v>2.4395527671376465E-2</v>
      </c>
      <c r="X152" s="12">
        <f t="shared" si="65"/>
        <v>1.9031697612713169E-2</v>
      </c>
      <c r="Y152" s="12">
        <f>W152-'Surv-rate CEA'!S150*UPD</f>
        <v>3.7281472808806115E-4</v>
      </c>
      <c r="Z152" s="12">
        <f t="shared" si="66"/>
        <v>2.908441771014796E-4</v>
      </c>
      <c r="AA152" s="12">
        <f>'Surv-rate CEA'!W150*UPFS+'Surv-rate CEA'!V150*UPD</f>
        <v>5.5045044296324799E-2</v>
      </c>
      <c r="AB152" s="12">
        <f t="shared" si="67"/>
        <v>4.2942323373280272E-2</v>
      </c>
      <c r="AC152" s="12">
        <f>AA152-'Surv-rate CEA'!V150*UPD</f>
        <v>2.5022017656073349E-2</v>
      </c>
      <c r="AD152" s="12">
        <f t="shared" si="68"/>
        <v>1.9520441619678589E-2</v>
      </c>
      <c r="AE152" s="12">
        <f>'Surv-rate CEA'!Z150*UPFS+'Surv-rate CEA'!Y150*UPD</f>
        <v>4.7607835047043731E-2</v>
      </c>
      <c r="AF152" s="12">
        <f t="shared" si="69"/>
        <v>3.7140328867505991E-2</v>
      </c>
      <c r="AG152" s="12">
        <f>AE152-'Surv-rate CEA'!Y150*UPD</f>
        <v>5.6520834389051922E-3</v>
      </c>
      <c r="AH152" s="12">
        <f t="shared" si="70"/>
        <v>4.4093632382167791E-3</v>
      </c>
      <c r="AI152" s="12">
        <f>'Surv-rate CEA'!AC150*UPFS+'Surv-rate CEA'!AB150*UPD</f>
        <v>2.8758978232061947E-2</v>
      </c>
      <c r="AJ152" s="12">
        <f t="shared" si="71"/>
        <v>2.2435758911884249E-2</v>
      </c>
      <c r="AK152" s="12">
        <f>AI152-'Surv-rate CEA'!AB150*UPD</f>
        <v>3.2322573611983582E-3</v>
      </c>
      <c r="AL152" s="12">
        <f t="shared" si="72"/>
        <v>2.521582870985405E-3</v>
      </c>
      <c r="AM152" s="12">
        <f>'Surv-rate CEA'!AF150*UPFS+'Surv-rate CEA'!AE150*UPD</f>
        <v>0.10573924921745873</v>
      </c>
      <c r="AN152" s="12">
        <f t="shared" si="73"/>
        <v>8.2490423819082198E-2</v>
      </c>
      <c r="AO152" s="12">
        <f>AM152-'Surv-rate CEA'!AE150*UPD</f>
        <v>1.754580739468603E-2</v>
      </c>
      <c r="AP152" s="12">
        <f t="shared" si="74"/>
        <v>1.3688021230972213E-2</v>
      </c>
      <c r="AQ152" s="42">
        <f>'Surv-rate CEA'!AI150*UPFS+'Surv-rate CEA'!AH150*UPD</f>
        <v>2.4395527671376465E-2</v>
      </c>
      <c r="AR152" s="12">
        <f t="shared" si="75"/>
        <v>1.9031697612713169E-2</v>
      </c>
      <c r="AS152" s="42">
        <f>AQ152-'Surv-rate CEA'!AH150*UPD</f>
        <v>3.7281472808806115E-4</v>
      </c>
      <c r="AT152" s="12">
        <f t="shared" si="76"/>
        <v>2.908441771014796E-4</v>
      </c>
      <c r="AU152" s="12">
        <f>'Surv-rate CEA'!AL150*UPFS+'Surv-rate CEA'!AK150*UPD</f>
        <v>4.7698575237875344E-2</v>
      </c>
      <c r="AV152" s="12">
        <f t="shared" si="77"/>
        <v>3.7211118066923607E-2</v>
      </c>
      <c r="AW152" s="12">
        <f>AU152-'Surv-rate CEA'!AK150*UPD</f>
        <v>3.4622006500483408E-2</v>
      </c>
      <c r="AX152" s="12">
        <f t="shared" si="78"/>
        <v>2.7009686666286073E-2</v>
      </c>
      <c r="AY152" s="12">
        <f>'Surv-rate CEA'!AO150*UPFS+'Surv-rate CEA'!AN150*UPD</f>
        <v>2.8758978232061947E-2</v>
      </c>
      <c r="AZ152" s="12">
        <f t="shared" si="79"/>
        <v>2.2435758911884249E-2</v>
      </c>
      <c r="BA152" s="12">
        <f>AY152-'Surv-rate CEA'!AN150*UPD</f>
        <v>3.2322573611983582E-3</v>
      </c>
      <c r="BB152" s="12">
        <f t="shared" si="80"/>
        <v>2.521582870985405E-3</v>
      </c>
    </row>
    <row r="153" spans="1:54">
      <c r="A153" s="12">
        <v>148</v>
      </c>
      <c r="B153" s="12">
        <f t="shared" si="81"/>
        <v>8.4575342465753423</v>
      </c>
      <c r="C153" s="12">
        <f>'Surv-rate CEA'!D151*Parameter!$D$57+'Surv-rate CEA'!E151*Parameter!$D$58</f>
        <v>5.0212717953101775E-2</v>
      </c>
      <c r="D153" s="12">
        <f t="shared" si="55"/>
        <v>3.9105915927693025E-2</v>
      </c>
      <c r="E153" s="12">
        <f>C153-'Surv-rate CEA'!E151*Parameter!$D$58</f>
        <v>3.0309940044551051E-3</v>
      </c>
      <c r="F153" s="12">
        <f t="shared" si="56"/>
        <v>2.3605532930176918E-3</v>
      </c>
      <c r="G153" s="12">
        <f>'Surv-rate CEA'!G151*Parameter!$D$57+'Surv-rate CEA'!H151*Parameter!$D$58</f>
        <v>2.409376045921276E-2</v>
      </c>
      <c r="H153" s="12">
        <f t="shared" si="57"/>
        <v>1.8764341173086129E-2</v>
      </c>
      <c r="I153" s="12">
        <f>G153-'Surv-rate CEA'!H151*Parameter!$D$58</f>
        <v>3.6311607196528803E-4</v>
      </c>
      <c r="J153" s="12">
        <f t="shared" si="58"/>
        <v>2.8279661331082181E-4</v>
      </c>
      <c r="K153" s="12">
        <f>'Surv-rate CEA'!K151*Parameter!$D$57+'Surv-rate CEA'!J151*Parameter!$D$58</f>
        <v>4.7134404976073671E-2</v>
      </c>
      <c r="L153" s="12">
        <f t="shared" si="59"/>
        <v>3.6708510382125435E-2</v>
      </c>
      <c r="M153" s="12">
        <f>K153-'Surv-rate CEA'!J151*Parameter!$D$58</f>
        <v>5.5575337330901267E-3</v>
      </c>
      <c r="N153" s="12">
        <f t="shared" si="60"/>
        <v>4.3282350725273823E-3</v>
      </c>
      <c r="O153" s="12">
        <f>'Surv-rate CEA'!N151*Parameter!$D$57+'Surv-rate CEA'!M151*Parameter!$D$58</f>
        <v>2.4436419287687045E-2</v>
      </c>
      <c r="P153" s="12">
        <f t="shared" si="61"/>
        <v>1.9031205582830144E-2</v>
      </c>
      <c r="Q153" s="12">
        <f>O153-'Surv-rate CEA'!M151*Parameter!$D$58</f>
        <v>3.6311607196528803E-4</v>
      </c>
      <c r="R153" s="12">
        <f t="shared" si="62"/>
        <v>2.8279661331082181E-4</v>
      </c>
      <c r="S153" s="12">
        <f>'Surv-rate CEA'!Q151*Parameter!$D$57+'Surv-rate CEA'!P151*Parameter!$D$58</f>
        <v>4.7134404976073671E-2</v>
      </c>
      <c r="T153" s="12">
        <f t="shared" si="63"/>
        <v>3.6708510382125435E-2</v>
      </c>
      <c r="U153" s="12">
        <f>S153-'Surv-rate CEA'!P151*Parameter!$D$58</f>
        <v>5.5575337330901267E-3</v>
      </c>
      <c r="V153" s="12">
        <f t="shared" si="64"/>
        <v>4.3282350725273823E-3</v>
      </c>
      <c r="W153" s="12">
        <f>'Surv-rate CEA'!T151*UPFS+'Surv-rate CEA'!S151*UPD</f>
        <v>2.409376045921276E-2</v>
      </c>
      <c r="X153" s="12">
        <f t="shared" si="65"/>
        <v>1.8764341173086129E-2</v>
      </c>
      <c r="Y153" s="12">
        <f>W153-'Surv-rate CEA'!S151*UPD</f>
        <v>3.6311607196528803E-4</v>
      </c>
      <c r="Z153" s="12">
        <f t="shared" si="66"/>
        <v>2.8279661331082181E-4</v>
      </c>
      <c r="AA153" s="12">
        <f>'Surv-rate CEA'!W151*UPFS+'Surv-rate CEA'!V151*UPD</f>
        <v>5.4522858489216244E-2</v>
      </c>
      <c r="AB153" s="12">
        <f t="shared" si="67"/>
        <v>4.2462674938413381E-2</v>
      </c>
      <c r="AC153" s="12">
        <f>AA153-'Surv-rate CEA'!V151*UPD</f>
        <v>2.4731533398739625E-2</v>
      </c>
      <c r="AD153" s="12">
        <f t="shared" si="68"/>
        <v>1.9261041928806812E-2</v>
      </c>
      <c r="AE153" s="12">
        <f>'Surv-rate CEA'!Z151*UPFS+'Surv-rate CEA'!Y151*UPD</f>
        <v>4.7134404976073671E-2</v>
      </c>
      <c r="AF153" s="12">
        <f t="shared" si="69"/>
        <v>3.6708510382125435E-2</v>
      </c>
      <c r="AG153" s="12">
        <f>AE153-'Surv-rate CEA'!Y151*UPD</f>
        <v>5.5575337330901267E-3</v>
      </c>
      <c r="AH153" s="12">
        <f t="shared" si="70"/>
        <v>4.3282350725273823E-3</v>
      </c>
      <c r="AI153" s="12">
        <f>'Surv-rate CEA'!AC151*UPFS+'Surv-rate CEA'!AB151*UPD</f>
        <v>2.8419280745522461E-2</v>
      </c>
      <c r="AJ153" s="12">
        <f t="shared" si="71"/>
        <v>2.2133078010194721E-2</v>
      </c>
      <c r="AK153" s="12">
        <f>AI153-'Surv-rate CEA'!AB151*UPD</f>
        <v>3.1719939810613412E-3</v>
      </c>
      <c r="AL153" s="12">
        <f t="shared" si="72"/>
        <v>2.470364780141733E-3</v>
      </c>
      <c r="AM153" s="12">
        <f>'Surv-rate CEA'!AF151*UPFS+'Surv-rate CEA'!AE151*UPD</f>
        <v>0.10499965472655606</v>
      </c>
      <c r="AN153" s="12">
        <f t="shared" si="73"/>
        <v>8.1774256354905234E-2</v>
      </c>
      <c r="AO153" s="12">
        <f>AM153-'Surv-rate CEA'!AE151*UPD</f>
        <v>1.7320644139190516E-2</v>
      </c>
      <c r="AP153" s="12">
        <f t="shared" si="74"/>
        <v>1.3489404300984113E-2</v>
      </c>
      <c r="AQ153" s="42">
        <f>'Surv-rate CEA'!AI151*UPFS+'Surv-rate CEA'!AH151*UPD</f>
        <v>2.409376045921276E-2</v>
      </c>
      <c r="AR153" s="12">
        <f t="shared" si="75"/>
        <v>1.8764341173086129E-2</v>
      </c>
      <c r="AS153" s="42">
        <f>AQ153-'Surv-rate CEA'!AH151*UPD</f>
        <v>3.6311607196528803E-4</v>
      </c>
      <c r="AT153" s="12">
        <f t="shared" si="76"/>
        <v>2.8279661331082181E-4</v>
      </c>
      <c r="AU153" s="12">
        <f>'Surv-rate CEA'!AL151*UPFS+'Surv-rate CEA'!AK151*UPD</f>
        <v>4.7219639661693923E-2</v>
      </c>
      <c r="AV153" s="12">
        <f t="shared" si="77"/>
        <v>3.6774891581667392E-2</v>
      </c>
      <c r="AW153" s="12">
        <f>AU153-'Surv-rate CEA'!AK151*UPD</f>
        <v>3.4258882929312333E-2</v>
      </c>
      <c r="AX153" s="12">
        <f t="shared" si="78"/>
        <v>2.6680989403155927E-2</v>
      </c>
      <c r="AY153" s="12">
        <f>'Surv-rate CEA'!AO151*UPFS+'Surv-rate CEA'!AN151*UPD</f>
        <v>2.8419280745522461E-2</v>
      </c>
      <c r="AZ153" s="12">
        <f t="shared" si="79"/>
        <v>2.2133078010194721E-2</v>
      </c>
      <c r="BA153" s="12">
        <f>AY153-'Surv-rate CEA'!AN151*UPD</f>
        <v>3.1719939810613412E-3</v>
      </c>
      <c r="BB153" s="12">
        <f t="shared" si="80"/>
        <v>2.470364780141733E-3</v>
      </c>
    </row>
    <row r="154" spans="1:54">
      <c r="A154" s="12">
        <v>149</v>
      </c>
      <c r="B154" s="12">
        <f t="shared" si="81"/>
        <v>8.5150684931506841</v>
      </c>
      <c r="C154" s="12">
        <f>'Surv-rate CEA'!D152*Parameter!$D$57+'Surv-rate CEA'!E152*Parameter!$D$58</f>
        <v>4.9728672683553229E-2</v>
      </c>
      <c r="D154" s="12">
        <f t="shared" si="55"/>
        <v>3.8663130909086581E-2</v>
      </c>
      <c r="E154" s="12">
        <f>C154-'Surv-rate CEA'!E152*Parameter!$D$58</f>
        <v>2.974284139046407E-3</v>
      </c>
      <c r="F154" s="12">
        <f t="shared" si="56"/>
        <v>2.3124513650412287E-3</v>
      </c>
      <c r="G154" s="12">
        <f>'Surv-rate CEA'!G152*Parameter!$D$57+'Surv-rate CEA'!H152*Parameter!$D$58</f>
        <v>2.3797070763375162E-2</v>
      </c>
      <c r="H154" s="12">
        <f t="shared" si="57"/>
        <v>1.8501786042672028E-2</v>
      </c>
      <c r="I154" s="12">
        <f>G154-'Surv-rate CEA'!H152*Parameter!$D$58</f>
        <v>3.5371456315895847E-4</v>
      </c>
      <c r="J154" s="12">
        <f t="shared" si="58"/>
        <v>2.7500658517250464E-4</v>
      </c>
      <c r="K154" s="12">
        <f>'Surv-rate CEA'!K152*Parameter!$D$57+'Surv-rate CEA'!J152*Parameter!$D$58</f>
        <v>4.6667810089538589E-2</v>
      </c>
      <c r="L154" s="12">
        <f t="shared" si="59"/>
        <v>3.6283366383293124E-2</v>
      </c>
      <c r="M154" s="12">
        <f>K154-'Surv-rate CEA'!J152*Parameter!$D$58</f>
        <v>5.4650090788753436E-3</v>
      </c>
      <c r="N154" s="12">
        <f t="shared" si="60"/>
        <v>4.2489443219301025E-3</v>
      </c>
      <c r="O154" s="12">
        <f>'Surv-rate CEA'!N152*Parameter!$D$57+'Surv-rate CEA'!M152*Parameter!$D$58</f>
        <v>2.4130857745511079E-2</v>
      </c>
      <c r="P154" s="12">
        <f t="shared" si="61"/>
        <v>1.8761299299102419E-2</v>
      </c>
      <c r="Q154" s="12">
        <f>O154-'Surv-rate CEA'!M152*Parameter!$D$58</f>
        <v>3.5371456315895847E-4</v>
      </c>
      <c r="R154" s="12">
        <f t="shared" si="62"/>
        <v>2.7500658517250464E-4</v>
      </c>
      <c r="S154" s="12">
        <f>'Surv-rate CEA'!Q152*Parameter!$D$57+'Surv-rate CEA'!P152*Parameter!$D$58</f>
        <v>4.6667810089538589E-2</v>
      </c>
      <c r="T154" s="12">
        <f t="shared" si="63"/>
        <v>3.6283366383293124E-2</v>
      </c>
      <c r="U154" s="12">
        <f>S154-'Surv-rate CEA'!P152*Parameter!$D$58</f>
        <v>5.4650090788753436E-3</v>
      </c>
      <c r="V154" s="12">
        <f t="shared" si="64"/>
        <v>4.2489443219301025E-3</v>
      </c>
      <c r="W154" s="12">
        <f>'Surv-rate CEA'!T152*UPFS+'Surv-rate CEA'!S152*UPD</f>
        <v>2.3797070763375162E-2</v>
      </c>
      <c r="X154" s="12">
        <f t="shared" si="65"/>
        <v>1.8501786042672028E-2</v>
      </c>
      <c r="Y154" s="12">
        <f>W154-'Surv-rate CEA'!S152*UPD</f>
        <v>3.5371456315895847E-4</v>
      </c>
      <c r="Z154" s="12">
        <f t="shared" si="66"/>
        <v>2.7500658517250464E-4</v>
      </c>
      <c r="AA154" s="12">
        <f>'Surv-rate CEA'!W152*UPFS+'Surv-rate CEA'!V152*UPD</f>
        <v>5.4007967553087843E-2</v>
      </c>
      <c r="AB154" s="12">
        <f t="shared" si="67"/>
        <v>4.1990204181125049E-2</v>
      </c>
      <c r="AC154" s="12">
        <f>AA154-'Surv-rate CEA'!V152*UPD</f>
        <v>2.4445794302136128E-2</v>
      </c>
      <c r="AD154" s="12">
        <f t="shared" si="68"/>
        <v>1.9006156695444677E-2</v>
      </c>
      <c r="AE154" s="12">
        <f>'Surv-rate CEA'!Z152*UPFS+'Surv-rate CEA'!Y152*UPD</f>
        <v>4.6667810089538589E-2</v>
      </c>
      <c r="AF154" s="12">
        <f t="shared" si="69"/>
        <v>3.6283366383293124E-2</v>
      </c>
      <c r="AG154" s="12">
        <f>AE154-'Surv-rate CEA'!Y152*UPD</f>
        <v>5.4650090788753436E-3</v>
      </c>
      <c r="AH154" s="12">
        <f t="shared" si="70"/>
        <v>4.2489443219301025E-3</v>
      </c>
      <c r="AI154" s="12">
        <f>'Surv-rate CEA'!AC152*UPFS+'Surv-rate CEA'!AB152*UPD</f>
        <v>2.8085115637070529E-2</v>
      </c>
      <c r="AJ154" s="12">
        <f t="shared" si="71"/>
        <v>2.1835662282456588E-2</v>
      </c>
      <c r="AK154" s="12">
        <f>AI154-'Surv-rate CEA'!AB152*UPD</f>
        <v>3.11313595680578E-3</v>
      </c>
      <c r="AL154" s="12">
        <f t="shared" si="72"/>
        <v>2.4204061065875634E-3</v>
      </c>
      <c r="AM154" s="12">
        <f>'Surv-rate CEA'!AF152*UPFS+'Surv-rate CEA'!AE152*UPD</f>
        <v>0.10426858334089714</v>
      </c>
      <c r="AN154" s="12">
        <f t="shared" si="73"/>
        <v>8.1066911097094282E-2</v>
      </c>
      <c r="AO154" s="12">
        <f>AM154-'Surv-rate CEA'!AE152*UPD</f>
        <v>1.7099432569494061E-2</v>
      </c>
      <c r="AP154" s="12">
        <f t="shared" si="74"/>
        <v>1.3294495192189176E-2</v>
      </c>
      <c r="AQ154" s="42">
        <f>'Surv-rate CEA'!AI152*UPFS+'Surv-rate CEA'!AH152*UPD</f>
        <v>2.3797070763375162E-2</v>
      </c>
      <c r="AR154" s="12">
        <f t="shared" si="75"/>
        <v>1.8501786042672028E-2</v>
      </c>
      <c r="AS154" s="42">
        <f>AQ154-'Surv-rate CEA'!AH152*UPD</f>
        <v>3.5371456315895847E-4</v>
      </c>
      <c r="AT154" s="12">
        <f t="shared" si="76"/>
        <v>2.7500658517250464E-4</v>
      </c>
      <c r="AU154" s="12">
        <f>'Surv-rate CEA'!AL152*UPFS+'Surv-rate CEA'!AK152*UPD</f>
        <v>4.6747654458426158E-2</v>
      </c>
      <c r="AV154" s="12">
        <f t="shared" si="77"/>
        <v>3.6345443915631409E-2</v>
      </c>
      <c r="AW154" s="12">
        <f>AU154-'Surv-rate CEA'!AK152*UPD</f>
        <v>3.3901286993572421E-2</v>
      </c>
      <c r="AX154" s="12">
        <f t="shared" si="78"/>
        <v>2.6357628834370695E-2</v>
      </c>
      <c r="AY154" s="12">
        <f>'Surv-rate CEA'!AO152*UPFS+'Surv-rate CEA'!AN152*UPD</f>
        <v>2.8085115637070529E-2</v>
      </c>
      <c r="AZ154" s="12">
        <f t="shared" si="79"/>
        <v>2.1835662282456588E-2</v>
      </c>
      <c r="BA154" s="12">
        <f>AY154-'Surv-rate CEA'!AN152*UPD</f>
        <v>3.11313595680578E-3</v>
      </c>
      <c r="BB154" s="12">
        <f t="shared" si="80"/>
        <v>2.4204061065875634E-3</v>
      </c>
    </row>
    <row r="155" spans="1:54">
      <c r="A155" s="12">
        <v>150</v>
      </c>
      <c r="B155" s="12">
        <f t="shared" si="81"/>
        <v>8.5726027397260278</v>
      </c>
      <c r="C155" s="12">
        <f>'Surv-rate CEA'!D153*Parameter!$D$57+'Surv-rate CEA'!E153*Parameter!$D$58</f>
        <v>4.9251455246826073E-2</v>
      </c>
      <c r="D155" s="12">
        <f t="shared" si="55"/>
        <v>3.8227037234501909E-2</v>
      </c>
      <c r="E155" s="12">
        <f>C155-'Surv-rate CEA'!E153*Parameter!$D$58</f>
        <v>2.9188988601862795E-3</v>
      </c>
      <c r="F155" s="12">
        <f t="shared" si="56"/>
        <v>2.2655341827544622E-3</v>
      </c>
      <c r="G155" s="12">
        <f>'Surv-rate CEA'!G153*Parameter!$D$57+'Surv-rate CEA'!H153*Parameter!$D$58</f>
        <v>2.3505348928678147E-2</v>
      </c>
      <c r="H155" s="12">
        <f t="shared" si="57"/>
        <v>1.824392485873692E-2</v>
      </c>
      <c r="I155" s="12">
        <f>G155-'Surv-rate CEA'!H153*Parameter!$D$58</f>
        <v>3.4459968334760865E-4</v>
      </c>
      <c r="J155" s="12">
        <f t="shared" si="58"/>
        <v>2.6746468424758912E-4</v>
      </c>
      <c r="K155" s="12">
        <f>'Surv-rate CEA'!K153*Parameter!$D$57+'Surv-rate CEA'!J153*Parameter!$D$58</f>
        <v>4.6207918434762262E-2</v>
      </c>
      <c r="L155" s="12">
        <f t="shared" si="59"/>
        <v>3.5864763988843078E-2</v>
      </c>
      <c r="M155" s="12">
        <f>K155-'Surv-rate CEA'!J153*Parameter!$D$58</f>
        <v>5.3744561633811486E-3</v>
      </c>
      <c r="N155" s="12">
        <f t="shared" si="60"/>
        <v>4.171440921758536E-3</v>
      </c>
      <c r="O155" s="12">
        <f>'Surv-rate CEA'!N153*Parameter!$D$57+'Surv-rate CEA'!M153*Parameter!$D$58</f>
        <v>2.3830534545358287E-2</v>
      </c>
      <c r="P155" s="12">
        <f t="shared" si="61"/>
        <v>1.8496321110069151E-2</v>
      </c>
      <c r="Q155" s="12">
        <f>O155-'Surv-rate CEA'!M153*Parameter!$D$58</f>
        <v>3.4459968334760865E-4</v>
      </c>
      <c r="R155" s="12">
        <f t="shared" si="62"/>
        <v>2.6746468424758912E-4</v>
      </c>
      <c r="S155" s="12">
        <f>'Surv-rate CEA'!Q153*Parameter!$D$57+'Surv-rate CEA'!P153*Parameter!$D$58</f>
        <v>4.6207918434762262E-2</v>
      </c>
      <c r="T155" s="12">
        <f t="shared" si="63"/>
        <v>3.5864763988843078E-2</v>
      </c>
      <c r="U155" s="12">
        <f>S155-'Surv-rate CEA'!P153*Parameter!$D$58</f>
        <v>5.3744561633811486E-3</v>
      </c>
      <c r="V155" s="12">
        <f t="shared" si="64"/>
        <v>4.171440921758536E-3</v>
      </c>
      <c r="W155" s="12">
        <f>'Surv-rate CEA'!T153*UPFS+'Surv-rate CEA'!S153*UPD</f>
        <v>2.3505348928678147E-2</v>
      </c>
      <c r="X155" s="12">
        <f t="shared" si="65"/>
        <v>1.824392485873692E-2</v>
      </c>
      <c r="Y155" s="12">
        <f>W155-'Surv-rate CEA'!S153*UPD</f>
        <v>3.4459968334760865E-4</v>
      </c>
      <c r="Z155" s="12">
        <f t="shared" si="66"/>
        <v>2.6746468424758912E-4</v>
      </c>
      <c r="AA155" s="12">
        <f>'Surv-rate CEA'!W153*UPFS+'Surv-rate CEA'!V153*UPD</f>
        <v>5.3500234092469796E-2</v>
      </c>
      <c r="AB155" s="12">
        <f t="shared" si="67"/>
        <v>4.1524771815533469E-2</v>
      </c>
      <c r="AC155" s="12">
        <f>AA155-'Surv-rate CEA'!V153*UPD</f>
        <v>2.4164698976656299E-2</v>
      </c>
      <c r="AD155" s="12">
        <f t="shared" si="68"/>
        <v>1.8755686363210549E-2</v>
      </c>
      <c r="AE155" s="12">
        <f>'Surv-rate CEA'!Z153*UPFS+'Surv-rate CEA'!Y153*UPD</f>
        <v>4.6207918434762262E-2</v>
      </c>
      <c r="AF155" s="12">
        <f t="shared" si="69"/>
        <v>3.5864763988843078E-2</v>
      </c>
      <c r="AG155" s="12">
        <f>AE155-'Surv-rate CEA'!Y153*UPD</f>
        <v>5.3744561633811486E-3</v>
      </c>
      <c r="AH155" s="12">
        <f t="shared" si="70"/>
        <v>4.171440921758536E-3</v>
      </c>
      <c r="AI155" s="12">
        <f>'Surv-rate CEA'!AC153*UPFS+'Surv-rate CEA'!AB153*UPD</f>
        <v>2.7756366256237851E-2</v>
      </c>
      <c r="AJ155" s="12">
        <f t="shared" si="71"/>
        <v>2.1543396861152725E-2</v>
      </c>
      <c r="AK155" s="12">
        <f>AI155-'Surv-rate CEA'!AB153*UPD</f>
        <v>3.0556436674669882E-3</v>
      </c>
      <c r="AL155" s="12">
        <f t="shared" si="72"/>
        <v>2.371670109365104E-3</v>
      </c>
      <c r="AM155" s="12">
        <f>'Surv-rate CEA'!AF153*UPFS+'Surv-rate CEA'!AE153*UPD</f>
        <v>0.10354589411970333</v>
      </c>
      <c r="AN155" s="12">
        <f t="shared" si="73"/>
        <v>8.0368239479558817E-2</v>
      </c>
      <c r="AO155" s="12">
        <f>AM155-'Surv-rate CEA'!AE153*UPD</f>
        <v>1.6882083583002583E-2</v>
      </c>
      <c r="AP155" s="12">
        <f t="shared" si="74"/>
        <v>1.3103207498929724E-2</v>
      </c>
      <c r="AQ155" s="42">
        <f>'Surv-rate CEA'!AI153*UPFS+'Surv-rate CEA'!AH153*UPD</f>
        <v>2.3505348928678147E-2</v>
      </c>
      <c r="AR155" s="12">
        <f t="shared" si="75"/>
        <v>1.824392485873692E-2</v>
      </c>
      <c r="AS155" s="42">
        <f>AQ155-'Surv-rate CEA'!AH153*UPD</f>
        <v>3.4459968334760865E-4</v>
      </c>
      <c r="AT155" s="12">
        <f t="shared" si="76"/>
        <v>2.6746468424758912E-4</v>
      </c>
      <c r="AU155" s="12">
        <f>'Surv-rate CEA'!AL153*UPFS+'Surv-rate CEA'!AK153*UPD</f>
        <v>4.6282485153984879E-2</v>
      </c>
      <c r="AV155" s="12">
        <f t="shared" si="77"/>
        <v>3.5922639735618322E-2</v>
      </c>
      <c r="AW155" s="12">
        <f>AU155-'Surv-rate CEA'!AK153*UPD</f>
        <v>3.3549106544821745E-2</v>
      </c>
      <c r="AX155" s="12">
        <f t="shared" si="78"/>
        <v>2.6039493425035802E-2</v>
      </c>
      <c r="AY155" s="12">
        <f>'Surv-rate CEA'!AO153*UPFS+'Surv-rate CEA'!AN153*UPD</f>
        <v>2.7756366256237851E-2</v>
      </c>
      <c r="AZ155" s="12">
        <f t="shared" si="79"/>
        <v>2.1543396861152725E-2</v>
      </c>
      <c r="BA155" s="12">
        <f>AY155-'Surv-rate CEA'!AN153*UPD</f>
        <v>3.0556436674669882E-3</v>
      </c>
      <c r="BB155" s="12">
        <f t="shared" si="80"/>
        <v>2.371670109365104E-3</v>
      </c>
    </row>
    <row r="156" spans="1:54">
      <c r="A156" s="12">
        <v>151</v>
      </c>
      <c r="B156" s="12">
        <f t="shared" si="81"/>
        <v>8.6301369863013697</v>
      </c>
      <c r="C156" s="12">
        <f>'Surv-rate CEA'!D154*Parameter!$D$57+'Surv-rate CEA'!E154*Parameter!$D$58</f>
        <v>4.8780936225188413E-2</v>
      </c>
      <c r="D156" s="12">
        <f t="shared" si="55"/>
        <v>3.7797504159393827E-2</v>
      </c>
      <c r="E156" s="12">
        <f>C156-'Surv-rate CEA'!E154*Parameter!$D$58</f>
        <v>2.8648008169145853E-3</v>
      </c>
      <c r="F156" s="12">
        <f t="shared" si="56"/>
        <v>2.2197671707918443E-3</v>
      </c>
      <c r="G156" s="12">
        <f>'Surv-rate CEA'!G154*Parameter!$D$57+'Surv-rate CEA'!H154*Parameter!$D$58</f>
        <v>2.321848821397279E-2</v>
      </c>
      <c r="H156" s="12">
        <f t="shared" si="57"/>
        <v>1.7990653168098013E-2</v>
      </c>
      <c r="I156" s="12">
        <f>G156-'Surv-rate CEA'!H154*Parameter!$D$58</f>
        <v>3.3576133764109256E-4</v>
      </c>
      <c r="J156" s="12">
        <f t="shared" si="58"/>
        <v>2.6016188983063769E-4</v>
      </c>
      <c r="K156" s="12">
        <f>'Surv-rate CEA'!K154*Parameter!$D$57+'Surv-rate CEA'!J154*Parameter!$D$58</f>
        <v>4.5754601278719699E-2</v>
      </c>
      <c r="L156" s="12">
        <f t="shared" si="59"/>
        <v>3.5452573607039954E-2</v>
      </c>
      <c r="M156" s="12">
        <f>K156-'Surv-rate CEA'!J154*Parameter!$D$58</f>
        <v>5.2858233467465293E-3</v>
      </c>
      <c r="N156" s="12">
        <f t="shared" si="60"/>
        <v>4.0956764136746791E-3</v>
      </c>
      <c r="O156" s="12">
        <f>'Surv-rate CEA'!N154*Parameter!$D$57+'Surv-rate CEA'!M154*Parameter!$D$58</f>
        <v>2.3535333419915792E-2</v>
      </c>
      <c r="P156" s="12">
        <f t="shared" si="61"/>
        <v>1.8236158050050869E-2</v>
      </c>
      <c r="Q156" s="12">
        <f>O156-'Surv-rate CEA'!M154*Parameter!$D$58</f>
        <v>3.3576133764109256E-4</v>
      </c>
      <c r="R156" s="12">
        <f t="shared" si="62"/>
        <v>2.6016188983063769E-4</v>
      </c>
      <c r="S156" s="12">
        <f>'Surv-rate CEA'!Q154*Parameter!$D$57+'Surv-rate CEA'!P154*Parameter!$D$58</f>
        <v>4.5754601278719699E-2</v>
      </c>
      <c r="T156" s="12">
        <f t="shared" si="63"/>
        <v>3.5452573607039954E-2</v>
      </c>
      <c r="U156" s="12">
        <f>S156-'Surv-rate CEA'!P154*Parameter!$D$58</f>
        <v>5.2858233467465293E-3</v>
      </c>
      <c r="V156" s="12">
        <f t="shared" si="64"/>
        <v>4.0956764136746791E-3</v>
      </c>
      <c r="W156" s="12">
        <f>'Surv-rate CEA'!T154*UPFS+'Surv-rate CEA'!S154*UPD</f>
        <v>2.321848821397279E-2</v>
      </c>
      <c r="X156" s="12">
        <f t="shared" si="65"/>
        <v>1.7990653168098013E-2</v>
      </c>
      <c r="Y156" s="12">
        <f>W156-'Surv-rate CEA'!S154*UPD</f>
        <v>3.3576133764109256E-4</v>
      </c>
      <c r="Z156" s="12">
        <f t="shared" si="66"/>
        <v>2.6016188983063769E-4</v>
      </c>
      <c r="AA156" s="12">
        <f>'Surv-rate CEA'!W154*UPFS+'Surv-rate CEA'!V154*UPD</f>
        <v>5.2999523999377372E-2</v>
      </c>
      <c r="AB156" s="12">
        <f t="shared" si="67"/>
        <v>4.1066241934445809E-2</v>
      </c>
      <c r="AC156" s="12">
        <f>AA156-'Surv-rate CEA'!V154*UPD</f>
        <v>2.3888148727752755E-2</v>
      </c>
      <c r="AD156" s="12">
        <f t="shared" si="68"/>
        <v>1.8509534067352059E-2</v>
      </c>
      <c r="AE156" s="12">
        <f>'Surv-rate CEA'!Z154*UPFS+'Surv-rate CEA'!Y154*UPD</f>
        <v>4.5754601278719699E-2</v>
      </c>
      <c r="AF156" s="12">
        <f t="shared" si="69"/>
        <v>3.5452573607039954E-2</v>
      </c>
      <c r="AG156" s="12">
        <f>AE156-'Surv-rate CEA'!Y154*UPD</f>
        <v>5.2858233467465293E-3</v>
      </c>
      <c r="AH156" s="12">
        <f t="shared" si="70"/>
        <v>4.0956764136746791E-3</v>
      </c>
      <c r="AI156" s="12">
        <f>'Surv-rate CEA'!AC154*UPFS+'Surv-rate CEA'!AB154*UPD</f>
        <v>2.7432918996278175E-2</v>
      </c>
      <c r="AJ156" s="12">
        <f t="shared" si="71"/>
        <v>2.1256169932440307E-2</v>
      </c>
      <c r="AK156" s="12">
        <f>AI156-'Surv-rate CEA'!AB154*UPD</f>
        <v>2.9994788074777547E-3</v>
      </c>
      <c r="AL156" s="12">
        <f t="shared" si="72"/>
        <v>2.3241212956284577E-3</v>
      </c>
      <c r="AM156" s="12">
        <f>'Surv-rate CEA'!AF154*UPFS+'Surv-rate CEA'!AE154*UPD</f>
        <v>0.10283144919538013</v>
      </c>
      <c r="AN156" s="12">
        <f t="shared" si="73"/>
        <v>7.9678096187746197E-2</v>
      </c>
      <c r="AO156" s="12">
        <f>AM156-'Surv-rate CEA'!AE154*UPD</f>
        <v>1.6668510546926654E-2</v>
      </c>
      <c r="AP156" s="12">
        <f t="shared" si="74"/>
        <v>1.2915457256087681E-2</v>
      </c>
      <c r="AQ156" s="42">
        <f>'Surv-rate CEA'!AI154*UPFS+'Surv-rate CEA'!AH154*UPD</f>
        <v>2.321848821397279E-2</v>
      </c>
      <c r="AR156" s="12">
        <f t="shared" si="75"/>
        <v>1.7990653168098013E-2</v>
      </c>
      <c r="AS156" s="42">
        <f>AQ156-'Surv-rate CEA'!AH154*UPD</f>
        <v>3.3576133764109256E-4</v>
      </c>
      <c r="AT156" s="12">
        <f t="shared" si="76"/>
        <v>2.6016188983063769E-4</v>
      </c>
      <c r="AU156" s="12">
        <f>'Surv-rate CEA'!AL154*UPFS+'Surv-rate CEA'!AK154*UPD</f>
        <v>4.5824000556245567E-2</v>
      </c>
      <c r="AV156" s="12">
        <f t="shared" si="77"/>
        <v>3.5506347062080536E-2</v>
      </c>
      <c r="AW156" s="12">
        <f>AU156-'Surv-rate CEA'!AK154*UPD</f>
        <v>3.3202232299653883E-2</v>
      </c>
      <c r="AX156" s="12">
        <f t="shared" si="78"/>
        <v>2.5726474532059486E-2</v>
      </c>
      <c r="AY156" s="12">
        <f>'Surv-rate CEA'!AO154*UPFS+'Surv-rate CEA'!AN154*UPD</f>
        <v>2.7432918996278175E-2</v>
      </c>
      <c r="AZ156" s="12">
        <f t="shared" si="79"/>
        <v>2.1256169932440307E-2</v>
      </c>
      <c r="BA156" s="12">
        <f>AY156-'Surv-rate CEA'!AN154*UPD</f>
        <v>2.9994788074777547E-3</v>
      </c>
      <c r="BB156" s="12">
        <f t="shared" si="80"/>
        <v>2.3241212956284577E-3</v>
      </c>
    </row>
    <row r="157" spans="1:54">
      <c r="A157" s="12">
        <v>152</v>
      </c>
      <c r="B157" s="12">
        <f t="shared" si="81"/>
        <v>8.6876712328767116</v>
      </c>
      <c r="C157" s="12">
        <f>'Surv-rate CEA'!D155*Parameter!$D$57+'Surv-rate CEA'!E155*Parameter!$D$58</f>
        <v>4.831698931165164E-2</v>
      </c>
      <c r="D157" s="12">
        <f t="shared" si="55"/>
        <v>3.7374404126543574E-2</v>
      </c>
      <c r="E157" s="12">
        <f>C157-'Surv-rate CEA'!E155*Parameter!$D$58</f>
        <v>2.8119538972601679E-3</v>
      </c>
      <c r="F157" s="12">
        <f t="shared" si="56"/>
        <v>2.1751169275786605E-3</v>
      </c>
      <c r="G157" s="12">
        <f>'Surv-rate CEA'!G155*Parameter!$D$57+'Surv-rate CEA'!H155*Parameter!$D$58</f>
        <v>2.2936384699805124E-2</v>
      </c>
      <c r="H157" s="12">
        <f t="shared" si="57"/>
        <v>1.7741869333850767E-2</v>
      </c>
      <c r="I157" s="12">
        <f>G157-'Surv-rate CEA'!H155*Parameter!$D$58</f>
        <v>3.2718983544754304E-4</v>
      </c>
      <c r="J157" s="12">
        <f t="shared" si="58"/>
        <v>2.5308955111499171E-4</v>
      </c>
      <c r="K157" s="12">
        <f>'Surv-rate CEA'!K155*Parameter!$D$57+'Surv-rate CEA'!J155*Parameter!$D$58</f>
        <v>4.5307733012637193E-2</v>
      </c>
      <c r="L157" s="12">
        <f t="shared" si="59"/>
        <v>3.5046668838356013E-2</v>
      </c>
      <c r="M157" s="12">
        <f>K157-'Surv-rate CEA'!J155*Parameter!$D$58</f>
        <v>5.1990606010142715E-3</v>
      </c>
      <c r="N157" s="12">
        <f t="shared" si="60"/>
        <v>4.021603886106364E-3</v>
      </c>
      <c r="O157" s="12">
        <f>'Surv-rate CEA'!N155*Parameter!$D$57+'Surv-rate CEA'!M155*Parameter!$D$58</f>
        <v>2.3245141305086609E-2</v>
      </c>
      <c r="P157" s="12">
        <f t="shared" si="61"/>
        <v>1.7980700318705758E-2</v>
      </c>
      <c r="Q157" s="12">
        <f>O157-'Surv-rate CEA'!M155*Parameter!$D$58</f>
        <v>3.2718983544754304E-4</v>
      </c>
      <c r="R157" s="12">
        <f t="shared" si="62"/>
        <v>2.5308955111499171E-4</v>
      </c>
      <c r="S157" s="12">
        <f>'Surv-rate CEA'!Q155*Parameter!$D$57+'Surv-rate CEA'!P155*Parameter!$D$58</f>
        <v>4.5307733012637193E-2</v>
      </c>
      <c r="T157" s="12">
        <f t="shared" si="63"/>
        <v>3.5046668838356013E-2</v>
      </c>
      <c r="U157" s="12">
        <f>S157-'Surv-rate CEA'!P155*Parameter!$D$58</f>
        <v>5.1990606010142715E-3</v>
      </c>
      <c r="V157" s="12">
        <f t="shared" si="64"/>
        <v>4.021603886106364E-3</v>
      </c>
      <c r="W157" s="12">
        <f>'Surv-rate CEA'!T155*UPFS+'Surv-rate CEA'!S155*UPD</f>
        <v>2.2936384699805124E-2</v>
      </c>
      <c r="X157" s="12">
        <f t="shared" si="65"/>
        <v>1.7741869333850767E-2</v>
      </c>
      <c r="Y157" s="12">
        <f>W157-'Surv-rate CEA'!S155*UPD</f>
        <v>3.2718983544754304E-4</v>
      </c>
      <c r="Z157" s="12">
        <f t="shared" si="66"/>
        <v>2.5308955111499171E-4</v>
      </c>
      <c r="AA157" s="12">
        <f>'Surv-rate CEA'!W155*UPFS+'Surv-rate CEA'!V155*UPD</f>
        <v>5.2505706357470858E-2</v>
      </c>
      <c r="AB157" s="12">
        <f t="shared" si="67"/>
        <v>4.061448191020707E-2</v>
      </c>
      <c r="AC157" s="12">
        <f>AA157-'Surv-rate CEA'!V155*UPD</f>
        <v>2.3616047469960134E-2</v>
      </c>
      <c r="AD157" s="12">
        <f t="shared" si="68"/>
        <v>1.8267605548036067E-2</v>
      </c>
      <c r="AE157" s="12">
        <f>'Surv-rate CEA'!Z155*UPFS+'Surv-rate CEA'!Y155*UPD</f>
        <v>4.5307733012637193E-2</v>
      </c>
      <c r="AF157" s="12">
        <f t="shared" si="69"/>
        <v>3.5046668838356013E-2</v>
      </c>
      <c r="AG157" s="12">
        <f>AE157-'Surv-rate CEA'!Y155*UPD</f>
        <v>5.1990606010142715E-3</v>
      </c>
      <c r="AH157" s="12">
        <f t="shared" si="70"/>
        <v>4.021603886106364E-3</v>
      </c>
      <c r="AI157" s="12">
        <f>'Surv-rate CEA'!AC155*UPFS+'Surv-rate CEA'!AB155*UPD</f>
        <v>2.7114663199107464E-2</v>
      </c>
      <c r="AJ157" s="12">
        <f t="shared" si="71"/>
        <v>2.0973872639746226E-2</v>
      </c>
      <c r="AK157" s="12">
        <f>AI157-'Surv-rate CEA'!AB155*UPD</f>
        <v>2.9446043362950196E-3</v>
      </c>
      <c r="AL157" s="12">
        <f t="shared" si="72"/>
        <v>2.2777253720757686E-3</v>
      </c>
      <c r="AM157" s="12">
        <f>'Surv-rate CEA'!AF155*UPFS+'Surv-rate CEA'!AE155*UPD</f>
        <v>0.10212511368990893</v>
      </c>
      <c r="AN157" s="12">
        <f t="shared" si="73"/>
        <v>7.8996339070229002E-2</v>
      </c>
      <c r="AO157" s="12">
        <f>AM157-'Surv-rate CEA'!AE155*UPD</f>
        <v>1.645862921679471E-2</v>
      </c>
      <c r="AP157" s="12">
        <f t="shared" si="74"/>
        <v>1.2731162857638645E-2</v>
      </c>
      <c r="AQ157" s="42">
        <f>'Surv-rate CEA'!AI155*UPFS+'Surv-rate CEA'!AH155*UPD</f>
        <v>2.2936384699805124E-2</v>
      </c>
      <c r="AR157" s="12">
        <f t="shared" si="75"/>
        <v>1.7741869333850767E-2</v>
      </c>
      <c r="AS157" s="42">
        <f>AQ157-'Surv-rate CEA'!AH155*UPD</f>
        <v>3.2718983544754304E-4</v>
      </c>
      <c r="AT157" s="12">
        <f t="shared" si="76"/>
        <v>2.5308955111499171E-4</v>
      </c>
      <c r="AU157" s="12">
        <f>'Surv-rate CEA'!AL155*UPFS+'Surv-rate CEA'!AK155*UPD</f>
        <v>4.5372072657910316E-2</v>
      </c>
      <c r="AV157" s="12">
        <f t="shared" si="77"/>
        <v>3.5096437169083027E-2</v>
      </c>
      <c r="AW157" s="12">
        <f>AU157-'Surv-rate CEA'!AK155*UPD</f>
        <v>3.2860557751131156E-2</v>
      </c>
      <c r="AX157" s="12">
        <f t="shared" si="78"/>
        <v>2.5418466314047278E-2</v>
      </c>
      <c r="AY157" s="12">
        <f>'Surv-rate CEA'!AO155*UPFS+'Surv-rate CEA'!AN155*UPD</f>
        <v>2.7114663199107464E-2</v>
      </c>
      <c r="AZ157" s="12">
        <f t="shared" si="79"/>
        <v>2.0973872639746226E-2</v>
      </c>
      <c r="BA157" s="12">
        <f>AY157-'Surv-rate CEA'!AN155*UPD</f>
        <v>2.9446043362950196E-3</v>
      </c>
      <c r="BB157" s="12">
        <f t="shared" si="80"/>
        <v>2.2777253720757686E-3</v>
      </c>
    </row>
    <row r="158" spans="1:54">
      <c r="A158" s="12">
        <v>153</v>
      </c>
      <c r="B158" s="12">
        <f t="shared" si="81"/>
        <v>8.7452054794520553</v>
      </c>
      <c r="C158" s="12">
        <f>'Surv-rate CEA'!D156*Parameter!$D$57+'Surv-rate CEA'!E156*Parameter!$D$58</f>
        <v>4.7859491218958695E-2</v>
      </c>
      <c r="D158" s="12">
        <f t="shared" si="55"/>
        <v>3.6957612672163624E-2</v>
      </c>
      <c r="E158" s="12">
        <f>C158-'Surv-rate CEA'!E156*Parameter!$D$58</f>
        <v>2.760323180870744E-3</v>
      </c>
      <c r="F158" s="12">
        <f t="shared" si="56"/>
        <v>2.1315511797209449E-3</v>
      </c>
      <c r="G158" s="12">
        <f>'Surv-rate CEA'!G156*Parameter!$D$57+'Surv-rate CEA'!H156*Parameter!$D$58</f>
        <v>2.2658937199481859E-2</v>
      </c>
      <c r="H158" s="12">
        <f t="shared" si="57"/>
        <v>1.7497474445562038E-2</v>
      </c>
      <c r="I158" s="12">
        <f>G158-'Surv-rate CEA'!H156*Parameter!$D$58</f>
        <v>3.1887587230015543E-4</v>
      </c>
      <c r="J158" s="12">
        <f t="shared" si="58"/>
        <v>2.4623937026516232E-4</v>
      </c>
      <c r="K158" s="12">
        <f>'Surv-rate CEA'!K156*Parameter!$D$57+'Surv-rate CEA'!J156*Parameter!$D$58</f>
        <v>4.4867191059926669E-2</v>
      </c>
      <c r="L158" s="12">
        <f t="shared" si="59"/>
        <v>3.4646926380693992E-2</v>
      </c>
      <c r="M158" s="12">
        <f>K158-'Surv-rate CEA'!J156*Parameter!$D$58</f>
        <v>5.114119451566923E-3</v>
      </c>
      <c r="N158" s="12">
        <f t="shared" si="60"/>
        <v>3.9491779171968496E-3</v>
      </c>
      <c r="O158" s="12">
        <f>'Surv-rate CEA'!N156*Parameter!$D$57+'Surv-rate CEA'!M156*Parameter!$D$58</f>
        <v>2.2959848233905952E-2</v>
      </c>
      <c r="P158" s="12">
        <f t="shared" si="61"/>
        <v>1.7729841175248881E-2</v>
      </c>
      <c r="Q158" s="12">
        <f>O158-'Surv-rate CEA'!M156*Parameter!$D$58</f>
        <v>3.1887587230015543E-4</v>
      </c>
      <c r="R158" s="12">
        <f t="shared" si="62"/>
        <v>2.4623937026516232E-4</v>
      </c>
      <c r="S158" s="12">
        <f>'Surv-rate CEA'!Q156*Parameter!$D$57+'Surv-rate CEA'!P156*Parameter!$D$58</f>
        <v>4.4867191059926669E-2</v>
      </c>
      <c r="T158" s="12">
        <f t="shared" si="63"/>
        <v>3.4646926380693992E-2</v>
      </c>
      <c r="U158" s="12">
        <f>S158-'Surv-rate CEA'!P156*Parameter!$D$58</f>
        <v>5.114119451566923E-3</v>
      </c>
      <c r="V158" s="12">
        <f t="shared" si="64"/>
        <v>3.9491779171968496E-3</v>
      </c>
      <c r="W158" s="12">
        <f>'Surv-rate CEA'!T156*UPFS+'Surv-rate CEA'!S156*UPD</f>
        <v>2.2658937199481859E-2</v>
      </c>
      <c r="X158" s="12">
        <f t="shared" si="65"/>
        <v>1.7497474445562038E-2</v>
      </c>
      <c r="Y158" s="12">
        <f>W158-'Surv-rate CEA'!S156*UPD</f>
        <v>3.1887587230015543E-4</v>
      </c>
      <c r="Z158" s="12">
        <f t="shared" si="66"/>
        <v>2.4623937026516232E-4</v>
      </c>
      <c r="AA158" s="12">
        <f>'Surv-rate CEA'!W156*UPFS+'Surv-rate CEA'!V156*UPD</f>
        <v>5.201865334951869E-2</v>
      </c>
      <c r="AB158" s="12">
        <f t="shared" si="67"/>
        <v>4.0169362298976968E-2</v>
      </c>
      <c r="AC158" s="12">
        <f>AA158-'Surv-rate CEA'!V156*UPD</f>
        <v>2.334830164412317E-2</v>
      </c>
      <c r="AD158" s="12">
        <f t="shared" si="68"/>
        <v>1.8029809066890449E-2</v>
      </c>
      <c r="AE158" s="12">
        <f>'Surv-rate CEA'!Z156*UPFS+'Surv-rate CEA'!Y156*UPD</f>
        <v>4.4867191059926669E-2</v>
      </c>
      <c r="AF158" s="12">
        <f t="shared" si="69"/>
        <v>3.4646926380693992E-2</v>
      </c>
      <c r="AG158" s="12">
        <f>AE158-'Surv-rate CEA'!Y156*UPD</f>
        <v>5.114119451566923E-3</v>
      </c>
      <c r="AH158" s="12">
        <f t="shared" si="70"/>
        <v>3.9491779171968496E-3</v>
      </c>
      <c r="AI158" s="12">
        <f>'Surv-rate CEA'!AC156*UPFS+'Surv-rate CEA'!AB156*UPD</f>
        <v>2.6801491063709902E-2</v>
      </c>
      <c r="AJ158" s="12">
        <f t="shared" si="71"/>
        <v>2.0696398990900023E-2</v>
      </c>
      <c r="AK158" s="12">
        <f>AI158-'Surv-rate CEA'!AB156*UPD</f>
        <v>2.8909844302151752E-3</v>
      </c>
      <c r="AL158" s="12">
        <f t="shared" si="72"/>
        <v>2.2324491985160045E-3</v>
      </c>
      <c r="AM158" s="12">
        <f>'Surv-rate CEA'!AF156*UPFS+'Surv-rate CEA'!AE156*UPD</f>
        <v>0.10142675563397258</v>
      </c>
      <c r="AN158" s="12">
        <f t="shared" si="73"/>
        <v>7.8322829053177431E-2</v>
      </c>
      <c r="AO158" s="12">
        <f>AM158-'Surv-rate CEA'!AE156*UPD</f>
        <v>1.6252357658089481E-2</v>
      </c>
      <c r="AP158" s="12">
        <f t="shared" si="74"/>
        <v>1.2550244978350439E-2</v>
      </c>
      <c r="AQ158" s="42">
        <f>'Surv-rate CEA'!AI156*UPFS+'Surv-rate CEA'!AH156*UPD</f>
        <v>2.2658937199481859E-2</v>
      </c>
      <c r="AR158" s="12">
        <f t="shared" si="75"/>
        <v>1.7497474445562038E-2</v>
      </c>
      <c r="AS158" s="42">
        <f>AQ158-'Surv-rate CEA'!AH156*UPD</f>
        <v>3.1887587230015543E-4</v>
      </c>
      <c r="AT158" s="12">
        <f t="shared" si="76"/>
        <v>2.4623937026516232E-4</v>
      </c>
      <c r="AU158" s="12">
        <f>'Surv-rate CEA'!AL156*UPFS+'Surv-rate CEA'!AK156*UPD</f>
        <v>4.4926576542760055E-2</v>
      </c>
      <c r="AV158" s="12">
        <f t="shared" si="77"/>
        <v>3.4692784487769648E-2</v>
      </c>
      <c r="AW158" s="12">
        <f>AU158-'Surv-rate CEA'!AK156*UPD</f>
        <v>3.2523979083436377E-2</v>
      </c>
      <c r="AX158" s="12">
        <f t="shared" si="78"/>
        <v>2.5115365644485545E-2</v>
      </c>
      <c r="AY158" s="12">
        <f>'Surv-rate CEA'!AO156*UPFS+'Surv-rate CEA'!AN156*UPD</f>
        <v>2.6801491063709902E-2</v>
      </c>
      <c r="AZ158" s="12">
        <f t="shared" si="79"/>
        <v>2.0696398990900023E-2</v>
      </c>
      <c r="BA158" s="12">
        <f>AY158-'Surv-rate CEA'!AN156*UPD</f>
        <v>2.8909844302151752E-3</v>
      </c>
      <c r="BB158" s="12">
        <f t="shared" si="80"/>
        <v>2.2324491985160045E-3</v>
      </c>
    </row>
    <row r="159" spans="1:54">
      <c r="A159" s="12">
        <v>154</v>
      </c>
      <c r="B159" s="12">
        <f t="shared" si="81"/>
        <v>8.8027397260273972</v>
      </c>
      <c r="C159" s="12">
        <f>'Surv-rate CEA'!D157*Parameter!$D$57+'Surv-rate CEA'!E157*Parameter!$D$58</f>
        <v>4.7408321591716346E-2</v>
      </c>
      <c r="D159" s="12">
        <f t="shared" si="55"/>
        <v>3.6547008335257522E-2</v>
      </c>
      <c r="E159" s="12">
        <f>C159-'Surv-rate CEA'!E157*Parameter!$D$58</f>
        <v>2.7098748936961736E-3</v>
      </c>
      <c r="F159" s="12">
        <f t="shared" si="56"/>
        <v>2.0890387383957509E-3</v>
      </c>
      <c r="G159" s="12">
        <f>'Surv-rate CEA'!G157*Parameter!$D$57+'Surv-rate CEA'!H157*Parameter!$D$58</f>
        <v>2.2386047173397945E-2</v>
      </c>
      <c r="H159" s="12">
        <f t="shared" si="57"/>
        <v>1.725737223278111E-2</v>
      </c>
      <c r="I159" s="12">
        <f>G159-'Surv-rate CEA'!H157*Parameter!$D$58</f>
        <v>3.1081051259071804E-4</v>
      </c>
      <c r="J159" s="12">
        <f t="shared" si="58"/>
        <v>2.3960338634564584E-4</v>
      </c>
      <c r="K159" s="12">
        <f>'Surv-rate CEA'!K157*Parameter!$D$57+'Surv-rate CEA'!J157*Parameter!$D$58</f>
        <v>4.4432855787317711E-2</v>
      </c>
      <c r="L159" s="12">
        <f t="shared" si="59"/>
        <v>3.4253225937915036E-2</v>
      </c>
      <c r="M159" s="12">
        <f>K159-'Surv-rate CEA'!J157*Parameter!$D$58</f>
        <v>5.0309529209935158E-3</v>
      </c>
      <c r="N159" s="12">
        <f t="shared" si="60"/>
        <v>3.8783545201474747E-3</v>
      </c>
      <c r="O159" s="12">
        <f>'Surv-rate CEA'!N157*Parameter!$D$57+'Surv-rate CEA'!M157*Parameter!$D$58</f>
        <v>2.2679347234575101E-2</v>
      </c>
      <c r="P159" s="12">
        <f t="shared" si="61"/>
        <v>1.7483476836797424E-2</v>
      </c>
      <c r="Q159" s="12">
        <f>O159-'Surv-rate CEA'!M157*Parameter!$D$58</f>
        <v>3.1081051259071804E-4</v>
      </c>
      <c r="R159" s="12">
        <f t="shared" si="62"/>
        <v>2.3960338634564584E-4</v>
      </c>
      <c r="S159" s="12">
        <f>'Surv-rate CEA'!Q157*Parameter!$D$57+'Surv-rate CEA'!P157*Parameter!$D$58</f>
        <v>4.4432855787317711E-2</v>
      </c>
      <c r="T159" s="12">
        <f t="shared" si="63"/>
        <v>3.4253225937915036E-2</v>
      </c>
      <c r="U159" s="12">
        <f>S159-'Surv-rate CEA'!P157*Parameter!$D$58</f>
        <v>5.0309529209935158E-3</v>
      </c>
      <c r="V159" s="12">
        <f t="shared" si="64"/>
        <v>3.8783545201474747E-3</v>
      </c>
      <c r="W159" s="12">
        <f>'Surv-rate CEA'!T157*UPFS+'Surv-rate CEA'!S157*UPD</f>
        <v>2.2386047173397945E-2</v>
      </c>
      <c r="X159" s="12">
        <f t="shared" si="65"/>
        <v>1.725737223278111E-2</v>
      </c>
      <c r="Y159" s="12">
        <f>W159-'Surv-rate CEA'!S157*UPD</f>
        <v>3.1081051259071804E-4</v>
      </c>
      <c r="Z159" s="12">
        <f t="shared" si="66"/>
        <v>2.3960338634564584E-4</v>
      </c>
      <c r="AA159" s="12">
        <f>'Surv-rate CEA'!W157*UPFS+'Surv-rate CEA'!V157*UPD</f>
        <v>5.1538240168029964E-2</v>
      </c>
      <c r="AB159" s="12">
        <f t="shared" si="67"/>
        <v>3.9730756748296507E-2</v>
      </c>
      <c r="AC159" s="12">
        <f>AA159-'Surv-rate CEA'!V157*UPD</f>
        <v>2.3084820137693259E-2</v>
      </c>
      <c r="AD159" s="12">
        <f t="shared" si="68"/>
        <v>1.7796055326658362E-2</v>
      </c>
      <c r="AE159" s="12">
        <f>'Surv-rate CEA'!Z157*UPFS+'Surv-rate CEA'!Y157*UPD</f>
        <v>4.4432855787317711E-2</v>
      </c>
      <c r="AF159" s="12">
        <f t="shared" si="69"/>
        <v>3.4253225937915036E-2</v>
      </c>
      <c r="AG159" s="12">
        <f>AE159-'Surv-rate CEA'!Y157*UPD</f>
        <v>5.0309529209935158E-3</v>
      </c>
      <c r="AH159" s="12">
        <f t="shared" si="70"/>
        <v>3.8783545201474747E-3</v>
      </c>
      <c r="AI159" s="12">
        <f>'Surv-rate CEA'!AC157*UPFS+'Surv-rate CEA'!AB157*UPD</f>
        <v>2.6493297557863185E-2</v>
      </c>
      <c r="AJ159" s="12">
        <f t="shared" si="71"/>
        <v>2.04236457686548E-2</v>
      </c>
      <c r="AK159" s="12">
        <f>AI159-'Surv-rate CEA'!AB157*UPD</f>
        <v>2.8385844362714269E-3</v>
      </c>
      <c r="AL159" s="12">
        <f t="shared" si="72"/>
        <v>2.1882607434655713E-3</v>
      </c>
      <c r="AM159" s="12">
        <f>'Surv-rate CEA'!AF157*UPFS+'Surv-rate CEA'!AE157*UPD</f>
        <v>0.10073624588870594</v>
      </c>
      <c r="AN159" s="12">
        <f t="shared" si="73"/>
        <v>7.7657430057603533E-2</v>
      </c>
      <c r="AO159" s="12">
        <f>AM159-'Surv-rate CEA'!AE157*UPD</f>
        <v>1.6049616170871014E-2</v>
      </c>
      <c r="AP159" s="12">
        <f t="shared" si="74"/>
        <v>1.2372626498487924E-2</v>
      </c>
      <c r="AQ159" s="42">
        <f>'Surv-rate CEA'!AI157*UPFS+'Surv-rate CEA'!AH157*UPD</f>
        <v>2.2386047173397945E-2</v>
      </c>
      <c r="AR159" s="12">
        <f t="shared" si="75"/>
        <v>1.725737223278111E-2</v>
      </c>
      <c r="AS159" s="42">
        <f>AQ159-'Surv-rate CEA'!AH157*UPD</f>
        <v>3.1081051259071804E-4</v>
      </c>
      <c r="AT159" s="12">
        <f t="shared" si="76"/>
        <v>2.3960338634564584E-4</v>
      </c>
      <c r="AU159" s="12">
        <f>'Surv-rate CEA'!AL157*UPFS+'Surv-rate CEA'!AK157*UPD</f>
        <v>4.4487390295155492E-2</v>
      </c>
      <c r="AV159" s="12">
        <f t="shared" si="77"/>
        <v>3.4295266513189378E-2</v>
      </c>
      <c r="AW159" s="12">
        <f>AU159-'Surv-rate CEA'!AK157*UPD</f>
        <v>3.2192395089607889E-2</v>
      </c>
      <c r="AX159" s="12">
        <f t="shared" si="78"/>
        <v>2.4817072028075739E-2</v>
      </c>
      <c r="AY159" s="12">
        <f>'Surv-rate CEA'!AO157*UPFS+'Surv-rate CEA'!AN157*UPD</f>
        <v>2.6493297557863185E-2</v>
      </c>
      <c r="AZ159" s="12">
        <f t="shared" si="79"/>
        <v>2.04236457686548E-2</v>
      </c>
      <c r="BA159" s="12">
        <f>AY159-'Surv-rate CEA'!AN157*UPD</f>
        <v>2.8385844362714269E-3</v>
      </c>
      <c r="BB159" s="12">
        <f t="shared" si="80"/>
        <v>2.1882607434655713E-3</v>
      </c>
    </row>
    <row r="160" spans="1:54">
      <c r="A160" s="12">
        <v>155</v>
      </c>
      <c r="B160" s="12">
        <f t="shared" si="81"/>
        <v>8.8602739726027391</v>
      </c>
      <c r="C160" s="12">
        <f>'Surv-rate CEA'!D158*Parameter!$D$57+'Surv-rate CEA'!E158*Parameter!$D$58</f>
        <v>4.6963362921547104E-2</v>
      </c>
      <c r="D160" s="12">
        <f t="shared" si="55"/>
        <v>3.6142472570105437E-2</v>
      </c>
      <c r="E160" s="12">
        <f>C160-'Surv-rate CEA'!E158*Parameter!$D$58</f>
        <v>2.6605763646257372E-3</v>
      </c>
      <c r="F160" s="12">
        <f t="shared" si="56"/>
        <v>2.0475494576440941E-3</v>
      </c>
      <c r="G160" s="12">
        <f>'Surv-rate CEA'!G158*Parameter!$D$57+'Surv-rate CEA'!H158*Parameter!$D$58</f>
        <v>2.2117618646490343E-2</v>
      </c>
      <c r="H160" s="12">
        <f t="shared" si="57"/>
        <v>1.702146898172972E-2</v>
      </c>
      <c r="I160" s="12">
        <f>G160-'Surv-rate CEA'!H158*Parameter!$D$58</f>
        <v>3.0298517316022788E-4</v>
      </c>
      <c r="J160" s="12">
        <f t="shared" si="58"/>
        <v>2.3317396005872394E-4</v>
      </c>
      <c r="K160" s="12">
        <f>'Surv-rate CEA'!K158*Parameter!$D$57+'Surv-rate CEA'!J158*Parameter!$D$58</f>
        <v>4.4004610419060106E-2</v>
      </c>
      <c r="L160" s="12">
        <f t="shared" si="59"/>
        <v>3.3865450131539736E-2</v>
      </c>
      <c r="M160" s="12">
        <f>K160-'Surv-rate CEA'!J158*Parameter!$D$58</f>
        <v>4.9495154752735859E-3</v>
      </c>
      <c r="N160" s="12">
        <f t="shared" si="60"/>
        <v>3.8090910908407938E-3</v>
      </c>
      <c r="O160" s="12">
        <f>'Surv-rate CEA'!N158*Parameter!$D$57+'Surv-rate CEA'!M158*Parameter!$D$58</f>
        <v>2.2403534232430272E-2</v>
      </c>
      <c r="P160" s="12">
        <f t="shared" si="61"/>
        <v>1.7241506380658373E-2</v>
      </c>
      <c r="Q160" s="12">
        <f>O160-'Surv-rate CEA'!M158*Parameter!$D$58</f>
        <v>3.0298517316022788E-4</v>
      </c>
      <c r="R160" s="12">
        <f t="shared" si="62"/>
        <v>2.3317396005872394E-4</v>
      </c>
      <c r="S160" s="12">
        <f>'Surv-rate CEA'!Q158*Parameter!$D$57+'Surv-rate CEA'!P158*Parameter!$D$58</f>
        <v>4.4004610419060106E-2</v>
      </c>
      <c r="T160" s="12">
        <f t="shared" si="63"/>
        <v>3.3865450131539736E-2</v>
      </c>
      <c r="U160" s="12">
        <f>S160-'Surv-rate CEA'!P158*Parameter!$D$58</f>
        <v>4.9495154752735859E-3</v>
      </c>
      <c r="V160" s="12">
        <f t="shared" si="64"/>
        <v>3.8090910908407938E-3</v>
      </c>
      <c r="W160" s="12">
        <f>'Surv-rate CEA'!T158*UPFS+'Surv-rate CEA'!S158*UPD</f>
        <v>2.2117618646490343E-2</v>
      </c>
      <c r="X160" s="12">
        <f t="shared" si="65"/>
        <v>1.702146898172972E-2</v>
      </c>
      <c r="Y160" s="12">
        <f>W160-'Surv-rate CEA'!S158*UPD</f>
        <v>3.0298517316022788E-4</v>
      </c>
      <c r="Z160" s="12">
        <f t="shared" si="66"/>
        <v>2.3317396005872394E-4</v>
      </c>
      <c r="AA160" s="12">
        <f>'Surv-rate CEA'!W158*UPFS+'Surv-rate CEA'!V158*UPD</f>
        <v>5.1064344928932096E-2</v>
      </c>
      <c r="AB160" s="12">
        <f t="shared" si="67"/>
        <v>3.9298541907814719E-2</v>
      </c>
      <c r="AC160" s="12">
        <f>AA160-'Surv-rate CEA'!V158*UPD</f>
        <v>2.2825514207962982E-2</v>
      </c>
      <c r="AD160" s="12">
        <f t="shared" si="68"/>
        <v>1.7566257393832246E-2</v>
      </c>
      <c r="AE160" s="12">
        <f>'Surv-rate CEA'!Z158*UPFS+'Surv-rate CEA'!Y158*UPD</f>
        <v>4.4004610419060106E-2</v>
      </c>
      <c r="AF160" s="12">
        <f t="shared" si="69"/>
        <v>3.3865450131539736E-2</v>
      </c>
      <c r="AG160" s="12">
        <f>AE160-'Surv-rate CEA'!Y158*UPD</f>
        <v>4.9495154752735859E-3</v>
      </c>
      <c r="AH160" s="12">
        <f t="shared" si="70"/>
        <v>3.8090910908407938E-3</v>
      </c>
      <c r="AI160" s="12">
        <f>'Surv-rate CEA'!AC158*UPFS+'Surv-rate CEA'!AB158*UPD</f>
        <v>2.6189980333046588E-2</v>
      </c>
      <c r="AJ160" s="12">
        <f t="shared" si="71"/>
        <v>2.0155512444455806E-2</v>
      </c>
      <c r="AK160" s="12">
        <f>AI160-'Surv-rate CEA'!AB158*UPD</f>
        <v>2.7873708281126036E-3</v>
      </c>
      <c r="AL160" s="12">
        <f t="shared" si="72"/>
        <v>2.1451290416758151E-3</v>
      </c>
      <c r="AM160" s="12">
        <f>'Surv-rate CEA'!AF158*UPFS+'Surv-rate CEA'!AE158*UPD</f>
        <v>0.10005345806997432</v>
      </c>
      <c r="AN160" s="12">
        <f t="shared" si="73"/>
        <v>7.7000008919274263E-2</v>
      </c>
      <c r="AO160" s="12">
        <f>AM160-'Surv-rate CEA'!AE158*UPD</f>
        <v>1.5850327217256543E-2</v>
      </c>
      <c r="AP160" s="12">
        <f t="shared" si="74"/>
        <v>1.219823243139289E-2</v>
      </c>
      <c r="AQ160" s="42">
        <f>'Surv-rate CEA'!AI158*UPFS+'Surv-rate CEA'!AH158*UPD</f>
        <v>2.2117618646490343E-2</v>
      </c>
      <c r="AR160" s="12">
        <f t="shared" si="75"/>
        <v>1.702146898172972E-2</v>
      </c>
      <c r="AS160" s="42">
        <f>AQ160-'Surv-rate CEA'!AH158*UPD</f>
        <v>3.0298517316022788E-4</v>
      </c>
      <c r="AT160" s="12">
        <f t="shared" si="76"/>
        <v>2.3317396005872394E-4</v>
      </c>
      <c r="AU160" s="12">
        <f>'Surv-rate CEA'!AL158*UPFS+'Surv-rate CEA'!AK158*UPD</f>
        <v>4.4054394912659021E-2</v>
      </c>
      <c r="AV160" s="12">
        <f t="shared" si="77"/>
        <v>3.3903763714349409E-2</v>
      </c>
      <c r="AW160" s="12">
        <f>AU160-'Surv-rate CEA'!AK158*UPD</f>
        <v>3.1865707092230203E-2</v>
      </c>
      <c r="AX160" s="12">
        <f t="shared" si="78"/>
        <v>2.4523487520088434E-2</v>
      </c>
      <c r="AY160" s="12">
        <f>'Surv-rate CEA'!AO158*UPFS+'Surv-rate CEA'!AN158*UPD</f>
        <v>2.6189980333046588E-2</v>
      </c>
      <c r="AZ160" s="12">
        <f t="shared" si="79"/>
        <v>2.0155512444455806E-2</v>
      </c>
      <c r="BA160" s="12">
        <f>AY160-'Surv-rate CEA'!AN158*UPD</f>
        <v>2.7873708281126036E-3</v>
      </c>
      <c r="BB160" s="12">
        <f t="shared" si="80"/>
        <v>2.1451290416758151E-3</v>
      </c>
    </row>
    <row r="161" spans="1:54">
      <c r="A161" s="12">
        <v>156</v>
      </c>
      <c r="B161" s="12">
        <f t="shared" si="81"/>
        <v>8.9178082191780828</v>
      </c>
      <c r="C161" s="12">
        <f>'Surv-rate CEA'!D159*Parameter!$D$57+'Surv-rate CEA'!E159*Parameter!$D$58</f>
        <v>4.6524500465141776E-2</v>
      </c>
      <c r="D161" s="12">
        <f t="shared" si="55"/>
        <v>3.5743889661751814E-2</v>
      </c>
      <c r="E161" s="12">
        <f>C161-'Surv-rate CEA'!E159*Parameter!$D$58</f>
        <v>2.6123959839849595E-3</v>
      </c>
      <c r="F161" s="12">
        <f t="shared" si="56"/>
        <v>2.0070541944738189E-3</v>
      </c>
      <c r="G161" s="12">
        <f>'Surv-rate CEA'!G159*Parameter!$D$57+'Surv-rate CEA'!H159*Parameter!$D$58</f>
        <v>2.1853558128687878E-2</v>
      </c>
      <c r="H161" s="12">
        <f t="shared" si="57"/>
        <v>1.6789673455038106E-2</v>
      </c>
      <c r="I161" s="12">
        <f>G161-'Surv-rate CEA'!H159*Parameter!$D$58</f>
        <v>2.953916076997333E-4</v>
      </c>
      <c r="J161" s="12">
        <f t="shared" si="58"/>
        <v>2.2694375924654152E-4</v>
      </c>
      <c r="K161" s="12">
        <f>'Surv-rate CEA'!K159*Parameter!$D$57+'Surv-rate CEA'!J159*Parameter!$D$58</f>
        <v>4.3582340954075316E-2</v>
      </c>
      <c r="L161" s="12">
        <f t="shared" si="59"/>
        <v>3.348348441549609E-2</v>
      </c>
      <c r="M161" s="12">
        <f>K161-'Surv-rate CEA'!J159*Parameter!$D$58</f>
        <v>4.8697629721708782E-3</v>
      </c>
      <c r="N161" s="12">
        <f t="shared" si="60"/>
        <v>3.7413463576374587E-3</v>
      </c>
      <c r="O161" s="12">
        <f>'Surv-rate CEA'!N159*Parameter!$D$57+'Surv-rate CEA'!M159*Parameter!$D$58</f>
        <v>2.2132307955672132E-2</v>
      </c>
      <c r="P161" s="12">
        <f t="shared" si="61"/>
        <v>1.7003831650383435E-2</v>
      </c>
      <c r="Q161" s="12">
        <f>O161-'Surv-rate CEA'!M159*Parameter!$D$58</f>
        <v>2.953916076997333E-4</v>
      </c>
      <c r="R161" s="12">
        <f t="shared" si="62"/>
        <v>2.2694375924654152E-4</v>
      </c>
      <c r="S161" s="12">
        <f>'Surv-rate CEA'!Q159*Parameter!$D$57+'Surv-rate CEA'!P159*Parameter!$D$58</f>
        <v>4.3582340954075316E-2</v>
      </c>
      <c r="T161" s="12">
        <f t="shared" si="63"/>
        <v>3.348348441549609E-2</v>
      </c>
      <c r="U161" s="12">
        <f>S161-'Surv-rate CEA'!P159*Parameter!$D$58</f>
        <v>4.8697629721708782E-3</v>
      </c>
      <c r="V161" s="12">
        <f t="shared" si="64"/>
        <v>3.7413463576374587E-3</v>
      </c>
      <c r="W161" s="12">
        <f>'Surv-rate CEA'!T159*UPFS+'Surv-rate CEA'!S159*UPD</f>
        <v>2.1853558128687878E-2</v>
      </c>
      <c r="X161" s="12">
        <f t="shared" si="65"/>
        <v>1.6789673455038106E-2</v>
      </c>
      <c r="Y161" s="12">
        <f>W161-'Surv-rate CEA'!S159*UPD</f>
        <v>2.953916076997333E-4</v>
      </c>
      <c r="Z161" s="12">
        <f t="shared" si="66"/>
        <v>2.2694375924654152E-4</v>
      </c>
      <c r="AA161" s="12">
        <f>'Surv-rate CEA'!W159*UPFS+'Surv-rate CEA'!V159*UPD</f>
        <v>5.0596848588174231E-2</v>
      </c>
      <c r="AB161" s="12">
        <f t="shared" si="67"/>
        <v>3.8872597343051374E-2</v>
      </c>
      <c r="AC161" s="12">
        <f>AA161-'Surv-rate CEA'!V159*UPD</f>
        <v>2.2570297408114996E-2</v>
      </c>
      <c r="AD161" s="12">
        <f t="shared" si="68"/>
        <v>1.7340330624141542E-2</v>
      </c>
      <c r="AE161" s="12">
        <f>'Surv-rate CEA'!Z159*UPFS+'Surv-rate CEA'!Y159*UPD</f>
        <v>4.3582340954075316E-2</v>
      </c>
      <c r="AF161" s="12">
        <f t="shared" si="69"/>
        <v>3.348348441549609E-2</v>
      </c>
      <c r="AG161" s="12">
        <f>AE161-'Surv-rate CEA'!Y159*UPD</f>
        <v>4.8697629721708782E-3</v>
      </c>
      <c r="AH161" s="12">
        <f t="shared" si="70"/>
        <v>3.7413463576374587E-3</v>
      </c>
      <c r="AI161" s="12">
        <f>'Surv-rate CEA'!AC159*UPFS+'Surv-rate CEA'!AB159*UPD</f>
        <v>2.5891439642400673E-2</v>
      </c>
      <c r="AJ161" s="12">
        <f t="shared" si="71"/>
        <v>1.9891901095322299E-2</v>
      </c>
      <c r="AK161" s="12">
        <f>AI161-'Surv-rate CEA'!AB159*UPD</f>
        <v>2.7373111637680747E-3</v>
      </c>
      <c r="AL161" s="12">
        <f t="shared" si="72"/>
        <v>2.1030241534976866E-3</v>
      </c>
      <c r="AM161" s="12">
        <f>'Surv-rate CEA'!AF159*UPFS+'Surv-rate CEA'!AE159*UPD</f>
        <v>9.9378268475084824E-2</v>
      </c>
      <c r="AN161" s="12">
        <f t="shared" si="73"/>
        <v>7.6350435311193107E-2</v>
      </c>
      <c r="AO161" s="12">
        <f>AM161-'Surv-rate CEA'!AE159*UPD</f>
        <v>1.5654415351633824E-2</v>
      </c>
      <c r="AP161" s="12">
        <f t="shared" si="74"/>
        <v>1.2026989853814177E-2</v>
      </c>
      <c r="AQ161" s="42">
        <f>'Surv-rate CEA'!AI159*UPFS+'Surv-rate CEA'!AH159*UPD</f>
        <v>2.1853558128687878E-2</v>
      </c>
      <c r="AR161" s="12">
        <f t="shared" si="75"/>
        <v>1.6789673455038106E-2</v>
      </c>
      <c r="AS161" s="42">
        <f>AQ161-'Surv-rate CEA'!AH159*UPD</f>
        <v>2.953916076997333E-4</v>
      </c>
      <c r="AT161" s="12">
        <f t="shared" si="76"/>
        <v>2.2694375924654152E-4</v>
      </c>
      <c r="AU161" s="12">
        <f>'Surv-rate CEA'!AL159*UPFS+'Surv-rate CEA'!AK159*UPD</f>
        <v>4.3627474221653695E-2</v>
      </c>
      <c r="AV161" s="12">
        <f t="shared" si="77"/>
        <v>3.351815944736676E-2</v>
      </c>
      <c r="AW161" s="12">
        <f>AU161-'Surv-rate CEA'!AK159*UPD</f>
        <v>3.1543818866958076E-2</v>
      </c>
      <c r="AX161" s="12">
        <f t="shared" si="78"/>
        <v>2.4234516648611988E-2</v>
      </c>
      <c r="AY161" s="12">
        <f>'Surv-rate CEA'!AO159*UPFS+'Surv-rate CEA'!AN159*UPD</f>
        <v>2.5891439642400673E-2</v>
      </c>
      <c r="AZ161" s="12">
        <f t="shared" si="79"/>
        <v>1.9891901095322299E-2</v>
      </c>
      <c r="BA161" s="12">
        <f>AY161-'Surv-rate CEA'!AN159*UPD</f>
        <v>2.7373111637680747E-3</v>
      </c>
      <c r="BB161" s="12">
        <f t="shared" si="80"/>
        <v>2.1030241534976866E-3</v>
      </c>
    </row>
    <row r="162" spans="1:54">
      <c r="A162" s="12">
        <v>157</v>
      </c>
      <c r="B162" s="12">
        <f t="shared" si="81"/>
        <v>8.9753424657534246</v>
      </c>
      <c r="C162" s="12">
        <f>'Surv-rate CEA'!D160*Parameter!$D$57+'Surv-rate CEA'!E160*Parameter!$D$58</f>
        <v>4.609162216509622E-2</v>
      </c>
      <c r="D162" s="12">
        <f t="shared" si="55"/>
        <v>3.5351146644375046E-2</v>
      </c>
      <c r="E162" s="12">
        <f>C162-'Surv-rate CEA'!E160*Parameter!$D$58</f>
        <v>2.5653031638029761E-3</v>
      </c>
      <c r="F162" s="12">
        <f t="shared" si="56"/>
        <v>1.9675247706849495E-3</v>
      </c>
      <c r="G162" s="12">
        <f>'Surv-rate CEA'!G160*Parameter!$D$57+'Surv-rate CEA'!H160*Parameter!$D$58</f>
        <v>2.1593774538231938E-2</v>
      </c>
      <c r="H162" s="12">
        <f t="shared" si="57"/>
        <v>1.6561896814399433E-2</v>
      </c>
      <c r="I162" s="12">
        <f>G162-'Surv-rate CEA'!H160*Parameter!$D$58</f>
        <v>2.8802189191747332E-4</v>
      </c>
      <c r="J162" s="12">
        <f t="shared" si="58"/>
        <v>2.2090574511554912E-4</v>
      </c>
      <c r="K162" s="12">
        <f>'Surv-rate CEA'!K160*Parameter!$D$57+'Surv-rate CEA'!J160*Parameter!$D$58</f>
        <v>4.3165936085938363E-2</v>
      </c>
      <c r="L162" s="12">
        <f t="shared" si="59"/>
        <v>3.3107216993792307E-2</v>
      </c>
      <c r="M162" s="12">
        <f>K162-'Surv-rate CEA'!J160*Parameter!$D$58</f>
        <v>4.7916526117345384E-3</v>
      </c>
      <c r="N162" s="12">
        <f t="shared" si="60"/>
        <v>3.6750803332455621E-3</v>
      </c>
      <c r="O162" s="12">
        <f>'Surv-rate CEA'!N160*Parameter!$D$57+'Surv-rate CEA'!M160*Parameter!$D$58</f>
        <v>2.1865569844689268E-2</v>
      </c>
      <c r="P162" s="12">
        <f t="shared" si="61"/>
        <v>1.6770357165423959E-2</v>
      </c>
      <c r="Q162" s="12">
        <f>O162-'Surv-rate CEA'!M160*Parameter!$D$58</f>
        <v>2.8802189191747332E-4</v>
      </c>
      <c r="R162" s="12">
        <f t="shared" si="62"/>
        <v>2.2090574511554912E-4</v>
      </c>
      <c r="S162" s="12">
        <f>'Surv-rate CEA'!Q160*Parameter!$D$57+'Surv-rate CEA'!P160*Parameter!$D$58</f>
        <v>4.3165936085938363E-2</v>
      </c>
      <c r="T162" s="12">
        <f t="shared" si="63"/>
        <v>3.3107216993792307E-2</v>
      </c>
      <c r="U162" s="12">
        <f>S162-'Surv-rate CEA'!P160*Parameter!$D$58</f>
        <v>4.7916526117345384E-3</v>
      </c>
      <c r="V162" s="12">
        <f t="shared" si="64"/>
        <v>3.6750803332455621E-3</v>
      </c>
      <c r="W162" s="12">
        <f>'Surv-rate CEA'!T160*UPFS+'Surv-rate CEA'!S160*UPD</f>
        <v>2.1593774538231938E-2</v>
      </c>
      <c r="X162" s="12">
        <f t="shared" si="65"/>
        <v>1.6561896814399433E-2</v>
      </c>
      <c r="Y162" s="12">
        <f>W162-'Surv-rate CEA'!S160*UPD</f>
        <v>2.8802189191747332E-4</v>
      </c>
      <c r="Z162" s="12">
        <f t="shared" si="66"/>
        <v>2.2090574511554912E-4</v>
      </c>
      <c r="AA162" s="12">
        <f>'Surv-rate CEA'!W160*UPFS+'Surv-rate CEA'!V160*UPD</f>
        <v>5.0135634861140491E-2</v>
      </c>
      <c r="AB162" s="12">
        <f t="shared" si="67"/>
        <v>3.8452805452075571E-2</v>
      </c>
      <c r="AC162" s="12">
        <f>AA162-'Surv-rate CEA'!V160*UPD</f>
        <v>2.2319085515966806E-2</v>
      </c>
      <c r="AD162" s="12">
        <f t="shared" si="68"/>
        <v>1.7118192590773674E-2</v>
      </c>
      <c r="AE162" s="12">
        <f>'Surv-rate CEA'!Z160*UPFS+'Surv-rate CEA'!Y160*UPD</f>
        <v>4.3165936085938363E-2</v>
      </c>
      <c r="AF162" s="12">
        <f t="shared" si="69"/>
        <v>3.3107216993792307E-2</v>
      </c>
      <c r="AG162" s="12">
        <f>AE162-'Surv-rate CEA'!Y160*UPD</f>
        <v>4.7916526117345384E-3</v>
      </c>
      <c r="AH162" s="12">
        <f t="shared" si="70"/>
        <v>3.6750803332455621E-3</v>
      </c>
      <c r="AI162" s="12">
        <f>'Surv-rate CEA'!AC160*UPFS+'Surv-rate CEA'!AB160*UPD</f>
        <v>2.5597578261612273E-2</v>
      </c>
      <c r="AJ162" s="12">
        <f t="shared" si="71"/>
        <v>1.9632716323713561E-2</v>
      </c>
      <c r="AK162" s="12">
        <f>AI162-'Surv-rate CEA'!AB160*UPD</f>
        <v>2.6883740452085352E-3</v>
      </c>
      <c r="AL162" s="12">
        <f t="shared" si="72"/>
        <v>2.0619171259949141E-3</v>
      </c>
      <c r="AM162" s="12">
        <f>'Surv-rate CEA'!AF160*UPFS+'Surv-rate CEA'!AE160*UPD</f>
        <v>9.8710556011836717E-2</v>
      </c>
      <c r="AN162" s="12">
        <f t="shared" si="73"/>
        <v>7.5708581668552169E-2</v>
      </c>
      <c r="AO162" s="12">
        <f>AM162-'Surv-rate CEA'!AE160*UPD</f>
        <v>1.5461807153490478E-2</v>
      </c>
      <c r="AP162" s="12">
        <f t="shared" si="74"/>
        <v>1.1858827838869315E-2</v>
      </c>
      <c r="AQ162" s="42">
        <f>'Surv-rate CEA'!AI160*UPFS+'Surv-rate CEA'!AH160*UPD</f>
        <v>2.1593774538231938E-2</v>
      </c>
      <c r="AR162" s="12">
        <f t="shared" si="75"/>
        <v>1.6561896814399433E-2</v>
      </c>
      <c r="AS162" s="42">
        <f>AQ162-'Surv-rate CEA'!AH160*UPD</f>
        <v>2.8802189191747332E-4</v>
      </c>
      <c r="AT162" s="12">
        <f t="shared" si="76"/>
        <v>2.2090574511554912E-4</v>
      </c>
      <c r="AU162" s="12">
        <f>'Surv-rate CEA'!AL160*UPFS+'Surv-rate CEA'!AK160*UPD</f>
        <v>4.3206514795839361E-2</v>
      </c>
      <c r="AV162" s="12">
        <f t="shared" si="77"/>
        <v>3.3138339871594515E-2</v>
      </c>
      <c r="AW162" s="12">
        <f>AU162-'Surv-rate CEA'!AK160*UPD</f>
        <v>3.1226636568757557E-2</v>
      </c>
      <c r="AX162" s="12">
        <f t="shared" si="78"/>
        <v>2.3950066339576581E-2</v>
      </c>
      <c r="AY162" s="12">
        <f>'Surv-rate CEA'!AO160*UPFS+'Surv-rate CEA'!AN160*UPD</f>
        <v>2.5597578261612273E-2</v>
      </c>
      <c r="AZ162" s="12">
        <f t="shared" si="79"/>
        <v>1.9632716323713561E-2</v>
      </c>
      <c r="BA162" s="12">
        <f>AY162-'Surv-rate CEA'!AN160*UPD</f>
        <v>2.6883740452085352E-3</v>
      </c>
      <c r="BB162" s="12">
        <f t="shared" si="80"/>
        <v>2.0619171259949141E-3</v>
      </c>
    </row>
    <row r="163" spans="1:54">
      <c r="A163" s="12">
        <v>158</v>
      </c>
      <c r="B163" s="12">
        <f t="shared" si="81"/>
        <v>9.0328767123287665</v>
      </c>
      <c r="C163" s="12">
        <f>'Surv-rate CEA'!D161*Parameter!$D$57+'Surv-rate CEA'!E161*Parameter!$D$58</f>
        <v>4.5664618573425471E-2</v>
      </c>
      <c r="D163" s="12">
        <f t="shared" si="55"/>
        <v>3.4964133222427571E-2</v>
      </c>
      <c r="E163" s="12">
        <f>C163-'Surv-rate CEA'!E161*Parameter!$D$58</f>
        <v>2.519268299765752E-3</v>
      </c>
      <c r="F163" s="12">
        <f t="shared" si="56"/>
        <v>1.9289339363344395E-3</v>
      </c>
      <c r="G163" s="12">
        <f>'Surv-rate CEA'!G161*Parameter!$D$57+'Surv-rate CEA'!H161*Parameter!$D$58</f>
        <v>2.1338179127750968E-2</v>
      </c>
      <c r="H163" s="12">
        <f t="shared" si="57"/>
        <v>1.6338052546022674E-2</v>
      </c>
      <c r="I163" s="12">
        <f>G163-'Surv-rate CEA'!H161*Parameter!$D$58</f>
        <v>2.8086840943087124E-4</v>
      </c>
      <c r="J163" s="12">
        <f t="shared" si="58"/>
        <v>2.1505315914381143E-4</v>
      </c>
      <c r="K163" s="12">
        <f>'Surv-rate CEA'!K161*Parameter!$D$57+'Surv-rate CEA'!J161*Parameter!$D$58</f>
        <v>4.2755287125580382E-2</v>
      </c>
      <c r="L163" s="12">
        <f t="shared" si="59"/>
        <v>3.2736538741000083E-2</v>
      </c>
      <c r="M163" s="12">
        <f>K163-'Surv-rate CEA'!J161*Parameter!$D$58</f>
        <v>4.7151428888109956E-3</v>
      </c>
      <c r="N163" s="12">
        <f t="shared" si="60"/>
        <v>3.610254268566484E-3</v>
      </c>
      <c r="O163" s="12">
        <f>'Surv-rate CEA'!N161*Parameter!$D$57+'Surv-rate CEA'!M161*Parameter!$D$58</f>
        <v>2.1603223964819538E-2</v>
      </c>
      <c r="P163" s="12">
        <f t="shared" si="61"/>
        <v>1.6540990034228806E-2</v>
      </c>
      <c r="Q163" s="12">
        <f>O163-'Surv-rate CEA'!M161*Parameter!$D$58</f>
        <v>2.8086840943087124E-4</v>
      </c>
      <c r="R163" s="12">
        <f t="shared" si="62"/>
        <v>2.1505315914381143E-4</v>
      </c>
      <c r="S163" s="12">
        <f>'Surv-rate CEA'!Q161*Parameter!$D$57+'Surv-rate CEA'!P161*Parameter!$D$58</f>
        <v>4.2755287125580382E-2</v>
      </c>
      <c r="T163" s="12">
        <f t="shared" si="63"/>
        <v>3.2736538741000083E-2</v>
      </c>
      <c r="U163" s="12">
        <f>S163-'Surv-rate CEA'!P161*Parameter!$D$58</f>
        <v>4.7151428888109956E-3</v>
      </c>
      <c r="V163" s="12">
        <f t="shared" si="64"/>
        <v>3.610254268566484E-3</v>
      </c>
      <c r="W163" s="12">
        <f>'Surv-rate CEA'!T161*UPFS+'Surv-rate CEA'!S161*UPD</f>
        <v>2.1338179127750968E-2</v>
      </c>
      <c r="X163" s="12">
        <f t="shared" si="65"/>
        <v>1.6338052546022674E-2</v>
      </c>
      <c r="Y163" s="12">
        <f>W163-'Surv-rate CEA'!S161*UPD</f>
        <v>2.8086840943087124E-4</v>
      </c>
      <c r="Z163" s="12">
        <f t="shared" si="66"/>
        <v>2.1505315914381143E-4</v>
      </c>
      <c r="AA163" s="12">
        <f>'Surv-rate CEA'!W161*UPFS+'Surv-rate CEA'!V161*UPD</f>
        <v>4.9680590144765419E-2</v>
      </c>
      <c r="AB163" s="12">
        <f t="shared" si="67"/>
        <v>3.8039051384987817E-2</v>
      </c>
      <c r="AC163" s="12">
        <f>AA163-'Surv-rate CEA'!V161*UPD</f>
        <v>2.2071796465299113E-2</v>
      </c>
      <c r="AD163" s="12">
        <f t="shared" si="68"/>
        <v>1.689976301521387E-2</v>
      </c>
      <c r="AE163" s="12">
        <f>'Surv-rate CEA'!Z161*UPFS+'Surv-rate CEA'!Y161*UPD</f>
        <v>4.2755287125580382E-2</v>
      </c>
      <c r="AF163" s="12">
        <f t="shared" si="69"/>
        <v>3.2736538741000083E-2</v>
      </c>
      <c r="AG163" s="12">
        <f>AE163-'Surv-rate CEA'!Y161*UPD</f>
        <v>4.7151428888109956E-3</v>
      </c>
      <c r="AH163" s="12">
        <f t="shared" si="70"/>
        <v>3.610254268566484E-3</v>
      </c>
      <c r="AI163" s="12">
        <f>'Surv-rate CEA'!AC161*UPFS+'Surv-rate CEA'!AB161*UPD</f>
        <v>2.5308301412606912E-2</v>
      </c>
      <c r="AJ163" s="12">
        <f t="shared" si="71"/>
        <v>1.937786518025791E-2</v>
      </c>
      <c r="AK163" s="12">
        <f>AI163-'Surv-rate CEA'!AB161*UPD</f>
        <v>2.6405290796172008E-3</v>
      </c>
      <c r="AL163" s="12">
        <f t="shared" si="72"/>
        <v>2.0217799557217309E-3</v>
      </c>
      <c r="AM163" s="12">
        <f>'Surv-rate CEA'!AF161*UPFS+'Surv-rate CEA'!AE161*UPD</f>
        <v>9.8050202129827194E-2</v>
      </c>
      <c r="AN163" s="12">
        <f t="shared" si="73"/>
        <v>7.5074323116065503E-2</v>
      </c>
      <c r="AO163" s="12">
        <f>AM163-'Surv-rate CEA'!AE161*UPD</f>
        <v>1.527243116274761E-2</v>
      </c>
      <c r="AP163" s="12">
        <f t="shared" si="74"/>
        <v>1.1693677391524646E-2</v>
      </c>
      <c r="AQ163" s="42">
        <f>'Surv-rate CEA'!AI161*UPFS+'Surv-rate CEA'!AH161*UPD</f>
        <v>2.1338179127750968E-2</v>
      </c>
      <c r="AR163" s="12">
        <f t="shared" si="75"/>
        <v>1.6338052546022674E-2</v>
      </c>
      <c r="AS163" s="42">
        <f>AQ163-'Surv-rate CEA'!AH161*UPD</f>
        <v>2.8086840943087124E-4</v>
      </c>
      <c r="AT163" s="12">
        <f t="shared" si="76"/>
        <v>2.1505315914381143E-4</v>
      </c>
      <c r="AU163" s="12">
        <f>'Surv-rate CEA'!AL161*UPFS+'Surv-rate CEA'!AK161*UPD</f>
        <v>4.2791405877494713E-2</v>
      </c>
      <c r="AV163" s="12">
        <f t="shared" si="77"/>
        <v>3.2764193868606808E-2</v>
      </c>
      <c r="AW163" s="12">
        <f>AU163-'Surv-rate CEA'!AK161*UPD</f>
        <v>3.0914068660753045E-2</v>
      </c>
      <c r="AX163" s="12">
        <f t="shared" si="78"/>
        <v>2.3670045844439901E-2</v>
      </c>
      <c r="AY163" s="12">
        <f>'Surv-rate CEA'!AO161*UPFS+'Surv-rate CEA'!AN161*UPD</f>
        <v>2.5308301412606912E-2</v>
      </c>
      <c r="AZ163" s="12">
        <f t="shared" si="79"/>
        <v>1.937786518025791E-2</v>
      </c>
      <c r="BA163" s="12">
        <f>AY163-'Surv-rate CEA'!AN161*UPD</f>
        <v>2.6405290796172008E-3</v>
      </c>
      <c r="BB163" s="12">
        <f t="shared" si="80"/>
        <v>2.0217799557217309E-3</v>
      </c>
    </row>
    <row r="164" spans="1:54">
      <c r="A164" s="12">
        <v>159</v>
      </c>
      <c r="B164" s="12">
        <f t="shared" si="81"/>
        <v>9.0904109589041102</v>
      </c>
      <c r="C164" s="12">
        <f>'Surv-rate CEA'!D162*Parameter!$D$57+'Surv-rate CEA'!E162*Parameter!$D$58</f>
        <v>4.5243382777649228E-2</v>
      </c>
      <c r="D164" s="12">
        <f t="shared" si="55"/>
        <v>3.4582741694437077E-2</v>
      </c>
      <c r="E164" s="12">
        <f>C164-'Surv-rate CEA'!E162*Parameter!$D$58</f>
        <v>2.4742627347753426E-3</v>
      </c>
      <c r="F164" s="12">
        <f t="shared" si="56"/>
        <v>1.8912553347619745E-3</v>
      </c>
      <c r="G164" s="12">
        <f>'Surv-rate CEA'!G162*Parameter!$D$57+'Surv-rate CEA'!H162*Parameter!$D$58</f>
        <v>2.1086685412975276E-2</v>
      </c>
      <c r="H164" s="12">
        <f t="shared" si="57"/>
        <v>1.6118056388768287E-2</v>
      </c>
      <c r="I164" s="12">
        <f>G164-'Surv-rate CEA'!H162*Parameter!$D$58</f>
        <v>2.739238383444656E-4</v>
      </c>
      <c r="J164" s="12">
        <f t="shared" si="58"/>
        <v>2.0937951063409842E-4</v>
      </c>
      <c r="K164" s="12">
        <f>'Surv-rate CEA'!K162*Parameter!$D$57+'Surv-rate CEA'!J162*Parameter!$D$58</f>
        <v>4.235028792660471E-2</v>
      </c>
      <c r="L164" s="12">
        <f t="shared" si="59"/>
        <v>3.2371343125437831E-2</v>
      </c>
      <c r="M164" s="12">
        <f>K164-'Surv-rate CEA'!J162*Parameter!$D$58</f>
        <v>4.6401935474747052E-3</v>
      </c>
      <c r="N164" s="12">
        <f t="shared" si="60"/>
        <v>3.5468306084262507E-3</v>
      </c>
      <c r="O164" s="12">
        <f>'Surv-rate CEA'!N162*Parameter!$D$57+'Surv-rate CEA'!M162*Parameter!$D$58</f>
        <v>2.1345176922398925E-2</v>
      </c>
      <c r="P164" s="12">
        <f t="shared" si="61"/>
        <v>1.6315639870634266E-2</v>
      </c>
      <c r="Q164" s="12">
        <f>O164-'Surv-rate CEA'!M162*Parameter!$D$58</f>
        <v>2.739238383444656E-4</v>
      </c>
      <c r="R164" s="12">
        <f t="shared" si="62"/>
        <v>2.0937951063409842E-4</v>
      </c>
      <c r="S164" s="12">
        <f>'Surv-rate CEA'!Q162*Parameter!$D$57+'Surv-rate CEA'!P162*Parameter!$D$58</f>
        <v>4.235028792660471E-2</v>
      </c>
      <c r="T164" s="12">
        <f t="shared" si="63"/>
        <v>3.2371343125437831E-2</v>
      </c>
      <c r="U164" s="12">
        <f>S164-'Surv-rate CEA'!P162*Parameter!$D$58</f>
        <v>4.6401935474747052E-3</v>
      </c>
      <c r="V164" s="12">
        <f t="shared" si="64"/>
        <v>3.5468306084262507E-3</v>
      </c>
      <c r="W164" s="12">
        <f>'Surv-rate CEA'!T162*UPFS+'Surv-rate CEA'!S162*UPD</f>
        <v>2.1086685412975276E-2</v>
      </c>
      <c r="X164" s="12">
        <f t="shared" si="65"/>
        <v>1.6118056388768287E-2</v>
      </c>
      <c r="Y164" s="12">
        <f>W164-'Surv-rate CEA'!S162*UPD</f>
        <v>2.739238383444656E-4</v>
      </c>
      <c r="Z164" s="12">
        <f t="shared" si="66"/>
        <v>2.0937951063409842E-4</v>
      </c>
      <c r="AA164" s="12">
        <f>'Surv-rate CEA'!W162*UPFS+'Surv-rate CEA'!V162*UPD</f>
        <v>4.923160344224637E-2</v>
      </c>
      <c r="AB164" s="12">
        <f t="shared" si="67"/>
        <v>3.7631222966096431E-2</v>
      </c>
      <c r="AC164" s="12">
        <f>AA164-'Surv-rate CEA'!V162*UPD</f>
        <v>2.1828350279660586E-2</v>
      </c>
      <c r="AD164" s="12">
        <f t="shared" si="68"/>
        <v>1.6684963700594847E-2</v>
      </c>
      <c r="AE164" s="12">
        <f>'Surv-rate CEA'!Z162*UPFS+'Surv-rate CEA'!Y162*UPD</f>
        <v>4.235028792660471E-2</v>
      </c>
      <c r="AF164" s="12">
        <f t="shared" si="69"/>
        <v>3.2371343125437831E-2</v>
      </c>
      <c r="AG164" s="12">
        <f>AE164-'Surv-rate CEA'!Y162*UPD</f>
        <v>4.6401935474747052E-3</v>
      </c>
      <c r="AH164" s="12">
        <f t="shared" si="70"/>
        <v>3.5468306084262507E-3</v>
      </c>
      <c r="AI164" s="12">
        <f>'Surv-rate CEA'!AC162*UPFS+'Surv-rate CEA'!AB162*UPD</f>
        <v>2.5023516689933873E-2</v>
      </c>
      <c r="AJ164" s="12">
        <f t="shared" si="71"/>
        <v>1.912725708922736E-2</v>
      </c>
      <c r="AK164" s="12">
        <f>AI164-'Surv-rate CEA'!AB162*UPD</f>
        <v>2.5937468422904814E-3</v>
      </c>
      <c r="AL164" s="12">
        <f t="shared" si="72"/>
        <v>1.9825855530856955E-3</v>
      </c>
      <c r="AM164" s="12">
        <f>'Surv-rate CEA'!AF162*UPFS+'Surv-rate CEA'!AE162*UPD</f>
        <v>9.7397090753926718E-2</v>
      </c>
      <c r="AN164" s="12">
        <f t="shared" si="73"/>
        <v>7.4447537397593827E-2</v>
      </c>
      <c r="AO164" s="12">
        <f>AM164-'Surv-rate CEA'!AE162*UPD</f>
        <v>1.5086217817491393E-2</v>
      </c>
      <c r="AP164" s="12">
        <f t="shared" si="74"/>
        <v>1.153147138648652E-2</v>
      </c>
      <c r="AQ164" s="42">
        <f>'Surv-rate CEA'!AI162*UPFS+'Surv-rate CEA'!AH162*UPD</f>
        <v>2.1086685412975276E-2</v>
      </c>
      <c r="AR164" s="12">
        <f t="shared" si="75"/>
        <v>1.6118056388768287E-2</v>
      </c>
      <c r="AS164" s="42">
        <f>AQ164-'Surv-rate CEA'!AH162*UPD</f>
        <v>2.739238383444656E-4</v>
      </c>
      <c r="AT164" s="12">
        <f t="shared" si="76"/>
        <v>2.0937951063409842E-4</v>
      </c>
      <c r="AU164" s="12">
        <f>'Surv-rate CEA'!AL162*UPFS+'Surv-rate CEA'!AK162*UPD</f>
        <v>4.2382039301396515E-2</v>
      </c>
      <c r="AV164" s="12">
        <f t="shared" si="77"/>
        <v>3.2395612963930343E-2</v>
      </c>
      <c r="AW164" s="12">
        <f>AU164-'Surv-rate CEA'!AK162*UPD</f>
        <v>3.0606025845574682E-2</v>
      </c>
      <c r="AX164" s="12">
        <f t="shared" si="78"/>
        <v>2.3394366670426252E-2</v>
      </c>
      <c r="AY164" s="12">
        <f>'Surv-rate CEA'!AO162*UPFS+'Surv-rate CEA'!AN162*UPD</f>
        <v>2.5023516689933873E-2</v>
      </c>
      <c r="AZ164" s="12">
        <f t="shared" si="79"/>
        <v>1.912725708922736E-2</v>
      </c>
      <c r="BA164" s="12">
        <f>AY164-'Surv-rate CEA'!AN162*UPD</f>
        <v>2.5937468422904814E-3</v>
      </c>
      <c r="BB164" s="12">
        <f t="shared" si="80"/>
        <v>1.9825855530856955E-3</v>
      </c>
    </row>
    <row r="165" spans="1:54">
      <c r="A165" s="12">
        <v>160</v>
      </c>
      <c r="B165" s="12">
        <f t="shared" si="81"/>
        <v>9.1479452054794521</v>
      </c>
      <c r="C165" s="12">
        <f>'Surv-rate CEA'!D163*Parameter!$D$57+'Surv-rate CEA'!E163*Parameter!$D$58</f>
        <v>4.4827810329348336E-2</v>
      </c>
      <c r="D165" s="12">
        <f t="shared" si="55"/>
        <v>3.4206866879364778E-2</v>
      </c>
      <c r="E165" s="12">
        <f>C165-'Surv-rate CEA'!E163*Parameter!$D$58</f>
        <v>2.4302587240391665E-3</v>
      </c>
      <c r="F165" s="12">
        <f t="shared" si="56"/>
        <v>1.8544634691022876E-3</v>
      </c>
      <c r="G165" s="12">
        <f>'Surv-rate CEA'!G163*Parameter!$D$57+'Surv-rate CEA'!H163*Parameter!$D$58</f>
        <v>2.0839209103983573E-2</v>
      </c>
      <c r="H165" s="12">
        <f t="shared" si="57"/>
        <v>1.5901826264855961E-2</v>
      </c>
      <c r="I165" s="12">
        <f>G165-'Surv-rate CEA'!H163*Parameter!$D$58</f>
        <v>2.6718113847707184E-4</v>
      </c>
      <c r="J165" s="12">
        <f t="shared" si="58"/>
        <v>2.0387856487781263E-4</v>
      </c>
      <c r="K165" s="12">
        <f>'Surv-rate CEA'!K163*Parameter!$D$57+'Surv-rate CEA'!J163*Parameter!$D$58</f>
        <v>4.1950834813113028E-2</v>
      </c>
      <c r="L165" s="12">
        <f t="shared" si="59"/>
        <v>3.2011526134946948E-2</v>
      </c>
      <c r="M165" s="12">
        <f>K165-'Surv-rate CEA'!J163*Parameter!$D$58</f>
        <v>4.5667655372903238E-3</v>
      </c>
      <c r="N165" s="12">
        <f t="shared" si="60"/>
        <v>3.48477294910585E-3</v>
      </c>
      <c r="O165" s="12">
        <f>'Surv-rate CEA'!N163*Parameter!$D$57+'Surv-rate CEA'!M163*Parameter!$D$58</f>
        <v>2.1091337783954892E-2</v>
      </c>
      <c r="P165" s="12">
        <f t="shared" si="61"/>
        <v>1.6094218713402626E-2</v>
      </c>
      <c r="Q165" s="12">
        <f>O165-'Surv-rate CEA'!M163*Parameter!$D$58</f>
        <v>2.6718113847707184E-4</v>
      </c>
      <c r="R165" s="12">
        <f t="shared" si="62"/>
        <v>2.0387856487781263E-4</v>
      </c>
      <c r="S165" s="12">
        <f>'Surv-rate CEA'!Q163*Parameter!$D$57+'Surv-rate CEA'!P163*Parameter!$D$58</f>
        <v>4.1950834813113028E-2</v>
      </c>
      <c r="T165" s="12">
        <f t="shared" si="63"/>
        <v>3.2011526134946948E-2</v>
      </c>
      <c r="U165" s="12">
        <f>S165-'Surv-rate CEA'!P163*Parameter!$D$58</f>
        <v>4.5667655372903238E-3</v>
      </c>
      <c r="V165" s="12">
        <f t="shared" si="64"/>
        <v>3.48477294910585E-3</v>
      </c>
      <c r="W165" s="12">
        <f>'Surv-rate CEA'!T163*UPFS+'Surv-rate CEA'!S163*UPD</f>
        <v>2.0839209103983573E-2</v>
      </c>
      <c r="X165" s="12">
        <f t="shared" si="65"/>
        <v>1.5901826264855961E-2</v>
      </c>
      <c r="Y165" s="12">
        <f>W165-'Surv-rate CEA'!S163*UPD</f>
        <v>2.6718113847707184E-4</v>
      </c>
      <c r="Z165" s="12">
        <f t="shared" si="66"/>
        <v>2.0387856487781263E-4</v>
      </c>
      <c r="AA165" s="12">
        <f>'Surv-rate CEA'!W163*UPFS+'Surv-rate CEA'!V163*UPD</f>
        <v>4.8788566290251349E-2</v>
      </c>
      <c r="AB165" s="12">
        <f t="shared" si="67"/>
        <v>3.7229210618683208E-2</v>
      </c>
      <c r="AC165" s="12">
        <f>AA165-'Surv-rate CEA'!V163*UPD</f>
        <v>2.1588669008546581E-2</v>
      </c>
      <c r="AD165" s="12">
        <f t="shared" si="68"/>
        <v>1.6473718467451996E-2</v>
      </c>
      <c r="AE165" s="12">
        <f>'Surv-rate CEA'!Z163*UPFS+'Surv-rate CEA'!Y163*UPD</f>
        <v>4.1950834813113028E-2</v>
      </c>
      <c r="AF165" s="12">
        <f t="shared" si="69"/>
        <v>3.2011526134946948E-2</v>
      </c>
      <c r="AG165" s="12">
        <f>AE165-'Surv-rate CEA'!Y163*UPD</f>
        <v>4.5667655372903238E-3</v>
      </c>
      <c r="AH165" s="12">
        <f t="shared" si="70"/>
        <v>3.48477294910585E-3</v>
      </c>
      <c r="AI165" s="12">
        <f>'Surv-rate CEA'!AC163*UPFS+'Surv-rate CEA'!AB163*UPD</f>
        <v>2.4743133989734538E-2</v>
      </c>
      <c r="AJ165" s="12">
        <f t="shared" si="71"/>
        <v>1.8880803776646103E-2</v>
      </c>
      <c r="AK165" s="12">
        <f>AI165-'Surv-rate CEA'!AB163*UPD</f>
        <v>2.5479988410914041E-3</v>
      </c>
      <c r="AL165" s="12">
        <f t="shared" si="72"/>
        <v>1.9443077082202964E-3</v>
      </c>
      <c r="AM165" s="12">
        <f>'Surv-rate CEA'!AF163*UPFS+'Surv-rate CEA'!AE163*UPD</f>
        <v>9.6751108219842688E-2</v>
      </c>
      <c r="AN165" s="12">
        <f t="shared" si="73"/>
        <v>7.382810480797547E-2</v>
      </c>
      <c r="AO165" s="12">
        <f>AM165-'Surv-rate CEA'!AE163*UPD</f>
        <v>1.4903099394000974E-2</v>
      </c>
      <c r="AP165" s="12">
        <f t="shared" si="74"/>
        <v>1.1372144508400843E-2</v>
      </c>
      <c r="AQ165" s="42">
        <f>'Surv-rate CEA'!AI163*UPFS+'Surv-rate CEA'!AH163*UPD</f>
        <v>2.0839209103983573E-2</v>
      </c>
      <c r="AR165" s="12">
        <f t="shared" si="75"/>
        <v>1.5901826264855961E-2</v>
      </c>
      <c r="AS165" s="42">
        <f>AQ165-'Surv-rate CEA'!AH163*UPD</f>
        <v>2.6718113847707184E-4</v>
      </c>
      <c r="AT165" s="12">
        <f t="shared" si="76"/>
        <v>2.0387856487781263E-4</v>
      </c>
      <c r="AU165" s="12">
        <f>'Surv-rate CEA'!AL163*UPFS+'Surv-rate CEA'!AK163*UPD</f>
        <v>4.1978309421291285E-2</v>
      </c>
      <c r="AV165" s="12">
        <f t="shared" si="77"/>
        <v>3.2032491251413969E-2</v>
      </c>
      <c r="AW165" s="12">
        <f>AU165-'Surv-rate CEA'!AK163*UPD</f>
        <v>3.0302420999104841E-2</v>
      </c>
      <c r="AX165" s="12">
        <f t="shared" si="78"/>
        <v>2.3122942513215446E-2</v>
      </c>
      <c r="AY165" s="12">
        <f>'Surv-rate CEA'!AO163*UPFS+'Surv-rate CEA'!AN163*UPD</f>
        <v>2.4743133989734538E-2</v>
      </c>
      <c r="AZ165" s="12">
        <f t="shared" si="79"/>
        <v>1.8880803776646103E-2</v>
      </c>
      <c r="BA165" s="12">
        <f>AY165-'Surv-rate CEA'!AN163*UPD</f>
        <v>2.5479988410914041E-3</v>
      </c>
      <c r="BB165" s="12">
        <f t="shared" si="80"/>
        <v>1.9443077082202964E-3</v>
      </c>
    </row>
    <row r="166" spans="1:54">
      <c r="A166" s="12">
        <v>161</v>
      </c>
      <c r="B166" s="12">
        <f t="shared" si="81"/>
        <v>9.205479452054794</v>
      </c>
      <c r="C166" s="12">
        <f>'Surv-rate CEA'!D164*Parameter!$D$57+'Surv-rate CEA'!E164*Parameter!$D$58</f>
        <v>4.4417799175099103E-2</v>
      </c>
      <c r="D166" s="12">
        <f t="shared" si="55"/>
        <v>3.383640604542372E-2</v>
      </c>
      <c r="E166" s="12">
        <f>C166-'Surv-rate CEA'!E164*Parameter!$D$58</f>
        <v>2.3872294016175771E-3</v>
      </c>
      <c r="F166" s="12">
        <f t="shared" si="56"/>
        <v>1.8185336702136595E-3</v>
      </c>
      <c r="G166" s="12">
        <f>'Surv-rate CEA'!G164*Parameter!$D$57+'Surv-rate CEA'!H164*Parameter!$D$58</f>
        <v>2.059566803888041E-2</v>
      </c>
      <c r="H166" s="12">
        <f t="shared" si="57"/>
        <v>1.568928221304108E-2</v>
      </c>
      <c r="I166" s="12">
        <f>G166-'Surv-rate CEA'!H164*Parameter!$D$58</f>
        <v>2.6063353920371957E-4</v>
      </c>
      <c r="J166" s="12">
        <f t="shared" si="58"/>
        <v>1.9854433189694928E-4</v>
      </c>
      <c r="K166" s="12">
        <f>'Surv-rate CEA'!K164*Parameter!$D$57+'Surv-rate CEA'!J164*Parameter!$D$58</f>
        <v>4.1556826509947374E-2</v>
      </c>
      <c r="L166" s="12">
        <f t="shared" si="59"/>
        <v>3.1656986205162892E-2</v>
      </c>
      <c r="M166" s="12">
        <f>K166-'Surv-rate CEA'!J164*Parameter!$D$58</f>
        <v>4.4948209713236847E-3</v>
      </c>
      <c r="N166" s="12">
        <f t="shared" si="60"/>
        <v>3.424045997588639E-3</v>
      </c>
      <c r="O166" s="12">
        <f>'Surv-rate CEA'!N164*Parameter!$D$57+'Surv-rate CEA'!M164*Parameter!$D$58</f>
        <v>2.084161799841068E-2</v>
      </c>
      <c r="P166" s="12">
        <f t="shared" si="61"/>
        <v>1.587664094877482E-2</v>
      </c>
      <c r="Q166" s="12">
        <f>O166-'Surv-rate CEA'!M164*Parameter!$D$58</f>
        <v>2.6063353920371957E-4</v>
      </c>
      <c r="R166" s="12">
        <f t="shared" si="62"/>
        <v>1.9854433189694928E-4</v>
      </c>
      <c r="S166" s="12">
        <f>'Surv-rate CEA'!Q164*Parameter!$D$57+'Surv-rate CEA'!P164*Parameter!$D$58</f>
        <v>4.1556826509947374E-2</v>
      </c>
      <c r="T166" s="12">
        <f t="shared" si="63"/>
        <v>3.1656986205162892E-2</v>
      </c>
      <c r="U166" s="12">
        <f>S166-'Surv-rate CEA'!P164*Parameter!$D$58</f>
        <v>4.4948209713236847E-3</v>
      </c>
      <c r="V166" s="12">
        <f t="shared" si="64"/>
        <v>3.424045997588639E-3</v>
      </c>
      <c r="W166" s="12">
        <f>'Surv-rate CEA'!T164*UPFS+'Surv-rate CEA'!S164*UPD</f>
        <v>2.059566803888041E-2</v>
      </c>
      <c r="X166" s="12">
        <f t="shared" si="65"/>
        <v>1.568928221304108E-2</v>
      </c>
      <c r="Y166" s="12">
        <f>W166-'Surv-rate CEA'!S164*UPD</f>
        <v>2.6063353920371957E-4</v>
      </c>
      <c r="Z166" s="12">
        <f t="shared" si="66"/>
        <v>1.9854433189694928E-4</v>
      </c>
      <c r="AA166" s="12">
        <f>'Surv-rate CEA'!W164*UPFS+'Surv-rate CEA'!V164*UPD</f>
        <v>4.8351372688529792E-2</v>
      </c>
      <c r="AB166" s="12">
        <f t="shared" si="67"/>
        <v>3.6832907292261276E-2</v>
      </c>
      <c r="AC166" s="12">
        <f>AA166-'Surv-rate CEA'!V164*UPD</f>
        <v>2.1352676665854532E-2</v>
      </c>
      <c r="AD166" s="12">
        <f t="shared" si="68"/>
        <v>1.6265953091785221E-2</v>
      </c>
      <c r="AE166" s="12">
        <f>'Surv-rate CEA'!Z164*UPFS+'Surv-rate CEA'!Y164*UPD</f>
        <v>4.1556826509947374E-2</v>
      </c>
      <c r="AF166" s="12">
        <f t="shared" si="69"/>
        <v>3.1656986205162892E-2</v>
      </c>
      <c r="AG166" s="12">
        <f>AE166-'Surv-rate CEA'!Y164*UPD</f>
        <v>4.4948209713236847E-3</v>
      </c>
      <c r="AH166" s="12">
        <f t="shared" si="70"/>
        <v>3.424045997588639E-3</v>
      </c>
      <c r="AI166" s="12">
        <f>'Surv-rate CEA'!AC164*UPFS+'Surv-rate CEA'!AB164*UPD</f>
        <v>2.4467065441192013E-2</v>
      </c>
      <c r="AJ166" s="12">
        <f t="shared" si="71"/>
        <v>1.8638419200927913E-2</v>
      </c>
      <c r="AK166" s="12">
        <f>AI166-'Surv-rate CEA'!AB164*UPD</f>
        <v>2.5032574823830277E-3</v>
      </c>
      <c r="AL166" s="12">
        <f t="shared" si="72"/>
        <v>1.9069210582959562E-3</v>
      </c>
      <c r="AM166" s="12">
        <f>'Surv-rate CEA'!AF164*UPFS+'Surv-rate CEA'!AE164*UPD</f>
        <v>9.6112143211698434E-2</v>
      </c>
      <c r="AN166" s="12">
        <f t="shared" si="73"/>
        <v>7.3215908126985377E-2</v>
      </c>
      <c r="AO166" s="12">
        <f>AM166-'Surv-rate CEA'!AE164*UPD</f>
        <v>1.4723009948976656E-2</v>
      </c>
      <c r="AP166" s="12">
        <f t="shared" si="74"/>
        <v>1.1215633194263858E-2</v>
      </c>
      <c r="AQ166" s="42">
        <f>'Surv-rate CEA'!AI164*UPFS+'Surv-rate CEA'!AH164*UPD</f>
        <v>2.059566803888041E-2</v>
      </c>
      <c r="AR166" s="12">
        <f t="shared" si="75"/>
        <v>1.568928221304108E-2</v>
      </c>
      <c r="AS166" s="42">
        <f>AQ166-'Surv-rate CEA'!AH164*UPD</f>
        <v>2.6063353920371957E-4</v>
      </c>
      <c r="AT166" s="12">
        <f t="shared" si="76"/>
        <v>1.9854433189694928E-4</v>
      </c>
      <c r="AU166" s="12">
        <f>'Surv-rate CEA'!AL164*UPFS+'Surv-rate CEA'!AK164*UPD</f>
        <v>4.1580113038823599E-2</v>
      </c>
      <c r="AV166" s="12">
        <f t="shared" si="77"/>
        <v>3.1674725320136557E-2</v>
      </c>
      <c r="AW166" s="12">
        <f>AU166-'Surv-rate CEA'!AK164*UPD</f>
        <v>3.0003169106527464E-2</v>
      </c>
      <c r="AX166" s="12">
        <f t="shared" si="78"/>
        <v>2.285568919198282E-2</v>
      </c>
      <c r="AY166" s="12">
        <f>'Surv-rate CEA'!AO164*UPFS+'Surv-rate CEA'!AN164*UPD</f>
        <v>2.4467065441192013E-2</v>
      </c>
      <c r="AZ166" s="12">
        <f t="shared" si="79"/>
        <v>1.8638419200927913E-2</v>
      </c>
      <c r="BA166" s="12">
        <f>AY166-'Surv-rate CEA'!AN164*UPD</f>
        <v>2.5032574823830277E-3</v>
      </c>
      <c r="BB166" s="12">
        <f t="shared" si="80"/>
        <v>1.9069210582959562E-3</v>
      </c>
    </row>
    <row r="167" spans="1:54">
      <c r="A167" s="12">
        <v>162</v>
      </c>
      <c r="B167" s="12">
        <f t="shared" si="81"/>
        <v>9.2630136986301377</v>
      </c>
      <c r="C167" s="12">
        <f>'Surv-rate CEA'!D165*Parameter!$D$57+'Surv-rate CEA'!E165*Parameter!$D$58</f>
        <v>4.4013249589692223E-2</v>
      </c>
      <c r="D167" s="12">
        <f t="shared" si="55"/>
        <v>3.3471258841260808E-2</v>
      </c>
      <c r="E167" s="12">
        <f>C167-'Surv-rate CEA'!E165*Parameter!$D$58</f>
        <v>2.3451487483616001E-3</v>
      </c>
      <c r="F167" s="12">
        <f t="shared" si="56"/>
        <v>1.7834420659558219E-3</v>
      </c>
      <c r="G167" s="12">
        <f>'Surv-rate CEA'!G165*Parameter!$D$57+'Surv-rate CEA'!H165*Parameter!$D$58</f>
        <v>2.0355982119804897E-2</v>
      </c>
      <c r="H167" s="12">
        <f t="shared" si="57"/>
        <v>1.548034632415859E-2</v>
      </c>
      <c r="I167" s="12">
        <f>G167-'Surv-rate CEA'!H165*Parameter!$D$58</f>
        <v>2.5427452787974564E-4</v>
      </c>
      <c r="J167" s="12">
        <f t="shared" si="58"/>
        <v>1.9337105573308041E-4</v>
      </c>
      <c r="K167" s="12">
        <f>'Surv-rate CEA'!K165*Parameter!$D$57+'Surv-rate CEA'!J165*Parameter!$D$58</f>
        <v>4.1168164075252242E-2</v>
      </c>
      <c r="L167" s="12">
        <f t="shared" si="59"/>
        <v>3.1307624150182588E-2</v>
      </c>
      <c r="M167" s="12">
        <f>K167-'Surv-rate CEA'!J165*Parameter!$D$58</f>
        <v>4.4243230858228011E-3</v>
      </c>
      <c r="N167" s="12">
        <f t="shared" si="60"/>
        <v>3.364615532446903E-3</v>
      </c>
      <c r="O167" s="12">
        <f>'Surv-rate CEA'!N165*Parameter!$D$57+'Surv-rate CEA'!M165*Parameter!$D$58</f>
        <v>2.0595931322170292E-2</v>
      </c>
      <c r="P167" s="12">
        <f t="shared" si="61"/>
        <v>1.566282323590671E-2</v>
      </c>
      <c r="Q167" s="12">
        <f>O167-'Surv-rate CEA'!M165*Parameter!$D$58</f>
        <v>2.5427452787974564E-4</v>
      </c>
      <c r="R167" s="12">
        <f t="shared" si="62"/>
        <v>1.9337105573308041E-4</v>
      </c>
      <c r="S167" s="12">
        <f>'Surv-rate CEA'!Q165*Parameter!$D$57+'Surv-rate CEA'!P165*Parameter!$D$58</f>
        <v>4.1168164075252242E-2</v>
      </c>
      <c r="T167" s="12">
        <f t="shared" si="63"/>
        <v>3.1307624150182588E-2</v>
      </c>
      <c r="U167" s="12">
        <f>S167-'Surv-rate CEA'!P165*Parameter!$D$58</f>
        <v>4.4243230858228011E-3</v>
      </c>
      <c r="V167" s="12">
        <f t="shared" si="64"/>
        <v>3.364615532446903E-3</v>
      </c>
      <c r="W167" s="12">
        <f>'Surv-rate CEA'!T165*UPFS+'Surv-rate CEA'!S165*UPD</f>
        <v>2.0355982119804897E-2</v>
      </c>
      <c r="X167" s="12">
        <f t="shared" si="65"/>
        <v>1.548034632415859E-2</v>
      </c>
      <c r="Y167" s="12">
        <f>W167-'Surv-rate CEA'!S165*UPD</f>
        <v>2.5427452787974564E-4</v>
      </c>
      <c r="Z167" s="12">
        <f t="shared" si="66"/>
        <v>1.9337105573308041E-4</v>
      </c>
      <c r="AA167" s="12">
        <f>'Surv-rate CEA'!W165*UPFS+'Surv-rate CEA'!V165*UPD</f>
        <v>4.79199190318325E-2</v>
      </c>
      <c r="AB167" s="12">
        <f t="shared" si="67"/>
        <v>3.6442208392228413E-2</v>
      </c>
      <c r="AC167" s="12">
        <f>AA167-'Surv-rate CEA'!V165*UPD</f>
        <v>2.1120299170523067E-2</v>
      </c>
      <c r="AD167" s="12">
        <f t="shared" si="68"/>
        <v>1.6061595245332735E-2</v>
      </c>
      <c r="AE167" s="12">
        <f>'Surv-rate CEA'!Z165*UPFS+'Surv-rate CEA'!Y165*UPD</f>
        <v>4.1168164075252242E-2</v>
      </c>
      <c r="AF167" s="12">
        <f t="shared" si="69"/>
        <v>3.1307624150182588E-2</v>
      </c>
      <c r="AG167" s="12">
        <f>AE167-'Surv-rate CEA'!Y165*UPD</f>
        <v>4.4243230858228011E-3</v>
      </c>
      <c r="AH167" s="12">
        <f t="shared" si="70"/>
        <v>3.364615532446903E-3</v>
      </c>
      <c r="AI167" s="12">
        <f>'Surv-rate CEA'!AC165*UPFS+'Surv-rate CEA'!AB165*UPD</f>
        <v>2.4195225340361601E-2</v>
      </c>
      <c r="AJ167" s="12">
        <f t="shared" si="71"/>
        <v>1.8400019485939959E-2</v>
      </c>
      <c r="AK167" s="12">
        <f>AI167-'Surv-rate CEA'!AB165*UPD</f>
        <v>2.4594960383729769E-3</v>
      </c>
      <c r="AL167" s="12">
        <f t="shared" si="72"/>
        <v>1.870401056201883E-3</v>
      </c>
      <c r="AM167" s="12">
        <f>'Surv-rate CEA'!AF165*UPFS+'Surv-rate CEA'!AE165*UPD</f>
        <v>9.5480086701551142E-2</v>
      </c>
      <c r="AN167" s="12">
        <f t="shared" si="73"/>
        <v>7.2610832555342564E-2</v>
      </c>
      <c r="AO167" s="12">
        <f>AM167-'Surv-rate CEA'!AE165*UPD</f>
        <v>1.4545885263875943E-2</v>
      </c>
      <c r="AP167" s="12">
        <f t="shared" si="74"/>
        <v>1.1061875577950879E-2</v>
      </c>
      <c r="AQ167" s="42">
        <f>'Surv-rate CEA'!AI165*UPFS+'Surv-rate CEA'!AH165*UPD</f>
        <v>2.0355982119804897E-2</v>
      </c>
      <c r="AR167" s="12">
        <f t="shared" si="75"/>
        <v>1.548034632415859E-2</v>
      </c>
      <c r="AS167" s="42">
        <f>AQ167-'Surv-rate CEA'!AH165*UPD</f>
        <v>2.5427452787974564E-4</v>
      </c>
      <c r="AT167" s="12">
        <f t="shared" si="76"/>
        <v>1.9337105573308041E-4</v>
      </c>
      <c r="AU167" s="12">
        <f>'Surv-rate CEA'!AL165*UPFS+'Surv-rate CEA'!AK165*UPD</f>
        <v>4.1187349334824097E-2</v>
      </c>
      <c r="AV167" s="12">
        <f t="shared" si="77"/>
        <v>3.1322214183753222E-2</v>
      </c>
      <c r="AW167" s="12">
        <f>AU167-'Surv-rate CEA'!AK165*UPD</f>
        <v>2.9708187200588126E-2</v>
      </c>
      <c r="AX167" s="12">
        <f t="shared" si="78"/>
        <v>2.2592524586696167E-2</v>
      </c>
      <c r="AY167" s="12">
        <f>'Surv-rate CEA'!AO165*UPFS+'Surv-rate CEA'!AN165*UPD</f>
        <v>2.4195225340361601E-2</v>
      </c>
      <c r="AZ167" s="12">
        <f t="shared" si="79"/>
        <v>1.8400019485939959E-2</v>
      </c>
      <c r="BA167" s="12">
        <f>AY167-'Surv-rate CEA'!AN165*UPD</f>
        <v>2.4594960383729769E-3</v>
      </c>
      <c r="BB167" s="12">
        <f t="shared" si="80"/>
        <v>1.870401056201883E-3</v>
      </c>
    </row>
    <row r="168" spans="1:54">
      <c r="A168" s="12">
        <v>163</v>
      </c>
      <c r="B168" s="12">
        <f t="shared" si="81"/>
        <v>9.3205479452054796</v>
      </c>
      <c r="C168" s="12">
        <f>'Surv-rate CEA'!D166*Parameter!$D$57+'Surv-rate CEA'!E166*Parameter!$D$58</f>
        <v>4.3614064111549548E-2</v>
      </c>
      <c r="D168" s="12">
        <f t="shared" si="55"/>
        <v>3.3111327229412721E-2</v>
      </c>
      <c r="E168" s="12">
        <f>C168-'Surv-rate CEA'!E166*Parameter!$D$58</f>
        <v>2.3039915611761039E-3</v>
      </c>
      <c r="F168" s="12">
        <f t="shared" si="56"/>
        <v>1.7491655517538752E-3</v>
      </c>
      <c r="G168" s="12">
        <f>'Surv-rate CEA'!G166*Parameter!$D$57+'Surv-rate CEA'!H166*Parameter!$D$58</f>
        <v>2.0120073251177536E-2</v>
      </c>
      <c r="H168" s="12">
        <f t="shared" si="57"/>
        <v>1.5274942678939077E-2</v>
      </c>
      <c r="I168" s="12">
        <f>G168-'Surv-rate CEA'!H166*Parameter!$D$58</f>
        <v>2.4809783881644953E-4</v>
      </c>
      <c r="J168" s="12">
        <f t="shared" si="58"/>
        <v>1.883532042542708E-4</v>
      </c>
      <c r="K168" s="12">
        <f>'Surv-rate CEA'!K166*Parameter!$D$57+'Surv-rate CEA'!J166*Parameter!$D$58</f>
        <v>4.0784750835268738E-2</v>
      </c>
      <c r="L168" s="12">
        <f t="shared" si="59"/>
        <v>3.0963343095536798E-2</v>
      </c>
      <c r="M168" s="12">
        <f>K168-'Surv-rate CEA'!J166*Parameter!$D$58</f>
        <v>4.355236201494174E-3</v>
      </c>
      <c r="N168" s="12">
        <f t="shared" si="60"/>
        <v>3.306448366293617E-3</v>
      </c>
      <c r="O168" s="12">
        <f>'Surv-rate CEA'!N166*Parameter!$D$57+'Surv-rate CEA'!M166*Parameter!$D$58</f>
        <v>2.0354193746962072E-2</v>
      </c>
      <c r="P168" s="12">
        <f t="shared" si="61"/>
        <v>1.5452684435066345E-2</v>
      </c>
      <c r="Q168" s="12">
        <f>O168-'Surv-rate CEA'!M166*Parameter!$D$58</f>
        <v>2.4809783881644953E-4</v>
      </c>
      <c r="R168" s="12">
        <f t="shared" si="62"/>
        <v>1.883532042542708E-4</v>
      </c>
      <c r="S168" s="12">
        <f>'Surv-rate CEA'!Q166*Parameter!$D$57+'Surv-rate CEA'!P166*Parameter!$D$58</f>
        <v>4.0784750835268738E-2</v>
      </c>
      <c r="T168" s="12">
        <f t="shared" si="63"/>
        <v>3.0963343095536798E-2</v>
      </c>
      <c r="U168" s="12">
        <f>S168-'Surv-rate CEA'!P166*Parameter!$D$58</f>
        <v>4.355236201494174E-3</v>
      </c>
      <c r="V168" s="12">
        <f t="shared" si="64"/>
        <v>3.306448366293617E-3</v>
      </c>
      <c r="W168" s="12">
        <f>'Surv-rate CEA'!T166*UPFS+'Surv-rate CEA'!S166*UPD</f>
        <v>2.0120073251177536E-2</v>
      </c>
      <c r="X168" s="12">
        <f t="shared" si="65"/>
        <v>1.5274942678939077E-2</v>
      </c>
      <c r="Y168" s="12">
        <f>W168-'Surv-rate CEA'!S166*UPD</f>
        <v>2.4809783881644953E-4</v>
      </c>
      <c r="Z168" s="12">
        <f t="shared" si="66"/>
        <v>1.883532042542708E-4</v>
      </c>
      <c r="AA168" s="12">
        <f>'Surv-rate CEA'!W166*UPFS+'Surv-rate CEA'!V166*UPD</f>
        <v>4.7494104044053367E-2</v>
      </c>
      <c r="AB168" s="12">
        <f t="shared" si="67"/>
        <v>3.6057011711824925E-2</v>
      </c>
      <c r="AC168" s="12">
        <f>AA168-'Surv-rate CEA'!V166*UPD</f>
        <v>2.0891464289265978E-2</v>
      </c>
      <c r="AD168" s="12">
        <f t="shared" si="68"/>
        <v>1.5860574437966526E-2</v>
      </c>
      <c r="AE168" s="12">
        <f>'Surv-rate CEA'!Z166*UPFS+'Surv-rate CEA'!Y166*UPD</f>
        <v>4.0784750835268738E-2</v>
      </c>
      <c r="AF168" s="12">
        <f t="shared" si="69"/>
        <v>3.0963343095536798E-2</v>
      </c>
      <c r="AG168" s="12">
        <f>AE168-'Surv-rate CEA'!Y166*UPD</f>
        <v>4.355236201494174E-3</v>
      </c>
      <c r="AH168" s="12">
        <f t="shared" si="70"/>
        <v>3.306448366293617E-3</v>
      </c>
      <c r="AI168" s="12">
        <f>'Surv-rate CEA'!AC166*UPFS+'Surv-rate CEA'!AB166*UPD</f>
        <v>2.3927530086287552E-2</v>
      </c>
      <c r="AJ168" s="12">
        <f t="shared" si="71"/>
        <v>1.8165522856396259E-2</v>
      </c>
      <c r="AK168" s="12">
        <f>AI168-'Surv-rate CEA'!AB166*UPD</f>
        <v>2.4166886158036166E-3</v>
      </c>
      <c r="AL168" s="12">
        <f t="shared" si="72"/>
        <v>1.8347239405345809E-3</v>
      </c>
      <c r="AM168" s="12">
        <f>'Surv-rate CEA'!AF166*UPFS+'Surv-rate CEA'!AE166*UPD</f>
        <v>9.4854831890778799E-2</v>
      </c>
      <c r="AN168" s="12">
        <f t="shared" si="73"/>
        <v>7.2012765652692184E-2</v>
      </c>
      <c r="AO168" s="12">
        <f>AM168-'Surv-rate CEA'!AE166*UPD</f>
        <v>1.4371662791270071E-2</v>
      </c>
      <c r="AP168" s="12">
        <f t="shared" si="74"/>
        <v>1.0910811436774666E-2</v>
      </c>
      <c r="AQ168" s="42">
        <f>'Surv-rate CEA'!AI166*UPFS+'Surv-rate CEA'!AH166*UPD</f>
        <v>2.0120073251177536E-2</v>
      </c>
      <c r="AR168" s="12">
        <f t="shared" si="75"/>
        <v>1.5274942678939077E-2</v>
      </c>
      <c r="AS168" s="42">
        <f>AQ168-'Surv-rate CEA'!AH166*UPD</f>
        <v>2.4809783881644953E-4</v>
      </c>
      <c r="AT168" s="12">
        <f t="shared" si="76"/>
        <v>1.883532042542708E-4</v>
      </c>
      <c r="AU168" s="12">
        <f>'Surv-rate CEA'!AL166*UPFS+'Surv-rate CEA'!AK166*UPD</f>
        <v>4.0799919802867977E-2</v>
      </c>
      <c r="AV168" s="12">
        <f t="shared" si="77"/>
        <v>3.0974859212187296E-2</v>
      </c>
      <c r="AW168" s="12">
        <f>AU168-'Surv-rate CEA'!AK166*UPD</f>
        <v>2.9417394301977172E-2</v>
      </c>
      <c r="AX168" s="12">
        <f t="shared" si="78"/>
        <v>2.2333368577579706E-2</v>
      </c>
      <c r="AY168" s="12">
        <f>'Surv-rate CEA'!AO166*UPFS+'Surv-rate CEA'!AN166*UPD</f>
        <v>2.3927530086287552E-2</v>
      </c>
      <c r="AZ168" s="12">
        <f t="shared" si="79"/>
        <v>1.8165522856396259E-2</v>
      </c>
      <c r="BA168" s="12">
        <f>AY168-'Surv-rate CEA'!AN166*UPD</f>
        <v>2.4166886158036166E-3</v>
      </c>
      <c r="BB168" s="12">
        <f t="shared" si="80"/>
        <v>1.8347239405345809E-3</v>
      </c>
    </row>
    <row r="169" spans="1:54">
      <c r="A169" s="12">
        <v>164</v>
      </c>
      <c r="B169" s="12">
        <f t="shared" si="81"/>
        <v>9.3780821917808215</v>
      </c>
      <c r="C169" s="12">
        <f>'Surv-rate CEA'!D167*Parameter!$D$57+'Surv-rate CEA'!E167*Parameter!$D$58</f>
        <v>4.3220147480256106E-2</v>
      </c>
      <c r="D169" s="12">
        <f t="shared" si="55"/>
        <v>3.2756515421949677E-2</v>
      </c>
      <c r="E169" s="12">
        <f>C169-'Surv-rate CEA'!E167*Parameter!$D$58</f>
        <v>2.2637334235472914E-3</v>
      </c>
      <c r="F169" s="12">
        <f t="shared" si="56"/>
        <v>1.7156817623883405E-3</v>
      </c>
      <c r="G169" s="12">
        <f>'Surv-rate CEA'!G167*Parameter!$D$57+'Surv-rate CEA'!H167*Parameter!$D$58</f>
        <v>1.9887865280096385E-2</v>
      </c>
      <c r="H169" s="12">
        <f t="shared" si="57"/>
        <v>1.5072997288006349E-2</v>
      </c>
      <c r="I169" s="12">
        <f>G169-'Surv-rate CEA'!H167*Parameter!$D$58</f>
        <v>2.4209744277943479E-4</v>
      </c>
      <c r="J169" s="12">
        <f t="shared" si="58"/>
        <v>1.8348545945248921E-4</v>
      </c>
      <c r="K169" s="12">
        <f>'Surv-rate CEA'!K167*Parameter!$D$57+'Surv-rate CEA'!J167*Parameter!$D$58</f>
        <v>4.0406492321276501E-2</v>
      </c>
      <c r="L169" s="12">
        <f t="shared" si="59"/>
        <v>3.062404841337996E-2</v>
      </c>
      <c r="M169" s="12">
        <f>K169-'Surv-rate CEA'!J167*Parameter!$D$58</f>
        <v>4.2875256863035144E-3</v>
      </c>
      <c r="N169" s="12">
        <f t="shared" si="60"/>
        <v>3.2495123097292639E-3</v>
      </c>
      <c r="O169" s="12">
        <f>'Surv-rate CEA'!N167*Parameter!$D$57+'Surv-rate CEA'!M167*Parameter!$D$58</f>
        <v>2.0116323430324864E-2</v>
      </c>
      <c r="P169" s="12">
        <f t="shared" si="61"/>
        <v>1.5246145538475598E-2</v>
      </c>
      <c r="Q169" s="12">
        <f>O169-'Surv-rate CEA'!M167*Parameter!$D$58</f>
        <v>2.4209744277943479E-4</v>
      </c>
      <c r="R169" s="12">
        <f t="shared" si="62"/>
        <v>1.8348545945248921E-4</v>
      </c>
      <c r="S169" s="12">
        <f>'Surv-rate CEA'!Q167*Parameter!$D$57+'Surv-rate CEA'!P167*Parameter!$D$58</f>
        <v>4.0406492321276501E-2</v>
      </c>
      <c r="T169" s="12">
        <f t="shared" si="63"/>
        <v>3.062404841337996E-2</v>
      </c>
      <c r="U169" s="12">
        <f>S169-'Surv-rate CEA'!P167*Parameter!$D$58</f>
        <v>4.2875256863035144E-3</v>
      </c>
      <c r="V169" s="12">
        <f t="shared" si="64"/>
        <v>3.2495123097292639E-3</v>
      </c>
      <c r="W169" s="12">
        <f>'Surv-rate CEA'!T167*UPFS+'Surv-rate CEA'!S167*UPD</f>
        <v>1.9887865280096385E-2</v>
      </c>
      <c r="X169" s="12">
        <f t="shared" si="65"/>
        <v>1.5072997288006349E-2</v>
      </c>
      <c r="Y169" s="12">
        <f>W169-'Surv-rate CEA'!S167*UPD</f>
        <v>2.4209744277943479E-4</v>
      </c>
      <c r="Z169" s="12">
        <f t="shared" si="66"/>
        <v>1.8348545945248921E-4</v>
      </c>
      <c r="AA169" s="12">
        <f>'Surv-rate CEA'!W167*UPFS+'Surv-rate CEA'!V167*UPD</f>
        <v>4.7073828714510969E-2</v>
      </c>
      <c r="AB169" s="12">
        <f t="shared" si="67"/>
        <v>3.5677217366310542E-2</v>
      </c>
      <c r="AC169" s="12">
        <f>AA169-'Surv-rate CEA'!V167*UPD</f>
        <v>2.0666101581316838E-2</v>
      </c>
      <c r="AD169" s="12">
        <f t="shared" si="68"/>
        <v>1.566282196212377E-2</v>
      </c>
      <c r="AE169" s="12">
        <f>'Surv-rate CEA'!Z167*UPFS+'Surv-rate CEA'!Y167*UPD</f>
        <v>4.0406492321276501E-2</v>
      </c>
      <c r="AF169" s="12">
        <f t="shared" si="69"/>
        <v>3.062404841337996E-2</v>
      </c>
      <c r="AG169" s="12">
        <f>AE169-'Surv-rate CEA'!Y167*UPD</f>
        <v>4.2875256863035144E-3</v>
      </c>
      <c r="AH169" s="12">
        <f t="shared" si="70"/>
        <v>3.2495123097292639E-3</v>
      </c>
      <c r="AI169" s="12">
        <f>'Surv-rate CEA'!AC167*UPFS+'Surv-rate CEA'!AB167*UPD</f>
        <v>2.3663898119316892E-2</v>
      </c>
      <c r="AJ169" s="12">
        <f t="shared" si="71"/>
        <v>1.7934849575489152E-2</v>
      </c>
      <c r="AK169" s="12">
        <f>AI169-'Surv-rate CEA'!AB167*UPD</f>
        <v>2.3748101259259066E-3</v>
      </c>
      <c r="AL169" s="12">
        <f t="shared" si="72"/>
        <v>1.7998667068322843E-3</v>
      </c>
      <c r="AM169" s="12">
        <f>'Surv-rate CEA'!AF167*UPFS+'Surv-rate CEA'!AE167*UPD</f>
        <v>9.4236274153270475E-2</v>
      </c>
      <c r="AN169" s="12">
        <f t="shared" si="73"/>
        <v>7.1421597277492463E-2</v>
      </c>
      <c r="AO169" s="12">
        <f>AM169-'Surv-rate CEA'!AE167*UPD</f>
        <v>1.4200281603137466E-2</v>
      </c>
      <c r="AP169" s="12">
        <f t="shared" si="74"/>
        <v>1.076238213998904E-2</v>
      </c>
      <c r="AQ169" s="42">
        <f>'Surv-rate CEA'!AI167*UPFS+'Surv-rate CEA'!AH167*UPD</f>
        <v>1.9887865280096385E-2</v>
      </c>
      <c r="AR169" s="12">
        <f t="shared" si="75"/>
        <v>1.5072997288006349E-2</v>
      </c>
      <c r="AS169" s="42">
        <f>AQ169-'Surv-rate CEA'!AH167*UPD</f>
        <v>2.4209744277943479E-4</v>
      </c>
      <c r="AT169" s="12">
        <f t="shared" si="76"/>
        <v>1.8348545945248921E-4</v>
      </c>
      <c r="AU169" s="12">
        <f>'Surv-rate CEA'!AL167*UPFS+'Surv-rate CEA'!AK167*UPD</f>
        <v>4.0417728185017869E-2</v>
      </c>
      <c r="AV169" s="12">
        <f t="shared" si="77"/>
        <v>3.0632564065578769E-2</v>
      </c>
      <c r="AW169" s="12">
        <f>AU169-'Surv-rate CEA'!AK167*UPD</f>
        <v>2.9130711361751986E-2</v>
      </c>
      <c r="AX169" s="12">
        <f t="shared" si="78"/>
        <v>2.2078142986659222E-2</v>
      </c>
      <c r="AY169" s="12">
        <f>'Surv-rate CEA'!AO167*UPFS+'Surv-rate CEA'!AN167*UPD</f>
        <v>2.3663898119316892E-2</v>
      </c>
      <c r="AZ169" s="12">
        <f t="shared" si="79"/>
        <v>1.7934849575489152E-2</v>
      </c>
      <c r="BA169" s="12">
        <f>AY169-'Surv-rate CEA'!AN167*UPD</f>
        <v>2.3748101259259066E-3</v>
      </c>
      <c r="BB169" s="12">
        <f t="shared" si="80"/>
        <v>1.7998667068322843E-3</v>
      </c>
    </row>
    <row r="170" spans="1:54">
      <c r="A170" s="12">
        <v>165</v>
      </c>
      <c r="B170" s="12">
        <f t="shared" si="81"/>
        <v>9.4356164383561651</v>
      </c>
      <c r="C170" s="12">
        <f>'Surv-rate CEA'!D168*Parameter!$D$57+'Surv-rate CEA'!E168*Parameter!$D$58</f>
        <v>4.2831406576125483E-2</v>
      </c>
      <c r="D170" s="12">
        <f t="shared" si="55"/>
        <v>3.2406729818222721E-2</v>
      </c>
      <c r="E170" s="12">
        <f>C170-'Surv-rate CEA'!E168*Parameter!$D$58</f>
        <v>2.2243506772762212E-3</v>
      </c>
      <c r="F170" s="12">
        <f t="shared" si="56"/>
        <v>1.6829690449542997E-3</v>
      </c>
      <c r="G170" s="12">
        <f>'Surv-rate CEA'!G168*Parameter!$D$57+'Surv-rate CEA'!H168*Parameter!$D$58</f>
        <v>1.9659283938795846E-2</v>
      </c>
      <c r="H170" s="12">
        <f t="shared" si="57"/>
        <v>1.4874438033968334E-2</v>
      </c>
      <c r="I170" s="12">
        <f>G170-'Surv-rate CEA'!H168*Parameter!$D$58</f>
        <v>2.3626753698233194E-4</v>
      </c>
      <c r="J170" s="12">
        <f t="shared" si="58"/>
        <v>1.7876270820560089E-4</v>
      </c>
      <c r="K170" s="12">
        <f>'Surv-rate CEA'!K168*Parameter!$D$57+'Surv-rate CEA'!J168*Parameter!$D$58</f>
        <v>4.0033296208599599E-2</v>
      </c>
      <c r="L170" s="12">
        <f t="shared" si="59"/>
        <v>3.0289647659811337E-2</v>
      </c>
      <c r="M170" s="12">
        <f>K170-'Surv-rate CEA'!J168*Parameter!$D$58</f>
        <v>4.2211579197330845E-3</v>
      </c>
      <c r="N170" s="12">
        <f t="shared" si="60"/>
        <v>3.1937761367167193E-3</v>
      </c>
      <c r="O170" s="12">
        <f>'Surv-rate CEA'!N168*Parameter!$D$57+'Surv-rate CEA'!M168*Parameter!$D$58</f>
        <v>1.9882240628624242E-2</v>
      </c>
      <c r="P170" s="12">
        <f t="shared" si="61"/>
        <v>1.5043129603683477E-2</v>
      </c>
      <c r="Q170" s="12">
        <f>O170-'Surv-rate CEA'!M168*Parameter!$D$58</f>
        <v>2.3626753698233194E-4</v>
      </c>
      <c r="R170" s="12">
        <f t="shared" si="62"/>
        <v>1.7876270820560089E-4</v>
      </c>
      <c r="S170" s="12">
        <f>'Surv-rate CEA'!Q168*Parameter!$D$57+'Surv-rate CEA'!P168*Parameter!$D$58</f>
        <v>4.0033296208599599E-2</v>
      </c>
      <c r="T170" s="12">
        <f t="shared" si="63"/>
        <v>3.0289647659811337E-2</v>
      </c>
      <c r="U170" s="12">
        <f>S170-'Surv-rate CEA'!P168*Parameter!$D$58</f>
        <v>4.2211579197330845E-3</v>
      </c>
      <c r="V170" s="12">
        <f t="shared" si="64"/>
        <v>3.1937761367167193E-3</v>
      </c>
      <c r="W170" s="12">
        <f>'Surv-rate CEA'!T168*UPFS+'Surv-rate CEA'!S168*UPD</f>
        <v>1.9659283938795846E-2</v>
      </c>
      <c r="X170" s="12">
        <f t="shared" si="65"/>
        <v>1.4874438033968334E-2</v>
      </c>
      <c r="Y170" s="12">
        <f>W170-'Surv-rate CEA'!S168*UPD</f>
        <v>2.3626753698233194E-4</v>
      </c>
      <c r="Z170" s="12">
        <f t="shared" si="66"/>
        <v>1.7876270820560089E-4</v>
      </c>
      <c r="AA170" s="12">
        <f>'Surv-rate CEA'!W168*UPFS+'Surv-rate CEA'!V168*UPD</f>
        <v>4.6658996236286887E-2</v>
      </c>
      <c r="AB170" s="12">
        <f t="shared" si="67"/>
        <v>3.5302727729274605E-2</v>
      </c>
      <c r="AC170" s="12">
        <f>AA170-'Surv-rate CEA'!V168*UPD</f>
        <v>2.0444142345102827E-2</v>
      </c>
      <c r="AD170" s="12">
        <f t="shared" si="68"/>
        <v>1.5468270839191422E-2</v>
      </c>
      <c r="AE170" s="12">
        <f>'Surv-rate CEA'!Z168*UPFS+'Surv-rate CEA'!Y168*UPD</f>
        <v>4.0033296208599599E-2</v>
      </c>
      <c r="AF170" s="12">
        <f t="shared" si="69"/>
        <v>3.0289647659811337E-2</v>
      </c>
      <c r="AG170" s="12">
        <f>AE170-'Surv-rate CEA'!Y168*UPD</f>
        <v>4.2211579197330845E-3</v>
      </c>
      <c r="AH170" s="12">
        <f t="shared" si="70"/>
        <v>3.1937761367167193E-3</v>
      </c>
      <c r="AI170" s="12">
        <f>'Surv-rate CEA'!AC168*UPFS+'Surv-rate CEA'!AB168*UPD</f>
        <v>2.3404249861522005E-2</v>
      </c>
      <c r="AJ170" s="12">
        <f t="shared" si="71"/>
        <v>1.7707921884668812E-2</v>
      </c>
      <c r="AK170" s="12">
        <f>AI170-'Surv-rate CEA'!AB168*UPD</f>
        <v>2.3338362556979929E-3</v>
      </c>
      <c r="AL170" s="12">
        <f t="shared" si="72"/>
        <v>1.7658070799975829E-3</v>
      </c>
      <c r="AM170" s="12">
        <f>'Surv-rate CEA'!AF168*UPFS+'Surv-rate CEA'!AE168*UPD</f>
        <v>9.3624310980351705E-2</v>
      </c>
      <c r="AN170" s="12">
        <f t="shared" si="73"/>
        <v>7.0837219528735354E-2</v>
      </c>
      <c r="AO170" s="12">
        <f>AM170-'Surv-rate CEA'!AE168*UPD</f>
        <v>1.4031682341014165E-2</v>
      </c>
      <c r="AP170" s="12">
        <f t="shared" si="74"/>
        <v>1.0616530599157055E-2</v>
      </c>
      <c r="AQ170" s="42">
        <f>'Surv-rate CEA'!AI168*UPFS+'Surv-rate CEA'!AH168*UPD</f>
        <v>1.9659283938795846E-2</v>
      </c>
      <c r="AR170" s="12">
        <f t="shared" si="75"/>
        <v>1.4874438033968334E-2</v>
      </c>
      <c r="AS170" s="42">
        <f>AQ170-'Surv-rate CEA'!AH168*UPD</f>
        <v>2.3626753698233194E-4</v>
      </c>
      <c r="AT170" s="12">
        <f t="shared" si="76"/>
        <v>1.7876270820560089E-4</v>
      </c>
      <c r="AU170" s="12">
        <f>'Surv-rate CEA'!AL168*UPFS+'Surv-rate CEA'!AK168*UPD</f>
        <v>4.0040680409667032E-2</v>
      </c>
      <c r="AV170" s="12">
        <f t="shared" si="77"/>
        <v>3.0295234630402422E-2</v>
      </c>
      <c r="AW170" s="12">
        <f>AU170-'Surv-rate CEA'!AK168*UPD</f>
        <v>2.8848061205717722E-2</v>
      </c>
      <c r="AX170" s="12">
        <f t="shared" si="78"/>
        <v>2.182677152130582E-2</v>
      </c>
      <c r="AY170" s="12">
        <f>'Surv-rate CEA'!AO168*UPFS+'Surv-rate CEA'!AN168*UPD</f>
        <v>2.3404249861522005E-2</v>
      </c>
      <c r="AZ170" s="12">
        <f t="shared" si="79"/>
        <v>1.7707921884668812E-2</v>
      </c>
      <c r="BA170" s="12">
        <f>AY170-'Surv-rate CEA'!AN168*UPD</f>
        <v>2.3338362556979929E-3</v>
      </c>
      <c r="BB170" s="12">
        <f t="shared" si="80"/>
        <v>1.7658070799975829E-3</v>
      </c>
    </row>
    <row r="171" spans="1:54">
      <c r="A171" s="12">
        <v>166</v>
      </c>
      <c r="B171" s="12">
        <f t="shared" si="81"/>
        <v>9.493150684931507</v>
      </c>
      <c r="C171" s="12">
        <f>'Surv-rate CEA'!D169*Parameter!$D$57+'Surv-rate CEA'!E169*Parameter!$D$58</f>
        <v>4.2447750361725087E-2</v>
      </c>
      <c r="D171" s="12">
        <f t="shared" si="55"/>
        <v>3.2061878944637717E-2</v>
      </c>
      <c r="E171" s="12">
        <f>C171-'Surv-rate CEA'!E169*Parameter!$D$58</f>
        <v>2.1858203953632471E-3</v>
      </c>
      <c r="F171" s="12">
        <f t="shared" si="56"/>
        <v>1.6510064329356949E-3</v>
      </c>
      <c r="G171" s="12">
        <f>'Surv-rate CEA'!G169*Parameter!$D$57+'Surv-rate CEA'!H169*Parameter!$D$58</f>
        <v>1.9434256789088417E-2</v>
      </c>
      <c r="H171" s="12">
        <f t="shared" si="57"/>
        <v>1.4679194615519637E-2</v>
      </c>
      <c r="I171" s="12">
        <f>G171-'Surv-rate CEA'!H169*Parameter!$D$58</f>
        <v>2.3060253555029844E-4</v>
      </c>
      <c r="J171" s="12">
        <f t="shared" si="58"/>
        <v>1.7418003347962843E-4</v>
      </c>
      <c r="K171" s="12">
        <f>'Surv-rate CEA'!K169*Parameter!$D$57+'Surv-rate CEA'!J169*Parameter!$D$58</f>
        <v>3.9665072257601845E-2</v>
      </c>
      <c r="L171" s="12">
        <f t="shared" si="59"/>
        <v>2.9960050514249555E-2</v>
      </c>
      <c r="M171" s="12">
        <f>K171-'Surv-rate CEA'!J169*Parameter!$D$58</f>
        <v>4.156100258431876E-3</v>
      </c>
      <c r="N171" s="12">
        <f t="shared" si="60"/>
        <v>3.139209551321083E-3</v>
      </c>
      <c r="O171" s="12">
        <f>'Surv-rate CEA'!N169*Parameter!$D$57+'Surv-rate CEA'!M169*Parameter!$D$58</f>
        <v>1.9651867632495035E-2</v>
      </c>
      <c r="P171" s="12">
        <f t="shared" si="61"/>
        <v>1.4843561689366609E-2</v>
      </c>
      <c r="Q171" s="12">
        <f>O171-'Surv-rate CEA'!M169*Parameter!$D$58</f>
        <v>2.3060253555029844E-4</v>
      </c>
      <c r="R171" s="12">
        <f t="shared" si="62"/>
        <v>1.7418003347962843E-4</v>
      </c>
      <c r="S171" s="12">
        <f>'Surv-rate CEA'!Q169*Parameter!$D$57+'Surv-rate CEA'!P169*Parameter!$D$58</f>
        <v>3.9665072257601845E-2</v>
      </c>
      <c r="T171" s="12">
        <f t="shared" si="63"/>
        <v>2.9960050514249555E-2</v>
      </c>
      <c r="U171" s="12">
        <f>S171-'Surv-rate CEA'!P169*Parameter!$D$58</f>
        <v>4.156100258431876E-3</v>
      </c>
      <c r="V171" s="12">
        <f t="shared" si="64"/>
        <v>3.139209551321083E-3</v>
      </c>
      <c r="W171" s="12">
        <f>'Surv-rate CEA'!T169*UPFS+'Surv-rate CEA'!S169*UPD</f>
        <v>1.9434256789088417E-2</v>
      </c>
      <c r="X171" s="12">
        <f t="shared" si="65"/>
        <v>1.4679194615519637E-2</v>
      </c>
      <c r="Y171" s="12">
        <f>W171-'Surv-rate CEA'!S169*UPD</f>
        <v>2.3060253555029844E-4</v>
      </c>
      <c r="Z171" s="12">
        <f t="shared" si="66"/>
        <v>1.7418003347962843E-4</v>
      </c>
      <c r="AA171" s="12">
        <f>'Surv-rate CEA'!W169*UPFS+'Surv-rate CEA'!V169*UPD</f>
        <v>4.624951194654759E-2</v>
      </c>
      <c r="AB171" s="12">
        <f t="shared" si="67"/>
        <v>3.4933447371002721E-2</v>
      </c>
      <c r="AC171" s="12">
        <f>AA171-'Surv-rate CEA'!V169*UPD</f>
        <v>2.0225519566771422E-2</v>
      </c>
      <c r="AD171" s="12">
        <f t="shared" si="68"/>
        <v>1.527685576776637E-2</v>
      </c>
      <c r="AE171" s="12">
        <f>'Surv-rate CEA'!Z169*UPFS+'Surv-rate CEA'!Y169*UPD</f>
        <v>3.9665072257601845E-2</v>
      </c>
      <c r="AF171" s="12">
        <f t="shared" si="69"/>
        <v>2.9960050514249555E-2</v>
      </c>
      <c r="AG171" s="12">
        <f>AE171-'Surv-rate CEA'!Y169*UPD</f>
        <v>4.156100258431876E-3</v>
      </c>
      <c r="AH171" s="12">
        <f t="shared" si="70"/>
        <v>3.139209551321083E-3</v>
      </c>
      <c r="AI171" s="12">
        <f>'Surv-rate CEA'!AC169*UPFS+'Surv-rate CEA'!AB169*UPD</f>
        <v>2.314850765915178E-2</v>
      </c>
      <c r="AJ171" s="12">
        <f t="shared" si="71"/>
        <v>1.7484663945488321E-2</v>
      </c>
      <c r="AK171" s="12">
        <f>AI171-'Surv-rate CEA'!AB169*UPD</f>
        <v>2.2937434401526548E-3</v>
      </c>
      <c r="AL171" s="12">
        <f t="shared" si="72"/>
        <v>1.732523487853516E-3</v>
      </c>
      <c r="AM171" s="12">
        <f>'Surv-rate CEA'!AF169*UPFS+'Surv-rate CEA'!AE169*UPD</f>
        <v>9.3018841927387977E-2</v>
      </c>
      <c r="AN171" s="12">
        <f t="shared" si="73"/>
        <v>7.0259526689439883E-2</v>
      </c>
      <c r="AO171" s="12">
        <f>AM171-'Surv-rate CEA'!AE169*UPD</f>
        <v>1.3865807167925639E-2</v>
      </c>
      <c r="AP171" s="12">
        <f t="shared" si="74"/>
        <v>1.0473201220307371E-2</v>
      </c>
      <c r="AQ171" s="42">
        <f>'Surv-rate CEA'!AI169*UPFS+'Surv-rate CEA'!AH169*UPD</f>
        <v>1.9434256789088417E-2</v>
      </c>
      <c r="AR171" s="12">
        <f t="shared" si="75"/>
        <v>1.4679194615519637E-2</v>
      </c>
      <c r="AS171" s="42">
        <f>AQ171-'Surv-rate CEA'!AH169*UPD</f>
        <v>2.3060253555029844E-4</v>
      </c>
      <c r="AT171" s="12">
        <f t="shared" si="76"/>
        <v>1.7418003347962843E-4</v>
      </c>
      <c r="AU171" s="12">
        <f>'Surv-rate CEA'!AL169*UPFS+'Surv-rate CEA'!AK169*UPD</f>
        <v>3.9668684531406012E-2</v>
      </c>
      <c r="AV171" s="12">
        <f t="shared" si="77"/>
        <v>2.996277895767558E-2</v>
      </c>
      <c r="AW171" s="12">
        <f>AU171-'Surv-rate CEA'!AK169*UPD</f>
        <v>2.8569368480690867E-2</v>
      </c>
      <c r="AX171" s="12">
        <f t="shared" si="78"/>
        <v>2.1579179719700772E-2</v>
      </c>
      <c r="AY171" s="12">
        <f>'Surv-rate CEA'!AO169*UPFS+'Surv-rate CEA'!AN169*UPD</f>
        <v>2.314850765915178E-2</v>
      </c>
      <c r="AZ171" s="12">
        <f t="shared" si="79"/>
        <v>1.7484663945488321E-2</v>
      </c>
      <c r="BA171" s="12">
        <f>AY171-'Surv-rate CEA'!AN169*UPD</f>
        <v>2.2937434401526548E-3</v>
      </c>
      <c r="BB171" s="12">
        <f t="shared" si="80"/>
        <v>1.732523487853516E-3</v>
      </c>
    </row>
    <row r="172" spans="1:54">
      <c r="A172" s="12">
        <v>167</v>
      </c>
      <c r="B172" s="12">
        <f t="shared" si="81"/>
        <v>9.5506849315068489</v>
      </c>
      <c r="C172" s="12">
        <f>'Surv-rate CEA'!D170*Parameter!$D$57+'Surv-rate CEA'!E170*Parameter!$D$58</f>
        <v>4.2069089825284539E-2</v>
      </c>
      <c r="D172" s="12">
        <f t="shared" si="55"/>
        <v>3.1721873396377276E-2</v>
      </c>
      <c r="E172" s="12">
        <f>C172-'Surv-rate CEA'!E170*Parameter!$D$58</f>
        <v>2.1481203559909692E-3</v>
      </c>
      <c r="F172" s="12">
        <f t="shared" si="56"/>
        <v>1.6197736213435067E-3</v>
      </c>
      <c r="G172" s="12">
        <f>'Surv-rate CEA'!G170*Parameter!$D$57+'Surv-rate CEA'!H170*Parameter!$D$58</f>
        <v>1.9212713168709435E-2</v>
      </c>
      <c r="H172" s="12">
        <f t="shared" si="57"/>
        <v>1.4487198493474632E-2</v>
      </c>
      <c r="I172" s="12">
        <f>G172-'Surv-rate CEA'!H170*Parameter!$D$58</f>
        <v>2.2509706042896441E-4</v>
      </c>
      <c r="J172" s="12">
        <f t="shared" si="58"/>
        <v>1.6973270594822045E-4</v>
      </c>
      <c r="K172" s="12">
        <f>'Surv-rate CEA'!K170*Parameter!$D$57+'Surv-rate CEA'!J170*Parameter!$D$58</f>
        <v>3.9301732256593058E-2</v>
      </c>
      <c r="L172" s="12">
        <f t="shared" si="59"/>
        <v>2.963516872078013E-2</v>
      </c>
      <c r="M172" s="12">
        <f>K172-'Surv-rate CEA'!J170*Parameter!$D$58</f>
        <v>4.0923210031972648E-3</v>
      </c>
      <c r="N172" s="12">
        <f t="shared" si="60"/>
        <v>3.0857831557538637E-3</v>
      </c>
      <c r="O172" s="12">
        <f>'Surv-rate CEA'!N170*Parameter!$D$57+'Surv-rate CEA'!M170*Parameter!$D$58</f>
        <v>1.9425128704607188E-2</v>
      </c>
      <c r="P172" s="12">
        <f t="shared" si="61"/>
        <v>1.4647368793453937E-2</v>
      </c>
      <c r="Q172" s="12">
        <f>O172-'Surv-rate CEA'!M170*Parameter!$D$58</f>
        <v>2.2509706042896441E-4</v>
      </c>
      <c r="R172" s="12">
        <f t="shared" si="62"/>
        <v>1.6973270594822045E-4</v>
      </c>
      <c r="S172" s="12">
        <f>'Surv-rate CEA'!Q170*Parameter!$D$57+'Surv-rate CEA'!P170*Parameter!$D$58</f>
        <v>3.9301732256593058E-2</v>
      </c>
      <c r="T172" s="12">
        <f t="shared" si="63"/>
        <v>2.963516872078013E-2</v>
      </c>
      <c r="U172" s="12">
        <f>S172-'Surv-rate CEA'!P170*Parameter!$D$58</f>
        <v>4.0923210031972648E-3</v>
      </c>
      <c r="V172" s="12">
        <f t="shared" si="64"/>
        <v>3.0857831557538637E-3</v>
      </c>
      <c r="W172" s="12">
        <f>'Surv-rate CEA'!T170*UPFS+'Surv-rate CEA'!S170*UPD</f>
        <v>1.9212713168709435E-2</v>
      </c>
      <c r="X172" s="12">
        <f t="shared" si="65"/>
        <v>1.4487198493474632E-2</v>
      </c>
      <c r="Y172" s="12">
        <f>W172-'Surv-rate CEA'!S170*UPD</f>
        <v>2.2509706042896441E-4</v>
      </c>
      <c r="Z172" s="12">
        <f t="shared" si="66"/>
        <v>1.6973270594822045E-4</v>
      </c>
      <c r="AA172" s="12">
        <f>'Surv-rate CEA'!W170*UPFS+'Surv-rate CEA'!V170*UPD</f>
        <v>4.5845283268772782E-2</v>
      </c>
      <c r="AB172" s="12">
        <f t="shared" si="67"/>
        <v>3.4569282998820554E-2</v>
      </c>
      <c r="AC172" s="12">
        <f>AA172-'Surv-rate CEA'!V170*UPD</f>
        <v>2.0010167870495657E-2</v>
      </c>
      <c r="AD172" s="12">
        <f t="shared" si="68"/>
        <v>1.5088513073715547E-2</v>
      </c>
      <c r="AE172" s="12">
        <f>'Surv-rate CEA'!Z170*UPFS+'Surv-rate CEA'!Y170*UPD</f>
        <v>3.9301732256593058E-2</v>
      </c>
      <c r="AF172" s="12">
        <f t="shared" si="69"/>
        <v>2.963516872078013E-2</v>
      </c>
      <c r="AG172" s="12">
        <f>AE172-'Surv-rate CEA'!Y170*UPD</f>
        <v>4.0923210031972648E-3</v>
      </c>
      <c r="AH172" s="12">
        <f t="shared" si="70"/>
        <v>3.0857831557538637E-3</v>
      </c>
      <c r="AI172" s="12">
        <f>'Surv-rate CEA'!AC170*UPFS+'Surv-rate CEA'!AB170*UPD</f>
        <v>2.2896595727030209E-2</v>
      </c>
      <c r="AJ172" s="12">
        <f t="shared" si="71"/>
        <v>1.7265001783431683E-2</v>
      </c>
      <c r="AK172" s="12">
        <f>AI172-'Surv-rate CEA'!AB170*UPD</f>
        <v>2.254508835880617E-3</v>
      </c>
      <c r="AL172" s="12">
        <f t="shared" si="72"/>
        <v>1.6999950357812414E-3</v>
      </c>
      <c r="AM172" s="12">
        <f>'Surv-rate CEA'!AF170*UPFS+'Surv-rate CEA'!AE170*UPD</f>
        <v>9.2419768562001237E-2</v>
      </c>
      <c r="AN172" s="12">
        <f t="shared" si="73"/>
        <v>6.9688415171850288E-2</v>
      </c>
      <c r="AO172" s="12">
        <f>AM172-'Surv-rate CEA'!AE170*UPD</f>
        <v>1.3702599722027128E-2</v>
      </c>
      <c r="AP172" s="12">
        <f t="shared" si="74"/>
        <v>1.0332339857805304E-2</v>
      </c>
      <c r="AQ172" s="42">
        <f>'Surv-rate CEA'!AI170*UPFS+'Surv-rate CEA'!AH170*UPD</f>
        <v>1.9212713168709435E-2</v>
      </c>
      <c r="AR172" s="12">
        <f t="shared" si="75"/>
        <v>1.4487198493474632E-2</v>
      </c>
      <c r="AS172" s="42">
        <f>AQ172-'Surv-rate CEA'!AH170*UPD</f>
        <v>2.2509706042896441E-4</v>
      </c>
      <c r="AT172" s="12">
        <f t="shared" si="76"/>
        <v>1.6973270594822045E-4</v>
      </c>
      <c r="AU172" s="12">
        <f>'Surv-rate CEA'!AL170*UPFS+'Surv-rate CEA'!AK170*UPD</f>
        <v>3.9301650672834448E-2</v>
      </c>
      <c r="AV172" s="12">
        <f t="shared" si="77"/>
        <v>2.963510720317486E-2</v>
      </c>
      <c r="AW172" s="12">
        <f>AU172-'Surv-rate CEA'!AK170*UPD</f>
        <v>2.8294559602571517E-2</v>
      </c>
      <c r="AX172" s="12">
        <f t="shared" si="78"/>
        <v>2.1335294898145656E-2</v>
      </c>
      <c r="AY172" s="12">
        <f>'Surv-rate CEA'!AO170*UPFS+'Surv-rate CEA'!AN170*UPD</f>
        <v>2.2896595727030209E-2</v>
      </c>
      <c r="AZ172" s="12">
        <f t="shared" si="79"/>
        <v>1.7265001783431683E-2</v>
      </c>
      <c r="BA172" s="12">
        <f>AY172-'Surv-rate CEA'!AN170*UPD</f>
        <v>2.254508835880617E-3</v>
      </c>
      <c r="BB172" s="12">
        <f t="shared" si="80"/>
        <v>1.6999950357812414E-3</v>
      </c>
    </row>
    <row r="173" spans="1:54">
      <c r="A173" s="12">
        <v>168</v>
      </c>
      <c r="B173" s="12">
        <f t="shared" si="81"/>
        <v>9.6082191780821926</v>
      </c>
      <c r="C173" s="12">
        <f>'Surv-rate CEA'!D171*Parameter!$D$57+'Surv-rate CEA'!E171*Parameter!$D$58</f>
        <v>4.169533792592018E-2</v>
      </c>
      <c r="D173" s="12">
        <f t="shared" si="55"/>
        <v>3.1386625781000391E-2</v>
      </c>
      <c r="E173" s="12">
        <f>C173-'Surv-rate CEA'!E171*Parameter!$D$58</f>
        <v>2.1112290175558796E-3</v>
      </c>
      <c r="F173" s="12">
        <f t="shared" si="56"/>
        <v>1.5892509428691265E-3</v>
      </c>
      <c r="G173" s="12">
        <f>'Surv-rate CEA'!G171*Parameter!$D$57+'Surv-rate CEA'!H171*Parameter!$D$58</f>
        <v>1.8994584139491927E-2</v>
      </c>
      <c r="H173" s="12">
        <f t="shared" si="57"/>
        <v>1.4298382838656446E-2</v>
      </c>
      <c r="I173" s="12">
        <f>G173-'Surv-rate CEA'!H171*Parameter!$D$58</f>
        <v>2.1974593271604712E-4</v>
      </c>
      <c r="J173" s="12">
        <f t="shared" si="58"/>
        <v>1.6541617600772206E-4</v>
      </c>
      <c r="K173" s="12">
        <f>'Surv-rate CEA'!K171*Parameter!$D$57+'Surv-rate CEA'!J171*Parameter!$D$58</f>
        <v>3.894318996657814E-2</v>
      </c>
      <c r="L173" s="12">
        <f t="shared" si="59"/>
        <v>2.9314916031404778E-2</v>
      </c>
      <c r="M173" s="12">
        <f>K173-'Surv-rate CEA'!J171*Parameter!$D$58</f>
        <v>4.0297893672301896E-3</v>
      </c>
      <c r="N173" s="12">
        <f t="shared" si="60"/>
        <v>3.0334684196642587E-3</v>
      </c>
      <c r="O173" s="12">
        <f>'Surv-rate CEA'!N171*Parameter!$D$57+'Surv-rate CEA'!M171*Parameter!$D$58</f>
        <v>1.9201950019660588E-2</v>
      </c>
      <c r="P173" s="12">
        <f t="shared" si="61"/>
        <v>1.4454479793480633E-2</v>
      </c>
      <c r="Q173" s="12">
        <f>O173-'Surv-rate CEA'!M171*Parameter!$D$58</f>
        <v>2.1974593271604712E-4</v>
      </c>
      <c r="R173" s="12">
        <f t="shared" si="62"/>
        <v>1.6541617600772206E-4</v>
      </c>
      <c r="S173" s="12">
        <f>'Surv-rate CEA'!Q171*Parameter!$D$57+'Surv-rate CEA'!P171*Parameter!$D$58</f>
        <v>3.894318996657814E-2</v>
      </c>
      <c r="T173" s="12">
        <f t="shared" si="63"/>
        <v>2.9314916031404778E-2</v>
      </c>
      <c r="U173" s="12">
        <f>S173-'Surv-rate CEA'!P171*Parameter!$D$58</f>
        <v>4.0297893672301896E-3</v>
      </c>
      <c r="V173" s="12">
        <f t="shared" si="64"/>
        <v>3.0334684196642587E-3</v>
      </c>
      <c r="W173" s="12">
        <f>'Surv-rate CEA'!T171*UPFS+'Surv-rate CEA'!S171*UPD</f>
        <v>1.8994584139491927E-2</v>
      </c>
      <c r="X173" s="12">
        <f t="shared" si="65"/>
        <v>1.4298382838656446E-2</v>
      </c>
      <c r="Y173" s="12">
        <f>W173-'Surv-rate CEA'!S171*UPD</f>
        <v>2.1974593271604712E-4</v>
      </c>
      <c r="Z173" s="12">
        <f t="shared" si="66"/>
        <v>1.6541617600772206E-4</v>
      </c>
      <c r="AA173" s="12">
        <f>'Surv-rate CEA'!W171*UPFS+'Surv-rate CEA'!V171*UPD</f>
        <v>4.544621965682244E-2</v>
      </c>
      <c r="AB173" s="12">
        <f t="shared" si="67"/>
        <v>3.4210143399343855E-2</v>
      </c>
      <c r="AC173" s="12">
        <f>AA173-'Surv-rate CEA'!V171*UPD</f>
        <v>1.9798023470487956E-2</v>
      </c>
      <c r="AD173" s="12">
        <f t="shared" si="68"/>
        <v>1.4903180661964966E-2</v>
      </c>
      <c r="AE173" s="12">
        <f>'Surv-rate CEA'!Z171*UPFS+'Surv-rate CEA'!Y171*UPD</f>
        <v>3.894318996657814E-2</v>
      </c>
      <c r="AF173" s="12">
        <f t="shared" si="69"/>
        <v>2.9314916031404778E-2</v>
      </c>
      <c r="AG173" s="12">
        <f>AE173-'Surv-rate CEA'!Y171*UPD</f>
        <v>4.0297893672301896E-3</v>
      </c>
      <c r="AH173" s="12">
        <f t="shared" si="70"/>
        <v>3.0334684196642587E-3</v>
      </c>
      <c r="AI173" s="12">
        <f>'Surv-rate CEA'!AC171*UPFS+'Surv-rate CEA'!AB171*UPD</f>
        <v>2.2648440094828536E-2</v>
      </c>
      <c r="AJ173" s="12">
        <f t="shared" si="71"/>
        <v>1.7048863233648928E-2</v>
      </c>
      <c r="AK173" s="12">
        <f>AI173-'Surv-rate CEA'!AB171*UPD</f>
        <v>2.2161102955791864E-3</v>
      </c>
      <c r="AL173" s="12">
        <f t="shared" si="72"/>
        <v>1.6682014823898575E-3</v>
      </c>
      <c r="AM173" s="12">
        <f>'Surv-rate CEA'!AF171*UPFS+'Surv-rate CEA'!AE171*UPD</f>
        <v>9.1826994413846952E-2</v>
      </c>
      <c r="AN173" s="12">
        <f t="shared" si="73"/>
        <v>6.9123783464283342E-2</v>
      </c>
      <c r="AO173" s="12">
        <f>AM173-'Surv-rate CEA'!AE171*UPD</f>
        <v>1.3542005071883453E-2</v>
      </c>
      <c r="AP173" s="12">
        <f t="shared" si="74"/>
        <v>1.0193893769868876E-2</v>
      </c>
      <c r="AQ173" s="42">
        <f>'Surv-rate CEA'!AI171*UPFS+'Surv-rate CEA'!AH171*UPD</f>
        <v>1.8994584139491927E-2</v>
      </c>
      <c r="AR173" s="12">
        <f t="shared" si="75"/>
        <v>1.4298382838656446E-2</v>
      </c>
      <c r="AS173" s="42">
        <f>AQ173-'Surv-rate CEA'!AH171*UPD</f>
        <v>2.1974593271604712E-4</v>
      </c>
      <c r="AT173" s="12">
        <f t="shared" si="76"/>
        <v>1.6541617600772206E-4</v>
      </c>
      <c r="AU173" s="12">
        <f>'Surv-rate CEA'!AL171*UPFS+'Surv-rate CEA'!AK171*UPD</f>
        <v>3.8939490968247441E-2</v>
      </c>
      <c r="AV173" s="12">
        <f t="shared" si="77"/>
        <v>2.9312131569588531E-2</v>
      </c>
      <c r="AW173" s="12">
        <f>AU173-'Surv-rate CEA'!AK171*UPD</f>
        <v>2.8023562706154716E-2</v>
      </c>
      <c r="AX173" s="12">
        <f t="shared" si="78"/>
        <v>2.1095046100146588E-2</v>
      </c>
      <c r="AY173" s="12">
        <f>'Surv-rate CEA'!AO171*UPFS+'Surv-rate CEA'!AN171*UPD</f>
        <v>2.2648440094828536E-2</v>
      </c>
      <c r="AZ173" s="12">
        <f t="shared" si="79"/>
        <v>1.7048863233648928E-2</v>
      </c>
      <c r="BA173" s="12">
        <f>AY173-'Surv-rate CEA'!AN171*UPD</f>
        <v>2.2161102955791864E-3</v>
      </c>
      <c r="BB173" s="12">
        <f t="shared" si="80"/>
        <v>1.6682014823898575E-3</v>
      </c>
    </row>
    <row r="174" spans="1:54">
      <c r="A174" s="12">
        <v>169</v>
      </c>
      <c r="B174" s="12">
        <f t="shared" si="81"/>
        <v>9.6657534246575345</v>
      </c>
      <c r="C174" s="12">
        <f>'Surv-rate CEA'!D172*Parameter!$D$57+'Surv-rate CEA'!E172*Parameter!$D$58</f>
        <v>4.1326409540607123E-2</v>
      </c>
      <c r="D174" s="12">
        <f t="shared" si="55"/>
        <v>3.1056050663849172E-2</v>
      </c>
      <c r="E174" s="12">
        <f>C174-'Surv-rate CEA'!E172*Parameter!$D$58</f>
        <v>2.075125494701513E-3</v>
      </c>
      <c r="F174" s="12">
        <f t="shared" si="56"/>
        <v>1.5594193450067743E-3</v>
      </c>
      <c r="G174" s="12">
        <f>'Surv-rate CEA'!G172*Parameter!$D$57+'Surv-rate CEA'!H172*Parameter!$D$58</f>
        <v>1.8779802437299851E-2</v>
      </c>
      <c r="H174" s="12">
        <f t="shared" si="57"/>
        <v>1.4112682481568764E-2</v>
      </c>
      <c r="I174" s="12">
        <f>G174-'Surv-rate CEA'!H172*Parameter!$D$58</f>
        <v>2.1454416439394691E-4</v>
      </c>
      <c r="J174" s="12">
        <f t="shared" si="58"/>
        <v>1.6122606616731787E-4</v>
      </c>
      <c r="K174" s="12">
        <f>'Surv-rate CEA'!K172*Parameter!$D$57+'Surv-rate CEA'!J172*Parameter!$D$58</f>
        <v>3.8589361067778875E-2</v>
      </c>
      <c r="L174" s="12">
        <f t="shared" si="59"/>
        <v>2.8999208151120295E-2</v>
      </c>
      <c r="M174" s="12">
        <f>K174-'Surv-rate CEA'!J172*Parameter!$D$58</f>
        <v>3.9684754456087365E-3</v>
      </c>
      <c r="N174" s="12">
        <f t="shared" si="60"/>
        <v>2.9822376506230537E-3</v>
      </c>
      <c r="O174" s="12">
        <f>'Surv-rate CEA'!N172*Parameter!$D$57+'Surv-rate CEA'!M172*Parameter!$D$58</f>
        <v>1.8982259606516675E-2</v>
      </c>
      <c r="P174" s="12">
        <f t="shared" si="61"/>
        <v>1.4264825389078768E-2</v>
      </c>
      <c r="Q174" s="12">
        <f>O174-'Surv-rate CEA'!M172*Parameter!$D$58</f>
        <v>2.1454416439394691E-4</v>
      </c>
      <c r="R174" s="12">
        <f t="shared" si="62"/>
        <v>1.6122606616731787E-4</v>
      </c>
      <c r="S174" s="12">
        <f>'Surv-rate CEA'!Q172*Parameter!$D$57+'Surv-rate CEA'!P172*Parameter!$D$58</f>
        <v>3.8589361067778875E-2</v>
      </c>
      <c r="T174" s="12">
        <f t="shared" si="63"/>
        <v>2.8999208151120295E-2</v>
      </c>
      <c r="U174" s="12">
        <f>S174-'Surv-rate CEA'!P172*Parameter!$D$58</f>
        <v>3.9684754456087365E-3</v>
      </c>
      <c r="V174" s="12">
        <f t="shared" si="64"/>
        <v>2.9822376506230537E-3</v>
      </c>
      <c r="W174" s="12">
        <f>'Surv-rate CEA'!T172*UPFS+'Surv-rate CEA'!S172*UPD</f>
        <v>1.8779802437299851E-2</v>
      </c>
      <c r="X174" s="12">
        <f t="shared" si="65"/>
        <v>1.4112682481568764E-2</v>
      </c>
      <c r="Y174" s="12">
        <f>W174-'Surv-rate CEA'!S172*UPD</f>
        <v>2.1454416439394691E-4</v>
      </c>
      <c r="Z174" s="12">
        <f t="shared" si="66"/>
        <v>1.6122606616731787E-4</v>
      </c>
      <c r="AA174" s="12">
        <f>'Surv-rate CEA'!W172*UPFS+'Surv-rate CEA'!V172*UPD</f>
        <v>4.5052232540774437E-2</v>
      </c>
      <c r="AB174" s="12">
        <f t="shared" si="67"/>
        <v>3.3855939382563899E-2</v>
      </c>
      <c r="AC174" s="12">
        <f>AA174-'Surv-rate CEA'!V172*UPD</f>
        <v>1.9589024124655314E-2</v>
      </c>
      <c r="AD174" s="12">
        <f t="shared" si="68"/>
        <v>1.4720797969949212E-2</v>
      </c>
      <c r="AE174" s="12">
        <f>'Surv-rate CEA'!Z172*UPFS+'Surv-rate CEA'!Y172*UPD</f>
        <v>3.8589361067778875E-2</v>
      </c>
      <c r="AF174" s="12">
        <f t="shared" si="69"/>
        <v>2.8999208151120295E-2</v>
      </c>
      <c r="AG174" s="12">
        <f>AE174-'Surv-rate CEA'!Y172*UPD</f>
        <v>3.9684754456087365E-3</v>
      </c>
      <c r="AH174" s="12">
        <f t="shared" si="70"/>
        <v>2.9822376506230537E-3</v>
      </c>
      <c r="AI174" s="12">
        <f>'Surv-rate CEA'!AC172*UPFS+'Surv-rate CEA'!AB172*UPD</f>
        <v>2.2403968555138497E-2</v>
      </c>
      <c r="AJ174" s="12">
        <f t="shared" si="71"/>
        <v>1.6836177888524193E-2</v>
      </c>
      <c r="AK174" s="12">
        <f>AI174-'Surv-rate CEA'!AB172*UPD</f>
        <v>2.1785263436184948E-3</v>
      </c>
      <c r="AL174" s="12">
        <f t="shared" si="72"/>
        <v>1.6371232161716638E-3</v>
      </c>
      <c r="AM174" s="12">
        <f>'Surv-rate CEA'!AF172*UPFS+'Surv-rate CEA'!AE172*UPD</f>
        <v>9.1240424925895056E-2</v>
      </c>
      <c r="AN174" s="12">
        <f t="shared" si="73"/>
        <v>6.8565532079564631E-2</v>
      </c>
      <c r="AO174" s="12">
        <f>AM174-'Surv-rate CEA'!AE172*UPD</f>
        <v>1.3383969673322366E-2</v>
      </c>
      <c r="AP174" s="12">
        <f t="shared" si="74"/>
        <v>1.0057811575663293E-2</v>
      </c>
      <c r="AQ174" s="42">
        <f>'Surv-rate CEA'!AI172*UPFS+'Surv-rate CEA'!AH172*UPD</f>
        <v>1.8779802437299851E-2</v>
      </c>
      <c r="AR174" s="12">
        <f t="shared" si="75"/>
        <v>1.4112682481568764E-2</v>
      </c>
      <c r="AS174" s="42">
        <f>AQ174-'Surv-rate CEA'!AH172*UPD</f>
        <v>2.1454416439394691E-4</v>
      </c>
      <c r="AT174" s="12">
        <f t="shared" si="76"/>
        <v>1.6122606616731787E-4</v>
      </c>
      <c r="AU174" s="12">
        <f>'Surv-rate CEA'!AL172*UPFS+'Surv-rate CEA'!AK172*UPD</f>
        <v>3.8582119509126565E-2</v>
      </c>
      <c r="AV174" s="12">
        <f t="shared" si="77"/>
        <v>2.8993766250531992E-2</v>
      </c>
      <c r="AW174" s="12">
        <f>AU174-'Surv-rate CEA'!AK172*UPD</f>
        <v>2.7756307596614245E-2</v>
      </c>
      <c r="AX174" s="12">
        <f t="shared" si="78"/>
        <v>2.0858364047204137E-2</v>
      </c>
      <c r="AY174" s="12">
        <f>'Surv-rate CEA'!AO172*UPFS+'Surv-rate CEA'!AN172*UPD</f>
        <v>2.2403968555138497E-2</v>
      </c>
      <c r="AZ174" s="12">
        <f t="shared" si="79"/>
        <v>1.6836177888524193E-2</v>
      </c>
      <c r="BA174" s="12">
        <f>AY174-'Surv-rate CEA'!AN172*UPD</f>
        <v>2.1785263436184948E-3</v>
      </c>
      <c r="BB174" s="12">
        <f t="shared" si="80"/>
        <v>1.6371232161716638E-3</v>
      </c>
    </row>
    <row r="175" spans="1:54">
      <c r="A175" s="12">
        <v>170</v>
      </c>
      <c r="B175" s="12">
        <f t="shared" si="81"/>
        <v>9.7232876712328764</v>
      </c>
      <c r="C175" s="12">
        <f>'Surv-rate CEA'!D173*Parameter!$D$57+'Surv-rate CEA'!E173*Parameter!$D$58</f>
        <v>4.0962221412833975E-2</v>
      </c>
      <c r="D175" s="12">
        <f t="shared" si="55"/>
        <v>3.0730064515195516E-2</v>
      </c>
      <c r="E175" s="12">
        <f>C175-'Surv-rate CEA'!E173*Parameter!$D$58</f>
        <v>2.0397895353081383E-3</v>
      </c>
      <c r="F175" s="12">
        <f t="shared" si="56"/>
        <v>1.5302603681010437E-3</v>
      </c>
      <c r="G175" s="12">
        <f>'Surv-rate CEA'!G173*Parameter!$D$57+'Surv-rate CEA'!H173*Parameter!$D$58</f>
        <v>1.856830242365106E-2</v>
      </c>
      <c r="H175" s="12">
        <f t="shared" si="57"/>
        <v>1.3930033863780656E-2</v>
      </c>
      <c r="I175" s="12">
        <f>G175-'Surv-rate CEA'!H173*Parameter!$D$58</f>
        <v>2.0948695044301427E-4</v>
      </c>
      <c r="J175" s="12">
        <f t="shared" si="58"/>
        <v>1.571581637950043E-4</v>
      </c>
      <c r="K175" s="12">
        <f>'Surv-rate CEA'!K173*Parameter!$D$57+'Surv-rate CEA'!J173*Parameter!$D$58</f>
        <v>3.824016310786256E-2</v>
      </c>
      <c r="L175" s="12">
        <f t="shared" si="59"/>
        <v>2.8687962684758969E-2</v>
      </c>
      <c r="M175" s="12">
        <f>K175-'Surv-rate CEA'!J173*Parameter!$D$58</f>
        <v>3.9083501859272021E-3</v>
      </c>
      <c r="N175" s="12">
        <f t="shared" si="60"/>
        <v>2.9320639657469671E-3</v>
      </c>
      <c r="O175" s="12">
        <f>'Surv-rate CEA'!N173*Parameter!$D$57+'Surv-rate CEA'!M173*Parameter!$D$58</f>
        <v>1.8765987292378977E-2</v>
      </c>
      <c r="P175" s="12">
        <f t="shared" si="61"/>
        <v>1.4078338046516788E-2</v>
      </c>
      <c r="Q175" s="12">
        <f>O175-'Surv-rate CEA'!M173*Parameter!$D$58</f>
        <v>2.0948695044301427E-4</v>
      </c>
      <c r="R175" s="12">
        <f t="shared" si="62"/>
        <v>1.571581637950043E-4</v>
      </c>
      <c r="S175" s="12">
        <f>'Surv-rate CEA'!Q173*Parameter!$D$57+'Surv-rate CEA'!P173*Parameter!$D$58</f>
        <v>3.824016310786256E-2</v>
      </c>
      <c r="T175" s="12">
        <f t="shared" si="63"/>
        <v>2.8687962684758969E-2</v>
      </c>
      <c r="U175" s="12">
        <f>S175-'Surv-rate CEA'!P173*Parameter!$D$58</f>
        <v>3.9083501859272021E-3</v>
      </c>
      <c r="V175" s="12">
        <f t="shared" si="64"/>
        <v>2.9320639657469671E-3</v>
      </c>
      <c r="W175" s="12">
        <f>'Surv-rate CEA'!T173*UPFS+'Surv-rate CEA'!S173*UPD</f>
        <v>1.856830242365106E-2</v>
      </c>
      <c r="X175" s="12">
        <f t="shared" si="65"/>
        <v>1.3930033863780656E-2</v>
      </c>
      <c r="Y175" s="12">
        <f>W175-'Surv-rate CEA'!S173*UPD</f>
        <v>2.0948695044301427E-4</v>
      </c>
      <c r="Z175" s="12">
        <f t="shared" si="66"/>
        <v>1.571581637950043E-4</v>
      </c>
      <c r="AA175" s="12">
        <f>'Surv-rate CEA'!W173*UPFS+'Surv-rate CEA'!V173*UPD</f>
        <v>4.4663235274466653E-2</v>
      </c>
      <c r="AB175" s="12">
        <f t="shared" si="67"/>
        <v>3.3506583727700219E-2</v>
      </c>
      <c r="AC175" s="12">
        <f>AA175-'Surv-rate CEA'!V173*UPD</f>
        <v>1.9383109089831294E-2</v>
      </c>
      <c r="AD175" s="12">
        <f t="shared" si="68"/>
        <v>1.454130592265598E-2</v>
      </c>
      <c r="AE175" s="12">
        <f>'Surv-rate CEA'!Z173*UPFS+'Surv-rate CEA'!Y173*UPD</f>
        <v>3.824016310786256E-2</v>
      </c>
      <c r="AF175" s="12">
        <f t="shared" si="69"/>
        <v>2.8687962684758969E-2</v>
      </c>
      <c r="AG175" s="12">
        <f>AE175-'Surv-rate CEA'!Y173*UPD</f>
        <v>3.9083501859272021E-3</v>
      </c>
      <c r="AH175" s="12">
        <f t="shared" si="70"/>
        <v>2.9320639657469671E-3</v>
      </c>
      <c r="AI175" s="12">
        <f>'Surv-rate CEA'!AC173*UPFS+'Surv-rate CEA'!AB173*UPD</f>
        <v>2.2163110613276697E-2</v>
      </c>
      <c r="AJ175" s="12">
        <f t="shared" si="71"/>
        <v>1.6626877047005523E-2</v>
      </c>
      <c r="AK175" s="12">
        <f>AI175-'Surv-rate CEA'!AB173*UPD</f>
        <v>2.1417361525796867E-3</v>
      </c>
      <c r="AL175" s="12">
        <f t="shared" si="72"/>
        <v>1.60674123309825E-3</v>
      </c>
      <c r="AM175" s="12">
        <f>'Surv-rate CEA'!AF173*UPFS+'Surv-rate CEA'!AE173*UPD</f>
        <v>9.0659967407160924E-2</v>
      </c>
      <c r="AN175" s="12">
        <f t="shared" si="73"/>
        <v>6.801356350499814E-2</v>
      </c>
      <c r="AO175" s="12">
        <f>AM175-'Surv-rate CEA'!AE173*UPD</f>
        <v>1.3228441327798074E-2</v>
      </c>
      <c r="AP175" s="12">
        <f t="shared" si="74"/>
        <v>9.9240432139099891E-3</v>
      </c>
      <c r="AQ175" s="42">
        <f>'Surv-rate CEA'!AI173*UPFS+'Surv-rate CEA'!AH173*UPD</f>
        <v>1.856830242365106E-2</v>
      </c>
      <c r="AR175" s="12">
        <f t="shared" si="75"/>
        <v>1.3930033863780656E-2</v>
      </c>
      <c r="AS175" s="42">
        <f>AQ175-'Surv-rate CEA'!AH173*UPD</f>
        <v>2.0948695044301427E-4</v>
      </c>
      <c r="AT175" s="12">
        <f t="shared" si="76"/>
        <v>1.571581637950043E-4</v>
      </c>
      <c r="AU175" s="12">
        <f>'Surv-rate CEA'!AL173*UPFS+'Surv-rate CEA'!AK173*UPD</f>
        <v>3.8229452291367899E-2</v>
      </c>
      <c r="AV175" s="12">
        <f t="shared" si="77"/>
        <v>2.867992737635677E-2</v>
      </c>
      <c r="AW175" s="12">
        <f>AU175-'Surv-rate CEA'!AK173*UPD</f>
        <v>2.7492725702594062E-2</v>
      </c>
      <c r="AX175" s="12">
        <f t="shared" si="78"/>
        <v>2.0625181091242929E-2</v>
      </c>
      <c r="AY175" s="12">
        <f>'Surv-rate CEA'!AO173*UPFS+'Surv-rate CEA'!AN173*UPD</f>
        <v>2.2163110613276697E-2</v>
      </c>
      <c r="AZ175" s="12">
        <f t="shared" si="79"/>
        <v>1.6626877047005523E-2</v>
      </c>
      <c r="BA175" s="12">
        <f>AY175-'Surv-rate CEA'!AN173*UPD</f>
        <v>2.1417361525796867E-3</v>
      </c>
      <c r="BB175" s="12">
        <f t="shared" si="80"/>
        <v>1.60674123309825E-3</v>
      </c>
    </row>
    <row r="176" spans="1:54">
      <c r="A176" s="12">
        <v>171</v>
      </c>
      <c r="B176" s="12">
        <f t="shared" si="81"/>
        <v>9.7808219178082183</v>
      </c>
      <c r="C176" s="12">
        <f>'Surv-rate CEA'!D174*Parameter!$D$57+'Surv-rate CEA'!E174*Parameter!$D$58</f>
        <v>4.0602692102879659E-2</v>
      </c>
      <c r="D176" s="12">
        <f t="shared" si="55"/>
        <v>3.0408585659064631E-2</v>
      </c>
      <c r="E176" s="12">
        <f>C176-'Surv-rate CEA'!E174*Parameter!$D$58</f>
        <v>2.005201498396357E-3</v>
      </c>
      <c r="F176" s="12">
        <f t="shared" si="56"/>
        <v>1.5017561242779227E-3</v>
      </c>
      <c r="G176" s="12">
        <f>'Surv-rate CEA'!G174*Parameter!$D$57+'Surv-rate CEA'!H174*Parameter!$D$58</f>
        <v>1.8360020038965637E-2</v>
      </c>
      <c r="H176" s="12">
        <f t="shared" si="57"/>
        <v>1.3750374990958625E-2</v>
      </c>
      <c r="I176" s="12">
        <f>G176-'Surv-rate CEA'!H174*Parameter!$D$58</f>
        <v>2.045696613161771E-4</v>
      </c>
      <c r="J176" s="12">
        <f t="shared" si="58"/>
        <v>1.5320841420112693E-4</v>
      </c>
      <c r="K176" s="12">
        <f>'Surv-rate CEA'!K174*Parameter!$D$57+'Surv-rate CEA'!J174*Parameter!$D$58</f>
        <v>3.789551545181568E-2</v>
      </c>
      <c r="L176" s="12">
        <f t="shared" si="59"/>
        <v>2.8381099085526315E-2</v>
      </c>
      <c r="M176" s="12">
        <f>K176-'Surv-rate CEA'!J174*Parameter!$D$58</f>
        <v>3.8493853600510761E-3</v>
      </c>
      <c r="N176" s="12">
        <f t="shared" si="60"/>
        <v>2.8829212644144024E-3</v>
      </c>
      <c r="O176" s="12">
        <f>'Surv-rate CEA'!N174*Parameter!$D$57+'Surv-rate CEA'!M174*Parameter!$D$58</f>
        <v>1.8553064648940059E-2</v>
      </c>
      <c r="P176" s="12">
        <f t="shared" si="61"/>
        <v>1.3894951945204761E-2</v>
      </c>
      <c r="Q176" s="12">
        <f>O176-'Surv-rate CEA'!M174*Parameter!$D$58</f>
        <v>2.045696613161771E-4</v>
      </c>
      <c r="R176" s="12">
        <f t="shared" si="62"/>
        <v>1.5320841420112693E-4</v>
      </c>
      <c r="S176" s="12">
        <f>'Surv-rate CEA'!Q174*Parameter!$D$57+'Surv-rate CEA'!P174*Parameter!$D$58</f>
        <v>3.789551545181568E-2</v>
      </c>
      <c r="T176" s="12">
        <f t="shared" si="63"/>
        <v>2.8381099085526315E-2</v>
      </c>
      <c r="U176" s="12">
        <f>S176-'Surv-rate CEA'!P174*Parameter!$D$58</f>
        <v>3.8493853600510761E-3</v>
      </c>
      <c r="V176" s="12">
        <f t="shared" si="64"/>
        <v>2.8829212644144024E-3</v>
      </c>
      <c r="W176" s="12">
        <f>'Surv-rate CEA'!T174*UPFS+'Surv-rate CEA'!S174*UPD</f>
        <v>1.8360020038965637E-2</v>
      </c>
      <c r="X176" s="12">
        <f t="shared" si="65"/>
        <v>1.3750374990958625E-2</v>
      </c>
      <c r="Y176" s="12">
        <f>W176-'Surv-rate CEA'!S174*UPD</f>
        <v>2.045696613161771E-4</v>
      </c>
      <c r="Z176" s="12">
        <f t="shared" si="66"/>
        <v>1.5320841420112693E-4</v>
      </c>
      <c r="AA176" s="12">
        <f>'Surv-rate CEA'!W174*UPFS+'Surv-rate CEA'!V174*UPD</f>
        <v>4.4279143084683413E-2</v>
      </c>
      <c r="AB176" s="12">
        <f t="shared" si="67"/>
        <v>3.3161991130757552E-2</v>
      </c>
      <c r="AC176" s="12">
        <f>AA176-'Surv-rate CEA'!V174*UPD</f>
        <v>1.9180219078523981E-2</v>
      </c>
      <c r="AD176" s="12">
        <f t="shared" si="68"/>
        <v>1.4364646889203608E-2</v>
      </c>
      <c r="AE176" s="12">
        <f>'Surv-rate CEA'!Z174*UPFS+'Surv-rate CEA'!Y174*UPD</f>
        <v>3.789551545181568E-2</v>
      </c>
      <c r="AF176" s="12">
        <f t="shared" si="69"/>
        <v>2.8381099085526315E-2</v>
      </c>
      <c r="AG176" s="12">
        <f>AE176-'Surv-rate CEA'!Y174*UPD</f>
        <v>3.8493853600510761E-3</v>
      </c>
      <c r="AH176" s="12">
        <f t="shared" si="70"/>
        <v>2.8829212644144024E-3</v>
      </c>
      <c r="AI176" s="12">
        <f>'Surv-rate CEA'!AC174*UPFS+'Surv-rate CEA'!AB174*UPD</f>
        <v>2.1925797438755276E-2</v>
      </c>
      <c r="AJ176" s="12">
        <f t="shared" si="71"/>
        <v>1.6420893665629703E-2</v>
      </c>
      <c r="AK176" s="12">
        <f>AI176-'Surv-rate CEA'!AB174*UPD</f>
        <v>2.1057195207219437E-3</v>
      </c>
      <c r="AL176" s="12">
        <f t="shared" si="72"/>
        <v>1.5770371151152419E-3</v>
      </c>
      <c r="AM176" s="12">
        <f>'Surv-rate CEA'!AF174*UPFS+'Surv-rate CEA'!AE174*UPD</f>
        <v>9.0085530986838303E-2</v>
      </c>
      <c r="AN176" s="12">
        <f t="shared" si="73"/>
        <v>6.7467782153817074E-2</v>
      </c>
      <c r="AO176" s="12">
        <f>AM176-'Surv-rate CEA'!AE174*UPD</f>
        <v>1.3075369142205071E-2</v>
      </c>
      <c r="AP176" s="12">
        <f t="shared" si="74"/>
        <v>9.792539902949789E-3</v>
      </c>
      <c r="AQ176" s="42">
        <f>'Surv-rate CEA'!AI174*UPFS+'Surv-rate CEA'!AH174*UPD</f>
        <v>1.8360020038965637E-2</v>
      </c>
      <c r="AR176" s="12">
        <f t="shared" si="75"/>
        <v>1.3750374990958625E-2</v>
      </c>
      <c r="AS176" s="42">
        <f>AQ176-'Surv-rate CEA'!AH174*UPD</f>
        <v>2.045696613161771E-4</v>
      </c>
      <c r="AT176" s="12">
        <f t="shared" si="76"/>
        <v>1.5320841420112693E-4</v>
      </c>
      <c r="AU176" s="12">
        <f>'Surv-rate CEA'!AL174*UPFS+'Surv-rate CEA'!AK174*UPD</f>
        <v>3.7881407164184366E-2</v>
      </c>
      <c r="AV176" s="12">
        <f t="shared" si="77"/>
        <v>2.8370532961687719E-2</v>
      </c>
      <c r="AW176" s="12">
        <f>AU176-'Surv-rate CEA'!AK174*UPD</f>
        <v>2.723275003084711E-2</v>
      </c>
      <c r="AX176" s="12">
        <f t="shared" si="78"/>
        <v>2.0395431168618926E-2</v>
      </c>
      <c r="AY176" s="12">
        <f>'Surv-rate CEA'!AO174*UPFS+'Surv-rate CEA'!AN174*UPD</f>
        <v>2.1925797438755276E-2</v>
      </c>
      <c r="AZ176" s="12">
        <f t="shared" si="79"/>
        <v>1.6420893665629703E-2</v>
      </c>
      <c r="BA176" s="12">
        <f>AY176-'Surv-rate CEA'!AN174*UPD</f>
        <v>2.1057195207219437E-3</v>
      </c>
      <c r="BB176" s="12">
        <f t="shared" si="80"/>
        <v>1.5770371151152419E-3</v>
      </c>
    </row>
    <row r="177" spans="1:54">
      <c r="A177" s="12">
        <v>172</v>
      </c>
      <c r="B177" s="12">
        <f t="shared" si="81"/>
        <v>9.838356164383562</v>
      </c>
      <c r="C177" s="12">
        <f>'Surv-rate CEA'!D175*Parameter!$D$57+'Surv-rate CEA'!E175*Parameter!$D$58</f>
        <v>4.0247741939653345E-2</v>
      </c>
      <c r="D177" s="12">
        <f t="shared" si="55"/>
        <v>3.0091534223674391E-2</v>
      </c>
      <c r="E177" s="12">
        <f>C177-'Surv-rate CEA'!E175*Parameter!$D$58</f>
        <v>1.9713423329039692E-3</v>
      </c>
      <c r="F177" s="12">
        <f t="shared" si="56"/>
        <v>1.4738892772196313E-3</v>
      </c>
      <c r="G177" s="12">
        <f>'Surv-rate CEA'!G175*Parameter!$D$57+'Surv-rate CEA'!H175*Parameter!$D$58</f>
        <v>1.8154892757377316E-2</v>
      </c>
      <c r="H177" s="12">
        <f t="shared" si="57"/>
        <v>1.3573645387482408E-2</v>
      </c>
      <c r="I177" s="12">
        <f>G177-'Surv-rate CEA'!H175*Parameter!$D$58</f>
        <v>1.9978783575674494E-4</v>
      </c>
      <c r="J177" s="12">
        <f t="shared" si="58"/>
        <v>1.4937291404228551E-4</v>
      </c>
      <c r="K177" s="12">
        <f>'Surv-rate CEA'!K175*Parameter!$D$57+'Surv-rate CEA'!J175*Parameter!$D$58</f>
        <v>3.7555339233402527E-2</v>
      </c>
      <c r="L177" s="12">
        <f t="shared" si="59"/>
        <v>2.8078538605173915E-2</v>
      </c>
      <c r="M177" s="12">
        <f>K177-'Surv-rate CEA'!J175*Parameter!$D$58</f>
        <v>3.7915535369396972E-3</v>
      </c>
      <c r="N177" s="12">
        <f t="shared" si="60"/>
        <v>2.8347842020251552E-3</v>
      </c>
      <c r="O177" s="12">
        <f>'Surv-rate CEA'!N175*Parameter!$D$57+'Surv-rate CEA'!M175*Parameter!$D$58</f>
        <v>1.8343424940415371E-2</v>
      </c>
      <c r="P177" s="12">
        <f t="shared" si="61"/>
        <v>1.371460292608569E-2</v>
      </c>
      <c r="Q177" s="12">
        <f>O177-'Surv-rate CEA'!M175*Parameter!$D$58</f>
        <v>1.9978783575674494E-4</v>
      </c>
      <c r="R177" s="12">
        <f t="shared" si="62"/>
        <v>1.4937291404228551E-4</v>
      </c>
      <c r="S177" s="12">
        <f>'Surv-rate CEA'!Q175*Parameter!$D$57+'Surv-rate CEA'!P175*Parameter!$D$58</f>
        <v>3.7555339233402527E-2</v>
      </c>
      <c r="T177" s="12">
        <f t="shared" si="63"/>
        <v>2.8078538605173915E-2</v>
      </c>
      <c r="U177" s="12">
        <f>S177-'Surv-rate CEA'!P175*Parameter!$D$58</f>
        <v>3.7915535369396972E-3</v>
      </c>
      <c r="V177" s="12">
        <f t="shared" si="64"/>
        <v>2.8347842020251552E-3</v>
      </c>
      <c r="W177" s="12">
        <f>'Surv-rate CEA'!T175*UPFS+'Surv-rate CEA'!S175*UPD</f>
        <v>1.8154892757377316E-2</v>
      </c>
      <c r="X177" s="12">
        <f t="shared" si="65"/>
        <v>1.3573645387482408E-2</v>
      </c>
      <c r="Y177" s="12">
        <f>W177-'Surv-rate CEA'!S175*UPD</f>
        <v>1.9978783575674494E-4</v>
      </c>
      <c r="Z177" s="12">
        <f t="shared" si="66"/>
        <v>1.4937291404228551E-4</v>
      </c>
      <c r="AA177" s="12">
        <f>'Surv-rate CEA'!W175*UPFS+'Surv-rate CEA'!V175*UPD</f>
        <v>4.3899873021926619E-2</v>
      </c>
      <c r="AB177" s="12">
        <f t="shared" si="67"/>
        <v>3.282207815372519E-2</v>
      </c>
      <c r="AC177" s="12">
        <f>AA177-'Surv-rate CEA'!V175*UPD</f>
        <v>1.8980296217120603E-2</v>
      </c>
      <c r="AD177" s="12">
        <f t="shared" si="68"/>
        <v>1.4190764640891591E-2</v>
      </c>
      <c r="AE177" s="12">
        <f>'Surv-rate CEA'!Z175*UPFS+'Surv-rate CEA'!Y175*UPD</f>
        <v>3.7555339233402527E-2</v>
      </c>
      <c r="AF177" s="12">
        <f t="shared" si="69"/>
        <v>2.8078538605173915E-2</v>
      </c>
      <c r="AG177" s="12">
        <f>AE177-'Surv-rate CEA'!Y175*UPD</f>
        <v>3.7915535369396972E-3</v>
      </c>
      <c r="AH177" s="12">
        <f t="shared" si="70"/>
        <v>2.8347842020251552E-3</v>
      </c>
      <c r="AI177" s="12">
        <f>'Surv-rate CEA'!AC175*UPFS+'Surv-rate CEA'!AB175*UPD</f>
        <v>2.1691961818355338E-2</v>
      </c>
      <c r="AJ177" s="12">
        <f t="shared" si="71"/>
        <v>1.6218162311177349E-2</v>
      </c>
      <c r="AK177" s="12">
        <f>AI177-'Surv-rate CEA'!AB175*UPD</f>
        <v>2.0704568503371219E-3</v>
      </c>
      <c r="AL177" s="12">
        <f t="shared" si="72"/>
        <v>1.5479930094954592E-3</v>
      </c>
      <c r="AM177" s="12">
        <f>'Surv-rate CEA'!AF175*UPFS+'Surv-rate CEA'!AE175*UPD</f>
        <v>8.9517026569785094E-2</v>
      </c>
      <c r="AN177" s="12">
        <f t="shared" si="73"/>
        <v>6.6928094318064971E-2</v>
      </c>
      <c r="AO177" s="12">
        <f>AM177-'Surv-rate CEA'!AE175*UPD</f>
        <v>1.2924703490084441E-2</v>
      </c>
      <c r="AP177" s="12">
        <f t="shared" si="74"/>
        <v>9.6632541022019288E-3</v>
      </c>
      <c r="AQ177" s="42">
        <f>'Surv-rate CEA'!AI175*UPFS+'Surv-rate CEA'!AH175*UPD</f>
        <v>1.8154892757377316E-2</v>
      </c>
      <c r="AR177" s="12">
        <f t="shared" si="75"/>
        <v>1.3573645387482408E-2</v>
      </c>
      <c r="AS177" s="42">
        <f>AQ177-'Surv-rate CEA'!AH175*UPD</f>
        <v>1.9978783575674494E-4</v>
      </c>
      <c r="AT177" s="12">
        <f t="shared" si="76"/>
        <v>1.4937291404228551E-4</v>
      </c>
      <c r="AU177" s="12">
        <f>'Surv-rate CEA'!AL175*UPFS+'Surv-rate CEA'!AK175*UPD</f>
        <v>3.7537903780621676E-2</v>
      </c>
      <c r="AV177" s="12">
        <f t="shared" si="77"/>
        <v>2.8065502854625553E-2</v>
      </c>
      <c r="AW177" s="12">
        <f>AU177-'Surv-rate CEA'!AK175*UPD</f>
        <v>2.6976315122361962E-2</v>
      </c>
      <c r="AX177" s="12">
        <f t="shared" si="78"/>
        <v>2.0169049755643799E-2</v>
      </c>
      <c r="AY177" s="12">
        <f>'Surv-rate CEA'!AO175*UPFS+'Surv-rate CEA'!AN175*UPD</f>
        <v>2.1691961818355338E-2</v>
      </c>
      <c r="AZ177" s="12">
        <f t="shared" si="79"/>
        <v>1.6218162311177349E-2</v>
      </c>
      <c r="BA177" s="12">
        <f>AY177-'Surv-rate CEA'!AN175*UPD</f>
        <v>2.0704568503371219E-3</v>
      </c>
      <c r="BB177" s="12">
        <f t="shared" si="80"/>
        <v>1.5479930094954592E-3</v>
      </c>
    </row>
    <row r="178" spans="1:54">
      <c r="A178" s="12">
        <v>173</v>
      </c>
      <c r="B178" s="12">
        <f t="shared" si="81"/>
        <v>9.8958904109589039</v>
      </c>
      <c r="C178" s="12">
        <f>'Surv-rate CEA'!D176*Parameter!$D$57+'Surv-rate CEA'!E176*Parameter!$D$58</f>
        <v>3.9897292974039468E-2</v>
      </c>
      <c r="D178" s="12">
        <f t="shared" si="55"/>
        <v>2.9778832093430612E-2</v>
      </c>
      <c r="E178" s="12">
        <f>C178-'Surv-rate CEA'!E176*Parameter!$D$58</f>
        <v>1.9381935572975462E-3</v>
      </c>
      <c r="F178" s="12">
        <f t="shared" si="56"/>
        <v>1.4466430227456342E-3</v>
      </c>
      <c r="G178" s="12">
        <f>'Surv-rate CEA'!G176*Parameter!$D$57+'Surv-rate CEA'!H176*Parameter!$D$58</f>
        <v>1.7952859543047546E-2</v>
      </c>
      <c r="H178" s="12">
        <f t="shared" si="57"/>
        <v>1.3399786052583112E-2</v>
      </c>
      <c r="I178" s="12">
        <f>G178-'Surv-rate CEA'!H176*Parameter!$D$58</f>
        <v>1.951371739422024E-4</v>
      </c>
      <c r="J178" s="12">
        <f t="shared" si="58"/>
        <v>1.4564790502935888E-4</v>
      </c>
      <c r="K178" s="12">
        <f>'Surv-rate CEA'!K176*Parameter!$D$57+'Surv-rate CEA'!J176*Parameter!$D$58</f>
        <v>3.7219557308149534E-2</v>
      </c>
      <c r="L178" s="12">
        <f t="shared" si="59"/>
        <v>2.7780204245746499E-2</v>
      </c>
      <c r="M178" s="12">
        <f>K178-'Surv-rate CEA'!J176*Parameter!$D$58</f>
        <v>3.7348280564916334E-3</v>
      </c>
      <c r="N178" s="12">
        <f t="shared" si="60"/>
        <v>2.7876281647596099E-3</v>
      </c>
      <c r="O178" s="12">
        <f>'Surv-rate CEA'!N176*Parameter!$D$57+'Surv-rate CEA'!M176*Parameter!$D$58</f>
        <v>1.8137003073387371E-2</v>
      </c>
      <c r="P178" s="12">
        <f t="shared" si="61"/>
        <v>1.353722844183617E-2</v>
      </c>
      <c r="Q178" s="12">
        <f>O178-'Surv-rate CEA'!M176*Parameter!$D$58</f>
        <v>1.951371739422024E-4</v>
      </c>
      <c r="R178" s="12">
        <f t="shared" si="62"/>
        <v>1.4564790502935888E-4</v>
      </c>
      <c r="S178" s="12">
        <f>'Surv-rate CEA'!Q176*Parameter!$D$57+'Surv-rate CEA'!P176*Parameter!$D$58</f>
        <v>3.7219557308149534E-2</v>
      </c>
      <c r="T178" s="12">
        <f t="shared" si="63"/>
        <v>2.7780204245746499E-2</v>
      </c>
      <c r="U178" s="12">
        <f>S178-'Surv-rate CEA'!P176*Parameter!$D$58</f>
        <v>3.7348280564916334E-3</v>
      </c>
      <c r="V178" s="12">
        <f t="shared" si="64"/>
        <v>2.7876281647596099E-3</v>
      </c>
      <c r="W178" s="12">
        <f>'Surv-rate CEA'!T176*UPFS+'Surv-rate CEA'!S176*UPD</f>
        <v>1.7952859543047546E-2</v>
      </c>
      <c r="X178" s="12">
        <f t="shared" si="65"/>
        <v>1.3399786052583112E-2</v>
      </c>
      <c r="Y178" s="12">
        <f>W178-'Surv-rate CEA'!S176*UPD</f>
        <v>1.951371739422024E-4</v>
      </c>
      <c r="Z178" s="12">
        <f t="shared" si="66"/>
        <v>1.4564790502935888E-4</v>
      </c>
      <c r="AA178" s="12">
        <f>'Surv-rate CEA'!W176*UPFS+'Surv-rate CEA'!V176*UPD</f>
        <v>4.3525343912712906E-2</v>
      </c>
      <c r="AB178" s="12">
        <f t="shared" si="67"/>
        <v>3.2486763175358126E-2</v>
      </c>
      <c r="AC178" s="12">
        <f>AA178-'Surv-rate CEA'!V176*UPD</f>
        <v>1.8783284005492853E-2</v>
      </c>
      <c r="AD178" s="12">
        <f t="shared" si="68"/>
        <v>1.4019604310667113E-2</v>
      </c>
      <c r="AE178" s="12">
        <f>'Surv-rate CEA'!Z176*UPFS+'Surv-rate CEA'!Y176*UPD</f>
        <v>3.7219557308149534E-2</v>
      </c>
      <c r="AF178" s="12">
        <f t="shared" si="69"/>
        <v>2.7780204245746499E-2</v>
      </c>
      <c r="AG178" s="12">
        <f>AE178-'Surv-rate CEA'!Y176*UPD</f>
        <v>3.7348280564916334E-3</v>
      </c>
      <c r="AH178" s="12">
        <f t="shared" si="70"/>
        <v>2.7876281647596099E-3</v>
      </c>
      <c r="AI178" s="12">
        <f>'Surv-rate CEA'!AC176*UPFS+'Surv-rate CEA'!AB176*UPD</f>
        <v>2.1461538110742001E-2</v>
      </c>
      <c r="AJ178" s="12">
        <f t="shared" si="71"/>
        <v>1.6018619114895837E-2</v>
      </c>
      <c r="AK178" s="12">
        <f>AI178-'Surv-rate CEA'!AB176*UPD</f>
        <v>2.0359291269529123E-3</v>
      </c>
      <c r="AL178" s="12">
        <f t="shared" si="72"/>
        <v>1.5195916090122944E-3</v>
      </c>
      <c r="AM178" s="12">
        <f>'Surv-rate CEA'!AF176*UPFS+'Surv-rate CEA'!AE176*UPD</f>
        <v>8.8954366793313602E-2</v>
      </c>
      <c r="AN178" s="12">
        <f t="shared" si="73"/>
        <v>6.6394408122855839E-2</v>
      </c>
      <c r="AO178" s="12">
        <f>AM178-'Surv-rate CEA'!AE176*UPD</f>
        <v>1.277639597416777E-2</v>
      </c>
      <c r="AP178" s="12">
        <f t="shared" si="74"/>
        <v>9.5361394749635797E-3</v>
      </c>
      <c r="AQ178" s="42">
        <f>'Surv-rate CEA'!AI176*UPFS+'Surv-rate CEA'!AH176*UPD</f>
        <v>1.7952859543047546E-2</v>
      </c>
      <c r="AR178" s="12">
        <f t="shared" si="75"/>
        <v>1.3399786052583112E-2</v>
      </c>
      <c r="AS178" s="42">
        <f>AQ178-'Surv-rate CEA'!AH176*UPD</f>
        <v>1.951371739422024E-4</v>
      </c>
      <c r="AT178" s="12">
        <f t="shared" si="76"/>
        <v>1.4564790502935888E-4</v>
      </c>
      <c r="AU178" s="12">
        <f>'Surv-rate CEA'!AL176*UPFS+'Surv-rate CEA'!AK176*UPD</f>
        <v>3.7198863549627544E-2</v>
      </c>
      <c r="AV178" s="12">
        <f t="shared" si="77"/>
        <v>2.776475868755263E-2</v>
      </c>
      <c r="AW178" s="12">
        <f>AU178-'Surv-rate CEA'!AK176*UPD</f>
        <v>2.6723357009921657E-2</v>
      </c>
      <c r="AX178" s="12">
        <f t="shared" si="78"/>
        <v>1.9945973825569244E-2</v>
      </c>
      <c r="AY178" s="12">
        <f>'Surv-rate CEA'!AO176*UPFS+'Surv-rate CEA'!AN176*UPD</f>
        <v>2.1461538110742001E-2</v>
      </c>
      <c r="AZ178" s="12">
        <f t="shared" si="79"/>
        <v>1.6018619114895837E-2</v>
      </c>
      <c r="BA178" s="12">
        <f>AY178-'Surv-rate CEA'!AN176*UPD</f>
        <v>2.0359291269529123E-3</v>
      </c>
      <c r="BB178" s="12">
        <f t="shared" si="80"/>
        <v>1.5195916090122944E-3</v>
      </c>
    </row>
    <row r="179" spans="1:54">
      <c r="A179" s="12">
        <v>174</v>
      </c>
      <c r="B179" s="12">
        <f t="shared" si="81"/>
        <v>9.9534246575342458</v>
      </c>
      <c r="C179" s="12">
        <f>'Surv-rate CEA'!D177*Parameter!$D$57+'Surv-rate CEA'!E177*Parameter!$D$58</f>
        <v>3.9551268933695129E-2</v>
      </c>
      <c r="D179" s="12">
        <f t="shared" si="55"/>
        <v>2.9470402862423337E-2</v>
      </c>
      <c r="E179" s="12">
        <f>C179-'Surv-rate CEA'!E177*Parameter!$D$58</f>
        <v>1.9057372399820596E-3</v>
      </c>
      <c r="F179" s="12">
        <f t="shared" si="56"/>
        <v>1.4200010701640705E-3</v>
      </c>
      <c r="G179" s="12">
        <f>'Surv-rate CEA'!G177*Parameter!$D$57+'Surv-rate CEA'!H177*Parameter!$D$58</f>
        <v>1.7753860807926222E-2</v>
      </c>
      <c r="H179" s="12">
        <f t="shared" si="57"/>
        <v>1.3228739417946471E-2</v>
      </c>
      <c r="I179" s="12">
        <f>G179-'Surv-rate CEA'!H177*Parameter!$D$58</f>
        <v>1.9061353093773395E-4</v>
      </c>
      <c r="J179" s="12">
        <f t="shared" si="58"/>
        <v>1.4202976792429287E-4</v>
      </c>
      <c r="K179" s="12">
        <f>'Surv-rate CEA'!K177*Parameter!$D$57+'Surv-rate CEA'!J177*Parameter!$D$58</f>
        <v>3.688809420780207E-2</v>
      </c>
      <c r="L179" s="12">
        <f t="shared" si="59"/>
        <v>2.7486020712847642E-2</v>
      </c>
      <c r="M179" s="12">
        <f>K179-'Surv-rate CEA'!J177*Parameter!$D$58</f>
        <v>3.6791830043693199E-3</v>
      </c>
      <c r="N179" s="12">
        <f t="shared" si="60"/>
        <v>2.7414292452946328E-3</v>
      </c>
      <c r="O179" s="12">
        <f>'Surv-rate CEA'!N177*Parameter!$D$57+'Surv-rate CEA'!M177*Parameter!$D$58</f>
        <v>1.7933735548388591E-2</v>
      </c>
      <c r="P179" s="12">
        <f t="shared" si="61"/>
        <v>1.3362767508804607E-2</v>
      </c>
      <c r="Q179" s="12">
        <f>O179-'Surv-rate CEA'!M177*Parameter!$D$58</f>
        <v>1.9061353093773395E-4</v>
      </c>
      <c r="R179" s="12">
        <f t="shared" si="62"/>
        <v>1.4202976792429287E-4</v>
      </c>
      <c r="S179" s="12">
        <f>'Surv-rate CEA'!Q177*Parameter!$D$57+'Surv-rate CEA'!P177*Parameter!$D$58</f>
        <v>3.688809420780207E-2</v>
      </c>
      <c r="T179" s="12">
        <f t="shared" si="63"/>
        <v>2.7486020712847642E-2</v>
      </c>
      <c r="U179" s="12">
        <f>S179-'Surv-rate CEA'!P177*Parameter!$D$58</f>
        <v>3.6791830043693199E-3</v>
      </c>
      <c r="V179" s="12">
        <f t="shared" si="64"/>
        <v>2.7414292452946328E-3</v>
      </c>
      <c r="W179" s="12">
        <f>'Surv-rate CEA'!T177*UPFS+'Surv-rate CEA'!S177*UPD</f>
        <v>1.7753860807926222E-2</v>
      </c>
      <c r="X179" s="12">
        <f t="shared" si="65"/>
        <v>1.3228739417946471E-2</v>
      </c>
      <c r="Y179" s="12">
        <f>W179-'Surv-rate CEA'!S177*UPD</f>
        <v>1.9061353093773395E-4</v>
      </c>
      <c r="Z179" s="12">
        <f t="shared" si="66"/>
        <v>1.4202976792429287E-4</v>
      </c>
      <c r="AA179" s="12">
        <f>'Surv-rate CEA'!W177*UPFS+'Surv-rate CEA'!V177*UPD</f>
        <v>4.3155476313344522E-2</v>
      </c>
      <c r="AB179" s="12">
        <f t="shared" si="67"/>
        <v>3.2155966343485165E-2</v>
      </c>
      <c r="AC179" s="12">
        <f>AA179-'Surv-rate CEA'!V177*UPD</f>
        <v>1.8589127277949622E-2</v>
      </c>
      <c r="AD179" s="12">
        <f t="shared" si="68"/>
        <v>1.3851112353953409E-2</v>
      </c>
      <c r="AE179" s="12">
        <f>'Surv-rate CEA'!Z177*UPFS+'Surv-rate CEA'!Y177*UPD</f>
        <v>3.688809420780207E-2</v>
      </c>
      <c r="AF179" s="12">
        <f t="shared" si="69"/>
        <v>2.7486020712847642E-2</v>
      </c>
      <c r="AG179" s="12">
        <f>AE179-'Surv-rate CEA'!Y177*UPD</f>
        <v>3.6791830043693199E-3</v>
      </c>
      <c r="AH179" s="12">
        <f t="shared" si="70"/>
        <v>2.7414292452946328E-3</v>
      </c>
      <c r="AI179" s="12">
        <f>'Surv-rate CEA'!AC177*UPFS+'Surv-rate CEA'!AB177*UPD</f>
        <v>2.1234462202564051E-2</v>
      </c>
      <c r="AJ179" s="12">
        <f t="shared" si="71"/>
        <v>1.5822201728231598E-2</v>
      </c>
      <c r="AK179" s="12">
        <f>AI179-'Surv-rate CEA'!AB177*UPD</f>
        <v>2.0021178993474033E-3</v>
      </c>
      <c r="AL179" s="12">
        <f t="shared" si="72"/>
        <v>1.4918161328970605E-3</v>
      </c>
      <c r="AM179" s="12">
        <f>'Surv-rate CEA'!AF177*UPFS+'Surv-rate CEA'!AE177*UPD</f>
        <v>8.8397465985243659E-2</v>
      </c>
      <c r="AN179" s="12">
        <f t="shared" si="73"/>
        <v>6.5866633481969264E-2</v>
      </c>
      <c r="AO179" s="12">
        <f>AM179-'Surv-rate CEA'!AE177*UPD</f>
        <v>1.2630399390206326E-2</v>
      </c>
      <c r="AP179" s="12">
        <f t="shared" si="74"/>
        <v>9.4111508524970869E-3</v>
      </c>
      <c r="AQ179" s="42">
        <f>'Surv-rate CEA'!AI177*UPFS+'Surv-rate CEA'!AH177*UPD</f>
        <v>1.7753860807926222E-2</v>
      </c>
      <c r="AR179" s="12">
        <f t="shared" si="75"/>
        <v>1.3228739417946471E-2</v>
      </c>
      <c r="AS179" s="42">
        <f>AQ179-'Surv-rate CEA'!AH177*UPD</f>
        <v>1.9061353093773395E-4</v>
      </c>
      <c r="AT179" s="12">
        <f t="shared" si="76"/>
        <v>1.4202976792429287E-4</v>
      </c>
      <c r="AU179" s="12">
        <f>'Surv-rate CEA'!AL177*UPFS+'Surv-rate CEA'!AK177*UPD</f>
        <v>3.6864209589619716E-2</v>
      </c>
      <c r="AV179" s="12">
        <f t="shared" si="77"/>
        <v>2.7468223829485213E-2</v>
      </c>
      <c r="AW179" s="12">
        <f>AU179-'Surv-rate CEA'!AK177*UPD</f>
        <v>2.6473813177041172E-2</v>
      </c>
      <c r="AX179" s="12">
        <f t="shared" si="78"/>
        <v>1.9726141806976513E-2</v>
      </c>
      <c r="AY179" s="12">
        <f>'Surv-rate CEA'!AO177*UPFS+'Surv-rate CEA'!AN177*UPD</f>
        <v>2.1234462202564051E-2</v>
      </c>
      <c r="AZ179" s="12">
        <f t="shared" si="79"/>
        <v>1.5822201728231598E-2</v>
      </c>
      <c r="BA179" s="12">
        <f>AY179-'Surv-rate CEA'!AN177*UPD</f>
        <v>2.0021178993474033E-3</v>
      </c>
      <c r="BB179" s="12">
        <f t="shared" si="80"/>
        <v>1.4918161328970605E-3</v>
      </c>
    </row>
    <row r="180" spans="1:54">
      <c r="A180" s="12">
        <v>175</v>
      </c>
      <c r="B180" s="12">
        <f t="shared" si="81"/>
        <v>10.010958904109589</v>
      </c>
      <c r="C180" s="12">
        <f>'Surv-rate CEA'!D178*Parameter!$D$57+'Surv-rate CEA'!E178*Parameter!$D$58</f>
        <v>3.9209595179246243E-2</v>
      </c>
      <c r="D180" s="12">
        <f t="shared" si="55"/>
        <v>2.9166171789368908E-2</v>
      </c>
      <c r="E180" s="12">
        <f>C180-'Surv-rate CEA'!E178*Parameter!$D$58</f>
        <v>1.8739559804735947E-3</v>
      </c>
      <c r="F180" s="12">
        <f t="shared" si="56"/>
        <v>1.3939476243595027E-3</v>
      </c>
      <c r="G180" s="12">
        <f>'Surv-rate CEA'!G178*Parameter!$D$57+'Surv-rate CEA'!H178*Parameter!$D$58</f>
        <v>1.7557838370903387E-2</v>
      </c>
      <c r="H180" s="12">
        <f t="shared" si="57"/>
        <v>1.3060449306724663E-2</v>
      </c>
      <c r="I180" s="12">
        <f>G180-'Surv-rate CEA'!H178*Parameter!$D$58</f>
        <v>1.8621291044407934E-4</v>
      </c>
      <c r="J180" s="12">
        <f t="shared" si="58"/>
        <v>1.38515016811117E-4</v>
      </c>
      <c r="K180" s="12">
        <f>'Surv-rate CEA'!K178*Parameter!$D$57+'Surv-rate CEA'!J178*Parameter!$D$58</f>
        <v>3.6560876096198645E-2</v>
      </c>
      <c r="L180" s="12">
        <f t="shared" si="59"/>
        <v>2.7195914370367648E-2</v>
      </c>
      <c r="M180" s="12">
        <f>K180-'Surv-rate CEA'!J178*Parameter!$D$58</f>
        <v>3.6245931877617044E-3</v>
      </c>
      <c r="N180" s="12">
        <f t="shared" si="60"/>
        <v>2.6961642194354937E-3</v>
      </c>
      <c r="O180" s="12">
        <f>'Surv-rate CEA'!N178*Parameter!$D$57+'Surv-rate CEA'!M178*Parameter!$D$58</f>
        <v>1.7733560413153434E-2</v>
      </c>
      <c r="P180" s="12">
        <f t="shared" si="61"/>
        <v>1.3191160660616845E-2</v>
      </c>
      <c r="Q180" s="12">
        <f>O180-'Surv-rate CEA'!M178*Parameter!$D$58</f>
        <v>1.8621291044407934E-4</v>
      </c>
      <c r="R180" s="12">
        <f t="shared" si="62"/>
        <v>1.38515016811117E-4</v>
      </c>
      <c r="S180" s="12">
        <f>'Surv-rate CEA'!Q178*Parameter!$D$57+'Surv-rate CEA'!P178*Parameter!$D$58</f>
        <v>3.6560876096198645E-2</v>
      </c>
      <c r="T180" s="12">
        <f t="shared" si="63"/>
        <v>2.7195914370367648E-2</v>
      </c>
      <c r="U180" s="12">
        <f>S180-'Surv-rate CEA'!P178*Parameter!$D$58</f>
        <v>3.6245931877617044E-3</v>
      </c>
      <c r="V180" s="12">
        <f t="shared" si="64"/>
        <v>2.6961642194354937E-3</v>
      </c>
      <c r="W180" s="12">
        <f>'Surv-rate CEA'!T178*UPFS+'Surv-rate CEA'!S178*UPD</f>
        <v>1.7557838370903387E-2</v>
      </c>
      <c r="X180" s="12">
        <f t="shared" si="65"/>
        <v>1.3060449306724663E-2</v>
      </c>
      <c r="Y180" s="12">
        <f>W180-'Surv-rate CEA'!S178*UPD</f>
        <v>1.8621291044407934E-4</v>
      </c>
      <c r="Z180" s="12">
        <f t="shared" si="66"/>
        <v>1.38515016811117E-4</v>
      </c>
      <c r="AA180" s="12">
        <f>'Surv-rate CEA'!W178*UPFS+'Surv-rate CEA'!V178*UPD</f>
        <v>4.2790192465099214E-2</v>
      </c>
      <c r="AB180" s="12">
        <f t="shared" si="67"/>
        <v>3.1829609528787654E-2</v>
      </c>
      <c r="AC180" s="12">
        <f>AA180-'Surv-rate CEA'!V178*UPD</f>
        <v>1.8397772165485073E-2</v>
      </c>
      <c r="AD180" s="12">
        <f t="shared" si="68"/>
        <v>1.368523651078722E-2</v>
      </c>
      <c r="AE180" s="12">
        <f>'Surv-rate CEA'!Z178*UPFS+'Surv-rate CEA'!Y178*UPD</f>
        <v>3.6560876096198645E-2</v>
      </c>
      <c r="AF180" s="12">
        <f t="shared" si="69"/>
        <v>2.7195914370367648E-2</v>
      </c>
      <c r="AG180" s="12">
        <f>AE180-'Surv-rate CEA'!Y178*UPD</f>
        <v>3.6245931877617044E-3</v>
      </c>
      <c r="AH180" s="12">
        <f t="shared" si="70"/>
        <v>2.6961642194354937E-3</v>
      </c>
      <c r="AI180" s="12">
        <f>'Surv-rate CEA'!AC178*UPFS+'Surv-rate CEA'!AB178*UPD</f>
        <v>2.1010671465981859E-2</v>
      </c>
      <c r="AJ180" s="12">
        <f t="shared" si="71"/>
        <v>1.562884928001439E-2</v>
      </c>
      <c r="AK180" s="12">
        <f>AI180-'Surv-rate CEA'!AB178*UPD</f>
        <v>1.9690052603395375E-3</v>
      </c>
      <c r="AL180" s="12">
        <f t="shared" si="72"/>
        <v>1.4646503085456745E-3</v>
      </c>
      <c r="AM180" s="12">
        <f>'Surv-rate CEA'!AF178*UPFS+'Surv-rate CEA'!AE178*UPD</f>
        <v>8.7846240123172104E-2</v>
      </c>
      <c r="AN180" s="12">
        <f t="shared" si="73"/>
        <v>6.5344682054731762E-2</v>
      </c>
      <c r="AO180" s="12">
        <f>AM180-'Surv-rate CEA'!AE178*UPD</f>
        <v>1.2486667692034964E-2</v>
      </c>
      <c r="AP180" s="12">
        <f t="shared" si="74"/>
        <v>9.2882441993540465E-3</v>
      </c>
      <c r="AQ180" s="42">
        <f>'Surv-rate CEA'!AI178*UPFS+'Surv-rate CEA'!AH178*UPD</f>
        <v>1.7557838370903387E-2</v>
      </c>
      <c r="AR180" s="12">
        <f t="shared" si="75"/>
        <v>1.3060449306724663E-2</v>
      </c>
      <c r="AS180" s="42">
        <f>AQ180-'Surv-rate CEA'!AH178*UPD</f>
        <v>1.8621291044407934E-4</v>
      </c>
      <c r="AT180" s="12">
        <f t="shared" si="76"/>
        <v>1.38515016811117E-4</v>
      </c>
      <c r="AU180" s="12">
        <f>'Surv-rate CEA'!AL178*UPFS+'Surv-rate CEA'!AK178*UPD</f>
        <v>3.6533866683497632E-2</v>
      </c>
      <c r="AV180" s="12">
        <f t="shared" si="77"/>
        <v>2.7175823339915368E-2</v>
      </c>
      <c r="AW180" s="12">
        <f>AU180-'Surv-rate CEA'!AK178*UPD</f>
        <v>2.622762251823172E-2</v>
      </c>
      <c r="AX180" s="12">
        <f t="shared" si="78"/>
        <v>1.9509493543518195E-2</v>
      </c>
      <c r="AY180" s="12">
        <f>'Surv-rate CEA'!AO178*UPFS+'Surv-rate CEA'!AN178*UPD</f>
        <v>2.1010671465981859E-2</v>
      </c>
      <c r="AZ180" s="12">
        <f t="shared" si="79"/>
        <v>1.562884928001439E-2</v>
      </c>
      <c r="BA180" s="12">
        <f>AY180-'Surv-rate CEA'!AN178*UPD</f>
        <v>1.9690052603395375E-3</v>
      </c>
      <c r="BB180" s="12">
        <f t="shared" si="80"/>
        <v>1.4646503085456745E-3</v>
      </c>
    </row>
    <row r="181" spans="1:54">
      <c r="A181" s="12">
        <v>176</v>
      </c>
      <c r="B181" s="12">
        <f t="shared" si="81"/>
        <v>10.068493150684931</v>
      </c>
      <c r="C181" s="12">
        <f>'Surv-rate CEA'!D179*Parameter!$D$57+'Surv-rate CEA'!E179*Parameter!$D$58</f>
        <v>3.8872198661834646E-2</v>
      </c>
      <c r="D181" s="12">
        <f t="shared" si="55"/>
        <v>2.8866065753947737E-2</v>
      </c>
      <c r="E181" s="12">
        <f>C181-'Surv-rate CEA'!E179*Parameter!$D$58</f>
        <v>1.842832891301896E-3</v>
      </c>
      <c r="F181" s="12">
        <f t="shared" si="56"/>
        <v>1.3684673685845866E-3</v>
      </c>
      <c r="G181" s="12">
        <f>'Surv-rate CEA'!G179*Parameter!$D$57+'Surv-rate CEA'!H179*Parameter!$D$58</f>
        <v>1.7364735418300869E-2</v>
      </c>
      <c r="H181" s="12">
        <f t="shared" si="57"/>
        <v>1.289486089390449E-2</v>
      </c>
      <c r="I181" s="12">
        <f>G181-'Surv-rate CEA'!H179*Parameter!$D$58</f>
        <v>1.8193145882520675E-4</v>
      </c>
      <c r="J181" s="12">
        <f t="shared" si="58"/>
        <v>1.3510029362749176E-4</v>
      </c>
      <c r="K181" s="12">
        <f>'Surv-rate CEA'!K179*Parameter!$D$57+'Surv-rate CEA'!J179*Parameter!$D$58</f>
        <v>3.6237830726513799E-2</v>
      </c>
      <c r="L181" s="12">
        <f t="shared" si="59"/>
        <v>2.6909813196622643E-2</v>
      </c>
      <c r="M181" s="12">
        <f>K181-'Surv-rate CEA'!J179*Parameter!$D$58</f>
        <v>3.5710341120456165E-3</v>
      </c>
      <c r="N181" s="12">
        <f t="shared" si="60"/>
        <v>2.6518105236251126E-3</v>
      </c>
      <c r="O181" s="12">
        <f>'Surv-rate CEA'!N179*Parameter!$D$57+'Surv-rate CEA'!M179*Parameter!$D$58</f>
        <v>1.7536417217473947E-2</v>
      </c>
      <c r="P181" s="12">
        <f t="shared" si="61"/>
        <v>1.3022349903383952E-2</v>
      </c>
      <c r="Q181" s="12">
        <f>O181-'Surv-rate CEA'!M179*Parameter!$D$58</f>
        <v>1.8193145882520675E-4</v>
      </c>
      <c r="R181" s="12">
        <f t="shared" si="62"/>
        <v>1.3510029362749176E-4</v>
      </c>
      <c r="S181" s="12">
        <f>'Surv-rate CEA'!Q179*Parameter!$D$57+'Surv-rate CEA'!P179*Parameter!$D$58</f>
        <v>3.6237830726513799E-2</v>
      </c>
      <c r="T181" s="12">
        <f t="shared" si="63"/>
        <v>2.6909813196622643E-2</v>
      </c>
      <c r="U181" s="12">
        <f>S181-'Surv-rate CEA'!P179*Parameter!$D$58</f>
        <v>3.5710341120456165E-3</v>
      </c>
      <c r="V181" s="12">
        <f t="shared" si="64"/>
        <v>2.6518105236251126E-3</v>
      </c>
      <c r="W181" s="12">
        <f>'Surv-rate CEA'!T179*UPFS+'Surv-rate CEA'!S179*UPD</f>
        <v>1.7364735418300869E-2</v>
      </c>
      <c r="X181" s="12">
        <f t="shared" si="65"/>
        <v>1.289486089390449E-2</v>
      </c>
      <c r="Y181" s="12">
        <f>W181-'Surv-rate CEA'!S179*UPD</f>
        <v>1.8193145882520675E-4</v>
      </c>
      <c r="Z181" s="12">
        <f t="shared" si="66"/>
        <v>1.3510029362749176E-4</v>
      </c>
      <c r="AA181" s="12">
        <f>'Surv-rate CEA'!W179*UPFS+'Surv-rate CEA'!V179*UPD</f>
        <v>4.2429416250791253E-2</v>
      </c>
      <c r="AB181" s="12">
        <f t="shared" si="67"/>
        <v>3.1507616279998547E-2</v>
      </c>
      <c r="AC181" s="12">
        <f>AA181-'Surv-rate CEA'!V179*UPD</f>
        <v>1.8209166059273241E-2</v>
      </c>
      <c r="AD181" s="12">
        <f t="shared" si="68"/>
        <v>1.3521925769215721E-2</v>
      </c>
      <c r="AE181" s="12">
        <f>'Surv-rate CEA'!Z179*UPFS+'Surv-rate CEA'!Y179*UPD</f>
        <v>3.6237830726513799E-2</v>
      </c>
      <c r="AF181" s="12">
        <f t="shared" si="69"/>
        <v>2.6909813196622643E-2</v>
      </c>
      <c r="AG181" s="12">
        <f>AE181-'Surv-rate CEA'!Y179*UPD</f>
        <v>3.5710341120456165E-3</v>
      </c>
      <c r="AH181" s="12">
        <f t="shared" si="70"/>
        <v>2.6518105236251126E-3</v>
      </c>
      <c r="AI181" s="12">
        <f>'Surv-rate CEA'!AC179*UPFS+'Surv-rate CEA'!AB179*UPD</f>
        <v>2.0790104717571489E-2</v>
      </c>
      <c r="AJ181" s="12">
        <f t="shared" si="71"/>
        <v>1.543850233504012E-2</v>
      </c>
      <c r="AK181" s="12">
        <f>AI181-'Surv-rate CEA'!AB179*UPD</f>
        <v>1.9365738283218248E-3</v>
      </c>
      <c r="AL181" s="12">
        <f t="shared" si="72"/>
        <v>1.4380783539418586E-3</v>
      </c>
      <c r="AM181" s="12">
        <f>'Surv-rate CEA'!AF179*UPFS+'Surv-rate CEA'!AE179*UPD</f>
        <v>8.7300606794921645E-2</v>
      </c>
      <c r="AN181" s="12">
        <f t="shared" si="73"/>
        <v>6.4828467204144702E-2</v>
      </c>
      <c r="AO181" s="12">
        <f>AM181-'Surv-rate CEA'!AE179*UPD</f>
        <v>1.2345155957822831E-2</v>
      </c>
      <c r="AP181" s="12">
        <f t="shared" si="74"/>
        <v>9.1673765798879203E-3</v>
      </c>
      <c r="AQ181" s="42">
        <f>'Surv-rate CEA'!AI179*UPFS+'Surv-rate CEA'!AH179*UPD</f>
        <v>1.7364735418300869E-2</v>
      </c>
      <c r="AR181" s="12">
        <f t="shared" si="75"/>
        <v>1.289486089390449E-2</v>
      </c>
      <c r="AS181" s="42">
        <f>AQ181-'Surv-rate CEA'!AH179*UPD</f>
        <v>1.8193145882520675E-4</v>
      </c>
      <c r="AT181" s="12">
        <f t="shared" si="76"/>
        <v>1.3510029362749176E-4</v>
      </c>
      <c r="AU181" s="12">
        <f>'Surv-rate CEA'!AL179*UPFS+'Surv-rate CEA'!AK179*UPD</f>
        <v>3.6207761235047514E-2</v>
      </c>
      <c r="AV181" s="12">
        <f t="shared" si="77"/>
        <v>2.6887483924090246E-2</v>
      </c>
      <c r="AW181" s="12">
        <f>AU181-'Surv-rate CEA'!AK179*UPD</f>
        <v>2.5984725300542619E-2</v>
      </c>
      <c r="AX181" s="12">
        <f t="shared" si="78"/>
        <v>1.929597025496194E-2</v>
      </c>
      <c r="AY181" s="12">
        <f>'Surv-rate CEA'!AO179*UPFS+'Surv-rate CEA'!AN179*UPD</f>
        <v>2.0790104717571489E-2</v>
      </c>
      <c r="AZ181" s="12">
        <f t="shared" si="79"/>
        <v>1.543850233504012E-2</v>
      </c>
      <c r="BA181" s="12">
        <f>AY181-'Surv-rate CEA'!AN179*UPD</f>
        <v>1.9365738283218248E-3</v>
      </c>
      <c r="BB181" s="12">
        <f t="shared" si="80"/>
        <v>1.4380783539418586E-3</v>
      </c>
    </row>
    <row r="182" spans="1:54">
      <c r="A182" s="12">
        <v>177</v>
      </c>
      <c r="B182" s="12">
        <f t="shared" si="81"/>
        <v>10.126027397260273</v>
      </c>
      <c r="C182" s="12">
        <f>'Surv-rate CEA'!D180*Parameter!$D$57+'Surv-rate CEA'!E180*Parameter!$D$58</f>
        <v>3.8539007881964571E-2</v>
      </c>
      <c r="D182" s="12">
        <f t="shared" si="55"/>
        <v>2.857001321448531E-2</v>
      </c>
      <c r="E182" s="12">
        <f>C182-'Surv-rate CEA'!E180*Parameter!$D$58</f>
        <v>1.8123515806112572E-3</v>
      </c>
      <c r="F182" s="12">
        <f t="shared" si="56"/>
        <v>1.343545447924942E-3</v>
      </c>
      <c r="G182" s="12">
        <f>'Surv-rate CEA'!G180*Parameter!$D$57+'Surv-rate CEA'!H180*Parameter!$D$58</f>
        <v>1.7174496465651973E-2</v>
      </c>
      <c r="H182" s="12">
        <f t="shared" si="57"/>
        <v>1.2731920667979462E-2</v>
      </c>
      <c r="I182" s="12">
        <f>G182-'Surv-rate CEA'!H180*Parameter!$D$58</f>
        <v>1.7776545940204058E-4</v>
      </c>
      <c r="J182" s="12">
        <f t="shared" si="58"/>
        <v>1.3178236294380849E-4</v>
      </c>
      <c r="K182" s="12">
        <f>'Surv-rate CEA'!K180*Parameter!$D$57+'Surv-rate CEA'!J180*Parameter!$D$58</f>
        <v>3.5918887399818036E-2</v>
      </c>
      <c r="L182" s="12">
        <f t="shared" si="59"/>
        <v>2.6627646741852227E-2</v>
      </c>
      <c r="M182" s="12">
        <f>K182-'Surv-rate CEA'!J180*Parameter!$D$58</f>
        <v>3.5184819583085336E-3</v>
      </c>
      <c r="N182" s="12">
        <f t="shared" si="60"/>
        <v>2.6083462332938158E-3</v>
      </c>
      <c r="O182" s="12">
        <f>'Surv-rate CEA'!N180*Parameter!$D$57+'Surv-rate CEA'!M180*Parameter!$D$58</f>
        <v>1.7342246969594743E-2</v>
      </c>
      <c r="P182" s="12">
        <f t="shared" si="61"/>
        <v>1.2856278672447563E-2</v>
      </c>
      <c r="Q182" s="12">
        <f>O182-'Surv-rate CEA'!M180*Parameter!$D$58</f>
        <v>1.7776545940204058E-4</v>
      </c>
      <c r="R182" s="12">
        <f t="shared" si="62"/>
        <v>1.3178236294380849E-4</v>
      </c>
      <c r="S182" s="12">
        <f>'Surv-rate CEA'!Q180*Parameter!$D$57+'Surv-rate CEA'!P180*Parameter!$D$58</f>
        <v>3.5918887399818036E-2</v>
      </c>
      <c r="T182" s="12">
        <f t="shared" si="63"/>
        <v>2.6627646741852227E-2</v>
      </c>
      <c r="U182" s="12">
        <f>S182-'Surv-rate CEA'!P180*Parameter!$D$58</f>
        <v>3.5184819583085336E-3</v>
      </c>
      <c r="V182" s="12">
        <f t="shared" si="64"/>
        <v>2.6083462332938158E-3</v>
      </c>
      <c r="W182" s="12">
        <f>'Surv-rate CEA'!T180*UPFS+'Surv-rate CEA'!S180*UPD</f>
        <v>1.7174496465651973E-2</v>
      </c>
      <c r="X182" s="12">
        <f t="shared" si="65"/>
        <v>1.2731920667979462E-2</v>
      </c>
      <c r="Y182" s="12">
        <f>W182-'Surv-rate CEA'!S180*UPD</f>
        <v>1.7776545940204058E-4</v>
      </c>
      <c r="Z182" s="12">
        <f t="shared" si="66"/>
        <v>1.3178236294380849E-4</v>
      </c>
      <c r="AA182" s="12">
        <f>'Surv-rate CEA'!W180*UPFS+'Surv-rate CEA'!V180*UPD</f>
        <v>4.2073073152651935E-2</v>
      </c>
      <c r="AB182" s="12">
        <f t="shared" si="67"/>
        <v>3.1189911780468961E-2</v>
      </c>
      <c r="AC182" s="12">
        <f>AA182-'Surv-rate CEA'!V180*UPD</f>
        <v>1.8023257575362186E-2</v>
      </c>
      <c r="AD182" s="12">
        <f t="shared" si="68"/>
        <v>1.3361130329905142E-2</v>
      </c>
      <c r="AE182" s="12">
        <f>'Surv-rate CEA'!Z180*UPFS+'Surv-rate CEA'!Y180*UPD</f>
        <v>3.5918887399818036E-2</v>
      </c>
      <c r="AF182" s="12">
        <f t="shared" si="69"/>
        <v>2.6627646741852227E-2</v>
      </c>
      <c r="AG182" s="12">
        <f>AE182-'Surv-rate CEA'!Y180*UPD</f>
        <v>3.5184819583085336E-3</v>
      </c>
      <c r="AH182" s="12">
        <f t="shared" si="70"/>
        <v>2.6083462332938158E-3</v>
      </c>
      <c r="AI182" s="12">
        <f>'Surv-rate CEA'!AC180*UPFS+'Surv-rate CEA'!AB180*UPD</f>
        <v>2.0572702178552321E-2</v>
      </c>
      <c r="AJ182" s="12">
        <f t="shared" si="71"/>
        <v>1.525110285399876E-2</v>
      </c>
      <c r="AK182" s="12">
        <f>AI182-'Surv-rate CEA'!AB180*UPD</f>
        <v>1.9048067295032826E-3</v>
      </c>
      <c r="AL182" s="12">
        <f t="shared" si="72"/>
        <v>1.4120849607656063E-3</v>
      </c>
      <c r="AM182" s="12">
        <f>'Surv-rate CEA'!AF180*UPFS+'Surv-rate CEA'!AE180*UPD</f>
        <v>8.6760485160123621E-2</v>
      </c>
      <c r="AN182" s="12">
        <f t="shared" si="73"/>
        <v>6.4317903956211842E-2</v>
      </c>
      <c r="AO182" s="12">
        <f>AM182-'Surv-rate CEA'!AE180*UPD</f>
        <v>1.2205820357465327E-2</v>
      </c>
      <c r="AP182" s="12">
        <f t="shared" si="74"/>
        <v>9.0485061259091698E-3</v>
      </c>
      <c r="AQ182" s="42">
        <f>'Surv-rate CEA'!AI180*UPFS+'Surv-rate CEA'!AH180*UPD</f>
        <v>1.7174496465651973E-2</v>
      </c>
      <c r="AR182" s="12">
        <f t="shared" si="75"/>
        <v>1.2731920667979462E-2</v>
      </c>
      <c r="AS182" s="42">
        <f>AQ182-'Surv-rate CEA'!AH180*UPD</f>
        <v>1.7776545940204058E-4</v>
      </c>
      <c r="AT182" s="12">
        <f t="shared" si="76"/>
        <v>1.3178236294380849E-4</v>
      </c>
      <c r="AU182" s="12">
        <f>'Surv-rate CEA'!AL180*UPFS+'Surv-rate CEA'!AK180*UPD</f>
        <v>3.5885821226688763E-2</v>
      </c>
      <c r="AV182" s="12">
        <f t="shared" si="77"/>
        <v>2.6603133889675307E-2</v>
      </c>
      <c r="AW182" s="12">
        <f>AU182-'Surv-rate CEA'!AK180*UPD</f>
        <v>2.5745063126333949E-2</v>
      </c>
      <c r="AX182" s="12">
        <f t="shared" si="78"/>
        <v>1.908551449948806E-2</v>
      </c>
      <c r="AY182" s="12">
        <f>'Surv-rate CEA'!AO180*UPFS+'Surv-rate CEA'!AN180*UPD</f>
        <v>2.0572702178552321E-2</v>
      </c>
      <c r="AZ182" s="12">
        <f t="shared" si="79"/>
        <v>1.525110285399876E-2</v>
      </c>
      <c r="BA182" s="12">
        <f>AY182-'Surv-rate CEA'!AN180*UPD</f>
        <v>1.9048067295032826E-3</v>
      </c>
      <c r="BB182" s="12">
        <f t="shared" si="80"/>
        <v>1.4120849607656063E-3</v>
      </c>
    </row>
    <row r="183" spans="1:54">
      <c r="A183" s="12">
        <v>178</v>
      </c>
      <c r="B183" s="12">
        <f t="shared" si="81"/>
        <v>10.183561643835617</v>
      </c>
      <c r="C183" s="12">
        <f>'Surv-rate CEA'!D181*Parameter!$D$57+'Surv-rate CEA'!E181*Parameter!$D$58</f>
        <v>3.8209952849607549E-2</v>
      </c>
      <c r="D183" s="12">
        <f t="shared" si="55"/>
        <v>2.8277944166932665E-2</v>
      </c>
      <c r="E183" s="12">
        <f>C183-'Surv-rate CEA'!E181*Parameter!$D$58</f>
        <v>1.7824961354294469E-3</v>
      </c>
      <c r="F183" s="12">
        <f t="shared" si="56"/>
        <v>1.319167453407754E-3</v>
      </c>
      <c r="G183" s="12">
        <f>'Surv-rate CEA'!G181*Parameter!$D$57+'Surv-rate CEA'!H181*Parameter!$D$58</f>
        <v>1.698706732072372E-2</v>
      </c>
      <c r="H183" s="12">
        <f t="shared" si="57"/>
        <v>1.2571576393878892E-2</v>
      </c>
      <c r="I183" s="12">
        <f>G183-'Surv-rate CEA'!H181*Parameter!$D$58</f>
        <v>1.737113269992159E-4</v>
      </c>
      <c r="J183" s="12">
        <f t="shared" si="58"/>
        <v>1.2855810697756626E-4</v>
      </c>
      <c r="K183" s="12">
        <f>'Surv-rate CEA'!K181*Parameter!$D$57+'Surv-rate CEA'!J181*Parameter!$D$58</f>
        <v>3.5603976924911809E-2</v>
      </c>
      <c r="L183" s="12">
        <f t="shared" si="59"/>
        <v>2.6349346087030198E-2</v>
      </c>
      <c r="M183" s="12">
        <f>K183-'Surv-rate CEA'!J181*Parameter!$D$58</f>
        <v>3.4669135616967606E-3</v>
      </c>
      <c r="N183" s="12">
        <f t="shared" si="60"/>
        <v>2.5657500420142388E-3</v>
      </c>
      <c r="O183" s="12">
        <f>'Surv-rate CEA'!N181*Parameter!$D$57+'Surv-rate CEA'!M181*Parameter!$D$58</f>
        <v>1.7150992094089178E-2</v>
      </c>
      <c r="P183" s="12">
        <f t="shared" si="61"/>
        <v>1.2692891790604201E-2</v>
      </c>
      <c r="Q183" s="12">
        <f>O183-'Surv-rate CEA'!M181*Parameter!$D$58</f>
        <v>1.737113269992159E-4</v>
      </c>
      <c r="R183" s="12">
        <f t="shared" si="62"/>
        <v>1.2855810697756626E-4</v>
      </c>
      <c r="S183" s="12">
        <f>'Surv-rate CEA'!Q181*Parameter!$D$57+'Surv-rate CEA'!P181*Parameter!$D$58</f>
        <v>3.5603976924911809E-2</v>
      </c>
      <c r="T183" s="12">
        <f t="shared" si="63"/>
        <v>2.6349346087030198E-2</v>
      </c>
      <c r="U183" s="12">
        <f>S183-'Surv-rate CEA'!P181*Parameter!$D$58</f>
        <v>3.4669135616967606E-3</v>
      </c>
      <c r="V183" s="12">
        <f t="shared" si="64"/>
        <v>2.5657500420142388E-3</v>
      </c>
      <c r="W183" s="12">
        <f>'Surv-rate CEA'!T181*UPFS+'Surv-rate CEA'!S181*UPD</f>
        <v>1.698706732072372E-2</v>
      </c>
      <c r="X183" s="12">
        <f t="shared" si="65"/>
        <v>1.2571576393878892E-2</v>
      </c>
      <c r="Y183" s="12">
        <f>W183-'Surv-rate CEA'!S181*UPD</f>
        <v>1.737113269992159E-4</v>
      </c>
      <c r="Z183" s="12">
        <f t="shared" si="66"/>
        <v>1.2855810697756626E-4</v>
      </c>
      <c r="AA183" s="12">
        <f>'Surv-rate CEA'!W181*UPFS+'Surv-rate CEA'!V181*UPD</f>
        <v>4.1721090211487746E-2</v>
      </c>
      <c r="AB183" s="12">
        <f t="shared" si="67"/>
        <v>3.0876422806057686E-2</v>
      </c>
      <c r="AC183" s="12">
        <f>AA183-'Surv-rate CEA'!V181*UPD</f>
        <v>1.7839996520522265E-2</v>
      </c>
      <c r="AD183" s="12">
        <f t="shared" si="68"/>
        <v>1.3202801571915132E-2</v>
      </c>
      <c r="AE183" s="12">
        <f>'Surv-rate CEA'!Z181*UPFS+'Surv-rate CEA'!Y181*UPD</f>
        <v>3.5603976924911809E-2</v>
      </c>
      <c r="AF183" s="12">
        <f t="shared" si="69"/>
        <v>2.6349346087030198E-2</v>
      </c>
      <c r="AG183" s="12">
        <f>AE183-'Surv-rate CEA'!Y181*UPD</f>
        <v>3.4669135616967606E-3</v>
      </c>
      <c r="AH183" s="12">
        <f t="shared" si="70"/>
        <v>2.5657500420142388E-3</v>
      </c>
      <c r="AI183" s="12">
        <f>'Surv-rate CEA'!AC181*UPFS+'Surv-rate CEA'!AB181*UPD</f>
        <v>2.0358405436291985E-2</v>
      </c>
      <c r="AJ183" s="12">
        <f t="shared" si="71"/>
        <v>1.5066594154699567E-2</v>
      </c>
      <c r="AK183" s="12">
        <f>AI183-'Surv-rate CEA'!AB181*UPD</f>
        <v>1.8736875808319543E-3</v>
      </c>
      <c r="AL183" s="12">
        <f t="shared" si="72"/>
        <v>1.3866552781570713E-3</v>
      </c>
      <c r="AM183" s="12">
        <f>'Surv-rate CEA'!AF181*UPFS+'Surv-rate CEA'!AE181*UPD</f>
        <v>8.6225795912903844E-2</v>
      </c>
      <c r="AN183" s="12">
        <f t="shared" si="73"/>
        <v>6.3812908960432513E-2</v>
      </c>
      <c r="AO183" s="12">
        <f>AM183-'Surv-rate CEA'!AE181*UPD</f>
        <v>1.2068618121072627E-2</v>
      </c>
      <c r="AP183" s="12">
        <f t="shared" si="74"/>
        <v>8.931592005438152E-3</v>
      </c>
      <c r="AQ183" s="42">
        <f>'Surv-rate CEA'!AI181*UPFS+'Surv-rate CEA'!AH181*UPD</f>
        <v>1.698706732072372E-2</v>
      </c>
      <c r="AR183" s="12">
        <f t="shared" si="75"/>
        <v>1.2571576393878892E-2</v>
      </c>
      <c r="AS183" s="42">
        <f>AQ183-'Surv-rate CEA'!AH181*UPD</f>
        <v>1.737113269992159E-4</v>
      </c>
      <c r="AT183" s="12">
        <f t="shared" si="76"/>
        <v>1.2855810697756626E-4</v>
      </c>
      <c r="AU183" s="12">
        <f>'Surv-rate CEA'!AL181*UPFS+'Surv-rate CEA'!AK181*UPD</f>
        <v>3.5567976178517723E-2</v>
      </c>
      <c r="AV183" s="12">
        <f t="shared" si="77"/>
        <v>2.6322703104755218E-2</v>
      </c>
      <c r="AW183" s="12">
        <f>AU183-'Surv-rate CEA'!AK181*UPD</f>
        <v>2.5508578897234117E-2</v>
      </c>
      <c r="AX183" s="12">
        <f t="shared" si="78"/>
        <v>1.8878070137194423E-2</v>
      </c>
      <c r="AY183" s="12">
        <f>'Surv-rate CEA'!AO181*UPFS+'Surv-rate CEA'!AN181*UPD</f>
        <v>2.0358405436291985E-2</v>
      </c>
      <c r="AZ183" s="12">
        <f t="shared" si="79"/>
        <v>1.5066594154699567E-2</v>
      </c>
      <c r="BA183" s="12">
        <f>AY183-'Surv-rate CEA'!AN181*UPD</f>
        <v>1.8736875808319543E-3</v>
      </c>
      <c r="BB183" s="12">
        <f t="shared" si="80"/>
        <v>1.3866552781570713E-3</v>
      </c>
    </row>
    <row r="184" spans="1:54">
      <c r="A184" s="12">
        <v>179</v>
      </c>
      <c r="B184" s="12">
        <f t="shared" si="81"/>
        <v>10.241095890410959</v>
      </c>
      <c r="C184" s="12">
        <f>'Surv-rate CEA'!D182*Parameter!$D$57+'Surv-rate CEA'!E182*Parameter!$D$58</f>
        <v>3.7884965045515896E-2</v>
      </c>
      <c r="D184" s="12">
        <f t="shared" si="55"/>
        <v>2.7989790105096217E-2</v>
      </c>
      <c r="E184" s="12">
        <f>C184-'Surv-rate CEA'!E182*Parameter!$D$58</f>
        <v>1.7532511055761563E-3</v>
      </c>
      <c r="F184" s="12">
        <f t="shared" si="56"/>
        <v>1.2953194067263061E-3</v>
      </c>
      <c r="G184" s="12">
        <f>'Surv-rate CEA'!G182*Parameter!$D$57+'Surv-rate CEA'!H182*Parameter!$D$58</f>
        <v>1.6802395047732694E-2</v>
      </c>
      <c r="H184" s="12">
        <f t="shared" si="57"/>
        <v>1.2413777077104915E-2</v>
      </c>
      <c r="I184" s="12">
        <f>G184-'Surv-rate CEA'!H182*Parameter!$D$58</f>
        <v>1.6976560273250854E-4</v>
      </c>
      <c r="J184" s="12">
        <f t="shared" si="58"/>
        <v>1.2542452083139717E-4</v>
      </c>
      <c r="K184" s="12">
        <f>'Surv-rate CEA'!K182*Parameter!$D$57+'Surv-rate CEA'!J182*Parameter!$D$58</f>
        <v>3.5293031579383953E-2</v>
      </c>
      <c r="L184" s="12">
        <f t="shared" si="59"/>
        <v>2.6074843803938298E-2</v>
      </c>
      <c r="M184" s="12">
        <f>K184-'Surv-rate CEA'!J182*Parameter!$D$58</f>
        <v>3.416306390555103E-3</v>
      </c>
      <c r="N184" s="12">
        <f t="shared" si="60"/>
        <v>2.5240012414279389E-3</v>
      </c>
      <c r="O184" s="12">
        <f>'Surv-rate CEA'!N182*Parameter!$D$57+'Surv-rate CEA'!M182*Parameter!$D$58</f>
        <v>1.6962596391156329E-2</v>
      </c>
      <c r="P184" s="12">
        <f t="shared" si="61"/>
        <v>1.253213542774863E-2</v>
      </c>
      <c r="Q184" s="12">
        <f>O184-'Surv-rate CEA'!M182*Parameter!$D$58</f>
        <v>1.6976560273250854E-4</v>
      </c>
      <c r="R184" s="12">
        <f t="shared" si="62"/>
        <v>1.2542452083139717E-4</v>
      </c>
      <c r="S184" s="12">
        <f>'Surv-rate CEA'!Q182*Parameter!$D$57+'Surv-rate CEA'!P182*Parameter!$D$58</f>
        <v>3.5293031579383953E-2</v>
      </c>
      <c r="T184" s="12">
        <f t="shared" si="63"/>
        <v>2.6074843803938298E-2</v>
      </c>
      <c r="U184" s="12">
        <f>S184-'Surv-rate CEA'!P182*Parameter!$D$58</f>
        <v>3.416306390555103E-3</v>
      </c>
      <c r="V184" s="12">
        <f t="shared" si="64"/>
        <v>2.5240012414279389E-3</v>
      </c>
      <c r="W184" s="12">
        <f>'Surv-rate CEA'!T182*UPFS+'Surv-rate CEA'!S182*UPD</f>
        <v>1.6802395047732694E-2</v>
      </c>
      <c r="X184" s="12">
        <f t="shared" si="65"/>
        <v>1.2413777077104915E-2</v>
      </c>
      <c r="Y184" s="12">
        <f>W184-'Surv-rate CEA'!S182*UPD</f>
        <v>1.6976560273250854E-4</v>
      </c>
      <c r="Z184" s="12">
        <f t="shared" si="66"/>
        <v>1.2542452083139717E-4</v>
      </c>
      <c r="AA184" s="12">
        <f>'Surv-rate CEA'!W182*UPFS+'Surv-rate CEA'!V182*UPD</f>
        <v>4.1373395987066255E-2</v>
      </c>
      <c r="AB184" s="12">
        <f t="shared" si="67"/>
        <v>3.0567077684293138E-2</v>
      </c>
      <c r="AC184" s="12">
        <f>AA184-'Surv-rate CEA'!V182*UPD</f>
        <v>1.7659333859205661E-2</v>
      </c>
      <c r="AD184" s="12">
        <f t="shared" si="68"/>
        <v>1.3046892019595219E-2</v>
      </c>
      <c r="AE184" s="12">
        <f>'Surv-rate CEA'!Z182*UPFS+'Surv-rate CEA'!Y182*UPD</f>
        <v>3.5293031579383953E-2</v>
      </c>
      <c r="AF184" s="12">
        <f t="shared" si="69"/>
        <v>2.6074843803938298E-2</v>
      </c>
      <c r="AG184" s="12">
        <f>AE184-'Surv-rate CEA'!Y182*UPD</f>
        <v>3.416306390555103E-3</v>
      </c>
      <c r="AH184" s="12">
        <f t="shared" si="70"/>
        <v>2.5240012414279389E-3</v>
      </c>
      <c r="AI184" s="12">
        <f>'Surv-rate CEA'!AC182*UPFS+'Surv-rate CEA'!AB182*UPD</f>
        <v>2.0147157407038763E-2</v>
      </c>
      <c r="AJ184" s="12">
        <f t="shared" si="71"/>
        <v>1.4884920874543475E-2</v>
      </c>
      <c r="AK184" s="12">
        <f>AI184-'Surv-rate CEA'!AB182*UPD</f>
        <v>1.8432004735680595E-3</v>
      </c>
      <c r="AL184" s="12">
        <f t="shared" si="72"/>
        <v>1.3617748971076395E-3</v>
      </c>
      <c r="AM184" s="12">
        <f>'Surv-rate CEA'!AF182*UPFS+'Surv-rate CEA'!AE182*UPD</f>
        <v>8.5696461245626923E-2</v>
      </c>
      <c r="AN184" s="12">
        <f t="shared" si="73"/>
        <v>6.331340045141505E-2</v>
      </c>
      <c r="AO184" s="12">
        <f>AM184-'Surv-rate CEA'!AE182*UPD</f>
        <v>1.1933507508513602E-2</v>
      </c>
      <c r="AP184" s="12">
        <f t="shared" si="74"/>
        <v>8.8165943925140287E-3</v>
      </c>
      <c r="AQ184" s="42">
        <f>'Surv-rate CEA'!AI182*UPFS+'Surv-rate CEA'!AH182*UPD</f>
        <v>1.6802395047732694E-2</v>
      </c>
      <c r="AR184" s="12">
        <f t="shared" si="75"/>
        <v>1.2413777077104915E-2</v>
      </c>
      <c r="AS184" s="42">
        <f>AQ184-'Surv-rate CEA'!AH182*UPD</f>
        <v>1.6976560273250854E-4</v>
      </c>
      <c r="AT184" s="12">
        <f t="shared" si="76"/>
        <v>1.2542452083139717E-4</v>
      </c>
      <c r="AU184" s="12">
        <f>'Surv-rate CEA'!AL182*UPFS+'Surv-rate CEA'!AK182*UPD</f>
        <v>3.5254157108598846E-2</v>
      </c>
      <c r="AV184" s="12">
        <f t="shared" si="77"/>
        <v>2.6046122957121772E-2</v>
      </c>
      <c r="AW184" s="12">
        <f>AU184-'Surv-rate CEA'!AK182*UPD</f>
        <v>2.5275216779239666E-2</v>
      </c>
      <c r="AX184" s="12">
        <f t="shared" si="78"/>
        <v>1.8673582294764676E-2</v>
      </c>
      <c r="AY184" s="12">
        <f>'Surv-rate CEA'!AO182*UPFS+'Surv-rate CEA'!AN182*UPD</f>
        <v>2.0147157407038763E-2</v>
      </c>
      <c r="AZ184" s="12">
        <f t="shared" si="79"/>
        <v>1.4884920874543475E-2</v>
      </c>
      <c r="BA184" s="12">
        <f>AY184-'Surv-rate CEA'!AN182*UPD</f>
        <v>1.8432004735680595E-3</v>
      </c>
      <c r="BB184" s="12">
        <f t="shared" si="80"/>
        <v>1.3617748971076395E-3</v>
      </c>
    </row>
    <row r="185" spans="1:54">
      <c r="A185" s="12">
        <v>180</v>
      </c>
      <c r="B185" s="12">
        <f t="shared" si="81"/>
        <v>10.298630136986301</v>
      </c>
      <c r="C185" s="12">
        <f>'Surv-rate CEA'!D183*Parameter!$D$57+'Surv-rate CEA'!E183*Parameter!$D$58</f>
        <v>3.7563977383707356E-2</v>
      </c>
      <c r="D185" s="12">
        <f t="shared" si="55"/>
        <v>2.7705483982076829E-2</v>
      </c>
      <c r="E185" s="12">
        <f>C185-'Surv-rate CEA'!E183*Parameter!$D$58</f>
        <v>1.7246014881836039E-3</v>
      </c>
      <c r="F185" s="12">
        <f t="shared" si="56"/>
        <v>1.2719877455538225E-3</v>
      </c>
      <c r="G185" s="12">
        <f>'Surv-rate CEA'!G183*Parameter!$D$57+'Surv-rate CEA'!H183*Parameter!$D$58</f>
        <v>1.6620427932713299E-2</v>
      </c>
      <c r="H185" s="12">
        <f t="shared" si="57"/>
        <v>1.225847292903476E-2</v>
      </c>
      <c r="I185" s="12">
        <f>G185-'Surv-rate CEA'!H183*Parameter!$D$58</f>
        <v>1.6592494902534574E-4</v>
      </c>
      <c r="J185" s="12">
        <f t="shared" si="58"/>
        <v>1.2237870794381064E-4</v>
      </c>
      <c r="K185" s="12">
        <f>'Surv-rate CEA'!K183*Parameter!$D$57+'Surv-rate CEA'!J183*Parameter!$D$58</f>
        <v>3.4985985071855887E-2</v>
      </c>
      <c r="L185" s="12">
        <f t="shared" si="59"/>
        <v>2.5804073916461757E-2</v>
      </c>
      <c r="M185" s="12">
        <f>K185-'Surv-rate CEA'!J183*Parameter!$D$58</f>
        <v>3.3666385263254883E-3</v>
      </c>
      <c r="N185" s="12">
        <f t="shared" si="60"/>
        <v>2.4830797019116907E-3</v>
      </c>
      <c r="O185" s="12">
        <f>'Surv-rate CEA'!N183*Parameter!$D$57+'Surv-rate CEA'!M183*Parameter!$D$58</f>
        <v>1.6777004997286512E-2</v>
      </c>
      <c r="P185" s="12">
        <f t="shared" si="61"/>
        <v>1.2373957061883144E-2</v>
      </c>
      <c r="Q185" s="12">
        <f>O185-'Surv-rate CEA'!M183*Parameter!$D$58</f>
        <v>1.6592494902534574E-4</v>
      </c>
      <c r="R185" s="12">
        <f t="shared" si="62"/>
        <v>1.2237870794381064E-4</v>
      </c>
      <c r="S185" s="12">
        <f>'Surv-rate CEA'!Q183*Parameter!$D$57+'Surv-rate CEA'!P183*Parameter!$D$58</f>
        <v>3.4985985071855887E-2</v>
      </c>
      <c r="T185" s="12">
        <f t="shared" si="63"/>
        <v>2.5804073916461757E-2</v>
      </c>
      <c r="U185" s="12">
        <f>S185-'Surv-rate CEA'!P183*Parameter!$D$58</f>
        <v>3.3666385263254883E-3</v>
      </c>
      <c r="V185" s="12">
        <f t="shared" si="64"/>
        <v>2.4830797019116907E-3</v>
      </c>
      <c r="W185" s="12">
        <f>'Surv-rate CEA'!T183*UPFS+'Surv-rate CEA'!S183*UPD</f>
        <v>1.6620427932713299E-2</v>
      </c>
      <c r="X185" s="12">
        <f t="shared" si="65"/>
        <v>1.225847292903476E-2</v>
      </c>
      <c r="Y185" s="12">
        <f>W185-'Surv-rate CEA'!S183*UPD</f>
        <v>1.6592494902534574E-4</v>
      </c>
      <c r="Z185" s="12">
        <f t="shared" si="66"/>
        <v>1.2237870794381064E-4</v>
      </c>
      <c r="AA185" s="12">
        <f>'Surv-rate CEA'!W183*UPFS+'Surv-rate CEA'!V183*UPD</f>
        <v>4.102992051969221E-2</v>
      </c>
      <c r="AB185" s="12">
        <f t="shared" si="67"/>
        <v>3.0261806254767439E-2</v>
      </c>
      <c r="AC185" s="12">
        <f>AA185-'Surv-rate CEA'!V183*UPD</f>
        <v>1.7481221681575676E-2</v>
      </c>
      <c r="AD185" s="12">
        <f t="shared" si="68"/>
        <v>1.2893355310561334E-2</v>
      </c>
      <c r="AE185" s="12">
        <f>'Surv-rate CEA'!Z183*UPFS+'Surv-rate CEA'!Y183*UPD</f>
        <v>3.4985985071855887E-2</v>
      </c>
      <c r="AF185" s="12">
        <f t="shared" si="69"/>
        <v>2.5804073916461757E-2</v>
      </c>
      <c r="AG185" s="12">
        <f>AE185-'Surv-rate CEA'!Y183*UPD</f>
        <v>3.3666385263254883E-3</v>
      </c>
      <c r="AH185" s="12">
        <f t="shared" si="70"/>
        <v>2.4830797019116907E-3</v>
      </c>
      <c r="AI185" s="12">
        <f>'Surv-rate CEA'!AC183*UPFS+'Surv-rate CEA'!AB183*UPD</f>
        <v>1.9938902299839408E-2</v>
      </c>
      <c r="AJ185" s="12">
        <f t="shared" si="71"/>
        <v>1.4706028934198956E-2</v>
      </c>
      <c r="AK185" s="12">
        <f>AI185-'Surv-rate CEA'!AB183*UPD</f>
        <v>1.8133299574799311E-3</v>
      </c>
      <c r="AL185" s="12">
        <f t="shared" si="72"/>
        <v>1.3374298354510924E-3</v>
      </c>
      <c r="AM185" s="12">
        <f>'Surv-rate CEA'!AF183*UPFS+'Surv-rate CEA'!AE183*UPD</f>
        <v>8.5172404813670652E-2</v>
      </c>
      <c r="AN185" s="12">
        <f t="shared" si="73"/>
        <v>6.2819298211578847E-2</v>
      </c>
      <c r="AO185" s="12">
        <f>AM185-'Surv-rate CEA'!AE183*UPD</f>
        <v>1.1800447779974257E-2</v>
      </c>
      <c r="AP185" s="12">
        <f t="shared" si="74"/>
        <v>8.7034744380187351E-3</v>
      </c>
      <c r="AQ185" s="42">
        <f>'Surv-rate CEA'!AI183*UPFS+'Surv-rate CEA'!AH183*UPD</f>
        <v>1.6620427932713299E-2</v>
      </c>
      <c r="AR185" s="12">
        <f t="shared" si="75"/>
        <v>1.225847292903476E-2</v>
      </c>
      <c r="AS185" s="42">
        <f>AQ185-'Surv-rate CEA'!AH183*UPD</f>
        <v>1.6592494902534574E-4</v>
      </c>
      <c r="AT185" s="12">
        <f t="shared" si="76"/>
        <v>1.2237870794381064E-4</v>
      </c>
      <c r="AU185" s="12">
        <f>'Surv-rate CEA'!AL183*UPFS+'Surv-rate CEA'!AK183*UPD</f>
        <v>3.4944296494463387E-2</v>
      </c>
      <c r="AV185" s="12">
        <f t="shared" si="77"/>
        <v>2.5773326314806441E-2</v>
      </c>
      <c r="AW185" s="12">
        <f>AU185-'Surv-rate CEA'!AK183*UPD</f>
        <v>2.5044922168915219E-2</v>
      </c>
      <c r="AX185" s="12">
        <f t="shared" si="78"/>
        <v>1.8471997331257022E-2</v>
      </c>
      <c r="AY185" s="12">
        <f>'Surv-rate CEA'!AO183*UPFS+'Surv-rate CEA'!AN183*UPD</f>
        <v>1.9938902299839408E-2</v>
      </c>
      <c r="AZ185" s="12">
        <f t="shared" si="79"/>
        <v>1.4706028934198956E-2</v>
      </c>
      <c r="BA185" s="12">
        <f>AY185-'Surv-rate CEA'!AN183*UPD</f>
        <v>1.8133299574799311E-3</v>
      </c>
      <c r="BB185" s="12">
        <f t="shared" si="80"/>
        <v>1.3374298354510924E-3</v>
      </c>
    </row>
    <row r="186" spans="1:54">
      <c r="A186" s="12">
        <v>181</v>
      </c>
      <c r="B186" s="12">
        <f t="shared" si="81"/>
        <v>10.356164383561644</v>
      </c>
      <c r="C186" s="12">
        <f>'Surv-rate CEA'!D184*Parameter!$D$57+'Surv-rate CEA'!E184*Parameter!$D$58</f>
        <v>3.7246924175076641E-2</v>
      </c>
      <c r="D186" s="12">
        <f t="shared" si="55"/>
        <v>2.7424960172873235E-2</v>
      </c>
      <c r="E186" s="12">
        <f>C186-'Surv-rate CEA'!E184*Parameter!$D$58</f>
        <v>1.6965327128031921E-3</v>
      </c>
      <c r="F186" s="12">
        <f t="shared" si="56"/>
        <v>1.2491593094212427E-3</v>
      </c>
      <c r="G186" s="12">
        <f>'Surv-rate CEA'!G184*Parameter!$D$57+'Surv-rate CEA'!H184*Parameter!$D$58</f>
        <v>1.6441115449993982E-2</v>
      </c>
      <c r="H186" s="12">
        <f t="shared" si="57"/>
        <v>1.2105615333343641E-2</v>
      </c>
      <c r="I186" s="12">
        <f>G186-'Surv-rate CEA'!H184*Parameter!$D$58</f>
        <v>1.6218614484324323E-4</v>
      </c>
      <c r="J186" s="12">
        <f t="shared" si="58"/>
        <v>1.1941787574218248E-4</v>
      </c>
      <c r="K186" s="12">
        <f>'Surv-rate CEA'!K184*Parameter!$D$57+'Surv-rate CEA'!J184*Parameter!$D$58</f>
        <v>3.4682772505366881E-2</v>
      </c>
      <c r="L186" s="12">
        <f t="shared" si="59"/>
        <v>2.5536971863061291E-2</v>
      </c>
      <c r="M186" s="12">
        <f>K186-'Surv-rate CEA'!J184*Parameter!$D$58</f>
        <v>3.3178886441734279E-3</v>
      </c>
      <c r="N186" s="12">
        <f t="shared" si="60"/>
        <v>2.4429658539528894E-3</v>
      </c>
      <c r="O186" s="12">
        <f>'Surv-rate CEA'!N184*Parameter!$D$57+'Surv-rate CEA'!M184*Parameter!$D$58</f>
        <v>1.6594164347240422E-2</v>
      </c>
      <c r="P186" s="12">
        <f t="shared" si="61"/>
        <v>1.2218305441438376E-2</v>
      </c>
      <c r="Q186" s="12">
        <f>O186-'Surv-rate CEA'!M184*Parameter!$D$58</f>
        <v>1.6218614484324323E-4</v>
      </c>
      <c r="R186" s="12">
        <f t="shared" si="62"/>
        <v>1.1941787574218248E-4</v>
      </c>
      <c r="S186" s="12">
        <f>'Surv-rate CEA'!Q184*Parameter!$D$57+'Surv-rate CEA'!P184*Parameter!$D$58</f>
        <v>3.4682772505366881E-2</v>
      </c>
      <c r="T186" s="12">
        <f t="shared" si="63"/>
        <v>2.5536971863061291E-2</v>
      </c>
      <c r="U186" s="12">
        <f>S186-'Surv-rate CEA'!P184*Parameter!$D$58</f>
        <v>3.3178886441734279E-3</v>
      </c>
      <c r="V186" s="12">
        <f t="shared" si="64"/>
        <v>2.4429658539528894E-3</v>
      </c>
      <c r="W186" s="12">
        <f>'Surv-rate CEA'!T184*UPFS+'Surv-rate CEA'!S184*UPD</f>
        <v>1.6441115449993982E-2</v>
      </c>
      <c r="X186" s="12">
        <f t="shared" si="65"/>
        <v>1.2105615333343641E-2</v>
      </c>
      <c r="Y186" s="12">
        <f>W186-'Surv-rate CEA'!S184*UPD</f>
        <v>1.6218614484324323E-4</v>
      </c>
      <c r="Z186" s="12">
        <f t="shared" si="66"/>
        <v>1.1941787574218248E-4</v>
      </c>
      <c r="AA186" s="12">
        <f>'Surv-rate CEA'!W184*UPFS+'Surv-rate CEA'!V184*UPD</f>
        <v>4.0690595292928712E-2</v>
      </c>
      <c r="AB186" s="12">
        <f t="shared" si="67"/>
        <v>2.996053983071682E-2</v>
      </c>
      <c r="AC186" s="12">
        <f>AA186-'Surv-rate CEA'!V184*UPD</f>
        <v>1.7305613172566136E-2</v>
      </c>
      <c r="AD186" s="12">
        <f t="shared" si="68"/>
        <v>1.2742146164712139E-2</v>
      </c>
      <c r="AE186" s="12">
        <f>'Surv-rate CEA'!Z184*UPFS+'Surv-rate CEA'!Y184*UPD</f>
        <v>3.4682772505366881E-2</v>
      </c>
      <c r="AF186" s="12">
        <f t="shared" si="69"/>
        <v>2.5536971863061291E-2</v>
      </c>
      <c r="AG186" s="12">
        <f>AE186-'Surv-rate CEA'!Y184*UPD</f>
        <v>3.3178886441734279E-3</v>
      </c>
      <c r="AH186" s="12">
        <f t="shared" si="70"/>
        <v>2.4429658539528894E-3</v>
      </c>
      <c r="AI186" s="12">
        <f>'Surv-rate CEA'!AC184*UPFS+'Surv-rate CEA'!AB184*UPD</f>
        <v>1.9733585581597417E-2</v>
      </c>
      <c r="AJ186" s="12">
        <f t="shared" si="71"/>
        <v>1.4529865502435976E-2</v>
      </c>
      <c r="AK186" s="12">
        <f>AI186-'Surv-rate CEA'!AB184*UPD</f>
        <v>1.7840610256364547E-3</v>
      </c>
      <c r="AL186" s="12">
        <f t="shared" si="72"/>
        <v>1.3136065234292454E-3</v>
      </c>
      <c r="AM186" s="12">
        <f>'Surv-rate CEA'!AF184*UPFS+'Surv-rate CEA'!AE184*UPD</f>
        <v>8.4653551701191682E-2</v>
      </c>
      <c r="AN186" s="12">
        <f t="shared" si="73"/>
        <v>6.2330523534905279E-2</v>
      </c>
      <c r="AO186" s="12">
        <f>AM186-'Surv-rate CEA'!AE184*UPD</f>
        <v>1.1669399167492434E-2</v>
      </c>
      <c r="AP186" s="12">
        <f t="shared" si="74"/>
        <v>8.592194241477431E-3</v>
      </c>
      <c r="AQ186" s="42">
        <f>'Surv-rate CEA'!AI184*UPFS+'Surv-rate CEA'!AH184*UPD</f>
        <v>1.6441115449993982E-2</v>
      </c>
      <c r="AR186" s="12">
        <f t="shared" si="75"/>
        <v>1.2105615333343641E-2</v>
      </c>
      <c r="AS186" s="42">
        <f>AQ186-'Surv-rate CEA'!AH184*UPD</f>
        <v>1.6218614484324323E-4</v>
      </c>
      <c r="AT186" s="12">
        <f t="shared" si="76"/>
        <v>1.1941787574218248E-4</v>
      </c>
      <c r="AU186" s="12">
        <f>'Surv-rate CEA'!AL184*UPFS+'Surv-rate CEA'!AK184*UPD</f>
        <v>3.4638328235770358E-2</v>
      </c>
      <c r="AV186" s="12">
        <f t="shared" si="77"/>
        <v>2.5504247487811729E-2</v>
      </c>
      <c r="AW186" s="12">
        <f>AU186-'Surv-rate CEA'!AK184*UPD</f>
        <v>2.4817641660653825E-2</v>
      </c>
      <c r="AX186" s="12">
        <f t="shared" si="78"/>
        <v>1.8273262804972813E-2</v>
      </c>
      <c r="AY186" s="12">
        <f>'Surv-rate CEA'!AO184*UPFS+'Surv-rate CEA'!AN184*UPD</f>
        <v>1.9733585581597417E-2</v>
      </c>
      <c r="AZ186" s="12">
        <f t="shared" si="79"/>
        <v>1.4529865502435976E-2</v>
      </c>
      <c r="BA186" s="12">
        <f>AY186-'Surv-rate CEA'!AN184*UPD</f>
        <v>1.7840610256364547E-3</v>
      </c>
      <c r="BB186" s="12">
        <f t="shared" si="80"/>
        <v>1.3136065234292454E-3</v>
      </c>
    </row>
    <row r="187" spans="1:54">
      <c r="A187" s="12">
        <v>182</v>
      </c>
      <c r="B187" s="12">
        <f t="shared" si="81"/>
        <v>10.413698630136986</v>
      </c>
      <c r="C187" s="12">
        <f>'Surv-rate CEA'!D185*Parameter!$D$57+'Surv-rate CEA'!E185*Parameter!$D$58</f>
        <v>3.6933741092096892E-2</v>
      </c>
      <c r="D187" s="12">
        <f t="shared" si="55"/>
        <v>2.7148154438110937E-2</v>
      </c>
      <c r="E187" s="12">
        <f>C187-'Surv-rate CEA'!E185*Parameter!$D$58</f>
        <v>1.6690306270736102E-3</v>
      </c>
      <c r="F187" s="12">
        <f t="shared" si="56"/>
        <v>1.2268213261349584E-3</v>
      </c>
      <c r="G187" s="12">
        <f>'Surv-rate CEA'!G185*Parameter!$D$57+'Surv-rate CEA'!H185*Parameter!$D$58</f>
        <v>1.6264408229742344E-2</v>
      </c>
      <c r="H187" s="12">
        <f t="shared" si="57"/>
        <v>1.1955156813508139E-2</v>
      </c>
      <c r="I187" s="12">
        <f>G187-'Surv-rate CEA'!H185*Parameter!$D$58</f>
        <v>1.585460811357603E-4</v>
      </c>
      <c r="J187" s="12">
        <f t="shared" si="58"/>
        <v>1.1653933148819063E-4</v>
      </c>
      <c r="K187" s="12">
        <f>'Surv-rate CEA'!K185*Parameter!$D$57+'Surv-rate CEA'!J185*Parameter!$D$58</f>
        <v>3.4383330341862348E-2</v>
      </c>
      <c r="L187" s="12">
        <f t="shared" si="59"/>
        <v>2.5273474460381803E-2</v>
      </c>
      <c r="M187" s="12">
        <f>K187-'Surv-rate CEA'!J185*Parameter!$D$58</f>
        <v>3.270035994312772E-3</v>
      </c>
      <c r="N187" s="12">
        <f t="shared" si="60"/>
        <v>2.4036406702049747E-3</v>
      </c>
      <c r="O187" s="12">
        <f>'Surv-rate CEA'!N185*Parameter!$D$57+'Surv-rate CEA'!M185*Parameter!$D$58</f>
        <v>1.641402213729299E-2</v>
      </c>
      <c r="P187" s="12">
        <f t="shared" si="61"/>
        <v>1.2065130548856148E-2</v>
      </c>
      <c r="Q187" s="12">
        <f>O187-'Surv-rate CEA'!M185*Parameter!$D$58</f>
        <v>1.585460811357603E-4</v>
      </c>
      <c r="R187" s="12">
        <f t="shared" si="62"/>
        <v>1.1653933148819063E-4</v>
      </c>
      <c r="S187" s="12">
        <f>'Surv-rate CEA'!Q185*Parameter!$D$57+'Surv-rate CEA'!P185*Parameter!$D$58</f>
        <v>3.4383330341862348E-2</v>
      </c>
      <c r="T187" s="12">
        <f t="shared" si="63"/>
        <v>2.5273474460381803E-2</v>
      </c>
      <c r="U187" s="12">
        <f>S187-'Surv-rate CEA'!P185*Parameter!$D$58</f>
        <v>3.270035994312772E-3</v>
      </c>
      <c r="V187" s="12">
        <f t="shared" si="64"/>
        <v>2.4036406702049747E-3</v>
      </c>
      <c r="W187" s="12">
        <f>'Surv-rate CEA'!T185*UPFS+'Surv-rate CEA'!S185*UPD</f>
        <v>1.6264408229742344E-2</v>
      </c>
      <c r="X187" s="12">
        <f t="shared" si="65"/>
        <v>1.1955156813508139E-2</v>
      </c>
      <c r="Y187" s="12">
        <f>W187-'Surv-rate CEA'!S185*UPD</f>
        <v>1.585460811357603E-4</v>
      </c>
      <c r="Z187" s="12">
        <f t="shared" si="66"/>
        <v>1.1653933148819063E-4</v>
      </c>
      <c r="AA187" s="12">
        <f>'Surv-rate CEA'!W185*UPFS+'Surv-rate CEA'!V185*UPD</f>
        <v>4.0355353197426488E-2</v>
      </c>
      <c r="AB187" s="12">
        <f t="shared" si="67"/>
        <v>2.9663211161749328E-2</v>
      </c>
      <c r="AC187" s="12">
        <f>AA187-'Surv-rate CEA'!V185*UPD</f>
        <v>1.7132462581933204E-2</v>
      </c>
      <c r="AD187" s="12">
        <f t="shared" si="68"/>
        <v>1.2593220354246894E-2</v>
      </c>
      <c r="AE187" s="12">
        <f>'Surv-rate CEA'!Z185*UPFS+'Surv-rate CEA'!Y185*UPD</f>
        <v>3.4383330341862348E-2</v>
      </c>
      <c r="AF187" s="12">
        <f t="shared" si="69"/>
        <v>2.5273474460381803E-2</v>
      </c>
      <c r="AG187" s="12">
        <f>AE187-'Surv-rate CEA'!Y185*UPD</f>
        <v>3.270035994312772E-3</v>
      </c>
      <c r="AH187" s="12">
        <f t="shared" si="70"/>
        <v>2.4036406702049747E-3</v>
      </c>
      <c r="AI187" s="12">
        <f>'Surv-rate CEA'!AC185*UPFS+'Surv-rate CEA'!AB185*UPD</f>
        <v>1.9531153943231603E-2</v>
      </c>
      <c r="AJ187" s="12">
        <f t="shared" si="71"/>
        <v>1.4356378962076793E-2</v>
      </c>
      <c r="AK187" s="12">
        <f>AI187-'Surv-rate CEA'!AB185*UPD</f>
        <v>1.7553790997707555E-3</v>
      </c>
      <c r="AL187" s="12">
        <f t="shared" si="72"/>
        <v>1.2902917898075029E-3</v>
      </c>
      <c r="AM187" s="12">
        <f>'Surv-rate CEA'!AF185*UPFS+'Surv-rate CEA'!AE185*UPD</f>
        <v>8.4139828387852902E-2</v>
      </c>
      <c r="AN187" s="12">
        <f t="shared" si="73"/>
        <v>6.184699919170563E-2</v>
      </c>
      <c r="AO187" s="12">
        <f>AM187-'Surv-rate CEA'!AE185*UPD</f>
        <v>1.1540322847432227E-2</v>
      </c>
      <c r="AP187" s="12">
        <f t="shared" si="74"/>
        <v>8.4827168237985532E-3</v>
      </c>
      <c r="AQ187" s="42">
        <f>'Surv-rate CEA'!AI185*UPFS+'Surv-rate CEA'!AH185*UPD</f>
        <v>1.6264408229742344E-2</v>
      </c>
      <c r="AR187" s="12">
        <f t="shared" si="75"/>
        <v>1.1955156813508139E-2</v>
      </c>
      <c r="AS187" s="42">
        <f>AQ187-'Surv-rate CEA'!AH185*UPD</f>
        <v>1.585460811357603E-4</v>
      </c>
      <c r="AT187" s="12">
        <f t="shared" si="76"/>
        <v>1.1653933148819063E-4</v>
      </c>
      <c r="AU187" s="12">
        <f>'Surv-rate CEA'!AL185*UPFS+'Surv-rate CEA'!AK185*UPD</f>
        <v>3.4336187618091464E-2</v>
      </c>
      <c r="AV187" s="12">
        <f t="shared" si="77"/>
        <v>2.5238822191000973E-2</v>
      </c>
      <c r="AW187" s="12">
        <f>AU187-'Surv-rate CEA'!AK185*UPD</f>
        <v>2.459332301496002E-2</v>
      </c>
      <c r="AX187" s="12">
        <f t="shared" si="78"/>
        <v>1.807732744136634E-2</v>
      </c>
      <c r="AY187" s="12">
        <f>'Surv-rate CEA'!AO185*UPFS+'Surv-rate CEA'!AN185*UPD</f>
        <v>1.9531153943231603E-2</v>
      </c>
      <c r="AZ187" s="12">
        <f t="shared" si="79"/>
        <v>1.4356378962076793E-2</v>
      </c>
      <c r="BA187" s="12">
        <f>AY187-'Surv-rate CEA'!AN185*UPD</f>
        <v>1.7553790997707555E-3</v>
      </c>
      <c r="BB187" s="12">
        <f t="shared" si="80"/>
        <v>1.2902917898075029E-3</v>
      </c>
    </row>
    <row r="188" spans="1:54">
      <c r="A188" s="12">
        <v>183</v>
      </c>
      <c r="B188" s="12">
        <f t="shared" si="81"/>
        <v>10.471232876712328</v>
      </c>
      <c r="C188" s="12">
        <f>'Surv-rate CEA'!D186*Parameter!$D$57+'Surv-rate CEA'!E186*Parameter!$D$58</f>
        <v>3.6624365134572033E-2</v>
      </c>
      <c r="D188" s="12">
        <f t="shared" si="55"/>
        <v>2.6875003888856587E-2</v>
      </c>
      <c r="E188" s="12">
        <f>C188-'Surv-rate CEA'!E186*Parameter!$D$58</f>
        <v>1.6420814829264802E-3</v>
      </c>
      <c r="F188" s="12">
        <f t="shared" si="56"/>
        <v>1.2049613987113344E-3</v>
      </c>
      <c r="G188" s="12">
        <f>'Surv-rate CEA'!G186*Parameter!$D$57+'Surv-rate CEA'!H186*Parameter!$D$58</f>
        <v>1.6090258026539423E-2</v>
      </c>
      <c r="H188" s="12">
        <f t="shared" si="57"/>
        <v>1.1807051001349895E-2</v>
      </c>
      <c r="I188" s="12">
        <f>G188-'Surv-rate CEA'!H186*Parameter!$D$58</f>
        <v>1.550017564760503E-4</v>
      </c>
      <c r="J188" s="12">
        <f t="shared" si="58"/>
        <v>1.1374047830637243E-4</v>
      </c>
      <c r="K188" s="12">
        <f>'Surv-rate CEA'!K186*Parameter!$D$57+'Surv-rate CEA'!J186*Parameter!$D$58</f>
        <v>3.4087596367746179E-2</v>
      </c>
      <c r="L188" s="12">
        <f t="shared" si="59"/>
        <v>2.5013519867957627E-2</v>
      </c>
      <c r="M188" s="12">
        <f>K188-'Surv-rate CEA'!J186*Parameter!$D$58</f>
        <v>3.2230603840004007E-3</v>
      </c>
      <c r="N188" s="12">
        <f t="shared" si="60"/>
        <v>2.3650856481950196E-3</v>
      </c>
      <c r="O188" s="12">
        <f>'Surv-rate CEA'!N186*Parameter!$D$57+'Surv-rate CEA'!M186*Parameter!$D$58</f>
        <v>1.6236527289692881E-2</v>
      </c>
      <c r="P188" s="12">
        <f t="shared" si="61"/>
        <v>1.1914383565385487E-2</v>
      </c>
      <c r="Q188" s="12">
        <f>O188-'Surv-rate CEA'!M186*Parameter!$D$58</f>
        <v>1.550017564760503E-4</v>
      </c>
      <c r="R188" s="12">
        <f t="shared" si="62"/>
        <v>1.1374047830637243E-4</v>
      </c>
      <c r="S188" s="12">
        <f>'Surv-rate CEA'!Q186*Parameter!$D$57+'Surv-rate CEA'!P186*Parameter!$D$58</f>
        <v>3.4087596367746179E-2</v>
      </c>
      <c r="T188" s="12">
        <f t="shared" si="63"/>
        <v>2.5013519867957627E-2</v>
      </c>
      <c r="U188" s="12">
        <f>S188-'Surv-rate CEA'!P186*Parameter!$D$58</f>
        <v>3.2230603840004007E-3</v>
      </c>
      <c r="V188" s="12">
        <f t="shared" si="64"/>
        <v>2.3650856481950196E-3</v>
      </c>
      <c r="W188" s="12">
        <f>'Surv-rate CEA'!T186*UPFS+'Surv-rate CEA'!S186*UPD</f>
        <v>1.6090258026539423E-2</v>
      </c>
      <c r="X188" s="12">
        <f t="shared" si="65"/>
        <v>1.1807051001349895E-2</v>
      </c>
      <c r="Y188" s="12">
        <f>W188-'Surv-rate CEA'!S186*UPD</f>
        <v>1.550017564760503E-4</v>
      </c>
      <c r="Z188" s="12">
        <f t="shared" si="66"/>
        <v>1.1374047830637243E-4</v>
      </c>
      <c r="AA188" s="12">
        <f>'Surv-rate CEA'!W186*UPFS+'Surv-rate CEA'!V186*UPD</f>
        <v>4.0024128495821903E-2</v>
      </c>
      <c r="AB188" s="12">
        <f t="shared" si="67"/>
        <v>2.9369754397679297E-2</v>
      </c>
      <c r="AC188" s="12">
        <f>AA188-'Surv-rate CEA'!V186*UPD</f>
        <v>1.6961725195262588E-2</v>
      </c>
      <c r="AD188" s="12">
        <f t="shared" si="68"/>
        <v>1.2446534674647418E-2</v>
      </c>
      <c r="AE188" s="12">
        <f>'Surv-rate CEA'!Z186*UPFS+'Surv-rate CEA'!Y186*UPD</f>
        <v>3.4087596367746179E-2</v>
      </c>
      <c r="AF188" s="12">
        <f t="shared" si="69"/>
        <v>2.5013519867957627E-2</v>
      </c>
      <c r="AG188" s="12">
        <f>AE188-'Surv-rate CEA'!Y186*UPD</f>
        <v>3.2230603840004007E-3</v>
      </c>
      <c r="AH188" s="12">
        <f t="shared" si="70"/>
        <v>2.3650856481950196E-3</v>
      </c>
      <c r="AI188" s="12">
        <f>'Surv-rate CEA'!AC186*UPFS+'Surv-rate CEA'!AB186*UPD</f>
        <v>1.9331555266894816E-2</v>
      </c>
      <c r="AJ188" s="12">
        <f t="shared" si="71"/>
        <v>1.4185518877022716E-2</v>
      </c>
      <c r="AK188" s="12">
        <f>AI188-'Surv-rate CEA'!AB186*UPD</f>
        <v>1.7272700161911729E-3</v>
      </c>
      <c r="AL188" s="12">
        <f t="shared" si="72"/>
        <v>1.2674728485170118E-3</v>
      </c>
      <c r="AM188" s="12">
        <f>'Surv-rate CEA'!AF186*UPFS+'Surv-rate CEA'!AE186*UPD</f>
        <v>8.3631162716478566E-2</v>
      </c>
      <c r="AN188" s="12">
        <f t="shared" si="73"/>
        <v>6.1368649394370534E-2</v>
      </c>
      <c r="AO188" s="12">
        <f>AM188-'Surv-rate CEA'!AE186*UPD</f>
        <v>1.1413180913861953E-2</v>
      </c>
      <c r="AP188" s="12">
        <f t="shared" si="74"/>
        <v>8.3750061009173031E-3</v>
      </c>
      <c r="AQ188" s="42">
        <f>'Surv-rate CEA'!AI186*UPFS+'Surv-rate CEA'!AH186*UPD</f>
        <v>1.6090258026539423E-2</v>
      </c>
      <c r="AR188" s="12">
        <f t="shared" si="75"/>
        <v>1.1807051001349895E-2</v>
      </c>
      <c r="AS188" s="42">
        <f>AQ188-'Surv-rate CEA'!AH186*UPD</f>
        <v>1.550017564760503E-4</v>
      </c>
      <c r="AT188" s="12">
        <f t="shared" si="76"/>
        <v>1.1374047830637243E-4</v>
      </c>
      <c r="AU188" s="12">
        <f>'Surv-rate CEA'!AL186*UPFS+'Surv-rate CEA'!AK186*UPD</f>
        <v>3.4037811277779689E-2</v>
      </c>
      <c r="AV188" s="12">
        <f t="shared" si="77"/>
        <v>2.4976987508105376E-2</v>
      </c>
      <c r="AW188" s="12">
        <f>AU188-'Surv-rate CEA'!AK186*UPD</f>
        <v>2.4371915127717775E-2</v>
      </c>
      <c r="AX188" s="12">
        <f t="shared" si="78"/>
        <v>1.7884141101957469E-2</v>
      </c>
      <c r="AY188" s="12">
        <f>'Surv-rate CEA'!AO186*UPFS+'Surv-rate CEA'!AN186*UPD</f>
        <v>1.9331555266894816E-2</v>
      </c>
      <c r="AZ188" s="12">
        <f t="shared" si="79"/>
        <v>1.4185518877022716E-2</v>
      </c>
      <c r="BA188" s="12">
        <f>AY188-'Surv-rate CEA'!AN186*UPD</f>
        <v>1.7272700161911729E-3</v>
      </c>
      <c r="BB188" s="12">
        <f t="shared" si="80"/>
        <v>1.2674728485170118E-3</v>
      </c>
    </row>
    <row r="189" spans="1:54">
      <c r="A189" s="12">
        <v>184</v>
      </c>
      <c r="B189" s="12">
        <f t="shared" si="81"/>
        <v>10.528767123287672</v>
      </c>
      <c r="C189" s="12">
        <f>'Surv-rate CEA'!D187*Parameter!$D$57+'Surv-rate CEA'!E187*Parameter!$D$58</f>
        <v>3.6318734596405187E-2</v>
      </c>
      <c r="D189" s="12">
        <f t="shared" si="55"/>
        <v>2.6605446952481335E-2</v>
      </c>
      <c r="E189" s="12">
        <f>C189-'Surv-rate CEA'!E187*Parameter!$D$58</f>
        <v>1.6156719233072422E-3</v>
      </c>
      <c r="F189" s="12">
        <f t="shared" si="56"/>
        <v>1.1835674928062892E-3</v>
      </c>
      <c r="G189" s="12">
        <f>'Surv-rate CEA'!G187*Parameter!$D$57+'Surv-rate CEA'!H187*Parameter!$D$58</f>
        <v>1.5918617688946528E-2</v>
      </c>
      <c r="H189" s="12">
        <f t="shared" si="57"/>
        <v>1.1661252606582221E-2</v>
      </c>
      <c r="I189" s="12">
        <f>G189-'Surv-rate CEA'!H187*Parameter!$D$58</f>
        <v>1.5155027288855927E-4</v>
      </c>
      <c r="J189" s="12">
        <f t="shared" si="58"/>
        <v>1.1101881138693983E-4</v>
      </c>
      <c r="K189" s="12">
        <f>'Surv-rate CEA'!K187*Parameter!$D$57+'Surv-rate CEA'!J187*Parameter!$D$58</f>
        <v>3.3795509660460764E-2</v>
      </c>
      <c r="L189" s="12">
        <f t="shared" si="59"/>
        <v>2.4757047553976626E-2</v>
      </c>
      <c r="M189" s="12">
        <f>K189-'Surv-rate CEA'!J187*Parameter!$D$58</f>
        <v>3.1769421601738311E-3</v>
      </c>
      <c r="N189" s="12">
        <f t="shared" si="60"/>
        <v>2.3272827936569262E-3</v>
      </c>
      <c r="O189" s="12">
        <f>'Surv-rate CEA'!N187*Parameter!$D$57+'Surv-rate CEA'!M187*Parameter!$D$58</f>
        <v>1.6061629918292072E-2</v>
      </c>
      <c r="P189" s="12">
        <f t="shared" si="61"/>
        <v>1.1766016837045954E-2</v>
      </c>
      <c r="Q189" s="12">
        <f>O189-'Surv-rate CEA'!M187*Parameter!$D$58</f>
        <v>1.5155027288855927E-4</v>
      </c>
      <c r="R189" s="12">
        <f t="shared" si="62"/>
        <v>1.1101881138693983E-4</v>
      </c>
      <c r="S189" s="12">
        <f>'Surv-rate CEA'!Q187*Parameter!$D$57+'Surv-rate CEA'!P187*Parameter!$D$58</f>
        <v>3.3795509660460764E-2</v>
      </c>
      <c r="T189" s="12">
        <f t="shared" si="63"/>
        <v>2.4757047553976626E-2</v>
      </c>
      <c r="U189" s="12">
        <f>S189-'Surv-rate CEA'!P187*Parameter!$D$58</f>
        <v>3.1769421601738311E-3</v>
      </c>
      <c r="V189" s="12">
        <f t="shared" si="64"/>
        <v>2.3272827936569262E-3</v>
      </c>
      <c r="W189" s="12">
        <f>'Surv-rate CEA'!T187*UPFS+'Surv-rate CEA'!S187*UPD</f>
        <v>1.5918617688946528E-2</v>
      </c>
      <c r="X189" s="12">
        <f t="shared" si="65"/>
        <v>1.1661252606582221E-2</v>
      </c>
      <c r="Y189" s="12">
        <f>W189-'Surv-rate CEA'!S187*UPD</f>
        <v>1.5155027288855927E-4</v>
      </c>
      <c r="Z189" s="12">
        <f t="shared" si="66"/>
        <v>1.1101881138693983E-4</v>
      </c>
      <c r="AA189" s="12">
        <f>'Surv-rate CEA'!W187*UPFS+'Surv-rate CEA'!V187*UPD</f>
        <v>3.9696856788668217E-2</v>
      </c>
      <c r="AB189" s="12">
        <f t="shared" si="67"/>
        <v>2.9080105053431525E-2</v>
      </c>
      <c r="AC189" s="12">
        <f>AA189-'Surv-rate CEA'!V187*UPD</f>
        <v>1.6793357305898097E-2</v>
      </c>
      <c r="AD189" s="12">
        <f t="shared" si="68"/>
        <v>1.230204691658944E-2</v>
      </c>
      <c r="AE189" s="12">
        <f>'Surv-rate CEA'!Z187*UPFS+'Surv-rate CEA'!Y187*UPD</f>
        <v>3.3795509660460764E-2</v>
      </c>
      <c r="AF189" s="12">
        <f t="shared" si="69"/>
        <v>2.4757047553976626E-2</v>
      </c>
      <c r="AG189" s="12">
        <f>AE189-'Surv-rate CEA'!Y187*UPD</f>
        <v>3.1769421601738311E-3</v>
      </c>
      <c r="AH189" s="12">
        <f t="shared" si="70"/>
        <v>2.3272827936569262E-3</v>
      </c>
      <c r="AI189" s="12">
        <f>'Surv-rate CEA'!AC187*UPFS+'Surv-rate CEA'!AB187*UPD</f>
        <v>1.9134738594215283E-2</v>
      </c>
      <c r="AJ189" s="12">
        <f t="shared" si="71"/>
        <v>1.4017235960318434E-2</v>
      </c>
      <c r="AK189" s="12">
        <f>AI189-'Surv-rate CEA'!AB187*UPD</f>
        <v>1.6997200122166808E-3</v>
      </c>
      <c r="AL189" s="12">
        <f t="shared" si="72"/>
        <v>1.2451372858011927E-3</v>
      </c>
      <c r="AM189" s="12">
        <f>'Surv-rate CEA'!AF187*UPFS+'Surv-rate CEA'!AE187*UPD</f>
        <v>8.312748386160955E-2</v>
      </c>
      <c r="AN189" s="12">
        <f t="shared" si="73"/>
        <v>6.0895399764071316E-2</v>
      </c>
      <c r="AO189" s="12">
        <f>AM189-'Surv-rate CEA'!AE187*UPD</f>
        <v>1.1287936352802938E-2</v>
      </c>
      <c r="AP189" s="12">
        <f t="shared" si="74"/>
        <v>8.2690268583093703E-3</v>
      </c>
      <c r="AQ189" s="42">
        <f>'Surv-rate CEA'!AI187*UPFS+'Surv-rate CEA'!AH187*UPD</f>
        <v>1.5918617688946528E-2</v>
      </c>
      <c r="AR189" s="12">
        <f t="shared" si="75"/>
        <v>1.1661252606582221E-2</v>
      </c>
      <c r="AS189" s="42">
        <f>AQ189-'Surv-rate CEA'!AH187*UPD</f>
        <v>1.5155027288855927E-4</v>
      </c>
      <c r="AT189" s="12">
        <f t="shared" si="76"/>
        <v>1.1101881138693983E-4</v>
      </c>
      <c r="AU189" s="12">
        <f>'Surv-rate CEA'!AL187*UPFS+'Surv-rate CEA'!AK187*UPD</f>
        <v>3.3743137167885164E-2</v>
      </c>
      <c r="AV189" s="12">
        <f t="shared" si="77"/>
        <v>2.4718681856810313E-2</v>
      </c>
      <c r="AW189" s="12">
        <f>AU189-'Surv-rate CEA'!AK187*UPD</f>
        <v>2.4153368000409438E-2</v>
      </c>
      <c r="AX189" s="12">
        <f t="shared" si="78"/>
        <v>1.7693654754212137E-2</v>
      </c>
      <c r="AY189" s="12">
        <f>'Surv-rate CEA'!AO187*UPFS+'Surv-rate CEA'!AN187*UPD</f>
        <v>1.9134738594215283E-2</v>
      </c>
      <c r="AZ189" s="12">
        <f t="shared" si="79"/>
        <v>1.4017235960318434E-2</v>
      </c>
      <c r="BA189" s="12">
        <f>AY189-'Surv-rate CEA'!AN187*UPD</f>
        <v>1.6997200122166808E-3</v>
      </c>
      <c r="BB189" s="12">
        <f t="shared" si="80"/>
        <v>1.2451372858011927E-3</v>
      </c>
    </row>
    <row r="190" spans="1:54">
      <c r="A190" s="12">
        <v>185</v>
      </c>
      <c r="B190" s="12">
        <f t="shared" si="81"/>
        <v>10.586301369863014</v>
      </c>
      <c r="C190" s="12">
        <f>'Surv-rate CEA'!D188*Parameter!$D$57+'Surv-rate CEA'!E188*Parameter!$D$58</f>
        <v>3.6016789033347041E-2</v>
      </c>
      <c r="D190" s="12">
        <f t="shared" si="55"/>
        <v>2.6339423339536296E-2</v>
      </c>
      <c r="E190" s="12">
        <f>C190-'Surv-rate CEA'!E188*Parameter!$D$58</f>
        <v>1.5897889693896675E-3</v>
      </c>
      <c r="F190" s="12">
        <f t="shared" si="56"/>
        <v>1.1626279246189702E-3</v>
      </c>
      <c r="G190" s="12">
        <f>'Surv-rate CEA'!G188*Parameter!$D$57+'Surv-rate CEA'!H188*Parameter!$D$58</f>
        <v>1.5749441130028328E-2</v>
      </c>
      <c r="H190" s="12">
        <f t="shared" si="57"/>
        <v>1.1517717387322874E-2</v>
      </c>
      <c r="I190" s="12">
        <f>G190-'Surv-rate CEA'!H188*Parameter!$D$58</f>
        <v>1.4818883185597521E-4</v>
      </c>
      <c r="J190" s="12">
        <f t="shared" si="58"/>
        <v>1.0837191435449758E-4</v>
      </c>
      <c r="K190" s="12">
        <f>'Surv-rate CEA'!K188*Parameter!$D$57+'Surv-rate CEA'!J188*Parameter!$D$58</f>
        <v>3.350701055605898E-2</v>
      </c>
      <c r="L190" s="12">
        <f t="shared" si="59"/>
        <v>2.4503998262066423E-2</v>
      </c>
      <c r="M190" s="12">
        <f>K190-'Surv-rate CEA'!J188*Parameter!$D$58</f>
        <v>3.1316621927060494E-3</v>
      </c>
      <c r="N190" s="12">
        <f t="shared" si="60"/>
        <v>2.290214604464969E-3</v>
      </c>
      <c r="O190" s="12">
        <f>'Surv-rate CEA'!N188*Parameter!$D$57+'Surv-rate CEA'!M188*Parameter!$D$58</f>
        <v>1.5889281295300865E-2</v>
      </c>
      <c r="P190" s="12">
        <f t="shared" si="61"/>
        <v>1.1619983841713736E-2</v>
      </c>
      <c r="Q190" s="12">
        <f>O190-'Surv-rate CEA'!M188*Parameter!$D$58</f>
        <v>1.4818883185597348E-4</v>
      </c>
      <c r="R190" s="12">
        <f t="shared" si="62"/>
        <v>1.0837191435449632E-4</v>
      </c>
      <c r="S190" s="12">
        <f>'Surv-rate CEA'!Q188*Parameter!$D$57+'Surv-rate CEA'!P188*Parameter!$D$58</f>
        <v>3.350701055605898E-2</v>
      </c>
      <c r="T190" s="12">
        <f t="shared" si="63"/>
        <v>2.4503998262066423E-2</v>
      </c>
      <c r="U190" s="12">
        <f>S190-'Surv-rate CEA'!P188*Parameter!$D$58</f>
        <v>3.1316621927060494E-3</v>
      </c>
      <c r="V190" s="12">
        <f t="shared" si="64"/>
        <v>2.290214604464969E-3</v>
      </c>
      <c r="W190" s="12">
        <f>'Surv-rate CEA'!T188*UPFS+'Surv-rate CEA'!S188*UPD</f>
        <v>1.5749441130028328E-2</v>
      </c>
      <c r="X190" s="12">
        <f t="shared" si="65"/>
        <v>1.1517717387322874E-2</v>
      </c>
      <c r="Y190" s="12">
        <f>W190-'Surv-rate CEA'!S188*UPD</f>
        <v>1.4818883185597521E-4</v>
      </c>
      <c r="Z190" s="12">
        <f t="shared" si="66"/>
        <v>1.0837191435449758E-4</v>
      </c>
      <c r="AA190" s="12">
        <f>'Surv-rate CEA'!W188*UPFS+'Surv-rate CEA'!V188*UPD</f>
        <v>3.937347498136419E-2</v>
      </c>
      <c r="AB190" s="12">
        <f t="shared" si="67"/>
        <v>2.8794199974978084E-2</v>
      </c>
      <c r="AC190" s="12">
        <f>AA190-'Surv-rate CEA'!V188*UPD</f>
        <v>1.6627316187757393E-2</v>
      </c>
      <c r="AD190" s="12">
        <f t="shared" si="68"/>
        <v>1.2159715838748872E-2</v>
      </c>
      <c r="AE190" s="12">
        <f>'Surv-rate CEA'!Z188*UPFS+'Surv-rate CEA'!Y188*UPD</f>
        <v>3.350701055605898E-2</v>
      </c>
      <c r="AF190" s="12">
        <f t="shared" si="69"/>
        <v>2.4503998262066423E-2</v>
      </c>
      <c r="AG190" s="12">
        <f>AE190-'Surv-rate CEA'!Y188*UPD</f>
        <v>3.1316621927060494E-3</v>
      </c>
      <c r="AH190" s="12">
        <f t="shared" si="70"/>
        <v>2.290214604464969E-3</v>
      </c>
      <c r="AI190" s="12">
        <f>'Surv-rate CEA'!AC188*UPFS+'Surv-rate CEA'!AB188*UPD</f>
        <v>1.8940654095523615E-2</v>
      </c>
      <c r="AJ190" s="12">
        <f t="shared" si="71"/>
        <v>1.3851482043216359E-2</v>
      </c>
      <c r="AK190" s="12">
        <f>AI190-'Surv-rate CEA'!AB188*UPD</f>
        <v>1.6727157131148536E-3</v>
      </c>
      <c r="AL190" s="12">
        <f t="shared" si="72"/>
        <v>1.2232730478453795E-3</v>
      </c>
      <c r="AM190" s="12">
        <f>'Surv-rate CEA'!AF188*UPFS+'Surv-rate CEA'!AE188*UPD</f>
        <v>8.2628722298926829E-2</v>
      </c>
      <c r="AN190" s="12">
        <f t="shared" si="73"/>
        <v>6.042717729838018E-2</v>
      </c>
      <c r="AO190" s="12">
        <f>AM190-'Surv-rate CEA'!AE188*UPD</f>
        <v>1.1164553017315837E-2</v>
      </c>
      <c r="AP190" s="12">
        <f t="shared" si="74"/>
        <v>8.1647447263416256E-3</v>
      </c>
      <c r="AQ190" s="42">
        <f>'Surv-rate CEA'!AI188*UPFS+'Surv-rate CEA'!AH188*UPD</f>
        <v>1.5749441130028328E-2</v>
      </c>
      <c r="AR190" s="12">
        <f t="shared" si="75"/>
        <v>1.1517717387322874E-2</v>
      </c>
      <c r="AS190" s="42">
        <f>AQ190-'Surv-rate CEA'!AH188*UPD</f>
        <v>1.4818883185597521E-4</v>
      </c>
      <c r="AT190" s="12">
        <f t="shared" si="76"/>
        <v>1.0837191435449758E-4</v>
      </c>
      <c r="AU190" s="12">
        <f>'Surv-rate CEA'!AL188*UPFS+'Surv-rate CEA'!AK188*UPD</f>
        <v>3.3452104525081634E-2</v>
      </c>
      <c r="AV190" s="12">
        <f t="shared" si="77"/>
        <v>2.4463844954883292E-2</v>
      </c>
      <c r="AW190" s="12">
        <f>AU190-'Surv-rate CEA'!AK188*UPD</f>
        <v>2.39376327112511E-2</v>
      </c>
      <c r="AX190" s="12">
        <f t="shared" si="78"/>
        <v>1.7505820442355574E-2</v>
      </c>
      <c r="AY190" s="12">
        <f>'Surv-rate CEA'!AO188*UPFS+'Surv-rate CEA'!AN188*UPD</f>
        <v>1.8940654095523615E-2</v>
      </c>
      <c r="AZ190" s="12">
        <f t="shared" si="79"/>
        <v>1.3851482043216359E-2</v>
      </c>
      <c r="BA190" s="12">
        <f>AY190-'Surv-rate CEA'!AN188*UPD</f>
        <v>1.6727157131148536E-3</v>
      </c>
      <c r="BB190" s="12">
        <f t="shared" si="80"/>
        <v>1.2232730478453795E-3</v>
      </c>
    </row>
    <row r="191" spans="1:54">
      <c r="A191" s="12">
        <v>186</v>
      </c>
      <c r="B191" s="12">
        <f t="shared" si="81"/>
        <v>10.643835616438356</v>
      </c>
      <c r="C191" s="12">
        <f>'Surv-rate CEA'!D189*Parameter!$D$57+'Surv-rate CEA'!E189*Parameter!$D$58</f>
        <v>3.5718469231692362E-2</v>
      </c>
      <c r="D191" s="12">
        <f t="shared" si="55"/>
        <v>2.6076874011606584E-2</v>
      </c>
      <c r="E191" s="12">
        <f>C191-'Surv-rate CEA'!E189*Parameter!$D$58</f>
        <v>1.5644200082634771E-3</v>
      </c>
      <c r="F191" s="12">
        <f t="shared" si="56"/>
        <v>1.1421313492496028E-3</v>
      </c>
      <c r="G191" s="12">
        <f>'Surv-rate CEA'!G189*Parameter!$D$57+'Surv-rate CEA'!H189*Parameter!$D$58</f>
        <v>1.5582683298798552E-2</v>
      </c>
      <c r="H191" s="12">
        <f t="shared" si="57"/>
        <v>1.1376402121538592E-2</v>
      </c>
      <c r="I191" s="12">
        <f>G191-'Surv-rate CEA'!H189*Parameter!$D$58</f>
        <v>1.4491473049697834E-4</v>
      </c>
      <c r="J191" s="12">
        <f t="shared" si="58"/>
        <v>1.0579745579473644E-4</v>
      </c>
      <c r="K191" s="12">
        <f>'Surv-rate CEA'!K189*Parameter!$D$57+'Surv-rate CEA'!J189*Parameter!$D$58</f>
        <v>3.3222040617734941E-2</v>
      </c>
      <c r="L191" s="12">
        <f t="shared" si="59"/>
        <v>2.4254313979068121E-2</v>
      </c>
      <c r="M191" s="12">
        <f>K191-'Surv-rate CEA'!J189*Parameter!$D$58</f>
        <v>3.0872018582527271E-3</v>
      </c>
      <c r="N191" s="12">
        <f t="shared" si="60"/>
        <v>2.2538640551433209E-3</v>
      </c>
      <c r="O191" s="12">
        <f>'Surv-rate CEA'!N189*Parameter!$D$57+'Surv-rate CEA'!M189*Parameter!$D$58</f>
        <v>1.5719433819126685E-2</v>
      </c>
      <c r="P191" s="12">
        <f t="shared" si="61"/>
        <v>1.1476239157288553E-2</v>
      </c>
      <c r="Q191" s="12">
        <f>O191-'Surv-rate CEA'!M189*Parameter!$D$58</f>
        <v>1.449147304969766E-4</v>
      </c>
      <c r="R191" s="12">
        <f t="shared" si="62"/>
        <v>1.0579745579473518E-4</v>
      </c>
      <c r="S191" s="12">
        <f>'Surv-rate CEA'!Q189*Parameter!$D$57+'Surv-rate CEA'!P189*Parameter!$D$58</f>
        <v>3.3222040617734941E-2</v>
      </c>
      <c r="T191" s="12">
        <f t="shared" si="63"/>
        <v>2.4254313979068121E-2</v>
      </c>
      <c r="U191" s="12">
        <f>S191-'Surv-rate CEA'!P189*Parameter!$D$58</f>
        <v>3.0872018582527271E-3</v>
      </c>
      <c r="V191" s="12">
        <f t="shared" si="64"/>
        <v>2.2538640551433209E-3</v>
      </c>
      <c r="W191" s="12">
        <f>'Surv-rate CEA'!T189*UPFS+'Surv-rate CEA'!S189*UPD</f>
        <v>1.5582683298798552E-2</v>
      </c>
      <c r="X191" s="12">
        <f t="shared" si="65"/>
        <v>1.1376402121538592E-2</v>
      </c>
      <c r="Y191" s="12">
        <f>W191-'Surv-rate CEA'!S189*UPD</f>
        <v>1.4491473049697834E-4</v>
      </c>
      <c r="Z191" s="12">
        <f t="shared" si="66"/>
        <v>1.0579745579473644E-4</v>
      </c>
      <c r="AA191" s="12">
        <f>'Surv-rate CEA'!W189*UPFS+'Surv-rate CEA'!V189*UPD</f>
        <v>3.9053921252047222E-2</v>
      </c>
      <c r="AB191" s="12">
        <f t="shared" si="67"/>
        <v>2.8511977306273483E-2</v>
      </c>
      <c r="AC191" s="12">
        <f>AA191-'Surv-rate CEA'!V189*UPD</f>
        <v>1.6463560069003232E-2</v>
      </c>
      <c r="AD191" s="12">
        <f t="shared" si="68"/>
        <v>1.2019501141470752E-2</v>
      </c>
      <c r="AE191" s="12">
        <f>'Surv-rate CEA'!Z189*UPFS+'Surv-rate CEA'!Y189*UPD</f>
        <v>3.3222040617734941E-2</v>
      </c>
      <c r="AF191" s="12">
        <f t="shared" si="69"/>
        <v>2.4254313979068121E-2</v>
      </c>
      <c r="AG191" s="12">
        <f>AE191-'Surv-rate CEA'!Y189*UPD</f>
        <v>3.0872018582527271E-3</v>
      </c>
      <c r="AH191" s="12">
        <f t="shared" si="70"/>
        <v>2.2538640551433209E-3</v>
      </c>
      <c r="AI191" s="12">
        <f>'Surv-rate CEA'!AC189*UPFS+'Surv-rate CEA'!AB189*UPD</f>
        <v>1.874925304003117E-2</v>
      </c>
      <c r="AJ191" s="12">
        <f t="shared" si="71"/>
        <v>1.3688210045205769E-2</v>
      </c>
      <c r="AK191" s="12">
        <f>AI191-'Surv-rate CEA'!AB189*UPD</f>
        <v>1.6462441195216546E-3</v>
      </c>
      <c r="AL191" s="12">
        <f t="shared" si="72"/>
        <v>1.2018684288694081E-3</v>
      </c>
      <c r="AM191" s="12">
        <f>'Surv-rate CEA'!AF189*UPFS+'Surv-rate CEA'!AE189*UPD</f>
        <v>8.2134809775517709E-2</v>
      </c>
      <c r="AN191" s="12">
        <f t="shared" si="73"/>
        <v>5.9963910339781587E-2</v>
      </c>
      <c r="AO191" s="12">
        <f>AM191-'Surv-rate CEA'!AE189*UPD</f>
        <v>1.1042995603394085E-2</v>
      </c>
      <c r="AP191" s="12">
        <f t="shared" si="74"/>
        <v>8.0621261564290427E-3</v>
      </c>
      <c r="AQ191" s="42">
        <f>'Surv-rate CEA'!AI189*UPFS+'Surv-rate CEA'!AH189*UPD</f>
        <v>1.5582683298798552E-2</v>
      </c>
      <c r="AR191" s="12">
        <f t="shared" si="75"/>
        <v>1.1376402121538592E-2</v>
      </c>
      <c r="AS191" s="42">
        <f>AQ191-'Surv-rate CEA'!AH189*UPD</f>
        <v>1.4491473049697834E-4</v>
      </c>
      <c r="AT191" s="12">
        <f t="shared" si="76"/>
        <v>1.0579745579473644E-4</v>
      </c>
      <c r="AU191" s="12">
        <f>'Surv-rate CEA'!AL189*UPFS+'Surv-rate CEA'!AK189*UPD</f>
        <v>3.3164653837569814E-2</v>
      </c>
      <c r="AV191" s="12">
        <f t="shared" si="77"/>
        <v>2.4212417787308312E-2</v>
      </c>
      <c r="AW191" s="12">
        <f>AU191-'Surv-rate CEA'!AK189*UPD</f>
        <v>2.3724661387212159E-2</v>
      </c>
      <c r="AX191" s="12">
        <f t="shared" si="78"/>
        <v>1.7320591259085329E-2</v>
      </c>
      <c r="AY191" s="12">
        <f>'Surv-rate CEA'!AO189*UPFS+'Surv-rate CEA'!AN189*UPD</f>
        <v>1.874925304003117E-2</v>
      </c>
      <c r="AZ191" s="12">
        <f t="shared" si="79"/>
        <v>1.3688210045205769E-2</v>
      </c>
      <c r="BA191" s="12">
        <f>AY191-'Surv-rate CEA'!AN189*UPD</f>
        <v>1.6462441195216546E-3</v>
      </c>
      <c r="BB191" s="12">
        <f t="shared" si="80"/>
        <v>1.2018684288694081E-3</v>
      </c>
    </row>
    <row r="192" spans="1:54">
      <c r="A192" s="12">
        <v>187</v>
      </c>
      <c r="B192" s="12">
        <f t="shared" si="81"/>
        <v>10.701369863013699</v>
      </c>
      <c r="C192" s="12">
        <f>'Surv-rate CEA'!D190*Parameter!$D$57+'Surv-rate CEA'!E190*Parameter!$D$58</f>
        <v>3.5423717177891355E-2</v>
      </c>
      <c r="D192" s="12">
        <f t="shared" si="55"/>
        <v>2.581774115010993E-2</v>
      </c>
      <c r="E192" s="12">
        <f>C192-'Surv-rate CEA'!E190*Parameter!$D$58</f>
        <v>1.5395527810755788E-3</v>
      </c>
      <c r="F192" s="12">
        <f t="shared" si="56"/>
        <v>1.1220667494925838E-3</v>
      </c>
      <c r="G192" s="12">
        <f>'Surv-rate CEA'!G190*Parameter!$D$57+'Surv-rate CEA'!H190*Parameter!$D$58</f>
        <v>1.5418300152554916E-2</v>
      </c>
      <c r="H192" s="12">
        <f t="shared" si="57"/>
        <v>1.123726457938762E-2</v>
      </c>
      <c r="I192" s="12">
        <f>G192-'Surv-rate CEA'!H190*Parameter!$D$58</f>
        <v>1.4172535790677072E-4</v>
      </c>
      <c r="J192" s="12">
        <f t="shared" si="58"/>
        <v>1.0329318593158159E-4</v>
      </c>
      <c r="K192" s="12">
        <f>'Surv-rate CEA'!K190*Parameter!$D$57+'Surv-rate CEA'!J190*Parameter!$D$58</f>
        <v>3.2940542605280385E-2</v>
      </c>
      <c r="L192" s="12">
        <f t="shared" si="59"/>
        <v>2.4007937903763519E-2</v>
      </c>
      <c r="M192" s="12">
        <f>K192-'Surv-rate CEA'!J190*Parameter!$D$58</f>
        <v>3.0435430246684436E-3</v>
      </c>
      <c r="N192" s="12">
        <f t="shared" si="60"/>
        <v>2.2182145819285796E-3</v>
      </c>
      <c r="O192" s="12">
        <f>'Surv-rate CEA'!N190*Parameter!$D$57+'Surv-rate CEA'!M190*Parameter!$D$58</f>
        <v>1.5552040983255671E-2</v>
      </c>
      <c r="P192" s="12">
        <f t="shared" si="61"/>
        <v>1.1334738430900521E-2</v>
      </c>
      <c r="Q192" s="12">
        <f>O192-'Surv-rate CEA'!M190*Parameter!$D$58</f>
        <v>1.4172535790677072E-4</v>
      </c>
      <c r="R192" s="12">
        <f t="shared" si="62"/>
        <v>1.0329318593158159E-4</v>
      </c>
      <c r="S192" s="12">
        <f>'Surv-rate CEA'!Q190*Parameter!$D$57+'Surv-rate CEA'!P190*Parameter!$D$58</f>
        <v>3.2940542605280385E-2</v>
      </c>
      <c r="T192" s="12">
        <f t="shared" si="63"/>
        <v>2.4007937903763519E-2</v>
      </c>
      <c r="U192" s="12">
        <f>S192-'Surv-rate CEA'!P190*Parameter!$D$58</f>
        <v>3.0435430246684436E-3</v>
      </c>
      <c r="V192" s="12">
        <f t="shared" si="64"/>
        <v>2.2182145819285796E-3</v>
      </c>
      <c r="W192" s="12">
        <f>'Surv-rate CEA'!T190*UPFS+'Surv-rate CEA'!S190*UPD</f>
        <v>1.5418300152554916E-2</v>
      </c>
      <c r="X192" s="12">
        <f t="shared" si="65"/>
        <v>1.123726457938762E-2</v>
      </c>
      <c r="Y192" s="12">
        <f>W192-'Surv-rate CEA'!S190*UPD</f>
        <v>1.4172535790677072E-4</v>
      </c>
      <c r="Z192" s="12">
        <f t="shared" si="66"/>
        <v>1.0329318593158159E-4</v>
      </c>
      <c r="AA192" s="12">
        <f>'Surv-rate CEA'!W190*UPFS+'Surv-rate CEA'!V190*UPD</f>
        <v>3.8738135020418063E-2</v>
      </c>
      <c r="AB192" s="12">
        <f t="shared" si="67"/>
        <v>2.8233376457154073E-2</v>
      </c>
      <c r="AC192" s="12">
        <f>AA192-'Surv-rate CEA'!V190*UPD</f>
        <v>1.630204810653928E-2</v>
      </c>
      <c r="AD192" s="12">
        <f t="shared" si="68"/>
        <v>1.188136344126956E-2</v>
      </c>
      <c r="AE192" s="12">
        <f>'Surv-rate CEA'!Z190*UPFS+'Surv-rate CEA'!Y190*UPD</f>
        <v>3.2940542605280385E-2</v>
      </c>
      <c r="AF192" s="12">
        <f t="shared" si="69"/>
        <v>2.4007937903763519E-2</v>
      </c>
      <c r="AG192" s="12">
        <f>AE192-'Surv-rate CEA'!Y190*UPD</f>
        <v>3.0435430246684436E-3</v>
      </c>
      <c r="AH192" s="12">
        <f t="shared" si="70"/>
        <v>2.2182145819285796E-3</v>
      </c>
      <c r="AI192" s="12">
        <f>'Surv-rate CEA'!AC190*UPFS+'Surv-rate CEA'!AB190*UPD</f>
        <v>1.8560487766925707E-2</v>
      </c>
      <c r="AJ192" s="12">
        <f t="shared" si="71"/>
        <v>1.3527373944972148E-2</v>
      </c>
      <c r="AK192" s="12">
        <f>AI192-'Surv-rate CEA'!AB190*UPD</f>
        <v>1.6202925953231161E-3</v>
      </c>
      <c r="AL192" s="12">
        <f t="shared" si="72"/>
        <v>1.1809120596638118E-3</v>
      </c>
      <c r="AM192" s="12">
        <f>'Surv-rate CEA'!AF190*UPFS+'Surv-rate CEA'!AE190*UPD</f>
        <v>8.1645679280956271E-2</v>
      </c>
      <c r="AN192" s="12">
        <f t="shared" si="73"/>
        <v>5.9505528545045212E-2</v>
      </c>
      <c r="AO192" s="12">
        <f>AM192-'Surv-rate CEA'!AE190*UPD</f>
        <v>1.0923229626634182E-2</v>
      </c>
      <c r="AP192" s="12">
        <f t="shared" si="74"/>
        <v>7.9611383979675404E-3</v>
      </c>
      <c r="AQ192" s="42">
        <f>'Surv-rate CEA'!AI190*UPFS+'Surv-rate CEA'!AH190*UPD</f>
        <v>1.5418300152554916E-2</v>
      </c>
      <c r="AR192" s="12">
        <f t="shared" si="75"/>
        <v>1.123726457938762E-2</v>
      </c>
      <c r="AS192" s="42">
        <f>AQ192-'Surv-rate CEA'!AH190*UPD</f>
        <v>1.4172535790677072E-4</v>
      </c>
      <c r="AT192" s="12">
        <f t="shared" si="76"/>
        <v>1.0329318593158159E-4</v>
      </c>
      <c r="AU192" s="12">
        <f>'Surv-rate CEA'!AL190*UPFS+'Surv-rate CEA'!AK190*UPD</f>
        <v>3.2880726813924024E-2</v>
      </c>
      <c r="AV192" s="12">
        <f t="shared" si="77"/>
        <v>2.3964342574392176E-2</v>
      </c>
      <c r="AW192" s="12">
        <f>AU192-'Surv-rate CEA'!AK190*UPD</f>
        <v>2.3514407176888144E-2</v>
      </c>
      <c r="AX192" s="12">
        <f t="shared" si="78"/>
        <v>1.713792131815239E-2</v>
      </c>
      <c r="AY192" s="12">
        <f>'Surv-rate CEA'!AO190*UPFS+'Surv-rate CEA'!AN190*UPD</f>
        <v>1.8560487766925707E-2</v>
      </c>
      <c r="AZ192" s="12">
        <f t="shared" si="79"/>
        <v>1.3527373944972148E-2</v>
      </c>
      <c r="BA192" s="12">
        <f>AY192-'Surv-rate CEA'!AN190*UPD</f>
        <v>1.6202925953231161E-3</v>
      </c>
      <c r="BB192" s="12">
        <f t="shared" si="80"/>
        <v>1.1809120596638118E-3</v>
      </c>
    </row>
    <row r="193" spans="1:54">
      <c r="A193" s="12">
        <v>188</v>
      </c>
      <c r="B193" s="12">
        <f t="shared" si="81"/>
        <v>10.758904109589041</v>
      </c>
      <c r="C193" s="12">
        <f>'Surv-rate CEA'!D191*Parameter!$D$57+'Surv-rate CEA'!E191*Parameter!$D$58</f>
        <v>3.5132476029044825E-2</v>
      </c>
      <c r="D193" s="12">
        <f t="shared" si="55"/>
        <v>2.5561968126007743E-2</v>
      </c>
      <c r="E193" s="12">
        <f>C193-'Surv-rate CEA'!E191*Parameter!$D$58</f>
        <v>1.5151753716061908E-3</v>
      </c>
      <c r="F193" s="12">
        <f t="shared" si="56"/>
        <v>1.1024234250466632E-3</v>
      </c>
      <c r="G193" s="12">
        <f>'Surv-rate CEA'!G191*Parameter!$D$57+'Surv-rate CEA'!H191*Parameter!$D$58</f>
        <v>1.5256248630071401E-2</v>
      </c>
      <c r="H193" s="12">
        <f t="shared" si="57"/>
        <v>1.1100263496427898E-2</v>
      </c>
      <c r="I193" s="12">
        <f>G193-'Surv-rate CEA'!H191*Parameter!$D$58</f>
        <v>1.3861819165273889E-4</v>
      </c>
      <c r="J193" s="12">
        <f t="shared" si="58"/>
        <v>1.0085693344763894E-4</v>
      </c>
      <c r="K193" s="12">
        <f>'Surv-rate CEA'!K191*Parameter!$D$57+'Surv-rate CEA'!J191*Parameter!$D$58</f>
        <v>3.2662460445434506E-2</v>
      </c>
      <c r="L193" s="12">
        <f t="shared" si="59"/>
        <v>2.376481441652278E-2</v>
      </c>
      <c r="M193" s="12">
        <f>K193-'Surv-rate CEA'!J191*Parameter!$D$58</f>
        <v>3.0006680359692187E-3</v>
      </c>
      <c r="N193" s="12">
        <f t="shared" si="60"/>
        <v>2.1832500683630525E-3</v>
      </c>
      <c r="O193" s="12">
        <f>'Surv-rate CEA'!N191*Parameter!$D$57+'Surv-rate CEA'!M191*Parameter!$D$58</f>
        <v>1.5387057346138072E-2</v>
      </c>
      <c r="P193" s="12">
        <f t="shared" si="61"/>
        <v>1.1195438349117926E-2</v>
      </c>
      <c r="Q193" s="12">
        <f>O193-'Surv-rate CEA'!M191*Parameter!$D$58</f>
        <v>1.3861819165273889E-4</v>
      </c>
      <c r="R193" s="12">
        <f t="shared" si="62"/>
        <v>1.0085693344763894E-4</v>
      </c>
      <c r="S193" s="12">
        <f>'Surv-rate CEA'!Q191*Parameter!$D$57+'Surv-rate CEA'!P191*Parameter!$D$58</f>
        <v>3.2662460445434506E-2</v>
      </c>
      <c r="T193" s="12">
        <f t="shared" si="63"/>
        <v>2.376481441652278E-2</v>
      </c>
      <c r="U193" s="12">
        <f>S193-'Surv-rate CEA'!P191*Parameter!$D$58</f>
        <v>3.0006680359692187E-3</v>
      </c>
      <c r="V193" s="12">
        <f t="shared" si="64"/>
        <v>2.1832500683630525E-3</v>
      </c>
      <c r="W193" s="12">
        <f>'Surv-rate CEA'!T191*UPFS+'Surv-rate CEA'!S191*UPD</f>
        <v>1.5256248630071401E-2</v>
      </c>
      <c r="X193" s="12">
        <f t="shared" si="65"/>
        <v>1.1100263496427898E-2</v>
      </c>
      <c r="Y193" s="12">
        <f>W193-'Surv-rate CEA'!S191*UPD</f>
        <v>1.3861819165273889E-4</v>
      </c>
      <c r="Z193" s="12">
        <f t="shared" si="66"/>
        <v>1.0085693344763894E-4</v>
      </c>
      <c r="AA193" s="12">
        <f>'Surv-rate CEA'!W191*UPFS+'Surv-rate CEA'!V191*UPD</f>
        <v>3.8426056917465132E-2</v>
      </c>
      <c r="AB193" s="12">
        <f t="shared" si="67"/>
        <v>2.795833807216884E-2</v>
      </c>
      <c r="AC193" s="12">
        <f>AA193-'Surv-rate CEA'!V191*UPD</f>
        <v>1.6142740361300929E-2</v>
      </c>
      <c r="AD193" s="12">
        <f t="shared" si="68"/>
        <v>1.1745264246130956E-2</v>
      </c>
      <c r="AE193" s="12">
        <f>'Surv-rate CEA'!Z191*UPFS+'Surv-rate CEA'!Y191*UPD</f>
        <v>3.2662460445434506E-2</v>
      </c>
      <c r="AF193" s="12">
        <f t="shared" si="69"/>
        <v>2.376481441652278E-2</v>
      </c>
      <c r="AG193" s="12">
        <f>AE193-'Surv-rate CEA'!Y191*UPD</f>
        <v>3.0006680359692187E-3</v>
      </c>
      <c r="AH193" s="12">
        <f t="shared" si="70"/>
        <v>2.1832500683630525E-3</v>
      </c>
      <c r="AI193" s="12">
        <f>'Surv-rate CEA'!AC191*UPFS+'Surv-rate CEA'!AB191*UPD</f>
        <v>1.8374311657351764E-2</v>
      </c>
      <c r="AJ193" s="12">
        <f t="shared" si="71"/>
        <v>1.3368928752253616E-2</v>
      </c>
      <c r="AK193" s="12">
        <f>AI193-'Surv-rate CEA'!AB191*UPD</f>
        <v>1.5948488559799807E-3</v>
      </c>
      <c r="AL193" s="12">
        <f t="shared" si="72"/>
        <v>1.1603928965512357E-3</v>
      </c>
      <c r="AM193" s="12">
        <f>'Surv-rate CEA'!AF191*UPFS+'Surv-rate CEA'!AE191*UPD</f>
        <v>8.1161265019170981E-2</v>
      </c>
      <c r="AN193" s="12">
        <f t="shared" si="73"/>
        <v>5.9051962855432162E-2</v>
      </c>
      <c r="AO193" s="12">
        <f>AM193-'Surv-rate CEA'!AE191*UPD</f>
        <v>1.0805221399654855E-2</v>
      </c>
      <c r="AP193" s="12">
        <f t="shared" si="74"/>
        <v>7.8617494760144721E-3</v>
      </c>
      <c r="AQ193" s="42">
        <f>'Surv-rate CEA'!AI191*UPFS+'Surv-rate CEA'!AH191*UPD</f>
        <v>1.5256248630071401E-2</v>
      </c>
      <c r="AR193" s="12">
        <f t="shared" si="75"/>
        <v>1.1100263496427898E-2</v>
      </c>
      <c r="AS193" s="42">
        <f>AQ193-'Surv-rate CEA'!AH191*UPD</f>
        <v>1.3861819165273889E-4</v>
      </c>
      <c r="AT193" s="12">
        <f t="shared" si="76"/>
        <v>1.0085693344763894E-4</v>
      </c>
      <c r="AU193" s="12">
        <f>'Surv-rate CEA'!AL191*UPFS+'Surv-rate CEA'!AK191*UPD</f>
        <v>3.2600266352849475E-2</v>
      </c>
      <c r="AV193" s="12">
        <f t="shared" si="77"/>
        <v>2.3719562740809112E-2</v>
      </c>
      <c r="AW193" s="12">
        <f>AU193-'Surv-rate CEA'!AK191*UPD</f>
        <v>2.3306824224196668E-2</v>
      </c>
      <c r="AX193" s="12">
        <f t="shared" si="78"/>
        <v>1.6957765727779763E-2</v>
      </c>
      <c r="AY193" s="12">
        <f>'Surv-rate CEA'!AO191*UPFS+'Surv-rate CEA'!AN191*UPD</f>
        <v>1.8374311657351764E-2</v>
      </c>
      <c r="AZ193" s="12">
        <f t="shared" si="79"/>
        <v>1.3368928752253616E-2</v>
      </c>
      <c r="BA193" s="12">
        <f>AY193-'Surv-rate CEA'!AN191*UPD</f>
        <v>1.5948488559799807E-3</v>
      </c>
      <c r="BB193" s="12">
        <f t="shared" si="80"/>
        <v>1.1603928965512357E-3</v>
      </c>
    </row>
    <row r="194" spans="1:54">
      <c r="A194" s="12">
        <v>189</v>
      </c>
      <c r="B194" s="12">
        <f t="shared" si="81"/>
        <v>10.816438356164383</v>
      </c>
      <c r="C194" s="12">
        <f>'Surv-rate CEA'!D192*Parameter!$D$57+'Surv-rate CEA'!E192*Parameter!$D$58</f>
        <v>3.484469008425542E-2</v>
      </c>
      <c r="D194" s="12">
        <f t="shared" si="55"/>
        <v>2.5309499470399312E-2</v>
      </c>
      <c r="E194" s="12">
        <f>C194-'Surv-rate CEA'!E192*Parameter!$D$58</f>
        <v>1.4912761952620909E-3</v>
      </c>
      <c r="F194" s="12">
        <f t="shared" si="56"/>
        <v>1.0831909821249746E-3</v>
      </c>
      <c r="G194" s="12">
        <f>'Surv-rate CEA'!G192*Parameter!$D$57+'Surv-rate CEA'!H192*Parameter!$D$58</f>
        <v>1.5096486625618764E-2</v>
      </c>
      <c r="H194" s="12">
        <f t="shared" si="57"/>
        <v>1.0965358547660993E-2</v>
      </c>
      <c r="I194" s="12">
        <f>G194-'Surv-rate CEA'!H192*Parameter!$D$58</f>
        <v>1.3559079441806746E-4</v>
      </c>
      <c r="J194" s="12">
        <f t="shared" si="58"/>
        <v>9.8486602441206112E-5</v>
      </c>
      <c r="K194" s="12">
        <f>'Surv-rate CEA'!K192*Parameter!$D$57+'Surv-rate CEA'!J192*Parameter!$D$58</f>
        <v>3.2387739203099654E-2</v>
      </c>
      <c r="L194" s="12">
        <f t="shared" si="59"/>
        <v>2.3524889049843241E-2</v>
      </c>
      <c r="M194" s="12">
        <f>K194-'Surv-rate CEA'!J192*Parameter!$D$58</f>
        <v>2.9585596978199992E-3</v>
      </c>
      <c r="N194" s="12">
        <f t="shared" si="60"/>
        <v>2.1489548313978089E-3</v>
      </c>
      <c r="O194" s="12">
        <f>'Surv-rate CEA'!N192*Parameter!$D$57+'Surv-rate CEA'!M192*Parameter!$D$58</f>
        <v>1.5224438502041446E-2</v>
      </c>
      <c r="P194" s="12">
        <f t="shared" si="61"/>
        <v>1.1058296609119594E-2</v>
      </c>
      <c r="Q194" s="12">
        <f>O194-'Surv-rate CEA'!M192*Parameter!$D$58</f>
        <v>1.3559079441806746E-4</v>
      </c>
      <c r="R194" s="12">
        <f t="shared" si="62"/>
        <v>9.8486602441206112E-5</v>
      </c>
      <c r="S194" s="12">
        <f>'Surv-rate CEA'!Q192*Parameter!$D$57+'Surv-rate CEA'!P192*Parameter!$D$58</f>
        <v>3.2387739203099654E-2</v>
      </c>
      <c r="T194" s="12">
        <f t="shared" si="63"/>
        <v>2.3524889049843241E-2</v>
      </c>
      <c r="U194" s="12">
        <f>S194-'Surv-rate CEA'!P192*Parameter!$D$58</f>
        <v>2.9585596978199992E-3</v>
      </c>
      <c r="V194" s="12">
        <f t="shared" si="64"/>
        <v>2.1489548313978089E-3</v>
      </c>
      <c r="W194" s="12">
        <f>'Surv-rate CEA'!T192*UPFS+'Surv-rate CEA'!S192*UPD</f>
        <v>1.5096486625618764E-2</v>
      </c>
      <c r="X194" s="12">
        <f t="shared" si="65"/>
        <v>1.0965358547660993E-2</v>
      </c>
      <c r="Y194" s="12">
        <f>W194-'Surv-rate CEA'!S192*UPD</f>
        <v>1.3559079441806746E-4</v>
      </c>
      <c r="Z194" s="12">
        <f t="shared" si="66"/>
        <v>9.8486602441206112E-5</v>
      </c>
      <c r="AA194" s="12">
        <f>'Surv-rate CEA'!W192*UPFS+'Surv-rate CEA'!V192*UPD</f>
        <v>3.8117628756060812E-2</v>
      </c>
      <c r="AB194" s="12">
        <f t="shared" si="67"/>
        <v>2.768680400031211E-2</v>
      </c>
      <c r="AC194" s="12">
        <f>AA194-'Surv-rate CEA'!V192*UPD</f>
        <v>1.5985597774312875E-2</v>
      </c>
      <c r="AD194" s="12">
        <f t="shared" si="68"/>
        <v>1.1611165931586261E-2</v>
      </c>
      <c r="AE194" s="12">
        <f>'Surv-rate CEA'!Z192*UPFS+'Surv-rate CEA'!Y192*UPD</f>
        <v>3.2387739203099654E-2</v>
      </c>
      <c r="AF194" s="12">
        <f t="shared" si="69"/>
        <v>2.3524889049843241E-2</v>
      </c>
      <c r="AG194" s="12">
        <f>AE194-'Surv-rate CEA'!Y192*UPD</f>
        <v>2.9585596978199992E-3</v>
      </c>
      <c r="AH194" s="12">
        <f t="shared" si="70"/>
        <v>2.1489548313978089E-3</v>
      </c>
      <c r="AI194" s="12">
        <f>'Surv-rate CEA'!AC192*UPFS+'Surv-rate CEA'!AB192*UPD</f>
        <v>1.8190679107246047E-2</v>
      </c>
      <c r="AJ194" s="12">
        <f t="shared" si="71"/>
        <v>1.3212830480563754E-2</v>
      </c>
      <c r="AK194" s="12">
        <f>AI194-'Surv-rate CEA'!AB192*UPD</f>
        <v>1.5699009572772045E-3</v>
      </c>
      <c r="AL194" s="12">
        <f t="shared" si="72"/>
        <v>1.1403002107555069E-3</v>
      </c>
      <c r="AM194" s="12">
        <f>'Surv-rate CEA'!AF192*UPFS+'Surv-rate CEA'!AE192*UPD</f>
        <v>8.0681502381077991E-2</v>
      </c>
      <c r="AN194" s="12">
        <f t="shared" si="73"/>
        <v>5.8603145467710623E-2</v>
      </c>
      <c r="AO194" s="12">
        <f>AM194-'Surv-rate CEA'!AE192*UPD</f>
        <v>1.0688938010237167E-2</v>
      </c>
      <c r="AP194" s="12">
        <f t="shared" si="74"/>
        <v>7.7639281696888574E-3</v>
      </c>
      <c r="AQ194" s="42">
        <f>'Surv-rate CEA'!AI192*UPFS+'Surv-rate CEA'!AH192*UPD</f>
        <v>1.5096486625618764E-2</v>
      </c>
      <c r="AR194" s="12">
        <f t="shared" si="75"/>
        <v>1.0965358547660993E-2</v>
      </c>
      <c r="AS194" s="42">
        <f>AQ194-'Surv-rate CEA'!AH192*UPD</f>
        <v>1.3559079441806746E-4</v>
      </c>
      <c r="AT194" s="12">
        <f t="shared" si="76"/>
        <v>9.8486602441206112E-5</v>
      </c>
      <c r="AU194" s="12">
        <f>'Surv-rate CEA'!AL192*UPFS+'Surv-rate CEA'!AK192*UPD</f>
        <v>3.2323216513821543E-2</v>
      </c>
      <c r="AV194" s="12">
        <f t="shared" si="77"/>
        <v>2.3478022885553521E-2</v>
      </c>
      <c r="AW194" s="12">
        <f>AU194-'Surv-rate CEA'!AK192*UPD</f>
        <v>2.3101867642867976E-2</v>
      </c>
      <c r="AX194" s="12">
        <f t="shared" si="78"/>
        <v>1.6780080564889208E-2</v>
      </c>
      <c r="AY194" s="12">
        <f>'Surv-rate CEA'!AO192*UPFS+'Surv-rate CEA'!AN192*UPD</f>
        <v>1.8190679107246047E-2</v>
      </c>
      <c r="AZ194" s="12">
        <f t="shared" si="79"/>
        <v>1.3212830480563754E-2</v>
      </c>
      <c r="BA194" s="12">
        <f>AY194-'Surv-rate CEA'!AN192*UPD</f>
        <v>1.5699009572772045E-3</v>
      </c>
      <c r="BB194" s="12">
        <f t="shared" si="80"/>
        <v>1.1403002107555069E-3</v>
      </c>
    </row>
    <row r="195" spans="1:54">
      <c r="A195" s="12">
        <v>190</v>
      </c>
      <c r="B195" s="12">
        <f t="shared" si="81"/>
        <v>10.873972602739727</v>
      </c>
      <c r="C195" s="12">
        <f>'Surv-rate CEA'!D193*Parameter!$D$57+'Surv-rate CEA'!E193*Parameter!$D$58</f>
        <v>3.4560304756803849E-2</v>
      </c>
      <c r="D195" s="12">
        <f t="shared" si="55"/>
        <v>2.5060280845967769E-2</v>
      </c>
      <c r="E195" s="12">
        <f>C195-'Surv-rate CEA'!E193*Parameter!$D$58</f>
        <v>1.4678439884699065E-3</v>
      </c>
      <c r="F195" s="12">
        <f t="shared" si="56"/>
        <v>1.0643593234483731E-3</v>
      </c>
      <c r="G195" s="12">
        <f>'Surv-rate CEA'!G193*Parameter!$D$57+'Surv-rate CEA'!H193*Parameter!$D$58</f>
        <v>1.4938972963782743E-2</v>
      </c>
      <c r="H195" s="12">
        <f t="shared" si="57"/>
        <v>1.083251032238112E-2</v>
      </c>
      <c r="I195" s="12">
        <f>G195-'Surv-rate CEA'!H193*Parameter!$D$58</f>
        <v>1.3264081078641875E-4</v>
      </c>
      <c r="J195" s="12">
        <f t="shared" si="58"/>
        <v>9.6180169513410596E-5</v>
      </c>
      <c r="K195" s="12">
        <f>'Surv-rate CEA'!K193*Parameter!$D$57+'Surv-rate CEA'!J193*Parameter!$D$58</f>
        <v>3.2116325053390758E-2</v>
      </c>
      <c r="L195" s="12">
        <f t="shared" si="59"/>
        <v>2.3288108459747145E-2</v>
      </c>
      <c r="M195" s="12">
        <f>K195-'Surv-rate CEA'!J193*Parameter!$D$58</f>
        <v>2.9172012635263929E-3</v>
      </c>
      <c r="N195" s="12">
        <f t="shared" si="60"/>
        <v>2.1153136079852179E-3</v>
      </c>
      <c r="O195" s="12">
        <f>'Surv-rate CEA'!N193*Parameter!$D$57+'Surv-rate CEA'!M193*Parameter!$D$58</f>
        <v>1.5064141052834715E-2</v>
      </c>
      <c r="P195" s="12">
        <f t="shared" si="61"/>
        <v>1.0923271890795184E-2</v>
      </c>
      <c r="Q195" s="12">
        <f>O195-'Surv-rate CEA'!M193*Parameter!$D$58</f>
        <v>1.3264081078641875E-4</v>
      </c>
      <c r="R195" s="12">
        <f t="shared" si="62"/>
        <v>9.6180169513410596E-5</v>
      </c>
      <c r="S195" s="12">
        <f>'Surv-rate CEA'!Q193*Parameter!$D$57+'Surv-rate CEA'!P193*Parameter!$D$58</f>
        <v>3.2116325053390758E-2</v>
      </c>
      <c r="T195" s="12">
        <f t="shared" si="63"/>
        <v>2.3288108459747145E-2</v>
      </c>
      <c r="U195" s="12">
        <f>S195-'Surv-rate CEA'!P193*Parameter!$D$58</f>
        <v>2.9172012635263929E-3</v>
      </c>
      <c r="V195" s="12">
        <f t="shared" si="64"/>
        <v>2.1153136079852179E-3</v>
      </c>
      <c r="W195" s="12">
        <f>'Surv-rate CEA'!T193*UPFS+'Surv-rate CEA'!S193*UPD</f>
        <v>1.4938972963782743E-2</v>
      </c>
      <c r="X195" s="12">
        <f t="shared" si="65"/>
        <v>1.083251032238112E-2</v>
      </c>
      <c r="Y195" s="12">
        <f>W195-'Surv-rate CEA'!S193*UPD</f>
        <v>1.3264081078641875E-4</v>
      </c>
      <c r="Z195" s="12">
        <f t="shared" si="66"/>
        <v>9.6180169513410596E-5</v>
      </c>
      <c r="AA195" s="12">
        <f>'Surv-rate CEA'!W193*UPFS+'Surv-rate CEA'!V193*UPD</f>
        <v>3.7812793502398218E-2</v>
      </c>
      <c r="AB195" s="12">
        <f t="shared" si="67"/>
        <v>2.7418717265626304E-2</v>
      </c>
      <c r="AC195" s="12">
        <f>AA195-'Surv-rate CEA'!V193*UPD</f>
        <v>1.5830582143486309E-2</v>
      </c>
      <c r="AD195" s="12">
        <f t="shared" si="68"/>
        <v>1.1479031717532171E-2</v>
      </c>
      <c r="AE195" s="12">
        <f>'Surv-rate CEA'!Z193*UPFS+'Surv-rate CEA'!Y193*UPD</f>
        <v>3.2116325053390758E-2</v>
      </c>
      <c r="AF195" s="12">
        <f t="shared" si="69"/>
        <v>2.3288108459747145E-2</v>
      </c>
      <c r="AG195" s="12">
        <f>AE195-'Surv-rate CEA'!Y193*UPD</f>
        <v>2.9172012635263929E-3</v>
      </c>
      <c r="AH195" s="12">
        <f t="shared" si="70"/>
        <v>2.1153136079852179E-3</v>
      </c>
      <c r="AI195" s="12">
        <f>'Surv-rate CEA'!AC193*UPFS+'Surv-rate CEA'!AB193*UPD</f>
        <v>1.8009545500996576E-2</v>
      </c>
      <c r="AJ195" s="12">
        <f t="shared" si="71"/>
        <v>1.3059036120749422E-2</v>
      </c>
      <c r="AK195" s="12">
        <f>AI195-'Surv-rate CEA'!AB193*UPD</f>
        <v>1.5454372844810604E-3</v>
      </c>
      <c r="AL195" s="12">
        <f t="shared" si="72"/>
        <v>1.1206235781616078E-3</v>
      </c>
      <c r="AM195" s="12">
        <f>'Surv-rate CEA'!AF193*UPFS+'Surv-rate CEA'!AE193*UPD</f>
        <v>8.0206327917952069E-2</v>
      </c>
      <c r="AN195" s="12">
        <f t="shared" si="73"/>
        <v>5.8159009805952566E-2</v>
      </c>
      <c r="AO195" s="12">
        <f>AM195-'Surv-rate CEA'!AE193*UPD</f>
        <v>1.0574347300159992E-2</v>
      </c>
      <c r="AP195" s="12">
        <f t="shared" si="74"/>
        <v>7.667643991265469E-3</v>
      </c>
      <c r="AQ195" s="42">
        <f>'Surv-rate CEA'!AI193*UPFS+'Surv-rate CEA'!AH193*UPD</f>
        <v>1.4938972963782743E-2</v>
      </c>
      <c r="AR195" s="12">
        <f t="shared" si="75"/>
        <v>1.083251032238112E-2</v>
      </c>
      <c r="AS195" s="42">
        <f>AQ195-'Surv-rate CEA'!AH193*UPD</f>
        <v>1.3264081078641875E-4</v>
      </c>
      <c r="AT195" s="12">
        <f t="shared" si="76"/>
        <v>9.6180169513410596E-5</v>
      </c>
      <c r="AU195" s="12">
        <f>'Surv-rate CEA'!AL193*UPFS+'Surv-rate CEA'!AK193*UPD</f>
        <v>3.204952248857533E-2</v>
      </c>
      <c r="AV195" s="12">
        <f t="shared" si="77"/>
        <v>2.3239668752768693E-2</v>
      </c>
      <c r="AW195" s="12">
        <f>AU195-'Surv-rate CEA'!AK193*UPD</f>
        <v>2.2899493491702595E-2</v>
      </c>
      <c r="AX195" s="12">
        <f t="shared" si="78"/>
        <v>1.6604822850108156E-2</v>
      </c>
      <c r="AY195" s="12">
        <f>'Surv-rate CEA'!AO193*UPFS+'Surv-rate CEA'!AN193*UPD</f>
        <v>1.8009545500996576E-2</v>
      </c>
      <c r="AZ195" s="12">
        <f t="shared" si="79"/>
        <v>1.3059036120749422E-2</v>
      </c>
      <c r="BA195" s="12">
        <f>AY195-'Surv-rate CEA'!AN193*UPD</f>
        <v>1.5454372844810604E-3</v>
      </c>
      <c r="BB195" s="12">
        <f t="shared" si="80"/>
        <v>1.1206235781616078E-3</v>
      </c>
    </row>
    <row r="196" spans="1:54">
      <c r="A196" s="12">
        <v>191</v>
      </c>
      <c r="B196" s="12">
        <f t="shared" si="81"/>
        <v>10.931506849315069</v>
      </c>
      <c r="C196" s="12">
        <f>'Surv-rate CEA'!D194*Parameter!$D$57+'Surv-rate CEA'!E194*Parameter!$D$58</f>
        <v>3.4279266547124557E-2</v>
      </c>
      <c r="D196" s="12">
        <f t="shared" si="55"/>
        <v>2.4814259019250814E-2</v>
      </c>
      <c r="E196" s="12">
        <f>C196-'Surv-rate CEA'!E194*Parameter!$D$58</f>
        <v>1.4448677984532296E-3</v>
      </c>
      <c r="F196" s="12">
        <f t="shared" si="56"/>
        <v>1.0459186386063619E-3</v>
      </c>
      <c r="G196" s="12">
        <f>'Surv-rate CEA'!G194*Parameter!$D$57+'Surv-rate CEA'!H194*Parameter!$D$58</f>
        <v>1.4783667375052992E-2</v>
      </c>
      <c r="H196" s="12">
        <f t="shared" si="57"/>
        <v>1.0701680299801654E-2</v>
      </c>
      <c r="I196" s="12">
        <f>G196-'Surv-rate CEA'!H194*Parameter!$D$58</f>
        <v>1.2976596416118015E-4</v>
      </c>
      <c r="J196" s="12">
        <f t="shared" si="58"/>
        <v>9.393568097939508E-5</v>
      </c>
      <c r="K196" s="12">
        <f>'Surv-rate CEA'!K194*Parameter!$D$57+'Surv-rate CEA'!J194*Parameter!$D$58</f>
        <v>3.1848165254493126E-2</v>
      </c>
      <c r="L196" s="12">
        <f t="shared" si="59"/>
        <v>2.3054420398011349E-2</v>
      </c>
      <c r="M196" s="12">
        <f>K196-'Surv-rate CEA'!J194*Parameter!$D$58</f>
        <v>2.8765764205108957E-3</v>
      </c>
      <c r="N196" s="12">
        <f t="shared" si="60"/>
        <v>2.082311542141624E-3</v>
      </c>
      <c r="O196" s="12">
        <f>'Surv-rate CEA'!N194*Parameter!$D$57+'Surv-rate CEA'!M194*Parameter!$D$58</f>
        <v>1.4906122580669879E-2</v>
      </c>
      <c r="P196" s="12">
        <f t="shared" si="61"/>
        <v>1.0790323829739955E-2</v>
      </c>
      <c r="Q196" s="12">
        <f>O196-'Surv-rate CEA'!M194*Parameter!$D$58</f>
        <v>1.2976596416118015E-4</v>
      </c>
      <c r="R196" s="12">
        <f t="shared" si="62"/>
        <v>9.393568097939508E-5</v>
      </c>
      <c r="S196" s="12">
        <f>'Surv-rate CEA'!Q194*Parameter!$D$57+'Surv-rate CEA'!P194*Parameter!$D$58</f>
        <v>3.1848165254493126E-2</v>
      </c>
      <c r="T196" s="12">
        <f t="shared" si="63"/>
        <v>2.3054420398011349E-2</v>
      </c>
      <c r="U196" s="12">
        <f>S196-'Surv-rate CEA'!P194*Parameter!$D$58</f>
        <v>2.8765764205108957E-3</v>
      </c>
      <c r="V196" s="12">
        <f t="shared" si="64"/>
        <v>2.082311542141624E-3</v>
      </c>
      <c r="W196" s="12">
        <f>'Surv-rate CEA'!T194*UPFS+'Surv-rate CEA'!S194*UPD</f>
        <v>1.4783667375052992E-2</v>
      </c>
      <c r="X196" s="12">
        <f t="shared" si="65"/>
        <v>1.0701680299801654E-2</v>
      </c>
      <c r="Y196" s="12">
        <f>W196-'Surv-rate CEA'!S194*UPD</f>
        <v>1.2976596416118015E-4</v>
      </c>
      <c r="Z196" s="12">
        <f t="shared" si="66"/>
        <v>9.393568097939508E-5</v>
      </c>
      <c r="AA196" s="12">
        <f>'Surv-rate CEA'!W194*UPFS+'Surv-rate CEA'!V194*UPD</f>
        <v>3.7511495248242432E-2</v>
      </c>
      <c r="AB196" s="12">
        <f t="shared" si="67"/>
        <v>2.7154022038647255E-2</v>
      </c>
      <c r="AC196" s="12">
        <f>AA196-'Surv-rate CEA'!V194*UPD</f>
        <v>1.567765610112918E-2</v>
      </c>
      <c r="AD196" s="12">
        <f t="shared" si="68"/>
        <v>1.1348825645768964E-2</v>
      </c>
      <c r="AE196" s="12">
        <f>'Surv-rate CEA'!Z194*UPFS+'Surv-rate CEA'!Y194*UPD</f>
        <v>3.1848165254493126E-2</v>
      </c>
      <c r="AF196" s="12">
        <f t="shared" si="69"/>
        <v>2.3054420398011349E-2</v>
      </c>
      <c r="AG196" s="12">
        <f>AE196-'Surv-rate CEA'!Y194*UPD</f>
        <v>2.8765764205108957E-3</v>
      </c>
      <c r="AH196" s="12">
        <f t="shared" si="70"/>
        <v>2.082311542141624E-3</v>
      </c>
      <c r="AI196" s="12">
        <f>'Surv-rate CEA'!AC194*UPFS+'Surv-rate CEA'!AB194*UPD</f>
        <v>1.7830867185898217E-2</v>
      </c>
      <c r="AJ196" s="12">
        <f t="shared" si="71"/>
        <v>1.29075036153553E-2</v>
      </c>
      <c r="AK196" s="12">
        <f>AI196-'Surv-rate CEA'!AB194*UPD</f>
        <v>1.52144654188726E-3</v>
      </c>
      <c r="AL196" s="12">
        <f t="shared" si="72"/>
        <v>1.1013528694504924E-3</v>
      </c>
      <c r="AM196" s="12">
        <f>'Surv-rate CEA'!AF194*UPFS+'Surv-rate CEA'!AE194*UPD</f>
        <v>7.9735679315514119E-2</v>
      </c>
      <c r="AN196" s="12">
        <f t="shared" si="73"/>
        <v>5.7719490494088643E-2</v>
      </c>
      <c r="AO196" s="12">
        <f>AM196-'Surv-rate CEA'!AE194*UPD</f>
        <v>1.0461417844704876E-2</v>
      </c>
      <c r="AP196" s="12">
        <f t="shared" si="74"/>
        <v>7.5728671659369192E-3</v>
      </c>
      <c r="AQ196" s="42">
        <f>'Surv-rate CEA'!AI194*UPFS+'Surv-rate CEA'!AH194*UPD</f>
        <v>1.4783667375052992E-2</v>
      </c>
      <c r="AR196" s="12">
        <f t="shared" si="75"/>
        <v>1.0701680299801654E-2</v>
      </c>
      <c r="AS196" s="42">
        <f>AQ196-'Surv-rate CEA'!AH194*UPD</f>
        <v>1.2976596416118015E-4</v>
      </c>
      <c r="AT196" s="12">
        <f t="shared" si="76"/>
        <v>9.393568097939508E-5</v>
      </c>
      <c r="AU196" s="12">
        <f>'Surv-rate CEA'!AL194*UPFS+'Surv-rate CEA'!AK194*UPD</f>
        <v>3.1779130573418565E-2</v>
      </c>
      <c r="AV196" s="12">
        <f t="shared" si="77"/>
        <v>2.3004447203423286E-2</v>
      </c>
      <c r="AW196" s="12">
        <f>AU196-'Surv-rate CEA'!AK194*UPD</f>
        <v>2.2699658750569118E-2</v>
      </c>
      <c r="AX196" s="12">
        <f t="shared" si="78"/>
        <v>1.6431950523529349E-2</v>
      </c>
      <c r="AY196" s="12">
        <f>'Surv-rate CEA'!AO194*UPFS+'Surv-rate CEA'!AN194*UPD</f>
        <v>1.7830867185898217E-2</v>
      </c>
      <c r="AZ196" s="12">
        <f t="shared" si="79"/>
        <v>1.29075036153553E-2</v>
      </c>
      <c r="BA196" s="12">
        <f>AY196-'Surv-rate CEA'!AN194*UPD</f>
        <v>1.52144654188726E-3</v>
      </c>
      <c r="BB196" s="12">
        <f t="shared" si="80"/>
        <v>1.1013528694504924E-3</v>
      </c>
    </row>
    <row r="197" spans="1:54">
      <c r="A197" s="12">
        <v>192</v>
      </c>
      <c r="B197" s="12">
        <f t="shared" si="81"/>
        <v>10.989041095890411</v>
      </c>
      <c r="C197" s="12">
        <f>'Surv-rate CEA'!D195*Parameter!$D$57+'Surv-rate CEA'!E195*Parameter!$D$58</f>
        <v>3.4001523016553077E-2</v>
      </c>
      <c r="D197" s="12">
        <f t="shared" si="55"/>
        <v>2.4571381833707759E-2</v>
      </c>
      <c r="E197" s="12">
        <f>C197-'Surv-rate CEA'!E195*Parameter!$D$58</f>
        <v>1.4223369733781244E-3</v>
      </c>
      <c r="F197" s="12">
        <f t="shared" si="56"/>
        <v>1.0278593947706369E-3</v>
      </c>
      <c r="G197" s="12">
        <f>'Surv-rate CEA'!G195*Parameter!$D$57+'Surv-rate CEA'!H195*Parameter!$D$58</f>
        <v>1.4630530472155148E-2</v>
      </c>
      <c r="H197" s="12">
        <f t="shared" si="57"/>
        <v>1.0572830825431199E-2</v>
      </c>
      <c r="I197" s="12">
        <f>G197-'Surv-rate CEA'!H195*Parameter!$D$58</f>
        <v>1.2696405381308964E-4</v>
      </c>
      <c r="J197" s="12">
        <f t="shared" si="58"/>
        <v>9.1751250197765551E-5</v>
      </c>
      <c r="K197" s="12">
        <f>'Surv-rate CEA'!K195*Parameter!$D$57+'Surv-rate CEA'!J195*Parameter!$D$58</f>
        <v>3.158320812129975E-2</v>
      </c>
      <c r="L197" s="12">
        <f t="shared" si="59"/>
        <v>2.2823773685199701E-2</v>
      </c>
      <c r="M197" s="12">
        <f>K197-'Surv-rate CEA'!J195*Parameter!$D$58</f>
        <v>2.8366692772550627E-3</v>
      </c>
      <c r="N197" s="12">
        <f t="shared" si="60"/>
        <v>2.0499341724618996E-3</v>
      </c>
      <c r="O197" s="12">
        <f>'Surv-rate CEA'!N195*Parameter!$D$57+'Surv-rate CEA'!M195*Parameter!$D$58</f>
        <v>1.4750341621528062E-2</v>
      </c>
      <c r="P197" s="12">
        <f t="shared" si="61"/>
        <v>1.065941299111078E-2</v>
      </c>
      <c r="Q197" s="12">
        <f>O197-'Surv-rate CEA'!M195*Parameter!$D$58</f>
        <v>1.2696405381308964E-4</v>
      </c>
      <c r="R197" s="12">
        <f t="shared" si="62"/>
        <v>9.1751250197765551E-5</v>
      </c>
      <c r="S197" s="12">
        <f>'Surv-rate CEA'!Q195*Parameter!$D$57+'Surv-rate CEA'!P195*Parameter!$D$58</f>
        <v>3.158320812129975E-2</v>
      </c>
      <c r="T197" s="12">
        <f t="shared" si="63"/>
        <v>2.2823773685199701E-2</v>
      </c>
      <c r="U197" s="12">
        <f>S197-'Surv-rate CEA'!P195*Parameter!$D$58</f>
        <v>2.8366692772550627E-3</v>
      </c>
      <c r="V197" s="12">
        <f t="shared" si="64"/>
        <v>2.0499341724618996E-3</v>
      </c>
      <c r="W197" s="12">
        <f>'Surv-rate CEA'!T195*UPFS+'Surv-rate CEA'!S195*UPD</f>
        <v>1.4630530472155148E-2</v>
      </c>
      <c r="X197" s="12">
        <f t="shared" si="65"/>
        <v>1.0572830825431199E-2</v>
      </c>
      <c r="Y197" s="12">
        <f>W197-'Surv-rate CEA'!S195*UPD</f>
        <v>1.2696405381308964E-4</v>
      </c>
      <c r="Z197" s="12">
        <f t="shared" si="66"/>
        <v>9.1751250197765551E-5</v>
      </c>
      <c r="AA197" s="12">
        <f>'Surv-rate CEA'!W195*UPFS+'Surv-rate CEA'!V195*UPD</f>
        <v>3.7213679183968201E-2</v>
      </c>
      <c r="AB197" s="12">
        <f t="shared" si="67"/>
        <v>2.6892663608663311E-2</v>
      </c>
      <c r="AC197" s="12">
        <f>AA197-'Surv-rate CEA'!V195*UPD</f>
        <v>1.5526783092145158E-2</v>
      </c>
      <c r="AD197" s="12">
        <f t="shared" si="68"/>
        <v>1.122051255823224E-2</v>
      </c>
      <c r="AE197" s="12">
        <f>'Surv-rate CEA'!Z195*UPFS+'Surv-rate CEA'!Y195*UPD</f>
        <v>3.158320812129975E-2</v>
      </c>
      <c r="AF197" s="12">
        <f t="shared" si="69"/>
        <v>2.2823773685199701E-2</v>
      </c>
      <c r="AG197" s="12">
        <f>AE197-'Surv-rate CEA'!Y195*UPD</f>
        <v>2.8366692772550627E-3</v>
      </c>
      <c r="AH197" s="12">
        <f t="shared" si="70"/>
        <v>2.0499341724618996E-3</v>
      </c>
      <c r="AI197" s="12">
        <f>'Surv-rate CEA'!AC195*UPFS+'Surv-rate CEA'!AB195*UPD</f>
        <v>1.7654601447376031E-2</v>
      </c>
      <c r="AJ197" s="12">
        <f t="shared" si="71"/>
        <v>1.2758191833766351E-2</v>
      </c>
      <c r="AK197" s="12">
        <f>AI197-'Surv-rate CEA'!AB195*UPD</f>
        <v>1.4979177427444854E-3</v>
      </c>
      <c r="AL197" s="12">
        <f t="shared" si="72"/>
        <v>1.0824782405935767E-3</v>
      </c>
      <c r="AM197" s="12">
        <f>'Surv-rate CEA'!AF195*UPFS+'Surv-rate CEA'!AE195*UPD</f>
        <v>7.9269495368711487E-2</v>
      </c>
      <c r="AN197" s="12">
        <f t="shared" si="73"/>
        <v>5.7284523329196271E-2</v>
      </c>
      <c r="AO197" s="12">
        <f>AM197-'Surv-rate CEA'!AE195*UPD</f>
        <v>1.0350118932807142E-2</v>
      </c>
      <c r="AP197" s="12">
        <f t="shared" si="74"/>
        <v>7.4795686122201728E-3</v>
      </c>
      <c r="AQ197" s="42">
        <f>'Surv-rate CEA'!AI195*UPFS+'Surv-rate CEA'!AH195*UPD</f>
        <v>1.4630530472155148E-2</v>
      </c>
      <c r="AR197" s="12">
        <f t="shared" si="75"/>
        <v>1.0572830825431199E-2</v>
      </c>
      <c r="AS197" s="42">
        <f>AQ197-'Surv-rate CEA'!AH195*UPD</f>
        <v>1.2696405381308964E-4</v>
      </c>
      <c r="AT197" s="12">
        <f t="shared" si="76"/>
        <v>9.1751250197765551E-5</v>
      </c>
      <c r="AU197" s="12">
        <f>'Surv-rate CEA'!AL195*UPFS+'Surv-rate CEA'!AK195*UPD</f>
        <v>3.1511988142339568E-2</v>
      </c>
      <c r="AV197" s="12">
        <f t="shared" si="77"/>
        <v>2.2772306187806502E-2</v>
      </c>
      <c r="AW197" s="12">
        <f>AU197-'Surv-rate CEA'!AK195*UPD</f>
        <v>2.2502321297117541E-2</v>
      </c>
      <c r="AX197" s="12">
        <f t="shared" si="78"/>
        <v>1.6261422421197796E-2</v>
      </c>
      <c r="AY197" s="12">
        <f>'Surv-rate CEA'!AO195*UPFS+'Surv-rate CEA'!AN195*UPD</f>
        <v>1.7654601447376031E-2</v>
      </c>
      <c r="AZ197" s="12">
        <f t="shared" si="79"/>
        <v>1.2758191833766351E-2</v>
      </c>
      <c r="BA197" s="12">
        <f>AY197-'Surv-rate CEA'!AN195*UPD</f>
        <v>1.4979177427444854E-3</v>
      </c>
      <c r="BB197" s="12">
        <f t="shared" si="80"/>
        <v>1.0824782405935767E-3</v>
      </c>
    </row>
    <row r="198" spans="1:54">
      <c r="A198" s="12">
        <v>193</v>
      </c>
      <c r="B198" s="12">
        <f t="shared" si="81"/>
        <v>11.046575342465754</v>
      </c>
      <c r="C198" s="12">
        <f>'Surv-rate CEA'!D196*Parameter!$D$57+'Surv-rate CEA'!E196*Parameter!$D$58</f>
        <v>3.3727022761820831E-2</v>
      </c>
      <c r="D198" s="12">
        <f t="shared" ref="D198:D261" si="82">C198/(1+DISC)^($B198)</f>
        <v>2.4331598183557616E-2</v>
      </c>
      <c r="E198" s="12">
        <f>C198-'Surv-rate CEA'!E196*Parameter!$D$58</f>
        <v>1.4002411528520539E-3</v>
      </c>
      <c r="F198" s="12">
        <f t="shared" ref="F198:F261" si="83">E198/(1+DISC)^($B198)</f>
        <v>1.0101723277467941E-3</v>
      </c>
      <c r="G198" s="12">
        <f>'Surv-rate CEA'!G196*Parameter!$D$57+'Surv-rate CEA'!H196*Parameter!$D$58</f>
        <v>1.447952372710095E-2</v>
      </c>
      <c r="H198" s="12">
        <f t="shared" ref="H198:H261" si="84">G198/(1+DISC)^($B198)</f>
        <v>1.0445925088173677E-2</v>
      </c>
      <c r="I198" s="12">
        <f>G198-'Surv-rate CEA'!H196*Parameter!$D$58</f>
        <v>1.2423295205036926E-4</v>
      </c>
      <c r="J198" s="12">
        <f t="shared" ref="J198:J261" si="85">I198/(1+DISC)^($B198)</f>
        <v>8.9625055012818245E-5</v>
      </c>
      <c r="K198" s="12">
        <f>'Surv-rate CEA'!K196*Parameter!$D$57+'Surv-rate CEA'!J196*Parameter!$D$58</f>
        <v>3.132140299980412E-2</v>
      </c>
      <c r="L198" s="12">
        <f t="shared" ref="L198:L261" si="86">K198/(1+DISC)^($B198)</f>
        <v>2.2596118184472869E-2</v>
      </c>
      <c r="M198" s="12">
        <f>K198-'Surv-rate CEA'!J196*Parameter!$D$58</f>
        <v>2.7974643506892376E-3</v>
      </c>
      <c r="N198" s="12">
        <f t="shared" ref="N198:N261" si="87">M198/(1+DISC)^($B198)</f>
        <v>2.0181674200679639E-3</v>
      </c>
      <c r="O198" s="12">
        <f>'Surv-rate CEA'!N196*Parameter!$D$57+'Surv-rate CEA'!M196*Parameter!$D$58</f>
        <v>1.4596757639599185E-2</v>
      </c>
      <c r="P198" s="12">
        <f t="shared" ref="P198:P261" si="88">O198/(1+DISC)^($B198)</f>
        <v>1.0530500844312533E-2</v>
      </c>
      <c r="Q198" s="12">
        <f>O198-'Surv-rate CEA'!M196*Parameter!$D$58</f>
        <v>1.2423295205036926E-4</v>
      </c>
      <c r="R198" s="12">
        <f t="shared" ref="R198:R261" si="89">Q198/(1+DISC)^($B198)</f>
        <v>8.9625055012818245E-5</v>
      </c>
      <c r="S198" s="12">
        <f>'Surv-rate CEA'!Q196*Parameter!$D$57+'Surv-rate CEA'!P196*Parameter!$D$58</f>
        <v>3.132140299980412E-2</v>
      </c>
      <c r="T198" s="12">
        <f t="shared" ref="T198:T261" si="90">S198/(1+DISC)^($B198)</f>
        <v>2.2596118184472869E-2</v>
      </c>
      <c r="U198" s="12">
        <f>S198-'Surv-rate CEA'!P196*Parameter!$D$58</f>
        <v>2.7974643506892376E-3</v>
      </c>
      <c r="V198" s="12">
        <f t="shared" ref="V198:V261" si="91">U198/(1+DISC)^($B198)</f>
        <v>2.0181674200679639E-3</v>
      </c>
      <c r="W198" s="12">
        <f>'Surv-rate CEA'!T196*UPFS+'Surv-rate CEA'!S196*UPD</f>
        <v>1.447952372710095E-2</v>
      </c>
      <c r="X198" s="12">
        <f t="shared" ref="X198:X261" si="92">W198/(1+DISC)^($B198)</f>
        <v>1.0445925088173677E-2</v>
      </c>
      <c r="Y198" s="12">
        <f>W198-'Surv-rate CEA'!S196*UPD</f>
        <v>1.2423295205036926E-4</v>
      </c>
      <c r="Z198" s="12">
        <f t="shared" ref="Z198:Z261" si="93">Y198/(1+DISC)^($B198)</f>
        <v>8.9625055012818245E-5</v>
      </c>
      <c r="AA198" s="12">
        <f>'Surv-rate CEA'!W196*UPFS+'Surv-rate CEA'!V196*UPD</f>
        <v>3.691929157235975E-2</v>
      </c>
      <c r="AB198" s="12">
        <f t="shared" ref="AB198:AB261" si="94">AA198/(1+DISC)^($B198)</f>
        <v>2.6634588356762665E-2</v>
      </c>
      <c r="AC198" s="12">
        <f>AA198-'Surv-rate CEA'!V196*UPD</f>
        <v>1.5377927352896718E-2</v>
      </c>
      <c r="AD198" s="12">
        <f t="shared" ref="AD198:AD261" si="95">AC198/(1+DISC)^($B198)</f>
        <v>1.1094058075893514E-2</v>
      </c>
      <c r="AE198" s="12">
        <f>'Surv-rate CEA'!Z196*UPFS+'Surv-rate CEA'!Y196*UPD</f>
        <v>3.132140299980412E-2</v>
      </c>
      <c r="AF198" s="12">
        <f t="shared" ref="AF198:AF261" si="96">AE198/(1+DISC)^($B198)</f>
        <v>2.2596118184472869E-2</v>
      </c>
      <c r="AG198" s="12">
        <f>AE198-'Surv-rate CEA'!Y196*UPD</f>
        <v>2.7974643506892376E-3</v>
      </c>
      <c r="AH198" s="12">
        <f t="shared" ref="AH198:AH261" si="97">AG198/(1+DISC)^($B198)</f>
        <v>2.0181674200679639E-3</v>
      </c>
      <c r="AI198" s="12">
        <f>'Surv-rate CEA'!AC196*UPFS+'Surv-rate CEA'!AB196*UPD</f>
        <v>1.7480706484951213E-2</v>
      </c>
      <c r="AJ198" s="12">
        <f t="shared" ref="AJ198:AJ261" si="98">AI198/(1+DISC)^($B198)</f>
        <v>1.2611060548102177E-2</v>
      </c>
      <c r="AK198" s="12">
        <f>AI198-'Surv-rate CEA'!AB196*UPD</f>
        <v>1.4748401995381272E-3</v>
      </c>
      <c r="AL198" s="12">
        <f t="shared" ref="AL198:AL261" si="99">AK198/(1+DISC)^($B198)</f>
        <v>1.0639901236922076E-3</v>
      </c>
      <c r="AM198" s="12">
        <f>'Surv-rate CEA'!AF196*UPFS+'Surv-rate CEA'!AE196*UPD</f>
        <v>7.8807715957171204E-2</v>
      </c>
      <c r="AN198" s="12">
        <f t="shared" ref="AN198:AN261" si="100">AM198/(1+DISC)^($B198)</f>
        <v>5.6854045255499745E-2</v>
      </c>
      <c r="AO198" s="12">
        <f>AM198-'Surv-rate CEA'!AE196*UPD</f>
        <v>1.0240420547829324E-2</v>
      </c>
      <c r="AP198" s="12">
        <f t="shared" ref="AP198:AP261" si="101">AO198/(1+DISC)^($B198)</f>
        <v>7.3877199229837468E-3</v>
      </c>
      <c r="AQ198" s="42">
        <f>'Surv-rate CEA'!AI196*UPFS+'Surv-rate CEA'!AH196*UPD</f>
        <v>1.447952372710095E-2</v>
      </c>
      <c r="AR198" s="12">
        <f t="shared" ref="AR198:AR261" si="102">AQ198/(1+DISC)^($B198)</f>
        <v>1.0445925088173677E-2</v>
      </c>
      <c r="AS198" s="42">
        <f>AQ198-'Surv-rate CEA'!AH196*UPD</f>
        <v>1.2423295205036926E-4</v>
      </c>
      <c r="AT198" s="12">
        <f t="shared" ref="AT198:AT261" si="103">AS198/(1+DISC)^($B198)</f>
        <v>8.9625055012818245E-5</v>
      </c>
      <c r="AU198" s="12">
        <f>'Surv-rate CEA'!AL196*UPFS+'Surv-rate CEA'!AK196*UPD</f>
        <v>3.1248043620885017E-2</v>
      </c>
      <c r="AV198" s="12">
        <f t="shared" ref="AV198:AV261" si="104">AU198/(1+DISC)^($B198)</f>
        <v>2.2543194718815662E-2</v>
      </c>
      <c r="AW198" s="12">
        <f>AU198-'Surv-rate CEA'!AK196*UPD</f>
        <v>2.2307439884182979E-2</v>
      </c>
      <c r="AX198" s="12">
        <f t="shared" ref="AX198:AX261" si="105">AW198/(1+DISC)^($B198)</f>
        <v>1.6093198252299701E-2</v>
      </c>
      <c r="AY198" s="12">
        <f>'Surv-rate CEA'!AO196*UPFS+'Surv-rate CEA'!AN196*UPD</f>
        <v>1.7480706484951213E-2</v>
      </c>
      <c r="AZ198" s="12">
        <f t="shared" ref="AZ198:AZ261" si="106">AY198/(1+DISC)^($B198)</f>
        <v>1.2611060548102177E-2</v>
      </c>
      <c r="BA198" s="12">
        <f>AY198-'Surv-rate CEA'!AN196*UPD</f>
        <v>1.4748401995381272E-3</v>
      </c>
      <c r="BB198" s="12">
        <f t="shared" ref="BB198:BB261" si="107">BA198/(1+DISC)^($B198)</f>
        <v>1.0639901236922076E-3</v>
      </c>
    </row>
    <row r="199" spans="1:54">
      <c r="A199" s="12">
        <v>194</v>
      </c>
      <c r="B199" s="12">
        <f t="shared" ref="B199:B262" si="108">A198*21/365</f>
        <v>11.104109589041096</v>
      </c>
      <c r="C199" s="12">
        <f>'Surv-rate CEA'!D197*Parameter!$D$57+'Surv-rate CEA'!E197*Parameter!$D$58</f>
        <v>3.3455715390271597E-2</v>
      </c>
      <c r="D199" s="12">
        <f t="shared" si="82"/>
        <v>2.4094857988361792E-2</v>
      </c>
      <c r="E199" s="12">
        <f>C199-'Surv-rate CEA'!E197*Parameter!$D$58</f>
        <v>1.378570258762167E-3</v>
      </c>
      <c r="F199" s="12">
        <f t="shared" si="83"/>
        <v>9.9284843335056632E-4</v>
      </c>
      <c r="G199" s="12">
        <f>'Surv-rate CEA'!G197*Parameter!$D$57+'Surv-rate CEA'!H197*Parameter!$D$58</f>
        <v>1.4330609448930833E-2</v>
      </c>
      <c r="H199" s="12">
        <f t="shared" si="84"/>
        <v>1.0320927098126565E-2</v>
      </c>
      <c r="I199" s="12">
        <f>G199-'Surv-rate CEA'!H197*Parameter!$D$58</f>
        <v>1.2157060150577194E-4</v>
      </c>
      <c r="J199" s="12">
        <f t="shared" si="85"/>
        <v>8.7555335304325034E-5</v>
      </c>
      <c r="K199" s="12">
        <f>'Surv-rate CEA'!K197*Parameter!$D$57+'Surv-rate CEA'!J197*Parameter!$D$58</f>
        <v>3.1062700242222005E-2</v>
      </c>
      <c r="L199" s="12">
        <f t="shared" si="86"/>
        <v>2.2371404776148615E-2</v>
      </c>
      <c r="M199" s="12">
        <f>K199-'Surv-rate CEA'!J197*Parameter!$D$58</f>
        <v>2.7589465540128061E-3</v>
      </c>
      <c r="N199" s="12">
        <f t="shared" si="87"/>
        <v>1.9869975769745167E-3</v>
      </c>
      <c r="O199" s="12">
        <f>'Surv-rate CEA'!N197*Parameter!$D$57+'Surv-rate CEA'!M197*Parameter!$D$58</f>
        <v>1.4445331002464449E-2</v>
      </c>
      <c r="P199" s="12">
        <f t="shared" si="88"/>
        <v>1.0403549738484168E-2</v>
      </c>
      <c r="Q199" s="12">
        <f>O199-'Surv-rate CEA'!M197*Parameter!$D$58</f>
        <v>1.2157060150577194E-4</v>
      </c>
      <c r="R199" s="12">
        <f t="shared" si="89"/>
        <v>8.7555335304325034E-5</v>
      </c>
      <c r="S199" s="12">
        <f>'Surv-rate CEA'!Q197*Parameter!$D$57+'Surv-rate CEA'!P197*Parameter!$D$58</f>
        <v>3.1062700242222005E-2</v>
      </c>
      <c r="T199" s="12">
        <f t="shared" si="90"/>
        <v>2.2371404776148615E-2</v>
      </c>
      <c r="U199" s="12">
        <f>S199-'Surv-rate CEA'!P197*Parameter!$D$58</f>
        <v>2.7589465540128061E-3</v>
      </c>
      <c r="V199" s="12">
        <f t="shared" si="91"/>
        <v>1.9869975769745167E-3</v>
      </c>
      <c r="W199" s="12">
        <f>'Surv-rate CEA'!T197*UPFS+'Surv-rate CEA'!S197*UPD</f>
        <v>1.4330609448930833E-2</v>
      </c>
      <c r="X199" s="12">
        <f t="shared" si="92"/>
        <v>1.0320927098126565E-2</v>
      </c>
      <c r="Y199" s="12">
        <f>W199-'Surv-rate CEA'!S197*UPD</f>
        <v>1.2157060150577194E-4</v>
      </c>
      <c r="Z199" s="12">
        <f t="shared" si="93"/>
        <v>8.7555335304325034E-5</v>
      </c>
      <c r="AA199" s="12">
        <f>'Surv-rate CEA'!W197*UPFS+'Surv-rate CEA'!V197*UPD</f>
        <v>3.6628279723146258E-2</v>
      </c>
      <c r="AB199" s="12">
        <f t="shared" si="94"/>
        <v>2.6379743729641893E-2</v>
      </c>
      <c r="AC199" s="12">
        <f>AA199-'Surv-rate CEA'!V197*UPD</f>
        <v>1.5231053890708942E-2</v>
      </c>
      <c r="AD199" s="12">
        <f t="shared" si="95"/>
        <v>1.0969428578306005E-2</v>
      </c>
      <c r="AE199" s="12">
        <f>'Surv-rate CEA'!Z197*UPFS+'Surv-rate CEA'!Y197*UPD</f>
        <v>3.1062700242222005E-2</v>
      </c>
      <c r="AF199" s="12">
        <f t="shared" si="96"/>
        <v>2.2371404776148615E-2</v>
      </c>
      <c r="AG199" s="12">
        <f>AE199-'Surv-rate CEA'!Y197*UPD</f>
        <v>2.7589465540128061E-3</v>
      </c>
      <c r="AH199" s="12">
        <f t="shared" si="97"/>
        <v>1.9869975769745167E-3</v>
      </c>
      <c r="AI199" s="12">
        <f>'Surv-rate CEA'!AC197*UPFS+'Surv-rate CEA'!AB197*UPD</f>
        <v>1.7309141388923029E-2</v>
      </c>
      <c r="AJ199" s="12">
        <f t="shared" si="98"/>
        <v>1.2466070409836483E-2</v>
      </c>
      <c r="AK199" s="12">
        <f>AI199-'Surv-rate CEA'!AB197*UPD</f>
        <v>1.4522035146198459E-3</v>
      </c>
      <c r="AL199" s="12">
        <f t="shared" si="99"/>
        <v>1.0458792181481733E-3</v>
      </c>
      <c r="AM199" s="12">
        <f>'Surv-rate CEA'!AF197*UPFS+'Surv-rate CEA'!AE197*UPD</f>
        <v>7.8350282021302786E-2</v>
      </c>
      <c r="AN199" s="12">
        <f t="shared" si="100"/>
        <v>5.6427994339058166E-2</v>
      </c>
      <c r="AO199" s="12">
        <f>AM199-'Surv-rate CEA'!AE197*UPD</f>
        <v>1.0132293348934854E-2</v>
      </c>
      <c r="AP199" s="12">
        <f t="shared" si="101"/>
        <v>7.2972933470733387E-3</v>
      </c>
      <c r="AQ199" s="42">
        <f>'Surv-rate CEA'!AI197*UPFS+'Surv-rate CEA'!AH197*UPD</f>
        <v>1.4330609448930833E-2</v>
      </c>
      <c r="AR199" s="12">
        <f t="shared" si="102"/>
        <v>1.0320927098126565E-2</v>
      </c>
      <c r="AS199" s="42">
        <f>AQ199-'Surv-rate CEA'!AH197*UPD</f>
        <v>1.2157060150577194E-4</v>
      </c>
      <c r="AT199" s="12">
        <f t="shared" si="103"/>
        <v>8.7555335304325034E-5</v>
      </c>
      <c r="AU199" s="12">
        <f>'Surv-rate CEA'!AL197*UPFS+'Surv-rate CEA'!AK197*UPD</f>
        <v>3.0987246460780847E-2</v>
      </c>
      <c r="AV199" s="12">
        <f t="shared" si="104"/>
        <v>2.231706284600898E-2</v>
      </c>
      <c r="AW199" s="12">
        <f>AU199-'Surv-rate CEA'!AK197*UPD</f>
        <v>2.2114974117856137E-2</v>
      </c>
      <c r="AX199" s="12">
        <f t="shared" si="105"/>
        <v>1.5927238577029108E-2</v>
      </c>
      <c r="AY199" s="12">
        <f>'Surv-rate CEA'!AO197*UPFS+'Surv-rate CEA'!AN197*UPD</f>
        <v>1.7309141388923029E-2</v>
      </c>
      <c r="AZ199" s="12">
        <f t="shared" si="106"/>
        <v>1.2466070409836483E-2</v>
      </c>
      <c r="BA199" s="12">
        <f>AY199-'Surv-rate CEA'!AN197*UPD</f>
        <v>1.4522035146198459E-3</v>
      </c>
      <c r="BB199" s="12">
        <f t="shared" si="107"/>
        <v>1.0458792181481733E-3</v>
      </c>
    </row>
    <row r="200" spans="1:54">
      <c r="A200" s="12">
        <v>195</v>
      </c>
      <c r="B200" s="12">
        <f t="shared" si="108"/>
        <v>11.161643835616438</v>
      </c>
      <c r="C200" s="12">
        <f>'Surv-rate CEA'!D198*Parameter!$D$57+'Surv-rate CEA'!E198*Parameter!$D$58</f>
        <v>3.3187551495778005E-2</v>
      </c>
      <c r="D200" s="12">
        <f t="shared" si="82"/>
        <v>2.3861112168328473E-2</v>
      </c>
      <c r="E200" s="12">
        <f>C200-'Surv-rate CEA'!E198*Parameter!$D$58</f>
        <v>1.3573144864393594E-3</v>
      </c>
      <c r="F200" s="12">
        <f t="shared" si="83"/>
        <v>9.7587895909545682E-4</v>
      </c>
      <c r="G200" s="12">
        <f>'Surv-rate CEA'!G198*Parameter!$D$57+'Surv-rate CEA'!H198*Parameter!$D$58</f>
        <v>1.4183750762126223E-2</v>
      </c>
      <c r="H200" s="12">
        <f t="shared" si="84"/>
        <v>1.0197801665053938E-2</v>
      </c>
      <c r="I200" s="12">
        <f>G200-'Surv-rate CEA'!H198*Parameter!$D$58</f>
        <v>1.1897501253526482E-4</v>
      </c>
      <c r="J200" s="12">
        <f t="shared" si="85"/>
        <v>8.5540390639947972E-5</v>
      </c>
      <c r="K200" s="12">
        <f>'Surv-rate CEA'!K198*Parameter!$D$57+'Surv-rate CEA'!J198*Parameter!$D$58</f>
        <v>3.0807051182820386E-2</v>
      </c>
      <c r="L200" s="12">
        <f t="shared" si="86"/>
        <v>2.2149585332989361E-2</v>
      </c>
      <c r="M200" s="12">
        <f>K200-'Surv-rate CEA'!J198*Parameter!$D$58</f>
        <v>2.7211011849284407E-3</v>
      </c>
      <c r="N200" s="12">
        <f t="shared" si="87"/>
        <v>1.9564112948558137E-3</v>
      </c>
      <c r="O200" s="12">
        <f>'Surv-rate CEA'!N198*Parameter!$D$57+'Surv-rate CEA'!M198*Parameter!$D$58</f>
        <v>1.4296022957053867E-2</v>
      </c>
      <c r="P200" s="12">
        <f t="shared" si="88"/>
        <v>1.0278522878756425E-2</v>
      </c>
      <c r="Q200" s="12">
        <f>O200-'Surv-rate CEA'!M198*Parameter!$D$58</f>
        <v>1.1897501253526482E-4</v>
      </c>
      <c r="R200" s="12">
        <f t="shared" si="89"/>
        <v>8.5540390639947972E-5</v>
      </c>
      <c r="S200" s="12">
        <f>'Surv-rate CEA'!Q198*Parameter!$D$57+'Surv-rate CEA'!P198*Parameter!$D$58</f>
        <v>3.0807051182820386E-2</v>
      </c>
      <c r="T200" s="12">
        <f t="shared" si="90"/>
        <v>2.2149585332989361E-2</v>
      </c>
      <c r="U200" s="12">
        <f>S200-'Surv-rate CEA'!P198*Parameter!$D$58</f>
        <v>2.7211011849284407E-3</v>
      </c>
      <c r="V200" s="12">
        <f t="shared" si="91"/>
        <v>1.9564112948558137E-3</v>
      </c>
      <c r="W200" s="12">
        <f>'Surv-rate CEA'!T198*UPFS+'Surv-rate CEA'!S198*UPD</f>
        <v>1.4183750762126223E-2</v>
      </c>
      <c r="X200" s="12">
        <f t="shared" si="92"/>
        <v>1.0197801665053938E-2</v>
      </c>
      <c r="Y200" s="12">
        <f>W200-'Surv-rate CEA'!S198*UPD</f>
        <v>1.1897501253526482E-4</v>
      </c>
      <c r="Z200" s="12">
        <f t="shared" si="93"/>
        <v>8.5540390639947972E-5</v>
      </c>
      <c r="AA200" s="12">
        <f>'Surv-rate CEA'!W198*UPFS+'Surv-rate CEA'!V198*UPD</f>
        <v>3.634059196825154E-2</v>
      </c>
      <c r="AB200" s="12">
        <f t="shared" si="94"/>
        <v>2.612807821415266E-2</v>
      </c>
      <c r="AC200" s="12">
        <f>AA200-'Surv-rate CEA'!V198*UPD</f>
        <v>1.5086128463992769E-2</v>
      </c>
      <c r="AD200" s="12">
        <f t="shared" si="95"/>
        <v>1.0846591183773791E-2</v>
      </c>
      <c r="AE200" s="12">
        <f>'Surv-rate CEA'!Z198*UPFS+'Surv-rate CEA'!Y198*UPD</f>
        <v>3.0807051182820386E-2</v>
      </c>
      <c r="AF200" s="12">
        <f t="shared" si="96"/>
        <v>2.2149585332989361E-2</v>
      </c>
      <c r="AG200" s="12">
        <f>AE200-'Surv-rate CEA'!Y198*UPD</f>
        <v>2.7211011849284407E-3</v>
      </c>
      <c r="AH200" s="12">
        <f t="shared" si="97"/>
        <v>1.9564112948558137E-3</v>
      </c>
      <c r="AI200" s="12">
        <f>'Surv-rate CEA'!AC198*UPFS+'Surv-rate CEA'!AB198*UPD</f>
        <v>1.7139866117743929E-2</v>
      </c>
      <c r="AJ200" s="12">
        <f t="shared" si="98"/>
        <v>1.2323182927117989E-2</v>
      </c>
      <c r="AK200" s="12">
        <f>AI200-'Surv-rate CEA'!AB198*UPD</f>
        <v>1.4299975711693259E-3</v>
      </c>
      <c r="AL200" s="12">
        <f t="shared" si="99"/>
        <v>1.0281364821520308E-3</v>
      </c>
      <c r="AM200" s="12">
        <f>'Surv-rate CEA'!AF198*UPFS+'Surv-rate CEA'!AE198*UPD</f>
        <v>7.789713553903399E-2</v>
      </c>
      <c r="AN200" s="12">
        <f t="shared" si="100"/>
        <v>5.6006309743122651E-2</v>
      </c>
      <c r="AO200" s="12">
        <f>AM200-'Surv-rate CEA'!AE198*UPD</f>
        <v>1.0025708653040893E-2</v>
      </c>
      <c r="AP200" s="12">
        <f t="shared" si="101"/>
        <v>7.2082617715146409E-3</v>
      </c>
      <c r="AQ200" s="42">
        <f>'Surv-rate CEA'!AI198*UPFS+'Surv-rate CEA'!AH198*UPD</f>
        <v>1.4183750762126223E-2</v>
      </c>
      <c r="AR200" s="12">
        <f t="shared" si="102"/>
        <v>1.0197801665053938E-2</v>
      </c>
      <c r="AS200" s="42">
        <f>AQ200-'Surv-rate CEA'!AH198*UPD</f>
        <v>1.1897501253526482E-4</v>
      </c>
      <c r="AT200" s="12">
        <f t="shared" si="103"/>
        <v>8.5540390639947972E-5</v>
      </c>
      <c r="AU200" s="12">
        <f>'Surv-rate CEA'!AL198*UPFS+'Surv-rate CEA'!AK198*UPD</f>
        <v>3.0729547115274113E-2</v>
      </c>
      <c r="AV200" s="12">
        <f t="shared" si="104"/>
        <v>2.2093861630399895E-2</v>
      </c>
      <c r="AW200" s="12">
        <f>AU200-'Surv-rate CEA'!AK198*UPD</f>
        <v>2.1924884436198794E-2</v>
      </c>
      <c r="AX200" s="12">
        <f t="shared" si="105"/>
        <v>1.5763504785109923E-2</v>
      </c>
      <c r="AY200" s="12">
        <f>'Surv-rate CEA'!AO198*UPFS+'Surv-rate CEA'!AN198*UPD</f>
        <v>1.7139866117743929E-2</v>
      </c>
      <c r="AZ200" s="12">
        <f t="shared" si="106"/>
        <v>1.2323182927117989E-2</v>
      </c>
      <c r="BA200" s="12">
        <f>AY200-'Surv-rate CEA'!AN198*UPD</f>
        <v>1.4299975711693259E-3</v>
      </c>
      <c r="BB200" s="12">
        <f t="shared" si="107"/>
        <v>1.0281364821520308E-3</v>
      </c>
    </row>
    <row r="201" spans="1:54">
      <c r="A201" s="12">
        <v>196</v>
      </c>
      <c r="B201" s="12">
        <f t="shared" si="108"/>
        <v>11.219178082191782</v>
      </c>
      <c r="C201" s="12">
        <f>'Surv-rate CEA'!D199*Parameter!$D$57+'Surv-rate CEA'!E199*Parameter!$D$58</f>
        <v>3.2922482635332234E-2</v>
      </c>
      <c r="D201" s="12">
        <f t="shared" si="82"/>
        <v>2.363031262031292E-2</v>
      </c>
      <c r="E201" s="12">
        <f>C201-'Surv-rate CEA'!E199*Parameter!$D$58</f>
        <v>1.3364642961352646E-3</v>
      </c>
      <c r="F201" s="12">
        <f t="shared" si="83"/>
        <v>9.5925539617933099E-4</v>
      </c>
      <c r="G201" s="12">
        <f>'Surv-rate CEA'!G199*Parameter!$D$57+'Surv-rate CEA'!H199*Parameter!$D$58</f>
        <v>1.4038911585666903E-2</v>
      </c>
      <c r="H201" s="12">
        <f t="shared" si="84"/>
        <v>1.0076514377509798E-2</v>
      </c>
      <c r="I201" s="12">
        <f>G201-'Surv-rate CEA'!H199*Parameter!$D$58</f>
        <v>1.1644426072328004E-4</v>
      </c>
      <c r="J201" s="12">
        <f t="shared" si="85"/>
        <v>8.3578578025562221E-5</v>
      </c>
      <c r="K201" s="12">
        <f>'Surv-rate CEA'!K199*Parameter!$D$57+'Surv-rate CEA'!J199*Parameter!$D$58</f>
        <v>3.0554408114427098E-2</v>
      </c>
      <c r="L201" s="12">
        <f t="shared" si="86"/>
        <v>2.1930612696190798E-2</v>
      </c>
      <c r="M201" s="12">
        <f>K201-'Surv-rate CEA'!J199*Parameter!$D$58</f>
        <v>2.6839139142744786E-3</v>
      </c>
      <c r="N201" s="12">
        <f t="shared" si="87"/>
        <v>1.9263955741979739E-3</v>
      </c>
      <c r="O201" s="12">
        <f>'Surv-rate CEA'!N199*Parameter!$D$57+'Surv-rate CEA'!M199*Parameter!$D$58</f>
        <v>1.4148795606349435E-2</v>
      </c>
      <c r="P201" s="12">
        <f t="shared" si="88"/>
        <v>1.0155384303252229E-2</v>
      </c>
      <c r="Q201" s="12">
        <f>O201-'Surv-rate CEA'!M199*Parameter!$D$58</f>
        <v>1.1644426072328004E-4</v>
      </c>
      <c r="R201" s="12">
        <f t="shared" si="89"/>
        <v>8.3578578025562221E-5</v>
      </c>
      <c r="S201" s="12">
        <f>'Surv-rate CEA'!Q199*Parameter!$D$57+'Surv-rate CEA'!P199*Parameter!$D$58</f>
        <v>3.0554408114427098E-2</v>
      </c>
      <c r="T201" s="12">
        <f t="shared" si="90"/>
        <v>2.1930612696190798E-2</v>
      </c>
      <c r="U201" s="12">
        <f>S201-'Surv-rate CEA'!P199*Parameter!$D$58</f>
        <v>2.6839139142744786E-3</v>
      </c>
      <c r="V201" s="12">
        <f t="shared" si="91"/>
        <v>1.9263955741979739E-3</v>
      </c>
      <c r="W201" s="12">
        <f>'Surv-rate CEA'!T199*UPFS+'Surv-rate CEA'!S199*UPD</f>
        <v>1.4038911585666903E-2</v>
      </c>
      <c r="X201" s="12">
        <f t="shared" si="92"/>
        <v>1.0076514377509798E-2</v>
      </c>
      <c r="Y201" s="12">
        <f>W201-'Surv-rate CEA'!S199*UPD</f>
        <v>1.1644426072328004E-4</v>
      </c>
      <c r="Z201" s="12">
        <f t="shared" si="93"/>
        <v>8.3578578025562221E-5</v>
      </c>
      <c r="AA201" s="12">
        <f>'Surv-rate CEA'!W199*UPFS+'Surv-rate CEA'!V199*UPD</f>
        <v>3.6056177637731265E-2</v>
      </c>
      <c r="AB201" s="12">
        <f t="shared" si="94"/>
        <v>2.5879541312560178E-2</v>
      </c>
      <c r="AC201" s="12">
        <f>AA201-'Surv-rate CEA'!V199*UPD</f>
        <v>1.4943117562965354E-2</v>
      </c>
      <c r="AD201" s="12">
        <f t="shared" si="95"/>
        <v>1.0725513730122026E-2</v>
      </c>
      <c r="AE201" s="12">
        <f>'Surv-rate CEA'!Z199*UPFS+'Surv-rate CEA'!Y199*UPD</f>
        <v>3.0554408114427098E-2</v>
      </c>
      <c r="AF201" s="12">
        <f t="shared" si="96"/>
        <v>2.1930612696190798E-2</v>
      </c>
      <c r="AG201" s="12">
        <f>AE201-'Surv-rate CEA'!Y199*UPD</f>
        <v>2.6839139142744786E-3</v>
      </c>
      <c r="AH201" s="12">
        <f t="shared" si="97"/>
        <v>1.9263955741979739E-3</v>
      </c>
      <c r="AI201" s="12">
        <f>'Surv-rate CEA'!AC199*UPFS+'Surv-rate CEA'!AB199*UPD</f>
        <v>1.6972841476062005E-2</v>
      </c>
      <c r="AJ201" s="12">
        <f t="shared" si="98"/>
        <v>1.2182360442767113E-2</v>
      </c>
      <c r="AK201" s="12">
        <f>AI201-'Surv-rate CEA'!AB199*UPD</f>
        <v>1.4082125244749243E-3</v>
      </c>
      <c r="AL201" s="12">
        <f t="shared" si="99"/>
        <v>1.0107531244764134E-3</v>
      </c>
      <c r="AM201" s="12">
        <f>'Surv-rate CEA'!AF199*UPFS+'Surv-rate CEA'!AE199*UPD</f>
        <v>7.7448219503154947E-2</v>
      </c>
      <c r="AN201" s="12">
        <f t="shared" si="100"/>
        <v>5.558893170413845E-2</v>
      </c>
      <c r="AO201" s="12">
        <f>AM201-'Surv-rate CEA'!AE199*UPD</f>
        <v>9.9206384173297774E-3</v>
      </c>
      <c r="AP201" s="12">
        <f t="shared" si="101"/>
        <v>7.120598704272757E-3</v>
      </c>
      <c r="AQ201" s="42">
        <f>'Surv-rate CEA'!AI199*UPFS+'Surv-rate CEA'!AH199*UPD</f>
        <v>1.4038911585666903E-2</v>
      </c>
      <c r="AR201" s="12">
        <f t="shared" si="102"/>
        <v>1.0076514377509798E-2</v>
      </c>
      <c r="AS201" s="42">
        <f>AQ201-'Surv-rate CEA'!AH199*UPD</f>
        <v>1.1644426072328004E-4</v>
      </c>
      <c r="AT201" s="12">
        <f t="shared" si="103"/>
        <v>8.3578578025562221E-5</v>
      </c>
      <c r="AU201" s="12">
        <f>'Surv-rate CEA'!AL199*UPFS+'Surv-rate CEA'!AK199*UPD</f>
        <v>3.0474897015168957E-2</v>
      </c>
      <c r="AV201" s="12">
        <f t="shared" si="104"/>
        <v>2.1873543119966365E-2</v>
      </c>
      <c r="AW201" s="12">
        <f>AU201-'Surv-rate CEA'!AK199*UPD</f>
        <v>2.1737132088581627E-2</v>
      </c>
      <c r="AX201" s="12">
        <f t="shared" si="105"/>
        <v>1.5601959074950419E-2</v>
      </c>
      <c r="AY201" s="12">
        <f>'Surv-rate CEA'!AO199*UPFS+'Surv-rate CEA'!AN199*UPD</f>
        <v>1.6972841476062005E-2</v>
      </c>
      <c r="AZ201" s="12">
        <f t="shared" si="106"/>
        <v>1.2182360442767113E-2</v>
      </c>
      <c r="BA201" s="12">
        <f>AY201-'Surv-rate CEA'!AN199*UPD</f>
        <v>1.4082125244749243E-3</v>
      </c>
      <c r="BB201" s="12">
        <f t="shared" si="107"/>
        <v>1.0107531244764134E-3</v>
      </c>
    </row>
    <row r="202" spans="1:54">
      <c r="A202" s="12">
        <v>197</v>
      </c>
      <c r="B202" s="12">
        <f t="shared" si="108"/>
        <v>11.276712328767124</v>
      </c>
      <c r="C202" s="12">
        <f>'Surv-rate CEA'!D200*Parameter!$D$57+'Surv-rate CEA'!E200*Parameter!$D$58</f>
        <v>3.2660461306292979E-2</v>
      </c>
      <c r="D202" s="12">
        <f t="shared" si="82"/>
        <v>2.3402412194493925E-2</v>
      </c>
      <c r="E202" s="12">
        <f>C202-'Surv-rate CEA'!E200*Parameter!$D$58</f>
        <v>1.3160104047996168E-3</v>
      </c>
      <c r="F202" s="12">
        <f t="shared" si="83"/>
        <v>9.4296947175786996E-4</v>
      </c>
      <c r="G202" s="12">
        <f>'Surv-rate CEA'!G200*Parameter!$D$57+'Surv-rate CEA'!H200*Parameter!$D$58</f>
        <v>1.3896056612713589E-2</v>
      </c>
      <c r="H202" s="12">
        <f t="shared" si="84"/>
        <v>9.9570315825908765E-3</v>
      </c>
      <c r="I202" s="12">
        <f>G202-'Surv-rate CEA'!H200*Parameter!$D$58</f>
        <v>1.1397648448974347E-4</v>
      </c>
      <c r="J202" s="12">
        <f t="shared" si="85"/>
        <v>8.1668309749023161E-5</v>
      </c>
      <c r="K202" s="12">
        <f>'Surv-rate CEA'!K200*Parameter!$D$57+'Surv-rate CEA'!J200*Parameter!$D$58</f>
        <v>3.0304724265603458E-2</v>
      </c>
      <c r="L202" s="12">
        <f t="shared" si="86"/>
        <v>2.1714440652051838E-2</v>
      </c>
      <c r="M202" s="12">
        <f>K202-'Surv-rate CEA'!J200*Parameter!$D$58</f>
        <v>2.6473707750402989E-3</v>
      </c>
      <c r="N202" s="12">
        <f t="shared" si="87"/>
        <v>1.8969377538220055E-3</v>
      </c>
      <c r="O202" s="12">
        <f>'Surv-rate CEA'!N200*Parameter!$D$57+'Surv-rate CEA'!M200*Parameter!$D$58</f>
        <v>1.4003611886809543E-2</v>
      </c>
      <c r="P202" s="12">
        <f t="shared" si="88"/>
        <v>1.0034098860804743E-2</v>
      </c>
      <c r="Q202" s="12">
        <f>O202-'Surv-rate CEA'!M200*Parameter!$D$58</f>
        <v>1.1397648448974347E-4</v>
      </c>
      <c r="R202" s="12">
        <f t="shared" si="89"/>
        <v>8.1668309749023161E-5</v>
      </c>
      <c r="S202" s="12">
        <f>'Surv-rate CEA'!Q200*Parameter!$D$57+'Surv-rate CEA'!P200*Parameter!$D$58</f>
        <v>3.0304724265603458E-2</v>
      </c>
      <c r="T202" s="12">
        <f t="shared" si="90"/>
        <v>2.1714440652051838E-2</v>
      </c>
      <c r="U202" s="12">
        <f>S202-'Surv-rate CEA'!P200*Parameter!$D$58</f>
        <v>2.6473707750402989E-3</v>
      </c>
      <c r="V202" s="12">
        <f t="shared" si="91"/>
        <v>1.8969377538220055E-3</v>
      </c>
      <c r="W202" s="12">
        <f>'Surv-rate CEA'!T200*UPFS+'Surv-rate CEA'!S200*UPD</f>
        <v>1.3896056612713589E-2</v>
      </c>
      <c r="X202" s="12">
        <f t="shared" si="92"/>
        <v>9.9570315825908765E-3</v>
      </c>
      <c r="Y202" s="12">
        <f>W202-'Surv-rate CEA'!S200*UPD</f>
        <v>1.1397648448974347E-4</v>
      </c>
      <c r="Z202" s="12">
        <f t="shared" si="93"/>
        <v>8.1668309749023161E-5</v>
      </c>
      <c r="AA202" s="12">
        <f>'Surv-rate CEA'!W200*UPFS+'Surv-rate CEA'!V200*UPD</f>
        <v>3.5774987036380018E-2</v>
      </c>
      <c r="AB202" s="12">
        <f t="shared" si="94"/>
        <v>2.5634083518493573E-2</v>
      </c>
      <c r="AC202" s="12">
        <f>AA202-'Surv-rate CEA'!V200*UPD</f>
        <v>1.4801988390947377E-2</v>
      </c>
      <c r="AD202" s="12">
        <f t="shared" si="95"/>
        <v>1.0606164756047707E-2</v>
      </c>
      <c r="AE202" s="12">
        <f>'Surv-rate CEA'!Z200*UPFS+'Surv-rate CEA'!Y200*UPD</f>
        <v>3.0304724265603458E-2</v>
      </c>
      <c r="AF202" s="12">
        <f t="shared" si="96"/>
        <v>2.1714440652051838E-2</v>
      </c>
      <c r="AG202" s="12">
        <f>AE202-'Surv-rate CEA'!Y200*UPD</f>
        <v>2.6473707750402989E-3</v>
      </c>
      <c r="AH202" s="12">
        <f t="shared" si="97"/>
        <v>1.8969377538220055E-3</v>
      </c>
      <c r="AI202" s="12">
        <f>'Surv-rate CEA'!AC200*UPFS+'Surv-rate CEA'!AB200*UPD</f>
        <v>1.6808029093411107E-2</v>
      </c>
      <c r="AJ202" s="12">
        <f t="shared" si="98"/>
        <v>1.2043566112927588E-2</v>
      </c>
      <c r="AK202" s="12">
        <f>AI202-'Surv-rate CEA'!AB200*UPD</f>
        <v>1.3868387935207088E-3</v>
      </c>
      <c r="AL202" s="12">
        <f t="shared" si="99"/>
        <v>9.9372059656220525E-4</v>
      </c>
      <c r="AM202" s="12">
        <f>'Surv-rate CEA'!AF200*UPFS+'Surv-rate CEA'!AE200*UPD</f>
        <v>7.7003477899258349E-2</v>
      </c>
      <c r="AN202" s="12">
        <f t="shared" si="100"/>
        <v>5.5175801508376948E-2</v>
      </c>
      <c r="AO202" s="12">
        <f>AM202-'Surv-rate CEA'!AE200*UPD</f>
        <v>9.8170552222990731E-3</v>
      </c>
      <c r="AP202" s="12">
        <f t="shared" si="101"/>
        <v>7.0342782575482342E-3</v>
      </c>
      <c r="AQ202" s="42">
        <f>'Surv-rate CEA'!AI200*UPFS+'Surv-rate CEA'!AH200*UPD</f>
        <v>1.3896056612713589E-2</v>
      </c>
      <c r="AR202" s="12">
        <f t="shared" si="102"/>
        <v>9.9570315825908765E-3</v>
      </c>
      <c r="AS202" s="42">
        <f>AQ202-'Surv-rate CEA'!AH200*UPD</f>
        <v>1.1397648448974347E-4</v>
      </c>
      <c r="AT202" s="12">
        <f t="shared" si="103"/>
        <v>8.1668309749023161E-5</v>
      </c>
      <c r="AU202" s="12">
        <f>'Surv-rate CEA'!AL200*UPFS+'Surv-rate CEA'!AK200*UPD</f>
        <v>3.022324854553813E-2</v>
      </c>
      <c r="AV202" s="12">
        <f t="shared" si="104"/>
        <v>2.165606032585465E-2</v>
      </c>
      <c r="AW202" s="12">
        <f>AU202-'Surv-rate CEA'!AK200*UPD</f>
        <v>2.1551679115623838E-2</v>
      </c>
      <c r="AX202" s="12">
        <f t="shared" si="105"/>
        <v>1.5442564433409141E-2</v>
      </c>
      <c r="AY202" s="12">
        <f>'Surv-rate CEA'!AO200*UPFS+'Surv-rate CEA'!AN200*UPD</f>
        <v>1.6808029093411107E-2</v>
      </c>
      <c r="AZ202" s="12">
        <f t="shared" si="106"/>
        <v>1.2043566112927588E-2</v>
      </c>
      <c r="BA202" s="12">
        <f>AY202-'Surv-rate CEA'!AN200*UPD</f>
        <v>1.3868387935207088E-3</v>
      </c>
      <c r="BB202" s="12">
        <f t="shared" si="107"/>
        <v>9.9372059656220525E-4</v>
      </c>
    </row>
    <row r="203" spans="1:54">
      <c r="A203" s="12">
        <v>198</v>
      </c>
      <c r="B203" s="12">
        <f t="shared" si="108"/>
        <v>11.334246575342465</v>
      </c>
      <c r="C203" s="12">
        <f>'Surv-rate CEA'!D201*Parameter!$D$57+'Surv-rate CEA'!E201*Parameter!$D$58</f>
        <v>3.2401440924263669E-2</v>
      </c>
      <c r="D203" s="12">
        <f t="shared" si="82"/>
        <v>2.3177364671701731E-2</v>
      </c>
      <c r="E203" s="12">
        <f>C203-'Surv-rate CEA'!E201*Parameter!$D$58</f>
        <v>1.2959437781463433E-3</v>
      </c>
      <c r="F203" s="12">
        <f t="shared" si="83"/>
        <v>9.2701314149359274E-4</v>
      </c>
      <c r="G203" s="12">
        <f>'Surv-rate CEA'!G201*Parameter!$D$57+'Surv-rate CEA'!H201*Parameter!$D$58</f>
        <v>1.375515129089234E-2</v>
      </c>
      <c r="H203" s="12">
        <f t="shared" si="84"/>
        <v>9.8393203662958881E-3</v>
      </c>
      <c r="I203" s="12">
        <f>G203-'Surv-rate CEA'!H201*Parameter!$D$58</f>
        <v>1.1156988279434343E-4</v>
      </c>
      <c r="J203" s="12">
        <f t="shared" si="85"/>
        <v>7.9808051313146459E-5</v>
      </c>
      <c r="K203" s="12">
        <f>'Surv-rate CEA'!K201*Parameter!$D$57+'Surv-rate CEA'!J201*Parameter!$D$58</f>
        <v>3.0057953778453987E-2</v>
      </c>
      <c r="L203" s="12">
        <f t="shared" si="86"/>
        <v>2.1501023909300566E-2</v>
      </c>
      <c r="M203" s="12">
        <f>K203-'Surv-rate CEA'!J201*Parameter!$D$58</f>
        <v>2.6114581517502483E-3</v>
      </c>
      <c r="N203" s="12">
        <f t="shared" si="87"/>
        <v>1.8680255007634105E-3</v>
      </c>
      <c r="O203" s="12">
        <f>'Surv-rate CEA'!N201*Parameter!$D$57+'Surv-rate CEA'!M201*Parameter!$D$58</f>
        <v>1.3860435546487001E-2</v>
      </c>
      <c r="P203" s="12">
        <f t="shared" si="88"/>
        <v>9.9146321893660398E-3</v>
      </c>
      <c r="Q203" s="12">
        <f>O203-'Surv-rate CEA'!M201*Parameter!$D$58</f>
        <v>1.1156988279434343E-4</v>
      </c>
      <c r="R203" s="12">
        <f t="shared" si="89"/>
        <v>7.9808051313146459E-5</v>
      </c>
      <c r="S203" s="12">
        <f>'Surv-rate CEA'!Q201*Parameter!$D$57+'Surv-rate CEA'!P201*Parameter!$D$58</f>
        <v>3.0057953778453987E-2</v>
      </c>
      <c r="T203" s="12">
        <f t="shared" si="90"/>
        <v>2.1501023909300566E-2</v>
      </c>
      <c r="U203" s="12">
        <f>S203-'Surv-rate CEA'!P201*Parameter!$D$58</f>
        <v>2.6114581517502483E-3</v>
      </c>
      <c r="V203" s="12">
        <f t="shared" si="91"/>
        <v>1.8680255007634105E-3</v>
      </c>
      <c r="W203" s="12">
        <f>'Surv-rate CEA'!T201*UPFS+'Surv-rate CEA'!S201*UPD</f>
        <v>1.375515129089234E-2</v>
      </c>
      <c r="X203" s="12">
        <f t="shared" si="92"/>
        <v>9.8393203662958881E-3</v>
      </c>
      <c r="Y203" s="12">
        <f>W203-'Surv-rate CEA'!S201*UPD</f>
        <v>1.1156988279434343E-4</v>
      </c>
      <c r="Z203" s="12">
        <f t="shared" si="93"/>
        <v>7.9808051313146459E-5</v>
      </c>
      <c r="AA203" s="12">
        <f>'Surv-rate CEA'!W201*UPFS+'Surv-rate CEA'!V201*UPD</f>
        <v>3.5496971420982529E-2</v>
      </c>
      <c r="AB203" s="12">
        <f t="shared" si="94"/>
        <v>2.5391656293562912E-2</v>
      </c>
      <c r="AC203" s="12">
        <f>AA203-'Surv-rate CEA'!V201*UPD</f>
        <v>1.4662708846217828E-2</v>
      </c>
      <c r="AD203" s="12">
        <f t="shared" si="95"/>
        <v>1.0488513483031174E-2</v>
      </c>
      <c r="AE203" s="12">
        <f>'Surv-rate CEA'!Z201*UPFS+'Surv-rate CEA'!Y201*UPD</f>
        <v>3.0057953778453987E-2</v>
      </c>
      <c r="AF203" s="12">
        <f t="shared" si="96"/>
        <v>2.1501023909300566E-2</v>
      </c>
      <c r="AG203" s="12">
        <f>AE203-'Surv-rate CEA'!Y201*UPD</f>
        <v>2.6114581517502483E-3</v>
      </c>
      <c r="AH203" s="12">
        <f t="shared" si="97"/>
        <v>1.8680255007634105E-3</v>
      </c>
      <c r="AI203" s="12">
        <f>'Surv-rate CEA'!AC201*UPFS+'Surv-rate CEA'!AB201*UPD</f>
        <v>1.6645391403524171E-2</v>
      </c>
      <c r="AJ203" s="12">
        <f t="shared" si="98"/>
        <v>1.1906763886348865E-2</v>
      </c>
      <c r="AK203" s="12">
        <f>AI203-'Surv-rate CEA'!AB201*UPD</f>
        <v>1.3658670528678661E-3</v>
      </c>
      <c r="AL203" s="12">
        <f t="shared" si="99"/>
        <v>9.7703058488595482E-4</v>
      </c>
      <c r="AM203" s="12">
        <f>'Surv-rate CEA'!AF201*UPFS+'Surv-rate CEA'!AE201*UPD</f>
        <v>7.6562855684251085E-2</v>
      </c>
      <c r="AN203" s="12">
        <f t="shared" si="100"/>
        <v>5.4766861469173561E-2</v>
      </c>
      <c r="AO203" s="12">
        <f>AM203-'Surv-rate CEA'!AE201*UPD</f>
        <v>9.7149322553318485E-3</v>
      </c>
      <c r="AP203" s="12">
        <f t="shared" si="101"/>
        <v>6.9492751315911108E-3</v>
      </c>
      <c r="AQ203" s="42">
        <f>'Surv-rate CEA'!AI201*UPFS+'Surv-rate CEA'!AH201*UPD</f>
        <v>1.375515129089234E-2</v>
      </c>
      <c r="AR203" s="12">
        <f t="shared" si="102"/>
        <v>9.8393203662958881E-3</v>
      </c>
      <c r="AS203" s="42">
        <f>AQ203-'Surv-rate CEA'!AH201*UPD</f>
        <v>1.1156988279434343E-4</v>
      </c>
      <c r="AT203" s="12">
        <f t="shared" si="103"/>
        <v>7.9808051313146459E-5</v>
      </c>
      <c r="AU203" s="12">
        <f>'Surv-rate CEA'!AL201*UPFS+'Surv-rate CEA'!AK201*UPD</f>
        <v>2.9974555023084465E-2</v>
      </c>
      <c r="AV203" s="12">
        <f t="shared" si="104"/>
        <v>2.1441367199252281E-2</v>
      </c>
      <c r="AW203" s="12">
        <f>AU203-'Surv-rate CEA'!AK201*UPD</f>
        <v>2.1368488329714681E-2</v>
      </c>
      <c r="AX203" s="12">
        <f t="shared" si="105"/>
        <v>1.5285284616151831E-2</v>
      </c>
      <c r="AY203" s="12">
        <f>'Surv-rate CEA'!AO201*UPFS+'Surv-rate CEA'!AN201*UPD</f>
        <v>1.6645391403524171E-2</v>
      </c>
      <c r="AZ203" s="12">
        <f t="shared" si="106"/>
        <v>1.1906763886348865E-2</v>
      </c>
      <c r="BA203" s="12">
        <f>AY203-'Surv-rate CEA'!AN201*UPD</f>
        <v>1.3658670528678661E-3</v>
      </c>
      <c r="BB203" s="12">
        <f t="shared" si="107"/>
        <v>9.7703058488595482E-4</v>
      </c>
    </row>
    <row r="204" spans="1:54">
      <c r="A204" s="12">
        <v>199</v>
      </c>
      <c r="B204" s="12">
        <f t="shared" si="108"/>
        <v>11.391780821917807</v>
      </c>
      <c r="C204" s="12">
        <f>'Surv-rate CEA'!D202*Parameter!$D$57+'Surv-rate CEA'!E202*Parameter!$D$58</f>
        <v>3.2145375801584823E-2</v>
      </c>
      <c r="D204" s="12">
        <f t="shared" si="82"/>
        <v>2.295512474137874E-2</v>
      </c>
      <c r="E204" s="12">
        <f>C204-'Surv-rate CEA'!E202*Parameter!$D$58</f>
        <v>1.2762556229970017E-3</v>
      </c>
      <c r="F204" s="12">
        <f t="shared" si="83"/>
        <v>9.1137858236946907E-4</v>
      </c>
      <c r="G204" s="12">
        <f>'Surv-rate CEA'!G202*Parameter!$D$57+'Surv-rate CEA'!H202*Parameter!$D$58</f>
        <v>1.3616161803162153E-2</v>
      </c>
      <c r="H204" s="12">
        <f t="shared" si="84"/>
        <v>9.7233485344717582E-3</v>
      </c>
      <c r="I204" s="12">
        <f>G204-'Surv-rate CEA'!H202*Parameter!$D$58</f>
        <v>1.0922271293368341E-4</v>
      </c>
      <c r="J204" s="12">
        <f t="shared" si="85"/>
        <v>7.7996319453851071E-5</v>
      </c>
      <c r="K204" s="12">
        <f>'Surv-rate CEA'!K202*Parameter!$D$57+'Surv-rate CEA'!J202*Parameter!$D$58</f>
        <v>2.9814051687055986E-2</v>
      </c>
      <c r="L204" s="12">
        <f t="shared" si="86"/>
        <v>2.1290318077057356E-2</v>
      </c>
      <c r="M204" s="12">
        <f>K204-'Surv-rate CEA'!J202*Parameter!$D$58</f>
        <v>2.5761627702021936E-3</v>
      </c>
      <c r="N204" s="12">
        <f t="shared" si="87"/>
        <v>1.8396468004947589E-3</v>
      </c>
      <c r="O204" s="12">
        <f>'Surv-rate CEA'!N202*Parameter!$D$57+'Surv-rate CEA'!M202*Parameter!$D$58</f>
        <v>1.3719231123817881E-2</v>
      </c>
      <c r="P204" s="12">
        <f t="shared" si="88"/>
        <v>9.7969506950831373E-3</v>
      </c>
      <c r="Q204" s="12">
        <f>O204-'Surv-rate CEA'!M202*Parameter!$D$58</f>
        <v>1.0922271293368341E-4</v>
      </c>
      <c r="R204" s="12">
        <f t="shared" si="89"/>
        <v>7.7996319453851071E-5</v>
      </c>
      <c r="S204" s="12">
        <f>'Surv-rate CEA'!Q202*Parameter!$D$57+'Surv-rate CEA'!P202*Parameter!$D$58</f>
        <v>2.9814051687055986E-2</v>
      </c>
      <c r="T204" s="12">
        <f t="shared" si="90"/>
        <v>2.1290318077057356E-2</v>
      </c>
      <c r="U204" s="12">
        <f>S204-'Surv-rate CEA'!P202*Parameter!$D$58</f>
        <v>2.5761627702021936E-3</v>
      </c>
      <c r="V204" s="12">
        <f t="shared" si="91"/>
        <v>1.8396468004947589E-3</v>
      </c>
      <c r="W204" s="12">
        <f>'Surv-rate CEA'!T202*UPFS+'Surv-rate CEA'!S202*UPD</f>
        <v>1.3616161803162153E-2</v>
      </c>
      <c r="X204" s="12">
        <f t="shared" si="92"/>
        <v>9.7233485344717582E-3</v>
      </c>
      <c r="Y204" s="12">
        <f>W204-'Surv-rate CEA'!S202*UPD</f>
        <v>1.0922271293368341E-4</v>
      </c>
      <c r="Z204" s="12">
        <f t="shared" si="93"/>
        <v>7.7996319453851071E-5</v>
      </c>
      <c r="AA204" s="12">
        <f>'Surv-rate CEA'!W202*UPFS+'Surv-rate CEA'!V202*UPD</f>
        <v>3.5222082978191849E-2</v>
      </c>
      <c r="AB204" s="12">
        <f t="shared" si="94"/>
        <v>2.5152212044624003E-2</v>
      </c>
      <c r="AC204" s="12">
        <f>AA204-'Surv-rate CEA'!V202*UPD</f>
        <v>1.4525247504406799E-2</v>
      </c>
      <c r="AD204" s="12">
        <f t="shared" si="95"/>
        <v>1.0372529797788821E-2</v>
      </c>
      <c r="AE204" s="12">
        <f>'Surv-rate CEA'!Z202*UPFS+'Surv-rate CEA'!Y202*UPD</f>
        <v>2.9814051687055986E-2</v>
      </c>
      <c r="AF204" s="12">
        <f t="shared" si="96"/>
        <v>2.1290318077057356E-2</v>
      </c>
      <c r="AG204" s="12">
        <f>AE204-'Surv-rate CEA'!Y202*UPD</f>
        <v>2.5761627702021936E-3</v>
      </c>
      <c r="AH204" s="12">
        <f t="shared" si="97"/>
        <v>1.8396468004947589E-3</v>
      </c>
      <c r="AI204" s="12">
        <f>'Surv-rate CEA'!AC202*UPFS+'Surv-rate CEA'!AB202*UPD</f>
        <v>1.6484891624250785E-2</v>
      </c>
      <c r="AJ204" s="12">
        <f t="shared" si="98"/>
        <v>1.177191848427947E-2</v>
      </c>
      <c r="AK204" s="12">
        <f>AI204-'Surv-rate CEA'!AB202*UPD</f>
        <v>1.3452882248189291E-3</v>
      </c>
      <c r="AL204" s="12">
        <f t="shared" si="99"/>
        <v>9.6067500359737546E-4</v>
      </c>
      <c r="AM204" s="12">
        <f>'Surv-rate CEA'!AF202*UPFS+'Surv-rate CEA'!AE202*UPD</f>
        <v>7.6126298765424941E-2</v>
      </c>
      <c r="AN204" s="12">
        <f t="shared" si="100"/>
        <v>5.4362054904756832E-2</v>
      </c>
      <c r="AO204" s="12">
        <f>AM204-'Surv-rate CEA'!AE202*UPD</f>
        <v>9.6142432947685652E-3</v>
      </c>
      <c r="AP204" s="12">
        <f t="shared" si="101"/>
        <v>6.8655645990144511E-3</v>
      </c>
      <c r="AQ204" s="42">
        <f>'Surv-rate CEA'!AI202*UPFS+'Surv-rate CEA'!AH202*UPD</f>
        <v>1.3616161803162153E-2</v>
      </c>
      <c r="AR204" s="12">
        <f t="shared" si="102"/>
        <v>9.7233485344717582E-3</v>
      </c>
      <c r="AS204" s="42">
        <f>AQ204-'Surv-rate CEA'!AH202*UPD</f>
        <v>1.0922271293368341E-4</v>
      </c>
      <c r="AT204" s="12">
        <f t="shared" si="103"/>
        <v>7.7996319453851071E-5</v>
      </c>
      <c r="AU204" s="12">
        <f>'Surv-rate CEA'!AL202*UPFS+'Surv-rate CEA'!AK202*UPD</f>
        <v>2.9728770674134292E-2</v>
      </c>
      <c r="AV204" s="12">
        <f t="shared" si="104"/>
        <v>2.1229418608910769E-2</v>
      </c>
      <c r="AW204" s="12">
        <f>AU204-'Surv-rate CEA'!AK202*UPD</f>
        <v>2.1187523296097039E-2</v>
      </c>
      <c r="AX204" s="12">
        <f t="shared" si="105"/>
        <v>1.5130084128579298E-2</v>
      </c>
      <c r="AY204" s="12">
        <f>'Surv-rate CEA'!AO202*UPFS+'Surv-rate CEA'!AN202*UPD</f>
        <v>1.6484891624250785E-2</v>
      </c>
      <c r="AZ204" s="12">
        <f t="shared" si="106"/>
        <v>1.177191848427947E-2</v>
      </c>
      <c r="BA204" s="12">
        <f>AY204-'Surv-rate CEA'!AN202*UPD</f>
        <v>1.3452882248189291E-3</v>
      </c>
      <c r="BB204" s="12">
        <f t="shared" si="107"/>
        <v>9.6067500359737546E-4</v>
      </c>
    </row>
    <row r="205" spans="1:54">
      <c r="A205" s="12">
        <v>200</v>
      </c>
      <c r="B205" s="12">
        <f t="shared" si="108"/>
        <v>11.449315068493151</v>
      </c>
      <c r="C205" s="12">
        <f>'Surv-rate CEA'!D203*Parameter!$D$57+'Surv-rate CEA'!E203*Parameter!$D$58</f>
        <v>3.1892221126419464E-2</v>
      </c>
      <c r="D205" s="12">
        <f t="shared" si="82"/>
        <v>2.2735647980151683E-2</v>
      </c>
      <c r="E205" s="12">
        <f>C205-'Surv-rate CEA'!E203*Parameter!$D$58</f>
        <v>1.2569373798906533E-3</v>
      </c>
      <c r="F205" s="12">
        <f t="shared" si="83"/>
        <v>8.9605818575661076E-4</v>
      </c>
      <c r="G205" s="12">
        <f>'Surv-rate CEA'!G203*Parameter!$D$57+'Surv-rate CEA'!H203*Parameter!$D$58</f>
        <v>1.3479055049245346E-2</v>
      </c>
      <c r="H205" s="12">
        <f t="shared" si="84"/>
        <v>9.6090845943264027E-3</v>
      </c>
      <c r="I205" s="12">
        <f>G205-'Surv-rate CEA'!H203*Parameter!$D$58</f>
        <v>1.0693328842718321E-4</v>
      </c>
      <c r="J205" s="12">
        <f t="shared" si="85"/>
        <v>7.6231680239620094E-5</v>
      </c>
      <c r="K205" s="12">
        <f>'Surv-rate CEA'!K203*Parameter!$D$57+'Surv-rate CEA'!J203*Parameter!$D$58</f>
        <v>2.9572973896487966E-2</v>
      </c>
      <c r="L205" s="12">
        <f t="shared" si="86"/>
        <v>2.1082279643413814E-2</v>
      </c>
      <c r="M205" s="12">
        <f>K205-'Surv-rate CEA'!J203*Parameter!$D$58</f>
        <v>2.5414716875473316E-3</v>
      </c>
      <c r="N205" s="12">
        <f t="shared" si="87"/>
        <v>1.8117899474781847E-3</v>
      </c>
      <c r="O205" s="12">
        <f>'Surv-rate CEA'!N203*Parameter!$D$57+'Surv-rate CEA'!M203*Parameter!$D$58</f>
        <v>1.3579963927056914E-2</v>
      </c>
      <c r="P205" s="12">
        <f t="shared" si="88"/>
        <v>9.6810215320173119E-3</v>
      </c>
      <c r="Q205" s="12">
        <f>O205-'Surv-rate CEA'!M203*Parameter!$D$58</f>
        <v>1.0693328842718321E-4</v>
      </c>
      <c r="R205" s="12">
        <f t="shared" si="89"/>
        <v>7.6231680239620094E-5</v>
      </c>
      <c r="S205" s="12">
        <f>'Surv-rate CEA'!Q203*Parameter!$D$57+'Surv-rate CEA'!P203*Parameter!$D$58</f>
        <v>2.9572973896487966E-2</v>
      </c>
      <c r="T205" s="12">
        <f t="shared" si="90"/>
        <v>2.1082279643413814E-2</v>
      </c>
      <c r="U205" s="12">
        <f>S205-'Surv-rate CEA'!P203*Parameter!$D$58</f>
        <v>2.5414716875473316E-3</v>
      </c>
      <c r="V205" s="12">
        <f t="shared" si="91"/>
        <v>1.8117899474781847E-3</v>
      </c>
      <c r="W205" s="12">
        <f>'Surv-rate CEA'!T203*UPFS+'Surv-rate CEA'!S203*UPD</f>
        <v>1.3479055049245346E-2</v>
      </c>
      <c r="X205" s="12">
        <f t="shared" si="92"/>
        <v>9.6090845943264027E-3</v>
      </c>
      <c r="Y205" s="12">
        <f>W205-'Surv-rate CEA'!S203*UPD</f>
        <v>1.0693328842718321E-4</v>
      </c>
      <c r="Z205" s="12">
        <f t="shared" si="93"/>
        <v>7.6231680239620094E-5</v>
      </c>
      <c r="AA205" s="12">
        <f>'Surv-rate CEA'!W203*UPFS+'Surv-rate CEA'!V203*UPD</f>
        <v>3.4950274803013187E-2</v>
      </c>
      <c r="AB205" s="12">
        <f t="shared" si="94"/>
        <v>2.4915704101669277E-2</v>
      </c>
      <c r="AC205" s="12">
        <f>AA205-'Surv-rate CEA'!V203*UPD</f>
        <v>1.438957360140828E-2</v>
      </c>
      <c r="AD205" s="12">
        <f t="shared" si="95"/>
        <v>1.0258184235248715E-2</v>
      </c>
      <c r="AE205" s="12">
        <f>'Surv-rate CEA'!Z203*UPFS+'Surv-rate CEA'!Y203*UPD</f>
        <v>2.9572973896487966E-2</v>
      </c>
      <c r="AF205" s="12">
        <f t="shared" si="96"/>
        <v>2.1082279643413814E-2</v>
      </c>
      <c r="AG205" s="12">
        <f>AE205-'Surv-rate CEA'!Y203*UPD</f>
        <v>2.5414716875473316E-3</v>
      </c>
      <c r="AH205" s="12">
        <f t="shared" si="97"/>
        <v>1.8117899474781847E-3</v>
      </c>
      <c r="AI205" s="12">
        <f>'Surv-rate CEA'!AC203*UPFS+'Surv-rate CEA'!AB203*UPD</f>
        <v>1.6326493738058331E-2</v>
      </c>
      <c r="AJ205" s="12">
        <f t="shared" si="98"/>
        <v>1.1638995380950402E-2</v>
      </c>
      <c r="AK205" s="12">
        <f>AI205-'Surv-rate CEA'!AB203*UPD</f>
        <v>1.3250934718538471E-3</v>
      </c>
      <c r="AL205" s="12">
        <f t="shared" si="99"/>
        <v>9.4464598741631877E-4</v>
      </c>
      <c r="AM205" s="12">
        <f>'Surv-rate CEA'!AF203*UPFS+'Surv-rate CEA'!AE203*UPD</f>
        <v>7.5693753980067696E-2</v>
      </c>
      <c r="AN205" s="12">
        <f t="shared" si="100"/>
        <v>5.3961326116649652E-2</v>
      </c>
      <c r="AO205" s="12">
        <f>AM205-'Surv-rate CEA'!AE203*UPD</f>
        <v>9.5149626944633914E-3</v>
      </c>
      <c r="AP205" s="12">
        <f t="shared" si="101"/>
        <v>6.7831224895900637E-3</v>
      </c>
      <c r="AQ205" s="42">
        <f>'Surv-rate CEA'!AI203*UPFS+'Surv-rate CEA'!AH203*UPD</f>
        <v>1.3479055049245346E-2</v>
      </c>
      <c r="AR205" s="12">
        <f t="shared" si="102"/>
        <v>9.6090845943264027E-3</v>
      </c>
      <c r="AS205" s="42">
        <f>AQ205-'Surv-rate CEA'!AH203*UPD</f>
        <v>1.0693328842718321E-4</v>
      </c>
      <c r="AT205" s="12">
        <f t="shared" si="103"/>
        <v>7.6231680239620094E-5</v>
      </c>
      <c r="AU205" s="12">
        <f>'Surv-rate CEA'!AL203*UPFS+'Surv-rate CEA'!AK203*UPD</f>
        <v>2.9485850613241205E-2</v>
      </c>
      <c r="AV205" s="12">
        <f t="shared" si="104"/>
        <v>2.1020170319296136E-2</v>
      </c>
      <c r="AW205" s="12">
        <f>AU205-'Surv-rate CEA'!AK203*UPD</f>
        <v>2.1008748314494667E-2</v>
      </c>
      <c r="AX205" s="12">
        <f t="shared" si="105"/>
        <v>1.4976928207307371E-2</v>
      </c>
      <c r="AY205" s="12">
        <f>'Surv-rate CEA'!AO203*UPFS+'Surv-rate CEA'!AN203*UPD</f>
        <v>1.6326493738058331E-2</v>
      </c>
      <c r="AZ205" s="12">
        <f t="shared" si="106"/>
        <v>1.1638995380950402E-2</v>
      </c>
      <c r="BA205" s="12">
        <f>AY205-'Surv-rate CEA'!AN203*UPD</f>
        <v>1.3250934718538471E-3</v>
      </c>
      <c r="BB205" s="12">
        <f t="shared" si="107"/>
        <v>9.4464598741631877E-4</v>
      </c>
    </row>
    <row r="206" spans="1:54">
      <c r="A206" s="12">
        <v>201</v>
      </c>
      <c r="B206" s="12">
        <f t="shared" si="108"/>
        <v>11.506849315068493</v>
      </c>
      <c r="C206" s="12">
        <f>'Surv-rate CEA'!D204*Parameter!$D$57+'Surv-rate CEA'!E204*Parameter!$D$58</f>
        <v>3.1641932942412118E-2</v>
      </c>
      <c r="D206" s="12">
        <f t="shared" si="82"/>
        <v>2.2518890830995279E-2</v>
      </c>
      <c r="E206" s="12">
        <f>C206-'Surv-rate CEA'!E204*Parameter!$D$58</f>
        <v>1.2379807159499656E-3</v>
      </c>
      <c r="F206" s="12">
        <f t="shared" si="83"/>
        <v>8.810445507261564E-4</v>
      </c>
      <c r="G206" s="12">
        <f>'Surv-rate CEA'!G204*Parameter!$D$57+'Surv-rate CEA'!H204*Parameter!$D$58</f>
        <v>1.3343798627601437E-2</v>
      </c>
      <c r="H206" s="12">
        <f t="shared" si="84"/>
        <v>9.4964977364886197E-3</v>
      </c>
      <c r="I206" s="12">
        <f>G206-'Surv-rate CEA'!H204*Parameter!$D$58</f>
        <v>1.0469997698783762E-4</v>
      </c>
      <c r="J206" s="12">
        <f t="shared" si="85"/>
        <v>7.4512747248654644E-5</v>
      </c>
      <c r="K206" s="12">
        <f>'Surv-rate CEA'!K204*Parameter!$D$57+'Surv-rate CEA'!J204*Parameter!$D$58</f>
        <v>2.9334677162436609E-2</v>
      </c>
      <c r="L206" s="12">
        <f t="shared" si="86"/>
        <v>2.0876865954606971E-2</v>
      </c>
      <c r="M206" s="12">
        <f>K206-'Surv-rate CEA'!J204*Parameter!$D$58</f>
        <v>2.5073722826986777E-3</v>
      </c>
      <c r="N206" s="12">
        <f t="shared" si="87"/>
        <v>1.7844435360354653E-3</v>
      </c>
      <c r="O206" s="12">
        <f>'Surv-rate CEA'!N204*Parameter!$D$57+'Surv-rate CEA'!M204*Parameter!$D$58</f>
        <v>1.3442600014336437E-2</v>
      </c>
      <c r="P206" s="12">
        <f t="shared" si="88"/>
        <v>9.5668125824838295E-3</v>
      </c>
      <c r="Q206" s="12">
        <f>O206-'Surv-rate CEA'!M204*Parameter!$D$58</f>
        <v>1.0469997698783762E-4</v>
      </c>
      <c r="R206" s="12">
        <f t="shared" si="89"/>
        <v>7.4512747248654644E-5</v>
      </c>
      <c r="S206" s="12">
        <f>'Surv-rate CEA'!Q204*Parameter!$D$57+'Surv-rate CEA'!P204*Parameter!$D$58</f>
        <v>2.9334677162436609E-2</v>
      </c>
      <c r="T206" s="12">
        <f t="shared" si="90"/>
        <v>2.0876865954606971E-2</v>
      </c>
      <c r="U206" s="12">
        <f>S206-'Surv-rate CEA'!P204*Parameter!$D$58</f>
        <v>2.5073722826986777E-3</v>
      </c>
      <c r="V206" s="12">
        <f t="shared" si="91"/>
        <v>1.7844435360354653E-3</v>
      </c>
      <c r="W206" s="12">
        <f>'Surv-rate CEA'!T204*UPFS+'Surv-rate CEA'!S204*UPD</f>
        <v>1.3343798627601437E-2</v>
      </c>
      <c r="X206" s="12">
        <f t="shared" si="92"/>
        <v>9.4964977364886197E-3</v>
      </c>
      <c r="Y206" s="12">
        <f>W206-'Surv-rate CEA'!S204*UPD</f>
        <v>1.0469997698783762E-4</v>
      </c>
      <c r="Z206" s="12">
        <f t="shared" si="93"/>
        <v>7.4512747248654644E-5</v>
      </c>
      <c r="AA206" s="12">
        <f>'Surv-rate CEA'!W204*UPFS+'Surv-rate CEA'!V204*UPD</f>
        <v>3.4681500877873431E-2</v>
      </c>
      <c r="AB206" s="12">
        <f t="shared" si="94"/>
        <v>2.4682086696324393E-2</v>
      </c>
      <c r="AC206" s="12">
        <f>AA206-'Surv-rate CEA'!V204*UPD</f>
        <v>1.4255657016795625E-2</v>
      </c>
      <c r="AD206" s="12">
        <f t="shared" si="95"/>
        <v>1.0145447962031503E-2</v>
      </c>
      <c r="AE206" s="12">
        <f>'Surv-rate CEA'!Z204*UPFS+'Surv-rate CEA'!Y204*UPD</f>
        <v>2.9334677162436609E-2</v>
      </c>
      <c r="AF206" s="12">
        <f t="shared" si="96"/>
        <v>2.0876865954606971E-2</v>
      </c>
      <c r="AG206" s="12">
        <f>AE206-'Surv-rate CEA'!Y204*UPD</f>
        <v>2.5073722826986777E-3</v>
      </c>
      <c r="AH206" s="12">
        <f t="shared" si="97"/>
        <v>1.7844435360354653E-3</v>
      </c>
      <c r="AI206" s="12">
        <f>'Surv-rate CEA'!AC204*UPFS+'Surv-rate CEA'!AB204*UPD</f>
        <v>1.6170162473096439E-2</v>
      </c>
      <c r="AJ206" s="12">
        <f t="shared" si="98"/>
        <v>1.1507960784628247E-2</v>
      </c>
      <c r="AK206" s="12">
        <f>AI206-'Surv-rate CEA'!AB204*UPD</f>
        <v>1.3052741893273719E-3</v>
      </c>
      <c r="AL206" s="12">
        <f t="shared" si="99"/>
        <v>9.2893588477904938E-4</v>
      </c>
      <c r="AM206" s="12">
        <f>'Surv-rate CEA'!AF204*UPFS+'Surv-rate CEA'!AE204*UPD</f>
        <v>7.5265169075596369E-2</v>
      </c>
      <c r="AN206" s="12">
        <f t="shared" si="100"/>
        <v>5.3564620368623798E-2</v>
      </c>
      <c r="AO206" s="12">
        <f>AM206-'Surv-rate CEA'!AE204*UPD</f>
        <v>9.4170653688082639E-3</v>
      </c>
      <c r="AP206" s="12">
        <f t="shared" si="101"/>
        <v>6.7019251755096399E-3</v>
      </c>
      <c r="AQ206" s="42">
        <f>'Surv-rate CEA'!AI204*UPFS+'Surv-rate CEA'!AH204*UPD</f>
        <v>1.3343798627601437E-2</v>
      </c>
      <c r="AR206" s="12">
        <f t="shared" si="102"/>
        <v>9.4964977364886197E-3</v>
      </c>
      <c r="AS206" s="42">
        <f>AQ206-'Surv-rate CEA'!AH204*UPD</f>
        <v>1.0469997698783762E-4</v>
      </c>
      <c r="AT206" s="12">
        <f t="shared" si="103"/>
        <v>7.4512747248654644E-5</v>
      </c>
      <c r="AU206" s="12">
        <f>'Surv-rate CEA'!AL204*UPFS+'Surv-rate CEA'!AK204*UPD</f>
        <v>2.9245750822380137E-2</v>
      </c>
      <c r="AV206" s="12">
        <f t="shared" si="104"/>
        <v>2.0813578969346741E-2</v>
      </c>
      <c r="AW206" s="12">
        <f>AU206-'Surv-rate CEA'!AK204*UPD</f>
        <v>2.0832128401265481E-2</v>
      </c>
      <c r="AX206" s="12">
        <f t="shared" si="105"/>
        <v>1.4825782802180859E-2</v>
      </c>
      <c r="AY206" s="12">
        <f>'Surv-rate CEA'!AO204*UPFS+'Surv-rate CEA'!AN204*UPD</f>
        <v>1.6170162473096439E-2</v>
      </c>
      <c r="AZ206" s="12">
        <f t="shared" si="106"/>
        <v>1.1507960784628247E-2</v>
      </c>
      <c r="BA206" s="12">
        <f>AY206-'Surv-rate CEA'!AN204*UPD</f>
        <v>1.3052741893273719E-3</v>
      </c>
      <c r="BB206" s="12">
        <f t="shared" si="107"/>
        <v>9.2893588477904938E-4</v>
      </c>
    </row>
    <row r="207" spans="1:54">
      <c r="A207" s="12">
        <v>202</v>
      </c>
      <c r="B207" s="12">
        <f t="shared" si="108"/>
        <v>11.564383561643835</v>
      </c>
      <c r="C207" s="12">
        <f>'Surv-rate CEA'!D205*Parameter!$D$57+'Surv-rate CEA'!E205*Parameter!$D$58</f>
        <v>3.1394468128905055E-2</v>
      </c>
      <c r="D207" s="12">
        <f t="shared" si="82"/>
        <v>2.2304810582969955E-2</v>
      </c>
      <c r="E207" s="12">
        <f>C207-'Surv-rate CEA'!E205*Parameter!$D$58</f>
        <v>1.2193775179935133E-3</v>
      </c>
      <c r="F207" s="12">
        <f t="shared" si="83"/>
        <v>8.6633047759570171E-4</v>
      </c>
      <c r="G207" s="12">
        <f>'Surv-rate CEA'!G205*Parameter!$D$57+'Surv-rate CEA'!H205*Parameter!$D$58</f>
        <v>1.321036081792748E-2</v>
      </c>
      <c r="H207" s="12">
        <f t="shared" si="84"/>
        <v>9.3855578175975028E-3</v>
      </c>
      <c r="I207" s="12">
        <f>G207-'Surv-rate CEA'!H205*Parameter!$D$58</f>
        <v>1.0252119857406643E-4</v>
      </c>
      <c r="J207" s="12">
        <f t="shared" si="85"/>
        <v>7.2838179820227932E-5</v>
      </c>
      <c r="K207" s="12">
        <f>'Surv-rate CEA'!K205*Parameter!$D$57+'Surv-rate CEA'!J205*Parameter!$D$58</f>
        <v>2.9099119071366052E-2</v>
      </c>
      <c r="L207" s="12">
        <f t="shared" si="86"/>
        <v>2.0674035194771279E-2</v>
      </c>
      <c r="M207" s="12">
        <f>K207-'Surv-rate CEA'!J205*Parameter!$D$58</f>
        <v>2.4738522470557738E-3</v>
      </c>
      <c r="N207" s="12">
        <f t="shared" si="87"/>
        <v>1.7575964515235791E-3</v>
      </c>
      <c r="O207" s="12">
        <f>'Surv-rate CEA'!N205*Parameter!$D$57+'Surv-rate CEA'!M205*Parameter!$D$58</f>
        <v>1.330710617432836E-2</v>
      </c>
      <c r="P207" s="12">
        <f t="shared" si="88"/>
        <v>9.4542924379912383E-3</v>
      </c>
      <c r="Q207" s="12">
        <f>O207-'Surv-rate CEA'!M205*Parameter!$D$58</f>
        <v>1.0252119857406643E-4</v>
      </c>
      <c r="R207" s="12">
        <f t="shared" si="89"/>
        <v>7.2838179820227932E-5</v>
      </c>
      <c r="S207" s="12">
        <f>'Surv-rate CEA'!Q205*Parameter!$D$57+'Surv-rate CEA'!P205*Parameter!$D$58</f>
        <v>2.9099119071366052E-2</v>
      </c>
      <c r="T207" s="12">
        <f t="shared" si="90"/>
        <v>2.0674035194771279E-2</v>
      </c>
      <c r="U207" s="12">
        <f>S207-'Surv-rate CEA'!P205*Parameter!$D$58</f>
        <v>2.4738522470557738E-3</v>
      </c>
      <c r="V207" s="12">
        <f t="shared" si="91"/>
        <v>1.7575964515235791E-3</v>
      </c>
      <c r="W207" s="12">
        <f>'Surv-rate CEA'!T205*UPFS+'Surv-rate CEA'!S205*UPD</f>
        <v>1.321036081792748E-2</v>
      </c>
      <c r="X207" s="12">
        <f t="shared" si="92"/>
        <v>9.3855578175975028E-3</v>
      </c>
      <c r="Y207" s="12">
        <f>W207-'Surv-rate CEA'!S205*UPD</f>
        <v>1.0252119857406643E-4</v>
      </c>
      <c r="Z207" s="12">
        <f t="shared" si="93"/>
        <v>7.2838179820227932E-5</v>
      </c>
      <c r="AA207" s="12">
        <f>'Surv-rate CEA'!W205*UPFS+'Surv-rate CEA'!V205*UPD</f>
        <v>3.4415716052260015E-2</v>
      </c>
      <c r="AB207" s="12">
        <f t="shared" si="94"/>
        <v>2.4451314940932906E-2</v>
      </c>
      <c r="AC207" s="12">
        <f>AA207-'Surv-rate CEA'!V205*UPD</f>
        <v>1.4123468257722181E-2</v>
      </c>
      <c r="AD207" s="12">
        <f t="shared" si="95"/>
        <v>1.0034292760419157E-2</v>
      </c>
      <c r="AE207" s="12">
        <f>'Surv-rate CEA'!Z205*UPFS+'Surv-rate CEA'!Y205*UPD</f>
        <v>2.9099119071366052E-2</v>
      </c>
      <c r="AF207" s="12">
        <f t="shared" si="96"/>
        <v>2.0674035194771279E-2</v>
      </c>
      <c r="AG207" s="12">
        <f>AE207-'Surv-rate CEA'!Y205*UPD</f>
        <v>2.4738522470557738E-3</v>
      </c>
      <c r="AH207" s="12">
        <f t="shared" si="97"/>
        <v>1.7575964515235791E-3</v>
      </c>
      <c r="AI207" s="12">
        <f>'Surv-rate CEA'!AC205*UPFS+'Surv-rate CEA'!AB205*UPD</f>
        <v>1.6015863284807724E-2</v>
      </c>
      <c r="AJ207" s="12">
        <f t="shared" si="98"/>
        <v>1.1378781619220202E-2</v>
      </c>
      <c r="AK207" s="12">
        <f>AI207-'Surv-rate CEA'!AB205*UPD</f>
        <v>1.2858219984176293E-3</v>
      </c>
      <c r="AL207" s="12">
        <f t="shared" si="99"/>
        <v>9.1353725122405465E-4</v>
      </c>
      <c r="AM207" s="12">
        <f>'Surv-rate CEA'!AF205*UPFS+'Surv-rate CEA'!AE205*UPD</f>
        <v>7.4840492690200766E-2</v>
      </c>
      <c r="AN207" s="12">
        <f t="shared" si="100"/>
        <v>5.3171883866194231E-2</v>
      </c>
      <c r="AO207" s="12">
        <f>AM207-'Surv-rate CEA'!AE205*UPD</f>
        <v>9.3205267782080908E-3</v>
      </c>
      <c r="AP207" s="12">
        <f t="shared" si="101"/>
        <v>6.6219495570948332E-3</v>
      </c>
      <c r="AQ207" s="42">
        <f>'Surv-rate CEA'!AI205*UPFS+'Surv-rate CEA'!AH205*UPD</f>
        <v>1.321036081792748E-2</v>
      </c>
      <c r="AR207" s="12">
        <f t="shared" si="102"/>
        <v>9.3855578175975028E-3</v>
      </c>
      <c r="AS207" s="42">
        <f>AQ207-'Surv-rate CEA'!AH205*UPD</f>
        <v>1.0252119857406643E-4</v>
      </c>
      <c r="AT207" s="12">
        <f t="shared" si="103"/>
        <v>7.2838179820227932E-5</v>
      </c>
      <c r="AU207" s="12">
        <f>'Surv-rate CEA'!AL205*UPFS+'Surv-rate CEA'!AK205*UPD</f>
        <v>2.9008428130714713E-2</v>
      </c>
      <c r="AV207" s="12">
        <f t="shared" si="104"/>
        <v>2.0609602051820306E-2</v>
      </c>
      <c r="AW207" s="12">
        <f>AU207-'Surv-rate CEA'!AK205*UPD</f>
        <v>2.0657629272062755E-2</v>
      </c>
      <c r="AX207" s="12">
        <f t="shared" si="105"/>
        <v>1.4676614558803336E-2</v>
      </c>
      <c r="AY207" s="12">
        <f>'Surv-rate CEA'!AO205*UPFS+'Surv-rate CEA'!AN205*UPD</f>
        <v>1.6015863284807724E-2</v>
      </c>
      <c r="AZ207" s="12">
        <f t="shared" si="106"/>
        <v>1.1378781619220202E-2</v>
      </c>
      <c r="BA207" s="12">
        <f>AY207-'Surv-rate CEA'!AN205*UPD</f>
        <v>1.2858219984176293E-3</v>
      </c>
      <c r="BB207" s="12">
        <f t="shared" si="107"/>
        <v>9.1353725122405465E-4</v>
      </c>
    </row>
    <row r="208" spans="1:54">
      <c r="A208" s="12">
        <v>203</v>
      </c>
      <c r="B208" s="12">
        <f t="shared" si="108"/>
        <v>11.621917808219179</v>
      </c>
      <c r="C208" s="12">
        <f>'Surv-rate CEA'!D206*Parameter!$D$57+'Surv-rate CEA'!E206*Parameter!$D$58</f>
        <v>3.1149784381692702E-2</v>
      </c>
      <c r="D208" s="12">
        <f t="shared" si="82"/>
        <v>2.209336535151429E-2</v>
      </c>
      <c r="E208" s="12">
        <f>C208-'Surv-rate CEA'!E206*Parameter!$D$58</f>
        <v>1.2011198858848486E-3</v>
      </c>
      <c r="F208" s="12">
        <f t="shared" si="83"/>
        <v>8.5190896170116864E-4</v>
      </c>
      <c r="G208" s="12">
        <f>'Surv-rate CEA'!G206*Parameter!$D$57+'Surv-rate CEA'!H206*Parameter!$D$58</f>
        <v>1.3078710564166403E-2</v>
      </c>
      <c r="H208" s="12">
        <f t="shared" si="84"/>
        <v>9.2762353434029127E-3</v>
      </c>
      <c r="I208" s="12">
        <f>G208-'Surv-rate CEA'!H206*Parameter!$D$58</f>
        <v>1.0039542351909445E-4</v>
      </c>
      <c r="J208" s="12">
        <f t="shared" si="85"/>
        <v>7.1206681376933251E-5</v>
      </c>
      <c r="K208" s="12">
        <f>'Surv-rate CEA'!K206*Parameter!$D$57+'Surv-rate CEA'!J206*Parameter!$D$58</f>
        <v>2.8866258021230044E-2</v>
      </c>
      <c r="L208" s="12">
        <f t="shared" si="86"/>
        <v>2.0473746366248824E-2</v>
      </c>
      <c r="M208" s="12">
        <f>K208-'Surv-rate CEA'!J206*Parameter!$D$58</f>
        <v>2.4408995755341514E-3</v>
      </c>
      <c r="N208" s="12">
        <f t="shared" si="87"/>
        <v>1.7312378618044766E-3</v>
      </c>
      <c r="O208" s="12">
        <f>'Surv-rate CEA'!N206*Parameter!$D$57+'Surv-rate CEA'!M206*Parameter!$D$58</f>
        <v>1.3173449907487238E-2</v>
      </c>
      <c r="P208" s="12">
        <f t="shared" si="88"/>
        <v>9.3434303807586102E-3</v>
      </c>
      <c r="Q208" s="12">
        <f>O208-'Surv-rate CEA'!M206*Parameter!$D$58</f>
        <v>1.0039542351909445E-4</v>
      </c>
      <c r="R208" s="12">
        <f t="shared" si="89"/>
        <v>7.1206681376933251E-5</v>
      </c>
      <c r="S208" s="12">
        <f>'Surv-rate CEA'!Q206*Parameter!$D$57+'Surv-rate CEA'!P206*Parameter!$D$58</f>
        <v>2.8866258021230044E-2</v>
      </c>
      <c r="T208" s="12">
        <f t="shared" si="90"/>
        <v>2.0473746366248824E-2</v>
      </c>
      <c r="U208" s="12">
        <f>S208-'Surv-rate CEA'!P206*Parameter!$D$58</f>
        <v>2.4408995755341514E-3</v>
      </c>
      <c r="V208" s="12">
        <f t="shared" si="91"/>
        <v>1.7312378618044766E-3</v>
      </c>
      <c r="W208" s="12">
        <f>'Surv-rate CEA'!T206*UPFS+'Surv-rate CEA'!S206*UPD</f>
        <v>1.3078710564166403E-2</v>
      </c>
      <c r="X208" s="12">
        <f t="shared" si="92"/>
        <v>9.2762353434029127E-3</v>
      </c>
      <c r="Y208" s="12">
        <f>W208-'Surv-rate CEA'!S206*UPD</f>
        <v>1.0039542351909445E-4</v>
      </c>
      <c r="Z208" s="12">
        <f t="shared" si="93"/>
        <v>7.1206681376933251E-5</v>
      </c>
      <c r="AA208" s="12">
        <f>'Surv-rate CEA'!W206*UPFS+'Surv-rate CEA'!V206*UPD</f>
        <v>3.415287602290959E-2</v>
      </c>
      <c r="AB208" s="12">
        <f t="shared" si="94"/>
        <v>2.4223344808209261E-2</v>
      </c>
      <c r="AC208" s="12">
        <f>AA208-'Surv-rate CEA'!V206*UPD</f>
        <v>1.3992978443291733E-2</v>
      </c>
      <c r="AD208" s="12">
        <f t="shared" si="95"/>
        <v>9.9246910127956511E-3</v>
      </c>
      <c r="AE208" s="12">
        <f>'Surv-rate CEA'!Z206*UPFS+'Surv-rate CEA'!Y206*UPD</f>
        <v>2.8866258021230044E-2</v>
      </c>
      <c r="AF208" s="12">
        <f t="shared" si="96"/>
        <v>2.0473746366248824E-2</v>
      </c>
      <c r="AG208" s="12">
        <f>AE208-'Surv-rate CEA'!Y206*UPD</f>
        <v>2.4408995755341514E-3</v>
      </c>
      <c r="AH208" s="12">
        <f t="shared" si="97"/>
        <v>1.7312378618044766E-3</v>
      </c>
      <c r="AI208" s="12">
        <f>'Surv-rate CEA'!AC206*UPFS+'Surv-rate CEA'!AB206*UPD</f>
        <v>1.5863562338065556E-2</v>
      </c>
      <c r="AJ208" s="12">
        <f t="shared" si="98"/>
        <v>1.1251425506411779E-2</v>
      </c>
      <c r="AK208" s="12">
        <f>AI208-'Surv-rate CEA'!AB206*UPD</f>
        <v>1.2667287393162991E-3</v>
      </c>
      <c r="AL208" s="12">
        <f t="shared" si="99"/>
        <v>8.984428430081256E-4</v>
      </c>
      <c r="AM208" s="12">
        <f>'Surv-rate CEA'!AF206*UPFS+'Surv-rate CEA'!AE206*UPD</f>
        <v>7.4419674333978975E-2</v>
      </c>
      <c r="AN208" s="12">
        <f t="shared" si="100"/>
        <v>5.2783063736634515E-2</v>
      </c>
      <c r="AO208" s="12">
        <f>AM208-'Surv-rate CEA'!AE206*UPD</f>
        <v>9.2253229149924926E-3</v>
      </c>
      <c r="AP208" s="12">
        <f t="shared" si="101"/>
        <v>6.5431730489413521E-3</v>
      </c>
      <c r="AQ208" s="42">
        <f>'Surv-rate CEA'!AI206*UPFS+'Surv-rate CEA'!AH206*UPD</f>
        <v>1.3078710564166403E-2</v>
      </c>
      <c r="AR208" s="12">
        <f t="shared" si="102"/>
        <v>9.2762353434029127E-3</v>
      </c>
      <c r="AS208" s="42">
        <f>AQ208-'Surv-rate CEA'!AH206*UPD</f>
        <v>1.0039542351909445E-4</v>
      </c>
      <c r="AT208" s="12">
        <f t="shared" si="103"/>
        <v>7.1206681376933251E-5</v>
      </c>
      <c r="AU208" s="12">
        <f>'Surv-rate CEA'!AL206*UPFS+'Surv-rate CEA'!AK206*UPD</f>
        <v>2.8773840194918108E-2</v>
      </c>
      <c r="AV208" s="12">
        <f t="shared" si="104"/>
        <v>2.0408197893210196E-2</v>
      </c>
      <c r="AW208" s="12">
        <f>AU208-'Surv-rate CEA'!AK206*UPD</f>
        <v>2.0485217324988814E-2</v>
      </c>
      <c r="AX208" s="12">
        <f t="shared" si="105"/>
        <v>1.4529390801566575E-2</v>
      </c>
      <c r="AY208" s="12">
        <f>'Surv-rate CEA'!AO206*UPFS+'Surv-rate CEA'!AN206*UPD</f>
        <v>1.5863562338065556E-2</v>
      </c>
      <c r="AZ208" s="12">
        <f t="shared" si="106"/>
        <v>1.1251425506411779E-2</v>
      </c>
      <c r="BA208" s="12">
        <f>AY208-'Surv-rate CEA'!AN206*UPD</f>
        <v>1.2667287393162991E-3</v>
      </c>
      <c r="BB208" s="12">
        <f t="shared" si="107"/>
        <v>8.984428430081256E-4</v>
      </c>
    </row>
    <row r="209" spans="1:54">
      <c r="A209" s="12">
        <v>204</v>
      </c>
      <c r="B209" s="12">
        <f t="shared" si="108"/>
        <v>11.67945205479452</v>
      </c>
      <c r="C209" s="12">
        <f>'Surv-rate CEA'!D207*Parameter!$D$57+'Surv-rate CEA'!E207*Parameter!$D$58</f>
        <v>3.0907840194297993E-2</v>
      </c>
      <c r="D209" s="12">
        <f t="shared" si="82"/>
        <v>2.1884514059275297E-2</v>
      </c>
      <c r="E209" s="12">
        <f>C209-'Surv-rate CEA'!E207*Parameter!$D$58</f>
        <v>1.183200126109174E-3</v>
      </c>
      <c r="F209" s="12">
        <f t="shared" si="83"/>
        <v>8.3777318738530019E-4</v>
      </c>
      <c r="G209" s="12">
        <f>'Surv-rate CEA'!G207*Parameter!$D$57+'Surv-rate CEA'!H207*Parameter!$D$58</f>
        <v>1.2948817458007003E-2</v>
      </c>
      <c r="H209" s="12">
        <f t="shared" si="84"/>
        <v>9.1685014523603808E-3</v>
      </c>
      <c r="I209" s="12">
        <f>G209-'Surv-rate CEA'!H207*Parameter!$D$58</f>
        <v>9.832117073451177E-5</v>
      </c>
      <c r="J209" s="12">
        <f t="shared" si="85"/>
        <v>6.9616997814709377E-5</v>
      </c>
      <c r="K209" s="12">
        <f>'Surv-rate CEA'!K207*Parameter!$D$57+'Surv-rate CEA'!J207*Parameter!$D$58</f>
        <v>2.8636053202710614E-2</v>
      </c>
      <c r="L209" s="12">
        <f t="shared" si="86"/>
        <v>2.0275959270440694E-2</v>
      </c>
      <c r="M209" s="12">
        <f>K209-'Surv-rate CEA'!J207*Parameter!$D$58</f>
        <v>2.4085025578879926E-3</v>
      </c>
      <c r="N209" s="12">
        <f t="shared" si="87"/>
        <v>1.7053572089978726E-3</v>
      </c>
      <c r="O209" s="12">
        <f>'Surv-rate CEA'!N207*Parameter!$D$57+'Surv-rate CEA'!M207*Parameter!$D$58</f>
        <v>1.3041599407855065E-2</v>
      </c>
      <c r="P209" s="12">
        <f t="shared" si="88"/>
        <v>9.2341963657911631E-3</v>
      </c>
      <c r="Q209" s="12">
        <f>O209-'Surv-rate CEA'!M207*Parameter!$D$58</f>
        <v>9.832117073451177E-5</v>
      </c>
      <c r="R209" s="12">
        <f t="shared" si="89"/>
        <v>6.9616997814709377E-5</v>
      </c>
      <c r="S209" s="12">
        <f>'Surv-rate CEA'!Q207*Parameter!$D$57+'Surv-rate CEA'!P207*Parameter!$D$58</f>
        <v>2.8636053202710614E-2</v>
      </c>
      <c r="T209" s="12">
        <f t="shared" si="90"/>
        <v>2.0275959270440694E-2</v>
      </c>
      <c r="U209" s="12">
        <f>S209-'Surv-rate CEA'!P207*Parameter!$D$58</f>
        <v>2.4085025578879926E-3</v>
      </c>
      <c r="V209" s="12">
        <f t="shared" si="91"/>
        <v>1.7053572089978726E-3</v>
      </c>
      <c r="W209" s="12">
        <f>'Surv-rate CEA'!T207*UPFS+'Surv-rate CEA'!S207*UPD</f>
        <v>1.2948817458007003E-2</v>
      </c>
      <c r="X209" s="12">
        <f t="shared" si="92"/>
        <v>9.1685014523603808E-3</v>
      </c>
      <c r="Y209" s="12">
        <f>W209-'Surv-rate CEA'!S207*UPD</f>
        <v>9.832117073451177E-5</v>
      </c>
      <c r="Z209" s="12">
        <f t="shared" si="93"/>
        <v>6.9616997814709377E-5</v>
      </c>
      <c r="AA209" s="12">
        <f>'Surv-rate CEA'!W207*UPFS+'Surv-rate CEA'!V207*UPD</f>
        <v>3.3892937314530282E-2</v>
      </c>
      <c r="AB209" s="12">
        <f t="shared" si="94"/>
        <v>2.3998133111443092E-2</v>
      </c>
      <c r="AC209" s="12">
        <f>AA209-'Surv-rate CEA'!V207*UPD</f>
        <v>1.3864159289381853E-2</v>
      </c>
      <c r="AD209" s="12">
        <f t="shared" si="95"/>
        <v>9.8166156865429829E-3</v>
      </c>
      <c r="AE209" s="12">
        <f>'Surv-rate CEA'!Z207*UPFS+'Surv-rate CEA'!Y207*UPD</f>
        <v>2.8636053202710614E-2</v>
      </c>
      <c r="AF209" s="12">
        <f t="shared" si="96"/>
        <v>2.0275959270440694E-2</v>
      </c>
      <c r="AG209" s="12">
        <f>AE209-'Surv-rate CEA'!Y207*UPD</f>
        <v>2.4085025578879926E-3</v>
      </c>
      <c r="AH209" s="12">
        <f t="shared" si="97"/>
        <v>1.7053572089978726E-3</v>
      </c>
      <c r="AI209" s="12">
        <f>'Surv-rate CEA'!AC207*UPFS+'Surv-rate CEA'!AB207*UPD</f>
        <v>1.5713226489822301E-2</v>
      </c>
      <c r="AJ209" s="12">
        <f t="shared" si="98"/>
        <v>1.1125860748320192E-2</v>
      </c>
      <c r="AK209" s="12">
        <f>AI209-'Surv-rate CEA'!AB207*UPD</f>
        <v>1.2479864646510377E-3</v>
      </c>
      <c r="AL209" s="12">
        <f t="shared" si="99"/>
        <v>8.8364561094370683E-4</v>
      </c>
      <c r="AM209" s="12">
        <f>'Surv-rate CEA'!AF207*UPFS+'Surv-rate CEA'!AE207*UPD</f>
        <v>7.4002664370551988E-2</v>
      </c>
      <c r="AN209" s="12">
        <f t="shared" si="100"/>
        <v>5.2398108009499497E-2</v>
      </c>
      <c r="AO209" s="12">
        <f>AM209-'Surv-rate CEA'!AE207*UPD</f>
        <v>9.1314302897480409E-3</v>
      </c>
      <c r="AP209" s="12">
        <f t="shared" si="101"/>
        <v>6.4655735664813632E-3</v>
      </c>
      <c r="AQ209" s="42">
        <f>'Surv-rate CEA'!AI207*UPFS+'Surv-rate CEA'!AH207*UPD</f>
        <v>1.2948817458007003E-2</v>
      </c>
      <c r="AR209" s="12">
        <f t="shared" si="102"/>
        <v>9.1685014523603808E-3</v>
      </c>
      <c r="AS209" s="42">
        <f>AQ209-'Surv-rate CEA'!AH207*UPD</f>
        <v>9.832117073451177E-5</v>
      </c>
      <c r="AT209" s="12">
        <f t="shared" si="103"/>
        <v>6.9616997814709377E-5</v>
      </c>
      <c r="AU209" s="12">
        <f>'Surv-rate CEA'!AL207*UPFS+'Surv-rate CEA'!AK207*UPD</f>
        <v>2.8541945480031007E-2</v>
      </c>
      <c r="AV209" s="12">
        <f t="shared" si="104"/>
        <v>2.020932563421372E-2</v>
      </c>
      <c r="AW209" s="12">
        <f>AU209-'Surv-rate CEA'!AK207*UPD</f>
        <v>2.0314859624223667E-2</v>
      </c>
      <c r="AX209" s="12">
        <f t="shared" si="105"/>
        <v>1.4384079517162284E-2</v>
      </c>
      <c r="AY209" s="12">
        <f>'Surv-rate CEA'!AO207*UPFS+'Surv-rate CEA'!AN207*UPD</f>
        <v>1.5713226489822301E-2</v>
      </c>
      <c r="AZ209" s="12">
        <f t="shared" si="106"/>
        <v>1.1125860748320192E-2</v>
      </c>
      <c r="BA209" s="12">
        <f>AY209-'Surv-rate CEA'!AN207*UPD</f>
        <v>1.2479864646510377E-3</v>
      </c>
      <c r="BB209" s="12">
        <f t="shared" si="107"/>
        <v>8.8364561094370683E-4</v>
      </c>
    </row>
    <row r="210" spans="1:54">
      <c r="A210" s="12">
        <v>205</v>
      </c>
      <c r="B210" s="12">
        <f t="shared" si="108"/>
        <v>11.736986301369862</v>
      </c>
      <c r="C210" s="12">
        <f>'Surv-rate CEA'!D208*Parameter!$D$57+'Surv-rate CEA'!E208*Parameter!$D$58</f>
        <v>3.066859483975428E-2</v>
      </c>
      <c r="D210" s="12">
        <f t="shared" si="82"/>
        <v>2.1678216417459574E-2</v>
      </c>
      <c r="E210" s="12">
        <f>C210-'Surv-rate CEA'!E208*Parameter!$D$58</f>
        <v>1.1656107455690935E-3</v>
      </c>
      <c r="F210" s="12">
        <f t="shared" si="83"/>
        <v>8.2391652219452216E-4</v>
      </c>
      <c r="G210" s="12">
        <f>'Surv-rate CEA'!G208*Parameter!$D$57+'Surv-rate CEA'!H208*Parameter!$D$58</f>
        <v>1.2820651722859242E-2</v>
      </c>
      <c r="H210" s="12">
        <f t="shared" si="84"/>
        <v>9.0623278997038446E-3</v>
      </c>
      <c r="I210" s="12">
        <f>G210-'Surv-rate CEA'!H208*Parameter!$D$58</f>
        <v>9.6297005984739142E-5</v>
      </c>
      <c r="J210" s="12">
        <f t="shared" si="85"/>
        <v>6.8067915957616148E-5</v>
      </c>
      <c r="K210" s="12">
        <f>'Surv-rate CEA'!K208*Parameter!$D$57+'Surv-rate CEA'!J208*Parameter!$D$58</f>
        <v>2.8408464580966346E-2</v>
      </c>
      <c r="L210" s="12">
        <f t="shared" si="86"/>
        <v>2.0080634489182146E-2</v>
      </c>
      <c r="M210" s="12">
        <f>K210-'Surv-rate CEA'!J208*Parameter!$D$58</f>
        <v>2.3766497703156288E-3</v>
      </c>
      <c r="N210" s="12">
        <f t="shared" si="87"/>
        <v>1.6799442015068397E-3</v>
      </c>
      <c r="O210" s="12">
        <f>'Surv-rate CEA'!N208*Parameter!$D$57+'Surv-rate CEA'!M208*Parameter!$D$58</f>
        <v>1.291152354540822E-2</v>
      </c>
      <c r="P210" s="12">
        <f t="shared" si="88"/>
        <v>9.1265610034948329E-3</v>
      </c>
      <c r="Q210" s="12">
        <f>O210-'Surv-rate CEA'!M208*Parameter!$D$58</f>
        <v>9.6297005984739142E-5</v>
      </c>
      <c r="R210" s="12">
        <f t="shared" si="89"/>
        <v>6.8067915957616148E-5</v>
      </c>
      <c r="S210" s="12">
        <f>'Surv-rate CEA'!Q208*Parameter!$D$57+'Surv-rate CEA'!P208*Parameter!$D$58</f>
        <v>2.8408464580966346E-2</v>
      </c>
      <c r="T210" s="12">
        <f t="shared" si="90"/>
        <v>2.0080634489182146E-2</v>
      </c>
      <c r="U210" s="12">
        <f>S210-'Surv-rate CEA'!P208*Parameter!$D$58</f>
        <v>2.3766497703156288E-3</v>
      </c>
      <c r="V210" s="12">
        <f t="shared" si="91"/>
        <v>1.6799442015068397E-3</v>
      </c>
      <c r="W210" s="12">
        <f>'Surv-rate CEA'!T208*UPFS+'Surv-rate CEA'!S208*UPD</f>
        <v>1.2820651722859242E-2</v>
      </c>
      <c r="X210" s="12">
        <f t="shared" si="92"/>
        <v>9.0623278997038446E-3</v>
      </c>
      <c r="Y210" s="12">
        <f>W210-'Surv-rate CEA'!S208*UPD</f>
        <v>9.6297005984739142E-5</v>
      </c>
      <c r="Z210" s="12">
        <f t="shared" si="93"/>
        <v>6.8067915957616148E-5</v>
      </c>
      <c r="AA210" s="12">
        <f>'Surv-rate CEA'!W208*UPFS+'Surv-rate CEA'!V208*UPD</f>
        <v>3.363585726104043E-2</v>
      </c>
      <c r="AB210" s="12">
        <f t="shared" si="94"/>
        <v>2.3775637485237183E-2</v>
      </c>
      <c r="AC210" s="12">
        <f>AA210-'Surv-rate CEA'!V208*UPD</f>
        <v>1.3736983093906873E-2</v>
      </c>
      <c r="AD210" s="12">
        <f t="shared" si="95"/>
        <v>9.7100403193784712E-3</v>
      </c>
      <c r="AE210" s="12">
        <f>'Surv-rate CEA'!Z208*UPFS+'Surv-rate CEA'!Y208*UPD</f>
        <v>2.8408464580966346E-2</v>
      </c>
      <c r="AF210" s="12">
        <f t="shared" si="96"/>
        <v>2.0080634489182146E-2</v>
      </c>
      <c r="AG210" s="12">
        <f>AE210-'Surv-rate CEA'!Y208*UPD</f>
        <v>2.3766497703156288E-3</v>
      </c>
      <c r="AH210" s="12">
        <f t="shared" si="97"/>
        <v>1.6799442015068397E-3</v>
      </c>
      <c r="AI210" s="12">
        <f>'Surv-rate CEA'!AC208*UPFS+'Surv-rate CEA'!AB208*UPD</f>
        <v>1.5564823272250984E-2</v>
      </c>
      <c r="AJ210" s="12">
        <f t="shared" si="98"/>
        <v>1.1002056310646137E-2</v>
      </c>
      <c r="AK210" s="12">
        <f>AI210-'Surv-rate CEA'!AB208*UPD</f>
        <v>1.2295874331314741E-3</v>
      </c>
      <c r="AL210" s="12">
        <f t="shared" si="99"/>
        <v>8.6913869444910834E-4</v>
      </c>
      <c r="AM210" s="12">
        <f>'Surv-rate CEA'!AF208*UPFS+'Surv-rate CEA'!AE208*UPD</f>
        <v>7.3589413999142081E-2</v>
      </c>
      <c r="AN210" s="12">
        <f t="shared" si="100"/>
        <v>5.2016965597639124E-2</v>
      </c>
      <c r="AO210" s="12">
        <f>AM210-'Surv-rate CEA'!AE208*UPD</f>
        <v>9.0388259180578939E-3</v>
      </c>
      <c r="AP210" s="12">
        <f t="shared" si="101"/>
        <v>6.3891295129507039E-3</v>
      </c>
      <c r="AQ210" s="42">
        <f>'Surv-rate CEA'!AI208*UPFS+'Surv-rate CEA'!AH208*UPD</f>
        <v>1.2820651722859242E-2</v>
      </c>
      <c r="AR210" s="12">
        <f t="shared" si="102"/>
        <v>9.0623278997038446E-3</v>
      </c>
      <c r="AS210" s="42">
        <f>AQ210-'Surv-rate CEA'!AH208*UPD</f>
        <v>9.6297005984739142E-5</v>
      </c>
      <c r="AT210" s="12">
        <f t="shared" si="103"/>
        <v>6.8067915957616148E-5</v>
      </c>
      <c r="AU210" s="12">
        <f>'Surv-rate CEA'!AL208*UPFS+'Surv-rate CEA'!AK208*UPD</f>
        <v>2.8312703240839274E-2</v>
      </c>
      <c r="AV210" s="12">
        <f t="shared" si="104"/>
        <v>2.001294521073468E-2</v>
      </c>
      <c r="AW210" s="12">
        <f>AU210-'Surv-rate CEA'!AK208*UPD</f>
        <v>2.0146523884115058E-2</v>
      </c>
      <c r="AX210" s="12">
        <f t="shared" si="105"/>
        <v>1.424064933856173E-2</v>
      </c>
      <c r="AY210" s="12">
        <f>'Surv-rate CEA'!AO208*UPFS+'Surv-rate CEA'!AN208*UPD</f>
        <v>1.5564823272250984E-2</v>
      </c>
      <c r="AZ210" s="12">
        <f t="shared" si="106"/>
        <v>1.1002056310646137E-2</v>
      </c>
      <c r="BA210" s="12">
        <f>AY210-'Surv-rate CEA'!AN208*UPD</f>
        <v>1.2295874331314741E-3</v>
      </c>
      <c r="BB210" s="12">
        <f t="shared" si="107"/>
        <v>8.6913869444910834E-4</v>
      </c>
    </row>
    <row r="211" spans="1:54">
      <c r="A211" s="12">
        <v>206</v>
      </c>
      <c r="B211" s="12">
        <f t="shared" si="108"/>
        <v>11.794520547945206</v>
      </c>
      <c r="C211" s="12">
        <f>'Surv-rate CEA'!D209*Parameter!$D$57+'Surv-rate CEA'!E209*Parameter!$D$58</f>
        <v>3.0432008352877078E-2</v>
      </c>
      <c r="D211" s="12">
        <f t="shared" si="82"/>
        <v>2.1474432907689044E-2</v>
      </c>
      <c r="E211" s="12">
        <f>C211-'Surv-rate CEA'!E209*Parameter!$D$58</f>
        <v>1.1483444455908515E-3</v>
      </c>
      <c r="F211" s="12">
        <f t="shared" si="83"/>
        <v>8.1033251127596772E-4</v>
      </c>
      <c r="G211" s="12">
        <f>'Surv-rate CEA'!G209*Parameter!$D$57+'Surv-rate CEA'!H209*Parameter!$D$58</f>
        <v>1.26941841982894E-2</v>
      </c>
      <c r="H211" s="12">
        <f t="shared" si="84"/>
        <v>8.9576870419805915E-3</v>
      </c>
      <c r="I211" s="12">
        <f>G211-'Surv-rate CEA'!H209*Parameter!$D$58</f>
        <v>9.4321540229359152E-5</v>
      </c>
      <c r="J211" s="12">
        <f t="shared" si="85"/>
        <v>6.6558262074536154E-5</v>
      </c>
      <c r="K211" s="12">
        <f>'Surv-rate CEA'!K209*Parameter!$D$57+'Surv-rate CEA'!J209*Parameter!$D$58</f>
        <v>2.8183452877874819E-2</v>
      </c>
      <c r="L211" s="12">
        <f t="shared" si="86"/>
        <v>1.9887733366625471E-2</v>
      </c>
      <c r="M211" s="12">
        <f>K211-'Surv-rate CEA'!J209*Parameter!$D$58</f>
        <v>2.3453300673371216E-3</v>
      </c>
      <c r="N211" s="12">
        <f t="shared" si="87"/>
        <v>1.6549888063058221E-3</v>
      </c>
      <c r="O211" s="12">
        <f>'Surv-rate CEA'!N209*Parameter!$D$57+'Surv-rate CEA'!M209*Parameter!$D$58</f>
        <v>1.2783191848928371E-2</v>
      </c>
      <c r="P211" s="12">
        <f t="shared" si="88"/>
        <v>9.0204955428114918E-3</v>
      </c>
      <c r="Q211" s="12">
        <f>O211-'Surv-rate CEA'!M209*Parameter!$D$58</f>
        <v>9.4321540229359152E-5</v>
      </c>
      <c r="R211" s="12">
        <f t="shared" si="89"/>
        <v>6.6558262074536154E-5</v>
      </c>
      <c r="S211" s="12">
        <f>'Surv-rate CEA'!Q209*Parameter!$D$57+'Surv-rate CEA'!P209*Parameter!$D$58</f>
        <v>2.8183452877874819E-2</v>
      </c>
      <c r="T211" s="12">
        <f t="shared" si="90"/>
        <v>1.9887733366625471E-2</v>
      </c>
      <c r="U211" s="12">
        <f>S211-'Surv-rate CEA'!P209*Parameter!$D$58</f>
        <v>2.3453300673371216E-3</v>
      </c>
      <c r="V211" s="12">
        <f t="shared" si="91"/>
        <v>1.6549888063058221E-3</v>
      </c>
      <c r="W211" s="12">
        <f>'Surv-rate CEA'!T209*UPFS+'Surv-rate CEA'!S209*UPD</f>
        <v>1.26941841982894E-2</v>
      </c>
      <c r="X211" s="12">
        <f t="shared" si="92"/>
        <v>8.9576870419805915E-3</v>
      </c>
      <c r="Y211" s="12">
        <f>W211-'Surv-rate CEA'!S209*UPD</f>
        <v>9.4321540229359152E-5</v>
      </c>
      <c r="Z211" s="12">
        <f t="shared" si="93"/>
        <v>6.6558262074536154E-5</v>
      </c>
      <c r="AA211" s="12">
        <f>'Surv-rate CEA'!W209*UPFS+'Surv-rate CEA'!V209*UPD</f>
        <v>3.3381593987308625E-2</v>
      </c>
      <c r="AB211" s="12">
        <f t="shared" si="94"/>
        <v>2.3555816366763158E-2</v>
      </c>
      <c r="AC211" s="12">
        <f>AA211-'Surv-rate CEA'!V209*UPD</f>
        <v>1.3611422722504082E-2</v>
      </c>
      <c r="AD211" s="12">
        <f t="shared" si="95"/>
        <v>9.604939005117415E-3</v>
      </c>
      <c r="AE211" s="12">
        <f>'Surv-rate CEA'!Z209*UPFS+'Surv-rate CEA'!Y209*UPD</f>
        <v>2.8183452877874819E-2</v>
      </c>
      <c r="AF211" s="12">
        <f t="shared" si="96"/>
        <v>1.9887733366625471E-2</v>
      </c>
      <c r="AG211" s="12">
        <f>AE211-'Surv-rate CEA'!Y209*UPD</f>
        <v>2.3453300673371216E-3</v>
      </c>
      <c r="AH211" s="12">
        <f t="shared" si="97"/>
        <v>1.6549888063058221E-3</v>
      </c>
      <c r="AI211" s="12">
        <f>'Surv-rate CEA'!AC209*UPFS+'Surv-rate CEA'!AB209*UPD</f>
        <v>1.5418320876364836E-2</v>
      </c>
      <c r="AJ211" s="12">
        <f t="shared" si="98"/>
        <v>1.0879981806308075E-2</v>
      </c>
      <c r="AK211" s="12">
        <f>AI211-'Surv-rate CEA'!AB209*UPD</f>
        <v>1.2115241034100985E-3</v>
      </c>
      <c r="AL211" s="12">
        <f t="shared" si="99"/>
        <v>8.5491541580326306E-4</v>
      </c>
      <c r="AM211" s="12">
        <f>'Surv-rate CEA'!AF209*UPFS+'Surv-rate CEA'!AE209*UPD</f>
        <v>7.3179875237102662E-2</v>
      </c>
      <c r="AN211" s="12">
        <f t="shared" si="100"/>
        <v>5.1639586278690169E-2</v>
      </c>
      <c r="AO211" s="12">
        <f>AM211-'Surv-rate CEA'!AE209*UPD</f>
        <v>8.9474873076340056E-3</v>
      </c>
      <c r="AP211" s="12">
        <f t="shared" si="101"/>
        <v>6.3138197667463626E-3</v>
      </c>
      <c r="AQ211" s="42">
        <f>'Surv-rate CEA'!AI209*UPFS+'Surv-rate CEA'!AH209*UPD</f>
        <v>1.26941841982894E-2</v>
      </c>
      <c r="AR211" s="12">
        <f t="shared" si="102"/>
        <v>8.9576870419805915E-3</v>
      </c>
      <c r="AS211" s="42">
        <f>AQ211-'Surv-rate CEA'!AH209*UPD</f>
        <v>9.4321540229359152E-5</v>
      </c>
      <c r="AT211" s="12">
        <f t="shared" si="103"/>
        <v>6.6558262074536154E-5</v>
      </c>
      <c r="AU211" s="12">
        <f>'Surv-rate CEA'!AL209*UPFS+'Surv-rate CEA'!AK209*UPD</f>
        <v>2.808607350375561E-2</v>
      </c>
      <c r="AV211" s="12">
        <f t="shared" si="104"/>
        <v>1.9819017335403758E-2</v>
      </c>
      <c r="AW211" s="12">
        <f>AU211-'Surv-rate CEA'!AK209*UPD</f>
        <v>1.9980178453713193E-2</v>
      </c>
      <c r="AX211" s="12">
        <f t="shared" si="105"/>
        <v>1.4099069529446749E-2</v>
      </c>
      <c r="AY211" s="12">
        <f>'Surv-rate CEA'!AO209*UPFS+'Surv-rate CEA'!AN209*UPD</f>
        <v>1.5418320876364836E-2</v>
      </c>
      <c r="AZ211" s="12">
        <f t="shared" si="106"/>
        <v>1.0879981806308075E-2</v>
      </c>
      <c r="BA211" s="12">
        <f>AY211-'Surv-rate CEA'!AN209*UPD</f>
        <v>1.2115241034100985E-3</v>
      </c>
      <c r="BB211" s="12">
        <f t="shared" si="107"/>
        <v>8.5491541580326306E-4</v>
      </c>
    </row>
    <row r="212" spans="1:54">
      <c r="A212" s="12">
        <v>207</v>
      </c>
      <c r="B212" s="12">
        <f t="shared" si="108"/>
        <v>11.852054794520548</v>
      </c>
      <c r="C212" s="12">
        <f>'Surv-rate CEA'!D210*Parameter!$D$57+'Surv-rate CEA'!E210*Parameter!$D$58</f>
        <v>3.0198041513010022E-2</v>
      </c>
      <c r="D212" s="12">
        <f t="shared" si="82"/>
        <v>2.1273124764345328E-2</v>
      </c>
      <c r="E212" s="12">
        <f>C212-'Surv-rate CEA'!E210*Parameter!$D$58</f>
        <v>1.1313941161333052E-3</v>
      </c>
      <c r="F212" s="12">
        <f t="shared" si="83"/>
        <v>7.9701487196713822E-4</v>
      </c>
      <c r="G212" s="12">
        <f>'Surv-rate CEA'!G210*Parameter!$D$57+'Surv-rate CEA'!H210*Parameter!$D$58</f>
        <v>1.2569386324899637E-2</v>
      </c>
      <c r="H212" s="12">
        <f t="shared" si="84"/>
        <v>8.8545518220328311E-3</v>
      </c>
      <c r="I212" s="12">
        <f>G212-'Surv-rate CEA'!H210*Parameter!$D$58</f>
        <v>9.2393428030367736E-5</v>
      </c>
      <c r="J212" s="12">
        <f t="shared" si="85"/>
        <v>6.5086900455077248E-5</v>
      </c>
      <c r="K212" s="12">
        <f>'Surv-rate CEA'!K210*Parameter!$D$57+'Surv-rate CEA'!J210*Parameter!$D$58</f>
        <v>2.7960979554752907E-2</v>
      </c>
      <c r="L212" s="12">
        <f t="shared" si="86"/>
        <v>1.9697217991613999E-2</v>
      </c>
      <c r="M212" s="12">
        <f>K212-'Surv-rate CEA'!J210*Parameter!$D$58</f>
        <v>2.3145325739342311E-3</v>
      </c>
      <c r="N212" s="12">
        <f t="shared" si="87"/>
        <v>1.6304812414815585E-3</v>
      </c>
      <c r="O212" s="12">
        <f>'Surv-rate CEA'!N210*Parameter!$D$57+'Surv-rate CEA'!M210*Parameter!$D$58</f>
        <v>1.2656574489378999E-2</v>
      </c>
      <c r="P212" s="12">
        <f t="shared" si="88"/>
        <v>8.9159718548566386E-3</v>
      </c>
      <c r="Q212" s="12">
        <f>O212-'Surv-rate CEA'!M210*Parameter!$D$58</f>
        <v>9.2393428030367736E-5</v>
      </c>
      <c r="R212" s="12">
        <f t="shared" si="89"/>
        <v>6.5086900455077248E-5</v>
      </c>
      <c r="S212" s="12">
        <f>'Surv-rate CEA'!Q210*Parameter!$D$57+'Surv-rate CEA'!P210*Parameter!$D$58</f>
        <v>2.7960979554752907E-2</v>
      </c>
      <c r="T212" s="12">
        <f t="shared" si="90"/>
        <v>1.9697217991613999E-2</v>
      </c>
      <c r="U212" s="12">
        <f>S212-'Surv-rate CEA'!P210*Parameter!$D$58</f>
        <v>2.3145325739342311E-3</v>
      </c>
      <c r="V212" s="12">
        <f t="shared" si="91"/>
        <v>1.6304812414815585E-3</v>
      </c>
      <c r="W212" s="12">
        <f>'Surv-rate CEA'!T210*UPFS+'Surv-rate CEA'!S210*UPD</f>
        <v>1.2569386324899637E-2</v>
      </c>
      <c r="X212" s="12">
        <f t="shared" si="92"/>
        <v>8.8545518220328311E-3</v>
      </c>
      <c r="Y212" s="12">
        <f>W212-'Surv-rate CEA'!S210*UPD</f>
        <v>9.2393428030367736E-5</v>
      </c>
      <c r="Z212" s="12">
        <f t="shared" si="93"/>
        <v>6.5086900455077248E-5</v>
      </c>
      <c r="AA212" s="12">
        <f>'Surv-rate CEA'!W210*UPFS+'Surv-rate CEA'!V210*UPD</f>
        <v>3.3130106391378158E-2</v>
      </c>
      <c r="AB212" s="12">
        <f t="shared" si="94"/>
        <v>2.3338628977517831E-2</v>
      </c>
      <c r="AC212" s="12">
        <f>AA212-'Surv-rate CEA'!V210*UPD</f>
        <v>1.3487451594630381E-2</v>
      </c>
      <c r="AD212" s="12">
        <f t="shared" si="95"/>
        <v>9.501286379847795E-3</v>
      </c>
      <c r="AE212" s="12">
        <f>'Surv-rate CEA'!Z210*UPFS+'Surv-rate CEA'!Y210*UPD</f>
        <v>2.7960979554752907E-2</v>
      </c>
      <c r="AF212" s="12">
        <f t="shared" si="96"/>
        <v>1.9697217991613999E-2</v>
      </c>
      <c r="AG212" s="12">
        <f>AE212-'Surv-rate CEA'!Y210*UPD</f>
        <v>2.3145325739342311E-3</v>
      </c>
      <c r="AH212" s="12">
        <f t="shared" si="97"/>
        <v>1.6304812414815585E-3</v>
      </c>
      <c r="AI212" s="12">
        <f>'Surv-rate CEA'!AC210*UPFS+'Surv-rate CEA'!AB210*UPD</f>
        <v>1.527368813609844E-2</v>
      </c>
      <c r="AJ212" s="12">
        <f t="shared" si="98"/>
        <v>1.0759607479542686E-2</v>
      </c>
      <c r="AK212" s="12">
        <f>AI212-'Surv-rate CEA'!AB210*UPD</f>
        <v>1.1937891281500277E-3</v>
      </c>
      <c r="AL212" s="12">
        <f t="shared" si="99"/>
        <v>8.409692745972796E-4</v>
      </c>
      <c r="AM212" s="12">
        <f>'Surv-rate CEA'!AF210*UPFS+'Surv-rate CEA'!AE210*UPD</f>
        <v>7.2774000902884314E-2</v>
      </c>
      <c r="AN212" s="12">
        <f t="shared" si="100"/>
        <v>5.1265920677030223E-2</v>
      </c>
      <c r="AO212" s="12">
        <f>AM212-'Surv-rate CEA'!AE210*UPD</f>
        <v>8.8573924458291986E-3</v>
      </c>
      <c r="AP212" s="12">
        <f t="shared" si="101"/>
        <v>6.2396236691613502E-3</v>
      </c>
      <c r="AQ212" s="42">
        <f>'Surv-rate CEA'!AI210*UPFS+'Surv-rate CEA'!AH210*UPD</f>
        <v>1.2569386324899637E-2</v>
      </c>
      <c r="AR212" s="12">
        <f t="shared" si="102"/>
        <v>8.8545518220328311E-3</v>
      </c>
      <c r="AS212" s="42">
        <f>AQ212-'Surv-rate CEA'!AH210*UPD</f>
        <v>9.2393428030367736E-5</v>
      </c>
      <c r="AT212" s="12">
        <f t="shared" si="103"/>
        <v>6.5086900455077248E-5</v>
      </c>
      <c r="AU212" s="12">
        <f>'Surv-rate CEA'!AL210*UPFS+'Surv-rate CEA'!AK210*UPD</f>
        <v>2.7862017049188541E-2</v>
      </c>
      <c r="AV212" s="12">
        <f t="shared" si="104"/>
        <v>1.9627503479599837E-2</v>
      </c>
      <c r="AW212" s="12">
        <f>AU212-'Surv-rate CEA'!AK210*UPD</f>
        <v>1.9815792301736773E-2</v>
      </c>
      <c r="AX212" s="12">
        <f t="shared" si="105"/>
        <v>1.3959309969078263E-2</v>
      </c>
      <c r="AY212" s="12">
        <f>'Surv-rate CEA'!AO210*UPFS+'Surv-rate CEA'!AN210*UPD</f>
        <v>1.527368813609844E-2</v>
      </c>
      <c r="AZ212" s="12">
        <f t="shared" si="106"/>
        <v>1.0759607479542686E-2</v>
      </c>
      <c r="BA212" s="12">
        <f>AY212-'Surv-rate CEA'!AN210*UPD</f>
        <v>1.1937891281500277E-3</v>
      </c>
      <c r="BB212" s="12">
        <f t="shared" si="107"/>
        <v>8.409692745972796E-4</v>
      </c>
    </row>
    <row r="213" spans="1:54">
      <c r="A213" s="12">
        <v>208</v>
      </c>
      <c r="B213" s="12">
        <f t="shared" si="108"/>
        <v>11.90958904109589</v>
      </c>
      <c r="C213" s="12">
        <f>'Surv-rate CEA'!D211*Parameter!$D$57+'Surv-rate CEA'!E211*Parameter!$D$58</f>
        <v>2.9966655827231389E-2</v>
      </c>
      <c r="D213" s="12">
        <f t="shared" si="82"/>
        <v>2.1074253957388302E-2</v>
      </c>
      <c r="E213" s="12">
        <f>C213-'Surv-rate CEA'!E211*Parameter!$D$58</f>
        <v>1.1147528301918737E-3</v>
      </c>
      <c r="F213" s="12">
        <f t="shared" si="83"/>
        <v>7.8395748857076843E-4</v>
      </c>
      <c r="G213" s="12">
        <f>'Surv-rate CEA'!G211*Parameter!$D$57+'Surv-rate CEA'!H211*Parameter!$D$58</f>
        <v>1.2446230129638117E-2</v>
      </c>
      <c r="H213" s="12">
        <f t="shared" si="84"/>
        <v>8.752895754411745E-3</v>
      </c>
      <c r="I213" s="12">
        <f>G213-'Surv-rate CEA'!H211*Parameter!$D$58</f>
        <v>9.0511366021579082E-5</v>
      </c>
      <c r="J213" s="12">
        <f t="shared" si="85"/>
        <v>6.3652732042109676E-5</v>
      </c>
      <c r="K213" s="12">
        <f>'Surv-rate CEA'!K211*Parameter!$D$57+'Surv-rate CEA'!J211*Parameter!$D$58</f>
        <v>2.774100679554142E-2</v>
      </c>
      <c r="L213" s="12">
        <f t="shared" si="86"/>
        <v>1.9509051180532998E-2</v>
      </c>
      <c r="M213" s="12">
        <f>K213-'Surv-rate CEA'!J211*Parameter!$D$58</f>
        <v>2.2842466779433405E-3</v>
      </c>
      <c r="N213" s="12">
        <f t="shared" si="87"/>
        <v>1.6064119690177006E-3</v>
      </c>
      <c r="O213" s="12">
        <f>'Surv-rate CEA'!N211*Parameter!$D$57+'Surv-rate CEA'!M211*Parameter!$D$58</f>
        <v>1.2531642263771159E-2</v>
      </c>
      <c r="P213" s="12">
        <f t="shared" si="88"/>
        <v>8.8129624170430326E-3</v>
      </c>
      <c r="Q213" s="12">
        <f>O213-'Surv-rate CEA'!M211*Parameter!$D$58</f>
        <v>9.0511366021579082E-5</v>
      </c>
      <c r="R213" s="12">
        <f t="shared" si="89"/>
        <v>6.3652732042109676E-5</v>
      </c>
      <c r="S213" s="12">
        <f>'Surv-rate CEA'!Q211*Parameter!$D$57+'Surv-rate CEA'!P211*Parameter!$D$58</f>
        <v>2.774100679554142E-2</v>
      </c>
      <c r="T213" s="12">
        <f t="shared" si="90"/>
        <v>1.9509051180532998E-2</v>
      </c>
      <c r="U213" s="12">
        <f>S213-'Surv-rate CEA'!P211*Parameter!$D$58</f>
        <v>2.2842466779433405E-3</v>
      </c>
      <c r="V213" s="12">
        <f t="shared" si="91"/>
        <v>1.6064119690177006E-3</v>
      </c>
      <c r="W213" s="12">
        <f>'Surv-rate CEA'!T211*UPFS+'Surv-rate CEA'!S211*UPD</f>
        <v>1.2446230129638117E-2</v>
      </c>
      <c r="X213" s="12">
        <f t="shared" si="92"/>
        <v>8.752895754411745E-3</v>
      </c>
      <c r="Y213" s="12">
        <f>W213-'Surv-rate CEA'!S211*UPD</f>
        <v>9.0511366021579082E-5</v>
      </c>
      <c r="Z213" s="12">
        <f t="shared" si="93"/>
        <v>6.3652732042109676E-5</v>
      </c>
      <c r="AA213" s="12">
        <f>'Surv-rate CEA'!W211*UPFS+'Surv-rate CEA'!V211*UPD</f>
        <v>3.2881354127163073E-2</v>
      </c>
      <c r="AB213" s="12">
        <f t="shared" si="94"/>
        <v>2.3124035305566296E-2</v>
      </c>
      <c r="AC213" s="12">
        <f>AA213-'Surv-rate CEA'!V211*UPD</f>
        <v>1.3365043670056038E-2</v>
      </c>
      <c r="AD213" s="12">
        <f t="shared" si="95"/>
        <v>9.3990576085035346E-3</v>
      </c>
      <c r="AE213" s="12">
        <f>'Surv-rate CEA'!Z211*UPFS+'Surv-rate CEA'!Y211*UPD</f>
        <v>2.774100679554142E-2</v>
      </c>
      <c r="AF213" s="12">
        <f t="shared" si="96"/>
        <v>1.9509051180532998E-2</v>
      </c>
      <c r="AG213" s="12">
        <f>AE213-'Surv-rate CEA'!Y211*UPD</f>
        <v>2.2842466779433405E-3</v>
      </c>
      <c r="AH213" s="12">
        <f t="shared" si="97"/>
        <v>1.6064119690177006E-3</v>
      </c>
      <c r="AI213" s="12">
        <f>'Surv-rate CEA'!AC211*UPFS+'Surv-rate CEA'!AB211*UPD</f>
        <v>1.5130894512836647E-2</v>
      </c>
      <c r="AJ213" s="12">
        <f t="shared" si="98"/>
        <v>1.0640904190457117E-2</v>
      </c>
      <c r="AK213" s="12">
        <f>AI213-'Surv-rate CEA'!AB211*UPD</f>
        <v>1.1763753482919061E-3</v>
      </c>
      <c r="AL213" s="12">
        <f t="shared" si="99"/>
        <v>8.2729394237532436E-4</v>
      </c>
      <c r="AM213" s="12">
        <f>'Surv-rate CEA'!AF211*UPFS+'Surv-rate CEA'!AE211*UPD</f>
        <v>7.2371744599426718E-2</v>
      </c>
      <c r="AN213" s="12">
        <f t="shared" si="100"/>
        <v>5.0895920246182336E-2</v>
      </c>
      <c r="AO213" s="12">
        <f>AM213-'Surv-rate CEA'!AE211*UPD</f>
        <v>8.7685197875165127E-3</v>
      </c>
      <c r="AP213" s="12">
        <f t="shared" si="101"/>
        <v>6.1665210124843012E-3</v>
      </c>
      <c r="AQ213" s="42">
        <f>'Surv-rate CEA'!AI211*UPFS+'Surv-rate CEA'!AH211*UPD</f>
        <v>1.2446230129638117E-2</v>
      </c>
      <c r="AR213" s="12">
        <f t="shared" si="102"/>
        <v>8.752895754411745E-3</v>
      </c>
      <c r="AS213" s="42">
        <f>AQ213-'Surv-rate CEA'!AH211*UPD</f>
        <v>9.0511366021579082E-5</v>
      </c>
      <c r="AT213" s="12">
        <f t="shared" si="103"/>
        <v>6.3652732042109676E-5</v>
      </c>
      <c r="AU213" s="12">
        <f>'Surv-rate CEA'!AL211*UPFS+'Surv-rate CEA'!AK211*UPD</f>
        <v>2.7640495394385099E-2</v>
      </c>
      <c r="AV213" s="12">
        <f t="shared" si="104"/>
        <v>1.9438365855957793E-2</v>
      </c>
      <c r="AW213" s="12">
        <f>AU213-'Surv-rate CEA'!AK211*UPD</f>
        <v>1.9653335001957022E-2</v>
      </c>
      <c r="AX213" s="12">
        <f t="shared" si="105"/>
        <v>1.3821341137588549E-2</v>
      </c>
      <c r="AY213" s="12">
        <f>'Surv-rate CEA'!AO211*UPFS+'Surv-rate CEA'!AN211*UPD</f>
        <v>1.5130894512836647E-2</v>
      </c>
      <c r="AZ213" s="12">
        <f t="shared" si="106"/>
        <v>1.0640904190457117E-2</v>
      </c>
      <c r="BA213" s="12">
        <f>AY213-'Surv-rate CEA'!AN211*UPD</f>
        <v>1.1763753482919061E-3</v>
      </c>
      <c r="BB213" s="12">
        <f t="shared" si="107"/>
        <v>8.2729394237532436E-4</v>
      </c>
    </row>
    <row r="214" spans="1:54">
      <c r="A214" s="12">
        <v>209</v>
      </c>
      <c r="B214" s="12">
        <f t="shared" si="108"/>
        <v>11.967123287671233</v>
      </c>
      <c r="C214" s="12">
        <f>'Surv-rate CEA'!D212*Parameter!$D$57+'Surv-rate CEA'!E212*Parameter!$D$58</f>
        <v>2.9737813514006093E-2</v>
      </c>
      <c r="D214" s="12">
        <f t="shared" si="82"/>
        <v>2.0877783175633519E-2</v>
      </c>
      <c r="E214" s="12">
        <f>C214-'Surv-rate CEA'!E212*Parameter!$D$58</f>
        <v>1.0984138383901693E-3</v>
      </c>
      <c r="F214" s="12">
        <f t="shared" si="83"/>
        <v>7.7115440730786921E-4</v>
      </c>
      <c r="G214" s="12">
        <f>'Surv-rate CEA'!G212*Parameter!$D$57+'Surv-rate CEA'!H212*Parameter!$D$58</f>
        <v>1.2324688211525246E-2</v>
      </c>
      <c r="H214" s="12">
        <f t="shared" si="84"/>
        <v>8.6526929112094985E-3</v>
      </c>
      <c r="I214" s="12">
        <f>G214-'Surv-rate CEA'!H212*Parameter!$D$58</f>
        <v>8.8674091437474303E-5</v>
      </c>
      <c r="J214" s="12">
        <f t="shared" si="85"/>
        <v>6.2254693118441416E-5</v>
      </c>
      <c r="K214" s="12">
        <f>'Surv-rate CEA'!K212*Parameter!$D$57+'Surv-rate CEA'!J212*Parameter!$D$58</f>
        <v>2.7523497490438534E-2</v>
      </c>
      <c r="L214" s="12">
        <f t="shared" si="86"/>
        <v>1.9323196460621642E-2</v>
      </c>
      <c r="M214" s="12">
        <f>K214-'Surv-rate CEA'!J212*Parameter!$D$58</f>
        <v>2.2544620226919339E-3</v>
      </c>
      <c r="N214" s="12">
        <f t="shared" si="87"/>
        <v>1.5827716878140325E-3</v>
      </c>
      <c r="O214" s="12">
        <f>'Surv-rate CEA'!N212*Parameter!$D$57+'Surv-rate CEA'!M212*Parameter!$D$58</f>
        <v>1.2408366579501454E-2</v>
      </c>
      <c r="P214" s="12">
        <f t="shared" si="88"/>
        <v>8.7114402976733799E-3</v>
      </c>
      <c r="Q214" s="12">
        <f>O214-'Surv-rate CEA'!M212*Parameter!$D$58</f>
        <v>8.8674091437474303E-5</v>
      </c>
      <c r="R214" s="12">
        <f t="shared" si="89"/>
        <v>6.2254693118441416E-5</v>
      </c>
      <c r="S214" s="12">
        <f>'Surv-rate CEA'!Q212*Parameter!$D$57+'Surv-rate CEA'!P212*Parameter!$D$58</f>
        <v>2.7523497490438534E-2</v>
      </c>
      <c r="T214" s="12">
        <f t="shared" si="90"/>
        <v>1.9323196460621642E-2</v>
      </c>
      <c r="U214" s="12">
        <f>S214-'Surv-rate CEA'!P212*Parameter!$D$58</f>
        <v>2.2544620226919339E-3</v>
      </c>
      <c r="V214" s="12">
        <f t="shared" si="91"/>
        <v>1.5827716878140325E-3</v>
      </c>
      <c r="W214" s="12">
        <f>'Surv-rate CEA'!T212*UPFS+'Surv-rate CEA'!S212*UPD</f>
        <v>1.2324688211525246E-2</v>
      </c>
      <c r="X214" s="12">
        <f t="shared" si="92"/>
        <v>8.6526929112094985E-3</v>
      </c>
      <c r="Y214" s="12">
        <f>W214-'Surv-rate CEA'!S212*UPD</f>
        <v>8.8674091437474303E-5</v>
      </c>
      <c r="Z214" s="12">
        <f t="shared" si="93"/>
        <v>6.2254693118441416E-5</v>
      </c>
      <c r="AA214" s="12">
        <f>'Surv-rate CEA'!W212*UPFS+'Surv-rate CEA'!V212*UPD</f>
        <v>3.2635297587599657E-2</v>
      </c>
      <c r="AB214" s="12">
        <f t="shared" si="94"/>
        <v>2.2911996088255573E-2</v>
      </c>
      <c r="AC214" s="12">
        <f>AA214-'Surv-rate CEA'!V212*UPD</f>
        <v>1.3244173435741857E-2</v>
      </c>
      <c r="AD214" s="12">
        <f t="shared" si="95"/>
        <v>9.2982283718226928E-3</v>
      </c>
      <c r="AE214" s="12">
        <f>'Surv-rate CEA'!Z212*UPFS+'Surv-rate CEA'!Y212*UPD</f>
        <v>2.7523497490438534E-2</v>
      </c>
      <c r="AF214" s="12">
        <f t="shared" si="96"/>
        <v>1.9323196460621642E-2</v>
      </c>
      <c r="AG214" s="12">
        <f>AE214-'Surv-rate CEA'!Y212*UPD</f>
        <v>2.2544620226919339E-3</v>
      </c>
      <c r="AH214" s="12">
        <f t="shared" si="97"/>
        <v>1.5827716878140325E-3</v>
      </c>
      <c r="AI214" s="12">
        <f>'Surv-rate CEA'!AC212*UPFS+'Surv-rate CEA'!AB212*UPD</f>
        <v>1.4989910080376135E-2</v>
      </c>
      <c r="AJ214" s="12">
        <f t="shared" si="98"/>
        <v>1.05238434000179E-2</v>
      </c>
      <c r="AK214" s="12">
        <f>AI214-'Surv-rate CEA'!AB212*UPD</f>
        <v>1.1592757875123726E-3</v>
      </c>
      <c r="AL214" s="12">
        <f t="shared" si="99"/>
        <v>8.1388325745757289E-4</v>
      </c>
      <c r="AM214" s="12">
        <f>'Surv-rate CEA'!AF212*UPFS+'Surv-rate CEA'!AE212*UPD</f>
        <v>7.1973060697962346E-2</v>
      </c>
      <c r="AN214" s="12">
        <f t="shared" si="100"/>
        <v>5.0529537251655939E-2</v>
      </c>
      <c r="AO214" s="12">
        <f>AM214-'Surv-rate CEA'!AE212*UPD</f>
        <v>8.6808482433230194E-3</v>
      </c>
      <c r="AP214" s="12">
        <f t="shared" si="101"/>
        <v>6.0944920284511537E-3</v>
      </c>
      <c r="AQ214" s="42">
        <f>'Surv-rate CEA'!AI212*UPFS+'Surv-rate CEA'!AH212*UPD</f>
        <v>1.2324688211525246E-2</v>
      </c>
      <c r="AR214" s="12">
        <f t="shared" si="102"/>
        <v>8.6526929112094985E-3</v>
      </c>
      <c r="AS214" s="42">
        <f>AQ214-'Surv-rate CEA'!AH212*UPD</f>
        <v>8.8674091437474303E-5</v>
      </c>
      <c r="AT214" s="12">
        <f t="shared" si="103"/>
        <v>6.2254693118441416E-5</v>
      </c>
      <c r="AU214" s="12">
        <f>'Surv-rate CEA'!AL212*UPFS+'Surv-rate CEA'!AK212*UPD</f>
        <v>2.7421470776731308E-2</v>
      </c>
      <c r="AV214" s="12">
        <f t="shared" si="104"/>
        <v>1.92515674013467E-2</v>
      </c>
      <c r="AW214" s="12">
        <f>AU214-'Surv-rate CEA'!AK212*UPD</f>
        <v>1.9492776718985229E-2</v>
      </c>
      <c r="AX214" s="12">
        <f t="shared" si="105"/>
        <v>1.3685134101682872E-2</v>
      </c>
      <c r="AY214" s="12">
        <f>'Surv-rate CEA'!AO212*UPFS+'Surv-rate CEA'!AN212*UPD</f>
        <v>1.4989910080376135E-2</v>
      </c>
      <c r="AZ214" s="12">
        <f t="shared" si="106"/>
        <v>1.05238434000179E-2</v>
      </c>
      <c r="BA214" s="12">
        <f>AY214-'Surv-rate CEA'!AN212*UPD</f>
        <v>1.1592757875123726E-3</v>
      </c>
      <c r="BB214" s="12">
        <f t="shared" si="107"/>
        <v>8.1388325745757289E-4</v>
      </c>
    </row>
    <row r="215" spans="1:54">
      <c r="A215" s="12">
        <v>210</v>
      </c>
      <c r="B215" s="12">
        <f t="shared" si="108"/>
        <v>12.024657534246575</v>
      </c>
      <c r="C215" s="12">
        <f>'Surv-rate CEA'!D213*Parameter!$D$57+'Surv-rate CEA'!E213*Parameter!$D$58</f>
        <v>2.9511477487270166E-2</v>
      </c>
      <c r="D215" s="12">
        <f t="shared" si="82"/>
        <v>2.0683675810474911E-2</v>
      </c>
      <c r="E215" s="12">
        <f>C215-'Surv-rate CEA'!E213*Parameter!$D$58</f>
        <v>1.0823705637521934E-3</v>
      </c>
      <c r="F215" s="12">
        <f t="shared" si="83"/>
        <v>7.5859983144212911E-4</v>
      </c>
      <c r="G215" s="12">
        <f>'Surv-rate CEA'!G213*Parameter!$D$57+'Surv-rate CEA'!H213*Parameter!$D$58</f>
        <v>1.220473372778285E-2</v>
      </c>
      <c r="H215" s="12">
        <f t="shared" si="84"/>
        <v>8.5539179082958269E-3</v>
      </c>
      <c r="I215" s="12">
        <f>G215-'Surv-rate CEA'!H213*Parameter!$D$58</f>
        <v>8.6880380699018434E-5</v>
      </c>
      <c r="J215" s="12">
        <f t="shared" si="85"/>
        <v>6.0891754045329679E-5</v>
      </c>
      <c r="K215" s="12">
        <f>'Surv-rate CEA'!K213*Parameter!$D$57+'Surv-rate CEA'!J213*Parameter!$D$58</f>
        <v>2.7308415219969184E-2</v>
      </c>
      <c r="L215" s="12">
        <f t="shared" si="86"/>
        <v>1.9139618053732675E-2</v>
      </c>
      <c r="M215" s="12">
        <f>K215-'Surv-rate CEA'!J213*Parameter!$D$58</f>
        <v>2.2251684998700408E-3</v>
      </c>
      <c r="N215" s="12">
        <f t="shared" si="87"/>
        <v>1.5595513269318873E-3</v>
      </c>
      <c r="O215" s="12">
        <f>'Surv-rate CEA'!N213*Parameter!$D$57+'Surv-rate CEA'!M213*Parameter!$D$58</f>
        <v>1.2286719439146715E-2</v>
      </c>
      <c r="P215" s="12">
        <f t="shared" si="88"/>
        <v>8.6113791409864922E-3</v>
      </c>
      <c r="Q215" s="12">
        <f>O215-'Surv-rate CEA'!M213*Parameter!$D$58</f>
        <v>8.6880380699018434E-5</v>
      </c>
      <c r="R215" s="12">
        <f t="shared" si="89"/>
        <v>6.0891754045329679E-5</v>
      </c>
      <c r="S215" s="12">
        <f>'Surv-rate CEA'!Q213*Parameter!$D$57+'Surv-rate CEA'!P213*Parameter!$D$58</f>
        <v>2.7308415219969184E-2</v>
      </c>
      <c r="T215" s="12">
        <f t="shared" si="90"/>
        <v>1.9139618053732675E-2</v>
      </c>
      <c r="U215" s="12">
        <f>S215-'Surv-rate CEA'!P213*Parameter!$D$58</f>
        <v>2.2251684998700408E-3</v>
      </c>
      <c r="V215" s="12">
        <f t="shared" si="91"/>
        <v>1.5595513269318873E-3</v>
      </c>
      <c r="W215" s="12">
        <f>'Surv-rate CEA'!T213*UPFS+'Surv-rate CEA'!S213*UPD</f>
        <v>1.220473372778285E-2</v>
      </c>
      <c r="X215" s="12">
        <f t="shared" si="92"/>
        <v>8.5539179082958269E-3</v>
      </c>
      <c r="Y215" s="12">
        <f>W215-'Surv-rate CEA'!S213*UPD</f>
        <v>8.6880380699018434E-5</v>
      </c>
      <c r="Z215" s="12">
        <f t="shared" si="93"/>
        <v>6.0891754045329679E-5</v>
      </c>
      <c r="AA215" s="12">
        <f>'Surv-rate CEA'!W213*UPFS+'Surv-rate CEA'!V213*UPD</f>
        <v>3.2391897888240574E-2</v>
      </c>
      <c r="AB215" s="12">
        <f t="shared" si="94"/>
        <v>2.2702472795385238E-2</v>
      </c>
      <c r="AC215" s="12">
        <f>AA215-'Surv-rate CEA'!V213*UPD</f>
        <v>1.3124815893087588E-2</v>
      </c>
      <c r="AD215" s="12">
        <f t="shared" si="95"/>
        <v>9.1987748536782443E-3</v>
      </c>
      <c r="AE215" s="12">
        <f>'Surv-rate CEA'!Z213*UPFS+'Surv-rate CEA'!Y213*UPD</f>
        <v>2.7308415219969184E-2</v>
      </c>
      <c r="AF215" s="12">
        <f t="shared" si="96"/>
        <v>1.9139618053732675E-2</v>
      </c>
      <c r="AG215" s="12">
        <f>AE215-'Surv-rate CEA'!Y213*UPD</f>
        <v>2.2251684998700408E-3</v>
      </c>
      <c r="AH215" s="12">
        <f t="shared" si="97"/>
        <v>1.5595513269318873E-3</v>
      </c>
      <c r="AI215" s="12">
        <f>'Surv-rate CEA'!AC213*UPFS+'Surv-rate CEA'!AB213*UPD</f>
        <v>1.4850705510306116E-2</v>
      </c>
      <c r="AJ215" s="12">
        <f t="shared" si="98"/>
        <v>1.0408397155462726E-2</v>
      </c>
      <c r="AK215" s="12">
        <f>AI215-'Surv-rate CEA'!AB213*UPD</f>
        <v>1.1424836468669729E-3</v>
      </c>
      <c r="AL215" s="12">
        <f t="shared" si="99"/>
        <v>8.0073121993836944E-4</v>
      </c>
      <c r="AM215" s="12">
        <f>'Surv-rate CEA'!AF213*UPFS+'Surv-rate CEA'!AE213*UPD</f>
        <v>7.1577904322220637E-2</v>
      </c>
      <c r="AN215" s="12">
        <f t="shared" si="100"/>
        <v>5.0166724754211869E-2</v>
      </c>
      <c r="AO215" s="12">
        <f>AM215-'Surv-rate CEA'!AE213*UPD</f>
        <v>8.594357168206529E-3</v>
      </c>
      <c r="AP215" s="12">
        <f t="shared" si="101"/>
        <v>6.0235173770372364E-3</v>
      </c>
      <c r="AQ215" s="42">
        <f>'Surv-rate CEA'!AI213*UPFS+'Surv-rate CEA'!AH213*UPD</f>
        <v>1.220473372778285E-2</v>
      </c>
      <c r="AR215" s="12">
        <f t="shared" si="102"/>
        <v>8.5539179082958269E-3</v>
      </c>
      <c r="AS215" s="42">
        <f>AQ215-'Surv-rate CEA'!AH213*UPD</f>
        <v>8.6880380699018434E-5</v>
      </c>
      <c r="AT215" s="12">
        <f t="shared" si="103"/>
        <v>6.0891754045329679E-5</v>
      </c>
      <c r="AU215" s="12">
        <f>'Surv-rate CEA'!AL213*UPFS+'Surv-rate CEA'!AK213*UPD</f>
        <v>2.7204906137497195E-2</v>
      </c>
      <c r="AV215" s="12">
        <f t="shared" si="104"/>
        <v>1.9067071760304505E-2</v>
      </c>
      <c r="AW215" s="12">
        <f>AU215-'Surv-rate CEA'!AK213*UPD</f>
        <v>1.9334088194451496E-2</v>
      </c>
      <c r="AX215" s="12">
        <f t="shared" si="105"/>
        <v>1.355066050073781E-2</v>
      </c>
      <c r="AY215" s="12">
        <f>'Surv-rate CEA'!AO213*UPFS+'Surv-rate CEA'!AN213*UPD</f>
        <v>1.4850705510306116E-2</v>
      </c>
      <c r="AZ215" s="12">
        <f t="shared" si="106"/>
        <v>1.0408397155462726E-2</v>
      </c>
      <c r="BA215" s="12">
        <f>AY215-'Surv-rate CEA'!AN213*UPD</f>
        <v>1.1424836468669729E-3</v>
      </c>
      <c r="BB215" s="12">
        <f t="shared" si="107"/>
        <v>8.0073121993836944E-4</v>
      </c>
    </row>
    <row r="216" spans="1:54">
      <c r="A216" s="12">
        <v>211</v>
      </c>
      <c r="B216" s="12">
        <f t="shared" si="108"/>
        <v>12.082191780821917</v>
      </c>
      <c r="C216" s="12">
        <f>'Surv-rate CEA'!D214*Parameter!$D$57+'Surv-rate CEA'!E214*Parameter!$D$58</f>
        <v>2.9287611340933519E-2</v>
      </c>
      <c r="D216" s="12">
        <f t="shared" si="82"/>
        <v>2.0491895940038401E-2</v>
      </c>
      <c r="E216" s="12">
        <f>C216-'Surv-rate CEA'!E214*Parameter!$D$58</f>
        <v>1.066616596648539E-3</v>
      </c>
      <c r="F216" s="12">
        <f t="shared" si="83"/>
        <v>7.462881165693282E-4</v>
      </c>
      <c r="G216" s="12">
        <f>'Surv-rate CEA'!G214*Parameter!$D$57+'Surv-rate CEA'!H214*Parameter!$D$58</f>
        <v>1.2086340380352971E-2</v>
      </c>
      <c r="H216" s="12">
        <f t="shared" si="84"/>
        <v>8.4565458919458221E-3</v>
      </c>
      <c r="I216" s="12">
        <f>G216-'Surv-rate CEA'!H214*Parameter!$D$58</f>
        <v>8.5129048053992837E-5</v>
      </c>
      <c r="J216" s="12">
        <f t="shared" si="85"/>
        <v>5.9562918050569386E-5</v>
      </c>
      <c r="K216" s="12">
        <f>'Surv-rate CEA'!K214*Parameter!$D$57+'Surv-rate CEA'!J214*Parameter!$D$58</f>
        <v>2.7095724239475823E-2</v>
      </c>
      <c r="L216" s="12">
        <f t="shared" si="86"/>
        <v>1.8958280860524996E-2</v>
      </c>
      <c r="M216" s="12">
        <f>K216-'Surv-rate CEA'!J214*Parameter!$D$58</f>
        <v>2.1963562426282751E-3</v>
      </c>
      <c r="N216" s="12">
        <f t="shared" si="87"/>
        <v>1.5367420390575892E-3</v>
      </c>
      <c r="O216" s="12">
        <f>'Surv-rate CEA'!N214*Parameter!$D$57+'Surv-rate CEA'!M214*Parameter!$D$58</f>
        <v>1.2166673425699695E-2</v>
      </c>
      <c r="P216" s="12">
        <f t="shared" si="88"/>
        <v>8.5127531526414287E-3</v>
      </c>
      <c r="Q216" s="12">
        <f>O216-'Surv-rate CEA'!M214*Parameter!$D$58</f>
        <v>8.5129048053992837E-5</v>
      </c>
      <c r="R216" s="12">
        <f t="shared" si="89"/>
        <v>5.9562918050569386E-5</v>
      </c>
      <c r="S216" s="12">
        <f>'Surv-rate CEA'!Q214*Parameter!$D$57+'Surv-rate CEA'!P214*Parameter!$D$58</f>
        <v>2.7095724239475823E-2</v>
      </c>
      <c r="T216" s="12">
        <f t="shared" si="90"/>
        <v>1.8958280860524996E-2</v>
      </c>
      <c r="U216" s="12">
        <f>S216-'Surv-rate CEA'!P214*Parameter!$D$58</f>
        <v>2.1963562426282751E-3</v>
      </c>
      <c r="V216" s="12">
        <f t="shared" si="91"/>
        <v>1.5367420390575892E-3</v>
      </c>
      <c r="W216" s="12">
        <f>'Surv-rate CEA'!T214*UPFS+'Surv-rate CEA'!S214*UPD</f>
        <v>1.2086340380352971E-2</v>
      </c>
      <c r="X216" s="12">
        <f t="shared" si="92"/>
        <v>8.4565458919458221E-3</v>
      </c>
      <c r="Y216" s="12">
        <f>W216-'Surv-rate CEA'!S214*UPD</f>
        <v>8.5129048053992837E-5</v>
      </c>
      <c r="Z216" s="12">
        <f t="shared" si="93"/>
        <v>5.9562918050569386E-5</v>
      </c>
      <c r="AA216" s="12">
        <f>'Surv-rate CEA'!W214*UPFS+'Surv-rate CEA'!V214*UPD</f>
        <v>3.2151116851277306E-2</v>
      </c>
      <c r="AB216" s="12">
        <f t="shared" si="94"/>
        <v>2.2495427612820463E-2</v>
      </c>
      <c r="AC216" s="12">
        <f>AA216-'Surv-rate CEA'!V214*UPD</f>
        <v>1.3006946545540157E-2</v>
      </c>
      <c r="AD216" s="12">
        <f t="shared" si="95"/>
        <v>9.1006737287696871E-3</v>
      </c>
      <c r="AE216" s="12">
        <f>'Surv-rate CEA'!Z214*UPFS+'Surv-rate CEA'!Y214*UPD</f>
        <v>2.7095724239475823E-2</v>
      </c>
      <c r="AF216" s="12">
        <f t="shared" si="96"/>
        <v>1.8958280860524996E-2</v>
      </c>
      <c r="AG216" s="12">
        <f>AE216-'Surv-rate CEA'!Y214*UPD</f>
        <v>2.1963562426282751E-3</v>
      </c>
      <c r="AH216" s="12">
        <f t="shared" si="97"/>
        <v>1.5367420390575892E-3</v>
      </c>
      <c r="AI216" s="12">
        <f>'Surv-rate CEA'!AC214*UPFS+'Surv-rate CEA'!AB214*UPD</f>
        <v>1.4713252057794468E-2</v>
      </c>
      <c r="AJ216" s="12">
        <f t="shared" si="98"/>
        <v>1.0294538076121231E-2</v>
      </c>
      <c r="AK216" s="12">
        <f>AI216-'Surv-rate CEA'!AB214*UPD</f>
        <v>1.1259922996107348E-3</v>
      </c>
      <c r="AL216" s="12">
        <f t="shared" si="99"/>
        <v>7.8783198685305491E-4</v>
      </c>
      <c r="AM216" s="12">
        <f>'Surv-rate CEA'!AF214*UPFS+'Surv-rate CEA'!AE214*UPD</f>
        <v>7.1186231333020239E-2</v>
      </c>
      <c r="AN216" s="12">
        <f t="shared" si="100"/>
        <v>4.9807436593538722E-2</v>
      </c>
      <c r="AO216" s="12">
        <f>AM216-'Surv-rate CEA'!AE214*UPD</f>
        <v>8.5090263503641711E-3</v>
      </c>
      <c r="AP216" s="12">
        <f t="shared" si="101"/>
        <v>5.9535781355786578E-3</v>
      </c>
      <c r="AQ216" s="42">
        <f>'Surv-rate CEA'!AI214*UPFS+'Surv-rate CEA'!AH214*UPD</f>
        <v>1.2086340380352971E-2</v>
      </c>
      <c r="AR216" s="12">
        <f t="shared" si="102"/>
        <v>8.4565458919458221E-3</v>
      </c>
      <c r="AS216" s="42">
        <f>AQ216-'Surv-rate CEA'!AH214*UPD</f>
        <v>8.5129048053992837E-5</v>
      </c>
      <c r="AT216" s="12">
        <f t="shared" si="103"/>
        <v>5.9562918050569386E-5</v>
      </c>
      <c r="AU216" s="12">
        <f>'Surv-rate CEA'!AL214*UPFS+'Surv-rate CEA'!AK214*UPD</f>
        <v>2.6990765106011887E-2</v>
      </c>
      <c r="AV216" s="12">
        <f t="shared" si="104"/>
        <v>1.8884843268914594E-2</v>
      </c>
      <c r="AW216" s="12">
        <f>AU216-'Surv-rate CEA'!AK214*UPD</f>
        <v>1.9177240733562986E-2</v>
      </c>
      <c r="AX216" s="12">
        <f t="shared" si="105"/>
        <v>1.3417892533284093E-2</v>
      </c>
      <c r="AY216" s="12">
        <f>'Surv-rate CEA'!AO214*UPFS+'Surv-rate CEA'!AN214*UPD</f>
        <v>1.4713252057794468E-2</v>
      </c>
      <c r="AZ216" s="12">
        <f t="shared" si="106"/>
        <v>1.0294538076121231E-2</v>
      </c>
      <c r="BA216" s="12">
        <f>AY216-'Surv-rate CEA'!AN214*UPD</f>
        <v>1.1259922996107348E-3</v>
      </c>
      <c r="BB216" s="12">
        <f t="shared" si="107"/>
        <v>7.8783198685305491E-4</v>
      </c>
    </row>
    <row r="217" spans="1:54">
      <c r="A217" s="12">
        <v>212</v>
      </c>
      <c r="B217" s="12">
        <f t="shared" si="108"/>
        <v>12.139726027397261</v>
      </c>
      <c r="C217" s="12">
        <f>'Surv-rate CEA'!D215*Parameter!$D$57+'Surv-rate CEA'!E215*Parameter!$D$58</f>
        <v>2.9066179333790545E-2</v>
      </c>
      <c r="D217" s="12">
        <f t="shared" si="82"/>
        <v>2.0302408313754877E-2</v>
      </c>
      <c r="E217" s="12">
        <f>C217-'Surv-rate CEA'!E215*Parameter!$D$58</f>
        <v>1.0511456899099866E-3</v>
      </c>
      <c r="F217" s="12">
        <f t="shared" si="83"/>
        <v>7.3421376606545028E-4</v>
      </c>
      <c r="G217" s="12">
        <f>'Surv-rate CEA'!G215*Parameter!$D$57+'Surv-rate CEA'!H215*Parameter!$D$58</f>
        <v>1.1969482402794624E-2</v>
      </c>
      <c r="H217" s="12">
        <f t="shared" si="84"/>
        <v>8.3605525258468576E-3</v>
      </c>
      <c r="I217" s="12">
        <f>G217-'Surv-rate CEA'!H215*Parameter!$D$58</f>
        <v>8.3418944269521983E-5</v>
      </c>
      <c r="J217" s="12">
        <f t="shared" si="85"/>
        <v>5.8267220064018416E-5</v>
      </c>
      <c r="K217" s="12">
        <f>'Surv-rate CEA'!K215*Parameter!$D$57+'Surv-rate CEA'!J215*Parameter!$D$58</f>
        <v>2.6885389464019763E-2</v>
      </c>
      <c r="L217" s="12">
        <f t="shared" si="86"/>
        <v>1.877915044507741E-2</v>
      </c>
      <c r="M217" s="12">
        <f>K217-'Surv-rate CEA'!J215*Parameter!$D$58</f>
        <v>2.1680156188941986E-3</v>
      </c>
      <c r="N217" s="12">
        <f t="shared" si="87"/>
        <v>1.5143351941759263E-3</v>
      </c>
      <c r="O217" s="12">
        <f>'Surv-rate CEA'!N215*Parameter!$D$57+'Surv-rate CEA'!M215*Parameter!$D$58</f>
        <v>1.204820168823206E-2</v>
      </c>
      <c r="P217" s="12">
        <f t="shared" si="88"/>
        <v>8.4155370856255785E-3</v>
      </c>
      <c r="Q217" s="12">
        <f>O217-'Surv-rate CEA'!M215*Parameter!$D$58</f>
        <v>8.3418944269521983E-5</v>
      </c>
      <c r="R217" s="12">
        <f t="shared" si="89"/>
        <v>5.8267220064018416E-5</v>
      </c>
      <c r="S217" s="12">
        <f>'Surv-rate CEA'!Q215*Parameter!$D$57+'Surv-rate CEA'!P215*Parameter!$D$58</f>
        <v>2.6885389464019763E-2</v>
      </c>
      <c r="T217" s="12">
        <f t="shared" si="90"/>
        <v>1.877915044507741E-2</v>
      </c>
      <c r="U217" s="12">
        <f>S217-'Surv-rate CEA'!P215*Parameter!$D$58</f>
        <v>2.1680156188941986E-3</v>
      </c>
      <c r="V217" s="12">
        <f t="shared" si="91"/>
        <v>1.5143351941759263E-3</v>
      </c>
      <c r="W217" s="12">
        <f>'Surv-rate CEA'!T215*UPFS+'Surv-rate CEA'!S215*UPD</f>
        <v>1.1969482402794624E-2</v>
      </c>
      <c r="X217" s="12">
        <f t="shared" si="92"/>
        <v>8.3605525258468576E-3</v>
      </c>
      <c r="Y217" s="12">
        <f>W217-'Surv-rate CEA'!S215*UPD</f>
        <v>8.3418944269521983E-5</v>
      </c>
      <c r="Z217" s="12">
        <f t="shared" si="93"/>
        <v>5.8267220064018416E-5</v>
      </c>
      <c r="AA217" s="12">
        <f>'Surv-rate CEA'!W215*UPFS+'Surv-rate CEA'!V215*UPD</f>
        <v>3.1912916989979785E-2</v>
      </c>
      <c r="AB217" s="12">
        <f t="shared" si="94"/>
        <v>2.2290823426535312E-2</v>
      </c>
      <c r="AC217" s="12">
        <f>AA217-'Surv-rate CEA'!V215*UPD</f>
        <v>1.2890541386549163E-2</v>
      </c>
      <c r="AD217" s="12">
        <f t="shared" si="95"/>
        <v>9.0039021506631341E-3</v>
      </c>
      <c r="AE217" s="12">
        <f>'Surv-rate CEA'!Z215*UPFS+'Surv-rate CEA'!Y215*UPD</f>
        <v>2.6885389464019763E-2</v>
      </c>
      <c r="AF217" s="12">
        <f t="shared" si="96"/>
        <v>1.877915044507741E-2</v>
      </c>
      <c r="AG217" s="12">
        <f>AE217-'Surv-rate CEA'!Y215*UPD</f>
        <v>2.1680156188941986E-3</v>
      </c>
      <c r="AH217" s="12">
        <f t="shared" si="97"/>
        <v>1.5143351941759263E-3</v>
      </c>
      <c r="AI217" s="12">
        <f>'Surv-rate CEA'!AC215*UPFS+'Surv-rate CEA'!AB215*UPD</f>
        <v>1.4577521547767496E-2</v>
      </c>
      <c r="AJ217" s="12">
        <f t="shared" si="98"/>
        <v>1.0182239339632514E-2</v>
      </c>
      <c r="AK217" s="12">
        <f>AI217-'Surv-rate CEA'!AB215*UPD</f>
        <v>1.1097952861897336E-3</v>
      </c>
      <c r="AL217" s="12">
        <f t="shared" si="99"/>
        <v>7.7517986750706756E-4</v>
      </c>
      <c r="AM217" s="12">
        <f>'Surv-rate CEA'!AF215*UPFS+'Surv-rate CEA'!AE215*UPD</f>
        <v>7.0797998313240851E-2</v>
      </c>
      <c r="AN217" s="12">
        <f t="shared" si="100"/>
        <v>4.9451627372330539E-2</v>
      </c>
      <c r="AO217" s="12">
        <f>AM217-'Surv-rate CEA'!AE215*UPD</f>
        <v>8.4248360004612749E-3</v>
      </c>
      <c r="AP217" s="12">
        <f t="shared" si="101"/>
        <v>5.884655788211581E-3</v>
      </c>
      <c r="AQ217" s="42">
        <f>'Surv-rate CEA'!AI215*UPFS+'Surv-rate CEA'!AH215*UPD</f>
        <v>1.1969482402794624E-2</v>
      </c>
      <c r="AR217" s="12">
        <f t="shared" si="102"/>
        <v>8.3605525258468576E-3</v>
      </c>
      <c r="AS217" s="42">
        <f>AQ217-'Surv-rate CEA'!AH215*UPD</f>
        <v>8.3418944269521983E-5</v>
      </c>
      <c r="AT217" s="12">
        <f t="shared" si="103"/>
        <v>5.8267220064018416E-5</v>
      </c>
      <c r="AU217" s="12">
        <f>'Surv-rate CEA'!AL215*UPFS+'Surv-rate CEA'!AK215*UPD</f>
        <v>2.6779011984257337E-2</v>
      </c>
      <c r="AV217" s="12">
        <f t="shared" si="104"/>
        <v>1.8704846939111831E-2</v>
      </c>
      <c r="AW217" s="12">
        <f>AU217-'Surv-rate CEA'!AK215*UPD</f>
        <v>1.9022206192028521E-2</v>
      </c>
      <c r="AX217" s="12">
        <f t="shared" si="105"/>
        <v>1.3286802943860978E-2</v>
      </c>
      <c r="AY217" s="12">
        <f>'Surv-rate CEA'!AO215*UPFS+'Surv-rate CEA'!AN215*UPD</f>
        <v>1.4577521547767496E-2</v>
      </c>
      <c r="AZ217" s="12">
        <f t="shared" si="106"/>
        <v>1.0182239339632514E-2</v>
      </c>
      <c r="BA217" s="12">
        <f>AY217-'Surv-rate CEA'!AN215*UPD</f>
        <v>1.1097952861897336E-3</v>
      </c>
      <c r="BB217" s="12">
        <f t="shared" si="107"/>
        <v>7.7517986750706756E-4</v>
      </c>
    </row>
    <row r="218" spans="1:54">
      <c r="A218" s="12">
        <v>213</v>
      </c>
      <c r="B218" s="12">
        <f t="shared" si="108"/>
        <v>12.197260273972603</v>
      </c>
      <c r="C218" s="12">
        <f>'Surv-rate CEA'!D216*Parameter!$D$57+'Surv-rate CEA'!E216*Parameter!$D$58</f>
        <v>2.8847146374823645E-2</v>
      </c>
      <c r="D218" s="12">
        <f t="shared" si="82"/>
        <v>2.011517833733803E-2</v>
      </c>
      <c r="E218" s="12">
        <f>C218-'Surv-rate CEA'!E216*Parameter!$D$58</f>
        <v>1.0359517541023502E-3</v>
      </c>
      <c r="F218" s="12">
        <f t="shared" si="83"/>
        <v>7.2237142668758422E-4</v>
      </c>
      <c r="G218" s="12">
        <f>'Surv-rate CEA'!G216*Parameter!$D$57+'Surv-rate CEA'!H216*Parameter!$D$58</f>
        <v>1.1854134547545622E-2</v>
      </c>
      <c r="H218" s="12">
        <f t="shared" si="84"/>
        <v>8.2659139784719091E-3</v>
      </c>
      <c r="I218" s="12">
        <f>G218-'Surv-rate CEA'!H216*Parameter!$D$58</f>
        <v>8.1748955374650462E-5</v>
      </c>
      <c r="J218" s="12">
        <f t="shared" si="85"/>
        <v>5.7003725598568334E-5</v>
      </c>
      <c r="K218" s="12">
        <f>'Surv-rate CEA'!K216*Parameter!$D$57+'Surv-rate CEA'!J216*Parameter!$D$58</f>
        <v>2.6677376453678604E-2</v>
      </c>
      <c r="L218" s="12">
        <f t="shared" si="86"/>
        <v>1.8602193019909341E-2</v>
      </c>
      <c r="M218" s="12">
        <f>K218-'Surv-rate CEA'!J216*Parameter!$D$58</f>
        <v>2.1401372248994535E-3</v>
      </c>
      <c r="N218" s="12">
        <f t="shared" si="87"/>
        <v>1.4923223734462502E-3</v>
      </c>
      <c r="O218" s="12">
        <f>'Surv-rate CEA'!N216*Parameter!$D$57+'Surv-rate CEA'!M216*Parameter!$D$58</f>
        <v>1.1931277927969589E-2</v>
      </c>
      <c r="P218" s="12">
        <f t="shared" si="88"/>
        <v>8.3197062265719674E-3</v>
      </c>
      <c r="Q218" s="12">
        <f>O218-'Surv-rate CEA'!M216*Parameter!$D$58</f>
        <v>8.1748955374650462E-5</v>
      </c>
      <c r="R218" s="12">
        <f t="shared" si="89"/>
        <v>5.7003725598568334E-5</v>
      </c>
      <c r="S218" s="12">
        <f>'Surv-rate CEA'!Q216*Parameter!$D$57+'Surv-rate CEA'!P216*Parameter!$D$58</f>
        <v>2.6677376453678604E-2</v>
      </c>
      <c r="T218" s="12">
        <f t="shared" si="90"/>
        <v>1.8602193019909341E-2</v>
      </c>
      <c r="U218" s="12">
        <f>S218-'Surv-rate CEA'!P216*Parameter!$D$58</f>
        <v>2.1401372248994535E-3</v>
      </c>
      <c r="V218" s="12">
        <f t="shared" si="91"/>
        <v>1.4923223734462502E-3</v>
      </c>
      <c r="W218" s="12">
        <f>'Surv-rate CEA'!T216*UPFS+'Surv-rate CEA'!S216*UPD</f>
        <v>1.1854134547545622E-2</v>
      </c>
      <c r="X218" s="12">
        <f t="shared" si="92"/>
        <v>8.2659139784719091E-3</v>
      </c>
      <c r="Y218" s="12">
        <f>W218-'Surv-rate CEA'!S216*UPD</f>
        <v>8.1748955374650462E-5</v>
      </c>
      <c r="Z218" s="12">
        <f t="shared" si="93"/>
        <v>5.7003725598568334E-5</v>
      </c>
      <c r="AA218" s="12">
        <f>'Surv-rate CEA'!W216*UPFS+'Surv-rate CEA'!V216*UPD</f>
        <v>3.1677261493538687E-2</v>
      </c>
      <c r="AB218" s="12">
        <f t="shared" si="94"/>
        <v>2.2088623807072043E-2</v>
      </c>
      <c r="AC218" s="12">
        <f>AA218-'Surv-rate CEA'!V216*UPD</f>
        <v>1.2775576887859366E-2</v>
      </c>
      <c r="AD218" s="12">
        <f t="shared" si="95"/>
        <v>8.9084377401692366E-3</v>
      </c>
      <c r="AE218" s="12">
        <f>'Surv-rate CEA'!Z216*UPFS+'Surv-rate CEA'!Y216*UPD</f>
        <v>2.6677376453678604E-2</v>
      </c>
      <c r="AF218" s="12">
        <f t="shared" si="96"/>
        <v>1.8602193019909341E-2</v>
      </c>
      <c r="AG218" s="12">
        <f>AE218-'Surv-rate CEA'!Y216*UPD</f>
        <v>2.1401372248994535E-3</v>
      </c>
      <c r="AH218" s="12">
        <f t="shared" si="97"/>
        <v>1.4923223734462502E-3</v>
      </c>
      <c r="AI218" s="12">
        <f>'Surv-rate CEA'!AC216*UPFS+'Surv-rate CEA'!AB216*UPD</f>
        <v>1.444348636146962E-2</v>
      </c>
      <c r="AJ218" s="12">
        <f t="shared" si="98"/>
        <v>1.0071474668545863E-2</v>
      </c>
      <c r="AK218" s="12">
        <f>AI218-'Surv-rate CEA'!AB216*UPD</f>
        <v>1.0938863093973971E-3</v>
      </c>
      <c r="AL218" s="12">
        <f t="shared" si="99"/>
        <v>7.6276931896130003E-4</v>
      </c>
      <c r="AM218" s="12">
        <f>'Surv-rate CEA'!AF216*UPFS+'Surv-rate CEA'!AE216*UPD</f>
        <v>7.0413162553160463E-2</v>
      </c>
      <c r="AN218" s="12">
        <f t="shared" si="100"/>
        <v>4.909925244075216E-2</v>
      </c>
      <c r="AO218" s="12">
        <f>AM218-'Surv-rate CEA'!AE216*UPD</f>
        <v>8.3417667411705768E-3</v>
      </c>
      <c r="AP218" s="12">
        <f t="shared" si="101"/>
        <v>5.816732215619267E-3</v>
      </c>
      <c r="AQ218" s="42">
        <f>'Surv-rate CEA'!AI216*UPFS+'Surv-rate CEA'!AH216*UPD</f>
        <v>1.1854134547545622E-2</v>
      </c>
      <c r="AR218" s="12">
        <f t="shared" si="102"/>
        <v>8.2659139784719091E-3</v>
      </c>
      <c r="AS218" s="42">
        <f>AQ218-'Surv-rate CEA'!AH216*UPD</f>
        <v>8.1748955374650462E-5</v>
      </c>
      <c r="AT218" s="12">
        <f t="shared" si="103"/>
        <v>5.7003725598568334E-5</v>
      </c>
      <c r="AU218" s="12">
        <f>'Surv-rate CEA'!AL216*UPFS+'Surv-rate CEA'!AK216*UPD</f>
        <v>2.656961173186613E-2</v>
      </c>
      <c r="AV218" s="12">
        <f t="shared" si="104"/>
        <v>1.8527048443403731E-2</v>
      </c>
      <c r="AW218" s="12">
        <f>AU218-'Surv-rate CEA'!AK216*UPD</f>
        <v>1.8868956963339081E-2</v>
      </c>
      <c r="AX218" s="12">
        <f t="shared" si="105"/>
        <v>1.3157365010231181E-2</v>
      </c>
      <c r="AY218" s="12">
        <f>'Surv-rate CEA'!AO216*UPFS+'Surv-rate CEA'!AN216*UPD</f>
        <v>1.444348636146962E-2</v>
      </c>
      <c r="AZ218" s="12">
        <f t="shared" si="106"/>
        <v>1.0071474668545863E-2</v>
      </c>
      <c r="BA218" s="12">
        <f>AY218-'Surv-rate CEA'!AN216*UPD</f>
        <v>1.0938863093973971E-3</v>
      </c>
      <c r="BB218" s="12">
        <f t="shared" si="107"/>
        <v>7.6276931896130003E-4</v>
      </c>
    </row>
    <row r="219" spans="1:54">
      <c r="A219" s="12">
        <v>214</v>
      </c>
      <c r="B219" s="12">
        <f t="shared" si="108"/>
        <v>12.254794520547945</v>
      </c>
      <c r="C219" s="12">
        <f>'Surv-rate CEA'!D217*Parameter!$D$57+'Surv-rate CEA'!E217*Parameter!$D$58</f>
        <v>2.8630478008888696E-2</v>
      </c>
      <c r="D219" s="12">
        <f t="shared" si="82"/>
        <v>1.9930172058155352E-2</v>
      </c>
      <c r="E219" s="12">
        <f>C219-'Surv-rate CEA'!E217*Parameter!$D$58</f>
        <v>1.0210288529566569E-3</v>
      </c>
      <c r="F219" s="12">
        <f t="shared" si="83"/>
        <v>7.1075588432192708E-4</v>
      </c>
      <c r="G219" s="12">
        <f>'Surv-rate CEA'!G217*Parameter!$D$57+'Surv-rate CEA'!H217*Parameter!$D$58</f>
        <v>1.1740272073537818E-2</v>
      </c>
      <c r="H219" s="12">
        <f t="shared" si="84"/>
        <v>8.1726069108074683E-3</v>
      </c>
      <c r="I219" s="12">
        <f>G219-'Surv-rate CEA'!H217*Parameter!$D$58</f>
        <v>8.01180014508001E-5</v>
      </c>
      <c r="J219" s="12">
        <f t="shared" si="85"/>
        <v>5.5771529674574409E-5</v>
      </c>
      <c r="K219" s="12">
        <f>'Surv-rate CEA'!K217*Parameter!$D$57+'Surv-rate CEA'!J217*Parameter!$D$58</f>
        <v>2.6471651399228014E-2</v>
      </c>
      <c r="L219" s="12">
        <f t="shared" si="86"/>
        <v>1.8427375431396144E-2</v>
      </c>
      <c r="M219" s="12">
        <f>K219-'Surv-rate CEA'!J217*Parameter!$D$58</f>
        <v>2.112711878910007E-3</v>
      </c>
      <c r="N219" s="12">
        <f t="shared" si="87"/>
        <v>1.4706953632738003E-3</v>
      </c>
      <c r="O219" s="12">
        <f>'Surv-rate CEA'!N217*Parameter!$D$57+'Surv-rate CEA'!M217*Parameter!$D$58</f>
        <v>1.1815876384766036E-2</v>
      </c>
      <c r="P219" s="12">
        <f t="shared" si="88"/>
        <v>8.2252363824722053E-3</v>
      </c>
      <c r="Q219" s="12">
        <f>O219-'Surv-rate CEA'!M217*Parameter!$D$58</f>
        <v>8.01180014508001E-5</v>
      </c>
      <c r="R219" s="12">
        <f t="shared" si="89"/>
        <v>5.5771529674574409E-5</v>
      </c>
      <c r="S219" s="12">
        <f>'Surv-rate CEA'!Q217*Parameter!$D$57+'Surv-rate CEA'!P217*Parameter!$D$58</f>
        <v>2.6471651399228014E-2</v>
      </c>
      <c r="T219" s="12">
        <f t="shared" si="90"/>
        <v>1.8427375431396144E-2</v>
      </c>
      <c r="U219" s="12">
        <f>S219-'Surv-rate CEA'!P217*Parameter!$D$58</f>
        <v>2.112711878910007E-3</v>
      </c>
      <c r="V219" s="12">
        <f t="shared" si="91"/>
        <v>1.4706953632738003E-3</v>
      </c>
      <c r="W219" s="12">
        <f>'Surv-rate CEA'!T217*UPFS+'Surv-rate CEA'!S217*UPD</f>
        <v>1.1740272073537818E-2</v>
      </c>
      <c r="X219" s="12">
        <f t="shared" si="92"/>
        <v>8.1726069108074683E-3</v>
      </c>
      <c r="Y219" s="12">
        <f>W219-'Surv-rate CEA'!S217*UPD</f>
        <v>8.01180014508001E-5</v>
      </c>
      <c r="Z219" s="12">
        <f t="shared" si="93"/>
        <v>5.5771529674574409E-5</v>
      </c>
      <c r="AA219" s="12">
        <f>'Surv-rate CEA'!W217*UPFS+'Surv-rate CEA'!V217*UPD</f>
        <v>3.1444114212298695E-2</v>
      </c>
      <c r="AB219" s="12">
        <f t="shared" si="94"/>
        <v>2.1888792994404011E-2</v>
      </c>
      <c r="AC219" s="12">
        <f>AA219-'Surv-rate CEA'!V217*UPD</f>
        <v>1.2662029988128602E-2</v>
      </c>
      <c r="AD219" s="12">
        <f t="shared" si="95"/>
        <v>8.8142585740475059E-3</v>
      </c>
      <c r="AE219" s="12">
        <f>'Surv-rate CEA'!Z217*UPFS+'Surv-rate CEA'!Y217*UPD</f>
        <v>2.6471651399228014E-2</v>
      </c>
      <c r="AF219" s="12">
        <f t="shared" si="96"/>
        <v>1.8427375431396144E-2</v>
      </c>
      <c r="AG219" s="12">
        <f>AE219-'Surv-rate CEA'!Y217*UPD</f>
        <v>2.112711878910007E-3</v>
      </c>
      <c r="AH219" s="12">
        <f t="shared" si="97"/>
        <v>1.4706953632738003E-3</v>
      </c>
      <c r="AI219" s="12">
        <f>'Surv-rate CEA'!AC217*UPFS+'Surv-rate CEA'!AB217*UPD</f>
        <v>1.4311119423391368E-2</v>
      </c>
      <c r="AJ219" s="12">
        <f t="shared" si="98"/>
        <v>9.9622183172927755E-3</v>
      </c>
      <c r="AK219" s="12">
        <f>AI219-'Surv-rate CEA'!AB217*UPD</f>
        <v>1.0782592296894704E-3</v>
      </c>
      <c r="AL219" s="12">
        <f t="shared" si="99"/>
        <v>7.5059494166787523E-4</v>
      </c>
      <c r="AM219" s="12">
        <f>'Surv-rate CEA'!AF217*UPFS+'Surv-rate CEA'!AE217*UPD</f>
        <v>7.0031682036148402E-2</v>
      </c>
      <c r="AN219" s="12">
        <f t="shared" si="100"/>
        <v>4.8750267881281568E-2</v>
      </c>
      <c r="AO219" s="12">
        <f>AM219-'Surv-rate CEA'!AE217*UPD</f>
        <v>8.2597995970110291E-3</v>
      </c>
      <c r="AP219" s="12">
        <f t="shared" si="101"/>
        <v>5.7497896850762986E-3</v>
      </c>
      <c r="AQ219" s="42">
        <f>'Surv-rate CEA'!AI217*UPFS+'Surv-rate CEA'!AH217*UPD</f>
        <v>1.1740272073537818E-2</v>
      </c>
      <c r="AR219" s="12">
        <f t="shared" si="102"/>
        <v>8.1726069108074683E-3</v>
      </c>
      <c r="AS219" s="42">
        <f>AQ219-'Surv-rate CEA'!AH217*UPD</f>
        <v>8.01180014508001E-5</v>
      </c>
      <c r="AT219" s="12">
        <f t="shared" si="103"/>
        <v>5.5771529674574409E-5</v>
      </c>
      <c r="AU219" s="12">
        <f>'Surv-rate CEA'!AL217*UPFS+'Surv-rate CEA'!AK217*UPD</f>
        <v>2.6362529951511626E-2</v>
      </c>
      <c r="AV219" s="12">
        <f t="shared" si="104"/>
        <v>1.8351414099994433E-2</v>
      </c>
      <c r="AW219" s="12">
        <f>AU219-'Surv-rate CEA'!AK217*UPD</f>
        <v>1.8717465966392403E-2</v>
      </c>
      <c r="AX219" s="12">
        <f t="shared" si="105"/>
        <v>1.3029552530944536E-2</v>
      </c>
      <c r="AY219" s="12">
        <f>'Surv-rate CEA'!AO217*UPFS+'Surv-rate CEA'!AN217*UPD</f>
        <v>1.4311119423391368E-2</v>
      </c>
      <c r="AZ219" s="12">
        <f t="shared" si="106"/>
        <v>9.9622183172927755E-3</v>
      </c>
      <c r="BA219" s="12">
        <f>AY219-'Surv-rate CEA'!AN217*UPD</f>
        <v>1.0782592296894704E-3</v>
      </c>
      <c r="BB219" s="12">
        <f t="shared" si="107"/>
        <v>7.5059494166787523E-4</v>
      </c>
    </row>
    <row r="220" spans="1:54">
      <c r="A220" s="12">
        <v>215</v>
      </c>
      <c r="B220" s="12">
        <f t="shared" si="108"/>
        <v>12.312328767123288</v>
      </c>
      <c r="C220" s="12">
        <f>'Surv-rate CEA'!D218*Parameter!$D$57+'Surv-rate CEA'!E218*Parameter!$D$58</f>
        <v>2.8416140402772572E-2</v>
      </c>
      <c r="D220" s="12">
        <f t="shared" si="82"/>
        <v>1.9747356150981627E-2</v>
      </c>
      <c r="E220" s="12">
        <f>C220-'Surv-rate CEA'!E218*Parameter!$D$58</f>
        <v>1.0063711989489674E-3</v>
      </c>
      <c r="F220" s="12">
        <f t="shared" si="83"/>
        <v>6.9936205987343068E-4</v>
      </c>
      <c r="G220" s="12">
        <f>'Surv-rate CEA'!G218*Parameter!$D$57+'Surv-rate CEA'!H218*Parameter!$D$58</f>
        <v>1.1627870734155681E-2</v>
      </c>
      <c r="H220" s="12">
        <f t="shared" si="84"/>
        <v>8.080608464425534E-3</v>
      </c>
      <c r="I220" s="12">
        <f>G220-'Surv-rate CEA'!H218*Parameter!$D$58</f>
        <v>7.8525035468167761E-5</v>
      </c>
      <c r="J220" s="12">
        <f t="shared" si="85"/>
        <v>5.4569755785943207E-5</v>
      </c>
      <c r="K220" s="12">
        <f>'Surv-rate CEA'!K218*Parameter!$D$57+'Surv-rate CEA'!J218*Parameter!$D$58</f>
        <v>2.6268181108198126E-2</v>
      </c>
      <c r="L220" s="12">
        <f t="shared" si="86"/>
        <v>1.8254665145568581E-2</v>
      </c>
      <c r="M220" s="12">
        <f>K220-'Surv-rate CEA'!J218*Parameter!$D$58</f>
        <v>2.0857306151525895E-3</v>
      </c>
      <c r="N220" s="12">
        <f t="shared" si="87"/>
        <v>1.449446149569471E-3</v>
      </c>
      <c r="O220" s="12">
        <f>'Surv-rate CEA'!N218*Parameter!$D$57+'Surv-rate CEA'!M218*Parameter!$D$58</f>
        <v>1.170197182396367E-2</v>
      </c>
      <c r="P220" s="12">
        <f t="shared" si="88"/>
        <v>8.1321038677728309E-3</v>
      </c>
      <c r="Q220" s="12">
        <f>O220-'Surv-rate CEA'!M218*Parameter!$D$58</f>
        <v>7.8525035468167761E-5</v>
      </c>
      <c r="R220" s="12">
        <f t="shared" si="89"/>
        <v>5.4569755785943207E-5</v>
      </c>
      <c r="S220" s="12">
        <f>'Surv-rate CEA'!Q218*Parameter!$D$57+'Surv-rate CEA'!P218*Parameter!$D$58</f>
        <v>2.6268181108198126E-2</v>
      </c>
      <c r="T220" s="12">
        <f t="shared" si="90"/>
        <v>1.8254665145568581E-2</v>
      </c>
      <c r="U220" s="12">
        <f>S220-'Surv-rate CEA'!P218*Parameter!$D$58</f>
        <v>2.0857306151525895E-3</v>
      </c>
      <c r="V220" s="12">
        <f t="shared" si="91"/>
        <v>1.449446149569471E-3</v>
      </c>
      <c r="W220" s="12">
        <f>'Surv-rate CEA'!T218*UPFS+'Surv-rate CEA'!S218*UPD</f>
        <v>1.1627870734155681E-2</v>
      </c>
      <c r="X220" s="12">
        <f t="shared" si="92"/>
        <v>8.080608464425534E-3</v>
      </c>
      <c r="Y220" s="12">
        <f>W220-'Surv-rate CEA'!S218*UPD</f>
        <v>7.8525035468167761E-5</v>
      </c>
      <c r="Z220" s="12">
        <f t="shared" si="93"/>
        <v>5.4569755785943207E-5</v>
      </c>
      <c r="AA220" s="12">
        <f>'Surv-rate CEA'!W218*UPFS+'Surv-rate CEA'!V218*UPD</f>
        <v>3.1213439643372937E-2</v>
      </c>
      <c r="AB220" s="12">
        <f t="shared" si="94"/>
        <v>2.1691295883191571E-2</v>
      </c>
      <c r="AC220" s="12">
        <f>AA220-'Surv-rate CEA'!V218*UPD</f>
        <v>1.2549878081861889E-2</v>
      </c>
      <c r="AD220" s="12">
        <f t="shared" si="95"/>
        <v>8.7213431740274031E-3</v>
      </c>
      <c r="AE220" s="12">
        <f>'Surv-rate CEA'!Z218*UPFS+'Surv-rate CEA'!Y218*UPD</f>
        <v>2.6268181108198126E-2</v>
      </c>
      <c r="AF220" s="12">
        <f t="shared" si="96"/>
        <v>1.8254665145568581E-2</v>
      </c>
      <c r="AG220" s="12">
        <f>AE220-'Surv-rate CEA'!Y218*UPD</f>
        <v>2.0857306151525895E-3</v>
      </c>
      <c r="AH220" s="12">
        <f t="shared" si="97"/>
        <v>1.449446149569471E-3</v>
      </c>
      <c r="AI220" s="12">
        <f>'Surv-rate CEA'!AC218*UPFS+'Surv-rate CEA'!AB218*UPD</f>
        <v>1.4180394188555174E-2</v>
      </c>
      <c r="AJ220" s="12">
        <f t="shared" si="98"/>
        <v>9.854445059519306E-3</v>
      </c>
      <c r="AK220" s="12">
        <f>AI220-'Surv-rate CEA'!AB218*UPD</f>
        <v>1.0629080606518893E-3</v>
      </c>
      <c r="AL220" s="12">
        <f t="shared" si="99"/>
        <v>7.3865147525080757E-4</v>
      </c>
      <c r="AM220" s="12">
        <f>'Surv-rate CEA'!AF218*UPFS+'Surv-rate CEA'!AE218*UPD</f>
        <v>6.9653515424706838E-2</v>
      </c>
      <c r="AN220" s="12">
        <f t="shared" si="100"/>
        <v>4.8404630493920735E-2</v>
      </c>
      <c r="AO220" s="12">
        <f>AM220-'Surv-rate CEA'!AE218*UPD</f>
        <v>8.1789159844772585E-3</v>
      </c>
      <c r="AP220" s="12">
        <f t="shared" si="101"/>
        <v>5.6838108407808322E-3</v>
      </c>
      <c r="AQ220" s="42">
        <f>'Surv-rate CEA'!AI218*UPFS+'Surv-rate CEA'!AH218*UPD</f>
        <v>1.1627870734155681E-2</v>
      </c>
      <c r="AR220" s="12">
        <f t="shared" si="102"/>
        <v>8.080608464425534E-3</v>
      </c>
      <c r="AS220" s="42">
        <f>AQ220-'Surv-rate CEA'!AH218*UPD</f>
        <v>7.8525035468167761E-5</v>
      </c>
      <c r="AT220" s="12">
        <f t="shared" si="103"/>
        <v>5.4569755785943207E-5</v>
      </c>
      <c r="AU220" s="12">
        <f>'Surv-rate CEA'!AL218*UPFS+'Surv-rate CEA'!AK218*UPD</f>
        <v>2.6157732874679925E-2</v>
      </c>
      <c r="AV220" s="12">
        <f t="shared" si="104"/>
        <v>1.8177910858300284E-2</v>
      </c>
      <c r="AW220" s="12">
        <f>AU220-'Surv-rate CEA'!AK218*UPD</f>
        <v>1.8567706633451721E-2</v>
      </c>
      <c r="AX220" s="12">
        <f t="shared" si="105"/>
        <v>1.2903339813240076E-2</v>
      </c>
      <c r="AY220" s="12">
        <f>'Surv-rate CEA'!AO218*UPFS+'Surv-rate CEA'!AN218*UPD</f>
        <v>1.4180394188555174E-2</v>
      </c>
      <c r="AZ220" s="12">
        <f t="shared" si="106"/>
        <v>9.854445059519306E-3</v>
      </c>
      <c r="BA220" s="12">
        <f>AY220-'Surv-rate CEA'!AN218*UPD</f>
        <v>1.0629080606518893E-3</v>
      </c>
      <c r="BB220" s="12">
        <f t="shared" si="107"/>
        <v>7.3865147525080757E-4</v>
      </c>
    </row>
    <row r="221" spans="1:54">
      <c r="A221" s="12">
        <v>216</v>
      </c>
      <c r="B221" s="12">
        <f t="shared" si="108"/>
        <v>12.36986301369863</v>
      </c>
      <c r="C221" s="12">
        <f>'Surv-rate CEA'!D219*Parameter!$D$57+'Surv-rate CEA'!E219*Parameter!$D$58</f>
        <v>2.8204100331609364E-2</v>
      </c>
      <c r="D221" s="12">
        <f t="shared" si="82"/>
        <v>1.9566697904121855E-2</v>
      </c>
      <c r="E221" s="12">
        <f>C221-'Surv-rate CEA'!E219*Parameter!$D$58</f>
        <v>9.9197314902426531E-4</v>
      </c>
      <c r="F221" s="12">
        <f t="shared" si="83"/>
        <v>6.8818500529177159E-4</v>
      </c>
      <c r="G221" s="12">
        <f>'Surv-rate CEA'!G219*Parameter!$D$57+'Surv-rate CEA'!H219*Parameter!$D$58</f>
        <v>1.1516906765526179E-2</v>
      </c>
      <c r="H221" s="12">
        <f t="shared" si="84"/>
        <v>7.9898962498879053E-3</v>
      </c>
      <c r="I221" s="12">
        <f>G221-'Surv-rate CEA'!H219*Parameter!$D$58</f>
        <v>7.6969042166103591E-5</v>
      </c>
      <c r="J221" s="12">
        <f t="shared" si="85"/>
        <v>5.3397554906082324E-5</v>
      </c>
      <c r="K221" s="12">
        <f>'Surv-rate CEA'!K219*Parameter!$D$57+'Surv-rate CEA'!J219*Parameter!$D$58</f>
        <v>2.6066932991291144E-2</v>
      </c>
      <c r="L221" s="12">
        <f t="shared" si="86"/>
        <v>1.8084030234283222E-2</v>
      </c>
      <c r="M221" s="12">
        <f>K221-'Surv-rate CEA'!J219*Parameter!$D$58</f>
        <v>2.05918467793011E-3</v>
      </c>
      <c r="N221" s="12">
        <f t="shared" si="87"/>
        <v>1.4285669121910911E-3</v>
      </c>
      <c r="O221" s="12">
        <f>'Surv-rate CEA'!N219*Parameter!$D$57+'Surv-rate CEA'!M219*Parameter!$D$58</f>
        <v>1.1589539523626588E-2</v>
      </c>
      <c r="P221" s="12">
        <f t="shared" si="88"/>
        <v>8.0402854918415322E-3</v>
      </c>
      <c r="Q221" s="12">
        <f>O221-'Surv-rate CEA'!M219*Parameter!$D$58</f>
        <v>7.6969042166103591E-5</v>
      </c>
      <c r="R221" s="12">
        <f t="shared" si="89"/>
        <v>5.3397554906082324E-5</v>
      </c>
      <c r="S221" s="12">
        <f>'Surv-rate CEA'!Q219*Parameter!$D$57+'Surv-rate CEA'!P219*Parameter!$D$58</f>
        <v>2.6066932991291144E-2</v>
      </c>
      <c r="T221" s="12">
        <f t="shared" si="90"/>
        <v>1.8084030234283222E-2</v>
      </c>
      <c r="U221" s="12">
        <f>S221-'Surv-rate CEA'!P219*Parameter!$D$58</f>
        <v>2.05918467793011E-3</v>
      </c>
      <c r="V221" s="12">
        <f t="shared" si="91"/>
        <v>1.4285669121910911E-3</v>
      </c>
      <c r="W221" s="12">
        <f>'Surv-rate CEA'!T219*UPFS+'Surv-rate CEA'!S219*UPD</f>
        <v>1.1516906765526179E-2</v>
      </c>
      <c r="X221" s="12">
        <f t="shared" si="92"/>
        <v>7.9898962498879053E-3</v>
      </c>
      <c r="Y221" s="12">
        <f>W221-'Surv-rate CEA'!S219*UPD</f>
        <v>7.6969042166103591E-5</v>
      </c>
      <c r="Z221" s="12">
        <f t="shared" si="93"/>
        <v>5.3397554906082324E-5</v>
      </c>
      <c r="AA221" s="12">
        <f>'Surv-rate CEA'!W219*UPFS+'Surv-rate CEA'!V219*UPD</f>
        <v>3.0985202916625001E-2</v>
      </c>
      <c r="AB221" s="12">
        <f t="shared" si="94"/>
        <v>2.149609800841755E-2</v>
      </c>
      <c r="AC221" s="12">
        <f>AA221-'Surv-rate CEA'!V219*UPD</f>
        <v>1.2439099008650114E-2</v>
      </c>
      <c r="AD221" s="12">
        <f t="shared" si="95"/>
        <v>8.6296704961349186E-3</v>
      </c>
      <c r="AE221" s="12">
        <f>'Surv-rate CEA'!Z219*UPFS+'Surv-rate CEA'!Y219*UPD</f>
        <v>2.6066932991291144E-2</v>
      </c>
      <c r="AF221" s="12">
        <f t="shared" si="96"/>
        <v>1.8084030234283222E-2</v>
      </c>
      <c r="AG221" s="12">
        <f>AE221-'Surv-rate CEA'!Y219*UPD</f>
        <v>2.05918467793011E-3</v>
      </c>
      <c r="AH221" s="12">
        <f t="shared" si="97"/>
        <v>1.4285669121910911E-3</v>
      </c>
      <c r="AI221" s="12">
        <f>'Surv-rate CEA'!AC219*UPFS+'Surv-rate CEA'!AB219*UPD</f>
        <v>1.4051284630146434E-2</v>
      </c>
      <c r="AJ221" s="12">
        <f t="shared" si="98"/>
        <v>9.7481301757664524E-3</v>
      </c>
      <c r="AK221" s="12">
        <f>AI221-'Surv-rate CEA'!AB219*UPD</f>
        <v>1.0478269646158871E-3</v>
      </c>
      <c r="AL221" s="12">
        <f t="shared" si="99"/>
        <v>7.2693379442612918E-4</v>
      </c>
      <c r="AM221" s="12">
        <f>'Surv-rate CEA'!AF219*UPFS+'Surv-rate CEA'!AE219*UPD</f>
        <v>6.9278622046847191E-2</v>
      </c>
      <c r="AN221" s="12">
        <f t="shared" si="100"/>
        <v>4.8062297781761763E-2</v>
      </c>
      <c r="AO221" s="12">
        <f>AM221-'Surv-rate CEA'!AE219*UPD</f>
        <v>8.0990977024490984E-3</v>
      </c>
      <c r="AP221" s="12">
        <f t="shared" si="101"/>
        <v>5.6187786944646087E-3</v>
      </c>
      <c r="AQ221" s="42">
        <f>'Surv-rate CEA'!AI219*UPFS+'Surv-rate CEA'!AH219*UPD</f>
        <v>1.1516906765526179E-2</v>
      </c>
      <c r="AR221" s="12">
        <f t="shared" si="102"/>
        <v>7.9898962498879053E-3</v>
      </c>
      <c r="AS221" s="42">
        <f>AQ221-'Surv-rate CEA'!AH219*UPD</f>
        <v>7.6969042166103591E-5</v>
      </c>
      <c r="AT221" s="12">
        <f t="shared" si="103"/>
        <v>5.3397554906082324E-5</v>
      </c>
      <c r="AU221" s="12">
        <f>'Surv-rate CEA'!AL219*UPFS+'Surv-rate CEA'!AK219*UPD</f>
        <v>2.5955187347810691E-2</v>
      </c>
      <c r="AV221" s="12">
        <f t="shared" si="104"/>
        <v>1.8006506284844098E-2</v>
      </c>
      <c r="AW221" s="12">
        <f>AU221-'Surv-rate CEA'!AK219*UPD</f>
        <v>1.8419652898427126E-2</v>
      </c>
      <c r="AX221" s="12">
        <f t="shared" si="105"/>
        <v>1.2778701661275097E-2</v>
      </c>
      <c r="AY221" s="12">
        <f>'Surv-rate CEA'!AO219*UPFS+'Surv-rate CEA'!AN219*UPD</f>
        <v>1.4051284630146434E-2</v>
      </c>
      <c r="AZ221" s="12">
        <f t="shared" si="106"/>
        <v>9.7481301757664524E-3</v>
      </c>
      <c r="BA221" s="12">
        <f>AY221-'Surv-rate CEA'!AN219*UPD</f>
        <v>1.0478269646158871E-3</v>
      </c>
      <c r="BB221" s="12">
        <f t="shared" si="107"/>
        <v>7.2693379442612918E-4</v>
      </c>
    </row>
    <row r="222" spans="1:54">
      <c r="A222" s="12">
        <v>217</v>
      </c>
      <c r="B222" s="12">
        <f t="shared" si="108"/>
        <v>12.427397260273972</v>
      </c>
      <c r="C222" s="12">
        <f>'Surv-rate CEA'!D220*Parameter!$D$57+'Surv-rate CEA'!E220*Parameter!$D$58</f>
        <v>2.7994325165645779E-2</v>
      </c>
      <c r="D222" s="12">
        <f t="shared" si="82"/>
        <v>1.9388165205893333E-2</v>
      </c>
      <c r="E222" s="12">
        <f>C222-'Surv-rate CEA'!E220*Parameter!$D$58</f>
        <v>9.7782920045935348E-4</v>
      </c>
      <c r="F222" s="12">
        <f t="shared" si="83"/>
        <v>6.7721989972874556E-4</v>
      </c>
      <c r="G222" s="12">
        <f>'Surv-rate CEA'!G220*Parameter!$D$57+'Surv-rate CEA'!H220*Parameter!$D$58</f>
        <v>1.1407356875130024E-2</v>
      </c>
      <c r="H222" s="12">
        <f t="shared" si="84"/>
        <v>7.900448335472569E-3</v>
      </c>
      <c r="I222" s="12">
        <f>G222-'Surv-rate CEA'!H220*Parameter!$D$58</f>
        <v>7.5449036975675995E-5</v>
      </c>
      <c r="J222" s="12">
        <f t="shared" si="85"/>
        <v>5.2254104532053869E-5</v>
      </c>
      <c r="K222" s="12">
        <f>'Surv-rate CEA'!K220*Parameter!$D$57+'Surv-rate CEA'!J220*Parameter!$D$58</f>
        <v>2.5867875049150245E-2</v>
      </c>
      <c r="L222" s="12">
        <f t="shared" si="86"/>
        <v>1.7915439361753289E-2</v>
      </c>
      <c r="M222" s="12">
        <f>K222-'Surv-rate CEA'!J220*Parameter!$D$58</f>
        <v>2.0330655159197936E-3</v>
      </c>
      <c r="N222" s="12">
        <f t="shared" si="87"/>
        <v>1.4080500195600421E-3</v>
      </c>
      <c r="O222" s="12">
        <f>'Surv-rate CEA'!N220*Parameter!$D$57+'Surv-rate CEA'!M220*Parameter!$D$58</f>
        <v>1.1478555262135239E-2</v>
      </c>
      <c r="P222" s="12">
        <f t="shared" si="88"/>
        <v>7.9497585467915473E-3</v>
      </c>
      <c r="Q222" s="12">
        <f>O222-'Surv-rate CEA'!M220*Parameter!$D$58</f>
        <v>7.5449036975675995E-5</v>
      </c>
      <c r="R222" s="12">
        <f t="shared" si="89"/>
        <v>5.2254104532053869E-5</v>
      </c>
      <c r="S222" s="12">
        <f>'Surv-rate CEA'!Q220*Parameter!$D$57+'Surv-rate CEA'!P220*Parameter!$D$58</f>
        <v>2.5867875049150245E-2</v>
      </c>
      <c r="T222" s="12">
        <f t="shared" si="90"/>
        <v>1.7915439361753289E-2</v>
      </c>
      <c r="U222" s="12">
        <f>S222-'Surv-rate CEA'!P220*Parameter!$D$58</f>
        <v>2.0330655159197936E-3</v>
      </c>
      <c r="V222" s="12">
        <f t="shared" si="91"/>
        <v>1.4080500195600421E-3</v>
      </c>
      <c r="W222" s="12">
        <f>'Surv-rate CEA'!T220*UPFS+'Surv-rate CEA'!S220*UPD</f>
        <v>1.1407356875130024E-2</v>
      </c>
      <c r="X222" s="12">
        <f t="shared" si="92"/>
        <v>7.900448335472569E-3</v>
      </c>
      <c r="Y222" s="12">
        <f>W222-'Surv-rate CEA'!S220*UPD</f>
        <v>7.5449036975675995E-5</v>
      </c>
      <c r="Z222" s="12">
        <f t="shared" si="93"/>
        <v>5.2254104532053869E-5</v>
      </c>
      <c r="AA222" s="12">
        <f>'Surv-rate CEA'!W220*UPFS+'Surv-rate CEA'!V220*UPD</f>
        <v>3.0759369781008652E-2</v>
      </c>
      <c r="AB222" s="12">
        <f t="shared" si="94"/>
        <v>2.1303165531391784E-2</v>
      </c>
      <c r="AC222" s="12">
        <f>AA222-'Surv-rate CEA'!V220*UPD</f>
        <v>1.232967104270536E-2</v>
      </c>
      <c r="AD222" s="12">
        <f t="shared" si="95"/>
        <v>8.5392199203161677E-3</v>
      </c>
      <c r="AE222" s="12">
        <f>'Surv-rate CEA'!Z220*UPFS+'Surv-rate CEA'!Y220*UPD</f>
        <v>2.5867875049150245E-2</v>
      </c>
      <c r="AF222" s="12">
        <f t="shared" si="96"/>
        <v>1.7915439361753289E-2</v>
      </c>
      <c r="AG222" s="12">
        <f>AE222-'Surv-rate CEA'!Y220*UPD</f>
        <v>2.0330655159197936E-3</v>
      </c>
      <c r="AH222" s="12">
        <f t="shared" si="97"/>
        <v>1.4080500195600421E-3</v>
      </c>
      <c r="AI222" s="12">
        <f>'Surv-rate CEA'!AC220*UPFS+'Surv-rate CEA'!AB220*UPD</f>
        <v>1.3923765227479797E-2</v>
      </c>
      <c r="AJ222" s="12">
        <f t="shared" si="98"/>
        <v>9.6432494414881477E-3</v>
      </c>
      <c r="AK222" s="12">
        <f>AI222-'Surv-rate CEA'!AB220*UPD</f>
        <v>1.0330102484151296E-3</v>
      </c>
      <c r="AL222" s="12">
        <f t="shared" si="99"/>
        <v>7.1543690505644771E-4</v>
      </c>
      <c r="AM222" s="12">
        <f>'Surv-rate CEA'!AF220*UPFS+'Surv-rate CEA'!AE220*UPD</f>
        <v>6.8906961882793827E-2</v>
      </c>
      <c r="AN222" s="12">
        <f t="shared" si="100"/>
        <v>4.7723227936899711E-2</v>
      </c>
      <c r="AO222" s="12">
        <f>AM222-'Surv-rate CEA'!AE220*UPD</f>
        <v>8.020326922873279E-3</v>
      </c>
      <c r="AP222" s="12">
        <f t="shared" si="101"/>
        <v>5.5546766162724946E-3</v>
      </c>
      <c r="AQ222" s="42">
        <f>'Surv-rate CEA'!AI220*UPFS+'Surv-rate CEA'!AH220*UPD</f>
        <v>1.1407356875130024E-2</v>
      </c>
      <c r="AR222" s="12">
        <f t="shared" si="102"/>
        <v>7.900448335472569E-3</v>
      </c>
      <c r="AS222" s="42">
        <f>AQ222-'Surv-rate CEA'!AH220*UPD</f>
        <v>7.5449036975675995E-5</v>
      </c>
      <c r="AT222" s="12">
        <f t="shared" si="103"/>
        <v>5.2254104532053869E-5</v>
      </c>
      <c r="AU222" s="12">
        <f>'Surv-rate CEA'!AL220*UPFS+'Surv-rate CEA'!AK220*UPD</f>
        <v>2.5754860818796084E-2</v>
      </c>
      <c r="AV222" s="12">
        <f t="shared" si="104"/>
        <v>1.7837168549516946E-2</v>
      </c>
      <c r="AW222" s="12">
        <f>AU222-'Surv-rate CEA'!AK220*UPD</f>
        <v>1.8273279185471052E-2</v>
      </c>
      <c r="AX222" s="12">
        <f t="shared" si="105"/>
        <v>1.2655613364672151E-2</v>
      </c>
      <c r="AY222" s="12">
        <f>'Surv-rate CEA'!AO220*UPFS+'Surv-rate CEA'!AN220*UPD</f>
        <v>1.3923765227479797E-2</v>
      </c>
      <c r="AZ222" s="12">
        <f t="shared" si="106"/>
        <v>9.6432494414881477E-3</v>
      </c>
      <c r="BA222" s="12">
        <f>AY222-'Surv-rate CEA'!AN220*UPD</f>
        <v>1.0330102484151296E-3</v>
      </c>
      <c r="BB222" s="12">
        <f t="shared" si="107"/>
        <v>7.1543690505644771E-4</v>
      </c>
    </row>
    <row r="223" spans="1:54">
      <c r="A223" s="12">
        <v>218</v>
      </c>
      <c r="B223" s="12">
        <f t="shared" si="108"/>
        <v>12.484931506849316</v>
      </c>
      <c r="C223" s="12">
        <f>'Surv-rate CEA'!D221*Parameter!$D$57+'Surv-rate CEA'!E221*Parameter!$D$58</f>
        <v>2.7786782857345888E-2</v>
      </c>
      <c r="D223" s="12">
        <f t="shared" si="82"/>
        <v>1.9211726531456665E-2</v>
      </c>
      <c r="E223" s="12">
        <f>C223-'Surv-rate CEA'!E221*Parameter!$D$58</f>
        <v>9.6393398685956297E-4</v>
      </c>
      <c r="F223" s="12">
        <f t="shared" si="83"/>
        <v>6.6646204582215287E-4</v>
      </c>
      <c r="G223" s="12">
        <f>'Surv-rate CEA'!G221*Parameter!$D$57+'Surv-rate CEA'!H221*Parameter!$D$58</f>
        <v>1.1299198230724701E-2</v>
      </c>
      <c r="H223" s="12">
        <f t="shared" si="84"/>
        <v>7.8122432362123595E-3</v>
      </c>
      <c r="I223" s="12">
        <f>G223-'Surv-rate CEA'!H221*Parameter!$D$58</f>
        <v>7.3964064982666097E-5</v>
      </c>
      <c r="J223" s="12">
        <f t="shared" si="85"/>
        <v>5.1138607765317915E-5</v>
      </c>
      <c r="K223" s="12">
        <f>'Surv-rate CEA'!K221*Parameter!$D$57+'Surv-rate CEA'!J221*Parameter!$D$58</f>
        <v>2.5670975859470032E-2</v>
      </c>
      <c r="L223" s="12">
        <f t="shared" si="86"/>
        <v>1.7748861771429678E-2</v>
      </c>
      <c r="M223" s="12">
        <f>K223-'Surv-rate CEA'!J221*Parameter!$D$58</f>
        <v>2.0073647766474627E-3</v>
      </c>
      <c r="N223" s="12">
        <f t="shared" si="87"/>
        <v>1.3878880234468875E-3</v>
      </c>
      <c r="O223" s="12">
        <f>'Surv-rate CEA'!N221*Parameter!$D$57+'Surv-rate CEA'!M221*Parameter!$D$58</f>
        <v>1.1368995306130877E-2</v>
      </c>
      <c r="P223" s="12">
        <f t="shared" si="88"/>
        <v>7.8605007956528694E-3</v>
      </c>
      <c r="Q223" s="12">
        <f>O223-'Surv-rate CEA'!M221*Parameter!$D$58</f>
        <v>7.3964064982666097E-5</v>
      </c>
      <c r="R223" s="12">
        <f t="shared" si="89"/>
        <v>5.1138607765317915E-5</v>
      </c>
      <c r="S223" s="12">
        <f>'Surv-rate CEA'!Q221*Parameter!$D$57+'Surv-rate CEA'!P221*Parameter!$D$58</f>
        <v>2.5670975859470032E-2</v>
      </c>
      <c r="T223" s="12">
        <f t="shared" si="90"/>
        <v>1.7748861771429678E-2</v>
      </c>
      <c r="U223" s="12">
        <f>S223-'Surv-rate CEA'!P221*Parameter!$D$58</f>
        <v>2.0073647766474627E-3</v>
      </c>
      <c r="V223" s="12">
        <f t="shared" si="91"/>
        <v>1.3878880234468875E-3</v>
      </c>
      <c r="W223" s="12">
        <f>'Surv-rate CEA'!T221*UPFS+'Surv-rate CEA'!S221*UPD</f>
        <v>1.1299198230724701E-2</v>
      </c>
      <c r="X223" s="12">
        <f t="shared" si="92"/>
        <v>7.8122432362123595E-3</v>
      </c>
      <c r="Y223" s="12">
        <f>W223-'Surv-rate CEA'!S221*UPD</f>
        <v>7.3964064982666097E-5</v>
      </c>
      <c r="Z223" s="12">
        <f t="shared" si="93"/>
        <v>5.1138607765317915E-5</v>
      </c>
      <c r="AA223" s="12">
        <f>'Surv-rate CEA'!W221*UPFS+'Surv-rate CEA'!V221*UPD</f>
        <v>3.0535906591255508E-2</v>
      </c>
      <c r="AB223" s="12">
        <f t="shared" si="94"/>
        <v>2.1112465226114367E-2</v>
      </c>
      <c r="AC223" s="12">
        <f>AA223-'Surv-rate CEA'!V221*UPD</f>
        <v>1.2221572882682594E-2</v>
      </c>
      <c r="AD223" s="12">
        <f t="shared" si="95"/>
        <v>8.4499712403478897E-3</v>
      </c>
      <c r="AE223" s="12">
        <f>'Surv-rate CEA'!Z221*UPFS+'Surv-rate CEA'!Y221*UPD</f>
        <v>2.5670975859470032E-2</v>
      </c>
      <c r="AF223" s="12">
        <f t="shared" si="96"/>
        <v>1.7748861771429678E-2</v>
      </c>
      <c r="AG223" s="12">
        <f>AE223-'Surv-rate CEA'!Y221*UPD</f>
        <v>2.0073647766474627E-3</v>
      </c>
      <c r="AH223" s="12">
        <f t="shared" si="97"/>
        <v>1.3878880234468875E-3</v>
      </c>
      <c r="AI223" s="12">
        <f>'Surv-rate CEA'!AC221*UPFS+'Surv-rate CEA'!AB221*UPD</f>
        <v>1.3797810954290628E-2</v>
      </c>
      <c r="AJ223" s="12">
        <f t="shared" si="98"/>
        <v>9.5397791153966037E-3</v>
      </c>
      <c r="AK223" s="12">
        <f>AI223-'Surv-rate CEA'!AB221*UPD</f>
        <v>1.018452359279642E-3</v>
      </c>
      <c r="AL223" s="12">
        <f t="shared" si="99"/>
        <v>7.0415594033494536E-4</v>
      </c>
      <c r="AM223" s="12">
        <f>'Surv-rate CEA'!AF221*UPFS+'Surv-rate CEA'!AE221*UPD</f>
        <v>6.8538495552006973E-2</v>
      </c>
      <c r="AN223" s="12">
        <f t="shared" si="100"/>
        <v>4.7387379826683125E-2</v>
      </c>
      <c r="AO223" s="12">
        <f>AM223-'Surv-rate CEA'!AE221*UPD</f>
        <v>7.9425861817078655E-3</v>
      </c>
      <c r="AP223" s="12">
        <f t="shared" si="101"/>
        <v>5.4914883259023356E-3</v>
      </c>
      <c r="AQ223" s="42">
        <f>'Surv-rate CEA'!AI221*UPFS+'Surv-rate CEA'!AH221*UPD</f>
        <v>1.1299198230724701E-2</v>
      </c>
      <c r="AR223" s="12">
        <f t="shared" si="102"/>
        <v>7.8122432362123595E-3</v>
      </c>
      <c r="AS223" s="42">
        <f>AQ223-'Surv-rate CEA'!AH221*UPD</f>
        <v>7.3964064982666097E-5</v>
      </c>
      <c r="AT223" s="12">
        <f t="shared" si="103"/>
        <v>5.1138607765317915E-5</v>
      </c>
      <c r="AU223" s="12">
        <f>'Surv-rate CEA'!AL221*UPFS+'Surv-rate CEA'!AK221*UPD</f>
        <v>2.5556721323828462E-2</v>
      </c>
      <c r="AV223" s="12">
        <f t="shared" si="104"/>
        <v>1.7669866412197435E-2</v>
      </c>
      <c r="AW223" s="12">
        <f>AU223-'Surv-rate CEA'!AK221*UPD</f>
        <v>1.812856039787733E-2</v>
      </c>
      <c r="AX223" s="12">
        <f t="shared" si="105"/>
        <v>1.2534050687373503E-2</v>
      </c>
      <c r="AY223" s="12">
        <f>'Surv-rate CEA'!AO221*UPFS+'Surv-rate CEA'!AN221*UPD</f>
        <v>1.3797810954290628E-2</v>
      </c>
      <c r="AZ223" s="12">
        <f t="shared" si="106"/>
        <v>9.5397791153966037E-3</v>
      </c>
      <c r="BA223" s="12">
        <f>AY223-'Surv-rate CEA'!AN221*UPD</f>
        <v>1.018452359279642E-3</v>
      </c>
      <c r="BB223" s="12">
        <f t="shared" si="107"/>
        <v>7.0415594033494536E-4</v>
      </c>
    </row>
    <row r="224" spans="1:54">
      <c r="A224" s="12">
        <v>219</v>
      </c>
      <c r="B224" s="12">
        <f t="shared" si="108"/>
        <v>12.542465753424658</v>
      </c>
      <c r="C224" s="12">
        <f>'Surv-rate CEA'!D222*Parameter!$D$57+'Surv-rate CEA'!E222*Parameter!$D$58</f>
        <v>2.7581441928823558E-2</v>
      </c>
      <c r="D224" s="12">
        <f t="shared" si="82"/>
        <v>1.9037350929984168E-2</v>
      </c>
      <c r="E224" s="12">
        <f>C224-'Surv-rate CEA'!E222*Parameter!$D$58</f>
        <v>9.5028227428447382E-4</v>
      </c>
      <c r="F224" s="12">
        <f t="shared" si="83"/>
        <v>6.5590686610156616E-4</v>
      </c>
      <c r="G224" s="12">
        <f>'Surv-rate CEA'!G222*Parameter!$D$57+'Surv-rate CEA'!H222*Parameter!$D$58</f>
        <v>1.1192408449568569E-2</v>
      </c>
      <c r="H224" s="12">
        <f t="shared" si="84"/>
        <v>7.7252599032354204E-3</v>
      </c>
      <c r="I224" s="12">
        <f>G224-'Surv-rate CEA'!H222*Parameter!$D$58</f>
        <v>7.2513199929322841E-5</v>
      </c>
      <c r="J224" s="12">
        <f t="shared" si="85"/>
        <v>5.0050292427532388E-5</v>
      </c>
      <c r="K224" s="12">
        <f>'Surv-rate CEA'!K222*Parameter!$D$57+'Surv-rate CEA'!J222*Parameter!$D$58</f>
        <v>2.5476204564436722E-2</v>
      </c>
      <c r="L224" s="12">
        <f t="shared" si="86"/>
        <v>1.7584267273220589E-2</v>
      </c>
      <c r="M224" s="12">
        <f>K224-'Surv-rate CEA'!J222*Parameter!$D$58</f>
        <v>1.9820743011318386E-3</v>
      </c>
      <c r="N224" s="12">
        <f t="shared" si="87"/>
        <v>1.368073653920072E-3</v>
      </c>
      <c r="O224" s="12">
        <f>'Surv-rate CEA'!N222*Parameter!$D$57+'Surv-rate CEA'!M222*Parameter!$D$58</f>
        <v>1.1260836398797647E-2</v>
      </c>
      <c r="P224" s="12">
        <f t="shared" si="88"/>
        <v>7.7724904608783025E-3</v>
      </c>
      <c r="Q224" s="12">
        <f>O224-'Surv-rate CEA'!M222*Parameter!$D$58</f>
        <v>7.2513199929322841E-5</v>
      </c>
      <c r="R224" s="12">
        <f t="shared" si="89"/>
        <v>5.0050292427532388E-5</v>
      </c>
      <c r="S224" s="12">
        <f>'Surv-rate CEA'!Q222*Parameter!$D$57+'Surv-rate CEA'!P222*Parameter!$D$58</f>
        <v>2.5476204564436722E-2</v>
      </c>
      <c r="T224" s="12">
        <f t="shared" si="90"/>
        <v>1.7584267273220589E-2</v>
      </c>
      <c r="U224" s="12">
        <f>S224-'Surv-rate CEA'!P222*Parameter!$D$58</f>
        <v>1.9820743011318386E-3</v>
      </c>
      <c r="V224" s="12">
        <f t="shared" si="91"/>
        <v>1.368073653920072E-3</v>
      </c>
      <c r="W224" s="12">
        <f>'Surv-rate CEA'!T222*UPFS+'Surv-rate CEA'!S222*UPD</f>
        <v>1.1192408449568569E-2</v>
      </c>
      <c r="X224" s="12">
        <f t="shared" si="92"/>
        <v>7.7252599032354204E-3</v>
      </c>
      <c r="Y224" s="12">
        <f>W224-'Surv-rate CEA'!S222*UPD</f>
        <v>7.2513199929322841E-5</v>
      </c>
      <c r="Z224" s="12">
        <f t="shared" si="93"/>
        <v>5.0050292427532388E-5</v>
      </c>
      <c r="AA224" s="12">
        <f>'Surv-rate CEA'!W222*UPFS+'Surv-rate CEA'!V222*UPD</f>
        <v>3.0314780294898654E-2</v>
      </c>
      <c r="AB224" s="12">
        <f t="shared" si="94"/>
        <v>2.0923964465985784E-2</v>
      </c>
      <c r="AC224" s="12">
        <f>AA224-'Surv-rate CEA'!V222*UPD</f>
        <v>1.2114783641778683E-2</v>
      </c>
      <c r="AD224" s="12">
        <f t="shared" si="95"/>
        <v>8.3619046540258108E-3</v>
      </c>
      <c r="AE224" s="12">
        <f>'Surv-rate CEA'!Z222*UPFS+'Surv-rate CEA'!Y222*UPD</f>
        <v>2.5476204564436722E-2</v>
      </c>
      <c r="AF224" s="12">
        <f t="shared" si="96"/>
        <v>1.7584267273220589E-2</v>
      </c>
      <c r="AG224" s="12">
        <f>AE224-'Surv-rate CEA'!Y222*UPD</f>
        <v>1.9820743011318386E-3</v>
      </c>
      <c r="AH224" s="12">
        <f t="shared" si="97"/>
        <v>1.368073653920072E-3</v>
      </c>
      <c r="AI224" s="12">
        <f>'Surv-rate CEA'!AC222*UPFS+'Surv-rate CEA'!AB222*UPD</f>
        <v>1.367339726734066E-2</v>
      </c>
      <c r="AJ224" s="12">
        <f t="shared" si="98"/>
        <v>9.4376959281241464E-3</v>
      </c>
      <c r="AK224" s="12">
        <f>AI224-'Surv-rate CEA'!AB222*UPD</f>
        <v>1.0041478808616201E-3</v>
      </c>
      <c r="AL224" s="12">
        <f t="shared" si="99"/>
        <v>6.9308615709410702E-4</v>
      </c>
      <c r="AM224" s="12">
        <f>'Surv-rate CEA'!AF222*UPFS+'Surv-rate CEA'!AE222*UPD</f>
        <v>6.8173184300512821E-2</v>
      </c>
      <c r="AN224" s="12">
        <f t="shared" si="100"/>
        <v>4.7054712980290757E-2</v>
      </c>
      <c r="AO224" s="12">
        <f>AM224-'Surv-rate CEA'!AE222*UPD</f>
        <v>7.865858370120965E-3</v>
      </c>
      <c r="AP224" s="12">
        <f t="shared" si="101"/>
        <v>5.4291978839966773E-3</v>
      </c>
      <c r="AQ224" s="42">
        <f>'Surv-rate CEA'!AI222*UPFS+'Surv-rate CEA'!AH222*UPD</f>
        <v>1.1192408449568569E-2</v>
      </c>
      <c r="AR224" s="12">
        <f t="shared" si="102"/>
        <v>7.7252599032354204E-3</v>
      </c>
      <c r="AS224" s="42">
        <f>AQ224-'Surv-rate CEA'!AH222*UPD</f>
        <v>7.2513199929322841E-5</v>
      </c>
      <c r="AT224" s="12">
        <f t="shared" si="103"/>
        <v>5.0050292427532388E-5</v>
      </c>
      <c r="AU224" s="12">
        <f>'Surv-rate CEA'!AL222*UPFS+'Surv-rate CEA'!AK222*UPD</f>
        <v>2.5360737474584318E-2</v>
      </c>
      <c r="AV224" s="12">
        <f t="shared" si="104"/>
        <v>1.7504569209716266E-2</v>
      </c>
      <c r="AW224" s="12">
        <f>AU224-'Surv-rate CEA'!AK222*UPD</f>
        <v>1.7985471907274404E-2</v>
      </c>
      <c r="AX224" s="12">
        <f t="shared" si="105"/>
        <v>1.2413989856793496E-2</v>
      </c>
      <c r="AY224" s="12">
        <f>'Surv-rate CEA'!AO222*UPFS+'Surv-rate CEA'!AN222*UPD</f>
        <v>1.367339726734066E-2</v>
      </c>
      <c r="AZ224" s="12">
        <f t="shared" si="106"/>
        <v>9.4376959281241464E-3</v>
      </c>
      <c r="BA224" s="12">
        <f>AY224-'Surv-rate CEA'!AN222*UPD</f>
        <v>1.0041478808616201E-3</v>
      </c>
      <c r="BB224" s="12">
        <f t="shared" si="107"/>
        <v>6.9308615709410702E-4</v>
      </c>
    </row>
    <row r="225" spans="1:54">
      <c r="A225" s="12">
        <v>220</v>
      </c>
      <c r="B225" s="12">
        <f t="shared" si="108"/>
        <v>12.6</v>
      </c>
      <c r="C225" s="12">
        <f>'Surv-rate CEA'!D223*Parameter!$D$57+'Surv-rate CEA'!E223*Parameter!$D$58</f>
        <v>2.7378271459594657E-2</v>
      </c>
      <c r="D225" s="12">
        <f t="shared" si="82"/>
        <v>1.8865008012156868E-2</v>
      </c>
      <c r="E225" s="12">
        <f>C225-'Surv-rate CEA'!E223*Parameter!$D$58</f>
        <v>9.36868957498109E-4</v>
      </c>
      <c r="F225" s="12">
        <f t="shared" si="83"/>
        <v>6.4554989951160879E-4</v>
      </c>
      <c r="G225" s="12">
        <f>'Surv-rate CEA'!G223*Parameter!$D$57+'Surv-rate CEA'!H223*Parameter!$D$58</f>
        <v>1.1086965587937567E-2</v>
      </c>
      <c r="H225" s="12">
        <f t="shared" si="84"/>
        <v>7.6394777133985767E-3</v>
      </c>
      <c r="I225" s="12">
        <f>G225-'Surv-rate CEA'!H223*Parameter!$D$58</f>
        <v>7.1095543253314047E-5</v>
      </c>
      <c r="J225" s="12">
        <f t="shared" si="85"/>
        <v>4.898841020996553E-5</v>
      </c>
      <c r="K225" s="12">
        <f>'Surv-rate CEA'!K223*Parameter!$D$57+'Surv-rate CEA'!J223*Parameter!$D$58</f>
        <v>2.5283530858489958E-2</v>
      </c>
      <c r="L225" s="12">
        <f t="shared" si="86"/>
        <v>1.7421626231040745E-2</v>
      </c>
      <c r="M225" s="12">
        <f>K225-'Surv-rate CEA'!J223*Parameter!$D$58</f>
        <v>1.9571861186931279E-3</v>
      </c>
      <c r="N225" s="12">
        <f t="shared" si="87"/>
        <v>1.3485998144520811E-3</v>
      </c>
      <c r="O225" s="12">
        <f>'Surv-rate CEA'!N223*Parameter!$D$57+'Surv-rate CEA'!M223*Parameter!$D$58</f>
        <v>1.1154055748472383E-2</v>
      </c>
      <c r="P225" s="12">
        <f t="shared" si="88"/>
        <v>7.6857062131741758E-3</v>
      </c>
      <c r="Q225" s="12">
        <f>O225-'Surv-rate CEA'!M223*Parameter!$D$58</f>
        <v>7.1095543253314047E-5</v>
      </c>
      <c r="R225" s="12">
        <f t="shared" si="89"/>
        <v>4.898841020996553E-5</v>
      </c>
      <c r="S225" s="12">
        <f>'Surv-rate CEA'!Q223*Parameter!$D$57+'Surv-rate CEA'!P223*Parameter!$D$58</f>
        <v>2.5283530858489958E-2</v>
      </c>
      <c r="T225" s="12">
        <f t="shared" si="90"/>
        <v>1.7421626231040745E-2</v>
      </c>
      <c r="U225" s="12">
        <f>S225-'Surv-rate CEA'!P223*Parameter!$D$58</f>
        <v>1.9571861186931279E-3</v>
      </c>
      <c r="V225" s="12">
        <f t="shared" si="91"/>
        <v>1.3485998144520811E-3</v>
      </c>
      <c r="W225" s="12">
        <f>'Surv-rate CEA'!T223*UPFS+'Surv-rate CEA'!S223*UPD</f>
        <v>1.1086965587937567E-2</v>
      </c>
      <c r="X225" s="12">
        <f t="shared" si="92"/>
        <v>7.6394777133985767E-3</v>
      </c>
      <c r="Y225" s="12">
        <f>W225-'Surv-rate CEA'!S223*UPD</f>
        <v>7.1095543253314047E-5</v>
      </c>
      <c r="Z225" s="12">
        <f t="shared" si="93"/>
        <v>4.898841020996553E-5</v>
      </c>
      <c r="AA225" s="12">
        <f>'Surv-rate CEA'!W223*UPFS+'Surv-rate CEA'!V223*UPD</f>
        <v>3.0095958419623918E-2</v>
      </c>
      <c r="AB225" s="12">
        <f t="shared" si="94"/>
        <v>2.0737631210854795E-2</v>
      </c>
      <c r="AC225" s="12">
        <f>AA225-'Surv-rate CEA'!V223*UPD</f>
        <v>1.2009282838100745E-2</v>
      </c>
      <c r="AD225" s="12">
        <f t="shared" si="95"/>
        <v>8.2750007536225492E-3</v>
      </c>
      <c r="AE225" s="12">
        <f>'Surv-rate CEA'!Z223*UPFS+'Surv-rate CEA'!Y223*UPD</f>
        <v>2.5283530858489958E-2</v>
      </c>
      <c r="AF225" s="12">
        <f t="shared" si="96"/>
        <v>1.7421626231040745E-2</v>
      </c>
      <c r="AG225" s="12">
        <f>AE225-'Surv-rate CEA'!Y223*UPD</f>
        <v>1.9571861186931279E-3</v>
      </c>
      <c r="AH225" s="12">
        <f t="shared" si="97"/>
        <v>1.3485998144520811E-3</v>
      </c>
      <c r="AI225" s="12">
        <f>'Surv-rate CEA'!AC223*UPFS+'Surv-rate CEA'!AB223*UPD</f>
        <v>1.3550500095329101E-2</v>
      </c>
      <c r="AJ225" s="12">
        <f t="shared" si="98"/>
        <v>9.3369770711923747E-3</v>
      </c>
      <c r="AK225" s="12">
        <f>AI225-'Surv-rate CEA'!AB223*UPD</f>
        <v>9.9009152938844824E-4</v>
      </c>
      <c r="AL225" s="12">
        <f t="shared" si="99"/>
        <v>6.822229322346802E-4</v>
      </c>
      <c r="AM225" s="12">
        <f>'Surv-rate CEA'!AF223*UPFS+'Surv-rate CEA'!AE223*UPD</f>
        <v>6.7810989988535186E-2</v>
      </c>
      <c r="AN225" s="12">
        <f t="shared" si="100"/>
        <v>4.672518757562736E-2</v>
      </c>
      <c r="AO225" s="12">
        <f>AM225-'Surv-rate CEA'!AE223*UPD</f>
        <v>7.7901267259359863E-3</v>
      </c>
      <c r="AP225" s="12">
        <f t="shared" si="101"/>
        <v>5.3677896837785073E-3</v>
      </c>
      <c r="AQ225" s="42">
        <f>'Surv-rate CEA'!AI223*UPFS+'Surv-rate CEA'!AH223*UPD</f>
        <v>1.1086965587937567E-2</v>
      </c>
      <c r="AR225" s="12">
        <f t="shared" si="102"/>
        <v>7.6394777133985767E-3</v>
      </c>
      <c r="AS225" s="42">
        <f>AQ225-'Surv-rate CEA'!AH223*UPD</f>
        <v>7.1095543253314047E-5</v>
      </c>
      <c r="AT225" s="12">
        <f t="shared" si="103"/>
        <v>4.898841020996553E-5</v>
      </c>
      <c r="AU225" s="12">
        <f>'Surv-rate CEA'!AL223*UPFS+'Surv-rate CEA'!AK223*UPD</f>
        <v>2.5166878445736396E-2</v>
      </c>
      <c r="AV225" s="12">
        <f t="shared" si="104"/>
        <v>1.7341246843157142E-2</v>
      </c>
      <c r="AW225" s="12">
        <f>AU225-'Surv-rate CEA'!AK223*UPD</f>
        <v>1.7843989543104545E-2</v>
      </c>
      <c r="AX225" s="12">
        <f t="shared" si="105"/>
        <v>1.2295407553260284E-2</v>
      </c>
      <c r="AY225" s="12">
        <f>'Surv-rate CEA'!AO223*UPFS+'Surv-rate CEA'!AN223*UPD</f>
        <v>1.3550500095329101E-2</v>
      </c>
      <c r="AZ225" s="12">
        <f t="shared" si="106"/>
        <v>9.3369770711923747E-3</v>
      </c>
      <c r="BA225" s="12">
        <f>AY225-'Surv-rate CEA'!AN223*UPD</f>
        <v>9.9009152938844824E-4</v>
      </c>
      <c r="BB225" s="12">
        <f t="shared" si="107"/>
        <v>6.822229322346802E-4</v>
      </c>
    </row>
    <row r="226" spans="1:54">
      <c r="A226" s="12">
        <v>221</v>
      </c>
      <c r="B226" s="12">
        <f t="shared" si="108"/>
        <v>12.657534246575343</v>
      </c>
      <c r="C226" s="12">
        <f>'Surv-rate CEA'!D224*Parameter!$D$57+'Surv-rate CEA'!E224*Parameter!$D$58</f>
        <v>2.717724107463939E-2</v>
      </c>
      <c r="D226" s="12">
        <f t="shared" si="82"/>
        <v>1.8694667937980348E-2</v>
      </c>
      <c r="E226" s="12">
        <f>C226-'Surv-rate CEA'!E224*Parameter!$D$58</f>
        <v>9.2368905633897699E-4</v>
      </c>
      <c r="F226" s="12">
        <f t="shared" si="83"/>
        <v>6.3538679804836387E-4</v>
      </c>
      <c r="G226" s="12">
        <f>'Surv-rate CEA'!G224*Parameter!$D$57+'Surv-rate CEA'!H224*Parameter!$D$58</f>
        <v>1.0982848130925519E-2</v>
      </c>
      <c r="H226" s="12">
        <f t="shared" si="84"/>
        <v>7.5548764592045722E-3</v>
      </c>
      <c r="I226" s="12">
        <f>G226-'Surv-rate CEA'!H224*Parameter!$D$58</f>
        <v>6.9710223162310417E-5</v>
      </c>
      <c r="J226" s="12">
        <f t="shared" si="85"/>
        <v>4.7952235855095597E-5</v>
      </c>
      <c r="K226" s="12">
        <f>'Surv-rate CEA'!K224*Parameter!$D$57+'Surv-rate CEA'!J224*Parameter!$D$58</f>
        <v>2.5092924976396615E-2</v>
      </c>
      <c r="L226" s="12">
        <f t="shared" si="86"/>
        <v>1.7260909550680451E-2</v>
      </c>
      <c r="M226" s="12">
        <f>K226-'Surv-rate CEA'!J224*Parameter!$D$58</f>
        <v>1.9326924419201599E-3</v>
      </c>
      <c r="N226" s="12">
        <f t="shared" si="87"/>
        <v>1.3294595771775255E-3</v>
      </c>
      <c r="O226" s="12">
        <f>'Surv-rate CEA'!N224*Parameter!$D$57+'Surv-rate CEA'!M224*Parameter!$D$58</f>
        <v>1.1048631017571644E-2</v>
      </c>
      <c r="P226" s="12">
        <f t="shared" si="88"/>
        <v>7.6001271606452973E-3</v>
      </c>
      <c r="Q226" s="12">
        <f>O226-'Surv-rate CEA'!M224*Parameter!$D$58</f>
        <v>6.9710223162310417E-5</v>
      </c>
      <c r="R226" s="12">
        <f t="shared" si="89"/>
        <v>4.7952235855095597E-5</v>
      </c>
      <c r="S226" s="12">
        <f>'Surv-rate CEA'!Q224*Parameter!$D$57+'Surv-rate CEA'!P224*Parameter!$D$58</f>
        <v>2.5092924976396615E-2</v>
      </c>
      <c r="T226" s="12">
        <f t="shared" si="90"/>
        <v>1.7260909550680451E-2</v>
      </c>
      <c r="U226" s="12">
        <f>S226-'Surv-rate CEA'!P224*Parameter!$D$58</f>
        <v>1.9326924419201599E-3</v>
      </c>
      <c r="V226" s="12">
        <f t="shared" si="91"/>
        <v>1.3294595771775255E-3</v>
      </c>
      <c r="W226" s="12">
        <f>'Surv-rate CEA'!T224*UPFS+'Surv-rate CEA'!S224*UPD</f>
        <v>1.0982848130925519E-2</v>
      </c>
      <c r="X226" s="12">
        <f t="shared" si="92"/>
        <v>7.5548764592045722E-3</v>
      </c>
      <c r="Y226" s="12">
        <f>W226-'Surv-rate CEA'!S224*UPD</f>
        <v>6.9710223162310417E-5</v>
      </c>
      <c r="Z226" s="12">
        <f t="shared" si="93"/>
        <v>4.7952235855095597E-5</v>
      </c>
      <c r="AA226" s="12">
        <f>'Surv-rate CEA'!W224*UPFS+'Surv-rate CEA'!V224*UPD</f>
        <v>2.9879409060939645E-2</v>
      </c>
      <c r="AB226" s="12">
        <f t="shared" si="94"/>
        <v>2.0553433994394507E-2</v>
      </c>
      <c r="AC226" s="12">
        <f>AA226-'Surv-rate CEA'!V224*UPD</f>
        <v>1.1905050385294963E-2</v>
      </c>
      <c r="AD226" s="12">
        <f t="shared" si="95"/>
        <v>8.1892405166063189E-3</v>
      </c>
      <c r="AE226" s="12">
        <f>'Surv-rate CEA'!Z224*UPFS+'Surv-rate CEA'!Y224*UPD</f>
        <v>2.5092924976396615E-2</v>
      </c>
      <c r="AF226" s="12">
        <f t="shared" si="96"/>
        <v>1.7260909550680451E-2</v>
      </c>
      <c r="AG226" s="12">
        <f>AE226-'Surv-rate CEA'!Y224*UPD</f>
        <v>1.9326924419201599E-3</v>
      </c>
      <c r="AH226" s="12">
        <f t="shared" si="97"/>
        <v>1.3294595771775255E-3</v>
      </c>
      <c r="AI226" s="12">
        <f>'Surv-rate CEA'!AC224*UPFS+'Surv-rate CEA'!AB224*UPD</f>
        <v>1.3429095828099917E-2</v>
      </c>
      <c r="AJ226" s="12">
        <f t="shared" si="98"/>
        <v>9.2376001862792597E-3</v>
      </c>
      <c r="AK226" s="12">
        <f>AI226-'Surv-rate CEA'!AB224*UPD</f>
        <v>9.7627814993830712E-4</v>
      </c>
      <c r="AL226" s="12">
        <f t="shared" si="99"/>
        <v>6.7156175927046756E-4</v>
      </c>
      <c r="AM226" s="12">
        <f>'Surv-rate CEA'!AF224*UPFS+'Surv-rate CEA'!AE224*UPD</f>
        <v>6.7451875078420501E-2</v>
      </c>
      <c r="AN226" s="12">
        <f t="shared" si="100"/>
        <v>4.6398764426529834E-2</v>
      </c>
      <c r="AO226" s="12">
        <f>AM226-'Surv-rate CEA'!AE224*UPD</f>
        <v>7.7153748253153201E-3</v>
      </c>
      <c r="AP226" s="12">
        <f t="shared" si="101"/>
        <v>5.3072484429230052E-3</v>
      </c>
      <c r="AQ226" s="42">
        <f>'Surv-rate CEA'!AI224*UPFS+'Surv-rate CEA'!AH224*UPD</f>
        <v>1.0982848130925519E-2</v>
      </c>
      <c r="AR226" s="12">
        <f t="shared" si="102"/>
        <v>7.5548764592045722E-3</v>
      </c>
      <c r="AS226" s="42">
        <f>AQ226-'Surv-rate CEA'!AH224*UPD</f>
        <v>6.9710223162310417E-5</v>
      </c>
      <c r="AT226" s="12">
        <f t="shared" si="103"/>
        <v>4.7952235855095597E-5</v>
      </c>
      <c r="AU226" s="12">
        <f>'Surv-rate CEA'!AL224*UPFS+'Surv-rate CEA'!AK224*UPD</f>
        <v>2.4975113962784248E-2</v>
      </c>
      <c r="AV226" s="12">
        <f t="shared" si="104"/>
        <v>1.7179869765484034E-2</v>
      </c>
      <c r="AW226" s="12">
        <f>AU226-'Surv-rate CEA'!AK224*UPD</f>
        <v>1.7704089582379734E-2</v>
      </c>
      <c r="AX226" s="12">
        <f t="shared" si="105"/>
        <v>1.2178280899737647E-2</v>
      </c>
      <c r="AY226" s="12">
        <f>'Surv-rate CEA'!AO224*UPFS+'Surv-rate CEA'!AN224*UPD</f>
        <v>1.3429095828099917E-2</v>
      </c>
      <c r="AZ226" s="12">
        <f t="shared" si="106"/>
        <v>9.2376001862792597E-3</v>
      </c>
      <c r="BA226" s="12">
        <f>AY226-'Surv-rate CEA'!AN224*UPD</f>
        <v>9.7627814993830712E-4</v>
      </c>
      <c r="BB226" s="12">
        <f t="shared" si="107"/>
        <v>6.7156175927046756E-4</v>
      </c>
    </row>
    <row r="227" spans="1:54">
      <c r="A227" s="12">
        <v>222</v>
      </c>
      <c r="B227" s="12">
        <f t="shared" si="108"/>
        <v>12.715068493150685</v>
      </c>
      <c r="C227" s="12">
        <f>'Surv-rate CEA'!D225*Parameter!$D$57+'Surv-rate CEA'!E225*Parameter!$D$58</f>
        <v>2.6978320932763762E-2</v>
      </c>
      <c r="D227" s="12">
        <f t="shared" si="82"/>
        <v>1.8526301404908668E-2</v>
      </c>
      <c r="E227" s="12">
        <f>C227-'Surv-rate CEA'!E225*Parameter!$D$58</f>
        <v>9.1073771220583077E-4</v>
      </c>
      <c r="F227" s="12">
        <f t="shared" si="83"/>
        <v>6.2541332350492186E-4</v>
      </c>
      <c r="G227" s="12">
        <f>'Surv-rate CEA'!G225*Parameter!$D$57+'Surv-rate CEA'!H225*Parameter!$D$58</f>
        <v>1.0880034982518067E-2</v>
      </c>
      <c r="H227" s="12">
        <f t="shared" si="84"/>
        <v>7.4714363389934901E-3</v>
      </c>
      <c r="I227" s="12">
        <f>G227-'Surv-rate CEA'!H225*Parameter!$D$58</f>
        <v>6.8356393742804306E-5</v>
      </c>
      <c r="J227" s="12">
        <f t="shared" si="85"/>
        <v>4.6941066369102295E-5</v>
      </c>
      <c r="K227" s="12">
        <f>'Surv-rate CEA'!K225*Parameter!$D$57+'Surv-rate CEA'!J225*Parameter!$D$58</f>
        <v>2.4904357681625425E-2</v>
      </c>
      <c r="L227" s="12">
        <f t="shared" si="86"/>
        <v>1.7102088667983645E-2</v>
      </c>
      <c r="M227" s="12">
        <f>K227-'Surv-rate CEA'!J225*Parameter!$D$58</f>
        <v>1.9085856617905468E-3</v>
      </c>
      <c r="N227" s="12">
        <f t="shared" si="87"/>
        <v>1.3106461782978142E-3</v>
      </c>
      <c r="O227" s="12">
        <f>'Surv-rate CEA'!N225*Parameter!$D$57+'Surv-rate CEA'!M225*Parameter!$D$58</f>
        <v>1.0944540311824656E-2</v>
      </c>
      <c r="P227" s="12">
        <f t="shared" si="88"/>
        <v>7.5157328382432055E-3</v>
      </c>
      <c r="Q227" s="12">
        <f>O227-'Surv-rate CEA'!M225*Parameter!$D$58</f>
        <v>6.8356393742804306E-5</v>
      </c>
      <c r="R227" s="12">
        <f t="shared" si="89"/>
        <v>4.6941066369102295E-5</v>
      </c>
      <c r="S227" s="12">
        <f>'Surv-rate CEA'!Q225*Parameter!$D$57+'Surv-rate CEA'!P225*Parameter!$D$58</f>
        <v>2.4904357681625425E-2</v>
      </c>
      <c r="T227" s="12">
        <f t="shared" si="90"/>
        <v>1.7102088667983645E-2</v>
      </c>
      <c r="U227" s="12">
        <f>S227-'Surv-rate CEA'!P225*Parameter!$D$58</f>
        <v>1.9085856617905468E-3</v>
      </c>
      <c r="V227" s="12">
        <f t="shared" si="91"/>
        <v>1.3106461782978142E-3</v>
      </c>
      <c r="W227" s="12">
        <f>'Surv-rate CEA'!T225*UPFS+'Surv-rate CEA'!S225*UPD</f>
        <v>1.0880034982518067E-2</v>
      </c>
      <c r="X227" s="12">
        <f t="shared" si="92"/>
        <v>7.4714363389934901E-3</v>
      </c>
      <c r="Y227" s="12">
        <f>W227-'Surv-rate CEA'!S225*UPD</f>
        <v>6.8356393742804306E-5</v>
      </c>
      <c r="Z227" s="12">
        <f t="shared" si="93"/>
        <v>4.6941066369102295E-5</v>
      </c>
      <c r="AA227" s="12">
        <f>'Surv-rate CEA'!W225*UPFS+'Surv-rate CEA'!V225*UPD</f>
        <v>2.9665100870152852E-2</v>
      </c>
      <c r="AB227" s="12">
        <f t="shared" si="94"/>
        <v>2.0371341911795123E-2</v>
      </c>
      <c r="AC227" s="12">
        <f>AA227-'Surv-rate CEA'!V225*UPD</f>
        <v>1.1802066583427823E-2</v>
      </c>
      <c r="AD227" s="12">
        <f t="shared" si="95"/>
        <v>8.104605296612331E-3</v>
      </c>
      <c r="AE227" s="12">
        <f>'Surv-rate CEA'!Z225*UPFS+'Surv-rate CEA'!Y225*UPD</f>
        <v>2.4904357681625425E-2</v>
      </c>
      <c r="AF227" s="12">
        <f t="shared" si="96"/>
        <v>1.7102088667983645E-2</v>
      </c>
      <c r="AG227" s="12">
        <f>AE227-'Surv-rate CEA'!Y225*UPD</f>
        <v>1.9085856617905468E-3</v>
      </c>
      <c r="AH227" s="12">
        <f t="shared" si="97"/>
        <v>1.3106461782978142E-3</v>
      </c>
      <c r="AI227" s="12">
        <f>'Surv-rate CEA'!AC225*UPFS+'Surv-rate CEA'!AB225*UPD</f>
        <v>1.3309161306134822E-2</v>
      </c>
      <c r="AJ227" s="12">
        <f t="shared" si="98"/>
        <v>9.1395433547740105E-3</v>
      </c>
      <c r="AK227" s="12">
        <f>AI227-'Surv-rate CEA'!AB225*UPD</f>
        <v>9.6270271283406192E-4</v>
      </c>
      <c r="AL227" s="12">
        <f t="shared" si="99"/>
        <v>6.6109824498480929E-4</v>
      </c>
      <c r="AM227" s="12">
        <f>'Surv-rate CEA'!AF225*UPFS+'Surv-rate CEA'!AE225*UPD</f>
        <v>6.7095802622843634E-2</v>
      </c>
      <c r="AN227" s="12">
        <f t="shared" si="100"/>
        <v>4.6075404970272224E-2</v>
      </c>
      <c r="AO227" s="12">
        <f>AM227-'Surv-rate CEA'!AE225*UPD</f>
        <v>7.6415865746748413E-3</v>
      </c>
      <c r="AP227" s="12">
        <f t="shared" si="101"/>
        <v>5.2475591956577233E-3</v>
      </c>
      <c r="AQ227" s="42">
        <f>'Surv-rate CEA'!AI225*UPFS+'Surv-rate CEA'!AH225*UPD</f>
        <v>1.0880034982518067E-2</v>
      </c>
      <c r="AR227" s="12">
        <f t="shared" si="102"/>
        <v>7.4714363389934901E-3</v>
      </c>
      <c r="AS227" s="42">
        <f>AQ227-'Surv-rate CEA'!AH225*UPD</f>
        <v>6.8356393742804306E-5</v>
      </c>
      <c r="AT227" s="12">
        <f t="shared" si="103"/>
        <v>4.6941066369102295E-5</v>
      </c>
      <c r="AU227" s="12">
        <f>'Surv-rate CEA'!AL225*UPFS+'Surv-rate CEA'!AK225*UPD</f>
        <v>2.4785414290191682E-2</v>
      </c>
      <c r="AV227" s="12">
        <f t="shared" si="104"/>
        <v>1.7020408969483675E-2</v>
      </c>
      <c r="AW227" s="12">
        <f>AU227-'Surv-rate CEA'!AK225*UPD</f>
        <v>1.75657487397059E-2</v>
      </c>
      <c r="AX227" s="12">
        <f t="shared" si="105"/>
        <v>1.2062587451818409E-2</v>
      </c>
      <c r="AY227" s="12">
        <f>'Surv-rate CEA'!AO225*UPFS+'Surv-rate CEA'!AN225*UPD</f>
        <v>1.3309161306134822E-2</v>
      </c>
      <c r="AZ227" s="12">
        <f t="shared" si="106"/>
        <v>9.1395433547740105E-3</v>
      </c>
      <c r="BA227" s="12">
        <f>AY227-'Surv-rate CEA'!AN225*UPD</f>
        <v>9.6270271283406192E-4</v>
      </c>
      <c r="BB227" s="12">
        <f t="shared" si="107"/>
        <v>6.6109824498480929E-4</v>
      </c>
    </row>
    <row r="228" spans="1:54">
      <c r="A228" s="12">
        <v>223</v>
      </c>
      <c r="B228" s="12">
        <f t="shared" si="108"/>
        <v>12.772602739726027</v>
      </c>
      <c r="C228" s="12">
        <f>'Surv-rate CEA'!D226*Parameter!$D$57+'Surv-rate CEA'!E226*Parameter!$D$58</f>
        <v>2.6781481715255268E-2</v>
      </c>
      <c r="D228" s="12">
        <f t="shared" si="82"/>
        <v>1.8359879636270005E-2</v>
      </c>
      <c r="E228" s="12">
        <f>C228-'Surv-rate CEA'!E226*Parameter!$D$58</f>
        <v>8.9801018465494528E-4</v>
      </c>
      <c r="F228" s="12">
        <f t="shared" si="83"/>
        <v>6.1562534432207559E-4</v>
      </c>
      <c r="G228" s="12">
        <f>'Surv-rate CEA'!G226*Parameter!$D$57+'Surv-rate CEA'!H226*Parameter!$D$58</f>
        <v>1.0778505455933887E-2</v>
      </c>
      <c r="H228" s="12">
        <f t="shared" si="84"/>
        <v>7.3891379474012604E-3</v>
      </c>
      <c r="I228" s="12">
        <f>G228-'Surv-rate CEA'!H226*Parameter!$D$58</f>
        <v>6.703323410172865E-5</v>
      </c>
      <c r="J228" s="12">
        <f t="shared" si="85"/>
        <v>4.5954220263944692E-5</v>
      </c>
      <c r="K228" s="12">
        <f>'Surv-rate CEA'!K226*Parameter!$D$57+'Surv-rate CEA'!J226*Parameter!$D$58</f>
        <v>2.4717800255017398E-2</v>
      </c>
      <c r="L228" s="12">
        <f t="shared" si="86"/>
        <v>1.6945135537328421E-2</v>
      </c>
      <c r="M228" s="12">
        <f>K228-'Surv-rate CEA'!J226*Parameter!$D$58</f>
        <v>1.8848583429388784E-3</v>
      </c>
      <c r="N228" s="12">
        <f t="shared" si="87"/>
        <v>1.2921530136275094E-3</v>
      </c>
      <c r="O228" s="12">
        <f>'Surv-rate CEA'!N226*Parameter!$D$57+'Surv-rate CEA'!M226*Parameter!$D$58</f>
        <v>1.0841762169804533E-2</v>
      </c>
      <c r="P228" s="12">
        <f t="shared" si="88"/>
        <v>7.4325031975094906E-3</v>
      </c>
      <c r="Q228" s="12">
        <f>O228-'Surv-rate CEA'!M226*Parameter!$D$58</f>
        <v>6.703323410172865E-5</v>
      </c>
      <c r="R228" s="12">
        <f t="shared" si="89"/>
        <v>4.5954220263944692E-5</v>
      </c>
      <c r="S228" s="12">
        <f>'Surv-rate CEA'!Q226*Parameter!$D$57+'Surv-rate CEA'!P226*Parameter!$D$58</f>
        <v>2.4717800255017398E-2</v>
      </c>
      <c r="T228" s="12">
        <f t="shared" si="90"/>
        <v>1.6945135537328421E-2</v>
      </c>
      <c r="U228" s="12">
        <f>S228-'Surv-rate CEA'!P226*Parameter!$D$58</f>
        <v>1.8848583429388784E-3</v>
      </c>
      <c r="V228" s="12">
        <f t="shared" si="91"/>
        <v>1.2921530136275094E-3</v>
      </c>
      <c r="W228" s="12">
        <f>'Surv-rate CEA'!T226*UPFS+'Surv-rate CEA'!S226*UPD</f>
        <v>1.0778505455933887E-2</v>
      </c>
      <c r="X228" s="12">
        <f t="shared" si="92"/>
        <v>7.3891379474012604E-3</v>
      </c>
      <c r="Y228" s="12">
        <f>W228-'Surv-rate CEA'!S226*UPD</f>
        <v>6.703323410172865E-5</v>
      </c>
      <c r="Z228" s="12">
        <f t="shared" si="93"/>
        <v>4.5954220263944692E-5</v>
      </c>
      <c r="AA228" s="12">
        <f>'Surv-rate CEA'!W226*UPFS+'Surv-rate CEA'!V226*UPD</f>
        <v>2.9453003042647558E-2</v>
      </c>
      <c r="AB228" s="12">
        <f t="shared" si="94"/>
        <v>2.0191324607767288E-2</v>
      </c>
      <c r="AC228" s="12">
        <f>AA228-'Surv-rate CEA'!V226*UPD</f>
        <v>1.1700312110112424E-2</v>
      </c>
      <c r="AD228" s="12">
        <f t="shared" si="95"/>
        <v>8.0210768146593142E-3</v>
      </c>
      <c r="AE228" s="12">
        <f>'Surv-rate CEA'!Z226*UPFS+'Surv-rate CEA'!Y226*UPD</f>
        <v>2.4717800255017398E-2</v>
      </c>
      <c r="AF228" s="12">
        <f t="shared" si="96"/>
        <v>1.6945135537328421E-2</v>
      </c>
      <c r="AG228" s="12">
        <f>AE228-'Surv-rate CEA'!Y226*UPD</f>
        <v>1.8848583429388784E-3</v>
      </c>
      <c r="AH228" s="12">
        <f t="shared" si="97"/>
        <v>1.2921530136275094E-3</v>
      </c>
      <c r="AI228" s="12">
        <f>'Surv-rate CEA'!AC226*UPFS+'Surv-rate CEA'!AB226*UPD</f>
        <v>1.3190673810325765E-2</v>
      </c>
      <c r="AJ228" s="12">
        <f t="shared" si="98"/>
        <v>9.0427850876126075E-3</v>
      </c>
      <c r="AK228" s="12">
        <f>AI228-'Surv-rate CEA'!AB226*UPD</f>
        <v>9.4936031015123434E-4</v>
      </c>
      <c r="AL228" s="12">
        <f t="shared" si="99"/>
        <v>6.508281061947392E-4</v>
      </c>
      <c r="AM228" s="12">
        <f>'Surv-rate CEA'!AF226*UPFS+'Surv-rate CEA'!AE226*UPD</f>
        <v>6.6742736253294299E-2</v>
      </c>
      <c r="AN228" s="12">
        <f t="shared" si="100"/>
        <v>4.5755071255366424E-2</v>
      </c>
      <c r="AO228" s="12">
        <f>AM228-'Surv-rate CEA'!AE226*UPD</f>
        <v>7.5687462028221561E-3</v>
      </c>
      <c r="AP228" s="12">
        <f t="shared" si="101"/>
        <v>5.1887072850840543E-3</v>
      </c>
      <c r="AQ228" s="42">
        <f>'Surv-rate CEA'!AI226*UPFS+'Surv-rate CEA'!AH226*UPD</f>
        <v>1.0778505455933887E-2</v>
      </c>
      <c r="AR228" s="12">
        <f t="shared" si="102"/>
        <v>7.3891379474012604E-3</v>
      </c>
      <c r="AS228" s="42">
        <f>AQ228-'Surv-rate CEA'!AH226*UPD</f>
        <v>6.703323410172865E-5</v>
      </c>
      <c r="AT228" s="12">
        <f t="shared" si="103"/>
        <v>4.5954220263944692E-5</v>
      </c>
      <c r="AU228" s="12">
        <f>'Surv-rate CEA'!AL226*UPFS+'Surv-rate CEA'!AK226*UPD</f>
        <v>2.459775021982601E-2</v>
      </c>
      <c r="AV228" s="12">
        <f t="shared" si="104"/>
        <v>1.6862835976016684E-2</v>
      </c>
      <c r="AW228" s="12">
        <f>AU228-'Surv-rate CEA'!AK226*UPD</f>
        <v>1.7428944157567964E-2</v>
      </c>
      <c r="AX228" s="12">
        <f t="shared" si="105"/>
        <v>1.1948305187981609E-2</v>
      </c>
      <c r="AY228" s="12">
        <f>'Surv-rate CEA'!AO226*UPFS+'Surv-rate CEA'!AN226*UPD</f>
        <v>1.3190673810325765E-2</v>
      </c>
      <c r="AZ228" s="12">
        <f t="shared" si="106"/>
        <v>9.0427850876126075E-3</v>
      </c>
      <c r="BA228" s="12">
        <f>AY228-'Surv-rate CEA'!AN226*UPD</f>
        <v>9.4936031015123434E-4</v>
      </c>
      <c r="BB228" s="12">
        <f t="shared" si="107"/>
        <v>6.508281061947392E-4</v>
      </c>
    </row>
    <row r="229" spans="1:54">
      <c r="A229" s="12">
        <v>224</v>
      </c>
      <c r="B229" s="12">
        <f t="shared" si="108"/>
        <v>12.830136986301369</v>
      </c>
      <c r="C229" s="12">
        <f>'Surv-rate CEA'!D227*Parameter!$D$57+'Surv-rate CEA'!E227*Parameter!$D$58</f>
        <v>2.6586694614819953E-2</v>
      </c>
      <c r="D229" s="12">
        <f t="shared" si="82"/>
        <v>1.8195374369982295E-2</v>
      </c>
      <c r="E229" s="12">
        <f>C229-'Surv-rate CEA'!E227*Parameter!$D$58</f>
        <v>8.8550184810500324E-4</v>
      </c>
      <c r="F229" s="12">
        <f t="shared" si="83"/>
        <v>6.0601883254041524E-4</v>
      </c>
      <c r="G229" s="12">
        <f>'Surv-rate CEA'!G227*Parameter!$D$57+'Surv-rate CEA'!H227*Parameter!$D$58</f>
        <v>1.067823926422291E-2</v>
      </c>
      <c r="H229" s="12">
        <f t="shared" si="84"/>
        <v>7.307962266075621E-3</v>
      </c>
      <c r="I229" s="12">
        <f>G229-'Surv-rate CEA'!H227*Parameter!$D$58</f>
        <v>6.5739947539587146E-5</v>
      </c>
      <c r="J229" s="12">
        <f t="shared" si="85"/>
        <v>4.4991036827835666E-5</v>
      </c>
      <c r="K229" s="12">
        <f>'Surv-rate CEA'!K227*Parameter!$D$57+'Surv-rate CEA'!J227*Parameter!$D$58</f>
        <v>2.4533224483739239E-2</v>
      </c>
      <c r="L229" s="12">
        <f t="shared" si="86"/>
        <v>1.6790022620398391E-2</v>
      </c>
      <c r="M229" s="12">
        <f>K229-'Surv-rate CEA'!J227*Parameter!$D$58</f>
        <v>1.8615032190676534E-3</v>
      </c>
      <c r="N229" s="12">
        <f t="shared" si="87"/>
        <v>1.2739736342773085E-3</v>
      </c>
      <c r="O229" s="12">
        <f>'Surv-rate CEA'!N227*Parameter!$D$57+'Surv-rate CEA'!M227*Parameter!$D$58</f>
        <v>1.0740275552746183E-2</v>
      </c>
      <c r="P229" s="12">
        <f t="shared" si="88"/>
        <v>7.3504185966032972E-3</v>
      </c>
      <c r="Q229" s="12">
        <f>O229-'Surv-rate CEA'!M227*Parameter!$D$58</f>
        <v>6.5739947539587146E-5</v>
      </c>
      <c r="R229" s="12">
        <f t="shared" si="89"/>
        <v>4.4991036827835666E-5</v>
      </c>
      <c r="S229" s="12">
        <f>'Surv-rate CEA'!Q227*Parameter!$D$57+'Surv-rate CEA'!P227*Parameter!$D$58</f>
        <v>2.4533224483739239E-2</v>
      </c>
      <c r="T229" s="12">
        <f t="shared" si="90"/>
        <v>1.6790022620398391E-2</v>
      </c>
      <c r="U229" s="12">
        <f>S229-'Surv-rate CEA'!P227*Parameter!$D$58</f>
        <v>1.8615032190676534E-3</v>
      </c>
      <c r="V229" s="12">
        <f t="shared" si="91"/>
        <v>1.2739736342773085E-3</v>
      </c>
      <c r="W229" s="12">
        <f>'Surv-rate CEA'!T227*UPFS+'Surv-rate CEA'!S227*UPD</f>
        <v>1.067823926422291E-2</v>
      </c>
      <c r="X229" s="12">
        <f t="shared" si="92"/>
        <v>7.307962266075621E-3</v>
      </c>
      <c r="Y229" s="12">
        <f>W229-'Surv-rate CEA'!S227*UPD</f>
        <v>6.5739947539587146E-5</v>
      </c>
      <c r="Z229" s="12">
        <f t="shared" si="93"/>
        <v>4.4991036827835666E-5</v>
      </c>
      <c r="AA229" s="12">
        <f>'Surv-rate CEA'!W227*UPFS+'Surv-rate CEA'!V227*UPD</f>
        <v>2.924308530645181E-2</v>
      </c>
      <c r="AB229" s="12">
        <f t="shared" si="94"/>
        <v>2.0013352264843867E-2</v>
      </c>
      <c r="AC229" s="12">
        <f>AA229-'Surv-rate CEA'!V227*UPD</f>
        <v>1.1599768011871812E-2</v>
      </c>
      <c r="AD229" s="12">
        <f t="shared" si="95"/>
        <v>7.9386371506032435E-3</v>
      </c>
      <c r="AE229" s="12">
        <f>'Surv-rate CEA'!Z227*UPFS+'Surv-rate CEA'!Y227*UPD</f>
        <v>2.4533224483739239E-2</v>
      </c>
      <c r="AF229" s="12">
        <f t="shared" si="96"/>
        <v>1.6790022620398391E-2</v>
      </c>
      <c r="AG229" s="12">
        <f>AE229-'Surv-rate CEA'!Y227*UPD</f>
        <v>1.8615032190676534E-3</v>
      </c>
      <c r="AH229" s="12">
        <f t="shared" si="97"/>
        <v>1.2739736342773085E-3</v>
      </c>
      <c r="AI229" s="12">
        <f>'Surv-rate CEA'!AC227*UPFS+'Surv-rate CEA'!AB227*UPD</f>
        <v>1.3073611052015849E-2</v>
      </c>
      <c r="AJ229" s="12">
        <f t="shared" si="98"/>
        <v>8.9473043153836737E-3</v>
      </c>
      <c r="AK229" s="12">
        <f>AI229-'Surv-rate CEA'!AB227*UPD</f>
        <v>9.3624615233598406E-4</v>
      </c>
      <c r="AL229" s="12">
        <f t="shared" si="99"/>
        <v>6.4074716661893208E-4</v>
      </c>
      <c r="AM229" s="12">
        <f>'Surv-rate CEA'!AF227*UPFS+'Surv-rate CEA'!AE227*UPD</f>
        <v>6.6392640168828329E-2</v>
      </c>
      <c r="AN229" s="12">
        <f t="shared" si="100"/>
        <v>4.5437725929644936E-2</v>
      </c>
      <c r="AO229" s="12">
        <f>AM229-'Surv-rate CEA'!AE227*UPD</f>
        <v>7.4968382533114608E-3</v>
      </c>
      <c r="AP229" s="12">
        <f t="shared" si="101"/>
        <v>5.1306783557129284E-3</v>
      </c>
      <c r="AQ229" s="42">
        <f>'Surv-rate CEA'!AI227*UPFS+'Surv-rate CEA'!AH227*UPD</f>
        <v>1.067823926422291E-2</v>
      </c>
      <c r="AR229" s="12">
        <f t="shared" si="102"/>
        <v>7.307962266075621E-3</v>
      </c>
      <c r="AS229" s="42">
        <f>AQ229-'Surv-rate CEA'!AH227*UPD</f>
        <v>6.5739947539587146E-5</v>
      </c>
      <c r="AT229" s="12">
        <f t="shared" si="103"/>
        <v>4.4991036827835666E-5</v>
      </c>
      <c r="AU229" s="12">
        <f>'Surv-rate CEA'!AL227*UPFS+'Surv-rate CEA'!AK227*UPD</f>
        <v>2.4412093059686148E-2</v>
      </c>
      <c r="AV229" s="12">
        <f t="shared" si="104"/>
        <v>1.6707122822565437E-2</v>
      </c>
      <c r="AW229" s="12">
        <f>AU229-'Surv-rate CEA'!AK227*UPD</f>
        <v>1.7293653396867226E-2</v>
      </c>
      <c r="AX229" s="12">
        <f t="shared" si="105"/>
        <v>1.183541250010503E-2</v>
      </c>
      <c r="AY229" s="12">
        <f>'Surv-rate CEA'!AO227*UPFS+'Surv-rate CEA'!AN227*UPD</f>
        <v>1.3073611052015849E-2</v>
      </c>
      <c r="AZ229" s="12">
        <f t="shared" si="106"/>
        <v>8.9473043153836737E-3</v>
      </c>
      <c r="BA229" s="12">
        <f>AY229-'Surv-rate CEA'!AN227*UPD</f>
        <v>9.3624615233598406E-4</v>
      </c>
      <c r="BB229" s="12">
        <f t="shared" si="107"/>
        <v>6.4074716661893208E-4</v>
      </c>
    </row>
    <row r="230" spans="1:54">
      <c r="A230" s="12">
        <v>225</v>
      </c>
      <c r="B230" s="12">
        <f t="shared" si="108"/>
        <v>12.887671232876713</v>
      </c>
      <c r="C230" s="12">
        <f>'Surv-rate CEA'!D228*Parameter!$D$57+'Surv-rate CEA'!E228*Parameter!$D$58</f>
        <v>2.6393931324796727E-2</v>
      </c>
      <c r="D230" s="12">
        <f t="shared" si="82"/>
        <v>1.8032757847553212E-2</v>
      </c>
      <c r="E230" s="12">
        <f>C230-'Surv-rate CEA'!E228*Parameter!$D$58</f>
        <v>8.7320818864576599E-4</v>
      </c>
      <c r="F230" s="12">
        <f t="shared" si="83"/>
        <v>5.9658986085017914E-4</v>
      </c>
      <c r="G230" s="12">
        <f>'Surv-rate CEA'!G228*Parameter!$D$57+'Surv-rate CEA'!H228*Parameter!$D$58</f>
        <v>1.0579216511115522E-2</v>
      </c>
      <c r="H230" s="12">
        <f t="shared" si="84"/>
        <v>7.2278906546428311E-3</v>
      </c>
      <c r="I230" s="12">
        <f>G230-'Surv-rate CEA'!H228*Parameter!$D$58</f>
        <v>6.4475760753792896E-5</v>
      </c>
      <c r="J230" s="12">
        <f t="shared" si="85"/>
        <v>4.405087542292742E-5</v>
      </c>
      <c r="K230" s="12">
        <f>'Surv-rate CEA'!K228*Parameter!$D$57+'Surv-rate CEA'!J228*Parameter!$D$58</f>
        <v>2.4350602650515314E-2</v>
      </c>
      <c r="L230" s="12">
        <f t="shared" si="86"/>
        <v>1.6636722875238895E-2</v>
      </c>
      <c r="M230" s="12">
        <f>K230-'Surv-rate CEA'!J228*Parameter!$D$58</f>
        <v>1.8385131884962914E-3</v>
      </c>
      <c r="N230" s="12">
        <f t="shared" si="87"/>
        <v>1.2561017424690868E-3</v>
      </c>
      <c r="O230" s="12">
        <f>'Surv-rate CEA'!N228*Parameter!$D$57+'Surv-rate CEA'!M228*Parameter!$D$58</f>
        <v>1.064005983464375E-2</v>
      </c>
      <c r="P230" s="12">
        <f t="shared" si="88"/>
        <v>7.2694597906053128E-3</v>
      </c>
      <c r="Q230" s="12">
        <f>O230-'Surv-rate CEA'!M228*Parameter!$D$58</f>
        <v>6.4475760753792896E-5</v>
      </c>
      <c r="R230" s="12">
        <f t="shared" si="89"/>
        <v>4.405087542292742E-5</v>
      </c>
      <c r="S230" s="12">
        <f>'Surv-rate CEA'!Q228*Parameter!$D$57+'Surv-rate CEA'!P228*Parameter!$D$58</f>
        <v>2.4350602650515314E-2</v>
      </c>
      <c r="T230" s="12">
        <f t="shared" si="90"/>
        <v>1.6636722875238895E-2</v>
      </c>
      <c r="U230" s="12">
        <f>S230-'Surv-rate CEA'!P228*Parameter!$D$58</f>
        <v>1.8385131884962914E-3</v>
      </c>
      <c r="V230" s="12">
        <f t="shared" si="91"/>
        <v>1.2561017424690868E-3</v>
      </c>
      <c r="W230" s="12">
        <f>'Surv-rate CEA'!T228*UPFS+'Surv-rate CEA'!S228*UPD</f>
        <v>1.0579216511115522E-2</v>
      </c>
      <c r="X230" s="12">
        <f t="shared" si="92"/>
        <v>7.2278906546428311E-3</v>
      </c>
      <c r="Y230" s="12">
        <f>W230-'Surv-rate CEA'!S228*UPD</f>
        <v>6.4475760753792896E-5</v>
      </c>
      <c r="Z230" s="12">
        <f t="shared" si="93"/>
        <v>4.405087542292742E-5</v>
      </c>
      <c r="AA230" s="12">
        <f>'Surv-rate CEA'!W228*UPFS+'Surv-rate CEA'!V228*UPD</f>
        <v>2.903531791108915E-2</v>
      </c>
      <c r="AB230" s="12">
        <f t="shared" si="94"/>
        <v>1.9837395591974311E-2</v>
      </c>
      <c r="AC230" s="12">
        <f>AA230-'Surv-rate CEA'!V228*UPD</f>
        <v>1.1500415695732468E-2</v>
      </c>
      <c r="AD230" s="12">
        <f t="shared" si="95"/>
        <v>7.8572687348212218E-3</v>
      </c>
      <c r="AE230" s="12">
        <f>'Surv-rate CEA'!Z228*UPFS+'Surv-rate CEA'!Y228*UPD</f>
        <v>2.4350602650515314E-2</v>
      </c>
      <c r="AF230" s="12">
        <f t="shared" si="96"/>
        <v>1.6636722875238895E-2</v>
      </c>
      <c r="AG230" s="12">
        <f>AE230-'Surv-rate CEA'!Y228*UPD</f>
        <v>1.8385131884962914E-3</v>
      </c>
      <c r="AH230" s="12">
        <f t="shared" si="97"/>
        <v>1.2561017424690868E-3</v>
      </c>
      <c r="AI230" s="12">
        <f>'Surv-rate CEA'!AC228*UPFS+'Surv-rate CEA'!AB228*UPD</f>
        <v>1.2957951163302825E-2</v>
      </c>
      <c r="AJ230" s="12">
        <f t="shared" si="98"/>
        <v>8.8530803786979959E-3</v>
      </c>
      <c r="AK230" s="12">
        <f>AI230-'Surv-rate CEA'!AB228*UPD</f>
        <v>9.2335556492929328E-4</v>
      </c>
      <c r="AL230" s="12">
        <f t="shared" si="99"/>
        <v>6.3085135384578328E-4</v>
      </c>
      <c r="AM230" s="12">
        <f>'Surv-rate CEA'!AF228*UPFS+'Surv-rate CEA'!AE228*UPD</f>
        <v>6.604547912508367E-2</v>
      </c>
      <c r="AN230" s="12">
        <f t="shared" si="100"/>
        <v>4.5123332228623081E-2</v>
      </c>
      <c r="AO230" s="12">
        <f>AM230-'Surv-rate CEA'!AE228*UPD</f>
        <v>7.4258475770080795E-3</v>
      </c>
      <c r="AP230" s="12">
        <f t="shared" si="101"/>
        <v>5.0734583462078379E-3</v>
      </c>
      <c r="AQ230" s="42">
        <f>'Surv-rate CEA'!AI228*UPFS+'Surv-rate CEA'!AH228*UPD</f>
        <v>1.0579216511115522E-2</v>
      </c>
      <c r="AR230" s="12">
        <f t="shared" si="102"/>
        <v>7.2278906546428311E-3</v>
      </c>
      <c r="AS230" s="42">
        <f>AQ230-'Surv-rate CEA'!AH228*UPD</f>
        <v>6.4475760753792896E-5</v>
      </c>
      <c r="AT230" s="12">
        <f t="shared" si="103"/>
        <v>4.405087542292742E-5</v>
      </c>
      <c r="AU230" s="12">
        <f>'Surv-rate CEA'!AL228*UPFS+'Surv-rate CEA'!AK228*UPD</f>
        <v>2.4228414622914873E-2</v>
      </c>
      <c r="AV230" s="12">
        <f t="shared" si="104"/>
        <v>1.6553242052072589E-2</v>
      </c>
      <c r="AW230" s="12">
        <f>AU230-'Surv-rate CEA'!AK228*UPD</f>
        <v>1.7159854427703916E-2</v>
      </c>
      <c r="AX230" s="12">
        <f t="shared" si="105"/>
        <v>1.1723888184225685E-2</v>
      </c>
      <c r="AY230" s="12">
        <f>'Surv-rate CEA'!AO228*UPFS+'Surv-rate CEA'!AN228*UPD</f>
        <v>1.2957951163302825E-2</v>
      </c>
      <c r="AZ230" s="12">
        <f t="shared" si="106"/>
        <v>8.8530803786979959E-3</v>
      </c>
      <c r="BA230" s="12">
        <f>AY230-'Surv-rate CEA'!AN228*UPD</f>
        <v>9.2335556492929328E-4</v>
      </c>
      <c r="BB230" s="12">
        <f t="shared" si="107"/>
        <v>6.3085135384578328E-4</v>
      </c>
    </row>
    <row r="231" spans="1:54">
      <c r="A231" s="12">
        <v>226</v>
      </c>
      <c r="B231" s="12">
        <f t="shared" si="108"/>
        <v>12.945205479452055</v>
      </c>
      <c r="C231" s="12">
        <f>'Surv-rate CEA'!D229*Parameter!$D$57+'Surv-rate CEA'!E229*Parameter!$D$58</f>
        <v>2.6203164028638044E-2</v>
      </c>
      <c r="D231" s="12">
        <f t="shared" si="82"/>
        <v>1.7872002803354242E-2</v>
      </c>
      <c r="E231" s="12">
        <f>C231-'Surv-rate CEA'!E229*Parameter!$D$58</f>
        <v>8.6112480094690386E-4</v>
      </c>
      <c r="F231" s="12">
        <f t="shared" si="83"/>
        <v>5.8733459973539135E-4</v>
      </c>
      <c r="G231" s="12">
        <f>'Surv-rate CEA'!G229*Parameter!$D$57+'Surv-rate CEA'!H229*Parameter!$D$58</f>
        <v>1.0481417682113822E-2</v>
      </c>
      <c r="H231" s="12">
        <f t="shared" si="84"/>
        <v>7.1489048419165835E-3</v>
      </c>
      <c r="I231" s="12">
        <f>G231-'Surv-rate CEA'!H229*Parameter!$D$58</f>
        <v>6.3239923071046339E-5</v>
      </c>
      <c r="J231" s="12">
        <f t="shared" si="85"/>
        <v>4.3133114809127586E-5</v>
      </c>
      <c r="K231" s="12">
        <f>'Surv-rate CEA'!K229*Parameter!$D$57+'Surv-rate CEA'!J229*Parameter!$D$58</f>
        <v>2.4169907523127365E-2</v>
      </c>
      <c r="L231" s="12">
        <f t="shared" si="86"/>
        <v>1.6485209745588009E-2</v>
      </c>
      <c r="M231" s="12">
        <f>K231-'Surv-rate CEA'!J229*Parameter!$D$58</f>
        <v>1.815881309843493E-3</v>
      </c>
      <c r="N231" s="12">
        <f t="shared" si="87"/>
        <v>1.2385311874784422E-3</v>
      </c>
      <c r="O231" s="12">
        <f>'Surv-rate CEA'!N229*Parameter!$D$57+'Surv-rate CEA'!M229*Parameter!$D$58</f>
        <v>1.0541094792617486E-2</v>
      </c>
      <c r="P231" s="12">
        <f t="shared" si="88"/>
        <v>7.1896079220885771E-3</v>
      </c>
      <c r="Q231" s="12">
        <f>O231-'Surv-rate CEA'!M229*Parameter!$D$58</f>
        <v>6.3239923071046339E-5</v>
      </c>
      <c r="R231" s="12">
        <f t="shared" si="89"/>
        <v>4.3133114809127586E-5</v>
      </c>
      <c r="S231" s="12">
        <f>'Surv-rate CEA'!Q229*Parameter!$D$57+'Surv-rate CEA'!P229*Parameter!$D$58</f>
        <v>2.4169907523127365E-2</v>
      </c>
      <c r="T231" s="12">
        <f t="shared" si="90"/>
        <v>1.6485209745588009E-2</v>
      </c>
      <c r="U231" s="12">
        <f>S231-'Surv-rate CEA'!P229*Parameter!$D$58</f>
        <v>1.815881309843493E-3</v>
      </c>
      <c r="V231" s="12">
        <f t="shared" si="91"/>
        <v>1.2385311874784422E-3</v>
      </c>
      <c r="W231" s="12">
        <f>'Surv-rate CEA'!T229*UPFS+'Surv-rate CEA'!S229*UPD</f>
        <v>1.0481417682113822E-2</v>
      </c>
      <c r="X231" s="12">
        <f t="shared" si="92"/>
        <v>7.1489048419165835E-3</v>
      </c>
      <c r="Y231" s="12">
        <f>W231-'Surv-rate CEA'!S229*UPD</f>
        <v>6.3239923071046339E-5</v>
      </c>
      <c r="Z231" s="12">
        <f t="shared" si="93"/>
        <v>4.3133114809127586E-5</v>
      </c>
      <c r="AA231" s="12">
        <f>'Surv-rate CEA'!W229*UPFS+'Surv-rate CEA'!V229*UPD</f>
        <v>2.8829671616703592E-2</v>
      </c>
      <c r="AB231" s="12">
        <f t="shared" si="94"/>
        <v>1.9663425813401268E-2</v>
      </c>
      <c r="AC231" s="12">
        <f>AA231-'Surv-rate CEA'!V229*UPD</f>
        <v>1.1402236921040788E-2</v>
      </c>
      <c r="AD231" s="12">
        <f t="shared" si="95"/>
        <v>7.776954340118371E-3</v>
      </c>
      <c r="AE231" s="12">
        <f>'Surv-rate CEA'!Z229*UPFS+'Surv-rate CEA'!Y229*UPD</f>
        <v>2.4169907523127365E-2</v>
      </c>
      <c r="AF231" s="12">
        <f t="shared" si="96"/>
        <v>1.6485209745588009E-2</v>
      </c>
      <c r="AG231" s="12">
        <f>AE231-'Surv-rate CEA'!Y229*UPD</f>
        <v>1.815881309843493E-3</v>
      </c>
      <c r="AH231" s="12">
        <f t="shared" si="97"/>
        <v>1.2385311874784422E-3</v>
      </c>
      <c r="AI231" s="12">
        <f>'Surv-rate CEA'!AC229*UPFS+'Surv-rate CEA'!AB229*UPD</f>
        <v>1.2843672687595795E-2</v>
      </c>
      <c r="AJ231" s="12">
        <f t="shared" si="98"/>
        <v>8.7600930188127066E-3</v>
      </c>
      <c r="AK231" s="12">
        <f>AI231-'Surv-rate CEA'!AB229*UPD</f>
        <v>9.1068398539358858E-4</v>
      </c>
      <c r="AL231" s="12">
        <f t="shared" si="99"/>
        <v>6.2113669639803385E-4</v>
      </c>
      <c r="AM231" s="12">
        <f>'Surv-rate CEA'!AF229*UPFS+'Surv-rate CEA'!AE229*UPD</f>
        <v>6.5701218423548619E-2</v>
      </c>
      <c r="AN231" s="12">
        <f t="shared" si="100"/>
        <v>4.4811853964129157E-2</v>
      </c>
      <c r="AO231" s="12">
        <f>AM231-'Surv-rate CEA'!AE229*UPD</f>
        <v>7.3557593248564507E-3</v>
      </c>
      <c r="AP231" s="12">
        <f t="shared" si="101"/>
        <v>5.0170334823289118E-3</v>
      </c>
      <c r="AQ231" s="42">
        <f>'Surv-rate CEA'!AI229*UPFS+'Surv-rate CEA'!AH229*UPD</f>
        <v>1.0481417682113822E-2</v>
      </c>
      <c r="AR231" s="12">
        <f t="shared" si="102"/>
        <v>7.1489048419165835E-3</v>
      </c>
      <c r="AS231" s="42">
        <f>AQ231-'Surv-rate CEA'!AH229*UPD</f>
        <v>6.3239923071046339E-5</v>
      </c>
      <c r="AT231" s="12">
        <f t="shared" si="103"/>
        <v>4.3133114809127586E-5</v>
      </c>
      <c r="AU231" s="12">
        <f>'Surv-rate CEA'!AL229*UPFS+'Surv-rate CEA'!AK229*UPD</f>
        <v>2.4046687217084421E-2</v>
      </c>
      <c r="AV231" s="12">
        <f t="shared" si="104"/>
        <v>1.640116670206003E-2</v>
      </c>
      <c r="AW231" s="12">
        <f>AU231-'Surv-rate CEA'!AK229*UPD</f>
        <v>1.7027525620397697E-2</v>
      </c>
      <c r="AX231" s="12">
        <f t="shared" si="105"/>
        <v>1.1613711431540857E-2</v>
      </c>
      <c r="AY231" s="12">
        <f>'Surv-rate CEA'!AO229*UPFS+'Surv-rate CEA'!AN229*UPD</f>
        <v>1.2843672687595795E-2</v>
      </c>
      <c r="AZ231" s="12">
        <f t="shared" si="106"/>
        <v>8.7600930188127066E-3</v>
      </c>
      <c r="BA231" s="12">
        <f>AY231-'Surv-rate CEA'!AN229*UPD</f>
        <v>9.1068398539358858E-4</v>
      </c>
      <c r="BB231" s="12">
        <f t="shared" si="107"/>
        <v>6.2113669639803385E-4</v>
      </c>
    </row>
    <row r="232" spans="1:54">
      <c r="A232" s="12">
        <v>227</v>
      </c>
      <c r="B232" s="12">
        <f t="shared" si="108"/>
        <v>13.002739726027396</v>
      </c>
      <c r="C232" s="12">
        <f>'Surv-rate CEA'!D230*Parameter!$D$57+'Surv-rate CEA'!E230*Parameter!$D$58</f>
        <v>2.6014365389650788E-2</v>
      </c>
      <c r="D232" s="12">
        <f t="shared" si="82"/>
        <v>1.7713082454162057E-2</v>
      </c>
      <c r="E232" s="12">
        <f>C232-'Surv-rate CEA'!E230*Parameter!$D$58</f>
        <v>8.4924738526346438E-4</v>
      </c>
      <c r="F232" s="12">
        <f t="shared" si="83"/>
        <v>5.7824931470893E-4</v>
      </c>
      <c r="G232" s="12">
        <f>'Surv-rate CEA'!G230*Parameter!$D$57+'Surv-rate CEA'!H230*Parameter!$D$58</f>
        <v>1.0384823635818398E-2</v>
      </c>
      <c r="H232" s="12">
        <f t="shared" si="84"/>
        <v>7.0709869173422703E-3</v>
      </c>
      <c r="I232" s="12">
        <f>G232-'Surv-rate CEA'!H230*Parameter!$D$58</f>
        <v>6.203170570755201E-5</v>
      </c>
      <c r="J232" s="12">
        <f t="shared" si="85"/>
        <v>4.2237152492957032E-5</v>
      </c>
      <c r="K232" s="12">
        <f>'Surv-rate CEA'!K230*Parameter!$D$57+'Surv-rate CEA'!J230*Parameter!$D$58</f>
        <v>2.399111234417587E-2</v>
      </c>
      <c r="L232" s="12">
        <f t="shared" si="86"/>
        <v>1.6335457150475463E-2</v>
      </c>
      <c r="M232" s="12">
        <f>K232-'Surv-rate CEA'!J230*Parameter!$D$58</f>
        <v>1.7936007978384474E-3</v>
      </c>
      <c r="N232" s="12">
        <f t="shared" si="87"/>
        <v>1.2212559617003882E-3</v>
      </c>
      <c r="O232" s="12">
        <f>'Surv-rate CEA'!N230*Parameter!$D$57+'Surv-rate CEA'!M230*Parameter!$D$58</f>
        <v>1.0443360597542426E-2</v>
      </c>
      <c r="P232" s="12">
        <f t="shared" si="88"/>
        <v>7.1108445119483004E-3</v>
      </c>
      <c r="Q232" s="12">
        <f>O232-'Surv-rate CEA'!M230*Parameter!$D$58</f>
        <v>6.203170570755201E-5</v>
      </c>
      <c r="R232" s="12">
        <f t="shared" si="89"/>
        <v>4.2237152492957032E-5</v>
      </c>
      <c r="S232" s="12">
        <f>'Surv-rate CEA'!Q230*Parameter!$D$57+'Surv-rate CEA'!P230*Parameter!$D$58</f>
        <v>2.399111234417587E-2</v>
      </c>
      <c r="T232" s="12">
        <f t="shared" si="90"/>
        <v>1.6335457150475463E-2</v>
      </c>
      <c r="U232" s="12">
        <f>S232-'Surv-rate CEA'!P230*Parameter!$D$58</f>
        <v>1.7936007978384474E-3</v>
      </c>
      <c r="V232" s="12">
        <f t="shared" si="91"/>
        <v>1.2212559617003882E-3</v>
      </c>
      <c r="W232" s="12">
        <f>'Surv-rate CEA'!T230*UPFS+'Surv-rate CEA'!S230*UPD</f>
        <v>1.0384823635818398E-2</v>
      </c>
      <c r="X232" s="12">
        <f t="shared" si="92"/>
        <v>7.0709869173422703E-3</v>
      </c>
      <c r="Y232" s="12">
        <f>W232-'Surv-rate CEA'!S230*UPD</f>
        <v>6.203170570755201E-5</v>
      </c>
      <c r="Z232" s="12">
        <f t="shared" si="93"/>
        <v>4.2237152492957032E-5</v>
      </c>
      <c r="AA232" s="12">
        <f>'Surv-rate CEA'!W230*UPFS+'Surv-rate CEA'!V230*UPD</f>
        <v>2.8626117683451899E-2</v>
      </c>
      <c r="AB232" s="12">
        <f t="shared" si="94"/>
        <v>1.9491414657812518E-2</v>
      </c>
      <c r="AC232" s="12">
        <f>AA232-'Surv-rate CEA'!V230*UPD</f>
        <v>1.1305213791495843E-2</v>
      </c>
      <c r="AD232" s="12">
        <f t="shared" si="95"/>
        <v>7.6976770738509271E-3</v>
      </c>
      <c r="AE232" s="12">
        <f>'Surv-rate CEA'!Z230*UPFS+'Surv-rate CEA'!Y230*UPD</f>
        <v>2.399111234417587E-2</v>
      </c>
      <c r="AF232" s="12">
        <f t="shared" si="96"/>
        <v>1.6335457150475463E-2</v>
      </c>
      <c r="AG232" s="12">
        <f>AE232-'Surv-rate CEA'!Y230*UPD</f>
        <v>1.7936007978384474E-3</v>
      </c>
      <c r="AH232" s="12">
        <f t="shared" si="97"/>
        <v>1.2212559617003882E-3</v>
      </c>
      <c r="AI232" s="12">
        <f>'Surv-rate CEA'!AC230*UPFS+'Surv-rate CEA'!AB230*UPD</f>
        <v>1.2730754570418211E-2</v>
      </c>
      <c r="AJ232" s="12">
        <f t="shared" si="98"/>
        <v>8.6683223685029252E-3</v>
      </c>
      <c r="AK232" s="12">
        <f>AI232-'Surv-rate CEA'!AB230*UPD</f>
        <v>8.9822696003824705E-4</v>
      </c>
      <c r="AL232" s="12">
        <f t="shared" si="99"/>
        <v>6.1159932089054026E-4</v>
      </c>
      <c r="AM232" s="12">
        <f>'Surv-rate CEA'!AF230*UPFS+'Surv-rate CEA'!AE230*UPD</f>
        <v>6.5359823901078556E-2</v>
      </c>
      <c r="AN232" s="12">
        <f t="shared" si="100"/>
        <v>4.4503255513197719E-2</v>
      </c>
      <c r="AO232" s="12">
        <f>AM232-'Surv-rate CEA'!AE230*UPD</f>
        <v>7.2865589408448658E-3</v>
      </c>
      <c r="AP232" s="12">
        <f t="shared" si="101"/>
        <v>4.9613902700714483E-3</v>
      </c>
      <c r="AQ232" s="42">
        <f>'Surv-rate CEA'!AI230*UPFS+'Surv-rate CEA'!AH230*UPD</f>
        <v>1.0384823635818398E-2</v>
      </c>
      <c r="AR232" s="12">
        <f t="shared" si="102"/>
        <v>7.0709869173422703E-3</v>
      </c>
      <c r="AS232" s="42">
        <f>AQ232-'Surv-rate CEA'!AH230*UPD</f>
        <v>6.203170570755201E-5</v>
      </c>
      <c r="AT232" s="12">
        <f t="shared" si="103"/>
        <v>4.2237152492957032E-5</v>
      </c>
      <c r="AU232" s="12">
        <f>'Surv-rate CEA'!AL230*UPFS+'Surv-rate CEA'!AK230*UPD</f>
        <v>2.3866883633748968E-2</v>
      </c>
      <c r="AV232" s="12">
        <f t="shared" si="104"/>
        <v>1.6250870294021093E-2</v>
      </c>
      <c r="AW232" s="12">
        <f>AU232-'Surv-rate CEA'!AK230*UPD</f>
        <v>1.6896645736738724E-2</v>
      </c>
      <c r="AX232" s="12">
        <f t="shared" si="105"/>
        <v>1.1504861819642354E-2</v>
      </c>
      <c r="AY232" s="12">
        <f>'Surv-rate CEA'!AO230*UPFS+'Surv-rate CEA'!AN230*UPD</f>
        <v>1.2730754570418211E-2</v>
      </c>
      <c r="AZ232" s="12">
        <f t="shared" si="106"/>
        <v>8.6683223685029252E-3</v>
      </c>
      <c r="BA232" s="12">
        <f>AY232-'Surv-rate CEA'!AN230*UPD</f>
        <v>8.9822696003824705E-4</v>
      </c>
      <c r="BB232" s="12">
        <f t="shared" si="107"/>
        <v>6.1159932089054026E-4</v>
      </c>
    </row>
    <row r="233" spans="1:54">
      <c r="A233" s="12">
        <v>228</v>
      </c>
      <c r="B233" s="12">
        <f t="shared" si="108"/>
        <v>13.06027397260274</v>
      </c>
      <c r="C233" s="12">
        <f>'Surv-rate CEA'!D231*Parameter!$D$57+'Surv-rate CEA'!E231*Parameter!$D$58</f>
        <v>2.5827508540989662E-2</v>
      </c>
      <c r="D233" s="12">
        <f t="shared" si="82"/>
        <v>1.7555970488959273E-2</v>
      </c>
      <c r="E233" s="12">
        <f>C233-'Surv-rate CEA'!E231*Parameter!$D$58</f>
        <v>8.3757174453462369E-4</v>
      </c>
      <c r="F233" s="12">
        <f t="shared" si="83"/>
        <v>5.6933036363532048E-4</v>
      </c>
      <c r="G233" s="12">
        <f>'Surv-rate CEA'!G231*Parameter!$D$57+'Surv-rate CEA'!H231*Parameter!$D$58</f>
        <v>1.0289415595483199E-2</v>
      </c>
      <c r="H233" s="12">
        <f t="shared" si="84"/>
        <v>6.994119322669229E-3</v>
      </c>
      <c r="I233" s="12">
        <f>G233-'Surv-rate CEA'!H231*Parameter!$D$58</f>
        <v>6.0850401055989947E-5</v>
      </c>
      <c r="J233" s="12">
        <f t="shared" si="85"/>
        <v>4.1362404100452226E-5</v>
      </c>
      <c r="K233" s="12">
        <f>'Surv-rate CEA'!K231*Parameter!$D$57+'Surv-rate CEA'!J231*Parameter!$D$58</f>
        <v>2.3814190821094802E-2</v>
      </c>
      <c r="L233" s="12">
        <f t="shared" si="86"/>
        <v>1.6187439474081189E-2</v>
      </c>
      <c r="M233" s="12">
        <f>K233-'Surv-rate CEA'!J231*Parameter!$D$58</f>
        <v>1.771665019256647E-3</v>
      </c>
      <c r="N233" s="12">
        <f t="shared" si="87"/>
        <v>1.2042701968340665E-3</v>
      </c>
      <c r="O233" s="12">
        <f>'Surv-rate CEA'!N231*Parameter!$D$57+'Surv-rate CEA'!M231*Parameter!$D$58</f>
        <v>1.0346837804930399E-2</v>
      </c>
      <c r="P233" s="12">
        <f t="shared" si="88"/>
        <v>7.0331514504823308E-3</v>
      </c>
      <c r="Q233" s="12">
        <f>O233-'Surv-rate CEA'!M231*Parameter!$D$58</f>
        <v>6.0850401055989947E-5</v>
      </c>
      <c r="R233" s="12">
        <f t="shared" si="89"/>
        <v>4.1362404100452226E-5</v>
      </c>
      <c r="S233" s="12">
        <f>'Surv-rate CEA'!Q231*Parameter!$D$57+'Surv-rate CEA'!P231*Parameter!$D$58</f>
        <v>2.3814190821094802E-2</v>
      </c>
      <c r="T233" s="12">
        <f t="shared" si="90"/>
        <v>1.6187439474081189E-2</v>
      </c>
      <c r="U233" s="12">
        <f>S233-'Surv-rate CEA'!P231*Parameter!$D$58</f>
        <v>1.771665019256647E-3</v>
      </c>
      <c r="V233" s="12">
        <f t="shared" si="91"/>
        <v>1.2042701968340665E-3</v>
      </c>
      <c r="W233" s="12">
        <f>'Surv-rate CEA'!T231*UPFS+'Surv-rate CEA'!S231*UPD</f>
        <v>1.0289415595483199E-2</v>
      </c>
      <c r="X233" s="12">
        <f t="shared" si="92"/>
        <v>6.994119322669229E-3</v>
      </c>
      <c r="Y233" s="12">
        <f>W233-'Surv-rate CEA'!S231*UPD</f>
        <v>6.0850401055989947E-5</v>
      </c>
      <c r="Z233" s="12">
        <f t="shared" si="93"/>
        <v>4.1362404100452226E-5</v>
      </c>
      <c r="AA233" s="12">
        <f>'Surv-rate CEA'!W231*UPFS+'Surv-rate CEA'!V231*UPD</f>
        <v>2.8424627861154909E-2</v>
      </c>
      <c r="AB233" s="12">
        <f t="shared" si="94"/>
        <v>1.9321334347759875E-2</v>
      </c>
      <c r="AC233" s="12">
        <f>AA233-'Surv-rate CEA'!V231*UPD</f>
        <v>1.1209328747391938E-2</v>
      </c>
      <c r="AD233" s="12">
        <f t="shared" si="95"/>
        <v>7.6194203702590283E-3</v>
      </c>
      <c r="AE233" s="12">
        <f>'Surv-rate CEA'!Z231*UPFS+'Surv-rate CEA'!Y231*UPD</f>
        <v>2.3814190821094802E-2</v>
      </c>
      <c r="AF233" s="12">
        <f t="shared" si="96"/>
        <v>1.6187439474081189E-2</v>
      </c>
      <c r="AG233" s="12">
        <f>AE233-'Surv-rate CEA'!Y231*UPD</f>
        <v>1.771665019256647E-3</v>
      </c>
      <c r="AH233" s="12">
        <f t="shared" si="97"/>
        <v>1.2042701968340665E-3</v>
      </c>
      <c r="AI233" s="12">
        <f>'Surv-rate CEA'!AC231*UPFS+'Surv-rate CEA'!AB231*UPD</f>
        <v>1.2619176150449751E-2</v>
      </c>
      <c r="AJ233" s="12">
        <f t="shared" si="98"/>
        <v>8.5777489431733411E-3</v>
      </c>
      <c r="AK233" s="12">
        <f>AI233-'Surv-rate CEA'!AB231*UPD</f>
        <v>8.859801410405297E-4</v>
      </c>
      <c r="AL233" s="12">
        <f t="shared" si="99"/>
        <v>6.0223544927789246E-4</v>
      </c>
      <c r="AM233" s="12">
        <f>'Surv-rate CEA'!AF231*UPFS+'Surv-rate CEA'!AE231*UPD</f>
        <v>6.502126191965317E-2</v>
      </c>
      <c r="AN233" s="12">
        <f t="shared" si="100"/>
        <v>4.4197501807217751E-2</v>
      </c>
      <c r="AO233" s="12">
        <f>AM233-'Surv-rate CEA'!AE231*UPD</f>
        <v>7.2182321551612708E-3</v>
      </c>
      <c r="AP233" s="12">
        <f t="shared" si="101"/>
        <v>4.9065154889931309E-3</v>
      </c>
      <c r="AQ233" s="42">
        <f>'Surv-rate CEA'!AI231*UPFS+'Surv-rate CEA'!AH231*UPD</f>
        <v>1.0289415595483199E-2</v>
      </c>
      <c r="AR233" s="12">
        <f t="shared" si="102"/>
        <v>6.994119322669229E-3</v>
      </c>
      <c r="AS233" s="42">
        <f>AQ233-'Surv-rate CEA'!AH231*UPD</f>
        <v>6.0850401055989947E-5</v>
      </c>
      <c r="AT233" s="12">
        <f t="shared" si="103"/>
        <v>4.1362404100452226E-5</v>
      </c>
      <c r="AU233" s="12">
        <f>'Surv-rate CEA'!AL231*UPFS+'Surv-rate CEA'!AK231*UPD</f>
        <v>2.3688977138255778E-2</v>
      </c>
      <c r="AV233" s="12">
        <f t="shared" si="104"/>
        <v>1.6102326823077821E-2</v>
      </c>
      <c r="AW233" s="12">
        <f>AU233-'Surv-rate CEA'!AK231*UPD</f>
        <v>1.6767193921462906E-2</v>
      </c>
      <c r="AX233" s="12">
        <f t="shared" si="105"/>
        <v>1.1397319303977301E-2</v>
      </c>
      <c r="AY233" s="12">
        <f>'Surv-rate CEA'!AO231*UPFS+'Surv-rate CEA'!AN231*UPD</f>
        <v>1.2619176150449751E-2</v>
      </c>
      <c r="AZ233" s="12">
        <f t="shared" si="106"/>
        <v>8.5777489431733411E-3</v>
      </c>
      <c r="BA233" s="12">
        <f>AY233-'Surv-rate CEA'!AN231*UPD</f>
        <v>8.859801410405297E-4</v>
      </c>
      <c r="BB233" s="12">
        <f t="shared" si="107"/>
        <v>6.0223544927789246E-4</v>
      </c>
    </row>
    <row r="234" spans="1:54">
      <c r="A234" s="12">
        <v>229</v>
      </c>
      <c r="B234" s="12">
        <f t="shared" si="108"/>
        <v>13.117808219178082</v>
      </c>
      <c r="C234" s="12">
        <f>'Surv-rate CEA'!D232*Parameter!$D$57+'Surv-rate CEA'!E232*Parameter!$D$58</f>
        <v>2.5642567075896256E-2</v>
      </c>
      <c r="D234" s="12">
        <f t="shared" si="82"/>
        <v>1.7400641058987493E-2</v>
      </c>
      <c r="E234" s="12">
        <f>C234-'Surv-rate CEA'!E232*Parameter!$D$58</f>
        <v>8.260937815724699E-4</v>
      </c>
      <c r="F234" s="12">
        <f t="shared" si="83"/>
        <v>5.6057419413815639E-4</v>
      </c>
      <c r="G234" s="12">
        <f>'Surv-rate CEA'!G232*Parameter!$D$57+'Surv-rate CEA'!H232*Parameter!$D$58</f>
        <v>1.0195175140792035E-2</v>
      </c>
      <c r="H234" s="12">
        <f t="shared" si="84"/>
        <v>6.9182848438443219E-3</v>
      </c>
      <c r="I234" s="12">
        <f>G234-'Surv-rate CEA'!H232*Parameter!$D$58</f>
        <v>5.9695321998171416E-5</v>
      </c>
      <c r="J234" s="12">
        <f t="shared" si="85"/>
        <v>4.050830277313626E-5</v>
      </c>
      <c r="K234" s="12">
        <f>'Surv-rate CEA'!K232*Parameter!$D$57+'Surv-rate CEA'!J232*Parameter!$D$58</f>
        <v>2.3639117116413443E-2</v>
      </c>
      <c r="L234" s="12">
        <f t="shared" si="86"/>
        <v>1.6041131555846806E-2</v>
      </c>
      <c r="M234" s="12">
        <f>K234-'Surv-rate CEA'!J232*Parameter!$D$58</f>
        <v>1.7500674889760447E-3</v>
      </c>
      <c r="N234" s="12">
        <f t="shared" si="87"/>
        <v>1.1875681601823923E-3</v>
      </c>
      <c r="O234" s="12">
        <f>'Surv-rate CEA'!N232*Parameter!$D$57+'Surv-rate CEA'!M232*Parameter!$D$58</f>
        <v>1.0251507346057913E-2</v>
      </c>
      <c r="P234" s="12">
        <f t="shared" si="88"/>
        <v>6.9565109887147446E-3</v>
      </c>
      <c r="Q234" s="12">
        <f>O234-'Surv-rate CEA'!M232*Parameter!$D$58</f>
        <v>5.9695321998171416E-5</v>
      </c>
      <c r="R234" s="12">
        <f t="shared" si="89"/>
        <v>4.050830277313626E-5</v>
      </c>
      <c r="S234" s="12">
        <f>'Surv-rate CEA'!Q232*Parameter!$D$57+'Surv-rate CEA'!P232*Parameter!$D$58</f>
        <v>2.3639117116413443E-2</v>
      </c>
      <c r="T234" s="12">
        <f t="shared" si="90"/>
        <v>1.6041131555846806E-2</v>
      </c>
      <c r="U234" s="12">
        <f>S234-'Surv-rate CEA'!P232*Parameter!$D$58</f>
        <v>1.7500674889760447E-3</v>
      </c>
      <c r="V234" s="12">
        <f t="shared" si="91"/>
        <v>1.1875681601823923E-3</v>
      </c>
      <c r="W234" s="12">
        <f>'Surv-rate CEA'!T232*UPFS+'Surv-rate CEA'!S232*UPD</f>
        <v>1.0195175140792035E-2</v>
      </c>
      <c r="X234" s="12">
        <f t="shared" si="92"/>
        <v>6.9182848438443219E-3</v>
      </c>
      <c r="Y234" s="12">
        <f>W234-'Surv-rate CEA'!S232*UPD</f>
        <v>5.9695321998171416E-5</v>
      </c>
      <c r="Z234" s="12">
        <f t="shared" si="93"/>
        <v>4.050830277313626E-5</v>
      </c>
      <c r="AA234" s="12">
        <f>'Surv-rate CEA'!W232*UPFS+'Surv-rate CEA'!V232*UPD</f>
        <v>2.8225174379201502E-2</v>
      </c>
      <c r="AB234" s="12">
        <f t="shared" si="94"/>
        <v>1.9153157589338169E-2</v>
      </c>
      <c r="AC234" s="12">
        <f>AA234-'Surv-rate CEA'!V232*UPD</f>
        <v>1.1114564558064505E-2</v>
      </c>
      <c r="AD234" s="12">
        <f t="shared" si="95"/>
        <v>7.5421679830027189E-3</v>
      </c>
      <c r="AE234" s="12">
        <f>'Surv-rate CEA'!Z232*UPFS+'Surv-rate CEA'!Y232*UPD</f>
        <v>2.3639117116413443E-2</v>
      </c>
      <c r="AF234" s="12">
        <f t="shared" si="96"/>
        <v>1.6041131555846806E-2</v>
      </c>
      <c r="AG234" s="12">
        <f>AE234-'Surv-rate CEA'!Y232*UPD</f>
        <v>1.7500674889760447E-3</v>
      </c>
      <c r="AH234" s="12">
        <f t="shared" si="97"/>
        <v>1.1875681601823923E-3</v>
      </c>
      <c r="AI234" s="12">
        <f>'Surv-rate CEA'!AC232*UPFS+'Surv-rate CEA'!AB232*UPD</f>
        <v>1.2508917150800202E-2</v>
      </c>
      <c r="AJ234" s="12">
        <f t="shared" si="98"/>
        <v>8.4883536322027577E-3</v>
      </c>
      <c r="AK234" s="12">
        <f>AI234-'Surv-rate CEA'!AB232*UPD</f>
        <v>8.7393928355865465E-4</v>
      </c>
      <c r="AL234" s="12">
        <f t="shared" si="99"/>
        <v>5.9304139618873643E-4</v>
      </c>
      <c r="AM234" s="12">
        <f>'Surv-rate CEA'!AF232*UPFS+'Surv-rate CEA'!AE232*UPD</f>
        <v>6.4685499356369053E-2</v>
      </c>
      <c r="AN234" s="12">
        <f t="shared" si="100"/>
        <v>4.3894558321329991E-2</v>
      </c>
      <c r="AO234" s="12">
        <f>AM234-'Surv-rate CEA'!AE232*UPD</f>
        <v>7.1507649775338633E-3</v>
      </c>
      <c r="AP234" s="12">
        <f t="shared" si="101"/>
        <v>4.8523961857237933E-3</v>
      </c>
      <c r="AQ234" s="42">
        <f>'Surv-rate CEA'!AI232*UPFS+'Surv-rate CEA'!AH232*UPD</f>
        <v>1.0195175140792035E-2</v>
      </c>
      <c r="AR234" s="12">
        <f t="shared" si="102"/>
        <v>6.9182848438443219E-3</v>
      </c>
      <c r="AS234" s="42">
        <f>AQ234-'Surv-rate CEA'!AH232*UPD</f>
        <v>5.9695321998171416E-5</v>
      </c>
      <c r="AT234" s="12">
        <f t="shared" si="103"/>
        <v>4.050830277313626E-5</v>
      </c>
      <c r="AU234" s="12">
        <f>'Surv-rate CEA'!AL232*UPFS+'Surv-rate CEA'!AK232*UPD</f>
        <v>2.3512941459808468E-2</v>
      </c>
      <c r="AV234" s="12">
        <f t="shared" si="104"/>
        <v>1.5955510747896223E-2</v>
      </c>
      <c r="AW234" s="12">
        <f>AU234-'Surv-rate CEA'!AK232*UPD</f>
        <v>1.6639149693944352E-2</v>
      </c>
      <c r="AX234" s="12">
        <f t="shared" si="105"/>
        <v>1.1291064209528546E-2</v>
      </c>
      <c r="AY234" s="12">
        <f>'Surv-rate CEA'!AO232*UPFS+'Surv-rate CEA'!AN232*UPD</f>
        <v>1.2508917150800202E-2</v>
      </c>
      <c r="AZ234" s="12">
        <f t="shared" si="106"/>
        <v>8.4883536322027577E-3</v>
      </c>
      <c r="BA234" s="12">
        <f>AY234-'Surv-rate CEA'!AN232*UPD</f>
        <v>8.7393928355865465E-4</v>
      </c>
      <c r="BB234" s="12">
        <f t="shared" si="107"/>
        <v>5.9304139618873643E-4</v>
      </c>
    </row>
    <row r="235" spans="1:54">
      <c r="A235" s="12">
        <v>230</v>
      </c>
      <c r="B235" s="12">
        <f t="shared" si="108"/>
        <v>13.175342465753424</v>
      </c>
      <c r="C235" s="12">
        <f>'Surv-rate CEA'!D233*Parameter!$D$57+'Surv-rate CEA'!E233*Parameter!$D$58</f>
        <v>2.5459515038175753E-2</v>
      </c>
      <c r="D235" s="12">
        <f t="shared" si="82"/>
        <v>1.7247068768044663E-2</v>
      </c>
      <c r="E235" s="12">
        <f>C235-'Surv-rate CEA'!E233*Parameter!$D$58</f>
        <v>8.1480949633768937E-4</v>
      </c>
      <c r="F235" s="12">
        <f t="shared" si="83"/>
        <v>5.51977341089169E-4</v>
      </c>
      <c r="G235" s="12">
        <f>'Surv-rate CEA'!G233*Parameter!$D$57+'Surv-rate CEA'!H233*Parameter!$D$58</f>
        <v>1.0102084199849379E-2</v>
      </c>
      <c r="H235" s="12">
        <f t="shared" si="84"/>
        <v>6.8434666031197064E-3</v>
      </c>
      <c r="I235" s="12">
        <f>G235-'Surv-rate CEA'!H233*Parameter!$D$58</f>
        <v>5.8565801242378007E-5</v>
      </c>
      <c r="J235" s="12">
        <f t="shared" si="85"/>
        <v>3.9674298586140899E-5</v>
      </c>
      <c r="K235" s="12">
        <f>'Surv-rate CEA'!K233*Parameter!$D$57+'Surv-rate CEA'!J233*Parameter!$D$58</f>
        <v>2.3465865838256699E-2</v>
      </c>
      <c r="L235" s="12">
        <f t="shared" si="86"/>
        <v>1.5896508680831593E-2</v>
      </c>
      <c r="M235" s="12">
        <f>K235-'Surv-rate CEA'!J233*Parameter!$D$58</f>
        <v>1.7288018661496644E-3</v>
      </c>
      <c r="N235" s="12">
        <f t="shared" si="87"/>
        <v>1.1711442510628305E-3</v>
      </c>
      <c r="O235" s="12">
        <f>'Surv-rate CEA'!N233*Parameter!$D$57+'Surv-rate CEA'!M233*Parameter!$D$58</f>
        <v>1.0157350519331624E-2</v>
      </c>
      <c r="P235" s="12">
        <f t="shared" si="88"/>
        <v>6.8809057299545158E-3</v>
      </c>
      <c r="Q235" s="12">
        <f>O235-'Surv-rate CEA'!M233*Parameter!$D$58</f>
        <v>5.8565801242378007E-5</v>
      </c>
      <c r="R235" s="12">
        <f t="shared" si="89"/>
        <v>3.9674298586140899E-5</v>
      </c>
      <c r="S235" s="12">
        <f>'Surv-rate CEA'!Q233*Parameter!$D$57+'Surv-rate CEA'!P233*Parameter!$D$58</f>
        <v>2.3465865838256699E-2</v>
      </c>
      <c r="T235" s="12">
        <f t="shared" si="90"/>
        <v>1.5896508680831593E-2</v>
      </c>
      <c r="U235" s="12">
        <f>S235-'Surv-rate CEA'!P233*Parameter!$D$58</f>
        <v>1.7288018661496644E-3</v>
      </c>
      <c r="V235" s="12">
        <f t="shared" si="91"/>
        <v>1.1711442510628305E-3</v>
      </c>
      <c r="W235" s="12">
        <f>'Surv-rate CEA'!T233*UPFS+'Surv-rate CEA'!S233*UPD</f>
        <v>1.0102084199849379E-2</v>
      </c>
      <c r="X235" s="12">
        <f t="shared" si="92"/>
        <v>6.8434666031197064E-3</v>
      </c>
      <c r="Y235" s="12">
        <f>W235-'Surv-rate CEA'!S233*UPD</f>
        <v>5.8565801242378007E-5</v>
      </c>
      <c r="Z235" s="12">
        <f t="shared" si="93"/>
        <v>3.9674298586140899E-5</v>
      </c>
      <c r="AA235" s="12">
        <f>'Surv-rate CEA'!W233*UPFS+'Surv-rate CEA'!V233*UPD</f>
        <v>2.8027729936696423E-2</v>
      </c>
      <c r="AB235" s="12">
        <f t="shared" si="94"/>
        <v>1.8986857562115766E-2</v>
      </c>
      <c r="AC235" s="12">
        <f>AA235-'Surv-rate CEA'!V233*UPD</f>
        <v>1.1020904314533425E-2</v>
      </c>
      <c r="AD235" s="12">
        <f t="shared" si="95"/>
        <v>7.4659039778951653E-3</v>
      </c>
      <c r="AE235" s="12">
        <f>'Surv-rate CEA'!Z233*UPFS+'Surv-rate CEA'!Y233*UPD</f>
        <v>2.3465865838256699E-2</v>
      </c>
      <c r="AF235" s="12">
        <f t="shared" si="96"/>
        <v>1.5896508680831593E-2</v>
      </c>
      <c r="AG235" s="12">
        <f>AE235-'Surv-rate CEA'!Y233*UPD</f>
        <v>1.7288018661496644E-3</v>
      </c>
      <c r="AH235" s="12">
        <f t="shared" si="97"/>
        <v>1.1711442510628305E-3</v>
      </c>
      <c r="AI235" s="12">
        <f>'Surv-rate CEA'!AC233*UPFS+'Surv-rate CEA'!AB233*UPD</f>
        <v>1.2399957670507814E-2</v>
      </c>
      <c r="AJ235" s="12">
        <f t="shared" si="98"/>
        <v>8.4001176905141514E-3</v>
      </c>
      <c r="AK235" s="12">
        <f>AI235-'Surv-rate CEA'!AB233*UPD</f>
        <v>8.6210024293382516E-4</v>
      </c>
      <c r="AL235" s="12">
        <f t="shared" si="99"/>
        <v>5.8401356634376332E-4</v>
      </c>
      <c r="AM235" s="12">
        <f>'Surv-rate CEA'!AF233*UPFS+'Surv-rate CEA'!AE233*UPD</f>
        <v>6.4352503593658822E-2</v>
      </c>
      <c r="AN235" s="12">
        <f t="shared" si="100"/>
        <v>4.3594391064064909E-2</v>
      </c>
      <c r="AO235" s="12">
        <f>AM235-'Surv-rate CEA'!AE233*UPD</f>
        <v>7.0841436907510477E-3</v>
      </c>
      <c r="AP235" s="12">
        <f t="shared" si="101"/>
        <v>4.7990196676522268E-3</v>
      </c>
      <c r="AQ235" s="42">
        <f>'Surv-rate CEA'!AI233*UPFS+'Surv-rate CEA'!AH233*UPD</f>
        <v>1.0102084199849379E-2</v>
      </c>
      <c r="AR235" s="12">
        <f t="shared" si="102"/>
        <v>6.8434666031197064E-3</v>
      </c>
      <c r="AS235" s="42">
        <f>AQ235-'Surv-rate CEA'!AH233*UPD</f>
        <v>5.8565801242378007E-5</v>
      </c>
      <c r="AT235" s="12">
        <f t="shared" si="103"/>
        <v>3.9674298586140899E-5</v>
      </c>
      <c r="AU235" s="12">
        <f>'Surv-rate CEA'!AL233*UPFS+'Surv-rate CEA'!AK233*UPD</f>
        <v>2.3338750781773693E-2</v>
      </c>
      <c r="AV235" s="12">
        <f t="shared" si="104"/>
        <v>1.5810396980851099E-2</v>
      </c>
      <c r="AW235" s="12">
        <f>AU235-'Surv-rate CEA'!AK233*UPD</f>
        <v>1.6512492940099068E-2</v>
      </c>
      <c r="AX235" s="12">
        <f t="shared" si="105"/>
        <v>1.1186077222708436E-2</v>
      </c>
      <c r="AY235" s="12">
        <f>'Surv-rate CEA'!AO233*UPFS+'Surv-rate CEA'!AN233*UPD</f>
        <v>1.2399957670507814E-2</v>
      </c>
      <c r="AZ235" s="12">
        <f t="shared" si="106"/>
        <v>8.4001176905141514E-3</v>
      </c>
      <c r="BA235" s="12">
        <f>AY235-'Surv-rate CEA'!AN233*UPD</f>
        <v>8.6210024293382516E-4</v>
      </c>
      <c r="BB235" s="12">
        <f t="shared" si="107"/>
        <v>5.8401356634376332E-4</v>
      </c>
    </row>
    <row r="236" spans="1:54">
      <c r="A236" s="12">
        <v>231</v>
      </c>
      <c r="B236" s="12">
        <f t="shared" si="108"/>
        <v>13.232876712328768</v>
      </c>
      <c r="C236" s="12">
        <f>'Surv-rate CEA'!D234*Parameter!$D$57+'Surv-rate CEA'!E234*Parameter!$D$58</f>
        <v>2.5278326912906011E-2</v>
      </c>
      <c r="D236" s="12">
        <f t="shared" si="82"/>
        <v>1.7095228663020913E-2</v>
      </c>
      <c r="E236" s="12">
        <f>C236-'Surv-rate CEA'!E234*Parameter!$D$58</f>
        <v>8.0371498329917523E-4</v>
      </c>
      <c r="F236" s="12">
        <f t="shared" si="83"/>
        <v>5.435364241761011E-4</v>
      </c>
      <c r="G236" s="12">
        <f>'Surv-rate CEA'!G234*Parameter!$D$57+'Surv-rate CEA'!H234*Parameter!$D$58</f>
        <v>1.0010125041379943E-2</v>
      </c>
      <c r="H236" s="12">
        <f t="shared" si="84"/>
        <v>6.7696480513689634E-3</v>
      </c>
      <c r="I236" s="12">
        <f>G236-'Surv-rate CEA'!H234*Parameter!$D$58</f>
        <v>5.7461190684388389E-5</v>
      </c>
      <c r="J236" s="12">
        <f t="shared" si="85"/>
        <v>3.8859857987576733E-5</v>
      </c>
      <c r="K236" s="12">
        <f>'Surv-rate CEA'!K234*Parameter!$D$57+'Surv-rate CEA'!J234*Parameter!$D$58</f>
        <v>2.3294412031078959E-2</v>
      </c>
      <c r="L236" s="12">
        <f t="shared" si="86"/>
        <v>1.575354657030742E-2</v>
      </c>
      <c r="M236" s="12">
        <f>K236-'Surv-rate CEA'!J234*Parameter!$D$58</f>
        <v>1.707861950490705E-3</v>
      </c>
      <c r="N236" s="12">
        <f t="shared" si="87"/>
        <v>1.1549929973255133E-3</v>
      </c>
      <c r="O236" s="12">
        <f>'Surv-rate CEA'!N234*Parameter!$D$57+'Surv-rate CEA'!M234*Parameter!$D$58</f>
        <v>1.006434898188493E-2</v>
      </c>
      <c r="P236" s="12">
        <f t="shared" si="88"/>
        <v>6.8063186215825923E-3</v>
      </c>
      <c r="Q236" s="12">
        <f>O236-'Surv-rate CEA'!M234*Parameter!$D$58</f>
        <v>5.7461190684388389E-5</v>
      </c>
      <c r="R236" s="12">
        <f t="shared" si="89"/>
        <v>3.8859857987576733E-5</v>
      </c>
      <c r="S236" s="12">
        <f>'Surv-rate CEA'!Q234*Parameter!$D$57+'Surv-rate CEA'!P234*Parameter!$D$58</f>
        <v>2.3294412031078959E-2</v>
      </c>
      <c r="T236" s="12">
        <f t="shared" si="90"/>
        <v>1.575354657030742E-2</v>
      </c>
      <c r="U236" s="12">
        <f>S236-'Surv-rate CEA'!P234*Parameter!$D$58</f>
        <v>1.707861950490705E-3</v>
      </c>
      <c r="V236" s="12">
        <f t="shared" si="91"/>
        <v>1.1549929973255133E-3</v>
      </c>
      <c r="W236" s="12">
        <f>'Surv-rate CEA'!T234*UPFS+'Surv-rate CEA'!S234*UPD</f>
        <v>1.0010125041379943E-2</v>
      </c>
      <c r="X236" s="12">
        <f t="shared" si="92"/>
        <v>6.7696480513689634E-3</v>
      </c>
      <c r="Y236" s="12">
        <f>W236-'Surv-rate CEA'!S234*UPD</f>
        <v>5.7461190684388389E-5</v>
      </c>
      <c r="Z236" s="12">
        <f t="shared" si="93"/>
        <v>3.8859857987576733E-5</v>
      </c>
      <c r="AA236" s="12">
        <f>'Surv-rate CEA'!W234*UPFS+'Surv-rate CEA'!V234*UPD</f>
        <v>2.7832267692847072E-2</v>
      </c>
      <c r="AB236" s="12">
        <f t="shared" si="94"/>
        <v>1.8822407909310959E-2</v>
      </c>
      <c r="AC236" s="12">
        <f>AA236-'Surv-rate CEA'!V234*UPD</f>
        <v>1.0928331422337779E-2</v>
      </c>
      <c r="AD236" s="12">
        <f t="shared" si="95"/>
        <v>7.3906127258271019E-3</v>
      </c>
      <c r="AE236" s="12">
        <f>'Surv-rate CEA'!Z234*UPFS+'Surv-rate CEA'!Y234*UPD</f>
        <v>2.3294412031078959E-2</v>
      </c>
      <c r="AF236" s="12">
        <f t="shared" si="96"/>
        <v>1.575354657030742E-2</v>
      </c>
      <c r="AG236" s="12">
        <f>AE236-'Surv-rate CEA'!Y234*UPD</f>
        <v>1.707861950490705E-3</v>
      </c>
      <c r="AH236" s="12">
        <f t="shared" si="97"/>
        <v>1.1549929973255133E-3</v>
      </c>
      <c r="AI236" s="12">
        <f>'Surv-rate CEA'!AC234*UPFS+'Surv-rate CEA'!AB234*UPD</f>
        <v>1.2292278176256381E-2</v>
      </c>
      <c r="AJ236" s="12">
        <f t="shared" si="98"/>
        <v>8.3130227303641908E-3</v>
      </c>
      <c r="AK236" s="12">
        <f>AI236-'Surv-rate CEA'!AB234*UPD</f>
        <v>8.5045897197813178E-4</v>
      </c>
      <c r="AL236" s="12">
        <f t="shared" si="99"/>
        <v>5.7514845205443505E-4</v>
      </c>
      <c r="AM236" s="12">
        <f>'Surv-rate CEA'!AF234*UPFS+'Surv-rate CEA'!AE234*UPD</f>
        <v>6.4022242509733665E-2</v>
      </c>
      <c r="AN236" s="12">
        <f t="shared" si="100"/>
        <v>4.3296966567217064E-2</v>
      </c>
      <c r="AO236" s="12">
        <f>AM236-'Surv-rate CEA'!AE234*UPD</f>
        <v>7.0183548443551597E-3</v>
      </c>
      <c r="AP236" s="12">
        <f t="shared" si="101"/>
        <v>4.7463734967845223E-3</v>
      </c>
      <c r="AQ236" s="42">
        <f>'Surv-rate CEA'!AI234*UPFS+'Surv-rate CEA'!AH234*UPD</f>
        <v>1.0010125041379943E-2</v>
      </c>
      <c r="AR236" s="12">
        <f t="shared" si="102"/>
        <v>6.7696480513689634E-3</v>
      </c>
      <c r="AS236" s="42">
        <f>AQ236-'Surv-rate CEA'!AH234*UPD</f>
        <v>5.7461190684388389E-5</v>
      </c>
      <c r="AT236" s="12">
        <f t="shared" si="103"/>
        <v>3.8859857987576733E-5</v>
      </c>
      <c r="AU236" s="12">
        <f>'Surv-rate CEA'!AL234*UPFS+'Surv-rate CEA'!AK234*UPD</f>
        <v>2.3166379732226058E-2</v>
      </c>
      <c r="AV236" s="12">
        <f t="shared" si="104"/>
        <v>1.5666960878434548E-2</v>
      </c>
      <c r="AW236" s="12">
        <f>AU236-'Surv-rate CEA'!AK234*UPD</f>
        <v>1.6387203904493327E-2</v>
      </c>
      <c r="AX236" s="12">
        <f t="shared" si="105"/>
        <v>1.1082339383459502E-2</v>
      </c>
      <c r="AY236" s="12">
        <f>'Surv-rate CEA'!AO234*UPFS+'Surv-rate CEA'!AN234*UPD</f>
        <v>1.2292278176256381E-2</v>
      </c>
      <c r="AZ236" s="12">
        <f t="shared" si="106"/>
        <v>8.3130227303641908E-3</v>
      </c>
      <c r="BA236" s="12">
        <f>AY236-'Surv-rate CEA'!AN234*UPD</f>
        <v>8.5045897197813178E-4</v>
      </c>
      <c r="BB236" s="12">
        <f t="shared" si="107"/>
        <v>5.7514845205443505E-4</v>
      </c>
    </row>
    <row r="237" spans="1:54">
      <c r="A237" s="12">
        <v>232</v>
      </c>
      <c r="B237" s="12">
        <f t="shared" si="108"/>
        <v>13.29041095890411</v>
      </c>
      <c r="C237" s="12">
        <f>'Surv-rate CEA'!D235*Parameter!$D$57+'Surv-rate CEA'!E235*Parameter!$D$58</f>
        <v>2.5098977617371399E-2</v>
      </c>
      <c r="D237" s="12">
        <f t="shared" si="82"/>
        <v>1.6945096224665255E-2</v>
      </c>
      <c r="E237" s="12">
        <f>C237-'Surv-rate CEA'!E235*Parameter!$D$58</f>
        <v>7.9280642887469277E-4</v>
      </c>
      <c r="F237" s="12">
        <f t="shared" si="83"/>
        <v>5.3524814554664927E-4</v>
      </c>
      <c r="G237" s="12">
        <f>'Surv-rate CEA'!G235*Parameter!$D$57+'Surv-rate CEA'!H235*Parameter!$D$58</f>
        <v>9.9192802671302597E-3</v>
      </c>
      <c r="H237" s="12">
        <f t="shared" si="84"/>
        <v>6.6968129606049176E-3</v>
      </c>
      <c r="I237" s="12">
        <f>G237-'Surv-rate CEA'!H235*Parameter!$D$58</f>
        <v>5.638086079128718E-5</v>
      </c>
      <c r="J237" s="12">
        <f t="shared" si="85"/>
        <v>3.8064463258319523E-5</v>
      </c>
      <c r="K237" s="12">
        <f>'Surv-rate CEA'!K235*Parameter!$D$57+'Surv-rate CEA'!J235*Parameter!$D$58</f>
        <v>2.3124731166623457E-2</v>
      </c>
      <c r="L237" s="12">
        <f t="shared" si="86"/>
        <v>1.5612221372584672E-2</v>
      </c>
      <c r="M237" s="12">
        <f>K237-'Surv-rate CEA'!J235*Parameter!$D$58</f>
        <v>1.687241678666504E-3</v>
      </c>
      <c r="N237" s="12">
        <f t="shared" si="87"/>
        <v>1.139109051975158E-3</v>
      </c>
      <c r="O237" s="12">
        <f>'Surv-rate CEA'!N235*Parameter!$D$57+'Surv-rate CEA'!M235*Parameter!$D$58</f>
        <v>9.9724847413980924E-3</v>
      </c>
      <c r="P237" s="12">
        <f t="shared" si="88"/>
        <v>6.7327329470599504E-3</v>
      </c>
      <c r="Q237" s="12">
        <f>O237-'Surv-rate CEA'!M235*Parameter!$D$58</f>
        <v>5.638086079128718E-5</v>
      </c>
      <c r="R237" s="12">
        <f t="shared" si="89"/>
        <v>3.8064463258319523E-5</v>
      </c>
      <c r="S237" s="12">
        <f>'Surv-rate CEA'!Q235*Parameter!$D$57+'Surv-rate CEA'!P235*Parameter!$D$58</f>
        <v>2.3124731166623457E-2</v>
      </c>
      <c r="T237" s="12">
        <f t="shared" si="90"/>
        <v>1.5612221372584672E-2</v>
      </c>
      <c r="U237" s="12">
        <f>S237-'Surv-rate CEA'!P235*Parameter!$D$58</f>
        <v>1.687241678666504E-3</v>
      </c>
      <c r="V237" s="12">
        <f t="shared" si="91"/>
        <v>1.139109051975158E-3</v>
      </c>
      <c r="W237" s="12">
        <f>'Surv-rate CEA'!T235*UPFS+'Surv-rate CEA'!S235*UPD</f>
        <v>9.9192802671302597E-3</v>
      </c>
      <c r="X237" s="12">
        <f t="shared" si="92"/>
        <v>6.6968129606049176E-3</v>
      </c>
      <c r="Y237" s="12">
        <f>W237-'Surv-rate CEA'!S235*UPD</f>
        <v>5.638086079128718E-5</v>
      </c>
      <c r="Z237" s="12">
        <f t="shared" si="93"/>
        <v>3.8064463258319523E-5</v>
      </c>
      <c r="AA237" s="12">
        <f>'Surv-rate CEA'!W235*UPFS+'Surv-rate CEA'!V235*UPD</f>
        <v>2.7638761257581246E-2</v>
      </c>
      <c r="AB237" s="12">
        <f t="shared" si="94"/>
        <v>1.8659782728206335E-2</v>
      </c>
      <c r="AC237" s="12">
        <f>AA237-'Surv-rate CEA'!V235*UPD</f>
        <v>1.0836829594556365E-2</v>
      </c>
      <c r="AD237" s="12">
        <f t="shared" si="95"/>
        <v>7.3162788958767693E-3</v>
      </c>
      <c r="AE237" s="12">
        <f>'Surv-rate CEA'!Z235*UPFS+'Surv-rate CEA'!Y235*UPD</f>
        <v>2.3124731166623457E-2</v>
      </c>
      <c r="AF237" s="12">
        <f t="shared" si="96"/>
        <v>1.5612221372584672E-2</v>
      </c>
      <c r="AG237" s="12">
        <f>AE237-'Surv-rate CEA'!Y235*UPD</f>
        <v>1.687241678666504E-3</v>
      </c>
      <c r="AH237" s="12">
        <f t="shared" si="97"/>
        <v>1.139109051975158E-3</v>
      </c>
      <c r="AI237" s="12">
        <f>'Surv-rate CEA'!AC235*UPFS+'Surv-rate CEA'!AB235*UPD</f>
        <v>1.2185859494304032E-2</v>
      </c>
      <c r="AJ237" s="12">
        <f t="shared" si="98"/>
        <v>8.2270507133452766E-3</v>
      </c>
      <c r="AK237" s="12">
        <f>AI237-'Surv-rate CEA'!AB235*UPD</f>
        <v>8.3901151834543317E-4</v>
      </c>
      <c r="AL237" s="12">
        <f t="shared" si="99"/>
        <v>5.6644263079966891E-4</v>
      </c>
      <c r="AM237" s="12">
        <f>'Surv-rate CEA'!AF235*UPFS+'Surv-rate CEA'!AE235*UPD</f>
        <v>6.3694684469241564E-2</v>
      </c>
      <c r="AN237" s="12">
        <f t="shared" si="100"/>
        <v>4.3002251875948146E-2</v>
      </c>
      <c r="AO237" s="12">
        <f>AM237-'Surv-rate CEA'!AE235*UPD</f>
        <v>6.9533852485047024E-3</v>
      </c>
      <c r="AP237" s="12">
        <f t="shared" si="101"/>
        <v>4.6944454837686703E-3</v>
      </c>
      <c r="AQ237" s="42">
        <f>'Surv-rate CEA'!AI235*UPFS+'Surv-rate CEA'!AH235*UPD</f>
        <v>9.9192802671302597E-3</v>
      </c>
      <c r="AR237" s="12">
        <f t="shared" si="102"/>
        <v>6.6968129606049176E-3</v>
      </c>
      <c r="AS237" s="42">
        <f>AQ237-'Surv-rate CEA'!AH235*UPD</f>
        <v>5.638086079128718E-5</v>
      </c>
      <c r="AT237" s="12">
        <f t="shared" si="103"/>
        <v>3.8064463258319523E-5</v>
      </c>
      <c r="AU237" s="12">
        <f>'Surv-rate CEA'!AL235*UPFS+'Surv-rate CEA'!AK235*UPD</f>
        <v>2.2995803374723428E-2</v>
      </c>
      <c r="AV237" s="12">
        <f t="shared" si="104"/>
        <v>1.5525178231900427E-2</v>
      </c>
      <c r="AW237" s="12">
        <f>AU237-'Surv-rate CEA'!AK235*UPD</f>
        <v>1.626326318265113E-2</v>
      </c>
      <c r="AX237" s="12">
        <f t="shared" si="105"/>
        <v>1.097983207755618E-2</v>
      </c>
      <c r="AY237" s="12">
        <f>'Surv-rate CEA'!AO235*UPFS+'Surv-rate CEA'!AN235*UPD</f>
        <v>1.2185859494304032E-2</v>
      </c>
      <c r="AZ237" s="12">
        <f t="shared" si="106"/>
        <v>8.2270507133452766E-3</v>
      </c>
      <c r="BA237" s="12">
        <f>AY237-'Surv-rate CEA'!AN235*UPD</f>
        <v>8.3901151834543317E-4</v>
      </c>
      <c r="BB237" s="12">
        <f t="shared" si="107"/>
        <v>5.6644263079966891E-4</v>
      </c>
    </row>
    <row r="238" spans="1:54">
      <c r="A238" s="12">
        <v>233</v>
      </c>
      <c r="B238" s="12">
        <f t="shared" si="108"/>
        <v>13.347945205479451</v>
      </c>
      <c r="C238" s="12">
        <f>'Surv-rate CEA'!D236*Parameter!$D$57+'Surv-rate CEA'!E236*Parameter!$D$58</f>
        <v>2.4921442492216658E-2</v>
      </c>
      <c r="D238" s="12">
        <f t="shared" si="82"/>
        <v>1.6796647358577887E-2</v>
      </c>
      <c r="E238" s="12">
        <f>C238-'Surv-rate CEA'!E236*Parameter!$D$58</f>
        <v>7.8208010894977378E-4</v>
      </c>
      <c r="F238" s="12">
        <f t="shared" si="83"/>
        <v>5.2710928752580015E-4</v>
      </c>
      <c r="G238" s="12">
        <f>'Surv-rate CEA'!G236*Parameter!$D$57+'Surv-rate CEA'!H236*Parameter!$D$58</f>
        <v>9.8295328044669429E-3</v>
      </c>
      <c r="H238" s="12">
        <f t="shared" si="84"/>
        <v>6.6249454166936199E-3</v>
      </c>
      <c r="I238" s="12">
        <f>G238-'Surv-rate CEA'!H236*Parameter!$D$58</f>
        <v>5.5324200007145219E-5</v>
      </c>
      <c r="J238" s="12">
        <f t="shared" si="85"/>
        <v>3.7287611991387448E-5</v>
      </c>
      <c r="K238" s="12">
        <f>'Surv-rate CEA'!K236*Parameter!$D$57+'Surv-rate CEA'!J236*Parameter!$D$58</f>
        <v>2.2956799135102623E-2</v>
      </c>
      <c r="L238" s="12">
        <f t="shared" si="86"/>
        <v>1.5472509654064064E-2</v>
      </c>
      <c r="M238" s="12">
        <f>K238-'Surv-rate CEA'!J236*Parameter!$D$58</f>
        <v>1.666935120797762E-3</v>
      </c>
      <c r="N238" s="12">
        <f t="shared" si="87"/>
        <v>1.1234871898933188E-3</v>
      </c>
      <c r="O238" s="12">
        <f>'Surv-rate CEA'!N236*Parameter!$D$57+'Surv-rate CEA'!M236*Parameter!$D$58</f>
        <v>9.8817401481356565E-3</v>
      </c>
      <c r="P238" s="12">
        <f t="shared" si="88"/>
        <v>6.6601323181502805E-3</v>
      </c>
      <c r="Q238" s="12">
        <f>O238-'Surv-rate CEA'!M236*Parameter!$D$58</f>
        <v>5.5324200007145219E-5</v>
      </c>
      <c r="R238" s="12">
        <f t="shared" si="89"/>
        <v>3.7287611991387448E-5</v>
      </c>
      <c r="S238" s="12">
        <f>'Surv-rate CEA'!Q236*Parameter!$D$57+'Surv-rate CEA'!P236*Parameter!$D$58</f>
        <v>2.2956799135102623E-2</v>
      </c>
      <c r="T238" s="12">
        <f t="shared" si="90"/>
        <v>1.5472509654064064E-2</v>
      </c>
      <c r="U238" s="12">
        <f>S238-'Surv-rate CEA'!P236*Parameter!$D$58</f>
        <v>1.666935120797762E-3</v>
      </c>
      <c r="V238" s="12">
        <f t="shared" si="91"/>
        <v>1.1234871898933188E-3</v>
      </c>
      <c r="W238" s="12">
        <f>'Surv-rate CEA'!T236*UPFS+'Surv-rate CEA'!S236*UPD</f>
        <v>9.8295328044669429E-3</v>
      </c>
      <c r="X238" s="12">
        <f t="shared" si="92"/>
        <v>6.6249454166936199E-3</v>
      </c>
      <c r="Y238" s="12">
        <f>W238-'Surv-rate CEA'!S236*UPD</f>
        <v>5.5324200007145219E-5</v>
      </c>
      <c r="Z238" s="12">
        <f t="shared" si="93"/>
        <v>3.7287611991387448E-5</v>
      </c>
      <c r="AA238" s="12">
        <f>'Surv-rate CEA'!W236*UPFS+'Surv-rate CEA'!V236*UPD</f>
        <v>2.7447184682390963E-2</v>
      </c>
      <c r="AB238" s="12">
        <f t="shared" si="94"/>
        <v>1.8498956560795601E-2</v>
      </c>
      <c r="AC238" s="12">
        <f>AA238-'Surv-rate CEA'!V236*UPD</f>
        <v>1.074638284500852E-2</v>
      </c>
      <c r="AD238" s="12">
        <f t="shared" si="95"/>
        <v>7.2428874485998534E-3</v>
      </c>
      <c r="AE238" s="12">
        <f>'Surv-rate CEA'!Z236*UPFS+'Surv-rate CEA'!Y236*UPD</f>
        <v>2.2956799135102623E-2</v>
      </c>
      <c r="AF238" s="12">
        <f t="shared" si="96"/>
        <v>1.5472509654064064E-2</v>
      </c>
      <c r="AG238" s="12">
        <f>AE238-'Surv-rate CEA'!Y236*UPD</f>
        <v>1.666935120797762E-3</v>
      </c>
      <c r="AH238" s="12">
        <f t="shared" si="97"/>
        <v>1.1234871898933188E-3</v>
      </c>
      <c r="AI238" s="12">
        <f>'Surv-rate CEA'!AC236*UPFS+'Surv-rate CEA'!AB236*UPD</f>
        <v>1.2080682802618309E-2</v>
      </c>
      <c r="AJ238" s="12">
        <f t="shared" si="98"/>
        <v>8.1421839425943957E-3</v>
      </c>
      <c r="AK238" s="12">
        <f>AI238-'Surv-rate CEA'!AB236*UPD</f>
        <v>8.2775402198233435E-4</v>
      </c>
      <c r="AL238" s="12">
        <f t="shared" si="99"/>
        <v>5.5789276287775353E-4</v>
      </c>
      <c r="AM238" s="12">
        <f>'Surv-rate CEA'!AF236*UPFS+'Surv-rate CEA'!AE236*UPD</f>
        <v>6.3369798314137499E-2</v>
      </c>
      <c r="AN238" s="12">
        <f t="shared" si="100"/>
        <v>4.2710214539114229E-2</v>
      </c>
      <c r="AO238" s="12">
        <f>AM238-'Surv-rate CEA'!AE236*UPD</f>
        <v>6.8892219680000352E-3</v>
      </c>
      <c r="AP238" s="12">
        <f t="shared" si="101"/>
        <v>4.643223682080375E-3</v>
      </c>
      <c r="AQ238" s="42">
        <f>'Surv-rate CEA'!AI236*UPFS+'Surv-rate CEA'!AH236*UPD</f>
        <v>9.8295328044669429E-3</v>
      </c>
      <c r="AR238" s="12">
        <f t="shared" si="102"/>
        <v>6.6249454166936199E-3</v>
      </c>
      <c r="AS238" s="42">
        <f>AQ238-'Surv-rate CEA'!AH236*UPD</f>
        <v>5.5324200007145219E-5</v>
      </c>
      <c r="AT238" s="12">
        <f t="shared" si="103"/>
        <v>3.7287611991387448E-5</v>
      </c>
      <c r="AU238" s="12">
        <f>'Surv-rate CEA'!AL236*UPFS+'Surv-rate CEA'!AK236*UPD</f>
        <v>2.2826997199307381E-2</v>
      </c>
      <c r="AV238" s="12">
        <f t="shared" si="104"/>
        <v>1.5385025258138974E-2</v>
      </c>
      <c r="AW238" s="12">
        <f>AU238-'Surv-rate CEA'!AK236*UPD</f>
        <v>1.6140651713554815E-2</v>
      </c>
      <c r="AX238" s="12">
        <f t="shared" si="105"/>
        <v>1.0878537029101647E-2</v>
      </c>
      <c r="AY238" s="12">
        <f>'Surv-rate CEA'!AO236*UPFS+'Surv-rate CEA'!AN236*UPD</f>
        <v>1.2080682802618309E-2</v>
      </c>
      <c r="AZ238" s="12">
        <f t="shared" si="106"/>
        <v>8.1421839425943957E-3</v>
      </c>
      <c r="BA238" s="12">
        <f>AY238-'Surv-rate CEA'!AN236*UPD</f>
        <v>8.2775402198233435E-4</v>
      </c>
      <c r="BB238" s="12">
        <f t="shared" si="107"/>
        <v>5.5789276287775353E-4</v>
      </c>
    </row>
    <row r="239" spans="1:54">
      <c r="A239" s="12">
        <v>234</v>
      </c>
      <c r="B239" s="12">
        <f t="shared" si="108"/>
        <v>13.405479452054795</v>
      </c>
      <c r="C239" s="12">
        <f>'Surv-rate CEA'!D237*Parameter!$D$57+'Surv-rate CEA'!E237*Parameter!$D$58</f>
        <v>2.4745697292811387E-2</v>
      </c>
      <c r="D239" s="12">
        <f t="shared" si="82"/>
        <v>1.6649858386419466E-2</v>
      </c>
      <c r="E239" s="12">
        <f>C239-'Surv-rate CEA'!E237*Parameter!$D$58</f>
        <v>7.7153238647221373E-4</v>
      </c>
      <c r="F239" s="12">
        <f t="shared" si="83"/>
        <v>5.1911671040404833E-4</v>
      </c>
      <c r="G239" s="12">
        <f>'Surv-rate CEA'!G237*Parameter!$D$57+'Surv-rate CEA'!H237*Parameter!$D$58</f>
        <v>9.7408658991644057E-3</v>
      </c>
      <c r="H239" s="12">
        <f t="shared" si="84"/>
        <v>6.5540298122576746E-3</v>
      </c>
      <c r="I239" s="12">
        <f>G239-'Surv-rate CEA'!H237*Parameter!$D$58</f>
        <v>5.4290614179745497E-5</v>
      </c>
      <c r="J239" s="12">
        <f t="shared" si="85"/>
        <v>3.6528816590150831E-5</v>
      </c>
      <c r="K239" s="12">
        <f>'Surv-rate CEA'!K237*Parameter!$D$57+'Surv-rate CEA'!J237*Parameter!$D$58</f>
        <v>2.2790592236589774E-2</v>
      </c>
      <c r="L239" s="12">
        <f t="shared" si="86"/>
        <v>1.5334388390505511E-2</v>
      </c>
      <c r="M239" s="12">
        <f>K239-'Surv-rate CEA'!J237*Parameter!$D$58</f>
        <v>1.6469364770595185E-3</v>
      </c>
      <c r="N239" s="12">
        <f t="shared" si="87"/>
        <v>1.1081223046576025E-3</v>
      </c>
      <c r="O239" s="12">
        <f>'Surv-rate CEA'!N237*Parameter!$D$57+'Surv-rate CEA'!M237*Parameter!$D$58</f>
        <v>9.7920978871931796E-3</v>
      </c>
      <c r="P239" s="12">
        <f t="shared" si="88"/>
        <v>6.5885006673497889E-3</v>
      </c>
      <c r="Q239" s="12">
        <f>O239-'Surv-rate CEA'!M237*Parameter!$D$58</f>
        <v>5.4290614179745497E-5</v>
      </c>
      <c r="R239" s="12">
        <f t="shared" si="89"/>
        <v>3.6528816590150831E-5</v>
      </c>
      <c r="S239" s="12">
        <f>'Surv-rate CEA'!Q237*Parameter!$D$57+'Surv-rate CEA'!P237*Parameter!$D$58</f>
        <v>2.2790592236589774E-2</v>
      </c>
      <c r="T239" s="12">
        <f t="shared" si="90"/>
        <v>1.5334388390505511E-2</v>
      </c>
      <c r="U239" s="12">
        <f>S239-'Surv-rate CEA'!P237*Parameter!$D$58</f>
        <v>1.6469364770595185E-3</v>
      </c>
      <c r="V239" s="12">
        <f t="shared" si="91"/>
        <v>1.1081223046576025E-3</v>
      </c>
      <c r="W239" s="12">
        <f>'Surv-rate CEA'!T237*UPFS+'Surv-rate CEA'!S237*UPD</f>
        <v>9.7408658991644057E-3</v>
      </c>
      <c r="X239" s="12">
        <f t="shared" si="92"/>
        <v>6.5540298122576746E-3</v>
      </c>
      <c r="Y239" s="12">
        <f>W239-'Surv-rate CEA'!S237*UPD</f>
        <v>5.4290614179745497E-5</v>
      </c>
      <c r="Z239" s="12">
        <f t="shared" si="93"/>
        <v>3.6528816590150831E-5</v>
      </c>
      <c r="AA239" s="12">
        <f>'Surv-rate CEA'!W237*UPFS+'Surv-rate CEA'!V237*UPD</f>
        <v>2.7257512451392813E-2</v>
      </c>
      <c r="AB239" s="12">
        <f t="shared" si="94"/>
        <v>1.8339904384654139E-2</v>
      </c>
      <c r="AC239" s="12">
        <f>AA239-'Surv-rate CEA'!V237*UPD</f>
        <v>1.0656975481629815E-2</v>
      </c>
      <c r="AD239" s="12">
        <f t="shared" si="95"/>
        <v>7.1704236294940129E-3</v>
      </c>
      <c r="AE239" s="12">
        <f>'Surv-rate CEA'!Z237*UPFS+'Surv-rate CEA'!Y237*UPD</f>
        <v>2.2790592236589774E-2</v>
      </c>
      <c r="AF239" s="12">
        <f t="shared" si="96"/>
        <v>1.5334388390505511E-2</v>
      </c>
      <c r="AG239" s="12">
        <f>AE239-'Surv-rate CEA'!Y237*UPD</f>
        <v>1.6469364770595185E-3</v>
      </c>
      <c r="AH239" s="12">
        <f t="shared" si="97"/>
        <v>1.1081223046576025E-3</v>
      </c>
      <c r="AI239" s="12">
        <f>'Surv-rate CEA'!AC237*UPFS+'Surv-rate CEA'!AB237*UPD</f>
        <v>1.1976729623209816E-2</v>
      </c>
      <c r="AJ239" s="12">
        <f t="shared" si="98"/>
        <v>8.0584050552015406E-3</v>
      </c>
      <c r="AK239" s="12">
        <f>AI239-'Surv-rate CEA'!AB237*UPD</f>
        <v>8.1668271265656484E-4</v>
      </c>
      <c r="AL239" s="12">
        <f t="shared" si="99"/>
        <v>5.4949558913091592E-4</v>
      </c>
      <c r="AM239" s="12">
        <f>'Surv-rate CEA'!AF237*UPFS+'Surv-rate CEA'!AE237*UPD</f>
        <v>6.3047553354754898E-2</v>
      </c>
      <c r="AN239" s="12">
        <f t="shared" si="100"/>
        <v>4.2420822599807742E-2</v>
      </c>
      <c r="AO239" s="12">
        <f>AM239-'Surv-rate CEA'!AE237*UPD</f>
        <v>6.8258523164672902E-3</v>
      </c>
      <c r="AP239" s="12">
        <f t="shared" si="101"/>
        <v>4.5926963823649759E-3</v>
      </c>
      <c r="AQ239" s="42">
        <f>'Surv-rate CEA'!AI237*UPFS+'Surv-rate CEA'!AH237*UPD</f>
        <v>9.7408658991644057E-3</v>
      </c>
      <c r="AR239" s="12">
        <f t="shared" si="102"/>
        <v>6.5540298122576746E-3</v>
      </c>
      <c r="AS239" s="42">
        <f>AQ239-'Surv-rate CEA'!AH237*UPD</f>
        <v>5.4290614179745497E-5</v>
      </c>
      <c r="AT239" s="12">
        <f t="shared" si="103"/>
        <v>3.6528816590150831E-5</v>
      </c>
      <c r="AU239" s="12">
        <f>'Surv-rate CEA'!AL237*UPFS+'Surv-rate CEA'!AK237*UPD</f>
        <v>2.2659937113719872E-2</v>
      </c>
      <c r="AV239" s="12">
        <f t="shared" si="104"/>
        <v>1.5246478590773336E-2</v>
      </c>
      <c r="AW239" s="12">
        <f>AU239-'Surv-rate CEA'!AK237*UPD</f>
        <v>1.6019350772333248E-2</v>
      </c>
      <c r="AX239" s="12">
        <f t="shared" si="105"/>
        <v>1.0778436293214087E-2</v>
      </c>
      <c r="AY239" s="12">
        <f>'Surv-rate CEA'!AO237*UPFS+'Surv-rate CEA'!AN237*UPD</f>
        <v>1.1976729623209816E-2</v>
      </c>
      <c r="AZ239" s="12">
        <f t="shared" si="106"/>
        <v>8.0584050552015406E-3</v>
      </c>
      <c r="BA239" s="12">
        <f>AY239-'Surv-rate CEA'!AN237*UPD</f>
        <v>8.1668271265656484E-4</v>
      </c>
      <c r="BB239" s="12">
        <f t="shared" si="107"/>
        <v>5.4949558913091592E-4</v>
      </c>
    </row>
    <row r="240" spans="1:54">
      <c r="A240" s="12">
        <v>235</v>
      </c>
      <c r="B240" s="12">
        <f t="shared" si="108"/>
        <v>13.463013698630137</v>
      </c>
      <c r="C240" s="12">
        <f>'Surv-rate CEA'!D238*Parameter!$D$57+'Surv-rate CEA'!E238*Parameter!$D$58</f>
        <v>2.4571718180824292E-2</v>
      </c>
      <c r="D240" s="12">
        <f t="shared" si="82"/>
        <v>1.6504706037334671E-2</v>
      </c>
      <c r="E240" s="12">
        <f>C240-'Surv-rate CEA'!E238*Parameter!$D$58</f>
        <v>7.6115970911962497E-4</v>
      </c>
      <c r="F240" s="12">
        <f t="shared" si="83"/>
        <v>5.1126735029406658E-4</v>
      </c>
      <c r="G240" s="12">
        <f>'Surv-rate CEA'!G238*Parameter!$D$57+'Surv-rate CEA'!H238*Parameter!$D$58</f>
        <v>9.6532631083789053E-3</v>
      </c>
      <c r="H240" s="12">
        <f t="shared" si="84"/>
        <v>6.4840508397649476E-3</v>
      </c>
      <c r="I240" s="12">
        <f>G240-'Surv-rate CEA'!H238*Parameter!$D$58</f>
        <v>5.3279526007515149E-5</v>
      </c>
      <c r="J240" s="12">
        <f t="shared" si="85"/>
        <v>3.5787603784615175E-5</v>
      </c>
      <c r="K240" s="12">
        <f>'Surv-rate CEA'!K238*Parameter!$D$57+'Surv-rate CEA'!J238*Parameter!$D$58</f>
        <v>2.262608717262151E-2</v>
      </c>
      <c r="L240" s="12">
        <f t="shared" si="86"/>
        <v>1.5197834958511614E-2</v>
      </c>
      <c r="M240" s="12">
        <f>K240-'Surv-rate CEA'!J238*Parameter!$D$58</f>
        <v>1.6272400743806842E-3</v>
      </c>
      <c r="N240" s="12">
        <f t="shared" si="87"/>
        <v>1.0930094054547243E-3</v>
      </c>
      <c r="O240" s="12">
        <f>'Surv-rate CEA'!N238*Parameter!$D$57+'Surv-rate CEA'!M238*Parameter!$D$58</f>
        <v>9.7035409709493765E-3</v>
      </c>
      <c r="P240" s="12">
        <f t="shared" si="88"/>
        <v>6.5178222405194433E-3</v>
      </c>
      <c r="Q240" s="12">
        <f>O240-'Surv-rate CEA'!M238*Parameter!$D$58</f>
        <v>5.3279526007515149E-5</v>
      </c>
      <c r="R240" s="12">
        <f t="shared" si="89"/>
        <v>3.5787603784615175E-5</v>
      </c>
      <c r="S240" s="12">
        <f>'Surv-rate CEA'!Q238*Parameter!$D$57+'Surv-rate CEA'!P238*Parameter!$D$58</f>
        <v>2.262608717262151E-2</v>
      </c>
      <c r="T240" s="12">
        <f t="shared" si="90"/>
        <v>1.5197834958511614E-2</v>
      </c>
      <c r="U240" s="12">
        <f>S240-'Surv-rate CEA'!P238*Parameter!$D$58</f>
        <v>1.6272400743806842E-3</v>
      </c>
      <c r="V240" s="12">
        <f t="shared" si="91"/>
        <v>1.0930094054547243E-3</v>
      </c>
      <c r="W240" s="12">
        <f>'Surv-rate CEA'!T238*UPFS+'Surv-rate CEA'!S238*UPD</f>
        <v>9.6532631083789053E-3</v>
      </c>
      <c r="X240" s="12">
        <f t="shared" si="92"/>
        <v>6.4840508397649476E-3</v>
      </c>
      <c r="Y240" s="12">
        <f>W240-'Surv-rate CEA'!S238*UPD</f>
        <v>5.3279526007515149E-5</v>
      </c>
      <c r="Z240" s="12">
        <f t="shared" si="93"/>
        <v>3.5787603784615175E-5</v>
      </c>
      <c r="AA240" s="12">
        <f>'Surv-rate CEA'!W238*UPFS+'Surv-rate CEA'!V238*UPD</f>
        <v>2.7069719472604219E-2</v>
      </c>
      <c r="AB240" s="12">
        <f t="shared" si="94"/>
        <v>1.8182601604030728E-2</v>
      </c>
      <c r="AC240" s="12">
        <f>AA240-'Surv-rate CEA'!V238*UPD</f>
        <v>1.0568592100017652E-2</v>
      </c>
      <c r="AD240" s="12">
        <f t="shared" si="95"/>
        <v>7.0988729626329013E-3</v>
      </c>
      <c r="AE240" s="12">
        <f>'Surv-rate CEA'!Z238*UPFS+'Surv-rate CEA'!Y238*UPD</f>
        <v>2.262608717262151E-2</v>
      </c>
      <c r="AF240" s="12">
        <f t="shared" si="96"/>
        <v>1.5197834958511614E-2</v>
      </c>
      <c r="AG240" s="12">
        <f>AE240-'Surv-rate CEA'!Y238*UPD</f>
        <v>1.6272400743806842E-3</v>
      </c>
      <c r="AH240" s="12">
        <f t="shared" si="97"/>
        <v>1.0930094054547243E-3</v>
      </c>
      <c r="AI240" s="12">
        <f>'Surv-rate CEA'!AC238*UPFS+'Surv-rate CEA'!AB238*UPD</f>
        <v>1.1873981814661429E-2</v>
      </c>
      <c r="AJ240" s="12">
        <f t="shared" si="98"/>
        <v>7.9756970148137304E-3</v>
      </c>
      <c r="AK240" s="12">
        <f>AI240-'Surv-rate CEA'!AB238*UPD</f>
        <v>8.0579390756014072E-4</v>
      </c>
      <c r="AL240" s="12">
        <f t="shared" si="99"/>
        <v>5.4124792874004897E-4</v>
      </c>
      <c r="AM240" s="12">
        <f>'Surv-rate CEA'!AF238*UPFS+'Surv-rate CEA'!AE238*UPD</f>
        <v>6.2727919361082005E-2</v>
      </c>
      <c r="AN240" s="12">
        <f t="shared" si="100"/>
        <v>4.2134044586114562E-2</v>
      </c>
      <c r="AO240" s="12">
        <f>AM240-'Surv-rate CEA'!AE238*UPD</f>
        <v>6.7632638506961787E-3</v>
      </c>
      <c r="AP240" s="12">
        <f t="shared" si="101"/>
        <v>4.5428521069310066E-3</v>
      </c>
      <c r="AQ240" s="42">
        <f>'Surv-rate CEA'!AI238*UPFS+'Surv-rate CEA'!AH238*UPD</f>
        <v>9.6532631083789053E-3</v>
      </c>
      <c r="AR240" s="12">
        <f t="shared" si="102"/>
        <v>6.4840508397649476E-3</v>
      </c>
      <c r="AS240" s="42">
        <f>AQ240-'Surv-rate CEA'!AH238*UPD</f>
        <v>5.3279526007515149E-5</v>
      </c>
      <c r="AT240" s="12">
        <f t="shared" si="103"/>
        <v>3.5787603784615175E-5</v>
      </c>
      <c r="AU240" s="12">
        <f>'Surv-rate CEA'!AL238*UPFS+'Surv-rate CEA'!AK238*UPD</f>
        <v>2.249459943483435E-2</v>
      </c>
      <c r="AV240" s="12">
        <f t="shared" si="104"/>
        <v>1.5109515271474635E-2</v>
      </c>
      <c r="AW240" s="12">
        <f>AU240-'Surv-rate CEA'!AK238*UPD</f>
        <v>1.5899341963132304E-2</v>
      </c>
      <c r="AX240" s="12">
        <f t="shared" si="105"/>
        <v>1.0679512248897004E-2</v>
      </c>
      <c r="AY240" s="12">
        <f>'Surv-rate CEA'!AO238*UPFS+'Surv-rate CEA'!AN238*UPD</f>
        <v>1.1873981814661429E-2</v>
      </c>
      <c r="AZ240" s="12">
        <f t="shared" si="106"/>
        <v>7.9756970148137304E-3</v>
      </c>
      <c r="BA240" s="12">
        <f>AY240-'Surv-rate CEA'!AN238*UPD</f>
        <v>8.0579390756014072E-4</v>
      </c>
      <c r="BB240" s="12">
        <f t="shared" si="107"/>
        <v>5.4124792874004897E-4</v>
      </c>
    </row>
    <row r="241" spans="1:54">
      <c r="A241" s="12">
        <v>236</v>
      </c>
      <c r="B241" s="12">
        <f t="shared" si="108"/>
        <v>13.520547945205479</v>
      </c>
      <c r="C241" s="12">
        <f>'Surv-rate CEA'!D239*Parameter!$D$57+'Surv-rate CEA'!E239*Parameter!$D$58</f>
        <v>2.4399481715996263E-2</v>
      </c>
      <c r="D241" s="12">
        <f t="shared" si="82"/>
        <v>1.6361167439580746E-2</v>
      </c>
      <c r="E241" s="12">
        <f>C241-'Surv-rate CEA'!E239*Parameter!$D$58</f>
        <v>7.5095860703746145E-4</v>
      </c>
      <c r="F241" s="12">
        <f t="shared" si="83"/>
        <v>5.0355821705340474E-4</v>
      </c>
      <c r="G241" s="12">
        <f>'Surv-rate CEA'!G239*Parameter!$D$57+'Surv-rate CEA'!H239*Parameter!$D$58</f>
        <v>9.5667082938007443E-3</v>
      </c>
      <c r="H241" s="12">
        <f t="shared" si="84"/>
        <v>6.4149934847953704E-3</v>
      </c>
      <c r="I241" s="12">
        <f>G241-'Surv-rate CEA'!H239*Parameter!$D$58</f>
        <v>5.2290374505879408E-5</v>
      </c>
      <c r="J241" s="12">
        <f t="shared" si="85"/>
        <v>3.5063514165064908E-5</v>
      </c>
      <c r="K241" s="12">
        <f>'Surv-rate CEA'!K239*Parameter!$D$57+'Surv-rate CEA'!J239*Parameter!$D$58</f>
        <v>2.2463261037999352E-2</v>
      </c>
      <c r="L241" s="12">
        <f t="shared" si="86"/>
        <v>1.5062827127215937E-2</v>
      </c>
      <c r="M241" s="12">
        <f>K241-'Surv-rate CEA'!J239*Parameter!$D$58</f>
        <v>1.6078403632387855E-3</v>
      </c>
      <c r="N241" s="12">
        <f t="shared" si="87"/>
        <v>1.0781436140842216E-3</v>
      </c>
      <c r="O241" s="12">
        <f>'Surv-rate CEA'!N239*Parameter!$D$57+'Surv-rate CEA'!M239*Parameter!$D$58</f>
        <v>9.6160527317147408E-3</v>
      </c>
      <c r="P241" s="12">
        <f t="shared" si="88"/>
        <v>6.4480815897116983E-3</v>
      </c>
      <c r="Q241" s="12">
        <f>O241-'Surv-rate CEA'!M239*Parameter!$D$58</f>
        <v>5.2290374505879408E-5</v>
      </c>
      <c r="R241" s="12">
        <f t="shared" si="89"/>
        <v>3.5063514165064908E-5</v>
      </c>
      <c r="S241" s="12">
        <f>'Surv-rate CEA'!Q239*Parameter!$D$57+'Surv-rate CEA'!P239*Parameter!$D$58</f>
        <v>2.2463261037999352E-2</v>
      </c>
      <c r="T241" s="12">
        <f t="shared" si="90"/>
        <v>1.5062827127215937E-2</v>
      </c>
      <c r="U241" s="12">
        <f>S241-'Surv-rate CEA'!P239*Parameter!$D$58</f>
        <v>1.6078403632387855E-3</v>
      </c>
      <c r="V241" s="12">
        <f t="shared" si="91"/>
        <v>1.0781436140842216E-3</v>
      </c>
      <c r="W241" s="12">
        <f>'Surv-rate CEA'!T239*UPFS+'Surv-rate CEA'!S239*UPD</f>
        <v>9.5667082938007443E-3</v>
      </c>
      <c r="X241" s="12">
        <f t="shared" si="92"/>
        <v>6.4149934847953704E-3</v>
      </c>
      <c r="Y241" s="12">
        <f>W241-'Surv-rate CEA'!S239*UPD</f>
        <v>5.2290374505879408E-5</v>
      </c>
      <c r="Z241" s="12">
        <f t="shared" si="93"/>
        <v>3.5063514165064908E-5</v>
      </c>
      <c r="AA241" s="12">
        <f>'Surv-rate CEA'!W239*UPFS+'Surv-rate CEA'!V239*UPD</f>
        <v>2.6883781069423907E-2</v>
      </c>
      <c r="AB241" s="12">
        <f t="shared" si="94"/>
        <v>1.8027024041150457E-2</v>
      </c>
      <c r="AC241" s="12">
        <f>AA241-'Surv-rate CEA'!V239*UPD</f>
        <v>1.0481217577141638E-2</v>
      </c>
      <c r="AD241" s="12">
        <f t="shared" si="95"/>
        <v>7.0282212444646259E-3</v>
      </c>
      <c r="AE241" s="12">
        <f>'Surv-rate CEA'!Z239*UPFS+'Surv-rate CEA'!Y239*UPD</f>
        <v>2.2463261037999352E-2</v>
      </c>
      <c r="AF241" s="12">
        <f t="shared" si="96"/>
        <v>1.5062827127215937E-2</v>
      </c>
      <c r="AG241" s="12">
        <f>AE241-'Surv-rate CEA'!Y239*UPD</f>
        <v>1.6078403632387855E-3</v>
      </c>
      <c r="AH241" s="12">
        <f t="shared" si="97"/>
        <v>1.0781436140842216E-3</v>
      </c>
      <c r="AI241" s="12">
        <f>'Surv-rate CEA'!AC239*UPFS+'Surv-rate CEA'!AB239*UPD</f>
        <v>1.177242156484452E-2</v>
      </c>
      <c r="AJ241" s="12">
        <f t="shared" si="98"/>
        <v>7.8940431044269756E-3</v>
      </c>
      <c r="AK241" s="12">
        <f>AI241-'Surv-rate CEA'!AB239*UPD</f>
        <v>7.950840089847571E-4</v>
      </c>
      <c r="AL241" s="12">
        <f t="shared" si="99"/>
        <v>5.3314667708717677E-4</v>
      </c>
      <c r="AM241" s="12">
        <f>'Surv-rate CEA'!AF239*UPFS+'Surv-rate CEA'!AE239*UPD</f>
        <v>6.2410866554227944E-2</v>
      </c>
      <c r="AN241" s="12">
        <f t="shared" si="100"/>
        <v>4.1849849502074134E-2</v>
      </c>
      <c r="AO241" s="12">
        <f>AM241-'Surv-rate CEA'!AE239*UPD</f>
        <v>6.7014443651267075E-3</v>
      </c>
      <c r="AP241" s="12">
        <f t="shared" si="101"/>
        <v>4.4936796043905667E-3</v>
      </c>
      <c r="AQ241" s="42">
        <f>'Surv-rate CEA'!AI239*UPFS+'Surv-rate CEA'!AH239*UPD</f>
        <v>9.5667082938007443E-3</v>
      </c>
      <c r="AR241" s="12">
        <f t="shared" si="102"/>
        <v>6.4149934847953704E-3</v>
      </c>
      <c r="AS241" s="42">
        <f>AQ241-'Surv-rate CEA'!AH239*UPD</f>
        <v>5.2290374505879408E-5</v>
      </c>
      <c r="AT241" s="12">
        <f t="shared" si="103"/>
        <v>3.5063514165064908E-5</v>
      </c>
      <c r="AU241" s="12">
        <f>'Surv-rate CEA'!AL239*UPFS+'Surv-rate CEA'!AK239*UPD</f>
        <v>2.2330960880290806E-2</v>
      </c>
      <c r="AV241" s="12">
        <f t="shared" si="104"/>
        <v>1.497411274148645E-2</v>
      </c>
      <c r="AW241" s="12">
        <f>AU241-'Surv-rate CEA'!AK239*UPD</f>
        <v>1.5780607212162331E-2</v>
      </c>
      <c r="AX241" s="12">
        <f t="shared" si="105"/>
        <v>1.0581747592088195E-2</v>
      </c>
      <c r="AY241" s="12">
        <f>'Surv-rate CEA'!AO239*UPFS+'Surv-rate CEA'!AN239*UPD</f>
        <v>1.177242156484452E-2</v>
      </c>
      <c r="AZ241" s="12">
        <f t="shared" si="106"/>
        <v>7.8940431044269756E-3</v>
      </c>
      <c r="BA241" s="12">
        <f>AY241-'Surv-rate CEA'!AN239*UPD</f>
        <v>7.950840089847571E-4</v>
      </c>
      <c r="BB241" s="12">
        <f t="shared" si="107"/>
        <v>5.3314667708717677E-4</v>
      </c>
    </row>
    <row r="242" spans="1:54">
      <c r="A242" s="12">
        <v>237</v>
      </c>
      <c r="B242" s="12">
        <f t="shared" si="108"/>
        <v>13.578082191780823</v>
      </c>
      <c r="C242" s="12">
        <f>'Surv-rate CEA'!D240*Parameter!$D$57+'Surv-rate CEA'!E240*Parameter!$D$58</f>
        <v>2.422896484811092E-2</v>
      </c>
      <c r="D242" s="12">
        <f t="shared" si="82"/>
        <v>1.621922011235798E-2</v>
      </c>
      <c r="E242" s="12">
        <f>C242-'Surv-rate CEA'!E240*Parameter!$D$58</f>
        <v>7.4092569064531863E-4</v>
      </c>
      <c r="F242" s="12">
        <f t="shared" si="83"/>
        <v>4.9598639227107708E-4</v>
      </c>
      <c r="G242" s="12">
        <f>'Surv-rate CEA'!G240*Parameter!$D$57+'Surv-rate CEA'!H240*Parameter!$D$58</f>
        <v>9.4811856149818255E-3</v>
      </c>
      <c r="H242" s="12">
        <f t="shared" si="84"/>
        <v>6.3468430194822002E-3</v>
      </c>
      <c r="I242" s="12">
        <f>G242-'Surv-rate CEA'!H240*Parameter!$D$58</f>
        <v>5.1322614492322824E-5</v>
      </c>
      <c r="J242" s="12">
        <f t="shared" si="85"/>
        <v>3.4356101732409709E-5</v>
      </c>
      <c r="K242" s="12">
        <f>'Surv-rate CEA'!K240*Parameter!$D$57+'Surv-rate CEA'!J240*Parameter!$D$58</f>
        <v>2.2302091312789683E-2</v>
      </c>
      <c r="L242" s="12">
        <f t="shared" si="86"/>
        <v>1.4929343050173493E-2</v>
      </c>
      <c r="M242" s="12">
        <f>K242-'Surv-rate CEA'!J240*Parameter!$D$58</f>
        <v>1.5887319145469619E-3</v>
      </c>
      <c r="N242" s="12">
        <f t="shared" si="87"/>
        <v>1.0635201620499343E-3</v>
      </c>
      <c r="O242" s="12">
        <f>'Surv-rate CEA'!N240*Parameter!$D$57+'Surv-rate CEA'!M240*Parameter!$D$58</f>
        <v>9.5296168145731722E-3</v>
      </c>
      <c r="P242" s="12">
        <f t="shared" si="88"/>
        <v>6.3792635661874316E-3</v>
      </c>
      <c r="Q242" s="12">
        <f>O242-'Surv-rate CEA'!M240*Parameter!$D$58</f>
        <v>5.1322614492322824E-5</v>
      </c>
      <c r="R242" s="12">
        <f t="shared" si="89"/>
        <v>3.4356101732409709E-5</v>
      </c>
      <c r="S242" s="12">
        <f>'Surv-rate CEA'!Q240*Parameter!$D$57+'Surv-rate CEA'!P240*Parameter!$D$58</f>
        <v>2.2302091312789683E-2</v>
      </c>
      <c r="T242" s="12">
        <f t="shared" si="90"/>
        <v>1.4929343050173493E-2</v>
      </c>
      <c r="U242" s="12">
        <f>S242-'Surv-rate CEA'!P240*Parameter!$D$58</f>
        <v>1.5887319145469619E-3</v>
      </c>
      <c r="V242" s="12">
        <f t="shared" si="91"/>
        <v>1.0635201620499343E-3</v>
      </c>
      <c r="W242" s="12">
        <f>'Surv-rate CEA'!T240*UPFS+'Surv-rate CEA'!S240*UPD</f>
        <v>9.4811856149818255E-3</v>
      </c>
      <c r="X242" s="12">
        <f t="shared" si="92"/>
        <v>6.3468430194822002E-3</v>
      </c>
      <c r="Y242" s="12">
        <f>W242-'Surv-rate CEA'!S240*UPD</f>
        <v>5.1322614492322824E-5</v>
      </c>
      <c r="Z242" s="12">
        <f t="shared" si="93"/>
        <v>3.4356101732409709E-5</v>
      </c>
      <c r="AA242" s="12">
        <f>'Surv-rate CEA'!W240*UPFS+'Surv-rate CEA'!V240*UPD</f>
        <v>2.6699672972315576E-2</v>
      </c>
      <c r="AB242" s="12">
        <f t="shared" si="94"/>
        <v>1.7873147927726072E-2</v>
      </c>
      <c r="AC242" s="12">
        <f>AA242-'Surv-rate CEA'!V240*UPD</f>
        <v>1.0394837065213994E-2</v>
      </c>
      <c r="AD242" s="12">
        <f t="shared" si="95"/>
        <v>6.9584545377698254E-3</v>
      </c>
      <c r="AE242" s="12">
        <f>'Surv-rate CEA'!Z240*UPFS+'Surv-rate CEA'!Y240*UPD</f>
        <v>2.2302091312789683E-2</v>
      </c>
      <c r="AF242" s="12">
        <f t="shared" si="96"/>
        <v>1.4929343050173493E-2</v>
      </c>
      <c r="AG242" s="12">
        <f>AE242-'Surv-rate CEA'!Y240*UPD</f>
        <v>1.5887319145469619E-3</v>
      </c>
      <c r="AH242" s="12">
        <f t="shared" si="97"/>
        <v>1.0635201620499343E-3</v>
      </c>
      <c r="AI242" s="12">
        <f>'Surv-rate CEA'!AC240*UPFS+'Surv-rate CEA'!AB240*UPD</f>
        <v>1.1672031383819123E-2</v>
      </c>
      <c r="AJ242" s="12">
        <f t="shared" si="98"/>
        <v>7.8134269193622964E-3</v>
      </c>
      <c r="AK242" s="12">
        <f>AI242-'Surv-rate CEA'!AB240*UPD</f>
        <v>7.8454950206702234E-4</v>
      </c>
      <c r="AL242" s="12">
        <f t="shared" si="99"/>
        <v>5.2518880368337365E-4</v>
      </c>
      <c r="AM242" s="12">
        <f>'Surv-rate CEA'!AF240*UPFS+'Surv-rate CEA'!AE240*UPD</f>
        <v>6.2096365598081571E-2</v>
      </c>
      <c r="AN242" s="12">
        <f t="shared" si="100"/>
        <v>4.1568206818842469E-2</v>
      </c>
      <c r="AO242" s="12">
        <f>AM242-'Surv-rate CEA'!AE240*UPD</f>
        <v>6.6403818864805564E-3</v>
      </c>
      <c r="AP242" s="12">
        <f t="shared" si="101"/>
        <v>4.4451678444422009E-3</v>
      </c>
      <c r="AQ242" s="42">
        <f>'Surv-rate CEA'!AI240*UPFS+'Surv-rate CEA'!AH240*UPD</f>
        <v>9.4811856149818255E-3</v>
      </c>
      <c r="AR242" s="12">
        <f t="shared" si="102"/>
        <v>6.3468430194822002E-3</v>
      </c>
      <c r="AS242" s="42">
        <f>AQ242-'Surv-rate CEA'!AH240*UPD</f>
        <v>5.1322614492322824E-5</v>
      </c>
      <c r="AT242" s="12">
        <f t="shared" si="103"/>
        <v>3.4356101732409709E-5</v>
      </c>
      <c r="AU242" s="12">
        <f>'Surv-rate CEA'!AL240*UPFS+'Surv-rate CEA'!AK240*UPD</f>
        <v>2.2168998560332803E-2</v>
      </c>
      <c r="AV242" s="12">
        <f t="shared" si="104"/>
        <v>1.484024883335531E-2</v>
      </c>
      <c r="AW242" s="12">
        <f>AU242-'Surv-rate CEA'!AK240*UPD</f>
        <v>1.5663128760917674E-2</v>
      </c>
      <c r="AX242" s="12">
        <f t="shared" si="105"/>
        <v>1.0485125328882383E-2</v>
      </c>
      <c r="AY242" s="12">
        <f>'Surv-rate CEA'!AO240*UPFS+'Surv-rate CEA'!AN240*UPD</f>
        <v>1.1672031383819123E-2</v>
      </c>
      <c r="AZ242" s="12">
        <f t="shared" si="106"/>
        <v>7.8134269193622964E-3</v>
      </c>
      <c r="BA242" s="12">
        <f>AY242-'Surv-rate CEA'!AN240*UPD</f>
        <v>7.8454950206702234E-4</v>
      </c>
      <c r="BB242" s="12">
        <f t="shared" si="107"/>
        <v>5.2518880368337365E-4</v>
      </c>
    </row>
    <row r="243" spans="1:54">
      <c r="A243" s="12">
        <v>238</v>
      </c>
      <c r="B243" s="12">
        <f t="shared" si="108"/>
        <v>13.635616438356164</v>
      </c>
      <c r="C243" s="12">
        <f>'Surv-rate CEA'!D241*Parameter!$D$57+'Surv-rate CEA'!E241*Parameter!$D$58</f>
        <v>2.4060144909154035E-2</v>
      </c>
      <c r="D243" s="12">
        <f t="shared" si="82"/>
        <v>1.6078841957834569E-2</v>
      </c>
      <c r="E243" s="12">
        <f>C243-'Surv-rate CEA'!E241*Parameter!$D$58</f>
        <v>7.3105764850902102E-4</v>
      </c>
      <c r="F243" s="12">
        <f t="shared" si="83"/>
        <v>4.885490273157302E-4</v>
      </c>
      <c r="G243" s="12">
        <f>'Surv-rate CEA'!G241*Parameter!$D$57+'Surv-rate CEA'!H241*Parameter!$D$58</f>
        <v>9.3966795228315591E-3</v>
      </c>
      <c r="H243" s="12">
        <f t="shared" si="84"/>
        <v>6.279584996121342E-3</v>
      </c>
      <c r="I243" s="12">
        <f>G243-'Surv-rate CEA'!H241*Parameter!$D$58</f>
        <v>5.037571608940139E-5</v>
      </c>
      <c r="J243" s="12">
        <f t="shared" si="85"/>
        <v>3.3664933464555275E-5</v>
      </c>
      <c r="K243" s="12">
        <f>'Surv-rate CEA'!K241*Parameter!$D$57+'Surv-rate CEA'!J241*Parameter!$D$58</f>
        <v>2.2142555854513211E-2</v>
      </c>
      <c r="L243" s="12">
        <f t="shared" si="86"/>
        <v>1.4797361257445582E-2</v>
      </c>
      <c r="M243" s="12">
        <f>K243-'Surv-rate CEA'!J241*Parameter!$D$58</f>
        <v>1.5699094166301414E-3</v>
      </c>
      <c r="N243" s="12">
        <f t="shared" si="87"/>
        <v>1.0491343877363137E-3</v>
      </c>
      <c r="O243" s="12">
        <f>'Surv-rate CEA'!N241*Parameter!$D$57+'Surv-rate CEA'!M241*Parameter!$D$58</f>
        <v>9.4442171704088827E-3</v>
      </c>
      <c r="P243" s="12">
        <f t="shared" si="88"/>
        <v>6.3113533136160641E-3</v>
      </c>
      <c r="Q243" s="12">
        <f>O243-'Surv-rate CEA'!M241*Parameter!$D$58</f>
        <v>5.037571608940139E-5</v>
      </c>
      <c r="R243" s="12">
        <f t="shared" si="89"/>
        <v>3.3664933464555275E-5</v>
      </c>
      <c r="S243" s="12">
        <f>'Surv-rate CEA'!Q241*Parameter!$D$57+'Surv-rate CEA'!P241*Parameter!$D$58</f>
        <v>2.2142555854513211E-2</v>
      </c>
      <c r="T243" s="12">
        <f t="shared" si="90"/>
        <v>1.4797361257445582E-2</v>
      </c>
      <c r="U243" s="12">
        <f>S243-'Surv-rate CEA'!P241*Parameter!$D$58</f>
        <v>1.5699094166301414E-3</v>
      </c>
      <c r="V243" s="12">
        <f t="shared" si="91"/>
        <v>1.0491343877363137E-3</v>
      </c>
      <c r="W243" s="12">
        <f>'Surv-rate CEA'!T241*UPFS+'Surv-rate CEA'!S241*UPD</f>
        <v>9.3966795228315591E-3</v>
      </c>
      <c r="X243" s="12">
        <f t="shared" si="92"/>
        <v>6.279584996121342E-3</v>
      </c>
      <c r="Y243" s="12">
        <f>W243-'Surv-rate CEA'!S241*UPD</f>
        <v>5.037571608940139E-5</v>
      </c>
      <c r="Z243" s="12">
        <f t="shared" si="93"/>
        <v>3.3664933464555275E-5</v>
      </c>
      <c r="AA243" s="12">
        <f>'Surv-rate CEA'!W241*UPFS+'Surv-rate CEA'!V241*UPD</f>
        <v>2.6517371310686086E-2</v>
      </c>
      <c r="AB243" s="12">
        <f t="shared" si="94"/>
        <v>1.7720949896669985E-2</v>
      </c>
      <c r="AC243" s="12">
        <f>AA243-'Surv-rate CEA'!V241*UPD</f>
        <v>1.0309435985715418E-2</v>
      </c>
      <c r="AD243" s="12">
        <f t="shared" si="95"/>
        <v>6.8895591657747403E-3</v>
      </c>
      <c r="AE243" s="12">
        <f>'Surv-rate CEA'!Z241*UPFS+'Surv-rate CEA'!Y241*UPD</f>
        <v>2.2142555854513211E-2</v>
      </c>
      <c r="AF243" s="12">
        <f t="shared" si="96"/>
        <v>1.4797361257445582E-2</v>
      </c>
      <c r="AG243" s="12">
        <f>AE243-'Surv-rate CEA'!Y241*UPD</f>
        <v>1.5699094166301414E-3</v>
      </c>
      <c r="AH243" s="12">
        <f t="shared" si="97"/>
        <v>1.0491343877363137E-3</v>
      </c>
      <c r="AI243" s="12">
        <f>'Surv-rate CEA'!AC241*UPFS+'Surv-rate CEA'!AB241*UPD</f>
        <v>1.157279409691102E-2</v>
      </c>
      <c r="AJ243" s="12">
        <f t="shared" si="98"/>
        <v>7.7338323604192981E-3</v>
      </c>
      <c r="AK243" s="12">
        <f>AI243-'Surv-rate CEA'!AB241*UPD</f>
        <v>7.7418695260115036E-4</v>
      </c>
      <c r="AL243" s="12">
        <f t="shared" si="99"/>
        <v>5.1737135015988295E-4</v>
      </c>
      <c r="AM243" s="12">
        <f>'Surv-rate CEA'!AF241*UPFS+'Surv-rate CEA'!AE241*UPD</f>
        <v>6.1784387591152026E-2</v>
      </c>
      <c r="AN243" s="12">
        <f t="shared" si="100"/>
        <v>4.1289086466048959E-2</v>
      </c>
      <c r="AO243" s="12">
        <f>AM243-'Surv-rate CEA'!AE241*UPD</f>
        <v>6.5800646685326702E-3</v>
      </c>
      <c r="AP243" s="12">
        <f t="shared" si="101"/>
        <v>4.3973060127919187E-3</v>
      </c>
      <c r="AQ243" s="42">
        <f>'Surv-rate CEA'!AI241*UPFS+'Surv-rate CEA'!AH241*UPD</f>
        <v>9.3966795228315591E-3</v>
      </c>
      <c r="AR243" s="12">
        <f t="shared" si="102"/>
        <v>6.279584996121342E-3</v>
      </c>
      <c r="AS243" s="42">
        <f>AQ243-'Surv-rate CEA'!AH241*UPD</f>
        <v>5.037571608940139E-5</v>
      </c>
      <c r="AT243" s="12">
        <f t="shared" si="103"/>
        <v>3.3664933464555275E-5</v>
      </c>
      <c r="AU243" s="12">
        <f>'Surv-rate CEA'!AL241*UPFS+'Surv-rate CEA'!AK241*UPD</f>
        <v>2.2008689969838135E-2</v>
      </c>
      <c r="AV243" s="12">
        <f t="shared" si="104"/>
        <v>1.4707901762859689E-2</v>
      </c>
      <c r="AW243" s="12">
        <f>AU243-'Surv-rate CEA'!AK241*UPD</f>
        <v>1.5546889159563195E-2</v>
      </c>
      <c r="AX243" s="12">
        <f t="shared" si="105"/>
        <v>1.038962876892238E-2</v>
      </c>
      <c r="AY243" s="12">
        <f>'Surv-rate CEA'!AO241*UPFS+'Surv-rate CEA'!AN241*UPD</f>
        <v>1.157279409691102E-2</v>
      </c>
      <c r="AZ243" s="12">
        <f t="shared" si="106"/>
        <v>7.7338323604192981E-3</v>
      </c>
      <c r="BA243" s="12">
        <f>AY243-'Surv-rate CEA'!AN241*UPD</f>
        <v>7.7418695260115036E-4</v>
      </c>
      <c r="BB243" s="12">
        <f t="shared" si="107"/>
        <v>5.1737135015988295E-4</v>
      </c>
    </row>
    <row r="244" spans="1:54">
      <c r="A244" s="12">
        <v>239</v>
      </c>
      <c r="B244" s="12">
        <f t="shared" si="108"/>
        <v>13.693150684931506</v>
      </c>
      <c r="C244" s="12">
        <f>'Surv-rate CEA'!D242*Parameter!$D$57+'Surv-rate CEA'!E242*Parameter!$D$58</f>
        <v>2.3892999605659666E-2</v>
      </c>
      <c r="D244" s="12">
        <f t="shared" si="82"/>
        <v>1.5940011253362408E-2</v>
      </c>
      <c r="E244" s="12">
        <f>C244-'Surv-rate CEA'!E242*Parameter!$D$58</f>
        <v>7.2135124527642966E-4</v>
      </c>
      <c r="F244" s="12">
        <f t="shared" si="83"/>
        <v>4.8124334144339072E-4</v>
      </c>
      <c r="G244" s="12">
        <f>'Surv-rate CEA'!G242*Parameter!$D$57+'Surv-rate CEA'!H242*Parameter!$D$58</f>
        <v>9.3131747532779665E-3</v>
      </c>
      <c r="H244" s="12">
        <f t="shared" si="84"/>
        <v>6.2132052409449995E-3</v>
      </c>
      <c r="I244" s="12">
        <f>G244-'Surv-rate CEA'!H242*Parameter!$D$58</f>
        <v>4.9449164245035995E-5</v>
      </c>
      <c r="J244" s="12">
        <f t="shared" si="85"/>
        <v>3.2989588898186298E-5</v>
      </c>
      <c r="K244" s="12">
        <f>'Surv-rate CEA'!K242*Parameter!$D$57+'Surv-rate CEA'!J242*Parameter!$D$58</f>
        <v>2.198463289052148E-2</v>
      </c>
      <c r="L244" s="12">
        <f t="shared" si="86"/>
        <v>1.4666860647875462E-2</v>
      </c>
      <c r="M244" s="12">
        <f>K244-'Surv-rate CEA'!J242*Parameter!$D$58</f>
        <v>1.5513676722875777E-3</v>
      </c>
      <c r="N244" s="12">
        <f t="shared" si="87"/>
        <v>1.0349817336668345E-3</v>
      </c>
      <c r="O244" s="12">
        <f>'Surv-rate CEA'!N242*Parameter!$D$57+'Surv-rate CEA'!M242*Parameter!$D$58</f>
        <v>9.3598380491148308E-3</v>
      </c>
      <c r="P244" s="12">
        <f t="shared" si="88"/>
        <v>6.2443362614545556E-3</v>
      </c>
      <c r="Q244" s="12">
        <f>O244-'Surv-rate CEA'!M242*Parameter!$D$58</f>
        <v>4.9449164245035995E-5</v>
      </c>
      <c r="R244" s="12">
        <f t="shared" si="89"/>
        <v>3.2989588898186298E-5</v>
      </c>
      <c r="S244" s="12">
        <f>'Surv-rate CEA'!Q242*Parameter!$D$57+'Surv-rate CEA'!P242*Parameter!$D$58</f>
        <v>2.198463289052148E-2</v>
      </c>
      <c r="T244" s="12">
        <f t="shared" si="90"/>
        <v>1.4666860647875462E-2</v>
      </c>
      <c r="U244" s="12">
        <f>S244-'Surv-rate CEA'!P242*Parameter!$D$58</f>
        <v>1.5513676722875777E-3</v>
      </c>
      <c r="V244" s="12">
        <f t="shared" si="91"/>
        <v>1.0349817336668345E-3</v>
      </c>
      <c r="W244" s="12">
        <f>'Surv-rate CEA'!T242*UPFS+'Surv-rate CEA'!S242*UPD</f>
        <v>9.3131747532779665E-3</v>
      </c>
      <c r="X244" s="12">
        <f t="shared" si="92"/>
        <v>6.2132052409449995E-3</v>
      </c>
      <c r="Y244" s="12">
        <f>W244-'Surv-rate CEA'!S242*UPD</f>
        <v>4.9449164245035995E-5</v>
      </c>
      <c r="Z244" s="12">
        <f t="shared" si="93"/>
        <v>3.2989588898186298E-5</v>
      </c>
      <c r="AA244" s="12">
        <f>'Surv-rate CEA'!W242*UPFS+'Surv-rate CEA'!V242*UPD</f>
        <v>2.6336852604955427E-2</v>
      </c>
      <c r="AB244" s="12">
        <f t="shared" si="94"/>
        <v>1.7570406974003125E-2</v>
      </c>
      <c r="AC244" s="12">
        <f>AA244-'Surv-rate CEA'!V242*UPD</f>
        <v>1.0225000023571743E-2</v>
      </c>
      <c r="AD244" s="12">
        <f t="shared" si="95"/>
        <v>6.821521706414666E-3</v>
      </c>
      <c r="AE244" s="12">
        <f>'Surv-rate CEA'!Z242*UPFS+'Surv-rate CEA'!Y242*UPD</f>
        <v>2.198463289052148E-2</v>
      </c>
      <c r="AF244" s="12">
        <f t="shared" si="96"/>
        <v>1.4666860647875462E-2</v>
      </c>
      <c r="AG244" s="12">
        <f>AE244-'Surv-rate CEA'!Y242*UPD</f>
        <v>1.5513676722875777E-3</v>
      </c>
      <c r="AH244" s="12">
        <f t="shared" si="97"/>
        <v>1.0349817336668345E-3</v>
      </c>
      <c r="AI244" s="12">
        <f>'Surv-rate CEA'!AC242*UPFS+'Surv-rate CEA'!AB242*UPD</f>
        <v>1.1474692837962347E-2</v>
      </c>
      <c r="AJ244" s="12">
        <f t="shared" si="98"/>
        <v>7.6552436272032875E-3</v>
      </c>
      <c r="AK244" s="12">
        <f>AI244-'Surv-rate CEA'!AB242*UPD</f>
        <v>7.6399300491689255E-4</v>
      </c>
      <c r="AL244" s="12">
        <f t="shared" si="99"/>
        <v>5.0969142832031622E-4</v>
      </c>
      <c r="AM244" s="12">
        <f>'Surv-rate CEA'!AF242*UPFS+'Surv-rate CEA'!AE242*UPD</f>
        <v>6.147490405859183E-2</v>
      </c>
      <c r="AN244" s="12">
        <f t="shared" si="100"/>
        <v>4.1012458823345532E-2</v>
      </c>
      <c r="AO244" s="12">
        <f>AM244-'Surv-rate CEA'!AE242*UPD</f>
        <v>6.5204811870189713E-3</v>
      </c>
      <c r="AP244" s="12">
        <f t="shared" si="101"/>
        <v>4.3500835062082474E-3</v>
      </c>
      <c r="AQ244" s="42">
        <f>'Surv-rate CEA'!AI242*UPFS+'Surv-rate CEA'!AH242*UPD</f>
        <v>9.3131747532779665E-3</v>
      </c>
      <c r="AR244" s="12">
        <f t="shared" si="102"/>
        <v>6.2132052409449995E-3</v>
      </c>
      <c r="AS244" s="42">
        <f>AQ244-'Surv-rate CEA'!AH242*UPD</f>
        <v>4.9449164245035995E-5</v>
      </c>
      <c r="AT244" s="12">
        <f t="shared" si="103"/>
        <v>3.2989588898186298E-5</v>
      </c>
      <c r="AU244" s="12">
        <f>'Surv-rate CEA'!AL242*UPFS+'Surv-rate CEA'!AK242*UPD</f>
        <v>2.1850012980540345E-2</v>
      </c>
      <c r="AV244" s="12">
        <f t="shared" si="104"/>
        <v>1.4577050121133662E-2</v>
      </c>
      <c r="AW244" s="12">
        <f>AU244-'Surv-rate CEA'!AK242*UPD</f>
        <v>1.5431871260483301E-2</v>
      </c>
      <c r="AX244" s="12">
        <f t="shared" si="105"/>
        <v>1.0295241518954201E-2</v>
      </c>
      <c r="AY244" s="12">
        <f>'Surv-rate CEA'!AO242*UPFS+'Surv-rate CEA'!AN242*UPD</f>
        <v>1.1474692837962347E-2</v>
      </c>
      <c r="AZ244" s="12">
        <f t="shared" si="106"/>
        <v>7.6552436272032875E-3</v>
      </c>
      <c r="BA244" s="12">
        <f>AY244-'Surv-rate CEA'!AN242*UPD</f>
        <v>7.6399300491689255E-4</v>
      </c>
      <c r="BB244" s="12">
        <f t="shared" si="107"/>
        <v>5.0969142832031622E-4</v>
      </c>
    </row>
    <row r="245" spans="1:54">
      <c r="A245" s="12">
        <v>240</v>
      </c>
      <c r="B245" s="12">
        <f t="shared" si="108"/>
        <v>13.75068493150685</v>
      </c>
      <c r="C245" s="12">
        <f>'Surv-rate CEA'!D243*Parameter!$D$57+'Surv-rate CEA'!E243*Parameter!$D$58</f>
        <v>2.3727507011235174E-2</v>
      </c>
      <c r="D245" s="12">
        <f t="shared" si="82"/>
        <v>1.5802706643876865E-2</v>
      </c>
      <c r="E245" s="12">
        <f>C245-'Surv-rate CEA'!E243*Parameter!$D$58</f>
        <v>7.1180331967480442E-4</v>
      </c>
      <c r="F245" s="12">
        <f t="shared" si="83"/>
        <v>4.7406661996274703E-4</v>
      </c>
      <c r="G245" s="12">
        <f>'Surv-rate CEA'!G243*Parameter!$D$57+'Surv-rate CEA'!H243*Parameter!$D$58</f>
        <v>9.2306563210877764E-3</v>
      </c>
      <c r="H245" s="12">
        <f t="shared" si="84"/>
        <v>6.1476898480538819E-3</v>
      </c>
      <c r="I245" s="12">
        <f>G245-'Surv-rate CEA'!H243*Parameter!$D$58</f>
        <v>4.854245826942799E-5</v>
      </c>
      <c r="J245" s="12">
        <f t="shared" si="85"/>
        <v>3.2329659725363303E-5</v>
      </c>
      <c r="K245" s="12">
        <f>'Surv-rate CEA'!K243*Parameter!$D$57+'Surv-rate CEA'!J243*Parameter!$D$58</f>
        <v>2.1828301010553008E-2</v>
      </c>
      <c r="L245" s="12">
        <f t="shared" si="86"/>
        <v>1.4537820481548069E-2</v>
      </c>
      <c r="M245" s="12">
        <f>K245-'Surv-rate CEA'!J243*Parameter!$D$58</f>
        <v>1.5331015959389946E-3</v>
      </c>
      <c r="N245" s="12">
        <f t="shared" si="87"/>
        <v>1.0210577438418463E-3</v>
      </c>
      <c r="O245" s="12">
        <f>'Surv-rate CEA'!N243*Parameter!$D$57+'Surv-rate CEA'!M243*Parameter!$D$58</f>
        <v>9.276463992975827E-3</v>
      </c>
      <c r="P245" s="12">
        <f t="shared" si="88"/>
        <v>6.1781981184989426E-3</v>
      </c>
      <c r="Q245" s="12">
        <f>O245-'Surv-rate CEA'!M243*Parameter!$D$58</f>
        <v>4.854245826942799E-5</v>
      </c>
      <c r="R245" s="12">
        <f t="shared" si="89"/>
        <v>3.2329659725363303E-5</v>
      </c>
      <c r="S245" s="12">
        <f>'Surv-rate CEA'!Q243*Parameter!$D$57+'Surv-rate CEA'!P243*Parameter!$D$58</f>
        <v>2.1828301010553008E-2</v>
      </c>
      <c r="T245" s="12">
        <f t="shared" si="90"/>
        <v>1.4537820481548069E-2</v>
      </c>
      <c r="U245" s="12">
        <f>S245-'Surv-rate CEA'!P243*Parameter!$D$58</f>
        <v>1.5331015959389946E-3</v>
      </c>
      <c r="V245" s="12">
        <f t="shared" si="91"/>
        <v>1.0210577438418463E-3</v>
      </c>
      <c r="W245" s="12">
        <f>'Surv-rate CEA'!T243*UPFS+'Surv-rate CEA'!S243*UPD</f>
        <v>9.2306563210877764E-3</v>
      </c>
      <c r="X245" s="12">
        <f t="shared" si="92"/>
        <v>6.1476898480538819E-3</v>
      </c>
      <c r="Y245" s="12">
        <f>W245-'Surv-rate CEA'!S243*UPD</f>
        <v>4.854245826942799E-5</v>
      </c>
      <c r="Z245" s="12">
        <f t="shared" si="93"/>
        <v>3.2329659725363303E-5</v>
      </c>
      <c r="AA245" s="12">
        <f>'Surv-rate CEA'!W243*UPFS+'Surv-rate CEA'!V243*UPD</f>
        <v>2.615809375881108E-2</v>
      </c>
      <c r="AB245" s="12">
        <f t="shared" si="94"/>
        <v>1.7421496570953883E-2</v>
      </c>
      <c r="AC245" s="12">
        <f>AA245-'Surv-rate CEA'!V243*UPD</f>
        <v>1.0141515121477179E-2</v>
      </c>
      <c r="AD245" s="12">
        <f t="shared" si="95"/>
        <v>6.7543289867434894E-3</v>
      </c>
      <c r="AE245" s="12">
        <f>'Surv-rate CEA'!Z243*UPFS+'Surv-rate CEA'!Y243*UPD</f>
        <v>2.1828301010553008E-2</v>
      </c>
      <c r="AF245" s="12">
        <f t="shared" si="96"/>
        <v>1.4537820481548069E-2</v>
      </c>
      <c r="AG245" s="12">
        <f>AE245-'Surv-rate CEA'!Y243*UPD</f>
        <v>1.5331015959389946E-3</v>
      </c>
      <c r="AH245" s="12">
        <f t="shared" si="97"/>
        <v>1.0210577438418463E-3</v>
      </c>
      <c r="AI245" s="12">
        <f>'Surv-rate CEA'!AC243*UPFS+'Surv-rate CEA'!AB243*UPD</f>
        <v>1.137771104274923E-2</v>
      </c>
      <c r="AJ245" s="12">
        <f t="shared" si="98"/>
        <v>7.5776452116199256E-3</v>
      </c>
      <c r="AK245" s="12">
        <f>AI245-'Surv-rate CEA'!AB243*UPD</f>
        <v>7.5396437982052159E-4</v>
      </c>
      <c r="AL245" s="12">
        <f t="shared" si="99"/>
        <v>5.0214621825186089E-4</v>
      </c>
      <c r="AM245" s="12">
        <f>'Surv-rate CEA'!AF243*UPFS+'Surv-rate CEA'!AE243*UPD</f>
        <v>6.1167886944393013E-2</v>
      </c>
      <c r="AN245" s="12">
        <f t="shared" si="100"/>
        <v>4.0738294712140077E-2</v>
      </c>
      <c r="AO245" s="12">
        <f>AM245-'Surv-rate CEA'!AE243*UPD</f>
        <v>6.4616201346761951E-3</v>
      </c>
      <c r="AP245" s="12">
        <f t="shared" si="101"/>
        <v>4.3034899277073473E-3</v>
      </c>
      <c r="AQ245" s="42">
        <f>'Surv-rate CEA'!AI243*UPFS+'Surv-rate CEA'!AH243*UPD</f>
        <v>9.2306563210877764E-3</v>
      </c>
      <c r="AR245" s="12">
        <f t="shared" si="102"/>
        <v>6.1476898480538819E-3</v>
      </c>
      <c r="AS245" s="42">
        <f>AQ245-'Surv-rate CEA'!AH243*UPD</f>
        <v>4.854245826942799E-5</v>
      </c>
      <c r="AT245" s="12">
        <f t="shared" si="103"/>
        <v>3.2329659725363303E-5</v>
      </c>
      <c r="AU245" s="12">
        <f>'Surv-rate CEA'!AL243*UPFS+'Surv-rate CEA'!AK243*UPD</f>
        <v>2.1692945833433602E-2</v>
      </c>
      <c r="AV245" s="12">
        <f t="shared" si="104"/>
        <v>1.4447672866978399E-2</v>
      </c>
      <c r="AW245" s="12">
        <f>AU245-'Surv-rate CEA'!AK243*UPD</f>
        <v>1.5318058211988684E-2</v>
      </c>
      <c r="AX245" s="12">
        <f t="shared" si="105"/>
        <v>1.0201947476541278E-2</v>
      </c>
      <c r="AY245" s="12">
        <f>'Surv-rate CEA'!AO243*UPFS+'Surv-rate CEA'!AN243*UPD</f>
        <v>1.137771104274923E-2</v>
      </c>
      <c r="AZ245" s="12">
        <f t="shared" si="106"/>
        <v>7.5776452116199256E-3</v>
      </c>
      <c r="BA245" s="12">
        <f>AY245-'Surv-rate CEA'!AN243*UPD</f>
        <v>7.5396437982052159E-4</v>
      </c>
      <c r="BB245" s="12">
        <f t="shared" si="107"/>
        <v>5.0214621825186089E-4</v>
      </c>
    </row>
    <row r="246" spans="1:54">
      <c r="A246" s="12">
        <v>241</v>
      </c>
      <c r="B246" s="12">
        <f t="shared" si="108"/>
        <v>13.808219178082192</v>
      </c>
      <c r="C246" s="12">
        <f>'Surv-rate CEA'!D244*Parameter!$D$57+'Surv-rate CEA'!E244*Parameter!$D$58</f>
        <v>2.3563645559262044E-2</v>
      </c>
      <c r="D246" s="12">
        <f t="shared" si="82"/>
        <v>1.5666907134476628E-2</v>
      </c>
      <c r="E246" s="12">
        <f>C246-'Surv-rate CEA'!E244*Parameter!$D$58</f>
        <v>7.0241078256762582E-4</v>
      </c>
      <c r="F246" s="12">
        <f t="shared" si="83"/>
        <v>4.6701621245599345E-4</v>
      </c>
      <c r="G246" s="12">
        <f>'Surv-rate CEA'!G244*Parameter!$D$57+'Surv-rate CEA'!H244*Parameter!$D$58</f>
        <v>9.1491095138418552E-3</v>
      </c>
      <c r="H246" s="12">
        <f t="shared" si="84"/>
        <v>6.0830251735040086E-3</v>
      </c>
      <c r="I246" s="12">
        <f>G246-'Surv-rate CEA'!H244*Parameter!$D$58</f>
        <v>4.7655111387974111E-5</v>
      </c>
      <c r="J246" s="12">
        <f t="shared" si="85"/>
        <v>3.168474940436644E-5</v>
      </c>
      <c r="K246" s="12">
        <f>'Surv-rate CEA'!K244*Parameter!$D$57+'Surv-rate CEA'!J244*Parameter!$D$58</f>
        <v>2.1673539159465523E-2</v>
      </c>
      <c r="L246" s="12">
        <f t="shared" si="86"/>
        <v>1.4410220372429634E-2</v>
      </c>
      <c r="M246" s="12">
        <f>K246-'Surv-rate CEA'!J244*Parameter!$D$58</f>
        <v>1.5151062108516127E-3</v>
      </c>
      <c r="N246" s="12">
        <f t="shared" si="87"/>
        <v>1.0073580611532661E-3</v>
      </c>
      <c r="O246" s="12">
        <f>'Surv-rate CEA'!N244*Parameter!$D$57+'Surv-rate CEA'!M244*Parameter!$D$58</f>
        <v>9.1940798302220551E-3</v>
      </c>
      <c r="P246" s="12">
        <f t="shared" si="88"/>
        <v>6.1129248666039028E-3</v>
      </c>
      <c r="Q246" s="12">
        <f>O246-'Surv-rate CEA'!M244*Parameter!$D$58</f>
        <v>4.7655111387974111E-5</v>
      </c>
      <c r="R246" s="12">
        <f t="shared" si="89"/>
        <v>3.168474940436644E-5</v>
      </c>
      <c r="S246" s="12">
        <f>'Surv-rate CEA'!Q244*Parameter!$D$57+'Surv-rate CEA'!P244*Parameter!$D$58</f>
        <v>2.1673539159465523E-2</v>
      </c>
      <c r="T246" s="12">
        <f t="shared" si="90"/>
        <v>1.4410220372429634E-2</v>
      </c>
      <c r="U246" s="12">
        <f>S246-'Surv-rate CEA'!P244*Parameter!$D$58</f>
        <v>1.5151062108516127E-3</v>
      </c>
      <c r="V246" s="12">
        <f t="shared" si="91"/>
        <v>1.0073580611532661E-3</v>
      </c>
      <c r="W246" s="12">
        <f>'Surv-rate CEA'!T244*UPFS+'Surv-rate CEA'!S244*UPD</f>
        <v>9.1491095138418552E-3</v>
      </c>
      <c r="X246" s="12">
        <f t="shared" si="92"/>
        <v>6.0830251735040086E-3</v>
      </c>
      <c r="Y246" s="12">
        <f>W246-'Surv-rate CEA'!S244*UPD</f>
        <v>4.7655111387974111E-5</v>
      </c>
      <c r="Z246" s="12">
        <f t="shared" si="93"/>
        <v>3.168474940436644E-5</v>
      </c>
      <c r="AA246" s="12">
        <f>'Surv-rate CEA'!W244*UPFS+'Surv-rate CEA'!V244*UPD</f>
        <v>2.5981072051643198E-2</v>
      </c>
      <c r="AB246" s="12">
        <f t="shared" si="94"/>
        <v>1.727419647624286E-2</v>
      </c>
      <c r="AC246" s="12">
        <f>AA246-'Surv-rate CEA'!V244*UPD</f>
        <v>1.005896747435989E-2</v>
      </c>
      <c r="AD246" s="12">
        <f t="shared" si="95"/>
        <v>6.6879680774850668E-3</v>
      </c>
      <c r="AE246" s="12">
        <f>'Surv-rate CEA'!Z244*UPFS+'Surv-rate CEA'!Y244*UPD</f>
        <v>2.1673539159465523E-2</v>
      </c>
      <c r="AF246" s="12">
        <f t="shared" si="96"/>
        <v>1.4410220372429634E-2</v>
      </c>
      <c r="AG246" s="12">
        <f>AE246-'Surv-rate CEA'!Y244*UPD</f>
        <v>1.5151062108516127E-3</v>
      </c>
      <c r="AH246" s="12">
        <f t="shared" si="97"/>
        <v>1.0073580611532661E-3</v>
      </c>
      <c r="AI246" s="12">
        <f>'Surv-rate CEA'!AC244*UPFS+'Surv-rate CEA'!AB244*UPD</f>
        <v>1.1281832442562735E-2</v>
      </c>
      <c r="AJ246" s="12">
        <f t="shared" si="98"/>
        <v>7.5010218915332987E-3</v>
      </c>
      <c r="AK246" s="12">
        <f>AI246-'Surv-rate CEA'!AB244*UPD</f>
        <v>7.4409787259678561E-4</v>
      </c>
      <c r="AL246" s="12">
        <f t="shared" si="99"/>
        <v>4.9473296649351543E-4</v>
      </c>
      <c r="AM246" s="12">
        <f>'Surv-rate CEA'!AF244*UPFS+'Surv-rate CEA'!AE244*UPD</f>
        <v>6.0863308603754565E-2</v>
      </c>
      <c r="AN246" s="12">
        <f t="shared" si="100"/>
        <v>4.0466565387511186E-2</v>
      </c>
      <c r="AO246" s="12">
        <f>AM246-'Surv-rate CEA'!AE244*UPD</f>
        <v>6.4034704164099149E-3</v>
      </c>
      <c r="AP246" s="12">
        <f t="shared" si="101"/>
        <v>4.2575150818642844E-3</v>
      </c>
      <c r="AQ246" s="42">
        <f>'Surv-rate CEA'!AI244*UPFS+'Surv-rate CEA'!AH244*UPD</f>
        <v>9.1491095138418552E-3</v>
      </c>
      <c r="AR246" s="12">
        <f t="shared" si="102"/>
        <v>6.0830251735040086E-3</v>
      </c>
      <c r="AS246" s="42">
        <f>AQ246-'Surv-rate CEA'!AH244*UPD</f>
        <v>4.7655111387974111E-5</v>
      </c>
      <c r="AT246" s="12">
        <f t="shared" si="103"/>
        <v>3.168474940436644E-5</v>
      </c>
      <c r="AU246" s="12">
        <f>'Surv-rate CEA'!AL244*UPFS+'Surv-rate CEA'!AK244*UPD</f>
        <v>2.1537467131357339E-2</v>
      </c>
      <c r="AV246" s="12">
        <f t="shared" si="104"/>
        <v>1.4319749319357252E-2</v>
      </c>
      <c r="AW246" s="12">
        <f>AU246-'Surv-rate CEA'!AK244*UPD</f>
        <v>1.5205433452176521E-2</v>
      </c>
      <c r="AX246" s="12">
        <f t="shared" si="105"/>
        <v>1.0109730823933445E-2</v>
      </c>
      <c r="AY246" s="12">
        <f>'Surv-rate CEA'!AO244*UPFS+'Surv-rate CEA'!AN244*UPD</f>
        <v>1.1281832442562735E-2</v>
      </c>
      <c r="AZ246" s="12">
        <f t="shared" si="106"/>
        <v>7.5010218915332987E-3</v>
      </c>
      <c r="BA246" s="12">
        <f>AY246-'Surv-rate CEA'!AN244*UPD</f>
        <v>7.4409787259678561E-4</v>
      </c>
      <c r="BB246" s="12">
        <f t="shared" si="107"/>
        <v>4.9473296649351543E-4</v>
      </c>
    </row>
    <row r="247" spans="1:54">
      <c r="A247" s="12">
        <v>242</v>
      </c>
      <c r="B247" s="12">
        <f t="shared" si="108"/>
        <v>13.865753424657534</v>
      </c>
      <c r="C247" s="12">
        <f>'Surv-rate CEA'!D245*Parameter!$D$57+'Surv-rate CEA'!E245*Parameter!$D$58</f>
        <v>2.3401394035767333E-2</v>
      </c>
      <c r="D247" s="12">
        <f t="shared" si="82"/>
        <v>1.5532592083178488E-2</v>
      </c>
      <c r="E247" s="12">
        <f>C247-'Surv-rate CEA'!E245*Parameter!$D$58</f>
        <v>6.9317061506900604E-4</v>
      </c>
      <c r="F247" s="12">
        <f t="shared" si="83"/>
        <v>4.6008953105343344E-4</v>
      </c>
      <c r="G247" s="12">
        <f>'Surv-rate CEA'!G245*Parameter!$D$57+'Surv-rate CEA'!H245*Parameter!$D$58</f>
        <v>9.0685198860613186E-3</v>
      </c>
      <c r="H247" s="12">
        <f t="shared" si="84"/>
        <v>6.0191978295434908E-3</v>
      </c>
      <c r="I247" s="12">
        <f>G247-'Surv-rate CEA'!H245*Parameter!$D$58</f>
        <v>4.6786650309551051E-5</v>
      </c>
      <c r="J247" s="12">
        <f t="shared" si="85"/>
        <v>3.1054472784221201E-5</v>
      </c>
      <c r="K247" s="12">
        <f>'Surv-rate CEA'!K245*Parameter!$D$57+'Surv-rate CEA'!J245*Parameter!$D$58</f>
        <v>2.1520326630139416E-2</v>
      </c>
      <c r="L247" s="12">
        <f t="shared" si="86"/>
        <v>1.4284040281182252E-2</v>
      </c>
      <c r="M247" s="12">
        <f>K247-'Surv-rate CEA'!J245*Parameter!$D$58</f>
        <v>1.4973766464455515E-3</v>
      </c>
      <c r="N247" s="12">
        <f t="shared" si="87"/>
        <v>9.9387842487366979E-4</v>
      </c>
      <c r="O247" s="12">
        <f>'Surv-rate CEA'!N245*Parameter!$D$57+'Surv-rate CEA'!M245*Parameter!$D$58</f>
        <v>9.1126706687477965E-3</v>
      </c>
      <c r="P247" s="12">
        <f t="shared" si="88"/>
        <v>6.0485027545652209E-3</v>
      </c>
      <c r="Q247" s="12">
        <f>O247-'Surv-rate CEA'!M245*Parameter!$D$58</f>
        <v>4.6786650309551051E-5</v>
      </c>
      <c r="R247" s="12">
        <f t="shared" si="89"/>
        <v>3.1054472784221201E-5</v>
      </c>
      <c r="S247" s="12">
        <f>'Surv-rate CEA'!Q245*Parameter!$D$57+'Surv-rate CEA'!P245*Parameter!$D$58</f>
        <v>2.1520326630139416E-2</v>
      </c>
      <c r="T247" s="12">
        <f t="shared" si="90"/>
        <v>1.4284040281182252E-2</v>
      </c>
      <c r="U247" s="12">
        <f>S247-'Surv-rate CEA'!P245*Parameter!$D$58</f>
        <v>1.4973766464455515E-3</v>
      </c>
      <c r="V247" s="12">
        <f t="shared" si="91"/>
        <v>9.9387842487366979E-4</v>
      </c>
      <c r="W247" s="12">
        <f>'Surv-rate CEA'!T245*UPFS+'Surv-rate CEA'!S245*UPD</f>
        <v>9.0685198860613186E-3</v>
      </c>
      <c r="X247" s="12">
        <f t="shared" si="92"/>
        <v>6.0191978295434908E-3</v>
      </c>
      <c r="Y247" s="12">
        <f>W247-'Surv-rate CEA'!S245*UPD</f>
        <v>4.6786650309551051E-5</v>
      </c>
      <c r="Z247" s="12">
        <f t="shared" si="93"/>
        <v>3.1054472784221201E-5</v>
      </c>
      <c r="AA247" s="12">
        <f>'Surv-rate CEA'!W245*UPFS+'Surv-rate CEA'!V245*UPD</f>
        <v>2.5805765131155428E-2</v>
      </c>
      <c r="AB247" s="12">
        <f t="shared" si="94"/>
        <v>1.7128484848548255E-2</v>
      </c>
      <c r="AC247" s="12">
        <f>AA247-'Surv-rate CEA'!V245*UPD</f>
        <v>9.9773435239857676E-3</v>
      </c>
      <c r="AD247" s="12">
        <f t="shared" si="95"/>
        <v>6.6224262877223024E-3</v>
      </c>
      <c r="AE247" s="12">
        <f>'Surv-rate CEA'!Z245*UPFS+'Surv-rate CEA'!Y245*UPD</f>
        <v>2.1520326630139416E-2</v>
      </c>
      <c r="AF247" s="12">
        <f t="shared" si="96"/>
        <v>1.4284040281182252E-2</v>
      </c>
      <c r="AG247" s="12">
        <f>AE247-'Surv-rate CEA'!Y245*UPD</f>
        <v>1.4973766464455515E-3</v>
      </c>
      <c r="AH247" s="12">
        <f t="shared" si="97"/>
        <v>9.9387842487366979E-4</v>
      </c>
      <c r="AI247" s="12">
        <f>'Surv-rate CEA'!AC245*UPFS+'Surv-rate CEA'!AB245*UPD</f>
        <v>1.1187041057948269E-2</v>
      </c>
      <c r="AJ247" s="12">
        <f t="shared" si="98"/>
        <v>7.4253587245825918E-3</v>
      </c>
      <c r="AK247" s="12">
        <f>AI247-'Surv-rate CEA'!AB245*UPD</f>
        <v>7.3439035106980487E-4</v>
      </c>
      <c r="AL247" s="12">
        <f t="shared" si="99"/>
        <v>4.8744898425943223E-4</v>
      </c>
      <c r="AM247" s="12">
        <f>'Surv-rate CEA'!AF245*UPFS+'Surv-rate CEA'!AE245*UPD</f>
        <v>6.056114179561662E-2</v>
      </c>
      <c r="AN247" s="12">
        <f t="shared" si="100"/>
        <v>4.0197242530299535E-2</v>
      </c>
      <c r="AO247" s="12">
        <f>AM247-'Surv-rate CEA'!AE245*UPD</f>
        <v>6.3460211445869399E-3</v>
      </c>
      <c r="AP247" s="12">
        <f t="shared" si="101"/>
        <v>4.2121489702466892E-3</v>
      </c>
      <c r="AQ247" s="42">
        <f>'Surv-rate CEA'!AI245*UPFS+'Surv-rate CEA'!AH245*UPD</f>
        <v>9.0685198860613186E-3</v>
      </c>
      <c r="AR247" s="12">
        <f t="shared" si="102"/>
        <v>6.0191978295434908E-3</v>
      </c>
      <c r="AS247" s="42">
        <f>AQ247-'Surv-rate CEA'!AH245*UPD</f>
        <v>4.6786650309551051E-5</v>
      </c>
      <c r="AT247" s="12">
        <f t="shared" si="103"/>
        <v>3.1054472784221201E-5</v>
      </c>
      <c r="AU247" s="12">
        <f>'Surv-rate CEA'!AL245*UPFS+'Surv-rate CEA'!AK245*UPD</f>
        <v>2.1383555831755538E-2</v>
      </c>
      <c r="AV247" s="12">
        <f t="shared" si="104"/>
        <v>1.4193259150069276E-2</v>
      </c>
      <c r="AW247" s="12">
        <f>AU247-'Surv-rate CEA'!AK245*UPD</f>
        <v>1.5093980702939689E-2</v>
      </c>
      <c r="AX247" s="12">
        <f t="shared" si="105"/>
        <v>1.0018576022086213E-2</v>
      </c>
      <c r="AY247" s="12">
        <f>'Surv-rate CEA'!AO245*UPFS+'Surv-rate CEA'!AN245*UPD</f>
        <v>1.1187041057948269E-2</v>
      </c>
      <c r="AZ247" s="12">
        <f t="shared" si="106"/>
        <v>7.4253587245825918E-3</v>
      </c>
      <c r="BA247" s="12">
        <f>AY247-'Surv-rate CEA'!AN245*UPD</f>
        <v>7.3439035106980487E-4</v>
      </c>
      <c r="BB247" s="12">
        <f t="shared" si="107"/>
        <v>4.8744898425943223E-4</v>
      </c>
    </row>
    <row r="248" spans="1:54">
      <c r="A248" s="12">
        <v>243</v>
      </c>
      <c r="B248" s="12">
        <f t="shared" si="108"/>
        <v>13.923287671232877</v>
      </c>
      <c r="C248" s="12">
        <f>'Surv-rate CEA'!D246*Parameter!$D$57+'Surv-rate CEA'!E246*Parameter!$D$58</f>
        <v>2.3240731572460469E-2</v>
      </c>
      <c r="D248" s="12">
        <f t="shared" si="82"/>
        <v>1.5399741193841883E-2</v>
      </c>
      <c r="E248" s="12">
        <f>C248-'Surv-rate CEA'!E246*Parameter!$D$58</f>
        <v>6.8407986671368062E-4</v>
      </c>
      <c r="F248" s="12">
        <f t="shared" si="83"/>
        <v>4.532840487599694E-4</v>
      </c>
      <c r="G248" s="12">
        <f>'Surv-rate CEA'!G246*Parameter!$D$57+'Surv-rate CEA'!H246*Parameter!$D$58</f>
        <v>8.9888732534797317E-3</v>
      </c>
      <c r="H248" s="12">
        <f t="shared" si="84"/>
        <v>5.9561946789947933E-3</v>
      </c>
      <c r="I248" s="12">
        <f>G248-'Surv-rate CEA'!H246*Parameter!$D$58</f>
        <v>4.593661480961457E-5</v>
      </c>
      <c r="J248" s="12">
        <f t="shared" si="85"/>
        <v>3.0438455742397084E-5</v>
      </c>
      <c r="K248" s="12">
        <f>'Surv-rate CEA'!K246*Parameter!$D$57+'Surv-rate CEA'!J246*Parameter!$D$58</f>
        <v>2.1368643056546784E-2</v>
      </c>
      <c r="L248" s="12">
        <f t="shared" si="86"/>
        <v>1.4159260508147954E-2</v>
      </c>
      <c r="M248" s="12">
        <f>K248-'Surv-rate CEA'!J246*Parameter!$D$58</f>
        <v>1.4799081356750565E-3</v>
      </c>
      <c r="N248" s="12">
        <f t="shared" si="87"/>
        <v>9.8061466821735416E-4</v>
      </c>
      <c r="O248" s="12">
        <f>'Surv-rate CEA'!N246*Parameter!$D$57+'Surv-rate CEA'!M246*Parameter!$D$58</f>
        <v>9.0322218899902117E-3</v>
      </c>
      <c r="P248" s="12">
        <f t="shared" si="88"/>
        <v>5.9849182921601525E-3</v>
      </c>
      <c r="Q248" s="12">
        <f>O248-'Surv-rate CEA'!M246*Parameter!$D$58</f>
        <v>4.593661480961457E-5</v>
      </c>
      <c r="R248" s="12">
        <f t="shared" si="89"/>
        <v>3.0438455742397084E-5</v>
      </c>
      <c r="S248" s="12">
        <f>'Surv-rate CEA'!Q246*Parameter!$D$57+'Surv-rate CEA'!P246*Parameter!$D$58</f>
        <v>2.1368643056546784E-2</v>
      </c>
      <c r="T248" s="12">
        <f t="shared" si="90"/>
        <v>1.4159260508147954E-2</v>
      </c>
      <c r="U248" s="12">
        <f>S248-'Surv-rate CEA'!P246*Parameter!$D$58</f>
        <v>1.4799081356750565E-3</v>
      </c>
      <c r="V248" s="12">
        <f t="shared" si="91"/>
        <v>9.8061466821735416E-4</v>
      </c>
      <c r="W248" s="12">
        <f>'Surv-rate CEA'!T246*UPFS+'Surv-rate CEA'!S246*UPD</f>
        <v>8.9888732534797317E-3</v>
      </c>
      <c r="X248" s="12">
        <f t="shared" si="92"/>
        <v>5.9561946789947933E-3</v>
      </c>
      <c r="Y248" s="12">
        <f>W248-'Surv-rate CEA'!S246*UPD</f>
        <v>4.593661480961457E-5</v>
      </c>
      <c r="Z248" s="12">
        <f t="shared" si="93"/>
        <v>3.0438455742397084E-5</v>
      </c>
      <c r="AA248" s="12">
        <f>'Surv-rate CEA'!W246*UPFS+'Surv-rate CEA'!V246*UPD</f>
        <v>2.5632151006146169E-2</v>
      </c>
      <c r="AB248" s="12">
        <f t="shared" si="94"/>
        <v>1.6984340209146669E-2</v>
      </c>
      <c r="AC248" s="12">
        <f>AA248-'Surv-rate CEA'!V246*UPD</f>
        <v>9.8966299536966257E-3</v>
      </c>
      <c r="AD248" s="12">
        <f t="shared" si="95"/>
        <v>6.5576911597200818E-3</v>
      </c>
      <c r="AE248" s="12">
        <f>'Surv-rate CEA'!Z246*UPFS+'Surv-rate CEA'!Y246*UPD</f>
        <v>2.1368643056546784E-2</v>
      </c>
      <c r="AF248" s="12">
        <f t="shared" si="96"/>
        <v>1.4159260508147954E-2</v>
      </c>
      <c r="AG248" s="12">
        <f>AE248-'Surv-rate CEA'!Y246*UPD</f>
        <v>1.4799081356750565E-3</v>
      </c>
      <c r="AH248" s="12">
        <f t="shared" si="97"/>
        <v>9.8061466821735416E-4</v>
      </c>
      <c r="AI248" s="12">
        <f>'Surv-rate CEA'!AC246*UPFS+'Surv-rate CEA'!AB246*UPD</f>
        <v>1.1093321192598579E-2</v>
      </c>
      <c r="AJ248" s="12">
        <f t="shared" si="98"/>
        <v>7.3506410421525937E-3</v>
      </c>
      <c r="AK248" s="12">
        <f>AI248-'Surv-rate CEA'!AB246*UPD</f>
        <v>7.2483875372100076E-4</v>
      </c>
      <c r="AL248" s="12">
        <f t="shared" si="99"/>
        <v>4.8029164571554683E-4</v>
      </c>
      <c r="AM248" s="12">
        <f>'Surv-rate CEA'!AF246*UPFS+'Surv-rate CEA'!AE246*UPD</f>
        <v>6.0261359675355466E-2</v>
      </c>
      <c r="AN248" s="12">
        <f t="shared" si="100"/>
        <v>3.99302982393702E-2</v>
      </c>
      <c r="AO248" s="12">
        <f>AM248-'Surv-rate CEA'!AE246*UPD</f>
        <v>6.2892616344485328E-3</v>
      </c>
      <c r="AP248" s="12">
        <f t="shared" si="101"/>
        <v>4.1673817869672461E-3</v>
      </c>
      <c r="AQ248" s="42">
        <f>'Surv-rate CEA'!AI246*UPFS+'Surv-rate CEA'!AH246*UPD</f>
        <v>8.9888732534797317E-3</v>
      </c>
      <c r="AR248" s="12">
        <f t="shared" si="102"/>
        <v>5.9561946789947933E-3</v>
      </c>
      <c r="AS248" s="42">
        <f>AQ248-'Surv-rate CEA'!AH246*UPD</f>
        <v>4.593661480961457E-5</v>
      </c>
      <c r="AT248" s="12">
        <f t="shared" si="103"/>
        <v>3.0438455742397084E-5</v>
      </c>
      <c r="AU248" s="12">
        <f>'Surv-rate CEA'!AL246*UPFS+'Surv-rate CEA'!AK246*UPD</f>
        <v>2.1231191239605242E-2</v>
      </c>
      <c r="AV248" s="12">
        <f t="shared" si="104"/>
        <v>1.4068182376595876E-2</v>
      </c>
      <c r="AW248" s="12">
        <f>AU248-'Surv-rate CEA'!AK246*UPD</f>
        <v>1.4983683964121038E-2</v>
      </c>
      <c r="AX248" s="12">
        <f t="shared" si="105"/>
        <v>9.9284678048262524E-3</v>
      </c>
      <c r="AY248" s="12">
        <f>'Surv-rate CEA'!AO246*UPFS+'Surv-rate CEA'!AN246*UPD</f>
        <v>1.1093321192598579E-2</v>
      </c>
      <c r="AZ248" s="12">
        <f t="shared" si="106"/>
        <v>7.3506410421525937E-3</v>
      </c>
      <c r="BA248" s="12">
        <f>AY248-'Surv-rate CEA'!AN246*UPD</f>
        <v>7.2483875372100076E-4</v>
      </c>
      <c r="BB248" s="12">
        <f t="shared" si="107"/>
        <v>4.8029164571554683E-4</v>
      </c>
    </row>
    <row r="249" spans="1:54">
      <c r="A249" s="12">
        <v>244</v>
      </c>
      <c r="B249" s="12">
        <f t="shared" si="108"/>
        <v>13.980821917808219</v>
      </c>
      <c r="C249" s="12">
        <f>'Surv-rate CEA'!D247*Parameter!$D$57+'Surv-rate CEA'!E247*Parameter!$D$58</f>
        <v>2.3081637639932626E-2</v>
      </c>
      <c r="D249" s="12">
        <f t="shared" si="82"/>
        <v>1.5268334509259695E-2</v>
      </c>
      <c r="E249" s="12">
        <f>C249-'Surv-rate CEA'!E247*Parameter!$D$58</f>
        <v>6.751356536808216E-4</v>
      </c>
      <c r="F249" s="12">
        <f t="shared" si="83"/>
        <v>4.4659729783179196E-4</v>
      </c>
      <c r="G249" s="12">
        <f>'Surv-rate CEA'!G247*Parameter!$D$57+'Surv-rate CEA'!H247*Parameter!$D$58</f>
        <v>8.9101556874579425E-3</v>
      </c>
      <c r="H249" s="12">
        <f t="shared" si="84"/>
        <v>5.8940028297787515E-3</v>
      </c>
      <c r="I249" s="12">
        <f>G249-'Surv-rate CEA'!H247*Parameter!$D$58</f>
        <v>4.5104557327545897E-5</v>
      </c>
      <c r="J249" s="12">
        <f t="shared" si="85"/>
        <v>2.9836334835168195E-5</v>
      </c>
      <c r="K249" s="12">
        <f>'Surv-rate CEA'!K247*Parameter!$D$57+'Surv-rate CEA'!J247*Parameter!$D$58</f>
        <v>2.1218468406983479E-2</v>
      </c>
      <c r="L249" s="12">
        <f t="shared" si="86"/>
        <v>1.4035861686498952E-2</v>
      </c>
      <c r="M249" s="12">
        <f>K249-'Surv-rate CEA'!J247*Parameter!$D$58</f>
        <v>1.4626960124832257E-3</v>
      </c>
      <c r="N249" s="12">
        <f t="shared" si="87"/>
        <v>9.6756271597110872E-4</v>
      </c>
      <c r="O249" s="12">
        <f>'Surv-rate CEA'!N247*Parameter!$D$57+'Surv-rate CEA'!M247*Parameter!$D$58</f>
        <v>8.9527191429642165E-3</v>
      </c>
      <c r="P249" s="12">
        <f t="shared" si="88"/>
        <v>5.9221582443415143E-3</v>
      </c>
      <c r="Q249" s="12">
        <f>O249-'Surv-rate CEA'!M247*Parameter!$D$58</f>
        <v>4.5104557327545897E-5</v>
      </c>
      <c r="R249" s="12">
        <f t="shared" si="89"/>
        <v>2.9836334835168195E-5</v>
      </c>
      <c r="S249" s="12">
        <f>'Surv-rate CEA'!Q247*Parameter!$D$57+'Surv-rate CEA'!P247*Parameter!$D$58</f>
        <v>2.1218468406983479E-2</v>
      </c>
      <c r="T249" s="12">
        <f t="shared" si="90"/>
        <v>1.4035861686498952E-2</v>
      </c>
      <c r="U249" s="12">
        <f>S249-'Surv-rate CEA'!P247*Parameter!$D$58</f>
        <v>1.4626960124832257E-3</v>
      </c>
      <c r="V249" s="12">
        <f t="shared" si="91"/>
        <v>9.6756271597110872E-4</v>
      </c>
      <c r="W249" s="12">
        <f>'Surv-rate CEA'!T247*UPFS+'Surv-rate CEA'!S247*UPD</f>
        <v>8.9101556874579425E-3</v>
      </c>
      <c r="X249" s="12">
        <f t="shared" si="92"/>
        <v>5.8940028297787515E-3</v>
      </c>
      <c r="Y249" s="12">
        <f>W249-'Surv-rate CEA'!S247*UPD</f>
        <v>4.5104557327545897E-5</v>
      </c>
      <c r="Z249" s="12">
        <f t="shared" si="93"/>
        <v>2.9836334835168195E-5</v>
      </c>
      <c r="AA249" s="12">
        <f>'Surv-rate CEA'!W247*UPFS+'Surv-rate CEA'!V247*UPD</f>
        <v>2.5460208039456967E-2</v>
      </c>
      <c r="AB249" s="12">
        <f t="shared" si="94"/>
        <v>1.6841741434725454E-2</v>
      </c>
      <c r="AC249" s="12">
        <f>AA249-'Surv-rate CEA'!V247*UPD</f>
        <v>9.8168136832787189E-3</v>
      </c>
      <c r="AD249" s="12">
        <f t="shared" si="95"/>
        <v>6.4937504638780362E-3</v>
      </c>
      <c r="AE249" s="12">
        <f>'Surv-rate CEA'!Z247*UPFS+'Surv-rate CEA'!Y247*UPD</f>
        <v>2.1218468406983479E-2</v>
      </c>
      <c r="AF249" s="12">
        <f t="shared" si="96"/>
        <v>1.4035861686498952E-2</v>
      </c>
      <c r="AG249" s="12">
        <f>AE249-'Surv-rate CEA'!Y247*UPD</f>
        <v>1.4626960124832257E-3</v>
      </c>
      <c r="AH249" s="12">
        <f t="shared" si="97"/>
        <v>9.6756271597110872E-4</v>
      </c>
      <c r="AI249" s="12">
        <f>'Surv-rate CEA'!AC247*UPFS+'Surv-rate CEA'!AB247*UPD</f>
        <v>1.1000657427396927E-2</v>
      </c>
      <c r="AJ249" s="12">
        <f t="shared" si="98"/>
        <v>7.276854443494277E-3</v>
      </c>
      <c r="AK249" s="12">
        <f>AI249-'Surv-rate CEA'!AB247*UPD</f>
        <v>7.1544008786213718E-4</v>
      </c>
      <c r="AL249" s="12">
        <f t="shared" si="99"/>
        <v>4.7325838630768587E-4</v>
      </c>
      <c r="AM249" s="12">
        <f>'Surv-rate CEA'!AF247*UPFS+'Surv-rate CEA'!AE247*UPD</f>
        <v>5.9963935787638679E-2</v>
      </c>
      <c r="AN249" s="12">
        <f t="shared" si="100"/>
        <v>3.9665705024043887E-2</v>
      </c>
      <c r="AO249" s="12">
        <f>AM249-'Surv-rate CEA'!AE247*UPD</f>
        <v>6.2331813996409011E-3</v>
      </c>
      <c r="AP249" s="12">
        <f t="shared" si="101"/>
        <v>4.1232039143514866E-3</v>
      </c>
      <c r="AQ249" s="42">
        <f>'Surv-rate CEA'!AI247*UPFS+'Surv-rate CEA'!AH247*UPD</f>
        <v>8.9101556874579425E-3</v>
      </c>
      <c r="AR249" s="12">
        <f t="shared" si="102"/>
        <v>5.8940028297787515E-3</v>
      </c>
      <c r="AS249" s="42">
        <f>AQ249-'Surv-rate CEA'!AH247*UPD</f>
        <v>4.5104557327545897E-5</v>
      </c>
      <c r="AT249" s="12">
        <f t="shared" si="103"/>
        <v>2.9836334835168195E-5</v>
      </c>
      <c r="AU249" s="12">
        <f>'Surv-rate CEA'!AL247*UPFS+'Surv-rate CEA'!AK247*UPD</f>
        <v>2.1080353000511268E-2</v>
      </c>
      <c r="AV249" s="12">
        <f t="shared" si="104"/>
        <v>1.3944499355116893E-2</v>
      </c>
      <c r="AW249" s="12">
        <f>AU249-'Surv-rate CEA'!AK247*UPD</f>
        <v>1.487452750780848E-2</v>
      </c>
      <c r="AX249" s="12">
        <f t="shared" si="105"/>
        <v>9.839391173158879E-3</v>
      </c>
      <c r="AY249" s="12">
        <f>'Surv-rate CEA'!AO247*UPFS+'Surv-rate CEA'!AN247*UPD</f>
        <v>1.1000657427396927E-2</v>
      </c>
      <c r="AZ249" s="12">
        <f t="shared" si="106"/>
        <v>7.276854443494277E-3</v>
      </c>
      <c r="BA249" s="12">
        <f>AY249-'Surv-rate CEA'!AN247*UPD</f>
        <v>7.1544008786213718E-4</v>
      </c>
      <c r="BB249" s="12">
        <f t="shared" si="107"/>
        <v>4.7325838630768587E-4</v>
      </c>
    </row>
    <row r="250" spans="1:54">
      <c r="A250" s="12">
        <v>245</v>
      </c>
      <c r="B250" s="12">
        <f t="shared" si="108"/>
        <v>14.038356164383561</v>
      </c>
      <c r="C250" s="12">
        <f>'Surv-rate CEA'!D248*Parameter!$D$57+'Surv-rate CEA'!E248*Parameter!$D$58</f>
        <v>2.2924092041012513E-2</v>
      </c>
      <c r="D250" s="12">
        <f t="shared" si="82"/>
        <v>1.5138352404409663E-2</v>
      </c>
      <c r="E250" s="12">
        <f>C250-'Surv-rate CEA'!E248*Parameter!$D$58</f>
        <v>6.6633515706990276E-4</v>
      </c>
      <c r="F250" s="12">
        <f t="shared" si="83"/>
        <v>4.400268682015953E-4</v>
      </c>
      <c r="G250" s="12">
        <f>'Surv-rate CEA'!G248*Parameter!$D$57+'Surv-rate CEA'!H248*Parameter!$D$58</f>
        <v>8.8323535095368548E-3</v>
      </c>
      <c r="H250" s="12">
        <f t="shared" si="84"/>
        <v>5.83260962957588E-3</v>
      </c>
      <c r="I250" s="12">
        <f>G250-'Surv-rate CEA'!H248*Parameter!$D$58</f>
        <v>4.4290042577702429E-5</v>
      </c>
      <c r="J250" s="12">
        <f t="shared" si="85"/>
        <v>2.9247756960146728E-5</v>
      </c>
      <c r="K250" s="12">
        <f>'Surv-rate CEA'!K248*Parameter!$D$57+'Surv-rate CEA'!J248*Parameter!$D$58</f>
        <v>2.1069782977457926E-2</v>
      </c>
      <c r="L250" s="12">
        <f t="shared" si="86"/>
        <v>1.3913824775548322E-2</v>
      </c>
      <c r="M250" s="12">
        <f>K250-'Surv-rate CEA'!J248*Parameter!$D$58</f>
        <v>1.4457357093278708E-3</v>
      </c>
      <c r="N250" s="12">
        <f t="shared" si="87"/>
        <v>9.5471858219244087E-4</v>
      </c>
      <c r="O250" s="12">
        <f>'Surv-rate CEA'!N248*Parameter!$D$57+'Surv-rate CEA'!M248*Parameter!$D$58</f>
        <v>8.8741483384482071E-3</v>
      </c>
      <c r="P250" s="12">
        <f t="shared" si="88"/>
        <v>5.8602096255805257E-3</v>
      </c>
      <c r="Q250" s="12">
        <f>O250-'Surv-rate CEA'!M248*Parameter!$D$58</f>
        <v>4.4290042577702429E-5</v>
      </c>
      <c r="R250" s="12">
        <f t="shared" si="89"/>
        <v>2.9247756960146728E-5</v>
      </c>
      <c r="S250" s="12">
        <f>'Surv-rate CEA'!Q248*Parameter!$D$57+'Surv-rate CEA'!P248*Parameter!$D$58</f>
        <v>2.1069782977457926E-2</v>
      </c>
      <c r="T250" s="12">
        <f t="shared" si="90"/>
        <v>1.3913824775548322E-2</v>
      </c>
      <c r="U250" s="12">
        <f>S250-'Surv-rate CEA'!P248*Parameter!$D$58</f>
        <v>1.4457357093278708E-3</v>
      </c>
      <c r="V250" s="12">
        <f t="shared" si="91"/>
        <v>9.5471858219244087E-4</v>
      </c>
      <c r="W250" s="12">
        <f>'Surv-rate CEA'!T248*UPFS+'Surv-rate CEA'!S248*UPD</f>
        <v>8.8323535095368548E-3</v>
      </c>
      <c r="X250" s="12">
        <f t="shared" si="92"/>
        <v>5.83260962957588E-3</v>
      </c>
      <c r="Y250" s="12">
        <f>W250-'Surv-rate CEA'!S248*UPD</f>
        <v>4.4290042577702429E-5</v>
      </c>
      <c r="Z250" s="12">
        <f t="shared" si="93"/>
        <v>2.9247756960146728E-5</v>
      </c>
      <c r="AA250" s="12">
        <f>'Surv-rate CEA'!W248*UPFS+'Surv-rate CEA'!V248*UPD</f>
        <v>2.5289914941082327E-2</v>
      </c>
      <c r="AB250" s="12">
        <f t="shared" si="94"/>
        <v>1.6700667750361199E-2</v>
      </c>
      <c r="AC250" s="12">
        <f>AA250-'Surv-rate CEA'!V248*UPD</f>
        <v>9.7378818639582837E-3</v>
      </c>
      <c r="AD250" s="12">
        <f t="shared" si="95"/>
        <v>6.4305921938096998E-3</v>
      </c>
      <c r="AE250" s="12">
        <f>'Surv-rate CEA'!Z248*UPFS+'Surv-rate CEA'!Y248*UPD</f>
        <v>2.1069782977457926E-2</v>
      </c>
      <c r="AF250" s="12">
        <f t="shared" si="96"/>
        <v>1.3913824775548322E-2</v>
      </c>
      <c r="AG250" s="12">
        <f>AE250-'Surv-rate CEA'!Y248*UPD</f>
        <v>1.4457357093278708E-3</v>
      </c>
      <c r="AH250" s="12">
        <f t="shared" si="97"/>
        <v>9.5471858219244087E-4</v>
      </c>
      <c r="AI250" s="12">
        <f>'Surv-rate CEA'!AC248*UPFS+'Surv-rate CEA'!AB248*UPD</f>
        <v>1.0909034614605394E-2</v>
      </c>
      <c r="AJ250" s="12">
        <f t="shared" si="98"/>
        <v>7.2039847899906485E-3</v>
      </c>
      <c r="AK250" s="12">
        <f>AI250-'Surv-rate CEA'!AB248*UPD</f>
        <v>7.0619142786173053E-4</v>
      </c>
      <c r="AL250" s="12">
        <f t="shared" si="99"/>
        <v>4.6634670113948558E-4</v>
      </c>
      <c r="AM250" s="12">
        <f>'Surv-rate CEA'!AF248*UPFS+'Surv-rate CEA'!AE248*UPD</f>
        <v>5.9668844059432589E-2</v>
      </c>
      <c r="AN250" s="12">
        <f t="shared" si="100"/>
        <v>3.9403435796690339E-2</v>
      </c>
      <c r="AO250" s="12">
        <f>AM250-'Surv-rate CEA'!AE248*UPD</f>
        <v>6.1777701478595362E-3</v>
      </c>
      <c r="AP250" s="12">
        <f t="shared" si="101"/>
        <v>4.0796059187175118E-3</v>
      </c>
      <c r="AQ250" s="42">
        <f>'Surv-rate CEA'!AI248*UPFS+'Surv-rate CEA'!AH248*UPD</f>
        <v>8.8323535095368548E-3</v>
      </c>
      <c r="AR250" s="12">
        <f t="shared" si="102"/>
        <v>5.83260962957588E-3</v>
      </c>
      <c r="AS250" s="42">
        <f>AQ250-'Surv-rate CEA'!AH248*UPD</f>
        <v>4.4290042577702429E-5</v>
      </c>
      <c r="AT250" s="12">
        <f t="shared" si="103"/>
        <v>2.9247756960146728E-5</v>
      </c>
      <c r="AU250" s="12">
        <f>'Surv-rate CEA'!AL248*UPFS+'Surv-rate CEA'!AK248*UPD</f>
        <v>2.0931021093960979E-2</v>
      </c>
      <c r="AV250" s="12">
        <f t="shared" si="104"/>
        <v>1.3822190773690438E-2</v>
      </c>
      <c r="AW250" s="12">
        <f>AU250-'Surv-rate CEA'!AK248*UPD</f>
        <v>1.4766495872767195E-2</v>
      </c>
      <c r="AX250" s="12">
        <f t="shared" si="105"/>
        <v>9.7513313897136696E-3</v>
      </c>
      <c r="AY250" s="12">
        <f>'Surv-rate CEA'!AO248*UPFS+'Surv-rate CEA'!AN248*UPD</f>
        <v>1.0909034614605394E-2</v>
      </c>
      <c r="AZ250" s="12">
        <f t="shared" si="106"/>
        <v>7.2039847899906485E-3</v>
      </c>
      <c r="BA250" s="12">
        <f>AY250-'Surv-rate CEA'!AN248*UPD</f>
        <v>7.0619142786173053E-4</v>
      </c>
      <c r="BB250" s="12">
        <f t="shared" si="107"/>
        <v>4.6634670113948558E-4</v>
      </c>
    </row>
    <row r="251" spans="1:54">
      <c r="A251" s="12">
        <v>246</v>
      </c>
      <c r="B251" s="12">
        <f t="shared" si="108"/>
        <v>14.095890410958905</v>
      </c>
      <c r="C251" s="12">
        <f>'Surv-rate CEA'!D249*Parameter!$D$57+'Surv-rate CEA'!E249*Parameter!$D$58</f>
        <v>2.2768074904274616E-2</v>
      </c>
      <c r="D251" s="12">
        <f t="shared" si="82"/>
        <v>1.5009775579862241E-2</v>
      </c>
      <c r="E251" s="12">
        <f>C251-'Surv-rate CEA'!E249*Parameter!$D$58</f>
        <v>6.5767562122687542E-4</v>
      </c>
      <c r="F251" s="12">
        <f t="shared" si="83"/>
        <v>4.3357040595068218E-4</v>
      </c>
      <c r="G251" s="12">
        <f>'Surv-rate CEA'!G249*Parameter!$D$57+'Surv-rate CEA'!H249*Parameter!$D$58</f>
        <v>8.7554532861241225E-3</v>
      </c>
      <c r="H251" s="12">
        <f t="shared" si="84"/>
        <v>5.7720026606209634E-3</v>
      </c>
      <c r="I251" s="12">
        <f>G251-'Surv-rate CEA'!H249*Parameter!$D$58</f>
        <v>4.3492647173685312E-5</v>
      </c>
      <c r="J251" s="12">
        <f t="shared" si="85"/>
        <v>2.8672379030542584E-5</v>
      </c>
      <c r="K251" s="12">
        <f>'Surv-rate CEA'!K249*Parameter!$D$57+'Surv-rate CEA'!J249*Parameter!$D$58</f>
        <v>2.0922567385232682E-2</v>
      </c>
      <c r="L251" s="12">
        <f t="shared" si="86"/>
        <v>1.3793131054216945E-2</v>
      </c>
      <c r="M251" s="12">
        <f>K251-'Surv-rate CEA'!J249*Parameter!$D$58</f>
        <v>1.4290227547763025E-3</v>
      </c>
      <c r="N251" s="12">
        <f t="shared" si="87"/>
        <v>9.4207836797312143E-4</v>
      </c>
      <c r="O251" s="12">
        <f>'Surv-rate CEA'!N249*Parameter!$D$57+'Surv-rate CEA'!M249*Parameter!$D$58</f>
        <v>8.7964956433161934E-3</v>
      </c>
      <c r="P251" s="12">
        <f t="shared" si="88"/>
        <v>5.7990596943540114E-3</v>
      </c>
      <c r="Q251" s="12">
        <f>O251-'Surv-rate CEA'!M249*Parameter!$D$58</f>
        <v>4.3492647173685312E-5</v>
      </c>
      <c r="R251" s="12">
        <f t="shared" si="89"/>
        <v>2.8672379030542584E-5</v>
      </c>
      <c r="S251" s="12">
        <f>'Surv-rate CEA'!Q249*Parameter!$D$57+'Surv-rate CEA'!P249*Parameter!$D$58</f>
        <v>2.0922567385232682E-2</v>
      </c>
      <c r="T251" s="12">
        <f t="shared" si="90"/>
        <v>1.3793131054216945E-2</v>
      </c>
      <c r="U251" s="12">
        <f>S251-'Surv-rate CEA'!P249*Parameter!$D$58</f>
        <v>1.4290227547763025E-3</v>
      </c>
      <c r="V251" s="12">
        <f t="shared" si="91"/>
        <v>9.4207836797312143E-4</v>
      </c>
      <c r="W251" s="12">
        <f>'Surv-rate CEA'!T249*UPFS+'Surv-rate CEA'!S249*UPD</f>
        <v>8.7554532861241225E-3</v>
      </c>
      <c r="X251" s="12">
        <f t="shared" si="92"/>
        <v>5.7720026606209634E-3</v>
      </c>
      <c r="Y251" s="12">
        <f>W251-'Surv-rate CEA'!S249*UPD</f>
        <v>4.3492647173685312E-5</v>
      </c>
      <c r="Z251" s="12">
        <f t="shared" si="93"/>
        <v>2.8672379030542584E-5</v>
      </c>
      <c r="AA251" s="12">
        <f>'Surv-rate CEA'!W249*UPFS+'Surv-rate CEA'!V249*UPD</f>
        <v>2.5121250761436405E-2</v>
      </c>
      <c r="AB251" s="12">
        <f t="shared" si="94"/>
        <v>1.6561098722659751E-2</v>
      </c>
      <c r="AC251" s="12">
        <f>AA251-'Surv-rate CEA'!V249*UPD</f>
        <v>9.6598218735200157E-3</v>
      </c>
      <c r="AD251" s="12">
        <f t="shared" si="95"/>
        <v>6.3682045615441217E-3</v>
      </c>
      <c r="AE251" s="12">
        <f>'Surv-rate CEA'!Z249*UPFS+'Surv-rate CEA'!Y249*UPD</f>
        <v>2.0922567385232682E-2</v>
      </c>
      <c r="AF251" s="12">
        <f t="shared" si="96"/>
        <v>1.3793131054216945E-2</v>
      </c>
      <c r="AG251" s="12">
        <f>AE251-'Surv-rate CEA'!Y249*UPD</f>
        <v>1.4290227547763025E-3</v>
      </c>
      <c r="AH251" s="12">
        <f t="shared" si="97"/>
        <v>9.4207836797312143E-4</v>
      </c>
      <c r="AI251" s="12">
        <f>'Surv-rate CEA'!AC249*UPFS+'Surv-rate CEA'!AB249*UPD</f>
        <v>1.0818437872194175E-2</v>
      </c>
      <c r="AJ251" s="12">
        <f t="shared" si="98"/>
        <v>7.1320181995637374E-3</v>
      </c>
      <c r="AK251" s="12">
        <f>AI251-'Surv-rate CEA'!AB249*UPD</f>
        <v>6.9708991342305217E-4</v>
      </c>
      <c r="AL251" s="12">
        <f t="shared" si="99"/>
        <v>4.5955414339844761E-4</v>
      </c>
      <c r="AM251" s="12">
        <f>'Surv-rate CEA'!AF249*UPFS+'Surv-rate CEA'!AE249*UPD</f>
        <v>5.937605879315911E-2</v>
      </c>
      <c r="AN251" s="12">
        <f t="shared" si="100"/>
        <v>3.9143463865480392E-2</v>
      </c>
      <c r="AO251" s="12">
        <f>AM251-'Surv-rate CEA'!AE249*UPD</f>
        <v>6.1230177766040741E-3</v>
      </c>
      <c r="AP251" s="12">
        <f t="shared" si="101"/>
        <v>4.0365785462643314E-3</v>
      </c>
      <c r="AQ251" s="42">
        <f>'Surv-rate CEA'!AI249*UPFS+'Surv-rate CEA'!AH249*UPD</f>
        <v>8.7554532861241225E-3</v>
      </c>
      <c r="AR251" s="12">
        <f t="shared" si="102"/>
        <v>5.7720026606209634E-3</v>
      </c>
      <c r="AS251" s="42">
        <f>AQ251-'Surv-rate CEA'!AH249*UPD</f>
        <v>4.3492647173685312E-5</v>
      </c>
      <c r="AT251" s="12">
        <f t="shared" si="103"/>
        <v>2.8672379030542584E-5</v>
      </c>
      <c r="AU251" s="12">
        <f>'Surv-rate CEA'!AL249*UPFS+'Surv-rate CEA'!AK249*UPD</f>
        <v>2.0783175826735029E-2</v>
      </c>
      <c r="AV251" s="12">
        <f t="shared" si="104"/>
        <v>1.3701237645592213E-2</v>
      </c>
      <c r="AW251" s="12">
        <f>AU251-'Surv-rate CEA'!AK249*UPD</f>
        <v>1.4659573859004989E-2</v>
      </c>
      <c r="AX251" s="12">
        <f t="shared" si="105"/>
        <v>9.6642739733243284E-3</v>
      </c>
      <c r="AY251" s="12">
        <f>'Surv-rate CEA'!AO249*UPFS+'Surv-rate CEA'!AN249*UPD</f>
        <v>1.0818437872194175E-2</v>
      </c>
      <c r="AZ251" s="12">
        <f t="shared" si="106"/>
        <v>7.1320181995637374E-3</v>
      </c>
      <c r="BA251" s="12">
        <f>AY251-'Surv-rate CEA'!AN249*UPD</f>
        <v>6.9708991342305217E-4</v>
      </c>
      <c r="BB251" s="12">
        <f t="shared" si="107"/>
        <v>4.5955414339844761E-4</v>
      </c>
    </row>
    <row r="252" spans="1:54">
      <c r="A252" s="12">
        <v>247</v>
      </c>
      <c r="B252" s="12">
        <f t="shared" si="108"/>
        <v>14.153424657534247</v>
      </c>
      <c r="C252" s="12">
        <f>'Surv-rate CEA'!D250*Parameter!$D$57+'Surv-rate CEA'!E250*Parameter!$D$58</f>
        <v>2.2613566677698198E-2</v>
      </c>
      <c r="D252" s="12">
        <f t="shared" si="82"/>
        <v>1.4882585055342271E-2</v>
      </c>
      <c r="E252" s="12">
        <f>C252-'Surv-rate CEA'!E250*Parameter!$D$58</f>
        <v>6.4915435211906555E-4</v>
      </c>
      <c r="F252" s="12">
        <f t="shared" si="83"/>
        <v>4.272256118264396E-4</v>
      </c>
      <c r="G252" s="12">
        <f>'Surv-rate CEA'!G250*Parameter!$D$57+'Surv-rate CEA'!H250*Parameter!$D$58</f>
        <v>8.6794418233122964E-3</v>
      </c>
      <c r="H252" s="12">
        <f t="shared" si="84"/>
        <v>5.712169734628016E-3</v>
      </c>
      <c r="I252" s="12">
        <f>G252-'Surv-rate CEA'!H250*Parameter!$D$58</f>
        <v>4.2711959265312113E-5</v>
      </c>
      <c r="J252" s="12">
        <f t="shared" si="85"/>
        <v>2.8109867660691607E-5</v>
      </c>
      <c r="K252" s="12">
        <f>'Surv-rate CEA'!K250*Parameter!$D$57+'Surv-rate CEA'!J250*Parameter!$D$58</f>
        <v>2.0776802562516898E-2</v>
      </c>
      <c r="L252" s="12">
        <f t="shared" si="86"/>
        <v>1.3673762114653968E-2</v>
      </c>
      <c r="M252" s="12">
        <f>K252-'Surv-rate CEA'!J250*Parameter!$D$58</f>
        <v>1.4125527711668744E-3</v>
      </c>
      <c r="N252" s="12">
        <f t="shared" si="87"/>
        <v>9.2963825926597619E-4</v>
      </c>
      <c r="O252" s="12">
        <f>'Surv-rate CEA'!N250*Parameter!$D$57+'Surv-rate CEA'!M250*Parameter!$D$58</f>
        <v>8.7197474750133654E-3</v>
      </c>
      <c r="P252" s="12">
        <f t="shared" si="88"/>
        <v>5.7386959477726124E-3</v>
      </c>
      <c r="Q252" s="12">
        <f>O252-'Surv-rate CEA'!M250*Parameter!$D$58</f>
        <v>4.2711959265312113E-5</v>
      </c>
      <c r="R252" s="12">
        <f t="shared" si="89"/>
        <v>2.8109867660691607E-5</v>
      </c>
      <c r="S252" s="12">
        <f>'Surv-rate CEA'!Q250*Parameter!$D$57+'Surv-rate CEA'!P250*Parameter!$D$58</f>
        <v>2.0776802562516898E-2</v>
      </c>
      <c r="T252" s="12">
        <f t="shared" si="90"/>
        <v>1.3673762114653968E-2</v>
      </c>
      <c r="U252" s="12">
        <f>S252-'Surv-rate CEA'!P250*Parameter!$D$58</f>
        <v>1.4125527711668744E-3</v>
      </c>
      <c r="V252" s="12">
        <f t="shared" si="91"/>
        <v>9.2963825926597619E-4</v>
      </c>
      <c r="W252" s="12">
        <f>'Surv-rate CEA'!T250*UPFS+'Surv-rate CEA'!S250*UPD</f>
        <v>8.6794418233122964E-3</v>
      </c>
      <c r="X252" s="12">
        <f t="shared" si="92"/>
        <v>5.712169734628016E-3</v>
      </c>
      <c r="Y252" s="12">
        <f>W252-'Surv-rate CEA'!S250*UPD</f>
        <v>4.2711959265312113E-5</v>
      </c>
      <c r="Z252" s="12">
        <f t="shared" si="93"/>
        <v>2.8109867660691607E-5</v>
      </c>
      <c r="AA252" s="12">
        <f>'Surv-rate CEA'!W250*UPFS+'Surv-rate CEA'!V250*UPD</f>
        <v>2.4954194884775037E-2</v>
      </c>
      <c r="AB252" s="12">
        <f t="shared" si="94"/>
        <v>1.6423014253055195E-2</v>
      </c>
      <c r="AC252" s="12">
        <f>AA252-'Surv-rate CEA'!V250*UPD</f>
        <v>9.5826213115456239E-3</v>
      </c>
      <c r="AD252" s="12">
        <f t="shared" si="95"/>
        <v>6.3065759928468638E-3</v>
      </c>
      <c r="AE252" s="12">
        <f>'Surv-rate CEA'!Z250*UPFS+'Surv-rate CEA'!Y250*UPD</f>
        <v>2.0776802562516898E-2</v>
      </c>
      <c r="AF252" s="12">
        <f t="shared" si="96"/>
        <v>1.3673762114653968E-2</v>
      </c>
      <c r="AG252" s="12">
        <f>AE252-'Surv-rate CEA'!Y250*UPD</f>
        <v>1.4125527711668744E-3</v>
      </c>
      <c r="AH252" s="12">
        <f t="shared" si="97"/>
        <v>9.2963825926597619E-4</v>
      </c>
      <c r="AI252" s="12">
        <f>'Surv-rate CEA'!AC250*UPFS+'Surv-rate CEA'!AB250*UPD</f>
        <v>1.0728852578309314E-2</v>
      </c>
      <c r="AJ252" s="12">
        <f t="shared" si="98"/>
        <v>7.0609410412196634E-3</v>
      </c>
      <c r="AK252" s="12">
        <f>AI252-'Surv-rate CEA'!AB250*UPD</f>
        <v>6.8813274791204929E-4</v>
      </c>
      <c r="AL252" s="12">
        <f t="shared" si="99"/>
        <v>4.5287832282854692E-4</v>
      </c>
      <c r="AM252" s="12">
        <f>'Surv-rate CEA'!AF250*UPFS+'Surv-rate CEA'!AE250*UPD</f>
        <v>5.9085554660002003E-2</v>
      </c>
      <c r="AN252" s="12">
        <f t="shared" si="100"/>
        <v>3.8885762927295203E-2</v>
      </c>
      <c r="AO252" s="12">
        <f>AM252-'Surv-rate CEA'!AE250*UPD</f>
        <v>6.0689143690406053E-3</v>
      </c>
      <c r="AP252" s="12">
        <f t="shared" si="101"/>
        <v>3.9941127190657455E-3</v>
      </c>
      <c r="AQ252" s="42">
        <f>'Surv-rate CEA'!AI250*UPFS+'Surv-rate CEA'!AH250*UPD</f>
        <v>8.6794418233122964E-3</v>
      </c>
      <c r="AR252" s="12">
        <f t="shared" si="102"/>
        <v>5.712169734628016E-3</v>
      </c>
      <c r="AS252" s="42">
        <f>AQ252-'Surv-rate CEA'!AH250*UPD</f>
        <v>4.2711959265312113E-5</v>
      </c>
      <c r="AT252" s="12">
        <f t="shared" si="103"/>
        <v>2.8109867660691607E-5</v>
      </c>
      <c r="AU252" s="12">
        <f>'Surv-rate CEA'!AL250*UPFS+'Surv-rate CEA'!AK250*UPD</f>
        <v>2.0636797826472087E-2</v>
      </c>
      <c r="AV252" s="12">
        <f t="shared" si="104"/>
        <v>1.3581621302811465E-2</v>
      </c>
      <c r="AW252" s="12">
        <f>AU252-'Surv-rate CEA'!AK250*UPD</f>
        <v>1.4553746522467388E-2</v>
      </c>
      <c r="AX252" s="12">
        <f t="shared" si="105"/>
        <v>9.5782046937391771E-3</v>
      </c>
      <c r="AY252" s="12">
        <f>'Surv-rate CEA'!AO250*UPFS+'Surv-rate CEA'!AN250*UPD</f>
        <v>1.0728852578309314E-2</v>
      </c>
      <c r="AZ252" s="12">
        <f t="shared" si="106"/>
        <v>7.0609410412196634E-3</v>
      </c>
      <c r="BA252" s="12">
        <f>AY252-'Surv-rate CEA'!AN250*UPD</f>
        <v>6.8813274791204929E-4</v>
      </c>
      <c r="BB252" s="12">
        <f t="shared" si="107"/>
        <v>4.5287832282854692E-4</v>
      </c>
    </row>
    <row r="253" spans="1:54">
      <c r="A253" s="12">
        <v>248</v>
      </c>
      <c r="B253" s="12">
        <f t="shared" si="108"/>
        <v>14.210958904109589</v>
      </c>
      <c r="C253" s="12">
        <f>'Surv-rate CEA'!D251*Parameter!$D$57+'Surv-rate CEA'!E251*Parameter!$D$58</f>
        <v>2.2460548122469424E-2</v>
      </c>
      <c r="D253" s="12">
        <f t="shared" si="82"/>
        <v>1.4756762163438001E-2</v>
      </c>
      <c r="E253" s="12">
        <f>C253-'Surv-rate CEA'!E251*Parameter!$D$58</f>
        <v>6.4076871575717911E-4</v>
      </c>
      <c r="F253" s="12">
        <f t="shared" si="83"/>
        <v>4.2099023980367122E-4</v>
      </c>
      <c r="G253" s="12">
        <f>'Surv-rate CEA'!G251*Parameter!$D$57+'Surv-rate CEA'!H251*Parameter!$D$58</f>
        <v>8.6043061618229239E-3</v>
      </c>
      <c r="H253" s="12">
        <f t="shared" si="84"/>
        <v>5.653098887840725E-3</v>
      </c>
      <c r="I253" s="12">
        <f>G253-'Surv-rate CEA'!H251*Parameter!$D$58</f>
        <v>4.1947578187824519E-5</v>
      </c>
      <c r="J253" s="12">
        <f t="shared" si="85"/>
        <v>2.7559898862427627E-5</v>
      </c>
      <c r="K253" s="12">
        <f>'Surv-rate CEA'!K251*Parameter!$D$57+'Surv-rate CEA'!J251*Parameter!$D$58</f>
        <v>2.0632469750302338E-2</v>
      </c>
      <c r="L253" s="12">
        <f t="shared" si="86"/>
        <v>1.3555699856004489E-2</v>
      </c>
      <c r="M253" s="12">
        <f>K253-'Surv-rate CEA'!J251*Parameter!$D$58</f>
        <v>1.3963214723352463E-3</v>
      </c>
      <c r="N253" s="12">
        <f t="shared" si="87"/>
        <v>9.1739452477294968E-4</v>
      </c>
      <c r="O253" s="12">
        <f>'Surv-rate CEA'!N251*Parameter!$D$57+'Surv-rate CEA'!M251*Parameter!$D$58</f>
        <v>8.64389049616918E-3</v>
      </c>
      <c r="P253" s="12">
        <f t="shared" si="88"/>
        <v>5.6791061163447053E-3</v>
      </c>
      <c r="Q253" s="12">
        <f>O253-'Surv-rate CEA'!M251*Parameter!$D$58</f>
        <v>4.1947578187824519E-5</v>
      </c>
      <c r="R253" s="12">
        <f t="shared" si="89"/>
        <v>2.7559898862427627E-5</v>
      </c>
      <c r="S253" s="12">
        <f>'Surv-rate CEA'!Q251*Parameter!$D$57+'Surv-rate CEA'!P251*Parameter!$D$58</f>
        <v>2.0632469750302338E-2</v>
      </c>
      <c r="T253" s="12">
        <f t="shared" si="90"/>
        <v>1.3555699856004489E-2</v>
      </c>
      <c r="U253" s="12">
        <f>S253-'Surv-rate CEA'!P251*Parameter!$D$58</f>
        <v>1.3963214723352463E-3</v>
      </c>
      <c r="V253" s="12">
        <f t="shared" si="91"/>
        <v>9.1739452477294968E-4</v>
      </c>
      <c r="W253" s="12">
        <f>'Surv-rate CEA'!T251*UPFS+'Surv-rate CEA'!S251*UPD</f>
        <v>8.6043061618229239E-3</v>
      </c>
      <c r="X253" s="12">
        <f t="shared" si="92"/>
        <v>5.653098887840725E-3</v>
      </c>
      <c r="Y253" s="12">
        <f>W253-'Surv-rate CEA'!S251*UPD</f>
        <v>4.1947578187824519E-5</v>
      </c>
      <c r="Z253" s="12">
        <f t="shared" si="93"/>
        <v>2.7559898862427627E-5</v>
      </c>
      <c r="AA253" s="12">
        <f>'Surv-rate CEA'!W251*UPFS+'Surv-rate CEA'!V251*UPD</f>
        <v>2.478872702276539E-2</v>
      </c>
      <c r="AB253" s="12">
        <f t="shared" si="94"/>
        <v>1.6286394571261222E-2</v>
      </c>
      <c r="AC253" s="12">
        <f>AA253-'Surv-rate CEA'!V251*UPD</f>
        <v>9.5062679947685441E-3</v>
      </c>
      <c r="AD253" s="12">
        <f t="shared" si="95"/>
        <v>6.2456951226566425E-3</v>
      </c>
      <c r="AE253" s="12">
        <f>'Surv-rate CEA'!Z251*UPFS+'Surv-rate CEA'!Y251*UPD</f>
        <v>2.0632469750302338E-2</v>
      </c>
      <c r="AF253" s="12">
        <f t="shared" si="96"/>
        <v>1.3555699856004489E-2</v>
      </c>
      <c r="AG253" s="12">
        <f>AE253-'Surv-rate CEA'!Y251*UPD</f>
        <v>1.3963214723352463E-3</v>
      </c>
      <c r="AH253" s="12">
        <f t="shared" si="97"/>
        <v>9.1739452477294968E-4</v>
      </c>
      <c r="AI253" s="12">
        <f>'Surv-rate CEA'!AC251*UPFS+'Surv-rate CEA'!AB251*UPD</f>
        <v>1.0640264365873196E-2</v>
      </c>
      <c r="AJ253" s="12">
        <f t="shared" si="98"/>
        <v>6.9907399297267072E-3</v>
      </c>
      <c r="AK253" s="12">
        <f>AI253-'Surv-rate CEA'!AB251*UPD</f>
        <v>6.7931719673359862E-4</v>
      </c>
      <c r="AL253" s="12">
        <f t="shared" si="99"/>
        <v>4.4631690424788223E-4</v>
      </c>
      <c r="AM253" s="12">
        <f>'Surv-rate CEA'!AF251*UPFS+'Surv-rate CEA'!AE251*UPD</f>
        <v>5.8797306693352563E-2</v>
      </c>
      <c r="AN253" s="12">
        <f t="shared" si="100"/>
        <v>3.8630307060784699E-2</v>
      </c>
      <c r="AO253" s="12">
        <f>AM253-'Surv-rate CEA'!AE251*UPD</f>
        <v>6.0154501899682133E-3</v>
      </c>
      <c r="AP253" s="12">
        <f t="shared" si="101"/>
        <v>3.9521995311666159E-3</v>
      </c>
      <c r="AQ253" s="42">
        <f>'Surv-rate CEA'!AI251*UPFS+'Surv-rate CEA'!AH251*UPD</f>
        <v>8.6043061618229239E-3</v>
      </c>
      <c r="AR253" s="12">
        <f t="shared" si="102"/>
        <v>5.653098887840725E-3</v>
      </c>
      <c r="AS253" s="42">
        <f>AQ253-'Surv-rate CEA'!AH251*UPD</f>
        <v>4.1947578187824519E-5</v>
      </c>
      <c r="AT253" s="12">
        <f t="shared" si="103"/>
        <v>2.7559898862427627E-5</v>
      </c>
      <c r="AU253" s="12">
        <f>'Surv-rate CEA'!AL251*UPFS+'Surv-rate CEA'!AK251*UPD</f>
        <v>2.0491868035380077E-2</v>
      </c>
      <c r="AV253" s="12">
        <f t="shared" si="104"/>
        <v>1.3463323389697164E-2</v>
      </c>
      <c r="AW253" s="12">
        <f>AU253-'Surv-rate CEA'!AK251*UPD</f>
        <v>1.4448999169858649E-2</v>
      </c>
      <c r="AX253" s="12">
        <f t="shared" si="105"/>
        <v>9.4931095664585533E-3</v>
      </c>
      <c r="AY253" s="12">
        <f>'Surv-rate CEA'!AO251*UPFS+'Surv-rate CEA'!AN251*UPD</f>
        <v>1.0640264365873196E-2</v>
      </c>
      <c r="AZ253" s="12">
        <f t="shared" si="106"/>
        <v>6.9907399297267072E-3</v>
      </c>
      <c r="BA253" s="12">
        <f>AY253-'Surv-rate CEA'!AN251*UPD</f>
        <v>6.7931719673359862E-4</v>
      </c>
      <c r="BB253" s="12">
        <f t="shared" si="107"/>
        <v>4.4631690424788223E-4</v>
      </c>
    </row>
    <row r="254" spans="1:54">
      <c r="A254" s="12">
        <v>249</v>
      </c>
      <c r="B254" s="12">
        <f t="shared" si="108"/>
        <v>14.268493150684931</v>
      </c>
      <c r="C254" s="12">
        <f>'Surv-rate CEA'!D252*Parameter!$D$57+'Surv-rate CEA'!E252*Parameter!$D$58</f>
        <v>2.2309000306925814E-2</v>
      </c>
      <c r="D254" s="12">
        <f t="shared" si="82"/>
        <v>1.4632288543455475E-2</v>
      </c>
      <c r="E254" s="12">
        <f>C254-'Surv-rate CEA'!E252*Parameter!$D$58</f>
        <v>6.3251613666291326E-4</v>
      </c>
      <c r="F254" s="12">
        <f t="shared" si="83"/>
        <v>4.1486209568835795E-4</v>
      </c>
      <c r="G254" s="12">
        <f>'Surv-rate CEA'!G252*Parameter!$D$57+'Surv-rate CEA'!H252*Parameter!$D$58</f>
        <v>8.530033572074552E-3</v>
      </c>
      <c r="H254" s="12">
        <f t="shared" si="84"/>
        <v>5.5947783762057982E-3</v>
      </c>
      <c r="I254" s="12">
        <f>G254-'Surv-rate CEA'!H252*Parameter!$D$58</f>
        <v>4.1199114122885197E-5</v>
      </c>
      <c r="J254" s="12">
        <f t="shared" si="85"/>
        <v>2.7022157751894304E-5</v>
      </c>
      <c r="K254" s="12">
        <f>'Surv-rate CEA'!K252*Parameter!$D$57+'Surv-rate CEA'!J252*Parameter!$D$58</f>
        <v>2.0489550492341736E-2</v>
      </c>
      <c r="L254" s="12">
        <f t="shared" si="86"/>
        <v>1.3438926478322248E-2</v>
      </c>
      <c r="M254" s="12">
        <f>K254-'Surv-rate CEA'!J252*Parameter!$D$58</f>
        <v>1.3803246614032989E-3</v>
      </c>
      <c r="N254" s="12">
        <f t="shared" si="87"/>
        <v>9.0534351389247639E-4</v>
      </c>
      <c r="O254" s="12">
        <f>'Surv-rate CEA'!N252*Parameter!$D$57+'Surv-rate CEA'!M252*Parameter!$D$58</f>
        <v>8.5689116093454424E-3</v>
      </c>
      <c r="P254" s="12">
        <f t="shared" si="88"/>
        <v>5.6202781588730781E-3</v>
      </c>
      <c r="Q254" s="12">
        <f>O254-'Surv-rate CEA'!M252*Parameter!$D$58</f>
        <v>4.1199114122885197E-5</v>
      </c>
      <c r="R254" s="12">
        <f t="shared" si="89"/>
        <v>2.7022157751894304E-5</v>
      </c>
      <c r="S254" s="12">
        <f>'Surv-rate CEA'!Q252*Parameter!$D$57+'Surv-rate CEA'!P252*Parameter!$D$58</f>
        <v>2.0489550492341736E-2</v>
      </c>
      <c r="T254" s="12">
        <f t="shared" si="90"/>
        <v>1.3438926478322248E-2</v>
      </c>
      <c r="U254" s="12">
        <f>S254-'Surv-rate CEA'!P252*Parameter!$D$58</f>
        <v>1.3803246614032989E-3</v>
      </c>
      <c r="V254" s="12">
        <f t="shared" si="91"/>
        <v>9.0534351389247639E-4</v>
      </c>
      <c r="W254" s="12">
        <f>'Surv-rate CEA'!T252*UPFS+'Surv-rate CEA'!S252*UPD</f>
        <v>8.530033572074552E-3</v>
      </c>
      <c r="X254" s="12">
        <f t="shared" si="92"/>
        <v>5.5947783762057982E-3</v>
      </c>
      <c r="Y254" s="12">
        <f>W254-'Surv-rate CEA'!S252*UPD</f>
        <v>4.1199114122885197E-5</v>
      </c>
      <c r="Z254" s="12">
        <f t="shared" si="93"/>
        <v>2.7022157751894304E-5</v>
      </c>
      <c r="AA254" s="12">
        <f>'Surv-rate CEA'!W252*UPFS+'Surv-rate CEA'!V252*UPD</f>
        <v>2.4624827208202159E-2</v>
      </c>
      <c r="AB254" s="12">
        <f t="shared" si="94"/>
        <v>1.6151220228872686E-2</v>
      </c>
      <c r="AC254" s="12">
        <f>AA254-'Surv-rate CEA'!V252*UPD</f>
        <v>9.4307499525418965E-3</v>
      </c>
      <c r="AD254" s="12">
        <f t="shared" si="95"/>
        <v>6.185550790634581E-3</v>
      </c>
      <c r="AE254" s="12">
        <f>'Surv-rate CEA'!Z252*UPFS+'Surv-rate CEA'!Y252*UPD</f>
        <v>2.0489550492341736E-2</v>
      </c>
      <c r="AF254" s="12">
        <f t="shared" si="96"/>
        <v>1.3438926478322248E-2</v>
      </c>
      <c r="AG254" s="12">
        <f>AE254-'Surv-rate CEA'!Y252*UPD</f>
        <v>1.3803246614032989E-3</v>
      </c>
      <c r="AH254" s="12">
        <f t="shared" si="97"/>
        <v>9.0534351389247639E-4</v>
      </c>
      <c r="AI254" s="12">
        <f>'Surv-rate CEA'!AC252*UPFS+'Surv-rate CEA'!AB252*UPD</f>
        <v>1.0552659117315517E-2</v>
      </c>
      <c r="AJ254" s="12">
        <f t="shared" si="98"/>
        <v>6.9214017204235947E-3</v>
      </c>
      <c r="AK254" s="12">
        <f>AI254-'Surv-rate CEA'!AB252*UPD</f>
        <v>6.7064058575450579E-4</v>
      </c>
      <c r="AL254" s="12">
        <f t="shared" si="99"/>
        <v>4.3986760610987505E-4</v>
      </c>
      <c r="AM254" s="12">
        <f>'Surv-rate CEA'!AF252*UPFS+'Surv-rate CEA'!AE252*UPD</f>
        <v>5.8511290282396392E-2</v>
      </c>
      <c r="AN254" s="12">
        <f t="shared" si="100"/>
        <v>3.8377070719574739E-2</v>
      </c>
      <c r="AO254" s="12">
        <f>AM254-'Surv-rate CEA'!AE252*UPD</f>
        <v>5.9626156818868153E-3</v>
      </c>
      <c r="AP254" s="12">
        <f t="shared" si="101"/>
        <v>3.9108302447785938E-3</v>
      </c>
      <c r="AQ254" s="42">
        <f>'Surv-rate CEA'!AI252*UPFS+'Surv-rate CEA'!AH252*UPD</f>
        <v>8.530033572074552E-3</v>
      </c>
      <c r="AR254" s="12">
        <f t="shared" si="102"/>
        <v>5.5947783762057982E-3</v>
      </c>
      <c r="AS254" s="42">
        <f>AQ254-'Surv-rate CEA'!AH252*UPD</f>
        <v>4.1199114122885197E-5</v>
      </c>
      <c r="AT254" s="12">
        <f t="shared" si="103"/>
        <v>2.7022157751894304E-5</v>
      </c>
      <c r="AU254" s="12">
        <f>'Surv-rate CEA'!AL252*UPFS+'Surv-rate CEA'!AK252*UPD</f>
        <v>2.0348367704092808E-2</v>
      </c>
      <c r="AV254" s="12">
        <f t="shared" si="104"/>
        <v>1.3346325856752193E-2</v>
      </c>
      <c r="AW254" s="12">
        <f>AU254-'Surv-rate CEA'!AK252*UPD</f>
        <v>1.4345317353585504E-2</v>
      </c>
      <c r="AX254" s="12">
        <f t="shared" si="105"/>
        <v>9.40897484769577E-3</v>
      </c>
      <c r="AY254" s="12">
        <f>'Surv-rate CEA'!AO252*UPFS+'Surv-rate CEA'!AN252*UPD</f>
        <v>1.0552659117315517E-2</v>
      </c>
      <c r="AZ254" s="12">
        <f t="shared" si="106"/>
        <v>6.9214017204235947E-3</v>
      </c>
      <c r="BA254" s="12">
        <f>AY254-'Surv-rate CEA'!AN252*UPD</f>
        <v>6.7064058575450579E-4</v>
      </c>
      <c r="BB254" s="12">
        <f t="shared" si="107"/>
        <v>4.3986760610987505E-4</v>
      </c>
    </row>
    <row r="255" spans="1:54">
      <c r="A255" s="12">
        <v>250</v>
      </c>
      <c r="B255" s="12">
        <f t="shared" si="108"/>
        <v>14.326027397260274</v>
      </c>
      <c r="C255" s="12">
        <f>'Surv-rate CEA'!D253*Parameter!$D$57+'Surv-rate CEA'!E253*Parameter!$D$58</f>
        <v>2.2158904600638223E-2</v>
      </c>
      <c r="D255" s="12">
        <f t="shared" si="82"/>
        <v>1.4509146135413806E-2</v>
      </c>
      <c r="E255" s="12">
        <f>C255-'Surv-rate CEA'!E253*Parameter!$D$58</f>
        <v>6.2439409638068155E-4</v>
      </c>
      <c r="F255" s="12">
        <f t="shared" si="83"/>
        <v>4.0883903576244604E-4</v>
      </c>
      <c r="G255" s="12">
        <f>'Surv-rate CEA'!G253*Parameter!$D$57+'Surv-rate CEA'!H253*Parameter!$D$58</f>
        <v>8.456611549370616E-3</v>
      </c>
      <c r="H255" s="12">
        <f t="shared" si="84"/>
        <v>5.5371966706654115E-3</v>
      </c>
      <c r="I255" s="12">
        <f>G255-'Surv-rate CEA'!H253*Parameter!$D$58</f>
        <v>4.0466187770940576E-5</v>
      </c>
      <c r="J255" s="12">
        <f t="shared" si="85"/>
        <v>2.649633826641238E-5</v>
      </c>
      <c r="K255" s="12">
        <f>'Surv-rate CEA'!K253*Parameter!$D$57+'Surv-rate CEA'!J253*Parameter!$D$58</f>
        <v>2.0348026629264965E-2</v>
      </c>
      <c r="L255" s="12">
        <f t="shared" si="86"/>
        <v>1.3323424476622985E-2</v>
      </c>
      <c r="M255" s="12">
        <f>K255-'Surv-rate CEA'!J253*Parameter!$D$58</f>
        <v>1.3645582286288052E-3</v>
      </c>
      <c r="N255" s="12">
        <f t="shared" si="87"/>
        <v>8.9348165472432684E-4</v>
      </c>
      <c r="O255" s="12">
        <f>'Surv-rate CEA'!N253*Parameter!$D$57+'Surv-rate CEA'!M253*Parameter!$D$58</f>
        <v>8.4947979519150261E-3</v>
      </c>
      <c r="P255" s="12">
        <f t="shared" si="88"/>
        <v>5.5622002574801958E-3</v>
      </c>
      <c r="Q255" s="12">
        <f>O255-'Surv-rate CEA'!M253*Parameter!$D$58</f>
        <v>4.0466187770940576E-5</v>
      </c>
      <c r="R255" s="12">
        <f t="shared" si="89"/>
        <v>2.649633826641238E-5</v>
      </c>
      <c r="S255" s="12">
        <f>'Surv-rate CEA'!Q253*Parameter!$D$57+'Surv-rate CEA'!P253*Parameter!$D$58</f>
        <v>2.0348026629264965E-2</v>
      </c>
      <c r="T255" s="12">
        <f t="shared" si="90"/>
        <v>1.3323424476622985E-2</v>
      </c>
      <c r="U255" s="12">
        <f>S255-'Surv-rate CEA'!P253*Parameter!$D$58</f>
        <v>1.3645582286288052E-3</v>
      </c>
      <c r="V255" s="12">
        <f t="shared" si="91"/>
        <v>8.9348165472432684E-4</v>
      </c>
      <c r="W255" s="12">
        <f>'Surv-rate CEA'!T253*UPFS+'Surv-rate CEA'!S253*UPD</f>
        <v>8.456611549370616E-3</v>
      </c>
      <c r="X255" s="12">
        <f t="shared" si="92"/>
        <v>5.5371966706654115E-3</v>
      </c>
      <c r="Y255" s="12">
        <f>W255-'Surv-rate CEA'!S253*UPD</f>
        <v>4.0466187770940576E-5</v>
      </c>
      <c r="Z255" s="12">
        <f t="shared" si="93"/>
        <v>2.649633826641238E-5</v>
      </c>
      <c r="AA255" s="12">
        <f>'Surv-rate CEA'!W253*UPFS+'Surv-rate CEA'!V253*UPD</f>
        <v>2.446247578886563E-2</v>
      </c>
      <c r="AB255" s="12">
        <f t="shared" si="94"/>
        <v>1.601747209311289E-2</v>
      </c>
      <c r="AC255" s="12">
        <f>AA255-'Surv-rate CEA'!V253*UPD</f>
        <v>9.3560554224165048E-3</v>
      </c>
      <c r="AD255" s="12">
        <f t="shared" si="95"/>
        <v>6.1261320368228844E-3</v>
      </c>
      <c r="AE255" s="12">
        <f>'Surv-rate CEA'!Z253*UPFS+'Surv-rate CEA'!Y253*UPD</f>
        <v>2.0348026629264965E-2</v>
      </c>
      <c r="AF255" s="12">
        <f t="shared" si="96"/>
        <v>1.3323424476622985E-2</v>
      </c>
      <c r="AG255" s="12">
        <f>AE255-'Surv-rate CEA'!Y253*UPD</f>
        <v>1.3645582286288052E-3</v>
      </c>
      <c r="AH255" s="12">
        <f t="shared" si="97"/>
        <v>8.9348165472432684E-4</v>
      </c>
      <c r="AI255" s="12">
        <f>'Surv-rate CEA'!AC253*UPFS+'Surv-rate CEA'!AB253*UPD</f>
        <v>1.0466022959430759E-2</v>
      </c>
      <c r="AJ255" s="12">
        <f t="shared" si="98"/>
        <v>6.852913504154139E-3</v>
      </c>
      <c r="AK255" s="12">
        <f>AI255-'Surv-rate CEA'!AB253*UPD</f>
        <v>6.6210029977175656E-4</v>
      </c>
      <c r="AL255" s="12">
        <f t="shared" si="99"/>
        <v>4.3352819910660281E-4</v>
      </c>
      <c r="AM255" s="12">
        <f>'Surv-rate CEA'!AF253*UPFS+'Surv-rate CEA'!AE253*UPD</f>
        <v>5.8227481165836051E-2</v>
      </c>
      <c r="AN255" s="12">
        <f t="shared" si="100"/>
        <v>3.8126028725618384E-2</v>
      </c>
      <c r="AO255" s="12">
        <f>AM255-'Surv-rate CEA'!AE253*UPD</f>
        <v>5.9104014611634365E-3</v>
      </c>
      <c r="AP255" s="12">
        <f t="shared" si="101"/>
        <v>3.869996286572472E-3</v>
      </c>
      <c r="AQ255" s="42">
        <f>'Surv-rate CEA'!AI253*UPFS+'Surv-rate CEA'!AH253*UPD</f>
        <v>8.456611549370616E-3</v>
      </c>
      <c r="AR255" s="12">
        <f t="shared" si="102"/>
        <v>5.5371966706654115E-3</v>
      </c>
      <c r="AS255" s="42">
        <f>AQ255-'Surv-rate CEA'!AH253*UPD</f>
        <v>4.0466187770940576E-5</v>
      </c>
      <c r="AT255" s="12">
        <f t="shared" si="103"/>
        <v>2.649633826641238E-5</v>
      </c>
      <c r="AU255" s="12">
        <f>'Surv-rate CEA'!AL253*UPFS+'Surv-rate CEA'!AK253*UPD</f>
        <v>2.0206278385667138E-2</v>
      </c>
      <c r="AV255" s="12">
        <f t="shared" si="104"/>
        <v>1.3230610954571004E-2</v>
      </c>
      <c r="AW255" s="12">
        <f>AU255-'Surv-rate CEA'!AK253*UPD</f>
        <v>1.4242686866820122E-2</v>
      </c>
      <c r="AX255" s="12">
        <f t="shared" si="105"/>
        <v>9.3257870294581359E-3</v>
      </c>
      <c r="AY255" s="12">
        <f>'Surv-rate CEA'!AO253*UPFS+'Surv-rate CEA'!AN253*UPD</f>
        <v>1.0466022959430759E-2</v>
      </c>
      <c r="AZ255" s="12">
        <f t="shared" si="106"/>
        <v>6.852913504154139E-3</v>
      </c>
      <c r="BA255" s="12">
        <f>AY255-'Surv-rate CEA'!AN253*UPD</f>
        <v>6.6210029977175656E-4</v>
      </c>
      <c r="BB255" s="12">
        <f t="shared" si="107"/>
        <v>4.3352819910660281E-4</v>
      </c>
    </row>
    <row r="256" spans="1:54">
      <c r="A256" s="12">
        <v>251</v>
      </c>
      <c r="B256" s="12">
        <f t="shared" si="108"/>
        <v>14.383561643835616</v>
      </c>
      <c r="C256" s="12">
        <f>'Surv-rate CEA'!D254*Parameter!$D$57+'Surv-rate CEA'!E254*Parameter!$D$58</f>
        <v>2.2010242668625786E-2</v>
      </c>
      <c r="D256" s="12">
        <f t="shared" si="82"/>
        <v>1.4387317174176932E-2</v>
      </c>
      <c r="E256" s="12">
        <f>C256-'Surv-rate CEA'!E254*Parameter!$D$58</f>
        <v>6.1640013203206889E-4</v>
      </c>
      <c r="F256" s="12">
        <f t="shared" si="83"/>
        <v>4.0291896546834437E-4</v>
      </c>
      <c r="G256" s="12">
        <f>'Surv-rate CEA'!G254*Parameter!$D$57+'Surv-rate CEA'!H254*Parameter!$D$58</f>
        <v>8.3840278092035987E-3</v>
      </c>
      <c r="H256" s="12">
        <f t="shared" si="84"/>
        <v>5.4803424525652041E-3</v>
      </c>
      <c r="I256" s="12">
        <f>G256-'Surv-rate CEA'!H254*Parameter!$D$58</f>
        <v>3.9748430034500237E-5</v>
      </c>
      <c r="J256" s="12">
        <f t="shared" si="85"/>
        <v>2.5982142891005231E-5</v>
      </c>
      <c r="K256" s="12">
        <f>'Surv-rate CEA'!K254*Parameter!$D$57+'Surv-rate CEA'!J254*Parameter!$D$58</f>
        <v>2.0207880292828353E-2</v>
      </c>
      <c r="L256" s="12">
        <f t="shared" si="86"/>
        <v>1.3209176635074017E-2</v>
      </c>
      <c r="M256" s="12">
        <f>K256-'Surv-rate CEA'!J254*Parameter!$D$58</f>
        <v>1.3490181493139748E-3</v>
      </c>
      <c r="N256" s="12">
        <f t="shared" si="87"/>
        <v>8.8180545213012505E-4</v>
      </c>
      <c r="O256" s="12">
        <f>'Surv-rate CEA'!N254*Parameter!$D$57+'Surv-rate CEA'!M254*Parameter!$D$58</f>
        <v>8.4215368910671405E-3</v>
      </c>
      <c r="P256" s="12">
        <f t="shared" si="88"/>
        <v>5.5048608127581241E-3</v>
      </c>
      <c r="Q256" s="12">
        <f>O256-'Surv-rate CEA'!M254*Parameter!$D$58</f>
        <v>3.9748430034500237E-5</v>
      </c>
      <c r="R256" s="12">
        <f t="shared" si="89"/>
        <v>2.5982142891005231E-5</v>
      </c>
      <c r="S256" s="12">
        <f>'Surv-rate CEA'!Q254*Parameter!$D$57+'Surv-rate CEA'!P254*Parameter!$D$58</f>
        <v>2.0207880292828353E-2</v>
      </c>
      <c r="T256" s="12">
        <f t="shared" si="90"/>
        <v>1.3209176635074017E-2</v>
      </c>
      <c r="U256" s="12">
        <f>S256-'Surv-rate CEA'!P254*Parameter!$D$58</f>
        <v>1.3490181493139748E-3</v>
      </c>
      <c r="V256" s="12">
        <f t="shared" si="91"/>
        <v>8.8180545213012505E-4</v>
      </c>
      <c r="W256" s="12">
        <f>'Surv-rate CEA'!T254*UPFS+'Surv-rate CEA'!S254*UPD</f>
        <v>8.3840278092035987E-3</v>
      </c>
      <c r="X256" s="12">
        <f t="shared" si="92"/>
        <v>5.4803424525652041E-3</v>
      </c>
      <c r="Y256" s="12">
        <f>W256-'Surv-rate CEA'!S254*UPD</f>
        <v>3.9748430034500237E-5</v>
      </c>
      <c r="Z256" s="12">
        <f t="shared" si="93"/>
        <v>2.5982142891005231E-5</v>
      </c>
      <c r="AA256" s="12">
        <f>'Surv-rate CEA'!W254*UPFS+'Surv-rate CEA'!V254*UPD</f>
        <v>2.4301653421516842E-2</v>
      </c>
      <c r="AB256" s="12">
        <f t="shared" si="94"/>
        <v>1.5885131340722034E-2</v>
      </c>
      <c r="AC256" s="12">
        <f>AA256-'Surv-rate CEA'!V254*UPD</f>
        <v>9.2821728458257879E-3</v>
      </c>
      <c r="AD256" s="12">
        <f t="shared" si="95"/>
        <v>6.0674280974097987E-3</v>
      </c>
      <c r="AE256" s="12">
        <f>'Surv-rate CEA'!Z254*UPFS+'Surv-rate CEA'!Y254*UPD</f>
        <v>2.0207880292828353E-2</v>
      </c>
      <c r="AF256" s="12">
        <f t="shared" si="96"/>
        <v>1.3209176635074017E-2</v>
      </c>
      <c r="AG256" s="12">
        <f>AE256-'Surv-rate CEA'!Y254*UPD</f>
        <v>1.3490181493139748E-3</v>
      </c>
      <c r="AH256" s="12">
        <f t="shared" si="97"/>
        <v>8.8180545213012505E-4</v>
      </c>
      <c r="AI256" s="12">
        <f>'Surv-rate CEA'!AC254*UPFS+'Surv-rate CEA'!AB254*UPD</f>
        <v>1.0380342258358117E-2</v>
      </c>
      <c r="AJ256" s="12">
        <f t="shared" si="98"/>
        <v>6.7852626023243521E-3</v>
      </c>
      <c r="AK256" s="12">
        <f>AI256-'Surv-rate CEA'!AB254*UPD</f>
        <v>6.5369378102459082E-4</v>
      </c>
      <c r="AL256" s="12">
        <f t="shared" si="99"/>
        <v>4.2729650481290889E-4</v>
      </c>
      <c r="AM256" s="12">
        <f>'Surv-rate CEA'!AF254*UPFS+'Surv-rate CEA'!AE254*UPD</f>
        <v>5.7945855425744382E-2</v>
      </c>
      <c r="AN256" s="12">
        <f t="shared" si="100"/>
        <v>3.7877156262686361E-2</v>
      </c>
      <c r="AO256" s="12">
        <f>AM256-'Surv-rate CEA'!AE254*UPD</f>
        <v>5.8587983142940891E-3</v>
      </c>
      <c r="AP256" s="12">
        <f t="shared" si="101"/>
        <v>3.8296892440643419E-3</v>
      </c>
      <c r="AQ256" s="42">
        <f>'Surv-rate CEA'!AI254*UPFS+'Surv-rate CEA'!AH254*UPD</f>
        <v>8.3840278092035987E-3</v>
      </c>
      <c r="AR256" s="12">
        <f t="shared" si="102"/>
        <v>5.4803424525652041E-3</v>
      </c>
      <c r="AS256" s="42">
        <f>AQ256-'Surv-rate CEA'!AH254*UPD</f>
        <v>3.9748430034500237E-5</v>
      </c>
      <c r="AT256" s="12">
        <f t="shared" si="103"/>
        <v>2.5982142891005231E-5</v>
      </c>
      <c r="AU256" s="12">
        <f>'Surv-rate CEA'!AL254*UPFS+'Surv-rate CEA'!AK254*UPD</f>
        <v>2.0065581929716175E-2</v>
      </c>
      <c r="AV256" s="12">
        <f t="shared" si="104"/>
        <v>1.3116161227916359E-2</v>
      </c>
      <c r="AW256" s="12">
        <f>AU256-'Surv-rate CEA'!AK254*UPD</f>
        <v>1.414109373867915E-2</v>
      </c>
      <c r="AX256" s="12">
        <f t="shared" si="105"/>
        <v>9.2435328347448432E-3</v>
      </c>
      <c r="AY256" s="12">
        <f>'Surv-rate CEA'!AO254*UPFS+'Surv-rate CEA'!AN254*UPD</f>
        <v>1.0380342258358117E-2</v>
      </c>
      <c r="AZ256" s="12">
        <f t="shared" si="106"/>
        <v>6.7852626023243521E-3</v>
      </c>
      <c r="BA256" s="12">
        <f>AY256-'Surv-rate CEA'!AN254*UPD</f>
        <v>6.5369378102459082E-4</v>
      </c>
      <c r="BB256" s="12">
        <f t="shared" si="107"/>
        <v>4.2729650481290889E-4</v>
      </c>
    </row>
    <row r="257" spans="1:54">
      <c r="A257" s="12">
        <v>252</v>
      </c>
      <c r="B257" s="12">
        <f t="shared" si="108"/>
        <v>14.441095890410958</v>
      </c>
      <c r="C257" s="12">
        <f>'Surv-rate CEA'!D255*Parameter!$D$57+'Surv-rate CEA'!E255*Parameter!$D$58</f>
        <v>2.1862996465702448E-2</v>
      </c>
      <c r="D257" s="12">
        <f t="shared" si="82"/>
        <v>1.4266784183719718E-2</v>
      </c>
      <c r="E257" s="12">
        <f>C257-'Surv-rate CEA'!E255*Parameter!$D$58</f>
        <v>6.085318349116145E-4</v>
      </c>
      <c r="F257" s="12">
        <f t="shared" si="83"/>
        <v>3.9709983813181838E-4</v>
      </c>
      <c r="G257" s="12">
        <f>'Surv-rate CEA'!G255*Parameter!$D$57+'Surv-rate CEA'!H255*Parameter!$D$58</f>
        <v>8.3122702826729823E-3</v>
      </c>
      <c r="H257" s="12">
        <f t="shared" si="84"/>
        <v>5.424204609175109E-3</v>
      </c>
      <c r="I257" s="12">
        <f>G257-'Surv-rate CEA'!H255*Parameter!$D$58</f>
        <v>3.9045481711970365E-5</v>
      </c>
      <c r="J257" s="12">
        <f t="shared" si="85"/>
        <v>2.5479282394246978E-5</v>
      </c>
      <c r="K257" s="12">
        <f>'Surv-rate CEA'!K255*Parameter!$D$57+'Surv-rate CEA'!J255*Parameter!$D$58</f>
        <v>2.0069093900295636E-2</v>
      </c>
      <c r="L257" s="12">
        <f t="shared" si="86"/>
        <v>1.3096166021317805E-2</v>
      </c>
      <c r="M257" s="12">
        <f>K257-'Surv-rate CEA'!J255*Parameter!$D$58</f>
        <v>1.3337004817710711E-3</v>
      </c>
      <c r="N257" s="12">
        <f t="shared" si="87"/>
        <v>8.7031148584780862E-4</v>
      </c>
      <c r="O257" s="12">
        <f>'Surv-rate CEA'!N255*Parameter!$D$57+'Surv-rate CEA'!M255*Parameter!$D$58</f>
        <v>8.3491160189363908E-3</v>
      </c>
      <c r="P257" s="12">
        <f t="shared" si="88"/>
        <v>5.4482484390401022E-3</v>
      </c>
      <c r="Q257" s="12">
        <f>O257-'Surv-rate CEA'!M255*Parameter!$D$58</f>
        <v>3.9045481711970365E-5</v>
      </c>
      <c r="R257" s="12">
        <f t="shared" si="89"/>
        <v>2.5479282394246978E-5</v>
      </c>
      <c r="S257" s="12">
        <f>'Surv-rate CEA'!Q255*Parameter!$D$57+'Surv-rate CEA'!P255*Parameter!$D$58</f>
        <v>2.0069093900295636E-2</v>
      </c>
      <c r="T257" s="12">
        <f t="shared" si="90"/>
        <v>1.3096166021317805E-2</v>
      </c>
      <c r="U257" s="12">
        <f>S257-'Surv-rate CEA'!P255*Parameter!$D$58</f>
        <v>1.3337004817710711E-3</v>
      </c>
      <c r="V257" s="12">
        <f t="shared" si="91"/>
        <v>8.7031148584780862E-4</v>
      </c>
      <c r="W257" s="12">
        <f>'Surv-rate CEA'!T255*UPFS+'Surv-rate CEA'!S255*UPD</f>
        <v>8.3122702826729823E-3</v>
      </c>
      <c r="X257" s="12">
        <f t="shared" si="92"/>
        <v>5.424204609175109E-3</v>
      </c>
      <c r="Y257" s="12">
        <f>W257-'Surv-rate CEA'!S255*UPD</f>
        <v>3.9045481711970365E-5</v>
      </c>
      <c r="Z257" s="12">
        <f t="shared" si="93"/>
        <v>2.5479282394246978E-5</v>
      </c>
      <c r="AA257" s="12">
        <f>'Surv-rate CEA'!W255*UPFS+'Surv-rate CEA'!V255*UPD</f>
        <v>2.4142341066028413E-2</v>
      </c>
      <c r="AB257" s="12">
        <f t="shared" si="94"/>
        <v>1.5754179451984589E-2</v>
      </c>
      <c r="AC257" s="12">
        <f>AA257-'Surv-rate CEA'!V255*UPD</f>
        <v>9.209090863874704E-3</v>
      </c>
      <c r="AD257" s="12">
        <f t="shared" si="95"/>
        <v>6.0094284005979721E-3</v>
      </c>
      <c r="AE257" s="12">
        <f>'Surv-rate CEA'!Z255*UPFS+'Surv-rate CEA'!Y255*UPD</f>
        <v>2.0069093900295636E-2</v>
      </c>
      <c r="AF257" s="12">
        <f t="shared" si="96"/>
        <v>1.3096166021317805E-2</v>
      </c>
      <c r="AG257" s="12">
        <f>AE257-'Surv-rate CEA'!Y255*UPD</f>
        <v>1.3337004817710711E-3</v>
      </c>
      <c r="AH257" s="12">
        <f t="shared" si="97"/>
        <v>8.7031148584780862E-4</v>
      </c>
      <c r="AI257" s="12">
        <f>'Surv-rate CEA'!AC255*UPFS+'Surv-rate CEA'!AB255*UPD</f>
        <v>1.0295603614681634E-2</v>
      </c>
      <c r="AJ257" s="12">
        <f t="shared" si="98"/>
        <v>6.7184365620793756E-3</v>
      </c>
      <c r="AK257" s="12">
        <f>AI257-'Surv-rate CEA'!AB255*UPD</f>
        <v>6.4541852774896262E-4</v>
      </c>
      <c r="AL257" s="12">
        <f t="shared" si="99"/>
        <v>4.211703943699428E-4</v>
      </c>
      <c r="AM257" s="12">
        <f>'Surv-rate CEA'!AF255*UPFS+'Surv-rate CEA'!AE255*UPD</f>
        <v>5.7666389481548869E-2</v>
      </c>
      <c r="AN257" s="12">
        <f t="shared" si="100"/>
        <v>3.7630428869995659E-2</v>
      </c>
      <c r="AO257" s="12">
        <f>AM257-'Surv-rate CEA'!AE255*UPD</f>
        <v>5.8077971942585432E-3</v>
      </c>
      <c r="AP257" s="12">
        <f t="shared" si="101"/>
        <v>3.7899008620928911E-3</v>
      </c>
      <c r="AQ257" s="42">
        <f>'Surv-rate CEA'!AI255*UPFS+'Surv-rate CEA'!AH255*UPD</f>
        <v>8.3122702826729823E-3</v>
      </c>
      <c r="AR257" s="12">
        <f t="shared" si="102"/>
        <v>5.424204609175109E-3</v>
      </c>
      <c r="AS257" s="42">
        <f>AQ257-'Surv-rate CEA'!AH255*UPD</f>
        <v>3.9045481711970365E-5</v>
      </c>
      <c r="AT257" s="12">
        <f t="shared" si="103"/>
        <v>2.5479282394246978E-5</v>
      </c>
      <c r="AU257" s="12">
        <f>'Surv-rate CEA'!AL255*UPFS+'Surv-rate CEA'!AK255*UPD</f>
        <v>1.9926260476676734E-2</v>
      </c>
      <c r="AV257" s="12">
        <f t="shared" si="104"/>
        <v>1.3002959509932714E-2</v>
      </c>
      <c r="AW257" s="12">
        <f>AU257-'Surv-rate CEA'!AK255*UPD</f>
        <v>1.4040524229515738E-2</v>
      </c>
      <c r="AX257" s="12">
        <f t="shared" si="105"/>
        <v>9.1621992128585669E-3</v>
      </c>
      <c r="AY257" s="12">
        <f>'Surv-rate CEA'!AO255*UPFS+'Surv-rate CEA'!AN255*UPD</f>
        <v>1.0295603614681634E-2</v>
      </c>
      <c r="AZ257" s="12">
        <f t="shared" si="106"/>
        <v>6.7184365620793756E-3</v>
      </c>
      <c r="BA257" s="12">
        <f>AY257-'Surv-rate CEA'!AN255*UPD</f>
        <v>6.4541852774896262E-4</v>
      </c>
      <c r="BB257" s="12">
        <f t="shared" si="107"/>
        <v>4.211703943699428E-4</v>
      </c>
    </row>
    <row r="258" spans="1:54">
      <c r="A258" s="12">
        <v>253</v>
      </c>
      <c r="B258" s="12">
        <f t="shared" si="108"/>
        <v>14.498630136986302</v>
      </c>
      <c r="C258" s="12">
        <f>'Surv-rate CEA'!D256*Parameter!$D$57+'Surv-rate CEA'!E256*Parameter!$D$58</f>
        <v>2.1717148230950289E-2</v>
      </c>
      <c r="D258" s="12">
        <f t="shared" si="82"/>
        <v>1.4147529971523931E-2</v>
      </c>
      <c r="E258" s="12">
        <f>C258-'Surv-rate CEA'!E256*Parameter!$D$58</f>
        <v>6.0078684912263577E-4</v>
      </c>
      <c r="F258" s="12">
        <f t="shared" si="83"/>
        <v>3.9137965372205741E-4</v>
      </c>
      <c r="G258" s="12">
        <f>'Surv-rate CEA'!G256*Parameter!$D$57+'Surv-rate CEA'!H256*Parameter!$D$58</f>
        <v>8.2413271120134989E-3</v>
      </c>
      <c r="H258" s="12">
        <f t="shared" si="84"/>
        <v>5.3687722293196249E-3</v>
      </c>
      <c r="I258" s="12">
        <f>G258-'Surv-rate CEA'!H256*Parameter!$D$58</f>
        <v>3.8356993201628387E-5</v>
      </c>
      <c r="J258" s="12">
        <f t="shared" si="85"/>
        <v>2.4987475573068461E-5</v>
      </c>
      <c r="K258" s="12">
        <f>'Surv-rate CEA'!K256*Parameter!$D$57+'Surv-rate CEA'!J256*Parameter!$D$58</f>
        <v>1.9931650148945806E-2</v>
      </c>
      <c r="L258" s="12">
        <f t="shared" si="86"/>
        <v>1.2984375980925066E-2</v>
      </c>
      <c r="M258" s="12">
        <f>K258-'Surv-rate CEA'!J256*Parameter!$D$58</f>
        <v>1.318601365343338E-3</v>
      </c>
      <c r="N258" s="12">
        <f t="shared" si="87"/>
        <v>8.589964086583461E-4</v>
      </c>
      <c r="O258" s="12">
        <f>'Surv-rate CEA'!N256*Parameter!$D$57+'Surv-rate CEA'!M256*Parameter!$D$58</f>
        <v>8.2775231478516547E-3</v>
      </c>
      <c r="P258" s="12">
        <f t="shared" si="88"/>
        <v>5.3923519597899854E-3</v>
      </c>
      <c r="Q258" s="12">
        <f>O258-'Surv-rate CEA'!M256*Parameter!$D$58</f>
        <v>3.8356993201628387E-5</v>
      </c>
      <c r="R258" s="12">
        <f t="shared" si="89"/>
        <v>2.4987475573068461E-5</v>
      </c>
      <c r="S258" s="12">
        <f>'Surv-rate CEA'!Q256*Parameter!$D$57+'Surv-rate CEA'!P256*Parameter!$D$58</f>
        <v>1.9931650148945806E-2</v>
      </c>
      <c r="T258" s="12">
        <f t="shared" si="90"/>
        <v>1.2984375980925066E-2</v>
      </c>
      <c r="U258" s="12">
        <f>S258-'Surv-rate CEA'!P256*Parameter!$D$58</f>
        <v>1.318601365343338E-3</v>
      </c>
      <c r="V258" s="12">
        <f t="shared" si="91"/>
        <v>8.589964086583461E-4</v>
      </c>
      <c r="W258" s="12">
        <f>'Surv-rate CEA'!T256*UPFS+'Surv-rate CEA'!S256*UPD</f>
        <v>8.2413271120134989E-3</v>
      </c>
      <c r="X258" s="12">
        <f t="shared" si="92"/>
        <v>5.3687722293196249E-3</v>
      </c>
      <c r="Y258" s="12">
        <f>W258-'Surv-rate CEA'!S256*UPD</f>
        <v>3.8356993201628387E-5</v>
      </c>
      <c r="Z258" s="12">
        <f t="shared" si="93"/>
        <v>2.4987475573068461E-5</v>
      </c>
      <c r="AA258" s="12">
        <f>'Surv-rate CEA'!W256*UPFS+'Surv-rate CEA'!V256*UPD</f>
        <v>2.3984519979646103E-2</v>
      </c>
      <c r="AB258" s="12">
        <f t="shared" si="94"/>
        <v>1.5624598204891007E-2</v>
      </c>
      <c r="AC258" s="12">
        <f>AA258-'Surv-rate CEA'!V256*UPD</f>
        <v>9.1367983132298689E-3</v>
      </c>
      <c r="AD258" s="12">
        <f t="shared" si="95"/>
        <v>5.9521225625733384E-3</v>
      </c>
      <c r="AE258" s="12">
        <f>'Surv-rate CEA'!Z256*UPFS+'Surv-rate CEA'!Y256*UPD</f>
        <v>1.9931650148945806E-2</v>
      </c>
      <c r="AF258" s="12">
        <f t="shared" si="96"/>
        <v>1.2984375980925066E-2</v>
      </c>
      <c r="AG258" s="12">
        <f>AE258-'Surv-rate CEA'!Y256*UPD</f>
        <v>1.318601365343338E-3</v>
      </c>
      <c r="AH258" s="12">
        <f t="shared" si="97"/>
        <v>8.589964086583461E-4</v>
      </c>
      <c r="AI258" s="12">
        <f>'Surv-rate CEA'!AC256*UPFS+'Surv-rate CEA'!AB256*UPD</f>
        <v>1.0211793858646588E-2</v>
      </c>
      <c r="AJ258" s="12">
        <f t="shared" si="98"/>
        <v>6.6524231515964977E-3</v>
      </c>
      <c r="AK258" s="12">
        <f>AI258-'Surv-rate CEA'!AB256*UPD</f>
        <v>6.3727209277309252E-4</v>
      </c>
      <c r="AL258" s="12">
        <f t="shared" si="99"/>
        <v>4.1514778720689308E-4</v>
      </c>
      <c r="AM258" s="12">
        <f>'Surv-rate CEA'!AF256*UPFS+'Surv-rate CEA'!AE256*UPD</f>
        <v>5.7389060084141713E-2</v>
      </c>
      <c r="AN258" s="12">
        <f t="shared" si="100"/>
        <v>3.7385822435971612E-2</v>
      </c>
      <c r="AO258" s="12">
        <f>AM258-'Surv-rate CEA'!AE256*UPD</f>
        <v>5.7573892169653848E-3</v>
      </c>
      <c r="AP258" s="12">
        <f t="shared" si="101"/>
        <v>3.7506230393852362E-3</v>
      </c>
      <c r="AQ258" s="42">
        <f>'Surv-rate CEA'!AI256*UPFS+'Surv-rate CEA'!AH256*UPD</f>
        <v>8.2413271120134989E-3</v>
      </c>
      <c r="AR258" s="12">
        <f t="shared" si="102"/>
        <v>5.3687722293196249E-3</v>
      </c>
      <c r="AS258" s="42">
        <f>AQ258-'Surv-rate CEA'!AH256*UPD</f>
        <v>3.8356993201628387E-5</v>
      </c>
      <c r="AT258" s="12">
        <f t="shared" si="103"/>
        <v>2.4987475573068461E-5</v>
      </c>
      <c r="AU258" s="12">
        <f>'Surv-rate CEA'!AL256*UPFS+'Surv-rate CEA'!AK256*UPD</f>
        <v>1.9788296452206457E-2</v>
      </c>
      <c r="AV258" s="12">
        <f t="shared" si="104"/>
        <v>1.2890988916491885E-2</v>
      </c>
      <c r="AW258" s="12">
        <f>AU258-'Surv-rate CEA'!AK256*UPD</f>
        <v>1.3940964826321416E-2</v>
      </c>
      <c r="AX258" s="12">
        <f t="shared" si="105"/>
        <v>9.0817733348276201E-3</v>
      </c>
      <c r="AY258" s="12">
        <f>'Surv-rate CEA'!AO256*UPFS+'Surv-rate CEA'!AN256*UPD</f>
        <v>1.0211793858646588E-2</v>
      </c>
      <c r="AZ258" s="12">
        <f t="shared" si="106"/>
        <v>6.6524231515964977E-3</v>
      </c>
      <c r="BA258" s="12">
        <f>AY258-'Surv-rate CEA'!AN256*UPD</f>
        <v>6.3727209277309252E-4</v>
      </c>
      <c r="BB258" s="12">
        <f t="shared" si="107"/>
        <v>4.1514778720689308E-4</v>
      </c>
    </row>
    <row r="259" spans="1:54">
      <c r="A259" s="12">
        <v>254</v>
      </c>
      <c r="B259" s="12">
        <f t="shared" si="108"/>
        <v>14.556164383561644</v>
      </c>
      <c r="C259" s="12">
        <f>'Surv-rate CEA'!D257*Parameter!$D$57+'Surv-rate CEA'!E257*Parameter!$D$58</f>
        <v>2.1572680482315414E-2</v>
      </c>
      <c r="D259" s="12">
        <f t="shared" si="82"/>
        <v>1.4029537623100148E-2</v>
      </c>
      <c r="E259" s="12">
        <f>C259-'Surv-rate CEA'!E257*Parameter!$D$58</f>
        <v>5.9316287025180589E-4</v>
      </c>
      <c r="F259" s="12">
        <f t="shared" si="83"/>
        <v>3.8575645764770517E-4</v>
      </c>
      <c r="G259" s="12">
        <f>'Surv-rate CEA'!G257*Parameter!$D$57+'Surv-rate CEA'!H257*Parameter!$D$58</f>
        <v>8.1711866462300161E-3</v>
      </c>
      <c r="H259" s="12">
        <f t="shared" si="84"/>
        <v>5.3140345991140982E-3</v>
      </c>
      <c r="I259" s="12">
        <f>G259-'Surv-rate CEA'!H257*Parameter!$D$58</f>
        <v>3.7682624215388399E-5</v>
      </c>
      <c r="J259" s="12">
        <f t="shared" si="85"/>
        <v>2.4506449006201274E-5</v>
      </c>
      <c r="K259" s="12">
        <f>'Surv-rate CEA'!K257*Parameter!$D$57+'Surv-rate CEA'!J257*Parameter!$D$58</f>
        <v>1.9795532010703706E-2</v>
      </c>
      <c r="L259" s="12">
        <f t="shared" si="86"/>
        <v>1.2873790131973567E-2</v>
      </c>
      <c r="M259" s="12">
        <f>K259-'Surv-rate CEA'!J257*Parameter!$D$58</f>
        <v>1.3037170184795575E-3</v>
      </c>
      <c r="N259" s="12">
        <f t="shared" si="87"/>
        <v>8.4785694460310127E-4</v>
      </c>
      <c r="O259" s="12">
        <f>'Surv-rate CEA'!N257*Parameter!$D$57+'Surv-rate CEA'!M257*Parameter!$D$58</f>
        <v>8.2067463057008769E-3</v>
      </c>
      <c r="P259" s="12">
        <f t="shared" si="88"/>
        <v>5.3371604031058669E-3</v>
      </c>
      <c r="Q259" s="12">
        <f>O259-'Surv-rate CEA'!M257*Parameter!$D$58</f>
        <v>3.7682624215388399E-5</v>
      </c>
      <c r="R259" s="12">
        <f t="shared" si="89"/>
        <v>2.4506449006201274E-5</v>
      </c>
      <c r="S259" s="12">
        <f>'Surv-rate CEA'!Q257*Parameter!$D$57+'Surv-rate CEA'!P257*Parameter!$D$58</f>
        <v>1.9795532010703706E-2</v>
      </c>
      <c r="T259" s="12">
        <f t="shared" si="90"/>
        <v>1.2873790131973567E-2</v>
      </c>
      <c r="U259" s="12">
        <f>S259-'Surv-rate CEA'!P257*Parameter!$D$58</f>
        <v>1.3037170184795575E-3</v>
      </c>
      <c r="V259" s="12">
        <f t="shared" si="91"/>
        <v>8.4785694460310127E-4</v>
      </c>
      <c r="W259" s="12">
        <f>'Surv-rate CEA'!T257*UPFS+'Surv-rate CEA'!S257*UPD</f>
        <v>8.1711866462300161E-3</v>
      </c>
      <c r="X259" s="12">
        <f t="shared" si="92"/>
        <v>5.3140345991140982E-3</v>
      </c>
      <c r="Y259" s="12">
        <f>W259-'Surv-rate CEA'!S257*UPD</f>
        <v>3.7682624215388399E-5</v>
      </c>
      <c r="Z259" s="12">
        <f t="shared" si="93"/>
        <v>2.4506449006201274E-5</v>
      </c>
      <c r="AA259" s="12">
        <f>'Surv-rate CEA'!W257*UPFS+'Surv-rate CEA'!V257*UPD</f>
        <v>2.3828171711376894E-2</v>
      </c>
      <c r="AB259" s="12">
        <f t="shared" si="94"/>
        <v>1.5496369669429797E-2</v>
      </c>
      <c r="AC259" s="12">
        <f>AA259-'Surv-rate CEA'!V257*UPD</f>
        <v>9.0652842221080141E-3</v>
      </c>
      <c r="AD259" s="12">
        <f t="shared" si="95"/>
        <v>5.8955003835717132E-3</v>
      </c>
      <c r="AE259" s="12">
        <f>'Surv-rate CEA'!Z257*UPFS+'Surv-rate CEA'!Y257*UPD</f>
        <v>1.9795532010703706E-2</v>
      </c>
      <c r="AF259" s="12">
        <f t="shared" si="96"/>
        <v>1.2873790131973567E-2</v>
      </c>
      <c r="AG259" s="12">
        <f>AE259-'Surv-rate CEA'!Y257*UPD</f>
        <v>1.3037170184795575E-3</v>
      </c>
      <c r="AH259" s="12">
        <f t="shared" si="97"/>
        <v>8.4785694460310127E-4</v>
      </c>
      <c r="AI259" s="12">
        <f>'Surv-rate CEA'!AC257*UPFS+'Surv-rate CEA'!AB257*UPD</f>
        <v>1.0128900045488456E-2</v>
      </c>
      <c r="AJ259" s="12">
        <f t="shared" si="98"/>
        <v>6.5872103554907415E-3</v>
      </c>
      <c r="AK259" s="12">
        <f>AI259-'Surv-rate CEA'!AB257*UPD</f>
        <v>6.2925208215275016E-4</v>
      </c>
      <c r="AL259" s="12">
        <f t="shared" si="99"/>
        <v>4.0922664979964438E-4</v>
      </c>
      <c r="AM259" s="12">
        <f>'Surv-rate CEA'!AF257*UPFS+'Surv-rate CEA'!AE257*UPD</f>
        <v>5.7113844310110649E-2</v>
      </c>
      <c r="AN259" s="12">
        <f t="shared" si="100"/>
        <v>3.7143313192138816E-2</v>
      </c>
      <c r="AO259" s="12">
        <f>AM259-'Surv-rate CEA'!AE257*UPD</f>
        <v>5.7075656577848105E-3</v>
      </c>
      <c r="AP259" s="12">
        <f t="shared" si="101"/>
        <v>3.7118478252087788E-3</v>
      </c>
      <c r="AQ259" s="42">
        <f>'Surv-rate CEA'!AI257*UPFS+'Surv-rate CEA'!AH257*UPD</f>
        <v>8.1711866462300161E-3</v>
      </c>
      <c r="AR259" s="12">
        <f t="shared" si="102"/>
        <v>5.3140345991140982E-3</v>
      </c>
      <c r="AS259" s="42">
        <f>AQ259-'Surv-rate CEA'!AH257*UPD</f>
        <v>3.7682624215388399E-5</v>
      </c>
      <c r="AT259" s="12">
        <f t="shared" si="103"/>
        <v>2.4506449006201274E-5</v>
      </c>
      <c r="AU259" s="12">
        <f>'Surv-rate CEA'!AL257*UPFS+'Surv-rate CEA'!AK257*UPD</f>
        <v>1.9651672561706135E-2</v>
      </c>
      <c r="AV259" s="12">
        <f t="shared" si="104"/>
        <v>1.2780232840666889E-2</v>
      </c>
      <c r="AW259" s="12">
        <f>AU259-'Surv-rate CEA'!AK257*UPD</f>
        <v>1.3842402238234956E-2</v>
      </c>
      <c r="AX259" s="12">
        <f t="shared" si="105"/>
        <v>9.0022425889357584E-3</v>
      </c>
      <c r="AY259" s="12">
        <f>'Surv-rate CEA'!AO257*UPFS+'Surv-rate CEA'!AN257*UPD</f>
        <v>1.0128900045488456E-2</v>
      </c>
      <c r="AZ259" s="12">
        <f t="shared" si="106"/>
        <v>6.5872103554907415E-3</v>
      </c>
      <c r="BA259" s="12">
        <f>AY259-'Surv-rate CEA'!AN257*UPD</f>
        <v>6.2925208215275016E-4</v>
      </c>
      <c r="BB259" s="12">
        <f t="shared" si="107"/>
        <v>4.0922664979964438E-4</v>
      </c>
    </row>
    <row r="260" spans="1:54">
      <c r="A260" s="12">
        <v>255</v>
      </c>
      <c r="B260" s="12">
        <f t="shared" si="108"/>
        <v>14.613698630136986</v>
      </c>
      <c r="C260" s="12">
        <f>'Surv-rate CEA'!D258*Parameter!$D$57+'Surv-rate CEA'!E258*Parameter!$D$58</f>
        <v>2.1429576011326574E-2</v>
      </c>
      <c r="D260" s="12">
        <f t="shared" si="82"/>
        <v>1.3912790496634457E-2</v>
      </c>
      <c r="E260" s="12">
        <f>C260-'Surv-rate CEA'!E258*Parameter!$D$58</f>
        <v>5.8565764408123264E-4</v>
      </c>
      <c r="F260" s="12">
        <f t="shared" si="83"/>
        <v>3.8022833958768076E-4</v>
      </c>
      <c r="G260" s="12">
        <f>'Surv-rate CEA'!G258*Parameter!$D$57+'Surv-rate CEA'!H258*Parameter!$D$58</f>
        <v>8.101837436837768E-3</v>
      </c>
      <c r="H260" s="12">
        <f t="shared" si="84"/>
        <v>5.2599811978051364E-3</v>
      </c>
      <c r="I260" s="12">
        <f>G260-'Surv-rate CEA'!H258*Parameter!$D$58</f>
        <v>3.7022043501994811E-5</v>
      </c>
      <c r="J260" s="12">
        <f t="shared" si="85"/>
        <v>2.4035936815935884E-5</v>
      </c>
      <c r="K260" s="12">
        <f>'Surv-rate CEA'!K258*Parameter!$D$57+'Surv-rate CEA'!J258*Parameter!$D$58</f>
        <v>1.9660722726893339E-2</v>
      </c>
      <c r="L260" s="12">
        <f t="shared" si="86"/>
        <v>1.2764392359751303E-2</v>
      </c>
      <c r="M260" s="12">
        <f>K260-'Surv-rate CEA'!J258*Parameter!$D$58</f>
        <v>1.2890437368606282E-3</v>
      </c>
      <c r="N260" s="12">
        <f t="shared" si="87"/>
        <v>8.3688988725029467E-4</v>
      </c>
      <c r="O260" s="12">
        <f>'Surv-rate CEA'!N258*Parameter!$D$57+'Surv-rate CEA'!M258*Parameter!$D$58</f>
        <v>8.1367737314100731E-3</v>
      </c>
      <c r="P260" s="12">
        <f t="shared" si="88"/>
        <v>5.2826629973356668E-3</v>
      </c>
      <c r="Q260" s="12">
        <f>O260-'Surv-rate CEA'!M258*Parameter!$D$58</f>
        <v>3.7022043501994811E-5</v>
      </c>
      <c r="R260" s="12">
        <f t="shared" si="89"/>
        <v>2.4035936815935884E-5</v>
      </c>
      <c r="S260" s="12">
        <f>'Surv-rate CEA'!Q258*Parameter!$D$57+'Surv-rate CEA'!P258*Parameter!$D$58</f>
        <v>1.9660722726893339E-2</v>
      </c>
      <c r="T260" s="12">
        <f t="shared" si="90"/>
        <v>1.2764392359751303E-2</v>
      </c>
      <c r="U260" s="12">
        <f>S260-'Surv-rate CEA'!P258*Parameter!$D$58</f>
        <v>1.2890437368606282E-3</v>
      </c>
      <c r="V260" s="12">
        <f t="shared" si="91"/>
        <v>8.3688988725029467E-4</v>
      </c>
      <c r="W260" s="12">
        <f>'Surv-rate CEA'!T258*UPFS+'Surv-rate CEA'!S258*UPD</f>
        <v>8.101837436837768E-3</v>
      </c>
      <c r="X260" s="12">
        <f t="shared" si="92"/>
        <v>5.2599811978051364E-3</v>
      </c>
      <c r="Y260" s="12">
        <f>W260-'Surv-rate CEA'!S258*UPD</f>
        <v>3.7022043501994811E-5</v>
      </c>
      <c r="Z260" s="12">
        <f t="shared" si="93"/>
        <v>2.4035936815935884E-5</v>
      </c>
      <c r="AA260" s="12">
        <f>'Surv-rate CEA'!W258*UPFS+'Surv-rate CEA'!V258*UPD</f>
        <v>2.3673278096503634E-2</v>
      </c>
      <c r="AB260" s="12">
        <f t="shared" si="94"/>
        <v>1.5369476202008705E-2</v>
      </c>
      <c r="AC260" s="12">
        <f>AA260-'Surv-rate CEA'!V258*UPD</f>
        <v>8.9945378063601197E-3</v>
      </c>
      <c r="AD260" s="12">
        <f t="shared" si="95"/>
        <v>5.8395518440404184E-3</v>
      </c>
      <c r="AE260" s="12">
        <f>'Surv-rate CEA'!Z258*UPFS+'Surv-rate CEA'!Y258*UPD</f>
        <v>1.9660722726893339E-2</v>
      </c>
      <c r="AF260" s="12">
        <f t="shared" si="96"/>
        <v>1.2764392359751303E-2</v>
      </c>
      <c r="AG260" s="12">
        <f>AE260-'Surv-rate CEA'!Y258*UPD</f>
        <v>1.2890437368606282E-3</v>
      </c>
      <c r="AH260" s="12">
        <f t="shared" si="97"/>
        <v>8.3688988725029467E-4</v>
      </c>
      <c r="AI260" s="12">
        <f>'Surv-rate CEA'!AC258*UPFS+'Surv-rate CEA'!AB258*UPD</f>
        <v>1.0046909450873231E-2</v>
      </c>
      <c r="AJ260" s="12">
        <f t="shared" si="98"/>
        <v>6.522786370331133E-3</v>
      </c>
      <c r="AK260" s="12">
        <f>AI260-'Surv-rate CEA'!AB258*UPD</f>
        <v>6.2135615384506342E-4</v>
      </c>
      <c r="AL260" s="12">
        <f t="shared" si="99"/>
        <v>4.0340499446520729E-4</v>
      </c>
      <c r="AM260" s="12">
        <f>'Surv-rate CEA'!AF258*UPFS+'Surv-rate CEA'!AE258*UPD</f>
        <v>5.684071955609335E-2</v>
      </c>
      <c r="AN260" s="12">
        <f t="shared" si="100"/>
        <v>3.6902877707141603E-2</v>
      </c>
      <c r="AO260" s="12">
        <f>AM260-'Surv-rate CEA'!AE258*UPD</f>
        <v>5.6583179481667148E-3</v>
      </c>
      <c r="AP260" s="12">
        <f t="shared" si="101"/>
        <v>3.6735674161066517E-3</v>
      </c>
      <c r="AQ260" s="42">
        <f>'Surv-rate CEA'!AI258*UPFS+'Surv-rate CEA'!AH258*UPD</f>
        <v>8.101837436837768E-3</v>
      </c>
      <c r="AR260" s="12">
        <f t="shared" si="102"/>
        <v>5.2599811978051364E-3</v>
      </c>
      <c r="AS260" s="42">
        <f>AQ260-'Surv-rate CEA'!AH258*UPD</f>
        <v>3.7022043501994811E-5</v>
      </c>
      <c r="AT260" s="12">
        <f t="shared" si="103"/>
        <v>2.4035936815935884E-5</v>
      </c>
      <c r="AU260" s="12">
        <f>'Surv-rate CEA'!AL258*UPFS+'Surv-rate CEA'!AK258*UPD</f>
        <v>1.951637178496729E-2</v>
      </c>
      <c r="AV260" s="12">
        <f t="shared" si="104"/>
        <v>1.2670674947332716E-2</v>
      </c>
      <c r="AW260" s="12">
        <f>AU260-'Surv-rate CEA'!AK258*UPD</f>
        <v>1.3744823392155351E-2</v>
      </c>
      <c r="AX260" s="12">
        <f t="shared" si="105"/>
        <v>8.9235945763567227E-3</v>
      </c>
      <c r="AY260" s="12">
        <f>'Surv-rate CEA'!AO258*UPFS+'Surv-rate CEA'!AN258*UPD</f>
        <v>1.0046909450873231E-2</v>
      </c>
      <c r="AZ260" s="12">
        <f t="shared" si="106"/>
        <v>6.522786370331133E-3</v>
      </c>
      <c r="BA260" s="12">
        <f>AY260-'Surv-rate CEA'!AN258*UPD</f>
        <v>6.2135615384506342E-4</v>
      </c>
      <c r="BB260" s="12">
        <f t="shared" si="107"/>
        <v>4.0340499446520729E-4</v>
      </c>
    </row>
    <row r="261" spans="1:54">
      <c r="A261" s="12">
        <v>256</v>
      </c>
      <c r="B261" s="12">
        <f t="shared" si="108"/>
        <v>14.671232876712329</v>
      </c>
      <c r="C261" s="12">
        <f>'Surv-rate CEA'!D259*Parameter!$D$57+'Surv-rate CEA'!E259*Parameter!$D$58</f>
        <v>2.1287817877929525E-2</v>
      </c>
      <c r="D261" s="12">
        <f t="shared" si="82"/>
        <v>1.3797272217754258E-2</v>
      </c>
      <c r="E261" s="12">
        <f>C261-'Surv-rate CEA'!E259*Parameter!$D$58</f>
        <v>5.782689653369387E-4</v>
      </c>
      <c r="F261" s="12">
        <f t="shared" si="83"/>
        <v>3.7479343235572837E-4</v>
      </c>
      <c r="G261" s="12">
        <f>'Surv-rate CEA'!G259*Parameter!$D$57+'Surv-rate CEA'!H259*Parameter!$D$58</f>
        <v>8.033268233703322E-3</v>
      </c>
      <c r="H261" s="12">
        <f t="shared" si="84"/>
        <v>5.2066016937111648E-3</v>
      </c>
      <c r="I261" s="12">
        <f>G261-'Surv-rate CEA'!H259*Parameter!$D$58</f>
        <v>3.6374928579300733E-5</v>
      </c>
      <c r="J261" s="12">
        <f t="shared" si="85"/>
        <v>2.3575680437885927E-5</v>
      </c>
      <c r="K261" s="12">
        <f>'Surv-rate CEA'!K259*Parameter!$D$57+'Surv-rate CEA'!J259*Parameter!$D$58</f>
        <v>1.9527205803106948E-2</v>
      </c>
      <c r="L261" s="12">
        <f t="shared" si="86"/>
        <v>1.2656166811578412E-2</v>
      </c>
      <c r="M261" s="12">
        <f>K261-'Surv-rate CEA'!J259*Parameter!$D$58</f>
        <v>1.2745778915765373E-3</v>
      </c>
      <c r="N261" s="12">
        <f t="shared" si="87"/>
        <v>8.2609209800902153E-4</v>
      </c>
      <c r="O261" s="12">
        <f>'Surv-rate CEA'!N259*Parameter!$D$57+'Surv-rate CEA'!M259*Parameter!$D$58</f>
        <v>8.0675938705316759E-3</v>
      </c>
      <c r="P261" s="12">
        <f t="shared" si="88"/>
        <v>5.228849166800437E-3</v>
      </c>
      <c r="Q261" s="12">
        <f>O261-'Surv-rate CEA'!M259*Parameter!$D$58</f>
        <v>3.6374928579300733E-5</v>
      </c>
      <c r="R261" s="12">
        <f t="shared" si="89"/>
        <v>2.3575680437885927E-5</v>
      </c>
      <c r="S261" s="12">
        <f>'Surv-rate CEA'!Q259*Parameter!$D$57+'Surv-rate CEA'!P259*Parameter!$D$58</f>
        <v>1.9527205803106948E-2</v>
      </c>
      <c r="T261" s="12">
        <f t="shared" si="90"/>
        <v>1.2656166811578412E-2</v>
      </c>
      <c r="U261" s="12">
        <f>S261-'Surv-rate CEA'!P259*Parameter!$D$58</f>
        <v>1.2745778915765373E-3</v>
      </c>
      <c r="V261" s="12">
        <f t="shared" si="91"/>
        <v>8.2609209800902153E-4</v>
      </c>
      <c r="W261" s="12">
        <f>'Surv-rate CEA'!T259*UPFS+'Surv-rate CEA'!S259*UPD</f>
        <v>8.033268233703322E-3</v>
      </c>
      <c r="X261" s="12">
        <f t="shared" si="92"/>
        <v>5.2066016937111648E-3</v>
      </c>
      <c r="Y261" s="12">
        <f>W261-'Surv-rate CEA'!S259*UPD</f>
        <v>3.6374928579300733E-5</v>
      </c>
      <c r="Z261" s="12">
        <f t="shared" si="93"/>
        <v>2.3575680437885927E-5</v>
      </c>
      <c r="AA261" s="12">
        <f>'Surv-rate CEA'!W259*UPFS+'Surv-rate CEA'!V259*UPD</f>
        <v>2.3519821251219111E-2</v>
      </c>
      <c r="AB261" s="12">
        <f t="shared" si="94"/>
        <v>1.5243900439999149E-2</v>
      </c>
      <c r="AC261" s="12">
        <f>AA261-'Surv-rate CEA'!V259*UPD</f>
        <v>8.9245484656486958E-3</v>
      </c>
      <c r="AD261" s="12">
        <f t="shared" si="95"/>
        <v>5.7842671008923683E-3</v>
      </c>
      <c r="AE261" s="12">
        <f>'Surv-rate CEA'!Z259*UPFS+'Surv-rate CEA'!Y259*UPD</f>
        <v>1.9527205803106948E-2</v>
      </c>
      <c r="AF261" s="12">
        <f t="shared" si="96"/>
        <v>1.2656166811578412E-2</v>
      </c>
      <c r="AG261" s="12">
        <f>AE261-'Surv-rate CEA'!Y259*UPD</f>
        <v>1.2745778915765373E-3</v>
      </c>
      <c r="AH261" s="12">
        <f t="shared" si="97"/>
        <v>8.2609209800902153E-4</v>
      </c>
      <c r="AI261" s="12">
        <f>'Surv-rate CEA'!AC259*UPFS+'Surv-rate CEA'!AB259*UPD</f>
        <v>9.9658095664439204E-3</v>
      </c>
      <c r="AJ261" s="12">
        <f t="shared" si="98"/>
        <v>6.4591396002632376E-3</v>
      </c>
      <c r="AK261" s="12">
        <f>AI261-'Surv-rate CEA'!AB259*UPD</f>
        <v>6.1358201641962054E-4</v>
      </c>
      <c r="AL261" s="12">
        <f t="shared" si="99"/>
        <v>3.9768087819076439E-4</v>
      </c>
      <c r="AM261" s="12">
        <f>'Surv-rate CEA'!AF259*UPFS+'Surv-rate CEA'!AE259*UPD</f>
        <v>5.6569663533245926E-2</v>
      </c>
      <c r="AN261" s="12">
        <f t="shared" si="100"/>
        <v>3.6664492880886725E-2</v>
      </c>
      <c r="AO261" s="12">
        <f>AM261-'Surv-rate CEA'!AE259*UPD</f>
        <v>5.6096376723416413E-3</v>
      </c>
      <c r="AP261" s="12">
        <f t="shared" si="101"/>
        <v>3.6357741527143681E-3</v>
      </c>
      <c r="AQ261" s="42">
        <f>'Surv-rate CEA'!AI259*UPFS+'Surv-rate CEA'!AH259*UPD</f>
        <v>8.033268233703322E-3</v>
      </c>
      <c r="AR261" s="12">
        <f t="shared" si="102"/>
        <v>5.2066016937111648E-3</v>
      </c>
      <c r="AS261" s="42">
        <f>AQ261-'Surv-rate CEA'!AH259*UPD</f>
        <v>3.6374928579300733E-5</v>
      </c>
      <c r="AT261" s="12">
        <f t="shared" si="103"/>
        <v>2.3575680437885927E-5</v>
      </c>
      <c r="AU261" s="12">
        <f>'Surv-rate CEA'!AL259*UPFS+'Surv-rate CEA'!AK259*UPD</f>
        <v>1.9382377370938002E-2</v>
      </c>
      <c r="AV261" s="12">
        <f t="shared" si="104"/>
        <v>1.2562299167888299E-2</v>
      </c>
      <c r="AW261" s="12">
        <f>AU261-'Surv-rate CEA'!AK259*UPD</f>
        <v>1.3648215428456094E-2</v>
      </c>
      <c r="AX261" s="12">
        <f t="shared" si="105"/>
        <v>8.8458171068906827E-3</v>
      </c>
      <c r="AY261" s="12">
        <f>'Surv-rate CEA'!AO259*UPFS+'Surv-rate CEA'!AN259*UPD</f>
        <v>9.9658095664439204E-3</v>
      </c>
      <c r="AZ261" s="12">
        <f t="shared" si="106"/>
        <v>6.4591396002632376E-3</v>
      </c>
      <c r="BA261" s="12">
        <f>AY261-'Surv-rate CEA'!AN259*UPD</f>
        <v>6.1358201641962054E-4</v>
      </c>
      <c r="BB261" s="12">
        <f t="shared" si="107"/>
        <v>3.9768087819076439E-4</v>
      </c>
    </row>
    <row r="262" spans="1:54">
      <c r="A262" s="12">
        <v>257</v>
      </c>
      <c r="B262" s="12">
        <f t="shared" si="108"/>
        <v>14.728767123287671</v>
      </c>
      <c r="C262" s="12">
        <f>'Surv-rate CEA'!D260*Parameter!$D$57+'Surv-rate CEA'!E260*Parameter!$D$58</f>
        <v>2.1147389405436021E-2</v>
      </c>
      <c r="D262" s="12">
        <f t="shared" ref="D262:D325" si="109">C262/(1+DISC)^($B262)</f>
        <v>1.3682966674411297E-2</v>
      </c>
      <c r="E262" s="12">
        <f>C262-'Surv-rate CEA'!E260*Parameter!$D$58</f>
        <v>5.709946764724666E-4</v>
      </c>
      <c r="F262" s="12">
        <f t="shared" ref="F262:F325" si="110">E262/(1+DISC)^($B262)</f>
        <v>3.6944991079753249E-4</v>
      </c>
      <c r="G262" s="12">
        <f>'Surv-rate CEA'!G260*Parameter!$D$57+'Surv-rate CEA'!H260*Parameter!$D$58</f>
        <v>7.9654679809843271E-3</v>
      </c>
      <c r="H262" s="12">
        <f t="shared" ref="H262:H325" si="111">G262/(1+DISC)^($B262)</f>
        <v>5.1538859402608895E-3</v>
      </c>
      <c r="I262" s="12">
        <f>G262-'Surv-rate CEA'!H260*Parameter!$D$58</f>
        <v>3.5740965475310194E-5</v>
      </c>
      <c r="J262" s="12">
        <f t="shared" ref="J262:J325" si="112">I262/(1+DISC)^($B262)</f>
        <v>2.3125428398469073E-5</v>
      </c>
      <c r="K262" s="12">
        <f>'Surv-rate CEA'!K260*Parameter!$D$57+'Surv-rate CEA'!J260*Parameter!$D$58</f>
        <v>1.9394965004188934E-2</v>
      </c>
      <c r="L262" s="12">
        <f t="shared" ref="L262:L325" si="113">K262/(1+DISC)^($B262)</f>
        <v>1.254909789174608E-2</v>
      </c>
      <c r="M262" s="12">
        <f>K262-'Surv-rate CEA'!J260*Parameter!$D$58</f>
        <v>1.2603159273522832E-3</v>
      </c>
      <c r="N262" s="12">
        <f t="shared" ref="N262:N325" si="114">M262/(1+DISC)^($B262)</f>
        <v>8.1546050448941948E-4</v>
      </c>
      <c r="O262" s="12">
        <f>'Surv-rate CEA'!N260*Parameter!$D$57+'Surv-rate CEA'!M260*Parameter!$D$58</f>
        <v>7.9991953709399009E-3</v>
      </c>
      <c r="P262" s="12">
        <f t="shared" ref="P262:P325" si="115">O262/(1+DISC)^($B262)</f>
        <v>5.1757085276228241E-3</v>
      </c>
      <c r="Q262" s="12">
        <f>O262-'Surv-rate CEA'!M260*Parameter!$D$58</f>
        <v>3.5740965475310194E-5</v>
      </c>
      <c r="R262" s="12">
        <f t="shared" ref="R262:R325" si="116">Q262/(1+DISC)^($B262)</f>
        <v>2.3125428398469073E-5</v>
      </c>
      <c r="S262" s="12">
        <f>'Surv-rate CEA'!Q260*Parameter!$D$57+'Surv-rate CEA'!P260*Parameter!$D$58</f>
        <v>1.9394965004188934E-2</v>
      </c>
      <c r="T262" s="12">
        <f t="shared" ref="T262:T325" si="117">S262/(1+DISC)^($B262)</f>
        <v>1.254909789174608E-2</v>
      </c>
      <c r="U262" s="12">
        <f>S262-'Surv-rate CEA'!P260*Parameter!$D$58</f>
        <v>1.2603159273522832E-3</v>
      </c>
      <c r="V262" s="12">
        <f t="shared" ref="V262:V325" si="118">U262/(1+DISC)^($B262)</f>
        <v>8.1546050448941948E-4</v>
      </c>
      <c r="W262" s="12">
        <f>'Surv-rate CEA'!T260*UPFS+'Surv-rate CEA'!S260*UPD</f>
        <v>7.9654679809843271E-3</v>
      </c>
      <c r="X262" s="12">
        <f t="shared" ref="X262:X325" si="119">W262/(1+DISC)^($B262)</f>
        <v>5.1538859402608895E-3</v>
      </c>
      <c r="Y262" s="12">
        <f>W262-'Surv-rate CEA'!S260*UPD</f>
        <v>3.5740965475310194E-5</v>
      </c>
      <c r="Z262" s="12">
        <f t="shared" ref="Z262:Z325" si="120">Y262/(1+DISC)^($B262)</f>
        <v>2.3125428398469073E-5</v>
      </c>
      <c r="AA262" s="12">
        <f>'Surv-rate CEA'!W260*UPFS+'Surv-rate CEA'!V260*UPD</f>
        <v>2.3367783567378484E-2</v>
      </c>
      <c r="AB262" s="12">
        <f t="shared" ref="AB262:AB325" si="121">AA262/(1+DISC)^($B262)</f>
        <v>1.5119625296402078E-2</v>
      </c>
      <c r="AC262" s="12">
        <f>AA262-'Surv-rate CEA'!V260*UPD</f>
        <v>8.8553057797155464E-3</v>
      </c>
      <c r="AD262" s="12">
        <f t="shared" ref="AD262:AD325" si="122">AC262/(1+DISC)^($B262)</f>
        <v>5.7296364838500188E-3</v>
      </c>
      <c r="AE262" s="12">
        <f>'Surv-rate CEA'!Z260*UPFS+'Surv-rate CEA'!Y260*UPD</f>
        <v>1.9394965004188934E-2</v>
      </c>
      <c r="AF262" s="12">
        <f t="shared" ref="AF262:AF325" si="123">AE262/(1+DISC)^($B262)</f>
        <v>1.254909789174608E-2</v>
      </c>
      <c r="AG262" s="12">
        <f>AE262-'Surv-rate CEA'!Y260*UPD</f>
        <v>1.2603159273522832E-3</v>
      </c>
      <c r="AH262" s="12">
        <f t="shared" ref="AH262:AH325" si="124">AG262/(1+DISC)^($B262)</f>
        <v>8.1546050448941948E-4</v>
      </c>
      <c r="AI262" s="12">
        <f>'Surv-rate CEA'!AC260*UPFS+'Surv-rate CEA'!AB260*UPD</f>
        <v>9.8855880954715671E-3</v>
      </c>
      <c r="AJ262" s="12">
        <f t="shared" ref="AJ262:AJ325" si="125">AI262/(1+DISC)^($B262)</f>
        <v>6.3962586527358456E-3</v>
      </c>
      <c r="AK262" s="12">
        <f>AI262-'Surv-rate CEA'!AB260*UPD</f>
        <v>6.059274278056824E-4</v>
      </c>
      <c r="AL262" s="12">
        <f t="shared" ref="AL262:AL325" si="126">AK262/(1+DISC)^($B262)</f>
        <v>3.9205240149621989E-4</v>
      </c>
      <c r="AM262" s="12">
        <f>'Surv-rate CEA'!AF260*UPFS+'Surv-rate CEA'!AE260*UPD</f>
        <v>5.630065426182581E-2</v>
      </c>
      <c r="AN262" s="12">
        <f t="shared" ref="AN262:AN325" si="127">AM262/(1+DISC)^($B262)</f>
        <v>3.642813593880722E-2</v>
      </c>
      <c r="AO262" s="12">
        <f>AM262-'Surv-rate CEA'!AE260*UPD</f>
        <v>5.5615165641023576E-3</v>
      </c>
      <c r="AP262" s="12">
        <f t="shared" ref="AP262:AP325" si="128">AO262/(1+DISC)^($B262)</f>
        <v>3.5984605166554354E-3</v>
      </c>
      <c r="AQ262" s="42">
        <f>'Surv-rate CEA'!AI260*UPFS+'Surv-rate CEA'!AH260*UPD</f>
        <v>7.9654679809843271E-3</v>
      </c>
      <c r="AR262" s="12">
        <f t="shared" ref="AR262:AR325" si="129">AQ262/(1+DISC)^($B262)</f>
        <v>5.1538859402608895E-3</v>
      </c>
      <c r="AS262" s="42">
        <f>AQ262-'Surv-rate CEA'!AH260*UPD</f>
        <v>3.5740965475310194E-5</v>
      </c>
      <c r="AT262" s="12">
        <f t="shared" ref="AT262:AT325" si="130">AS262/(1+DISC)^($B262)</f>
        <v>2.3125428398469073E-5</v>
      </c>
      <c r="AU262" s="12">
        <f>'Surv-rate CEA'!AL260*UPFS+'Surv-rate CEA'!AK260*UPD</f>
        <v>1.9249672832605886E-2</v>
      </c>
      <c r="AV262" s="12">
        <f t="shared" ref="AV262:AV325" si="131">AU262/(1+DISC)^($B262)</f>
        <v>1.2455089695097813E-2</v>
      </c>
      <c r="AW262" s="12">
        <f>AU262-'Surv-rate CEA'!AK260*UPD</f>
        <v>1.3552565696798222E-2</v>
      </c>
      <c r="AX262" s="12">
        <f t="shared" ref="AX262:AX325" si="132">AW262/(1+DISC)^($B262)</f>
        <v>8.7688981947999633E-3</v>
      </c>
      <c r="AY262" s="12">
        <f>'Surv-rate CEA'!AO260*UPFS+'Surv-rate CEA'!AN260*UPD</f>
        <v>9.8855880954715671E-3</v>
      </c>
      <c r="AZ262" s="12">
        <f t="shared" ref="AZ262:AZ325" si="133">AY262/(1+DISC)^($B262)</f>
        <v>6.3962586527358456E-3</v>
      </c>
      <c r="BA262" s="12">
        <f>AY262-'Surv-rate CEA'!AN260*UPD</f>
        <v>6.059274278056824E-4</v>
      </c>
      <c r="BB262" s="12">
        <f t="shared" ref="BB262:BB325" si="134">BA262/(1+DISC)^($B262)</f>
        <v>3.9205240149621989E-4</v>
      </c>
    </row>
    <row r="263" spans="1:54">
      <c r="A263" s="12">
        <v>258</v>
      </c>
      <c r="B263" s="12">
        <f t="shared" ref="B263:B326" si="135">A262*21/365</f>
        <v>14.786301369863013</v>
      </c>
      <c r="C263" s="12">
        <f>'Surv-rate CEA'!D261*Parameter!$D$57+'Surv-rate CEA'!E261*Parameter!$D$58</f>
        <v>2.10082741755859E-2</v>
      </c>
      <c r="D263" s="12">
        <f t="shared" si="109"/>
        <v>1.3569858011879805E-2</v>
      </c>
      <c r="E263" s="12">
        <f>C263-'Surv-rate CEA'!E261*Parameter!$D$58</f>
        <v>5.6383266648666122E-4</v>
      </c>
      <c r="F263" s="12">
        <f t="shared" si="110"/>
        <v>3.6419599071946094E-4</v>
      </c>
      <c r="G263" s="12">
        <f>'Surv-rate CEA'!G261*Parameter!$D$57+'Surv-rate CEA'!H261*Parameter!$D$58</f>
        <v>7.8984258131660837E-3</v>
      </c>
      <c r="H263" s="12">
        <f t="shared" si="111"/>
        <v>5.1018239721274429E-3</v>
      </c>
      <c r="I263" s="12">
        <f>G263-'Surv-rate CEA'!H261*Parameter!$D$58</f>
        <v>3.5119848477677129E-5</v>
      </c>
      <c r="J263" s="12">
        <f t="shared" si="112"/>
        <v>2.2684936099826992E-5</v>
      </c>
      <c r="K263" s="12">
        <f>'Surv-rate CEA'!K261*Parameter!$D$57+'Surv-rate CEA'!J261*Parameter!$D$58</f>
        <v>1.9263984349332533E-2</v>
      </c>
      <c r="L263" s="12">
        <f t="shared" si="113"/>
        <v>1.2443170256569958E-2</v>
      </c>
      <c r="M263" s="12">
        <f>K263-'Surv-rate CEA'!J261*Parameter!$D$58</f>
        <v>1.2462543608211946E-3</v>
      </c>
      <c r="N263" s="12">
        <f t="shared" si="114"/>
        <v>8.0499209890752424E-4</v>
      </c>
      <c r="O263" s="12">
        <f>'Surv-rate CEA'!N261*Parameter!$D$57+'Surv-rate CEA'!M261*Parameter!$D$58</f>
        <v>7.9315670786309338E-3</v>
      </c>
      <c r="P263" s="12">
        <f t="shared" si="115"/>
        <v>5.1232308836582658E-3</v>
      </c>
      <c r="Q263" s="12">
        <f>O263-'Surv-rate CEA'!M261*Parameter!$D$58</f>
        <v>3.5119848477677129E-5</v>
      </c>
      <c r="R263" s="12">
        <f t="shared" si="116"/>
        <v>2.2684936099826992E-5</v>
      </c>
      <c r="S263" s="12">
        <f>'Surv-rate CEA'!Q261*Parameter!$D$57+'Surv-rate CEA'!P261*Parameter!$D$58</f>
        <v>1.9263984349332533E-2</v>
      </c>
      <c r="T263" s="12">
        <f t="shared" si="117"/>
        <v>1.2443170256569958E-2</v>
      </c>
      <c r="U263" s="12">
        <f>S263-'Surv-rate CEA'!P261*Parameter!$D$58</f>
        <v>1.2462543608211946E-3</v>
      </c>
      <c r="V263" s="12">
        <f t="shared" si="118"/>
        <v>8.0499209890752424E-4</v>
      </c>
      <c r="W263" s="12">
        <f>'Surv-rate CEA'!T261*UPFS+'Surv-rate CEA'!S261*UPD</f>
        <v>7.8984258131660837E-3</v>
      </c>
      <c r="X263" s="12">
        <f t="shared" si="119"/>
        <v>5.1018239721274429E-3</v>
      </c>
      <c r="Y263" s="12">
        <f>W263-'Surv-rate CEA'!S261*UPD</f>
        <v>3.5119848477677129E-5</v>
      </c>
      <c r="Z263" s="12">
        <f t="shared" si="120"/>
        <v>2.2684936099826992E-5</v>
      </c>
      <c r="AA263" s="12">
        <f>'Surv-rate CEA'!W261*UPFS+'Surv-rate CEA'!V261*UPD</f>
        <v>2.3217147707368345E-2</v>
      </c>
      <c r="AB263" s="12">
        <f t="shared" si="121"/>
        <v>1.4996633954632908E-2</v>
      </c>
      <c r="AC263" s="12">
        <f>AA263-'Surv-rate CEA'!V261*UPD</f>
        <v>8.7867995047376819E-3</v>
      </c>
      <c r="AD263" s="12">
        <f t="shared" si="122"/>
        <v>5.6756504918767684E-3</v>
      </c>
      <c r="AE263" s="12">
        <f>'Surv-rate CEA'!Z261*UPFS+'Surv-rate CEA'!Y261*UPD</f>
        <v>1.9263984349332533E-2</v>
      </c>
      <c r="AF263" s="12">
        <f t="shared" si="123"/>
        <v>1.2443170256569958E-2</v>
      </c>
      <c r="AG263" s="12">
        <f>AE263-'Surv-rate CEA'!Y261*UPD</f>
        <v>1.2462543608211946E-3</v>
      </c>
      <c r="AH263" s="12">
        <f t="shared" si="124"/>
        <v>8.0499209890752424E-4</v>
      </c>
      <c r="AI263" s="12">
        <f>'Surv-rate CEA'!AC261*UPFS+'Surv-rate CEA'!AB261*UPD</f>
        <v>9.8062329486085491E-3</v>
      </c>
      <c r="AJ263" s="12">
        <f t="shared" si="125"/>
        <v>6.3341323343293751E-3</v>
      </c>
      <c r="AK263" s="12">
        <f>AI263-'Surv-rate CEA'!AB261*UPD</f>
        <v>5.9839019407440831E-4</v>
      </c>
      <c r="AL263" s="12">
        <f t="shared" si="126"/>
        <v>3.8651770732921046E-4</v>
      </c>
      <c r="AM263" s="12">
        <f>'Surv-rate CEA'!AF261*UPFS+'Surv-rate CEA'!AE261*UPD</f>
        <v>5.6033670065888788E-2</v>
      </c>
      <c r="AN263" s="12">
        <f t="shared" si="127"/>
        <v>3.619378442624617E-2</v>
      </c>
      <c r="AO263" s="12">
        <f>AM263-'Surv-rate CEA'!AE261*UPD</f>
        <v>5.5139465036637761E-3</v>
      </c>
      <c r="AP263" s="12">
        <f t="shared" si="128"/>
        <v>3.5616191275136848E-3</v>
      </c>
      <c r="AQ263" s="42">
        <f>'Surv-rate CEA'!AI261*UPFS+'Surv-rate CEA'!AH261*UPD</f>
        <v>7.8984258131660837E-3</v>
      </c>
      <c r="AR263" s="12">
        <f t="shared" si="129"/>
        <v>5.1018239721274429E-3</v>
      </c>
      <c r="AS263" s="42">
        <f>AQ263-'Surv-rate CEA'!AH261*UPD</f>
        <v>3.5119848477677129E-5</v>
      </c>
      <c r="AT263" s="12">
        <f t="shared" si="130"/>
        <v>2.2684936099826992E-5</v>
      </c>
      <c r="AU263" s="12">
        <f>'Surv-rate CEA'!AL261*UPFS+'Surv-rate CEA'!AK261*UPD</f>
        <v>1.9118241941996253E-2</v>
      </c>
      <c r="AV263" s="12">
        <f t="shared" si="131"/>
        <v>1.234903097804887E-2</v>
      </c>
      <c r="AW263" s="12">
        <f>AU263-'Surv-rate CEA'!AK261*UPD</f>
        <v>1.3457861752039273E-2</v>
      </c>
      <c r="AX263" s="12">
        <f t="shared" si="132"/>
        <v>8.6928260547412522E-3</v>
      </c>
      <c r="AY263" s="12">
        <f>'Surv-rate CEA'!AO261*UPFS+'Surv-rate CEA'!AN261*UPD</f>
        <v>9.8062329486085491E-3</v>
      </c>
      <c r="AZ263" s="12">
        <f t="shared" si="133"/>
        <v>6.3341323343293751E-3</v>
      </c>
      <c r="BA263" s="12">
        <f>AY263-'Surv-rate CEA'!AN261*UPD</f>
        <v>5.9839019407440831E-4</v>
      </c>
      <c r="BB263" s="12">
        <f t="shared" si="134"/>
        <v>3.8651770732921046E-4</v>
      </c>
    </row>
    <row r="264" spans="1:54">
      <c r="A264" s="12">
        <v>259</v>
      </c>
      <c r="B264" s="12">
        <f t="shared" si="135"/>
        <v>14.843835616438357</v>
      </c>
      <c r="C264" s="12">
        <f>'Surv-rate CEA'!D262*Parameter!$D$57+'Surv-rate CEA'!E262*Parameter!$D$58</f>
        <v>2.0870456023715917E-2</v>
      </c>
      <c r="D264" s="12">
        <f t="shared" si="109"/>
        <v>1.3457930627864588E-2</v>
      </c>
      <c r="E264" s="12">
        <f>C264-'Surv-rate CEA'!E262*Parameter!$D$58</f>
        <v>5.5678086977441546E-4</v>
      </c>
      <c r="F264" s="12">
        <f t="shared" si="110"/>
        <v>3.5902992784783748E-4</v>
      </c>
      <c r="G264" s="12">
        <f>'Surv-rate CEA'!G262*Parameter!$D$57+'Surv-rate CEA'!H262*Parameter!$D$58</f>
        <v>7.8321310511907088E-3</v>
      </c>
      <c r="H264" s="12">
        <f t="shared" si="111"/>
        <v>5.0504060014545781E-3</v>
      </c>
      <c r="I264" s="12">
        <f>G264-'Surv-rate CEA'!H262*Parameter!$D$58</f>
        <v>3.4511279891337628E-5</v>
      </c>
      <c r="J264" s="12">
        <f t="shared" si="112"/>
        <v>2.2253965611899747E-5</v>
      </c>
      <c r="K264" s="12">
        <f>'Surv-rate CEA'!K262*Parameter!$D$57+'Surv-rate CEA'!J262*Parameter!$D$58</f>
        <v>1.9134248107283605E-2</v>
      </c>
      <c r="L264" s="12">
        <f t="shared" si="113"/>
        <v>1.2338368809553387E-2</v>
      </c>
      <c r="M264" s="12">
        <f>K264-'Surv-rate CEA'!J262*Parameter!$D$58</f>
        <v>1.2323897788442915E-3</v>
      </c>
      <c r="N264" s="12">
        <f t="shared" si="114"/>
        <v>7.9468393653349975E-4</v>
      </c>
      <c r="O264" s="12">
        <f>'Surv-rate CEA'!N262*Parameter!$D$57+'Surv-rate CEA'!M262*Parameter!$D$58</f>
        <v>7.8646980336233782E-3</v>
      </c>
      <c r="P264" s="12">
        <f t="shared" si="115"/>
        <v>5.0714062225249617E-3</v>
      </c>
      <c r="Q264" s="12">
        <f>O264-'Surv-rate CEA'!M262*Parameter!$D$58</f>
        <v>3.451127989133676E-5</v>
      </c>
      <c r="R264" s="12">
        <f t="shared" si="116"/>
        <v>2.2253965611899188E-5</v>
      </c>
      <c r="S264" s="12">
        <f>'Surv-rate CEA'!Q262*Parameter!$D$57+'Surv-rate CEA'!P262*Parameter!$D$58</f>
        <v>1.9134248107283605E-2</v>
      </c>
      <c r="T264" s="12">
        <f t="shared" si="117"/>
        <v>1.2338368809553387E-2</v>
      </c>
      <c r="U264" s="12">
        <f>S264-'Surv-rate CEA'!P262*Parameter!$D$58</f>
        <v>1.2323897788442915E-3</v>
      </c>
      <c r="V264" s="12">
        <f t="shared" si="118"/>
        <v>7.9468393653349975E-4</v>
      </c>
      <c r="W264" s="12">
        <f>'Surv-rate CEA'!T262*UPFS+'Surv-rate CEA'!S262*UPD</f>
        <v>7.8321310511907088E-3</v>
      </c>
      <c r="X264" s="12">
        <f t="shared" si="119"/>
        <v>5.0504060014545781E-3</v>
      </c>
      <c r="Y264" s="12">
        <f>W264-'Surv-rate CEA'!S262*UPD</f>
        <v>3.4511279891337628E-5</v>
      </c>
      <c r="Z264" s="12">
        <f t="shared" si="120"/>
        <v>2.2253965611899747E-5</v>
      </c>
      <c r="AA264" s="12">
        <f>'Surv-rate CEA'!W262*UPFS+'Surv-rate CEA'!V262*UPD</f>
        <v>2.3067896599086139E-2</v>
      </c>
      <c r="AB264" s="12">
        <f t="shared" si="121"/>
        <v>1.4874909863420455E-2</v>
      </c>
      <c r="AC264" s="12">
        <f>AA264-'Surv-rate CEA'!V262*UPD</f>
        <v>8.7190195697690112E-3</v>
      </c>
      <c r="AD264" s="12">
        <f t="shared" si="122"/>
        <v>5.6222997896934841E-3</v>
      </c>
      <c r="AE264" s="12">
        <f>'Surv-rate CEA'!Z262*UPFS+'Surv-rate CEA'!Y262*UPD</f>
        <v>1.9134248107283605E-2</v>
      </c>
      <c r="AF264" s="12">
        <f t="shared" si="123"/>
        <v>1.2338368809553387E-2</v>
      </c>
      <c r="AG264" s="12">
        <f>AE264-'Surv-rate CEA'!Y262*UPD</f>
        <v>1.2323897788442915E-3</v>
      </c>
      <c r="AH264" s="12">
        <f t="shared" si="124"/>
        <v>7.9468393653349975E-4</v>
      </c>
      <c r="AI264" s="12">
        <f>'Surv-rate CEA'!AC262*UPFS+'Surv-rate CEA'!AB262*UPD</f>
        <v>9.7277322397397777E-3</v>
      </c>
      <c r="AJ264" s="12">
        <f t="shared" si="125"/>
        <v>6.2727496466821681E-3</v>
      </c>
      <c r="AK264" s="12">
        <f>AI264-'Surv-rate CEA'!AB262*UPD</f>
        <v>5.9096816825498187E-4</v>
      </c>
      <c r="AL264" s="12">
        <f t="shared" si="126"/>
        <v>3.8107497999153499E-4</v>
      </c>
      <c r="AM264" s="12">
        <f>'Surv-rate CEA'!AF262*UPFS+'Surv-rate CEA'!AE262*UPD</f>
        <v>5.5768689568091334E-2</v>
      </c>
      <c r="AN264" s="12">
        <f t="shared" si="127"/>
        <v>3.5961416202953629E-2</v>
      </c>
      <c r="AO264" s="12">
        <f>AM264-'Surv-rate CEA'!AE262*UPD</f>
        <v>5.4669195145990238E-3</v>
      </c>
      <c r="AP264" s="12">
        <f t="shared" si="128"/>
        <v>3.5252427398801659E-3</v>
      </c>
      <c r="AQ264" s="42">
        <f>'Surv-rate CEA'!AI262*UPFS+'Surv-rate CEA'!AH262*UPD</f>
        <v>7.8321310511907088E-3</v>
      </c>
      <c r="AR264" s="12">
        <f t="shared" si="129"/>
        <v>5.0504060014545781E-3</v>
      </c>
      <c r="AS264" s="42">
        <f>AQ264-'Surv-rate CEA'!AH262*UPD</f>
        <v>3.4511279891337628E-5</v>
      </c>
      <c r="AT264" s="12">
        <f t="shared" si="130"/>
        <v>2.2253965611899747E-5</v>
      </c>
      <c r="AU264" s="12">
        <f>'Surv-rate CEA'!AL262*UPFS+'Surv-rate CEA'!AK262*UPD</f>
        <v>1.8988068725279521E-2</v>
      </c>
      <c r="AV264" s="12">
        <f t="shared" si="131"/>
        <v>1.2244107717222697E-2</v>
      </c>
      <c r="AW264" s="12">
        <f>AU264-'Surv-rate CEA'!AK262*UPD</f>
        <v>1.3364091350235915E-2</v>
      </c>
      <c r="AX264" s="12">
        <f t="shared" si="132"/>
        <v>8.6175890977919275E-3</v>
      </c>
      <c r="AY264" s="12">
        <f>'Surv-rate CEA'!AO262*UPFS+'Surv-rate CEA'!AN262*UPD</f>
        <v>9.7277322397397777E-3</v>
      </c>
      <c r="AZ264" s="12">
        <f t="shared" si="133"/>
        <v>6.2727496466821681E-3</v>
      </c>
      <c r="BA264" s="12">
        <f>AY264-'Surv-rate CEA'!AN262*UPD</f>
        <v>5.9096816825498187E-4</v>
      </c>
      <c r="BB264" s="12">
        <f t="shared" si="134"/>
        <v>3.8107497999153499E-4</v>
      </c>
    </row>
    <row r="265" spans="1:54">
      <c r="A265" s="12">
        <v>260</v>
      </c>
      <c r="B265" s="12">
        <f t="shared" si="135"/>
        <v>14.901369863013699</v>
      </c>
      <c r="C265" s="12">
        <f>'Surv-rate CEA'!D263*Parameter!$D$57+'Surv-rate CEA'!E263*Parameter!$D$58</f>
        <v>2.0733919034035778E-2</v>
      </c>
      <c r="D265" s="12">
        <f t="shared" si="109"/>
        <v>1.3347169167718283E-2</v>
      </c>
      <c r="E265" s="12">
        <f>C265-'Surv-rate CEA'!E263*Parameter!$D$58</f>
        <v>5.4983726500946323E-4</v>
      </c>
      <c r="F265" s="12">
        <f t="shared" si="110"/>
        <v>3.5395001681784764E-4</v>
      </c>
      <c r="G265" s="12">
        <f>'Surv-rate CEA'!G263*Parameter!$D$57+'Surv-rate CEA'!H263*Parameter!$D$58</f>
        <v>7.766573198677843E-3</v>
      </c>
      <c r="H265" s="12">
        <f t="shared" si="111"/>
        <v>4.9996224141733185E-3</v>
      </c>
      <c r="I265" s="12">
        <f>G265-'Surv-rate CEA'!H263*Parameter!$D$58</f>
        <v>3.3914969804000467E-5</v>
      </c>
      <c r="J265" s="12">
        <f t="shared" si="112"/>
        <v>2.1832285471404261E-5</v>
      </c>
      <c r="K265" s="12">
        <f>'Surv-rate CEA'!K263*Parameter!$D$57+'Surv-rate CEA'!J263*Parameter!$D$58</f>
        <v>1.9005740791651356E-2</v>
      </c>
      <c r="L265" s="12">
        <f t="shared" si="113"/>
        <v>1.223467869665922E-2</v>
      </c>
      <c r="M265" s="12">
        <f>K265-'Surv-rate CEA'!J263*Parameter!$D$58</f>
        <v>1.2187188368742649E-3</v>
      </c>
      <c r="N265" s="12">
        <f t="shared" si="114"/>
        <v>7.8453313418189207E-4</v>
      </c>
      <c r="O265" s="12">
        <f>'Surv-rate CEA'!N263*Parameter!$D$57+'Surv-rate CEA'!M263*Parameter!$D$58</f>
        <v>7.7985774659576736E-3</v>
      </c>
      <c r="P265" s="12">
        <f t="shared" si="115"/>
        <v>5.0202247117308403E-3</v>
      </c>
      <c r="Q265" s="12">
        <f>O265-'Surv-rate CEA'!M263*Parameter!$D$58</f>
        <v>3.3914969804000467E-5</v>
      </c>
      <c r="R265" s="12">
        <f t="shared" si="116"/>
        <v>2.1832285471404261E-5</v>
      </c>
      <c r="S265" s="12">
        <f>'Surv-rate CEA'!Q263*Parameter!$D$57+'Surv-rate CEA'!P263*Parameter!$D$58</f>
        <v>1.9005740791651356E-2</v>
      </c>
      <c r="T265" s="12">
        <f t="shared" si="117"/>
        <v>1.223467869665922E-2</v>
      </c>
      <c r="U265" s="12">
        <f>S265-'Surv-rate CEA'!P263*Parameter!$D$58</f>
        <v>1.2187188368742649E-3</v>
      </c>
      <c r="V265" s="12">
        <f t="shared" si="118"/>
        <v>7.8453313418189207E-4</v>
      </c>
      <c r="W265" s="12">
        <f>'Surv-rate CEA'!T263*UPFS+'Surv-rate CEA'!S263*UPD</f>
        <v>7.766573198677843E-3</v>
      </c>
      <c r="X265" s="12">
        <f t="shared" si="119"/>
        <v>4.9996224141733185E-3</v>
      </c>
      <c r="Y265" s="12">
        <f>W265-'Surv-rate CEA'!S263*UPD</f>
        <v>3.3914969804000467E-5</v>
      </c>
      <c r="Z265" s="12">
        <f t="shared" si="120"/>
        <v>2.1832285471404261E-5</v>
      </c>
      <c r="AA265" s="12">
        <f>'Surv-rate CEA'!W263*UPFS+'Surv-rate CEA'!V263*UPD</f>
        <v>2.2920013431030103E-2</v>
      </c>
      <c r="AB265" s="12">
        <f t="shared" si="121"/>
        <v>1.4754436731818775E-2</v>
      </c>
      <c r="AC265" s="12">
        <f>AA265-'Surv-rate CEA'!V263*UPD</f>
        <v>8.6519560732653839E-3</v>
      </c>
      <c r="AD265" s="12">
        <f t="shared" si="122"/>
        <v>5.5695752043777086E-3</v>
      </c>
      <c r="AE265" s="12">
        <f>'Surv-rate CEA'!Z263*UPFS+'Surv-rate CEA'!Y263*UPD</f>
        <v>1.9005740791651356E-2</v>
      </c>
      <c r="AF265" s="12">
        <f t="shared" si="123"/>
        <v>1.223467869665922E-2</v>
      </c>
      <c r="AG265" s="12">
        <f>AE265-'Surv-rate CEA'!Y263*UPD</f>
        <v>1.2187188368742649E-3</v>
      </c>
      <c r="AH265" s="12">
        <f t="shared" si="124"/>
        <v>7.8453313418189207E-4</v>
      </c>
      <c r="AI265" s="12">
        <f>'Surv-rate CEA'!AC263*UPFS+'Surv-rate CEA'!AB263*UPD</f>
        <v>9.6500742819306384E-3</v>
      </c>
      <c r="AJ265" s="12">
        <f t="shared" si="125"/>
        <v>6.2120997825129975E-3</v>
      </c>
      <c r="AK265" s="12">
        <f>AI265-'Surv-rate CEA'!AB263*UPD</f>
        <v>5.8365924918358549E-4</v>
      </c>
      <c r="AL265" s="12">
        <f t="shared" si="126"/>
        <v>3.757224440960124E-4</v>
      </c>
      <c r="AM265" s="12">
        <f>'Surv-rate CEA'!AF263*UPFS+'Surv-rate CEA'!AE263*UPD</f>
        <v>5.5505691684601254E-2</v>
      </c>
      <c r="AN265" s="12">
        <f t="shared" si="127"/>
        <v>3.5731009437697435E-2</v>
      </c>
      <c r="AO265" s="12">
        <f>AM265-'Surv-rate CEA'!AE263*UPD</f>
        <v>5.4204277608496804E-3</v>
      </c>
      <c r="AP265" s="12">
        <f t="shared" si="128"/>
        <v>3.4893242404725917E-3</v>
      </c>
      <c r="AQ265" s="42">
        <f>'Surv-rate CEA'!AI263*UPFS+'Surv-rate CEA'!AH263*UPD</f>
        <v>7.766573198677843E-3</v>
      </c>
      <c r="AR265" s="12">
        <f t="shared" si="129"/>
        <v>4.9996224141733185E-3</v>
      </c>
      <c r="AS265" s="42">
        <f>AQ265-'Surv-rate CEA'!AH263*UPD</f>
        <v>3.3914969804000467E-5</v>
      </c>
      <c r="AT265" s="12">
        <f t="shared" si="130"/>
        <v>2.1832285471404261E-5</v>
      </c>
      <c r="AU265" s="12">
        <f>'Surv-rate CEA'!AL263*UPFS+'Surv-rate CEA'!AK263*UPD</f>
        <v>1.8859137457987875E-2</v>
      </c>
      <c r="AV265" s="12">
        <f t="shared" si="131"/>
        <v>1.2140304859675202E-2</v>
      </c>
      <c r="AW265" s="12">
        <f>AU265-'Surv-rate CEA'!AK263*UPD</f>
        <v>1.327124244473757E-2</v>
      </c>
      <c r="AX265" s="12">
        <f t="shared" si="132"/>
        <v>8.5431759275678594E-3</v>
      </c>
      <c r="AY265" s="12">
        <f>'Surv-rate CEA'!AO263*UPFS+'Surv-rate CEA'!AN263*UPD</f>
        <v>9.6500742819306384E-3</v>
      </c>
      <c r="AZ265" s="12">
        <f t="shared" si="133"/>
        <v>6.2120997825129975E-3</v>
      </c>
      <c r="BA265" s="12">
        <f>AY265-'Surv-rate CEA'!AN263*UPD</f>
        <v>5.8365924918358549E-4</v>
      </c>
      <c r="BB265" s="12">
        <f t="shared" si="134"/>
        <v>3.757224440960124E-4</v>
      </c>
    </row>
    <row r="266" spans="1:54">
      <c r="A266" s="12">
        <v>261</v>
      </c>
      <c r="B266" s="12">
        <f t="shared" si="135"/>
        <v>14.95890410958904</v>
      </c>
      <c r="C266" s="12">
        <f>'Surv-rate CEA'!D264*Parameter!$D$57+'Surv-rate CEA'!E264*Parameter!$D$58</f>
        <v>2.0598647535007272E-2</v>
      </c>
      <c r="D266" s="12">
        <f t="shared" si="109"/>
        <v>1.3237558519764105E-2</v>
      </c>
      <c r="E266" s="12">
        <f>C266-'Surv-rate CEA'!E264*Parameter!$D$58</f>
        <v>5.4299987405816152E-4</v>
      </c>
      <c r="F266" s="12">
        <f t="shared" si="110"/>
        <v>3.4895459019110373E-4</v>
      </c>
      <c r="G266" s="12">
        <f>'Surv-rate CEA'!G264*Parameter!$D$57+'Surv-rate CEA'!H264*Parameter!$D$58</f>
        <v>7.7017419382338368E-3</v>
      </c>
      <c r="H266" s="12">
        <f t="shared" si="111"/>
        <v>4.9494637664062461E-3</v>
      </c>
      <c r="I266" s="12">
        <f>G266-'Surv-rate CEA'!H264*Parameter!$D$58</f>
        <v>3.3330635859222732E-5</v>
      </c>
      <c r="J266" s="12">
        <f t="shared" si="112"/>
        <v>2.1419670487470821E-5</v>
      </c>
      <c r="K266" s="12">
        <f>'Surv-rate CEA'!K264*Parameter!$D$57+'Surv-rate CEA'!J264*Parameter!$D$58</f>
        <v>1.8878447156322215E-2</v>
      </c>
      <c r="L266" s="12">
        <f t="shared" si="113"/>
        <v>1.2132085301686839E-2</v>
      </c>
      <c r="M266" s="12">
        <f>K266-'Surv-rate CEA'!J264*Parameter!$D$58</f>
        <v>1.2052382573627639E-3</v>
      </c>
      <c r="N266" s="12">
        <f t="shared" si="114"/>
        <v>7.7453686874265283E-4</v>
      </c>
      <c r="O266" s="12">
        <f>'Surv-rate CEA'!N264*Parameter!$D$57+'Surv-rate CEA'!M264*Parameter!$D$58</f>
        <v>7.7331947917911315E-3</v>
      </c>
      <c r="P266" s="12">
        <f t="shared" si="115"/>
        <v>4.9696766948944234E-3</v>
      </c>
      <c r="Q266" s="12">
        <f>O266-'Surv-rate CEA'!M264*Parameter!$D$58</f>
        <v>3.3330635859222732E-5</v>
      </c>
      <c r="R266" s="12">
        <f t="shared" si="116"/>
        <v>2.1419670487470821E-5</v>
      </c>
      <c r="S266" s="12">
        <f>'Surv-rate CEA'!Q264*Parameter!$D$57+'Surv-rate CEA'!P264*Parameter!$D$58</f>
        <v>1.8878447156322215E-2</v>
      </c>
      <c r="T266" s="12">
        <f t="shared" si="117"/>
        <v>1.2132085301686839E-2</v>
      </c>
      <c r="U266" s="12">
        <f>S266-'Surv-rate CEA'!P264*Parameter!$D$58</f>
        <v>1.2052382573627639E-3</v>
      </c>
      <c r="V266" s="12">
        <f t="shared" si="118"/>
        <v>7.7453686874265283E-4</v>
      </c>
      <c r="W266" s="12">
        <f>'Surv-rate CEA'!T264*UPFS+'Surv-rate CEA'!S264*UPD</f>
        <v>7.7017419382338368E-3</v>
      </c>
      <c r="X266" s="12">
        <f t="shared" si="119"/>
        <v>4.9494637664062461E-3</v>
      </c>
      <c r="Y266" s="12">
        <f>W266-'Surv-rate CEA'!S264*UPD</f>
        <v>3.3330635859222732E-5</v>
      </c>
      <c r="Z266" s="12">
        <f t="shared" si="120"/>
        <v>2.1419670487470821E-5</v>
      </c>
      <c r="AA266" s="12">
        <f>'Surv-rate CEA'!W264*UPFS+'Surv-rate CEA'!V264*UPD</f>
        <v>2.2773481647495729E-2</v>
      </c>
      <c r="AB266" s="12">
        <f t="shared" si="121"/>
        <v>1.4635198524328366E-2</v>
      </c>
      <c r="AC266" s="12">
        <f>AA266-'Surv-rate CEA'!V264*UPD</f>
        <v>8.5855992796908375E-3</v>
      </c>
      <c r="AD266" s="12">
        <f t="shared" si="122"/>
        <v>5.5174677220434258E-3</v>
      </c>
      <c r="AE266" s="12">
        <f>'Surv-rate CEA'!Z264*UPFS+'Surv-rate CEA'!Y264*UPD</f>
        <v>1.8878447156322215E-2</v>
      </c>
      <c r="AF266" s="12">
        <f t="shared" si="123"/>
        <v>1.2132085301686839E-2</v>
      </c>
      <c r="AG266" s="12">
        <f>AE266-'Surv-rate CEA'!Y264*UPD</f>
        <v>1.2052382573627639E-3</v>
      </c>
      <c r="AH266" s="12">
        <f t="shared" si="124"/>
        <v>7.7453686874265283E-4</v>
      </c>
      <c r="AI266" s="12">
        <f>'Surv-rate CEA'!AC264*UPFS+'Surv-rate CEA'!AB264*UPD</f>
        <v>9.5732475834686085E-3</v>
      </c>
      <c r="AJ266" s="12">
        <f t="shared" si="125"/>
        <v>6.152172121736888E-3</v>
      </c>
      <c r="AK266" s="12">
        <f>AI266-'Surv-rate CEA'!AB264*UPD</f>
        <v>5.7646138038421751E-4</v>
      </c>
      <c r="AL266" s="12">
        <f t="shared" si="126"/>
        <v>3.7045836355281762E-4</v>
      </c>
      <c r="AM266" s="12">
        <f>'Surv-rate CEA'!AF264*UPFS+'Surv-rate CEA'!AE264*UPD</f>
        <v>5.5244655620111625E-2</v>
      </c>
      <c r="AN266" s="12">
        <f t="shared" si="127"/>
        <v>3.5502542602983786E-2</v>
      </c>
      <c r="AO266" s="12">
        <f>AM266-'Surv-rate CEA'!AE264*UPD</f>
        <v>5.3744635438079461E-3</v>
      </c>
      <c r="AP266" s="12">
        <f t="shared" si="128"/>
        <v>3.4538566453252021E-3</v>
      </c>
      <c r="AQ266" s="42">
        <f>'Surv-rate CEA'!AI264*UPFS+'Surv-rate CEA'!AH264*UPD</f>
        <v>7.7017419382338368E-3</v>
      </c>
      <c r="AR266" s="12">
        <f t="shared" si="129"/>
        <v>4.9494637664062461E-3</v>
      </c>
      <c r="AS266" s="42">
        <f>AQ266-'Surv-rate CEA'!AH264*UPD</f>
        <v>3.3330635859222732E-5</v>
      </c>
      <c r="AT266" s="12">
        <f t="shared" si="130"/>
        <v>2.1419670487470821E-5</v>
      </c>
      <c r="AU266" s="12">
        <f>'Surv-rate CEA'!AL264*UPFS+'Surv-rate CEA'!AK264*UPD</f>
        <v>1.8731432660337107E-2</v>
      </c>
      <c r="AV266" s="12">
        <f t="shared" si="131"/>
        <v>1.2037607594325272E-2</v>
      </c>
      <c r="AW266" s="12">
        <f>AU266-'Surv-rate CEA'!AK264*UPD</f>
        <v>1.3179303182368693E-2</v>
      </c>
      <c r="AX266" s="12">
        <f t="shared" si="132"/>
        <v>8.4695753364303229E-3</v>
      </c>
      <c r="AY266" s="12">
        <f>'Surv-rate CEA'!AO264*UPFS+'Surv-rate CEA'!AN264*UPD</f>
        <v>9.5732475834686085E-3</v>
      </c>
      <c r="AZ266" s="12">
        <f t="shared" si="133"/>
        <v>6.152172121736888E-3</v>
      </c>
      <c r="BA266" s="12">
        <f>AY266-'Surv-rate CEA'!AN264*UPD</f>
        <v>5.7646138038421751E-4</v>
      </c>
      <c r="BB266" s="12">
        <f t="shared" si="134"/>
        <v>3.7045836355281762E-4</v>
      </c>
    </row>
    <row r="267" spans="1:54">
      <c r="A267" s="12">
        <v>262</v>
      </c>
      <c r="B267" s="12">
        <f t="shared" si="135"/>
        <v>15.016438356164384</v>
      </c>
      <c r="C267" s="12">
        <f>'Surv-rate CEA'!D265*Parameter!$D$57+'Surv-rate CEA'!E265*Parameter!$D$58</f>
        <v>2.0464626094823586E-2</v>
      </c>
      <c r="D267" s="12">
        <f t="shared" si="109"/>
        <v>1.3129083810721221E-2</v>
      </c>
      <c r="E267" s="12">
        <f>C267-'Surv-rate CEA'!E265*Parameter!$D$58</f>
        <v>5.3626676092333875E-4</v>
      </c>
      <c r="F267" s="12">
        <f t="shared" si="110"/>
        <v>3.4404201750099005E-4</v>
      </c>
      <c r="G267" s="12">
        <f>'Surv-rate CEA'!G265*Parameter!$D$57+'Surv-rate CEA'!H265*Parameter!$D$58</f>
        <v>7.6376271278469094E-3</v>
      </c>
      <c r="H267" s="12">
        <f t="shared" si="111"/>
        <v>4.8999207809569557E-3</v>
      </c>
      <c r="I267" s="12">
        <f>G267-'Surv-rate CEA'!H265*Parameter!$D$58</f>
        <v>3.2758003036786887E-5</v>
      </c>
      <c r="J267" s="12">
        <f t="shared" si="112"/>
        <v>2.1015901553687429E-5</v>
      </c>
      <c r="K267" s="12">
        <f>'Surv-rate CEA'!K265*Parameter!$D$57+'Surv-rate CEA'!J265*Parameter!$D$58</f>
        <v>1.8752352190973876E-2</v>
      </c>
      <c r="L267" s="12">
        <f t="shared" si="113"/>
        <v>1.2030574241751378E-2</v>
      </c>
      <c r="M267" s="12">
        <f>K267-'Surv-rate CEA'!J265*Parameter!$D$58</f>
        <v>1.1919448282097372E-3</v>
      </c>
      <c r="N267" s="12">
        <f t="shared" si="114"/>
        <v>7.6469237575172279E-4</v>
      </c>
      <c r="O267" s="12">
        <f>'Surv-rate CEA'!N265*Parameter!$D$57+'Surv-rate CEA'!M265*Parameter!$D$58</f>
        <v>7.6685396095858499E-3</v>
      </c>
      <c r="P267" s="12">
        <f t="shared" si="115"/>
        <v>4.9197526880569147E-3</v>
      </c>
      <c r="Q267" s="12">
        <f>O267-'Surv-rate CEA'!M265*Parameter!$D$58</f>
        <v>3.2758003036786887E-5</v>
      </c>
      <c r="R267" s="12">
        <f t="shared" si="116"/>
        <v>2.1015901553687429E-5</v>
      </c>
      <c r="S267" s="12">
        <f>'Surv-rate CEA'!Q265*Parameter!$D$57+'Surv-rate CEA'!P265*Parameter!$D$58</f>
        <v>1.8752352190973876E-2</v>
      </c>
      <c r="T267" s="12">
        <f t="shared" si="117"/>
        <v>1.2030574241751378E-2</v>
      </c>
      <c r="U267" s="12">
        <f>S267-'Surv-rate CEA'!P265*Parameter!$D$58</f>
        <v>1.1919448282097372E-3</v>
      </c>
      <c r="V267" s="12">
        <f t="shared" si="118"/>
        <v>7.6469237575172279E-4</v>
      </c>
      <c r="W267" s="12">
        <f>'Surv-rate CEA'!T265*UPFS+'Surv-rate CEA'!S265*UPD</f>
        <v>7.6376271278469094E-3</v>
      </c>
      <c r="X267" s="12">
        <f t="shared" si="119"/>
        <v>4.8999207809569557E-3</v>
      </c>
      <c r="Y267" s="12">
        <f>W267-'Surv-rate CEA'!S265*UPD</f>
        <v>3.2758003036786887E-5</v>
      </c>
      <c r="Z267" s="12">
        <f t="shared" si="120"/>
        <v>2.1015901553687429E-5</v>
      </c>
      <c r="AA267" s="12">
        <f>'Surv-rate CEA'!W265*UPFS+'Surv-rate CEA'!V265*UPD</f>
        <v>2.2628284943875823E-2</v>
      </c>
      <c r="AB267" s="12">
        <f t="shared" si="121"/>
        <v>1.4517179456123743E-2</v>
      </c>
      <c r="AC267" s="12">
        <f>AA267-'Surv-rate CEA'!V265*UPD</f>
        <v>8.5199396162030216E-3</v>
      </c>
      <c r="AD267" s="12">
        <f t="shared" si="122"/>
        <v>5.465968484599266E-3</v>
      </c>
      <c r="AE267" s="12">
        <f>'Surv-rate CEA'!Z265*UPFS+'Surv-rate CEA'!Y265*UPD</f>
        <v>1.8752352190973876E-2</v>
      </c>
      <c r="AF267" s="12">
        <f t="shared" si="123"/>
        <v>1.2030574241751378E-2</v>
      </c>
      <c r="AG267" s="12">
        <f>AE267-'Surv-rate CEA'!Y265*UPD</f>
        <v>1.1919448282097372E-3</v>
      </c>
      <c r="AH267" s="12">
        <f t="shared" si="124"/>
        <v>7.6469237575172279E-4</v>
      </c>
      <c r="AI267" s="12">
        <f>'Surv-rate CEA'!AC265*UPFS+'Surv-rate CEA'!AB265*UPD</f>
        <v>9.4972408439957905E-3</v>
      </c>
      <c r="AJ267" s="12">
        <f t="shared" si="125"/>
        <v>6.0929562276715692E-3</v>
      </c>
      <c r="AK267" s="12">
        <f>AI267-'Surv-rate CEA'!AB265*UPD</f>
        <v>5.6937254898037012E-4</v>
      </c>
      <c r="AL267" s="12">
        <f t="shared" si="126"/>
        <v>3.6528104058437203E-4</v>
      </c>
      <c r="AM267" s="12">
        <f>'Surv-rate CEA'!AF265*UPFS+'Surv-rate CEA'!AE265*UPD</f>
        <v>5.498556086295505E-2</v>
      </c>
      <c r="AN267" s="12">
        <f t="shared" si="127"/>
        <v>3.5275994469884435E-2</v>
      </c>
      <c r="AO267" s="12">
        <f>AM267-'Surv-rate CEA'!AE265*UPD</f>
        <v>5.3290192994690233E-3</v>
      </c>
      <c r="AP267" s="12">
        <f t="shared" si="128"/>
        <v>3.4188330970472505E-3</v>
      </c>
      <c r="AQ267" s="42">
        <f>'Surv-rate CEA'!AI265*UPFS+'Surv-rate CEA'!AH265*UPD</f>
        <v>7.6376271278469094E-3</v>
      </c>
      <c r="AR267" s="12">
        <f t="shared" si="129"/>
        <v>4.8999207809569557E-3</v>
      </c>
      <c r="AS267" s="42">
        <f>AQ267-'Surv-rate CEA'!AH265*UPD</f>
        <v>3.2758003036786887E-5</v>
      </c>
      <c r="AT267" s="12">
        <f t="shared" si="130"/>
        <v>2.1015901553687429E-5</v>
      </c>
      <c r="AU267" s="12">
        <f>'Surv-rate CEA'!AL265*UPFS+'Surv-rate CEA'!AK265*UPD</f>
        <v>1.8604939092650832E-2</v>
      </c>
      <c r="AV267" s="12">
        <f t="shared" si="131"/>
        <v>1.1936001347347465E-2</v>
      </c>
      <c r="AW267" s="12">
        <f>AU267-'Surv-rate CEA'!AK265*UPD</f>
        <v>1.3088261899697652E-2</v>
      </c>
      <c r="AX267" s="12">
        <f t="shared" si="132"/>
        <v>8.3967763017798302E-3</v>
      </c>
      <c r="AY267" s="12">
        <f>'Surv-rate CEA'!AO265*UPFS+'Surv-rate CEA'!AN265*UPD</f>
        <v>9.4972408439957905E-3</v>
      </c>
      <c r="AZ267" s="12">
        <f t="shared" si="133"/>
        <v>6.0929562276715692E-3</v>
      </c>
      <c r="BA267" s="12">
        <f>AY267-'Surv-rate CEA'!AN265*UPD</f>
        <v>5.6937254898037012E-4</v>
      </c>
      <c r="BB267" s="12">
        <f t="shared" si="134"/>
        <v>3.6528104058437203E-4</v>
      </c>
    </row>
    <row r="268" spans="1:54">
      <c r="A268" s="12">
        <v>263</v>
      </c>
      <c r="B268" s="12">
        <f t="shared" si="135"/>
        <v>15.073972602739726</v>
      </c>
      <c r="C268" s="12">
        <f>'Surv-rate CEA'!D266*Parameter!$D$57+'Surv-rate CEA'!E266*Parameter!$D$58</f>
        <v>2.0331839516987724E-2</v>
      </c>
      <c r="D268" s="12">
        <f t="shared" si="109"/>
        <v>1.3021730401231092E-2</v>
      </c>
      <c r="E268" s="12">
        <f>C268-'Surv-rate CEA'!E266*Parameter!$D$58</f>
        <v>5.2963603071724819E-4</v>
      </c>
      <c r="F268" s="12">
        <f t="shared" si="110"/>
        <v>3.3921070432489582E-4</v>
      </c>
      <c r="G268" s="12">
        <f>'Surv-rate CEA'!G266*Parameter!$D$57+'Surv-rate CEA'!H266*Parameter!$D$58</f>
        <v>7.5742187973666482E-3</v>
      </c>
      <c r="H268" s="12">
        <f t="shared" si="111"/>
        <v>4.8509843438828103E-3</v>
      </c>
      <c r="I268" s="12">
        <f>G268-'Surv-rate CEA'!H266*Parameter!$D$58</f>
        <v>3.2196803440129491E-5</v>
      </c>
      <c r="J268" s="12">
        <f t="shared" si="112"/>
        <v>2.0620765466326652E-5</v>
      </c>
      <c r="K268" s="12">
        <f>'Surv-rate CEA'!K266*Parameter!$D$57+'Surv-rate CEA'!J266*Parameter!$D$58</f>
        <v>1.8627441116688275E-2</v>
      </c>
      <c r="L268" s="12">
        <f t="shared" si="113"/>
        <v>1.1930131362863453E-2</v>
      </c>
      <c r="M268" s="12">
        <f>K268-'Surv-rate CEA'!J266*Parameter!$D$58</f>
        <v>1.1788354012535127E-3</v>
      </c>
      <c r="N268" s="12">
        <f t="shared" si="114"/>
        <v>7.5499694799994067E-4</v>
      </c>
      <c r="O268" s="12">
        <f>'Surv-rate CEA'!N266*Parameter!$D$57+'Surv-rate CEA'!M266*Parameter!$D$58</f>
        <v>7.604601696387615E-3</v>
      </c>
      <c r="P268" s="12">
        <f t="shared" si="115"/>
        <v>4.8704433760834278E-3</v>
      </c>
      <c r="Q268" s="12">
        <f>O268-'Surv-rate CEA'!M266*Parameter!$D$58</f>
        <v>3.2196803440129491E-5</v>
      </c>
      <c r="R268" s="12">
        <f t="shared" si="116"/>
        <v>2.0620765466326652E-5</v>
      </c>
      <c r="S268" s="12">
        <f>'Surv-rate CEA'!Q266*Parameter!$D$57+'Surv-rate CEA'!P266*Parameter!$D$58</f>
        <v>1.8627441116688275E-2</v>
      </c>
      <c r="T268" s="12">
        <f t="shared" si="117"/>
        <v>1.1930131362863453E-2</v>
      </c>
      <c r="U268" s="12">
        <f>S268-'Surv-rate CEA'!P266*Parameter!$D$58</f>
        <v>1.1788354012535127E-3</v>
      </c>
      <c r="V268" s="12">
        <f t="shared" si="118"/>
        <v>7.5499694799994067E-4</v>
      </c>
      <c r="W268" s="12">
        <f>'Surv-rate CEA'!T266*UPFS+'Surv-rate CEA'!S266*UPD</f>
        <v>7.5742187973666482E-3</v>
      </c>
      <c r="X268" s="12">
        <f t="shared" si="119"/>
        <v>4.8509843438828103E-3</v>
      </c>
      <c r="Y268" s="12">
        <f>W268-'Surv-rate CEA'!S266*UPD</f>
        <v>3.2196803440129491E-5</v>
      </c>
      <c r="Z268" s="12">
        <f t="shared" si="120"/>
        <v>2.0620765466326652E-5</v>
      </c>
      <c r="AA268" s="12">
        <f>'Surv-rate CEA'!W266*UPFS+'Surv-rate CEA'!V266*UPD</f>
        <v>2.2484407262062724E-2</v>
      </c>
      <c r="AB268" s="12">
        <f t="shared" si="121"/>
        <v>1.4400363988385503E-2</v>
      </c>
      <c r="AC268" s="12">
        <f>AA268-'Surv-rate CEA'!V266*UPD</f>
        <v>8.4549676694153902E-3</v>
      </c>
      <c r="AD268" s="12">
        <f t="shared" si="122"/>
        <v>5.4150687865828712E-3</v>
      </c>
      <c r="AE268" s="12">
        <f>'Surv-rate CEA'!Z266*UPFS+'Surv-rate CEA'!Y266*UPD</f>
        <v>1.8627441116688275E-2</v>
      </c>
      <c r="AF268" s="12">
        <f t="shared" si="123"/>
        <v>1.1930131362863453E-2</v>
      </c>
      <c r="AG268" s="12">
        <f>AE268-'Surv-rate CEA'!Y266*UPD</f>
        <v>1.1788354012535127E-3</v>
      </c>
      <c r="AH268" s="12">
        <f t="shared" si="124"/>
        <v>7.5499694799994067E-4</v>
      </c>
      <c r="AI268" s="12">
        <f>'Surv-rate CEA'!AC266*UPFS+'Surv-rate CEA'!AB266*UPD</f>
        <v>9.4220429507307427E-3</v>
      </c>
      <c r="AJ268" s="12">
        <f t="shared" si="125"/>
        <v>6.0344418433326795E-3</v>
      </c>
      <c r="AK268" s="12">
        <f>AI268-'Surv-rate CEA'!AB266*UPD</f>
        <v>5.6239078463659643E-4</v>
      </c>
      <c r="AL268" s="12">
        <f t="shared" si="126"/>
        <v>3.6018881476788104E-4</v>
      </c>
      <c r="AM268" s="12">
        <f>'Surv-rate CEA'!AF266*UPFS+'Surv-rate CEA'!AE266*UPD</f>
        <v>5.4728387180318257E-2</v>
      </c>
      <c r="AN268" s="12">
        <f t="shared" si="127"/>
        <v>3.5051344102969811E-2</v>
      </c>
      <c r="AO268" s="12">
        <f>AM268-'Surv-rate CEA'!AE266*UPD</f>
        <v>5.2840875956515695E-3</v>
      </c>
      <c r="AP268" s="12">
        <f t="shared" si="128"/>
        <v>3.3842468621480856E-3</v>
      </c>
      <c r="AQ268" s="42">
        <f>'Surv-rate CEA'!AI266*UPFS+'Surv-rate CEA'!AH266*UPD</f>
        <v>7.5742187973666482E-3</v>
      </c>
      <c r="AR268" s="12">
        <f t="shared" si="129"/>
        <v>4.8509843438828103E-3</v>
      </c>
      <c r="AS268" s="42">
        <f>AQ268-'Surv-rate CEA'!AH266*UPD</f>
        <v>3.2196803440129491E-5</v>
      </c>
      <c r="AT268" s="12">
        <f t="shared" si="130"/>
        <v>2.0620765466326652E-5</v>
      </c>
      <c r="AU268" s="12">
        <f>'Surv-rate CEA'!AL266*UPFS+'Surv-rate CEA'!AK266*UPD</f>
        <v>1.8479641750885647E-2</v>
      </c>
      <c r="AV268" s="12">
        <f t="shared" si="131"/>
        <v>1.1835471777667203E-2</v>
      </c>
      <c r="AW268" s="12">
        <f>AU268-'Surv-rate CEA'!AK266*UPD</f>
        <v>1.2998107119389538E-2</v>
      </c>
      <c r="AX268" s="12">
        <f t="shared" si="132"/>
        <v>8.3247679824343581E-3</v>
      </c>
      <c r="AY268" s="12">
        <f>'Surv-rate CEA'!AO266*UPFS+'Surv-rate CEA'!AN266*UPD</f>
        <v>9.4220429507307427E-3</v>
      </c>
      <c r="AZ268" s="12">
        <f t="shared" si="133"/>
        <v>6.0344418433326795E-3</v>
      </c>
      <c r="BA268" s="12">
        <f>AY268-'Surv-rate CEA'!AN266*UPD</f>
        <v>5.6239078463659643E-4</v>
      </c>
      <c r="BB268" s="12">
        <f t="shared" si="134"/>
        <v>3.6018881476788104E-4</v>
      </c>
    </row>
    <row r="269" spans="1:54">
      <c r="A269" s="12">
        <v>264</v>
      </c>
      <c r="B269" s="12">
        <f t="shared" si="135"/>
        <v>15.131506849315068</v>
      </c>
      <c r="C269" s="12">
        <f>'Surv-rate CEA'!D267*Parameter!$D$57+'Surv-rate CEA'!E267*Parameter!$D$58</f>
        <v>2.0200272835985699E-2</v>
      </c>
      <c r="D269" s="12">
        <f t="shared" si="109"/>
        <v>1.2915483881481027E-2</v>
      </c>
      <c r="E269" s="12">
        <f>C269-'Surv-rate CEA'!E267*Parameter!$D$58</f>
        <v>5.2310582866277322E-4</v>
      </c>
      <c r="F269" s="12">
        <f t="shared" si="110"/>
        <v>3.3445909138252227E-4</v>
      </c>
      <c r="G269" s="12">
        <f>'Surv-rate CEA'!G267*Parameter!$D$57+'Surv-rate CEA'!H267*Parameter!$D$58</f>
        <v>7.5115071450647594E-3</v>
      </c>
      <c r="H269" s="12">
        <f t="shared" si="111"/>
        <v>4.8026455011482274E-3</v>
      </c>
      <c r="I269" s="12">
        <f>G269-'Surv-rate CEA'!H267*Parameter!$D$58</f>
        <v>3.1646776090574376E-5</v>
      </c>
      <c r="J269" s="12">
        <f t="shared" si="112"/>
        <v>2.0234054748533686E-5</v>
      </c>
      <c r="K269" s="12">
        <f>'Surv-rate CEA'!K267*Parameter!$D$57+'Surv-rate CEA'!J267*Parameter!$D$58</f>
        <v>1.8503699381659331E-2</v>
      </c>
      <c r="L269" s="12">
        <f t="shared" si="113"/>
        <v>1.1830742735605727E-2</v>
      </c>
      <c r="M269" s="12">
        <f>K269-'Surv-rate CEA'!J267*Parameter!$D$58</f>
        <v>1.1659068908004902E-3</v>
      </c>
      <c r="N269" s="12">
        <f t="shared" si="114"/>
        <v>7.4544793417918225E-4</v>
      </c>
      <c r="O269" s="12">
        <f>'Surv-rate CEA'!N267*Parameter!$D$57+'Surv-rate CEA'!M267*Parameter!$D$58</f>
        <v>7.5413710041924839E-3</v>
      </c>
      <c r="P269" s="12">
        <f t="shared" si="115"/>
        <v>4.8217396091503641E-3</v>
      </c>
      <c r="Q269" s="12">
        <f>O269-'Surv-rate CEA'!M267*Parameter!$D$58</f>
        <v>3.1646776090574376E-5</v>
      </c>
      <c r="R269" s="12">
        <f t="shared" si="116"/>
        <v>2.0234054748533686E-5</v>
      </c>
      <c r="S269" s="12">
        <f>'Surv-rate CEA'!Q267*Parameter!$D$57+'Surv-rate CEA'!P267*Parameter!$D$58</f>
        <v>1.8503699381659331E-2</v>
      </c>
      <c r="T269" s="12">
        <f t="shared" si="117"/>
        <v>1.1830742735605727E-2</v>
      </c>
      <c r="U269" s="12">
        <f>S269-'Surv-rate CEA'!P267*Parameter!$D$58</f>
        <v>1.1659068908004902E-3</v>
      </c>
      <c r="V269" s="12">
        <f t="shared" si="118"/>
        <v>7.4544793417918225E-4</v>
      </c>
      <c r="W269" s="12">
        <f>'Surv-rate CEA'!T267*UPFS+'Surv-rate CEA'!S267*UPD</f>
        <v>7.5115071450647594E-3</v>
      </c>
      <c r="X269" s="12">
        <f t="shared" si="119"/>
        <v>4.8026455011482274E-3</v>
      </c>
      <c r="Y269" s="12">
        <f>W269-'Surv-rate CEA'!S267*UPD</f>
        <v>3.1646776090574376E-5</v>
      </c>
      <c r="Z269" s="12">
        <f t="shared" si="120"/>
        <v>2.0234054748533686E-5</v>
      </c>
      <c r="AA269" s="12">
        <f>'Surv-rate CEA'!W267*UPFS+'Surv-rate CEA'!V267*UPD</f>
        <v>2.2341832785948618E-2</v>
      </c>
      <c r="AB269" s="12">
        <f t="shared" si="121"/>
        <v>1.4284736823733265E-2</v>
      </c>
      <c r="AC269" s="12">
        <f>AA269-'Surv-rate CEA'!V267*UPD</f>
        <v>8.3906741822343811E-3</v>
      </c>
      <c r="AD269" s="12">
        <f t="shared" si="122"/>
        <v>5.3647600720695462E-3</v>
      </c>
      <c r="AE269" s="12">
        <f>'Surv-rate CEA'!Z267*UPFS+'Surv-rate CEA'!Y267*UPD</f>
        <v>1.8503699381659331E-2</v>
      </c>
      <c r="AF269" s="12">
        <f t="shared" si="123"/>
        <v>1.1830742735605727E-2</v>
      </c>
      <c r="AG269" s="12">
        <f>AE269-'Surv-rate CEA'!Y267*UPD</f>
        <v>1.1659068908004902E-3</v>
      </c>
      <c r="AH269" s="12">
        <f t="shared" si="124"/>
        <v>7.4544793417918225E-4</v>
      </c>
      <c r="AI269" s="12">
        <f>'Surv-rate CEA'!AC267*UPFS+'Surv-rate CEA'!AB267*UPD</f>
        <v>9.3476429747762924E-3</v>
      </c>
      <c r="AJ269" s="12">
        <f t="shared" si="125"/>
        <v>5.9766188878147102E-3</v>
      </c>
      <c r="AK269" s="12">
        <f>AI269-'Surv-rate CEA'!AB267*UPD</f>
        <v>5.5551415852909437E-4</v>
      </c>
      <c r="AL269" s="12">
        <f t="shared" si="126"/>
        <v>3.551800621046866E-4</v>
      </c>
      <c r="AM269" s="12">
        <f>'Surv-rate CEA'!AF267*UPFS+'Surv-rate CEA'!AE267*UPD</f>
        <v>5.447311461355156E-2</v>
      </c>
      <c r="AN269" s="12">
        <f t="shared" si="127"/>
        <v>3.4828570855343265E-2</v>
      </c>
      <c r="AO269" s="12">
        <f>AM269-'Surv-rate CEA'!AE267*UPD</f>
        <v>5.2396611292845133E-3</v>
      </c>
      <c r="AP269" s="12">
        <f t="shared" si="128"/>
        <v>3.3500913284270806E-3</v>
      </c>
      <c r="AQ269" s="42">
        <f>'Surv-rate CEA'!AI267*UPFS+'Surv-rate CEA'!AH267*UPD</f>
        <v>7.5115071450647594E-3</v>
      </c>
      <c r="AR269" s="12">
        <f t="shared" si="129"/>
        <v>4.8026455011482274E-3</v>
      </c>
      <c r="AS269" s="42">
        <f>AQ269-'Surv-rate CEA'!AH267*UPD</f>
        <v>3.1646776090574376E-5</v>
      </c>
      <c r="AT269" s="12">
        <f t="shared" si="130"/>
        <v>2.0234054748533686E-5</v>
      </c>
      <c r="AU269" s="12">
        <f>'Surv-rate CEA'!AL267*UPFS+'Surv-rate CEA'!AK267*UPD</f>
        <v>1.8355525862252958E-2</v>
      </c>
      <c r="AV269" s="12">
        <f t="shared" si="131"/>
        <v>1.1736004772554747E-2</v>
      </c>
      <c r="AW269" s="12">
        <f>AU269-'Surv-rate CEA'!AK267*UPD</f>
        <v>1.2908827546640998E-2</v>
      </c>
      <c r="AX269" s="12">
        <f t="shared" si="132"/>
        <v>8.2535397150899203E-3</v>
      </c>
      <c r="AY269" s="12">
        <f>'Surv-rate CEA'!AO267*UPFS+'Surv-rate CEA'!AN267*UPD</f>
        <v>9.3476429747762924E-3</v>
      </c>
      <c r="AZ269" s="12">
        <f t="shared" si="133"/>
        <v>5.9766188878147102E-3</v>
      </c>
      <c r="BA269" s="12">
        <f>AY269-'Surv-rate CEA'!AN267*UPD</f>
        <v>5.5551415852909437E-4</v>
      </c>
      <c r="BB269" s="12">
        <f t="shared" si="134"/>
        <v>3.551800621046866E-4</v>
      </c>
    </row>
    <row r="270" spans="1:54">
      <c r="A270" s="12">
        <v>265</v>
      </c>
      <c r="B270" s="12">
        <f t="shared" si="135"/>
        <v>15.189041095890412</v>
      </c>
      <c r="C270" s="12">
        <f>'Surv-rate CEA'!D268*Parameter!$D$57+'Surv-rate CEA'!E268*Parameter!$D$58</f>
        <v>2.0069911313054193E-2</v>
      </c>
      <c r="D270" s="12">
        <f t="shared" si="109"/>
        <v>1.2810330066923838E-2</v>
      </c>
      <c r="E270" s="12">
        <f>C270-'Surv-rate CEA'!E268*Parameter!$D$58</f>
        <v>5.1667433912197872E-4</v>
      </c>
      <c r="F270" s="12">
        <f t="shared" si="110"/>
        <v>3.2978565365942609E-4</v>
      </c>
      <c r="G270" s="12">
        <f>'Surv-rate CEA'!G268*Parameter!$D$57+'Surv-rate CEA'!H268*Parameter!$D$58</f>
        <v>7.4494825342758591E-3</v>
      </c>
      <c r="H270" s="12">
        <f t="shared" si="111"/>
        <v>4.7548954553569304E-3</v>
      </c>
      <c r="I270" s="12">
        <f>G270-'Surv-rate CEA'!H268*Parameter!$D$58</f>
        <v>3.1107666728127405E-5</v>
      </c>
      <c r="J270" s="12">
        <f t="shared" si="112"/>
        <v>1.9855567480259783E-5</v>
      </c>
      <c r="K270" s="12">
        <f>'Surv-rate CEA'!K268*Parameter!$D$57+'Surv-rate CEA'!J268*Parameter!$D$58</f>
        <v>1.8381112656995085E-2</v>
      </c>
      <c r="L270" s="12">
        <f t="shared" si="113"/>
        <v>1.1732394650905184E-2</v>
      </c>
      <c r="M270" s="12">
        <f>K270-'Surv-rate CEA'!J268*Parameter!$D$58</f>
        <v>1.1531562721932287E-3</v>
      </c>
      <c r="N270" s="12">
        <f t="shared" si="114"/>
        <v>7.3604273756457919E-4</v>
      </c>
      <c r="O270" s="12">
        <f>'Surv-rate CEA'!N268*Parameter!$D$57+'Surv-rate CEA'!M268*Parameter!$D$58</f>
        <v>7.4788376563995861E-3</v>
      </c>
      <c r="P270" s="12">
        <f t="shared" si="115"/>
        <v>4.7736323993171764E-3</v>
      </c>
      <c r="Q270" s="12">
        <f>O270-'Surv-rate CEA'!M268*Parameter!$D$58</f>
        <v>3.1107666728127405E-5</v>
      </c>
      <c r="R270" s="12">
        <f t="shared" si="116"/>
        <v>1.9855567480259783E-5</v>
      </c>
      <c r="S270" s="12">
        <f>'Surv-rate CEA'!Q268*Parameter!$D$57+'Surv-rate CEA'!P268*Parameter!$D$58</f>
        <v>1.8381112656995085E-2</v>
      </c>
      <c r="T270" s="12">
        <f t="shared" si="117"/>
        <v>1.1732394650905184E-2</v>
      </c>
      <c r="U270" s="12">
        <f>S270-'Surv-rate CEA'!P268*Parameter!$D$58</f>
        <v>1.1531562721932287E-3</v>
      </c>
      <c r="V270" s="12">
        <f t="shared" si="118"/>
        <v>7.3604273756457919E-4</v>
      </c>
      <c r="W270" s="12">
        <f>'Surv-rate CEA'!T268*UPFS+'Surv-rate CEA'!S268*UPD</f>
        <v>7.4494825342758591E-3</v>
      </c>
      <c r="X270" s="12">
        <f t="shared" si="119"/>
        <v>4.7548954553569304E-3</v>
      </c>
      <c r="Y270" s="12">
        <f>W270-'Surv-rate CEA'!S268*UPD</f>
        <v>3.1107666728127405E-5</v>
      </c>
      <c r="Z270" s="12">
        <f t="shared" si="120"/>
        <v>1.9855567480259783E-5</v>
      </c>
      <c r="AA270" s="12">
        <f>'Surv-rate CEA'!W268*UPFS+'Surv-rate CEA'!V268*UPD</f>
        <v>2.2200545937023343E-2</v>
      </c>
      <c r="AB270" s="12">
        <f t="shared" si="121"/>
        <v>1.4170282901758135E-2</v>
      </c>
      <c r="AC270" s="12">
        <f>AA270-'Surv-rate CEA'!V268*UPD</f>
        <v>8.327050050769497E-3</v>
      </c>
      <c r="AD270" s="12">
        <f t="shared" si="122"/>
        <v>5.3150339316531351E-3</v>
      </c>
      <c r="AE270" s="12">
        <f>'Surv-rate CEA'!Z268*UPFS+'Surv-rate CEA'!Y268*UPD</f>
        <v>1.8381112656995085E-2</v>
      </c>
      <c r="AF270" s="12">
        <f t="shared" si="123"/>
        <v>1.1732394650905184E-2</v>
      </c>
      <c r="AG270" s="12">
        <f>AE270-'Surv-rate CEA'!Y268*UPD</f>
        <v>1.1531562721932287E-3</v>
      </c>
      <c r="AH270" s="12">
        <f t="shared" si="124"/>
        <v>7.3604273756457919E-4</v>
      </c>
      <c r="AI270" s="12">
        <f>'Surv-rate CEA'!AC268*UPFS+'Surv-rate CEA'!AB268*UPD</f>
        <v>9.2740301675122358E-3</v>
      </c>
      <c r="AJ270" s="12">
        <f t="shared" si="125"/>
        <v>5.9194774527561922E-3</v>
      </c>
      <c r="AK270" s="12">
        <f>AI270-'Surv-rate CEA'!AB268*UPD</f>
        <v>5.4874078234436706E-4</v>
      </c>
      <c r="AL270" s="12">
        <f t="shared" si="126"/>
        <v>3.5025319411556555E-4</v>
      </c>
      <c r="AM270" s="12">
        <f>'Surv-rate CEA'!AF268*UPFS+'Surv-rate CEA'!AE268*UPD</f>
        <v>5.4219723473574476E-2</v>
      </c>
      <c r="AN270" s="12">
        <f t="shared" si="127"/>
        <v>3.4607654363776504E-2</v>
      </c>
      <c r="AO270" s="12">
        <f>AM270-'Surv-rate CEA'!AE268*UPD</f>
        <v>5.1957327237583464E-3</v>
      </c>
      <c r="AP270" s="12">
        <f t="shared" si="128"/>
        <v>3.3163600024265793E-3</v>
      </c>
      <c r="AQ270" s="42">
        <f>'Surv-rate CEA'!AI268*UPFS+'Surv-rate CEA'!AH268*UPD</f>
        <v>7.4494825342758591E-3</v>
      </c>
      <c r="AR270" s="12">
        <f t="shared" si="129"/>
        <v>4.7548954553569304E-3</v>
      </c>
      <c r="AS270" s="42">
        <f>AQ270-'Surv-rate CEA'!AH268*UPD</f>
        <v>3.1107666728127405E-5</v>
      </c>
      <c r="AT270" s="12">
        <f t="shared" si="130"/>
        <v>1.9855567480259783E-5</v>
      </c>
      <c r="AU270" s="12">
        <f>'Surv-rate CEA'!AL268*UPFS+'Surv-rate CEA'!AK268*UPD</f>
        <v>1.8232576880937254E-2</v>
      </c>
      <c r="AV270" s="12">
        <f t="shared" si="131"/>
        <v>1.163758644331685E-2</v>
      </c>
      <c r="AW270" s="12">
        <f>AU270-'Surv-rate CEA'!AK268*UPD</f>
        <v>1.2820412065695062E-2</v>
      </c>
      <c r="AX270" s="12">
        <f t="shared" si="132"/>
        <v>8.1830810108614229E-3</v>
      </c>
      <c r="AY270" s="12">
        <f>'Surv-rate CEA'!AO268*UPFS+'Surv-rate CEA'!AN268*UPD</f>
        <v>9.2740301675122358E-3</v>
      </c>
      <c r="AZ270" s="12">
        <f t="shared" si="133"/>
        <v>5.9194774527561922E-3</v>
      </c>
      <c r="BA270" s="12">
        <f>AY270-'Surv-rate CEA'!AN268*UPD</f>
        <v>5.4874078234436706E-4</v>
      </c>
      <c r="BB270" s="12">
        <f t="shared" si="134"/>
        <v>3.5025319411556555E-4</v>
      </c>
    </row>
    <row r="271" spans="1:54">
      <c r="A271" s="12">
        <v>266</v>
      </c>
      <c r="B271" s="12">
        <f t="shared" si="135"/>
        <v>15.246575342465754</v>
      </c>
      <c r="C271" s="12">
        <f>'Surv-rate CEA'!D269*Parameter!$D$57+'Surv-rate CEA'!E269*Parameter!$D$58</f>
        <v>1.9940740432037838E-2</v>
      </c>
      <c r="D271" s="12">
        <f t="shared" si="109"/>
        <v>1.2706254994089644E-2</v>
      </c>
      <c r="E271" s="12">
        <f>C271-'Surv-rate CEA'!E269*Parameter!$D$58</f>
        <v>5.1033978465120367E-4</v>
      </c>
      <c r="F271" s="12">
        <f t="shared" si="110"/>
        <v>3.2518889955503562E-4</v>
      </c>
      <c r="G271" s="12">
        <f>'Surv-rate CEA'!G269*Parameter!$D$57+'Surv-rate CEA'!H269*Parameter!$D$58</f>
        <v>7.3881354901151365E-3</v>
      </c>
      <c r="H271" s="12">
        <f t="shared" si="111"/>
        <v>4.7077255625604074E-3</v>
      </c>
      <c r="I271" s="12">
        <f>G271-'Surv-rate CEA'!H269*Parameter!$D$58</f>
        <v>3.057922761861339E-5</v>
      </c>
      <c r="J271" s="12">
        <f t="shared" si="112"/>
        <v>1.948510713374262E-5</v>
      </c>
      <c r="K271" s="12">
        <f>'Surv-rate CEA'!K269*Parameter!$D$57+'Surv-rate CEA'!J269*Parameter!$D$58</f>
        <v>1.8259666832609312E-2</v>
      </c>
      <c r="L271" s="12">
        <f t="shared" si="113"/>
        <v>1.1635073615897055E-2</v>
      </c>
      <c r="M271" s="12">
        <f>K271-'Surv-rate CEA'!J269*Parameter!$D$58</f>
        <v>1.1405805804158321E-3</v>
      </c>
      <c r="N271" s="12">
        <f t="shared" si="114"/>
        <v>7.2677881473176944E-4</v>
      </c>
      <c r="O271" s="12">
        <f>'Surv-rate CEA'!N269*Parameter!$D$57+'Surv-rate CEA'!M269*Parameter!$D$58</f>
        <v>7.416991944346786E-3</v>
      </c>
      <c r="P271" s="12">
        <f t="shared" si="115"/>
        <v>4.7261129171795729E-3</v>
      </c>
      <c r="Q271" s="12">
        <f>O271-'Surv-rate CEA'!M269*Parameter!$D$58</f>
        <v>3.057922761861339E-5</v>
      </c>
      <c r="R271" s="12">
        <f t="shared" si="116"/>
        <v>1.948510713374262E-5</v>
      </c>
      <c r="S271" s="12">
        <f>'Surv-rate CEA'!Q269*Parameter!$D$57+'Surv-rate CEA'!P269*Parameter!$D$58</f>
        <v>1.8259666832609312E-2</v>
      </c>
      <c r="T271" s="12">
        <f t="shared" si="117"/>
        <v>1.1635073615897055E-2</v>
      </c>
      <c r="U271" s="12">
        <f>S271-'Surv-rate CEA'!P269*Parameter!$D$58</f>
        <v>1.1405805804158321E-3</v>
      </c>
      <c r="V271" s="12">
        <f t="shared" si="118"/>
        <v>7.2677881473176944E-4</v>
      </c>
      <c r="W271" s="12">
        <f>'Surv-rate CEA'!T269*UPFS+'Surv-rate CEA'!S269*UPD</f>
        <v>7.3881354901151365E-3</v>
      </c>
      <c r="X271" s="12">
        <f t="shared" si="119"/>
        <v>4.7077255625604074E-3</v>
      </c>
      <c r="Y271" s="12">
        <f>W271-'Surv-rate CEA'!S269*UPD</f>
        <v>3.057922761861339E-5</v>
      </c>
      <c r="Z271" s="12">
        <f t="shared" si="120"/>
        <v>1.948510713374262E-5</v>
      </c>
      <c r="AA271" s="12">
        <f>'Surv-rate CEA'!W269*UPFS+'Surv-rate CEA'!V269*UPD</f>
        <v>2.2060531370064911E-2</v>
      </c>
      <c r="AB271" s="12">
        <f t="shared" si="121"/>
        <v>1.4056987394650755E-2</v>
      </c>
      <c r="AC271" s="12">
        <f>AA271-'Surv-rate CEA'!V269*UPD</f>
        <v>8.2640863213143834E-3</v>
      </c>
      <c r="AD271" s="12">
        <f t="shared" si="122"/>
        <v>5.2658820994972346E-3</v>
      </c>
      <c r="AE271" s="12">
        <f>'Surv-rate CEA'!Z269*UPFS+'Surv-rate CEA'!Y269*UPD</f>
        <v>1.8259666832609312E-2</v>
      </c>
      <c r="AF271" s="12">
        <f t="shared" si="123"/>
        <v>1.1635073615897055E-2</v>
      </c>
      <c r="AG271" s="12">
        <f>AE271-'Surv-rate CEA'!Y269*UPD</f>
        <v>1.1405805804158321E-3</v>
      </c>
      <c r="AH271" s="12">
        <f t="shared" si="124"/>
        <v>7.2677881473176944E-4</v>
      </c>
      <c r="AI271" s="12">
        <f>'Surv-rate CEA'!AC269*UPFS+'Surv-rate CEA'!AB269*UPD</f>
        <v>9.2011939570692744E-3</v>
      </c>
      <c r="AJ271" s="12">
        <f t="shared" si="125"/>
        <v>5.8630077988859842E-3</v>
      </c>
      <c r="AK271" s="12">
        <f>AI271-'Surv-rate CEA'!AB269*UPD</f>
        <v>5.4206880730516167E-4</v>
      </c>
      <c r="AL271" s="12">
        <f t="shared" si="126"/>
        <v>3.4540665696121018E-4</v>
      </c>
      <c r="AM271" s="12">
        <f>'Surv-rate CEA'!AF269*UPFS+'Surv-rate CEA'!AE269*UPD</f>
        <v>5.3968194336370845E-2</v>
      </c>
      <c r="AN271" s="12">
        <f t="shared" si="127"/>
        <v>3.438857454394105E-2</v>
      </c>
      <c r="AO271" s="12">
        <f>AM271-'Surv-rate CEA'!AE269*UPD</f>
        <v>5.1522953263392346E-3</v>
      </c>
      <c r="AP271" s="12">
        <f t="shared" si="128"/>
        <v>3.2830465069461972E-3</v>
      </c>
      <c r="AQ271" s="42">
        <f>'Surv-rate CEA'!AI269*UPFS+'Surv-rate CEA'!AH269*UPD</f>
        <v>7.3881354901151365E-3</v>
      </c>
      <c r="AR271" s="12">
        <f t="shared" si="129"/>
        <v>4.7077255625604074E-3</v>
      </c>
      <c r="AS271" s="42">
        <f>AQ271-'Surv-rate CEA'!AH269*UPD</f>
        <v>3.057922761861339E-5</v>
      </c>
      <c r="AT271" s="12">
        <f t="shared" si="130"/>
        <v>1.948510713374262E-5</v>
      </c>
      <c r="AU271" s="12">
        <f>'Surv-rate CEA'!AL269*UPFS+'Surv-rate CEA'!AK269*UPD</f>
        <v>1.81107804839057E-2</v>
      </c>
      <c r="AV271" s="12">
        <f t="shared" si="131"/>
        <v>1.1540203121081949E-2</v>
      </c>
      <c r="AW271" s="12">
        <f>AU271-'Surv-rate CEA'!AK269*UPD</f>
        <v>1.2732849736433629E-2</v>
      </c>
      <c r="AX271" s="12">
        <f t="shared" si="132"/>
        <v>8.1133815519015325E-3</v>
      </c>
      <c r="AY271" s="12">
        <f>'Surv-rate CEA'!AO269*UPFS+'Surv-rate CEA'!AN269*UPD</f>
        <v>9.2011939570692744E-3</v>
      </c>
      <c r="AZ271" s="12">
        <f t="shared" si="133"/>
        <v>5.8630077988859842E-3</v>
      </c>
      <c r="BA271" s="12">
        <f>AY271-'Surv-rate CEA'!AN269*UPD</f>
        <v>5.4206880730516167E-4</v>
      </c>
      <c r="BB271" s="12">
        <f t="shared" si="134"/>
        <v>3.4540665696121018E-4</v>
      </c>
    </row>
    <row r="272" spans="1:54">
      <c r="A272" s="12">
        <v>267</v>
      </c>
      <c r="B272" s="12">
        <f t="shared" si="135"/>
        <v>15.304109589041095</v>
      </c>
      <c r="C272" s="12">
        <f>'Surv-rate CEA'!D270*Parameter!$D$57+'Surv-rate CEA'!E270*Parameter!$D$58</f>
        <v>1.981274589533627E-2</v>
      </c>
      <c r="D272" s="12">
        <f t="shared" si="109"/>
        <v>1.260324491648895E-2</v>
      </c>
      <c r="E272" s="12">
        <f>C272-'Surv-rate CEA'!E270*Parameter!$D$58</f>
        <v>5.041004250818798E-4</v>
      </c>
      <c r="F272" s="12">
        <f t="shared" si="110"/>
        <v>3.2066737005437626E-4</v>
      </c>
      <c r="G272" s="12">
        <f>'Surv-rate CEA'!G270*Parameter!$D$57+'Surv-rate CEA'!H270*Parameter!$D$58</f>
        <v>7.3274566962717863E-3</v>
      </c>
      <c r="H272" s="12">
        <f t="shared" si="111"/>
        <v>4.6611273291411138E-3</v>
      </c>
      <c r="I272" s="12">
        <f>G272-'Surv-rate CEA'!H270*Parameter!$D$58</f>
        <v>3.0061217366914895E-5</v>
      </c>
      <c r="J272" s="12">
        <f t="shared" si="112"/>
        <v>1.9122482414324085E-5</v>
      </c>
      <c r="K272" s="12">
        <f>'Surv-rate CEA'!K270*Parameter!$D$57+'Surv-rate CEA'!J270*Parameter!$D$58</f>
        <v>1.8139348013202841E-2</v>
      </c>
      <c r="L272" s="12">
        <f t="shared" si="113"/>
        <v>1.1538766349879668E-2</v>
      </c>
      <c r="M272" s="12">
        <f>K272-'Surv-rate CEA'!J270*Parameter!$D$58</f>
        <v>1.1281769087355432E-3</v>
      </c>
      <c r="N272" s="12">
        <f t="shared" si="114"/>
        <v>7.1765367430813294E-4</v>
      </c>
      <c r="O272" s="12">
        <f>'Surv-rate CEA'!N270*Parameter!$D$57+'Surv-rate CEA'!M270*Parameter!$D$58</f>
        <v>7.3558243239278884E-3</v>
      </c>
      <c r="P272" s="12">
        <f t="shared" si="115"/>
        <v>4.6791724886025175E-3</v>
      </c>
      <c r="Q272" s="12">
        <f>O272-'Surv-rate CEA'!M270*Parameter!$D$58</f>
        <v>3.0061217366914895E-5</v>
      </c>
      <c r="R272" s="12">
        <f t="shared" si="116"/>
        <v>1.9122482414324085E-5</v>
      </c>
      <c r="S272" s="12">
        <f>'Surv-rate CEA'!Q270*Parameter!$D$57+'Surv-rate CEA'!P270*Parameter!$D$58</f>
        <v>1.8139348013202841E-2</v>
      </c>
      <c r="T272" s="12">
        <f t="shared" si="117"/>
        <v>1.1538766349879668E-2</v>
      </c>
      <c r="U272" s="12">
        <f>S272-'Surv-rate CEA'!P270*Parameter!$D$58</f>
        <v>1.1281769087355432E-3</v>
      </c>
      <c r="V272" s="12">
        <f t="shared" si="118"/>
        <v>7.1765367430813294E-4</v>
      </c>
      <c r="W272" s="12">
        <f>'Surv-rate CEA'!T270*UPFS+'Surv-rate CEA'!S270*UPD</f>
        <v>7.3274566962717863E-3</v>
      </c>
      <c r="X272" s="12">
        <f t="shared" si="119"/>
        <v>4.6611273291411138E-3</v>
      </c>
      <c r="Y272" s="12">
        <f>W272-'Surv-rate CEA'!S270*UPD</f>
        <v>3.0061217366914895E-5</v>
      </c>
      <c r="Z272" s="12">
        <f t="shared" si="120"/>
        <v>1.9122482414324085E-5</v>
      </c>
      <c r="AA272" s="12">
        <f>'Surv-rate CEA'!W270*UPFS+'Surv-rate CEA'!V270*UPD</f>
        <v>2.1921773968922711E-2</v>
      </c>
      <c r="AB272" s="12">
        <f t="shared" si="121"/>
        <v>1.394483570292394E-2</v>
      </c>
      <c r="AC272" s="12">
        <f>AA272-'Surv-rate CEA'!V270*UPD</f>
        <v>8.2017741873970998E-3</v>
      </c>
      <c r="AD272" s="12">
        <f t="shared" si="122"/>
        <v>5.2172964504548988E-3</v>
      </c>
      <c r="AE272" s="12">
        <f>'Surv-rate CEA'!Z270*UPFS+'Surv-rate CEA'!Y270*UPD</f>
        <v>1.8139348013202841E-2</v>
      </c>
      <c r="AF272" s="12">
        <f t="shared" si="123"/>
        <v>1.1538766349879668E-2</v>
      </c>
      <c r="AG272" s="12">
        <f>AE272-'Surv-rate CEA'!Y270*UPD</f>
        <v>1.1281769087355432E-3</v>
      </c>
      <c r="AH272" s="12">
        <f t="shared" si="124"/>
        <v>7.1765367430813294E-4</v>
      </c>
      <c r="AI272" s="12">
        <f>'Surv-rate CEA'!AC270*UPFS+'Surv-rate CEA'!AB270*UPD</f>
        <v>9.1291239448834365E-3</v>
      </c>
      <c r="AJ272" s="12">
        <f t="shared" si="125"/>
        <v>5.8072003526493986E-3</v>
      </c>
      <c r="AK272" s="12">
        <f>AI272-'Surv-rate CEA'!AB270*UPD</f>
        <v>5.3549642322280912E-4</v>
      </c>
      <c r="AL272" s="12">
        <f t="shared" si="126"/>
        <v>3.406389305870789E-4</v>
      </c>
      <c r="AM272" s="12">
        <f>'Surv-rate CEA'!AF270*UPFS+'Surv-rate CEA'!AE270*UPD</f>
        <v>5.3718508038575551E-2</v>
      </c>
      <c r="AN272" s="12">
        <f t="shared" si="127"/>
        <v>3.4171311585736025E-2</v>
      </c>
      <c r="AO272" s="12">
        <f>AM272-'Surv-rate CEA'!AE270*UPD</f>
        <v>5.1093420056442101E-3</v>
      </c>
      <c r="AP272" s="12">
        <f t="shared" si="128"/>
        <v>3.2501445786167703E-3</v>
      </c>
      <c r="AQ272" s="42">
        <f>'Surv-rate CEA'!AI270*UPFS+'Surv-rate CEA'!AH270*UPD</f>
        <v>7.3274566962717863E-3</v>
      </c>
      <c r="AR272" s="12">
        <f t="shared" si="129"/>
        <v>4.6611273291411138E-3</v>
      </c>
      <c r="AS272" s="42">
        <f>AQ272-'Surv-rate CEA'!AH270*UPD</f>
        <v>3.0061217366914895E-5</v>
      </c>
      <c r="AT272" s="12">
        <f t="shared" si="130"/>
        <v>1.9122482414324085E-5</v>
      </c>
      <c r="AU272" s="12">
        <f>'Surv-rate CEA'!AL270*UPFS+'Surv-rate CEA'!AK270*UPD</f>
        <v>1.7990122566809277E-2</v>
      </c>
      <c r="AV272" s="12">
        <f t="shared" si="131"/>
        <v>1.1443841352678083E-2</v>
      </c>
      <c r="AW272" s="12">
        <f>AU272-'Surv-rate CEA'!AK270*UPD</f>
        <v>1.2646129791045908E-2</v>
      </c>
      <c r="AX272" s="12">
        <f t="shared" si="132"/>
        <v>8.0444311880957329E-3</v>
      </c>
      <c r="AY272" s="12">
        <f>'Surv-rate CEA'!AO270*UPFS+'Surv-rate CEA'!AN270*UPD</f>
        <v>9.1291239448834365E-3</v>
      </c>
      <c r="AZ272" s="12">
        <f t="shared" si="133"/>
        <v>5.8072003526493986E-3</v>
      </c>
      <c r="BA272" s="12">
        <f>AY272-'Surv-rate CEA'!AN270*UPD</f>
        <v>5.3549642322280912E-4</v>
      </c>
      <c r="BB272" s="12">
        <f t="shared" si="134"/>
        <v>3.406389305870789E-4</v>
      </c>
    </row>
    <row r="273" spans="1:54">
      <c r="A273" s="12">
        <v>268</v>
      </c>
      <c r="B273" s="12">
        <f t="shared" si="135"/>
        <v>15.361643835616439</v>
      </c>
      <c r="C273" s="12">
        <f>'Surv-rate CEA'!D271*Parameter!$D$57+'Surv-rate CEA'!E271*Parameter!$D$58</f>
        <v>1.9685913619937725E-2</v>
      </c>
      <c r="D273" s="12">
        <f t="shared" si="109"/>
        <v>1.2501286300604186E-2</v>
      </c>
      <c r="E273" s="12">
        <f>C273-'Surv-rate CEA'!E271*Parameter!$D$58</f>
        <v>4.9795455662626775E-4</v>
      </c>
      <c r="F273" s="12">
        <f t="shared" si="110"/>
        <v>3.1621963792275777E-4</v>
      </c>
      <c r="G273" s="12">
        <f>'Surv-rate CEA'!G271*Parameter!$D$57+'Surv-rate CEA'!H271*Parameter!$D$58</f>
        <v>7.2674369918759576E-3</v>
      </c>
      <c r="H273" s="12">
        <f t="shared" si="111"/>
        <v>4.6150924087682964E-3</v>
      </c>
      <c r="I273" s="12">
        <f>G273-'Surv-rate CEA'!H271*Parameter!$D$58</f>
        <v>2.9553400736126445E-5</v>
      </c>
      <c r="J273" s="12">
        <f t="shared" si="112"/>
        <v>1.8767507106432785E-5</v>
      </c>
      <c r="K273" s="12">
        <f>'Surv-rate CEA'!K271*Parameter!$D$57+'Surv-rate CEA'!J271*Parameter!$D$58</f>
        <v>1.8020142514331244E-2</v>
      </c>
      <c r="L273" s="12">
        <f t="shared" si="113"/>
        <v>1.1443459780357245E-2</v>
      </c>
      <c r="M273" s="12">
        <f>K273-'Surv-rate CEA'!J271*Parameter!$D$58</f>
        <v>1.1159424073794756E-3</v>
      </c>
      <c r="N273" s="12">
        <f t="shared" si="114"/>
        <v>7.0866487575700469E-4</v>
      </c>
      <c r="O273" s="12">
        <f>'Surv-rate CEA'!N271*Parameter!$D$57+'Surv-rate CEA'!M271*Parameter!$D$58</f>
        <v>7.2953254122889227E-3</v>
      </c>
      <c r="P273" s="12">
        <f t="shared" si="115"/>
        <v>4.6328025915307047E-3</v>
      </c>
      <c r="Q273" s="12">
        <f>O273-'Surv-rate CEA'!M271*Parameter!$D$58</f>
        <v>2.9553400736126445E-5</v>
      </c>
      <c r="R273" s="12">
        <f t="shared" si="116"/>
        <v>1.8767507106432785E-5</v>
      </c>
      <c r="S273" s="12">
        <f>'Surv-rate CEA'!Q271*Parameter!$D$57+'Surv-rate CEA'!P271*Parameter!$D$58</f>
        <v>1.8020142514331244E-2</v>
      </c>
      <c r="T273" s="12">
        <f t="shared" si="117"/>
        <v>1.1443459780357245E-2</v>
      </c>
      <c r="U273" s="12">
        <f>S273-'Surv-rate CEA'!P271*Parameter!$D$58</f>
        <v>1.1159424073794756E-3</v>
      </c>
      <c r="V273" s="12">
        <f t="shared" si="118"/>
        <v>7.0866487575700469E-4</v>
      </c>
      <c r="W273" s="12">
        <f>'Surv-rate CEA'!T271*UPFS+'Surv-rate CEA'!S271*UPD</f>
        <v>7.2674369918759576E-3</v>
      </c>
      <c r="X273" s="12">
        <f t="shared" si="119"/>
        <v>4.6150924087682964E-3</v>
      </c>
      <c r="Y273" s="12">
        <f>W273-'Surv-rate CEA'!S271*UPD</f>
        <v>2.9553400736126445E-5</v>
      </c>
      <c r="Z273" s="12">
        <f t="shared" si="120"/>
        <v>1.8767507106432785E-5</v>
      </c>
      <c r="AA273" s="12">
        <f>'Surv-rate CEA'!W271*UPFS+'Surv-rate CEA'!V271*UPD</f>
        <v>2.1784258842390311E-2</v>
      </c>
      <c r="AB273" s="12">
        <f t="shared" si="121"/>
        <v>1.3833813451227117E-2</v>
      </c>
      <c r="AC273" s="12">
        <f>AA273-'Surv-rate CEA'!V271*UPD</f>
        <v>8.1401049868976803E-3</v>
      </c>
      <c r="AD273" s="12">
        <f t="shared" si="122"/>
        <v>5.1692689972549881E-3</v>
      </c>
      <c r="AE273" s="12">
        <f>'Surv-rate CEA'!Z271*UPFS+'Surv-rate CEA'!Y271*UPD</f>
        <v>1.8020142514331244E-2</v>
      </c>
      <c r="AF273" s="12">
        <f t="shared" si="123"/>
        <v>1.1443459780357245E-2</v>
      </c>
      <c r="AG273" s="12">
        <f>AE273-'Surv-rate CEA'!Y271*UPD</f>
        <v>1.1159424073794756E-3</v>
      </c>
      <c r="AH273" s="12">
        <f t="shared" si="124"/>
        <v>7.0866487575700469E-4</v>
      </c>
      <c r="AI273" s="12">
        <f>'Surv-rate CEA'!AC271*UPFS+'Surv-rate CEA'!AB271*UPD</f>
        <v>9.0578099023283839E-3</v>
      </c>
      <c r="AJ273" s="12">
        <f t="shared" si="125"/>
        <v>5.7520457029117539E-3</v>
      </c>
      <c r="AK273" s="12">
        <f>AI273-'Surv-rate CEA'!AB271*UPD</f>
        <v>5.2902185757521154E-4</v>
      </c>
      <c r="AL273" s="12">
        <f t="shared" si="126"/>
        <v>3.3594852789189939E-4</v>
      </c>
      <c r="AM273" s="12">
        <f>'Surv-rate CEA'!AF271*UPFS+'Surv-rate CEA'!AE271*UPD</f>
        <v>5.347064567314902E-2</v>
      </c>
      <c r="AN273" s="12">
        <f t="shared" si="127"/>
        <v>3.3955845948709033E-2</v>
      </c>
      <c r="AO273" s="12">
        <f>AM273-'Surv-rate CEA'!AE271*UPD</f>
        <v>5.0668659491757972E-3</v>
      </c>
      <c r="AP273" s="12">
        <f t="shared" si="128"/>
        <v>3.2176480655323326E-3</v>
      </c>
      <c r="AQ273" s="42">
        <f>'Surv-rate CEA'!AI271*UPFS+'Surv-rate CEA'!AH271*UPD</f>
        <v>7.2674369918759576E-3</v>
      </c>
      <c r="AR273" s="12">
        <f t="shared" si="129"/>
        <v>4.6150924087682964E-3</v>
      </c>
      <c r="AS273" s="42">
        <f>AQ273-'Surv-rate CEA'!AH271*UPD</f>
        <v>2.9553400736126445E-5</v>
      </c>
      <c r="AT273" s="12">
        <f t="shared" si="130"/>
        <v>1.8767507106432785E-5</v>
      </c>
      <c r="AU273" s="12">
        <f>'Surv-rate CEA'!AL271*UPFS+'Surv-rate CEA'!AK271*UPD</f>
        <v>1.787058923997209E-2</v>
      </c>
      <c r="AV273" s="12">
        <f t="shared" si="131"/>
        <v>1.1348487896600574E-2</v>
      </c>
      <c r="AW273" s="12">
        <f>AU273-'Surv-rate CEA'!AK271*UPD</f>
        <v>1.2560241630770626E-2</v>
      </c>
      <c r="AX273" s="12">
        <f t="shared" si="132"/>
        <v>7.9762199338314441E-3</v>
      </c>
      <c r="AY273" s="12">
        <f>'Surv-rate CEA'!AO271*UPFS+'Surv-rate CEA'!AN271*UPD</f>
        <v>9.0578099023283839E-3</v>
      </c>
      <c r="AZ273" s="12">
        <f t="shared" si="133"/>
        <v>5.7520457029117539E-3</v>
      </c>
      <c r="BA273" s="12">
        <f>AY273-'Surv-rate CEA'!AN271*UPD</f>
        <v>5.2902185757521154E-4</v>
      </c>
      <c r="BB273" s="12">
        <f t="shared" si="134"/>
        <v>3.3594852789189939E-4</v>
      </c>
    </row>
    <row r="274" spans="1:54">
      <c r="A274" s="12">
        <v>269</v>
      </c>
      <c r="B274" s="12">
        <f t="shared" si="135"/>
        <v>15.419178082191781</v>
      </c>
      <c r="C274" s="12">
        <f>'Surv-rate CEA'!D272*Parameter!$D$57+'Surv-rate CEA'!E272*Parameter!$D$58</f>
        <v>1.9560229733537323E-2</v>
      </c>
      <c r="D274" s="12">
        <f t="shared" si="109"/>
        <v>1.2400365821967631E-2</v>
      </c>
      <c r="E274" s="12">
        <f>C274-'Surv-rate CEA'!E272*Parameter!$D$58</f>
        <v>4.9190051100742385E-4</v>
      </c>
      <c r="F274" s="12">
        <f t="shared" si="110"/>
        <v>3.1184430692275807E-4</v>
      </c>
      <c r="G274" s="12">
        <f>'Surv-rate CEA'!G272*Parameter!$D$57+'Surv-rate CEA'!H272*Parameter!$D$58</f>
        <v>7.2080673684373061E-3</v>
      </c>
      <c r="H274" s="12">
        <f t="shared" si="111"/>
        <v>4.5696125994245133E-3</v>
      </c>
      <c r="I274" s="12">
        <f>G274-'Surv-rate CEA'!H272*Parameter!$D$58</f>
        <v>2.9055548472396026E-5</v>
      </c>
      <c r="J274" s="12">
        <f t="shared" si="112"/>
        <v>1.8419999924533914E-5</v>
      </c>
      <c r="K274" s="12">
        <f>'Surv-rate CEA'!K272*Parameter!$D$57+'Surv-rate CEA'!J272*Parameter!$D$58</f>
        <v>1.7902036858557093E-2</v>
      </c>
      <c r="L274" s="12">
        <f t="shared" si="113"/>
        <v>1.1349141039168694E-2</v>
      </c>
      <c r="M274" s="12">
        <f>K274-'Surv-rate CEA'!J272*Parameter!$D$58</f>
        <v>1.1038742822454782E-3</v>
      </c>
      <c r="N274" s="12">
        <f t="shared" si="114"/>
        <v>6.998100281938981E-4</v>
      </c>
      <c r="O274" s="12">
        <f>'Surv-rate CEA'!N272*Parameter!$D$57+'Surv-rate CEA'!M272*Parameter!$D$58</f>
        <v>7.2354859846013985E-3</v>
      </c>
      <c r="P274" s="12">
        <f t="shared" si="115"/>
        <v>4.5869948528744252E-3</v>
      </c>
      <c r="Q274" s="12">
        <f>O274-'Surv-rate CEA'!M272*Parameter!$D$58</f>
        <v>2.9055548472396026E-5</v>
      </c>
      <c r="R274" s="12">
        <f t="shared" si="116"/>
        <v>1.8419999924533914E-5</v>
      </c>
      <c r="S274" s="12">
        <f>'Surv-rate CEA'!Q272*Parameter!$D$57+'Surv-rate CEA'!P272*Parameter!$D$58</f>
        <v>1.7902036858557093E-2</v>
      </c>
      <c r="T274" s="12">
        <f t="shared" si="117"/>
        <v>1.1349141039168694E-2</v>
      </c>
      <c r="U274" s="12">
        <f>S274-'Surv-rate CEA'!P272*Parameter!$D$58</f>
        <v>1.1038742822454782E-3</v>
      </c>
      <c r="V274" s="12">
        <f t="shared" si="118"/>
        <v>6.998100281938981E-4</v>
      </c>
      <c r="W274" s="12">
        <f>'Surv-rate CEA'!T272*UPFS+'Surv-rate CEA'!S272*UPD</f>
        <v>7.2080673684373061E-3</v>
      </c>
      <c r="X274" s="12">
        <f t="shared" si="119"/>
        <v>4.5696125994245133E-3</v>
      </c>
      <c r="Y274" s="12">
        <f>W274-'Surv-rate CEA'!S272*UPD</f>
        <v>2.9055548472396026E-5</v>
      </c>
      <c r="Z274" s="12">
        <f t="shared" si="120"/>
        <v>1.8419999924533914E-5</v>
      </c>
      <c r="AA274" s="12">
        <f>'Surv-rate CEA'!W272*UPFS+'Surv-rate CEA'!V272*UPD</f>
        <v>2.1647971320165677E-2</v>
      </c>
      <c r="AB274" s="12">
        <f t="shared" si="121"/>
        <v>1.3723906484250278E-2</v>
      </c>
      <c r="AC274" s="12">
        <f>AA274-'Surv-rate CEA'!V272*UPD</f>
        <v>8.079070199231245E-3</v>
      </c>
      <c r="AD274" s="12">
        <f t="shared" si="122"/>
        <v>5.1217918877534026E-3</v>
      </c>
      <c r="AE274" s="12">
        <f>'Surv-rate CEA'!Z272*UPFS+'Surv-rate CEA'!Y272*UPD</f>
        <v>1.7902036858557093E-2</v>
      </c>
      <c r="AF274" s="12">
        <f t="shared" si="123"/>
        <v>1.1349141039168694E-2</v>
      </c>
      <c r="AG274" s="12">
        <f>AE274-'Surv-rate CEA'!Y272*UPD</f>
        <v>1.1038742822454782E-3</v>
      </c>
      <c r="AH274" s="12">
        <f t="shared" si="124"/>
        <v>6.998100281938981E-4</v>
      </c>
      <c r="AI274" s="12">
        <f>'Surv-rate CEA'!AC272*UPFS+'Surv-rate CEA'!AB272*UPD</f>
        <v>8.9872417674235674E-3</v>
      </c>
      <c r="AJ274" s="12">
        <f t="shared" si="125"/>
        <v>5.6975345977373221E-3</v>
      </c>
      <c r="AK274" s="12">
        <f>AI274-'Surv-rate CEA'!AB272*UPD</f>
        <v>5.2264337460965204E-4</v>
      </c>
      <c r="AL274" s="12">
        <f t="shared" si="126"/>
        <v>3.3133399391906425E-4</v>
      </c>
      <c r="AM274" s="12">
        <f>'Surv-rate CEA'!AF272*UPFS+'Surv-rate CEA'!AE272*UPD</f>
        <v>5.3224588585137712E-2</v>
      </c>
      <c r="AN274" s="12">
        <f t="shared" si="127"/>
        <v>3.3742158357568192E-2</v>
      </c>
      <c r="AO274" s="12">
        <f>AM274-'Surv-rate CEA'!AE272*UPD</f>
        <v>5.0248604609144654E-3</v>
      </c>
      <c r="AP274" s="12">
        <f t="shared" si="128"/>
        <v>3.1855509249385456E-3</v>
      </c>
      <c r="AQ274" s="42">
        <f>'Surv-rate CEA'!AI272*UPFS+'Surv-rate CEA'!AH272*UPD</f>
        <v>7.2080673684373061E-3</v>
      </c>
      <c r="AR274" s="12">
        <f t="shared" si="129"/>
        <v>4.5696125994245133E-3</v>
      </c>
      <c r="AS274" s="42">
        <f>AQ274-'Surv-rate CEA'!AH272*UPD</f>
        <v>2.9055548472396026E-5</v>
      </c>
      <c r="AT274" s="12">
        <f t="shared" si="130"/>
        <v>1.8419999924533914E-5</v>
      </c>
      <c r="AU274" s="12">
        <f>'Surv-rate CEA'!AL272*UPFS+'Surv-rate CEA'!AK272*UPD</f>
        <v>1.7752166824466974E-2</v>
      </c>
      <c r="AV274" s="12">
        <f t="shared" si="131"/>
        <v>1.1254129719067385E-2</v>
      </c>
      <c r="AW274" s="12">
        <f>AU274-'Surv-rate CEA'!AK272*UPD</f>
        <v>1.2475174822710336E-2</v>
      </c>
      <c r="AX274" s="12">
        <f t="shared" si="132"/>
        <v>7.9087379648394643E-3</v>
      </c>
      <c r="AY274" s="12">
        <f>'Surv-rate CEA'!AO272*UPFS+'Surv-rate CEA'!AN272*UPD</f>
        <v>8.9872417674235674E-3</v>
      </c>
      <c r="AZ274" s="12">
        <f t="shared" si="133"/>
        <v>5.6975345977373221E-3</v>
      </c>
      <c r="BA274" s="12">
        <f>AY274-'Surv-rate CEA'!AN272*UPD</f>
        <v>5.2264337460965204E-4</v>
      </c>
      <c r="BB274" s="12">
        <f t="shared" si="134"/>
        <v>3.3133399391906425E-4</v>
      </c>
    </row>
    <row r="275" spans="1:54">
      <c r="A275" s="12">
        <v>270</v>
      </c>
      <c r="B275" s="12">
        <f t="shared" si="135"/>
        <v>15.476712328767123</v>
      </c>
      <c r="C275" s="12">
        <f>'Surv-rate CEA'!D273*Parameter!$D$57+'Surv-rate CEA'!E273*Parameter!$D$58</f>
        <v>1.9435680570736164E-2</v>
      </c>
      <c r="D275" s="12">
        <f t="shared" si="109"/>
        <v>1.2300470361322454E-2</v>
      </c>
      <c r="E275" s="12">
        <f>C275-'Surv-rate CEA'!E273*Parameter!$D$58</f>
        <v>4.859366546125822E-4</v>
      </c>
      <c r="F275" s="12">
        <f t="shared" si="110"/>
        <v>3.0754001105276724E-4</v>
      </c>
      <c r="G275" s="12">
        <f>'Surv-rate CEA'!G273*Parameter!$D$57+'Surv-rate CEA'!H273*Parameter!$D$58</f>
        <v>7.149338966852525E-3</v>
      </c>
      <c r="H275" s="12">
        <f t="shared" si="111"/>
        <v>4.5246798405005001E-3</v>
      </c>
      <c r="I275" s="12">
        <f>G275-'Surv-rate CEA'!H273*Parameter!$D$58</f>
        <v>2.8567437135275202E-5</v>
      </c>
      <c r="J275" s="12">
        <f t="shared" si="112"/>
        <v>1.807978436888281E-5</v>
      </c>
      <c r="K275" s="12">
        <f>'Surv-rate CEA'!K273*Parameter!$D$57+'Surv-rate CEA'!J273*Parameter!$D$58</f>
        <v>1.7785017771682971E-2</v>
      </c>
      <c r="L275" s="12">
        <f t="shared" si="113"/>
        <v>1.1255797458699096E-2</v>
      </c>
      <c r="M275" s="12">
        <f>K275-'Surv-rate CEA'!J273*Parameter!$D$58</f>
        <v>1.0919697936461401E-3</v>
      </c>
      <c r="N275" s="12">
        <f t="shared" si="114"/>
        <v>6.9108678923379674E-4</v>
      </c>
      <c r="O275" s="12">
        <f>'Surv-rate CEA'!N273*Parameter!$D$57+'Surv-rate CEA'!M273*Parameter!$D$58</f>
        <v>7.1762969709097566E-3</v>
      </c>
      <c r="P275" s="12">
        <f t="shared" si="115"/>
        <v>4.5417410454683194E-3</v>
      </c>
      <c r="Q275" s="12">
        <f>O275-'Surv-rate CEA'!M273*Parameter!$D$58</f>
        <v>2.8567437135275202E-5</v>
      </c>
      <c r="R275" s="12">
        <f t="shared" si="116"/>
        <v>1.807978436888281E-5</v>
      </c>
      <c r="S275" s="12">
        <f>'Surv-rate CEA'!Q273*Parameter!$D$57+'Surv-rate CEA'!P273*Parameter!$D$58</f>
        <v>1.7785017771682971E-2</v>
      </c>
      <c r="T275" s="12">
        <f t="shared" si="117"/>
        <v>1.1255797458699096E-2</v>
      </c>
      <c r="U275" s="12">
        <f>S275-'Surv-rate CEA'!P273*Parameter!$D$58</f>
        <v>1.0919697936461401E-3</v>
      </c>
      <c r="V275" s="12">
        <f t="shared" si="118"/>
        <v>6.9108678923379674E-4</v>
      </c>
      <c r="W275" s="12">
        <f>'Surv-rate CEA'!T273*UPFS+'Surv-rate CEA'!S273*UPD</f>
        <v>7.149338966852525E-3</v>
      </c>
      <c r="X275" s="12">
        <f t="shared" si="119"/>
        <v>4.5246798405005001E-3</v>
      </c>
      <c r="Y275" s="12">
        <f>W275-'Surv-rate CEA'!S273*UPD</f>
        <v>2.8567437135275202E-5</v>
      </c>
      <c r="Z275" s="12">
        <f t="shared" si="120"/>
        <v>1.807978436888281E-5</v>
      </c>
      <c r="AA275" s="12">
        <f>'Surv-rate CEA'!W273*UPFS+'Surv-rate CEA'!V273*UPD</f>
        <v>2.1512896948895091E-2</v>
      </c>
      <c r="AB275" s="12">
        <f t="shared" si="121"/>
        <v>1.3615100862714238E-2</v>
      </c>
      <c r="AC275" s="12">
        <f>AA275-'Surv-rate CEA'!V273*UPD</f>
        <v>8.0186614425950733E-3</v>
      </c>
      <c r="AD275" s="12">
        <f t="shared" si="122"/>
        <v>5.0748574022475776E-3</v>
      </c>
      <c r="AE275" s="12">
        <f>'Surv-rate CEA'!Z273*UPFS+'Surv-rate CEA'!Y273*UPD</f>
        <v>1.7785017771682971E-2</v>
      </c>
      <c r="AF275" s="12">
        <f t="shared" si="123"/>
        <v>1.1255797458699096E-2</v>
      </c>
      <c r="AG275" s="12">
        <f>AE275-'Surv-rate CEA'!Y273*UPD</f>
        <v>1.0919697936461401E-3</v>
      </c>
      <c r="AH275" s="12">
        <f t="shared" si="124"/>
        <v>6.9108678923379674E-4</v>
      </c>
      <c r="AI275" s="12">
        <f>'Surv-rate CEA'!AC273*UPFS+'Surv-rate CEA'!AB273*UPD</f>
        <v>8.9174096416155882E-3</v>
      </c>
      <c r="AJ275" s="12">
        <f t="shared" si="125"/>
        <v>5.6436579412412601E-3</v>
      </c>
      <c r="AK275" s="12">
        <f>AI275-'Surv-rate CEA'!AB273*UPD</f>
        <v>5.1635927446974129E-4</v>
      </c>
      <c r="AL275" s="12">
        <f t="shared" si="126"/>
        <v>3.2679390507025835E-4</v>
      </c>
      <c r="AM275" s="12">
        <f>'Surv-rate CEA'!AF273*UPFS+'Surv-rate CEA'!AE273*UPD</f>
        <v>5.2980318367515641E-2</v>
      </c>
      <c r="AN275" s="12">
        <f t="shared" si="127"/>
        <v>3.3530229797781141E-2</v>
      </c>
      <c r="AO275" s="12">
        <f>AM275-'Surv-rate CEA'!AE273*UPD</f>
        <v>4.9833189589674545E-3</v>
      </c>
      <c r="AP275" s="12">
        <f t="shared" si="128"/>
        <v>3.1538472209761003E-3</v>
      </c>
      <c r="AQ275" s="42">
        <f>'Surv-rate CEA'!AI273*UPFS+'Surv-rate CEA'!AH273*UPD</f>
        <v>7.149338966852525E-3</v>
      </c>
      <c r="AR275" s="12">
        <f t="shared" si="129"/>
        <v>4.5246798405005001E-3</v>
      </c>
      <c r="AS275" s="42">
        <f>AQ275-'Surv-rate CEA'!AH273*UPD</f>
        <v>2.8567437135275202E-5</v>
      </c>
      <c r="AT275" s="12">
        <f t="shared" si="130"/>
        <v>1.807978436888281E-5</v>
      </c>
      <c r="AU275" s="12">
        <f>'Surv-rate CEA'!AL273*UPFS+'Surv-rate CEA'!AK273*UPD</f>
        <v>1.7634841848273651E-2</v>
      </c>
      <c r="AV275" s="12">
        <f t="shared" si="131"/>
        <v>1.1160753990158975E-2</v>
      </c>
      <c r="AW275" s="12">
        <f>AU275-'Surv-rate CEA'!AK273*UPD</f>
        <v>1.2390919096715873E-2</v>
      </c>
      <c r="AX275" s="12">
        <f t="shared" si="132"/>
        <v>7.8419756151057694E-3</v>
      </c>
      <c r="AY275" s="12">
        <f>'Surv-rate CEA'!AO273*UPFS+'Surv-rate CEA'!AN273*UPD</f>
        <v>8.9174096416155882E-3</v>
      </c>
      <c r="AZ275" s="12">
        <f t="shared" si="133"/>
        <v>5.6436579412412601E-3</v>
      </c>
      <c r="BA275" s="12">
        <f>AY275-'Surv-rate CEA'!AN273*UPD</f>
        <v>5.1635927446974129E-4</v>
      </c>
      <c r="BB275" s="12">
        <f t="shared" si="134"/>
        <v>3.2679390507025835E-4</v>
      </c>
    </row>
    <row r="276" spans="1:54">
      <c r="A276" s="12">
        <v>271</v>
      </c>
      <c r="B276" s="12">
        <f t="shared" si="135"/>
        <v>15.534246575342467</v>
      </c>
      <c r="C276" s="12">
        <f>'Surv-rate CEA'!D274*Parameter!$D$57+'Surv-rate CEA'!E274*Parameter!$D$58</f>
        <v>1.9312252669323422E-2</v>
      </c>
      <c r="D276" s="12">
        <f t="shared" si="109"/>
        <v>1.2201587000867493E-2</v>
      </c>
      <c r="E276" s="12">
        <f>C276-'Surv-rate CEA'!E274*Parameter!$D$58</f>
        <v>4.8006138766931716E-4</v>
      </c>
      <c r="F276" s="12">
        <f t="shared" si="110"/>
        <v>3.0330541380647549E-4</v>
      </c>
      <c r="G276" s="12">
        <f>'Surv-rate CEA'!G274*Parameter!$D$57+'Surv-rate CEA'!H274*Parameter!$D$58</f>
        <v>7.0912430744819203E-3</v>
      </c>
      <c r="H276" s="12">
        <f t="shared" si="111"/>
        <v>4.4802862099577899E-3</v>
      </c>
      <c r="I276" s="12">
        <f>G276-'Surv-rate CEA'!H274*Parameter!$D$58</f>
        <v>2.8088848933376619E-5</v>
      </c>
      <c r="J276" s="12">
        <f t="shared" si="112"/>
        <v>1.7746688585906223E-5</v>
      </c>
      <c r="K276" s="12">
        <f>'Surv-rate CEA'!K274*Parameter!$D$57+'Surv-rate CEA'!J274*Parameter!$D$58</f>
        <v>1.7669072179067234E-2</v>
      </c>
      <c r="L276" s="12">
        <f t="shared" si="113"/>
        <v>1.1163416568174446E-2</v>
      </c>
      <c r="M276" s="12">
        <f>K276-'Surv-rate CEA'!J274*Parameter!$D$58</f>
        <v>1.0802262550850018E-3</v>
      </c>
      <c r="N276" s="12">
        <f t="shared" si="114"/>
        <v>6.8249286386861947E-4</v>
      </c>
      <c r="O276" s="12">
        <f>'Surv-rate CEA'!N274*Parameter!$D$57+'Surv-rate CEA'!M274*Parameter!$D$58</f>
        <v>7.1177494530528535E-3</v>
      </c>
      <c r="P276" s="12">
        <f t="shared" si="115"/>
        <v>4.497033085102237E-3</v>
      </c>
      <c r="Q276" s="12">
        <f>O276-'Surv-rate CEA'!M274*Parameter!$D$58</f>
        <v>2.8088848933376619E-5</v>
      </c>
      <c r="R276" s="12">
        <f t="shared" si="116"/>
        <v>1.7746688585906223E-5</v>
      </c>
      <c r="S276" s="12">
        <f>'Surv-rate CEA'!Q274*Parameter!$D$57+'Surv-rate CEA'!P274*Parameter!$D$58</f>
        <v>1.7669072179067234E-2</v>
      </c>
      <c r="T276" s="12">
        <f t="shared" si="117"/>
        <v>1.1163416568174446E-2</v>
      </c>
      <c r="U276" s="12">
        <f>S276-'Surv-rate CEA'!P274*Parameter!$D$58</f>
        <v>1.0802262550850018E-3</v>
      </c>
      <c r="V276" s="12">
        <f t="shared" si="118"/>
        <v>6.8249286386861947E-4</v>
      </c>
      <c r="W276" s="12">
        <f>'Surv-rate CEA'!T274*UPFS+'Surv-rate CEA'!S274*UPD</f>
        <v>7.0912430744819203E-3</v>
      </c>
      <c r="X276" s="12">
        <f t="shared" si="119"/>
        <v>4.4802862099577899E-3</v>
      </c>
      <c r="Y276" s="12">
        <f>W276-'Surv-rate CEA'!S274*UPD</f>
        <v>2.8088848933376619E-5</v>
      </c>
      <c r="Z276" s="12">
        <f t="shared" si="120"/>
        <v>1.7746688585906223E-5</v>
      </c>
      <c r="AA276" s="12">
        <f>'Surv-rate CEA'!W274*UPFS+'Surv-rate CEA'!V274*UPD</f>
        <v>2.1379021488302792E-2</v>
      </c>
      <c r="AB276" s="12">
        <f t="shared" si="121"/>
        <v>1.3507382859447695E-2</v>
      </c>
      <c r="AC276" s="12">
        <f>AA276-'Surv-rate CEA'!V274*UPD</f>
        <v>7.9588704712778881E-3</v>
      </c>
      <c r="AD276" s="12">
        <f t="shared" si="122"/>
        <v>5.0284579508525339E-3</v>
      </c>
      <c r="AE276" s="12">
        <f>'Surv-rate CEA'!Z274*UPFS+'Surv-rate CEA'!Y274*UPD</f>
        <v>1.7669072179067234E-2</v>
      </c>
      <c r="AF276" s="12">
        <f t="shared" si="123"/>
        <v>1.1163416568174446E-2</v>
      </c>
      <c r="AG276" s="12">
        <f>AE276-'Surv-rate CEA'!Y274*UPD</f>
        <v>1.0802262550850018E-3</v>
      </c>
      <c r="AH276" s="12">
        <f t="shared" si="124"/>
        <v>6.8249286386861947E-4</v>
      </c>
      <c r="AI276" s="12">
        <f>'Surv-rate CEA'!AC274*UPFS+'Surv-rate CEA'!AB274*UPD</f>
        <v>8.8483037866329255E-3</v>
      </c>
      <c r="AJ276" s="12">
        <f t="shared" si="125"/>
        <v>5.5904067905139564E-3</v>
      </c>
      <c r="AK276" s="12">
        <f>AI276-'Surv-rate CEA'!AB274*UPD</f>
        <v>5.1016789234572917E-4</v>
      </c>
      <c r="AL276" s="12">
        <f t="shared" si="126"/>
        <v>3.2232686834061063E-4</v>
      </c>
      <c r="AM276" s="12">
        <f>'Surv-rate CEA'!AF274*UPFS+'Surv-rate CEA'!AE274*UPD</f>
        <v>5.2737816857112318E-2</v>
      </c>
      <c r="AN276" s="12">
        <f t="shared" si="127"/>
        <v>3.3320041511263838E-2</v>
      </c>
      <c r="AO276" s="12">
        <f>AM276-'Surv-rate CEA'!AE274*UPD</f>
        <v>4.9422349732724108E-3</v>
      </c>
      <c r="AP276" s="12">
        <f t="shared" si="128"/>
        <v>3.1225311224775932E-3</v>
      </c>
      <c r="AQ276" s="42">
        <f>'Surv-rate CEA'!AI274*UPFS+'Surv-rate CEA'!AH274*UPD</f>
        <v>7.0912430744819203E-3</v>
      </c>
      <c r="AR276" s="12">
        <f t="shared" si="129"/>
        <v>4.4802862099577899E-3</v>
      </c>
      <c r="AS276" s="42">
        <f>AQ276-'Surv-rate CEA'!AH274*UPD</f>
        <v>2.8088848933376619E-5</v>
      </c>
      <c r="AT276" s="12">
        <f t="shared" si="130"/>
        <v>1.7746688585906223E-5</v>
      </c>
      <c r="AU276" s="12">
        <f>'Surv-rate CEA'!AL274*UPFS+'Surv-rate CEA'!AK274*UPD</f>
        <v>1.7518601042521162E-2</v>
      </c>
      <c r="AV276" s="12">
        <f t="shared" si="131"/>
        <v>1.1068348080042935E-2</v>
      </c>
      <c r="AW276" s="12">
        <f>AU276-'Surv-rate CEA'!AK274*UPD</f>
        <v>1.2307464342339293E-2</v>
      </c>
      <c r="AX276" s="12">
        <f t="shared" si="132"/>
        <v>7.775923373851982E-3</v>
      </c>
      <c r="AY276" s="12">
        <f>'Surv-rate CEA'!AO274*UPFS+'Surv-rate CEA'!AN274*UPD</f>
        <v>8.8483037866329255E-3</v>
      </c>
      <c r="AZ276" s="12">
        <f t="shared" si="133"/>
        <v>5.5904067905139564E-3</v>
      </c>
      <c r="BA276" s="12">
        <f>AY276-'Surv-rate CEA'!AN274*UPD</f>
        <v>5.1016789234572917E-4</v>
      </c>
      <c r="BB276" s="12">
        <f t="shared" si="134"/>
        <v>3.2232686834061063E-4</v>
      </c>
    </row>
    <row r="277" spans="1:54">
      <c r="A277" s="12">
        <v>272</v>
      </c>
      <c r="B277" s="12">
        <f t="shared" si="135"/>
        <v>15.591780821917808</v>
      </c>
      <c r="C277" s="12">
        <f>'Surv-rate CEA'!D275*Parameter!$D$57+'Surv-rate CEA'!E275*Parameter!$D$58</f>
        <v>1.9189932766634384E-2</v>
      </c>
      <c r="D277" s="12">
        <f t="shared" si="109"/>
        <v>1.2103703020580541E-2</v>
      </c>
      <c r="E277" s="12">
        <f>C277-'Surv-rate CEA'!E275*Parameter!$D$58</f>
        <v>4.7427314344378191E-4</v>
      </c>
      <c r="F277" s="12">
        <f t="shared" si="110"/>
        <v>2.9913920745265425E-4</v>
      </c>
      <c r="G277" s="12">
        <f>'Surv-rate CEA'!G275*Parameter!$D$57+'Surv-rate CEA'!H275*Parameter!$D$58</f>
        <v>7.0337711222910049E-3</v>
      </c>
      <c r="H277" s="12">
        <f t="shared" si="111"/>
        <v>4.4364239215558812E-3</v>
      </c>
      <c r="I277" s="12">
        <f>G277-'Surv-rate CEA'!H275*Parameter!$D$58</f>
        <v>2.7619571565160213E-5</v>
      </c>
      <c r="J277" s="12">
        <f t="shared" si="112"/>
        <v>1.7420545233051429E-5</v>
      </c>
      <c r="K277" s="12">
        <f>'Surv-rate CEA'!K275*Parameter!$D$57+'Surv-rate CEA'!J275*Parameter!$D$58</f>
        <v>1.7554187202015573E-2</v>
      </c>
      <c r="L277" s="12">
        <f t="shared" si="113"/>
        <v>1.1071986090034448E-2</v>
      </c>
      <c r="M277" s="12">
        <f>K277-'Surv-rate CEA'!J275*Parameter!$D$58</f>
        <v>1.068641032063989E-3</v>
      </c>
      <c r="N277" s="12">
        <f t="shared" si="114"/>
        <v>6.7402600337394109E-4</v>
      </c>
      <c r="O277" s="12">
        <f>'Surv-rate CEA'!N275*Parameter!$D$57+'Surv-rate CEA'!M275*Parameter!$D$58</f>
        <v>7.0598346616553105E-3</v>
      </c>
      <c r="P277" s="12">
        <f t="shared" si="115"/>
        <v>4.4528630276208731E-3</v>
      </c>
      <c r="Q277" s="12">
        <f>O277-'Surv-rate CEA'!M275*Parameter!$D$58</f>
        <v>2.7619571565160213E-5</v>
      </c>
      <c r="R277" s="12">
        <f t="shared" si="116"/>
        <v>1.7420545233051429E-5</v>
      </c>
      <c r="S277" s="12">
        <f>'Surv-rate CEA'!Q275*Parameter!$D$57+'Surv-rate CEA'!P275*Parameter!$D$58</f>
        <v>1.7554187202015573E-2</v>
      </c>
      <c r="T277" s="12">
        <f t="shared" si="117"/>
        <v>1.1071986090034448E-2</v>
      </c>
      <c r="U277" s="12">
        <f>S277-'Surv-rate CEA'!P275*Parameter!$D$58</f>
        <v>1.068641032063989E-3</v>
      </c>
      <c r="V277" s="12">
        <f t="shared" si="118"/>
        <v>6.7402600337394109E-4</v>
      </c>
      <c r="W277" s="12">
        <f>'Surv-rate CEA'!T275*UPFS+'Surv-rate CEA'!S275*UPD</f>
        <v>7.0337711222910049E-3</v>
      </c>
      <c r="X277" s="12">
        <f t="shared" si="119"/>
        <v>4.4364239215558812E-3</v>
      </c>
      <c r="Y277" s="12">
        <f>W277-'Surv-rate CEA'!S275*UPD</f>
        <v>2.7619571565160213E-5</v>
      </c>
      <c r="Z277" s="12">
        <f t="shared" si="120"/>
        <v>1.7420545233051429E-5</v>
      </c>
      <c r="AA277" s="12">
        <f>'Surv-rate CEA'!W275*UPFS+'Surv-rate CEA'!V275*UPD</f>
        <v>2.124633090739924E-2</v>
      </c>
      <c r="AB277" s="12">
        <f t="shared" si="121"/>
        <v>1.3400738955545784E-2</v>
      </c>
      <c r="AC277" s="12">
        <f>AA277-'Surv-rate CEA'!V275*UPD</f>
        <v>7.8996891730296961E-3</v>
      </c>
      <c r="AD277" s="12">
        <f t="shared" si="122"/>
        <v>4.9825860709368395E-3</v>
      </c>
      <c r="AE277" s="12">
        <f>'Surv-rate CEA'!Z275*UPFS+'Surv-rate CEA'!Y275*UPD</f>
        <v>1.7554187202015573E-2</v>
      </c>
      <c r="AF277" s="12">
        <f t="shared" si="123"/>
        <v>1.1071986090034448E-2</v>
      </c>
      <c r="AG277" s="12">
        <f>AE277-'Surv-rate CEA'!Y275*UPD</f>
        <v>1.068641032063989E-3</v>
      </c>
      <c r="AH277" s="12">
        <f t="shared" si="124"/>
        <v>6.7402600337394109E-4</v>
      </c>
      <c r="AI277" s="12">
        <f>'Surv-rate CEA'!AC275*UPFS+'Surv-rate CEA'!AB275*UPD</f>
        <v>8.7799146214094619E-3</v>
      </c>
      <c r="AJ277" s="12">
        <f t="shared" si="125"/>
        <v>5.5377723526141859E-3</v>
      </c>
      <c r="AK277" s="12">
        <f>AI277-'Surv-rate CEA'!AB275*UPD</f>
        <v>5.0406759764750828E-4</v>
      </c>
      <c r="AL277" s="12">
        <f t="shared" si="126"/>
        <v>3.1793152057473092E-4</v>
      </c>
      <c r="AM277" s="12">
        <f>'Surv-rate CEA'!AF275*UPFS+'Surv-rate CEA'!AE275*UPD</f>
        <v>5.2497066130616381E-2</v>
      </c>
      <c r="AN277" s="12">
        <f t="shared" si="127"/>
        <v>3.31115749921514E-2</v>
      </c>
      <c r="AO277" s="12">
        <f>AM277-'Surv-rate CEA'!AE275*UPD</f>
        <v>4.9016021433543749E-3</v>
      </c>
      <c r="AP277" s="12">
        <f t="shared" si="128"/>
        <v>3.0915969008164235E-3</v>
      </c>
      <c r="AQ277" s="42">
        <f>'Surv-rate CEA'!AI275*UPFS+'Surv-rate CEA'!AH275*UPD</f>
        <v>7.0337711222910049E-3</v>
      </c>
      <c r="AR277" s="12">
        <f t="shared" si="129"/>
        <v>4.4364239215558812E-3</v>
      </c>
      <c r="AS277" s="42">
        <f>AQ277-'Surv-rate CEA'!AH275*UPD</f>
        <v>2.7619571565160213E-5</v>
      </c>
      <c r="AT277" s="12">
        <f t="shared" si="130"/>
        <v>1.7420545233051429E-5</v>
      </c>
      <c r="AU277" s="12">
        <f>'Surv-rate CEA'!AL275*UPFS+'Surv-rate CEA'!AK275*UPD</f>
        <v>1.7403431337807886E-2</v>
      </c>
      <c r="AV277" s="12">
        <f t="shared" si="131"/>
        <v>1.09768995552784E-2</v>
      </c>
      <c r="AW277" s="12">
        <f>AU277-'Surv-rate CEA'!AK275*UPD</f>
        <v>1.22248006058534E-2</v>
      </c>
      <c r="AX277" s="12">
        <f t="shared" si="132"/>
        <v>7.7105718825826522E-3</v>
      </c>
      <c r="AY277" s="12">
        <f>'Surv-rate CEA'!AO275*UPFS+'Surv-rate CEA'!AN275*UPD</f>
        <v>8.7799146214094619E-3</v>
      </c>
      <c r="AZ277" s="12">
        <f t="shared" si="133"/>
        <v>5.5377723526141859E-3</v>
      </c>
      <c r="BA277" s="12">
        <f>AY277-'Surv-rate CEA'!AN275*UPD</f>
        <v>5.0406759764750828E-4</v>
      </c>
      <c r="BB277" s="12">
        <f t="shared" si="134"/>
        <v>3.1793152057473092E-4</v>
      </c>
    </row>
    <row r="278" spans="1:54">
      <c r="A278" s="12">
        <v>273</v>
      </c>
      <c r="B278" s="12">
        <f t="shared" si="135"/>
        <v>15.64931506849315</v>
      </c>
      <c r="C278" s="12">
        <f>'Surv-rate CEA'!D276*Parameter!$D$57+'Surv-rate CEA'!E276*Parameter!$D$58</f>
        <v>1.9068707795986701E-2</v>
      </c>
      <c r="D278" s="12">
        <f t="shared" si="109"/>
        <v>1.2006805894620741E-2</v>
      </c>
      <c r="E278" s="12">
        <f>C278-'Surv-rate CEA'!E276*Parameter!$D$58</f>
        <v>4.685703874603396E-4</v>
      </c>
      <c r="F278" s="12">
        <f t="shared" si="110"/>
        <v>2.950401123345974E-4</v>
      </c>
      <c r="G278" s="12">
        <f>'Surv-rate CEA'!G276*Parameter!$D$57+'Surv-rate CEA'!H276*Parameter!$D$58</f>
        <v>6.976914682057276E-3</v>
      </c>
      <c r="H278" s="12">
        <f t="shared" si="111"/>
        <v>4.3930853221434366E-3</v>
      </c>
      <c r="I278" s="12">
        <f>G278-'Surv-rate CEA'!H276*Parameter!$D$58</f>
        <v>2.7159398064679867E-5</v>
      </c>
      <c r="J278" s="12">
        <f t="shared" si="112"/>
        <v>1.7101191347951828E-5</v>
      </c>
      <c r="K278" s="12">
        <f>'Surv-rate CEA'!K276*Parameter!$D$57+'Surv-rate CEA'!J276*Parameter!$D$58</f>
        <v>1.744035015425071E-2</v>
      </c>
      <c r="L278" s="12">
        <f t="shared" si="113"/>
        <v>1.0981493936384047E-2</v>
      </c>
      <c r="M278" s="12">
        <f>K278-'Surv-rate CEA'!J276*Parameter!$D$58</f>
        <v>1.0572115409212685E-3</v>
      </c>
      <c r="N278" s="12">
        <f t="shared" si="114"/>
        <v>6.6568400424417591E-4</v>
      </c>
      <c r="O278" s="12">
        <f>'Surv-rate CEA'!N276*Parameter!$D$57+'Surv-rate CEA'!M276*Parameter!$D$58</f>
        <v>7.0025439731887353E-3</v>
      </c>
      <c r="P278" s="12">
        <f t="shared" si="115"/>
        <v>4.4092230660915041E-3</v>
      </c>
      <c r="Q278" s="12">
        <f>O278-'Surv-rate CEA'!M276*Parameter!$D$58</f>
        <v>2.7159398064679867E-5</v>
      </c>
      <c r="R278" s="12">
        <f t="shared" si="116"/>
        <v>1.7101191347951828E-5</v>
      </c>
      <c r="S278" s="12">
        <f>'Surv-rate CEA'!Q276*Parameter!$D$57+'Surv-rate CEA'!P276*Parameter!$D$58</f>
        <v>1.744035015425071E-2</v>
      </c>
      <c r="T278" s="12">
        <f t="shared" si="117"/>
        <v>1.0981493936384047E-2</v>
      </c>
      <c r="U278" s="12">
        <f>S278-'Surv-rate CEA'!P276*Parameter!$D$58</f>
        <v>1.0572115409212685E-3</v>
      </c>
      <c r="V278" s="12">
        <f t="shared" si="118"/>
        <v>6.6568400424417591E-4</v>
      </c>
      <c r="W278" s="12">
        <f>'Surv-rate CEA'!T276*UPFS+'Surv-rate CEA'!S276*UPD</f>
        <v>6.976914682057276E-3</v>
      </c>
      <c r="X278" s="12">
        <f t="shared" si="119"/>
        <v>4.3930853221434366E-3</v>
      </c>
      <c r="Y278" s="12">
        <f>W278-'Surv-rate CEA'!S276*UPD</f>
        <v>2.7159398064679867E-5</v>
      </c>
      <c r="Z278" s="12">
        <f t="shared" si="120"/>
        <v>1.7101191347951828E-5</v>
      </c>
      <c r="AA278" s="12">
        <f>'Surv-rate CEA'!W276*UPFS+'Surv-rate CEA'!V276*UPD</f>
        <v>2.1114811380770294E-2</v>
      </c>
      <c r="AB278" s="12">
        <f t="shared" si="121"/>
        <v>1.329515583661077E-2</v>
      </c>
      <c r="AC278" s="12">
        <f>AA278-'Surv-rate CEA'!V276*UPD</f>
        <v>7.8411095664907855E-3</v>
      </c>
      <c r="AD278" s="12">
        <f t="shared" si="122"/>
        <v>4.9372344246170286E-3</v>
      </c>
      <c r="AE278" s="12">
        <f>'Surv-rate CEA'!Z276*UPFS+'Surv-rate CEA'!Y276*UPD</f>
        <v>1.744035015425071E-2</v>
      </c>
      <c r="AF278" s="12">
        <f t="shared" si="123"/>
        <v>1.0981493936384047E-2</v>
      </c>
      <c r="AG278" s="12">
        <f>AE278-'Surv-rate CEA'!Y276*UPD</f>
        <v>1.0572115409212685E-3</v>
      </c>
      <c r="AH278" s="12">
        <f t="shared" si="124"/>
        <v>6.6568400424417591E-4</v>
      </c>
      <c r="AI278" s="12">
        <f>'Surv-rate CEA'!AC276*UPFS+'Surv-rate CEA'!AB276*UPD</f>
        <v>8.7122327190773761E-3</v>
      </c>
      <c r="AJ278" s="12">
        <f t="shared" si="125"/>
        <v>5.4857459816307986E-3</v>
      </c>
      <c r="AK278" s="12">
        <f>AI278-'Surv-rate CEA'!AB276*UPD</f>
        <v>4.980567931996277E-4</v>
      </c>
      <c r="AL278" s="12">
        <f t="shared" si="126"/>
        <v>3.136065277429963E-4</v>
      </c>
      <c r="AM278" s="12">
        <f>'Surv-rate CEA'!AF276*UPFS+'Surv-rate CEA'!AE276*UPD</f>
        <v>5.2258048500660077E-2</v>
      </c>
      <c r="AN278" s="12">
        <f t="shared" si="127"/>
        <v>3.2904811982653527E-2</v>
      </c>
      <c r="AO278" s="12">
        <f>AM278-'Surv-rate CEA'!AE276*UPD</f>
        <v>4.8614142161347018E-3</v>
      </c>
      <c r="AP278" s="12">
        <f t="shared" si="128"/>
        <v>3.061038927806323E-3</v>
      </c>
      <c r="AQ278" s="42">
        <f>'Surv-rate CEA'!AI276*UPFS+'Surv-rate CEA'!AH276*UPD</f>
        <v>6.976914682057276E-3</v>
      </c>
      <c r="AR278" s="12">
        <f t="shared" si="129"/>
        <v>4.3930853221434366E-3</v>
      </c>
      <c r="AS278" s="42">
        <f>AQ278-'Surv-rate CEA'!AH276*UPD</f>
        <v>2.7159398064679867E-5</v>
      </c>
      <c r="AT278" s="12">
        <f t="shared" si="130"/>
        <v>1.7101191347951828E-5</v>
      </c>
      <c r="AU278" s="12">
        <f>'Surv-rate CEA'!AL276*UPFS+'Surv-rate CEA'!AK276*UPD</f>
        <v>1.7289319860601147E-2</v>
      </c>
      <c r="AV278" s="12">
        <f t="shared" si="131"/>
        <v>1.0886396175200694E-2</v>
      </c>
      <c r="AW278" s="12">
        <f>AU278-'Surv-rate CEA'!AK276*UPD</f>
        <v>1.2142918087336387E-2</v>
      </c>
      <c r="AX278" s="12">
        <f t="shared" si="132"/>
        <v>7.6459119321977695E-3</v>
      </c>
      <c r="AY278" s="12">
        <f>'Surv-rate CEA'!AO276*UPFS+'Surv-rate CEA'!AN276*UPD</f>
        <v>8.7122327190773761E-3</v>
      </c>
      <c r="AZ278" s="12">
        <f t="shared" si="133"/>
        <v>5.4857459816307986E-3</v>
      </c>
      <c r="BA278" s="12">
        <f>AY278-'Surv-rate CEA'!AN276*UPD</f>
        <v>4.980567931996277E-4</v>
      </c>
      <c r="BB278" s="12">
        <f t="shared" si="134"/>
        <v>3.136065277429963E-4</v>
      </c>
    </row>
    <row r="279" spans="1:54">
      <c r="A279" s="12">
        <v>274</v>
      </c>
      <c r="B279" s="12">
        <f t="shared" si="135"/>
        <v>15.706849315068494</v>
      </c>
      <c r="C279" s="12">
        <f>'Surv-rate CEA'!D277*Parameter!$D$57+'Surv-rate CEA'!E277*Parameter!$D$58</f>
        <v>1.8948564883190726E-2</v>
      </c>
      <c r="D279" s="12">
        <f t="shared" si="109"/>
        <v>1.191088328780689E-2</v>
      </c>
      <c r="E279" s="12">
        <f>C279-'Surv-rate CEA'!E277*Parameter!$D$58</f>
        <v>4.6295161674200086E-4</v>
      </c>
      <c r="F279" s="12">
        <f t="shared" si="110"/>
        <v>2.9100687618866021E-4</v>
      </c>
      <c r="G279" s="12">
        <f>'Surv-rate CEA'!G277*Parameter!$D$57+'Surv-rate CEA'!H277*Parameter!$D$58</f>
        <v>6.9206654636395333E-3</v>
      </c>
      <c r="H279" s="12">
        <f t="shared" si="111"/>
        <v>4.3502628890112515E-3</v>
      </c>
      <c r="I279" s="12">
        <f>G279-'Surv-rate CEA'!H277*Parameter!$D$58</f>
        <v>2.6708126652110961E-5</v>
      </c>
      <c r="J279" s="12">
        <f t="shared" si="112"/>
        <v>1.6788468221752253E-5</v>
      </c>
      <c r="K279" s="12">
        <f>'Surv-rate CEA'!K277*Parameter!$D$57+'Surv-rate CEA'!J277*Parameter!$D$58</f>
        <v>1.732754853845591E-2</v>
      </c>
      <c r="L279" s="12">
        <f t="shared" si="113"/>
        <v>1.0891928205520334E-2</v>
      </c>
      <c r="M279" s="12">
        <f>K279-'Surv-rate CEA'!J277*Parameter!$D$58</f>
        <v>1.0459352476985574E-3</v>
      </c>
      <c r="N279" s="12">
        <f t="shared" si="114"/>
        <v>6.5746470715533772E-4</v>
      </c>
      <c r="O279" s="12">
        <f>'Surv-rate CEA'!N277*Parameter!$D$57+'Surv-rate CEA'!M277*Parameter!$D$58</f>
        <v>6.9458689070999767E-3</v>
      </c>
      <c r="P279" s="12">
        <f t="shared" si="115"/>
        <v>4.3661055280374127E-3</v>
      </c>
      <c r="Q279" s="12">
        <f>O279-'Surv-rate CEA'!M277*Parameter!$D$58</f>
        <v>2.6708126652110961E-5</v>
      </c>
      <c r="R279" s="12">
        <f t="shared" si="116"/>
        <v>1.6788468221752253E-5</v>
      </c>
      <c r="S279" s="12">
        <f>'Surv-rate CEA'!Q277*Parameter!$D$57+'Surv-rate CEA'!P277*Parameter!$D$58</f>
        <v>1.732754853845591E-2</v>
      </c>
      <c r="T279" s="12">
        <f t="shared" si="117"/>
        <v>1.0891928205520334E-2</v>
      </c>
      <c r="U279" s="12">
        <f>S279-'Surv-rate CEA'!P277*Parameter!$D$58</f>
        <v>1.0459352476985574E-3</v>
      </c>
      <c r="V279" s="12">
        <f t="shared" si="118"/>
        <v>6.5746470715533772E-4</v>
      </c>
      <c r="W279" s="12">
        <f>'Surv-rate CEA'!T277*UPFS+'Surv-rate CEA'!S277*UPD</f>
        <v>6.9206654636395333E-3</v>
      </c>
      <c r="X279" s="12">
        <f t="shared" si="119"/>
        <v>4.3502628890112515E-3</v>
      </c>
      <c r="Y279" s="12">
        <f>W279-'Surv-rate CEA'!S277*UPD</f>
        <v>2.6708126652110961E-5</v>
      </c>
      <c r="Z279" s="12">
        <f t="shared" si="120"/>
        <v>1.6788468221752253E-5</v>
      </c>
      <c r="AA279" s="12">
        <f>'Surv-rate CEA'!W277*UPFS+'Surv-rate CEA'!V277*UPD</f>
        <v>2.0984449284942974E-2</v>
      </c>
      <c r="AB279" s="12">
        <f t="shared" si="121"/>
        <v>1.3190620389071431E-2</v>
      </c>
      <c r="AC279" s="12">
        <f>AA279-'Surv-rate CEA'!V277*UPD</f>
        <v>7.7831237986782011E-3</v>
      </c>
      <c r="AD279" s="12">
        <f t="shared" si="122"/>
        <v>4.8923957963088738E-3</v>
      </c>
      <c r="AE279" s="12">
        <f>'Surv-rate CEA'!Z277*UPFS+'Surv-rate CEA'!Y277*UPD</f>
        <v>1.732754853845591E-2</v>
      </c>
      <c r="AF279" s="12">
        <f t="shared" si="123"/>
        <v>1.0891928205520334E-2</v>
      </c>
      <c r="AG279" s="12">
        <f>AE279-'Surv-rate CEA'!Y277*UPD</f>
        <v>1.0459352476985574E-3</v>
      </c>
      <c r="AH279" s="12">
        <f t="shared" si="124"/>
        <v>6.5746470715533772E-4</v>
      </c>
      <c r="AI279" s="12">
        <f>'Surv-rate CEA'!AC277*UPFS+'Surv-rate CEA'!AB277*UPD</f>
        <v>8.6452488040264092E-3</v>
      </c>
      <c r="AJ279" s="12">
        <f t="shared" si="125"/>
        <v>5.4343191758103862E-3</v>
      </c>
      <c r="AK279" s="12">
        <f>AI279-'Surv-rate CEA'!AB277*UPD</f>
        <v>4.9213391445766287E-4</v>
      </c>
      <c r="AL279" s="12">
        <f t="shared" si="126"/>
        <v>3.0935058423747547E-4</v>
      </c>
      <c r="AM279" s="12">
        <f>'Surv-rate CEA'!AF277*UPFS+'Surv-rate CEA'!AE277*UPD</f>
        <v>5.2020746511979153E-2</v>
      </c>
      <c r="AN279" s="12">
        <f t="shared" si="127"/>
        <v>3.2699734468990306E-2</v>
      </c>
      <c r="AO279" s="12">
        <f>AM279-'Surv-rate CEA'!AE277*UPD</f>
        <v>4.8216650437906475E-3</v>
      </c>
      <c r="AP279" s="12">
        <f t="shared" si="128"/>
        <v>3.0308516736502356E-3</v>
      </c>
      <c r="AQ279" s="42">
        <f>'Surv-rate CEA'!AI277*UPFS+'Surv-rate CEA'!AH277*UPD</f>
        <v>6.9206654636395333E-3</v>
      </c>
      <c r="AR279" s="12">
        <f t="shared" si="129"/>
        <v>4.3502628890112515E-3</v>
      </c>
      <c r="AS279" s="42">
        <f>AQ279-'Surv-rate CEA'!AH277*UPD</f>
        <v>2.6708126652110961E-5</v>
      </c>
      <c r="AT279" s="12">
        <f t="shared" si="130"/>
        <v>1.6788468221752253E-5</v>
      </c>
      <c r="AU279" s="12">
        <f>'Surv-rate CEA'!AL277*UPFS+'Surv-rate CEA'!AK277*UPD</f>
        <v>1.7176253929712199E-2</v>
      </c>
      <c r="AV279" s="12">
        <f t="shared" si="131"/>
        <v>1.0796825888382884E-2</v>
      </c>
      <c r="AW279" s="12">
        <f>AU279-'Surv-rate CEA'!AK277*UPD</f>
        <v>1.2061807137819803E-2</v>
      </c>
      <c r="AX279" s="12">
        <f t="shared" si="132"/>
        <v>7.5819344601687783E-3</v>
      </c>
      <c r="AY279" s="12">
        <f>'Surv-rate CEA'!AO277*UPFS+'Surv-rate CEA'!AN277*UPD</f>
        <v>8.6452488040264092E-3</v>
      </c>
      <c r="AZ279" s="12">
        <f t="shared" si="133"/>
        <v>5.4343191758103862E-3</v>
      </c>
      <c r="BA279" s="12">
        <f>AY279-'Surv-rate CEA'!AN277*UPD</f>
        <v>4.9213391445766287E-4</v>
      </c>
      <c r="BB279" s="12">
        <f t="shared" si="134"/>
        <v>3.0935058423747547E-4</v>
      </c>
    </row>
    <row r="280" spans="1:54">
      <c r="A280" s="12">
        <v>275</v>
      </c>
      <c r="B280" s="12">
        <f t="shared" si="135"/>
        <v>15.764383561643836</v>
      </c>
      <c r="C280" s="12">
        <f>'Surv-rate CEA'!D278*Parameter!$D$57+'Surv-rate CEA'!E278*Parameter!$D$58</f>
        <v>1.8829491343132616E-2</v>
      </c>
      <c r="D280" s="12">
        <f t="shared" si="109"/>
        <v>1.1815923052169964E-2</v>
      </c>
      <c r="E280" s="12">
        <f>C280-'Surv-rate CEA'!E278*Parameter!$D$58</f>
        <v>4.574153590709909E-4</v>
      </c>
      <c r="F280" s="12">
        <f t="shared" si="110"/>
        <v>2.8703827348128155E-4</v>
      </c>
      <c r="G280" s="12">
        <f>'Surv-rate CEA'!G278*Parameter!$D$57+'Surv-rate CEA'!H278*Parameter!$D$58</f>
        <v>6.8650153123082629E-3</v>
      </c>
      <c r="H280" s="12">
        <f t="shared" si="111"/>
        <v>4.3079492273054593E-3</v>
      </c>
      <c r="I280" s="12">
        <f>G280-'Surv-rate CEA'!H278*Parameter!$D$58</f>
        <v>2.6265560588899228E-5</v>
      </c>
      <c r="J280" s="12">
        <f t="shared" si="112"/>
        <v>1.6482221276451581E-5</v>
      </c>
      <c r="K280" s="12">
        <f>'Surv-rate CEA'!K278*Parameter!$D$57+'Surv-rate CEA'!J278*Parameter!$D$58</f>
        <v>1.721577004289112E-2</v>
      </c>
      <c r="L280" s="12">
        <f t="shared" si="113"/>
        <v>1.0803277178533265E-2</v>
      </c>
      <c r="M280" s="12">
        <f>K280-'Surv-rate CEA'!J278*Parameter!$D$58</f>
        <v>1.0348096670371107E-3</v>
      </c>
      <c r="N280" s="12">
        <f t="shared" si="114"/>
        <v>6.4936599595461549E-4</v>
      </c>
      <c r="O280" s="12">
        <f>'Surv-rate CEA'!N278*Parameter!$D$57+'Surv-rate CEA'!M278*Parameter!$D$58</f>
        <v>6.8898011230048295E-3</v>
      </c>
      <c r="P280" s="12">
        <f t="shared" si="115"/>
        <v>4.32350287273535E-3</v>
      </c>
      <c r="Q280" s="12">
        <f>O280-'Surv-rate CEA'!M278*Parameter!$D$58</f>
        <v>2.6265560588899228E-5</v>
      </c>
      <c r="R280" s="12">
        <f t="shared" si="116"/>
        <v>1.6482221276451581E-5</v>
      </c>
      <c r="S280" s="12">
        <f>'Surv-rate CEA'!Q278*Parameter!$D$57+'Surv-rate CEA'!P278*Parameter!$D$58</f>
        <v>1.721577004289112E-2</v>
      </c>
      <c r="T280" s="12">
        <f t="shared" si="117"/>
        <v>1.0803277178533265E-2</v>
      </c>
      <c r="U280" s="12">
        <f>S280-'Surv-rate CEA'!P278*Parameter!$D$58</f>
        <v>1.0348096670371107E-3</v>
      </c>
      <c r="V280" s="12">
        <f t="shared" si="118"/>
        <v>6.4936599595461549E-4</v>
      </c>
      <c r="W280" s="12">
        <f>'Surv-rate CEA'!T278*UPFS+'Surv-rate CEA'!S278*UPD</f>
        <v>6.8650153123082629E-3</v>
      </c>
      <c r="X280" s="12">
        <f t="shared" si="119"/>
        <v>4.3079492273054593E-3</v>
      </c>
      <c r="Y280" s="12">
        <f>W280-'Surv-rate CEA'!S278*UPD</f>
        <v>2.6265560588899228E-5</v>
      </c>
      <c r="Z280" s="12">
        <f t="shared" si="120"/>
        <v>1.6482221276451581E-5</v>
      </c>
      <c r="AA280" s="12">
        <f>'Surv-rate CEA'!W278*UPFS+'Surv-rate CEA'!V278*UPD</f>
        <v>2.0855231194826643E-2</v>
      </c>
      <c r="AB280" s="12">
        <f t="shared" si="121"/>
        <v>1.3087119696579618E-2</v>
      </c>
      <c r="AC280" s="12">
        <f>AA280-'Surv-rate CEA'!V278*UPD</f>
        <v>7.7257241425283483E-3</v>
      </c>
      <c r="AD280" s="12">
        <f t="shared" si="122"/>
        <v>4.8480630903341027E-3</v>
      </c>
      <c r="AE280" s="12">
        <f>'Surv-rate CEA'!Z278*UPFS+'Surv-rate CEA'!Y278*UPD</f>
        <v>1.721577004289112E-2</v>
      </c>
      <c r="AF280" s="12">
        <f t="shared" si="123"/>
        <v>1.0803277178533265E-2</v>
      </c>
      <c r="AG280" s="12">
        <f>AE280-'Surv-rate CEA'!Y278*UPD</f>
        <v>1.0348096670371107E-3</v>
      </c>
      <c r="AH280" s="12">
        <f t="shared" si="124"/>
        <v>6.4936599595461549E-4</v>
      </c>
      <c r="AI280" s="12">
        <f>'Surv-rate CEA'!AC278*UPFS+'Surv-rate CEA'!AB278*UPD</f>
        <v>8.5789537490279684E-3</v>
      </c>
      <c r="AJ280" s="12">
        <f t="shared" si="125"/>
        <v>5.3834835747493493E-3</v>
      </c>
      <c r="AK280" s="12">
        <f>AI280-'Surv-rate CEA'!AB278*UPD</f>
        <v>4.8629742874531541E-4</v>
      </c>
      <c r="AL280" s="12">
        <f t="shared" si="126"/>
        <v>3.0516241218690276E-4</v>
      </c>
      <c r="AM280" s="12">
        <f>'Surv-rate CEA'!AF278*UPFS+'Surv-rate CEA'!AE278*UPD</f>
        <v>5.1785142937647424E-2</v>
      </c>
      <c r="AN280" s="12">
        <f t="shared" si="127"/>
        <v>3.2496324677407151E-2</v>
      </c>
      <c r="AO280" s="12">
        <f>AM280-'Surv-rate CEA'!AE278*UPD</f>
        <v>4.7823485816641739E-3</v>
      </c>
      <c r="AP280" s="12">
        <f t="shared" si="128"/>
        <v>3.0010297049371578E-3</v>
      </c>
      <c r="AQ280" s="42">
        <f>'Surv-rate CEA'!AI278*UPFS+'Surv-rate CEA'!AH278*UPD</f>
        <v>6.8650153123082629E-3</v>
      </c>
      <c r="AR280" s="12">
        <f t="shared" si="129"/>
        <v>4.3079492273054593E-3</v>
      </c>
      <c r="AS280" s="42">
        <f>AQ280-'Surv-rate CEA'!AH278*UPD</f>
        <v>2.6265560588899228E-5</v>
      </c>
      <c r="AT280" s="12">
        <f t="shared" si="130"/>
        <v>1.6482221276451581E-5</v>
      </c>
      <c r="AU280" s="12">
        <f>'Surv-rate CEA'!AL278*UPFS+'Surv-rate CEA'!AK278*UPD</f>
        <v>1.70642210528455E-2</v>
      </c>
      <c r="AV280" s="12">
        <f t="shared" si="131"/>
        <v>1.0708176829172729E-2</v>
      </c>
      <c r="AW280" s="12">
        <f>AU280-'Surv-rate CEA'!AK278*UPD</f>
        <v>1.1981458256498418E-2</v>
      </c>
      <c r="AX280" s="12">
        <f t="shared" si="132"/>
        <v>7.5186305477765933E-3</v>
      </c>
      <c r="AY280" s="12">
        <f>'Surv-rate CEA'!AO278*UPFS+'Surv-rate CEA'!AN278*UPD</f>
        <v>8.5789537490279684E-3</v>
      </c>
      <c r="AZ280" s="12">
        <f t="shared" si="133"/>
        <v>5.3834835747493493E-3</v>
      </c>
      <c r="BA280" s="12">
        <f>AY280-'Surv-rate CEA'!AN278*UPD</f>
        <v>4.8629742874531541E-4</v>
      </c>
      <c r="BB280" s="12">
        <f t="shared" si="134"/>
        <v>3.0516241218690276E-4</v>
      </c>
    </row>
    <row r="281" spans="1:54">
      <c r="A281" s="12">
        <v>276</v>
      </c>
      <c r="B281" s="12">
        <f t="shared" si="135"/>
        <v>15.821917808219178</v>
      </c>
      <c r="C281" s="12">
        <f>'Surv-rate CEA'!D279*Parameter!$D$57+'Surv-rate CEA'!E279*Parameter!$D$58</f>
        <v>1.8711474676428343E-2</v>
      </c>
      <c r="D281" s="12">
        <f t="shared" si="109"/>
        <v>1.1721913223578106E-2</v>
      </c>
      <c r="E281" s="12">
        <f>C281-'Surv-rate CEA'!E279*Parameter!$D$58</f>
        <v>4.5196017226890178E-4</v>
      </c>
      <c r="F281" s="12">
        <f t="shared" si="110"/>
        <v>2.8313310476396581E-4</v>
      </c>
      <c r="G281" s="12">
        <f>'Surv-rate CEA'!G279*Parameter!$D$57+'Surv-rate CEA'!H279*Parameter!$D$58</f>
        <v>6.8099562061355893E-3</v>
      </c>
      <c r="H281" s="12">
        <f t="shared" si="111"/>
        <v>4.2661370674994675E-3</v>
      </c>
      <c r="I281" s="12">
        <f>G281-'Surv-rate CEA'!H279*Parameter!$D$58</f>
        <v>2.5831508037379991E-5</v>
      </c>
      <c r="J281" s="12">
        <f t="shared" si="112"/>
        <v>1.6182299946127298E-5</v>
      </c>
      <c r="K281" s="12">
        <f>'Surv-rate CEA'!K279*Parameter!$D$57+'Surv-rate CEA'!J279*Parameter!$D$58</f>
        <v>1.7105002538079915E-2</v>
      </c>
      <c r="L281" s="12">
        <f t="shared" si="113"/>
        <v>1.0715529315978436E-2</v>
      </c>
      <c r="M281" s="12">
        <f>K281-'Surv-rate CEA'!J279*Parameter!$D$58</f>
        <v>1.0238323611015954E-3</v>
      </c>
      <c r="N281" s="12">
        <f t="shared" si="114"/>
        <v>6.4138579667601039E-4</v>
      </c>
      <c r="O281" s="12">
        <f>'Surv-rate CEA'!N279*Parameter!$D$57+'Surv-rate CEA'!M279*Parameter!$D$58</f>
        <v>6.8343324179455118E-3</v>
      </c>
      <c r="P281" s="12">
        <f t="shared" si="115"/>
        <v>4.2814076885753912E-3</v>
      </c>
      <c r="Q281" s="12">
        <f>O281-'Surv-rate CEA'!M279*Parameter!$D$58</f>
        <v>2.5831508037379991E-5</v>
      </c>
      <c r="R281" s="12">
        <f t="shared" si="116"/>
        <v>1.6182299946127298E-5</v>
      </c>
      <c r="S281" s="12">
        <f>'Surv-rate CEA'!Q279*Parameter!$D$57+'Surv-rate CEA'!P279*Parameter!$D$58</f>
        <v>1.7105002538079915E-2</v>
      </c>
      <c r="T281" s="12">
        <f t="shared" si="117"/>
        <v>1.0715529315978436E-2</v>
      </c>
      <c r="U281" s="12">
        <f>S281-'Surv-rate CEA'!P279*Parameter!$D$58</f>
        <v>1.0238323611015954E-3</v>
      </c>
      <c r="V281" s="12">
        <f t="shared" si="118"/>
        <v>6.4138579667601039E-4</v>
      </c>
      <c r="W281" s="12">
        <f>'Surv-rate CEA'!T279*UPFS+'Surv-rate CEA'!S279*UPD</f>
        <v>6.8099562061355893E-3</v>
      </c>
      <c r="X281" s="12">
        <f t="shared" si="119"/>
        <v>4.2661370674994675E-3</v>
      </c>
      <c r="Y281" s="12">
        <f>W281-'Surv-rate CEA'!S279*UPD</f>
        <v>2.5831508037379991E-5</v>
      </c>
      <c r="Z281" s="12">
        <f t="shared" si="120"/>
        <v>1.6182299946127298E-5</v>
      </c>
      <c r="AA281" s="12">
        <f>'Surv-rate CEA'!W279*UPFS+'Surv-rate CEA'!V279*UPD</f>
        <v>2.072714388022744E-2</v>
      </c>
      <c r="AB281" s="12">
        <f t="shared" si="121"/>
        <v>1.2984641036481937E-2</v>
      </c>
      <c r="AC281" s="12">
        <f>AA281-'Surv-rate CEA'!V279*UPD</f>
        <v>7.6689029944942561E-3</v>
      </c>
      <c r="AD281" s="12">
        <f t="shared" si="122"/>
        <v>4.8042293285811199E-3</v>
      </c>
      <c r="AE281" s="12">
        <f>'Surv-rate CEA'!Z279*UPFS+'Surv-rate CEA'!Y279*UPD</f>
        <v>1.7105002538079915E-2</v>
      </c>
      <c r="AF281" s="12">
        <f t="shared" si="123"/>
        <v>1.0715529315978436E-2</v>
      </c>
      <c r="AG281" s="12">
        <f>AE281-'Surv-rate CEA'!Y279*UPD</f>
        <v>1.0238323611015954E-3</v>
      </c>
      <c r="AH281" s="12">
        <f t="shared" si="124"/>
        <v>6.4138579667601039E-4</v>
      </c>
      <c r="AI281" s="12">
        <f>'Surv-rate CEA'!AC279*UPFS+'Surv-rate CEA'!AB279*UPD</f>
        <v>8.5133385724225422E-3</v>
      </c>
      <c r="AJ281" s="12">
        <f t="shared" si="125"/>
        <v>5.3332309566487806E-3</v>
      </c>
      <c r="AK281" s="12">
        <f>AI281-'Surv-rate CEA'!AB279*UPD</f>
        <v>4.805458345116323E-4</v>
      </c>
      <c r="AL281" s="12">
        <f t="shared" si="126"/>
        <v>3.010407607901321E-4</v>
      </c>
      <c r="AM281" s="12">
        <f>'Surv-rate CEA'!AF279*UPFS+'Surv-rate CEA'!AE279*UPD</f>
        <v>5.1551220775383294E-2</v>
      </c>
      <c r="AN281" s="12">
        <f t="shared" si="127"/>
        <v>3.2294565070266547E-2</v>
      </c>
      <c r="AO281" s="12">
        <f>AM281-'Surv-rate CEA'!AE279*UPD</f>
        <v>4.7434588862187363E-3</v>
      </c>
      <c r="AP281" s="12">
        <f t="shared" si="128"/>
        <v>2.9715676826857084E-3</v>
      </c>
      <c r="AQ281" s="42">
        <f>'Surv-rate CEA'!AI279*UPFS+'Surv-rate CEA'!AH279*UPD</f>
        <v>6.8099562061355893E-3</v>
      </c>
      <c r="AR281" s="12">
        <f t="shared" si="129"/>
        <v>4.2661370674994675E-3</v>
      </c>
      <c r="AS281" s="42">
        <f>AQ281-'Surv-rate CEA'!AH279*UPD</f>
        <v>2.5831508037379991E-5</v>
      </c>
      <c r="AT281" s="12">
        <f t="shared" si="130"/>
        <v>1.6182299946127298E-5</v>
      </c>
      <c r="AU281" s="12">
        <f>'Surv-rate CEA'!AL279*UPFS+'Surv-rate CEA'!AK279*UPD</f>
        <v>1.6953208923220033E-2</v>
      </c>
      <c r="AV281" s="12">
        <f t="shared" si="131"/>
        <v>1.0620437314303002E-2</v>
      </c>
      <c r="AW281" s="12">
        <f>AU281-'Surv-rate CEA'!AK279*UPD</f>
        <v>1.1901862088000342E-2</v>
      </c>
      <c r="AX281" s="12">
        <f t="shared" si="132"/>
        <v>7.4559914174099932E-3</v>
      </c>
      <c r="AY281" s="12">
        <f>'Surv-rate CEA'!AO279*UPFS+'Surv-rate CEA'!AN279*UPD</f>
        <v>8.5133385724225422E-3</v>
      </c>
      <c r="AZ281" s="12">
        <f t="shared" si="133"/>
        <v>5.3332309566487806E-3</v>
      </c>
      <c r="BA281" s="12">
        <f>AY281-'Surv-rate CEA'!AN279*UPD</f>
        <v>4.805458345116323E-4</v>
      </c>
      <c r="BB281" s="12">
        <f t="shared" si="134"/>
        <v>3.010407607901321E-4</v>
      </c>
    </row>
    <row r="282" spans="1:54">
      <c r="A282" s="12">
        <v>277</v>
      </c>
      <c r="B282" s="12">
        <f t="shared" si="135"/>
        <v>15.87945205479452</v>
      </c>
      <c r="C282" s="12">
        <f>'Surv-rate CEA'!D280*Parameter!$D$57+'Surv-rate CEA'!E280*Parameter!$D$58</f>
        <v>1.8594502566148634E-2</v>
      </c>
      <c r="D282" s="12">
        <f t="shared" si="109"/>
        <v>1.1628842018433351E-2</v>
      </c>
      <c r="E282" s="12">
        <f>C282-'Surv-rate CEA'!E280*Parameter!$D$58</f>
        <v>4.4658464349584329E-4</v>
      </c>
      <c r="F282" s="12">
        <f t="shared" si="110"/>
        <v>2.7929019604567938E-4</v>
      </c>
      <c r="G282" s="12">
        <f>'Surv-rate CEA'!G280*Parameter!$D$57+'Surv-rate CEA'!H280*Parameter!$D$58</f>
        <v>6.7554802534440231E-3</v>
      </c>
      <c r="H282" s="12">
        <f t="shared" si="111"/>
        <v>4.2248192629235773E-3</v>
      </c>
      <c r="I282" s="12">
        <f>G282-'Surv-rate CEA'!H280*Parameter!$D$58</f>
        <v>2.5405781924714259E-5</v>
      </c>
      <c r="J282" s="12">
        <f t="shared" si="112"/>
        <v>1.5888557561906554E-5</v>
      </c>
      <c r="K282" s="12">
        <f>'Surv-rate CEA'!K280*Parameter!$D$57+'Surv-rate CEA'!J280*Parameter!$D$58</f>
        <v>1.6995234073566977E-2</v>
      </c>
      <c r="L282" s="12">
        <f t="shared" si="113"/>
        <v>1.0628673254621017E-2</v>
      </c>
      <c r="M282" s="12">
        <f>K282-'Surv-rate CEA'!J280*Parameter!$D$58</f>
        <v>1.0130009385309405E-3</v>
      </c>
      <c r="N282" s="12">
        <f t="shared" si="114"/>
        <v>6.3352207658120456E-4</v>
      </c>
      <c r="O282" s="12">
        <f>'Surv-rate CEA'!N280*Parameter!$D$57+'Surv-rate CEA'!M280*Parameter!$D$58</f>
        <v>6.7794547237110068E-3</v>
      </c>
      <c r="P282" s="12">
        <f t="shared" si="115"/>
        <v>4.2398126904819962E-3</v>
      </c>
      <c r="Q282" s="12">
        <f>O282-'Surv-rate CEA'!M280*Parameter!$D$58</f>
        <v>2.5405781924714259E-5</v>
      </c>
      <c r="R282" s="12">
        <f t="shared" si="116"/>
        <v>1.5888557561906554E-5</v>
      </c>
      <c r="S282" s="12">
        <f>'Surv-rate CEA'!Q280*Parameter!$D$57+'Surv-rate CEA'!P280*Parameter!$D$58</f>
        <v>1.6995234073566977E-2</v>
      </c>
      <c r="T282" s="12">
        <f t="shared" si="117"/>
        <v>1.0628673254621017E-2</v>
      </c>
      <c r="U282" s="12">
        <f>S282-'Surv-rate CEA'!P280*Parameter!$D$58</f>
        <v>1.0130009385309405E-3</v>
      </c>
      <c r="V282" s="12">
        <f t="shared" si="118"/>
        <v>6.3352207658120456E-4</v>
      </c>
      <c r="W282" s="12">
        <f>'Surv-rate CEA'!T280*UPFS+'Surv-rate CEA'!S280*UPD</f>
        <v>6.7554802534440231E-3</v>
      </c>
      <c r="X282" s="12">
        <f t="shared" si="119"/>
        <v>4.2248192629235773E-3</v>
      </c>
      <c r="Y282" s="12">
        <f>W282-'Surv-rate CEA'!S280*UPD</f>
        <v>2.5405781924714259E-5</v>
      </c>
      <c r="Z282" s="12">
        <f t="shared" si="120"/>
        <v>1.5888557561906554E-5</v>
      </c>
      <c r="AA282" s="12">
        <f>'Surv-rate CEA'!W280*UPFS+'Surv-rate CEA'!V280*UPD</f>
        <v>2.0600174302436231E-2</v>
      </c>
      <c r="AB282" s="12">
        <f t="shared" si="121"/>
        <v>1.2883171876365992E-2</v>
      </c>
      <c r="AC282" s="12">
        <f>AA282-'Surv-rate CEA'!V280*UPD</f>
        <v>7.6126528721960629E-3</v>
      </c>
      <c r="AD282" s="12">
        <f t="shared" si="122"/>
        <v>4.7608876482183211E-3</v>
      </c>
      <c r="AE282" s="12">
        <f>'Surv-rate CEA'!Z280*UPFS+'Surv-rate CEA'!Y280*UPD</f>
        <v>1.6995234073566977E-2</v>
      </c>
      <c r="AF282" s="12">
        <f t="shared" si="123"/>
        <v>1.0628673254621017E-2</v>
      </c>
      <c r="AG282" s="12">
        <f>AE282-'Surv-rate CEA'!Y280*UPD</f>
        <v>1.0130009385309405E-3</v>
      </c>
      <c r="AH282" s="12">
        <f t="shared" si="124"/>
        <v>6.3352207658120456E-4</v>
      </c>
      <c r="AI282" s="12">
        <f>'Surv-rate CEA'!AC280*UPFS+'Surv-rate CEA'!AB280*UPD</f>
        <v>8.4483944353696532E-3</v>
      </c>
      <c r="AJ282" s="12">
        <f t="shared" si="125"/>
        <v>5.2835532356310848E-3</v>
      </c>
      <c r="AK282" s="12">
        <f>AI282-'Surv-rate CEA'!AB280*UPD</f>
        <v>4.74877660607732E-4</v>
      </c>
      <c r="AL282" s="12">
        <f t="shared" si="126"/>
        <v>2.9698440566750374E-4</v>
      </c>
      <c r="AM282" s="12">
        <f>'Surv-rate CEA'!AF280*UPFS+'Surv-rate CEA'!AE280*UPD</f>
        <v>5.1318963243930794E-2</v>
      </c>
      <c r="AN282" s="12">
        <f t="shared" si="127"/>
        <v>3.209443834221732E-2</v>
      </c>
      <c r="AO282" s="12">
        <f>AM282-'Surv-rate CEA'!AE280*UPD</f>
        <v>4.7049901130427965E-3</v>
      </c>
      <c r="AP282" s="12">
        <f t="shared" si="128"/>
        <v>2.9424603604331881E-3</v>
      </c>
      <c r="AQ282" s="42">
        <f>'Surv-rate CEA'!AI280*UPFS+'Surv-rate CEA'!AH280*UPD</f>
        <v>6.7554802534440231E-3</v>
      </c>
      <c r="AR282" s="12">
        <f t="shared" si="129"/>
        <v>4.2248192629235773E-3</v>
      </c>
      <c r="AS282" s="42">
        <f>AQ282-'Surv-rate CEA'!AH280*UPD</f>
        <v>2.5405781924714259E-5</v>
      </c>
      <c r="AT282" s="12">
        <f t="shared" si="130"/>
        <v>1.5888557561906554E-5</v>
      </c>
      <c r="AU282" s="12">
        <f>'Surv-rate CEA'!AL280*UPFS+'Surv-rate CEA'!AK280*UPD</f>
        <v>1.6843205416262764E-2</v>
      </c>
      <c r="AV282" s="12">
        <f t="shared" si="131"/>
        <v>1.05335958395745E-2</v>
      </c>
      <c r="AW282" s="12">
        <f>AU282-'Surv-rate CEA'!AK280*UPD</f>
        <v>1.1823009419715837E-2</v>
      </c>
      <c r="AX282" s="12">
        <f t="shared" si="132"/>
        <v>7.3940084299228374E-3</v>
      </c>
      <c r="AY282" s="12">
        <f>'Surv-rate CEA'!AO280*UPFS+'Surv-rate CEA'!AN280*UPD</f>
        <v>8.4483944353696532E-3</v>
      </c>
      <c r="AZ282" s="12">
        <f t="shared" si="133"/>
        <v>5.2835532356310848E-3</v>
      </c>
      <c r="BA282" s="12">
        <f>AY282-'Surv-rate CEA'!AN280*UPD</f>
        <v>4.74877660607732E-4</v>
      </c>
      <c r="BB282" s="12">
        <f t="shared" si="134"/>
        <v>2.9698440566750374E-4</v>
      </c>
    </row>
    <row r="283" spans="1:54">
      <c r="A283" s="12">
        <v>278</v>
      </c>
      <c r="B283" s="12">
        <f t="shared" si="135"/>
        <v>15.936986301369863</v>
      </c>
      <c r="C283" s="12">
        <f>'Surv-rate CEA'!D281*Parameter!$D$57+'Surv-rate CEA'!E281*Parameter!$D$58</f>
        <v>1.8478562874609472E-2</v>
      </c>
      <c r="D283" s="12">
        <f t="shared" si="109"/>
        <v>1.1536697830436074E-2</v>
      </c>
      <c r="E283" s="12">
        <f>C283-'Surv-rate CEA'!E281*Parameter!$D$58</f>
        <v>4.4128738856799229E-4</v>
      </c>
      <c r="F283" s="12">
        <f t="shared" si="110"/>
        <v>2.755083981821152E-4</v>
      </c>
      <c r="G283" s="12">
        <f>'Surv-rate CEA'!G281*Parameter!$D$57+'Surv-rate CEA'!H281*Parameter!$D$58</f>
        <v>6.7015796903107791E-3</v>
      </c>
      <c r="H283" s="12">
        <f t="shared" si="111"/>
        <v>4.1839887873497189E-3</v>
      </c>
      <c r="I283" s="12">
        <f>G283-'Surv-rate CEA'!H281*Parameter!$D$58</f>
        <v>2.4988199810988161E-5</v>
      </c>
      <c r="J283" s="12">
        <f t="shared" si="112"/>
        <v>1.5600851240549887E-5</v>
      </c>
      <c r="K283" s="12">
        <f>'Surv-rate CEA'!K281*Parameter!$D$57+'Surv-rate CEA'!J281*Parameter!$D$58</f>
        <v>1.6886452874741192E-2</v>
      </c>
      <c r="L283" s="12">
        <f t="shared" si="113"/>
        <v>1.0542697804247126E-2</v>
      </c>
      <c r="M283" s="12">
        <f>K283-'Surv-rate CEA'!J281*Parameter!$D$58</f>
        <v>1.0023130534155857E-3</v>
      </c>
      <c r="N283" s="12">
        <f t="shared" si="114"/>
        <v>6.2577284322505664E-4</v>
      </c>
      <c r="O283" s="12">
        <f>'Surv-rate CEA'!N281*Parameter!$D$57+'Surv-rate CEA'!M281*Parameter!$D$58</f>
        <v>6.7251601042169224E-3</v>
      </c>
      <c r="P283" s="12">
        <f t="shared" si="115"/>
        <v>4.1987107173936181E-3</v>
      </c>
      <c r="Q283" s="12">
        <f>O283-'Surv-rate CEA'!M281*Parameter!$D$58</f>
        <v>2.4988199810988161E-5</v>
      </c>
      <c r="R283" s="12">
        <f t="shared" si="116"/>
        <v>1.5600851240549887E-5</v>
      </c>
      <c r="S283" s="12">
        <f>'Surv-rate CEA'!Q281*Parameter!$D$57+'Surv-rate CEA'!P281*Parameter!$D$58</f>
        <v>1.6886452874741192E-2</v>
      </c>
      <c r="T283" s="12">
        <f t="shared" si="117"/>
        <v>1.0542697804247126E-2</v>
      </c>
      <c r="U283" s="12">
        <f>S283-'Surv-rate CEA'!P281*Parameter!$D$58</f>
        <v>1.0023130534155857E-3</v>
      </c>
      <c r="V283" s="12">
        <f t="shared" si="118"/>
        <v>6.2577284322505664E-4</v>
      </c>
      <c r="W283" s="12">
        <f>'Surv-rate CEA'!T281*UPFS+'Surv-rate CEA'!S281*UPD</f>
        <v>6.7015796903107791E-3</v>
      </c>
      <c r="X283" s="12">
        <f t="shared" si="119"/>
        <v>4.1839887873497189E-3</v>
      </c>
      <c r="Y283" s="12">
        <f>W283-'Surv-rate CEA'!S281*UPD</f>
        <v>2.4988199810988161E-5</v>
      </c>
      <c r="Z283" s="12">
        <f t="shared" si="120"/>
        <v>1.5600851240549887E-5</v>
      </c>
      <c r="AA283" s="12">
        <f>'Surv-rate CEA'!W281*UPFS+'Surv-rate CEA'!V281*UPD</f>
        <v>2.0474309610884402E-2</v>
      </c>
      <c r="AB283" s="12">
        <f t="shared" si="121"/>
        <v>1.2782699870676959E-2</v>
      </c>
      <c r="AC283" s="12">
        <f>AA283-'Surv-rate CEA'!V281*UPD</f>
        <v>7.5569664121234725E-3</v>
      </c>
      <c r="AD283" s="12">
        <f t="shared" si="122"/>
        <v>4.7180312994587071E-3</v>
      </c>
      <c r="AE283" s="12">
        <f>'Surv-rate CEA'!Z281*UPFS+'Surv-rate CEA'!Y281*UPD</f>
        <v>1.6886452874741192E-2</v>
      </c>
      <c r="AF283" s="12">
        <f t="shared" si="123"/>
        <v>1.0542697804247126E-2</v>
      </c>
      <c r="AG283" s="12">
        <f>AE283-'Surv-rate CEA'!Y281*UPD</f>
        <v>1.0023130534155857E-3</v>
      </c>
      <c r="AH283" s="12">
        <f t="shared" si="124"/>
        <v>6.2577284322505664E-4</v>
      </c>
      <c r="AI283" s="12">
        <f>'Surv-rate CEA'!AC281*UPFS+'Surv-rate CEA'!AB281*UPD</f>
        <v>8.3841126391568151E-3</v>
      </c>
      <c r="AJ283" s="12">
        <f t="shared" si="125"/>
        <v>5.2344424591155491E-3</v>
      </c>
      <c r="AK283" s="12">
        <f>AI283-'Surv-rate CEA'!AB281*UPD</f>
        <v>4.6929146558250499E-4</v>
      </c>
      <c r="AL283" s="12">
        <f t="shared" si="126"/>
        <v>2.9299214822961565E-4</v>
      </c>
      <c r="AM283" s="12">
        <f>'Surv-rate CEA'!AF281*UPFS+'Surv-rate CEA'!AE281*UPD</f>
        <v>5.1088353779506095E-2</v>
      </c>
      <c r="AN283" s="12">
        <f t="shared" si="127"/>
        <v>3.1895927416435238E-2</v>
      </c>
      <c r="AO283" s="12">
        <f>AM283-'Surv-rate CEA'!AE281*UPD</f>
        <v>4.6669365148989048E-3</v>
      </c>
      <c r="AP283" s="12">
        <f t="shared" si="128"/>
        <v>2.9137025823689749E-3</v>
      </c>
      <c r="AQ283" s="42">
        <f>'Surv-rate CEA'!AI281*UPFS+'Surv-rate CEA'!AH281*UPD</f>
        <v>6.7015796903107791E-3</v>
      </c>
      <c r="AR283" s="12">
        <f t="shared" si="129"/>
        <v>4.1839887873497189E-3</v>
      </c>
      <c r="AS283" s="42">
        <f>AQ283-'Surv-rate CEA'!AH281*UPD</f>
        <v>2.4988199810988161E-5</v>
      </c>
      <c r="AT283" s="12">
        <f t="shared" si="130"/>
        <v>1.5600851240549887E-5</v>
      </c>
      <c r="AU283" s="12">
        <f>'Surv-rate CEA'!AL281*UPFS+'Surv-rate CEA'!AK281*UPD</f>
        <v>1.6734198586369067E-2</v>
      </c>
      <c r="AV283" s="12">
        <f t="shared" si="131"/>
        <v>1.0447641076607833E-2</v>
      </c>
      <c r="AW283" s="12">
        <f>AU283-'Surv-rate CEA'!AK281*UPD</f>
        <v>1.1744891179183599E-2</v>
      </c>
      <c r="AX283" s="12">
        <f t="shared" si="132"/>
        <v>7.3326730820488023E-3</v>
      </c>
      <c r="AY283" s="12">
        <f>'Surv-rate CEA'!AO281*UPFS+'Surv-rate CEA'!AN281*UPD</f>
        <v>8.3841126391568151E-3</v>
      </c>
      <c r="AZ283" s="12">
        <f t="shared" si="133"/>
        <v>5.2344424591155491E-3</v>
      </c>
      <c r="BA283" s="12">
        <f>AY283-'Surv-rate CEA'!AN281*UPD</f>
        <v>4.6929146558250499E-4</v>
      </c>
      <c r="BB283" s="12">
        <f t="shared" si="134"/>
        <v>2.9299214822961565E-4</v>
      </c>
    </row>
    <row r="284" spans="1:54">
      <c r="A284" s="12">
        <v>279</v>
      </c>
      <c r="B284" s="12">
        <f t="shared" si="135"/>
        <v>15.994520547945205</v>
      </c>
      <c r="C284" s="12">
        <f>'Surv-rate CEA'!D282*Parameter!$D$57+'Surv-rate CEA'!E282*Parameter!$D$58</f>
        <v>1.836364364023008E-2</v>
      </c>
      <c r="D284" s="12">
        <f t="shared" si="109"/>
        <v>1.1445469227417749E-2</v>
      </c>
      <c r="E284" s="12">
        <f>C284-'Surv-rate CEA'!E282*Parameter!$D$58</f>
        <v>4.3606705129305839E-4</v>
      </c>
      <c r="F284" s="12">
        <f t="shared" si="110"/>
        <v>2.7178658628135765E-4</v>
      </c>
      <c r="G284" s="12">
        <f>'Surv-rate CEA'!G282*Parameter!$D$57+'Surv-rate CEA'!H282*Parameter!$D$58</f>
        <v>6.6482468781279402E-3</v>
      </c>
      <c r="H284" s="12">
        <f t="shared" si="111"/>
        <v>4.1436387326309549E-3</v>
      </c>
      <c r="I284" s="12">
        <f>G284-'Surv-rate CEA'!H282*Parameter!$D$58</f>
        <v>2.4578583761349949E-5</v>
      </c>
      <c r="J284" s="12">
        <f t="shared" si="112"/>
        <v>1.5319041776532527E-5</v>
      </c>
      <c r="K284" s="12">
        <f>'Surv-rate CEA'!K282*Parameter!$D$57+'Surv-rate CEA'!J282*Parameter!$D$58</f>
        <v>1.6778647339725918E-2</v>
      </c>
      <c r="L284" s="12">
        <f t="shared" si="113"/>
        <v>1.0457591944542962E-2</v>
      </c>
      <c r="M284" s="12">
        <f>K284-'Surv-rate CEA'!J282*Parameter!$D$58</f>
        <v>9.9176640430023721E-4</v>
      </c>
      <c r="N284" s="12">
        <f t="shared" si="114"/>
        <v>6.1813614354492533E-4</v>
      </c>
      <c r="O284" s="12">
        <f>'Surv-rate CEA'!N282*Parameter!$D$57+'Surv-rate CEA'!M282*Parameter!$D$58</f>
        <v>6.6714407529449892E-3</v>
      </c>
      <c r="P284" s="12">
        <f t="shared" si="115"/>
        <v>4.1580947298003592E-3</v>
      </c>
      <c r="Q284" s="12">
        <f>O284-'Surv-rate CEA'!M282*Parameter!$D$58</f>
        <v>2.4578583761349949E-5</v>
      </c>
      <c r="R284" s="12">
        <f t="shared" si="116"/>
        <v>1.5319041776532527E-5</v>
      </c>
      <c r="S284" s="12">
        <f>'Surv-rate CEA'!Q282*Parameter!$D$57+'Surv-rate CEA'!P282*Parameter!$D$58</f>
        <v>1.6778647339725918E-2</v>
      </c>
      <c r="T284" s="12">
        <f t="shared" si="117"/>
        <v>1.0457591944542962E-2</v>
      </c>
      <c r="U284" s="12">
        <f>S284-'Surv-rate CEA'!P282*Parameter!$D$58</f>
        <v>9.9176640430023721E-4</v>
      </c>
      <c r="V284" s="12">
        <f t="shared" si="118"/>
        <v>6.1813614354492533E-4</v>
      </c>
      <c r="W284" s="12">
        <f>'Surv-rate CEA'!T282*UPFS+'Surv-rate CEA'!S282*UPD</f>
        <v>6.6482468781279402E-3</v>
      </c>
      <c r="X284" s="12">
        <f t="shared" si="119"/>
        <v>4.1436387326309549E-3</v>
      </c>
      <c r="Y284" s="12">
        <f>W284-'Surv-rate CEA'!S282*UPD</f>
        <v>2.4578583761349949E-5</v>
      </c>
      <c r="Z284" s="12">
        <f t="shared" si="120"/>
        <v>1.5319041776532527E-5</v>
      </c>
      <c r="AA284" s="12">
        <f>'Surv-rate CEA'!W282*UPFS+'Surv-rate CEA'!V282*UPD</f>
        <v>2.0349537139869506E-2</v>
      </c>
      <c r="AB284" s="12">
        <f t="shared" si="121"/>
        <v>1.2683212857405072E-2</v>
      </c>
      <c r="AC284" s="12">
        <f>AA284-'Surv-rate CEA'!V282*UPD</f>
        <v>7.501836367388855E-3</v>
      </c>
      <c r="AD284" s="12">
        <f t="shared" si="122"/>
        <v>4.6756536433744866E-3</v>
      </c>
      <c r="AE284" s="12">
        <f>'Surv-rate CEA'!Z282*UPFS+'Surv-rate CEA'!Y282*UPD</f>
        <v>1.6778647339725918E-2</v>
      </c>
      <c r="AF284" s="12">
        <f t="shared" si="123"/>
        <v>1.0457591944542962E-2</v>
      </c>
      <c r="AG284" s="12">
        <f>AE284-'Surv-rate CEA'!Y282*UPD</f>
        <v>9.9176640430023721E-4</v>
      </c>
      <c r="AH284" s="12">
        <f t="shared" si="124"/>
        <v>6.1813614354492533E-4</v>
      </c>
      <c r="AI284" s="12">
        <f>'Surv-rate CEA'!AC282*UPFS+'Surv-rate CEA'!AB282*UPD</f>
        <v>8.3204846225679498E-3</v>
      </c>
      <c r="AJ284" s="12">
        <f t="shared" si="125"/>
        <v>5.1858908052525724E-3</v>
      </c>
      <c r="AK284" s="12">
        <f>AI284-'Surv-rate CEA'!AB282*UPD</f>
        <v>4.6378583699670586E-4</v>
      </c>
      <c r="AL284" s="12">
        <f t="shared" si="126"/>
        <v>2.8906281506296285E-4</v>
      </c>
      <c r="AM284" s="12">
        <f>'Surv-rate CEA'!AF282*UPFS+'Surv-rate CEA'!AE282*UPD</f>
        <v>5.0859376032314281E-2</v>
      </c>
      <c r="AN284" s="12">
        <f t="shared" si="127"/>
        <v>3.1699015440937166E-2</v>
      </c>
      <c r="AO284" s="12">
        <f>AM284-'Surv-rate CEA'!AE282*UPD</f>
        <v>4.6292924398170787E-3</v>
      </c>
      <c r="AP284" s="12">
        <f t="shared" si="128"/>
        <v>2.8852892815110281E-3</v>
      </c>
      <c r="AQ284" s="42">
        <f>'Surv-rate CEA'!AI282*UPFS+'Surv-rate CEA'!AH282*UPD</f>
        <v>6.6482468781279402E-3</v>
      </c>
      <c r="AR284" s="12">
        <f t="shared" si="129"/>
        <v>4.1436387326309549E-3</v>
      </c>
      <c r="AS284" s="42">
        <f>AQ284-'Surv-rate CEA'!AH282*UPD</f>
        <v>2.4578583761349949E-5</v>
      </c>
      <c r="AT284" s="12">
        <f t="shared" si="130"/>
        <v>1.5319041776532527E-5</v>
      </c>
      <c r="AU284" s="12">
        <f>'Surv-rate CEA'!AL282*UPFS+'Surv-rate CEA'!AK282*UPD</f>
        <v>1.6626176663731639E-2</v>
      </c>
      <c r="AV284" s="12">
        <f t="shared" si="131"/>
        <v>1.0362561869664302E-2</v>
      </c>
      <c r="AW284" s="12">
        <f>AU284-'Surv-rate CEA'!AK282*UPD</f>
        <v>1.166749843153303E-2</v>
      </c>
      <c r="AX284" s="12">
        <f t="shared" si="132"/>
        <v>7.2719770038721472E-3</v>
      </c>
      <c r="AY284" s="12">
        <f>'Surv-rate CEA'!AO282*UPFS+'Surv-rate CEA'!AN282*UPD</f>
        <v>8.3204846225679498E-3</v>
      </c>
      <c r="AZ284" s="12">
        <f t="shared" si="133"/>
        <v>5.1858908052525724E-3</v>
      </c>
      <c r="BA284" s="12">
        <f>AY284-'Surv-rate CEA'!AN282*UPD</f>
        <v>4.6378583699670586E-4</v>
      </c>
      <c r="BB284" s="12">
        <f t="shared" si="134"/>
        <v>2.8906281506296285E-4</v>
      </c>
    </row>
    <row r="285" spans="1:54">
      <c r="A285" s="12">
        <v>280</v>
      </c>
      <c r="B285" s="12">
        <f t="shared" si="135"/>
        <v>16.052054794520547</v>
      </c>
      <c r="C285" s="12">
        <f>'Surv-rate CEA'!D283*Parameter!$D$57+'Surv-rate CEA'!E283*Parameter!$D$58</f>
        <v>1.8249733074455949E-2</v>
      </c>
      <c r="D285" s="12">
        <f t="shared" si="109"/>
        <v>1.1355144948239809E-2</v>
      </c>
      <c r="E285" s="12">
        <f>C285-'Surv-rate CEA'!E283*Parameter!$D$58</f>
        <v>4.3092230282311059E-4</v>
      </c>
      <c r="F285" s="12">
        <f t="shared" si="110"/>
        <v>2.6812365912544074E-4</v>
      </c>
      <c r="G285" s="12">
        <f>'Surv-rate CEA'!G283*Parameter!$D$57+'Surv-rate CEA'!H283*Parameter!$D$58</f>
        <v>6.5954743012166936E-3</v>
      </c>
      <c r="H285" s="12">
        <f t="shared" si="111"/>
        <v>4.1037623063941101E-3</v>
      </c>
      <c r="I285" s="12">
        <f>G285-'Surv-rate CEA'!H283*Parameter!$D$58</f>
        <v>2.4176760222038851E-5</v>
      </c>
      <c r="J285" s="12">
        <f t="shared" si="112"/>
        <v>1.5042993537497192E-5</v>
      </c>
      <c r="K285" s="12">
        <f>'Surv-rate CEA'!K283*Parameter!$D$57+'Surv-rate CEA'!J283*Parameter!$D$58</f>
        <v>1.6671806036333951E-2</v>
      </c>
      <c r="L285" s="12">
        <f t="shared" si="113"/>
        <v>1.0373344822039542E-2</v>
      </c>
      <c r="M285" s="12">
        <f>K285-'Surv-rate CEA'!J283*Parameter!$D$58</f>
        <v>9.8135873321144457E-4</v>
      </c>
      <c r="N285" s="12">
        <f t="shared" si="114"/>
        <v>6.1061006297316242E-4</v>
      </c>
      <c r="O285" s="12">
        <f>'Surv-rate CEA'!N283*Parameter!$D$57+'Surv-rate CEA'!M283*Parameter!$D$58</f>
        <v>6.6182889904403078E-3</v>
      </c>
      <c r="P285" s="12">
        <f t="shared" si="115"/>
        <v>4.1179578073379458E-3</v>
      </c>
      <c r="Q285" s="12">
        <f>O285-'Surv-rate CEA'!M283*Parameter!$D$58</f>
        <v>2.4176760222038851E-5</v>
      </c>
      <c r="R285" s="12">
        <f t="shared" si="116"/>
        <v>1.5042993537497192E-5</v>
      </c>
      <c r="S285" s="12">
        <f>'Surv-rate CEA'!Q283*Parameter!$D$57+'Surv-rate CEA'!P283*Parameter!$D$58</f>
        <v>1.6671806036333951E-2</v>
      </c>
      <c r="T285" s="12">
        <f t="shared" si="117"/>
        <v>1.0373344822039542E-2</v>
      </c>
      <c r="U285" s="12">
        <f>S285-'Surv-rate CEA'!P283*Parameter!$D$58</f>
        <v>9.8135873321144457E-4</v>
      </c>
      <c r="V285" s="12">
        <f t="shared" si="118"/>
        <v>6.1061006297316242E-4</v>
      </c>
      <c r="W285" s="12">
        <f>'Surv-rate CEA'!T283*UPFS+'Surv-rate CEA'!S283*UPD</f>
        <v>6.5954743012166936E-3</v>
      </c>
      <c r="X285" s="12">
        <f t="shared" si="119"/>
        <v>4.1037623063941101E-3</v>
      </c>
      <c r="Y285" s="12">
        <f>W285-'Surv-rate CEA'!S283*UPD</f>
        <v>2.4176760222038851E-5</v>
      </c>
      <c r="Z285" s="12">
        <f t="shared" si="120"/>
        <v>1.5042993537497192E-5</v>
      </c>
      <c r="AA285" s="12">
        <f>'Surv-rate CEA'!W283*UPFS+'Surv-rate CEA'!V283*UPD</f>
        <v>2.0225844405348258E-2</v>
      </c>
      <c r="AB285" s="12">
        <f t="shared" si="121"/>
        <v>1.2584698854841819E-2</v>
      </c>
      <c r="AC285" s="12">
        <f>AA285-'Surv-rate CEA'!V283*UPD</f>
        <v>7.4472556055295326E-3</v>
      </c>
      <c r="AD285" s="12">
        <f t="shared" si="122"/>
        <v>4.6337481497602815E-3</v>
      </c>
      <c r="AE285" s="12">
        <f>'Surv-rate CEA'!Z283*UPFS+'Surv-rate CEA'!Y283*UPD</f>
        <v>1.6671806036333951E-2</v>
      </c>
      <c r="AF285" s="12">
        <f t="shared" si="123"/>
        <v>1.0373344822039542E-2</v>
      </c>
      <c r="AG285" s="12">
        <f>AE285-'Surv-rate CEA'!Y283*UPD</f>
        <v>9.8135873321144457E-4</v>
      </c>
      <c r="AH285" s="12">
        <f t="shared" si="124"/>
        <v>6.1061006297316242E-4</v>
      </c>
      <c r="AI285" s="12">
        <f>'Surv-rate CEA'!AC283*UPFS+'Surv-rate CEA'!AB283*UPD</f>
        <v>8.2575019593092974E-3</v>
      </c>
      <c r="AJ285" s="12">
        <f t="shared" si="125"/>
        <v>5.1378905804147805E-3</v>
      </c>
      <c r="AK285" s="12">
        <f>AI285-'Surv-rate CEA'!AB283*UPD</f>
        <v>4.5835939075489739E-4</v>
      </c>
      <c r="AL285" s="12">
        <f t="shared" si="126"/>
        <v>2.8519525733194375E-4</v>
      </c>
      <c r="AM285" s="12">
        <f>'Surv-rate CEA'!AF283*UPFS+'Surv-rate CEA'!AE283*UPD</f>
        <v>5.0632013863134102E-2</v>
      </c>
      <c r="AN285" s="12">
        <f t="shared" si="127"/>
        <v>3.1503685784966734E-2</v>
      </c>
      <c r="AO285" s="12">
        <f>AM285-'Surv-rate CEA'!AE283*UPD</f>
        <v>4.592052329231322E-3</v>
      </c>
      <c r="AP285" s="12">
        <f t="shared" si="128"/>
        <v>2.857215477924373E-3</v>
      </c>
      <c r="AQ285" s="42">
        <f>'Surv-rate CEA'!AI283*UPFS+'Surv-rate CEA'!AH283*UPD</f>
        <v>6.5954743012166936E-3</v>
      </c>
      <c r="AR285" s="12">
        <f t="shared" si="129"/>
        <v>4.1037623063941101E-3</v>
      </c>
      <c r="AS285" s="42">
        <f>AQ285-'Surv-rate CEA'!AH283*UPD</f>
        <v>2.4176760222038851E-5</v>
      </c>
      <c r="AT285" s="12">
        <f t="shared" si="130"/>
        <v>1.5042993537497192E-5</v>
      </c>
      <c r="AU285" s="12">
        <f>'Surv-rate CEA'!AL283*UPFS+'Surv-rate CEA'!AK283*UPD</f>
        <v>1.6519128051235593E-2</v>
      </c>
      <c r="AV285" s="12">
        <f t="shared" si="131"/>
        <v>1.0278347232533772E-2</v>
      </c>
      <c r="AW285" s="12">
        <f>AU285-'Surv-rate CEA'!AK283*UPD</f>
        <v>1.1590822376980735E-2</v>
      </c>
      <c r="AX285" s="12">
        <f t="shared" si="132"/>
        <v>7.2119119563528941E-3</v>
      </c>
      <c r="AY285" s="12">
        <f>'Surv-rate CEA'!AO283*UPFS+'Surv-rate CEA'!AN283*UPD</f>
        <v>8.2575019593092974E-3</v>
      </c>
      <c r="AZ285" s="12">
        <f t="shared" si="133"/>
        <v>5.1378905804147805E-3</v>
      </c>
      <c r="BA285" s="12">
        <f>AY285-'Surv-rate CEA'!AN283*UPD</f>
        <v>4.5835939075489739E-4</v>
      </c>
      <c r="BB285" s="12">
        <f t="shared" si="134"/>
        <v>2.8519525733194375E-4</v>
      </c>
    </row>
    <row r="286" spans="1:54">
      <c r="A286" s="12">
        <v>281</v>
      </c>
      <c r="B286" s="12">
        <f t="shared" si="135"/>
        <v>16.109589041095891</v>
      </c>
      <c r="C286" s="12">
        <f>'Surv-rate CEA'!D284*Parameter!$D$57+'Surv-rate CEA'!E284*Parameter!$D$58</f>
        <v>1.8136819558743602E-2</v>
      </c>
      <c r="D286" s="12">
        <f t="shared" si="109"/>
        <v>1.1265713899755964E-2</v>
      </c>
      <c r="E286" s="12">
        <f>C286-'Surv-rate CEA'!E284*Parameter!$D$58</f>
        <v>4.2585184102425858E-4</v>
      </c>
      <c r="F286" s="12">
        <f t="shared" si="110"/>
        <v>2.6451853860732778E-4</v>
      </c>
      <c r="G286" s="12">
        <f>'Surv-rate CEA'!G284*Parameter!$D$57+'Surv-rate CEA'!H284*Parameter!$D$58</f>
        <v>6.543254564493341E-3</v>
      </c>
      <c r="H286" s="12">
        <f t="shared" si="111"/>
        <v>4.064352829783611E-3</v>
      </c>
      <c r="I286" s="12">
        <f>G286-'Surv-rate CEA'!H284*Parameter!$D$58</f>
        <v>2.3782559900179141E-5</v>
      </c>
      <c r="J286" s="12">
        <f t="shared" si="112"/>
        <v>1.47725743629655E-5</v>
      </c>
      <c r="K286" s="12">
        <f>'Surv-rate CEA'!K284*Parameter!$D$57+'Surv-rate CEA'!J284*Parameter!$D$58</f>
        <v>1.6565917699084363E-2</v>
      </c>
      <c r="L286" s="12">
        <f t="shared" si="113"/>
        <v>1.0289945747120634E-2</v>
      </c>
      <c r="M286" s="12">
        <f>K286-'Surv-rate CEA'!J284*Parameter!$D$58</f>
        <v>9.7108782470940215E-4</v>
      </c>
      <c r="N286" s="12">
        <f t="shared" si="114"/>
        <v>6.0319272457217668E-4</v>
      </c>
      <c r="O286" s="12">
        <f>'Surv-rate CEA'!N284*Parameter!$D$57+'Surv-rate CEA'!M284*Parameter!$D$58</f>
        <v>6.5656972618639321E-3</v>
      </c>
      <c r="P286" s="12">
        <f t="shared" si="115"/>
        <v>4.0782931464359859E-3</v>
      </c>
      <c r="Q286" s="12">
        <f>O286-'Surv-rate CEA'!M284*Parameter!$D$58</f>
        <v>2.3782559900179141E-5</v>
      </c>
      <c r="R286" s="12">
        <f t="shared" si="116"/>
        <v>1.47725743629655E-5</v>
      </c>
      <c r="S286" s="12">
        <f>'Surv-rate CEA'!Q284*Parameter!$D$57+'Surv-rate CEA'!P284*Parameter!$D$58</f>
        <v>1.6565917699084363E-2</v>
      </c>
      <c r="T286" s="12">
        <f t="shared" si="117"/>
        <v>1.0289945747120634E-2</v>
      </c>
      <c r="U286" s="12">
        <f>S286-'Surv-rate CEA'!P284*Parameter!$D$58</f>
        <v>9.7108782470940215E-4</v>
      </c>
      <c r="V286" s="12">
        <f t="shared" si="118"/>
        <v>6.0319272457217668E-4</v>
      </c>
      <c r="W286" s="12">
        <f>'Surv-rate CEA'!T284*UPFS+'Surv-rate CEA'!S284*UPD</f>
        <v>6.543254564493341E-3</v>
      </c>
      <c r="X286" s="12">
        <f t="shared" si="119"/>
        <v>4.064352829783611E-3</v>
      </c>
      <c r="Y286" s="12">
        <f>W286-'Surv-rate CEA'!S284*UPD</f>
        <v>2.3782559900179141E-5</v>
      </c>
      <c r="Z286" s="12">
        <f t="shared" si="120"/>
        <v>1.47725743629655E-5</v>
      </c>
      <c r="AA286" s="12">
        <f>'Surv-rate CEA'!W284*UPFS+'Surv-rate CEA'!V284*UPD</f>
        <v>2.0103219101793583E-2</v>
      </c>
      <c r="AB286" s="12">
        <f t="shared" si="121"/>
        <v>1.2487146058402116E-2</v>
      </c>
      <c r="AC286" s="12">
        <f>AA286-'Surv-rate CEA'!V284*UPD</f>
        <v>7.3932171063583896E-3</v>
      </c>
      <c r="AD286" s="12">
        <f t="shared" si="122"/>
        <v>4.5923083950439349E-3</v>
      </c>
      <c r="AE286" s="12">
        <f>'Surv-rate CEA'!Z284*UPFS+'Surv-rate CEA'!Y284*UPD</f>
        <v>1.6565917699084363E-2</v>
      </c>
      <c r="AF286" s="12">
        <f t="shared" si="123"/>
        <v>1.0289945747120634E-2</v>
      </c>
      <c r="AG286" s="12">
        <f>AE286-'Surv-rate CEA'!Y284*UPD</f>
        <v>9.7108782470940215E-4</v>
      </c>
      <c r="AH286" s="12">
        <f t="shared" si="124"/>
        <v>6.0319272457217668E-4</v>
      </c>
      <c r="AI286" s="12">
        <f>'Surv-rate CEA'!AC284*UPFS+'Surv-rate CEA'!AB284*UPD</f>
        <v>8.1951563554904707E-3</v>
      </c>
      <c r="AJ286" s="12">
        <f t="shared" si="125"/>
        <v>5.0904342167430172E-3</v>
      </c>
      <c r="AK286" s="12">
        <f>AI286-'Surv-rate CEA'!AB284*UPD</f>
        <v>4.5301077045476097E-4</v>
      </c>
      <c r="AL286" s="12">
        <f t="shared" si="126"/>
        <v>2.813883501967693E-4</v>
      </c>
      <c r="AM286" s="12">
        <f>'Surv-rate CEA'!AF284*UPFS+'Surv-rate CEA'!AE284*UPD</f>
        <v>5.040625133996493E-2</v>
      </c>
      <c r="AN286" s="12">
        <f t="shared" si="127"/>
        <v>3.1309922035447177E-2</v>
      </c>
      <c r="AO286" s="12">
        <f>AM286-'Surv-rate CEA'!AE284*UPD</f>
        <v>4.5552107161583588E-3</v>
      </c>
      <c r="AP286" s="12">
        <f t="shared" si="128"/>
        <v>2.8294762769805874E-3</v>
      </c>
      <c r="AQ286" s="42">
        <f>'Surv-rate CEA'!AI284*UPFS+'Surv-rate CEA'!AH284*UPD</f>
        <v>6.543254564493341E-3</v>
      </c>
      <c r="AR286" s="12">
        <f t="shared" si="129"/>
        <v>4.064352829783611E-3</v>
      </c>
      <c r="AS286" s="42">
        <f>AQ286-'Surv-rate CEA'!AH284*UPD</f>
        <v>2.3782559900179141E-5</v>
      </c>
      <c r="AT286" s="12">
        <f t="shared" si="130"/>
        <v>1.47725743629655E-5</v>
      </c>
      <c r="AU286" s="12">
        <f>'Surv-rate CEA'!AL284*UPFS+'Surv-rate CEA'!AK284*UPD</f>
        <v>1.6413041321416522E-2</v>
      </c>
      <c r="AV286" s="12">
        <f t="shared" si="131"/>
        <v>1.019498634548692E-2</v>
      </c>
      <c r="AW286" s="12">
        <f>AU286-'Surv-rate CEA'!AK284*UPD</f>
        <v>1.1514854348380689E-2</v>
      </c>
      <c r="AX286" s="12">
        <f t="shared" si="132"/>
        <v>7.1524698289055525E-3</v>
      </c>
      <c r="AY286" s="12">
        <f>'Surv-rate CEA'!AO284*UPFS+'Surv-rate CEA'!AN284*UPD</f>
        <v>8.1951563554904707E-3</v>
      </c>
      <c r="AZ286" s="12">
        <f t="shared" si="133"/>
        <v>5.0904342167430172E-3</v>
      </c>
      <c r="BA286" s="12">
        <f>AY286-'Surv-rate CEA'!AN284*UPD</f>
        <v>4.5301077045476097E-4</v>
      </c>
      <c r="BB286" s="12">
        <f t="shared" si="134"/>
        <v>2.813883501967693E-4</v>
      </c>
    </row>
    <row r="287" spans="1:54">
      <c r="A287" s="12">
        <v>282</v>
      </c>
      <c r="B287" s="12">
        <f t="shared" si="135"/>
        <v>16.167123287671235</v>
      </c>
      <c r="C287" s="12">
        <f>'Surv-rate CEA'!D285*Parameter!$D$57+'Surv-rate CEA'!E285*Parameter!$D$58</f>
        <v>1.8024891641607949E-2</v>
      </c>
      <c r="D287" s="12">
        <f t="shared" si="109"/>
        <v>1.117716515383794E-2</v>
      </c>
      <c r="E287" s="12">
        <f>C287-'Surv-rate CEA'!E285*Parameter!$D$58</f>
        <v>4.208543898627376E-4</v>
      </c>
      <c r="F287" s="12">
        <f t="shared" si="110"/>
        <v>2.6097016918288067E-4</v>
      </c>
      <c r="G287" s="12">
        <f>'Surv-rate CEA'!G285*Parameter!$D$57+'Surv-rate CEA'!H285*Parameter!$D$58</f>
        <v>6.4915803911869789E-3</v>
      </c>
      <c r="H287" s="12">
        <f t="shared" si="111"/>
        <v>4.025403735255971E-3</v>
      </c>
      <c r="I287" s="12">
        <f>G287-'Surv-rate CEA'!H285*Parameter!$D$58</f>
        <v>2.3395817647218001E-5</v>
      </c>
      <c r="J287" s="12">
        <f t="shared" si="112"/>
        <v>1.4507655466199752E-5</v>
      </c>
      <c r="K287" s="12">
        <f>'Surv-rate CEA'!K285*Parameter!$D$57+'Surv-rate CEA'!J285*Parameter!$D$58</f>
        <v>1.6460971226281328E-2</v>
      </c>
      <c r="L287" s="12">
        <f t="shared" si="113"/>
        <v>1.0207384191093407E-2</v>
      </c>
      <c r="M287" s="12">
        <f>K287-'Surv-rate CEA'!J285*Parameter!$D$58</f>
        <v>9.6095150496316832E-4</v>
      </c>
      <c r="N287" s="12">
        <f t="shared" si="114"/>
        <v>5.9588228819134823E-4</v>
      </c>
      <c r="O287" s="12">
        <f>'Surv-rate CEA'!N285*Parameter!$D$57+'Surv-rate CEA'!M285*Parameter!$D$58</f>
        <v>6.5136581346005515E-3</v>
      </c>
      <c r="P287" s="12">
        <f t="shared" si="115"/>
        <v>4.0390940580198502E-3</v>
      </c>
      <c r="Q287" s="12">
        <f>O287-'Surv-rate CEA'!M285*Parameter!$D$58</f>
        <v>2.3395817647218001E-5</v>
      </c>
      <c r="R287" s="12">
        <f t="shared" si="116"/>
        <v>1.4507655466199752E-5</v>
      </c>
      <c r="S287" s="12">
        <f>'Surv-rate CEA'!Q285*Parameter!$D$57+'Surv-rate CEA'!P285*Parameter!$D$58</f>
        <v>1.6460971226281328E-2</v>
      </c>
      <c r="T287" s="12">
        <f t="shared" si="117"/>
        <v>1.0207384191093407E-2</v>
      </c>
      <c r="U287" s="12">
        <f>S287-'Surv-rate CEA'!P285*Parameter!$D$58</f>
        <v>9.6095150496316832E-4</v>
      </c>
      <c r="V287" s="12">
        <f t="shared" si="118"/>
        <v>5.9588228819134823E-4</v>
      </c>
      <c r="W287" s="12">
        <f>'Surv-rate CEA'!T285*UPFS+'Surv-rate CEA'!S285*UPD</f>
        <v>6.4915803911869789E-3</v>
      </c>
      <c r="X287" s="12">
        <f t="shared" si="119"/>
        <v>4.025403735255971E-3</v>
      </c>
      <c r="Y287" s="12">
        <f>W287-'Surv-rate CEA'!S285*UPD</f>
        <v>2.3395817647218001E-5</v>
      </c>
      <c r="Z287" s="12">
        <f t="shared" si="120"/>
        <v>1.4507655466199752E-5</v>
      </c>
      <c r="AA287" s="12">
        <f>'Surv-rate CEA'!W285*UPFS+'Surv-rate CEA'!V285*UPD</f>
        <v>1.9981649099116292E-2</v>
      </c>
      <c r="AB287" s="12">
        <f t="shared" si="121"/>
        <v>1.2390542837512255E-2</v>
      </c>
      <c r="AC287" s="12">
        <f>AA287-'Surv-rate CEA'!V285*UPD</f>
        <v>7.3397139598612576E-3</v>
      </c>
      <c r="AD287" s="12">
        <f t="shared" si="122"/>
        <v>4.5513280602435197E-3</v>
      </c>
      <c r="AE287" s="12">
        <f>'Surv-rate CEA'!Z285*UPFS+'Surv-rate CEA'!Y285*UPD</f>
        <v>1.6460971226281328E-2</v>
      </c>
      <c r="AF287" s="12">
        <f t="shared" si="123"/>
        <v>1.0207384191093407E-2</v>
      </c>
      <c r="AG287" s="12">
        <f>AE287-'Surv-rate CEA'!Y285*UPD</f>
        <v>9.6095150496316832E-4</v>
      </c>
      <c r="AH287" s="12">
        <f t="shared" si="124"/>
        <v>5.9588228819134823E-4</v>
      </c>
      <c r="AI287" s="12">
        <f>'Surv-rate CEA'!AC285*UPFS+'Surv-rate CEA'!AB285*UPD</f>
        <v>8.1334396471604148E-3</v>
      </c>
      <c r="AJ287" s="12">
        <f t="shared" si="125"/>
        <v>5.0435142697465686E-3</v>
      </c>
      <c r="AK287" s="12">
        <f>AI287-'Surv-rate CEA'!AB285*UPD</f>
        <v>4.4773864675323478E-4</v>
      </c>
      <c r="AL287" s="12">
        <f t="shared" si="126"/>
        <v>2.776409922467849E-4</v>
      </c>
      <c r="AM287" s="12">
        <f>'Surv-rate CEA'!AF285*UPFS+'Surv-rate CEA'!AE285*UPD</f>
        <v>5.018207273473925E-2</v>
      </c>
      <c r="AN287" s="12">
        <f t="shared" si="127"/>
        <v>3.1117707993502969E-2</v>
      </c>
      <c r="AO287" s="12">
        <f>AM287-'Surv-rate CEA'!AE285*UPD</f>
        <v>4.5187622234172803E-3</v>
      </c>
      <c r="AP287" s="12">
        <f t="shared" si="128"/>
        <v>2.8020668676570918E-3</v>
      </c>
      <c r="AQ287" s="42">
        <f>'Surv-rate CEA'!AI285*UPFS+'Surv-rate CEA'!AH285*UPD</f>
        <v>6.4915803911869789E-3</v>
      </c>
      <c r="AR287" s="12">
        <f t="shared" si="129"/>
        <v>4.025403735255971E-3</v>
      </c>
      <c r="AS287" s="42">
        <f>AQ287-'Surv-rate CEA'!AH285*UPD</f>
        <v>2.3395817647218001E-5</v>
      </c>
      <c r="AT287" s="12">
        <f t="shared" si="130"/>
        <v>1.4507655466199752E-5</v>
      </c>
      <c r="AU287" s="12">
        <f>'Surv-rate CEA'!AL285*UPFS+'Surv-rate CEA'!AK285*UPD</f>
        <v>1.6307905213482007E-2</v>
      </c>
      <c r="AV287" s="12">
        <f t="shared" si="131"/>
        <v>1.0112468552291549E-2</v>
      </c>
      <c r="AW287" s="12">
        <f>AU287-'Surv-rate CEA'!AK285*UPD</f>
        <v>1.1439585808826036E-2</v>
      </c>
      <c r="AX287" s="12">
        <f t="shared" si="132"/>
        <v>7.0936426370296433E-3</v>
      </c>
      <c r="AY287" s="12">
        <f>'Surv-rate CEA'!AO285*UPFS+'Surv-rate CEA'!AN285*UPD</f>
        <v>8.1334396471604148E-3</v>
      </c>
      <c r="AZ287" s="12">
        <f t="shared" si="133"/>
        <v>5.0435142697465686E-3</v>
      </c>
      <c r="BA287" s="12">
        <f>AY287-'Surv-rate CEA'!AN285*UPD</f>
        <v>4.4773864675323478E-4</v>
      </c>
      <c r="BB287" s="12">
        <f t="shared" si="134"/>
        <v>2.776409922467849E-4</v>
      </c>
    </row>
    <row r="288" spans="1:54">
      <c r="A288" s="12">
        <v>283</v>
      </c>
      <c r="B288" s="12">
        <f t="shared" si="135"/>
        <v>16.224657534246575</v>
      </c>
      <c r="C288" s="12">
        <f>'Surv-rate CEA'!D286*Parameter!$D$57+'Surv-rate CEA'!E286*Parameter!$D$58</f>
        <v>1.7913938035729441E-2</v>
      </c>
      <c r="D288" s="12">
        <f t="shared" si="109"/>
        <v>1.1089487944462224E-2</v>
      </c>
      <c r="E288" s="12">
        <f>C288-'Surv-rate CEA'!E286*Parameter!$D$58</f>
        <v>4.1592869880683822E-4</v>
      </c>
      <c r="F288" s="12">
        <f t="shared" si="110"/>
        <v>2.5747751733732493E-4</v>
      </c>
      <c r="G288" s="12">
        <f>'Surv-rate CEA'!G286*Parameter!$D$57+'Surv-rate CEA'!H286*Parameter!$D$58</f>
        <v>6.4404446206069331E-3</v>
      </c>
      <c r="H288" s="12">
        <f t="shared" si="111"/>
        <v>3.9869085644232529E-3</v>
      </c>
      <c r="I288" s="12">
        <f>G288-'Surv-rate CEA'!H286*Parameter!$D$58</f>
        <v>2.3016372345879658E-5</v>
      </c>
      <c r="J288" s="12">
        <f t="shared" si="112"/>
        <v>1.4248111339104174E-5</v>
      </c>
      <c r="K288" s="12">
        <f>'Surv-rate CEA'!K286*Parameter!$D$57+'Surv-rate CEA'!J286*Parameter!$D$58</f>
        <v>1.6356955677152854E-2</v>
      </c>
      <c r="L288" s="12">
        <f t="shared" si="113"/>
        <v>1.0125649783319876E-2</v>
      </c>
      <c r="M288" s="12">
        <f>K288-'Surv-rate CEA'!J286*Parameter!$D$58</f>
        <v>9.5094764084873405E-4</v>
      </c>
      <c r="N288" s="12">
        <f t="shared" si="114"/>
        <v>5.8867694964522769E-4</v>
      </c>
      <c r="O288" s="12">
        <f>'Surv-rate CEA'!N286*Parameter!$D$57+'Surv-rate CEA'!M286*Parameter!$D$58</f>
        <v>6.4621642959192434E-3</v>
      </c>
      <c r="P288" s="12">
        <f t="shared" si="115"/>
        <v>4.0003539652643796E-3</v>
      </c>
      <c r="Q288" s="12">
        <f>O288-'Surv-rate CEA'!M286*Parameter!$D$58</f>
        <v>2.3016372345879658E-5</v>
      </c>
      <c r="R288" s="12">
        <f t="shared" si="116"/>
        <v>1.4248111339104174E-5</v>
      </c>
      <c r="S288" s="12">
        <f>'Surv-rate CEA'!Q286*Parameter!$D$57+'Surv-rate CEA'!P286*Parameter!$D$58</f>
        <v>1.6356955677152854E-2</v>
      </c>
      <c r="T288" s="12">
        <f t="shared" si="117"/>
        <v>1.0125649783319876E-2</v>
      </c>
      <c r="U288" s="12">
        <f>S288-'Surv-rate CEA'!P286*Parameter!$D$58</f>
        <v>9.5094764084873405E-4</v>
      </c>
      <c r="V288" s="12">
        <f t="shared" si="118"/>
        <v>5.8867694964522769E-4</v>
      </c>
      <c r="W288" s="12">
        <f>'Surv-rate CEA'!T286*UPFS+'Surv-rate CEA'!S286*UPD</f>
        <v>6.4404446206069331E-3</v>
      </c>
      <c r="X288" s="12">
        <f t="shared" si="119"/>
        <v>3.9869085644232529E-3</v>
      </c>
      <c r="Y288" s="12">
        <f>W288-'Surv-rate CEA'!S286*UPD</f>
        <v>2.3016372345879658E-5</v>
      </c>
      <c r="Z288" s="12">
        <f t="shared" si="120"/>
        <v>1.4248111339104174E-5</v>
      </c>
      <c r="AA288" s="12">
        <f>'Surv-rate CEA'!W286*UPFS+'Surv-rate CEA'!V286*UPD</f>
        <v>1.9861122439648868E-2</v>
      </c>
      <c r="AB288" s="12">
        <f t="shared" si="121"/>
        <v>1.2294877732561382E-2</v>
      </c>
      <c r="AC288" s="12">
        <f>AA288-'Surv-rate CEA'!V286*UPD</f>
        <v>7.2867393641400033E-3</v>
      </c>
      <c r="AD288" s="12">
        <f t="shared" si="122"/>
        <v>4.510800928969415E-3</v>
      </c>
      <c r="AE288" s="12">
        <f>'Surv-rate CEA'!Z286*UPFS+'Surv-rate CEA'!Y286*UPD</f>
        <v>1.6356955677152854E-2</v>
      </c>
      <c r="AF288" s="12">
        <f t="shared" si="123"/>
        <v>1.0125649783319876E-2</v>
      </c>
      <c r="AG288" s="12">
        <f>AE288-'Surv-rate CEA'!Y286*UPD</f>
        <v>9.5094764084873405E-4</v>
      </c>
      <c r="AH288" s="12">
        <f t="shared" si="124"/>
        <v>5.8867694964522769E-4</v>
      </c>
      <c r="AI288" s="12">
        <f>'Surv-rate CEA'!AC286*UPFS+'Surv-rate CEA'!AB286*UPD</f>
        <v>8.0723437978964391E-3</v>
      </c>
      <c r="AJ288" s="12">
        <f t="shared" si="125"/>
        <v>4.997123415955919E-3</v>
      </c>
      <c r="AK288" s="12">
        <f>AI288-'Surv-rate CEA'!AB286*UPD</f>
        <v>4.4254171674900939E-4</v>
      </c>
      <c r="AL288" s="12">
        <f t="shared" si="126"/>
        <v>2.7395210494876116E-4</v>
      </c>
      <c r="AM288" s="12">
        <f>'Surv-rate CEA'!AF286*UPFS+'Surv-rate CEA'!AE286*UPD</f>
        <v>4.9959462520097232E-2</v>
      </c>
      <c r="AN288" s="12">
        <f t="shared" si="127"/>
        <v>3.0927027671047269E-2</v>
      </c>
      <c r="AO288" s="12">
        <f>AM288-'Surv-rate CEA'!AE286*UPD</f>
        <v>4.4827015618891519E-3</v>
      </c>
      <c r="AP288" s="12">
        <f t="shared" si="128"/>
        <v>2.7749825208752627E-3</v>
      </c>
      <c r="AQ288" s="42">
        <f>'Surv-rate CEA'!AI286*UPFS+'Surv-rate CEA'!AH286*UPD</f>
        <v>6.4404446206069331E-3</v>
      </c>
      <c r="AR288" s="12">
        <f t="shared" si="129"/>
        <v>3.9869085644232529E-3</v>
      </c>
      <c r="AS288" s="42">
        <f>AQ288-'Surv-rate CEA'!AH286*UPD</f>
        <v>2.3016372345879658E-5</v>
      </c>
      <c r="AT288" s="12">
        <f t="shared" si="130"/>
        <v>1.4248111339104174E-5</v>
      </c>
      <c r="AU288" s="12">
        <f>'Surv-rate CEA'!AL286*UPFS+'Surv-rate CEA'!AK286*UPD</f>
        <v>1.620370863039414E-2</v>
      </c>
      <c r="AV288" s="12">
        <f t="shared" si="131"/>
        <v>1.0030783357290844E-2</v>
      </c>
      <c r="AW288" s="12">
        <f>AU288-'Surv-rate CEA'!AK286*UPD</f>
        <v>1.1365008349301563E-2</v>
      </c>
      <c r="AX288" s="12">
        <f t="shared" si="132"/>
        <v>7.0354225199908858E-3</v>
      </c>
      <c r="AY288" s="12">
        <f>'Surv-rate CEA'!AO286*UPFS+'Surv-rate CEA'!AN286*UPD</f>
        <v>8.0723437978964391E-3</v>
      </c>
      <c r="AZ288" s="12">
        <f t="shared" si="133"/>
        <v>4.997123415955919E-3</v>
      </c>
      <c r="BA288" s="12">
        <f>AY288-'Surv-rate CEA'!AN286*UPD</f>
        <v>4.4254171674900939E-4</v>
      </c>
      <c r="BB288" s="12">
        <f t="shared" si="134"/>
        <v>2.7395210494876116E-4</v>
      </c>
    </row>
    <row r="289" spans="1:54">
      <c r="A289" s="12">
        <v>284</v>
      </c>
      <c r="B289" s="12">
        <f t="shared" si="135"/>
        <v>16.282191780821918</v>
      </c>
      <c r="C289" s="12">
        <f>'Surv-rate CEA'!D287*Parameter!$D$57+'Surv-rate CEA'!E287*Parameter!$D$58</f>
        <v>1.7803947615119987E-2</v>
      </c>
      <c r="D289" s="12">
        <f t="shared" si="109"/>
        <v>1.1002671664856712E-2</v>
      </c>
      <c r="E289" s="12">
        <f>C289-'Surv-rate CEA'!E287*Parameter!$D$58</f>
        <v>4.1107354224433762E-4</v>
      </c>
      <c r="F289" s="12">
        <f t="shared" si="110"/>
        <v>2.5403957106585602E-4</v>
      </c>
      <c r="G289" s="12">
        <f>'Surv-rate CEA'!G287*Parameter!$D$57+'Surv-rate CEA'!H287*Parameter!$D$58</f>
        <v>6.3898402059588254E-3</v>
      </c>
      <c r="H289" s="12">
        <f t="shared" si="111"/>
        <v>3.9488609659443516E-3</v>
      </c>
      <c r="I289" s="12">
        <f>G289-'Surv-rate CEA'!H287*Parameter!$D$58</f>
        <v>2.2644066800523929E-5</v>
      </c>
      <c r="J289" s="12">
        <f t="shared" si="112"/>
        <v>1.3993819660065772E-5</v>
      </c>
      <c r="K289" s="12">
        <f>'Surv-rate CEA'!K287*Parameter!$D$57+'Surv-rate CEA'!J287*Parameter!$D$58</f>
        <v>1.62538602690479E-2</v>
      </c>
      <c r="L289" s="12">
        <f t="shared" si="113"/>
        <v>1.0044732308407682E-2</v>
      </c>
      <c r="M289" s="12">
        <f>K289-'Surv-rate CEA'!J287*Parameter!$D$58</f>
        <v>9.4107413906929782E-4</v>
      </c>
      <c r="N289" s="12">
        <f t="shared" si="114"/>
        <v>5.8157493991241478E-4</v>
      </c>
      <c r="O289" s="12">
        <f>'Surv-rate CEA'!N287*Parameter!$D$57+'Surv-rate CEA'!M287*Parameter!$D$58</f>
        <v>6.4112085506860808E-3</v>
      </c>
      <c r="P289" s="12">
        <f t="shared" si="115"/>
        <v>3.9620664013982161E-3</v>
      </c>
      <c r="Q289" s="12">
        <f>O289-'Surv-rate CEA'!M287*Parameter!$D$58</f>
        <v>2.2644066800523929E-5</v>
      </c>
      <c r="R289" s="12">
        <f t="shared" si="116"/>
        <v>1.3993819660065772E-5</v>
      </c>
      <c r="S289" s="12">
        <f>'Surv-rate CEA'!Q287*Parameter!$D$57+'Surv-rate CEA'!P287*Parameter!$D$58</f>
        <v>1.62538602690479E-2</v>
      </c>
      <c r="T289" s="12">
        <f t="shared" si="117"/>
        <v>1.0044732308407682E-2</v>
      </c>
      <c r="U289" s="12">
        <f>S289-'Surv-rate CEA'!P287*Parameter!$D$58</f>
        <v>9.4107413906929782E-4</v>
      </c>
      <c r="V289" s="12">
        <f t="shared" si="118"/>
        <v>5.8157493991241478E-4</v>
      </c>
      <c r="W289" s="12">
        <f>'Surv-rate CEA'!T287*UPFS+'Surv-rate CEA'!S287*UPD</f>
        <v>6.3898402059588254E-3</v>
      </c>
      <c r="X289" s="12">
        <f t="shared" si="119"/>
        <v>3.9488609659443516E-3</v>
      </c>
      <c r="Y289" s="12">
        <f>W289-'Surv-rate CEA'!S287*UPD</f>
        <v>2.2644066800523929E-5</v>
      </c>
      <c r="Z289" s="12">
        <f t="shared" si="120"/>
        <v>1.3993819660065772E-5</v>
      </c>
      <c r="AA289" s="12">
        <f>'Surv-rate CEA'!W287*UPFS+'Surv-rate CEA'!V287*UPD</f>
        <v>1.974162733519013E-2</v>
      </c>
      <c r="AB289" s="12">
        <f t="shared" si="121"/>
        <v>1.2200139451915214E-2</v>
      </c>
      <c r="AC289" s="12">
        <f>AA289-'Surv-rate CEA'!V287*UPD</f>
        <v>7.2342866234003742E-3</v>
      </c>
      <c r="AD289" s="12">
        <f t="shared" si="122"/>
        <v>4.4707208854704783E-3</v>
      </c>
      <c r="AE289" s="12">
        <f>'Surv-rate CEA'!Z287*UPFS+'Surv-rate CEA'!Y287*UPD</f>
        <v>1.62538602690479E-2</v>
      </c>
      <c r="AF289" s="12">
        <f t="shared" si="123"/>
        <v>1.0044732308407682E-2</v>
      </c>
      <c r="AG289" s="12">
        <f>AE289-'Surv-rate CEA'!Y287*UPD</f>
        <v>9.4107413906929782E-4</v>
      </c>
      <c r="AH289" s="12">
        <f t="shared" si="124"/>
        <v>5.8157493991241478E-4</v>
      </c>
      <c r="AI289" s="12">
        <f>'Surv-rate CEA'!AC287*UPFS+'Surv-rate CEA'!AB287*UPD</f>
        <v>8.0118608964449868E-3</v>
      </c>
      <c r="AJ289" s="12">
        <f t="shared" si="125"/>
        <v>4.9512544506267724E-3</v>
      </c>
      <c r="AK289" s="12">
        <f>AI289-'Surv-rate CEA'!AB287*UPD</f>
        <v>4.3741870338093094E-4</v>
      </c>
      <c r="AL289" s="12">
        <f t="shared" si="126"/>
        <v>2.7032063210972871E-4</v>
      </c>
      <c r="AM289" s="12">
        <f>'Surv-rate CEA'!AF287*UPFS+'Surv-rate CEA'!AE287*UPD</f>
        <v>4.9738405366221698E-2</v>
      </c>
      <c r="AN289" s="12">
        <f t="shared" si="127"/>
        <v>3.0737865287433691E-2</v>
      </c>
      <c r="AO289" s="12">
        <f>AM289-'Surv-rate CEA'!AE287*UPD</f>
        <v>4.4470235288155968E-3</v>
      </c>
      <c r="AP289" s="12">
        <f t="shared" si="128"/>
        <v>2.748218587876401E-3</v>
      </c>
      <c r="AQ289" s="42">
        <f>'Surv-rate CEA'!AI287*UPFS+'Surv-rate CEA'!AH287*UPD</f>
        <v>6.3898402059588254E-3</v>
      </c>
      <c r="AR289" s="12">
        <f t="shared" si="129"/>
        <v>3.9488609659443516E-3</v>
      </c>
      <c r="AS289" s="42">
        <f>AQ289-'Surv-rate CEA'!AH287*UPD</f>
        <v>2.2644066800523929E-5</v>
      </c>
      <c r="AT289" s="12">
        <f t="shared" si="130"/>
        <v>1.3993819660065772E-5</v>
      </c>
      <c r="AU289" s="12">
        <f>'Surv-rate CEA'!AL287*UPFS+'Surv-rate CEA'!AK287*UPD</f>
        <v>1.6100440636011723E-2</v>
      </c>
      <c r="AV289" s="12">
        <f t="shared" si="131"/>
        <v>9.9499204225421949E-3</v>
      </c>
      <c r="AW289" s="12">
        <f>AU289-'Surv-rate CEA'!AK287*UPD</f>
        <v>1.1291113686385836E-2</v>
      </c>
      <c r="AX289" s="12">
        <f t="shared" si="132"/>
        <v>6.9778017385520143E-3</v>
      </c>
      <c r="AY289" s="12">
        <f>'Surv-rate CEA'!AO287*UPFS+'Surv-rate CEA'!AN287*UPD</f>
        <v>8.0118608964449868E-3</v>
      </c>
      <c r="AZ289" s="12">
        <f t="shared" si="133"/>
        <v>4.9512544506267724E-3</v>
      </c>
      <c r="BA289" s="12">
        <f>AY289-'Surv-rate CEA'!AN287*UPD</f>
        <v>4.3741870338093094E-4</v>
      </c>
      <c r="BB289" s="12">
        <f t="shared" si="134"/>
        <v>2.7032063210972871E-4</v>
      </c>
    </row>
    <row r="290" spans="1:54">
      <c r="A290" s="12">
        <v>285</v>
      </c>
      <c r="B290" s="12">
        <f t="shared" si="135"/>
        <v>16.339726027397262</v>
      </c>
      <c r="C290" s="12">
        <f>'Surv-rate CEA'!D288*Parameter!$D$57+'Surv-rate CEA'!E288*Parameter!$D$58</f>
        <v>1.7694909412346284E-2</v>
      </c>
      <c r="D290" s="12">
        <f t="shared" si="109"/>
        <v>1.0916705864705785E-2</v>
      </c>
      <c r="E290" s="12">
        <f>C290-'Surv-rate CEA'!E288*Parameter!$D$58</f>
        <v>4.0628771891488072E-4</v>
      </c>
      <c r="F290" s="12">
        <f t="shared" si="110"/>
        <v>2.5065533936790614E-4</v>
      </c>
      <c r="G290" s="12">
        <f>'Surv-rate CEA'!G288*Parameter!$D$57+'Surv-rate CEA'!H288*Parameter!$D$58</f>
        <v>6.3397602122080869E-3</v>
      </c>
      <c r="H290" s="12">
        <f t="shared" si="111"/>
        <v>3.9112546934629098E-3</v>
      </c>
      <c r="I290" s="12">
        <f>G290-'Surv-rate CEA'!H288*Parameter!$D$58</f>
        <v>2.2278747630794654E-5</v>
      </c>
      <c r="J290" s="12">
        <f t="shared" si="112"/>
        <v>1.3744661204634404E-5</v>
      </c>
      <c r="K290" s="12">
        <f>'Surv-rate CEA'!K288*Parameter!$D$57+'Surv-rate CEA'!J288*Parameter!$D$58</f>
        <v>1.6151674374690651E-2</v>
      </c>
      <c r="L290" s="12">
        <f t="shared" si="113"/>
        <v>9.9646217034588223E-3</v>
      </c>
      <c r="M290" s="12">
        <f>K290-'Surv-rate CEA'!J288*Parameter!$D$58</f>
        <v>9.3132894529710485E-4</v>
      </c>
      <c r="N290" s="12">
        <f t="shared" si="114"/>
        <v>5.7457452435451847E-4</v>
      </c>
      <c r="O290" s="12">
        <f>'Surv-rate CEA'!N288*Parameter!$D$57+'Surv-rate CEA'!M288*Parameter!$D$58</f>
        <v>6.3607838191272869E-3</v>
      </c>
      <c r="P290" s="12">
        <f t="shared" si="115"/>
        <v>3.9242250075574234E-3</v>
      </c>
      <c r="Q290" s="12">
        <f>O290-'Surv-rate CEA'!M288*Parameter!$D$58</f>
        <v>2.2278747630794654E-5</v>
      </c>
      <c r="R290" s="12">
        <f t="shared" si="116"/>
        <v>1.3744661204634404E-5</v>
      </c>
      <c r="S290" s="12">
        <f>'Surv-rate CEA'!Q288*Parameter!$D$57+'Surv-rate CEA'!P288*Parameter!$D$58</f>
        <v>1.6151674374690651E-2</v>
      </c>
      <c r="T290" s="12">
        <f t="shared" si="117"/>
        <v>9.9646217034588223E-3</v>
      </c>
      <c r="U290" s="12">
        <f>S290-'Surv-rate CEA'!P288*Parameter!$D$58</f>
        <v>9.3132894529710485E-4</v>
      </c>
      <c r="V290" s="12">
        <f t="shared" si="118"/>
        <v>5.7457452435451847E-4</v>
      </c>
      <c r="W290" s="12">
        <f>'Surv-rate CEA'!T288*UPFS+'Surv-rate CEA'!S288*UPD</f>
        <v>6.3397602122080869E-3</v>
      </c>
      <c r="X290" s="12">
        <f t="shared" si="119"/>
        <v>3.9112546934629098E-3</v>
      </c>
      <c r="Y290" s="12">
        <f>W290-'Surv-rate CEA'!S288*UPD</f>
        <v>2.2278747630794654E-5</v>
      </c>
      <c r="Z290" s="12">
        <f t="shared" si="120"/>
        <v>1.3744661204634404E-5</v>
      </c>
      <c r="AA290" s="12">
        <f>'Surv-rate CEA'!W288*UPFS+'Surv-rate CEA'!V288*UPD</f>
        <v>1.9623152164109287E-2</v>
      </c>
      <c r="AB290" s="12">
        <f t="shared" si="121"/>
        <v>1.210631686899046E-2</v>
      </c>
      <c r="AC290" s="12">
        <f>AA290-'Surv-rate CEA'!V288*UPD</f>
        <v>7.1823491459831728E-3</v>
      </c>
      <c r="AD290" s="12">
        <f t="shared" si="122"/>
        <v>4.4310819127229718E-3</v>
      </c>
      <c r="AE290" s="12">
        <f>'Surv-rate CEA'!Z288*UPFS+'Surv-rate CEA'!Y288*UPD</f>
        <v>1.6151674374690651E-2</v>
      </c>
      <c r="AF290" s="12">
        <f t="shared" si="123"/>
        <v>9.9646217034588223E-3</v>
      </c>
      <c r="AG290" s="12">
        <f>AE290-'Surv-rate CEA'!Y288*UPD</f>
        <v>9.3132894529710485E-4</v>
      </c>
      <c r="AH290" s="12">
        <f t="shared" si="124"/>
        <v>5.7457452435451847E-4</v>
      </c>
      <c r="AI290" s="12">
        <f>'Surv-rate CEA'!AC288*UPFS+'Surv-rate CEA'!AB288*UPD</f>
        <v>7.9519831544130233E-3</v>
      </c>
      <c r="AJ290" s="12">
        <f t="shared" si="125"/>
        <v>4.9059002854941218E-3</v>
      </c>
      <c r="AK290" s="12">
        <f>AI290-'Surv-rate CEA'!AB288*UPD</f>
        <v>4.3236835484180593E-4</v>
      </c>
      <c r="AL290" s="12">
        <f t="shared" si="126"/>
        <v>2.6674553935390137E-4</v>
      </c>
      <c r="AM290" s="12">
        <f>'Surv-rate CEA'!AF288*UPFS+'Surv-rate CEA'!AE288*UPD</f>
        <v>4.9518886137733045E-2</v>
      </c>
      <c r="AN290" s="12">
        <f t="shared" si="127"/>
        <v>3.055020526617146E-2</v>
      </c>
      <c r="AO290" s="12">
        <f>AM290-'Surv-rate CEA'!AE288*UPD</f>
        <v>4.4117230061353138E-3</v>
      </c>
      <c r="AP290" s="12">
        <f t="shared" si="128"/>
        <v>2.7217704986345435E-3</v>
      </c>
      <c r="AQ290" s="42">
        <f>'Surv-rate CEA'!AI288*UPFS+'Surv-rate CEA'!AH288*UPD</f>
        <v>6.3397602122080869E-3</v>
      </c>
      <c r="AR290" s="12">
        <f t="shared" si="129"/>
        <v>3.9112546934629098E-3</v>
      </c>
      <c r="AS290" s="42">
        <f>AQ290-'Surv-rate CEA'!AH288*UPD</f>
        <v>2.2278747630794654E-5</v>
      </c>
      <c r="AT290" s="12">
        <f t="shared" si="130"/>
        <v>1.3744661204634404E-5</v>
      </c>
      <c r="AU290" s="12">
        <f>'Surv-rate CEA'!AL288*UPFS+'Surv-rate CEA'!AK288*UPD</f>
        <v>1.5998090452290777E-2</v>
      </c>
      <c r="AV290" s="12">
        <f t="shared" si="131"/>
        <v>9.86986956501513E-3</v>
      </c>
      <c r="AW290" s="12">
        <f>AU290-'Surv-rate CEA'!AK288*UPD</f>
        <v>1.1217893660001333E-2</v>
      </c>
      <c r="AX290" s="12">
        <f t="shared" si="132"/>
        <v>6.9207726727516655E-3</v>
      </c>
      <c r="AY290" s="12">
        <f>'Surv-rate CEA'!AO288*UPFS+'Surv-rate CEA'!AN288*UPD</f>
        <v>7.9519831544130233E-3</v>
      </c>
      <c r="AZ290" s="12">
        <f t="shared" si="133"/>
        <v>4.9059002854941218E-3</v>
      </c>
      <c r="BA290" s="12">
        <f>AY290-'Surv-rate CEA'!AN288*UPD</f>
        <v>4.3236835484180593E-4</v>
      </c>
      <c r="BB290" s="12">
        <f t="shared" si="134"/>
        <v>2.6674553935390137E-4</v>
      </c>
    </row>
    <row r="291" spans="1:54">
      <c r="A291" s="12">
        <v>286</v>
      </c>
      <c r="B291" s="12">
        <f t="shared" si="135"/>
        <v>16.397260273972602</v>
      </c>
      <c r="C291" s="12">
        <f>'Surv-rate CEA'!D289*Parameter!$D$57+'Surv-rate CEA'!E289*Parameter!$D$58</f>
        <v>1.7586812615809102E-2</v>
      </c>
      <c r="D291" s="12">
        <f t="shared" si="109"/>
        <v>1.0831580247412423E-2</v>
      </c>
      <c r="E291" s="12">
        <f>C291-'Surv-rate CEA'!E289*Parameter!$D$58</f>
        <v>4.0157005135696422E-4</v>
      </c>
      <c r="F291" s="12">
        <f t="shared" si="110"/>
        <v>2.4732385175472429E-4</v>
      </c>
      <c r="G291" s="12">
        <f>'Surv-rate CEA'!G289*Parameter!$D$57+'Surv-rate CEA'!H289*Parameter!$D$58</f>
        <v>6.2901978139897749E-3</v>
      </c>
      <c r="H291" s="12">
        <f t="shared" si="111"/>
        <v>3.874083603590719E-3</v>
      </c>
      <c r="I291" s="12">
        <f>G291-'Surv-rate CEA'!H289*Parameter!$D$58</f>
        <v>2.1920265168455695E-5</v>
      </c>
      <c r="J291" s="12">
        <f t="shared" si="112"/>
        <v>1.3500519758950302E-5</v>
      </c>
      <c r="K291" s="12">
        <f>'Surv-rate CEA'!K289*Parameter!$D$57+'Surv-rate CEA'!J289*Parameter!$D$58</f>
        <v>1.6050387519490675E-2</v>
      </c>
      <c r="L291" s="12">
        <f t="shared" si="113"/>
        <v>9.8853080553750958E-3</v>
      </c>
      <c r="M291" s="12">
        <f>K291-'Surv-rate CEA'!J289*Parameter!$D$58</f>
        <v>9.2171004333629902E-4</v>
      </c>
      <c r="N291" s="12">
        <f t="shared" si="114"/>
        <v>5.6767400195466278E-4</v>
      </c>
      <c r="O291" s="12">
        <f>'Surv-rate CEA'!N289*Parameter!$D$57+'Surv-rate CEA'!M289*Parameter!$D$58</f>
        <v>6.3108831346416977E-3</v>
      </c>
      <c r="P291" s="12">
        <f t="shared" si="115"/>
        <v>3.8868235306871932E-3</v>
      </c>
      <c r="Q291" s="12">
        <f>O291-'Surv-rate CEA'!M289*Parameter!$D$58</f>
        <v>2.1920265168455695E-5</v>
      </c>
      <c r="R291" s="12">
        <f t="shared" si="116"/>
        <v>1.3500519758950302E-5</v>
      </c>
      <c r="S291" s="12">
        <f>'Surv-rate CEA'!Q289*Parameter!$D$57+'Surv-rate CEA'!P289*Parameter!$D$58</f>
        <v>1.6050387519490675E-2</v>
      </c>
      <c r="T291" s="12">
        <f t="shared" si="117"/>
        <v>9.8853080553750958E-3</v>
      </c>
      <c r="U291" s="12">
        <f>S291-'Surv-rate CEA'!P289*Parameter!$D$58</f>
        <v>9.2171004333629902E-4</v>
      </c>
      <c r="V291" s="12">
        <f t="shared" si="118"/>
        <v>5.6767400195466278E-4</v>
      </c>
      <c r="W291" s="12">
        <f>'Surv-rate CEA'!T289*UPFS+'Surv-rate CEA'!S289*UPD</f>
        <v>6.2901978139897749E-3</v>
      </c>
      <c r="X291" s="12">
        <f t="shared" si="119"/>
        <v>3.874083603590719E-3</v>
      </c>
      <c r="Y291" s="12">
        <f>W291-'Surv-rate CEA'!S289*UPD</f>
        <v>2.1920265168455695E-5</v>
      </c>
      <c r="Z291" s="12">
        <f t="shared" si="120"/>
        <v>1.3500519758950302E-5</v>
      </c>
      <c r="AA291" s="12">
        <f>'Surv-rate CEA'!W289*UPFS+'Surv-rate CEA'!V289*UPD</f>
        <v>1.9505685468508095E-2</v>
      </c>
      <c r="AB291" s="12">
        <f t="shared" si="121"/>
        <v>1.2013399019388582E-2</v>
      </c>
      <c r="AC291" s="12">
        <f>AA291-'Surv-rate CEA'!V289*UPD</f>
        <v>7.1309204424380001E-3</v>
      </c>
      <c r="AD291" s="12">
        <f t="shared" si="122"/>
        <v>4.391878090561404E-3</v>
      </c>
      <c r="AE291" s="12">
        <f>'Surv-rate CEA'!Z289*UPFS+'Surv-rate CEA'!Y289*UPD</f>
        <v>1.6050387519490675E-2</v>
      </c>
      <c r="AF291" s="12">
        <f t="shared" si="123"/>
        <v>9.8853080553750958E-3</v>
      </c>
      <c r="AG291" s="12">
        <f>AE291-'Surv-rate CEA'!Y289*UPD</f>
        <v>9.2171004333629902E-4</v>
      </c>
      <c r="AH291" s="12">
        <f t="shared" si="124"/>
        <v>5.6767400195466278E-4</v>
      </c>
      <c r="AI291" s="12">
        <f>'Surv-rate CEA'!AC289*UPFS+'Surv-rate CEA'!AB289*UPD</f>
        <v>7.8927029040086853E-3</v>
      </c>
      <c r="AJ291" s="12">
        <f t="shared" si="125"/>
        <v>4.8610539465750741E-3</v>
      </c>
      <c r="AK291" s="12">
        <f>AI291-'Surv-rate CEA'!AB289*UPD</f>
        <v>4.2738944400721839E-4</v>
      </c>
      <c r="AL291" s="12">
        <f t="shared" si="126"/>
        <v>2.6322581361330934E-4</v>
      </c>
      <c r="AM291" s="12">
        <f>'Surv-rate CEA'!AF289*UPFS+'Surv-rate CEA'!AE289*UPD</f>
        <v>4.9300889890642269E-2</v>
      </c>
      <c r="AN291" s="12">
        <f t="shared" si="127"/>
        <v>3.0364032231702264E-2</v>
      </c>
      <c r="AO291" s="12">
        <f>AM291-'Surv-rate CEA'!AE289*UPD</f>
        <v>4.3767949588575869E-3</v>
      </c>
      <c r="AP291" s="12">
        <f t="shared" si="128"/>
        <v>2.6956337603051819E-3</v>
      </c>
      <c r="AQ291" s="42">
        <f>'Surv-rate CEA'!AI289*UPFS+'Surv-rate CEA'!AH289*UPD</f>
        <v>6.2901978139897749E-3</v>
      </c>
      <c r="AR291" s="12">
        <f t="shared" si="129"/>
        <v>3.874083603590719E-3</v>
      </c>
      <c r="AS291" s="42">
        <f>AQ291-'Surv-rate CEA'!AH289*UPD</f>
        <v>2.1920265168455695E-5</v>
      </c>
      <c r="AT291" s="12">
        <f t="shared" si="130"/>
        <v>1.3500519758950302E-5</v>
      </c>
      <c r="AU291" s="12">
        <f>'Surv-rate CEA'!AL289*UPFS+'Surv-rate CEA'!AK289*UPD</f>
        <v>1.5896647456542096E-2</v>
      </c>
      <c r="AV291" s="12">
        <f t="shared" si="131"/>
        <v>9.7906207538470819E-3</v>
      </c>
      <c r="AW291" s="12">
        <f>AU291-'Surv-rate CEA'!AK289*UPD</f>
        <v>1.1145340231211814E-2</v>
      </c>
      <c r="AX291" s="12">
        <f t="shared" si="132"/>
        <v>6.864327819730451E-3</v>
      </c>
      <c r="AY291" s="12">
        <f>'Surv-rate CEA'!AO289*UPFS+'Surv-rate CEA'!AN289*UPD</f>
        <v>7.8927029040086853E-3</v>
      </c>
      <c r="AZ291" s="12">
        <f t="shared" si="133"/>
        <v>4.8610539465750741E-3</v>
      </c>
      <c r="BA291" s="12">
        <f>AY291-'Surv-rate CEA'!AN289*UPD</f>
        <v>4.2738944400721839E-4</v>
      </c>
      <c r="BB291" s="12">
        <f t="shared" si="134"/>
        <v>2.6322581361330934E-4</v>
      </c>
    </row>
    <row r="292" spans="1:54">
      <c r="A292" s="12">
        <v>287</v>
      </c>
      <c r="B292" s="12">
        <f t="shared" si="135"/>
        <v>16.454794520547946</v>
      </c>
      <c r="C292" s="12">
        <f>'Surv-rate CEA'!D290*Parameter!$D$57+'Surv-rate CEA'!E290*Parameter!$D$58</f>
        <v>1.7479646567077411E-2</v>
      </c>
      <c r="D292" s="12">
        <f t="shared" si="109"/>
        <v>1.0747284667416078E-2</v>
      </c>
      <c r="E292" s="12">
        <f>C292-'Surv-rate CEA'!E290*Parameter!$D$58</f>
        <v>3.9691938536904475E-4</v>
      </c>
      <c r="F292" s="12">
        <f t="shared" si="110"/>
        <v>2.440441577698438E-4</v>
      </c>
      <c r="G292" s="12">
        <f>'Surv-rate CEA'!G290*Parameter!$D$57+'Surv-rate CEA'!H290*Parameter!$D$58</f>
        <v>6.2411462935635471E-3</v>
      </c>
      <c r="H292" s="12">
        <f t="shared" si="111"/>
        <v>3.8373416539354646E-3</v>
      </c>
      <c r="I292" s="12">
        <f>G292-'Surv-rate CEA'!H290*Parameter!$D$58</f>
        <v>2.1568473357298258E-5</v>
      </c>
      <c r="J292" s="12">
        <f t="shared" si="112"/>
        <v>1.3261282035819848E-5</v>
      </c>
      <c r="K292" s="12">
        <f>'Surv-rate CEA'!K290*Parameter!$D$57+'Surv-rate CEA'!J290*Parameter!$D$58</f>
        <v>1.5949989378907573E-2</v>
      </c>
      <c r="L292" s="12">
        <f t="shared" si="113"/>
        <v>9.8067815982187702E-3</v>
      </c>
      <c r="M292" s="12">
        <f>K292-'Surv-rate CEA'!J290*Parameter!$D$58</f>
        <v>9.1221545430617522E-4</v>
      </c>
      <c r="N292" s="12">
        <f t="shared" si="114"/>
        <v>5.6087170457497107E-4</v>
      </c>
      <c r="O292" s="12">
        <f>'Surv-rate CEA'!N290*Parameter!$D$57+'Surv-rate CEA'!M290*Parameter!$D$58</f>
        <v>6.261499641661279E-3</v>
      </c>
      <c r="P292" s="12">
        <f t="shared" si="115"/>
        <v>3.8498558214903928E-3</v>
      </c>
      <c r="Q292" s="12">
        <f>O292-'Surv-rate CEA'!M290*Parameter!$D$58</f>
        <v>2.1568473357298258E-5</v>
      </c>
      <c r="R292" s="12">
        <f t="shared" si="116"/>
        <v>1.3261282035819848E-5</v>
      </c>
      <c r="S292" s="12">
        <f>'Surv-rate CEA'!Q290*Parameter!$D$57+'Surv-rate CEA'!P290*Parameter!$D$58</f>
        <v>1.5949989378907573E-2</v>
      </c>
      <c r="T292" s="12">
        <f t="shared" si="117"/>
        <v>9.8067815982187702E-3</v>
      </c>
      <c r="U292" s="12">
        <f>S292-'Surv-rate CEA'!P290*Parameter!$D$58</f>
        <v>9.1221545430617522E-4</v>
      </c>
      <c r="V292" s="12">
        <f t="shared" si="118"/>
        <v>5.6087170457497107E-4</v>
      </c>
      <c r="W292" s="12">
        <f>'Surv-rate CEA'!T290*UPFS+'Surv-rate CEA'!S290*UPD</f>
        <v>6.2411462935635471E-3</v>
      </c>
      <c r="X292" s="12">
        <f t="shared" si="119"/>
        <v>3.8373416539354646E-3</v>
      </c>
      <c r="Y292" s="12">
        <f>W292-'Surv-rate CEA'!S290*UPD</f>
        <v>2.1568473357298258E-5</v>
      </c>
      <c r="Z292" s="12">
        <f t="shared" si="120"/>
        <v>1.3261282035819848E-5</v>
      </c>
      <c r="AA292" s="12">
        <f>'Surv-rate CEA'!W290*UPFS+'Surv-rate CEA'!V290*UPD</f>
        <v>1.9389215951439814E-2</v>
      </c>
      <c r="AB292" s="12">
        <f t="shared" si="121"/>
        <v>1.192137509808756E-2</v>
      </c>
      <c r="AC292" s="12">
        <f>AA292-'Surv-rate CEA'!V290*UPD</f>
        <v>7.0799941236382846E-3</v>
      </c>
      <c r="AD292" s="12">
        <f t="shared" si="122"/>
        <v>4.3531035938500677E-3</v>
      </c>
      <c r="AE292" s="12">
        <f>'Surv-rate CEA'!Z290*UPFS+'Surv-rate CEA'!Y290*UPD</f>
        <v>1.5949989378907573E-2</v>
      </c>
      <c r="AF292" s="12">
        <f t="shared" si="123"/>
        <v>9.8067815982187702E-3</v>
      </c>
      <c r="AG292" s="12">
        <f>AE292-'Surv-rate CEA'!Y290*UPD</f>
        <v>9.1221545430617522E-4</v>
      </c>
      <c r="AH292" s="12">
        <f t="shared" si="124"/>
        <v>5.6087170457497107E-4</v>
      </c>
      <c r="AI292" s="12">
        <f>'Surv-rate CEA'!AC290*UPFS+'Surv-rate CEA'!AB290*UPD</f>
        <v>7.8340125958301105E-3</v>
      </c>
      <c r="AJ292" s="12">
        <f t="shared" si="125"/>
        <v>4.8167085720192933E-3</v>
      </c>
      <c r="AK292" s="12">
        <f>AI292-'Surv-rate CEA'!AB290*UPD</f>
        <v>4.2248076787891088E-4</v>
      </c>
      <c r="AL292" s="12">
        <f t="shared" si="126"/>
        <v>2.5976046263173174E-4</v>
      </c>
      <c r="AM292" s="12">
        <f>'Surv-rate CEA'!AF290*UPFS+'Surv-rate CEA'!AE290*UPD</f>
        <v>4.9084401869361124E-2</v>
      </c>
      <c r="AN292" s="12">
        <f t="shared" si="127"/>
        <v>3.0179331006237597E-2</v>
      </c>
      <c r="AO292" s="12">
        <f>AM292-'Surv-rate CEA'!AE290*UPD</f>
        <v>4.3422344334718352E-3</v>
      </c>
      <c r="AP292" s="12">
        <f t="shared" si="128"/>
        <v>2.6698039557089704E-3</v>
      </c>
      <c r="AQ292" s="42">
        <f>'Surv-rate CEA'!AI290*UPFS+'Surv-rate CEA'!AH290*UPD</f>
        <v>6.2411462935635471E-3</v>
      </c>
      <c r="AR292" s="12">
        <f t="shared" si="129"/>
        <v>3.8373416539354646E-3</v>
      </c>
      <c r="AS292" s="42">
        <f>AQ292-'Surv-rate CEA'!AH290*UPD</f>
        <v>2.1568473357298258E-5</v>
      </c>
      <c r="AT292" s="12">
        <f t="shared" si="130"/>
        <v>1.3261282035819848E-5</v>
      </c>
      <c r="AU292" s="12">
        <f>'Surv-rate CEA'!AL290*UPFS+'Surv-rate CEA'!AK290*UPD</f>
        <v>1.5796101178744377E-2</v>
      </c>
      <c r="AV292" s="12">
        <f t="shared" si="131"/>
        <v>9.7121641076554754E-3</v>
      </c>
      <c r="AW292" s="12">
        <f>AU292-'Surv-rate CEA'!AK290*UPD</f>
        <v>1.1073445480065617E-2</v>
      </c>
      <c r="AX292" s="12">
        <f t="shared" si="132"/>
        <v>6.8084597916029492E-3</v>
      </c>
      <c r="AY292" s="12">
        <f>'Surv-rate CEA'!AO290*UPFS+'Surv-rate CEA'!AN290*UPD</f>
        <v>7.8340125958301105E-3</v>
      </c>
      <c r="AZ292" s="12">
        <f t="shared" si="133"/>
        <v>4.8167085720192933E-3</v>
      </c>
      <c r="BA292" s="12">
        <f>AY292-'Surv-rate CEA'!AN290*UPD</f>
        <v>4.2248076787891088E-4</v>
      </c>
      <c r="BB292" s="12">
        <f t="shared" si="134"/>
        <v>2.5976046263173174E-4</v>
      </c>
    </row>
    <row r="293" spans="1:54">
      <c r="A293" s="12">
        <v>288</v>
      </c>
      <c r="B293" s="12">
        <f t="shared" si="135"/>
        <v>16.512328767123286</v>
      </c>
      <c r="C293" s="12">
        <f>'Surv-rate CEA'!D291*Parameter!$D$57+'Surv-rate CEA'!E291*Parameter!$D$58</f>
        <v>1.7373400758275932E-2</v>
      </c>
      <c r="D293" s="12">
        <f t="shared" si="109"/>
        <v>1.0663809127565E-2</v>
      </c>
      <c r="E293" s="12">
        <f>C293-'Surv-rate CEA'!E291*Parameter!$D$58</f>
        <v>3.9233458948440339E-4</v>
      </c>
      <c r="F293" s="12">
        <f t="shared" si="110"/>
        <v>2.4081532652208445E-4</v>
      </c>
      <c r="G293" s="12">
        <f>'Surv-rate CEA'!G291*Parameter!$D$57+'Surv-rate CEA'!H291*Parameter!$D$58</f>
        <v>6.192599038812599E-3</v>
      </c>
      <c r="H293" s="12">
        <f t="shared" si="111"/>
        <v>3.8010229011716679E-3</v>
      </c>
      <c r="I293" s="12">
        <f>G293-'Surv-rate CEA'!H291*Parameter!$D$58</f>
        <v>2.1223229656034542E-5</v>
      </c>
      <c r="J293" s="12">
        <f t="shared" si="112"/>
        <v>1.3026837593360652E-5</v>
      </c>
      <c r="K293" s="12">
        <f>'Surv-rate CEA'!K291*Parameter!$D$57+'Surv-rate CEA'!J291*Parameter!$D$58</f>
        <v>1.5850469775868823E-2</v>
      </c>
      <c r="L293" s="12">
        <f t="shared" si="113"/>
        <v>9.7290327106272674E-3</v>
      </c>
      <c r="M293" s="12">
        <f>K293-'Surv-rate CEA'!J291*Parameter!$D$58</f>
        <v>9.028432358442872E-4</v>
      </c>
      <c r="N293" s="12">
        <f t="shared" si="114"/>
        <v>5.5416599623251024E-4</v>
      </c>
      <c r="O293" s="12">
        <f>'Surv-rate CEA'!N291*Parameter!$D$57+'Surv-rate CEA'!M291*Parameter!$D$58</f>
        <v>6.2126265935584339E-3</v>
      </c>
      <c r="P293" s="12">
        <f t="shared" si="115"/>
        <v>3.8133158324217408E-3</v>
      </c>
      <c r="Q293" s="12">
        <f>O293-'Surv-rate CEA'!M291*Parameter!$D$58</f>
        <v>2.1223229656034542E-5</v>
      </c>
      <c r="R293" s="12">
        <f t="shared" si="116"/>
        <v>1.3026837593360652E-5</v>
      </c>
      <c r="S293" s="12">
        <f>'Surv-rate CEA'!Q291*Parameter!$D$57+'Surv-rate CEA'!P291*Parameter!$D$58</f>
        <v>1.5850469775868823E-2</v>
      </c>
      <c r="T293" s="12">
        <f t="shared" si="117"/>
        <v>9.7290327106272674E-3</v>
      </c>
      <c r="U293" s="12">
        <f>S293-'Surv-rate CEA'!P291*Parameter!$D$58</f>
        <v>9.028432358442872E-4</v>
      </c>
      <c r="V293" s="12">
        <f t="shared" si="118"/>
        <v>5.5416599623251024E-4</v>
      </c>
      <c r="W293" s="12">
        <f>'Surv-rate CEA'!T291*UPFS+'Surv-rate CEA'!S291*UPD</f>
        <v>6.192599038812599E-3</v>
      </c>
      <c r="X293" s="12">
        <f t="shared" si="119"/>
        <v>3.8010229011716679E-3</v>
      </c>
      <c r="Y293" s="12">
        <f>W293-'Surv-rate CEA'!S291*UPD</f>
        <v>2.1223229656034542E-5</v>
      </c>
      <c r="Z293" s="12">
        <f t="shared" si="120"/>
        <v>1.3026837593360652E-5</v>
      </c>
      <c r="AA293" s="12">
        <f>'Surv-rate CEA'!W291*UPFS+'Surv-rate CEA'!V291*UPD</f>
        <v>1.9273732474183503E-2</v>
      </c>
      <c r="AB293" s="12">
        <f t="shared" si="121"/>
        <v>1.1830234456690224E-2</v>
      </c>
      <c r="AC293" s="12">
        <f>AA293-'Surv-rate CEA'!V291*UPD</f>
        <v>7.0295638989367349E-3</v>
      </c>
      <c r="AD293" s="12">
        <f t="shared" si="122"/>
        <v>4.3147526906943861E-3</v>
      </c>
      <c r="AE293" s="12">
        <f>'Surv-rate CEA'!Z291*UPFS+'Surv-rate CEA'!Y291*UPD</f>
        <v>1.5850469775868823E-2</v>
      </c>
      <c r="AF293" s="12">
        <f t="shared" si="123"/>
        <v>9.7290327106272674E-3</v>
      </c>
      <c r="AG293" s="12">
        <f>AE293-'Surv-rate CEA'!Y291*UPD</f>
        <v>9.028432358442872E-4</v>
      </c>
      <c r="AH293" s="12">
        <f t="shared" si="124"/>
        <v>5.5416599623251024E-4</v>
      </c>
      <c r="AI293" s="12">
        <f>'Surv-rate CEA'!AC291*UPFS+'Surv-rate CEA'!AB291*UPD</f>
        <v>7.7759047967012043E-3</v>
      </c>
      <c r="AJ293" s="12">
        <f t="shared" si="125"/>
        <v>4.7728574100058636E-3</v>
      </c>
      <c r="AK293" s="12">
        <f>AI293-'Surv-rate CEA'!AB291*UPD</f>
        <v>4.1764114704230092E-4</v>
      </c>
      <c r="AL293" s="12">
        <f t="shared" si="126"/>
        <v>2.5634851448153479E-4</v>
      </c>
      <c r="AM293" s="12">
        <f>'Surv-rate CEA'!AF291*UPFS+'Surv-rate CEA'!AE291*UPD</f>
        <v>4.8869407503767885E-2</v>
      </c>
      <c r="AN293" s="12">
        <f t="shared" si="127"/>
        <v>2.9996086606655172E-2</v>
      </c>
      <c r="AO293" s="12">
        <f>AM293-'Surv-rate CEA'!AE291*UPD</f>
        <v>4.3080365563923362E-3</v>
      </c>
      <c r="AP293" s="12">
        <f t="shared" si="128"/>
        <v>2.6442767418495446E-3</v>
      </c>
      <c r="AQ293" s="42">
        <f>'Surv-rate CEA'!AI291*UPFS+'Surv-rate CEA'!AH291*UPD</f>
        <v>6.192599038812599E-3</v>
      </c>
      <c r="AR293" s="12">
        <f t="shared" si="129"/>
        <v>3.8010229011716679E-3</v>
      </c>
      <c r="AS293" s="42">
        <f>AQ293-'Surv-rate CEA'!AH291*UPD</f>
        <v>2.1223229656034542E-5</v>
      </c>
      <c r="AT293" s="12">
        <f t="shared" si="130"/>
        <v>1.3026837593360652E-5</v>
      </c>
      <c r="AU293" s="12">
        <f>'Surv-rate CEA'!AL291*UPFS+'Surv-rate CEA'!AK291*UPD</f>
        <v>1.5696441298911755E-2</v>
      </c>
      <c r="AV293" s="12">
        <f t="shared" si="131"/>
        <v>9.6344898919049592E-3</v>
      </c>
      <c r="AW293" s="12">
        <f>AU293-'Surv-rate CEA'!AK291*UPD</f>
        <v>1.1002201603483797E-2</v>
      </c>
      <c r="AX293" s="12">
        <f t="shared" si="132"/>
        <v>6.7531613133745335E-3</v>
      </c>
      <c r="AY293" s="12">
        <f>'Surv-rate CEA'!AO291*UPFS+'Surv-rate CEA'!AN291*UPD</f>
        <v>7.7759047967012043E-3</v>
      </c>
      <c r="AZ293" s="12">
        <f t="shared" si="133"/>
        <v>4.7728574100058636E-3</v>
      </c>
      <c r="BA293" s="12">
        <f>AY293-'Surv-rate CEA'!AN291*UPD</f>
        <v>4.1764114704230092E-4</v>
      </c>
      <c r="BB293" s="12">
        <f t="shared" si="134"/>
        <v>2.5634851448153479E-4</v>
      </c>
    </row>
    <row r="294" spans="1:54">
      <c r="A294" s="12">
        <v>289</v>
      </c>
      <c r="B294" s="12">
        <f t="shared" si="135"/>
        <v>16.56986301369863</v>
      </c>
      <c r="C294" s="12">
        <f>'Surv-rate CEA'!D292*Parameter!$D$57+'Surv-rate CEA'!E292*Parameter!$D$58</f>
        <v>1.7268064829524803E-2</v>
      </c>
      <c r="D294" s="12">
        <f t="shared" si="109"/>
        <v>1.058114377654161E-2</v>
      </c>
      <c r="E294" s="12">
        <f>C294-'Surv-rate CEA'!E292*Parameter!$D$58</f>
        <v>3.8781455445938487E-4</v>
      </c>
      <c r="F294" s="12">
        <f t="shared" si="110"/>
        <v>2.376364462307327E-4</v>
      </c>
      <c r="G294" s="12">
        <f>'Surv-rate CEA'!G292*Parameter!$D$57+'Surv-rate CEA'!H292*Parameter!$D$58</f>
        <v>6.1445495412856153E-3</v>
      </c>
      <c r="H294" s="12">
        <f t="shared" si="111"/>
        <v>3.7651214991538265E-3</v>
      </c>
      <c r="I294" s="12">
        <f>G294-'Surv-rate CEA'!H292*Parameter!$D$58</f>
        <v>2.0884394944064959E-5</v>
      </c>
      <c r="J294" s="12">
        <f t="shared" si="112"/>
        <v>1.279707875612088E-5</v>
      </c>
      <c r="K294" s="12">
        <f>'Surv-rate CEA'!K292*Parameter!$D$57+'Surv-rate CEA'!J292*Parameter!$D$58</f>
        <v>1.5751818678239618E-2</v>
      </c>
      <c r="L294" s="12">
        <f t="shared" si="113"/>
        <v>9.6520519132805242E-3</v>
      </c>
      <c r="M294" s="12">
        <f>K294-'Surv-rate CEA'!J292*Parameter!$D$58</f>
        <v>8.9359148132890122E-4</v>
      </c>
      <c r="N294" s="12">
        <f t="shared" si="114"/>
        <v>5.4755527239320058E-4</v>
      </c>
      <c r="O294" s="12">
        <f>'Surv-rate CEA'!N292*Parameter!$D$57+'Surv-rate CEA'!M292*Parameter!$D$58</f>
        <v>6.1642573505990292E-3</v>
      </c>
      <c r="P294" s="12">
        <f t="shared" si="115"/>
        <v>3.777197615726504E-3</v>
      </c>
      <c r="Q294" s="12">
        <f>O294-'Surv-rate CEA'!M292*Parameter!$D$58</f>
        <v>2.0884394944064959E-5</v>
      </c>
      <c r="R294" s="12">
        <f t="shared" si="116"/>
        <v>1.279707875612088E-5</v>
      </c>
      <c r="S294" s="12">
        <f>'Surv-rate CEA'!Q292*Parameter!$D$57+'Surv-rate CEA'!P292*Parameter!$D$58</f>
        <v>1.5751818678239618E-2</v>
      </c>
      <c r="T294" s="12">
        <f t="shared" si="117"/>
        <v>9.6520519132805242E-3</v>
      </c>
      <c r="U294" s="12">
        <f>S294-'Surv-rate CEA'!P292*Parameter!$D$58</f>
        <v>8.9359148132890122E-4</v>
      </c>
      <c r="V294" s="12">
        <f t="shared" si="118"/>
        <v>5.4755527239320058E-4</v>
      </c>
      <c r="W294" s="12">
        <f>'Surv-rate CEA'!T292*UPFS+'Surv-rate CEA'!S292*UPD</f>
        <v>6.1445495412856153E-3</v>
      </c>
      <c r="X294" s="12">
        <f t="shared" si="119"/>
        <v>3.7651214991538265E-3</v>
      </c>
      <c r="Y294" s="12">
        <f>W294-'Surv-rate CEA'!S292*UPD</f>
        <v>2.0884394944064959E-5</v>
      </c>
      <c r="Z294" s="12">
        <f t="shared" si="120"/>
        <v>1.279707875612088E-5</v>
      </c>
      <c r="AA294" s="12">
        <f>'Surv-rate CEA'!W292*UPFS+'Surv-rate CEA'!V292*UPD</f>
        <v>1.9159224053572455E-2</v>
      </c>
      <c r="AB294" s="12">
        <f t="shared" si="121"/>
        <v>1.1739966600727852E-2</v>
      </c>
      <c r="AC294" s="12">
        <f>AA294-'Surv-rate CEA'!V292*UPD</f>
        <v>6.9796235743601713E-3</v>
      </c>
      <c r="AD294" s="12">
        <f t="shared" si="122"/>
        <v>4.276819740691034E-3</v>
      </c>
      <c r="AE294" s="12">
        <f>'Surv-rate CEA'!Z292*UPFS+'Surv-rate CEA'!Y292*UPD</f>
        <v>1.5751818678239618E-2</v>
      </c>
      <c r="AF294" s="12">
        <f t="shared" si="123"/>
        <v>9.6520519132805242E-3</v>
      </c>
      <c r="AG294" s="12">
        <f>AE294-'Surv-rate CEA'!Y292*UPD</f>
        <v>8.9359148132890122E-4</v>
      </c>
      <c r="AH294" s="12">
        <f t="shared" si="124"/>
        <v>5.4755527239320058E-4</v>
      </c>
      <c r="AI294" s="12">
        <f>'Surv-rate CEA'!AC292*UPFS+'Surv-rate CEA'!AB292*UPD</f>
        <v>7.7183721875531425E-3</v>
      </c>
      <c r="AJ294" s="12">
        <f t="shared" si="125"/>
        <v>4.7294938166853769E-3</v>
      </c>
      <c r="AK294" s="12">
        <f>AI294-'Surv-rate CEA'!AB292*UPD</f>
        <v>4.1286942513776501E-4</v>
      </c>
      <c r="AL294" s="12">
        <f t="shared" si="126"/>
        <v>2.529890170930632E-4</v>
      </c>
      <c r="AM294" s="12">
        <f>'Surv-rate CEA'!AF292*UPFS+'Surv-rate CEA'!AE292*UPD</f>
        <v>4.8655892406327582E-2</v>
      </c>
      <c r="AN294" s="12">
        <f t="shared" si="127"/>
        <v>2.9814284241453066E-2</v>
      </c>
      <c r="AO294" s="12">
        <f>AM294-'Surv-rate CEA'!AE292*UPD</f>
        <v>4.2741965324371925E-3</v>
      </c>
      <c r="AP294" s="12">
        <f t="shared" si="128"/>
        <v>2.6190478484645631E-3</v>
      </c>
      <c r="AQ294" s="42">
        <f>'Surv-rate CEA'!AI292*UPFS+'Surv-rate CEA'!AH292*UPD</f>
        <v>6.1445495412856153E-3</v>
      </c>
      <c r="AR294" s="12">
        <f t="shared" si="129"/>
        <v>3.7651214991538265E-3</v>
      </c>
      <c r="AS294" s="42">
        <f>AQ294-'Surv-rate CEA'!AH292*UPD</f>
        <v>2.0884394944064959E-5</v>
      </c>
      <c r="AT294" s="12">
        <f t="shared" si="130"/>
        <v>1.279707875612088E-5</v>
      </c>
      <c r="AU294" s="12">
        <f>'Surv-rate CEA'!AL292*UPFS+'Surv-rate CEA'!AK292*UPD</f>
        <v>1.5597657644514248E-2</v>
      </c>
      <c r="AV294" s="12">
        <f t="shared" si="131"/>
        <v>9.5575885163282845E-3</v>
      </c>
      <c r="AW294" s="12">
        <f>AU294-'Surv-rate CEA'!AK292*UPD</f>
        <v>1.0931600913192063E-2</v>
      </c>
      <c r="AX294" s="12">
        <f t="shared" si="132"/>
        <v>6.6984252209019443E-3</v>
      </c>
      <c r="AY294" s="12">
        <f>'Surv-rate CEA'!AO292*UPFS+'Surv-rate CEA'!AN292*UPD</f>
        <v>7.7183721875531425E-3</v>
      </c>
      <c r="AZ294" s="12">
        <f t="shared" si="133"/>
        <v>4.7294938166853769E-3</v>
      </c>
      <c r="BA294" s="12">
        <f>AY294-'Surv-rate CEA'!AN292*UPD</f>
        <v>4.1286942513776501E-4</v>
      </c>
      <c r="BB294" s="12">
        <f t="shared" si="134"/>
        <v>2.529890170930632E-4</v>
      </c>
    </row>
    <row r="295" spans="1:54">
      <c r="A295" s="12">
        <v>290</v>
      </c>
      <c r="B295" s="12">
        <f t="shared" si="135"/>
        <v>16.627397260273973</v>
      </c>
      <c r="C295" s="12">
        <f>'Surv-rate CEA'!D293*Parameter!$D$57+'Surv-rate CEA'!E293*Parameter!$D$58</f>
        <v>1.7163628566430562E-2</v>
      </c>
      <c r="D295" s="12">
        <f t="shared" si="109"/>
        <v>1.0499278906340007E-2</v>
      </c>
      <c r="E295" s="12">
        <f>C295-'Surv-rate CEA'!E293*Parameter!$D$58</f>
        <v>3.833581927745848E-4</v>
      </c>
      <c r="F295" s="12">
        <f t="shared" si="110"/>
        <v>2.345066237825188E-4</v>
      </c>
      <c r="G295" s="12">
        <f>'Surv-rate CEA'!G293*Parameter!$D$57+'Surv-rate CEA'!H293*Parameter!$D$58</f>
        <v>6.0969913942806276E-3</v>
      </c>
      <c r="H295" s="12">
        <f t="shared" si="111"/>
        <v>3.7296316970706757E-3</v>
      </c>
      <c r="I295" s="12">
        <f>G295-'Surv-rate CEA'!H293*Parameter!$D$58</f>
        <v>2.0551833430038254E-5</v>
      </c>
      <c r="J295" s="12">
        <f t="shared" si="112"/>
        <v>1.2571900538598562E-5</v>
      </c>
      <c r="K295" s="12">
        <f>'Surv-rate CEA'!K293*Parameter!$D$57+'Surv-rate CEA'!J293*Parameter!$D$58</f>
        <v>1.5654026196343655E-2</v>
      </c>
      <c r="L295" s="12">
        <f t="shared" si="113"/>
        <v>9.5758298664199749E-3</v>
      </c>
      <c r="M295" s="12">
        <f>K295-'Surv-rate CEA'!J293*Parameter!$D$58</f>
        <v>8.8445831912021058E-4</v>
      </c>
      <c r="N295" s="12">
        <f t="shared" si="114"/>
        <v>5.4103795928316144E-4</v>
      </c>
      <c r="O295" s="12">
        <f>'Surv-rate CEA'!N293*Parameter!$D$57+'Surv-rate CEA'!M293*Parameter!$D$58</f>
        <v>6.1163853779399599E-3</v>
      </c>
      <c r="P295" s="12">
        <f t="shared" si="115"/>
        <v>3.7414953215225929E-3</v>
      </c>
      <c r="Q295" s="12">
        <f>O295-'Surv-rate CEA'!M293*Parameter!$D$58</f>
        <v>2.0551833430038254E-5</v>
      </c>
      <c r="R295" s="12">
        <f t="shared" si="116"/>
        <v>1.2571900538598562E-5</v>
      </c>
      <c r="S295" s="12">
        <f>'Surv-rate CEA'!Q293*Parameter!$D$57+'Surv-rate CEA'!P293*Parameter!$D$58</f>
        <v>1.5654026196343655E-2</v>
      </c>
      <c r="T295" s="12">
        <f t="shared" si="117"/>
        <v>9.5758298664199749E-3</v>
      </c>
      <c r="U295" s="12">
        <f>S295-'Surv-rate CEA'!P293*Parameter!$D$58</f>
        <v>8.8445831912021058E-4</v>
      </c>
      <c r="V295" s="12">
        <f t="shared" si="118"/>
        <v>5.4103795928316144E-4</v>
      </c>
      <c r="W295" s="12">
        <f>'Surv-rate CEA'!T293*UPFS+'Surv-rate CEA'!S293*UPD</f>
        <v>6.0969913942806276E-3</v>
      </c>
      <c r="X295" s="12">
        <f t="shared" si="119"/>
        <v>3.7296316970706757E-3</v>
      </c>
      <c r="Y295" s="12">
        <f>W295-'Surv-rate CEA'!S293*UPD</f>
        <v>2.0551833430038254E-5</v>
      </c>
      <c r="Z295" s="12">
        <f t="shared" si="120"/>
        <v>1.2571900538598562E-5</v>
      </c>
      <c r="AA295" s="12">
        <f>'Surv-rate CEA'!W293*UPFS+'Surv-rate CEA'!V293*UPD</f>
        <v>1.9045679859375719E-2</v>
      </c>
      <c r="AB295" s="12">
        <f t="shared" si="121"/>
        <v>1.1650561187017936E-2</v>
      </c>
      <c r="AC295" s="12">
        <f>AA295-'Surv-rate CEA'!V293*UPD</f>
        <v>6.9301670508427771E-3</v>
      </c>
      <c r="AD295" s="12">
        <f t="shared" si="122"/>
        <v>4.2392991932158793E-3</v>
      </c>
      <c r="AE295" s="12">
        <f>'Surv-rate CEA'!Z293*UPFS+'Surv-rate CEA'!Y293*UPD</f>
        <v>1.5654026196343655E-2</v>
      </c>
      <c r="AF295" s="12">
        <f t="shared" si="123"/>
        <v>9.5758298664199749E-3</v>
      </c>
      <c r="AG295" s="12">
        <f>AE295-'Surv-rate CEA'!Y293*UPD</f>
        <v>8.8445831912021058E-4</v>
      </c>
      <c r="AH295" s="12">
        <f t="shared" si="124"/>
        <v>5.4103795928316144E-4</v>
      </c>
      <c r="AI295" s="12">
        <f>'Surv-rate CEA'!AC293*UPFS+'Surv-rate CEA'!AB293*UPD</f>
        <v>7.66140756135075E-3</v>
      </c>
      <c r="AJ295" s="12">
        <f t="shared" si="125"/>
        <v>4.6866112541663054E-3</v>
      </c>
      <c r="AK295" s="12">
        <f>AI295-'Surv-rate CEA'!AB293*UPD</f>
        <v>4.0816446834526874E-4</v>
      </c>
      <c r="AL295" s="12">
        <f t="shared" si="126"/>
        <v>2.4968103779620445E-4</v>
      </c>
      <c r="AM295" s="12">
        <f>'Surv-rate CEA'!AF293*UPFS+'Surv-rate CEA'!AE293*UPD</f>
        <v>4.8443842369265876E-2</v>
      </c>
      <c r="AN295" s="12">
        <f t="shared" si="127"/>
        <v>2.9633909307760668E-2</v>
      </c>
      <c r="AO295" s="12">
        <f>AM295-'Surv-rate CEA'!AE293*UPD</f>
        <v>4.2407096433407718E-3</v>
      </c>
      <c r="AP295" s="12">
        <f t="shared" si="128"/>
        <v>2.5941130766091816E-3</v>
      </c>
      <c r="AQ295" s="42">
        <f>'Surv-rate CEA'!AI293*UPFS+'Surv-rate CEA'!AH293*UPD</f>
        <v>6.0969913942806276E-3</v>
      </c>
      <c r="AR295" s="12">
        <f t="shared" si="129"/>
        <v>3.7296316970706757E-3</v>
      </c>
      <c r="AS295" s="42">
        <f>AQ295-'Surv-rate CEA'!AH293*UPD</f>
        <v>2.0551833430038254E-5</v>
      </c>
      <c r="AT295" s="12">
        <f t="shared" si="130"/>
        <v>1.2571900538598562E-5</v>
      </c>
      <c r="AU295" s="12">
        <f>'Surv-rate CEA'!AL293*UPFS+'Surv-rate CEA'!AK293*UPD</f>
        <v>1.5499740187950334E-2</v>
      </c>
      <c r="AV295" s="12">
        <f t="shared" si="131"/>
        <v>9.4814505323999147E-3</v>
      </c>
      <c r="AW295" s="12">
        <f>AU295-'Surv-rate CEA'!AK293*UPD</f>
        <v>1.0861635833695493E-2</v>
      </c>
      <c r="AX295" s="12">
        <f t="shared" si="132"/>
        <v>6.6442444588966114E-3</v>
      </c>
      <c r="AY295" s="12">
        <f>'Surv-rate CEA'!AO293*UPFS+'Surv-rate CEA'!AN293*UPD</f>
        <v>7.66140756135075E-3</v>
      </c>
      <c r="AZ295" s="12">
        <f t="shared" si="133"/>
        <v>4.6866112541663054E-3</v>
      </c>
      <c r="BA295" s="12">
        <f>AY295-'Surv-rate CEA'!AN293*UPD</f>
        <v>4.0816446834526874E-4</v>
      </c>
      <c r="BB295" s="12">
        <f t="shared" si="134"/>
        <v>2.4968103779620445E-4</v>
      </c>
    </row>
    <row r="296" spans="1:54">
      <c r="A296" s="12">
        <v>291</v>
      </c>
      <c r="B296" s="12">
        <f t="shared" si="135"/>
        <v>16.684931506849313</v>
      </c>
      <c r="C296" s="12">
        <f>'Surv-rate CEA'!D294*Parameter!$D$57+'Surv-rate CEA'!E294*Parameter!$D$58</f>
        <v>1.706008189762669E-2</v>
      </c>
      <c r="D296" s="12">
        <f t="shared" si="109"/>
        <v>1.0418204949794034E-2</v>
      </c>
      <c r="E296" s="12">
        <f>C296-'Surv-rate CEA'!E294*Parameter!$D$58</f>
        <v>3.7896443814866912E-4</v>
      </c>
      <c r="F296" s="12">
        <f t="shared" si="110"/>
        <v>2.3142498430008256E-4</v>
      </c>
      <c r="G296" s="12">
        <f>'Surv-rate CEA'!G294*Parameter!$D$57+'Surv-rate CEA'!H294*Parameter!$D$58</f>
        <v>6.0499182909697176E-3</v>
      </c>
      <c r="H296" s="12">
        <f t="shared" si="111"/>
        <v>3.6945478376395413E-3</v>
      </c>
      <c r="I296" s="12">
        <f>G296-'Surv-rate CEA'!H294*Parameter!$D$58</f>
        <v>2.0225412563105657E-5</v>
      </c>
      <c r="J296" s="12">
        <f t="shared" si="112"/>
        <v>1.2351200571076216E-5</v>
      </c>
      <c r="K296" s="12">
        <f>'Surv-rate CEA'!K294*Parameter!$D$57+'Surv-rate CEA'!J294*Parameter!$D$58</f>
        <v>1.5557082580533349E-2</v>
      </c>
      <c r="L296" s="12">
        <f t="shared" si="113"/>
        <v>9.5003573674177014E-3</v>
      </c>
      <c r="M296" s="12">
        <f>K296-'Surv-rate CEA'!J294*Parameter!$D$58</f>
        <v>8.7544191181984643E-4</v>
      </c>
      <c r="N296" s="12">
        <f t="shared" si="114"/>
        <v>5.3461251321703664E-4</v>
      </c>
      <c r="O296" s="12">
        <f>'Surv-rate CEA'!N294*Parameter!$D$57+'Surv-rate CEA'!M294*Parameter!$D$58</f>
        <v>6.069004243670113E-3</v>
      </c>
      <c r="P296" s="12">
        <f t="shared" si="115"/>
        <v>3.7062031959249229E-3</v>
      </c>
      <c r="Q296" s="12">
        <f>O296-'Surv-rate CEA'!M294*Parameter!$D$58</f>
        <v>2.0225412563105657E-5</v>
      </c>
      <c r="R296" s="12">
        <f t="shared" si="116"/>
        <v>1.2351200571076216E-5</v>
      </c>
      <c r="S296" s="12">
        <f>'Surv-rate CEA'!Q294*Parameter!$D$57+'Surv-rate CEA'!P294*Parameter!$D$58</f>
        <v>1.5557082580533349E-2</v>
      </c>
      <c r="T296" s="12">
        <f t="shared" si="117"/>
        <v>9.5003573674177014E-3</v>
      </c>
      <c r="U296" s="12">
        <f>S296-'Surv-rate CEA'!P294*Parameter!$D$58</f>
        <v>8.7544191181984643E-4</v>
      </c>
      <c r="V296" s="12">
        <f t="shared" si="118"/>
        <v>5.3461251321703664E-4</v>
      </c>
      <c r="W296" s="12">
        <f>'Surv-rate CEA'!T294*UPFS+'Surv-rate CEA'!S294*UPD</f>
        <v>6.0499182909697176E-3</v>
      </c>
      <c r="X296" s="12">
        <f t="shared" si="119"/>
        <v>3.6945478376395413E-3</v>
      </c>
      <c r="Y296" s="12">
        <f>W296-'Surv-rate CEA'!S294*UPD</f>
        <v>2.0225412563105657E-5</v>
      </c>
      <c r="Z296" s="12">
        <f t="shared" si="120"/>
        <v>1.2351200571076216E-5</v>
      </c>
      <c r="AA296" s="12">
        <f>'Surv-rate CEA'!W294*UPFS+'Surv-rate CEA'!V294*UPD</f>
        <v>1.8933089211731161E-2</v>
      </c>
      <c r="AB296" s="12">
        <f t="shared" si="121"/>
        <v>1.1562008021074613E-2</v>
      </c>
      <c r="AC296" s="12">
        <f>AA296-'Surv-rate CEA'!V294*UPD</f>
        <v>6.8811883224968572E-3</v>
      </c>
      <c r="AD296" s="12">
        <f t="shared" si="122"/>
        <v>4.2021855857488442E-3</v>
      </c>
      <c r="AE296" s="12">
        <f>'Surv-rate CEA'!Z294*UPFS+'Surv-rate CEA'!Y294*UPD</f>
        <v>1.5557082580533349E-2</v>
      </c>
      <c r="AF296" s="12">
        <f t="shared" si="123"/>
        <v>9.5003573674177014E-3</v>
      </c>
      <c r="AG296" s="12">
        <f>AE296-'Surv-rate CEA'!Y294*UPD</f>
        <v>8.7544191181984643E-4</v>
      </c>
      <c r="AH296" s="12">
        <f t="shared" si="124"/>
        <v>5.3461251321703664E-4</v>
      </c>
      <c r="AI296" s="12">
        <f>'Surv-rate CEA'!AC294*UPFS+'Surv-rate CEA'!AB294*UPD</f>
        <v>7.6050038210623699E-3</v>
      </c>
      <c r="AJ296" s="12">
        <f t="shared" si="125"/>
        <v>4.6442032885443919E-3</v>
      </c>
      <c r="AK296" s="12">
        <f>AI296-'Surv-rate CEA'!AB294*UPD</f>
        <v>4.0352516488199267E-4</v>
      </c>
      <c r="AL296" s="12">
        <f t="shared" si="126"/>
        <v>2.4642366287379135E-4</v>
      </c>
      <c r="AM296" s="12">
        <f>'Surv-rate CEA'!AF294*UPFS+'Surv-rate CEA'!AE294*UPD</f>
        <v>4.8233243361794853E-2</v>
      </c>
      <c r="AN296" s="12">
        <f t="shared" si="127"/>
        <v>2.9454947388404804E-2</v>
      </c>
      <c r="AO296" s="12">
        <f>AM296-'Surv-rate CEA'!AE294*UPD</f>
        <v>4.2075712462985929E-3</v>
      </c>
      <c r="AP296" s="12">
        <f t="shared" si="128"/>
        <v>2.569468297271023E-3</v>
      </c>
      <c r="AQ296" s="42">
        <f>'Surv-rate CEA'!AI294*UPFS+'Surv-rate CEA'!AH294*UPD</f>
        <v>6.0499182909697176E-3</v>
      </c>
      <c r="AR296" s="12">
        <f t="shared" si="129"/>
        <v>3.6945478376395413E-3</v>
      </c>
      <c r="AS296" s="42">
        <f>AQ296-'Surv-rate CEA'!AH294*UPD</f>
        <v>2.0225412563105657E-5</v>
      </c>
      <c r="AT296" s="12">
        <f t="shared" si="130"/>
        <v>1.2351200571076216E-5</v>
      </c>
      <c r="AU296" s="12">
        <f>'Surv-rate CEA'!AL294*UPFS+'Surv-rate CEA'!AK294*UPD</f>
        <v>1.5402679044069927E-2</v>
      </c>
      <c r="AV296" s="12">
        <f t="shared" si="131"/>
        <v>9.4060666308607623E-3</v>
      </c>
      <c r="AW296" s="12">
        <f>AU296-'Surv-rate CEA'!AK294*UPD</f>
        <v>1.079229890029499E-2</v>
      </c>
      <c r="AX296" s="12">
        <f t="shared" si="132"/>
        <v>6.590612078969652E-3</v>
      </c>
      <c r="AY296" s="12">
        <f>'Surv-rate CEA'!AO294*UPFS+'Surv-rate CEA'!AN294*UPD</f>
        <v>7.6050038210623699E-3</v>
      </c>
      <c r="AZ296" s="12">
        <f t="shared" si="133"/>
        <v>4.6442032885443919E-3</v>
      </c>
      <c r="BA296" s="12">
        <f>AY296-'Surv-rate CEA'!AN294*UPD</f>
        <v>4.0352516488199267E-4</v>
      </c>
      <c r="BB296" s="12">
        <f t="shared" si="134"/>
        <v>2.4642366287379135E-4</v>
      </c>
    </row>
    <row r="297" spans="1:54">
      <c r="A297" s="12">
        <v>292</v>
      </c>
      <c r="B297" s="12">
        <f t="shared" si="135"/>
        <v>16.742465753424657</v>
      </c>
      <c r="C297" s="12">
        <f>'Surv-rate CEA'!D295*Parameter!$D$57+'Surv-rate CEA'!E295*Parameter!$D$58</f>
        <v>1.6957414892363121E-2</v>
      </c>
      <c r="D297" s="12">
        <f t="shared" si="109"/>
        <v>1.0337912478155031E-2</v>
      </c>
      <c r="E297" s="12">
        <f>C297-'Surv-rate CEA'!E295*Parameter!$D$58</f>
        <v>3.7463224506445458E-4</v>
      </c>
      <c r="F297" s="12">
        <f t="shared" si="110"/>
        <v>2.2839067072158802E-4</v>
      </c>
      <c r="G297" s="12">
        <f>'Surv-rate CEA'!G295*Parameter!$D$57+'Surv-rate CEA'!H295*Parameter!$D$58</f>
        <v>6.0033240225636818E-3</v>
      </c>
      <c r="H297" s="12">
        <f t="shared" si="111"/>
        <v>3.6598643553398509E-3</v>
      </c>
      <c r="I297" s="12">
        <f>G297-'Surv-rate CEA'!H295*Parameter!$D$58</f>
        <v>1.9905002946788396E-5</v>
      </c>
      <c r="J297" s="12">
        <f t="shared" si="112"/>
        <v>1.213487902769832E-5</v>
      </c>
      <c r="K297" s="12">
        <f>'Surv-rate CEA'!K295*Parameter!$D$57+'Surv-rate CEA'!J295*Parameter!$D$58</f>
        <v>1.5460978218808728E-2</v>
      </c>
      <c r="L297" s="12">
        <f t="shared" si="113"/>
        <v>9.4256253483948338E-3</v>
      </c>
      <c r="M297" s="12">
        <f>K297-'Surv-rate CEA'!J295*Parameter!$D$58</f>
        <v>8.6654045554819363E-4</v>
      </c>
      <c r="N297" s="12">
        <f t="shared" si="114"/>
        <v>5.282774199428361E-4</v>
      </c>
      <c r="O297" s="12">
        <f>'Surv-rate CEA'!N295*Parameter!$D$57+'Surv-rate CEA'!M295*Parameter!$D$58</f>
        <v>6.0221076168937484E-3</v>
      </c>
      <c r="P297" s="12">
        <f t="shared" si="115"/>
        <v>3.6713155792110585E-3</v>
      </c>
      <c r="Q297" s="12">
        <f>O297-'Surv-rate CEA'!M295*Parameter!$D$58</f>
        <v>1.9905002946788396E-5</v>
      </c>
      <c r="R297" s="12">
        <f t="shared" si="116"/>
        <v>1.213487902769832E-5</v>
      </c>
      <c r="S297" s="12">
        <f>'Surv-rate CEA'!Q295*Parameter!$D$57+'Surv-rate CEA'!P295*Parameter!$D$58</f>
        <v>1.5460978218808728E-2</v>
      </c>
      <c r="T297" s="12">
        <f t="shared" si="117"/>
        <v>9.4256253483948338E-3</v>
      </c>
      <c r="U297" s="12">
        <f>S297-'Surv-rate CEA'!P295*Parameter!$D$58</f>
        <v>8.6654045554819363E-4</v>
      </c>
      <c r="V297" s="12">
        <f t="shared" si="118"/>
        <v>5.282774199428361E-4</v>
      </c>
      <c r="W297" s="12">
        <f>'Surv-rate CEA'!T295*UPFS+'Surv-rate CEA'!S295*UPD</f>
        <v>6.0033240225636818E-3</v>
      </c>
      <c r="X297" s="12">
        <f t="shared" si="119"/>
        <v>3.6598643553398509E-3</v>
      </c>
      <c r="Y297" s="12">
        <f>W297-'Surv-rate CEA'!S295*UPD</f>
        <v>1.9905002946788396E-5</v>
      </c>
      <c r="Z297" s="12">
        <f t="shared" si="120"/>
        <v>1.213487902769832E-5</v>
      </c>
      <c r="AA297" s="12">
        <f>'Surv-rate CEA'!W295*UPFS+'Surv-rate CEA'!V295*UPD</f>
        <v>1.8821441578629187E-2</v>
      </c>
      <c r="AB297" s="12">
        <f t="shared" si="121"/>
        <v>1.1474297054570766E-2</v>
      </c>
      <c r="AC297" s="12">
        <f>AA297-'Surv-rate CEA'!V295*UPD</f>
        <v>6.8326814749201624E-3</v>
      </c>
      <c r="AD297" s="12">
        <f t="shared" si="122"/>
        <v>4.1654735422347357E-3</v>
      </c>
      <c r="AE297" s="12">
        <f>'Surv-rate CEA'!Z295*UPFS+'Surv-rate CEA'!Y295*UPD</f>
        <v>1.5460978218808728E-2</v>
      </c>
      <c r="AF297" s="12">
        <f t="shared" si="123"/>
        <v>9.4256253483948338E-3</v>
      </c>
      <c r="AG297" s="12">
        <f>AE297-'Surv-rate CEA'!Y295*UPD</f>
        <v>8.6654045554819363E-4</v>
      </c>
      <c r="AH297" s="12">
        <f t="shared" si="124"/>
        <v>5.282774199428361E-4</v>
      </c>
      <c r="AI297" s="12">
        <f>'Surv-rate CEA'!AC295*UPFS+'Surv-rate CEA'!AB295*UPD</f>
        <v>7.5491539776724025E-3</v>
      </c>
      <c r="AJ297" s="12">
        <f t="shared" si="125"/>
        <v>4.6022635879741404E-3</v>
      </c>
      <c r="AK297" s="12">
        <f>AI297-'Surv-rate CEA'!AB295*UPD</f>
        <v>3.9895042451257214E-4</v>
      </c>
      <c r="AL297" s="12">
        <f t="shared" si="126"/>
        <v>2.4321599712649465E-4</v>
      </c>
      <c r="AM297" s="12">
        <f>'Surv-rate CEA'!AF295*UPFS+'Surv-rate CEA'!AE295*UPD</f>
        <v>4.8024081527390156E-2</v>
      </c>
      <c r="AN297" s="12">
        <f t="shared" si="127"/>
        <v>2.9277384249030144E-2</v>
      </c>
      <c r="AO297" s="12">
        <f>AM297-'Surv-rate CEA'!AE295*UPD</f>
        <v>4.1747767725441517E-3</v>
      </c>
      <c r="AP297" s="12">
        <f t="shared" si="128"/>
        <v>2.5451094500160321E-3</v>
      </c>
      <c r="AQ297" s="42">
        <f>'Surv-rate CEA'!AI295*UPFS+'Surv-rate CEA'!AH295*UPD</f>
        <v>6.0033240225636818E-3</v>
      </c>
      <c r="AR297" s="12">
        <f t="shared" si="129"/>
        <v>3.6598643553398509E-3</v>
      </c>
      <c r="AS297" s="42">
        <f>AQ297-'Surv-rate CEA'!AH295*UPD</f>
        <v>1.9905002946788396E-5</v>
      </c>
      <c r="AT297" s="12">
        <f t="shared" si="130"/>
        <v>1.213487902769832E-5</v>
      </c>
      <c r="AU297" s="12">
        <f>'Surv-rate CEA'!AL295*UPFS+'Surv-rate CEA'!AK295*UPD</f>
        <v>1.5306464467747008E-2</v>
      </c>
      <c r="AV297" s="12">
        <f t="shared" si="131"/>
        <v>9.3314276392931442E-3</v>
      </c>
      <c r="AW297" s="12">
        <f>AU297-'Surv-rate CEA'!AK295*UPD</f>
        <v>1.0723582757144417E-2</v>
      </c>
      <c r="AX297" s="12">
        <f t="shared" si="132"/>
        <v>6.5375212377175281E-3</v>
      </c>
      <c r="AY297" s="12">
        <f>'Surv-rate CEA'!AO295*UPFS+'Surv-rate CEA'!AN295*UPD</f>
        <v>7.5491539776724025E-3</v>
      </c>
      <c r="AZ297" s="12">
        <f t="shared" si="133"/>
        <v>4.6022635879741404E-3</v>
      </c>
      <c r="BA297" s="12">
        <f>AY297-'Surv-rate CEA'!AN295*UPD</f>
        <v>3.9895042451257214E-4</v>
      </c>
      <c r="BB297" s="12">
        <f t="shared" si="134"/>
        <v>2.4321599712649465E-4</v>
      </c>
    </row>
    <row r="298" spans="1:54">
      <c r="A298" s="12">
        <v>293</v>
      </c>
      <c r="B298" s="12">
        <f t="shared" si="135"/>
        <v>16.8</v>
      </c>
      <c r="C298" s="12">
        <f>'Surv-rate CEA'!D296*Parameter!$D$57+'Surv-rate CEA'!E296*Parameter!$D$58</f>
        <v>1.6855617758143236E-2</v>
      </c>
      <c r="D298" s="12">
        <f t="shared" si="109"/>
        <v>1.0258392198717976E-2</v>
      </c>
      <c r="E298" s="12">
        <f>C298-'Surv-rate CEA'!E296*Parameter!$D$58</f>
        <v>3.7036058830688598E-4</v>
      </c>
      <c r="F298" s="12">
        <f t="shared" si="110"/>
        <v>2.254028433911567E-4</v>
      </c>
      <c r="G298" s="12">
        <f>'Surv-rate CEA'!G296*Parameter!$D$57+'Surv-rate CEA'!H296*Parameter!$D$58</f>
        <v>5.9572024765155726E-3</v>
      </c>
      <c r="H298" s="12">
        <f t="shared" si="111"/>
        <v>3.625575774684784E-3</v>
      </c>
      <c r="I298" s="12">
        <f>G298-'Surv-rate CEA'!H296*Parameter!$D$58</f>
        <v>1.9590478255368353E-5</v>
      </c>
      <c r="J298" s="12">
        <f t="shared" si="112"/>
        <v>1.192283855671409E-5</v>
      </c>
      <c r="K298" s="12">
        <f>'Surv-rate CEA'!K296*Parameter!$D$57+'Surv-rate CEA'!J296*Parameter!$D$58</f>
        <v>1.5365703634483571E-2</v>
      </c>
      <c r="L298" s="12">
        <f t="shared" si="113"/>
        <v>9.3516248738878902E-3</v>
      </c>
      <c r="M298" s="12">
        <f>K298-'Surv-rate CEA'!J296*Parameter!$D$58</f>
        <v>8.5775217923898285E-4</v>
      </c>
      <c r="N298" s="12">
        <f t="shared" si="114"/>
        <v>5.2203119400281268E-4</v>
      </c>
      <c r="O298" s="12">
        <f>'Surv-rate CEA'!N296*Parameter!$D$57+'Surv-rate CEA'!M296*Parameter!$D$58</f>
        <v>5.9756892658551454E-3</v>
      </c>
      <c r="P298" s="12">
        <f t="shared" si="115"/>
        <v>3.6368269040270352E-3</v>
      </c>
      <c r="Q298" s="12">
        <f>O298-'Surv-rate CEA'!M296*Parameter!$D$58</f>
        <v>1.9590478255368353E-5</v>
      </c>
      <c r="R298" s="12">
        <f t="shared" si="116"/>
        <v>1.192283855671409E-5</v>
      </c>
      <c r="S298" s="12">
        <f>'Surv-rate CEA'!Q296*Parameter!$D$57+'Surv-rate CEA'!P296*Parameter!$D$58</f>
        <v>1.5365703634483571E-2</v>
      </c>
      <c r="T298" s="12">
        <f t="shared" si="117"/>
        <v>9.3516248738878902E-3</v>
      </c>
      <c r="U298" s="12">
        <f>S298-'Surv-rate CEA'!P296*Parameter!$D$58</f>
        <v>8.5775217923898285E-4</v>
      </c>
      <c r="V298" s="12">
        <f t="shared" si="118"/>
        <v>5.2203119400281268E-4</v>
      </c>
      <c r="W298" s="12">
        <f>'Surv-rate CEA'!T296*UPFS+'Surv-rate CEA'!S296*UPD</f>
        <v>5.9572024765155726E-3</v>
      </c>
      <c r="X298" s="12">
        <f t="shared" si="119"/>
        <v>3.625575774684784E-3</v>
      </c>
      <c r="Y298" s="12">
        <f>W298-'Surv-rate CEA'!S296*UPD</f>
        <v>1.9590478255368353E-5</v>
      </c>
      <c r="Z298" s="12">
        <f t="shared" si="120"/>
        <v>1.192283855671409E-5</v>
      </c>
      <c r="AA298" s="12">
        <f>'Surv-rate CEA'!W296*UPFS+'Surv-rate CEA'!V296*UPD</f>
        <v>1.8710726573445764E-2</v>
      </c>
      <c r="AB298" s="12">
        <f t="shared" si="121"/>
        <v>1.1387418382850473E-2</v>
      </c>
      <c r="AC298" s="12">
        <f>AA298-'Surv-rate CEA'!V296*UPD</f>
        <v>6.7846406835389422E-3</v>
      </c>
      <c r="AD298" s="12">
        <f t="shared" si="122"/>
        <v>4.1291577714792317E-3</v>
      </c>
      <c r="AE298" s="12">
        <f>'Surv-rate CEA'!Z296*UPFS+'Surv-rate CEA'!Y296*UPD</f>
        <v>1.5365703634483571E-2</v>
      </c>
      <c r="AF298" s="12">
        <f t="shared" si="123"/>
        <v>9.3516248738878902E-3</v>
      </c>
      <c r="AG298" s="12">
        <f>AE298-'Surv-rate CEA'!Y296*UPD</f>
        <v>8.5775217923898285E-4</v>
      </c>
      <c r="AH298" s="12">
        <f t="shared" si="124"/>
        <v>5.2203119400281268E-4</v>
      </c>
      <c r="AI298" s="12">
        <f>'Surv-rate CEA'!AC296*UPFS+'Surv-rate CEA'!AB296*UPD</f>
        <v>7.4938511482354076E-3</v>
      </c>
      <c r="AJ298" s="12">
        <f t="shared" si="125"/>
        <v>4.5607859207813552E-3</v>
      </c>
      <c r="AK298" s="12">
        <f>AI298-'Surv-rate CEA'!AB296*UPD</f>
        <v>3.9443917807161118E-4</v>
      </c>
      <c r="AL298" s="12">
        <f t="shared" si="126"/>
        <v>2.4005716344888665E-4</v>
      </c>
      <c r="AM298" s="12">
        <f>'Surv-rate CEA'!AF296*UPFS+'Surv-rate CEA'!AE296*UPD</f>
        <v>4.7816343181117771E-2</v>
      </c>
      <c r="AN298" s="12">
        <f t="shared" si="127"/>
        <v>2.9101205835272464E-2</v>
      </c>
      <c r="AO298" s="12">
        <f>AM298-'Surv-rate CEA'!AE296*UPD</f>
        <v>4.1423217259565909E-3</v>
      </c>
      <c r="AP298" s="12">
        <f t="shared" si="128"/>
        <v>2.5210325416642602E-3</v>
      </c>
      <c r="AQ298" s="42">
        <f>'Surv-rate CEA'!AI296*UPFS+'Surv-rate CEA'!AH296*UPD</f>
        <v>5.9572024765155726E-3</v>
      </c>
      <c r="AR298" s="12">
        <f t="shared" si="129"/>
        <v>3.625575774684784E-3</v>
      </c>
      <c r="AS298" s="42">
        <f>AQ298-'Surv-rate CEA'!AH296*UPD</f>
        <v>1.9590478255368353E-5</v>
      </c>
      <c r="AT298" s="12">
        <f t="shared" si="130"/>
        <v>1.192283855671409E-5</v>
      </c>
      <c r="AU298" s="12">
        <f>'Surv-rate CEA'!AL296*UPFS+'Surv-rate CEA'!AK296*UPD</f>
        <v>1.5211086851500542E-2</v>
      </c>
      <c r="AV298" s="12">
        <f t="shared" si="131"/>
        <v>9.257524519744674E-3</v>
      </c>
      <c r="AW298" s="12">
        <f>AU298-'Surv-rate CEA'!AK296*UPD</f>
        <v>1.065548015534766E-2</v>
      </c>
      <c r="AX298" s="12">
        <f t="shared" si="132"/>
        <v>6.4849651948475188E-3</v>
      </c>
      <c r="AY298" s="12">
        <f>'Surv-rate CEA'!AO296*UPFS+'Surv-rate CEA'!AN296*UPD</f>
        <v>7.4938511482354076E-3</v>
      </c>
      <c r="AZ298" s="12">
        <f t="shared" si="133"/>
        <v>4.5607859207813552E-3</v>
      </c>
      <c r="BA298" s="12">
        <f>AY298-'Surv-rate CEA'!AN296*UPD</f>
        <v>3.9443917807161118E-4</v>
      </c>
      <c r="BB298" s="12">
        <f t="shared" si="134"/>
        <v>2.4005716344888665E-4</v>
      </c>
    </row>
    <row r="299" spans="1:54">
      <c r="A299" s="12">
        <v>294</v>
      </c>
      <c r="B299" s="12">
        <f t="shared" si="135"/>
        <v>16.857534246575341</v>
      </c>
      <c r="C299" s="12">
        <f>'Surv-rate CEA'!D297*Parameter!$D$57+'Surv-rate CEA'!E297*Parameter!$D$58</f>
        <v>1.6754680838407431E-2</v>
      </c>
      <c r="D299" s="12">
        <f t="shared" si="109"/>
        <v>1.017963495249496E-2</v>
      </c>
      <c r="E299" s="12">
        <f>C299-'Surv-rate CEA'!E297*Parameter!$D$58</f>
        <v>3.661484625126013E-4</v>
      </c>
      <c r="F299" s="12">
        <f t="shared" si="110"/>
        <v>2.2246067965982517E-4</v>
      </c>
      <c r="G299" s="12">
        <f>'Surv-rate CEA'!G297*Parameter!$D$57+'Surv-rate CEA'!H297*Parameter!$D$58</f>
        <v>5.9115476347622658E-3</v>
      </c>
      <c r="H299" s="12">
        <f t="shared" si="111"/>
        <v>3.5916767085301792E-3</v>
      </c>
      <c r="I299" s="12">
        <f>G299-'Surv-rate CEA'!H297*Parameter!$D$58</f>
        <v>1.9281715152724699E-5</v>
      </c>
      <c r="J299" s="12">
        <f t="shared" si="112"/>
        <v>1.1714984212816848E-5</v>
      </c>
      <c r="K299" s="12">
        <f>'Surv-rate CEA'!K297*Parameter!$D$57+'Surv-rate CEA'!J297*Parameter!$D$58</f>
        <v>1.5271249483897947E-2</v>
      </c>
      <c r="L299" s="12">
        <f t="shared" si="113"/>
        <v>9.2783471385620587E-3</v>
      </c>
      <c r="M299" s="12">
        <f>K299-'Surv-rate CEA'!J297*Parameter!$D$58</f>
        <v>8.4907534395077706E-4</v>
      </c>
      <c r="N299" s="12">
        <f t="shared" si="114"/>
        <v>5.1587237810998322E-4</v>
      </c>
      <c r="O299" s="12">
        <f>'Surv-rate CEA'!N297*Parameter!$D$57+'Surv-rate CEA'!M297*Parameter!$D$58</f>
        <v>5.9297430561035692E-3</v>
      </c>
      <c r="P299" s="12">
        <f t="shared" si="115"/>
        <v>3.6027316936324146E-3</v>
      </c>
      <c r="Q299" s="12">
        <f>O299-'Surv-rate CEA'!M297*Parameter!$D$58</f>
        <v>1.9281715152724699E-5</v>
      </c>
      <c r="R299" s="12">
        <f t="shared" si="116"/>
        <v>1.1714984212816848E-5</v>
      </c>
      <c r="S299" s="12">
        <f>'Surv-rate CEA'!Q297*Parameter!$D$57+'Surv-rate CEA'!P297*Parameter!$D$58</f>
        <v>1.5271249483897947E-2</v>
      </c>
      <c r="T299" s="12">
        <f t="shared" si="117"/>
        <v>9.2783471385620587E-3</v>
      </c>
      <c r="U299" s="12">
        <f>S299-'Surv-rate CEA'!P297*Parameter!$D$58</f>
        <v>8.4907534395077706E-4</v>
      </c>
      <c r="V299" s="12">
        <f t="shared" si="118"/>
        <v>5.1587237810998322E-4</v>
      </c>
      <c r="W299" s="12">
        <f>'Surv-rate CEA'!T297*UPFS+'Surv-rate CEA'!S297*UPD</f>
        <v>5.9115476347622658E-3</v>
      </c>
      <c r="X299" s="12">
        <f t="shared" si="119"/>
        <v>3.5916767085301792E-3</v>
      </c>
      <c r="Y299" s="12">
        <f>W299-'Surv-rate CEA'!S297*UPD</f>
        <v>1.9281715152724699E-5</v>
      </c>
      <c r="Z299" s="12">
        <f t="shared" si="120"/>
        <v>1.1714984212816848E-5</v>
      </c>
      <c r="AA299" s="12">
        <f>'Surv-rate CEA'!W297*UPFS+'Surv-rate CEA'!V297*UPD</f>
        <v>1.8600933952523838E-2</v>
      </c>
      <c r="AB299" s="12">
        <f t="shared" si="121"/>
        <v>1.1301362242490801E-2</v>
      </c>
      <c r="AC299" s="12">
        <f>AA299-'Surv-rate CEA'!V297*UPD</f>
        <v>6.7370602119858347E-3</v>
      </c>
      <c r="AD299" s="12">
        <f t="shared" si="122"/>
        <v>4.093233065579115E-3</v>
      </c>
      <c r="AE299" s="12">
        <f>'Surv-rate CEA'!Z297*UPFS+'Surv-rate CEA'!Y297*UPD</f>
        <v>1.5271249483897947E-2</v>
      </c>
      <c r="AF299" s="12">
        <f t="shared" si="123"/>
        <v>9.2783471385620587E-3</v>
      </c>
      <c r="AG299" s="12">
        <f>AE299-'Surv-rate CEA'!Y297*UPD</f>
        <v>8.4907534395077706E-4</v>
      </c>
      <c r="AH299" s="12">
        <f t="shared" si="124"/>
        <v>5.1587237810998322E-4</v>
      </c>
      <c r="AI299" s="12">
        <f>'Surv-rate CEA'!AC297*UPFS+'Surv-rate CEA'!AB297*UPD</f>
        <v>7.4390885539708032E-3</v>
      </c>
      <c r="AJ299" s="12">
        <f t="shared" si="125"/>
        <v>4.5197641536157372E-3</v>
      </c>
      <c r="AK299" s="12">
        <f>AI299-'Surv-rate CEA'!AB297*UPD</f>
        <v>3.8999037699811827E-4</v>
      </c>
      <c r="AL299" s="12">
        <f t="shared" si="126"/>
        <v>2.3694630241635113E-4</v>
      </c>
      <c r="AM299" s="12">
        <f>'Surv-rate CEA'!AF297*UPFS+'Surv-rate CEA'!AE297*UPD</f>
        <v>4.7610014807010138E-2</v>
      </c>
      <c r="AN299" s="12">
        <f t="shared" si="127"/>
        <v>2.892639826998401E-2</v>
      </c>
      <c r="AO299" s="12">
        <f>AM299-'Surv-rate CEA'!AE297*UPD</f>
        <v>4.1102016816986497E-3</v>
      </c>
      <c r="AP299" s="12">
        <f t="shared" si="128"/>
        <v>2.4972336449949439E-3</v>
      </c>
      <c r="AQ299" s="42">
        <f>'Surv-rate CEA'!AI297*UPFS+'Surv-rate CEA'!AH297*UPD</f>
        <v>5.9115476347622658E-3</v>
      </c>
      <c r="AR299" s="12">
        <f t="shared" si="129"/>
        <v>3.5916767085301792E-3</v>
      </c>
      <c r="AS299" s="42">
        <f>AQ299-'Surv-rate CEA'!AH297*UPD</f>
        <v>1.9281715152724699E-5</v>
      </c>
      <c r="AT299" s="12">
        <f t="shared" si="130"/>
        <v>1.1714984212816848E-5</v>
      </c>
      <c r="AU299" s="12">
        <f>'Surv-rate CEA'!AL297*UPFS+'Surv-rate CEA'!AK297*UPD</f>
        <v>1.5116536723162662E-2</v>
      </c>
      <c r="AV299" s="12">
        <f t="shared" si="131"/>
        <v>9.1843483663999748E-3</v>
      </c>
      <c r="AW299" s="12">
        <f>AU299-'Surv-rate CEA'!AK297*UPD</f>
        <v>1.0587983951094448E-2</v>
      </c>
      <c r="AX299" s="12">
        <f t="shared" si="132"/>
        <v>6.4329373113419224E-3</v>
      </c>
      <c r="AY299" s="12">
        <f>'Surv-rate CEA'!AO297*UPFS+'Surv-rate CEA'!AN297*UPD</f>
        <v>7.4390885539708032E-3</v>
      </c>
      <c r="AZ299" s="12">
        <f t="shared" si="133"/>
        <v>4.5197641536157372E-3</v>
      </c>
      <c r="BA299" s="12">
        <f>AY299-'Surv-rate CEA'!AN297*UPD</f>
        <v>3.8999037699811827E-4</v>
      </c>
      <c r="BB299" s="12">
        <f t="shared" si="134"/>
        <v>2.3694630241635113E-4</v>
      </c>
    </row>
    <row r="300" spans="1:54">
      <c r="A300" s="12">
        <v>295</v>
      </c>
      <c r="B300" s="12">
        <f t="shared" si="135"/>
        <v>16.915068493150685</v>
      </c>
      <c r="C300" s="12">
        <f>'Surv-rate CEA'!D298*Parameter!$D$57+'Surv-rate CEA'!E298*Parameter!$D$58</f>
        <v>1.6654594610262259E-2</v>
      </c>
      <c r="D300" s="12">
        <f t="shared" si="109"/>
        <v>1.010163171193494E-2</v>
      </c>
      <c r="E300" s="12">
        <f>C300-'Surv-rate CEA'!E298*Parameter!$D$58</f>
        <v>3.6199488173076222E-4</v>
      </c>
      <c r="F300" s="12">
        <f t="shared" si="110"/>
        <v>2.19563373496728E-4</v>
      </c>
      <c r="G300" s="12">
        <f>'Surv-rate CEA'!G298*Parameter!$D$57+'Surv-rate CEA'!H298*Parameter!$D$58</f>
        <v>5.8663535720031527E-3</v>
      </c>
      <c r="H300" s="12">
        <f t="shared" si="111"/>
        <v>3.5581618564197938E-3</v>
      </c>
      <c r="I300" s="12">
        <f>G300-'Surv-rate CEA'!H298*Parameter!$D$58</f>
        <v>1.8978593213539278E-5</v>
      </c>
      <c r="J300" s="12">
        <f t="shared" si="112"/>
        <v>1.1511223391512059E-5</v>
      </c>
      <c r="K300" s="12">
        <f>'Surv-rate CEA'!K298*Parameter!$D$57+'Surv-rate CEA'!J298*Parameter!$D$58</f>
        <v>1.5177606554175969E-2</v>
      </c>
      <c r="L300" s="12">
        <f t="shared" si="113"/>
        <v>9.2057834649702849E-3</v>
      </c>
      <c r="M300" s="12">
        <f>K300-'Surv-rate CEA'!J298*Parameter!$D$58</f>
        <v>8.4050824219481131E-4</v>
      </c>
      <c r="N300" s="12">
        <f t="shared" si="114"/>
        <v>5.097995425398168E-4</v>
      </c>
      <c r="O300" s="12">
        <f>'Surv-rate CEA'!N298*Parameter!$D$57+'Surv-rate CEA'!M298*Parameter!$D$58</f>
        <v>5.8842629486976191E-3</v>
      </c>
      <c r="P300" s="12">
        <f t="shared" si="115"/>
        <v>3.5690245601836148E-3</v>
      </c>
      <c r="Q300" s="12">
        <f>O300-'Surv-rate CEA'!M298*Parameter!$D$58</f>
        <v>1.8978593213539278E-5</v>
      </c>
      <c r="R300" s="12">
        <f t="shared" si="116"/>
        <v>1.1511223391512059E-5</v>
      </c>
      <c r="S300" s="12">
        <f>'Surv-rate CEA'!Q298*Parameter!$D$57+'Surv-rate CEA'!P298*Parameter!$D$58</f>
        <v>1.5177606554175969E-2</v>
      </c>
      <c r="T300" s="12">
        <f t="shared" si="117"/>
        <v>9.2057834649702849E-3</v>
      </c>
      <c r="U300" s="12">
        <f>S300-'Surv-rate CEA'!P298*Parameter!$D$58</f>
        <v>8.4050824219481131E-4</v>
      </c>
      <c r="V300" s="12">
        <f t="shared" si="118"/>
        <v>5.097995425398168E-4</v>
      </c>
      <c r="W300" s="12">
        <f>'Surv-rate CEA'!T298*UPFS+'Surv-rate CEA'!S298*UPD</f>
        <v>5.8663535720031527E-3</v>
      </c>
      <c r="X300" s="12">
        <f t="shared" si="119"/>
        <v>3.5581618564197938E-3</v>
      </c>
      <c r="Y300" s="12">
        <f>W300-'Surv-rate CEA'!S298*UPD</f>
        <v>1.8978593213539278E-5</v>
      </c>
      <c r="Z300" s="12">
        <f t="shared" si="120"/>
        <v>1.1511223391512059E-5</v>
      </c>
      <c r="AA300" s="12">
        <f>'Surv-rate CEA'!W298*UPFS+'Surv-rate CEA'!V298*UPD</f>
        <v>1.8492053612801932E-2</v>
      </c>
      <c r="AB300" s="12">
        <f t="shared" si="121"/>
        <v>1.1216119008911712E-2</v>
      </c>
      <c r="AC300" s="12">
        <f>AA300-'Surv-rate CEA'!V298*UPD</f>
        <v>6.6899344105117633E-3</v>
      </c>
      <c r="AD300" s="12">
        <f t="shared" si="122"/>
        <v>4.0576942983859415E-3</v>
      </c>
      <c r="AE300" s="12">
        <f>'Surv-rate CEA'!Z298*UPFS+'Surv-rate CEA'!Y298*UPD</f>
        <v>1.5177606554175969E-2</v>
      </c>
      <c r="AF300" s="12">
        <f t="shared" si="123"/>
        <v>9.2057834649702849E-3</v>
      </c>
      <c r="AG300" s="12">
        <f>AE300-'Surv-rate CEA'!Y298*UPD</f>
        <v>8.4050824219481131E-4</v>
      </c>
      <c r="AH300" s="12">
        <f t="shared" si="124"/>
        <v>5.097995425398168E-4</v>
      </c>
      <c r="AI300" s="12">
        <f>'Surv-rate CEA'!AC298*UPFS+'Surv-rate CEA'!AB298*UPD</f>
        <v>7.3848595183971738E-3</v>
      </c>
      <c r="AJ300" s="12">
        <f t="shared" si="125"/>
        <v>4.4791922496425609E-3</v>
      </c>
      <c r="AK300" s="12">
        <f>AI300-'Surv-rate CEA'!AB298*UPD</f>
        <v>3.8560299288153098E-4</v>
      </c>
      <c r="AL300" s="12">
        <f t="shared" si="126"/>
        <v>2.3388257188253217E-4</v>
      </c>
      <c r="AM300" s="12">
        <f>'Surv-rate CEA'!AF298*UPFS+'Surv-rate CEA'!AE298*UPD</f>
        <v>4.740508305548994E-2</v>
      </c>
      <c r="AN300" s="12">
        <f t="shared" si="127"/>
        <v>2.8752947850509469E-2</v>
      </c>
      <c r="AO300" s="12">
        <f>AM300-'Surv-rate CEA'!AE298*UPD</f>
        <v>4.0784122848840573E-3</v>
      </c>
      <c r="AP300" s="12">
        <f t="shared" si="128"/>
        <v>2.4737088974800974E-3</v>
      </c>
      <c r="AQ300" s="42">
        <f>'Surv-rate CEA'!AI298*UPFS+'Surv-rate CEA'!AH298*UPD</f>
        <v>5.8663535720031527E-3</v>
      </c>
      <c r="AR300" s="12">
        <f t="shared" si="129"/>
        <v>3.5581618564197938E-3</v>
      </c>
      <c r="AS300" s="42">
        <f>AQ300-'Surv-rate CEA'!AH298*UPD</f>
        <v>1.8978593213539278E-5</v>
      </c>
      <c r="AT300" s="12">
        <f t="shared" si="130"/>
        <v>1.1511223391512059E-5</v>
      </c>
      <c r="AU300" s="12">
        <f>'Surv-rate CEA'!AL298*UPFS+'Surv-rate CEA'!AK298*UPD</f>
        <v>1.5022804743593101E-2</v>
      </c>
      <c r="AV300" s="12">
        <f t="shared" si="131"/>
        <v>9.1118904032991659E-3</v>
      </c>
      <c r="AW300" s="12">
        <f>AU300-'Surv-rate CEA'!AK298*UPD</f>
        <v>1.0521087103834141E-2</v>
      </c>
      <c r="AX300" s="12">
        <f t="shared" si="132"/>
        <v>6.3814310476601327E-3</v>
      </c>
      <c r="AY300" s="12">
        <f>'Surv-rate CEA'!AO298*UPFS+'Surv-rate CEA'!AN298*UPD</f>
        <v>7.3848595183971738E-3</v>
      </c>
      <c r="AZ300" s="12">
        <f t="shared" si="133"/>
        <v>4.4791922496425609E-3</v>
      </c>
      <c r="BA300" s="12">
        <f>AY300-'Surv-rate CEA'!AN298*UPD</f>
        <v>3.8560299288153098E-4</v>
      </c>
      <c r="BB300" s="12">
        <f t="shared" si="134"/>
        <v>2.3388257188253217E-4</v>
      </c>
    </row>
    <row r="301" spans="1:54">
      <c r="A301" s="12">
        <v>296</v>
      </c>
      <c r="B301" s="12">
        <f t="shared" si="135"/>
        <v>16.972602739726028</v>
      </c>
      <c r="C301" s="12">
        <f>'Surv-rate CEA'!D299*Parameter!$D$57+'Surv-rate CEA'!E299*Parameter!$D$58</f>
        <v>1.6555349682253868E-2</v>
      </c>
      <c r="D301" s="12">
        <f t="shared" si="109"/>
        <v>1.0024373578688643E-2</v>
      </c>
      <c r="E301" s="12">
        <f>C301-'Surv-rate CEA'!E299*Parameter!$D$58</f>
        <v>3.578988789948237E-4</v>
      </c>
      <c r="F301" s="12">
        <f t="shared" si="110"/>
        <v>2.1671013511020921E-4</v>
      </c>
      <c r="G301" s="12">
        <f>'Surv-rate CEA'!G299*Parameter!$D$57+'Surv-rate CEA'!H299*Parameter!$D$58</f>
        <v>5.82161445401491E-3</v>
      </c>
      <c r="H301" s="12">
        <f t="shared" si="111"/>
        <v>3.5250260029659509E-3</v>
      </c>
      <c r="I301" s="12">
        <f>G301-'Surv-rate CEA'!H299*Parameter!$D$58</f>
        <v>1.8680994846790103E-5</v>
      </c>
      <c r="J301" s="12">
        <f t="shared" si="112"/>
        <v>1.1311465765444759E-5</v>
      </c>
      <c r="K301" s="12">
        <f>'Surv-rate CEA'!K299*Parameter!$D$57+'Surv-rate CEA'!J299*Parameter!$D$58</f>
        <v>1.5084765761027736E-2</v>
      </c>
      <c r="L301" s="12">
        <f t="shared" si="113"/>
        <v>9.1339253013571417E-3</v>
      </c>
      <c r="M301" s="12">
        <f>K301-'Surv-rate CEA'!J299*Parameter!$D$58</f>
        <v>8.3204919727882486E-4</v>
      </c>
      <c r="N301" s="12">
        <f t="shared" si="114"/>
        <v>5.038112845367228E-4</v>
      </c>
      <c r="O301" s="12">
        <f>'Surv-rate CEA'!N299*Parameter!$D$57+'Surv-rate CEA'!M299*Parameter!$D$58</f>
        <v>5.8392429984477964E-3</v>
      </c>
      <c r="P301" s="12">
        <f t="shared" si="115"/>
        <v>3.5357002030544692E-3</v>
      </c>
      <c r="Q301" s="12">
        <f>O301-'Surv-rate CEA'!M299*Parameter!$D$58</f>
        <v>1.8680994846790103E-5</v>
      </c>
      <c r="R301" s="12">
        <f t="shared" si="116"/>
        <v>1.1311465765444759E-5</v>
      </c>
      <c r="S301" s="12">
        <f>'Surv-rate CEA'!Q299*Parameter!$D$57+'Surv-rate CEA'!P299*Parameter!$D$58</f>
        <v>1.5084765761027736E-2</v>
      </c>
      <c r="T301" s="12">
        <f t="shared" si="117"/>
        <v>9.1339253013571417E-3</v>
      </c>
      <c r="U301" s="12">
        <f>S301-'Surv-rate CEA'!P299*Parameter!$D$58</f>
        <v>8.3204919727882486E-4</v>
      </c>
      <c r="V301" s="12">
        <f t="shared" si="118"/>
        <v>5.038112845367228E-4</v>
      </c>
      <c r="W301" s="12">
        <f>'Surv-rate CEA'!T299*UPFS+'Surv-rate CEA'!S299*UPD</f>
        <v>5.82161445401491E-3</v>
      </c>
      <c r="X301" s="12">
        <f t="shared" si="119"/>
        <v>3.5250260029659509E-3</v>
      </c>
      <c r="Y301" s="12">
        <f>W301-'Surv-rate CEA'!S299*UPD</f>
        <v>1.8680994846790103E-5</v>
      </c>
      <c r="Z301" s="12">
        <f t="shared" si="120"/>
        <v>1.1311465765444759E-5</v>
      </c>
      <c r="AA301" s="12">
        <f>'Surv-rate CEA'!W299*UPFS+'Surv-rate CEA'!V299*UPD</f>
        <v>1.8384075589488742E-2</v>
      </c>
      <c r="AB301" s="12">
        <f t="shared" si="121"/>
        <v>1.1131679194032974E-2</v>
      </c>
      <c r="AC301" s="12">
        <f>AA301-'Surv-rate CEA'!V299*UPD</f>
        <v>6.6432577144310452E-3</v>
      </c>
      <c r="AD301" s="12">
        <f t="shared" si="122"/>
        <v>4.0225364240023594E-3</v>
      </c>
      <c r="AE301" s="12">
        <f>'Surv-rate CEA'!Z299*UPFS+'Surv-rate CEA'!Y299*UPD</f>
        <v>1.5084765761027736E-2</v>
      </c>
      <c r="AF301" s="12">
        <f t="shared" si="123"/>
        <v>9.1339253013571417E-3</v>
      </c>
      <c r="AG301" s="12">
        <f>AE301-'Surv-rate CEA'!Y299*UPD</f>
        <v>8.3204919727882486E-4</v>
      </c>
      <c r="AH301" s="12">
        <f t="shared" si="124"/>
        <v>5.038112845367228E-4</v>
      </c>
      <c r="AI301" s="12">
        <f>'Surv-rate CEA'!AC299*UPFS+'Surv-rate CEA'!AB299*UPD</f>
        <v>7.3311574655052572E-3</v>
      </c>
      <c r="AJ301" s="12">
        <f t="shared" si="125"/>
        <v>4.4390642667725176E-3</v>
      </c>
      <c r="AK301" s="12">
        <f>AI301-'Surv-rate CEA'!AB299*UPD</f>
        <v>3.8127601701902665E-4</v>
      </c>
      <c r="AL301" s="12">
        <f t="shared" si="126"/>
        <v>2.3086514658703558E-4</v>
      </c>
      <c r="AM301" s="12">
        <f>'Surv-rate CEA'!AF299*UPFS+'Surv-rate CEA'!AE299*UPD</f>
        <v>4.7201534740840566E-2</v>
      </c>
      <c r="AN301" s="12">
        <f t="shared" si="127"/>
        <v>2.858084104601159E-2</v>
      </c>
      <c r="AO301" s="12">
        <f>AM301-'Surv-rate CEA'!AE299*UPD</f>
        <v>4.0469492492737277E-3</v>
      </c>
      <c r="AP301" s="12">
        <f t="shared" si="128"/>
        <v>2.4504545000459572E-3</v>
      </c>
      <c r="AQ301" s="42">
        <f>'Surv-rate CEA'!AI299*UPFS+'Surv-rate CEA'!AH299*UPD</f>
        <v>5.82161445401491E-3</v>
      </c>
      <c r="AR301" s="12">
        <f t="shared" si="129"/>
        <v>3.5250260029659509E-3</v>
      </c>
      <c r="AS301" s="42">
        <f>AQ301-'Surv-rate CEA'!AH299*UPD</f>
        <v>1.8680994846790103E-5</v>
      </c>
      <c r="AT301" s="12">
        <f t="shared" si="130"/>
        <v>1.1311465765444759E-5</v>
      </c>
      <c r="AU301" s="12">
        <f>'Surv-rate CEA'!AL299*UPFS+'Surv-rate CEA'!AK299*UPD</f>
        <v>1.4929881704438626E-2</v>
      </c>
      <c r="AV301" s="12">
        <f t="shared" si="131"/>
        <v>9.0401419821019603E-3</v>
      </c>
      <c r="AW301" s="12">
        <f>AU301-'Surv-rate CEA'!AK299*UPD</f>
        <v>1.0454782674486686E-2</v>
      </c>
      <c r="AX301" s="12">
        <f t="shared" si="132"/>
        <v>6.3304399619777858E-3</v>
      </c>
      <c r="AY301" s="12">
        <f>'Surv-rate CEA'!AO299*UPFS+'Surv-rate CEA'!AN299*UPD</f>
        <v>7.3311574655052572E-3</v>
      </c>
      <c r="AZ301" s="12">
        <f t="shared" si="133"/>
        <v>4.4390642667725176E-3</v>
      </c>
      <c r="BA301" s="12">
        <f>AY301-'Surv-rate CEA'!AN299*UPD</f>
        <v>3.8127601701902665E-4</v>
      </c>
      <c r="BB301" s="12">
        <f t="shared" si="134"/>
        <v>2.3086514658703558E-4</v>
      </c>
    </row>
    <row r="302" spans="1:54">
      <c r="A302" s="12">
        <v>297</v>
      </c>
      <c r="B302" s="12">
        <f t="shared" si="135"/>
        <v>17.030136986301368</v>
      </c>
      <c r="C302" s="12">
        <f>'Surv-rate CEA'!D300*Parameter!$D$57+'Surv-rate CEA'!E300*Parameter!$D$58</f>
        <v>1.6456936792185125E-2</v>
      </c>
      <c r="D302" s="12">
        <f t="shared" si="109"/>
        <v>9.9478517814177506E-3</v>
      </c>
      <c r="E302" s="12">
        <f>C302-'Surv-rate CEA'!E300*Parameter!$D$58</f>
        <v>3.5385950590492363E-4</v>
      </c>
      <c r="F302" s="12">
        <f t="shared" si="110"/>
        <v>2.1390019057857126E-4</v>
      </c>
      <c r="G302" s="12">
        <f>'Surv-rate CEA'!G300*Parameter!$D$57+'Surv-rate CEA'!H300*Parameter!$D$58</f>
        <v>5.7773245360017728E-3</v>
      </c>
      <c r="H302" s="12">
        <f t="shared" si="111"/>
        <v>3.4922640162648811E-3</v>
      </c>
      <c r="I302" s="12">
        <f>G302-'Surv-rate CEA'!H300*Parameter!$D$58</f>
        <v>1.8388805221466152E-5</v>
      </c>
      <c r="J302" s="12">
        <f t="shared" si="112"/>
        <v>1.1115623222626297E-5</v>
      </c>
      <c r="K302" s="12">
        <f>'Surv-rate CEA'!K300*Parameter!$D$57+'Surv-rate CEA'!J300*Parameter!$D$58</f>
        <v>1.4992718146594633E-2</v>
      </c>
      <c r="L302" s="12">
        <f t="shared" si="113"/>
        <v>9.0627642195065129E-3</v>
      </c>
      <c r="M302" s="12">
        <f>K302-'Surv-rate CEA'!J300*Parameter!$D$58</f>
        <v>8.2369656266640008E-4</v>
      </c>
      <c r="N302" s="12">
        <f t="shared" si="114"/>
        <v>4.9790622773490266E-4</v>
      </c>
      <c r="O302" s="12">
        <f>'Surv-rate CEA'!N300*Parameter!$D$57+'Surv-rate CEA'!M300*Parameter!$D$58</f>
        <v>5.7946773521966779E-3</v>
      </c>
      <c r="P302" s="12">
        <f t="shared" si="115"/>
        <v>3.5027534071932751E-3</v>
      </c>
      <c r="Q302" s="12">
        <f>O302-'Surv-rate CEA'!M300*Parameter!$D$58</f>
        <v>1.8388805221466152E-5</v>
      </c>
      <c r="R302" s="12">
        <f t="shared" si="116"/>
        <v>1.1115623222626297E-5</v>
      </c>
      <c r="S302" s="12">
        <f>'Surv-rate CEA'!Q300*Parameter!$D$57+'Surv-rate CEA'!P300*Parameter!$D$58</f>
        <v>1.4992718146594633E-2</v>
      </c>
      <c r="T302" s="12">
        <f t="shared" si="117"/>
        <v>9.0627642195065129E-3</v>
      </c>
      <c r="U302" s="12">
        <f>S302-'Surv-rate CEA'!P300*Parameter!$D$58</f>
        <v>8.2369656266640008E-4</v>
      </c>
      <c r="V302" s="12">
        <f t="shared" si="118"/>
        <v>4.9790622773490266E-4</v>
      </c>
      <c r="W302" s="12">
        <f>'Surv-rate CEA'!T300*UPFS+'Surv-rate CEA'!S300*UPD</f>
        <v>5.7773245360017728E-3</v>
      </c>
      <c r="X302" s="12">
        <f t="shared" si="119"/>
        <v>3.4922640162648811E-3</v>
      </c>
      <c r="Y302" s="12">
        <f>W302-'Surv-rate CEA'!S300*UPD</f>
        <v>1.8388805221466152E-5</v>
      </c>
      <c r="Z302" s="12">
        <f t="shared" si="120"/>
        <v>1.1115623222626297E-5</v>
      </c>
      <c r="AA302" s="12">
        <f>'Surv-rate CEA'!W300*UPFS+'Surv-rate CEA'!V300*UPD</f>
        <v>1.8276990053783124E-2</v>
      </c>
      <c r="AB302" s="12">
        <f t="shared" si="121"/>
        <v>1.104803344397725E-2</v>
      </c>
      <c r="AC302" s="12">
        <f>AA302-'Surv-rate CEA'!V300*UPD</f>
        <v>6.5970246425988473E-3</v>
      </c>
      <c r="AD302" s="12">
        <f t="shared" si="122"/>
        <v>3.9877544753102257E-3</v>
      </c>
      <c r="AE302" s="12">
        <f>'Surv-rate CEA'!Z300*UPFS+'Surv-rate CEA'!Y300*UPD</f>
        <v>1.4992718146594633E-2</v>
      </c>
      <c r="AF302" s="12">
        <f t="shared" si="123"/>
        <v>9.0627642195065129E-3</v>
      </c>
      <c r="AG302" s="12">
        <f>AE302-'Surv-rate CEA'!Y300*UPD</f>
        <v>8.2369656266640008E-4</v>
      </c>
      <c r="AH302" s="12">
        <f t="shared" si="124"/>
        <v>4.9790622773490266E-4</v>
      </c>
      <c r="AI302" s="12">
        <f>'Surv-rate CEA'!AC300*UPFS+'Surv-rate CEA'!AB300*UPD</f>
        <v>7.2779759179687877E-3</v>
      </c>
      <c r="AJ302" s="12">
        <f t="shared" si="125"/>
        <v>4.3993743559288534E-3</v>
      </c>
      <c r="AK302" s="12">
        <f>AI302-'Surv-rate CEA'!AB300*UPD</f>
        <v>3.7700845998377228E-4</v>
      </c>
      <c r="AL302" s="12">
        <f t="shared" si="126"/>
        <v>2.2789321777307237E-4</v>
      </c>
      <c r="AM302" s="12">
        <f>'Surv-rate CEA'!AF300*UPFS+'Surv-rate CEA'!AE300*UPD</f>
        <v>4.6999356838722993E-2</v>
      </c>
      <c r="AN302" s="12">
        <f t="shared" si="127"/>
        <v>2.8410064494845733E-2</v>
      </c>
      <c r="AO302" s="12">
        <f>AM302-'Surv-rate CEA'!AE300*UPD</f>
        <v>4.0158083559998919E-3</v>
      </c>
      <c r="AP302" s="12">
        <f t="shared" si="128"/>
        <v>2.4274667158614939E-3</v>
      </c>
      <c r="AQ302" s="42">
        <f>'Surv-rate CEA'!AI300*UPFS+'Surv-rate CEA'!AH300*UPD</f>
        <v>5.7773245360017728E-3</v>
      </c>
      <c r="AR302" s="12">
        <f t="shared" si="129"/>
        <v>3.4922640162648811E-3</v>
      </c>
      <c r="AS302" s="42">
        <f>AQ302-'Surv-rate CEA'!AH300*UPD</f>
        <v>1.8388805221466152E-5</v>
      </c>
      <c r="AT302" s="12">
        <f t="shared" si="130"/>
        <v>1.1115623222626297E-5</v>
      </c>
      <c r="AU302" s="12">
        <f>'Surv-rate CEA'!AL300*UPFS+'Surv-rate CEA'!AK300*UPD</f>
        <v>1.4837758525936754E-2</v>
      </c>
      <c r="AV302" s="12">
        <f t="shared" si="131"/>
        <v>8.9690945798964663E-3</v>
      </c>
      <c r="AW302" s="12">
        <f>AU302-'Surv-rate CEA'!AK300*UPD</f>
        <v>1.0389063823689532E-2</v>
      </c>
      <c r="AX302" s="12">
        <f t="shared" si="132"/>
        <v>6.2799577084618622E-3</v>
      </c>
      <c r="AY302" s="12">
        <f>'Surv-rate CEA'!AO300*UPFS+'Surv-rate CEA'!AN300*UPD</f>
        <v>7.2779759179687877E-3</v>
      </c>
      <c r="AZ302" s="12">
        <f t="shared" si="133"/>
        <v>4.3993743559288534E-3</v>
      </c>
      <c r="BA302" s="12">
        <f>AY302-'Surv-rate CEA'!AN300*UPD</f>
        <v>3.7700845998377228E-4</v>
      </c>
      <c r="BB302" s="12">
        <f t="shared" si="134"/>
        <v>2.2789321777307237E-4</v>
      </c>
    </row>
    <row r="303" spans="1:54">
      <c r="A303" s="12">
        <v>298</v>
      </c>
      <c r="B303" s="12">
        <f t="shared" si="135"/>
        <v>17.087671232876712</v>
      </c>
      <c r="C303" s="12">
        <f>'Surv-rate CEA'!D301*Parameter!$D$57+'Surv-rate CEA'!E301*Parameter!$D$58</f>
        <v>1.6359346804974879E-2</v>
      </c>
      <c r="D303" s="12">
        <f t="shared" si="109"/>
        <v>9.8720576736470219E-3</v>
      </c>
      <c r="E303" s="12">
        <f>C303-'Surv-rate CEA'!E301*Parameter!$D$58</f>
        <v>3.4987583222064605E-4</v>
      </c>
      <c r="F303" s="12">
        <f t="shared" si="110"/>
        <v>2.1113278149021859E-4</v>
      </c>
      <c r="G303" s="12">
        <f>'Surv-rate CEA'!G301*Parameter!$D$57+'Surv-rate CEA'!H301*Parameter!$D$58</f>
        <v>5.7334781609801122E-3</v>
      </c>
      <c r="H303" s="12">
        <f t="shared" si="111"/>
        <v>3.4598708463457043E-3</v>
      </c>
      <c r="I303" s="12">
        <f>G303-'Surv-rate CEA'!H301*Parameter!$D$58</f>
        <v>1.8101912194428034E-5</v>
      </c>
      <c r="J303" s="12">
        <f t="shared" si="112"/>
        <v>1.0923609806495712E-5</v>
      </c>
      <c r="K303" s="12">
        <f>'Surv-rate CEA'!K301*Parameter!$D$57+'Surv-rate CEA'!J301*Parameter!$D$58</f>
        <v>1.4901454877336566E-2</v>
      </c>
      <c r="L303" s="12">
        <f t="shared" si="113"/>
        <v>8.9922919126318498E-3</v>
      </c>
      <c r="M303" s="12">
        <f>K303-'Surv-rate CEA'!J301*Parameter!$D$58</f>
        <v>8.1544872135146107E-4</v>
      </c>
      <c r="N303" s="12">
        <f t="shared" si="114"/>
        <v>4.9208302159321478E-4</v>
      </c>
      <c r="O303" s="12">
        <f>'Surv-rate CEA'!N301*Parameter!$D$57+'Surv-rate CEA'!M301*Parameter!$D$58</f>
        <v>5.7505602471354172E-3</v>
      </c>
      <c r="P303" s="12">
        <f t="shared" si="115"/>
        <v>3.4701790415152143E-3</v>
      </c>
      <c r="Q303" s="12">
        <f>O303-'Surv-rate CEA'!M301*Parameter!$D$58</f>
        <v>1.8101912194428034E-5</v>
      </c>
      <c r="R303" s="12">
        <f t="shared" si="116"/>
        <v>1.0923609806495712E-5</v>
      </c>
      <c r="S303" s="12">
        <f>'Surv-rate CEA'!Q301*Parameter!$D$57+'Surv-rate CEA'!P301*Parameter!$D$58</f>
        <v>1.4901454877336566E-2</v>
      </c>
      <c r="T303" s="12">
        <f t="shared" si="117"/>
        <v>8.9922919126318498E-3</v>
      </c>
      <c r="U303" s="12">
        <f>S303-'Surv-rate CEA'!P301*Parameter!$D$58</f>
        <v>8.1544872135146107E-4</v>
      </c>
      <c r="V303" s="12">
        <f t="shared" si="118"/>
        <v>4.9208302159321478E-4</v>
      </c>
      <c r="W303" s="12">
        <f>'Surv-rate CEA'!T301*UPFS+'Surv-rate CEA'!S301*UPD</f>
        <v>5.7334781609801122E-3</v>
      </c>
      <c r="X303" s="12">
        <f t="shared" si="119"/>
        <v>3.4598708463457043E-3</v>
      </c>
      <c r="Y303" s="12">
        <f>W303-'Surv-rate CEA'!S301*UPD</f>
        <v>1.8101912194428034E-5</v>
      </c>
      <c r="Z303" s="12">
        <f t="shared" si="120"/>
        <v>1.0923609806495712E-5</v>
      </c>
      <c r="AA303" s="12">
        <f>'Surv-rate CEA'!W301*UPFS+'Surv-rate CEA'!V301*UPD</f>
        <v>1.8170787310637801E-2</v>
      </c>
      <c r="AB303" s="12">
        <f t="shared" si="121"/>
        <v>1.0965172536817877E-2</v>
      </c>
      <c r="AC303" s="12">
        <f>AA303-'Surv-rate CEA'!V301*UPD</f>
        <v>6.5512297959204342E-3</v>
      </c>
      <c r="AD303" s="12">
        <f t="shared" si="122"/>
        <v>3.9533435625298888E-3</v>
      </c>
      <c r="AE303" s="12">
        <f>'Surv-rate CEA'!Z301*UPFS+'Surv-rate CEA'!Y301*UPD</f>
        <v>1.4901454877336566E-2</v>
      </c>
      <c r="AF303" s="12">
        <f t="shared" si="123"/>
        <v>8.9922919126318498E-3</v>
      </c>
      <c r="AG303" s="12">
        <f>AE303-'Surv-rate CEA'!Y301*UPD</f>
        <v>8.1544872135146107E-4</v>
      </c>
      <c r="AH303" s="12">
        <f t="shared" si="124"/>
        <v>4.9208302159321478E-4</v>
      </c>
      <c r="AI303" s="12">
        <f>'Surv-rate CEA'!AC301*UPFS+'Surv-rate CEA'!AB301*UPD</f>
        <v>7.2253084953920223E-3</v>
      </c>
      <c r="AJ303" s="12">
        <f t="shared" si="125"/>
        <v>4.3601167593507323E-3</v>
      </c>
      <c r="AK303" s="12">
        <f>AI303-'Surv-rate CEA'!AB301*UPD</f>
        <v>3.7279935120385858E-4</v>
      </c>
      <c r="AL303" s="12">
        <f t="shared" si="126"/>
        <v>2.2496599281479287E-4</v>
      </c>
      <c r="AM303" s="12">
        <f>'Surv-rate CEA'!AF301*UPFS+'Surv-rate CEA'!AE301*UPD</f>
        <v>4.6798536483736781E-2</v>
      </c>
      <c r="AN303" s="12">
        <f t="shared" si="127"/>
        <v>2.8240605001981511E-2</v>
      </c>
      <c r="AO303" s="12">
        <f>AM303-'Surv-rate CEA'!AE301*UPD</f>
        <v>3.9849854523177491E-3</v>
      </c>
      <c r="AP303" s="12">
        <f t="shared" si="128"/>
        <v>2.4047418691534729E-3</v>
      </c>
      <c r="AQ303" s="42">
        <f>'Surv-rate CEA'!AI301*UPFS+'Surv-rate CEA'!AH301*UPD</f>
        <v>5.7334781609801122E-3</v>
      </c>
      <c r="AR303" s="12">
        <f t="shared" si="129"/>
        <v>3.4598708463457043E-3</v>
      </c>
      <c r="AS303" s="42">
        <f>AQ303-'Surv-rate CEA'!AH301*UPD</f>
        <v>1.8101912194428034E-5</v>
      </c>
      <c r="AT303" s="12">
        <f t="shared" si="130"/>
        <v>1.0923609806495712E-5</v>
      </c>
      <c r="AU303" s="12">
        <f>'Surv-rate CEA'!AL301*UPFS+'Surv-rate CEA'!AK301*UPD</f>
        <v>1.4746426254762348E-2</v>
      </c>
      <c r="AV303" s="12">
        <f t="shared" si="131"/>
        <v>8.8987397970514571E-3</v>
      </c>
      <c r="AW303" s="12">
        <f>AU303-'Surv-rate CEA'!AK301*UPD</f>
        <v>1.0323923810080349E-2</v>
      </c>
      <c r="AX303" s="12">
        <f t="shared" si="132"/>
        <v>6.229978035581318E-3</v>
      </c>
      <c r="AY303" s="12">
        <f>'Surv-rate CEA'!AO301*UPFS+'Surv-rate CEA'!AN301*UPD</f>
        <v>7.2253084953920223E-3</v>
      </c>
      <c r="AZ303" s="12">
        <f t="shared" si="133"/>
        <v>4.3601167593507323E-3</v>
      </c>
      <c r="BA303" s="12">
        <f>AY303-'Surv-rate CEA'!AN301*UPD</f>
        <v>3.7279935120385858E-4</v>
      </c>
      <c r="BB303" s="12">
        <f t="shared" si="134"/>
        <v>2.2496599281479287E-4</v>
      </c>
    </row>
    <row r="304" spans="1:54">
      <c r="A304" s="12">
        <v>299</v>
      </c>
      <c r="B304" s="12">
        <f t="shared" si="135"/>
        <v>17.145205479452056</v>
      </c>
      <c r="C304" s="12">
        <f>'Surv-rate CEA'!D302*Parameter!$D$57+'Surv-rate CEA'!E302*Parameter!$D$58</f>
        <v>1.6262570710559251E-2</v>
      </c>
      <c r="D304" s="12">
        <f t="shared" si="109"/>
        <v>9.7969827316589826E-3</v>
      </c>
      <c r="E304" s="12">
        <f>C304-'Surv-rate CEA'!E302*Parameter!$D$58</f>
        <v>3.4594694546384239E-4</v>
      </c>
      <c r="F304" s="12">
        <f t="shared" si="110"/>
        <v>2.0840716459291471E-4</v>
      </c>
      <c r="G304" s="12">
        <f>'Surv-rate CEA'!G302*Parameter!$D$57+'Surv-rate CEA'!H302*Parameter!$D$58</f>
        <v>5.6900697581968619E-3</v>
      </c>
      <c r="H304" s="12">
        <f t="shared" si="111"/>
        <v>3.427841523652483E-3</v>
      </c>
      <c r="I304" s="12">
        <f>G304-'Surv-rate CEA'!H302*Parameter!$D$58</f>
        <v>1.7820206240347705E-5</v>
      </c>
      <c r="J304" s="12">
        <f t="shared" si="112"/>
        <v>1.0735341657757156E-5</v>
      </c>
      <c r="K304" s="12">
        <f>'Surv-rate CEA'!K302*Parameter!$D$57+'Surv-rate CEA'!J302*Parameter!$D$58</f>
        <v>1.481096724196097E-2</v>
      </c>
      <c r="L304" s="12">
        <f t="shared" si="113"/>
        <v>8.922500193308527E-3</v>
      </c>
      <c r="M304" s="12">
        <f>K304-'Surv-rate CEA'!J302*Parameter!$D$58</f>
        <v>8.0730408524745147E-4</v>
      </c>
      <c r="N304" s="12">
        <f t="shared" si="114"/>
        <v>4.8634034084363086E-4</v>
      </c>
      <c r="O304" s="12">
        <f>'Surv-rate CEA'!N302*Parameter!$D$57+'Surv-rate CEA'!M302*Parameter!$D$58</f>
        <v>5.7068860091560626E-3</v>
      </c>
      <c r="P304" s="12">
        <f t="shared" si="115"/>
        <v>3.437972057329521E-3</v>
      </c>
      <c r="Q304" s="12">
        <f>O304-'Surv-rate CEA'!M302*Parameter!$D$58</f>
        <v>1.7820206240347705E-5</v>
      </c>
      <c r="R304" s="12">
        <f t="shared" si="116"/>
        <v>1.0735341657757156E-5</v>
      </c>
      <c r="S304" s="12">
        <f>'Surv-rate CEA'!Q302*Parameter!$D$57+'Surv-rate CEA'!P302*Parameter!$D$58</f>
        <v>1.481096724196097E-2</v>
      </c>
      <c r="T304" s="12">
        <f t="shared" si="117"/>
        <v>8.922500193308527E-3</v>
      </c>
      <c r="U304" s="12">
        <f>S304-'Surv-rate CEA'!P302*Parameter!$D$58</f>
        <v>8.0730408524745147E-4</v>
      </c>
      <c r="V304" s="12">
        <f t="shared" si="118"/>
        <v>4.8634034084363086E-4</v>
      </c>
      <c r="W304" s="12">
        <f>'Surv-rate CEA'!T302*UPFS+'Surv-rate CEA'!S302*UPD</f>
        <v>5.6900697581968619E-3</v>
      </c>
      <c r="X304" s="12">
        <f t="shared" si="119"/>
        <v>3.427841523652483E-3</v>
      </c>
      <c r="Y304" s="12">
        <f>W304-'Surv-rate CEA'!S302*UPD</f>
        <v>1.7820206240347705E-5</v>
      </c>
      <c r="Z304" s="12">
        <f t="shared" si="120"/>
        <v>1.0735341657757156E-5</v>
      </c>
      <c r="AA304" s="12">
        <f>'Surv-rate CEA'!W302*UPFS+'Surv-rate CEA'!V302*UPD</f>
        <v>1.8065457796566649E-2</v>
      </c>
      <c r="AB304" s="12">
        <f t="shared" si="121"/>
        <v>1.088308738037095E-2</v>
      </c>
      <c r="AC304" s="12">
        <f>AA304-'Surv-rate CEA'!V302*UPD</f>
        <v>6.5058678558910892E-3</v>
      </c>
      <c r="AD304" s="12">
        <f t="shared" si="122"/>
        <v>3.9192988718096946E-3</v>
      </c>
      <c r="AE304" s="12">
        <f>'Surv-rate CEA'!Z302*UPFS+'Surv-rate CEA'!Y302*UPD</f>
        <v>1.481096724196097E-2</v>
      </c>
      <c r="AF304" s="12">
        <f t="shared" si="123"/>
        <v>8.922500193308527E-3</v>
      </c>
      <c r="AG304" s="12">
        <f>AE304-'Surv-rate CEA'!Y302*UPD</f>
        <v>8.0730408524745147E-4</v>
      </c>
      <c r="AH304" s="12">
        <f t="shared" si="124"/>
        <v>4.8634034084363086E-4</v>
      </c>
      <c r="AI304" s="12">
        <f>'Surv-rate CEA'!AC302*UPFS+'Surv-rate CEA'!AB302*UPD</f>
        <v>7.1731489125935969E-3</v>
      </c>
      <c r="AJ304" s="12">
        <f t="shared" si="125"/>
        <v>4.3212858089323077E-3</v>
      </c>
      <c r="AK304" s="12">
        <f>AI304-'Surv-rate CEA'!AB302*UPD</f>
        <v>3.6864773855157639E-4</v>
      </c>
      <c r="AL304" s="12">
        <f t="shared" si="126"/>
        <v>2.220826948540124E-4</v>
      </c>
      <c r="AM304" s="12">
        <f>'Surv-rate CEA'!AF302*UPFS+'Surv-rate CEA'!AE302*UPD</f>
        <v>4.6599060967025971E-2</v>
      </c>
      <c r="AN304" s="12">
        <f t="shared" si="127"/>
        <v>2.8072449536471721E-2</v>
      </c>
      <c r="AO304" s="12">
        <f>AM304-'Surv-rate CEA'!AE302*UPD</f>
        <v>3.9544764503836594E-3</v>
      </c>
      <c r="AP304" s="12">
        <f t="shared" si="128"/>
        <v>2.3822763440472404E-3</v>
      </c>
      <c r="AQ304" s="42">
        <f>'Surv-rate CEA'!AI302*UPFS+'Surv-rate CEA'!AH302*UPD</f>
        <v>5.6900697581968619E-3</v>
      </c>
      <c r="AR304" s="12">
        <f t="shared" si="129"/>
        <v>3.427841523652483E-3</v>
      </c>
      <c r="AS304" s="42">
        <f>AQ304-'Surv-rate CEA'!AH302*UPD</f>
        <v>1.7820206240347705E-5</v>
      </c>
      <c r="AT304" s="12">
        <f t="shared" si="130"/>
        <v>1.0735341657757156E-5</v>
      </c>
      <c r="AU304" s="12">
        <f>'Surv-rate CEA'!AL302*UPFS+'Surv-rate CEA'!AK302*UPD</f>
        <v>1.4655876061916664E-2</v>
      </c>
      <c r="AV304" s="12">
        <f t="shared" si="131"/>
        <v>8.829069355111456E-3</v>
      </c>
      <c r="AW304" s="12">
        <f>AU304-'Surv-rate CEA'!AK302*UPD</f>
        <v>1.0259355988613782E-2</v>
      </c>
      <c r="AX304" s="12">
        <f t="shared" si="132"/>
        <v>6.1804947844518827E-3</v>
      </c>
      <c r="AY304" s="12">
        <f>'Surv-rate CEA'!AO302*UPFS+'Surv-rate CEA'!AN302*UPD</f>
        <v>7.1731489125935969E-3</v>
      </c>
      <c r="AZ304" s="12">
        <f t="shared" si="133"/>
        <v>4.3212858089323077E-3</v>
      </c>
      <c r="BA304" s="12">
        <f>AY304-'Surv-rate CEA'!AN302*UPD</f>
        <v>3.6864773855157639E-4</v>
      </c>
      <c r="BB304" s="12">
        <f t="shared" si="134"/>
        <v>2.220826948540124E-4</v>
      </c>
    </row>
    <row r="305" spans="1:54">
      <c r="A305" s="12">
        <v>300</v>
      </c>
      <c r="B305" s="12">
        <f t="shared" si="135"/>
        <v>17.202739726027396</v>
      </c>
      <c r="C305" s="12">
        <f>'Surv-rate CEA'!D303*Parameter!$D$57+'Surv-rate CEA'!E303*Parameter!$D$58</f>
        <v>1.6166599621833085E-2</v>
      </c>
      <c r="D305" s="12">
        <f t="shared" si="109"/>
        <v>9.7226185524295437E-3</v>
      </c>
      <c r="E305" s="12">
        <f>C305-'Surv-rate CEA'!E303*Parameter!$D$58</f>
        <v>3.4207195053120865E-4</v>
      </c>
      <c r="F305" s="12">
        <f t="shared" si="110"/>
        <v>2.0572261145188078E-4</v>
      </c>
      <c r="G305" s="12">
        <f>'Surv-rate CEA'!G303*Parameter!$D$57+'Surv-rate CEA'!H303*Parameter!$D$58</f>
        <v>5.6470938415806946E-3</v>
      </c>
      <c r="H305" s="12">
        <f t="shared" si="111"/>
        <v>3.39617115755834E-3</v>
      </c>
      <c r="I305" s="12">
        <f>G305-'Surv-rate CEA'!H303*Parameter!$D$58</f>
        <v>1.7543580383668281E-5</v>
      </c>
      <c r="J305" s="12">
        <f t="shared" si="112"/>
        <v>1.0550736957939944E-5</v>
      </c>
      <c r="K305" s="12">
        <f>'Surv-rate CEA'!K303*Parameter!$D$57+'Surv-rate CEA'!J303*Parameter!$D$58</f>
        <v>1.4721246649391726E-2</v>
      </c>
      <c r="L305" s="12">
        <f t="shared" si="113"/>
        <v>8.8533809914467503E-3</v>
      </c>
      <c r="M305" s="12">
        <f>K305-'Surv-rate CEA'!J303*Parameter!$D$58</f>
        <v>7.992610945908845E-4</v>
      </c>
      <c r="N305" s="12">
        <f t="shared" si="114"/>
        <v>4.806768849529631E-4</v>
      </c>
      <c r="O305" s="12">
        <f>'Surv-rate CEA'!N303*Parameter!$D$57+'Surv-rate CEA'!M303*Parameter!$D$58</f>
        <v>5.6636490512385227E-3</v>
      </c>
      <c r="P305" s="12">
        <f t="shared" si="115"/>
        <v>3.4061274868003397E-3</v>
      </c>
      <c r="Q305" s="12">
        <f>O305-'Surv-rate CEA'!M303*Parameter!$D$58</f>
        <v>1.7543580383668281E-5</v>
      </c>
      <c r="R305" s="12">
        <f t="shared" si="116"/>
        <v>1.0550736957939944E-5</v>
      </c>
      <c r="S305" s="12">
        <f>'Surv-rate CEA'!Q303*Parameter!$D$57+'Surv-rate CEA'!P303*Parameter!$D$58</f>
        <v>1.4721246649391726E-2</v>
      </c>
      <c r="T305" s="12">
        <f t="shared" si="117"/>
        <v>8.8533809914467503E-3</v>
      </c>
      <c r="U305" s="12">
        <f>S305-'Surv-rate CEA'!P303*Parameter!$D$58</f>
        <v>7.992610945908845E-4</v>
      </c>
      <c r="V305" s="12">
        <f t="shared" si="118"/>
        <v>4.806768849529631E-4</v>
      </c>
      <c r="W305" s="12">
        <f>'Surv-rate CEA'!T303*UPFS+'Surv-rate CEA'!S303*UPD</f>
        <v>5.6470938415806946E-3</v>
      </c>
      <c r="X305" s="12">
        <f t="shared" si="119"/>
        <v>3.39617115755834E-3</v>
      </c>
      <c r="Y305" s="12">
        <f>W305-'Surv-rate CEA'!S303*UPD</f>
        <v>1.7543580383668281E-5</v>
      </c>
      <c r="Z305" s="12">
        <f t="shared" si="120"/>
        <v>1.0550736957939944E-5</v>
      </c>
      <c r="AA305" s="12">
        <f>'Surv-rate CEA'!W303*UPFS+'Surv-rate CEA'!V303*UPD</f>
        <v>1.796099207749376E-2</v>
      </c>
      <c r="AB305" s="12">
        <f t="shared" si="121"/>
        <v>1.0801769010030096E-2</v>
      </c>
      <c r="AC305" s="12">
        <f>AA305-'Surv-rate CEA'!V303*UPD</f>
        <v>6.4609335831663506E-3</v>
      </c>
      <c r="AD305" s="12">
        <f t="shared" si="122"/>
        <v>3.8856156638451835E-3</v>
      </c>
      <c r="AE305" s="12">
        <f>'Surv-rate CEA'!Z303*UPFS+'Surv-rate CEA'!Y303*UPD</f>
        <v>1.4721246649391726E-2</v>
      </c>
      <c r="AF305" s="12">
        <f t="shared" si="123"/>
        <v>8.8533809914467503E-3</v>
      </c>
      <c r="AG305" s="12">
        <f>AE305-'Surv-rate CEA'!Y303*UPD</f>
        <v>7.992610945908845E-4</v>
      </c>
      <c r="AH305" s="12">
        <f t="shared" si="124"/>
        <v>4.806768849529631E-4</v>
      </c>
      <c r="AI305" s="12">
        <f>'Surv-rate CEA'!AC303*UPFS+'Surv-rate CEA'!AB303*UPD</f>
        <v>7.1214909779252515E-3</v>
      </c>
      <c r="AJ305" s="12">
        <f t="shared" si="125"/>
        <v>4.2828759245962444E-3</v>
      </c>
      <c r="AK305" s="12">
        <f>AI305-'Surv-rate CEA'!AB303*UPD</f>
        <v>3.6455268794278323E-4</v>
      </c>
      <c r="AL305" s="12">
        <f t="shared" si="126"/>
        <v>2.1924256244608303E-4</v>
      </c>
      <c r="AM305" s="12">
        <f>'Surv-rate CEA'!AF303*UPFS+'Surv-rate CEA'!AE303*UPD</f>
        <v>4.6400917733927183E-2</v>
      </c>
      <c r="AN305" s="12">
        <f t="shared" si="127"/>
        <v>2.7905585228966297E-2</v>
      </c>
      <c r="AO305" s="12">
        <f>AM305-'Surv-rate CEA'!AE303*UPD</f>
        <v>3.9242773260594402E-3</v>
      </c>
      <c r="AP305" s="12">
        <f t="shared" si="128"/>
        <v>2.360066583432708E-3</v>
      </c>
      <c r="AQ305" s="42">
        <f>'Surv-rate CEA'!AI303*UPFS+'Surv-rate CEA'!AH303*UPD</f>
        <v>5.6470938415806946E-3</v>
      </c>
      <c r="AR305" s="12">
        <f t="shared" si="129"/>
        <v>3.39617115755834E-3</v>
      </c>
      <c r="AS305" s="42">
        <f>AQ305-'Surv-rate CEA'!AH303*UPD</f>
        <v>1.7543580383668281E-5</v>
      </c>
      <c r="AT305" s="12">
        <f t="shared" si="130"/>
        <v>1.0550736957939944E-5</v>
      </c>
      <c r="AU305" s="12">
        <f>'Surv-rate CEA'!AL303*UPFS+'Surv-rate CEA'!AK303*UPD</f>
        <v>1.4566099240657316E-2</v>
      </c>
      <c r="AV305" s="12">
        <f t="shared" si="131"/>
        <v>8.760075094733295E-3</v>
      </c>
      <c r="AW305" s="12">
        <f>AU305-'Surv-rate CEA'!AK303*UPD</f>
        <v>1.019535380891233E-2</v>
      </c>
      <c r="AX305" s="12">
        <f t="shared" si="132"/>
        <v>6.1315018872147142E-3</v>
      </c>
      <c r="AY305" s="12">
        <f>'Surv-rate CEA'!AO303*UPFS+'Surv-rate CEA'!AN303*UPD</f>
        <v>7.1214909779252515E-3</v>
      </c>
      <c r="AZ305" s="12">
        <f t="shared" si="133"/>
        <v>4.2828759245962444E-3</v>
      </c>
      <c r="BA305" s="12">
        <f>AY305-'Surv-rate CEA'!AN303*UPD</f>
        <v>3.6455268794278323E-4</v>
      </c>
      <c r="BB305" s="12">
        <f t="shared" si="134"/>
        <v>2.1924256244608303E-4</v>
      </c>
    </row>
    <row r="306" spans="1:54">
      <c r="A306" s="12">
        <v>301</v>
      </c>
      <c r="B306" s="12">
        <f t="shared" si="135"/>
        <v>17.260273972602739</v>
      </c>
      <c r="C306" s="12">
        <f>'Surv-rate CEA'!D304*Parameter!$D$57+'Surv-rate CEA'!E304*Parameter!$D$58</f>
        <v>1.6071424772631359E-2</v>
      </c>
      <c r="D306" s="12">
        <f t="shared" si="109"/>
        <v>9.648956851604119E-3</v>
      </c>
      <c r="E306" s="12">
        <f>C306-'Surv-rate CEA'!E304*Parameter!$D$58</f>
        <v>3.3824996931641413E-4</v>
      </c>
      <c r="F306" s="12">
        <f t="shared" si="110"/>
        <v>2.0307840811652721E-4</v>
      </c>
      <c r="G306" s="12">
        <f>'Surv-rate CEA'!G304*Parameter!$D$57+'Surv-rate CEA'!H304*Parameter!$D$58</f>
        <v>5.604545008225369E-3</v>
      </c>
      <c r="H306" s="12">
        <f t="shared" si="111"/>
        <v>3.3648549349110193E-3</v>
      </c>
      <c r="I306" s="12">
        <f>G306-'Surv-rate CEA'!H304*Parameter!$D$58</f>
        <v>1.7271930132508467E-5</v>
      </c>
      <c r="J306" s="12">
        <f t="shared" si="112"/>
        <v>1.0369715874618673E-5</v>
      </c>
      <c r="K306" s="12">
        <f>'Surv-rate CEA'!K304*Parameter!$D$57+'Surv-rate CEA'!J304*Parameter!$D$58</f>
        <v>1.4632284626777837E-2</v>
      </c>
      <c r="L306" s="12">
        <f t="shared" si="113"/>
        <v>8.7849263523045642E-3</v>
      </c>
      <c r="M306" s="12">
        <f>K306-'Surv-rate CEA'!J304*Parameter!$D$58</f>
        <v>7.9131821735883498E-4</v>
      </c>
      <c r="N306" s="12">
        <f t="shared" si="114"/>
        <v>4.7509137759747929E-4</v>
      </c>
      <c r="O306" s="12">
        <f>'Surv-rate CEA'!N304*Parameter!$D$57+'Surv-rate CEA'!M304*Parameter!$D$58</f>
        <v>5.620843871871538E-3</v>
      </c>
      <c r="P306" s="12">
        <f t="shared" si="115"/>
        <v>3.3746404414405884E-3</v>
      </c>
      <c r="Q306" s="12">
        <f>O306-'Surv-rate CEA'!M304*Parameter!$D$58</f>
        <v>1.7271930132508467E-5</v>
      </c>
      <c r="R306" s="12">
        <f t="shared" si="116"/>
        <v>1.0369715874618673E-5</v>
      </c>
      <c r="S306" s="12">
        <f>'Surv-rate CEA'!Q304*Parameter!$D$57+'Surv-rate CEA'!P304*Parameter!$D$58</f>
        <v>1.4632284626777837E-2</v>
      </c>
      <c r="T306" s="12">
        <f t="shared" si="117"/>
        <v>8.7849263523045642E-3</v>
      </c>
      <c r="U306" s="12">
        <f>S306-'Surv-rate CEA'!P304*Parameter!$D$58</f>
        <v>7.9131821735883498E-4</v>
      </c>
      <c r="V306" s="12">
        <f t="shared" si="118"/>
        <v>4.7509137759747929E-4</v>
      </c>
      <c r="W306" s="12">
        <f>'Surv-rate CEA'!T304*UPFS+'Surv-rate CEA'!S304*UPD</f>
        <v>5.604545008225369E-3</v>
      </c>
      <c r="X306" s="12">
        <f t="shared" si="119"/>
        <v>3.3648549349110193E-3</v>
      </c>
      <c r="Y306" s="12">
        <f>W306-'Surv-rate CEA'!S304*UPD</f>
        <v>1.7271930132508467E-5</v>
      </c>
      <c r="Z306" s="12">
        <f t="shared" si="120"/>
        <v>1.0369715874618673E-5</v>
      </c>
      <c r="AA306" s="12">
        <f>'Surv-rate CEA'!W304*UPFS+'Surv-rate CEA'!V304*UPD</f>
        <v>1.7857380846643935E-2</v>
      </c>
      <c r="AB306" s="12">
        <f t="shared" si="121"/>
        <v>1.0721208586643423E-2</v>
      </c>
      <c r="AC306" s="12">
        <f>AA306-'Surv-rate CEA'!V304*UPD</f>
        <v>6.4164218161616784E-3</v>
      </c>
      <c r="AD306" s="12">
        <f t="shared" si="122"/>
        <v>3.8522892725271806E-3</v>
      </c>
      <c r="AE306" s="12">
        <f>'Surv-rate CEA'!Z304*UPFS+'Surv-rate CEA'!Y304*UPD</f>
        <v>1.4632284626777837E-2</v>
      </c>
      <c r="AF306" s="12">
        <f t="shared" si="123"/>
        <v>8.7849263523045642E-3</v>
      </c>
      <c r="AG306" s="12">
        <f>AE306-'Surv-rate CEA'!Y304*UPD</f>
        <v>7.9131821735883498E-4</v>
      </c>
      <c r="AH306" s="12">
        <f t="shared" si="124"/>
        <v>4.7509137759747929E-4</v>
      </c>
      <c r="AI306" s="12">
        <f>'Surv-rate CEA'!AC304*UPFS+'Surv-rate CEA'!AB304*UPD</f>
        <v>7.070328591625135E-3</v>
      </c>
      <c r="AJ306" s="12">
        <f t="shared" si="125"/>
        <v>4.2448816127012264E-3</v>
      </c>
      <c r="AK306" s="12">
        <f>AI306-'Surv-rate CEA'!AB304*UPD</f>
        <v>3.605132829460839E-4</v>
      </c>
      <c r="AL306" s="12">
        <f t="shared" si="126"/>
        <v>2.1644484921465779E-4</v>
      </c>
      <c r="AM306" s="12">
        <f>'Surv-rate CEA'!AF304*UPFS+'Surv-rate CEA'!AE304*UPD</f>
        <v>4.6204094381660316E-2</v>
      </c>
      <c r="AN306" s="12">
        <f t="shared" si="127"/>
        <v>2.7739999369271275E-2</v>
      </c>
      <c r="AO306" s="12">
        <f>AM306-'Surv-rate CEA'!AE304*UPD</f>
        <v>3.8943841177421362E-3</v>
      </c>
      <c r="AP306" s="12">
        <f t="shared" si="128"/>
        <v>2.3381090878549309E-3</v>
      </c>
      <c r="AQ306" s="42">
        <f>'Surv-rate CEA'!AI304*UPFS+'Surv-rate CEA'!AH304*UPD</f>
        <v>5.604545008225369E-3</v>
      </c>
      <c r="AR306" s="12">
        <f t="shared" si="129"/>
        <v>3.3648549349110193E-3</v>
      </c>
      <c r="AS306" s="42">
        <f>AQ306-'Surv-rate CEA'!AH304*UPD</f>
        <v>1.7271930132508467E-5</v>
      </c>
      <c r="AT306" s="12">
        <f t="shared" si="130"/>
        <v>1.0369715874618673E-5</v>
      </c>
      <c r="AU306" s="12">
        <f>'Surv-rate CEA'!AL304*UPFS+'Surv-rate CEA'!AK304*UPD</f>
        <v>1.4477087204468688E-2</v>
      </c>
      <c r="AV306" s="12">
        <f t="shared" si="131"/>
        <v>8.6917489736634806E-3</v>
      </c>
      <c r="AW306" s="12">
        <f>AU306-'Surv-rate CEA'!AK304*UPD</f>
        <v>1.0131910813650117E-2</v>
      </c>
      <c r="AX306" s="12">
        <f t="shared" si="132"/>
        <v>6.0829933654478734E-3</v>
      </c>
      <c r="AY306" s="12">
        <f>'Surv-rate CEA'!AO304*UPFS+'Surv-rate CEA'!AN304*UPD</f>
        <v>7.070328591625135E-3</v>
      </c>
      <c r="AZ306" s="12">
        <f t="shared" si="133"/>
        <v>4.2448816127012264E-3</v>
      </c>
      <c r="BA306" s="12">
        <f>AY306-'Surv-rate CEA'!AN304*UPD</f>
        <v>3.605132829460839E-4</v>
      </c>
      <c r="BB306" s="12">
        <f t="shared" si="134"/>
        <v>2.1644484921465779E-4</v>
      </c>
    </row>
    <row r="307" spans="1:54">
      <c r="A307" s="12">
        <v>302</v>
      </c>
      <c r="B307" s="12">
        <f t="shared" si="135"/>
        <v>17.317808219178083</v>
      </c>
      <c r="C307" s="12">
        <f>'Surv-rate CEA'!D305*Parameter!$D$57+'Surv-rate CEA'!E305*Parameter!$D$58</f>
        <v>1.5977037515749398E-2</v>
      </c>
      <c r="D307" s="12">
        <f t="shared" si="109"/>
        <v>9.5759894615131628E-3</v>
      </c>
      <c r="E307" s="12">
        <f>C307-'Surv-rate CEA'!E305*Parameter!$D$58</f>
        <v>3.3448014034145532E-4</v>
      </c>
      <c r="F307" s="12">
        <f t="shared" si="110"/>
        <v>2.0047385479553874E-4</v>
      </c>
      <c r="G307" s="12">
        <f>'Surv-rate CEA'!G305*Parameter!$D$57+'Surv-rate CEA'!H305*Parameter!$D$58</f>
        <v>5.5624179369043762E-3</v>
      </c>
      <c r="H307" s="12">
        <f t="shared" si="111"/>
        <v>3.3338881186090576E-3</v>
      </c>
      <c r="I307" s="12">
        <f>G307-'Surv-rate CEA'!H305*Parameter!$D$58</f>
        <v>1.7005153414457845E-5</v>
      </c>
      <c r="J307" s="12">
        <f t="shared" si="112"/>
        <v>1.0192200508244528E-5</v>
      </c>
      <c r="K307" s="12">
        <f>'Surv-rate CEA'!K305*Parameter!$D$57+'Surv-rate CEA'!J305*Parameter!$D$58</f>
        <v>1.4544072817540603E-2</v>
      </c>
      <c r="L307" s="12">
        <f t="shared" si="113"/>
        <v>8.7171284345398409E-3</v>
      </c>
      <c r="M307" s="12">
        <f>K307-'Surv-rate CEA'!J305*Parameter!$D$58</f>
        <v>7.834739487000246E-4</v>
      </c>
      <c r="N307" s="12">
        <f t="shared" si="114"/>
        <v>4.6958256615006988E-4</v>
      </c>
      <c r="O307" s="12">
        <f>'Surv-rate CEA'!N305*Parameter!$D$57+'Surv-rate CEA'!M305*Parameter!$D$58</f>
        <v>5.5784650535067523E-3</v>
      </c>
      <c r="P307" s="12">
        <f t="shared" si="115"/>
        <v>3.3435061106379649E-3</v>
      </c>
      <c r="Q307" s="12">
        <f>O307-'Surv-rate CEA'!M305*Parameter!$D$58</f>
        <v>1.7005153414457845E-5</v>
      </c>
      <c r="R307" s="12">
        <f t="shared" si="116"/>
        <v>1.0192200508244528E-5</v>
      </c>
      <c r="S307" s="12">
        <f>'Surv-rate CEA'!Q305*Parameter!$D$57+'Surv-rate CEA'!P305*Parameter!$D$58</f>
        <v>1.4544072817540603E-2</v>
      </c>
      <c r="T307" s="12">
        <f t="shared" si="117"/>
        <v>8.7171284345398409E-3</v>
      </c>
      <c r="U307" s="12">
        <f>S307-'Surv-rate CEA'!P305*Parameter!$D$58</f>
        <v>7.834739487000246E-4</v>
      </c>
      <c r="V307" s="12">
        <f t="shared" si="118"/>
        <v>4.6958256615006988E-4</v>
      </c>
      <c r="W307" s="12">
        <f>'Surv-rate CEA'!T305*UPFS+'Surv-rate CEA'!S305*UPD</f>
        <v>5.5624179369043762E-3</v>
      </c>
      <c r="X307" s="12">
        <f t="shared" si="119"/>
        <v>3.3338881186090576E-3</v>
      </c>
      <c r="Y307" s="12">
        <f>W307-'Surv-rate CEA'!S305*UPD</f>
        <v>1.7005153414457845E-5</v>
      </c>
      <c r="Z307" s="12">
        <f t="shared" si="120"/>
        <v>1.0192200508244528E-5</v>
      </c>
      <c r="AA307" s="12">
        <f>'Surv-rate CEA'!W305*UPFS+'Surv-rate CEA'!V305*UPD</f>
        <v>1.775461492247353E-2</v>
      </c>
      <c r="AB307" s="12">
        <f t="shared" si="121"/>
        <v>1.0641397394431555E-2</v>
      </c>
      <c r="AC307" s="12">
        <f>AA307-'Surv-rate CEA'!V305*UPD</f>
        <v>6.3723274696807809E-3</v>
      </c>
      <c r="AD307" s="12">
        <f t="shared" si="122"/>
        <v>3.8193151036180571E-3</v>
      </c>
      <c r="AE307" s="12">
        <f>'Surv-rate CEA'!Z305*UPFS+'Surv-rate CEA'!Y305*UPD</f>
        <v>1.4544072817540603E-2</v>
      </c>
      <c r="AF307" s="12">
        <f t="shared" si="123"/>
        <v>8.7171284345398409E-3</v>
      </c>
      <c r="AG307" s="12">
        <f>AE307-'Surv-rate CEA'!Y305*UPD</f>
        <v>7.834739487000246E-4</v>
      </c>
      <c r="AH307" s="12">
        <f t="shared" si="124"/>
        <v>4.6958256615006988E-4</v>
      </c>
      <c r="AI307" s="12">
        <f>'Surv-rate CEA'!AC305*UPFS+'Surv-rate CEA'!AB305*UPD</f>
        <v>7.0196557442045327E-3</v>
      </c>
      <c r="AJ307" s="12">
        <f t="shared" si="125"/>
        <v>4.20729746448242E-3</v>
      </c>
      <c r="AK307" s="12">
        <f>AI307-'Surv-rate CEA'!AB305*UPD</f>
        <v>3.5652862440152967E-4</v>
      </c>
      <c r="AL307" s="12">
        <f t="shared" si="126"/>
        <v>2.1368882351508297E-4</v>
      </c>
      <c r="AM307" s="12">
        <f>'Surv-rate CEA'!AF305*UPFS+'Surv-rate CEA'!AE305*UPD</f>
        <v>4.6008578657060463E-2</v>
      </c>
      <c r="AN307" s="12">
        <f t="shared" si="127"/>
        <v>2.7575679403951454E-2</v>
      </c>
      <c r="AO307" s="12">
        <f>AM307-'Surv-rate CEA'!AE305*UPD</f>
        <v>3.8647929252185048E-3</v>
      </c>
      <c r="AP307" s="12">
        <f t="shared" si="128"/>
        <v>2.3164004144285897E-3</v>
      </c>
      <c r="AQ307" s="42">
        <f>'Surv-rate CEA'!AI305*UPFS+'Surv-rate CEA'!AH305*UPD</f>
        <v>5.5624179369043762E-3</v>
      </c>
      <c r="AR307" s="12">
        <f t="shared" si="129"/>
        <v>3.3338881186090576E-3</v>
      </c>
      <c r="AS307" s="42">
        <f>AQ307-'Surv-rate CEA'!AH305*UPD</f>
        <v>1.7005153414457845E-5</v>
      </c>
      <c r="AT307" s="12">
        <f t="shared" si="130"/>
        <v>1.0192200508244528E-5</v>
      </c>
      <c r="AU307" s="12">
        <f>'Surv-rate CEA'!AL305*UPFS+'Surv-rate CEA'!AK305*UPD</f>
        <v>1.4388831485071677E-2</v>
      </c>
      <c r="AV307" s="12">
        <f t="shared" si="131"/>
        <v>8.6240830647553429E-3</v>
      </c>
      <c r="AW307" s="12">
        <f>AU307-'Surv-rate CEA'!AK305*UPD</f>
        <v>1.0069020636968766E-2</v>
      </c>
      <c r="AX307" s="12">
        <f t="shared" si="132"/>
        <v>6.0349633286098511E-3</v>
      </c>
      <c r="AY307" s="12">
        <f>'Surv-rate CEA'!AO305*UPFS+'Surv-rate CEA'!AN305*UPD</f>
        <v>7.0196557442045327E-3</v>
      </c>
      <c r="AZ307" s="12">
        <f t="shared" si="133"/>
        <v>4.20729746448242E-3</v>
      </c>
      <c r="BA307" s="12">
        <f>AY307-'Surv-rate CEA'!AN305*UPD</f>
        <v>3.5652862440152967E-4</v>
      </c>
      <c r="BB307" s="12">
        <f t="shared" si="134"/>
        <v>2.1368882351508297E-4</v>
      </c>
    </row>
    <row r="308" spans="1:54">
      <c r="A308" s="12">
        <v>303</v>
      </c>
      <c r="B308" s="12">
        <f t="shared" si="135"/>
        <v>17.375342465753423</v>
      </c>
      <c r="C308" s="12">
        <f>'Surv-rate CEA'!D306*Parameter!$D$57+'Surv-rate CEA'!E306*Parameter!$D$58</f>
        <v>1.5883429321000897E-2</v>
      </c>
      <c r="D308" s="12">
        <f t="shared" si="109"/>
        <v>9.5037083292261737E-3</v>
      </c>
      <c r="E308" s="12">
        <f>C308-'Surv-rate CEA'!E306*Parameter!$D$58</f>
        <v>3.3076161839704424E-4</v>
      </c>
      <c r="F308" s="12">
        <f t="shared" si="110"/>
        <v>1.9790826554011656E-4</v>
      </c>
      <c r="G308" s="12">
        <f>'Surv-rate CEA'!G306*Parameter!$D$57+'Surv-rate CEA'!H306*Parameter!$D$58</f>
        <v>5.5207073866162431E-3</v>
      </c>
      <c r="H308" s="12">
        <f t="shared" si="111"/>
        <v>3.3032660462078995E-3</v>
      </c>
      <c r="I308" s="12">
        <f>G308-'Surv-rate CEA'!H306*Parameter!$D$58</f>
        <v>1.6743150514208355E-5</v>
      </c>
      <c r="J308" s="12">
        <f t="shared" si="112"/>
        <v>1.0018114840538878E-5</v>
      </c>
      <c r="K308" s="12">
        <f>'Surv-rate CEA'!K306*Parameter!$D$57+'Surv-rate CEA'!J306*Parameter!$D$58</f>
        <v>1.4456602979458446E-2</v>
      </c>
      <c r="L308" s="12">
        <f t="shared" si="113"/>
        <v>8.6499795083003778E-3</v>
      </c>
      <c r="M308" s="12">
        <f>K308-'Surv-rate CEA'!J306*Parameter!$D$58</f>
        <v>7.7572681037913968E-4</v>
      </c>
      <c r="N308" s="12">
        <f t="shared" si="114"/>
        <v>4.6414922117963105E-4</v>
      </c>
      <c r="O308" s="12">
        <f>'Surv-rate CEA'!N306*Parameter!$D$57+'Surv-rate CEA'!M306*Parameter!$D$58</f>
        <v>5.5365072610451442E-3</v>
      </c>
      <c r="P308" s="12">
        <f t="shared" si="115"/>
        <v>3.3127197602123518E-3</v>
      </c>
      <c r="Q308" s="12">
        <f>O308-'Surv-rate CEA'!M306*Parameter!$D$58</f>
        <v>1.6743150514208355E-5</v>
      </c>
      <c r="R308" s="12">
        <f t="shared" si="116"/>
        <v>1.0018114840538878E-5</v>
      </c>
      <c r="S308" s="12">
        <f>'Surv-rate CEA'!Q306*Parameter!$D$57+'Surv-rate CEA'!P306*Parameter!$D$58</f>
        <v>1.4456602979458446E-2</v>
      </c>
      <c r="T308" s="12">
        <f t="shared" si="117"/>
        <v>8.6499795083003778E-3</v>
      </c>
      <c r="U308" s="12">
        <f>S308-'Surv-rate CEA'!P306*Parameter!$D$58</f>
        <v>7.7572681037913968E-4</v>
      </c>
      <c r="V308" s="12">
        <f t="shared" si="118"/>
        <v>4.6414922117963105E-4</v>
      </c>
      <c r="W308" s="12">
        <f>'Surv-rate CEA'!T306*UPFS+'Surv-rate CEA'!S306*UPD</f>
        <v>5.5207073866162431E-3</v>
      </c>
      <c r="X308" s="12">
        <f t="shared" si="119"/>
        <v>3.3032660462078995E-3</v>
      </c>
      <c r="Y308" s="12">
        <f>W308-'Surv-rate CEA'!S306*UPD</f>
        <v>1.6743150514208355E-5</v>
      </c>
      <c r="Z308" s="12">
        <f t="shared" si="120"/>
        <v>1.0018114840538878E-5</v>
      </c>
      <c r="AA308" s="12">
        <f>'Surv-rate CEA'!W306*UPFS+'Surv-rate CEA'!V306*UPD</f>
        <v>1.7652685246640543E-2</v>
      </c>
      <c r="AB308" s="12">
        <f t="shared" si="121"/>
        <v>1.0562326838945755E-2</v>
      </c>
      <c r="AC308" s="12">
        <f>AA308-'Surv-rate CEA'!V306*UPD</f>
        <v>6.3286455335721335E-3</v>
      </c>
      <c r="AD308" s="12">
        <f t="shared" si="122"/>
        <v>3.7866886334556008E-3</v>
      </c>
      <c r="AE308" s="12">
        <f>'Surv-rate CEA'!Z306*UPFS+'Surv-rate CEA'!Y306*UPD</f>
        <v>1.4456602979458446E-2</v>
      </c>
      <c r="AF308" s="12">
        <f t="shared" si="123"/>
        <v>8.6499795083003778E-3</v>
      </c>
      <c r="AG308" s="12">
        <f>AE308-'Surv-rate CEA'!Y306*UPD</f>
        <v>7.7572681037913968E-4</v>
      </c>
      <c r="AH308" s="12">
        <f t="shared" si="124"/>
        <v>4.6414922117963105E-4</v>
      </c>
      <c r="AI308" s="12">
        <f>'Surv-rate CEA'!AC306*UPFS+'Surv-rate CEA'!AB306*UPD</f>
        <v>6.9694665148674418E-3</v>
      </c>
      <c r="AJ308" s="12">
        <f t="shared" si="125"/>
        <v>4.1701181545242497E-3</v>
      </c>
      <c r="AK308" s="12">
        <f>AI308-'Surv-rate CEA'!AB306*UPD</f>
        <v>3.5259783004861628E-4</v>
      </c>
      <c r="AL308" s="12">
        <f t="shared" si="126"/>
        <v>2.1097376810620306E-4</v>
      </c>
      <c r="AM308" s="12">
        <f>'Surv-rate CEA'!AF306*UPFS+'Surv-rate CEA'!AE306*UPD</f>
        <v>4.581435845434996E-2</v>
      </c>
      <c r="AN308" s="12">
        <f t="shared" si="127"/>
        <v>2.7412612933975778E-2</v>
      </c>
      <c r="AO308" s="12">
        <f>AM308-'Surv-rate CEA'!AE306*UPD</f>
        <v>3.8354999085437394E-3</v>
      </c>
      <c r="AP308" s="12">
        <f t="shared" si="128"/>
        <v>2.2949371757758651E-3</v>
      </c>
      <c r="AQ308" s="42">
        <f>'Surv-rate CEA'!AI306*UPFS+'Surv-rate CEA'!AH306*UPD</f>
        <v>5.5207073866162431E-3</v>
      </c>
      <c r="AR308" s="12">
        <f t="shared" si="129"/>
        <v>3.3032660462078995E-3</v>
      </c>
      <c r="AS308" s="42">
        <f>AQ308-'Surv-rate CEA'!AH306*UPD</f>
        <v>1.6743150514208355E-5</v>
      </c>
      <c r="AT308" s="12">
        <f t="shared" si="130"/>
        <v>1.0018114840538878E-5</v>
      </c>
      <c r="AU308" s="12">
        <f>'Surv-rate CEA'!AL306*UPFS+'Surv-rate CEA'!AK306*UPD</f>
        <v>1.430132373047188E-2</v>
      </c>
      <c r="AV308" s="12">
        <f t="shared" si="131"/>
        <v>8.5570695540250503E-3</v>
      </c>
      <c r="AW308" s="12">
        <f>AU308-'Surv-rate CEA'!AK306*UPD</f>
        <v>1.0006677002924898E-2</v>
      </c>
      <c r="AX308" s="12">
        <f t="shared" si="132"/>
        <v>5.9874059725145423E-3</v>
      </c>
      <c r="AY308" s="12">
        <f>'Surv-rate CEA'!AO306*UPFS+'Surv-rate CEA'!AN306*UPD</f>
        <v>6.9694665148674418E-3</v>
      </c>
      <c r="AZ308" s="12">
        <f t="shared" si="133"/>
        <v>4.1701181545242497E-3</v>
      </c>
      <c r="BA308" s="12">
        <f>AY308-'Surv-rate CEA'!AN306*UPD</f>
        <v>3.5259783004861628E-4</v>
      </c>
      <c r="BB308" s="12">
        <f t="shared" si="134"/>
        <v>2.1097376810620306E-4</v>
      </c>
    </row>
    <row r="309" spans="1:54">
      <c r="A309" s="12">
        <v>304</v>
      </c>
      <c r="B309" s="12">
        <f t="shared" si="135"/>
        <v>17.432876712328767</v>
      </c>
      <c r="C309" s="12">
        <f>'Surv-rate CEA'!D307*Parameter!$D$57+'Surv-rate CEA'!E307*Parameter!$D$58</f>
        <v>1.5790591773313382E-2</v>
      </c>
      <c r="D309" s="12">
        <f t="shared" si="109"/>
        <v>9.4321055146435427E-3</v>
      </c>
      <c r="E309" s="12">
        <f>C309-'Surv-rate CEA'!E307*Parameter!$D$58</f>
        <v>3.27093574191719E-4</v>
      </c>
      <c r="F309" s="12">
        <f t="shared" si="110"/>
        <v>1.9538096793511166E-4</v>
      </c>
      <c r="G309" s="12">
        <f>'Surv-rate CEA'!G307*Parameter!$D$57+'Surv-rate CEA'!H307*Parameter!$D$58</f>
        <v>5.4794081951596851E-3</v>
      </c>
      <c r="H309" s="12">
        <f t="shared" si="111"/>
        <v>3.27298412855518E-3</v>
      </c>
      <c r="I309" s="12">
        <f>G309-'Surv-rate CEA'!H307*Parameter!$D$58</f>
        <v>1.6485824012949998E-5</v>
      </c>
      <c r="J309" s="12">
        <f t="shared" si="112"/>
        <v>9.847384684390488E-6</v>
      </c>
      <c r="K309" s="12">
        <f>'Surv-rate CEA'!K307*Parameter!$D$57+'Surv-rate CEA'!J307*Parameter!$D$58</f>
        <v>1.4369866982788819E-2</v>
      </c>
      <c r="L309" s="12">
        <f t="shared" si="113"/>
        <v>8.5834719533513897E-3</v>
      </c>
      <c r="M309" s="12">
        <f>K309-'Surv-rate CEA'!J307*Parameter!$D$58</f>
        <v>7.6807535023407092E-4</v>
      </c>
      <c r="N309" s="12">
        <f t="shared" si="114"/>
        <v>4.5879013596235882E-4</v>
      </c>
      <c r="O309" s="12">
        <f>'Surv-rate CEA'!N307*Parameter!$D$57+'Surv-rate CEA'!M307*Parameter!$D$58</f>
        <v>5.4949652403550042E-3</v>
      </c>
      <c r="P309" s="12">
        <f t="shared" si="115"/>
        <v>3.2822767310038302E-3</v>
      </c>
      <c r="Q309" s="12">
        <f>O309-'Surv-rate CEA'!M307*Parameter!$D$58</f>
        <v>1.6485824012949998E-5</v>
      </c>
      <c r="R309" s="12">
        <f t="shared" si="116"/>
        <v>9.847384684390488E-6</v>
      </c>
      <c r="S309" s="12">
        <f>'Surv-rate CEA'!Q307*Parameter!$D$57+'Surv-rate CEA'!P307*Parameter!$D$58</f>
        <v>1.4369866982788819E-2</v>
      </c>
      <c r="T309" s="12">
        <f t="shared" si="117"/>
        <v>8.5834719533513897E-3</v>
      </c>
      <c r="U309" s="12">
        <f>S309-'Surv-rate CEA'!P307*Parameter!$D$58</f>
        <v>7.6807535023407092E-4</v>
      </c>
      <c r="V309" s="12">
        <f t="shared" si="118"/>
        <v>4.5879013596235882E-4</v>
      </c>
      <c r="W309" s="12">
        <f>'Surv-rate CEA'!T307*UPFS+'Surv-rate CEA'!S307*UPD</f>
        <v>5.4794081951596851E-3</v>
      </c>
      <c r="X309" s="12">
        <f t="shared" si="119"/>
        <v>3.27298412855518E-3</v>
      </c>
      <c r="Y309" s="12">
        <f>W309-'Surv-rate CEA'!S307*UPD</f>
        <v>1.6485824012949998E-5</v>
      </c>
      <c r="Z309" s="12">
        <f t="shared" si="120"/>
        <v>9.847384684390488E-6</v>
      </c>
      <c r="AA309" s="12">
        <f>'Surv-rate CEA'!W307*UPFS+'Surv-rate CEA'!V307*UPD</f>
        <v>1.7551582882013583E-2</v>
      </c>
      <c r="AB309" s="12">
        <f t="shared" si="121"/>
        <v>1.0483988445065481E-2</v>
      </c>
      <c r="AC309" s="12">
        <f>AA309-'Surv-rate CEA'!V307*UPD</f>
        <v>6.2853710714129273E-3</v>
      </c>
      <c r="AD309" s="12">
        <f t="shared" si="122"/>
        <v>3.7544054076837862E-3</v>
      </c>
      <c r="AE309" s="12">
        <f>'Surv-rate CEA'!Z307*UPFS+'Surv-rate CEA'!Y307*UPD</f>
        <v>1.4369866982788819E-2</v>
      </c>
      <c r="AF309" s="12">
        <f t="shared" si="123"/>
        <v>8.5834719533513897E-3</v>
      </c>
      <c r="AG309" s="12">
        <f>AE309-'Surv-rate CEA'!Y307*UPD</f>
        <v>7.6807535023407092E-4</v>
      </c>
      <c r="AH309" s="12">
        <f t="shared" si="124"/>
        <v>4.5879013596235882E-4</v>
      </c>
      <c r="AI309" s="12">
        <f>'Surv-rate CEA'!AC307*UPFS+'Surv-rate CEA'!AB307*UPD</f>
        <v>6.9197550699621633E-3</v>
      </c>
      <c r="AJ309" s="12">
        <f t="shared" si="125"/>
        <v>4.1333384392646744E-3</v>
      </c>
      <c r="AK309" s="12">
        <f>AI309-'Surv-rate CEA'!AB307*UPD</f>
        <v>3.4872003416329834E-4</v>
      </c>
      <c r="AL309" s="12">
        <f t="shared" si="126"/>
        <v>2.0829897983032697E-4</v>
      </c>
      <c r="AM309" s="12">
        <f>'Surv-rate CEA'!AF307*UPFS+'Surv-rate CEA'!AE307*UPD</f>
        <v>4.5621421812950473E-2</v>
      </c>
      <c r="AN309" s="12">
        <f t="shared" si="127"/>
        <v>2.7250787712404849E-2</v>
      </c>
      <c r="AO309" s="12">
        <f>AM309-'Surv-rate CEA'!AE307*UPD</f>
        <v>3.8065012869438891E-3</v>
      </c>
      <c r="AP309" s="12">
        <f t="shared" si="128"/>
        <v>2.2737160389871515E-3</v>
      </c>
      <c r="AQ309" s="42">
        <f>'Surv-rate CEA'!AI307*UPFS+'Surv-rate CEA'!AH307*UPD</f>
        <v>5.4794081951596851E-3</v>
      </c>
      <c r="AR309" s="12">
        <f t="shared" si="129"/>
        <v>3.27298412855518E-3</v>
      </c>
      <c r="AS309" s="42">
        <f>AQ309-'Surv-rate CEA'!AH307*UPD</f>
        <v>1.6485824012949998E-5</v>
      </c>
      <c r="AT309" s="12">
        <f t="shared" si="130"/>
        <v>9.847384684390488E-6</v>
      </c>
      <c r="AU309" s="12">
        <f>'Surv-rate CEA'!AL307*UPFS+'Surv-rate CEA'!AK307*UPD</f>
        <v>1.4214555703045591E-2</v>
      </c>
      <c r="AV309" s="12">
        <f t="shared" si="131"/>
        <v>8.4907007387457281E-3</v>
      </c>
      <c r="AW309" s="12">
        <f>AU309-'Surv-rate CEA'!AK307*UPD</f>
        <v>9.9448737239684459E-3</v>
      </c>
      <c r="AX309" s="12">
        <f t="shared" si="132"/>
        <v>5.9403155778368858E-3</v>
      </c>
      <c r="AY309" s="12">
        <f>'Surv-rate CEA'!AO307*UPFS+'Surv-rate CEA'!AN307*UPD</f>
        <v>6.9197550699621633E-3</v>
      </c>
      <c r="AZ309" s="12">
        <f t="shared" si="133"/>
        <v>4.1333384392646744E-3</v>
      </c>
      <c r="BA309" s="12">
        <f>AY309-'Surv-rate CEA'!AN307*UPD</f>
        <v>3.4872003416329834E-4</v>
      </c>
      <c r="BB309" s="12">
        <f t="shared" si="134"/>
        <v>2.0829897983032697E-4</v>
      </c>
    </row>
    <row r="310" spans="1:54">
      <c r="A310" s="12">
        <v>305</v>
      </c>
      <c r="B310" s="12">
        <f t="shared" si="135"/>
        <v>17.490410958904111</v>
      </c>
      <c r="C310" s="12">
        <f>'Surv-rate CEA'!D308*Parameter!$D$57+'Surv-rate CEA'!E308*Parameter!$D$58</f>
        <v>1.5698516570859751E-2</v>
      </c>
      <c r="D310" s="12">
        <f t="shared" si="109"/>
        <v>9.3611731886251645E-3</v>
      </c>
      <c r="E310" s="12">
        <f>C310-'Surv-rate CEA'!E308*Parameter!$D$58</f>
        <v>3.2347519400949785E-4</v>
      </c>
      <c r="F310" s="12">
        <f t="shared" si="110"/>
        <v>1.9289130279786661E-4</v>
      </c>
      <c r="G310" s="12">
        <f>'Surv-rate CEA'!G308*Parameter!$D$57+'Surv-rate CEA'!H308*Parameter!$D$58</f>
        <v>5.4385152777380163E-3</v>
      </c>
      <c r="H310" s="12">
        <f t="shared" si="111"/>
        <v>3.2430378484545725E-3</v>
      </c>
      <c r="I310" s="12">
        <f>G310-'Surv-rate CEA'!H308*Parameter!$D$58</f>
        <v>1.6233078729493457E-5</v>
      </c>
      <c r="J310" s="12">
        <f t="shared" si="112"/>
        <v>9.6799376352190754E-6</v>
      </c>
      <c r="K310" s="12">
        <f>'Surv-rate CEA'!K308*Parameter!$D$57+'Surv-rate CEA'!J308*Parameter!$D$58</f>
        <v>1.4283856808426084E-2</v>
      </c>
      <c r="L310" s="12">
        <f t="shared" si="113"/>
        <v>8.5175982572394272E-3</v>
      </c>
      <c r="M310" s="12">
        <f>K310-'Surv-rate CEA'!J308*Parameter!$D$58</f>
        <v>7.6051814164566217E-4</v>
      </c>
      <c r="N310" s="12">
        <f t="shared" si="114"/>
        <v>4.5350412600459529E-4</v>
      </c>
      <c r="O310" s="12">
        <f>'Surv-rate CEA'!N308*Parameter!$D$57+'Surv-rate CEA'!M308*Parameter!$D$58</f>
        <v>5.4538338168207776E-3</v>
      </c>
      <c r="P310" s="12">
        <f t="shared" si="115"/>
        <v>3.2521724374906242E-3</v>
      </c>
      <c r="Q310" s="12">
        <f>O310-'Surv-rate CEA'!M308*Parameter!$D$58</f>
        <v>1.6233078729493457E-5</v>
      </c>
      <c r="R310" s="12">
        <f t="shared" si="116"/>
        <v>9.6799376352190754E-6</v>
      </c>
      <c r="S310" s="12">
        <f>'Surv-rate CEA'!Q308*Parameter!$D$57+'Surv-rate CEA'!P308*Parameter!$D$58</f>
        <v>1.4283856808426084E-2</v>
      </c>
      <c r="T310" s="12">
        <f t="shared" si="117"/>
        <v>8.5175982572394272E-3</v>
      </c>
      <c r="U310" s="12">
        <f>S310-'Surv-rate CEA'!P308*Parameter!$D$58</f>
        <v>7.6051814164566217E-4</v>
      </c>
      <c r="V310" s="12">
        <f t="shared" si="118"/>
        <v>4.5350412600459529E-4</v>
      </c>
      <c r="W310" s="12">
        <f>'Surv-rate CEA'!T308*UPFS+'Surv-rate CEA'!S308*UPD</f>
        <v>5.4385152777380163E-3</v>
      </c>
      <c r="X310" s="12">
        <f t="shared" si="119"/>
        <v>3.2430378484545725E-3</v>
      </c>
      <c r="Y310" s="12">
        <f>W310-'Surv-rate CEA'!S308*UPD</f>
        <v>1.6233078729493457E-5</v>
      </c>
      <c r="Z310" s="12">
        <f t="shared" si="120"/>
        <v>9.6799376352190754E-6</v>
      </c>
      <c r="AA310" s="12">
        <f>'Surv-rate CEA'!W308*UPFS+'Surv-rate CEA'!V308*UPD</f>
        <v>1.7451299010718378E-2</v>
      </c>
      <c r="AB310" s="12">
        <f t="shared" si="121"/>
        <v>1.0406373855034307E-2</v>
      </c>
      <c r="AC310" s="12">
        <f>AA310-'Surv-rate CEA'!V308*UPD</f>
        <v>6.242499219219641E-3</v>
      </c>
      <c r="AD310" s="12">
        <f t="shared" si="122"/>
        <v>3.7224610400097211E-3</v>
      </c>
      <c r="AE310" s="12">
        <f>'Surv-rate CEA'!Z308*UPFS+'Surv-rate CEA'!Y308*UPD</f>
        <v>1.4283856808426084E-2</v>
      </c>
      <c r="AF310" s="12">
        <f t="shared" si="123"/>
        <v>8.5175982572394272E-3</v>
      </c>
      <c r="AG310" s="12">
        <f>AE310-'Surv-rate CEA'!Y308*UPD</f>
        <v>7.6051814164566217E-4</v>
      </c>
      <c r="AH310" s="12">
        <f t="shared" si="124"/>
        <v>4.5350412600459529E-4</v>
      </c>
      <c r="AI310" s="12">
        <f>'Surv-rate CEA'!AC308*UPFS+'Surv-rate CEA'!AB308*UPD</f>
        <v>6.8705156614642009E-3</v>
      </c>
      <c r="AJ310" s="12">
        <f t="shared" si="125"/>
        <v>4.0969531555302618E-3</v>
      </c>
      <c r="AK310" s="12">
        <f>AI310-'Surv-rate CEA'!AB308*UPD</f>
        <v>3.4489438720378737E-4</v>
      </c>
      <c r="AL310" s="12">
        <f t="shared" si="126"/>
        <v>2.0566376930113855E-4</v>
      </c>
      <c r="AM310" s="12">
        <f>'Surv-rate CEA'!AF308*UPFS+'Surv-rate CEA'!AE308*UPD</f>
        <v>4.5429756915333498E-2</v>
      </c>
      <c r="AN310" s="12">
        <f t="shared" si="127"/>
        <v>2.7090191642119454E-2</v>
      </c>
      <c r="AO310" s="12">
        <f>AM310-'Surv-rate CEA'!AE308*UPD</f>
        <v>3.7777933377411699E-3</v>
      </c>
      <c r="AP310" s="12">
        <f t="shared" si="128"/>
        <v>2.2527337246039305E-3</v>
      </c>
      <c r="AQ310" s="42">
        <f>'Surv-rate CEA'!AI308*UPFS+'Surv-rate CEA'!AH308*UPD</f>
        <v>5.4385152777380163E-3</v>
      </c>
      <c r="AR310" s="12">
        <f t="shared" si="129"/>
        <v>3.2430378484545725E-3</v>
      </c>
      <c r="AS310" s="42">
        <f>AQ310-'Surv-rate CEA'!AH308*UPD</f>
        <v>1.6233078729493457E-5</v>
      </c>
      <c r="AT310" s="12">
        <f t="shared" si="130"/>
        <v>9.6799376352190754E-6</v>
      </c>
      <c r="AU310" s="12">
        <f>'Surv-rate CEA'!AL308*UPFS+'Surv-rate CEA'!AK308*UPD</f>
        <v>1.4128519277662491E-2</v>
      </c>
      <c r="AV310" s="12">
        <f t="shared" si="131"/>
        <v>8.4249690255787345E-3</v>
      </c>
      <c r="AW310" s="12">
        <f>AU310-'Surv-rate CEA'!AK308*UPD</f>
        <v>9.8836046994507758E-3</v>
      </c>
      <c r="AX310" s="12">
        <f t="shared" si="132"/>
        <v>5.8936865086483253E-3</v>
      </c>
      <c r="AY310" s="12">
        <f>'Surv-rate CEA'!AO308*UPFS+'Surv-rate CEA'!AN308*UPD</f>
        <v>6.8705156614642009E-3</v>
      </c>
      <c r="AZ310" s="12">
        <f t="shared" si="133"/>
        <v>4.0969531555302618E-3</v>
      </c>
      <c r="BA310" s="12">
        <f>AY310-'Surv-rate CEA'!AN308*UPD</f>
        <v>3.4489438720378737E-4</v>
      </c>
      <c r="BB310" s="12">
        <f t="shared" si="134"/>
        <v>2.0566376930113855E-4</v>
      </c>
    </row>
    <row r="311" spans="1:54">
      <c r="A311" s="12">
        <v>306</v>
      </c>
      <c r="B311" s="12">
        <f t="shared" si="135"/>
        <v>17.547945205479451</v>
      </c>
      <c r="C311" s="12">
        <f>'Surv-rate CEA'!D309*Parameter!$D$57+'Surv-rate CEA'!E309*Parameter!$D$58</f>
        <v>1.5607195523225321E-2</v>
      </c>
      <c r="D311" s="12">
        <f t="shared" si="109"/>
        <v>9.290903631155048E-3</v>
      </c>
      <c r="E311" s="12">
        <f>C311-'Surv-rate CEA'!E309*Parameter!$D$58</f>
        <v>3.1990567937583217E-4</v>
      </c>
      <c r="F311" s="12">
        <f t="shared" si="110"/>
        <v>1.9043862388454371E-4</v>
      </c>
      <c r="G311" s="12">
        <f>'Surv-rate CEA'!G309*Parameter!$D$57+'Surv-rate CEA'!H309*Parameter!$D$58</f>
        <v>5.3980236255919819E-3</v>
      </c>
      <c r="H311" s="12">
        <f t="shared" si="111"/>
        <v>3.2134227593574069E-3</v>
      </c>
      <c r="I311" s="12">
        <f>G311-'Surv-rate CEA'!H309*Parameter!$D$58</f>
        <v>1.5984821663053705E-5</v>
      </c>
      <c r="J311" s="12">
        <f t="shared" si="112"/>
        <v>9.5157030237512097E-6</v>
      </c>
      <c r="K311" s="12">
        <f>'Surv-rate CEA'!K309*Parameter!$D$57+'Surv-rate CEA'!J309*Parameter!$D$58</f>
        <v>1.4198564546094552E-2</v>
      </c>
      <c r="L311" s="12">
        <f t="shared" si="113"/>
        <v>8.4523510134918607E-3</v>
      </c>
      <c r="M311" s="12">
        <f>K311-'Surv-rate CEA'!J309*Parameter!$D$58</f>
        <v>7.5305378301973418E-4</v>
      </c>
      <c r="N311" s="12">
        <f t="shared" si="114"/>
        <v>4.4829002857697358E-4</v>
      </c>
      <c r="O311" s="12">
        <f>'Surv-rate CEA'!N309*Parameter!$D$57+'Surv-rate CEA'!M309*Parameter!$D$58</f>
        <v>5.4131078939219065E-3</v>
      </c>
      <c r="P311" s="12">
        <f t="shared" si="115"/>
        <v>3.2224023664361584E-3</v>
      </c>
      <c r="Q311" s="12">
        <f>O311-'Surv-rate CEA'!M309*Parameter!$D$58</f>
        <v>1.5984821663053705E-5</v>
      </c>
      <c r="R311" s="12">
        <f t="shared" si="116"/>
        <v>9.5157030237512097E-6</v>
      </c>
      <c r="S311" s="12">
        <f>'Surv-rate CEA'!Q309*Parameter!$D$57+'Surv-rate CEA'!P309*Parameter!$D$58</f>
        <v>1.4198564546094552E-2</v>
      </c>
      <c r="T311" s="12">
        <f t="shared" si="117"/>
        <v>8.4523510134918607E-3</v>
      </c>
      <c r="U311" s="12">
        <f>S311-'Surv-rate CEA'!P309*Parameter!$D$58</f>
        <v>7.5305378301973418E-4</v>
      </c>
      <c r="V311" s="12">
        <f t="shared" si="118"/>
        <v>4.4829002857697358E-4</v>
      </c>
      <c r="W311" s="12">
        <f>'Surv-rate CEA'!T309*UPFS+'Surv-rate CEA'!S309*UPD</f>
        <v>5.3980236255919819E-3</v>
      </c>
      <c r="X311" s="12">
        <f t="shared" si="119"/>
        <v>3.2134227593574069E-3</v>
      </c>
      <c r="Y311" s="12">
        <f>W311-'Surv-rate CEA'!S309*UPD</f>
        <v>1.5984821663053705E-5</v>
      </c>
      <c r="Z311" s="12">
        <f t="shared" si="120"/>
        <v>9.5157030237512097E-6</v>
      </c>
      <c r="AA311" s="12">
        <f>'Surv-rate CEA'!W309*UPFS+'Surv-rate CEA'!V309*UPD</f>
        <v>1.7351824932221111E-2</v>
      </c>
      <c r="AB311" s="12">
        <f t="shared" si="121"/>
        <v>1.032947482653334E-2</v>
      </c>
      <c r="AC311" s="12">
        <f>AA311-'Surv-rate CEA'!V309*UPD</f>
        <v>6.2000251841850314E-3</v>
      </c>
      <c r="AD311" s="12">
        <f t="shared" si="122"/>
        <v>3.6908512109863839E-3</v>
      </c>
      <c r="AE311" s="12">
        <f>'Surv-rate CEA'!Z309*UPFS+'Surv-rate CEA'!Y309*UPD</f>
        <v>1.4198564546094552E-2</v>
      </c>
      <c r="AF311" s="12">
        <f t="shared" si="123"/>
        <v>8.4523510134918607E-3</v>
      </c>
      <c r="AG311" s="12">
        <f>AE311-'Surv-rate CEA'!Y309*UPD</f>
        <v>7.5305378301973418E-4</v>
      </c>
      <c r="AH311" s="12">
        <f t="shared" si="124"/>
        <v>4.4829002857697358E-4</v>
      </c>
      <c r="AI311" s="12">
        <f>'Surv-rate CEA'!AC309*UPFS+'Surv-rate CEA'!AB309*UPD</f>
        <v>6.8217426254896041E-3</v>
      </c>
      <c r="AJ311" s="12">
        <f t="shared" si="125"/>
        <v>4.0609572191012471E-3</v>
      </c>
      <c r="AK311" s="12">
        <f>AI311-'Surv-rate CEA'!AB309*UPD</f>
        <v>3.4112005546490382E-4</v>
      </c>
      <c r="AL311" s="12">
        <f t="shared" si="126"/>
        <v>2.0306746059933566E-4</v>
      </c>
      <c r="AM311" s="12">
        <f>'Surv-rate CEA'!AF309*UPFS+'Surv-rate CEA'!AE309*UPD</f>
        <v>4.5239352084908639E-2</v>
      </c>
      <c r="AN311" s="12">
        <f t="shared" si="127"/>
        <v>2.6930812773589115E-2</v>
      </c>
      <c r="AO311" s="12">
        <f>AM311-'Surv-rate CEA'!AE309*UPD</f>
        <v>3.7493723953020211E-3</v>
      </c>
      <c r="AP311" s="12">
        <f t="shared" si="128"/>
        <v>2.2319870056234916E-3</v>
      </c>
      <c r="AQ311" s="42">
        <f>'Surv-rate CEA'!AI309*UPFS+'Surv-rate CEA'!AH309*UPD</f>
        <v>5.3980236255919819E-3</v>
      </c>
      <c r="AR311" s="12">
        <f t="shared" si="129"/>
        <v>3.2134227593574069E-3</v>
      </c>
      <c r="AS311" s="42">
        <f>AQ311-'Surv-rate CEA'!AH309*UPD</f>
        <v>1.5984821663053705E-5</v>
      </c>
      <c r="AT311" s="12">
        <f t="shared" si="130"/>
        <v>9.5157030237512097E-6</v>
      </c>
      <c r="AU311" s="12">
        <f>'Surv-rate CEA'!AL309*UPFS+'Surv-rate CEA'!AK309*UPD</f>
        <v>1.4043206439844289E-2</v>
      </c>
      <c r="AV311" s="12">
        <f t="shared" si="131"/>
        <v>8.3598669287412112E-3</v>
      </c>
      <c r="AW311" s="12">
        <f>AU311-'Surv-rate CEA'!AK309*UPD</f>
        <v>9.8228639141625593E-3</v>
      </c>
      <c r="AX311" s="12">
        <f t="shared" si="132"/>
        <v>5.8475132109817186E-3</v>
      </c>
      <c r="AY311" s="12">
        <f>'Surv-rate CEA'!AO309*UPFS+'Surv-rate CEA'!AN309*UPD</f>
        <v>6.8217426254896041E-3</v>
      </c>
      <c r="AZ311" s="12">
        <f t="shared" si="133"/>
        <v>4.0609572191012471E-3</v>
      </c>
      <c r="BA311" s="12">
        <f>AY311-'Surv-rate CEA'!AN309*UPD</f>
        <v>3.4112005546490382E-4</v>
      </c>
      <c r="BB311" s="12">
        <f t="shared" si="134"/>
        <v>2.0306746059933566E-4</v>
      </c>
    </row>
    <row r="312" spans="1:54">
      <c r="A312" s="12">
        <v>307</v>
      </c>
      <c r="B312" s="12">
        <f t="shared" si="135"/>
        <v>17.605479452054794</v>
      </c>
      <c r="C312" s="12">
        <f>'Surv-rate CEA'!D310*Parameter!$D$57+'Surv-rate CEA'!E310*Parameter!$D$58</f>
        <v>1.5516620549609833E-2</v>
      </c>
      <c r="D312" s="12">
        <f t="shared" si="109"/>
        <v>9.2212892295413362E-3</v>
      </c>
      <c r="E312" s="12">
        <f>C312-'Surv-rate CEA'!E310*Parameter!$D$58</f>
        <v>3.1638424673159637E-4</v>
      </c>
      <c r="F312" s="12">
        <f t="shared" si="110"/>
        <v>1.8802229760371233E-4</v>
      </c>
      <c r="G312" s="12">
        <f>'Surv-rate CEA'!G310*Parameter!$D$57+'Surv-rate CEA'!H310*Parameter!$D$58</f>
        <v>5.3579283046605343E-3</v>
      </c>
      <c r="H312" s="12">
        <f t="shared" si="111"/>
        <v>3.1841344840815356E-3</v>
      </c>
      <c r="I312" s="12">
        <f>G312-'Surv-rate CEA'!H310*Parameter!$D$58</f>
        <v>1.5740961937646056E-5</v>
      </c>
      <c r="J312" s="12">
        <f t="shared" si="112"/>
        <v>9.3546118701656054E-6</v>
      </c>
      <c r="K312" s="12">
        <f>'Surv-rate CEA'!K310*Parameter!$D$57+'Surv-rate CEA'!J310*Parameter!$D$58</f>
        <v>1.4113982392576293E-2</v>
      </c>
      <c r="L312" s="12">
        <f t="shared" si="113"/>
        <v>8.387722919851414E-3</v>
      </c>
      <c r="M312" s="12">
        <f>K312-'Surv-rate CEA'!J310*Parameter!$D$58</f>
        <v>7.4568089728100848E-4</v>
      </c>
      <c r="N312" s="12">
        <f t="shared" si="114"/>
        <v>4.4314670225953189E-4</v>
      </c>
      <c r="O312" s="12">
        <f>'Surv-rate CEA'!N310*Parameter!$D$57+'Surv-rate CEA'!M310*Parameter!$D$58</f>
        <v>5.3727824518411292E-3</v>
      </c>
      <c r="P312" s="12">
        <f t="shared" si="115"/>
        <v>3.1929620755646489E-3</v>
      </c>
      <c r="Q312" s="12">
        <f>O312-'Surv-rate CEA'!M310*Parameter!$D$58</f>
        <v>1.5740961937646056E-5</v>
      </c>
      <c r="R312" s="12">
        <f t="shared" si="116"/>
        <v>9.3546118701656054E-6</v>
      </c>
      <c r="S312" s="12">
        <f>'Surv-rate CEA'!Q310*Parameter!$D$57+'Surv-rate CEA'!P310*Parameter!$D$58</f>
        <v>1.4113982392576293E-2</v>
      </c>
      <c r="T312" s="12">
        <f t="shared" si="117"/>
        <v>8.387722919851414E-3</v>
      </c>
      <c r="U312" s="12">
        <f>S312-'Surv-rate CEA'!P310*Parameter!$D$58</f>
        <v>7.4568089728100848E-4</v>
      </c>
      <c r="V312" s="12">
        <f t="shared" si="118"/>
        <v>4.4314670225953189E-4</v>
      </c>
      <c r="W312" s="12">
        <f>'Surv-rate CEA'!T310*UPFS+'Surv-rate CEA'!S310*UPD</f>
        <v>5.3579283046605343E-3</v>
      </c>
      <c r="X312" s="12">
        <f t="shared" si="119"/>
        <v>3.1841344840815356E-3</v>
      </c>
      <c r="Y312" s="12">
        <f>W312-'Surv-rate CEA'!S310*UPD</f>
        <v>1.5740961937646056E-5</v>
      </c>
      <c r="Z312" s="12">
        <f t="shared" si="120"/>
        <v>9.3546118701656054E-6</v>
      </c>
      <c r="AA312" s="12">
        <f>'Surv-rate CEA'!W310*UPFS+'Surv-rate CEA'!V310*UPD</f>
        <v>1.7253152061448104E-2</v>
      </c>
      <c r="AB312" s="12">
        <f t="shared" si="121"/>
        <v>1.0253283230791565E-2</v>
      </c>
      <c r="AC312" s="12">
        <f>AA312-'Surv-rate CEA'!V310*UPD</f>
        <v>6.157944243440518E-3</v>
      </c>
      <c r="AD312" s="12">
        <f t="shared" si="122"/>
        <v>3.6595716668203224E-3</v>
      </c>
      <c r="AE312" s="12">
        <f>'Surv-rate CEA'!Z310*UPFS+'Surv-rate CEA'!Y310*UPD</f>
        <v>1.4113982392576293E-2</v>
      </c>
      <c r="AF312" s="12">
        <f t="shared" si="123"/>
        <v>8.387722919851414E-3</v>
      </c>
      <c r="AG312" s="12">
        <f>AE312-'Surv-rate CEA'!Y310*UPD</f>
        <v>7.4568089728100848E-4</v>
      </c>
      <c r="AH312" s="12">
        <f t="shared" si="124"/>
        <v>4.4314670225953189E-4</v>
      </c>
      <c r="AI312" s="12">
        <f>'Surv-rate CEA'!AC310*UPFS+'Surv-rate CEA'!AB310*UPD</f>
        <v>6.7734303808383465E-3</v>
      </c>
      <c r="AJ312" s="12">
        <f t="shared" si="125"/>
        <v>4.025345623306054E-3</v>
      </c>
      <c r="AK312" s="12">
        <f>AI312-'Surv-rate CEA'!AB310*UPD</f>
        <v>3.3739622074073928E-4</v>
      </c>
      <c r="AL312" s="12">
        <f t="shared" si="126"/>
        <v>2.0050939097577937E-4</v>
      </c>
      <c r="AM312" s="12">
        <f>'Surv-rate CEA'!AF310*UPFS+'Surv-rate CEA'!AE310*UPD</f>
        <v>4.5050195783949504E-2</v>
      </c>
      <c r="AN312" s="12">
        <f t="shared" si="127"/>
        <v>2.6772639302680368E-2</v>
      </c>
      <c r="AO312" s="12">
        <f>AM312-'Surv-rate CEA'!AE310*UPD</f>
        <v>3.7212348500069228E-3</v>
      </c>
      <c r="AP312" s="12">
        <f t="shared" si="128"/>
        <v>2.2114727065247176E-3</v>
      </c>
      <c r="AQ312" s="42">
        <f>'Surv-rate CEA'!AI310*UPFS+'Surv-rate CEA'!AH310*UPD</f>
        <v>5.3579283046605343E-3</v>
      </c>
      <c r="AR312" s="12">
        <f t="shared" si="129"/>
        <v>3.1841344840815356E-3</v>
      </c>
      <c r="AS312" s="42">
        <f>AQ312-'Surv-rate CEA'!AH310*UPD</f>
        <v>1.5740961937646056E-5</v>
      </c>
      <c r="AT312" s="12">
        <f t="shared" si="130"/>
        <v>9.3546118701656054E-6</v>
      </c>
      <c r="AU312" s="12">
        <f>'Surv-rate CEA'!AL310*UPFS+'Surv-rate CEA'!AK310*UPD</f>
        <v>1.3958609283958718E-2</v>
      </c>
      <c r="AV312" s="12">
        <f t="shared" si="131"/>
        <v>8.2953870682093093E-3</v>
      </c>
      <c r="AW312" s="12">
        <f>AU312-'Surv-rate CEA'!AK310*UPD</f>
        <v>9.762645436900098E-3</v>
      </c>
      <c r="AX312" s="12">
        <f t="shared" si="132"/>
        <v>5.8017902114247044E-3</v>
      </c>
      <c r="AY312" s="12">
        <f>'Surv-rate CEA'!AO310*UPFS+'Surv-rate CEA'!AN310*UPD</f>
        <v>6.7734303808383465E-3</v>
      </c>
      <c r="AZ312" s="12">
        <f t="shared" si="133"/>
        <v>4.025345623306054E-3</v>
      </c>
      <c r="BA312" s="12">
        <f>AY312-'Surv-rate CEA'!AN310*UPD</f>
        <v>3.3739622074073928E-4</v>
      </c>
      <c r="BB312" s="12">
        <f t="shared" si="134"/>
        <v>2.0050939097577937E-4</v>
      </c>
    </row>
    <row r="313" spans="1:54">
      <c r="A313" s="12">
        <v>308</v>
      </c>
      <c r="B313" s="12">
        <f t="shared" si="135"/>
        <v>17.663013698630138</v>
      </c>
      <c r="C313" s="12">
        <f>'Surv-rate CEA'!D311*Parameter!$D$57+'Surv-rate CEA'!E311*Parameter!$D$58</f>
        <v>1.5426783677063348E-2</v>
      </c>
      <c r="D313" s="12">
        <f t="shared" si="109"/>
        <v>9.1523224766507337E-3</v>
      </c>
      <c r="E313" s="12">
        <f>C313-'Surv-rate CEA'!E311*Parameter!$D$58</f>
        <v>3.1291012711495876E-4</v>
      </c>
      <c r="F313" s="12">
        <f t="shared" si="110"/>
        <v>1.8564170273703095E-4</v>
      </c>
      <c r="G313" s="12">
        <f>'Surv-rate CEA'!G311*Parameter!$D$57+'Surv-rate CEA'!H311*Parameter!$D$58</f>
        <v>5.3182244542688203E-3</v>
      </c>
      <c r="H313" s="12">
        <f t="shared" si="111"/>
        <v>3.1551687135567418E-3</v>
      </c>
      <c r="I313" s="12">
        <f>G313-'Surv-rate CEA'!H311*Parameter!$D$58</f>
        <v>1.5501410748049518E-5</v>
      </c>
      <c r="J313" s="12">
        <f t="shared" si="112"/>
        <v>9.1965968395672785E-6</v>
      </c>
      <c r="K313" s="12">
        <f>'Surv-rate CEA'!K311*Parameter!$D$57+'Surv-rate CEA'!J311*Parameter!$D$58</f>
        <v>1.403010264997257E-2</v>
      </c>
      <c r="L313" s="12">
        <f t="shared" si="113"/>
        <v>8.3237067765446759E-3</v>
      </c>
      <c r="M313" s="12">
        <f>K313-'Surv-rate CEA'!J311*Parameter!$D$58</f>
        <v>7.3839813137863315E-4</v>
      </c>
      <c r="N313" s="12">
        <f t="shared" si="114"/>
        <v>4.3807302649751255E-4</v>
      </c>
      <c r="O313" s="12">
        <f>'Surv-rate CEA'!N311*Parameter!$D$57+'Surv-rate CEA'!M311*Parameter!$D$58</f>
        <v>5.3328525461014877E-3</v>
      </c>
      <c r="P313" s="12">
        <f t="shared" si="115"/>
        <v>3.1638471922645034E-3</v>
      </c>
      <c r="Q313" s="12">
        <f>O313-'Surv-rate CEA'!M311*Parameter!$D$58</f>
        <v>1.5501410748049518E-5</v>
      </c>
      <c r="R313" s="12">
        <f t="shared" si="116"/>
        <v>9.1965968395672785E-6</v>
      </c>
      <c r="S313" s="12">
        <f>'Surv-rate CEA'!Q311*Parameter!$D$57+'Surv-rate CEA'!P311*Parameter!$D$58</f>
        <v>1.403010264997257E-2</v>
      </c>
      <c r="T313" s="12">
        <f t="shared" si="117"/>
        <v>8.3237067765446759E-3</v>
      </c>
      <c r="U313" s="12">
        <f>S313-'Surv-rate CEA'!P311*Parameter!$D$58</f>
        <v>7.3839813137863315E-4</v>
      </c>
      <c r="V313" s="12">
        <f t="shared" si="118"/>
        <v>4.3807302649751255E-4</v>
      </c>
      <c r="W313" s="12">
        <f>'Surv-rate CEA'!T311*UPFS+'Surv-rate CEA'!S311*UPD</f>
        <v>5.3182244542688203E-3</v>
      </c>
      <c r="X313" s="12">
        <f t="shared" si="119"/>
        <v>3.1551687135567418E-3</v>
      </c>
      <c r="Y313" s="12">
        <f>W313-'Surv-rate CEA'!S311*UPD</f>
        <v>1.5501410748049518E-5</v>
      </c>
      <c r="Z313" s="12">
        <f t="shared" si="120"/>
        <v>9.1965968395672785E-6</v>
      </c>
      <c r="AA313" s="12">
        <f>'Surv-rate CEA'!W311*UPFS+'Surv-rate CEA'!V311*UPD</f>
        <v>1.7155271926940788E-2</v>
      </c>
      <c r="AB313" s="12">
        <f t="shared" si="121"/>
        <v>1.017779105073211E-2</v>
      </c>
      <c r="AC313" s="12">
        <f>AA313-'Surv-rate CEA'!V311*UPD</f>
        <v>6.1162517428435485E-3</v>
      </c>
      <c r="AD313" s="12">
        <f t="shared" si="122"/>
        <v>3.6286182182038106E-3</v>
      </c>
      <c r="AE313" s="12">
        <f>'Surv-rate CEA'!Z311*UPFS+'Surv-rate CEA'!Y311*UPD</f>
        <v>1.403010264997257E-2</v>
      </c>
      <c r="AF313" s="12">
        <f t="shared" si="123"/>
        <v>8.3237067765446759E-3</v>
      </c>
      <c r="AG313" s="12">
        <f>AE313-'Surv-rate CEA'!Y311*UPD</f>
        <v>7.3839813137863315E-4</v>
      </c>
      <c r="AH313" s="12">
        <f t="shared" si="124"/>
        <v>4.3807302649751255E-4</v>
      </c>
      <c r="AI313" s="12">
        <f>'Surv-rate CEA'!AC311*UPFS+'Surv-rate CEA'!AB311*UPD</f>
        <v>6.7255734275668165E-3</v>
      </c>
      <c r="AJ313" s="12">
        <f t="shared" si="125"/>
        <v>3.9901134376444606E-3</v>
      </c>
      <c r="AK313" s="12">
        <f>AI313-'Surv-rate CEA'!AB311*UPD</f>
        <v>3.3372207999541811E-4</v>
      </c>
      <c r="AL313" s="12">
        <f t="shared" si="126"/>
        <v>1.9798891056195352E-4</v>
      </c>
      <c r="AM313" s="12">
        <f>'Surv-rate CEA'!AF311*UPFS+'Surv-rate CEA'!AE311*UPD</f>
        <v>4.4862276611555972E-2</v>
      </c>
      <c r="AN313" s="12">
        <f t="shared" si="127"/>
        <v>2.6615659568503602E-2</v>
      </c>
      <c r="AO313" s="12">
        <f>AM313-'Surv-rate CEA'!AE311*UPD</f>
        <v>3.6933771472417998E-3</v>
      </c>
      <c r="AP313" s="12">
        <f t="shared" si="128"/>
        <v>2.1911877023146312E-3</v>
      </c>
      <c r="AQ313" s="42">
        <f>'Surv-rate CEA'!AI311*UPFS+'Surv-rate CEA'!AH311*UPD</f>
        <v>5.3182244542688203E-3</v>
      </c>
      <c r="AR313" s="12">
        <f t="shared" si="129"/>
        <v>3.1551687135567418E-3</v>
      </c>
      <c r="AS313" s="42">
        <f>AQ313-'Surv-rate CEA'!AH311*UPD</f>
        <v>1.5501410748049518E-5</v>
      </c>
      <c r="AT313" s="12">
        <f t="shared" si="130"/>
        <v>9.1965968395672785E-6</v>
      </c>
      <c r="AU313" s="12">
        <f>'Surv-rate CEA'!AL311*UPFS+'Surv-rate CEA'!AK311*UPD</f>
        <v>1.387472001144802E-2</v>
      </c>
      <c r="AV313" s="12">
        <f t="shared" si="131"/>
        <v>8.2315221679561765E-3</v>
      </c>
      <c r="AW313" s="12">
        <f>AU313-'Surv-rate CEA'!AK311*UPD</f>
        <v>9.702943419059893E-3</v>
      </c>
      <c r="AX313" s="12">
        <f t="shared" si="132"/>
        <v>5.7565121157410991E-3</v>
      </c>
      <c r="AY313" s="12">
        <f>'Surv-rate CEA'!AO311*UPFS+'Surv-rate CEA'!AN311*UPD</f>
        <v>6.7255734275668165E-3</v>
      </c>
      <c r="AZ313" s="12">
        <f t="shared" si="133"/>
        <v>3.9901134376444606E-3</v>
      </c>
      <c r="BA313" s="12">
        <f>AY313-'Surv-rate CEA'!AN311*UPD</f>
        <v>3.3372207999541811E-4</v>
      </c>
      <c r="BB313" s="12">
        <f t="shared" si="134"/>
        <v>1.9798891056195352E-4</v>
      </c>
    </row>
    <row r="314" spans="1:54">
      <c r="A314" s="12">
        <v>309</v>
      </c>
      <c r="B314" s="12">
        <f t="shared" si="135"/>
        <v>17.720547945205478</v>
      </c>
      <c r="C314" s="12">
        <f>'Surv-rate CEA'!D312*Parameter!$D$57+'Surv-rate CEA'!E312*Parameter!$D$58</f>
        <v>1.5337677038755269E-2</v>
      </c>
      <c r="D314" s="12">
        <f t="shared" si="109"/>
        <v>9.0839959691765906E-3</v>
      </c>
      <c r="E314" s="12">
        <f>C314-'Surv-rate CEA'!E312*Parameter!$D$58</f>
        <v>3.0948256585087291E-4</v>
      </c>
      <c r="F314" s="12">
        <f t="shared" si="110"/>
        <v>1.8329623016680191E-4</v>
      </c>
      <c r="G314" s="12">
        <f>'Surv-rate CEA'!G312*Parameter!$D$57+'Surv-rate CEA'!H312*Parameter!$D$58</f>
        <v>5.2789072858426657E-3</v>
      </c>
      <c r="H314" s="12">
        <f t="shared" si="111"/>
        <v>3.126521205596033E-3</v>
      </c>
      <c r="I314" s="12">
        <f>G314-'Surv-rate CEA'!H312*Parameter!$D$58</f>
        <v>1.5266081307284581E-5</v>
      </c>
      <c r="J314" s="12">
        <f t="shared" si="112"/>
        <v>9.0415921987459961E-6</v>
      </c>
      <c r="K314" s="12">
        <f>'Surv-rate CEA'!K312*Parameter!$D$57+'Surv-rate CEA'!J312*Parameter!$D$58</f>
        <v>1.3946917723998201E-2</v>
      </c>
      <c r="L314" s="12">
        <f t="shared" si="113"/>
        <v>8.2602954845839589E-3</v>
      </c>
      <c r="M314" s="12">
        <f>K314-'Surv-rate CEA'!J312*Parameter!$D$58</f>
        <v>7.312041558030398E-4</v>
      </c>
      <c r="N314" s="12">
        <f t="shared" si="114"/>
        <v>4.3306790116758379E-4</v>
      </c>
      <c r="O314" s="12">
        <f>'Surv-rate CEA'!N312*Parameter!$D$57+'Surv-rate CEA'!M312*Parameter!$D$58</f>
        <v>5.2933133062312296E-3</v>
      </c>
      <c r="P314" s="12">
        <f t="shared" si="115"/>
        <v>3.1350534123187929E-3</v>
      </c>
      <c r="Q314" s="12">
        <f>O314-'Surv-rate CEA'!M312*Parameter!$D$58</f>
        <v>1.5266081307284581E-5</v>
      </c>
      <c r="R314" s="12">
        <f t="shared" si="116"/>
        <v>9.0415921987459961E-6</v>
      </c>
      <c r="S314" s="12">
        <f>'Surv-rate CEA'!Q312*Parameter!$D$57+'Surv-rate CEA'!P312*Parameter!$D$58</f>
        <v>1.3946917723998201E-2</v>
      </c>
      <c r="T314" s="12">
        <f t="shared" si="117"/>
        <v>8.2602954845839589E-3</v>
      </c>
      <c r="U314" s="12">
        <f>S314-'Surv-rate CEA'!P312*Parameter!$D$58</f>
        <v>7.312041558030398E-4</v>
      </c>
      <c r="V314" s="12">
        <f t="shared" si="118"/>
        <v>4.3306790116758379E-4</v>
      </c>
      <c r="W314" s="12">
        <f>'Surv-rate CEA'!T312*UPFS+'Surv-rate CEA'!S312*UPD</f>
        <v>5.2789072858426657E-3</v>
      </c>
      <c r="X314" s="12">
        <f t="shared" si="119"/>
        <v>3.126521205596033E-3</v>
      </c>
      <c r="Y314" s="12">
        <f>W314-'Surv-rate CEA'!S312*UPD</f>
        <v>1.5266081307284581E-5</v>
      </c>
      <c r="Z314" s="12">
        <f t="shared" si="120"/>
        <v>9.0415921987459961E-6</v>
      </c>
      <c r="AA314" s="12">
        <f>'Surv-rate CEA'!W312*UPFS+'Surv-rate CEA'!V312*UPD</f>
        <v>1.7058176169044974E-2</v>
      </c>
      <c r="AB314" s="12">
        <f t="shared" si="121"/>
        <v>1.0102990379153546E-2</v>
      </c>
      <c r="AC314" s="12">
        <f>AA314-'Surv-rate CEA'!V312*UPD</f>
        <v>6.0749430957894746E-3</v>
      </c>
      <c r="AD314" s="12">
        <f t="shared" si="122"/>
        <v>3.5979867391709845E-3</v>
      </c>
      <c r="AE314" s="12">
        <f>'Surv-rate CEA'!Z312*UPFS+'Surv-rate CEA'!Y312*UPD</f>
        <v>1.3946917723998201E-2</v>
      </c>
      <c r="AF314" s="12">
        <f t="shared" si="123"/>
        <v>8.2602954845839589E-3</v>
      </c>
      <c r="AG314" s="12">
        <f>AE314-'Surv-rate CEA'!Y312*UPD</f>
        <v>7.312041558030398E-4</v>
      </c>
      <c r="AH314" s="12">
        <f t="shared" si="124"/>
        <v>4.3306790116758379E-4</v>
      </c>
      <c r="AI314" s="12">
        <f>'Surv-rate CEA'!AC312*UPFS+'Surv-rate CEA'!AB312*UPD</f>
        <v>6.6781663455887427E-3</v>
      </c>
      <c r="AJ314" s="12">
        <f t="shared" si="125"/>
        <v>3.9552558064387391E-3</v>
      </c>
      <c r="AK314" s="12">
        <f>AI314-'Surv-rate CEA'!AB312*UPD</f>
        <v>3.3009684504173471E-4</v>
      </c>
      <c r="AL314" s="12">
        <f t="shared" si="126"/>
        <v>1.9550538208753284E-4</v>
      </c>
      <c r="AM314" s="12">
        <f>'Surv-rate CEA'!AF312*UPFS+'Surv-rate CEA'!AE312*UPD</f>
        <v>4.4675583301651514E-2</v>
      </c>
      <c r="AN314" s="12">
        <f t="shared" si="127"/>
        <v>2.6459862051297359E-2</v>
      </c>
      <c r="AO314" s="12">
        <f>AM314-'Surv-rate CEA'!AE312*UPD</f>
        <v>3.665795786410353E-3</v>
      </c>
      <c r="AP314" s="12">
        <f t="shared" si="128"/>
        <v>2.1711289175951154E-3</v>
      </c>
      <c r="AQ314" s="42">
        <f>'Surv-rate CEA'!AI312*UPFS+'Surv-rate CEA'!AH312*UPD</f>
        <v>5.2789072858426657E-3</v>
      </c>
      <c r="AR314" s="12">
        <f t="shared" si="129"/>
        <v>3.126521205596033E-3</v>
      </c>
      <c r="AS314" s="42">
        <f>AQ314-'Surv-rate CEA'!AH312*UPD</f>
        <v>1.5266081307284581E-5</v>
      </c>
      <c r="AT314" s="12">
        <f t="shared" si="130"/>
        <v>9.0415921987459961E-6</v>
      </c>
      <c r="AU314" s="12">
        <f>'Surv-rate CEA'!AL312*UPFS+'Surv-rate CEA'!AK312*UPD</f>
        <v>1.3791530929090823E-2</v>
      </c>
      <c r="AV314" s="12">
        <f t="shared" si="131"/>
        <v>8.1682650542237931E-3</v>
      </c>
      <c r="AW314" s="12">
        <f>AU314-'Surv-rate CEA'!AK312*UPD</f>
        <v>9.6437520932605939E-3</v>
      </c>
      <c r="AX314" s="12">
        <f t="shared" si="132"/>
        <v>5.7116736075195811E-3</v>
      </c>
      <c r="AY314" s="12">
        <f>'Surv-rate CEA'!AO312*UPFS+'Surv-rate CEA'!AN312*UPD</f>
        <v>6.6781663455887427E-3</v>
      </c>
      <c r="AZ314" s="12">
        <f t="shared" si="133"/>
        <v>3.9552558064387391E-3</v>
      </c>
      <c r="BA314" s="12">
        <f>AY314-'Surv-rate CEA'!AN312*UPD</f>
        <v>3.3009684504173471E-4</v>
      </c>
      <c r="BB314" s="12">
        <f t="shared" si="134"/>
        <v>1.9550538208753284E-4</v>
      </c>
    </row>
    <row r="315" spans="1:54">
      <c r="A315" s="12">
        <v>310</v>
      </c>
      <c r="B315" s="12">
        <f t="shared" si="135"/>
        <v>17.778082191780822</v>
      </c>
      <c r="C315" s="12">
        <f>'Surv-rate CEA'!D313*Parameter!$D$57+'Surv-rate CEA'!E313*Parameter!$D$58</f>
        <v>1.5249292872276134E-2</v>
      </c>
      <c r="D315" s="12">
        <f t="shared" si="109"/>
        <v>9.0163024059401048E-3</v>
      </c>
      <c r="E315" s="12">
        <f>C315-'Surv-rate CEA'!E313*Parameter!$D$58</f>
        <v>3.0610082224801112E-4</v>
      </c>
      <c r="F315" s="12">
        <f t="shared" si="110"/>
        <v>1.8098528261022509E-4</v>
      </c>
      <c r="G315" s="12">
        <f>'Surv-rate CEA'!G313*Parameter!$D$57+'Surv-rate CEA'!H313*Parameter!$D$58</f>
        <v>5.2399720816491448E-3</v>
      </c>
      <c r="H315" s="12">
        <f t="shared" si="111"/>
        <v>3.0981877836923121E-3</v>
      </c>
      <c r="I315" s="12">
        <f>G315-'Surv-rate CEA'!H313*Parameter!$D$58</f>
        <v>1.503488879555509E-5</v>
      </c>
      <c r="J315" s="12">
        <f t="shared" si="112"/>
        <v>8.8895337741763439E-6</v>
      </c>
      <c r="K315" s="12">
        <f>'Surv-rate CEA'!K313*Parameter!$D$57+'Surv-rate CEA'!J313*Parameter!$D$58</f>
        <v>1.3864420122308424E-2</v>
      </c>
      <c r="L315" s="12">
        <f t="shared" si="113"/>
        <v>8.1974820441018444E-3</v>
      </c>
      <c r="M315" s="12">
        <f>K315-'Surv-rate CEA'!J313*Parameter!$D$58</f>
        <v>7.2409766411379688E-4</v>
      </c>
      <c r="N315" s="12">
        <f t="shared" si="114"/>
        <v>4.281302461541848E-4</v>
      </c>
      <c r="O315" s="12">
        <f>'Surv-rate CEA'!N313*Parameter!$D$57+'Surv-rate CEA'!M313*Parameter!$D$58</f>
        <v>5.2541599344562186E-3</v>
      </c>
      <c r="P315" s="12">
        <f t="shared" si="115"/>
        <v>3.1065764986623096E-3</v>
      </c>
      <c r="Q315" s="12">
        <f>O315-'Surv-rate CEA'!M313*Parameter!$D$58</f>
        <v>1.503488879555509E-5</v>
      </c>
      <c r="R315" s="12">
        <f t="shared" si="116"/>
        <v>8.8895337741763439E-6</v>
      </c>
      <c r="S315" s="12">
        <f>'Surv-rate CEA'!Q313*Parameter!$D$57+'Surv-rate CEA'!P313*Parameter!$D$58</f>
        <v>1.3864420122308424E-2</v>
      </c>
      <c r="T315" s="12">
        <f t="shared" si="117"/>
        <v>8.1974820441018444E-3</v>
      </c>
      <c r="U315" s="12">
        <f>S315-'Surv-rate CEA'!P313*Parameter!$D$58</f>
        <v>7.2409766411379688E-4</v>
      </c>
      <c r="V315" s="12">
        <f t="shared" si="118"/>
        <v>4.281302461541848E-4</v>
      </c>
      <c r="W315" s="12">
        <f>'Surv-rate CEA'!T313*UPFS+'Surv-rate CEA'!S313*UPD</f>
        <v>5.2399720816491448E-3</v>
      </c>
      <c r="X315" s="12">
        <f t="shared" si="119"/>
        <v>3.0981877836923121E-3</v>
      </c>
      <c r="Y315" s="12">
        <f>W315-'Surv-rate CEA'!S313*UPD</f>
        <v>1.503488879555509E-5</v>
      </c>
      <c r="Z315" s="12">
        <f t="shared" si="120"/>
        <v>8.8895337741763439E-6</v>
      </c>
      <c r="AA315" s="12">
        <f>'Surv-rate CEA'!W313*UPFS+'Surv-rate CEA'!V313*UPD</f>
        <v>1.6961856538134389E-2</v>
      </c>
      <c r="AB315" s="12">
        <f t="shared" si="121"/>
        <v>1.0028873416945853E-2</v>
      </c>
      <c r="AC315" s="12">
        <f>AA315-'Surv-rate CEA'!V313*UPD</f>
        <v>6.0340137820471106E-3</v>
      </c>
      <c r="AD315" s="12">
        <f t="shared" si="122"/>
        <v>3.5676731659772115E-3</v>
      </c>
      <c r="AE315" s="12">
        <f>'Surv-rate CEA'!Z313*UPFS+'Surv-rate CEA'!Y313*UPD</f>
        <v>1.3864420122308424E-2</v>
      </c>
      <c r="AF315" s="12">
        <f t="shared" si="123"/>
        <v>8.1974820441018444E-3</v>
      </c>
      <c r="AG315" s="12">
        <f>AE315-'Surv-rate CEA'!Y313*UPD</f>
        <v>7.2409766411379688E-4</v>
      </c>
      <c r="AH315" s="12">
        <f t="shared" si="124"/>
        <v>4.281302461541848E-4</v>
      </c>
      <c r="AI315" s="12">
        <f>'Surv-rate CEA'!AC313*UPFS+'Surv-rate CEA'!AB313*UPD</f>
        <v>6.6312037933041589E-3</v>
      </c>
      <c r="AJ315" s="12">
        <f t="shared" si="125"/>
        <v>3.9207679475122608E-3</v>
      </c>
      <c r="AK315" s="12">
        <f>AI315-'Surv-rate CEA'!AB313*UPD</f>
        <v>3.2651974222745652E-4</v>
      </c>
      <c r="AL315" s="12">
        <f t="shared" si="126"/>
        <v>1.9305818060486453E-4</v>
      </c>
      <c r="AM315" s="12">
        <f>'Surv-rate CEA'!AF313*UPFS+'Surv-rate CEA'!AE313*UPD</f>
        <v>4.4490104721016388E-2</v>
      </c>
      <c r="AN315" s="12">
        <f t="shared" si="127"/>
        <v>2.6305235370350195E-2</v>
      </c>
      <c r="AO315" s="12">
        <f>AM315-'Surv-rate CEA'!AE313*UPD</f>
        <v>3.6384873199667919E-3</v>
      </c>
      <c r="AP315" s="12">
        <f t="shared" si="128"/>
        <v>2.1512933256493038E-3</v>
      </c>
      <c r="AQ315" s="42">
        <f>'Surv-rate CEA'!AI313*UPFS+'Surv-rate CEA'!AH313*UPD</f>
        <v>5.2399720816491448E-3</v>
      </c>
      <c r="AR315" s="12">
        <f t="shared" si="129"/>
        <v>3.0981877836923121E-3</v>
      </c>
      <c r="AS315" s="42">
        <f>AQ315-'Surv-rate CEA'!AH313*UPD</f>
        <v>1.503488879555509E-5</v>
      </c>
      <c r="AT315" s="12">
        <f t="shared" si="130"/>
        <v>8.8895337741763439E-6</v>
      </c>
      <c r="AU315" s="12">
        <f>'Surv-rate CEA'!AL313*UPFS+'Surv-rate CEA'!AK313*UPD</f>
        <v>1.3709034447297364E-2</v>
      </c>
      <c r="AV315" s="12">
        <f t="shared" si="131"/>
        <v>8.1056086538282574E-3</v>
      </c>
      <c r="AW315" s="12">
        <f>AU315-'Surv-rate CEA'!AK313*UPD</f>
        <v>9.5850657719917798E-3</v>
      </c>
      <c r="AX315" s="12">
        <f t="shared" si="132"/>
        <v>5.6672694468490568E-3</v>
      </c>
      <c r="AY315" s="12">
        <f>'Surv-rate CEA'!AO313*UPFS+'Surv-rate CEA'!AN313*UPD</f>
        <v>6.6312037933041589E-3</v>
      </c>
      <c r="AZ315" s="12">
        <f t="shared" si="133"/>
        <v>3.9207679475122608E-3</v>
      </c>
      <c r="BA315" s="12">
        <f>AY315-'Surv-rate CEA'!AN313*UPD</f>
        <v>3.2651974222745652E-4</v>
      </c>
      <c r="BB315" s="12">
        <f t="shared" si="134"/>
        <v>1.9305818060486453E-4</v>
      </c>
    </row>
    <row r="316" spans="1:54">
      <c r="A316" s="12">
        <v>311</v>
      </c>
      <c r="B316" s="12">
        <f t="shared" si="135"/>
        <v>17.835616438356166</v>
      </c>
      <c r="C316" s="12">
        <f>'Surv-rate CEA'!D314*Parameter!$D$57+'Surv-rate CEA'!E314*Parameter!$D$58</f>
        <v>1.5161623517971106E-2</v>
      </c>
      <c r="D316" s="12">
        <f t="shared" si="109"/>
        <v>8.9492345862237452E-3</v>
      </c>
      <c r="E316" s="12">
        <f>C316-'Surv-rate CEA'!E314*Parameter!$D$58</f>
        <v>3.0276416930294196E-4</v>
      </c>
      <c r="F316" s="12">
        <f t="shared" si="110"/>
        <v>1.7870827436017021E-4</v>
      </c>
      <c r="G316" s="12">
        <f>'Surv-rate CEA'!G314*Parameter!$D$57+'Surv-rate CEA'!H314*Parameter!$D$58</f>
        <v>5.2014141935624522E-3</v>
      </c>
      <c r="H316" s="12">
        <f t="shared" si="111"/>
        <v>3.070164335839756E-3</v>
      </c>
      <c r="I316" s="12">
        <f>G316-'Surv-rate CEA'!H314*Parameter!$D$58</f>
        <v>1.4807750310625624E-5</v>
      </c>
      <c r="J316" s="12">
        <f t="shared" si="112"/>
        <v>8.7403589112302065E-6</v>
      </c>
      <c r="K316" s="12">
        <f>'Surv-rate CEA'!K314*Parameter!$D$57+'Surv-rate CEA'!J314*Parameter!$D$58</f>
        <v>1.3782602452857172E-2</v>
      </c>
      <c r="L316" s="12">
        <f t="shared" si="113"/>
        <v>8.1352595527175581E-3</v>
      </c>
      <c r="M316" s="12">
        <f>K316-'Surv-rate CEA'!J314*Parameter!$D$58</f>
        <v>7.1707737247823228E-4</v>
      </c>
      <c r="N316" s="12">
        <f t="shared" si="114"/>
        <v>4.2325900093576459E-4</v>
      </c>
      <c r="O316" s="12">
        <f>'Surv-rate CEA'!N314*Parameter!$D$57+'Surv-rate CEA'!M314*Parameter!$D$58</f>
        <v>5.2153877044189582E-3</v>
      </c>
      <c r="P316" s="12">
        <f t="shared" si="115"/>
        <v>3.0784122801644381E-3</v>
      </c>
      <c r="Q316" s="12">
        <f>O316-'Surv-rate CEA'!M314*Parameter!$D$58</f>
        <v>1.4807750310625624E-5</v>
      </c>
      <c r="R316" s="12">
        <f t="shared" si="116"/>
        <v>8.7403589112302065E-6</v>
      </c>
      <c r="S316" s="12">
        <f>'Surv-rate CEA'!Q314*Parameter!$D$57+'Surv-rate CEA'!P314*Parameter!$D$58</f>
        <v>1.3782602452857172E-2</v>
      </c>
      <c r="T316" s="12">
        <f t="shared" si="117"/>
        <v>8.1352595527175581E-3</v>
      </c>
      <c r="U316" s="12">
        <f>S316-'Surv-rate CEA'!P314*Parameter!$D$58</f>
        <v>7.1707737247823228E-4</v>
      </c>
      <c r="V316" s="12">
        <f t="shared" si="118"/>
        <v>4.2325900093576459E-4</v>
      </c>
      <c r="W316" s="12">
        <f>'Surv-rate CEA'!T314*UPFS+'Surv-rate CEA'!S314*UPD</f>
        <v>5.2014141935624522E-3</v>
      </c>
      <c r="X316" s="12">
        <f t="shared" si="119"/>
        <v>3.070164335839756E-3</v>
      </c>
      <c r="Y316" s="12">
        <f>W316-'Surv-rate CEA'!S314*UPD</f>
        <v>1.4807750310625624E-5</v>
      </c>
      <c r="Z316" s="12">
        <f t="shared" si="120"/>
        <v>8.7403589112302065E-6</v>
      </c>
      <c r="AA316" s="12">
        <f>'Surv-rate CEA'!W314*UPFS+'Surv-rate CEA'!V314*UPD</f>
        <v>1.6866304892866918E-2</v>
      </c>
      <c r="AB316" s="12">
        <f t="shared" si="121"/>
        <v>9.9554324713398441E-3</v>
      </c>
      <c r="AC316" s="12">
        <f>AA316-'Surv-rate CEA'!V314*UPD</f>
        <v>5.993459346617748E-3</v>
      </c>
      <c r="AD316" s="12">
        <f t="shared" si="122"/>
        <v>3.5376734960013757E-3</v>
      </c>
      <c r="AE316" s="12">
        <f>'Surv-rate CEA'!Z314*UPFS+'Surv-rate CEA'!Y314*UPD</f>
        <v>1.3782602452857172E-2</v>
      </c>
      <c r="AF316" s="12">
        <f t="shared" si="123"/>
        <v>8.1352595527175581E-3</v>
      </c>
      <c r="AG316" s="12">
        <f>AE316-'Surv-rate CEA'!Y314*UPD</f>
        <v>7.1707737247823228E-4</v>
      </c>
      <c r="AH316" s="12">
        <f t="shared" si="124"/>
        <v>4.2325900093576459E-4</v>
      </c>
      <c r="AI316" s="12">
        <f>'Surv-rate CEA'!AC314*UPFS+'Surv-rate CEA'!AB314*UPD</f>
        <v>6.5846805062554498E-3</v>
      </c>
      <c r="AJ316" s="12">
        <f t="shared" si="125"/>
        <v>3.886645150894773E-3</v>
      </c>
      <c r="AK316" s="12">
        <f>AI316-'Surv-rate CEA'!AB314*UPD</f>
        <v>3.2299001212910371E-4</v>
      </c>
      <c r="AL316" s="12">
        <f t="shared" si="126"/>
        <v>1.9064669322018646E-4</v>
      </c>
      <c r="AM316" s="12">
        <f>'Surv-rate CEA'!AF314*UPFS+'Surv-rate CEA'!AE314*UPD</f>
        <v>4.4305829867354304E-2</v>
      </c>
      <c r="AN316" s="12">
        <f t="shared" si="127"/>
        <v>2.6151768281958455E-2</v>
      </c>
      <c r="AO316" s="12">
        <f>AM316-'Surv-rate CEA'!AE314*UPD</f>
        <v>3.6114483524686478E-3</v>
      </c>
      <c r="AP316" s="12">
        <f t="shared" si="128"/>
        <v>2.1316779475472778E-3</v>
      </c>
      <c r="AQ316" s="42">
        <f>'Surv-rate CEA'!AI314*UPFS+'Surv-rate CEA'!AH314*UPD</f>
        <v>5.2014141935624522E-3</v>
      </c>
      <c r="AR316" s="12">
        <f t="shared" si="129"/>
        <v>3.070164335839756E-3</v>
      </c>
      <c r="AS316" s="42">
        <f>AQ316-'Surv-rate CEA'!AH314*UPD</f>
        <v>1.4807750310625624E-5</v>
      </c>
      <c r="AT316" s="12">
        <f t="shared" si="130"/>
        <v>8.7403589112302065E-6</v>
      </c>
      <c r="AU316" s="12">
        <f>'Surv-rate CEA'!AL314*UPFS+'Surv-rate CEA'!AK314*UPD</f>
        <v>1.3627223078436661E-2</v>
      </c>
      <c r="AV316" s="12">
        <f t="shared" si="131"/>
        <v>8.0435459924974636E-3</v>
      </c>
      <c r="AW316" s="12">
        <f>AU316-'Surv-rate CEA'!AK314*UPD</f>
        <v>9.5268788462890795E-3</v>
      </c>
      <c r="AX316" s="12">
        <f t="shared" si="132"/>
        <v>5.6232944690202055E-3</v>
      </c>
      <c r="AY316" s="12">
        <f>'Surv-rate CEA'!AO314*UPFS+'Surv-rate CEA'!AN314*UPD</f>
        <v>6.5846805062554498E-3</v>
      </c>
      <c r="AZ316" s="12">
        <f t="shared" si="133"/>
        <v>3.886645150894773E-3</v>
      </c>
      <c r="BA316" s="12">
        <f>AY316-'Surv-rate CEA'!AN314*UPD</f>
        <v>3.2299001212910371E-4</v>
      </c>
      <c r="BB316" s="12">
        <f t="shared" si="134"/>
        <v>1.9064669322018646E-4</v>
      </c>
    </row>
    <row r="317" spans="1:54">
      <c r="A317" s="12">
        <v>312</v>
      </c>
      <c r="B317" s="12">
        <f t="shared" si="135"/>
        <v>17.893150684931506</v>
      </c>
      <c r="C317" s="12">
        <f>'Surv-rate CEA'!D315*Parameter!$D$57+'Surv-rate CEA'!E315*Parameter!$D$58</f>
        <v>1.507466141730456E-2</v>
      </c>
      <c r="D317" s="12">
        <f t="shared" si="109"/>
        <v>8.88278540813618E-3</v>
      </c>
      <c r="E317" s="12">
        <f>C317-'Surv-rate CEA'!E315*Parameter!$D$58</f>
        <v>2.9947189341133704E-4</v>
      </c>
      <c r="F317" s="12">
        <f t="shared" si="110"/>
        <v>1.7646463103227614E-4</v>
      </c>
      <c r="G317" s="12">
        <f>'Surv-rate CEA'!G315*Parameter!$D$57+'Surv-rate CEA'!H315*Parameter!$D$58</f>
        <v>5.1632290418545919E-3</v>
      </c>
      <c r="H317" s="12">
        <f t="shared" si="111"/>
        <v>3.0424468133793516E-3</v>
      </c>
      <c r="I317" s="12">
        <f>G317-'Surv-rate CEA'!H315*Parameter!$D$58</f>
        <v>1.4584584819564948E-5</v>
      </c>
      <c r="J317" s="12">
        <f t="shared" si="112"/>
        <v>8.5940064345485382E-6</v>
      </c>
      <c r="K317" s="12">
        <f>'Surv-rate CEA'!K315*Parameter!$D$57+'Surv-rate CEA'!J315*Parameter!$D$58</f>
        <v>1.370145742228635E-2</v>
      </c>
      <c r="L317" s="12">
        <f t="shared" si="113"/>
        <v>8.0736212039345633E-3</v>
      </c>
      <c r="M317" s="12">
        <f>K317-'Surv-rate CEA'!J315*Parameter!$D$58</f>
        <v>7.1014201922049366E-4</v>
      </c>
      <c r="N317" s="12">
        <f t="shared" si="114"/>
        <v>4.1845312418062119E-4</v>
      </c>
      <c r="O317" s="12">
        <f>'Surv-rate CEA'!N315*Parameter!$D$57+'Surv-rate CEA'!M315*Parameter!$D$58</f>
        <v>5.1769919599237582E-3</v>
      </c>
      <c r="P317" s="12">
        <f t="shared" si="115"/>
        <v>3.0505566504373054E-3</v>
      </c>
      <c r="Q317" s="12">
        <f>O317-'Surv-rate CEA'!M315*Parameter!$D$58</f>
        <v>1.4584584819564948E-5</v>
      </c>
      <c r="R317" s="12">
        <f t="shared" si="116"/>
        <v>8.5940064345485382E-6</v>
      </c>
      <c r="S317" s="12">
        <f>'Surv-rate CEA'!Q315*Parameter!$D$57+'Surv-rate CEA'!P315*Parameter!$D$58</f>
        <v>1.370145742228635E-2</v>
      </c>
      <c r="T317" s="12">
        <f t="shared" si="117"/>
        <v>8.0736212039345633E-3</v>
      </c>
      <c r="U317" s="12">
        <f>S317-'Surv-rate CEA'!P315*Parameter!$D$58</f>
        <v>7.1014201922049366E-4</v>
      </c>
      <c r="V317" s="12">
        <f t="shared" si="118"/>
        <v>4.1845312418062119E-4</v>
      </c>
      <c r="W317" s="12">
        <f>'Surv-rate CEA'!T315*UPFS+'Surv-rate CEA'!S315*UPD</f>
        <v>5.1632290418545919E-3</v>
      </c>
      <c r="X317" s="12">
        <f t="shared" si="119"/>
        <v>3.0424468133793516E-3</v>
      </c>
      <c r="Y317" s="12">
        <f>W317-'Surv-rate CEA'!S315*UPD</f>
        <v>1.4584584819564948E-5</v>
      </c>
      <c r="Z317" s="12">
        <f t="shared" si="120"/>
        <v>8.5940064345485382E-6</v>
      </c>
      <c r="AA317" s="12">
        <f>'Surv-rate CEA'!W315*UPFS+'Surv-rate CEA'!V315*UPD</f>
        <v>1.6771513198473427E-2</v>
      </c>
      <c r="AB317" s="12">
        <f t="shared" si="121"/>
        <v>9.8826599541896199E-3</v>
      </c>
      <c r="AC317" s="12">
        <f>AA317-'Surv-rate CEA'!V315*UPD</f>
        <v>5.9532753986167967E-3</v>
      </c>
      <c r="AD317" s="12">
        <f t="shared" si="122"/>
        <v>3.507983786670344E-3</v>
      </c>
      <c r="AE317" s="12">
        <f>'Surv-rate CEA'!Z315*UPFS+'Surv-rate CEA'!Y315*UPD</f>
        <v>1.370145742228635E-2</v>
      </c>
      <c r="AF317" s="12">
        <f t="shared" si="123"/>
        <v>8.0736212039345633E-3</v>
      </c>
      <c r="AG317" s="12">
        <f>AE317-'Surv-rate CEA'!Y315*UPD</f>
        <v>7.1014201922049366E-4</v>
      </c>
      <c r="AH317" s="12">
        <f t="shared" si="124"/>
        <v>4.1845312418062119E-4</v>
      </c>
      <c r="AI317" s="12">
        <f>'Surv-rate CEA'!AC315*UPFS+'Surv-rate CEA'!AB315*UPD</f>
        <v>6.5385912958100933E-3</v>
      </c>
      <c r="AJ317" s="12">
        <f t="shared" si="125"/>
        <v>3.8528827775538422E-3</v>
      </c>
      <c r="AK317" s="12">
        <f>AI317-'Surv-rate CEA'!AB315*UPD</f>
        <v>3.1950690925297651E-4</v>
      </c>
      <c r="AL317" s="12">
        <f t="shared" si="126"/>
        <v>1.8827031883137987E-4</v>
      </c>
      <c r="AM317" s="12">
        <f>'Surv-rate CEA'!AF315*UPFS+'Surv-rate CEA'!AE315*UPD</f>
        <v>4.4122747867392863E-2</v>
      </c>
      <c r="AN317" s="12">
        <f t="shared" si="127"/>
        <v>2.5999449677419621E-2</v>
      </c>
      <c r="AO317" s="12">
        <f>AM317-'Surv-rate CEA'!AE315*UPD</f>
        <v>3.5846755396489322E-3</v>
      </c>
      <c r="AP317" s="12">
        <f t="shared" si="128"/>
        <v>2.1122798512704338E-3</v>
      </c>
      <c r="AQ317" s="42">
        <f>'Surv-rate CEA'!AI315*UPFS+'Surv-rate CEA'!AH315*UPD</f>
        <v>5.1632290418545919E-3</v>
      </c>
      <c r="AR317" s="12">
        <f t="shared" si="129"/>
        <v>3.0424468133793516E-3</v>
      </c>
      <c r="AS317" s="42">
        <f>AQ317-'Surv-rate CEA'!AH315*UPD</f>
        <v>1.4584584819564948E-5</v>
      </c>
      <c r="AT317" s="12">
        <f t="shared" si="130"/>
        <v>8.5940064345485382E-6</v>
      </c>
      <c r="AU317" s="12">
        <f>'Surv-rate CEA'!AL315*UPFS+'Surv-rate CEA'!AK315*UPD</f>
        <v>1.3546089435195328E-2</v>
      </c>
      <c r="AV317" s="12">
        <f t="shared" si="131"/>
        <v>7.9820701932405945E-3</v>
      </c>
      <c r="AW317" s="12">
        <f>AU317-'Surv-rate CEA'!AK315*UPD</f>
        <v>9.4691857844348068E-3</v>
      </c>
      <c r="AX317" s="12">
        <f t="shared" si="132"/>
        <v>5.5797435832524262E-3</v>
      </c>
      <c r="AY317" s="12">
        <f>'Surv-rate CEA'!AO315*UPFS+'Surv-rate CEA'!AN315*UPD</f>
        <v>6.5385912958100933E-3</v>
      </c>
      <c r="AZ317" s="12">
        <f t="shared" si="133"/>
        <v>3.8528827775538422E-3</v>
      </c>
      <c r="BA317" s="12">
        <f>AY317-'Surv-rate CEA'!AN315*UPD</f>
        <v>3.1950690925297651E-4</v>
      </c>
      <c r="BB317" s="12">
        <f t="shared" si="134"/>
        <v>1.8827031883137987E-4</v>
      </c>
    </row>
    <row r="318" spans="1:54">
      <c r="A318" s="12">
        <v>313</v>
      </c>
      <c r="B318" s="12">
        <f t="shared" si="135"/>
        <v>17.950684931506849</v>
      </c>
      <c r="C318" s="12">
        <f>'Surv-rate CEA'!D316*Parameter!$D$57+'Surv-rate CEA'!E316*Parameter!$D$58</f>
        <v>1.4988399111255334E-2</v>
      </c>
      <c r="D318" s="12">
        <f t="shared" si="109"/>
        <v>8.8169478670082416E-3</v>
      </c>
      <c r="E318" s="12">
        <f>C318-'Surv-rate CEA'!E316*Parameter!$D$58</f>
        <v>2.9622329408605756E-4</v>
      </c>
      <c r="F318" s="12">
        <f t="shared" si="110"/>
        <v>1.7425378931822916E-4</v>
      </c>
      <c r="G318" s="12">
        <f>'Surv-rate CEA'!G316*Parameter!$D$57+'Surv-rate CEA'!H316*Parameter!$D$58</f>
        <v>5.1254121140103231E-3</v>
      </c>
      <c r="H318" s="12">
        <f t="shared" si="111"/>
        <v>3.0150312298680608E-3</v>
      </c>
      <c r="I318" s="12">
        <f>G318-'Surv-rate CEA'!H316*Parameter!$D$58</f>
        <v>1.43653131118417E-5</v>
      </c>
      <c r="J318" s="12">
        <f t="shared" si="112"/>
        <v>8.4504166095527797E-6</v>
      </c>
      <c r="K318" s="12">
        <f>'Surv-rate CEA'!K316*Parameter!$D$57+'Surv-rate CEA'!J316*Parameter!$D$58</f>
        <v>1.3620977834345368E-2</v>
      </c>
      <c r="L318" s="12">
        <f t="shared" si="113"/>
        <v>8.0125602855687164E-3</v>
      </c>
      <c r="M318" s="12">
        <f>K318-'Surv-rate CEA'!J316*Parameter!$D$58</f>
        <v>7.0329036438083331E-4</v>
      </c>
      <c r="N318" s="12">
        <f t="shared" si="114"/>
        <v>4.137115933521262E-4</v>
      </c>
      <c r="O318" s="12">
        <f>'Surv-rate CEA'!N316*Parameter!$D$57+'Surv-rate CEA'!M316*Parameter!$D$58</f>
        <v>5.1389681137074131E-3</v>
      </c>
      <c r="P318" s="12">
        <f t="shared" si="115"/>
        <v>3.0230055666686244E-3</v>
      </c>
      <c r="Q318" s="12">
        <f>O318-'Surv-rate CEA'!M316*Parameter!$D$58</f>
        <v>1.43653131118417E-5</v>
      </c>
      <c r="R318" s="12">
        <f t="shared" si="116"/>
        <v>8.4504166095527797E-6</v>
      </c>
      <c r="S318" s="12">
        <f>'Surv-rate CEA'!Q316*Parameter!$D$57+'Surv-rate CEA'!P316*Parameter!$D$58</f>
        <v>1.3620977834345368E-2</v>
      </c>
      <c r="T318" s="12">
        <f t="shared" si="117"/>
        <v>8.0125602855687164E-3</v>
      </c>
      <c r="U318" s="12">
        <f>S318-'Surv-rate CEA'!P316*Parameter!$D$58</f>
        <v>7.0329036438083331E-4</v>
      </c>
      <c r="V318" s="12">
        <f t="shared" si="118"/>
        <v>4.137115933521262E-4</v>
      </c>
      <c r="W318" s="12">
        <f>'Surv-rate CEA'!T316*UPFS+'Surv-rate CEA'!S316*UPD</f>
        <v>5.1254121140103231E-3</v>
      </c>
      <c r="X318" s="12">
        <f t="shared" si="119"/>
        <v>3.0150312298680608E-3</v>
      </c>
      <c r="Y318" s="12">
        <f>W318-'Surv-rate CEA'!S316*UPD</f>
        <v>1.43653131118417E-5</v>
      </c>
      <c r="Z318" s="12">
        <f t="shared" si="120"/>
        <v>8.4504166095527797E-6</v>
      </c>
      <c r="AA318" s="12">
        <f>'Surv-rate CEA'!W316*UPFS+'Surv-rate CEA'!V316*UPD</f>
        <v>1.6677473525078319E-2</v>
      </c>
      <c r="AB318" s="12">
        <f t="shared" si="121"/>
        <v>9.8105483802873057E-3</v>
      </c>
      <c r="AC318" s="12">
        <f>AA318-'Surv-rate CEA'!V316*UPD</f>
        <v>5.9134576101777855E-3</v>
      </c>
      <c r="AD318" s="12">
        <f t="shared" si="122"/>
        <v>3.4786001544052738E-3</v>
      </c>
      <c r="AE318" s="12">
        <f>'Surv-rate CEA'!Z316*UPFS+'Surv-rate CEA'!Y316*UPD</f>
        <v>1.3620977834345368E-2</v>
      </c>
      <c r="AF318" s="12">
        <f t="shared" si="123"/>
        <v>8.0125602855687164E-3</v>
      </c>
      <c r="AG318" s="12">
        <f>AE318-'Surv-rate CEA'!Y316*UPD</f>
        <v>7.0329036438083331E-4</v>
      </c>
      <c r="AH318" s="12">
        <f t="shared" si="124"/>
        <v>4.137115933521262E-4</v>
      </c>
      <c r="AI318" s="12">
        <f>'Surv-rate CEA'!AC316*UPFS+'Surv-rate CEA'!AB316*UPD</f>
        <v>6.492931047869451E-3</v>
      </c>
      <c r="AJ318" s="12">
        <f t="shared" si="125"/>
        <v>3.8194762581518567E-3</v>
      </c>
      <c r="AK318" s="12">
        <f>AI318-'Surv-rate CEA'!AB316*UPD</f>
        <v>3.1606970174327762E-4</v>
      </c>
      <c r="AL318" s="12">
        <f t="shared" si="126"/>
        <v>1.8592846787210488E-4</v>
      </c>
      <c r="AM318" s="12">
        <f>'Surv-rate CEA'!AF316*UPFS+'Surv-rate CEA'!AE316*UPD</f>
        <v>4.3940847975017135E-2</v>
      </c>
      <c r="AN318" s="12">
        <f t="shared" si="127"/>
        <v>2.584826858106079E-2</v>
      </c>
      <c r="AO318" s="12">
        <f>AM318-'Surv-rate CEA'!AE316*UPD</f>
        <v>3.5581655875075585E-3</v>
      </c>
      <c r="AP318" s="12">
        <f t="shared" si="128"/>
        <v>2.093096150854323E-3</v>
      </c>
      <c r="AQ318" s="42">
        <f>'Surv-rate CEA'!AI316*UPFS+'Surv-rate CEA'!AH316*UPD</f>
        <v>5.1254121140103231E-3</v>
      </c>
      <c r="AR318" s="12">
        <f t="shared" si="129"/>
        <v>3.0150312298680608E-3</v>
      </c>
      <c r="AS318" s="42">
        <f>AQ318-'Surv-rate CEA'!AH316*UPD</f>
        <v>1.43653131118417E-5</v>
      </c>
      <c r="AT318" s="12">
        <f t="shared" si="130"/>
        <v>8.4504166095527797E-6</v>
      </c>
      <c r="AU318" s="12">
        <f>'Surv-rate CEA'!AL316*UPFS+'Surv-rate CEA'!AK316*UPD</f>
        <v>1.3465626228967333E-2</v>
      </c>
      <c r="AV318" s="12">
        <f t="shared" si="131"/>
        <v>7.9211744747488266E-3</v>
      </c>
      <c r="AW318" s="12">
        <f>AU318-'Surv-rate CEA'!AK316*UPD</f>
        <v>9.411981130683849E-3</v>
      </c>
      <c r="AX318" s="12">
        <f t="shared" si="132"/>
        <v>5.5366117714458485E-3</v>
      </c>
      <c r="AY318" s="12">
        <f>'Surv-rate CEA'!AO316*UPFS+'Surv-rate CEA'!AN316*UPD</f>
        <v>6.492931047869451E-3</v>
      </c>
      <c r="AZ318" s="12">
        <f t="shared" si="133"/>
        <v>3.8194762581518567E-3</v>
      </c>
      <c r="BA318" s="12">
        <f>AY318-'Surv-rate CEA'!AN316*UPD</f>
        <v>3.1606970174327762E-4</v>
      </c>
      <c r="BB318" s="12">
        <f t="shared" si="134"/>
        <v>1.8592846787210488E-4</v>
      </c>
    </row>
    <row r="319" spans="1:54">
      <c r="A319" s="12">
        <v>314</v>
      </c>
      <c r="B319" s="12">
        <f t="shared" si="135"/>
        <v>18.008219178082193</v>
      </c>
      <c r="C319" s="12">
        <f>'Surv-rate CEA'!D317*Parameter!$D$57+'Surv-rate CEA'!E317*Parameter!$D$58</f>
        <v>1.4902829238741614E-2</v>
      </c>
      <c r="D319" s="12">
        <f t="shared" si="109"/>
        <v>8.7517150538189738E-3</v>
      </c>
      <c r="E319" s="12">
        <f>C319-'Surv-rate CEA'!E317*Parameter!$D$58</f>
        <v>2.930176836818954E-4</v>
      </c>
      <c r="F319" s="12">
        <f t="shared" si="110"/>
        <v>1.7207519674502741E-4</v>
      </c>
      <c r="G319" s="12">
        <f>'Surv-rate CEA'!G317*Parameter!$D$57+'Surv-rate CEA'!H317*Parameter!$D$58</f>
        <v>5.0879589635657481E-3</v>
      </c>
      <c r="H319" s="12">
        <f t="shared" si="111"/>
        <v>2.9879136599710171E-3</v>
      </c>
      <c r="I319" s="12">
        <f>G319-'Surv-rate CEA'!H317*Parameter!$D$58</f>
        <v>1.4149857753708965E-5</v>
      </c>
      <c r="J319" s="12">
        <f t="shared" si="112"/>
        <v>8.3095311050473054E-6</v>
      </c>
      <c r="K319" s="12">
        <f>'Surv-rate CEA'!K317*Parameter!$D$57+'Surv-rate CEA'!J317*Parameter!$D$58</f>
        <v>1.3541156588340247E-2</v>
      </c>
      <c r="L319" s="12">
        <f t="shared" si="113"/>
        <v>7.9520701782062487E-3</v>
      </c>
      <c r="M319" s="12">
        <f>K319-'Surv-rate CEA'!J317*Parameter!$D$58</f>
        <v>6.9652118928481555E-4</v>
      </c>
      <c r="N319" s="12">
        <f t="shared" si="114"/>
        <v>4.0903340432306645E-4</v>
      </c>
      <c r="O319" s="12">
        <f>'Surv-rate CEA'!N317*Parameter!$D$57+'Surv-rate CEA'!M317*Parameter!$D$58</f>
        <v>5.1013116462347418E-3</v>
      </c>
      <c r="P319" s="12">
        <f t="shared" si="115"/>
        <v>2.9957550484785976E-3</v>
      </c>
      <c r="Q319" s="12">
        <f>O319-'Surv-rate CEA'!M317*Parameter!$D$58</f>
        <v>1.4149857753708965E-5</v>
      </c>
      <c r="R319" s="12">
        <f t="shared" si="116"/>
        <v>8.3095311050473054E-6</v>
      </c>
      <c r="S319" s="12">
        <f>'Surv-rate CEA'!Q317*Parameter!$D$57+'Surv-rate CEA'!P317*Parameter!$D$58</f>
        <v>1.3541156588340247E-2</v>
      </c>
      <c r="T319" s="12">
        <f t="shared" si="117"/>
        <v>7.9520701782062487E-3</v>
      </c>
      <c r="U319" s="12">
        <f>S319-'Surv-rate CEA'!P317*Parameter!$D$58</f>
        <v>6.9652118928481555E-4</v>
      </c>
      <c r="V319" s="12">
        <f t="shared" si="118"/>
        <v>4.0903340432306645E-4</v>
      </c>
      <c r="W319" s="12">
        <f>'Surv-rate CEA'!T317*UPFS+'Surv-rate CEA'!S317*UPD</f>
        <v>5.0879589635657481E-3</v>
      </c>
      <c r="X319" s="12">
        <f t="shared" si="119"/>
        <v>2.9879136599710171E-3</v>
      </c>
      <c r="Y319" s="12">
        <f>W319-'Surv-rate CEA'!S317*UPD</f>
        <v>1.4149857753708965E-5</v>
      </c>
      <c r="Z319" s="12">
        <f t="shared" si="120"/>
        <v>8.3095311050473054E-6</v>
      </c>
      <c r="AA319" s="12">
        <f>'Surv-rate CEA'!W317*UPFS+'Surv-rate CEA'!V317*UPD</f>
        <v>1.6584178046050967E-2</v>
      </c>
      <c r="AB319" s="12">
        <f t="shared" si="121"/>
        <v>9.7390903657092378E-3</v>
      </c>
      <c r="AC319" s="12">
        <f>AA319-'Surv-rate CEA'!V317*UPD</f>
        <v>5.8740017153779672E-3</v>
      </c>
      <c r="AD319" s="12">
        <f t="shared" si="122"/>
        <v>3.4495187735891055E-3</v>
      </c>
      <c r="AE319" s="12">
        <f>'Surv-rate CEA'!Z317*UPFS+'Surv-rate CEA'!Y317*UPD</f>
        <v>1.3541156588340247E-2</v>
      </c>
      <c r="AF319" s="12">
        <f t="shared" si="123"/>
        <v>7.9520701782062487E-3</v>
      </c>
      <c r="AG319" s="12">
        <f>AE319-'Surv-rate CEA'!Y317*UPD</f>
        <v>6.9652118928481555E-4</v>
      </c>
      <c r="AH319" s="12">
        <f t="shared" si="124"/>
        <v>4.0903340432306645E-4</v>
      </c>
      <c r="AI319" s="12">
        <f>'Surv-rate CEA'!AC317*UPFS+'Surv-rate CEA'!AB317*UPD</f>
        <v>6.4476947216029219E-3</v>
      </c>
      <c r="AJ319" s="12">
        <f t="shared" si="125"/>
        <v>3.786421091827944E-3</v>
      </c>
      <c r="AK319" s="12">
        <f>AI319-'Surv-rate CEA'!AB317*UPD</f>
        <v>3.1267767109710489E-4</v>
      </c>
      <c r="AL319" s="12">
        <f t="shared" si="126"/>
        <v>1.8362056206212401E-4</v>
      </c>
      <c r="AM319" s="12">
        <f>'Surv-rate CEA'!AF317*UPFS+'Surv-rate CEA'!AE317*UPD</f>
        <v>4.3760119569434985E-2</v>
      </c>
      <c r="AN319" s="12">
        <f t="shared" si="127"/>
        <v>2.5698214148300924E-2</v>
      </c>
      <c r="AO319" s="12">
        <f>AM319-'Surv-rate CEA'!AE317*UPD</f>
        <v>3.5319152514211721E-3</v>
      </c>
      <c r="AP319" s="12">
        <f t="shared" si="128"/>
        <v>2.0741240055492677E-3</v>
      </c>
      <c r="AQ319" s="42">
        <f>'Surv-rate CEA'!AI317*UPFS+'Surv-rate CEA'!AH317*UPD</f>
        <v>5.0879589635657481E-3</v>
      </c>
      <c r="AR319" s="12">
        <f t="shared" si="129"/>
        <v>2.9879136599710171E-3</v>
      </c>
      <c r="AS319" s="42">
        <f>AQ319-'Surv-rate CEA'!AH317*UPD</f>
        <v>1.4149857753708965E-5</v>
      </c>
      <c r="AT319" s="12">
        <f t="shared" si="130"/>
        <v>8.3095311050473054E-6</v>
      </c>
      <c r="AU319" s="12">
        <f>'Surv-rate CEA'!AL317*UPFS+'Surv-rate CEA'!AK317*UPD</f>
        <v>1.3385826268273771E-2</v>
      </c>
      <c r="AV319" s="12">
        <f t="shared" si="131"/>
        <v>7.8608521498263507E-3</v>
      </c>
      <c r="AW319" s="12">
        <f>AU319-'Surv-rate CEA'!AK317*UPD</f>
        <v>9.3552595040138666E-3</v>
      </c>
      <c r="AX319" s="12">
        <f t="shared" si="132"/>
        <v>5.493894086957587E-3</v>
      </c>
      <c r="AY319" s="12">
        <f>'Surv-rate CEA'!AO317*UPFS+'Surv-rate CEA'!AN317*UPD</f>
        <v>6.4476947216029219E-3</v>
      </c>
      <c r="AZ319" s="12">
        <f t="shared" si="133"/>
        <v>3.786421091827944E-3</v>
      </c>
      <c r="BA319" s="12">
        <f>AY319-'Surv-rate CEA'!AN317*UPD</f>
        <v>3.1267767109710489E-4</v>
      </c>
      <c r="BB319" s="12">
        <f t="shared" si="134"/>
        <v>1.8362056206212401E-4</v>
      </c>
    </row>
    <row r="320" spans="1:54">
      <c r="A320" s="12">
        <v>315</v>
      </c>
      <c r="B320" s="12">
        <f t="shared" si="135"/>
        <v>18.065753424657533</v>
      </c>
      <c r="C320" s="12">
        <f>'Surv-rate CEA'!D318*Parameter!$D$57+'Surv-rate CEA'!E318*Parameter!$D$58</f>
        <v>1.4817944535075137E-2</v>
      </c>
      <c r="D320" s="12">
        <f t="shared" si="109"/>
        <v>8.6870801536513432E-3</v>
      </c>
      <c r="E320" s="12">
        <f>C320-'Surv-rate CEA'!E318*Parameter!$D$58</f>
        <v>2.8985438712683491E-4</v>
      </c>
      <c r="F320" s="12">
        <f t="shared" si="110"/>
        <v>1.6992831144009495E-4</v>
      </c>
      <c r="G320" s="12">
        <f>'Surv-rate CEA'!G318*Parameter!$D$57+'Surv-rate CEA'!H318*Parameter!$D$58</f>
        <v>5.0508652089700833E-3</v>
      </c>
      <c r="H320" s="12">
        <f t="shared" si="111"/>
        <v>2.9610902383762749E-3</v>
      </c>
      <c r="I320" s="12">
        <f>G320-'Surv-rate CEA'!H318*Parameter!$D$58</f>
        <v>1.393814304385347E-5</v>
      </c>
      <c r="J320" s="12">
        <f t="shared" si="112"/>
        <v>8.1712929568877645E-6</v>
      </c>
      <c r="K320" s="12">
        <f>'Surv-rate CEA'!K318*Parameter!$D$57+'Surv-rate CEA'!J318*Parameter!$D$58</f>
        <v>1.3461986677611636E-2</v>
      </c>
      <c r="L320" s="12">
        <f t="shared" si="113"/>
        <v>7.8921443536909448E-3</v>
      </c>
      <c r="M320" s="12">
        <f>K320-'Surv-rate CEA'!J318*Parameter!$D$58</f>
        <v>6.8983329612224038E-4</v>
      </c>
      <c r="N320" s="12">
        <f t="shared" si="114"/>
        <v>4.0441757099889282E-4</v>
      </c>
      <c r="O320" s="12">
        <f>'Surv-rate CEA'!N318*Parameter!$D$57+'Surv-rate CEA'!M318*Parameter!$D$58</f>
        <v>5.0640181045185084E-3</v>
      </c>
      <c r="P320" s="12">
        <f t="shared" si="115"/>
        <v>2.9688011768003804E-3</v>
      </c>
      <c r="Q320" s="12">
        <f>O320-'Surv-rate CEA'!M318*Parameter!$D$58</f>
        <v>1.393814304385347E-5</v>
      </c>
      <c r="R320" s="12">
        <f t="shared" si="116"/>
        <v>8.1712929568877645E-6</v>
      </c>
      <c r="S320" s="12">
        <f>'Surv-rate CEA'!Q318*Parameter!$D$57+'Surv-rate CEA'!P318*Parameter!$D$58</f>
        <v>1.3461986677611636E-2</v>
      </c>
      <c r="T320" s="12">
        <f t="shared" si="117"/>
        <v>7.8921443536909448E-3</v>
      </c>
      <c r="U320" s="12">
        <f>S320-'Surv-rate CEA'!P318*Parameter!$D$58</f>
        <v>6.8983329612224038E-4</v>
      </c>
      <c r="V320" s="12">
        <f t="shared" si="118"/>
        <v>4.0441757099889282E-4</v>
      </c>
      <c r="W320" s="12">
        <f>'Surv-rate CEA'!T318*UPFS+'Surv-rate CEA'!S318*UPD</f>
        <v>5.0508652089700833E-3</v>
      </c>
      <c r="X320" s="12">
        <f t="shared" si="119"/>
        <v>2.9610902383762749E-3</v>
      </c>
      <c r="Y320" s="12">
        <f>W320-'Surv-rate CEA'!S318*UPD</f>
        <v>1.393814304385347E-5</v>
      </c>
      <c r="Z320" s="12">
        <f t="shared" si="120"/>
        <v>8.1712929568877645E-6</v>
      </c>
      <c r="AA320" s="12">
        <f>'Surv-rate CEA'!W318*UPFS+'Surv-rate CEA'!V318*UPD</f>
        <v>1.6491619036387628E-2</v>
      </c>
      <c r="AB320" s="12">
        <f t="shared" si="121"/>
        <v>9.6682786261930911E-3</v>
      </c>
      <c r="AC320" s="12">
        <f>AA320-'Surv-rate CEA'!V318*UPD</f>
        <v>5.8349035091853681E-3</v>
      </c>
      <c r="AD320" s="12">
        <f t="shared" si="122"/>
        <v>3.4207358755549404E-3</v>
      </c>
      <c r="AE320" s="12">
        <f>'Surv-rate CEA'!Z318*UPFS+'Surv-rate CEA'!Y318*UPD</f>
        <v>1.3461986677611636E-2</v>
      </c>
      <c r="AF320" s="12">
        <f t="shared" si="123"/>
        <v>7.8921443536909448E-3</v>
      </c>
      <c r="AG320" s="12">
        <f>AE320-'Surv-rate CEA'!Y318*UPD</f>
        <v>6.8983329612224038E-4</v>
      </c>
      <c r="AH320" s="12">
        <f t="shared" si="124"/>
        <v>4.0441757099889282E-4</v>
      </c>
      <c r="AI320" s="12">
        <f>'Surv-rate CEA'!AC318*UPFS+'Surv-rate CEA'!AB318*UPD</f>
        <v>6.4028773482070261E-3</v>
      </c>
      <c r="AJ320" s="12">
        <f t="shared" si="125"/>
        <v>3.7537128450043128E-3</v>
      </c>
      <c r="AK320" s="12">
        <f>AI320-'Surv-rate CEA'!AB318*UPD</f>
        <v>3.0933011188616875E-4</v>
      </c>
      <c r="AL320" s="12">
        <f t="shared" si="126"/>
        <v>1.8134603416366886E-4</v>
      </c>
      <c r="AM320" s="12">
        <f>'Surv-rate CEA'!AF318*UPFS+'Surv-rate CEA'!AE318*UPD</f>
        <v>4.3580552153374266E-2</v>
      </c>
      <c r="AN320" s="12">
        <f t="shared" si="127"/>
        <v>2.5549275663746786E-2</v>
      </c>
      <c r="AO320" s="12">
        <f>AM320-'Surv-rate CEA'!AE318*UPD</f>
        <v>3.5059213352712781E-3</v>
      </c>
      <c r="AP320" s="12">
        <f t="shared" si="128"/>
        <v>2.0553606189985313E-3</v>
      </c>
      <c r="AQ320" s="42">
        <f>'Surv-rate CEA'!AI318*UPFS+'Surv-rate CEA'!AH318*UPD</f>
        <v>5.0508652089700833E-3</v>
      </c>
      <c r="AR320" s="12">
        <f t="shared" si="129"/>
        <v>2.9610902383762749E-3</v>
      </c>
      <c r="AS320" s="42">
        <f>AQ320-'Surv-rate CEA'!AH318*UPD</f>
        <v>1.393814304385347E-5</v>
      </c>
      <c r="AT320" s="12">
        <f t="shared" si="130"/>
        <v>8.1712929568877645E-6</v>
      </c>
      <c r="AU320" s="12">
        <f>'Surv-rate CEA'!AL318*UPFS+'Surv-rate CEA'!AK318*UPD</f>
        <v>1.3306682457212355E-2</v>
      </c>
      <c r="AV320" s="12">
        <f t="shared" si="131"/>
        <v>7.8010966238512645E-3</v>
      </c>
      <c r="AW320" s="12">
        <f>AU320-'Surv-rate CEA'!AK318*UPD</f>
        <v>9.2990155968997942E-3</v>
      </c>
      <c r="AX320" s="12">
        <f t="shared" si="132"/>
        <v>5.4515856534020218E-3</v>
      </c>
      <c r="AY320" s="12">
        <f>'Surv-rate CEA'!AO318*UPFS+'Surv-rate CEA'!AN318*UPD</f>
        <v>6.4028773482070261E-3</v>
      </c>
      <c r="AZ320" s="12">
        <f t="shared" si="133"/>
        <v>3.7537128450043128E-3</v>
      </c>
      <c r="BA320" s="12">
        <f>AY320-'Surv-rate CEA'!AN318*UPD</f>
        <v>3.0933011188616875E-4</v>
      </c>
      <c r="BB320" s="12">
        <f t="shared" si="134"/>
        <v>1.8134603416366886E-4</v>
      </c>
    </row>
    <row r="321" spans="1:54">
      <c r="A321" s="12">
        <v>316</v>
      </c>
      <c r="B321" s="12">
        <f t="shared" si="135"/>
        <v>18.123287671232877</v>
      </c>
      <c r="C321" s="12">
        <f>'Surv-rate CEA'!D319*Parameter!$D$57+'Surv-rate CEA'!E319*Parameter!$D$58</f>
        <v>1.4733737830443997E-2</v>
      </c>
      <c r="D321" s="12">
        <f t="shared" si="109"/>
        <v>8.6230364441768938E-3</v>
      </c>
      <c r="E321" s="12">
        <f>C321-'Surv-rate CEA'!E319*Parameter!$D$58</f>
        <v>2.8673274165963956E-4</v>
      </c>
      <c r="F321" s="12">
        <f t="shared" si="110"/>
        <v>1.6781260190207431E-4</v>
      </c>
      <c r="G321" s="12">
        <f>'Surv-rate CEA'!G319*Parameter!$D$57+'Surv-rate CEA'!H319*Parameter!$D$58</f>
        <v>5.0141265324700349E-3</v>
      </c>
      <c r="H321" s="12">
        <f t="shared" si="111"/>
        <v>2.9345571587315595E-3</v>
      </c>
      <c r="I321" s="12">
        <f>G321-'Surv-rate CEA'!H319*Parameter!$D$58</f>
        <v>1.373009497025908E-5</v>
      </c>
      <c r="J321" s="12">
        <f t="shared" si="112"/>
        <v>8.0356465326752805E-6</v>
      </c>
      <c r="K321" s="12">
        <f>'Surv-rate CEA'!K319*Parameter!$D$57+'Surv-rate CEA'!J319*Parameter!$D$58</f>
        <v>1.338346118804134E-2</v>
      </c>
      <c r="L321" s="12">
        <f t="shared" si="113"/>
        <v>7.8327763736399901E-3</v>
      </c>
      <c r="M321" s="12">
        <f>K321-'Surv-rate CEA'!J319*Parameter!$D$58</f>
        <v>6.8322550753549018E-4</v>
      </c>
      <c r="N321" s="12">
        <f t="shared" si="114"/>
        <v>3.998631249496211E-4</v>
      </c>
      <c r="O321" s="12">
        <f>'Surv-rate CEA'!N319*Parameter!$D$57+'Surv-rate CEA'!M319*Parameter!$D$58</f>
        <v>5.0270831009630963E-3</v>
      </c>
      <c r="P321" s="12">
        <f t="shared" si="115"/>
        <v>2.9421400927835211E-3</v>
      </c>
      <c r="Q321" s="12">
        <f>O321-'Surv-rate CEA'!M319*Parameter!$D$58</f>
        <v>1.373009497025908E-5</v>
      </c>
      <c r="R321" s="12">
        <f t="shared" si="116"/>
        <v>8.0356465326752805E-6</v>
      </c>
      <c r="S321" s="12">
        <f>'Surv-rate CEA'!Q319*Parameter!$D$57+'Surv-rate CEA'!P319*Parameter!$D$58</f>
        <v>1.338346118804134E-2</v>
      </c>
      <c r="T321" s="12">
        <f t="shared" si="117"/>
        <v>7.8327763736399901E-3</v>
      </c>
      <c r="U321" s="12">
        <f>S321-'Surv-rate CEA'!P319*Parameter!$D$58</f>
        <v>6.8322550753549018E-4</v>
      </c>
      <c r="V321" s="12">
        <f t="shared" si="118"/>
        <v>3.998631249496211E-4</v>
      </c>
      <c r="W321" s="12">
        <f>'Surv-rate CEA'!T319*UPFS+'Surv-rate CEA'!S319*UPD</f>
        <v>5.0141265324700349E-3</v>
      </c>
      <c r="X321" s="12">
        <f t="shared" si="119"/>
        <v>2.9345571587315595E-3</v>
      </c>
      <c r="Y321" s="12">
        <f>W321-'Surv-rate CEA'!S319*UPD</f>
        <v>1.373009497025908E-5</v>
      </c>
      <c r="Z321" s="12">
        <f t="shared" si="120"/>
        <v>8.0356465326752805E-6</v>
      </c>
      <c r="AA321" s="12">
        <f>'Surv-rate CEA'!W319*UPFS+'Surv-rate CEA'!V319*UPD</f>
        <v>1.6399788871123144E-2</v>
      </c>
      <c r="AB321" s="12">
        <f t="shared" si="121"/>
        <v>9.5981059755452427E-3</v>
      </c>
      <c r="AC321" s="12">
        <f>AA321-'Surv-rate CEA'!V319*UPD</f>
        <v>5.7961588464264299E-3</v>
      </c>
      <c r="AD321" s="12">
        <f t="shared" si="122"/>
        <v>3.3922477475946283E-3</v>
      </c>
      <c r="AE321" s="12">
        <f>'Surv-rate CEA'!Z319*UPFS+'Surv-rate CEA'!Y319*UPD</f>
        <v>1.338346118804134E-2</v>
      </c>
      <c r="AF321" s="12">
        <f t="shared" si="123"/>
        <v>7.8327763736399901E-3</v>
      </c>
      <c r="AG321" s="12">
        <f>AE321-'Surv-rate CEA'!Y319*UPD</f>
        <v>6.8322550753549018E-4</v>
      </c>
      <c r="AH321" s="12">
        <f t="shared" si="124"/>
        <v>3.998631249496211E-4</v>
      </c>
      <c r="AI321" s="12">
        <f>'Surv-rate CEA'!AC319*UPFS+'Surv-rate CEA'!AB319*UPD</f>
        <v>6.3584740296888046E-3</v>
      </c>
      <c r="AJ321" s="12">
        <f t="shared" si="125"/>
        <v>3.7213471502164372E-3</v>
      </c>
      <c r="AK321" s="12">
        <f>AI321-'Surv-rate CEA'!AB319*UPD</f>
        <v>3.0602633148503044E-4</v>
      </c>
      <c r="AL321" s="12">
        <f t="shared" si="126"/>
        <v>1.7910432774367172E-4</v>
      </c>
      <c r="AM321" s="12">
        <f>'Surv-rate CEA'!AF319*UPFS+'Surv-rate CEA'!AE319*UPD</f>
        <v>4.340213535131094E-2</v>
      </c>
      <c r="AN321" s="12">
        <f t="shared" si="127"/>
        <v>2.5401442539321632E-2</v>
      </c>
      <c r="AO321" s="12">
        <f>AM321-'Surv-rate CEA'!AE319*UPD</f>
        <v>3.4801806905901331E-3</v>
      </c>
      <c r="AP321" s="12">
        <f t="shared" si="128"/>
        <v>2.036803238433563E-3</v>
      </c>
      <c r="AQ321" s="42">
        <f>'Surv-rate CEA'!AI319*UPFS+'Surv-rate CEA'!AH319*UPD</f>
        <v>5.0141265324700349E-3</v>
      </c>
      <c r="AR321" s="12">
        <f t="shared" si="129"/>
        <v>2.9345571587315595E-3</v>
      </c>
      <c r="AS321" s="42">
        <f>AQ321-'Surv-rate CEA'!AH319*UPD</f>
        <v>1.373009497025908E-5</v>
      </c>
      <c r="AT321" s="12">
        <f t="shared" si="130"/>
        <v>8.0356465326752805E-6</v>
      </c>
      <c r="AU321" s="12">
        <f>'Surv-rate CEA'!AL319*UPFS+'Surv-rate CEA'!AK319*UPD</f>
        <v>1.3228187793935789E-2</v>
      </c>
      <c r="AV321" s="12">
        <f t="shared" si="131"/>
        <v>7.7419013932655866E-3</v>
      </c>
      <c r="AW321" s="12">
        <f>AU321-'Surv-rate CEA'!AK319*UPD</f>
        <v>9.2432441741115527E-3</v>
      </c>
      <c r="AX321" s="12">
        <f t="shared" si="132"/>
        <v>5.4096816634742438E-3</v>
      </c>
      <c r="AY321" s="12">
        <f>'Surv-rate CEA'!AO319*UPFS+'Surv-rate CEA'!AN319*UPD</f>
        <v>6.3584740296888046E-3</v>
      </c>
      <c r="AZ321" s="12">
        <f t="shared" si="133"/>
        <v>3.7213471502164372E-3</v>
      </c>
      <c r="BA321" s="12">
        <f>AY321-'Surv-rate CEA'!AN319*UPD</f>
        <v>3.0602633148503044E-4</v>
      </c>
      <c r="BB321" s="12">
        <f t="shared" si="134"/>
        <v>1.7910432774367172E-4</v>
      </c>
    </row>
    <row r="322" spans="1:54">
      <c r="A322" s="12">
        <v>317</v>
      </c>
      <c r="B322" s="12">
        <f t="shared" si="135"/>
        <v>18.18082191780822</v>
      </c>
      <c r="C322" s="12">
        <f>'Surv-rate CEA'!D320*Parameter!$D$57+'Surv-rate CEA'!E320*Parameter!$D$58</f>
        <v>1.4650202048423249E-2</v>
      </c>
      <c r="D322" s="12">
        <f t="shared" si="109"/>
        <v>8.5595772941686361E-3</v>
      </c>
      <c r="E322" s="12">
        <f>C322-'Surv-rate CEA'!E320*Parameter!$D$58</f>
        <v>2.8365209657358996E-4</v>
      </c>
      <c r="F322" s="12">
        <f t="shared" si="110"/>
        <v>1.6572754677714093E-4</v>
      </c>
      <c r="G322" s="12">
        <f>'Surv-rate CEA'!G320*Parameter!$D$57+'Surv-rate CEA'!H320*Parameter!$D$58</f>
        <v>4.9777386790162631E-3</v>
      </c>
      <c r="H322" s="12">
        <f t="shared" si="111"/>
        <v>2.9083106726025165E-3</v>
      </c>
      <c r="I322" s="12">
        <f>G322-'Surv-rate CEA'!H320*Parameter!$D$58</f>
        <v>1.3525641168262055E-5</v>
      </c>
      <c r="J322" s="12">
        <f t="shared" si="112"/>
        <v>7.9025374974530653E-6</v>
      </c>
      <c r="K322" s="12">
        <f>'Surv-rate CEA'!K320*Parameter!$D$57+'Surv-rate CEA'!J320*Parameter!$D$58</f>
        <v>1.3305573296586328E-2</v>
      </c>
      <c r="L322" s="12">
        <f t="shared" si="113"/>
        <v>7.7739598879876517E-3</v>
      </c>
      <c r="M322" s="12">
        <f>K322-'Surv-rate CEA'!J320*Parameter!$D$58</f>
        <v>6.7669666621708938E-4</v>
      </c>
      <c r="N322" s="12">
        <f t="shared" si="114"/>
        <v>3.9536911505017838E-4</v>
      </c>
      <c r="O322" s="12">
        <f>'Surv-rate CEA'!N320*Parameter!$D$57+'Surv-rate CEA'!M320*Parameter!$D$58</f>
        <v>4.9905023122313839E-3</v>
      </c>
      <c r="P322" s="12">
        <f t="shared" si="115"/>
        <v>2.9157679967198318E-3</v>
      </c>
      <c r="Q322" s="12">
        <f>O322-'Surv-rate CEA'!M320*Parameter!$D$58</f>
        <v>1.3525641168262055E-5</v>
      </c>
      <c r="R322" s="12">
        <f t="shared" si="116"/>
        <v>7.9025374974530653E-6</v>
      </c>
      <c r="S322" s="12">
        <f>'Surv-rate CEA'!Q320*Parameter!$D$57+'Surv-rate CEA'!P320*Parameter!$D$58</f>
        <v>1.3305573296586328E-2</v>
      </c>
      <c r="T322" s="12">
        <f t="shared" si="117"/>
        <v>7.7739598879876517E-3</v>
      </c>
      <c r="U322" s="12">
        <f>S322-'Surv-rate CEA'!P320*Parameter!$D$58</f>
        <v>6.7669666621708938E-4</v>
      </c>
      <c r="V322" s="12">
        <f t="shared" si="118"/>
        <v>3.9536911505017838E-4</v>
      </c>
      <c r="W322" s="12">
        <f>'Surv-rate CEA'!T320*UPFS+'Surv-rate CEA'!S320*UPD</f>
        <v>4.9777386790162631E-3</v>
      </c>
      <c r="X322" s="12">
        <f t="shared" si="119"/>
        <v>2.9083106726025165E-3</v>
      </c>
      <c r="Y322" s="12">
        <f>W322-'Surv-rate CEA'!S320*UPD</f>
        <v>1.3525641168262055E-5</v>
      </c>
      <c r="Z322" s="12">
        <f t="shared" si="120"/>
        <v>7.9025374974530653E-6</v>
      </c>
      <c r="AA322" s="12">
        <f>'Surv-rate CEA'!W320*UPFS+'Surv-rate CEA'!V320*UPD</f>
        <v>1.6308680023771522E-2</v>
      </c>
      <c r="AB322" s="12">
        <f t="shared" si="121"/>
        <v>9.5285653240775956E-3</v>
      </c>
      <c r="AC322" s="12">
        <f>AA322-'Surv-rate CEA'!V320*UPD</f>
        <v>5.757763640774018E-3</v>
      </c>
      <c r="AD322" s="12">
        <f t="shared" si="122"/>
        <v>3.3640507319872286E-3</v>
      </c>
      <c r="AE322" s="12">
        <f>'Surv-rate CEA'!Z320*UPFS+'Surv-rate CEA'!Y320*UPD</f>
        <v>1.3305573296586328E-2</v>
      </c>
      <c r="AF322" s="12">
        <f t="shared" si="123"/>
        <v>7.7739598879876517E-3</v>
      </c>
      <c r="AG322" s="12">
        <f>AE322-'Surv-rate CEA'!Y320*UPD</f>
        <v>6.7669666621708938E-4</v>
      </c>
      <c r="AH322" s="12">
        <f t="shared" si="124"/>
        <v>3.9536911505017838E-4</v>
      </c>
      <c r="AI322" s="12">
        <f>'Surv-rate CEA'!AC320*UPFS+'Surv-rate CEA'!AB320*UPD</f>
        <v>6.3144799376729328E-3</v>
      </c>
      <c r="AJ322" s="12">
        <f t="shared" si="125"/>
        <v>3.68931970496651E-3</v>
      </c>
      <c r="AK322" s="12">
        <f>AI322-'Surv-rate CEA'!AB320*UPD</f>
        <v>3.0276564980569968E-4</v>
      </c>
      <c r="AL322" s="12">
        <f t="shared" si="126"/>
        <v>1.7689489694171139E-4</v>
      </c>
      <c r="AM322" s="12">
        <f>'Surv-rate CEA'!AF320*UPFS+'Surv-rate CEA'!AE320*UPD</f>
        <v>4.3224858907727315E-2</v>
      </c>
      <c r="AN322" s="12">
        <f t="shared" si="127"/>
        <v>2.5254704312425918E-2</v>
      </c>
      <c r="AO322" s="12">
        <f>AM322-'Surv-rate CEA'!AE320*UPD</f>
        <v>3.4546902157238379E-3</v>
      </c>
      <c r="AP322" s="12">
        <f t="shared" si="128"/>
        <v>2.0184491538858267E-3</v>
      </c>
      <c r="AQ322" s="42">
        <f>'Surv-rate CEA'!AI320*UPFS+'Surv-rate CEA'!AH320*UPD</f>
        <v>4.9777386790162631E-3</v>
      </c>
      <c r="AR322" s="12">
        <f t="shared" si="129"/>
        <v>2.9083106726025165E-3</v>
      </c>
      <c r="AS322" s="42">
        <f>AQ322-'Surv-rate CEA'!AH320*UPD</f>
        <v>1.3525641168262055E-5</v>
      </c>
      <c r="AT322" s="12">
        <f t="shared" si="130"/>
        <v>7.9025374974530653E-6</v>
      </c>
      <c r="AU322" s="12">
        <f>'Surv-rate CEA'!AL320*UPFS+'Surv-rate CEA'!AK320*UPD</f>
        <v>1.3150335369158331E-2</v>
      </c>
      <c r="AV322" s="12">
        <f t="shared" si="131"/>
        <v>7.6832600440937242E-3</v>
      </c>
      <c r="AW322" s="12">
        <f>AU322-'Surv-rate CEA'!AK320*UPD</f>
        <v>9.1879400715347663E-3</v>
      </c>
      <c r="AX322" s="12">
        <f t="shared" si="132"/>
        <v>5.3681773777963298E-3</v>
      </c>
      <c r="AY322" s="12">
        <f>'Surv-rate CEA'!AO320*UPFS+'Surv-rate CEA'!AN320*UPD</f>
        <v>6.3144799376729328E-3</v>
      </c>
      <c r="AZ322" s="12">
        <f t="shared" si="133"/>
        <v>3.68931970496651E-3</v>
      </c>
      <c r="BA322" s="12">
        <f>AY322-'Surv-rate CEA'!AN320*UPD</f>
        <v>3.0276564980569968E-4</v>
      </c>
      <c r="BB322" s="12">
        <f t="shared" si="134"/>
        <v>1.7689489694171139E-4</v>
      </c>
    </row>
    <row r="323" spans="1:54">
      <c r="A323" s="12">
        <v>318</v>
      </c>
      <c r="B323" s="12">
        <f t="shared" si="135"/>
        <v>18.238356164383561</v>
      </c>
      <c r="C323" s="12">
        <f>'Surv-rate CEA'!D321*Parameter!$D$57+'Surv-rate CEA'!E321*Parameter!$D$58</f>
        <v>1.4567330204512991E-2</v>
      </c>
      <c r="D323" s="12">
        <f t="shared" si="109"/>
        <v>8.4966961620417097E-3</v>
      </c>
      <c r="E323" s="12">
        <f>C323-'Surv-rate CEA'!E321*Parameter!$D$58</f>
        <v>2.8061181296624473E-4</v>
      </c>
      <c r="F323" s="12">
        <f t="shared" si="110"/>
        <v>1.6367263464071161E-4</v>
      </c>
      <c r="G323" s="12">
        <f>'Surv-rate CEA'!G321*Parameter!$D$57+'Surv-rate CEA'!H321*Parameter!$D$58</f>
        <v>4.9416974551915044E-3</v>
      </c>
      <c r="H323" s="12">
        <f t="shared" si="111"/>
        <v>2.882347088452003E-3</v>
      </c>
      <c r="I323" s="12">
        <f>G323-'Surv-rate CEA'!H321*Parameter!$D$58</f>
        <v>1.3324710879749485E-5</v>
      </c>
      <c r="J323" s="12">
        <f t="shared" si="112"/>
        <v>7.7719127803671467E-6</v>
      </c>
      <c r="K323" s="12">
        <f>'Surv-rate CEA'!K321*Parameter!$D$57+'Surv-rate CEA'!J321*Parameter!$D$58</f>
        <v>1.3228316269840074E-2</v>
      </c>
      <c r="L323" s="12">
        <f t="shared" si="113"/>
        <v>7.7156886335564244E-3</v>
      </c>
      <c r="M323" s="12">
        <f>K323-'Surv-rate CEA'!J321*Parameter!$D$58</f>
        <v>6.7024563451626752E-4</v>
      </c>
      <c r="N323" s="12">
        <f t="shared" si="114"/>
        <v>3.9093460712899173E-4</v>
      </c>
      <c r="O323" s="12">
        <f>'Surv-rate CEA'!N321*Parameter!$D$57+'Surv-rate CEA'!M321*Parameter!$D$58</f>
        <v>4.954271478134366E-3</v>
      </c>
      <c r="P323" s="12">
        <f t="shared" si="115"/>
        <v>2.8896811469912224E-3</v>
      </c>
      <c r="Q323" s="12">
        <f>O323-'Surv-rate CEA'!M321*Parameter!$D$58</f>
        <v>1.3324710879749485E-5</v>
      </c>
      <c r="R323" s="12">
        <f t="shared" si="116"/>
        <v>7.7719127803671467E-6</v>
      </c>
      <c r="S323" s="12">
        <f>'Surv-rate CEA'!Q321*Parameter!$D$57+'Surv-rate CEA'!P321*Parameter!$D$58</f>
        <v>1.3228316269840074E-2</v>
      </c>
      <c r="T323" s="12">
        <f t="shared" si="117"/>
        <v>7.7156886335564244E-3</v>
      </c>
      <c r="U323" s="12">
        <f>S323-'Surv-rate CEA'!P321*Parameter!$D$58</f>
        <v>6.7024563451626752E-4</v>
      </c>
      <c r="V323" s="12">
        <f t="shared" si="118"/>
        <v>3.9093460712899173E-4</v>
      </c>
      <c r="W323" s="12">
        <f>'Surv-rate CEA'!T321*UPFS+'Surv-rate CEA'!S321*UPD</f>
        <v>4.9416974551915044E-3</v>
      </c>
      <c r="X323" s="12">
        <f t="shared" si="119"/>
        <v>2.882347088452003E-3</v>
      </c>
      <c r="Y323" s="12">
        <f>W323-'Surv-rate CEA'!S321*UPD</f>
        <v>1.3324710879749485E-5</v>
      </c>
      <c r="Z323" s="12">
        <f t="shared" si="120"/>
        <v>7.7719127803671467E-6</v>
      </c>
      <c r="AA323" s="12">
        <f>'Surv-rate CEA'!W321*UPFS+'Surv-rate CEA'!V321*UPD</f>
        <v>1.6218285064795172E-2</v>
      </c>
      <c r="AB323" s="12">
        <f t="shared" si="121"/>
        <v>9.459649677073443E-3</v>
      </c>
      <c r="AC323" s="12">
        <f>AA323-'Surv-rate CEA'!V321*UPD</f>
        <v>5.7197138637553411E-3</v>
      </c>
      <c r="AD323" s="12">
        <f t="shared" si="122"/>
        <v>3.336141225046906E-3</v>
      </c>
      <c r="AE323" s="12">
        <f>'Surv-rate CEA'!Z321*UPFS+'Surv-rate CEA'!Y321*UPD</f>
        <v>1.3228316269840074E-2</v>
      </c>
      <c r="AF323" s="12">
        <f t="shared" si="123"/>
        <v>7.7156886335564244E-3</v>
      </c>
      <c r="AG323" s="12">
        <f>AE323-'Surv-rate CEA'!Y321*UPD</f>
        <v>6.7024563451626752E-4</v>
      </c>
      <c r="AH323" s="12">
        <f t="shared" si="124"/>
        <v>3.9093460712899173E-4</v>
      </c>
      <c r="AI323" s="12">
        <f>'Surv-rate CEA'!AC321*UPFS+'Surv-rate CEA'!AB321*UPD</f>
        <v>6.2708903122321163E-3</v>
      </c>
      <c r="AJ323" s="12">
        <f t="shared" si="125"/>
        <v>3.6576262705996965E-3</v>
      </c>
      <c r="AK323" s="12">
        <f>AI323-'Surv-rate CEA'!AB321*UPD</f>
        <v>2.9954739903843928E-4</v>
      </c>
      <c r="AL323" s="12">
        <f t="shared" si="126"/>
        <v>1.7471720624352886E-4</v>
      </c>
      <c r="AM323" s="12">
        <f>'Surv-rate CEA'!AF321*UPFS+'Surv-rate CEA'!AE321*UPD</f>
        <v>4.3048712685399969E-2</v>
      </c>
      <c r="AN323" s="12">
        <f t="shared" si="127"/>
        <v>2.5109050644129511E-2</v>
      </c>
      <c r="AO323" s="12">
        <f>AM323-'Surv-rate CEA'!AE321*UPD</f>
        <v>3.4294468550125634E-3</v>
      </c>
      <c r="AP323" s="12">
        <f t="shared" si="128"/>
        <v>2.0002956974150242E-3</v>
      </c>
      <c r="AQ323" s="42">
        <f>'Surv-rate CEA'!AI321*UPFS+'Surv-rate CEA'!AH321*UPD</f>
        <v>4.9416974551915044E-3</v>
      </c>
      <c r="AR323" s="12">
        <f t="shared" si="129"/>
        <v>2.882347088452003E-3</v>
      </c>
      <c r="AS323" s="42">
        <f>AQ323-'Surv-rate CEA'!AH321*UPD</f>
        <v>1.3324710879749485E-5</v>
      </c>
      <c r="AT323" s="12">
        <f t="shared" si="130"/>
        <v>7.7719127803671467E-6</v>
      </c>
      <c r="AU323" s="12">
        <f>'Surv-rate CEA'!AL321*UPFS+'Surv-rate CEA'!AK321*UPD</f>
        <v>1.3073118364690141E-2</v>
      </c>
      <c r="AV323" s="12">
        <f t="shared" si="131"/>
        <v>7.6251662504888788E-3</v>
      </c>
      <c r="AW323" s="12">
        <f>AU323-'Surv-rate CEA'!AK321*UPD</f>
        <v>9.1330981950140493E-3</v>
      </c>
      <c r="AX323" s="12">
        <f t="shared" si="132"/>
        <v>5.3270681237859857E-3</v>
      </c>
      <c r="AY323" s="12">
        <f>'Surv-rate CEA'!AO321*UPFS+'Surv-rate CEA'!AN321*UPD</f>
        <v>6.2708903122321163E-3</v>
      </c>
      <c r="AZ323" s="12">
        <f t="shared" si="133"/>
        <v>3.6576262705996965E-3</v>
      </c>
      <c r="BA323" s="12">
        <f>AY323-'Surv-rate CEA'!AN321*UPD</f>
        <v>2.9954739903843928E-4</v>
      </c>
      <c r="BB323" s="12">
        <f t="shared" si="134"/>
        <v>1.7471720624352886E-4</v>
      </c>
    </row>
    <row r="324" spans="1:54">
      <c r="A324" s="12">
        <v>319</v>
      </c>
      <c r="B324" s="12">
        <f t="shared" si="135"/>
        <v>18.295890410958904</v>
      </c>
      <c r="C324" s="12">
        <f>'Surv-rate CEA'!D322*Parameter!$D$57+'Surv-rate CEA'!E322*Parameter!$D$58</f>
        <v>1.448511540470334E-2</v>
      </c>
      <c r="D324" s="12">
        <f t="shared" si="109"/>
        <v>8.4343865944212209E-3</v>
      </c>
      <c r="E324" s="12">
        <f>C324-'Surv-rate CEA'!E322*Parameter!$D$58</f>
        <v>2.7761126349504055E-4</v>
      </c>
      <c r="F324" s="12">
        <f t="shared" si="110"/>
        <v>1.6164736378438687E-4</v>
      </c>
      <c r="G324" s="12">
        <f>'Surv-rate CEA'!G322*Parameter!$D$57+'Surv-rate CEA'!H322*Parameter!$D$58</f>
        <v>4.905998728159792E-3</v>
      </c>
      <c r="H324" s="12">
        <f t="shared" si="111"/>
        <v>2.8566627706398976E-3</v>
      </c>
      <c r="I324" s="12">
        <f>G324-'Surv-rate CEA'!H322*Parameter!$D$58</f>
        <v>1.3127234913471418E-5</v>
      </c>
      <c r="J324" s="12">
        <f t="shared" si="112"/>
        <v>7.6437205422644068E-6</v>
      </c>
      <c r="K324" s="12">
        <f>'Surv-rate CEA'!K322*Parameter!$D$57+'Surv-rate CEA'!J322*Parameter!$D$58</f>
        <v>1.3151683462620439E-2</v>
      </c>
      <c r="L324" s="12">
        <f t="shared" si="113"/>
        <v>7.6579564326549393E-3</v>
      </c>
      <c r="M324" s="12">
        <f>K324-'Surv-rate CEA'!J322*Parameter!$D$58</f>
        <v>6.6387129405425307E-4</v>
      </c>
      <c r="N324" s="12">
        <f t="shared" si="114"/>
        <v>3.8655868362458078E-4</v>
      </c>
      <c r="O324" s="12">
        <f>'Surv-rate CEA'!N322*Parameter!$D$57+'Surv-rate CEA'!M322*Parameter!$D$58</f>
        <v>4.9183864005429264E-3</v>
      </c>
      <c r="P324" s="12">
        <f t="shared" si="115"/>
        <v>2.8638758590389356E-3</v>
      </c>
      <c r="Q324" s="12">
        <f>O324-'Surv-rate CEA'!M322*Parameter!$D$58</f>
        <v>1.3127234913471418E-5</v>
      </c>
      <c r="R324" s="12">
        <f t="shared" si="116"/>
        <v>7.6437205422644068E-6</v>
      </c>
      <c r="S324" s="12">
        <f>'Surv-rate CEA'!Q322*Parameter!$D$57+'Surv-rate CEA'!P322*Parameter!$D$58</f>
        <v>1.3151683462620439E-2</v>
      </c>
      <c r="T324" s="12">
        <f t="shared" si="117"/>
        <v>7.6579564326549393E-3</v>
      </c>
      <c r="U324" s="12">
        <f>S324-'Surv-rate CEA'!P322*Parameter!$D$58</f>
        <v>6.6387129405425307E-4</v>
      </c>
      <c r="V324" s="12">
        <f t="shared" si="118"/>
        <v>3.8655868362458078E-4</v>
      </c>
      <c r="W324" s="12">
        <f>'Surv-rate CEA'!T322*UPFS+'Surv-rate CEA'!S322*UPD</f>
        <v>4.905998728159792E-3</v>
      </c>
      <c r="X324" s="12">
        <f t="shared" si="119"/>
        <v>2.8566627706398976E-3</v>
      </c>
      <c r="Y324" s="12">
        <f>W324-'Surv-rate CEA'!S322*UPD</f>
        <v>1.3127234913471418E-5</v>
      </c>
      <c r="Z324" s="12">
        <f t="shared" si="120"/>
        <v>7.6437205422644068E-6</v>
      </c>
      <c r="AA324" s="12">
        <f>'Surv-rate CEA'!W322*UPFS+'Surv-rate CEA'!V322*UPD</f>
        <v>1.612859666010202E-2</v>
      </c>
      <c r="AB324" s="12">
        <f t="shared" si="121"/>
        <v>9.3913521332816326E-3</v>
      </c>
      <c r="AC324" s="12">
        <f>AA324-'Surv-rate CEA'!V322*UPD</f>
        <v>5.6820055437791905E-3</v>
      </c>
      <c r="AD324" s="12">
        <f t="shared" si="122"/>
        <v>3.3085156761897242E-3</v>
      </c>
      <c r="AE324" s="12">
        <f>'Surv-rate CEA'!Z322*UPFS+'Surv-rate CEA'!Y322*UPD</f>
        <v>1.3151683462620439E-2</v>
      </c>
      <c r="AF324" s="12">
        <f t="shared" si="123"/>
        <v>7.6579564326549393E-3</v>
      </c>
      <c r="AG324" s="12">
        <f>AE324-'Surv-rate CEA'!Y322*UPD</f>
        <v>6.6387129405425307E-4</v>
      </c>
      <c r="AH324" s="12">
        <f t="shared" si="124"/>
        <v>3.8655868362458078E-4</v>
      </c>
      <c r="AI324" s="12">
        <f>'Surv-rate CEA'!AC322*UPFS+'Surv-rate CEA'!AB322*UPD</f>
        <v>6.227700460740242E-3</v>
      </c>
      <c r="AJ324" s="12">
        <f t="shared" si="125"/>
        <v>3.6262626712026615E-3</v>
      </c>
      <c r="AK324" s="12">
        <f>AI324-'Surv-rate CEA'!AB322*UPD</f>
        <v>2.9637092339859436E-4</v>
      </c>
      <c r="AL324" s="12">
        <f t="shared" si="126"/>
        <v>1.7257073025995248E-4</v>
      </c>
      <c r="AM324" s="12">
        <f>'Surv-rate CEA'!AF322*UPFS+'Surv-rate CEA'!AE322*UPD</f>
        <v>4.2873686663717152E-2</v>
      </c>
      <c r="AN324" s="12">
        <f t="shared" si="127"/>
        <v>2.4964471317394918E-2</v>
      </c>
      <c r="AO324" s="12">
        <f>AM324-'Surv-rate CEA'!AE322*UPD</f>
        <v>3.4044475979872341E-3</v>
      </c>
      <c r="AP324" s="12">
        <f t="shared" si="128"/>
        <v>1.9823402423531557E-3</v>
      </c>
      <c r="AQ324" s="42">
        <f>'Surv-rate CEA'!AI322*UPFS+'Surv-rate CEA'!AH322*UPD</f>
        <v>4.905998728159792E-3</v>
      </c>
      <c r="AR324" s="12">
        <f t="shared" si="129"/>
        <v>2.8566627706398976E-3</v>
      </c>
      <c r="AS324" s="42">
        <f>AQ324-'Surv-rate CEA'!AH322*UPD</f>
        <v>1.3127234913471418E-5</v>
      </c>
      <c r="AT324" s="12">
        <f t="shared" si="130"/>
        <v>7.6437205422644068E-6</v>
      </c>
      <c r="AU324" s="12">
        <f>'Surv-rate CEA'!AL322*UPFS+'Surv-rate CEA'!AK322*UPD</f>
        <v>1.2996530051998745E-2</v>
      </c>
      <c r="AV324" s="12">
        <f t="shared" si="131"/>
        <v>7.5676137733067476E-3</v>
      </c>
      <c r="AW324" s="12">
        <f>AU324-'Surv-rate CEA'!AK322*UPD</f>
        <v>9.0787135192181394E-3</v>
      </c>
      <c r="AX324" s="12">
        <f t="shared" si="132"/>
        <v>5.2863492945469165E-3</v>
      </c>
      <c r="AY324" s="12">
        <f>'Surv-rate CEA'!AO322*UPFS+'Surv-rate CEA'!AN322*UPD</f>
        <v>6.227700460740242E-3</v>
      </c>
      <c r="AZ324" s="12">
        <f t="shared" si="133"/>
        <v>3.6262626712026615E-3</v>
      </c>
      <c r="BA324" s="12">
        <f>AY324-'Surv-rate CEA'!AN322*UPD</f>
        <v>2.9637092339859436E-4</v>
      </c>
      <c r="BB324" s="12">
        <f t="shared" si="134"/>
        <v>1.7257073025995248E-4</v>
      </c>
    </row>
    <row r="325" spans="1:54">
      <c r="A325" s="12">
        <v>320</v>
      </c>
      <c r="B325" s="12">
        <f t="shared" si="135"/>
        <v>18.353424657534248</v>
      </c>
      <c r="C325" s="12">
        <f>'Surv-rate CEA'!D323*Parameter!$D$57+'Surv-rate CEA'!E323*Parameter!$D$58</f>
        <v>1.4403550844065428E-2</v>
      </c>
      <c r="D325" s="12">
        <f t="shared" si="109"/>
        <v>8.3726422247365189E-3</v>
      </c>
      <c r="E325" s="12">
        <f>C325-'Surv-rate CEA'!E323*Parameter!$D$58</f>
        <v>2.7464983213858034E-4</v>
      </c>
      <c r="F325" s="12">
        <f t="shared" si="110"/>
        <v>1.5965124200798976E-4</v>
      </c>
      <c r="G325" s="12">
        <f>'Surv-rate CEA'!G323*Parameter!$D$57+'Surv-rate CEA'!H323*Parameter!$D$58</f>
        <v>4.87063842463634E-3</v>
      </c>
      <c r="H325" s="12">
        <f t="shared" si="111"/>
        <v>2.831254138442998E-3</v>
      </c>
      <c r="I325" s="12">
        <f>G325-'Surv-rate CEA'!H323*Parameter!$D$58</f>
        <v>1.2933145606437192E-5</v>
      </c>
      <c r="J325" s="12">
        <f t="shared" si="112"/>
        <v>7.5179101442015049E-6</v>
      </c>
      <c r="K325" s="12">
        <f>'Surv-rate CEA'!K323*Parameter!$D$57+'Surv-rate CEA'!J323*Parameter!$D$58</f>
        <v>1.3075668316583501E-2</v>
      </c>
      <c r="L325" s="12">
        <f t="shared" si="113"/>
        <v>7.6007571917020549E-3</v>
      </c>
      <c r="M325" s="12">
        <f>K325-'Surv-rate CEA'!J323*Parameter!$D$58</f>
        <v>6.5757254534810385E-4</v>
      </c>
      <c r="N325" s="12">
        <f t="shared" si="114"/>
        <v>3.8224044324996689E-4</v>
      </c>
      <c r="O325" s="12">
        <f>'Surv-rate CEA'!N323*Parameter!$D$57+'Surv-rate CEA'!M323*Parameter!$D$58</f>
        <v>4.8828429423212879E-3</v>
      </c>
      <c r="P325" s="12">
        <f t="shared" si="115"/>
        <v>2.8383485043537234E-3</v>
      </c>
      <c r="Q325" s="12">
        <f>O325-'Surv-rate CEA'!M323*Parameter!$D$58</f>
        <v>1.2933145606437192E-5</v>
      </c>
      <c r="R325" s="12">
        <f t="shared" si="116"/>
        <v>7.5179101442015049E-6</v>
      </c>
      <c r="S325" s="12">
        <f>'Surv-rate CEA'!Q323*Parameter!$D$57+'Surv-rate CEA'!P323*Parameter!$D$58</f>
        <v>1.3075668316583501E-2</v>
      </c>
      <c r="T325" s="12">
        <f t="shared" si="117"/>
        <v>7.6007571917020549E-3</v>
      </c>
      <c r="U325" s="12">
        <f>S325-'Surv-rate CEA'!P323*Parameter!$D$58</f>
        <v>6.5757254534810385E-4</v>
      </c>
      <c r="V325" s="12">
        <f t="shared" si="118"/>
        <v>3.8224044324996689E-4</v>
      </c>
      <c r="W325" s="12">
        <f>'Surv-rate CEA'!T323*UPFS+'Surv-rate CEA'!S323*UPD</f>
        <v>4.87063842463634E-3</v>
      </c>
      <c r="X325" s="12">
        <f t="shared" si="119"/>
        <v>2.831254138442998E-3</v>
      </c>
      <c r="Y325" s="12">
        <f>W325-'Surv-rate CEA'!S323*UPD</f>
        <v>1.2933145606437192E-5</v>
      </c>
      <c r="Z325" s="12">
        <f t="shared" si="120"/>
        <v>7.5179101442015049E-6</v>
      </c>
      <c r="AA325" s="12">
        <f>'Surv-rate CEA'!W323*UPFS+'Surv-rate CEA'!V323*UPD</f>
        <v>1.6039607569569892E-2</v>
      </c>
      <c r="AB325" s="12">
        <f t="shared" si="121"/>
        <v>9.3236658834384822E-3</v>
      </c>
      <c r="AC325" s="12">
        <f>AA325-'Surv-rate CEA'!V323*UPD</f>
        <v>5.6446347651821563E-3</v>
      </c>
      <c r="AD325" s="12">
        <f t="shared" si="122"/>
        <v>3.2811705870189759E-3</v>
      </c>
      <c r="AE325" s="12">
        <f>'Surv-rate CEA'!Z323*UPFS+'Surv-rate CEA'!Y323*UPD</f>
        <v>1.3075668316583501E-2</v>
      </c>
      <c r="AF325" s="12">
        <f t="shared" si="123"/>
        <v>7.6007571917020549E-3</v>
      </c>
      <c r="AG325" s="12">
        <f>AE325-'Surv-rate CEA'!Y323*UPD</f>
        <v>6.5757254534810385E-4</v>
      </c>
      <c r="AH325" s="12">
        <f t="shared" si="124"/>
        <v>3.8224044324996689E-4</v>
      </c>
      <c r="AI325" s="12">
        <f>'Surv-rate CEA'!AC323*UPFS+'Surv-rate CEA'!AB323*UPD</f>
        <v>6.184905756747688E-3</v>
      </c>
      <c r="AJ325" s="12">
        <f t="shared" si="125"/>
        <v>3.5952247925238371E-3</v>
      </c>
      <c r="AK325" s="12">
        <f>AI325-'Surv-rate CEA'!AB323*UPD</f>
        <v>2.9323557887930059E-4</v>
      </c>
      <c r="AL325" s="12">
        <f t="shared" si="126"/>
        <v>1.7045495351109658E-4</v>
      </c>
      <c r="AM325" s="12">
        <f>'Surv-rate CEA'!AF323*UPFS+'Surv-rate CEA'!AE323*UPD</f>
        <v>4.2699770937024324E-2</v>
      </c>
      <c r="AN325" s="12">
        <f t="shared" si="127"/>
        <v>2.48209562353306E-2</v>
      </c>
      <c r="AO325" s="12">
        <f>AM325-'Surv-rate CEA'!AE323*UPD</f>
        <v>3.3796894785823525E-3</v>
      </c>
      <c r="AP325" s="12">
        <f t="shared" si="128"/>
        <v>1.9645802025640988E-3</v>
      </c>
      <c r="AQ325" s="42">
        <f>'Surv-rate CEA'!AI323*UPFS+'Surv-rate CEA'!AH323*UPD</f>
        <v>4.87063842463634E-3</v>
      </c>
      <c r="AR325" s="12">
        <f t="shared" si="129"/>
        <v>2.831254138442998E-3</v>
      </c>
      <c r="AS325" s="42">
        <f>AQ325-'Surv-rate CEA'!AH323*UPD</f>
        <v>1.2933145606437192E-5</v>
      </c>
      <c r="AT325" s="12">
        <f t="shared" si="130"/>
        <v>7.5179101442015049E-6</v>
      </c>
      <c r="AU325" s="12">
        <f>'Surv-rate CEA'!AL323*UPFS+'Surv-rate CEA'!AK323*UPD</f>
        <v>1.292056379079699E-2</v>
      </c>
      <c r="AV325" s="12">
        <f t="shared" si="131"/>
        <v>7.5105964587059305E-3</v>
      </c>
      <c r="AW325" s="12">
        <f>AU325-'Surv-rate CEA'!AK323*UPD</f>
        <v>9.0247810865265073E-3</v>
      </c>
      <c r="AX325" s="12">
        <f t="shared" si="132"/>
        <v>5.2460163477805345E-3</v>
      </c>
      <c r="AY325" s="12">
        <f>'Surv-rate CEA'!AO323*UPFS+'Surv-rate CEA'!AN323*UPD</f>
        <v>6.184905756747688E-3</v>
      </c>
      <c r="AZ325" s="12">
        <f t="shared" si="133"/>
        <v>3.5952247925238371E-3</v>
      </c>
      <c r="BA325" s="12">
        <f>AY325-'Surv-rate CEA'!AN323*UPD</f>
        <v>2.9323557887930059E-4</v>
      </c>
      <c r="BB325" s="12">
        <f t="shared" si="134"/>
        <v>1.7045495351109658E-4</v>
      </c>
    </row>
    <row r="326" spans="1:54">
      <c r="A326" s="12">
        <v>321</v>
      </c>
      <c r="B326" s="12">
        <f t="shared" si="135"/>
        <v>18.410958904109588</v>
      </c>
      <c r="C326" s="12">
        <f>'Surv-rate CEA'!D324*Parameter!$D$57+'Surv-rate CEA'!E324*Parameter!$D$58</f>
        <v>1.432262980536827E-2</v>
      </c>
      <c r="D326" s="12">
        <f t="shared" ref="D326:D354" si="136">C326/(1+DISC)^($B326)</f>
        <v>8.3114567718415647E-3</v>
      </c>
      <c r="E326" s="12">
        <f>C326-'Surv-rate CEA'!E324*Parameter!$D$58</f>
        <v>2.7172691396348293E-4</v>
      </c>
      <c r="F326" s="12">
        <f t="shared" ref="F326:F354" si="137">E326/(1+DISC)^($B326)</f>
        <v>1.5768378641657773E-4</v>
      </c>
      <c r="G326" s="12">
        <f>'Surv-rate CEA'!G324*Parameter!$D$57+'Surv-rate CEA'!H324*Parameter!$D$58</f>
        <v>4.8356125298776326E-3</v>
      </c>
      <c r="H326" s="12">
        <f t="shared" ref="H326:H354" si="138">G326/(1+DISC)^($B326)</f>
        <v>2.8061176650945327E-3</v>
      </c>
      <c r="I326" s="12">
        <f>G326-'Surv-rate CEA'!H324*Parameter!$D$58</f>
        <v>1.2742376786361274E-5</v>
      </c>
      <c r="J326" s="12">
        <f t="shared" ref="J326:J354" si="139">I326/(1+DISC)^($B326)</f>
        <v>7.3944321168354056E-6</v>
      </c>
      <c r="K326" s="12">
        <f>'Surv-rate CEA'!K324*Parameter!$D$57+'Surv-rate CEA'!J324*Parameter!$D$58</f>
        <v>1.3000264358862866E-2</v>
      </c>
      <c r="L326" s="12">
        <f t="shared" ref="L326:L354" si="140">K326/(1+DISC)^($B326)</f>
        <v>7.5440848998766007E-3</v>
      </c>
      <c r="M326" s="12">
        <f>K326-'Surv-rate CEA'!J324*Parameter!$D$58</f>
        <v>6.5134830744288316E-4</v>
      </c>
      <c r="N326" s="12">
        <f t="shared" ref="N326:N354" si="141">M326/(1+DISC)^($B326)</f>
        <v>3.7797900066471028E-4</v>
      </c>
      <c r="O326" s="12">
        <f>'Surv-rate CEA'!N324*Parameter!$D$57+'Surv-rate CEA'!M324*Parameter!$D$58</f>
        <v>4.8476370262816636E-3</v>
      </c>
      <c r="P326" s="12">
        <f t="shared" ref="P326:P354" si="142">O326/(1+DISC)^($B326)</f>
        <v>2.8130955094864758E-3</v>
      </c>
      <c r="Q326" s="12">
        <f>O326-'Surv-rate CEA'!M324*Parameter!$D$58</f>
        <v>1.2742376786361274E-5</v>
      </c>
      <c r="R326" s="12">
        <f t="shared" ref="R326:R354" si="143">Q326/(1+DISC)^($B326)</f>
        <v>7.3944321168354056E-6</v>
      </c>
      <c r="S326" s="12">
        <f>'Surv-rate CEA'!Q324*Parameter!$D$57+'Surv-rate CEA'!P324*Parameter!$D$58</f>
        <v>1.3000264358862866E-2</v>
      </c>
      <c r="T326" s="12">
        <f t="shared" ref="T326:T354" si="144">S326/(1+DISC)^($B326)</f>
        <v>7.5440848998766007E-3</v>
      </c>
      <c r="U326" s="12">
        <f>S326-'Surv-rate CEA'!P324*Parameter!$D$58</f>
        <v>6.5134830744288316E-4</v>
      </c>
      <c r="V326" s="12">
        <f t="shared" ref="V326:V354" si="145">U326/(1+DISC)^($B326)</f>
        <v>3.7797900066471028E-4</v>
      </c>
      <c r="W326" s="12">
        <f>'Surv-rate CEA'!T324*UPFS+'Surv-rate CEA'!S324*UPD</f>
        <v>4.8356125298776326E-3</v>
      </c>
      <c r="X326" s="12">
        <f t="shared" ref="X326:X354" si="146">W326/(1+DISC)^($B326)</f>
        <v>2.8061176650945327E-3</v>
      </c>
      <c r="Y326" s="12">
        <f>W326-'Surv-rate CEA'!S324*UPD</f>
        <v>1.2742376786361274E-5</v>
      </c>
      <c r="Z326" s="12">
        <f t="shared" ref="Z326:Z354" si="147">Y326/(1+DISC)^($B326)</f>
        <v>7.3944321168354056E-6</v>
      </c>
      <c r="AA326" s="12">
        <f>'Surv-rate CEA'!W324*UPFS+'Surv-rate CEA'!V324*UPD</f>
        <v>1.5951310645597586E-2</v>
      </c>
      <c r="AB326" s="12">
        <f t="shared" ref="AB326:AB354" si="148">AA326/(1+DISC)^($B326)</f>
        <v>9.2565842088167816E-3</v>
      </c>
      <c r="AC326" s="12">
        <f>AA326-'Surv-rate CEA'!V324*UPD</f>
        <v>5.6075976672934867E-3</v>
      </c>
      <c r="AD326" s="12">
        <f t="shared" ref="AD326:AD354" si="149">AC326/(1+DISC)^($B326)</f>
        <v>3.254102510428672E-3</v>
      </c>
      <c r="AE326" s="12">
        <f>'Surv-rate CEA'!Z324*UPFS+'Surv-rate CEA'!Y324*UPD</f>
        <v>1.3000264358862866E-2</v>
      </c>
      <c r="AF326" s="12">
        <f t="shared" ref="AF326:AF354" si="150">AE326/(1+DISC)^($B326)</f>
        <v>7.5440848998766007E-3</v>
      </c>
      <c r="AG326" s="12">
        <f>AE326-'Surv-rate CEA'!Y324*UPD</f>
        <v>6.5134830744288316E-4</v>
      </c>
      <c r="AH326" s="12">
        <f t="shared" ref="AH326:AH354" si="151">AG326/(1+DISC)^($B326)</f>
        <v>3.7797900066471028E-4</v>
      </c>
      <c r="AI326" s="12">
        <f>'Surv-rate CEA'!AC324*UPFS+'Surv-rate CEA'!AB324*UPD</f>
        <v>6.1425016388784214E-3</v>
      </c>
      <c r="AJ326" s="12">
        <f t="shared" ref="AJ326:AJ354" si="152">AI326/(1+DISC)^($B326)</f>
        <v>3.5645085809149881E-3</v>
      </c>
      <c r="AK326" s="12">
        <f>AI326-'Surv-rate CEA'!AB324*UPD</f>
        <v>2.9014073300992309E-4</v>
      </c>
      <c r="AL326" s="12">
        <f t="shared" ref="AL326:AL354" si="153">AK326/(1+DISC)^($B326)</f>
        <v>1.683693702156952E-4</v>
      </c>
      <c r="AM326" s="12">
        <f>'Surv-rate CEA'!AF324*UPFS+'Surv-rate CEA'!AE324*UPD</f>
        <v>4.2526955712997895E-2</v>
      </c>
      <c r="AN326" s="12">
        <f t="shared" ref="AN326:AN354" si="154">AM326/(1+DISC)^($B326)</f>
        <v>2.4678495419474002E-2</v>
      </c>
      <c r="AO326" s="12">
        <f>AM326-'Surv-rate CEA'!AE324*UPD</f>
        <v>3.3551695743647414E-3</v>
      </c>
      <c r="AP326" s="12">
        <f t="shared" ref="AP326:AP354" si="155">AO326/(1+DISC)^($B326)</f>
        <v>1.9470130317184153E-3</v>
      </c>
      <c r="AQ326" s="42">
        <f>'Surv-rate CEA'!AI324*UPFS+'Surv-rate CEA'!AH324*UPD</f>
        <v>4.8356125298776326E-3</v>
      </c>
      <c r="AR326" s="12">
        <f t="shared" ref="AR326:AR354" si="156">AQ326/(1+DISC)^($B326)</f>
        <v>2.8061176650945327E-3</v>
      </c>
      <c r="AS326" s="42">
        <f>AQ326-'Surv-rate CEA'!AH324*UPD</f>
        <v>1.2742376786361274E-5</v>
      </c>
      <c r="AT326" s="12">
        <f t="shared" ref="AT326:AT354" si="157">AS326/(1+DISC)^($B326)</f>
        <v>7.3944321168354056E-6</v>
      </c>
      <c r="AU326" s="12">
        <f>'Surv-rate CEA'!AL324*UPFS+'Surv-rate CEA'!AK324*UPD</f>
        <v>1.2845213027657001E-2</v>
      </c>
      <c r="AV326" s="12">
        <f t="shared" ref="AV326:AV354" si="158">AU326/(1+DISC)^($B326)</f>
        <v>7.4541082367744786E-3</v>
      </c>
      <c r="AW326" s="12">
        <f>AU326-'Surv-rate CEA'!AK324*UPD</f>
        <v>8.9712960059371051E-3</v>
      </c>
      <c r="AX326" s="12">
        <f t="shared" ref="AX326:AX354" si="159">AW326/(1+DISC)^($B326)</f>
        <v>5.2060648047185841E-3</v>
      </c>
      <c r="AY326" s="12">
        <f>'Surv-rate CEA'!AO324*UPFS+'Surv-rate CEA'!AN324*UPD</f>
        <v>6.1425016388784214E-3</v>
      </c>
      <c r="AZ326" s="12">
        <f t="shared" ref="AZ326:AZ354" si="160">AY326/(1+DISC)^($B326)</f>
        <v>3.5645085809149881E-3</v>
      </c>
      <c r="BA326" s="12">
        <f>AY326-'Surv-rate CEA'!AN324*UPD</f>
        <v>2.9014073300992309E-4</v>
      </c>
      <c r="BB326" s="12">
        <f t="shared" ref="BB326:BB354" si="161">BA326/(1+DISC)^($B326)</f>
        <v>1.683693702156952E-4</v>
      </c>
    </row>
    <row r="327" spans="1:54">
      <c r="A327" s="12">
        <v>322</v>
      </c>
      <c r="B327" s="12">
        <f t="shared" ref="B327:B354" si="162">A326*21/365</f>
        <v>18.468493150684932</v>
      </c>
      <c r="C327" s="12">
        <f>'Surv-rate CEA'!D325*Parameter!$D$57+'Surv-rate CEA'!E325*Parameter!$D$58</f>
        <v>1.4242345657720708E-2</v>
      </c>
      <c r="D327" s="12">
        <f t="shared" si="136"/>
        <v>8.2508240386606931E-3</v>
      </c>
      <c r="E327" s="12">
        <f>C327-'Surv-rate CEA'!E325*Parameter!$D$58</f>
        <v>2.688419148966243E-4</v>
      </c>
      <c r="F327" s="12">
        <f t="shared" si="137"/>
        <v>1.5574452322228129E-4</v>
      </c>
      <c r="G327" s="12">
        <f>'Surv-rate CEA'!G325*Parameter!$D$57+'Surv-rate CEA'!H325*Parameter!$D$58</f>
        <v>4.8009170866912662E-3</v>
      </c>
      <c r="H327" s="12">
        <f t="shared" si="138"/>
        <v>2.78124987684286E-3</v>
      </c>
      <c r="I327" s="12">
        <f>G327-'Surv-rate CEA'!H325*Parameter!$D$58</f>
        <v>1.2554863735117841E-5</v>
      </c>
      <c r="J327" s="12">
        <f t="shared" si="139"/>
        <v>7.2732381306631964E-6</v>
      </c>
      <c r="K327" s="12">
        <f>'Surv-rate CEA'!K325*Parameter!$D$57+'Surv-rate CEA'!J325*Parameter!$D$58</f>
        <v>1.2925465200733968E-2</v>
      </c>
      <c r="L327" s="12">
        <f t="shared" si="140"/>
        <v>7.4879336277922683E-3</v>
      </c>
      <c r="M327" s="12">
        <f>K327-'Surv-rate CEA'!J325*Parameter!$D$58</f>
        <v>6.4519751755193894E-4</v>
      </c>
      <c r="N327" s="12">
        <f t="shared" si="141"/>
        <v>3.7377348615436437E-4</v>
      </c>
      <c r="O327" s="12">
        <f>'Surv-rate CEA'!N325*Parameter!$D$57+'Surv-rate CEA'!M325*Parameter!$D$58</f>
        <v>4.8127646341596161E-3</v>
      </c>
      <c r="P327" s="12">
        <f t="shared" si="142"/>
        <v>2.7881133550788375E-3</v>
      </c>
      <c r="Q327" s="12">
        <f>O327-'Surv-rate CEA'!M325*Parameter!$D$58</f>
        <v>1.2554863735117841E-5</v>
      </c>
      <c r="R327" s="12">
        <f t="shared" si="143"/>
        <v>7.2732381306631964E-6</v>
      </c>
      <c r="S327" s="12">
        <f>'Surv-rate CEA'!Q325*Parameter!$D$57+'Surv-rate CEA'!P325*Parameter!$D$58</f>
        <v>1.2925465200733968E-2</v>
      </c>
      <c r="T327" s="12">
        <f t="shared" si="144"/>
        <v>7.4879336277922683E-3</v>
      </c>
      <c r="U327" s="12">
        <f>S327-'Surv-rate CEA'!P325*Parameter!$D$58</f>
        <v>6.4519751755193894E-4</v>
      </c>
      <c r="V327" s="12">
        <f t="shared" si="145"/>
        <v>3.7377348615436437E-4</v>
      </c>
      <c r="W327" s="12">
        <f>'Surv-rate CEA'!T325*UPFS+'Surv-rate CEA'!S325*UPD</f>
        <v>4.8009170866912662E-3</v>
      </c>
      <c r="X327" s="12">
        <f t="shared" si="146"/>
        <v>2.78124987684286E-3</v>
      </c>
      <c r="Y327" s="12">
        <f>W327-'Surv-rate CEA'!S325*UPD</f>
        <v>1.2554863735117841E-5</v>
      </c>
      <c r="Z327" s="12">
        <f t="shared" si="147"/>
        <v>7.2732381306631964E-6</v>
      </c>
      <c r="AA327" s="12">
        <f>'Surv-rate CEA'!W325*UPFS+'Surv-rate CEA'!V325*UPD</f>
        <v>1.5863698831682264E-2</v>
      </c>
      <c r="AB327" s="12">
        <f t="shared" si="148"/>
        <v>9.1901004798014777E-3</v>
      </c>
      <c r="AC327" s="12">
        <f>AA327-'Surv-rate CEA'!V325*UPD</f>
        <v>5.5708904435180021E-3</v>
      </c>
      <c r="AD327" s="12">
        <f t="shared" si="149"/>
        <v>3.2273080497246857E-3</v>
      </c>
      <c r="AE327" s="12">
        <f>'Surv-rate CEA'!Z325*UPFS+'Surv-rate CEA'!Y325*UPD</f>
        <v>1.2925465200733968E-2</v>
      </c>
      <c r="AF327" s="12">
        <f t="shared" si="150"/>
        <v>7.4879336277922683E-3</v>
      </c>
      <c r="AG327" s="12">
        <f>AE327-'Surv-rate CEA'!Y325*UPD</f>
        <v>6.4519751755193894E-4</v>
      </c>
      <c r="AH327" s="12">
        <f t="shared" si="151"/>
        <v>3.7377348615436437E-4</v>
      </c>
      <c r="AI327" s="12">
        <f>'Surv-rate CEA'!AC325*UPFS+'Surv-rate CEA'!AB325*UPD</f>
        <v>6.1004836097483736E-3</v>
      </c>
      <c r="AJ327" s="12">
        <f t="shared" si="152"/>
        <v>3.5341100422936027E-3</v>
      </c>
      <c r="AK327" s="12">
        <f>AI327-'Surv-rate CEA'!AB325*UPD</f>
        <v>2.8708576462007588E-4</v>
      </c>
      <c r="AL327" s="12">
        <f t="shared" si="153"/>
        <v>1.6631348408543574E-4</v>
      </c>
      <c r="AM327" s="12">
        <f>'Surv-rate CEA'!AF325*UPFS+'Surv-rate CEA'!AE325*UPD</f>
        <v>4.2355231311046307E-2</v>
      </c>
      <c r="AN327" s="12">
        <f t="shared" si="154"/>
        <v>2.453707900810365E-2</v>
      </c>
      <c r="AO327" s="12">
        <f>AM327-'Surv-rate CEA'!AE325*UPD</f>
        <v>3.3308850057776479E-3</v>
      </c>
      <c r="AP327" s="12">
        <f t="shared" si="155"/>
        <v>1.9296362225829367E-3</v>
      </c>
      <c r="AQ327" s="42">
        <f>'Surv-rate CEA'!AI325*UPFS+'Surv-rate CEA'!AH325*UPD</f>
        <v>4.8009170866912662E-3</v>
      </c>
      <c r="AR327" s="12">
        <f t="shared" si="156"/>
        <v>2.78124987684286E-3</v>
      </c>
      <c r="AS327" s="42">
        <f>AQ327-'Surv-rate CEA'!AH325*UPD</f>
        <v>1.2554863735117841E-5</v>
      </c>
      <c r="AT327" s="12">
        <f t="shared" si="157"/>
        <v>7.2732381306631964E-6</v>
      </c>
      <c r="AU327" s="12">
        <f>'Surv-rate CEA'!AL325*UPFS+'Surv-rate CEA'!AK325*UPD</f>
        <v>1.2770471294649532E-2</v>
      </c>
      <c r="AV327" s="12">
        <f t="shared" si="158"/>
        <v>7.3981431201820191E-3</v>
      </c>
      <c r="AW327" s="12">
        <f>AU327-'Surv-rate CEA'!AK325*UPD</f>
        <v>8.9182534519945643E-3</v>
      </c>
      <c r="AX327" s="12">
        <f t="shared" si="159"/>
        <v>5.1664902490761062E-3</v>
      </c>
      <c r="AY327" s="12">
        <f>'Surv-rate CEA'!AO325*UPFS+'Surv-rate CEA'!AN325*UPD</f>
        <v>6.1004836097483736E-3</v>
      </c>
      <c r="AZ327" s="12">
        <f t="shared" si="160"/>
        <v>3.5341100422936027E-3</v>
      </c>
      <c r="BA327" s="12">
        <f>AY327-'Surv-rate CEA'!AN325*UPD</f>
        <v>2.8708576462007588E-4</v>
      </c>
      <c r="BB327" s="12">
        <f t="shared" si="161"/>
        <v>1.6631348408543574E-4</v>
      </c>
    </row>
    <row r="328" spans="1:54">
      <c r="A328" s="12">
        <v>323</v>
      </c>
      <c r="B328" s="12">
        <f t="shared" si="162"/>
        <v>18.526027397260275</v>
      </c>
      <c r="C328" s="12">
        <f>'Surv-rate CEA'!D326*Parameter!$D$57+'Surv-rate CEA'!E326*Parameter!$D$58</f>
        <v>1.416269185523786E-2</v>
      </c>
      <c r="D328" s="12">
        <f t="shared" si="136"/>
        <v>8.1907379108592214E-3</v>
      </c>
      <c r="E328" s="12">
        <f>C328-'Surv-rate CEA'!E326*Parameter!$D$58</f>
        <v>2.6599425150264366E-4</v>
      </c>
      <c r="F328" s="12">
        <f t="shared" si="137"/>
        <v>1.5383298755084968E-4</v>
      </c>
      <c r="G328" s="12">
        <f>'Surv-rate CEA'!G326*Parameter!$D$57+'Surv-rate CEA'!H326*Parameter!$D$58</f>
        <v>4.766548194465055E-3</v>
      </c>
      <c r="H328" s="12">
        <f t="shared" si="138"/>
        <v>2.7566473520288849E-3</v>
      </c>
      <c r="I328" s="12">
        <f>G328-'Surv-rate CEA'!H326*Parameter!$D$58</f>
        <v>1.2370543153193692E-5</v>
      </c>
      <c r="J328" s="12">
        <f t="shared" si="139"/>
        <v>7.1542809670966909E-6</v>
      </c>
      <c r="K328" s="12">
        <f>'Surv-rate CEA'!K326*Parameter!$D$57+'Surv-rate CEA'!J326*Parameter!$D$58</f>
        <v>1.2851264536302611E-2</v>
      </c>
      <c r="L328" s="12">
        <f t="shared" si="140"/>
        <v>7.4322975261969793E-3</v>
      </c>
      <c r="M328" s="12">
        <f>K328-'Surv-rate CEA'!J326*Parameter!$D$58</f>
        <v>6.3911913070509828E-4</v>
      </c>
      <c r="N328" s="12">
        <f t="shared" si="141"/>
        <v>3.6962304531716579E-4</v>
      </c>
      <c r="O328" s="12">
        <f>'Surv-rate CEA'!N326*Parameter!$D$57+'Surv-rate CEA'!M326*Parameter!$D$58</f>
        <v>4.7782218056096181E-3</v>
      </c>
      <c r="P328" s="12">
        <f t="shared" si="142"/>
        <v>2.7633985749133281E-3</v>
      </c>
      <c r="Q328" s="12">
        <f>O328-'Surv-rate CEA'!M326*Parameter!$D$58</f>
        <v>1.2370543153193692E-5</v>
      </c>
      <c r="R328" s="12">
        <f t="shared" si="143"/>
        <v>7.1542809670966909E-6</v>
      </c>
      <c r="S328" s="12">
        <f>'Surv-rate CEA'!Q326*Parameter!$D$57+'Surv-rate CEA'!P326*Parameter!$D$58</f>
        <v>1.2851264536302611E-2</v>
      </c>
      <c r="T328" s="12">
        <f t="shared" si="144"/>
        <v>7.4322975261969793E-3</v>
      </c>
      <c r="U328" s="12">
        <f>S328-'Surv-rate CEA'!P326*Parameter!$D$58</f>
        <v>6.3911913070509828E-4</v>
      </c>
      <c r="V328" s="12">
        <f t="shared" si="145"/>
        <v>3.6962304531716579E-4</v>
      </c>
      <c r="W328" s="12">
        <f>'Surv-rate CEA'!T326*UPFS+'Surv-rate CEA'!S326*UPD</f>
        <v>4.766548194465055E-3</v>
      </c>
      <c r="X328" s="12">
        <f t="shared" si="146"/>
        <v>2.7566473520288849E-3</v>
      </c>
      <c r="Y328" s="12">
        <f>W328-'Surv-rate CEA'!S326*UPD</f>
        <v>1.2370543153193692E-5</v>
      </c>
      <c r="Z328" s="12">
        <f t="shared" si="147"/>
        <v>7.1542809670966909E-6</v>
      </c>
      <c r="AA328" s="12">
        <f>'Surv-rate CEA'!W326*UPFS+'Surv-rate CEA'!V326*UPD</f>
        <v>1.5776765161022274E-2</v>
      </c>
      <c r="AB328" s="12">
        <f t="shared" si="148"/>
        <v>9.1242081544912531E-3</v>
      </c>
      <c r="AC328" s="12">
        <f>AA328-'Surv-rate CEA'!V326*UPD</f>
        <v>5.5345093404367655E-3</v>
      </c>
      <c r="AD328" s="12">
        <f t="shared" si="149"/>
        <v>3.2007838577632138E-3</v>
      </c>
      <c r="AE328" s="12">
        <f>'Surv-rate CEA'!Z326*UPFS+'Surv-rate CEA'!Y326*UPD</f>
        <v>1.2851264536302611E-2</v>
      </c>
      <c r="AF328" s="12">
        <f t="shared" si="150"/>
        <v>7.4322975261969793E-3</v>
      </c>
      <c r="AG328" s="12">
        <f>AE328-'Surv-rate CEA'!Y326*UPD</f>
        <v>6.3911913070509828E-4</v>
      </c>
      <c r="AH328" s="12">
        <f t="shared" si="151"/>
        <v>3.6962304531716579E-4</v>
      </c>
      <c r="AI328" s="12">
        <f>'Surv-rate CEA'!AC326*UPFS+'Surv-rate CEA'!AB326*UPD</f>
        <v>6.058847234904503E-3</v>
      </c>
      <c r="AJ328" s="12">
        <f t="shared" si="152"/>
        <v>3.5040252411255622E-3</v>
      </c>
      <c r="AK328" s="12">
        <f>AI328-'Surv-rate CEA'!AB326*UPD</f>
        <v>2.8407006360906418E-4</v>
      </c>
      <c r="AL328" s="12">
        <f t="shared" si="153"/>
        <v>1.6428680812415199E-4</v>
      </c>
      <c r="AM328" s="12">
        <f>'Surv-rate CEA'!AF326*UPFS+'Surv-rate CEA'!AE326*UPD</f>
        <v>4.2184588160737953E-2</v>
      </c>
      <c r="AN328" s="12">
        <f t="shared" si="154"/>
        <v>2.4396697254579675E-2</v>
      </c>
      <c r="AO328" s="12">
        <f>AM328-'Surv-rate CEA'!AE326*UPD</f>
        <v>3.3068329353999684E-3</v>
      </c>
      <c r="AP328" s="12">
        <f t="shared" si="155"/>
        <v>1.9124473063248406E-3</v>
      </c>
      <c r="AQ328" s="42">
        <f>'Surv-rate CEA'!AI326*UPFS+'Surv-rate CEA'!AH326*UPD</f>
        <v>4.766548194465055E-3</v>
      </c>
      <c r="AR328" s="12">
        <f t="shared" si="156"/>
        <v>2.7566473520288849E-3</v>
      </c>
      <c r="AS328" s="42">
        <f>AQ328-'Surv-rate CEA'!AH326*UPD</f>
        <v>1.2370543153193692E-5</v>
      </c>
      <c r="AT328" s="12">
        <f t="shared" si="157"/>
        <v>7.1542809670966909E-6</v>
      </c>
      <c r="AU328" s="12">
        <f>'Surv-rate CEA'!AL326*UPFS+'Surv-rate CEA'!AK326*UPD</f>
        <v>1.2696332208008207E-2</v>
      </c>
      <c r="AV328" s="12">
        <f t="shared" si="158"/>
        <v>7.3426952028569194E-3</v>
      </c>
      <c r="AW328" s="12">
        <f>AU328-'Surv-rate CEA'!AK326*UPD</f>
        <v>8.8656486637385627E-3</v>
      </c>
      <c r="AX328" s="12">
        <f t="shared" si="159"/>
        <v>5.1272883260243939E-3</v>
      </c>
      <c r="AY328" s="12">
        <f>'Surv-rate CEA'!AO326*UPFS+'Surv-rate CEA'!AN326*UPD</f>
        <v>6.058847234904503E-3</v>
      </c>
      <c r="AZ328" s="12">
        <f t="shared" si="160"/>
        <v>3.5040252411255622E-3</v>
      </c>
      <c r="BA328" s="12">
        <f>AY328-'Surv-rate CEA'!AN326*UPD</f>
        <v>2.8407006360906418E-4</v>
      </c>
      <c r="BB328" s="12">
        <f t="shared" si="161"/>
        <v>1.6428680812415199E-4</v>
      </c>
    </row>
    <row r="329" spans="1:54">
      <c r="A329" s="12">
        <v>324</v>
      </c>
      <c r="B329" s="12">
        <f t="shared" si="162"/>
        <v>18.583561643835615</v>
      </c>
      <c r="C329" s="12">
        <f>'Surv-rate CEA'!D327*Parameter!$D$57+'Surv-rate CEA'!E327*Parameter!$D$58</f>
        <v>1.4083661935731916E-2</v>
      </c>
      <c r="D329" s="12">
        <f t="shared" si="136"/>
        <v>8.1311923555385818E-3</v>
      </c>
      <c r="E329" s="12">
        <f>C329-'Surv-rate CEA'!E327*Parameter!$D$58</f>
        <v>2.6318335076659649E-4</v>
      </c>
      <c r="F329" s="12">
        <f t="shared" si="137"/>
        <v>1.5194872325278977E-4</v>
      </c>
      <c r="G329" s="12">
        <f>'Surv-rate CEA'!G327*Parameter!$D$57+'Surv-rate CEA'!H327*Parameter!$D$58</f>
        <v>4.7325020082150775E-3</v>
      </c>
      <c r="H329" s="12">
        <f t="shared" si="138"/>
        <v>2.7323067201818346E-3</v>
      </c>
      <c r="I329" s="12">
        <f>G329-'Surv-rate CEA'!H327*Parameter!$D$58</f>
        <v>1.2189353125093526E-5</v>
      </c>
      <c r="J329" s="12">
        <f t="shared" si="139"/>
        <v>7.0375144903369851E-6</v>
      </c>
      <c r="K329" s="12">
        <f>'Surv-rate CEA'!K327*Parameter!$D$57+'Surv-rate CEA'!J327*Parameter!$D$58</f>
        <v>1.2777656141217574E-2</v>
      </c>
      <c r="L329" s="12">
        <f t="shared" si="140"/>
        <v>7.3771708246964159E-3</v>
      </c>
      <c r="M329" s="12">
        <f>K329-'Surv-rate CEA'!J327*Parameter!$D$58</f>
        <v>6.3311211940460417E-4</v>
      </c>
      <c r="N329" s="12">
        <f t="shared" si="141"/>
        <v>3.6552683875779301E-4</v>
      </c>
      <c r="O329" s="12">
        <f>'Surv-rate CEA'!N327*Parameter!$D$57+'Surv-rate CEA'!M327*Parameter!$D$58</f>
        <v>4.7440046372204479E-3</v>
      </c>
      <c r="P329" s="12">
        <f t="shared" si="142"/>
        <v>2.7389477549825754E-3</v>
      </c>
      <c r="Q329" s="12">
        <f>O329-'Surv-rate CEA'!M327*Parameter!$D$58</f>
        <v>1.2189353125093526E-5</v>
      </c>
      <c r="R329" s="12">
        <f t="shared" si="143"/>
        <v>7.0375144903369851E-6</v>
      </c>
      <c r="S329" s="12">
        <f>'Surv-rate CEA'!Q327*Parameter!$D$57+'Surv-rate CEA'!P327*Parameter!$D$58</f>
        <v>1.2777656141217574E-2</v>
      </c>
      <c r="T329" s="12">
        <f t="shared" si="144"/>
        <v>7.3771708246964159E-3</v>
      </c>
      <c r="U329" s="12">
        <f>S329-'Surv-rate CEA'!P327*Parameter!$D$58</f>
        <v>6.3311211940460417E-4</v>
      </c>
      <c r="V329" s="12">
        <f t="shared" si="145"/>
        <v>3.6552683875779301E-4</v>
      </c>
      <c r="W329" s="12">
        <f>'Surv-rate CEA'!T327*UPFS+'Surv-rate CEA'!S327*UPD</f>
        <v>4.7325020082150775E-3</v>
      </c>
      <c r="X329" s="12">
        <f t="shared" si="146"/>
        <v>2.7323067201818346E-3</v>
      </c>
      <c r="Y329" s="12">
        <f>W329-'Surv-rate CEA'!S327*UPD</f>
        <v>1.2189353125093526E-5</v>
      </c>
      <c r="Z329" s="12">
        <f t="shared" si="147"/>
        <v>7.0375144903369851E-6</v>
      </c>
      <c r="AA329" s="12">
        <f>'Surv-rate CEA'!W327*UPFS+'Surv-rate CEA'!V327*UPD</f>
        <v>1.5690502755145275E-2</v>
      </c>
      <c r="AB329" s="12">
        <f t="shared" si="148"/>
        <v>9.0589007773257055E-3</v>
      </c>
      <c r="AC329" s="12">
        <f>AA329-'Surv-rate CEA'!V327*UPD</f>
        <v>5.4984506569251274E-3</v>
      </c>
      <c r="AD329" s="12">
        <f t="shared" si="149"/>
        <v>3.1745266361061794E-3</v>
      </c>
      <c r="AE329" s="12">
        <f>'Surv-rate CEA'!Z327*UPFS+'Surv-rate CEA'!Y327*UPD</f>
        <v>1.2777656141217574E-2</v>
      </c>
      <c r="AF329" s="12">
        <f t="shared" si="150"/>
        <v>7.3771708246964159E-3</v>
      </c>
      <c r="AG329" s="12">
        <f>AE329-'Surv-rate CEA'!Y327*UPD</f>
        <v>6.3311211940460417E-4</v>
      </c>
      <c r="AH329" s="12">
        <f t="shared" si="151"/>
        <v>3.6552683875779301E-4</v>
      </c>
      <c r="AI329" s="12">
        <f>'Surv-rate CEA'!AC327*UPFS+'Surv-rate CEA'!AB327*UPD</f>
        <v>6.0175881417843247E-3</v>
      </c>
      <c r="AJ329" s="12">
        <f t="shared" si="152"/>
        <v>3.4742502994277859E-3</v>
      </c>
      <c r="AK329" s="12">
        <f>AI329-'Surv-rate CEA'!AB327*UPD</f>
        <v>2.8109303072063746E-4</v>
      </c>
      <c r="AL329" s="12">
        <f t="shared" si="153"/>
        <v>1.6228886443176593E-4</v>
      </c>
      <c r="AM329" s="12">
        <f>'Surv-rate CEA'!AF327*UPFS+'Surv-rate CEA'!AE327*UPD</f>
        <v>4.20150168002556E-2</v>
      </c>
      <c r="AN329" s="12">
        <f t="shared" si="154"/>
        <v>2.4257340525712431E-2</v>
      </c>
      <c r="AO329" s="12">
        <f>AM329-'Surv-rate CEA'!AE327*UPD</f>
        <v>3.2830105672202251E-3</v>
      </c>
      <c r="AP329" s="12">
        <f t="shared" si="155"/>
        <v>1.8954438518298735E-3</v>
      </c>
      <c r="AQ329" s="42">
        <f>'Surv-rate CEA'!AI327*UPFS+'Surv-rate CEA'!AH327*UPD</f>
        <v>4.7325020082150775E-3</v>
      </c>
      <c r="AR329" s="12">
        <f t="shared" si="156"/>
        <v>2.7323067201818346E-3</v>
      </c>
      <c r="AS329" s="42">
        <f>AQ329-'Surv-rate CEA'!AH327*UPD</f>
        <v>1.2189353125093526E-5</v>
      </c>
      <c r="AT329" s="12">
        <f t="shared" si="157"/>
        <v>7.0375144903369851E-6</v>
      </c>
      <c r="AU329" s="12">
        <f>'Surv-rate CEA'!AL327*UPFS+'Surv-rate CEA'!AK327*UPD</f>
        <v>1.2622789466818163E-2</v>
      </c>
      <c r="AV329" s="12">
        <f t="shared" si="158"/>
        <v>7.2877586586879931E-3</v>
      </c>
      <c r="AW329" s="12">
        <f>AU329-'Surv-rate CEA'!AK327*UPD</f>
        <v>8.8134769436718757E-3</v>
      </c>
      <c r="AX329" s="12">
        <f t="shared" si="159"/>
        <v>5.088454741183474E-3</v>
      </c>
      <c r="AY329" s="12">
        <f>'Surv-rate CEA'!AO327*UPFS+'Surv-rate CEA'!AN327*UPD</f>
        <v>6.0175881417843247E-3</v>
      </c>
      <c r="AZ329" s="12">
        <f t="shared" si="160"/>
        <v>3.4742502994277859E-3</v>
      </c>
      <c r="BA329" s="12">
        <f>AY329-'Surv-rate CEA'!AN327*UPD</f>
        <v>2.8109303072063746E-4</v>
      </c>
      <c r="BB329" s="12">
        <f t="shared" si="161"/>
        <v>1.6228886443176593E-4</v>
      </c>
    </row>
    <row r="330" spans="1:54">
      <c r="A330" s="12">
        <v>325</v>
      </c>
      <c r="B330" s="12">
        <f t="shared" si="162"/>
        <v>18.641095890410959</v>
      </c>
      <c r="C330" s="12">
        <f>'Surv-rate CEA'!D328*Parameter!$D$57+'Surv-rate CEA'!E328*Parameter!$D$58</f>
        <v>1.4005249519426395E-2</v>
      </c>
      <c r="D330" s="12">
        <f t="shared" si="136"/>
        <v>8.0721814199552142E-3</v>
      </c>
      <c r="E330" s="12">
        <f>C330-'Surv-rate CEA'!E328*Parameter!$D$58</f>
        <v>2.6040864988157233E-4</v>
      </c>
      <c r="F330" s="12">
        <f t="shared" si="137"/>
        <v>1.5009128271894893E-4</v>
      </c>
      <c r="G330" s="12">
        <f>'Surv-rate CEA'!G328*Parameter!$D$57+'Surv-rate CEA'!H328*Parameter!$D$58</f>
        <v>4.6987747376521756E-3</v>
      </c>
      <c r="H330" s="12">
        <f t="shared" si="138"/>
        <v>2.7082246611329405E-3</v>
      </c>
      <c r="I330" s="12">
        <f>G330-'Surv-rate CEA'!H328*Parameter!$D$58</f>
        <v>1.2011233085674165E-5</v>
      </c>
      <c r="J330" s="12">
        <f t="shared" si="139"/>
        <v>6.9228936200275095E-6</v>
      </c>
      <c r="K330" s="12">
        <f>'Surv-rate CEA'!K328*Parameter!$D$57+'Surv-rate CEA'!J328*Parameter!$D$58</f>
        <v>1.270463387140653E-2</v>
      </c>
      <c r="L330" s="12">
        <f t="shared" si="140"/>
        <v>7.322547830501039E-3</v>
      </c>
      <c r="M330" s="12">
        <f>K330-'Surv-rate CEA'!J328*Parameter!$D$58</f>
        <v>6.2717547328855656E-4</v>
      </c>
      <c r="N330" s="12">
        <f t="shared" si="141"/>
        <v>3.6148404178798613E-4</v>
      </c>
      <c r="O330" s="12">
        <f>'Surv-rate CEA'!N328*Parameter!$D$57+'Surv-rate CEA'!M328*Parameter!$D$58</f>
        <v>4.7101092815499237E-3</v>
      </c>
      <c r="P330" s="12">
        <f t="shared" si="142"/>
        <v>2.7147575325771915E-3</v>
      </c>
      <c r="Q330" s="12">
        <f>O330-'Surv-rate CEA'!M328*Parameter!$D$58</f>
        <v>1.2011233085674165E-5</v>
      </c>
      <c r="R330" s="12">
        <f t="shared" si="143"/>
        <v>6.9228936200275095E-6</v>
      </c>
      <c r="S330" s="12">
        <f>'Surv-rate CEA'!Q328*Parameter!$D$57+'Surv-rate CEA'!P328*Parameter!$D$58</f>
        <v>1.270463387140653E-2</v>
      </c>
      <c r="T330" s="12">
        <f t="shared" si="144"/>
        <v>7.322547830501039E-3</v>
      </c>
      <c r="U330" s="12">
        <f>S330-'Surv-rate CEA'!P328*Parameter!$D$58</f>
        <v>6.2717547328855656E-4</v>
      </c>
      <c r="V330" s="12">
        <f t="shared" si="145"/>
        <v>3.6148404178798613E-4</v>
      </c>
      <c r="W330" s="12">
        <f>'Surv-rate CEA'!T328*UPFS+'Surv-rate CEA'!S328*UPD</f>
        <v>4.6987747376521756E-3</v>
      </c>
      <c r="X330" s="12">
        <f t="shared" si="146"/>
        <v>2.7082246611329405E-3</v>
      </c>
      <c r="Y330" s="12">
        <f>W330-'Surv-rate CEA'!S328*UPD</f>
        <v>1.2011233085674165E-5</v>
      </c>
      <c r="Z330" s="12">
        <f t="shared" si="147"/>
        <v>6.9228936200275095E-6</v>
      </c>
      <c r="AA330" s="12">
        <f>'Surv-rate CEA'!W328*UPFS+'Surv-rate CEA'!V328*UPD</f>
        <v>1.5604904822560904E-2</v>
      </c>
      <c r="AB330" s="12">
        <f t="shared" si="148"/>
        <v>8.9941719777374401E-3</v>
      </c>
      <c r="AC330" s="12">
        <f>AA330-'Surv-rate CEA'!V328*UPD</f>
        <v>5.4627107432876753E-3</v>
      </c>
      <c r="AD330" s="12">
        <f t="shared" si="149"/>
        <v>3.1485331341931364E-3</v>
      </c>
      <c r="AE330" s="12">
        <f>'Surv-rate CEA'!Z328*UPFS+'Surv-rate CEA'!Y328*UPD</f>
        <v>1.270463387140653E-2</v>
      </c>
      <c r="AF330" s="12">
        <f t="shared" si="150"/>
        <v>7.322547830501039E-3</v>
      </c>
      <c r="AG330" s="12">
        <f>AE330-'Surv-rate CEA'!Y328*UPD</f>
        <v>6.2717547328855656E-4</v>
      </c>
      <c r="AH330" s="12">
        <f t="shared" si="151"/>
        <v>3.6148404178798613E-4</v>
      </c>
      <c r="AI330" s="12">
        <f>'Surv-rate CEA'!AC328*UPFS+'Surv-rate CEA'!AB328*UPD</f>
        <v>5.9767020186952766E-3</v>
      </c>
      <c r="AJ330" s="12">
        <f t="shared" si="152"/>
        <v>3.4447813957902817E-3</v>
      </c>
      <c r="AK330" s="12">
        <f>AI330-'Surv-rate CEA'!AB328*UPD</f>
        <v>2.7815407732288949E-4</v>
      </c>
      <c r="AL330" s="12">
        <f t="shared" si="153"/>
        <v>1.6031918401283681E-4</v>
      </c>
      <c r="AM330" s="12">
        <f>'Surv-rate CEA'!AF328*UPFS+'Surv-rate CEA'!AE328*UPD</f>
        <v>4.1846507874876759E-2</v>
      </c>
      <c r="AN330" s="12">
        <f t="shared" si="154"/>
        <v>2.4118999300158452E-2</v>
      </c>
      <c r="AO330" s="12">
        <f>AM330-'Surv-rate CEA'!AE328*UPD</f>
        <v>3.2594151459249751E-3</v>
      </c>
      <c r="AP330" s="12">
        <f t="shared" si="155"/>
        <v>1.8786234650344012E-3</v>
      </c>
      <c r="AQ330" s="42">
        <f>'Surv-rate CEA'!AI328*UPFS+'Surv-rate CEA'!AH328*UPD</f>
        <v>4.6987747376521756E-3</v>
      </c>
      <c r="AR330" s="12">
        <f t="shared" si="156"/>
        <v>2.7082246611329405E-3</v>
      </c>
      <c r="AS330" s="42">
        <f>AQ330-'Surv-rate CEA'!AH328*UPD</f>
        <v>1.2011233085674165E-5</v>
      </c>
      <c r="AT330" s="12">
        <f t="shared" si="157"/>
        <v>6.9228936200275095E-6</v>
      </c>
      <c r="AU330" s="12">
        <f>'Surv-rate CEA'!AL328*UPFS+'Surv-rate CEA'!AK328*UPD</f>
        <v>1.2549836851728589E-2</v>
      </c>
      <c r="AV330" s="12">
        <f t="shared" si="158"/>
        <v>7.2333277402502017E-3</v>
      </c>
      <c r="AW330" s="12">
        <f>AU330-'Surv-rate CEA'!AK328*UPD</f>
        <v>8.7617336567476691E-3</v>
      </c>
      <c r="AX330" s="12">
        <f t="shared" si="159"/>
        <v>5.0499852596336669E-3</v>
      </c>
      <c r="AY330" s="12">
        <f>'Surv-rate CEA'!AO328*UPFS+'Surv-rate CEA'!AN328*UPD</f>
        <v>5.9767020186952766E-3</v>
      </c>
      <c r="AZ330" s="12">
        <f t="shared" si="160"/>
        <v>3.4447813957902817E-3</v>
      </c>
      <c r="BA330" s="12">
        <f>AY330-'Surv-rate CEA'!AN328*UPD</f>
        <v>2.7815407732288949E-4</v>
      </c>
      <c r="BB330" s="12">
        <f t="shared" si="161"/>
        <v>1.6031918401283681E-4</v>
      </c>
    </row>
    <row r="331" spans="1:54">
      <c r="A331" s="12">
        <v>326</v>
      </c>
      <c r="B331" s="12">
        <f t="shared" si="162"/>
        <v>18.698630136986303</v>
      </c>
      <c r="C331" s="12">
        <f>'Surv-rate CEA'!D329*Parameter!$D$57+'Surv-rate CEA'!E329*Parameter!$D$58</f>
        <v>1.3927448307693432E-2</v>
      </c>
      <c r="D331" s="12">
        <f t="shared" si="136"/>
        <v>8.0136992302628201E-3</v>
      </c>
      <c r="E331" s="12">
        <f>C331-'Surv-rate CEA'!E329*Parameter!$D$58</f>
        <v>2.5766959604122015E-4</v>
      </c>
      <c r="F331" s="12">
        <f t="shared" si="137"/>
        <v>1.4826022670046658E-4</v>
      </c>
      <c r="G331" s="12">
        <f>'Surv-rate CEA'!G329*Parameter!$D$57+'Surv-rate CEA'!H329*Parameter!$D$58</f>
        <v>4.6653626462664702E-3</v>
      </c>
      <c r="H331" s="12">
        <f t="shared" si="138"/>
        <v>2.684397904146612E-3</v>
      </c>
      <c r="I331" s="12">
        <f>G331-'Surv-rate CEA'!H329*Parameter!$D$58</f>
        <v>1.1836123787385168E-5</v>
      </c>
      <c r="J331" s="12">
        <f t="shared" si="139"/>
        <v>6.8103743046648997E-6</v>
      </c>
      <c r="K331" s="12">
        <f>'Surv-rate CEA'!K329*Parameter!$D$57+'Surv-rate CEA'!J329*Parameter!$D$58</f>
        <v>1.2632191661834774E-2</v>
      </c>
      <c r="L331" s="12">
        <f t="shared" si="140"/>
        <v>7.2684229271961203E-3</v>
      </c>
      <c r="M331" s="12">
        <f>K331-'Surv-rate CEA'!J329*Parameter!$D$58</f>
        <v>6.2130819880173993E-4</v>
      </c>
      <c r="N331" s="12">
        <f t="shared" si="141"/>
        <v>3.5749384413389843E-4</v>
      </c>
      <c r="O331" s="12">
        <f>'Surv-rate CEA'!N329*Parameter!$D$57+'Surv-rate CEA'!M329*Parameter!$D$58</f>
        <v>4.6765319461785091E-3</v>
      </c>
      <c r="P331" s="12">
        <f t="shared" si="142"/>
        <v>2.6908245953918592E-3</v>
      </c>
      <c r="Q331" s="12">
        <f>O331-'Surv-rate CEA'!M329*Parameter!$D$58</f>
        <v>1.1836123787385168E-5</v>
      </c>
      <c r="R331" s="12">
        <f t="shared" si="143"/>
        <v>6.8103743046648997E-6</v>
      </c>
      <c r="S331" s="12">
        <f>'Surv-rate CEA'!Q329*Parameter!$D$57+'Surv-rate CEA'!P329*Parameter!$D$58</f>
        <v>1.2632191661834774E-2</v>
      </c>
      <c r="T331" s="12">
        <f t="shared" si="144"/>
        <v>7.2684229271961203E-3</v>
      </c>
      <c r="U331" s="12">
        <f>S331-'Surv-rate CEA'!P329*Parameter!$D$58</f>
        <v>6.2130819880173993E-4</v>
      </c>
      <c r="V331" s="12">
        <f t="shared" si="145"/>
        <v>3.5749384413389843E-4</v>
      </c>
      <c r="W331" s="12">
        <f>'Surv-rate CEA'!T329*UPFS+'Surv-rate CEA'!S329*UPD</f>
        <v>4.6653626462664702E-3</v>
      </c>
      <c r="X331" s="12">
        <f t="shared" si="146"/>
        <v>2.684397904146612E-3</v>
      </c>
      <c r="Y331" s="12">
        <f>W331-'Surv-rate CEA'!S329*UPD</f>
        <v>1.1836123787385168E-5</v>
      </c>
      <c r="Z331" s="12">
        <f t="shared" si="147"/>
        <v>6.8103743046648997E-6</v>
      </c>
      <c r="AA331" s="12">
        <f>'Surv-rate CEA'!W329*UPFS+'Surv-rate CEA'!V329*UPD</f>
        <v>1.5519964657437333E-2</v>
      </c>
      <c r="AB331" s="12">
        <f t="shared" si="148"/>
        <v>8.930015468828505E-3</v>
      </c>
      <c r="AC331" s="12">
        <f>AA331-'Surv-rate CEA'!V329*UPD</f>
        <v>5.4272860004099203E-3</v>
      </c>
      <c r="AD331" s="12">
        <f t="shared" si="149"/>
        <v>3.1228001485294411E-3</v>
      </c>
      <c r="AE331" s="12">
        <f>'Surv-rate CEA'!Z329*UPFS+'Surv-rate CEA'!Y329*UPD</f>
        <v>1.2632191661834774E-2</v>
      </c>
      <c r="AF331" s="12">
        <f t="shared" si="150"/>
        <v>7.2684229271961203E-3</v>
      </c>
      <c r="AG331" s="12">
        <f>AE331-'Surv-rate CEA'!Y329*UPD</f>
        <v>6.2130819880173993E-4</v>
      </c>
      <c r="AH331" s="12">
        <f t="shared" si="151"/>
        <v>3.5749384413389843E-4</v>
      </c>
      <c r="AI331" s="12">
        <f>'Surv-rate CEA'!AC329*UPFS+'Surv-rate CEA'!AB329*UPD</f>
        <v>5.936184613813511E-3</v>
      </c>
      <c r="AJ331" s="12">
        <f t="shared" si="152"/>
        <v>3.4156147644172218E-3</v>
      </c>
      <c r="AK331" s="12">
        <f>AI331-'Surv-rate CEA'!AB329*UPD</f>
        <v>2.7525262519320637E-4</v>
      </c>
      <c r="AL331" s="12">
        <f t="shared" si="153"/>
        <v>1.5837730658961797E-4</v>
      </c>
      <c r="AM331" s="12">
        <f>'Surv-rate CEA'!AF329*UPFS+'Surv-rate CEA'!AE329*UPD</f>
        <v>4.1679052135478858E-2</v>
      </c>
      <c r="AN331" s="12">
        <f t="shared" si="154"/>
        <v>2.3981664166843084E-2</v>
      </c>
      <c r="AO331" s="12">
        <f>AM331-'Surv-rate CEA'!AE329*UPD</f>
        <v>3.2360439562013552E-3</v>
      </c>
      <c r="AP331" s="12">
        <f t="shared" si="155"/>
        <v>1.8619837882709934E-3</v>
      </c>
      <c r="AQ331" s="42">
        <f>'Surv-rate CEA'!AI329*UPFS+'Surv-rate CEA'!AH329*UPD</f>
        <v>4.6653626462664702E-3</v>
      </c>
      <c r="AR331" s="12">
        <f t="shared" si="156"/>
        <v>2.684397904146612E-3</v>
      </c>
      <c r="AS331" s="42">
        <f>AQ331-'Surv-rate CEA'!AH329*UPD</f>
        <v>1.1836123787385168E-5</v>
      </c>
      <c r="AT331" s="12">
        <f t="shared" si="157"/>
        <v>6.8103743046648997E-6</v>
      </c>
      <c r="AU331" s="12">
        <f>'Surv-rate CEA'!AL329*UPFS+'Surv-rate CEA'!AK329*UPD</f>
        <v>1.2477468223688424E-2</v>
      </c>
      <c r="AV331" s="12">
        <f t="shared" si="158"/>
        <v>7.1793967775537551E-3</v>
      </c>
      <c r="AW331" s="12">
        <f>AU331-'Surv-rate CEA'!AK329*UPD</f>
        <v>8.7104142293757385E-3</v>
      </c>
      <c r="AX331" s="12">
        <f t="shared" si="159"/>
        <v>5.0118757049459053E-3</v>
      </c>
      <c r="AY331" s="12">
        <f>'Surv-rate CEA'!AO329*UPFS+'Surv-rate CEA'!AN329*UPD</f>
        <v>5.936184613813511E-3</v>
      </c>
      <c r="AZ331" s="12">
        <f t="shared" si="160"/>
        <v>3.4156147644172218E-3</v>
      </c>
      <c r="BA331" s="12">
        <f>AY331-'Surv-rate CEA'!AN329*UPD</f>
        <v>2.7525262519320637E-4</v>
      </c>
      <c r="BB331" s="12">
        <f t="shared" si="161"/>
        <v>1.5837730658961797E-4</v>
      </c>
    </row>
    <row r="332" spans="1:54">
      <c r="A332" s="12">
        <v>327</v>
      </c>
      <c r="B332" s="12">
        <f t="shared" si="162"/>
        <v>18.756164383561643</v>
      </c>
      <c r="C332" s="12">
        <f>'Surv-rate CEA'!D330*Parameter!$D$57+'Surv-rate CEA'!E330*Parameter!$D$58</f>
        <v>1.3850252081813959E-2</v>
      </c>
      <c r="D332" s="12">
        <f t="shared" si="136"/>
        <v>7.9557399902776115E-3</v>
      </c>
      <c r="E332" s="12">
        <f>C332-'Surv-rate CEA'!E330*Parameter!$D$58</f>
        <v>2.5496564623699383E-4</v>
      </c>
      <c r="F332" s="12">
        <f t="shared" si="137"/>
        <v>1.4645512413294376E-4</v>
      </c>
      <c r="G332" s="12">
        <f>'Surv-rate CEA'!G330*Parameter!$D$57+'Surv-rate CEA'!H330*Parameter!$D$58</f>
        <v>4.6322620504295805E-3</v>
      </c>
      <c r="H332" s="12">
        <f t="shared" si="138"/>
        <v>2.6608232270687563E-3</v>
      </c>
      <c r="I332" s="12">
        <f>G332-'Surv-rate CEA'!H330*Parameter!$D$58</f>
        <v>1.1663967268382008E-5</v>
      </c>
      <c r="J332" s="12">
        <f t="shared" si="139"/>
        <v>6.6999134957406849E-6</v>
      </c>
      <c r="K332" s="12">
        <f>'Surv-rate CEA'!K330*Parameter!$D$57+'Surv-rate CEA'!J330*Parameter!$D$58</f>
        <v>1.2560323525286575E-2</v>
      </c>
      <c r="L332" s="12">
        <f t="shared" si="140"/>
        <v>7.2147905735344374E-3</v>
      </c>
      <c r="M332" s="12">
        <f>K332-'Surv-rate CEA'!J330*Parameter!$D$58</f>
        <v>6.1550931887357878E-4</v>
      </c>
      <c r="N332" s="12">
        <f t="shared" si="141"/>
        <v>3.5355544964996258E-4</v>
      </c>
      <c r="O332" s="12">
        <f>'Surv-rate CEA'!N330*Parameter!$D$57+'Surv-rate CEA'!M330*Parameter!$D$58</f>
        <v>4.6432688927814337E-3</v>
      </c>
      <c r="P332" s="12">
        <f t="shared" si="142"/>
        <v>2.6671456806492441E-3</v>
      </c>
      <c r="Q332" s="12">
        <f>O332-'Surv-rate CEA'!M330*Parameter!$D$58</f>
        <v>1.1663967268382008E-5</v>
      </c>
      <c r="R332" s="12">
        <f t="shared" si="143"/>
        <v>6.6999134957406849E-6</v>
      </c>
      <c r="S332" s="12">
        <f>'Surv-rate CEA'!Q330*Parameter!$D$57+'Surv-rate CEA'!P330*Parameter!$D$58</f>
        <v>1.2560323525286575E-2</v>
      </c>
      <c r="T332" s="12">
        <f t="shared" si="144"/>
        <v>7.2147905735344374E-3</v>
      </c>
      <c r="U332" s="12">
        <f>S332-'Surv-rate CEA'!P330*Parameter!$D$58</f>
        <v>6.1550931887357878E-4</v>
      </c>
      <c r="V332" s="12">
        <f t="shared" si="145"/>
        <v>3.5355544964996258E-4</v>
      </c>
      <c r="W332" s="12">
        <f>'Surv-rate CEA'!T330*UPFS+'Surv-rate CEA'!S330*UPD</f>
        <v>4.6322620504295805E-3</v>
      </c>
      <c r="X332" s="12">
        <f t="shared" si="146"/>
        <v>2.6608232270687563E-3</v>
      </c>
      <c r="Y332" s="12">
        <f>W332-'Surv-rate CEA'!S330*UPD</f>
        <v>1.1663967268382008E-5</v>
      </c>
      <c r="Z332" s="12">
        <f t="shared" si="147"/>
        <v>6.6999134957406849E-6</v>
      </c>
      <c r="AA332" s="12">
        <f>'Surv-rate CEA'!W330*UPFS+'Surv-rate CEA'!V330*UPD</f>
        <v>1.5435675638301741E-2</v>
      </c>
      <c r="AB332" s="12">
        <f t="shared" si="148"/>
        <v>8.8664250460709099E-3</v>
      </c>
      <c r="AC332" s="12">
        <f>AA332-'Surv-rate CEA'!V330*UPD</f>
        <v>5.3921728789260142E-3</v>
      </c>
      <c r="AD332" s="12">
        <f t="shared" si="149"/>
        <v>3.0973245218901191E-3</v>
      </c>
      <c r="AE332" s="12">
        <f>'Surv-rate CEA'!Z330*UPFS+'Surv-rate CEA'!Y330*UPD</f>
        <v>1.2560323525286575E-2</v>
      </c>
      <c r="AF332" s="12">
        <f t="shared" si="150"/>
        <v>7.2147905735344374E-3</v>
      </c>
      <c r="AG332" s="12">
        <f>AE332-'Surv-rate CEA'!Y330*UPD</f>
        <v>6.1550931887357878E-4</v>
      </c>
      <c r="AH332" s="12">
        <f t="shared" si="151"/>
        <v>3.5355544964996258E-4</v>
      </c>
      <c r="AI332" s="12">
        <f>'Surv-rate CEA'!AC330*UPFS+'Surv-rate CEA'!AB330*UPD</f>
        <v>5.8960317342018152E-3</v>
      </c>
      <c r="AJ332" s="12">
        <f t="shared" si="152"/>
        <v>3.3867466941866534E-3</v>
      </c>
      <c r="AK332" s="12">
        <f>AI332-'Surv-rate CEA'!AB330*UPD</f>
        <v>2.7238810630808921E-4</v>
      </c>
      <c r="AL332" s="12">
        <f t="shared" si="153"/>
        <v>1.564627804194765E-4</v>
      </c>
      <c r="AM332" s="12">
        <f>'Surv-rate CEA'!AF330*UPFS+'Surv-rate CEA'!AE330*UPD</f>
        <v>4.151264043706996E-2</v>
      </c>
      <c r="AN332" s="12">
        <f t="shared" si="154"/>
        <v>2.3845325823409744E-2</v>
      </c>
      <c r="AO332" s="12">
        <f>AM332-'Surv-rate CEA'!AE330*UPD</f>
        <v>3.2128943220532738E-3</v>
      </c>
      <c r="AP332" s="12">
        <f t="shared" si="155"/>
        <v>1.8455224996271262E-3</v>
      </c>
      <c r="AQ332" s="42">
        <f>'Surv-rate CEA'!AI330*UPFS+'Surv-rate CEA'!AH330*UPD</f>
        <v>4.6322620504295805E-3</v>
      </c>
      <c r="AR332" s="12">
        <f t="shared" si="156"/>
        <v>2.6608232270687563E-3</v>
      </c>
      <c r="AS332" s="42">
        <f>AQ332-'Surv-rate CEA'!AH330*UPD</f>
        <v>1.1663967268382008E-5</v>
      </c>
      <c r="AT332" s="12">
        <f t="shared" si="157"/>
        <v>6.6999134957406849E-6</v>
      </c>
      <c r="AU332" s="12">
        <f>'Surv-rate CEA'!AL330*UPFS+'Surv-rate CEA'!AK330*UPD</f>
        <v>1.2405677522705263E-2</v>
      </c>
      <c r="AV332" s="12">
        <f t="shared" si="158"/>
        <v>7.1259601768163738E-3</v>
      </c>
      <c r="AW332" s="12">
        <f>AU332-'Surv-rate CEA'!AK330*UPD</f>
        <v>8.6595141484470776E-3</v>
      </c>
      <c r="AX332" s="12">
        <f t="shared" si="159"/>
        <v>4.9741219582302605E-3</v>
      </c>
      <c r="AY332" s="12">
        <f>'Surv-rate CEA'!AO330*UPFS+'Surv-rate CEA'!AN330*UPD</f>
        <v>5.8960317342018152E-3</v>
      </c>
      <c r="AZ332" s="12">
        <f t="shared" si="160"/>
        <v>3.3867466941866534E-3</v>
      </c>
      <c r="BA332" s="12">
        <f>AY332-'Surv-rate CEA'!AN330*UPD</f>
        <v>2.7238810630808921E-4</v>
      </c>
      <c r="BB332" s="12">
        <f t="shared" si="161"/>
        <v>1.564627804194765E-4</v>
      </c>
    </row>
    <row r="333" spans="1:54">
      <c r="A333" s="12">
        <v>328</v>
      </c>
      <c r="B333" s="12">
        <f t="shared" si="162"/>
        <v>18.813698630136987</v>
      </c>
      <c r="C333" s="12">
        <f>'Surv-rate CEA'!D331*Parameter!$D$57+'Surv-rate CEA'!E331*Parameter!$D$58</f>
        <v>1.3773654701759848E-2</v>
      </c>
      <c r="D333" s="12">
        <f t="shared" si="136"/>
        <v>7.8982979802658584E-3</v>
      </c>
      <c r="E333" s="12">
        <f>C333-'Surv-rate CEA'!E331*Parameter!$D$58</f>
        <v>2.5229626706002248E-4</v>
      </c>
      <c r="F333" s="12">
        <f t="shared" si="137"/>
        <v>1.4467555196473629E-4</v>
      </c>
      <c r="G333" s="12">
        <f>'Surv-rate CEA'!G331*Parameter!$D$57+'Surv-rate CEA'!H331*Parameter!$D$58</f>
        <v>4.5994693185141353E-3</v>
      </c>
      <c r="H333" s="12">
        <f t="shared" si="138"/>
        <v>2.6374974554918521E-3</v>
      </c>
      <c r="I333" s="12">
        <f>G333-'Surv-rate CEA'!H331*Parameter!$D$58</f>
        <v>1.1494706821492742E-5</v>
      </c>
      <c r="J333" s="12">
        <f t="shared" si="139"/>
        <v>6.5914691225956411E-6</v>
      </c>
      <c r="K333" s="12">
        <f>'Surv-rate CEA'!K331*Parameter!$D$57+'Surv-rate CEA'!J331*Parameter!$D$58</f>
        <v>1.2489023551168307E-2</v>
      </c>
      <c r="L333" s="12">
        <f t="shared" si="140"/>
        <v>7.1616453022509685E-3</v>
      </c>
      <c r="M333" s="12">
        <f>K333-'Surv-rate CEA'!J331*Parameter!$D$58</f>
        <v>6.0977787260312576E-4</v>
      </c>
      <c r="N333" s="12">
        <f t="shared" si="141"/>
        <v>3.4966807603915883E-4</v>
      </c>
      <c r="O333" s="12">
        <f>'Surv-rate CEA'!N331*Parameter!$D$57+'Surv-rate CEA'!M331*Parameter!$D$58</f>
        <v>4.6103164362189244E-3</v>
      </c>
      <c r="P333" s="12">
        <f t="shared" si="142"/>
        <v>2.6437175742413436E-3</v>
      </c>
      <c r="Q333" s="12">
        <f>O333-'Surv-rate CEA'!M331*Parameter!$D$58</f>
        <v>1.1494706821492742E-5</v>
      </c>
      <c r="R333" s="12">
        <f t="shared" si="143"/>
        <v>6.5914691225956411E-6</v>
      </c>
      <c r="S333" s="12">
        <f>'Surv-rate CEA'!Q331*Parameter!$D$57+'Surv-rate CEA'!P331*Parameter!$D$58</f>
        <v>1.2489023551168307E-2</v>
      </c>
      <c r="T333" s="12">
        <f t="shared" si="144"/>
        <v>7.1616453022509685E-3</v>
      </c>
      <c r="U333" s="12">
        <f>S333-'Surv-rate CEA'!P331*Parameter!$D$58</f>
        <v>6.0977787260312576E-4</v>
      </c>
      <c r="V333" s="12">
        <f t="shared" si="145"/>
        <v>3.4966807603915883E-4</v>
      </c>
      <c r="W333" s="12">
        <f>'Surv-rate CEA'!T331*UPFS+'Surv-rate CEA'!S331*UPD</f>
        <v>4.5994693185141353E-3</v>
      </c>
      <c r="X333" s="12">
        <f t="shared" si="146"/>
        <v>2.6374974554918521E-3</v>
      </c>
      <c r="Y333" s="12">
        <f>W333-'Surv-rate CEA'!S331*UPD</f>
        <v>1.1494706821492742E-5</v>
      </c>
      <c r="Z333" s="12">
        <f t="shared" si="147"/>
        <v>6.5914691225956411E-6</v>
      </c>
      <c r="AA333" s="12">
        <f>'Surv-rate CEA'!W331*UPFS+'Surv-rate CEA'!V331*UPD</f>
        <v>1.53520312267636E-2</v>
      </c>
      <c r="AB333" s="12">
        <f t="shared" si="148"/>
        <v>8.8033945860304386E-3</v>
      </c>
      <c r="AC333" s="12">
        <f>AA333-'Surv-rate CEA'!V331*UPD</f>
        <v>5.3573678784025382E-3</v>
      </c>
      <c r="AD333" s="12">
        <f t="shared" si="149"/>
        <v>3.0721031425393233E-3</v>
      </c>
      <c r="AE333" s="12">
        <f>'Surv-rate CEA'!Z331*UPFS+'Surv-rate CEA'!Y331*UPD</f>
        <v>1.2489023551168307E-2</v>
      </c>
      <c r="AF333" s="12">
        <f t="shared" si="150"/>
        <v>7.1616453022509685E-3</v>
      </c>
      <c r="AG333" s="12">
        <f>AE333-'Surv-rate CEA'!Y331*UPD</f>
        <v>6.0977787260312576E-4</v>
      </c>
      <c r="AH333" s="12">
        <f t="shared" si="151"/>
        <v>3.4966807603915883E-4</v>
      </c>
      <c r="AI333" s="12">
        <f>'Surv-rate CEA'!AC331*UPFS+'Surv-rate CEA'!AB331*UPD</f>
        <v>5.8562392448460671E-3</v>
      </c>
      <c r="AJ333" s="12">
        <f t="shared" si="152"/>
        <v>3.3581735277283722E-3</v>
      </c>
      <c r="AK333" s="12">
        <f>AI333-'Surv-rate CEA'!AB331*UPD</f>
        <v>2.6955996263777846E-4</v>
      </c>
      <c r="AL333" s="12">
        <f t="shared" si="153"/>
        <v>1.5457516211659329E-4</v>
      </c>
      <c r="AM333" s="12">
        <f>'Surv-rate CEA'!AF331*UPFS+'Surv-rate CEA'!AE331*UPD</f>
        <v>4.1347263737343452E-2</v>
      </c>
      <c r="AN333" s="12">
        <f t="shared" si="154"/>
        <v>2.3709975074694852E-2</v>
      </c>
      <c r="AO333" s="12">
        <f>AM333-'Surv-rate CEA'!AE331*UPD</f>
        <v>3.1899636061312464E-3</v>
      </c>
      <c r="AP333" s="12">
        <f t="shared" si="155"/>
        <v>1.8292373123168855E-3</v>
      </c>
      <c r="AQ333" s="42">
        <f>'Surv-rate CEA'!AI331*UPFS+'Surv-rate CEA'!AH331*UPD</f>
        <v>4.5994693185141353E-3</v>
      </c>
      <c r="AR333" s="12">
        <f t="shared" si="156"/>
        <v>2.6374974554918521E-3</v>
      </c>
      <c r="AS333" s="42">
        <f>AQ333-'Surv-rate CEA'!AH331*UPD</f>
        <v>1.1494706821492742E-5</v>
      </c>
      <c r="AT333" s="12">
        <f t="shared" si="157"/>
        <v>6.5914691225956411E-6</v>
      </c>
      <c r="AU333" s="12">
        <f>'Surv-rate CEA'!AL331*UPFS+'Surv-rate CEA'!AK331*UPD</f>
        <v>1.2334458766626352E-2</v>
      </c>
      <c r="AV333" s="12">
        <f t="shared" si="158"/>
        <v>7.0730124192579045E-3</v>
      </c>
      <c r="AW333" s="12">
        <f>AU333-'Surv-rate CEA'!AK331*UPD</f>
        <v>8.6090289603765954E-3</v>
      </c>
      <c r="AX333" s="12">
        <f t="shared" si="159"/>
        <v>4.9367199572024172E-3</v>
      </c>
      <c r="AY333" s="12">
        <f>'Surv-rate CEA'!AO331*UPFS+'Surv-rate CEA'!AN331*UPD</f>
        <v>5.8562392448460671E-3</v>
      </c>
      <c r="AZ333" s="12">
        <f t="shared" si="160"/>
        <v>3.3581735277283722E-3</v>
      </c>
      <c r="BA333" s="12">
        <f>AY333-'Surv-rate CEA'!AN331*UPD</f>
        <v>2.6955996263777846E-4</v>
      </c>
      <c r="BB333" s="12">
        <f t="shared" si="161"/>
        <v>1.5457516211659329E-4</v>
      </c>
    </row>
    <row r="334" spans="1:54">
      <c r="A334" s="12">
        <v>329</v>
      </c>
      <c r="B334" s="12">
        <f t="shared" si="162"/>
        <v>18.87123287671233</v>
      </c>
      <c r="C334" s="12">
        <f>'Surv-rate CEA'!D332*Parameter!$D$57+'Surv-rate CEA'!E332*Parameter!$D$58</f>
        <v>1.369765010499786E-2</v>
      </c>
      <c r="D334" s="12">
        <f t="shared" si="136"/>
        <v>7.8413675557534434E-3</v>
      </c>
      <c r="E334" s="12">
        <f>C334-'Surv-rate CEA'!E332*Parameter!$D$58</f>
        <v>2.4966093450751181E-4</v>
      </c>
      <c r="F334" s="12">
        <f t="shared" si="137"/>
        <v>1.4292109498927766E-4</v>
      </c>
      <c r="G334" s="12">
        <f>'Surv-rate CEA'!G332*Parameter!$D$57+'Surv-rate CEA'!H332*Parameter!$D$58</f>
        <v>4.5669808700301226E-3</v>
      </c>
      <c r="H334" s="12">
        <f t="shared" si="138"/>
        <v>2.6144174619363611E-3</v>
      </c>
      <c r="I334" s="12">
        <f>G334-'Surv-rate CEA'!H332*Parameter!$D$58</f>
        <v>1.132828696400693E-5</v>
      </c>
      <c r="J334" s="12">
        <f t="shared" si="139"/>
        <v>6.485000067961839E-6</v>
      </c>
      <c r="K334" s="12">
        <f>'Surv-rate CEA'!K332*Parameter!$D$57+'Surv-rate CEA'!J332*Parameter!$D$58</f>
        <v>1.2418285904333227E-2</v>
      </c>
      <c r="L334" s="12">
        <f t="shared" si="140"/>
        <v>7.1089817188993007E-3</v>
      </c>
      <c r="M334" s="12">
        <f>K334-'Surv-rate CEA'!J332*Parameter!$D$58</f>
        <v>6.0411291495084639E-4</v>
      </c>
      <c r="N334" s="12">
        <f t="shared" si="141"/>
        <v>3.4583095457948597E-4</v>
      </c>
      <c r="O334" s="12">
        <f>'Surv-rate CEA'!N332*Parameter!$D$57+'Surv-rate CEA'!M332*Parameter!$D$58</f>
        <v>4.5776709436440438E-3</v>
      </c>
      <c r="P334" s="12">
        <f t="shared" si="142"/>
        <v>2.6205371098878176E-3</v>
      </c>
      <c r="Q334" s="12">
        <f>O334-'Surv-rate CEA'!M332*Parameter!$D$58</f>
        <v>1.132828696400693E-5</v>
      </c>
      <c r="R334" s="12">
        <f t="shared" si="143"/>
        <v>6.485000067961839E-6</v>
      </c>
      <c r="S334" s="12">
        <f>'Surv-rate CEA'!Q332*Parameter!$D$57+'Surv-rate CEA'!P332*Parameter!$D$58</f>
        <v>1.2418285904333227E-2</v>
      </c>
      <c r="T334" s="12">
        <f t="shared" si="144"/>
        <v>7.1089817188993007E-3</v>
      </c>
      <c r="U334" s="12">
        <f>S334-'Surv-rate CEA'!P332*Parameter!$D$58</f>
        <v>6.0411291495084639E-4</v>
      </c>
      <c r="V334" s="12">
        <f t="shared" si="145"/>
        <v>3.4583095457948597E-4</v>
      </c>
      <c r="W334" s="12">
        <f>'Surv-rate CEA'!T332*UPFS+'Surv-rate CEA'!S332*UPD</f>
        <v>4.5669808700301226E-3</v>
      </c>
      <c r="X334" s="12">
        <f t="shared" si="146"/>
        <v>2.6144174619363611E-3</v>
      </c>
      <c r="Y334" s="12">
        <f>W334-'Surv-rate CEA'!S332*UPD</f>
        <v>1.132828696400693E-5</v>
      </c>
      <c r="Z334" s="12">
        <f t="shared" si="147"/>
        <v>6.485000067961839E-6</v>
      </c>
      <c r="AA334" s="12">
        <f>'Surv-rate CEA'!W332*UPFS+'Surv-rate CEA'!V332*UPD</f>
        <v>1.5269024966260796E-2</v>
      </c>
      <c r="AB334" s="12">
        <f t="shared" si="148"/>
        <v>8.740918045113507E-3</v>
      </c>
      <c r="AC334" s="12">
        <f>AA334-'Surv-rate CEA'!V332*UPD</f>
        <v>5.3228675465377198E-3</v>
      </c>
      <c r="AD334" s="12">
        <f t="shared" si="149"/>
        <v>3.0471329434648546E-3</v>
      </c>
      <c r="AE334" s="12">
        <f>'Surv-rate CEA'!Z332*UPFS+'Surv-rate CEA'!Y332*UPD</f>
        <v>1.2418285904333227E-2</v>
      </c>
      <c r="AF334" s="12">
        <f t="shared" si="150"/>
        <v>7.1089817188993007E-3</v>
      </c>
      <c r="AG334" s="12">
        <f>AE334-'Surv-rate CEA'!Y332*UPD</f>
        <v>6.0411291495084639E-4</v>
      </c>
      <c r="AH334" s="12">
        <f t="shared" si="151"/>
        <v>3.4583095457948597E-4</v>
      </c>
      <c r="AI334" s="12">
        <f>'Surv-rate CEA'!AC332*UPFS+'Surv-rate CEA'!AB332*UPD</f>
        <v>5.8168030677100023E-3</v>
      </c>
      <c r="AJ334" s="12">
        <f t="shared" si="152"/>
        <v>3.3298916605196374E-3</v>
      </c>
      <c r="AK334" s="12">
        <f>AI334-'Surv-rate CEA'!AB332*UPD</f>
        <v>2.6676764594552212E-4</v>
      </c>
      <c r="AL334" s="12">
        <f t="shared" si="153"/>
        <v>1.5271401647781141E-4</v>
      </c>
      <c r="AM334" s="12">
        <f>'Surv-rate CEA'!AF332*UPFS+'Surv-rate CEA'!AE332*UPD</f>
        <v>4.1182913095256742E-2</v>
      </c>
      <c r="AN334" s="12">
        <f t="shared" si="154"/>
        <v>2.3575602831228129E-2</v>
      </c>
      <c r="AO334" s="12">
        <f>AM334-'Surv-rate CEA'!AE332*UPD</f>
        <v>3.1672492090752957E-3</v>
      </c>
      <c r="AP334" s="12">
        <f t="shared" si="155"/>
        <v>1.8131259740652177E-3</v>
      </c>
      <c r="AQ334" s="42">
        <f>'Surv-rate CEA'!AI332*UPFS+'Surv-rate CEA'!AH332*UPD</f>
        <v>4.5669808700301226E-3</v>
      </c>
      <c r="AR334" s="12">
        <f t="shared" si="156"/>
        <v>2.6144174619363611E-3</v>
      </c>
      <c r="AS334" s="42">
        <f>AQ334-'Surv-rate CEA'!AH332*UPD</f>
        <v>1.132828696400693E-5</v>
      </c>
      <c r="AT334" s="12">
        <f t="shared" si="157"/>
        <v>6.485000067961839E-6</v>
      </c>
      <c r="AU334" s="12">
        <f>'Surv-rate CEA'!AL332*UPFS+'Surv-rate CEA'!AK332*UPD</f>
        <v>1.226380604994172E-2</v>
      </c>
      <c r="AV334" s="12">
        <f t="shared" si="158"/>
        <v>7.0205480599170849E-3</v>
      </c>
      <c r="AW334" s="12">
        <f>AU334-'Surv-rate CEA'!AK332*UPD</f>
        <v>8.5589542701635241E-3</v>
      </c>
      <c r="AX334" s="12">
        <f t="shared" si="159"/>
        <v>4.8996656952676725E-3</v>
      </c>
      <c r="AY334" s="12">
        <f>'Surv-rate CEA'!AO332*UPFS+'Surv-rate CEA'!AN332*UPD</f>
        <v>5.8168030677100023E-3</v>
      </c>
      <c r="AZ334" s="12">
        <f t="shared" si="160"/>
        <v>3.3298916605196374E-3</v>
      </c>
      <c r="BA334" s="12">
        <f>AY334-'Surv-rate CEA'!AN332*UPD</f>
        <v>2.6676764594552212E-4</v>
      </c>
      <c r="BB334" s="12">
        <f t="shared" si="161"/>
        <v>1.5271401647781141E-4</v>
      </c>
    </row>
    <row r="335" spans="1:54">
      <c r="A335" s="12">
        <v>330</v>
      </c>
      <c r="B335" s="12">
        <f t="shared" si="162"/>
        <v>18.92876712328767</v>
      </c>
      <c r="C335" s="12">
        <f>'Surv-rate CEA'!D333*Parameter!$D$57+'Surv-rate CEA'!E333*Parameter!$D$58</f>
        <v>1.3622232305314825E-2</v>
      </c>
      <c r="D335" s="12">
        <f t="shared" si="136"/>
        <v>7.7849431463568666E-3</v>
      </c>
      <c r="E335" s="12">
        <f>C335-'Surv-rate CEA'!E333*Parameter!$D$58</f>
        <v>2.4705913379350665E-4</v>
      </c>
      <c r="F335" s="12">
        <f t="shared" si="137"/>
        <v>1.4119134568129604E-4</v>
      </c>
      <c r="G335" s="12">
        <f>'Surv-rate CEA'!G333*Parameter!$D$57+'Surv-rate CEA'!H333*Parameter!$D$58</f>
        <v>4.5347931747778212E-3</v>
      </c>
      <c r="H335" s="12">
        <f t="shared" si="138"/>
        <v>2.5915801650481839E-3</v>
      </c>
      <c r="I335" s="12">
        <f>G335-'Surv-rate CEA'!H333*Parameter!$D$58</f>
        <v>1.1164653408270338E-5</v>
      </c>
      <c r="J335" s="12">
        <f t="shared" si="139"/>
        <v>6.3804661441761593E-6</v>
      </c>
      <c r="K335" s="12">
        <f>'Surv-rate CEA'!K333*Parameter!$D$57+'Surv-rate CEA'!J333*Parameter!$D$58</f>
        <v>1.2348104823927146E-2</v>
      </c>
      <c r="L335" s="12">
        <f t="shared" si="140"/>
        <v>7.0567945007091216E-3</v>
      </c>
      <c r="M335" s="12">
        <f>K335-'Surv-rate CEA'!J333*Parameter!$D$58</f>
        <v>5.9851351643707383E-4</v>
      </c>
      <c r="N335" s="12">
        <f t="shared" si="141"/>
        <v>3.420433298565056E-4</v>
      </c>
      <c r="O335" s="12">
        <f>'Surv-rate CEA'!N333*Parameter!$D$57+'Surv-rate CEA'!M333*Parameter!$D$58</f>
        <v>4.5453288336278789E-3</v>
      </c>
      <c r="P335" s="12">
        <f t="shared" si="142"/>
        <v>2.5976011683109977E-3</v>
      </c>
      <c r="Q335" s="12">
        <f>O335-'Surv-rate CEA'!M333*Parameter!$D$58</f>
        <v>1.1164653408270338E-5</v>
      </c>
      <c r="R335" s="12">
        <f t="shared" si="143"/>
        <v>6.3804661441761593E-6</v>
      </c>
      <c r="S335" s="12">
        <f>'Surv-rate CEA'!Q333*Parameter!$D$57+'Surv-rate CEA'!P333*Parameter!$D$58</f>
        <v>1.2348104823927146E-2</v>
      </c>
      <c r="T335" s="12">
        <f t="shared" si="144"/>
        <v>7.0567945007091216E-3</v>
      </c>
      <c r="U335" s="12">
        <f>S335-'Surv-rate CEA'!P333*Parameter!$D$58</f>
        <v>5.9851351643707383E-4</v>
      </c>
      <c r="V335" s="12">
        <f t="shared" si="145"/>
        <v>3.420433298565056E-4</v>
      </c>
      <c r="W335" s="12">
        <f>'Surv-rate CEA'!T333*UPFS+'Surv-rate CEA'!S333*UPD</f>
        <v>4.5347931747778212E-3</v>
      </c>
      <c r="X335" s="12">
        <f t="shared" si="146"/>
        <v>2.5915801650481839E-3</v>
      </c>
      <c r="Y335" s="12">
        <f>W335-'Surv-rate CEA'!S333*UPD</f>
        <v>1.1164653408270338E-5</v>
      </c>
      <c r="Z335" s="12">
        <f t="shared" si="147"/>
        <v>6.3804661441761593E-6</v>
      </c>
      <c r="AA335" s="12">
        <f>'Surv-rate CEA'!W333*UPFS+'Surv-rate CEA'!V333*UPD</f>
        <v>1.5186650480827719E-2</v>
      </c>
      <c r="AB335" s="12">
        <f t="shared" si="148"/>
        <v>8.6789894583364034E-3</v>
      </c>
      <c r="AC335" s="12">
        <f>AA335-'Surv-rate CEA'!V333*UPD</f>
        <v>5.288668478375818E-3</v>
      </c>
      <c r="AD335" s="12">
        <f t="shared" si="149"/>
        <v>3.0224109016274694E-3</v>
      </c>
      <c r="AE335" s="12">
        <f>'Surv-rate CEA'!Z333*UPFS+'Surv-rate CEA'!Y333*UPD</f>
        <v>1.2348104823927146E-2</v>
      </c>
      <c r="AF335" s="12">
        <f t="shared" si="150"/>
        <v>7.0567945007091216E-3</v>
      </c>
      <c r="AG335" s="12">
        <f>AE335-'Surv-rate CEA'!Y333*UPD</f>
        <v>5.9851351643707383E-4</v>
      </c>
      <c r="AH335" s="12">
        <f t="shared" si="151"/>
        <v>3.420433298565056E-4</v>
      </c>
      <c r="AI335" s="12">
        <f>'Surv-rate CEA'!AC333*UPFS+'Surv-rate CEA'!AB333*UPD</f>
        <v>5.7777191808077392E-3</v>
      </c>
      <c r="AJ335" s="12">
        <f t="shared" si="152"/>
        <v>3.3018975399982577E-3</v>
      </c>
      <c r="AK335" s="12">
        <f>AI335-'Surv-rate CEA'!AB333*UPD</f>
        <v>2.6401061759137763E-4</v>
      </c>
      <c r="AL335" s="12">
        <f t="shared" si="153"/>
        <v>1.5087891631253004E-4</v>
      </c>
      <c r="AM335" s="12">
        <f>'Surv-rate CEA'!AF333*UPFS+'Surv-rate CEA'!AE333*UPD</f>
        <v>4.1019579669633266E-2</v>
      </c>
      <c r="AN335" s="12">
        <f t="shared" si="154"/>
        <v>2.344220010775765E-2</v>
      </c>
      <c r="AO335" s="12">
        <f>AM335-'Surv-rate CEA'!AE333*UPD</f>
        <v>3.1447485688707311E-3</v>
      </c>
      <c r="AP335" s="12">
        <f t="shared" si="155"/>
        <v>1.7971862665045017E-3</v>
      </c>
      <c r="AQ335" s="42">
        <f>'Surv-rate CEA'!AI333*UPFS+'Surv-rate CEA'!AH333*UPD</f>
        <v>4.5347931747778212E-3</v>
      </c>
      <c r="AR335" s="12">
        <f t="shared" si="156"/>
        <v>2.5915801650481839E-3</v>
      </c>
      <c r="AS335" s="42">
        <f>AQ335-'Surv-rate CEA'!AH333*UPD</f>
        <v>1.1164653408270338E-5</v>
      </c>
      <c r="AT335" s="12">
        <f t="shared" si="157"/>
        <v>6.3804661441761593E-6</v>
      </c>
      <c r="AU335" s="12">
        <f>'Surv-rate CEA'!AL333*UPFS+'Surv-rate CEA'!AK333*UPD</f>
        <v>1.2193713542608672E-2</v>
      </c>
      <c r="AV335" s="12">
        <f t="shared" si="158"/>
        <v>6.9685617264898352E-3</v>
      </c>
      <c r="AW335" s="12">
        <f>AU335-'Surv-rate CEA'!AK333*UPD</f>
        <v>8.5092857404689901E-3</v>
      </c>
      <c r="AX335" s="12">
        <f t="shared" si="159"/>
        <v>4.8629552206219916E-3</v>
      </c>
      <c r="AY335" s="12">
        <f>'Surv-rate CEA'!AO333*UPFS+'Surv-rate CEA'!AN333*UPD</f>
        <v>5.7777191808077392E-3</v>
      </c>
      <c r="AZ335" s="12">
        <f t="shared" si="160"/>
        <v>3.3018975399982577E-3</v>
      </c>
      <c r="BA335" s="12">
        <f>AY335-'Surv-rate CEA'!AN333*UPD</f>
        <v>2.6401061759137763E-4</v>
      </c>
      <c r="BB335" s="12">
        <f t="shared" si="161"/>
        <v>1.5087891631253004E-4</v>
      </c>
    </row>
    <row r="336" spans="1:54">
      <c r="A336" s="12">
        <v>331</v>
      </c>
      <c r="B336" s="12">
        <f t="shared" si="162"/>
        <v>18.986301369863014</v>
      </c>
      <c r="C336" s="12">
        <f>'Surv-rate CEA'!D334*Parameter!$D$57+'Surv-rate CEA'!E334*Parameter!$D$58</f>
        <v>1.3547395391663809E-2</v>
      </c>
      <c r="D336" s="12">
        <f t="shared" si="136"/>
        <v>7.7290192546353867E-3</v>
      </c>
      <c r="E336" s="12">
        <f>C336-'Surv-rate CEA'!E334*Parameter!$D$58</f>
        <v>2.4449035916396071E-4</v>
      </c>
      <c r="F336" s="12">
        <f t="shared" si="137"/>
        <v>1.3948590403685675E-4</v>
      </c>
      <c r="G336" s="12">
        <f>'Surv-rate CEA'!G334*Parameter!$D$57+'Surv-rate CEA'!H334*Parameter!$D$58</f>
        <v>4.5029027520168997E-3</v>
      </c>
      <c r="H336" s="12">
        <f t="shared" si="138"/>
        <v>2.5689825288117609E-3</v>
      </c>
      <c r="I336" s="12">
        <f>G336-'Surv-rate CEA'!H334*Parameter!$D$58</f>
        <v>1.1003753033053329E-5</v>
      </c>
      <c r="J336" s="12">
        <f t="shared" si="139"/>
        <v>6.2778280700403033E-6</v>
      </c>
      <c r="K336" s="12">
        <f>'Surv-rate CEA'!K334*Parameter!$D$57+'Surv-rate CEA'!J334*Parameter!$D$58</f>
        <v>1.2278474622254985E-2</v>
      </c>
      <c r="L336" s="12">
        <f t="shared" si="140"/>
        <v>7.0050783954645921E-3</v>
      </c>
      <c r="M336" s="12">
        <f>K336-'Surv-rate CEA'!J334*Parameter!$D$58</f>
        <v>5.9297876284697404E-4</v>
      </c>
      <c r="N336" s="12">
        <f t="shared" si="141"/>
        <v>3.383044595018097E-4</v>
      </c>
      <c r="O336" s="12">
        <f>'Surv-rate CEA'!N334*Parameter!$D$57+'Surv-rate CEA'!M334*Parameter!$D$58</f>
        <v>4.5132865753016119E-3</v>
      </c>
      <c r="P336" s="12">
        <f t="shared" si="142"/>
        <v>2.5749066764271509E-3</v>
      </c>
      <c r="Q336" s="12">
        <f>O336-'Surv-rate CEA'!M334*Parameter!$D$58</f>
        <v>1.1003753033053329E-5</v>
      </c>
      <c r="R336" s="12">
        <f t="shared" si="143"/>
        <v>6.2778280700403033E-6</v>
      </c>
      <c r="S336" s="12">
        <f>'Surv-rate CEA'!Q334*Parameter!$D$57+'Surv-rate CEA'!P334*Parameter!$D$58</f>
        <v>1.2278474622254985E-2</v>
      </c>
      <c r="T336" s="12">
        <f t="shared" si="144"/>
        <v>7.0050783954645921E-3</v>
      </c>
      <c r="U336" s="12">
        <f>S336-'Surv-rate CEA'!P334*Parameter!$D$58</f>
        <v>5.9297876284697404E-4</v>
      </c>
      <c r="V336" s="12">
        <f t="shared" si="145"/>
        <v>3.383044595018097E-4</v>
      </c>
      <c r="W336" s="12">
        <f>'Surv-rate CEA'!T334*UPFS+'Surv-rate CEA'!S334*UPD</f>
        <v>4.5029027520168997E-3</v>
      </c>
      <c r="X336" s="12">
        <f t="shared" si="146"/>
        <v>2.5689825288117609E-3</v>
      </c>
      <c r="Y336" s="12">
        <f>W336-'Surv-rate CEA'!S334*UPD</f>
        <v>1.1003753033053329E-5</v>
      </c>
      <c r="Z336" s="12">
        <f t="shared" si="147"/>
        <v>6.2778280700403033E-6</v>
      </c>
      <c r="AA336" s="12">
        <f>'Surv-rate CEA'!W334*UPFS+'Surv-rate CEA'!V334*UPD</f>
        <v>1.5104901473885357E-2</v>
      </c>
      <c r="AB336" s="12">
        <f t="shared" si="148"/>
        <v>8.6176029381166749E-3</v>
      </c>
      <c r="AC336" s="12">
        <f>AA336-'Surv-rate CEA'!V334*UPD</f>
        <v>5.2547673155365193E-3</v>
      </c>
      <c r="AD336" s="12">
        <f t="shared" si="149"/>
        <v>2.9979340372247353E-3</v>
      </c>
      <c r="AE336" s="12">
        <f>'Surv-rate CEA'!Z334*UPFS+'Surv-rate CEA'!Y334*UPD</f>
        <v>1.2278474622254985E-2</v>
      </c>
      <c r="AF336" s="12">
        <f t="shared" si="150"/>
        <v>7.0050783954645921E-3</v>
      </c>
      <c r="AG336" s="12">
        <f>AE336-'Surv-rate CEA'!Y334*UPD</f>
        <v>5.9297876284697404E-4</v>
      </c>
      <c r="AH336" s="12">
        <f t="shared" si="151"/>
        <v>3.383044595018097E-4</v>
      </c>
      <c r="AI336" s="12">
        <f>'Surv-rate CEA'!AC334*UPFS+'Surv-rate CEA'!AB334*UPD</f>
        <v>5.7389836172938346E-3</v>
      </c>
      <c r="AJ336" s="12">
        <f t="shared" si="152"/>
        <v>3.2741876646927527E-3</v>
      </c>
      <c r="AK336" s="12">
        <f>AI336-'Surv-rate CEA'!AB334*UPD</f>
        <v>2.6128834834045645E-4</v>
      </c>
      <c r="AL336" s="12">
        <f t="shared" si="153"/>
        <v>1.4906944227655283E-4</v>
      </c>
      <c r="AM336" s="12">
        <f>'Surv-rate CEA'!AF334*UPFS+'Surv-rate CEA'!AE334*UPD</f>
        <v>4.0857254717787853E-2</v>
      </c>
      <c r="AN336" s="12">
        <f t="shared" si="154"/>
        <v>2.3309758021799479E-2</v>
      </c>
      <c r="AO336" s="12">
        <f>AM336-'Surv-rate CEA'!AE334*UPD</f>
        <v>3.1224591602165633E-3</v>
      </c>
      <c r="AP336" s="12">
        <f t="shared" si="155"/>
        <v>1.7814160045831894E-3</v>
      </c>
      <c r="AQ336" s="42">
        <f>'Surv-rate CEA'!AI334*UPFS+'Surv-rate CEA'!AH334*UPD</f>
        <v>4.5029027520168997E-3</v>
      </c>
      <c r="AR336" s="12">
        <f t="shared" si="156"/>
        <v>2.5689825288117609E-3</v>
      </c>
      <c r="AS336" s="42">
        <f>AQ336-'Surv-rate CEA'!AH334*UPD</f>
        <v>1.1003753033053329E-5</v>
      </c>
      <c r="AT336" s="12">
        <f t="shared" si="157"/>
        <v>6.2778280700403033E-6</v>
      </c>
      <c r="AU336" s="12">
        <f>'Surv-rate CEA'!AL334*UPFS+'Surv-rate CEA'!AK334*UPD</f>
        <v>1.2124175488897493E-2</v>
      </c>
      <c r="AV336" s="12">
        <f t="shared" si="158"/>
        <v>6.9170481181887516E-3</v>
      </c>
      <c r="AW336" s="12">
        <f>AU336-'Surv-rate CEA'!AK334*UPD</f>
        <v>8.4600190907107922E-3</v>
      </c>
      <c r="AX336" s="12">
        <f t="shared" si="159"/>
        <v>4.8265846353699841E-3</v>
      </c>
      <c r="AY336" s="12">
        <f>'Surv-rate CEA'!AO334*UPFS+'Surv-rate CEA'!AN334*UPD</f>
        <v>5.7389836172938346E-3</v>
      </c>
      <c r="AZ336" s="12">
        <f t="shared" si="160"/>
        <v>3.2741876646927527E-3</v>
      </c>
      <c r="BA336" s="12">
        <f>AY336-'Surv-rate CEA'!AN334*UPD</f>
        <v>2.6128834834045645E-4</v>
      </c>
      <c r="BB336" s="12">
        <f t="shared" si="161"/>
        <v>1.4906944227655283E-4</v>
      </c>
    </row>
    <row r="337" spans="1:54">
      <c r="A337" s="12">
        <v>332</v>
      </c>
      <c r="B337" s="12">
        <f t="shared" si="162"/>
        <v>19.043835616438358</v>
      </c>
      <c r="C337" s="12">
        <f>'Surv-rate CEA'!D335*Parameter!$D$57+'Surv-rate CEA'!E335*Parameter!$D$58</f>
        <v>1.3473133527030485E-2</v>
      </c>
      <c r="D337" s="12">
        <f t="shared" si="136"/>
        <v>7.6735904549636649E-3</v>
      </c>
      <c r="E337" s="12">
        <f>C337-'Surv-rate CEA'!E335*Parameter!$D$58</f>
        <v>2.4195411371597322E-4</v>
      </c>
      <c r="F337" s="12">
        <f t="shared" si="137"/>
        <v>1.378043774171143E-4</v>
      </c>
      <c r="G337" s="12">
        <f>'Surv-rate CEA'!G335*Parameter!$D$57+'Surv-rate CEA'!H335*Parameter!$D$58</f>
        <v>4.4713061696513299E-3</v>
      </c>
      <c r="H337" s="12">
        <f t="shared" si="138"/>
        <v>2.5466215617784959E-3</v>
      </c>
      <c r="I337" s="12">
        <f>G337-'Surv-rate CEA'!H335*Parameter!$D$58</f>
        <v>1.084553385567906E-5</v>
      </c>
      <c r="J337" s="12">
        <f t="shared" si="139"/>
        <v>6.1770474483130088E-6</v>
      </c>
      <c r="K337" s="12">
        <f>'Surv-rate CEA'!K335*Parameter!$D$57+'Surv-rate CEA'!J335*Parameter!$D$58</f>
        <v>1.2209389683667296E-2</v>
      </c>
      <c r="L337" s="12">
        <f t="shared" si="140"/>
        <v>6.9538282204029116E-3</v>
      </c>
      <c r="M337" s="12">
        <f>K337-'Surv-rate CEA'!J335*Parameter!$D$58</f>
        <v>5.8750775494182186E-4</v>
      </c>
      <c r="N337" s="12">
        <f t="shared" si="141"/>
        <v>3.3461361393724245E-4</v>
      </c>
      <c r="O337" s="12">
        <f>'Surv-rate CEA'!N335*Parameter!$D$57+'Surv-rate CEA'!M335*Parameter!$D$58</f>
        <v>4.4815406875151403E-3</v>
      </c>
      <c r="P337" s="12">
        <f t="shared" si="142"/>
        <v>2.5524506065536649E-3</v>
      </c>
      <c r="Q337" s="12">
        <f>O337-'Surv-rate CEA'!M335*Parameter!$D$58</f>
        <v>1.084553385567906E-5</v>
      </c>
      <c r="R337" s="12">
        <f t="shared" si="143"/>
        <v>6.1770474483130088E-6</v>
      </c>
      <c r="S337" s="12">
        <f>'Surv-rate CEA'!Q335*Parameter!$D$57+'Surv-rate CEA'!P335*Parameter!$D$58</f>
        <v>1.2209389683667296E-2</v>
      </c>
      <c r="T337" s="12">
        <f t="shared" si="144"/>
        <v>6.9538282204029116E-3</v>
      </c>
      <c r="U337" s="12">
        <f>S337-'Surv-rate CEA'!P335*Parameter!$D$58</f>
        <v>5.8750775494182186E-4</v>
      </c>
      <c r="V337" s="12">
        <f t="shared" si="145"/>
        <v>3.3461361393724245E-4</v>
      </c>
      <c r="W337" s="12">
        <f>'Surv-rate CEA'!T335*UPFS+'Surv-rate CEA'!S335*UPD</f>
        <v>4.4713061696513299E-3</v>
      </c>
      <c r="X337" s="12">
        <f t="shared" si="146"/>
        <v>2.5466215617784959E-3</v>
      </c>
      <c r="Y337" s="12">
        <f>W337-'Surv-rate CEA'!S335*UPD</f>
        <v>1.084553385567906E-5</v>
      </c>
      <c r="Z337" s="12">
        <f t="shared" si="147"/>
        <v>6.1770474483130088E-6</v>
      </c>
      <c r="AA337" s="12">
        <f>'Surv-rate CEA'!W335*UPFS+'Surv-rate CEA'!V335*UPD</f>
        <v>1.5023771727052375E-2</v>
      </c>
      <c r="AB337" s="12">
        <f t="shared" si="148"/>
        <v>8.5567526730859524E-3</v>
      </c>
      <c r="AC337" s="12">
        <f>AA337-'Surv-rate CEA'!V335*UPD</f>
        <v>5.2211607454587302E-3</v>
      </c>
      <c r="AD337" s="12">
        <f t="shared" si="149"/>
        <v>2.9736994129689687E-3</v>
      </c>
      <c r="AE337" s="12">
        <f>'Surv-rate CEA'!Z335*UPFS+'Surv-rate CEA'!Y335*UPD</f>
        <v>1.2209389683667296E-2</v>
      </c>
      <c r="AF337" s="12">
        <f t="shared" si="150"/>
        <v>6.9538282204029116E-3</v>
      </c>
      <c r="AG337" s="12">
        <f>AE337-'Surv-rate CEA'!Y335*UPD</f>
        <v>5.8750775494182186E-4</v>
      </c>
      <c r="AH337" s="12">
        <f t="shared" si="151"/>
        <v>3.3461361393724245E-4</v>
      </c>
      <c r="AI337" s="12">
        <f>'Surv-rate CEA'!AC335*UPFS+'Surv-rate CEA'!AB335*UPD</f>
        <v>5.7005924645703587E-3</v>
      </c>
      <c r="AJ337" s="12">
        <f t="shared" si="152"/>
        <v>3.2467585833691501E-3</v>
      </c>
      <c r="AK337" s="12">
        <f>AI337-'Surv-rate CEA'!AB335*UPD</f>
        <v>2.5860031817545766E-4</v>
      </c>
      <c r="AL337" s="12">
        <f t="shared" si="153"/>
        <v>1.4728518270976597E-4</v>
      </c>
      <c r="AM337" s="12">
        <f>'Surv-rate CEA'!AF335*UPFS+'Surv-rate CEA'!AE335*UPD</f>
        <v>4.0695929594174271E-2</v>
      </c>
      <c r="AN337" s="12">
        <f t="shared" si="154"/>
        <v>2.3178267792211011E-2</v>
      </c>
      <c r="AO337" s="12">
        <f>AM337-'Surv-rate CEA'!AE335*UPD</f>
        <v>3.1003784939062223E-3</v>
      </c>
      <c r="AP337" s="12">
        <f t="shared" si="155"/>
        <v>1.7658130359862185E-3</v>
      </c>
      <c r="AQ337" s="42">
        <f>'Surv-rate CEA'!AI335*UPFS+'Surv-rate CEA'!AH335*UPD</f>
        <v>4.4713061696513299E-3</v>
      </c>
      <c r="AR337" s="12">
        <f t="shared" si="156"/>
        <v>2.5466215617784959E-3</v>
      </c>
      <c r="AS337" s="42">
        <f>AQ337-'Surv-rate CEA'!AH335*UPD</f>
        <v>1.084553385567906E-5</v>
      </c>
      <c r="AT337" s="12">
        <f t="shared" si="157"/>
        <v>6.1770474483130088E-6</v>
      </c>
      <c r="AU337" s="12">
        <f>'Surv-rate CEA'!AL335*UPFS+'Surv-rate CEA'!AK335*UPD</f>
        <v>1.2055186206257576E-2</v>
      </c>
      <c r="AV337" s="12">
        <f t="shared" si="158"/>
        <v>6.866002004623231E-3</v>
      </c>
      <c r="AW337" s="12">
        <f>AU337-'Surv-rate CEA'!AK335*UPD</f>
        <v>8.4111500961744703E-3</v>
      </c>
      <c r="AX337" s="12">
        <f t="shared" si="159"/>
        <v>4.7905500946591401E-3</v>
      </c>
      <c r="AY337" s="12">
        <f>'Surv-rate CEA'!AO335*UPFS+'Surv-rate CEA'!AN335*UPD</f>
        <v>5.7005924645703587E-3</v>
      </c>
      <c r="AZ337" s="12">
        <f t="shared" si="160"/>
        <v>3.2467585833691501E-3</v>
      </c>
      <c r="BA337" s="12">
        <f>AY337-'Surv-rate CEA'!AN335*UPD</f>
        <v>2.5860031817545766E-4</v>
      </c>
      <c r="BB337" s="12">
        <f t="shared" si="161"/>
        <v>1.4728518270976597E-4</v>
      </c>
    </row>
    <row r="338" spans="1:54">
      <c r="A338" s="12">
        <v>333</v>
      </c>
      <c r="B338" s="12">
        <f t="shared" si="162"/>
        <v>19.101369863013698</v>
      </c>
      <c r="C338" s="12">
        <f>'Surv-rate CEA'!D336*Parameter!$D$57+'Surv-rate CEA'!E336*Parameter!$D$58</f>
        <v>1.3399440947319643E-2</v>
      </c>
      <c r="D338" s="12">
        <f t="shared" si="136"/>
        <v>7.6186513924246741E-3</v>
      </c>
      <c r="E338" s="12">
        <f>C338-'Surv-rate CEA'!E336*Parameter!$D$58</f>
        <v>2.3944990922109E-4</v>
      </c>
      <c r="F338" s="12">
        <f t="shared" si="137"/>
        <v>1.3614638039567912E-4</v>
      </c>
      <c r="G338" s="12">
        <f>'Surv-rate CEA'!G336*Parameter!$D$57+'Surv-rate CEA'!H336*Parameter!$D$58</f>
        <v>4.4400000434297506E-3</v>
      </c>
      <c r="H338" s="12">
        <f t="shared" si="138"/>
        <v>2.5244943163101317E-3</v>
      </c>
      <c r="I338" s="12">
        <f>G338-'Surv-rate CEA'!H336*Parameter!$D$58</f>
        <v>1.0689945004883732E-5</v>
      </c>
      <c r="J338" s="12">
        <f t="shared" si="139"/>
        <v>6.078086743812403E-6</v>
      </c>
      <c r="K338" s="12">
        <f>'Surv-rate CEA'!K336*Parameter!$D$57+'Surv-rate CEA'!J336*Parameter!$D$58</f>
        <v>1.2140844463466688E-2</v>
      </c>
      <c r="L338" s="12">
        <f t="shared" si="140"/>
        <v>6.9030388611328215E-3</v>
      </c>
      <c r="M338" s="12">
        <f>K338-'Surv-rate CEA'!J336*Parameter!$D$58</f>
        <v>5.820996081764996E-4</v>
      </c>
      <c r="N338" s="12">
        <f t="shared" si="141"/>
        <v>3.3097007612477026E-4</v>
      </c>
      <c r="O338" s="12">
        <f>'Surv-rate CEA'!N336*Parameter!$D$57+'Surv-rate CEA'!M336*Parameter!$D$58</f>
        <v>4.4500877380118245E-3</v>
      </c>
      <c r="P338" s="12">
        <f t="shared" si="142"/>
        <v>2.5302299756317578E-3</v>
      </c>
      <c r="Q338" s="12">
        <f>O338-'Surv-rate CEA'!M336*Parameter!$D$58</f>
        <v>1.0689945004883732E-5</v>
      </c>
      <c r="R338" s="12">
        <f t="shared" si="143"/>
        <v>6.078086743812403E-6</v>
      </c>
      <c r="S338" s="12">
        <f>'Surv-rate CEA'!Q336*Parameter!$D$57+'Surv-rate CEA'!P336*Parameter!$D$58</f>
        <v>1.2140844463466688E-2</v>
      </c>
      <c r="T338" s="12">
        <f t="shared" si="144"/>
        <v>6.9030388611328215E-3</v>
      </c>
      <c r="U338" s="12">
        <f>S338-'Surv-rate CEA'!P336*Parameter!$D$58</f>
        <v>5.820996081764996E-4</v>
      </c>
      <c r="V338" s="12">
        <f t="shared" si="145"/>
        <v>3.3097007612477026E-4</v>
      </c>
      <c r="W338" s="12">
        <f>'Surv-rate CEA'!T336*UPFS+'Surv-rate CEA'!S336*UPD</f>
        <v>4.4400000434297506E-3</v>
      </c>
      <c r="X338" s="12">
        <f t="shared" si="146"/>
        <v>2.5244943163101317E-3</v>
      </c>
      <c r="Y338" s="12">
        <f>W338-'Surv-rate CEA'!S336*UPD</f>
        <v>1.0689945004883732E-5</v>
      </c>
      <c r="Z338" s="12">
        <f t="shared" si="147"/>
        <v>6.078086743812403E-6</v>
      </c>
      <c r="AA338" s="12">
        <f>'Surv-rate CEA'!W336*UPFS+'Surv-rate CEA'!V336*UPD</f>
        <v>1.4943255098977221E-2</v>
      </c>
      <c r="AB338" s="12">
        <f t="shared" si="148"/>
        <v>8.4964329269239698E-3</v>
      </c>
      <c r="AC338" s="12">
        <f>AA338-'Surv-rate CEA'!V336*UPD</f>
        <v>5.1878455006586707E-3</v>
      </c>
      <c r="AD338" s="12">
        <f t="shared" si="149"/>
        <v>2.9497041333790513E-3</v>
      </c>
      <c r="AE338" s="12">
        <f>'Surv-rate CEA'!Z336*UPFS+'Surv-rate CEA'!Y336*UPD</f>
        <v>1.2140844463466688E-2</v>
      </c>
      <c r="AF338" s="12">
        <f t="shared" si="150"/>
        <v>6.9030388611328215E-3</v>
      </c>
      <c r="AG338" s="12">
        <f>AE338-'Surv-rate CEA'!Y336*UPD</f>
        <v>5.820996081764996E-4</v>
      </c>
      <c r="AH338" s="12">
        <f t="shared" si="151"/>
        <v>3.3097007612477026E-4</v>
      </c>
      <c r="AI338" s="12">
        <f>'Surv-rate CEA'!AC336*UPFS+'Surv-rate CEA'!AB336*UPD</f>
        <v>5.6625418634106885E-3</v>
      </c>
      <c r="AJ338" s="12">
        <f t="shared" si="152"/>
        <v>3.2196068941940854E-3</v>
      </c>
      <c r="AK338" s="12">
        <f>AI338-'Surv-rate CEA'!AB336*UPD</f>
        <v>2.5594601611342912E-4</v>
      </c>
      <c r="AL338" s="12">
        <f t="shared" si="153"/>
        <v>1.455257334775736E-4</v>
      </c>
      <c r="AM338" s="12">
        <f>'Surv-rate CEA'!AF336*UPFS+'Surv-rate CEA'!AE336*UPD</f>
        <v>4.0535595749054958E-2</v>
      </c>
      <c r="AN338" s="12">
        <f t="shared" si="154"/>
        <v>2.3047720737787748E-2</v>
      </c>
      <c r="AO338" s="12">
        <f>AM338-'Surv-rate CEA'!AE336*UPD</f>
        <v>3.0785041162202653E-3</v>
      </c>
      <c r="AP338" s="12">
        <f t="shared" si="155"/>
        <v>1.7503752405669019E-3</v>
      </c>
      <c r="AQ338" s="42">
        <f>'Surv-rate CEA'!AI336*UPFS+'Surv-rate CEA'!AH336*UPD</f>
        <v>4.4400000434297506E-3</v>
      </c>
      <c r="AR338" s="12">
        <f t="shared" si="156"/>
        <v>2.5244943163101317E-3</v>
      </c>
      <c r="AS338" s="42">
        <f>AQ338-'Surv-rate CEA'!AH336*UPD</f>
        <v>1.0689945004883732E-5</v>
      </c>
      <c r="AT338" s="12">
        <f t="shared" si="157"/>
        <v>6.078086743812403E-6</v>
      </c>
      <c r="AU338" s="12">
        <f>'Surv-rate CEA'!AL336*UPFS+'Surv-rate CEA'!AK336*UPD</f>
        <v>1.1986740084203832E-2</v>
      </c>
      <c r="AV338" s="12">
        <f t="shared" si="158"/>
        <v>6.8154182246998847E-3</v>
      </c>
      <c r="AW338" s="12">
        <f>AU338-'Surv-rate CEA'!AK336*UPD</f>
        <v>8.3626745871408191E-3</v>
      </c>
      <c r="AX338" s="12">
        <f t="shared" si="159"/>
        <v>4.7548478058302519E-3</v>
      </c>
      <c r="AY338" s="12">
        <f>'Surv-rate CEA'!AO336*UPFS+'Surv-rate CEA'!AN336*UPD</f>
        <v>5.6625418634106885E-3</v>
      </c>
      <c r="AZ338" s="12">
        <f t="shared" si="160"/>
        <v>3.2196068941940854E-3</v>
      </c>
      <c r="BA338" s="12">
        <f>AY338-'Surv-rate CEA'!AN336*UPD</f>
        <v>2.5594601611342912E-4</v>
      </c>
      <c r="BB338" s="12">
        <f t="shared" si="161"/>
        <v>1.455257334775736E-4</v>
      </c>
    </row>
    <row r="339" spans="1:54">
      <c r="A339" s="12">
        <v>334</v>
      </c>
      <c r="B339" s="12">
        <f t="shared" si="162"/>
        <v>19.158904109589042</v>
      </c>
      <c r="C339" s="12">
        <f>'Surv-rate CEA'!D337*Parameter!$D$57+'Surv-rate CEA'!E337*Parameter!$D$58</f>
        <v>1.3326311960261288E-2</v>
      </c>
      <c r="D339" s="12">
        <f t="shared" si="136"/>
        <v>7.5641967817223861E-3</v>
      </c>
      <c r="E339" s="12">
        <f>C339-'Surv-rate CEA'!E337*Parameter!$D$58</f>
        <v>2.3697726595258393E-4</v>
      </c>
      <c r="F339" s="12">
        <f t="shared" si="137"/>
        <v>1.3451153460951692E-4</v>
      </c>
      <c r="G339" s="12">
        <f>'Surv-rate CEA'!G337*Parameter!$D$57+'Surv-rate CEA'!H337*Parameter!$D$58</f>
        <v>4.408981036161037E-3</v>
      </c>
      <c r="H339" s="12">
        <f t="shared" si="138"/>
        <v>2.5025978878368119E-3</v>
      </c>
      <c r="I339" s="12">
        <f>G339-'Surv-rate CEA'!H337*Parameter!$D$58</f>
        <v>1.0536936694391548E-5</v>
      </c>
      <c r="J339" s="12">
        <f t="shared" si="139"/>
        <v>5.9809092621126305E-6</v>
      </c>
      <c r="K339" s="12">
        <f>'Surv-rate CEA'!K337*Parameter!$D$57+'Surv-rate CEA'!J337*Parameter!$D$58</f>
        <v>1.207283348683367E-2</v>
      </c>
      <c r="L339" s="12">
        <f t="shared" si="140"/>
        <v>6.8527052705726222E-3</v>
      </c>
      <c r="M339" s="12">
        <f>K339-'Surv-rate CEA'!J337*Parameter!$D$58</f>
        <v>5.7675345242301501E-4</v>
      </c>
      <c r="N339" s="12">
        <f t="shared" si="141"/>
        <v>3.2737314132183249E-4</v>
      </c>
      <c r="O339" s="12">
        <f>'Surv-rate CEA'!N337*Parameter!$D$57+'Surv-rate CEA'!M337*Parameter!$D$58</f>
        <v>4.4189243426191252E-3</v>
      </c>
      <c r="P339" s="12">
        <f t="shared" si="142"/>
        <v>2.5082418444644398E-3</v>
      </c>
      <c r="Q339" s="12">
        <f>O339-'Surv-rate CEA'!M337*Parameter!$D$58</f>
        <v>1.0536936694391548E-5</v>
      </c>
      <c r="R339" s="12">
        <f t="shared" si="143"/>
        <v>5.9809092621126305E-6</v>
      </c>
      <c r="S339" s="12">
        <f>'Surv-rate CEA'!Q337*Parameter!$D$57+'Surv-rate CEA'!P337*Parameter!$D$58</f>
        <v>1.207283348683367E-2</v>
      </c>
      <c r="T339" s="12">
        <f t="shared" si="144"/>
        <v>6.8527052705726222E-3</v>
      </c>
      <c r="U339" s="12">
        <f>S339-'Surv-rate CEA'!P337*Parameter!$D$58</f>
        <v>5.7675345242301501E-4</v>
      </c>
      <c r="V339" s="12">
        <f t="shared" si="145"/>
        <v>3.2737314132183249E-4</v>
      </c>
      <c r="W339" s="12">
        <f>'Surv-rate CEA'!T337*UPFS+'Surv-rate CEA'!S337*UPD</f>
        <v>4.408981036161037E-3</v>
      </c>
      <c r="X339" s="12">
        <f t="shared" si="146"/>
        <v>2.5025978878368119E-3</v>
      </c>
      <c r="Y339" s="12">
        <f>W339-'Surv-rate CEA'!S337*UPD</f>
        <v>1.0536936694391548E-5</v>
      </c>
      <c r="Z339" s="12">
        <f t="shared" si="147"/>
        <v>5.9809092621126305E-6</v>
      </c>
      <c r="AA339" s="12">
        <f>'Surv-rate CEA'!W337*UPFS+'Surv-rate CEA'!V337*UPD</f>
        <v>1.486334552419062E-2</v>
      </c>
      <c r="AB339" s="12">
        <f t="shared" si="148"/>
        <v>8.4366380372132704E-3</v>
      </c>
      <c r="AC339" s="12">
        <f>AA339-'Surv-rate CEA'!V337*UPD</f>
        <v>5.1548183580019565E-3</v>
      </c>
      <c r="AD339" s="12">
        <f t="shared" si="149"/>
        <v>2.9259453440858337E-3</v>
      </c>
      <c r="AE339" s="12">
        <f>'Surv-rate CEA'!Z337*UPFS+'Surv-rate CEA'!Y337*UPD</f>
        <v>1.207283348683367E-2</v>
      </c>
      <c r="AF339" s="12">
        <f t="shared" si="150"/>
        <v>6.8527052705726222E-3</v>
      </c>
      <c r="AG339" s="12">
        <f>AE339-'Surv-rate CEA'!Y337*UPD</f>
        <v>5.7675345242301501E-4</v>
      </c>
      <c r="AH339" s="12">
        <f t="shared" si="151"/>
        <v>3.2737314132183249E-4</v>
      </c>
      <c r="AI339" s="12">
        <f>'Surv-rate CEA'!AC337*UPFS+'Surv-rate CEA'!AB337*UPD</f>
        <v>5.6248280070997081E-3</v>
      </c>
      <c r="AJ339" s="12">
        <f t="shared" si="152"/>
        <v>3.1927292439138826E-3</v>
      </c>
      <c r="AK339" s="12">
        <f>AI339-'Surv-rate CEA'!AB337*UPD</f>
        <v>2.5332494002661566E-4</v>
      </c>
      <c r="AL339" s="12">
        <f t="shared" si="153"/>
        <v>1.4379069781597488E-4</v>
      </c>
      <c r="AM339" s="12">
        <f>'Surv-rate CEA'!AF337*UPFS+'Surv-rate CEA'!AE337*UPD</f>
        <v>4.0376244727192673E-2</v>
      </c>
      <c r="AN339" s="12">
        <f t="shared" si="154"/>
        <v>2.2918108275883257E-2</v>
      </c>
      <c r="AO339" s="12">
        <f>AM339-'Surv-rate CEA'!AE337*UPD</f>
        <v>3.05683360833095E-3</v>
      </c>
      <c r="AP339" s="12">
        <f t="shared" si="155"/>
        <v>1.735100529790122E-3</v>
      </c>
      <c r="AQ339" s="42">
        <f>'Surv-rate CEA'!AI337*UPFS+'Surv-rate CEA'!AH337*UPD</f>
        <v>4.408981036161037E-3</v>
      </c>
      <c r="AR339" s="12">
        <f t="shared" si="156"/>
        <v>2.5025978878368119E-3</v>
      </c>
      <c r="AS339" s="42">
        <f>AQ339-'Surv-rate CEA'!AH337*UPD</f>
        <v>1.0536936694391548E-5</v>
      </c>
      <c r="AT339" s="12">
        <f t="shared" si="157"/>
        <v>5.9809092621126305E-6</v>
      </c>
      <c r="AU339" s="12">
        <f>'Surv-rate CEA'!AL337*UPFS+'Surv-rate CEA'!AK337*UPD</f>
        <v>1.1918831583222895E-2</v>
      </c>
      <c r="AV339" s="12">
        <f t="shared" si="158"/>
        <v>6.7652916855428366E-3</v>
      </c>
      <c r="AW339" s="12">
        <f>AU339-'Surv-rate CEA'!AK337*UPD</f>
        <v>8.3145884480292295E-3</v>
      </c>
      <c r="AX339" s="12">
        <f t="shared" si="159"/>
        <v>4.7194740275835236E-3</v>
      </c>
      <c r="AY339" s="12">
        <f>'Surv-rate CEA'!AO337*UPFS+'Surv-rate CEA'!AN337*UPD</f>
        <v>5.6248280070997081E-3</v>
      </c>
      <c r="AZ339" s="12">
        <f t="shared" si="160"/>
        <v>3.1927292439138826E-3</v>
      </c>
      <c r="BA339" s="12">
        <f>AY339-'Surv-rate CEA'!AN337*UPD</f>
        <v>2.5332494002661566E-4</v>
      </c>
      <c r="BB339" s="12">
        <f t="shared" si="161"/>
        <v>1.4379069781597488E-4</v>
      </c>
    </row>
    <row r="340" spans="1:54">
      <c r="A340" s="12">
        <v>335</v>
      </c>
      <c r="B340" s="12">
        <f t="shared" si="162"/>
        <v>19.216438356164385</v>
      </c>
      <c r="C340" s="12">
        <f>'Surv-rate CEA'!D338*Parameter!$D$57+'Surv-rate CEA'!E338*Parameter!$D$58</f>
        <v>1.3253740944335984E-2</v>
      </c>
      <c r="D340" s="12">
        <f t="shared" si="136"/>
        <v>7.5102214061138579E-3</v>
      </c>
      <c r="E340" s="12">
        <f>C340-'Surv-rate CEA'!E338*Parameter!$D$58</f>
        <v>2.3453571251659013E-4</v>
      </c>
      <c r="F340" s="12">
        <f t="shared" si="137"/>
        <v>1.3289946861327523E-4</v>
      </c>
      <c r="G340" s="12">
        <f>'Surv-rate CEA'!G338*Parameter!$D$57+'Surv-rate CEA'!H338*Parameter!$D$58</f>
        <v>4.3782458569446812E-3</v>
      </c>
      <c r="H340" s="12">
        <f t="shared" si="138"/>
        <v>2.4809294141294709E-3</v>
      </c>
      <c r="I340" s="12">
        <f>G340-'Surv-rate CEA'!H338*Parameter!$D$58</f>
        <v>1.038646019717749E-5</v>
      </c>
      <c r="J340" s="12">
        <f t="shared" si="139"/>
        <v>5.8854791288136195E-6</v>
      </c>
      <c r="K340" s="12">
        <f>'Surv-rate CEA'!K338*Parameter!$D$57+'Surv-rate CEA'!J338*Parameter!$D$58</f>
        <v>1.2005351347771531E-2</v>
      </c>
      <c r="L340" s="12">
        <f t="shared" si="140"/>
        <v>6.8028224679072893E-3</v>
      </c>
      <c r="M340" s="12">
        <f>K340-'Surv-rate CEA'!J338*Parameter!$D$58</f>
        <v>5.7146843169991746E-4</v>
      </c>
      <c r="N340" s="12">
        <f t="shared" si="141"/>
        <v>3.2382211684205044E-4</v>
      </c>
      <c r="O340" s="12">
        <f>'Surv-rate CEA'!N338*Parameter!$D$57+'Surv-rate CEA'!M338*Parameter!$D$58</f>
        <v>4.3880471644546946E-3</v>
      </c>
      <c r="P340" s="12">
        <f t="shared" si="142"/>
        <v>2.4864833169693378E-3</v>
      </c>
      <c r="Q340" s="12">
        <f>O340-'Surv-rate CEA'!M338*Parameter!$D$58</f>
        <v>1.038646019717749E-5</v>
      </c>
      <c r="R340" s="12">
        <f t="shared" si="143"/>
        <v>5.8854791288136195E-6</v>
      </c>
      <c r="S340" s="12">
        <f>'Surv-rate CEA'!Q338*Parameter!$D$57+'Surv-rate CEA'!P338*Parameter!$D$58</f>
        <v>1.2005351347771531E-2</v>
      </c>
      <c r="T340" s="12">
        <f t="shared" si="144"/>
        <v>6.8028224679072893E-3</v>
      </c>
      <c r="U340" s="12">
        <f>S340-'Surv-rate CEA'!P338*Parameter!$D$58</f>
        <v>5.7146843169991746E-4</v>
      </c>
      <c r="V340" s="12">
        <f t="shared" si="145"/>
        <v>3.2382211684205044E-4</v>
      </c>
      <c r="W340" s="12">
        <f>'Surv-rate CEA'!T338*UPFS+'Surv-rate CEA'!S338*UPD</f>
        <v>4.3782458569446812E-3</v>
      </c>
      <c r="X340" s="12">
        <f t="shared" si="146"/>
        <v>2.4809294141294709E-3</v>
      </c>
      <c r="Y340" s="12">
        <f>W340-'Surv-rate CEA'!S338*UPD</f>
        <v>1.038646019717749E-5</v>
      </c>
      <c r="Z340" s="12">
        <f t="shared" si="147"/>
        <v>5.8854791288136195E-6</v>
      </c>
      <c r="AA340" s="12">
        <f>'Surv-rate CEA'!W338*UPFS+'Surv-rate CEA'!V338*UPD</f>
        <v>1.4784037011978186E-2</v>
      </c>
      <c r="AB340" s="12">
        <f t="shared" si="148"/>
        <v>8.3773624143142489E-3</v>
      </c>
      <c r="AC340" s="12">
        <f>AA340-'Surv-rate CEA'!V338*UPD</f>
        <v>5.1220761379891459E-3</v>
      </c>
      <c r="AD340" s="12">
        <f t="shared" si="149"/>
        <v>2.9024202311506951E-3</v>
      </c>
      <c r="AE340" s="12">
        <f>'Surv-rate CEA'!Z338*UPFS+'Surv-rate CEA'!Y338*UPD</f>
        <v>1.2005351347771531E-2</v>
      </c>
      <c r="AF340" s="12">
        <f t="shared" si="150"/>
        <v>6.8028224679072893E-3</v>
      </c>
      <c r="AG340" s="12">
        <f>AE340-'Surv-rate CEA'!Y338*UPD</f>
        <v>5.7146843169991746E-4</v>
      </c>
      <c r="AH340" s="12">
        <f t="shared" si="151"/>
        <v>3.2382211684205044E-4</v>
      </c>
      <c r="AI340" s="12">
        <f>'Surv-rate CEA'!AC338*UPFS+'Surv-rate CEA'!AB338*UPD</f>
        <v>5.5874471405900072E-3</v>
      </c>
      <c r="AJ340" s="12">
        <f t="shared" si="152"/>
        <v>3.1661223270492323E-3</v>
      </c>
      <c r="AK340" s="12">
        <f>AI340-'Surv-rate CEA'!AB338*UPD</f>
        <v>2.5073659646730924E-4</v>
      </c>
      <c r="AL340" s="12">
        <f t="shared" si="153"/>
        <v>1.4207968618019953E-4</v>
      </c>
      <c r="AM340" s="12">
        <f>'Surv-rate CEA'!AF338*UPFS+'Surv-rate CEA'!AE338*UPD</f>
        <v>4.0217868166563406E-2</v>
      </c>
      <c r="AN340" s="12">
        <f t="shared" si="154"/>
        <v>2.2789421921051597E-2</v>
      </c>
      <c r="AO340" s="12">
        <f>AM340-'Surv-rate CEA'!AE338*UPD</f>
        <v>3.0353645857182227E-3</v>
      </c>
      <c r="AP340" s="12">
        <f t="shared" si="155"/>
        <v>1.7199868461864685E-3</v>
      </c>
      <c r="AQ340" s="42">
        <f>'Surv-rate CEA'!AI338*UPFS+'Surv-rate CEA'!AH338*UPD</f>
        <v>4.3782458569446812E-3</v>
      </c>
      <c r="AR340" s="12">
        <f t="shared" si="156"/>
        <v>2.4809294141294709E-3</v>
      </c>
      <c r="AS340" s="42">
        <f>AQ340-'Surv-rate CEA'!AH338*UPD</f>
        <v>1.038646019717749E-5</v>
      </c>
      <c r="AT340" s="12">
        <f t="shared" si="157"/>
        <v>5.8854791288136195E-6</v>
      </c>
      <c r="AU340" s="12">
        <f>'Surv-rate CEA'!AL338*UPFS+'Surv-rate CEA'!AK338*UPD</f>
        <v>1.1851455233698788E-2</v>
      </c>
      <c r="AV340" s="12">
        <f t="shared" si="158"/>
        <v>6.7156173614334987E-3</v>
      </c>
      <c r="AW340" s="12">
        <f>AU340-'Surv-rate CEA'!AK338*UPD</f>
        <v>8.266887616556565E-3</v>
      </c>
      <c r="AX340" s="12">
        <f t="shared" si="159"/>
        <v>4.6844250691600656E-3</v>
      </c>
      <c r="AY340" s="12">
        <f>'Surv-rate CEA'!AO338*UPFS+'Surv-rate CEA'!AN338*UPD</f>
        <v>5.5874471405900072E-3</v>
      </c>
      <c r="AZ340" s="12">
        <f t="shared" si="160"/>
        <v>3.1661223270492323E-3</v>
      </c>
      <c r="BA340" s="12">
        <f>AY340-'Surv-rate CEA'!AN338*UPD</f>
        <v>2.5073659646730924E-4</v>
      </c>
      <c r="BB340" s="12">
        <f t="shared" si="161"/>
        <v>1.4207968618019953E-4</v>
      </c>
    </row>
    <row r="341" spans="1:54">
      <c r="A341" s="12">
        <v>336</v>
      </c>
      <c r="B341" s="12">
        <f t="shared" si="162"/>
        <v>19.273972602739725</v>
      </c>
      <c r="C341" s="12">
        <f>'Surv-rate CEA'!D339*Parameter!$D$57+'Surv-rate CEA'!E339*Parameter!$D$58</f>
        <v>1.3181722347718819E-2</v>
      </c>
      <c r="D341" s="12">
        <f t="shared" si="136"/>
        <v>7.4567201163602027E-3</v>
      </c>
      <c r="E341" s="12">
        <f>C341-'Surv-rate CEA'!E339*Parameter!$D$58</f>
        <v>2.3212478568703128E-4</v>
      </c>
      <c r="F341" s="12">
        <f t="shared" si="137"/>
        <v>1.3130981773696882E-4</v>
      </c>
      <c r="G341" s="12">
        <f>'Surv-rate CEA'!G339*Parameter!$D$57+'Surv-rate CEA'!H339*Parameter!$D$58</f>
        <v>4.3477912604156042E-3</v>
      </c>
      <c r="H341" s="12">
        <f t="shared" si="138"/>
        <v>2.4594860745861978E-3</v>
      </c>
      <c r="I341" s="12">
        <f>G341-'Surv-rate CEA'!H339*Parameter!$D$58</f>
        <v>1.0238467820410102E-5</v>
      </c>
      <c r="J341" s="12">
        <f t="shared" si="139"/>
        <v>5.7917612693739271E-6</v>
      </c>
      <c r="K341" s="12">
        <f>'Surv-rate CEA'!K339*Parameter!$D$57+'Surv-rate CEA'!J339*Parameter!$D$58</f>
        <v>1.1938392708069618E-2</v>
      </c>
      <c r="L341" s="12">
        <f t="shared" si="140"/>
        <v>6.7533855375641692E-3</v>
      </c>
      <c r="M341" s="12">
        <f>K341-'Surv-rate CEA'!J339*Parameter!$D$58</f>
        <v>5.6624370390748711E-4</v>
      </c>
      <c r="N341" s="12">
        <f t="shared" si="141"/>
        <v>3.2031632182117454E-4</v>
      </c>
      <c r="O341" s="12">
        <f>'Surv-rate CEA'!N339*Parameter!$D$57+'Surv-rate CEA'!M339*Parameter!$D$58</f>
        <v>4.3574529131475397E-3</v>
      </c>
      <c r="P341" s="12">
        <f t="shared" si="142"/>
        <v>2.464951539446029E-3</v>
      </c>
      <c r="Q341" s="12">
        <f>O341-'Surv-rate CEA'!M339*Parameter!$D$58</f>
        <v>1.0238467820410102E-5</v>
      </c>
      <c r="R341" s="12">
        <f t="shared" si="143"/>
        <v>5.7917612693739271E-6</v>
      </c>
      <c r="S341" s="12">
        <f>'Surv-rate CEA'!Q339*Parameter!$D$57+'Surv-rate CEA'!P339*Parameter!$D$58</f>
        <v>1.1938392708069618E-2</v>
      </c>
      <c r="T341" s="12">
        <f t="shared" si="144"/>
        <v>6.7533855375641692E-3</v>
      </c>
      <c r="U341" s="12">
        <f>S341-'Surv-rate CEA'!P339*Parameter!$D$58</f>
        <v>5.6624370390748711E-4</v>
      </c>
      <c r="V341" s="12">
        <f t="shared" si="145"/>
        <v>3.2031632182117454E-4</v>
      </c>
      <c r="W341" s="12">
        <f>'Surv-rate CEA'!T339*UPFS+'Surv-rate CEA'!S339*UPD</f>
        <v>4.3477912604156042E-3</v>
      </c>
      <c r="X341" s="12">
        <f t="shared" si="146"/>
        <v>2.4594860745861978E-3</v>
      </c>
      <c r="Y341" s="12">
        <f>W341-'Surv-rate CEA'!S339*UPD</f>
        <v>1.0238467820410102E-5</v>
      </c>
      <c r="Z341" s="12">
        <f t="shared" si="147"/>
        <v>5.7917612693739271E-6</v>
      </c>
      <c r="AA341" s="12">
        <f>'Surv-rate CEA'!W339*UPFS+'Surv-rate CEA'!V339*UPD</f>
        <v>1.470532364527239E-2</v>
      </c>
      <c r="AB341" s="12">
        <f t="shared" si="148"/>
        <v>8.3186005402599156E-3</v>
      </c>
      <c r="AC341" s="12">
        <f>AA341-'Surv-rate CEA'!V339*UPD</f>
        <v>5.0896157040548548E-3</v>
      </c>
      <c r="AD341" s="12">
        <f t="shared" si="149"/>
        <v>2.8791260203972087E-3</v>
      </c>
      <c r="AE341" s="12">
        <f>'Surv-rate CEA'!Z339*UPFS+'Surv-rate CEA'!Y339*UPD</f>
        <v>1.1938392708069618E-2</v>
      </c>
      <c r="AF341" s="12">
        <f t="shared" si="150"/>
        <v>6.7533855375641692E-3</v>
      </c>
      <c r="AG341" s="12">
        <f>AE341-'Surv-rate CEA'!Y339*UPD</f>
        <v>5.6624370390748711E-4</v>
      </c>
      <c r="AH341" s="12">
        <f t="shared" si="151"/>
        <v>3.2031632182117454E-4</v>
      </c>
      <c r="AI341" s="12">
        <f>'Surv-rate CEA'!AC339*UPFS+'Surv-rate CEA'!AB339*UPD</f>
        <v>5.5503955596736777E-3</v>
      </c>
      <c r="AJ341" s="12">
        <f t="shared" si="152"/>
        <v>3.1397828851051071E-3</v>
      </c>
      <c r="AK341" s="12">
        <f>AI341-'Surv-rate CEA'!AB339*UPD</f>
        <v>2.4818050049660138E-4</v>
      </c>
      <c r="AL341" s="12">
        <f t="shared" si="153"/>
        <v>1.4039231609681198E-4</v>
      </c>
      <c r="AM341" s="12">
        <f>'Surv-rate CEA'!AF339*UPFS+'Surv-rate CEA'!AE339*UPD</f>
        <v>4.0060457797089763E-2</v>
      </c>
      <c r="AN341" s="12">
        <f t="shared" si="154"/>
        <v>2.2661653283711707E-2</v>
      </c>
      <c r="AO341" s="12">
        <f>AM341-'Surv-rate CEA'!AE339*UPD</f>
        <v>3.0140946975970584E-3</v>
      </c>
      <c r="AP341" s="12">
        <f t="shared" si="155"/>
        <v>1.7050321628171825E-3</v>
      </c>
      <c r="AQ341" s="42">
        <f>'Surv-rate CEA'!AI339*UPFS+'Surv-rate CEA'!AH339*UPD</f>
        <v>4.3477912604156042E-3</v>
      </c>
      <c r="AR341" s="12">
        <f t="shared" si="156"/>
        <v>2.4594860745861978E-3</v>
      </c>
      <c r="AS341" s="42">
        <f>AQ341-'Surv-rate CEA'!AH339*UPD</f>
        <v>1.0238467820410102E-5</v>
      </c>
      <c r="AT341" s="12">
        <f t="shared" si="157"/>
        <v>5.7917612693739271E-6</v>
      </c>
      <c r="AU341" s="12">
        <f>'Surv-rate CEA'!AL339*UPFS+'Surv-rate CEA'!AK339*UPD</f>
        <v>1.1784605634857295E-2</v>
      </c>
      <c r="AV341" s="12">
        <f t="shared" si="158"/>
        <v>6.6663902927692475E-3</v>
      </c>
      <c r="AW341" s="12">
        <f>AU341-'Surv-rate CEA'!AK339*UPD</f>
        <v>8.2195680829113514E-3</v>
      </c>
      <c r="AX341" s="12">
        <f t="shared" si="159"/>
        <v>4.6496972895385055E-3</v>
      </c>
      <c r="AY341" s="12">
        <f>'Surv-rate CEA'!AO339*UPFS+'Surv-rate CEA'!AN339*UPD</f>
        <v>5.5503955596736777E-3</v>
      </c>
      <c r="AZ341" s="12">
        <f t="shared" si="160"/>
        <v>3.1397828851051071E-3</v>
      </c>
      <c r="BA341" s="12">
        <f>AY341-'Surv-rate CEA'!AN339*UPD</f>
        <v>2.4818050049660138E-4</v>
      </c>
      <c r="BB341" s="12">
        <f t="shared" si="161"/>
        <v>1.4039231609681198E-4</v>
      </c>
    </row>
    <row r="342" spans="1:54">
      <c r="A342" s="12">
        <v>337</v>
      </c>
      <c r="B342" s="12">
        <f t="shared" si="162"/>
        <v>19.331506849315069</v>
      </c>
      <c r="C342" s="12">
        <f>'Surv-rate CEA'!D340*Parameter!$D$57+'Surv-rate CEA'!E340*Parameter!$D$58</f>
        <v>1.3110250687242061E-2</v>
      </c>
      <c r="D342" s="12">
        <f t="shared" si="136"/>
        <v>7.4036878296962916E-3</v>
      </c>
      <c r="E342" s="12">
        <f>C342-'Surv-rate CEA'!E340*Parameter!$D$58</f>
        <v>2.2974403024420172E-4</v>
      </c>
      <c r="F342" s="12">
        <f t="shared" si="137"/>
        <v>1.2974222394691631E-4</v>
      </c>
      <c r="G342" s="12">
        <f>'Surv-rate CEA'!G340*Parameter!$D$57+'Surv-rate CEA'!H340*Parameter!$D$58</f>
        <v>4.3176140460032611E-3</v>
      </c>
      <c r="H342" s="12">
        <f t="shared" si="138"/>
        <v>2.4382650895323726E-3</v>
      </c>
      <c r="I342" s="12">
        <f>G342-'Surv-rate CEA'!H340*Parameter!$D$58</f>
        <v>1.0092912881038731E-5</v>
      </c>
      <c r="J342" s="12">
        <f t="shared" si="139"/>
        <v>5.699721389480987E-6</v>
      </c>
      <c r="K342" s="12">
        <f>'Surv-rate CEA'!K340*Parameter!$D$57+'Surv-rate CEA'!J340*Parameter!$D$58</f>
        <v>1.1871952296285085E-2</v>
      </c>
      <c r="L342" s="12">
        <f t="shared" si="140"/>
        <v>6.704389628207112E-3</v>
      </c>
      <c r="M342" s="12">
        <f>K342-'Surv-rate CEA'!J340*Parameter!$D$58</f>
        <v>5.6107844056850834E-4</v>
      </c>
      <c r="N342" s="12">
        <f t="shared" si="141"/>
        <v>3.1685508698811208E-4</v>
      </c>
      <c r="O342" s="12">
        <f>'Surv-rate CEA'!N340*Parameter!$D$57+'Surv-rate CEA'!M340*Parameter!$D$58</f>
        <v>4.3271383440741003E-3</v>
      </c>
      <c r="P342" s="12">
        <f t="shared" si="142"/>
        <v>2.4436436998576572E-3</v>
      </c>
      <c r="Q342" s="12">
        <f>O342-'Surv-rate CEA'!M340*Parameter!$D$58</f>
        <v>1.0092912881038731E-5</v>
      </c>
      <c r="R342" s="12">
        <f t="shared" si="143"/>
        <v>5.699721389480987E-6</v>
      </c>
      <c r="S342" s="12">
        <f>'Surv-rate CEA'!Q340*Parameter!$D$57+'Surv-rate CEA'!P340*Parameter!$D$58</f>
        <v>1.1871952296285085E-2</v>
      </c>
      <c r="T342" s="12">
        <f t="shared" si="144"/>
        <v>6.704389628207112E-3</v>
      </c>
      <c r="U342" s="12">
        <f>S342-'Surv-rate CEA'!P340*Parameter!$D$58</f>
        <v>5.6107844056850834E-4</v>
      </c>
      <c r="V342" s="12">
        <f t="shared" si="145"/>
        <v>3.1685508698811208E-4</v>
      </c>
      <c r="W342" s="12">
        <f>'Surv-rate CEA'!T340*UPFS+'Surv-rate CEA'!S340*UPD</f>
        <v>4.3176140460032611E-3</v>
      </c>
      <c r="X342" s="12">
        <f t="shared" si="146"/>
        <v>2.4382650895323726E-3</v>
      </c>
      <c r="Y342" s="12">
        <f>W342-'Surv-rate CEA'!S340*UPD</f>
        <v>1.0092912881038731E-5</v>
      </c>
      <c r="Z342" s="12">
        <f t="shared" si="147"/>
        <v>5.699721389480987E-6</v>
      </c>
      <c r="AA342" s="12">
        <f>'Surv-rate CEA'!W340*UPFS+'Surv-rate CEA'!V340*UPD</f>
        <v>1.4627199579564071E-2</v>
      </c>
      <c r="AB342" s="12">
        <f t="shared" si="148"/>
        <v>8.2603469676702859E-3</v>
      </c>
      <c r="AC342" s="12">
        <f>AA342-'Surv-rate CEA'!V340*UPD</f>
        <v>5.057433961879701E-3</v>
      </c>
      <c r="AD342" s="12">
        <f t="shared" si="149"/>
        <v>2.8560599767553556E-3</v>
      </c>
      <c r="AE342" s="12">
        <f>'Surv-rate CEA'!Z340*UPFS+'Surv-rate CEA'!Y340*UPD</f>
        <v>1.1871952296285085E-2</v>
      </c>
      <c r="AF342" s="12">
        <f t="shared" si="150"/>
        <v>6.704389628207112E-3</v>
      </c>
      <c r="AG342" s="12">
        <f>AE342-'Surv-rate CEA'!Y340*UPD</f>
        <v>5.6107844056850834E-4</v>
      </c>
      <c r="AH342" s="12">
        <f t="shared" si="151"/>
        <v>3.1685508698811208E-4</v>
      </c>
      <c r="AI342" s="12">
        <f>'Surv-rate CEA'!AC340*UPFS+'Surv-rate CEA'!AB340*UPD</f>
        <v>5.5136696101695509E-3</v>
      </c>
      <c r="AJ342" s="12">
        <f t="shared" si="152"/>
        <v>3.1137077057956713E-3</v>
      </c>
      <c r="AK342" s="12">
        <f>AI342-'Surv-rate CEA'!AB340*UPD</f>
        <v>2.4565617551692773E-4</v>
      </c>
      <c r="AL342" s="12">
        <f t="shared" si="153"/>
        <v>1.3872821201918741E-4</v>
      </c>
      <c r="AM342" s="12">
        <f>'Surv-rate CEA'!AF340*UPFS+'Surv-rate CEA'!AE340*UPD</f>
        <v>3.9904005439395346E-2</v>
      </c>
      <c r="AN342" s="12">
        <f t="shared" si="154"/>
        <v>2.2534794068833748E-2</v>
      </c>
      <c r="AO342" s="12">
        <f>AM342-'Surv-rate CEA'!AE340*UPD</f>
        <v>2.9930216263557297E-3</v>
      </c>
      <c r="AP342" s="12">
        <f t="shared" si="155"/>
        <v>1.6902344827495655E-3</v>
      </c>
      <c r="AQ342" s="42">
        <f>'Surv-rate CEA'!AI340*UPFS+'Surv-rate CEA'!AH340*UPD</f>
        <v>4.3176140460032611E-3</v>
      </c>
      <c r="AR342" s="12">
        <f t="shared" si="156"/>
        <v>2.4382650895323726E-3</v>
      </c>
      <c r="AS342" s="42">
        <f>AQ342-'Surv-rate CEA'!AH340*UPD</f>
        <v>1.0092912881038731E-5</v>
      </c>
      <c r="AT342" s="12">
        <f t="shared" si="157"/>
        <v>5.699721389480987E-6</v>
      </c>
      <c r="AU342" s="12">
        <f>'Surv-rate CEA'!AL340*UPFS+'Surv-rate CEA'!AK340*UPD</f>
        <v>1.1718277453729213E-2</v>
      </c>
      <c r="AV342" s="12">
        <f t="shared" si="158"/>
        <v>6.617605585040905E-3</v>
      </c>
      <c r="AW342" s="12">
        <f>AU342-'Surv-rate CEA'!AK340*UPD</f>
        <v>8.1726258889428145E-3</v>
      </c>
      <c r="AX342" s="12">
        <f t="shared" si="159"/>
        <v>4.6152870966463143E-3</v>
      </c>
      <c r="AY342" s="12">
        <f>'Surv-rate CEA'!AO340*UPFS+'Surv-rate CEA'!AN340*UPD</f>
        <v>5.5136696101695509E-3</v>
      </c>
      <c r="AZ342" s="12">
        <f t="shared" si="160"/>
        <v>3.1137077057956713E-3</v>
      </c>
      <c r="BA342" s="12">
        <f>AY342-'Surv-rate CEA'!AN340*UPD</f>
        <v>2.4565617551692773E-4</v>
      </c>
      <c r="BB342" s="12">
        <f t="shared" si="161"/>
        <v>1.3872821201918741E-4</v>
      </c>
    </row>
    <row r="343" spans="1:54">
      <c r="A343" s="12">
        <v>338</v>
      </c>
      <c r="B343" s="12">
        <f t="shared" si="162"/>
        <v>19.389041095890413</v>
      </c>
      <c r="C343" s="12">
        <f>'Surv-rate CEA'!D341*Parameter!$D$57+'Surv-rate CEA'!E341*Parameter!$D$58</f>
        <v>1.3039320547375702E-2</v>
      </c>
      <c r="D343" s="12">
        <f t="shared" si="136"/>
        <v>7.3511195288185859E-3</v>
      </c>
      <c r="E343" s="12">
        <f>C343-'Surv-rate CEA'!E341*Parameter!$D$58</f>
        <v>2.273929988169561E-4</v>
      </c>
      <c r="F343" s="12">
        <f t="shared" si="137"/>
        <v>1.2819633570986742E-4</v>
      </c>
      <c r="G343" s="12">
        <f>'Surv-rate CEA'!G341*Parameter!$D$57+'Surv-rate CEA'!H341*Parameter!$D$58</f>
        <v>4.2877110572045844E-3</v>
      </c>
      <c r="H343" s="12">
        <f t="shared" si="138"/>
        <v>2.417263719534192E-3</v>
      </c>
      <c r="I343" s="12">
        <f>G343-'Surv-rate CEA'!H341*Parameter!$D$58</f>
        <v>9.9497496820252079E-6</v>
      </c>
      <c r="J343" s="12">
        <f t="shared" si="139"/>
        <v>5.6093259559534762E-6</v>
      </c>
      <c r="K343" s="12">
        <f>'Surv-rate CEA'!K341*Parameter!$D$57+'Surv-rate CEA'!J341*Parameter!$D$58</f>
        <v>1.1806024906742452E-2</v>
      </c>
      <c r="L343" s="12">
        <f t="shared" si="140"/>
        <v>6.6558299517485171E-3</v>
      </c>
      <c r="M343" s="12">
        <f>K343-'Surv-rate CEA'!J341*Parameter!$D$58</f>
        <v>5.5597182657456459E-4</v>
      </c>
      <c r="N343" s="12">
        <f t="shared" si="141"/>
        <v>3.134377544409533E-4</v>
      </c>
      <c r="O343" s="12">
        <f>'Surv-rate CEA'!N341*Parameter!$D$57+'Surv-rate CEA'!M341*Parameter!$D$58</f>
        <v>4.2971002576087493E-3</v>
      </c>
      <c r="P343" s="12">
        <f t="shared" si="142"/>
        <v>2.4225570271264297E-3</v>
      </c>
      <c r="Q343" s="12">
        <f>O343-'Surv-rate CEA'!M341*Parameter!$D$58</f>
        <v>9.9497496820252079E-6</v>
      </c>
      <c r="R343" s="12">
        <f t="shared" si="143"/>
        <v>5.6093259559534762E-6</v>
      </c>
      <c r="S343" s="12">
        <f>'Surv-rate CEA'!Q341*Parameter!$D$57+'Surv-rate CEA'!P341*Parameter!$D$58</f>
        <v>1.1806024906742452E-2</v>
      </c>
      <c r="T343" s="12">
        <f t="shared" si="144"/>
        <v>6.6558299517485171E-3</v>
      </c>
      <c r="U343" s="12">
        <f>S343-'Surv-rate CEA'!P341*Parameter!$D$58</f>
        <v>5.5597182657456459E-4</v>
      </c>
      <c r="V343" s="12">
        <f t="shared" si="145"/>
        <v>3.134377544409533E-4</v>
      </c>
      <c r="W343" s="12">
        <f>'Surv-rate CEA'!T341*UPFS+'Surv-rate CEA'!S341*UPD</f>
        <v>4.2877110572045844E-3</v>
      </c>
      <c r="X343" s="12">
        <f t="shared" si="146"/>
        <v>2.417263719534192E-3</v>
      </c>
      <c r="Y343" s="12">
        <f>W343-'Surv-rate CEA'!S341*UPD</f>
        <v>9.9497496820252079E-6</v>
      </c>
      <c r="Z343" s="12">
        <f t="shared" si="147"/>
        <v>5.6093259559534762E-6</v>
      </c>
      <c r="AA343" s="12">
        <f>'Surv-rate CEA'!W341*UPFS+'Surv-rate CEA'!V341*UPD</f>
        <v>1.4549659041832575E-2</v>
      </c>
      <c r="AB343" s="12">
        <f t="shared" si="148"/>
        <v>8.2025963186857474E-3</v>
      </c>
      <c r="AC343" s="12">
        <f>AA343-'Surv-rate CEA'!V341*UPD</f>
        <v>5.0255278587152171E-3</v>
      </c>
      <c r="AD343" s="12">
        <f t="shared" si="149"/>
        <v>2.8332194036182735E-3</v>
      </c>
      <c r="AE343" s="12">
        <f>'Surv-rate CEA'!Z341*UPFS+'Surv-rate CEA'!Y341*UPD</f>
        <v>1.1806024906742452E-2</v>
      </c>
      <c r="AF343" s="12">
        <f t="shared" si="150"/>
        <v>6.6558299517485171E-3</v>
      </c>
      <c r="AG343" s="12">
        <f>AE343-'Surv-rate CEA'!Y341*UPD</f>
        <v>5.5597182657456459E-4</v>
      </c>
      <c r="AH343" s="12">
        <f t="shared" si="151"/>
        <v>3.134377544409533E-4</v>
      </c>
      <c r="AI343" s="12">
        <f>'Surv-rate CEA'!AC341*UPFS+'Surv-rate CEA'!AB341*UPD</f>
        <v>5.4772656871254124E-3</v>
      </c>
      <c r="AJ343" s="12">
        <f t="shared" si="152"/>
        <v>3.0878936222838022E-3</v>
      </c>
      <c r="AK343" s="12">
        <f>AI343-'Surv-rate CEA'!AB341*UPD</f>
        <v>2.4316315310833701E-4</v>
      </c>
      <c r="AL343" s="12">
        <f t="shared" si="153"/>
        <v>1.3708700518629073E-4</v>
      </c>
      <c r="AM343" s="12">
        <f>'Surv-rate CEA'!AF341*UPFS+'Surv-rate CEA'!AE341*UPD</f>
        <v>3.9748503003579114E-2</v>
      </c>
      <c r="AN343" s="12">
        <f t="shared" si="154"/>
        <v>2.2408836074646703E-2</v>
      </c>
      <c r="AO343" s="12">
        <f>AM343-'Surv-rate CEA'!AE341*UPD</f>
        <v>2.9721430870049692E-3</v>
      </c>
      <c r="AP343" s="12">
        <f t="shared" si="155"/>
        <v>1.6755918385427406E-3</v>
      </c>
      <c r="AQ343" s="42">
        <f>'Surv-rate CEA'!AI341*UPFS+'Surv-rate CEA'!AH341*UPD</f>
        <v>4.2877110572045844E-3</v>
      </c>
      <c r="AR343" s="12">
        <f t="shared" si="156"/>
        <v>2.417263719534192E-3</v>
      </c>
      <c r="AS343" s="42">
        <f>AQ343-'Surv-rate CEA'!AH341*UPD</f>
        <v>9.9497496820252079E-6</v>
      </c>
      <c r="AT343" s="12">
        <f t="shared" si="157"/>
        <v>5.6093259559534762E-6</v>
      </c>
      <c r="AU343" s="12">
        <f>'Surv-rate CEA'!AL341*UPFS+'Surv-rate CEA'!AK341*UPD</f>
        <v>1.1652465424131746E-2</v>
      </c>
      <c r="AV343" s="12">
        <f t="shared" si="158"/>
        <v>6.5692584078284599E-3</v>
      </c>
      <c r="AW343" s="12">
        <f>AU343-'Surv-rate CEA'!AK341*UPD</f>
        <v>8.1260571273646335E-3</v>
      </c>
      <c r="AX343" s="12">
        <f t="shared" si="159"/>
        <v>4.5811909465856351E-3</v>
      </c>
      <c r="AY343" s="12">
        <f>'Surv-rate CEA'!AO341*UPFS+'Surv-rate CEA'!AN341*UPD</f>
        <v>5.4772656871254124E-3</v>
      </c>
      <c r="AZ343" s="12">
        <f t="shared" si="160"/>
        <v>3.0878936222838022E-3</v>
      </c>
      <c r="BA343" s="12">
        <f>AY343-'Surv-rate CEA'!AN341*UPD</f>
        <v>2.4316315310833701E-4</v>
      </c>
      <c r="BB343" s="12">
        <f t="shared" si="161"/>
        <v>1.3708700518629073E-4</v>
      </c>
    </row>
    <row r="344" spans="1:54">
      <c r="A344" s="12">
        <v>339</v>
      </c>
      <c r="B344" s="12">
        <f t="shared" si="162"/>
        <v>19.446575342465753</v>
      </c>
      <c r="C344" s="12">
        <f>'Surv-rate CEA'!D342*Parameter!$D$57+'Surv-rate CEA'!E342*Parameter!$D$58</f>
        <v>1.2968926579225879E-2</v>
      </c>
      <c r="D344" s="12">
        <f t="shared" si="136"/>
        <v>7.2990102608909138E-3</v>
      </c>
      <c r="E344" s="12">
        <f>C344-'Surv-rate CEA'!E342*Parameter!$D$58</f>
        <v>2.250712517283919E-4</v>
      </c>
      <c r="F344" s="12">
        <f t="shared" si="137"/>
        <v>1.2667180786022719E-4</v>
      </c>
      <c r="G344" s="12">
        <f>'Surv-rate CEA'!G342*Parameter!$D$57+'Surv-rate CEA'!H342*Parameter!$D$58</f>
        <v>4.2580791808705413E-3</v>
      </c>
      <c r="H344" s="12">
        <f t="shared" si="138"/>
        <v>2.3964792647253328E-3</v>
      </c>
      <c r="I344" s="12">
        <f>G344-'Surv-rate CEA'!H342*Parameter!$D$58</f>
        <v>9.8089334891844279E-6</v>
      </c>
      <c r="J344" s="12">
        <f t="shared" si="139"/>
        <v>5.5205421781505078E-6</v>
      </c>
      <c r="K344" s="12">
        <f>'Surv-rate CEA'!K342*Parameter!$D$57+'Surv-rate CEA'!J342*Parameter!$D$58</f>
        <v>1.174060539855065E-2</v>
      </c>
      <c r="L344" s="12">
        <f t="shared" si="140"/>
        <v>6.60770178237894E-3</v>
      </c>
      <c r="M344" s="12">
        <f>K344-'Surv-rate CEA'!J342*Parameter!$D$58</f>
        <v>5.5092305993766945E-4</v>
      </c>
      <c r="N344" s="12">
        <f t="shared" si="141"/>
        <v>3.1006367742784273E-4</v>
      </c>
      <c r="O344" s="12">
        <f>'Surv-rate CEA'!N342*Parameter!$D$57+'Surv-rate CEA'!M342*Parameter!$D$58</f>
        <v>4.2673354983885038E-3</v>
      </c>
      <c r="P344" s="12">
        <f t="shared" si="142"/>
        <v>2.401688790442742E-3</v>
      </c>
      <c r="Q344" s="12">
        <f>O344-'Surv-rate CEA'!M342*Parameter!$D$58</f>
        <v>9.8089334891844279E-6</v>
      </c>
      <c r="R344" s="12">
        <f t="shared" si="143"/>
        <v>5.5205421781505078E-6</v>
      </c>
      <c r="S344" s="12">
        <f>'Surv-rate CEA'!Q342*Parameter!$D$57+'Surv-rate CEA'!P342*Parameter!$D$58</f>
        <v>1.174060539855065E-2</v>
      </c>
      <c r="T344" s="12">
        <f t="shared" si="144"/>
        <v>6.60770178237894E-3</v>
      </c>
      <c r="U344" s="12">
        <f>S344-'Surv-rate CEA'!P342*Parameter!$D$58</f>
        <v>5.5092305993766945E-4</v>
      </c>
      <c r="V344" s="12">
        <f t="shared" si="145"/>
        <v>3.1006367742784273E-4</v>
      </c>
      <c r="W344" s="12">
        <f>'Surv-rate CEA'!T342*UPFS+'Surv-rate CEA'!S342*UPD</f>
        <v>4.2580791808705413E-3</v>
      </c>
      <c r="X344" s="12">
        <f t="shared" si="146"/>
        <v>2.3964792647253328E-3</v>
      </c>
      <c r="Y344" s="12">
        <f>W344-'Surv-rate CEA'!S342*UPD</f>
        <v>9.8089334891844279E-6</v>
      </c>
      <c r="Z344" s="12">
        <f t="shared" si="147"/>
        <v>5.5205421781505078E-6</v>
      </c>
      <c r="AA344" s="12">
        <f>'Surv-rate CEA'!W342*UPFS+'Surv-rate CEA'!V342*UPD</f>
        <v>1.4472696329494546E-2</v>
      </c>
      <c r="AB344" s="12">
        <f t="shared" si="148"/>
        <v>8.1453432839192191E-3</v>
      </c>
      <c r="AC344" s="12">
        <f>AA344-'Surv-rate CEA'!V342*UPD</f>
        <v>4.9938943827211764E-3</v>
      </c>
      <c r="AD344" s="12">
        <f t="shared" si="149"/>
        <v>2.810601642211094E-3</v>
      </c>
      <c r="AE344" s="12">
        <f>'Surv-rate CEA'!Z342*UPFS+'Surv-rate CEA'!Y342*UPD</f>
        <v>1.174060539855065E-2</v>
      </c>
      <c r="AF344" s="12">
        <f t="shared" si="150"/>
        <v>6.60770178237894E-3</v>
      </c>
      <c r="AG344" s="12">
        <f>AE344-'Surv-rate CEA'!Y342*UPD</f>
        <v>5.5092305993766945E-4</v>
      </c>
      <c r="AH344" s="12">
        <f t="shared" si="151"/>
        <v>3.1006367742784273E-4</v>
      </c>
      <c r="AI344" s="12">
        <f>'Surv-rate CEA'!AC342*UPFS+'Surv-rate CEA'!AB342*UPD</f>
        <v>5.4411802340349497E-3</v>
      </c>
      <c r="AJ344" s="12">
        <f t="shared" si="152"/>
        <v>3.0623375124349374E-3</v>
      </c>
      <c r="AK344" s="12">
        <f>AI344-'Surv-rate CEA'!AB342*UPD</f>
        <v>2.407009728683674E-4</v>
      </c>
      <c r="AL344" s="12">
        <f t="shared" si="153"/>
        <v>1.3546833348465975E-4</v>
      </c>
      <c r="AM344" s="12">
        <f>'Surv-rate CEA'!AF342*UPFS+'Surv-rate CEA'!AE342*UPD</f>
        <v>3.9593942488009369E-2</v>
      </c>
      <c r="AN344" s="12">
        <f t="shared" si="154"/>
        <v>2.2283771191366819E-2</v>
      </c>
      <c r="AO344" s="12">
        <f>AM344-'Surv-rate CEA'!AE342*UPD</f>
        <v>2.9514568266375413E-3</v>
      </c>
      <c r="AP344" s="12">
        <f t="shared" si="155"/>
        <v>1.661102291743396E-3</v>
      </c>
      <c r="AQ344" s="42">
        <f>'Surv-rate CEA'!AI342*UPFS+'Surv-rate CEA'!AH342*UPD</f>
        <v>4.2580791808705413E-3</v>
      </c>
      <c r="AR344" s="12">
        <f t="shared" si="156"/>
        <v>2.3964792647253328E-3</v>
      </c>
      <c r="AS344" s="42">
        <f>AQ344-'Surv-rate CEA'!AH342*UPD</f>
        <v>9.8089334891844279E-6</v>
      </c>
      <c r="AT344" s="12">
        <f t="shared" si="157"/>
        <v>5.5205421781505078E-6</v>
      </c>
      <c r="AU344" s="12">
        <f>'Surv-rate CEA'!AL342*UPFS+'Surv-rate CEA'!AK342*UPD</f>
        <v>1.1587164345667745E-2</v>
      </c>
      <c r="AV344" s="12">
        <f t="shared" si="158"/>
        <v>6.5213439938146779E-3</v>
      </c>
      <c r="AW344" s="12">
        <f>AU344-'Surv-rate CEA'!AK342*UPD</f>
        <v>8.0798579409729326E-3</v>
      </c>
      <c r="AX344" s="12">
        <f t="shared" si="159"/>
        <v>4.5474053428732272E-3</v>
      </c>
      <c r="AY344" s="12">
        <f>'Surv-rate CEA'!AO342*UPFS+'Surv-rate CEA'!AN342*UPD</f>
        <v>5.4411802340349497E-3</v>
      </c>
      <c r="AZ344" s="12">
        <f t="shared" si="160"/>
        <v>3.0623375124349374E-3</v>
      </c>
      <c r="BA344" s="12">
        <f>AY344-'Surv-rate CEA'!AN342*UPD</f>
        <v>2.407009728683674E-4</v>
      </c>
      <c r="BB344" s="12">
        <f t="shared" si="161"/>
        <v>1.3546833348465975E-4</v>
      </c>
    </row>
    <row r="345" spans="1:54">
      <c r="A345" s="12">
        <v>340</v>
      </c>
      <c r="B345" s="12">
        <f t="shared" si="162"/>
        <v>19.504109589041096</v>
      </c>
      <c r="C345" s="12">
        <f>'Surv-rate CEA'!D343*Parameter!$D$57+'Surv-rate CEA'!E343*Parameter!$D$58</f>
        <v>1.2899063499550412E-2</v>
      </c>
      <c r="D345" s="12">
        <f t="shared" si="136"/>
        <v>7.247355136567611E-3</v>
      </c>
      <c r="E345" s="12">
        <f>C345-'Surv-rate CEA'!E343*Parameter!$D$58</f>
        <v>2.2277835684493888E-4</v>
      </c>
      <c r="F345" s="12">
        <f t="shared" si="137"/>
        <v>1.2516830147029932E-4</v>
      </c>
      <c r="G345" s="12">
        <f>'Surv-rate CEA'!G343*Parameter!$D$57+'Surv-rate CEA'!H343*Parameter!$D$58</f>
        <v>4.2287153465059811E-3</v>
      </c>
      <c r="H345" s="12">
        <f t="shared" si="138"/>
        <v>2.3759090641464467E-3</v>
      </c>
      <c r="I345" s="12">
        <f>G345-'Surv-rate CEA'!H343*Parameter!$D$58</f>
        <v>9.6704205086251341E-6</v>
      </c>
      <c r="J345" s="12">
        <f t="shared" si="139"/>
        <v>5.4333379898777851E-6</v>
      </c>
      <c r="K345" s="12">
        <f>'Surv-rate CEA'!K343*Parameter!$D$57+'Surv-rate CEA'!J343*Parameter!$D$58</f>
        <v>1.1675688694637176E-2</v>
      </c>
      <c r="L345" s="12">
        <f t="shared" si="140"/>
        <v>6.5600004556138842E-3</v>
      </c>
      <c r="M345" s="12">
        <f>K345-'Surv-rate CEA'!J343*Parameter!$D$58</f>
        <v>5.4593135154712598E-4</v>
      </c>
      <c r="N345" s="12">
        <f t="shared" si="141"/>
        <v>3.0673222013259064E-4</v>
      </c>
      <c r="O345" s="12">
        <f>'Surv-rate CEA'!N343*Parameter!$D$57+'Surv-rate CEA'!M343*Parameter!$D$58</f>
        <v>4.2378409545915851E-3</v>
      </c>
      <c r="P345" s="12">
        <f t="shared" si="142"/>
        <v>2.3810362985875991E-3</v>
      </c>
      <c r="Q345" s="12">
        <f>O345-'Surv-rate CEA'!M343*Parameter!$D$58</f>
        <v>9.6704205086251341E-6</v>
      </c>
      <c r="R345" s="12">
        <f t="shared" si="143"/>
        <v>5.4333379898777851E-6</v>
      </c>
      <c r="S345" s="12">
        <f>'Surv-rate CEA'!Q343*Parameter!$D$57+'Surv-rate CEA'!P343*Parameter!$D$58</f>
        <v>1.1675688694637176E-2</v>
      </c>
      <c r="T345" s="12">
        <f t="shared" si="144"/>
        <v>6.5600004556138842E-3</v>
      </c>
      <c r="U345" s="12">
        <f>S345-'Surv-rate CEA'!P343*Parameter!$D$58</f>
        <v>5.4593135154712598E-4</v>
      </c>
      <c r="V345" s="12">
        <f t="shared" si="145"/>
        <v>3.0673222013259064E-4</v>
      </c>
      <c r="W345" s="12">
        <f>'Surv-rate CEA'!T343*UPFS+'Surv-rate CEA'!S343*UPD</f>
        <v>4.2287153465059811E-3</v>
      </c>
      <c r="X345" s="12">
        <f t="shared" si="146"/>
        <v>2.3759090641464467E-3</v>
      </c>
      <c r="Y345" s="12">
        <f>W345-'Surv-rate CEA'!S343*UPD</f>
        <v>9.6704205086251341E-6</v>
      </c>
      <c r="Z345" s="12">
        <f t="shared" si="147"/>
        <v>5.4333379898777851E-6</v>
      </c>
      <c r="AA345" s="12">
        <f>'Surv-rate CEA'!W343*UPFS+'Surv-rate CEA'!V343*UPD</f>
        <v>1.4396305809370588E-2</v>
      </c>
      <c r="AB345" s="12">
        <f t="shared" si="148"/>
        <v>8.0885826214264784E-3</v>
      </c>
      <c r="AC345" s="12">
        <f>AA345-'Surv-rate CEA'!V343*UPD</f>
        <v>4.9625305623151716E-3</v>
      </c>
      <c r="AD345" s="12">
        <f t="shared" si="149"/>
        <v>2.7882040709716763E-3</v>
      </c>
      <c r="AE345" s="12">
        <f>'Surv-rate CEA'!Z343*UPFS+'Surv-rate CEA'!Y343*UPD</f>
        <v>1.1675688694637176E-2</v>
      </c>
      <c r="AF345" s="12">
        <f t="shared" si="150"/>
        <v>6.5600004556138842E-3</v>
      </c>
      <c r="AG345" s="12">
        <f>AE345-'Surv-rate CEA'!Y343*UPD</f>
        <v>5.4593135154712598E-4</v>
      </c>
      <c r="AH345" s="12">
        <f t="shared" si="151"/>
        <v>3.0673222013259064E-4</v>
      </c>
      <c r="AI345" s="12">
        <f>'Surv-rate CEA'!AC343*UPFS+'Surv-rate CEA'!AB343*UPD</f>
        <v>5.4054097420690112E-3</v>
      </c>
      <c r="AJ345" s="12">
        <f t="shared" si="152"/>
        <v>3.0370362980848857E-3</v>
      </c>
      <c r="AK345" s="12">
        <f>AI345-'Surv-rate CEA'!AB343*UPD</f>
        <v>2.38269182255447E-4</v>
      </c>
      <c r="AL345" s="12">
        <f t="shared" si="153"/>
        <v>1.3387184131351593E-4</v>
      </c>
      <c r="AM345" s="12">
        <f>'Surv-rate CEA'!AF343*UPFS+'Surv-rate CEA'!AE343*UPD</f>
        <v>3.944031597813711E-2</v>
      </c>
      <c r="AN345" s="12">
        <f t="shared" si="154"/>
        <v>2.215959139994654E-2</v>
      </c>
      <c r="AO345" s="12">
        <f>AM345-'Surv-rate CEA'!AE343*UPD</f>
        <v>2.9309606238982627E-3</v>
      </c>
      <c r="AP345" s="12">
        <f t="shared" si="155"/>
        <v>1.6467639323914369E-3</v>
      </c>
      <c r="AQ345" s="42">
        <f>'Surv-rate CEA'!AI343*UPFS+'Surv-rate CEA'!AH343*UPD</f>
        <v>4.2287153465059811E-3</v>
      </c>
      <c r="AR345" s="12">
        <f t="shared" si="156"/>
        <v>2.3759090641464467E-3</v>
      </c>
      <c r="AS345" s="42">
        <f>AQ345-'Surv-rate CEA'!AH343*UPD</f>
        <v>9.6704205086251341E-6</v>
      </c>
      <c r="AT345" s="12">
        <f t="shared" si="157"/>
        <v>5.4333379898777851E-6</v>
      </c>
      <c r="AU345" s="12">
        <f>'Surv-rate CEA'!AL343*UPFS+'Surv-rate CEA'!AK343*UPD</f>
        <v>1.1522369082742397E-2</v>
      </c>
      <c r="AV345" s="12">
        <f t="shared" si="158"/>
        <v>6.4738576378162273E-3</v>
      </c>
      <c r="AW345" s="12">
        <f>AU345-'Surv-rate CEA'!AK343*UPD</f>
        <v>8.0340245218782965E-3</v>
      </c>
      <c r="AX345" s="12">
        <f t="shared" si="159"/>
        <v>4.5139268356942522E-3</v>
      </c>
      <c r="AY345" s="12">
        <f>'Surv-rate CEA'!AO343*UPFS+'Surv-rate CEA'!AN343*UPD</f>
        <v>5.4054097420690112E-3</v>
      </c>
      <c r="AZ345" s="12">
        <f t="shared" si="160"/>
        <v>3.0370362980848857E-3</v>
      </c>
      <c r="BA345" s="12">
        <f>AY345-'Surv-rate CEA'!AN343*UPD</f>
        <v>2.38269182255447E-4</v>
      </c>
      <c r="BB345" s="12">
        <f t="shared" si="161"/>
        <v>1.3387184131351593E-4</v>
      </c>
    </row>
    <row r="346" spans="1:54">
      <c r="A346" s="12">
        <v>341</v>
      </c>
      <c r="B346" s="12">
        <f t="shared" si="162"/>
        <v>19.561643835616437</v>
      </c>
      <c r="C346" s="12">
        <f>'Surv-rate CEA'!D344*Parameter!$D$57+'Surv-rate CEA'!E344*Parameter!$D$58</f>
        <v>1.2829726089791604E-2</v>
      </c>
      <c r="D346" s="12">
        <f t="shared" si="136"/>
        <v>7.1961493290339622E-3</v>
      </c>
      <c r="E346" s="12">
        <f>C346-'Surv-rate CEA'!E344*Parameter!$D$58</f>
        <v>2.2051388942878093E-4</v>
      </c>
      <c r="F346" s="12">
        <f t="shared" si="137"/>
        <v>1.2368548372347727E-4</v>
      </c>
      <c r="G346" s="12">
        <f>'Surv-rate CEA'!G344*Parameter!$D$57+'Surv-rate CEA'!H344*Parameter!$D$58</f>
        <v>4.199616525582533E-3</v>
      </c>
      <c r="H346" s="12">
        <f t="shared" si="138"/>
        <v>2.3555504950972476E-3</v>
      </c>
      <c r="I346" s="12">
        <f>G346-'Surv-rate CEA'!H344*Parameter!$D$58</f>
        <v>9.5341678647805142E-6</v>
      </c>
      <c r="J346" s="12">
        <f t="shared" si="139"/>
        <v>5.3476820317799863E-6</v>
      </c>
      <c r="K346" s="12">
        <f>'Surv-rate CEA'!K344*Parameter!$D$57+'Surv-rate CEA'!J344*Parameter!$D$58</f>
        <v>1.1611269780799174E-2</v>
      </c>
      <c r="L346" s="12">
        <f t="shared" si="140"/>
        <v>6.512721367357541E-3</v>
      </c>
      <c r="M346" s="12">
        <f>K346-'Surv-rate CEA'!J344*Parameter!$D$58</f>
        <v>5.4099592493149495E-4</v>
      </c>
      <c r="N346" s="12">
        <f t="shared" si="141"/>
        <v>3.0344275746491182E-4</v>
      </c>
      <c r="O346" s="12">
        <f>'Surv-rate CEA'!N344*Parameter!$D$57+'Surv-rate CEA'!M344*Parameter!$D$58</f>
        <v>4.2086135572295793E-3</v>
      </c>
      <c r="P346" s="12">
        <f t="shared" si="142"/>
        <v>2.3605968992680818E-3</v>
      </c>
      <c r="Q346" s="12">
        <f>O346-'Surv-rate CEA'!M344*Parameter!$D$58</f>
        <v>9.5341678647805142E-6</v>
      </c>
      <c r="R346" s="12">
        <f t="shared" si="143"/>
        <v>5.3476820317799863E-6</v>
      </c>
      <c r="S346" s="12">
        <f>'Surv-rate CEA'!Q344*Parameter!$D$57+'Surv-rate CEA'!P344*Parameter!$D$58</f>
        <v>1.1611269780799174E-2</v>
      </c>
      <c r="T346" s="12">
        <f t="shared" si="144"/>
        <v>6.512721367357541E-3</v>
      </c>
      <c r="U346" s="12">
        <f>S346-'Surv-rate CEA'!P344*Parameter!$D$58</f>
        <v>5.4099592493149495E-4</v>
      </c>
      <c r="V346" s="12">
        <f t="shared" si="145"/>
        <v>3.0344275746491182E-4</v>
      </c>
      <c r="W346" s="12">
        <f>'Surv-rate CEA'!T344*UPFS+'Surv-rate CEA'!S344*UPD</f>
        <v>4.199616525582533E-3</v>
      </c>
      <c r="X346" s="12">
        <f t="shared" si="146"/>
        <v>2.3555504950972476E-3</v>
      </c>
      <c r="Y346" s="12">
        <f>W346-'Surv-rate CEA'!S344*UPD</f>
        <v>9.5341678647805142E-6</v>
      </c>
      <c r="Z346" s="12">
        <f t="shared" si="147"/>
        <v>5.3476820317799863E-6</v>
      </c>
      <c r="AA346" s="12">
        <f>'Surv-rate CEA'!W344*UPFS+'Surv-rate CEA'!V344*UPD</f>
        <v>1.4320481916669917E-2</v>
      </c>
      <c r="AB346" s="12">
        <f t="shared" si="148"/>
        <v>8.0323091556946183E-3</v>
      </c>
      <c r="AC346" s="12">
        <f>AA346-'Surv-rate CEA'!V344*UPD</f>
        <v>4.9314334655341917E-3</v>
      </c>
      <c r="AD346" s="12">
        <f t="shared" si="149"/>
        <v>2.7660241049429863E-3</v>
      </c>
      <c r="AE346" s="12">
        <f>'Surv-rate CEA'!Z344*UPFS+'Surv-rate CEA'!Y344*UPD</f>
        <v>1.1611269780799174E-2</v>
      </c>
      <c r="AF346" s="12">
        <f t="shared" si="150"/>
        <v>6.512721367357541E-3</v>
      </c>
      <c r="AG346" s="12">
        <f>AE346-'Surv-rate CEA'!Y344*UPD</f>
        <v>5.4099592493149495E-4</v>
      </c>
      <c r="AH346" s="12">
        <f t="shared" si="151"/>
        <v>3.0344275746491182E-4</v>
      </c>
      <c r="AI346" s="12">
        <f>'Surv-rate CEA'!AC344*UPFS+'Surv-rate CEA'!AB344*UPD</f>
        <v>5.3699507493210714E-3</v>
      </c>
      <c r="AJ346" s="12">
        <f t="shared" si="152"/>
        <v>3.0119869443214231E-3</v>
      </c>
      <c r="AK346" s="12">
        <f>AI346-'Surv-rate CEA'!AB344*UPD</f>
        <v>2.3586733643574456E-4</v>
      </c>
      <c r="AL346" s="12">
        <f t="shared" si="153"/>
        <v>1.3229717945293103E-4</v>
      </c>
      <c r="AM346" s="12">
        <f>'Surv-rate CEA'!AF344*UPFS+'Surv-rate CEA'!AE344*UPD</f>
        <v>3.9287615645328511E-2</v>
      </c>
      <c r="AN346" s="12">
        <f t="shared" si="154"/>
        <v>2.2036288770843682E-2</v>
      </c>
      <c r="AO346" s="12">
        <f>AM346-'Surv-rate CEA'!AE344*UPD</f>
        <v>2.9106522884639677E-3</v>
      </c>
      <c r="AP346" s="12">
        <f t="shared" si="155"/>
        <v>1.6325748785351792E-3</v>
      </c>
      <c r="AQ346" s="42">
        <f>'Surv-rate CEA'!AI344*UPFS+'Surv-rate CEA'!AH344*UPD</f>
        <v>4.199616525582533E-3</v>
      </c>
      <c r="AR346" s="12">
        <f t="shared" si="156"/>
        <v>2.3555504950972476E-3</v>
      </c>
      <c r="AS346" s="42">
        <f>AQ346-'Surv-rate CEA'!AH344*UPD</f>
        <v>9.5341678647805142E-6</v>
      </c>
      <c r="AT346" s="12">
        <f t="shared" si="157"/>
        <v>5.3476820317799863E-6</v>
      </c>
      <c r="AU346" s="12">
        <f>'Surv-rate CEA'!AL344*UPFS+'Surv-rate CEA'!AK344*UPD</f>
        <v>1.1458074563597188E-2</v>
      </c>
      <c r="AV346" s="12">
        <f t="shared" si="158"/>
        <v>6.4267946958320712E-3</v>
      </c>
      <c r="AW346" s="12">
        <f>AU346-'Surv-rate CEA'!AK344*UPD</f>
        <v>7.9885531107515804E-3</v>
      </c>
      <c r="AX346" s="12">
        <f t="shared" si="159"/>
        <v>4.4807520211696842E-3</v>
      </c>
      <c r="AY346" s="12">
        <f>'Surv-rate CEA'!AO344*UPFS+'Surv-rate CEA'!AN344*UPD</f>
        <v>5.3699507493210714E-3</v>
      </c>
      <c r="AZ346" s="12">
        <f t="shared" si="160"/>
        <v>3.0119869443214231E-3</v>
      </c>
      <c r="BA346" s="12">
        <f>AY346-'Surv-rate CEA'!AN344*UPD</f>
        <v>2.3586733643574456E-4</v>
      </c>
      <c r="BB346" s="12">
        <f t="shared" si="161"/>
        <v>1.3229717945293103E-4</v>
      </c>
    </row>
    <row r="347" spans="1:54">
      <c r="A347" s="12">
        <v>342</v>
      </c>
      <c r="B347" s="12">
        <f t="shared" si="162"/>
        <v>19.61917808219178</v>
      </c>
      <c r="C347" s="12">
        <f>'Surv-rate CEA'!D345*Parameter!$D$57+'Surv-rate CEA'!E345*Parameter!$D$58</f>
        <v>1.2760909195125548E-2</v>
      </c>
      <c r="D347" s="12">
        <f t="shared" si="136"/>
        <v>7.1453880730633166E-3</v>
      </c>
      <c r="E347" s="12">
        <f>C347-'Surv-rate CEA'!E345*Parameter!$D$58</f>
        <v>2.1827743199353232E-4</v>
      </c>
      <c r="F347" s="12">
        <f t="shared" si="137"/>
        <v>1.222230277903118E-4</v>
      </c>
      <c r="G347" s="12">
        <f>'Surv-rate CEA'!G345*Parameter!$D$57+'Surv-rate CEA'!H345*Parameter!$D$58</f>
        <v>4.1707797308642375E-3</v>
      </c>
      <c r="H347" s="12">
        <f t="shared" si="138"/>
        <v>2.3354009725008742E-3</v>
      </c>
      <c r="I347" s="12">
        <f>G347-'Surv-rate CEA'!H345*Parameter!$D$58</f>
        <v>9.400133578993039E-6</v>
      </c>
      <c r="J347" s="12">
        <f t="shared" si="139"/>
        <v>5.263543634194634E-6</v>
      </c>
      <c r="K347" s="12">
        <f>'Surv-rate CEA'!K345*Parameter!$D$57+'Surv-rate CEA'!J345*Parameter!$D$58</f>
        <v>1.1547343704770969E-2</v>
      </c>
      <c r="L347" s="12">
        <f t="shared" si="140"/>
        <v>6.4658599729830206E-3</v>
      </c>
      <c r="M347" s="12">
        <f>K347-'Surv-rate CEA'!J345*Parameter!$D$58</f>
        <v>5.3611601602555382E-4</v>
      </c>
      <c r="N347" s="12">
        <f t="shared" si="141"/>
        <v>3.0019467485518187E-4</v>
      </c>
      <c r="O347" s="12">
        <f>'Surv-rate CEA'!N345*Parameter!$D$57+'Surv-rate CEA'!M345*Parameter!$D$58</f>
        <v>4.1796502794528645E-3</v>
      </c>
      <c r="P347" s="12">
        <f t="shared" si="142"/>
        <v>2.3403679784655368E-3</v>
      </c>
      <c r="Q347" s="12">
        <f>O347-'Surv-rate CEA'!M345*Parameter!$D$58</f>
        <v>9.400133578993039E-6</v>
      </c>
      <c r="R347" s="12">
        <f t="shared" si="143"/>
        <v>5.263543634194634E-6</v>
      </c>
      <c r="S347" s="12">
        <f>'Surv-rate CEA'!Q345*Parameter!$D$57+'Surv-rate CEA'!P345*Parameter!$D$58</f>
        <v>1.1547343704770969E-2</v>
      </c>
      <c r="T347" s="12">
        <f t="shared" si="144"/>
        <v>6.4658599729830206E-3</v>
      </c>
      <c r="U347" s="12">
        <f>S347-'Surv-rate CEA'!P345*Parameter!$D$58</f>
        <v>5.3611601602555382E-4</v>
      </c>
      <c r="V347" s="12">
        <f t="shared" si="145"/>
        <v>3.0019467485518187E-4</v>
      </c>
      <c r="W347" s="12">
        <f>'Surv-rate CEA'!T345*UPFS+'Surv-rate CEA'!S345*UPD</f>
        <v>4.1707797308642375E-3</v>
      </c>
      <c r="X347" s="12">
        <f t="shared" si="146"/>
        <v>2.3354009725008742E-3</v>
      </c>
      <c r="Y347" s="12">
        <f>W347-'Surv-rate CEA'!S345*UPD</f>
        <v>9.400133578993039E-6</v>
      </c>
      <c r="Z347" s="12">
        <f t="shared" si="147"/>
        <v>5.263543634194634E-6</v>
      </c>
      <c r="AA347" s="12">
        <f>'Surv-rate CEA'!W345*UPFS+'Surv-rate CEA'!V345*UPD</f>
        <v>1.4245219153992258E-2</v>
      </c>
      <c r="AB347" s="12">
        <f t="shared" si="148"/>
        <v>7.9765177766479636E-3</v>
      </c>
      <c r="AC347" s="12">
        <f>AA347-'Surv-rate CEA'!V345*UPD</f>
        <v>4.9006001994079534E-3</v>
      </c>
      <c r="AD347" s="12">
        <f t="shared" si="149"/>
        <v>2.7440591951768678E-3</v>
      </c>
      <c r="AE347" s="12">
        <f>'Surv-rate CEA'!Z345*UPFS+'Surv-rate CEA'!Y345*UPD</f>
        <v>1.1547343704770969E-2</v>
      </c>
      <c r="AF347" s="12">
        <f t="shared" si="150"/>
        <v>6.4658599729830206E-3</v>
      </c>
      <c r="AG347" s="12">
        <f>AE347-'Surv-rate CEA'!Y345*UPD</f>
        <v>5.3611601602555382E-4</v>
      </c>
      <c r="AH347" s="12">
        <f t="shared" si="151"/>
        <v>3.0019467485518187E-4</v>
      </c>
      <c r="AI347" s="12">
        <f>'Surv-rate CEA'!AC345*UPFS+'Surv-rate CEA'!AB345*UPD</f>
        <v>5.3347998400664386E-3</v>
      </c>
      <c r="AJ347" s="12">
        <f t="shared" si="152"/>
        <v>2.987186458779263E-3</v>
      </c>
      <c r="AK347" s="12">
        <f>AI347-'Surv-rate CEA'!AB345*UPD</f>
        <v>2.3349499813337792E-4</v>
      </c>
      <c r="AL347" s="12">
        <f t="shared" si="153"/>
        <v>1.3074400493496852E-4</v>
      </c>
      <c r="AM347" s="12">
        <f>'Surv-rate CEA'!AF345*UPFS+'Surv-rate CEA'!AE345*UPD</f>
        <v>3.9135833745715984E-2</v>
      </c>
      <c r="AN347" s="12">
        <f t="shared" si="154"/>
        <v>2.1913855462810276E-2</v>
      </c>
      <c r="AO347" s="12">
        <f>AM347-'Surv-rate CEA'!AE345*UPD</f>
        <v>2.8905296605334779E-3</v>
      </c>
      <c r="AP347" s="12">
        <f t="shared" si="155"/>
        <v>1.6185332757560201E-3</v>
      </c>
      <c r="AQ347" s="42">
        <f>'Surv-rate CEA'!AI345*UPFS+'Surv-rate CEA'!AH345*UPD</f>
        <v>4.1707797308642375E-3</v>
      </c>
      <c r="AR347" s="12">
        <f t="shared" si="156"/>
        <v>2.3354009725008742E-3</v>
      </c>
      <c r="AS347" s="42">
        <f>AQ347-'Surv-rate CEA'!AH345*UPD</f>
        <v>9.400133578993039E-6</v>
      </c>
      <c r="AT347" s="12">
        <f t="shared" si="157"/>
        <v>5.263543634194634E-6</v>
      </c>
      <c r="AU347" s="12">
        <f>'Surv-rate CEA'!AL345*UPFS+'Surv-rate CEA'!AK345*UPD</f>
        <v>1.1394275779360542E-2</v>
      </c>
      <c r="AV347" s="12">
        <f t="shared" si="158"/>
        <v>6.3801505841085977E-3</v>
      </c>
      <c r="AW347" s="12">
        <f>AU347-'Surv-rate CEA'!AK345*UPD</f>
        <v>7.9434399960831119E-3</v>
      </c>
      <c r="AX347" s="12">
        <f t="shared" si="159"/>
        <v>4.4478775406369443E-3</v>
      </c>
      <c r="AY347" s="12">
        <f>'Surv-rate CEA'!AO345*UPFS+'Surv-rate CEA'!AN345*UPD</f>
        <v>5.3347998400664386E-3</v>
      </c>
      <c r="AZ347" s="12">
        <f t="shared" si="160"/>
        <v>2.987186458779263E-3</v>
      </c>
      <c r="BA347" s="12">
        <f>AY347-'Surv-rate CEA'!AN345*UPD</f>
        <v>2.3349499813337792E-4</v>
      </c>
      <c r="BB347" s="12">
        <f t="shared" si="161"/>
        <v>1.3074400493496852E-4</v>
      </c>
    </row>
    <row r="348" spans="1:54">
      <c r="A348" s="12">
        <v>343</v>
      </c>
      <c r="B348" s="12">
        <f t="shared" si="162"/>
        <v>19.676712328767124</v>
      </c>
      <c r="C348" s="12">
        <f>'Surv-rate CEA'!D346*Parameter!$D$57+'Surv-rate CEA'!E346*Parameter!$D$58</f>
        <v>1.2692607723527862E-2</v>
      </c>
      <c r="D348" s="12">
        <f t="shared" si="136"/>
        <v>7.0950666640907665E-3</v>
      </c>
      <c r="E348" s="12">
        <f>C348-'Surv-rate CEA'!E346*Parameter!$D$58</f>
        <v>2.1606857416307107E-4</v>
      </c>
      <c r="F348" s="12">
        <f t="shared" si="137"/>
        <v>1.2078061270737292E-4</v>
      </c>
      <c r="G348" s="12">
        <f>'Surv-rate CEA'!G346*Parameter!$D$57+'Surv-rate CEA'!H346*Parameter!$D$58</f>
        <v>4.1422020157456793E-3</v>
      </c>
      <c r="H348" s="12">
        <f t="shared" si="138"/>
        <v>2.3154579482803184E-3</v>
      </c>
      <c r="I348" s="12">
        <f>G348-'Surv-rate CEA'!H346*Parameter!$D$58</f>
        <v>9.2682765486578819E-6</v>
      </c>
      <c r="J348" s="12">
        <f t="shared" si="139"/>
        <v>5.1808928004653785E-6</v>
      </c>
      <c r="K348" s="12">
        <f>'Surv-rate CEA'!K346*Parameter!$D$57+'Surv-rate CEA'!J346*Parameter!$D$58</f>
        <v>1.1483905575307648E-2</v>
      </c>
      <c r="L348" s="12">
        <f t="shared" si="140"/>
        <v>6.4194117864287536E-3</v>
      </c>
      <c r="M348" s="12">
        <f>K348-'Surv-rate CEA'!J346*Parameter!$D$58</f>
        <v>5.3129087294211466E-4</v>
      </c>
      <c r="N348" s="12">
        <f t="shared" si="141"/>
        <v>2.9698736805359571E-4</v>
      </c>
      <c r="O348" s="12">
        <f>'Surv-rate CEA'!N346*Parameter!$D$57+'Surv-rate CEA'!M346*Parameter!$D$58</f>
        <v>4.1509481358690615E-3</v>
      </c>
      <c r="P348" s="12">
        <f t="shared" si="142"/>
        <v>2.3203469597962508E-3</v>
      </c>
      <c r="Q348" s="12">
        <f>O348-'Surv-rate CEA'!M346*Parameter!$D$58</f>
        <v>9.2682765486578819E-6</v>
      </c>
      <c r="R348" s="12">
        <f t="shared" si="143"/>
        <v>5.1808928004653785E-6</v>
      </c>
      <c r="S348" s="12">
        <f>'Surv-rate CEA'!Q346*Parameter!$D$57+'Surv-rate CEA'!P346*Parameter!$D$58</f>
        <v>1.1483905575307648E-2</v>
      </c>
      <c r="T348" s="12">
        <f t="shared" si="144"/>
        <v>6.4194117864287536E-3</v>
      </c>
      <c r="U348" s="12">
        <f>S348-'Surv-rate CEA'!P346*Parameter!$D$58</f>
        <v>5.3129087294211466E-4</v>
      </c>
      <c r="V348" s="12">
        <f t="shared" si="145"/>
        <v>2.9698736805359571E-4</v>
      </c>
      <c r="W348" s="12">
        <f>'Surv-rate CEA'!T346*UPFS+'Surv-rate CEA'!S346*UPD</f>
        <v>4.1422020157456793E-3</v>
      </c>
      <c r="X348" s="12">
        <f t="shared" si="146"/>
        <v>2.3154579482803184E-3</v>
      </c>
      <c r="Y348" s="12">
        <f>W348-'Surv-rate CEA'!S346*UPD</f>
        <v>9.2682765486578819E-6</v>
      </c>
      <c r="Z348" s="12">
        <f t="shared" si="147"/>
        <v>5.1808928004653785E-6</v>
      </c>
      <c r="AA348" s="12">
        <f>'Surv-rate CEA'!W346*UPFS+'Surv-rate CEA'!V346*UPD</f>
        <v>1.4170512090346843E-2</v>
      </c>
      <c r="AB348" s="12">
        <f t="shared" si="148"/>
        <v>7.9212034386713197E-3</v>
      </c>
      <c r="AC348" s="12">
        <f>AA348-'Surv-rate CEA'!V346*UPD</f>
        <v>4.8700279093437156E-3</v>
      </c>
      <c r="AD348" s="12">
        <f t="shared" si="149"/>
        <v>2.7223068281489694E-3</v>
      </c>
      <c r="AE348" s="12">
        <f>'Surv-rate CEA'!Z346*UPFS+'Surv-rate CEA'!Y346*UPD</f>
        <v>1.1483905575307648E-2</v>
      </c>
      <c r="AF348" s="12">
        <f t="shared" si="150"/>
        <v>6.4194117864287536E-3</v>
      </c>
      <c r="AG348" s="12">
        <f>AE348-'Surv-rate CEA'!Y346*UPD</f>
        <v>5.3129087294211466E-4</v>
      </c>
      <c r="AH348" s="12">
        <f t="shared" si="151"/>
        <v>2.9698736805359571E-4</v>
      </c>
      <c r="AI348" s="12">
        <f>'Surv-rate CEA'!AC346*UPFS+'Surv-rate CEA'!AB346*UPD</f>
        <v>5.2999536440349639E-3</v>
      </c>
      <c r="AJ348" s="12">
        <f t="shared" si="152"/>
        <v>2.9626318909481823E-3</v>
      </c>
      <c r="AK348" s="12">
        <f>AI348-'Surv-rate CEA'!AB346*UPD</f>
        <v>2.3115173748388968E-4</v>
      </c>
      <c r="AL348" s="12">
        <f t="shared" si="153"/>
        <v>1.2921198091772143E-4</v>
      </c>
      <c r="AM348" s="12">
        <f>'Surv-rate CEA'!AF346*UPFS+'Surv-rate CEA'!AE346*UPD</f>
        <v>3.8984962619067476E-2</v>
      </c>
      <c r="AN348" s="12">
        <f t="shared" si="154"/>
        <v>2.179228372170082E-2</v>
      </c>
      <c r="AO348" s="12">
        <f>AM348-'Surv-rate CEA'!AE346*UPD</f>
        <v>2.8705906103271631E-3</v>
      </c>
      <c r="AP348" s="12">
        <f t="shared" si="155"/>
        <v>1.6046372967022796E-3</v>
      </c>
      <c r="AQ348" s="42">
        <f>'Surv-rate CEA'!AI346*UPFS+'Surv-rate CEA'!AH346*UPD</f>
        <v>4.1422020157456793E-3</v>
      </c>
      <c r="AR348" s="12">
        <f t="shared" si="156"/>
        <v>2.3154579482803184E-3</v>
      </c>
      <c r="AS348" s="42">
        <f>AQ348-'Surv-rate CEA'!AH346*UPD</f>
        <v>9.2682765486578819E-6</v>
      </c>
      <c r="AT348" s="12">
        <f t="shared" si="157"/>
        <v>5.1808928004653785E-6</v>
      </c>
      <c r="AU348" s="12">
        <f>'Surv-rate CEA'!AL346*UPFS+'Surv-rate CEA'!AK346*UPD</f>
        <v>1.1330967783115046E-2</v>
      </c>
      <c r="AV348" s="12">
        <f t="shared" si="158"/>
        <v>6.3339207782213578E-3</v>
      </c>
      <c r="AW348" s="12">
        <f>AU348-'Surv-rate CEA'!AK346*UPD</f>
        <v>7.8986815134551094E-3</v>
      </c>
      <c r="AX348" s="12">
        <f t="shared" si="159"/>
        <v>4.4153000799436017E-3</v>
      </c>
      <c r="AY348" s="12">
        <f>'Surv-rate CEA'!AO346*UPFS+'Surv-rate CEA'!AN346*UPD</f>
        <v>5.2999536440349639E-3</v>
      </c>
      <c r="AZ348" s="12">
        <f t="shared" si="160"/>
        <v>2.9626318909481823E-3</v>
      </c>
      <c r="BA348" s="12">
        <f>AY348-'Surv-rate CEA'!AN346*UPD</f>
        <v>2.3115173748388968E-4</v>
      </c>
      <c r="BB348" s="12">
        <f t="shared" si="161"/>
        <v>1.2921198091772143E-4</v>
      </c>
    </row>
    <row r="349" spans="1:54">
      <c r="A349" s="12">
        <v>344</v>
      </c>
      <c r="B349" s="12">
        <f t="shared" si="162"/>
        <v>19.734246575342464</v>
      </c>
      <c r="C349" s="12">
        <f>'Surv-rate CEA'!D347*Parameter!$D$57+'Surv-rate CEA'!E347*Parameter!$D$58</f>
        <v>1.2624816644855364E-2</v>
      </c>
      <c r="D349" s="12">
        <f t="shared" si="136"/>
        <v>7.0451804573028708E-3</v>
      </c>
      <c r="E349" s="12">
        <f>C349-'Surv-rate CEA'!E347*Parameter!$D$58</f>
        <v>2.138869125334654E-4</v>
      </c>
      <c r="F349" s="12">
        <f t="shared" si="137"/>
        <v>1.1935792325884367E-4</v>
      </c>
      <c r="G349" s="12">
        <f>'Surv-rate CEA'!G347*Parameter!$D$57+'Surv-rate CEA'!H347*Parameter!$D$58</f>
        <v>4.1138804736023131E-3</v>
      </c>
      <c r="H349" s="12">
        <f t="shared" si="138"/>
        <v>2.2957189107465992E-3</v>
      </c>
      <c r="I349" s="12">
        <f>G349-'Surv-rate CEA'!H347*Parameter!$D$58</f>
        <v>9.1385565268980312E-6</v>
      </c>
      <c r="J349" s="12">
        <f t="shared" si="139"/>
        <v>5.0997001906951029E-6</v>
      </c>
      <c r="K349" s="12">
        <f>'Surv-rate CEA'!K347*Parameter!$D$57+'Surv-rate CEA'!J347*Parameter!$D$58</f>
        <v>1.1420950561284612E-2</v>
      </c>
      <c r="L349" s="12">
        <f t="shared" si="140"/>
        <v>6.3733723793108141E-3</v>
      </c>
      <c r="M349" s="12">
        <f>K349-'Surv-rate CEA'!J347*Parameter!$D$58</f>
        <v>5.2651975574861086E-4</v>
      </c>
      <c r="N349" s="12">
        <f t="shared" si="141"/>
        <v>2.9382024293363439E-4</v>
      </c>
      <c r="O349" s="12">
        <f>'Surv-rate CEA'!N347*Parameter!$D$57+'Surv-rate CEA'!M347*Parameter!$D$58</f>
        <v>4.1225041818741745E-3</v>
      </c>
      <c r="P349" s="12">
        <f t="shared" si="142"/>
        <v>2.3005313038842977E-3</v>
      </c>
      <c r="Q349" s="12">
        <f>O349-'Surv-rate CEA'!M347*Parameter!$D$58</f>
        <v>9.1385565268980312E-6</v>
      </c>
      <c r="R349" s="12">
        <f t="shared" si="143"/>
        <v>5.0997001906951029E-6</v>
      </c>
      <c r="S349" s="12">
        <f>'Surv-rate CEA'!Q347*Parameter!$D$57+'Surv-rate CEA'!P347*Parameter!$D$58</f>
        <v>1.1420950561284612E-2</v>
      </c>
      <c r="T349" s="12">
        <f t="shared" si="144"/>
        <v>6.3733723793108141E-3</v>
      </c>
      <c r="U349" s="12">
        <f>S349-'Surv-rate CEA'!P347*Parameter!$D$58</f>
        <v>5.2651975574861086E-4</v>
      </c>
      <c r="V349" s="12">
        <f t="shared" si="145"/>
        <v>2.9382024293363439E-4</v>
      </c>
      <c r="W349" s="12">
        <f>'Surv-rate CEA'!T347*UPFS+'Surv-rate CEA'!S347*UPD</f>
        <v>4.1138804736023131E-3</v>
      </c>
      <c r="X349" s="12">
        <f t="shared" si="146"/>
        <v>2.2957189107465992E-3</v>
      </c>
      <c r="Y349" s="12">
        <f>W349-'Surv-rate CEA'!S347*UPD</f>
        <v>9.1385565268980312E-6</v>
      </c>
      <c r="Z349" s="12">
        <f t="shared" si="147"/>
        <v>5.0997001906951029E-6</v>
      </c>
      <c r="AA349" s="12">
        <f>'Surv-rate CEA'!W347*UPFS+'Surv-rate CEA'!V347*UPD</f>
        <v>1.409635536018812E-2</v>
      </c>
      <c r="AB349" s="12">
        <f t="shared" si="148"/>
        <v>7.866361159650068E-3</v>
      </c>
      <c r="AC349" s="12">
        <f>AA349-'Surv-rate CEA'!V347*UPD</f>
        <v>4.8397137785223601E-3</v>
      </c>
      <c r="AD349" s="12">
        <f t="shared" si="149"/>
        <v>2.700764525184579E-3</v>
      </c>
      <c r="AE349" s="12">
        <f>'Surv-rate CEA'!Z347*UPFS+'Surv-rate CEA'!Y347*UPD</f>
        <v>1.1420950561284612E-2</v>
      </c>
      <c r="AF349" s="12">
        <f t="shared" si="150"/>
        <v>6.3733723793108141E-3</v>
      </c>
      <c r="AG349" s="12">
        <f>AE349-'Surv-rate CEA'!Y347*UPD</f>
        <v>5.2651975574861086E-4</v>
      </c>
      <c r="AH349" s="12">
        <f t="shared" si="151"/>
        <v>2.9382024293363439E-4</v>
      </c>
      <c r="AI349" s="12">
        <f>'Surv-rate CEA'!AC347*UPFS+'Surv-rate CEA'!AB347*UPD</f>
        <v>5.2654088356970143E-3</v>
      </c>
      <c r="AJ349" s="12">
        <f t="shared" si="152"/>
        <v>2.9383203314940066E-3</v>
      </c>
      <c r="AK349" s="12">
        <f>AI349-'Surv-rate CEA'!AB347*UPD</f>
        <v>2.288371318909313E-4</v>
      </c>
      <c r="AL349" s="12">
        <f t="shared" si="153"/>
        <v>1.2770077656218499E-4</v>
      </c>
      <c r="AM349" s="12">
        <f>'Surv-rate CEA'!AF347*UPFS+'Surv-rate CEA'!AE347*UPD</f>
        <v>3.8834994687673825E-2</v>
      </c>
      <c r="AN349" s="12">
        <f t="shared" si="154"/>
        <v>2.1671565879299543E-2</v>
      </c>
      <c r="AO349" s="12">
        <f>AM349-'Surv-rate CEA'!AE347*UPD</f>
        <v>2.8508330375960136E-3</v>
      </c>
      <c r="AP349" s="12">
        <f t="shared" si="155"/>
        <v>1.5908851406320694E-3</v>
      </c>
      <c r="AQ349" s="42">
        <f>'Surv-rate CEA'!AI347*UPFS+'Surv-rate CEA'!AH347*UPD</f>
        <v>4.1138804736023131E-3</v>
      </c>
      <c r="AR349" s="12">
        <f t="shared" si="156"/>
        <v>2.2957189107465992E-3</v>
      </c>
      <c r="AS349" s="42">
        <f>AQ349-'Surv-rate CEA'!AH347*UPD</f>
        <v>9.1385565268980312E-6</v>
      </c>
      <c r="AT349" s="12">
        <f t="shared" si="157"/>
        <v>5.0997001906951029E-6</v>
      </c>
      <c r="AU349" s="12">
        <f>'Surv-rate CEA'!AL347*UPFS+'Surv-rate CEA'!AK347*UPD</f>
        <v>1.1268145688980703E-2</v>
      </c>
      <c r="AV349" s="12">
        <f t="shared" si="158"/>
        <v>6.2881008121728581E-3</v>
      </c>
      <c r="AW349" s="12">
        <f>AU349-'Surv-rate CEA'!AK347*UPD</f>
        <v>7.8542740448270566E-3</v>
      </c>
      <c r="AX349" s="12">
        <f t="shared" si="159"/>
        <v>4.3830163687538209E-3</v>
      </c>
      <c r="AY349" s="12">
        <f>'Surv-rate CEA'!AO347*UPFS+'Surv-rate CEA'!AN347*UPD</f>
        <v>5.2654088356970143E-3</v>
      </c>
      <c r="AZ349" s="12">
        <f t="shared" si="160"/>
        <v>2.9383203314940066E-3</v>
      </c>
      <c r="BA349" s="12">
        <f>AY349-'Surv-rate CEA'!AN347*UPD</f>
        <v>2.288371318909313E-4</v>
      </c>
      <c r="BB349" s="12">
        <f t="shared" si="161"/>
        <v>1.2770077656218499E-4</v>
      </c>
    </row>
    <row r="350" spans="1:54">
      <c r="A350" s="12">
        <v>345</v>
      </c>
      <c r="B350" s="12">
        <f t="shared" si="162"/>
        <v>19.791780821917808</v>
      </c>
      <c r="C350" s="12">
        <f>'Surv-rate CEA'!D348*Parameter!$D$57+'Surv-rate CEA'!E348*Parameter!$D$58</f>
        <v>1.2557530989943581E-2</v>
      </c>
      <c r="D350" s="12">
        <f t="shared" si="136"/>
        <v>6.9957248667433039E-3</v>
      </c>
      <c r="E350" s="12">
        <f>C350-'Surv-rate CEA'!E348*Parameter!$D$58</f>
        <v>2.11732050537922E-4</v>
      </c>
      <c r="F350" s="12">
        <f t="shared" si="137"/>
        <v>1.1795464986078014E-4</v>
      </c>
      <c r="G350" s="12">
        <f>'Surv-rate CEA'!G348*Parameter!$D$57+'Surv-rate CEA'!H348*Parameter!$D$58</f>
        <v>4.0858122371528055E-3</v>
      </c>
      <c r="H350" s="12">
        <f t="shared" si="138"/>
        <v>2.2761813839985109E-3</v>
      </c>
      <c r="I350" s="12">
        <f>G350-'Surv-rate CEA'!H348*Parameter!$D$58</f>
        <v>9.0109341027589523E-6</v>
      </c>
      <c r="J350" s="12">
        <f t="shared" si="139"/>
        <v>5.019937105927802E-6</v>
      </c>
      <c r="K350" s="12">
        <f>'Surv-rate CEA'!K348*Parameter!$D$57+'Surv-rate CEA'!J348*Parameter!$D$58</f>
        <v>1.1358473890812619E-2</v>
      </c>
      <c r="L350" s="12">
        <f t="shared" si="140"/>
        <v>6.3277373800508067E-3</v>
      </c>
      <c r="M350" s="12">
        <f>K350-'Surv-rate CEA'!J348*Parameter!$D$58</f>
        <v>5.2180193624830687E-4</v>
      </c>
      <c r="N350" s="12">
        <f t="shared" si="141"/>
        <v>2.9069271529972034E-4</v>
      </c>
      <c r="O350" s="12">
        <f>'Surv-rate CEA'!N348*Parameter!$D$57+'Surv-rate CEA'!M348*Parameter!$D$58</f>
        <v>4.0943155129962543E-3</v>
      </c>
      <c r="P350" s="12">
        <f t="shared" si="142"/>
        <v>2.2809185077463582E-3</v>
      </c>
      <c r="Q350" s="12">
        <f>O350-'Surv-rate CEA'!M348*Parameter!$D$58</f>
        <v>9.0109341027589523E-6</v>
      </c>
      <c r="R350" s="12">
        <f t="shared" si="143"/>
        <v>5.019937105927802E-6</v>
      </c>
      <c r="S350" s="12">
        <f>'Surv-rate CEA'!Q348*Parameter!$D$57+'Surv-rate CEA'!P348*Parameter!$D$58</f>
        <v>1.1358473890812619E-2</v>
      </c>
      <c r="T350" s="12">
        <f t="shared" si="144"/>
        <v>6.3277373800508067E-3</v>
      </c>
      <c r="U350" s="12">
        <f>S350-'Surv-rate CEA'!P348*Parameter!$D$58</f>
        <v>5.2180193624830687E-4</v>
      </c>
      <c r="V350" s="12">
        <f t="shared" si="145"/>
        <v>2.9069271529972034E-4</v>
      </c>
      <c r="W350" s="12">
        <f>'Surv-rate CEA'!T348*UPFS+'Surv-rate CEA'!S348*UPD</f>
        <v>4.0858122371528055E-3</v>
      </c>
      <c r="X350" s="12">
        <f t="shared" si="146"/>
        <v>2.2761813839985109E-3</v>
      </c>
      <c r="Y350" s="12">
        <f>W350-'Surv-rate CEA'!S348*UPD</f>
        <v>9.0109341027589523E-6</v>
      </c>
      <c r="Z350" s="12">
        <f t="shared" si="147"/>
        <v>5.019937105927802E-6</v>
      </c>
      <c r="AA350" s="12">
        <f>'Surv-rate CEA'!W348*UPFS+'Surv-rate CEA'!V348*UPD</f>
        <v>1.4022743662467935E-2</v>
      </c>
      <c r="AB350" s="12">
        <f t="shared" si="148"/>
        <v>7.8119860200269158E-3</v>
      </c>
      <c r="AC350" s="12">
        <f>AA350-'Surv-rate CEA'!V348*UPD</f>
        <v>4.809655027305404E-3</v>
      </c>
      <c r="AD350" s="12">
        <f t="shared" si="149"/>
        <v>2.679429841895101E-3</v>
      </c>
      <c r="AE350" s="12">
        <f>'Surv-rate CEA'!Z348*UPFS+'Surv-rate CEA'!Y348*UPD</f>
        <v>1.1358473890812619E-2</v>
      </c>
      <c r="AF350" s="12">
        <f t="shared" si="150"/>
        <v>6.3277373800508067E-3</v>
      </c>
      <c r="AG350" s="12">
        <f>AE350-'Surv-rate CEA'!Y348*UPD</f>
        <v>5.2180193624830687E-4</v>
      </c>
      <c r="AH350" s="12">
        <f t="shared" si="151"/>
        <v>2.9069271529972034E-4</v>
      </c>
      <c r="AI350" s="12">
        <f>'Surv-rate CEA'!AC348*UPFS+'Surv-rate CEA'!AB348*UPD</f>
        <v>5.2311621335624373E-3</v>
      </c>
      <c r="AJ350" s="12">
        <f t="shared" si="152"/>
        <v>2.9142489115922235E-3</v>
      </c>
      <c r="AK350" s="12">
        <f>AI350-'Surv-rate CEA'!AB348*UPD</f>
        <v>2.265507658860506E-4</v>
      </c>
      <c r="AL350" s="12">
        <f t="shared" si="153"/>
        <v>1.262100669118799E-4</v>
      </c>
      <c r="AM350" s="12">
        <f>'Surv-rate CEA'!AF348*UPFS+'Surv-rate CEA'!AE348*UPD</f>
        <v>3.8685922455253804E-2</v>
      </c>
      <c r="AN350" s="12">
        <f t="shared" si="154"/>
        <v>2.1551694352166448E-2</v>
      </c>
      <c r="AO350" s="12">
        <f>AM350-'Surv-rate CEA'!AE348*UPD</f>
        <v>2.8312548711398183E-3</v>
      </c>
      <c r="AP350" s="12">
        <f t="shared" si="155"/>
        <v>1.5772750329648938E-3</v>
      </c>
      <c r="AQ350" s="42">
        <f>'Surv-rate CEA'!AI348*UPFS+'Surv-rate CEA'!AH348*UPD</f>
        <v>4.0858122371528055E-3</v>
      </c>
      <c r="AR350" s="12">
        <f t="shared" si="156"/>
        <v>2.2761813839985109E-3</v>
      </c>
      <c r="AS350" s="42">
        <f>AQ350-'Surv-rate CEA'!AH348*UPD</f>
        <v>9.0109341027589523E-6</v>
      </c>
      <c r="AT350" s="12">
        <f t="shared" si="157"/>
        <v>5.019937105927802E-6</v>
      </c>
      <c r="AU350" s="12">
        <f>'Surv-rate CEA'!AL348*UPFS+'Surv-rate CEA'!AK348*UPD</f>
        <v>1.1205804671214188E-2</v>
      </c>
      <c r="AV350" s="12">
        <f t="shared" si="158"/>
        <v>6.2426862775063381E-3</v>
      </c>
      <c r="AW350" s="12">
        <f>AU350-'Surv-rate CEA'!AK348*UPD</f>
        <v>7.8102140178335612E-3</v>
      </c>
      <c r="AX350" s="12">
        <f t="shared" si="159"/>
        <v>4.3510231798672121E-3</v>
      </c>
      <c r="AY350" s="12">
        <f>'Surv-rate CEA'!AO348*UPFS+'Surv-rate CEA'!AN348*UPD</f>
        <v>5.2311621335624373E-3</v>
      </c>
      <c r="AZ350" s="12">
        <f t="shared" si="160"/>
        <v>2.9142489115922235E-3</v>
      </c>
      <c r="BA350" s="12">
        <f>AY350-'Surv-rate CEA'!AN348*UPD</f>
        <v>2.265507658860506E-4</v>
      </c>
      <c r="BB350" s="12">
        <f t="shared" si="161"/>
        <v>1.262100669118799E-4</v>
      </c>
    </row>
    <row r="351" spans="1:54">
      <c r="A351" s="12">
        <v>346</v>
      </c>
      <c r="B351" s="12">
        <f t="shared" si="162"/>
        <v>19.849315068493151</v>
      </c>
      <c r="C351" s="12">
        <f>'Surv-rate CEA'!D349*Parameter!$D$57+'Surv-rate CEA'!E349*Parameter!$D$58</f>
        <v>1.2490745849719532E-2</v>
      </c>
      <c r="D351" s="12">
        <f t="shared" si="136"/>
        <v>6.9466953644339189E-3</v>
      </c>
      <c r="E351" s="12">
        <f>C351-'Surv-rate CEA'!E349*Parameter!$D$58</f>
        <v>2.0960359831466609E-4</v>
      </c>
      <c r="F351" s="12">
        <f t="shared" si="137"/>
        <v>1.1657048844796201E-4</v>
      </c>
      <c r="G351" s="12">
        <f>'Surv-rate CEA'!G349*Parameter!$D$57+'Surv-rate CEA'!H349*Parameter!$D$58</f>
        <v>4.0579944778330367E-3</v>
      </c>
      <c r="H351" s="12">
        <f t="shared" si="138"/>
        <v>2.2568429273336125E-3</v>
      </c>
      <c r="I351" s="12">
        <f>G351-'Surv-rate CEA'!H349*Parameter!$D$58</f>
        <v>8.885370681907187E-6</v>
      </c>
      <c r="J351" s="12">
        <f t="shared" si="139"/>
        <v>4.9415754727463023E-6</v>
      </c>
      <c r="K351" s="12">
        <f>'Surv-rate CEA'!K349*Parameter!$D$57+'Surv-rate CEA'!J349*Parameter!$D$58</f>
        <v>1.1296470850367951E-2</v>
      </c>
      <c r="L351" s="12">
        <f t="shared" si="140"/>
        <v>6.2825024730189328E-3</v>
      </c>
      <c r="M351" s="12">
        <f>K351-'Surv-rate CEA'!J349*Parameter!$D$58</f>
        <v>5.1713669776606332E-4</v>
      </c>
      <c r="N351" s="12">
        <f t="shared" si="141"/>
        <v>2.8760421069898241E-4</v>
      </c>
      <c r="O351" s="12">
        <f>'Surv-rate CEA'!N349*Parameter!$D$57+'Surv-rate CEA'!M349*Parameter!$D$58</f>
        <v>4.0663792642511741E-3</v>
      </c>
      <c r="P351" s="12">
        <f t="shared" si="142"/>
        <v>2.2615061041881754E-3</v>
      </c>
      <c r="Q351" s="12">
        <f>O351-'Surv-rate CEA'!M349*Parameter!$D$58</f>
        <v>8.885370681907187E-6</v>
      </c>
      <c r="R351" s="12">
        <f t="shared" si="143"/>
        <v>4.9415754727463023E-6</v>
      </c>
      <c r="S351" s="12">
        <f>'Surv-rate CEA'!Q349*Parameter!$D$57+'Surv-rate CEA'!P349*Parameter!$D$58</f>
        <v>1.1296470850367951E-2</v>
      </c>
      <c r="T351" s="12">
        <f t="shared" si="144"/>
        <v>6.2825024730189328E-3</v>
      </c>
      <c r="U351" s="12">
        <f>S351-'Surv-rate CEA'!P349*Parameter!$D$58</f>
        <v>5.1713669776606332E-4</v>
      </c>
      <c r="V351" s="12">
        <f t="shared" si="145"/>
        <v>2.8760421069898241E-4</v>
      </c>
      <c r="W351" s="12">
        <f>'Surv-rate CEA'!T349*UPFS+'Surv-rate CEA'!S349*UPD</f>
        <v>4.0579944778330367E-3</v>
      </c>
      <c r="X351" s="12">
        <f t="shared" si="146"/>
        <v>2.2568429273336125E-3</v>
      </c>
      <c r="Y351" s="12">
        <f>W351-'Surv-rate CEA'!S349*UPD</f>
        <v>8.885370681907187E-6</v>
      </c>
      <c r="Z351" s="12">
        <f t="shared" si="147"/>
        <v>4.9415754727463023E-6</v>
      </c>
      <c r="AA351" s="12">
        <f>'Surv-rate CEA'!W349*UPFS+'Surv-rate CEA'!V349*UPD</f>
        <v>1.394967175970362E-2</v>
      </c>
      <c r="AB351" s="12">
        <f t="shared" si="148"/>
        <v>7.7580731618747791E-3</v>
      </c>
      <c r="AC351" s="12">
        <f>AA351-'Surv-rate CEA'!V349*UPD</f>
        <v>4.7798489126529078E-3</v>
      </c>
      <c r="AD351" s="12">
        <f t="shared" si="149"/>
        <v>2.6583003676250469E-3</v>
      </c>
      <c r="AE351" s="12">
        <f>'Surv-rate CEA'!Z349*UPFS+'Surv-rate CEA'!Y349*UPD</f>
        <v>1.1296470850367951E-2</v>
      </c>
      <c r="AF351" s="12">
        <f t="shared" si="150"/>
        <v>6.2825024730189328E-3</v>
      </c>
      <c r="AG351" s="12">
        <f>AE351-'Surv-rate CEA'!Y349*UPD</f>
        <v>5.1713669776606332E-4</v>
      </c>
      <c r="AH351" s="12">
        <f t="shared" si="151"/>
        <v>2.8760421069898241E-4</v>
      </c>
      <c r="AI351" s="12">
        <f>'Surv-rate CEA'!AC349*UPFS+'Surv-rate CEA'!AB349*UPD</f>
        <v>5.1972102994921185E-3</v>
      </c>
      <c r="AJ351" s="12">
        <f t="shared" si="152"/>
        <v>2.8904148022738602E-3</v>
      </c>
      <c r="AK351" s="12">
        <f>AI351-'Surv-rate CEA'!AB349*UPD</f>
        <v>2.2429223099153586E-4</v>
      </c>
      <c r="AL351" s="12">
        <f t="shared" si="153"/>
        <v>1.2473953277517287E-4</v>
      </c>
      <c r="AM351" s="12">
        <f>'Surv-rate CEA'!AF349*UPFS+'Surv-rate CEA'!AE349*UPD</f>
        <v>3.8537738505876259E-2</v>
      </c>
      <c r="AN351" s="12">
        <f t="shared" si="154"/>
        <v>2.1432661640501501E-2</v>
      </c>
      <c r="AO351" s="12">
        <f>AM351-'Surv-rate CEA'!AE349*UPD</f>
        <v>2.8118540683345905E-3</v>
      </c>
      <c r="AP351" s="12">
        <f t="shared" si="155"/>
        <v>1.5638052248419698E-3</v>
      </c>
      <c r="AQ351" s="42">
        <f>'Surv-rate CEA'!AI349*UPFS+'Surv-rate CEA'!AH349*UPD</f>
        <v>4.0579944778330367E-3</v>
      </c>
      <c r="AR351" s="12">
        <f t="shared" si="156"/>
        <v>2.2568429273336125E-3</v>
      </c>
      <c r="AS351" s="42">
        <f>AQ351-'Surv-rate CEA'!AH349*UPD</f>
        <v>8.885370681907187E-6</v>
      </c>
      <c r="AT351" s="12">
        <f t="shared" si="157"/>
        <v>4.9415754727463023E-6</v>
      </c>
      <c r="AU351" s="12">
        <f>'Surv-rate CEA'!AL349*UPFS+'Surv-rate CEA'!AK349*UPD</f>
        <v>1.1143939963323394E-2</v>
      </c>
      <c r="AV351" s="12">
        <f t="shared" si="158"/>
        <v>6.1976728224349201E-3</v>
      </c>
      <c r="AW351" s="12">
        <f>AU351-'Surv-rate CEA'!AK349*UPD</f>
        <v>7.7664979050947568E-3</v>
      </c>
      <c r="AX351" s="12">
        <f t="shared" si="159"/>
        <v>4.3193173285499932E-3</v>
      </c>
      <c r="AY351" s="12">
        <f>'Surv-rate CEA'!AO349*UPFS+'Surv-rate CEA'!AN349*UPD</f>
        <v>5.1972102994921185E-3</v>
      </c>
      <c r="AZ351" s="12">
        <f t="shared" si="160"/>
        <v>2.8904148022738602E-3</v>
      </c>
      <c r="BA351" s="12">
        <f>AY351-'Surv-rate CEA'!AN349*UPD</f>
        <v>2.2429223099153586E-4</v>
      </c>
      <c r="BB351" s="12">
        <f t="shared" si="161"/>
        <v>1.2473953277517287E-4</v>
      </c>
    </row>
    <row r="352" spans="1:54">
      <c r="A352" s="12">
        <v>347</v>
      </c>
      <c r="B352" s="12">
        <f t="shared" si="162"/>
        <v>19.906849315068492</v>
      </c>
      <c r="C352" s="12">
        <f>'Surv-rate CEA'!D350*Parameter!$D$57+'Surv-rate CEA'!E350*Parameter!$D$58</f>
        <v>1.2424456374329675E-2</v>
      </c>
      <c r="D352" s="12">
        <f t="shared" si="136"/>
        <v>6.8980874795110609E-3</v>
      </c>
      <c r="E352" s="12">
        <f>C352-'Surv-rate CEA'!E350*Parameter!$D$58</f>
        <v>2.0750117257769922E-4</v>
      </c>
      <c r="F352" s="12">
        <f t="shared" si="137"/>
        <v>1.1520514036327933E-4</v>
      </c>
      <c r="G352" s="12">
        <f>'Surv-rate CEA'!G350*Parameter!$D$57+'Surv-rate CEA'!H350*Parameter!$D$58</f>
        <v>4.0304244051816108E-3</v>
      </c>
      <c r="H352" s="12">
        <f t="shared" si="138"/>
        <v>2.2377011346702944E-3</v>
      </c>
      <c r="I352" s="12">
        <f>G352-'Surv-rate CEA'!H350*Parameter!$D$58</f>
        <v>8.761828467819012E-6</v>
      </c>
      <c r="J352" s="12">
        <f t="shared" si="139"/>
        <v>4.8645878282740366E-6</v>
      </c>
      <c r="K352" s="12">
        <f>'Surv-rate CEA'!K350*Parameter!$D$57+'Surv-rate CEA'!J350*Parameter!$D$58</f>
        <v>1.123493678393761E-2</v>
      </c>
      <c r="L352" s="12">
        <f t="shared" si="140"/>
        <v>6.2376633976920825E-3</v>
      </c>
      <c r="M352" s="12">
        <f>K352-'Surv-rate CEA'!J350*Parameter!$D$58</f>
        <v>5.1252333493852914E-4</v>
      </c>
      <c r="N352" s="12">
        <f t="shared" si="141"/>
        <v>2.8455416423702205E-4</v>
      </c>
      <c r="O352" s="12">
        <f>'Surv-rate CEA'!N350*Parameter!$D$57+'Surv-rate CEA'!M350*Parameter!$D$58</f>
        <v>4.0386926095103979E-3</v>
      </c>
      <c r="P352" s="12">
        <f t="shared" si="142"/>
        <v>2.2422916612124684E-3</v>
      </c>
      <c r="Q352" s="12">
        <f>O352-'Surv-rate CEA'!M350*Parameter!$D$58</f>
        <v>8.761828467819012E-6</v>
      </c>
      <c r="R352" s="12">
        <f t="shared" si="143"/>
        <v>4.8645878282740366E-6</v>
      </c>
      <c r="S352" s="12">
        <f>'Surv-rate CEA'!Q350*Parameter!$D$57+'Surv-rate CEA'!P350*Parameter!$D$58</f>
        <v>1.123493678393761E-2</v>
      </c>
      <c r="T352" s="12">
        <f t="shared" si="144"/>
        <v>6.2376633976920825E-3</v>
      </c>
      <c r="U352" s="12">
        <f>S352-'Surv-rate CEA'!P350*Parameter!$D$58</f>
        <v>5.1252333493852914E-4</v>
      </c>
      <c r="V352" s="12">
        <f t="shared" si="145"/>
        <v>2.8455416423702205E-4</v>
      </c>
      <c r="W352" s="12">
        <f>'Surv-rate CEA'!T350*UPFS+'Surv-rate CEA'!S350*UPD</f>
        <v>4.0304244051816108E-3</v>
      </c>
      <c r="X352" s="12">
        <f t="shared" si="146"/>
        <v>2.2377011346702944E-3</v>
      </c>
      <c r="Y352" s="12">
        <f>W352-'Surv-rate CEA'!S350*UPD</f>
        <v>8.761828467819012E-6</v>
      </c>
      <c r="Z352" s="12">
        <f t="shared" si="147"/>
        <v>4.8645878282740366E-6</v>
      </c>
      <c r="AA352" s="12">
        <f>'Surv-rate CEA'!W350*UPFS+'Surv-rate CEA'!V350*UPD</f>
        <v>1.3877134477062014E-2</v>
      </c>
      <c r="AB352" s="12">
        <f t="shared" si="148"/>
        <v>7.7046177879857014E-3</v>
      </c>
      <c r="AC352" s="12">
        <f>AA352-'Surv-rate CEA'!V350*UPD</f>
        <v>4.7502927275519351E-3</v>
      </c>
      <c r="AD352" s="12">
        <f t="shared" si="149"/>
        <v>2.6373737249092595E-3</v>
      </c>
      <c r="AE352" s="12">
        <f>'Surv-rate CEA'!Z350*UPFS+'Surv-rate CEA'!Y350*UPD</f>
        <v>1.123493678393761E-2</v>
      </c>
      <c r="AF352" s="12">
        <f t="shared" si="150"/>
        <v>6.2376633976920825E-3</v>
      </c>
      <c r="AG352" s="12">
        <f>AE352-'Surv-rate CEA'!Y350*UPD</f>
        <v>5.1252333493852914E-4</v>
      </c>
      <c r="AH352" s="12">
        <f t="shared" si="151"/>
        <v>2.8455416423702205E-4</v>
      </c>
      <c r="AI352" s="12">
        <f>'Surv-rate CEA'!AC350*UPFS+'Surv-rate CEA'!AB350*UPD</f>
        <v>5.1635501380220897E-3</v>
      </c>
      <c r="AJ352" s="12">
        <f t="shared" si="152"/>
        <v>2.8668152137835074E-3</v>
      </c>
      <c r="AK352" s="12">
        <f>AI352-'Surv-rate CEA'!AB350*UPD</f>
        <v>2.220611255862228E-4</v>
      </c>
      <c r="AL352" s="12">
        <f t="shared" si="153"/>
        <v>1.2328886061021728E-4</v>
      </c>
      <c r="AM352" s="12">
        <f>'Surv-rate CEA'!AF350*UPFS+'Surv-rate CEA'!AE350*UPD</f>
        <v>3.8390435502899438E-2</v>
      </c>
      <c r="AN352" s="12">
        <f t="shared" si="154"/>
        <v>2.1314460327026996E-2</v>
      </c>
      <c r="AO352" s="12">
        <f>AM352-'Surv-rate CEA'!AE350*UPD</f>
        <v>2.7926286146687379E-3</v>
      </c>
      <c r="AP352" s="12">
        <f t="shared" si="155"/>
        <v>1.5504739926949166E-3</v>
      </c>
      <c r="AQ352" s="42">
        <f>'Surv-rate CEA'!AI350*UPFS+'Surv-rate CEA'!AH350*UPD</f>
        <v>4.0304244051816108E-3</v>
      </c>
      <c r="AR352" s="12">
        <f t="shared" si="156"/>
        <v>2.2377011346702944E-3</v>
      </c>
      <c r="AS352" s="42">
        <f>AQ352-'Surv-rate CEA'!AH350*UPD</f>
        <v>8.761828467819012E-6</v>
      </c>
      <c r="AT352" s="12">
        <f t="shared" si="157"/>
        <v>4.8645878282740366E-6</v>
      </c>
      <c r="AU352" s="12">
        <f>'Surv-rate CEA'!AL350*UPFS+'Surv-rate CEA'!AK350*UPD</f>
        <v>1.1082546857197386E-2</v>
      </c>
      <c r="AV352" s="12">
        <f t="shared" si="158"/>
        <v>6.1530561509861225E-3</v>
      </c>
      <c r="AW352" s="12">
        <f>AU352-'Surv-rate CEA'!AK350*UPD</f>
        <v>7.7231222235388851E-3</v>
      </c>
      <c r="AX352" s="12">
        <f t="shared" si="159"/>
        <v>4.287895671878158E-3</v>
      </c>
      <c r="AY352" s="12">
        <f>'Surv-rate CEA'!AO350*UPFS+'Surv-rate CEA'!AN350*UPD</f>
        <v>5.1635501380220897E-3</v>
      </c>
      <c r="AZ352" s="12">
        <f t="shared" si="160"/>
        <v>2.8668152137835074E-3</v>
      </c>
      <c r="BA352" s="12">
        <f>AY352-'Surv-rate CEA'!AN350*UPD</f>
        <v>2.220611255862228E-4</v>
      </c>
      <c r="BB352" s="12">
        <f t="shared" si="161"/>
        <v>1.2328886061021728E-4</v>
      </c>
    </row>
    <row r="353" spans="1:54">
      <c r="A353" s="12">
        <v>348</v>
      </c>
      <c r="B353" s="12">
        <f t="shared" si="162"/>
        <v>19.964383561643835</v>
      </c>
      <c r="C353" s="12">
        <f>'Surv-rate CEA'!D351*Parameter!$D$57+'Surv-rate CEA'!E351*Parameter!$D$58</f>
        <v>1.2358657772282599E-2</v>
      </c>
      <c r="D353" s="12">
        <f t="shared" si="136"/>
        <v>6.8498967973767274E-3</v>
      </c>
      <c r="E353" s="12">
        <f>C353-'Surv-rate CEA'!E351*Parameter!$D$58</f>
        <v>2.0542439649035536E-4</v>
      </c>
      <c r="F353" s="12">
        <f t="shared" si="137"/>
        <v>1.1385831224958657E-4</v>
      </c>
      <c r="G353" s="12">
        <f>'Surv-rate CEA'!G351*Parameter!$D$57+'Surv-rate CEA'!H351*Parameter!$D$58</f>
        <v>4.0030992662365766E-3</v>
      </c>
      <c r="H353" s="12">
        <f t="shared" si="138"/>
        <v>2.2187536339806366E-3</v>
      </c>
      <c r="I353" s="12">
        <f>G353-'Surv-rate CEA'!H351*Parameter!$D$58</f>
        <v>8.6402704434530853E-6</v>
      </c>
      <c r="J353" s="12">
        <f t="shared" si="139"/>
        <v>4.7889473055735277E-6</v>
      </c>
      <c r="K353" s="12">
        <f>'Surv-rate CEA'!K351*Parameter!$D$57+'Surv-rate CEA'!J351*Parameter!$D$58</f>
        <v>1.1173867092179041E-2</v>
      </c>
      <c r="L353" s="12">
        <f t="shared" si="140"/>
        <v>6.193215947826492E-3</v>
      </c>
      <c r="M353" s="12">
        <f>K353-'Surv-rate CEA'!J351*Parameter!$D$58</f>
        <v>5.0796115350865666E-4</v>
      </c>
      <c r="N353" s="12">
        <f t="shared" si="141"/>
        <v>2.8154202039758301E-4</v>
      </c>
      <c r="O353" s="12">
        <f>'Surv-rate CEA'!N351*Parameter!$D$57+'Surv-rate CEA'!M351*Parameter!$D$58</f>
        <v>4.0112527608803985E-3</v>
      </c>
      <c r="P353" s="12">
        <f t="shared" si="142"/>
        <v>2.2232727814380086E-3</v>
      </c>
      <c r="Q353" s="12">
        <f>O353-'Surv-rate CEA'!M351*Parameter!$D$58</f>
        <v>8.6402704434530853E-6</v>
      </c>
      <c r="R353" s="12">
        <f t="shared" si="143"/>
        <v>4.7889473055735277E-6</v>
      </c>
      <c r="S353" s="12">
        <f>'Surv-rate CEA'!Q351*Parameter!$D$57+'Surv-rate CEA'!P351*Parameter!$D$58</f>
        <v>1.1173867092179041E-2</v>
      </c>
      <c r="T353" s="12">
        <f t="shared" si="144"/>
        <v>6.193215947826492E-3</v>
      </c>
      <c r="U353" s="12">
        <f>S353-'Surv-rate CEA'!P351*Parameter!$D$58</f>
        <v>5.0796115350865666E-4</v>
      </c>
      <c r="V353" s="12">
        <f t="shared" si="145"/>
        <v>2.8154202039758301E-4</v>
      </c>
      <c r="W353" s="12">
        <f>'Surv-rate CEA'!T351*UPFS+'Surv-rate CEA'!S351*UPD</f>
        <v>4.0030992662365766E-3</v>
      </c>
      <c r="X353" s="12">
        <f t="shared" si="146"/>
        <v>2.2187536339806366E-3</v>
      </c>
      <c r="Y353" s="12">
        <f>W353-'Surv-rate CEA'!S351*UPD</f>
        <v>8.6402704434530853E-6</v>
      </c>
      <c r="Z353" s="12">
        <f t="shared" si="147"/>
        <v>4.7889473055735277E-6</v>
      </c>
      <c r="AA353" s="12">
        <f>'Surv-rate CEA'!W351*UPFS+'Surv-rate CEA'!V351*UPD</f>
        <v>1.3805126701458824E-2</v>
      </c>
      <c r="AB353" s="12">
        <f t="shared" si="148"/>
        <v>7.6516151609752987E-3</v>
      </c>
      <c r="AC353" s="12">
        <f>AA353-'Surv-rate CEA'!V351*UPD</f>
        <v>4.7209838004552748E-3</v>
      </c>
      <c r="AD353" s="12">
        <f t="shared" si="149"/>
        <v>2.6166475689401053E-3</v>
      </c>
      <c r="AE353" s="12">
        <f>'Surv-rate CEA'!Z351*UPFS+'Surv-rate CEA'!Y351*UPD</f>
        <v>1.1173867092179041E-2</v>
      </c>
      <c r="AF353" s="12">
        <f t="shared" si="150"/>
        <v>6.193215947826492E-3</v>
      </c>
      <c r="AG353" s="12">
        <f>AE353-'Surv-rate CEA'!Y351*UPD</f>
        <v>5.0796115350865666E-4</v>
      </c>
      <c r="AH353" s="12">
        <f t="shared" si="151"/>
        <v>2.8154202039758301E-4</v>
      </c>
      <c r="AI353" s="12">
        <f>'Surv-rate CEA'!AC351*UPFS+'Surv-rate CEA'!AB351*UPD</f>
        <v>5.1301784956997026E-3</v>
      </c>
      <c r="AJ353" s="12">
        <f t="shared" si="152"/>
        <v>2.8434473949490958E-3</v>
      </c>
      <c r="AK353" s="12">
        <f>AI353-'Surv-rate CEA'!AB351*UPD</f>
        <v>2.1985705477420205E-4</v>
      </c>
      <c r="AL353" s="12">
        <f t="shared" si="153"/>
        <v>1.2185774241245406E-4</v>
      </c>
      <c r="AM353" s="12">
        <f>'Surv-rate CEA'!AF351*UPFS+'Surv-rate CEA'!AE351*UPD</f>
        <v>3.8244006187926838E-2</v>
      </c>
      <c r="AN353" s="12">
        <f t="shared" si="154"/>
        <v>2.1197083075887403E-2</v>
      </c>
      <c r="AO353" s="12">
        <f>AM353-'Surv-rate CEA'!AE351*UPD</f>
        <v>2.7735765232879128E-3</v>
      </c>
      <c r="AP353" s="12">
        <f t="shared" si="155"/>
        <v>1.5372796378226889E-3</v>
      </c>
      <c r="AQ353" s="42">
        <f>'Surv-rate CEA'!AI351*UPFS+'Surv-rate CEA'!AH351*UPD</f>
        <v>4.0030992662365766E-3</v>
      </c>
      <c r="AR353" s="12">
        <f t="shared" si="156"/>
        <v>2.2187536339806366E-3</v>
      </c>
      <c r="AS353" s="42">
        <f>AQ353-'Surv-rate CEA'!AH351*UPD</f>
        <v>8.6402704434530853E-6</v>
      </c>
      <c r="AT353" s="12">
        <f t="shared" si="157"/>
        <v>4.7889473055735277E-6</v>
      </c>
      <c r="AU353" s="12">
        <f>'Surv-rate CEA'!AL351*UPFS+'Surv-rate CEA'!AK351*UPD</f>
        <v>1.102162070225109E-2</v>
      </c>
      <c r="AV353" s="12">
        <f t="shared" si="158"/>
        <v>6.1088320221611547E-3</v>
      </c>
      <c r="AW353" s="12">
        <f>AU353-'Surv-rate CEA'!AK351*UPD</f>
        <v>7.6800835337365765E-3</v>
      </c>
      <c r="AX353" s="12">
        <f t="shared" si="159"/>
        <v>4.2567551080922479E-3</v>
      </c>
      <c r="AY353" s="12">
        <f>'Surv-rate CEA'!AO351*UPFS+'Surv-rate CEA'!AN351*UPD</f>
        <v>5.1301784956997026E-3</v>
      </c>
      <c r="AZ353" s="12">
        <f t="shared" si="160"/>
        <v>2.8434473949490958E-3</v>
      </c>
      <c r="BA353" s="12">
        <f>AY353-'Surv-rate CEA'!AN351*UPD</f>
        <v>2.1985705477420205E-4</v>
      </c>
      <c r="BB353" s="12">
        <f t="shared" si="161"/>
        <v>1.2185774241245406E-4</v>
      </c>
    </row>
    <row r="354" spans="1:54">
      <c r="A354" s="12">
        <v>349</v>
      </c>
      <c r="B354" s="12">
        <f t="shared" si="162"/>
        <v>20.021917808219179</v>
      </c>
      <c r="C354" s="12">
        <f>'Surv-rate CEA'!D352*Parameter!$D$57+'Surv-rate CEA'!E352*Parameter!$D$58</f>
        <v>1.2293345309606374E-2</v>
      </c>
      <c r="D354" s="12">
        <f t="shared" si="136"/>
        <v>6.8021189588644429E-3</v>
      </c>
      <c r="E354" s="12">
        <f>C354-'Surv-rate CEA'!E352*Parameter!$D$58</f>
        <v>2.0337289954159947E-4</v>
      </c>
      <c r="F354" s="12">
        <f t="shared" si="137"/>
        <v>1.1252971594397052E-4</v>
      </c>
      <c r="G354" s="12">
        <f>'Surv-rate CEA'!G352*Parameter!$D$57+'Surv-rate CEA'!H352*Parameter!$D$58</f>
        <v>3.9760163449431979E-3</v>
      </c>
      <c r="H354" s="12">
        <f t="shared" si="138"/>
        <v>2.1999980867338878E-3</v>
      </c>
      <c r="I354" s="12">
        <f>G354-'Surv-rate CEA'!H352*Parameter!$D$58</f>
        <v>8.5206603533784578E-6</v>
      </c>
      <c r="J354" s="12">
        <f t="shared" si="139"/>
        <v>4.7146276194218462E-6</v>
      </c>
      <c r="K354" s="12">
        <f>'Surv-rate CEA'!K352*Parameter!$D$57+'Surv-rate CEA'!J352*Parameter!$D$58</f>
        <v>1.1113257231594325E-2</v>
      </c>
      <c r="L354" s="12">
        <f t="shared" si="140"/>
        <v>6.1491559706448691E-3</v>
      </c>
      <c r="M354" s="12">
        <f>K354-'Surv-rate CEA'!J352*Parameter!$D$58</f>
        <v>5.0344947012445455E-4</v>
      </c>
      <c r="N354" s="12">
        <f t="shared" si="141"/>
        <v>2.7856723286604417E-4</v>
      </c>
      <c r="O354" s="12">
        <f>'Surv-rate CEA'!N352*Parameter!$D$57+'Surv-rate CEA'!M352*Parameter!$D$58</f>
        <v>3.9840569680935694E-3</v>
      </c>
      <c r="P354" s="12">
        <f t="shared" si="142"/>
        <v>2.2044471015296801E-3</v>
      </c>
      <c r="Q354" s="12">
        <f>O354-'Surv-rate CEA'!M352*Parameter!$D$58</f>
        <v>8.5206603533784578E-6</v>
      </c>
      <c r="R354" s="12">
        <f t="shared" si="143"/>
        <v>4.7146276194218462E-6</v>
      </c>
      <c r="S354" s="12">
        <f>'Surv-rate CEA'!Q352*Parameter!$D$57+'Surv-rate CEA'!P352*Parameter!$D$58</f>
        <v>1.1113257231594325E-2</v>
      </c>
      <c r="T354" s="12">
        <f t="shared" si="144"/>
        <v>6.1491559706448691E-3</v>
      </c>
      <c r="U354" s="12">
        <f>S354-'Surv-rate CEA'!P352*Parameter!$D$58</f>
        <v>5.0344947012445455E-4</v>
      </c>
      <c r="V354" s="12">
        <f t="shared" si="145"/>
        <v>2.7856723286604417E-4</v>
      </c>
      <c r="W354" s="12">
        <f>'Surv-rate CEA'!T352*UPFS+'Surv-rate CEA'!S352*UPD</f>
        <v>3.9760163449431979E-3</v>
      </c>
      <c r="X354" s="12">
        <f t="shared" si="146"/>
        <v>2.1999980867338878E-3</v>
      </c>
      <c r="Y354" s="12">
        <f>W354-'Surv-rate CEA'!S352*UPD</f>
        <v>8.5206603533784578E-6</v>
      </c>
      <c r="Z354" s="12">
        <f t="shared" si="147"/>
        <v>4.7146276194218462E-6</v>
      </c>
      <c r="AA354" s="12">
        <f>'Surv-rate CEA'!W352*UPFS+'Surv-rate CEA'!V352*UPD</f>
        <v>1.3733643380673259E-2</v>
      </c>
      <c r="AB354" s="12">
        <f t="shared" si="148"/>
        <v>7.5990606024026125E-3</v>
      </c>
      <c r="AC354" s="12">
        <f>AA354-'Surv-rate CEA'!V352*UPD</f>
        <v>4.6919194947304503E-3</v>
      </c>
      <c r="AD354" s="12">
        <f t="shared" si="149"/>
        <v>2.5961195870445762E-3</v>
      </c>
      <c r="AE354" s="12">
        <f>'Surv-rate CEA'!Z352*UPFS+'Surv-rate CEA'!Y352*UPD</f>
        <v>1.1113257231594325E-2</v>
      </c>
      <c r="AF354" s="12">
        <f t="shared" si="150"/>
        <v>6.1491559706448691E-3</v>
      </c>
      <c r="AG354" s="12">
        <f>AE354-'Surv-rate CEA'!Y352*UPD</f>
        <v>5.0344947012445455E-4</v>
      </c>
      <c r="AH354" s="12">
        <f t="shared" si="151"/>
        <v>2.7856723286604417E-4</v>
      </c>
      <c r="AI354" s="12">
        <f>'Surv-rate CEA'!AC352*UPFS+'Surv-rate CEA'!AB352*UPD</f>
        <v>5.097092260431868E-3</v>
      </c>
      <c r="AJ354" s="12">
        <f t="shared" si="152"/>
        <v>2.8203086325633343E-3</v>
      </c>
      <c r="AK354" s="12">
        <f>AI354-'Surv-rate CEA'!AB352*UPD</f>
        <v>2.1767963025635419E-4</v>
      </c>
      <c r="AL354" s="12">
        <f t="shared" si="153"/>
        <v>1.2044587560460868E-4</v>
      </c>
      <c r="AM354" s="12">
        <f>'Surv-rate CEA'!AF352*UPFS+'Surv-rate CEA'!AE352*UPD</f>
        <v>3.8098443379779766E-2</v>
      </c>
      <c r="AN354" s="12">
        <f t="shared" si="154"/>
        <v>2.1080522631566862E-2</v>
      </c>
      <c r="AO354" s="12">
        <f>AM354-'Surv-rate CEA'!AE352*UPD</f>
        <v>2.7546958345484249E-3</v>
      </c>
      <c r="AP354" s="12">
        <f t="shared" si="155"/>
        <v>1.5242204859766298E-3</v>
      </c>
      <c r="AQ354" s="42">
        <f>'Surv-rate CEA'!AI352*UPFS+'Surv-rate CEA'!AH352*UPD</f>
        <v>3.9760163449431979E-3</v>
      </c>
      <c r="AR354" s="12">
        <f t="shared" si="156"/>
        <v>2.1999980867338878E-3</v>
      </c>
      <c r="AS354" s="42">
        <f>AQ354-'Surv-rate CEA'!AH352*UPD</f>
        <v>8.5206603533784578E-6</v>
      </c>
      <c r="AT354" s="12">
        <f t="shared" si="157"/>
        <v>4.7146276194218462E-6</v>
      </c>
      <c r="AU354" s="12">
        <f>'Surv-rate CEA'!AL352*UPFS+'Surv-rate CEA'!AK352*UPD</f>
        <v>1.0961156904584816E-2</v>
      </c>
      <c r="AV354" s="12">
        <f t="shared" si="158"/>
        <v>6.0649962491089917E-3</v>
      </c>
      <c r="AW354" s="12">
        <f>AU354-'Surv-rate CEA'!AK352*UPD</f>
        <v>7.6373784392470738E-3</v>
      </c>
      <c r="AX354" s="12">
        <f t="shared" si="159"/>
        <v>4.2258925759638064E-3</v>
      </c>
      <c r="AY354" s="12">
        <f>'Surv-rate CEA'!AO352*UPFS+'Surv-rate CEA'!AN352*UPD</f>
        <v>5.097092260431868E-3</v>
      </c>
      <c r="AZ354" s="12">
        <f t="shared" si="160"/>
        <v>2.8203086325633343E-3</v>
      </c>
      <c r="BA354" s="12">
        <f>AY354-'Surv-rate CEA'!AN352*UPD</f>
        <v>2.1767963025635419E-4</v>
      </c>
      <c r="BB354" s="12">
        <f t="shared" si="161"/>
        <v>1.2044587560460868E-4</v>
      </c>
    </row>
  </sheetData>
  <mergeCells count="49">
    <mergeCell ref="AM2:AP2"/>
    <mergeCell ref="W3:X3"/>
    <mergeCell ref="AU1:BB1"/>
    <mergeCell ref="C2:F2"/>
    <mergeCell ref="G2:J2"/>
    <mergeCell ref="K2:N2"/>
    <mergeCell ref="O2:R2"/>
    <mergeCell ref="S2:V2"/>
    <mergeCell ref="W2:Z2"/>
    <mergeCell ref="AA2:AD2"/>
    <mergeCell ref="AE2:AH2"/>
    <mergeCell ref="AI2:AL2"/>
    <mergeCell ref="C1:J1"/>
    <mergeCell ref="K1:R1"/>
    <mergeCell ref="S1:Z1"/>
    <mergeCell ref="AA1:AL1"/>
    <mergeCell ref="AM1:AT1"/>
    <mergeCell ref="AK3:AL3"/>
    <mergeCell ref="AU2:AX2"/>
    <mergeCell ref="AY2:BB2"/>
    <mergeCell ref="A3:A4"/>
    <mergeCell ref="B3:B4"/>
    <mergeCell ref="C3:D3"/>
    <mergeCell ref="E3:F3"/>
    <mergeCell ref="G3:H3"/>
    <mergeCell ref="I3:J3"/>
    <mergeCell ref="K3:L3"/>
    <mergeCell ref="M3:N3"/>
    <mergeCell ref="A1:B2"/>
    <mergeCell ref="AQ2:AT2"/>
    <mergeCell ref="Q3:R3"/>
    <mergeCell ref="S3:T3"/>
    <mergeCell ref="U3:V3"/>
    <mergeCell ref="O3:P3"/>
    <mergeCell ref="Y3:Z3"/>
    <mergeCell ref="AY3:AZ3"/>
    <mergeCell ref="BA3:BB3"/>
    <mergeCell ref="A5:B5"/>
    <mergeCell ref="AM3:AN3"/>
    <mergeCell ref="AO3:AP3"/>
    <mergeCell ref="AQ3:AR3"/>
    <mergeCell ref="AS3:AT3"/>
    <mergeCell ref="AU3:AV3"/>
    <mergeCell ref="AW3:AX3"/>
    <mergeCell ref="AA3:AB3"/>
    <mergeCell ref="AC3:AD3"/>
    <mergeCell ref="AE3:AF3"/>
    <mergeCell ref="AG3:AH3"/>
    <mergeCell ref="AI3:AJ3"/>
  </mergeCells>
  <phoneticPr fontId="5"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64867-FCC2-45F3-85C1-136C440330C9}">
  <sheetPr codeName="Sheet9"/>
  <dimension ref="A1:BJ28"/>
  <sheetViews>
    <sheetView topLeftCell="A13" workbookViewId="0">
      <selection activeCell="G31" sqref="G31"/>
    </sheetView>
  </sheetViews>
  <sheetFormatPr defaultRowHeight="14.4"/>
  <cols>
    <col min="1" max="1" width="11.88671875" style="26" customWidth="1"/>
    <col min="2" max="16384" width="8.88671875" style="26"/>
  </cols>
  <sheetData>
    <row r="1" spans="1:62">
      <c r="A1" s="138" t="s">
        <v>277</v>
      </c>
      <c r="B1" s="138"/>
      <c r="C1" s="95" t="s">
        <v>321</v>
      </c>
    </row>
    <row r="2" spans="1:62" s="41" customFormat="1" ht="14.4" customHeight="1">
      <c r="A2" s="104" t="s">
        <v>162</v>
      </c>
      <c r="B2" s="104"/>
      <c r="C2" s="104" t="s">
        <v>315</v>
      </c>
      <c r="D2" s="104"/>
      <c r="E2" s="104"/>
      <c r="F2" s="104"/>
      <c r="G2" s="104" t="s">
        <v>318</v>
      </c>
      <c r="H2" s="104"/>
      <c r="I2" s="104"/>
      <c r="J2" s="104"/>
      <c r="K2" s="104" t="s">
        <v>317</v>
      </c>
      <c r="L2" s="104"/>
      <c r="M2" s="104"/>
      <c r="N2" s="104"/>
      <c r="O2" s="104" t="s">
        <v>316</v>
      </c>
      <c r="P2" s="104"/>
      <c r="Q2" s="104"/>
      <c r="R2" s="104"/>
      <c r="S2" s="104"/>
      <c r="T2" s="104"/>
      <c r="U2" s="104" t="s">
        <v>320</v>
      </c>
      <c r="V2" s="104"/>
      <c r="W2" s="104"/>
      <c r="X2" s="104"/>
      <c r="Y2" s="104" t="s">
        <v>319</v>
      </c>
      <c r="Z2" s="104"/>
      <c r="AA2" s="104"/>
      <c r="AB2" s="104"/>
      <c r="AC2" s="85"/>
      <c r="AD2" s="85"/>
      <c r="AE2" s="85"/>
      <c r="AF2" s="85"/>
      <c r="AG2" s="85"/>
      <c r="AH2" s="85"/>
      <c r="AI2" s="85"/>
      <c r="AJ2" s="85"/>
      <c r="AK2" s="85"/>
      <c r="AL2" s="85"/>
      <c r="AM2" s="85"/>
      <c r="AN2" s="85"/>
      <c r="AO2" s="85"/>
      <c r="AP2" s="85"/>
      <c r="AQ2" s="85"/>
      <c r="AR2" s="85"/>
      <c r="AS2" s="85"/>
      <c r="AT2" s="85"/>
      <c r="AU2" s="85"/>
      <c r="AV2" s="85"/>
      <c r="AW2" s="85"/>
      <c r="AX2" s="85"/>
      <c r="AY2" s="85"/>
      <c r="AZ2" s="85"/>
      <c r="BA2" s="85"/>
      <c r="BB2" s="85"/>
      <c r="BC2" s="85"/>
      <c r="BD2" s="85"/>
      <c r="BE2" s="85"/>
      <c r="BF2" s="85"/>
      <c r="BG2" s="85"/>
      <c r="BH2" s="85"/>
      <c r="BI2" s="85"/>
      <c r="BJ2" s="85"/>
    </row>
    <row r="3" spans="1:62" s="41" customFormat="1" ht="13.8">
      <c r="A3" s="104"/>
      <c r="B3" s="104"/>
      <c r="C3" s="104" t="s">
        <v>166</v>
      </c>
      <c r="D3" s="104"/>
      <c r="E3" s="104" t="s">
        <v>167</v>
      </c>
      <c r="F3" s="104"/>
      <c r="G3" s="104" t="s">
        <v>166</v>
      </c>
      <c r="H3" s="104"/>
      <c r="I3" s="104" t="s">
        <v>167</v>
      </c>
      <c r="J3" s="104"/>
      <c r="K3" s="104" t="s">
        <v>166</v>
      </c>
      <c r="L3" s="104"/>
      <c r="M3" s="104" t="s">
        <v>167</v>
      </c>
      <c r="N3" s="104"/>
      <c r="O3" s="104" t="s">
        <v>172</v>
      </c>
      <c r="P3" s="104"/>
      <c r="Q3" s="104" t="s">
        <v>174</v>
      </c>
      <c r="R3" s="104"/>
      <c r="S3" s="104" t="s">
        <v>176</v>
      </c>
      <c r="T3" s="104"/>
      <c r="U3" s="104" t="s">
        <v>166</v>
      </c>
      <c r="V3" s="104"/>
      <c r="W3" s="104" t="s">
        <v>167</v>
      </c>
      <c r="X3" s="104"/>
      <c r="Y3" s="104" t="s">
        <v>166</v>
      </c>
      <c r="Z3" s="104"/>
      <c r="AA3" s="104" t="s">
        <v>167</v>
      </c>
      <c r="AB3" s="104"/>
      <c r="AC3" s="85"/>
      <c r="AD3" s="85"/>
      <c r="AE3" s="85"/>
      <c r="AF3" s="85"/>
      <c r="AG3" s="85"/>
      <c r="AH3" s="85"/>
      <c r="AI3" s="85"/>
      <c r="AJ3" s="85"/>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row>
    <row r="4" spans="1:62" s="41" customFormat="1" ht="13.8">
      <c r="A4" s="41" t="s">
        <v>313</v>
      </c>
      <c r="B4" s="41" t="s">
        <v>164</v>
      </c>
      <c r="C4" s="41" t="s">
        <v>168</v>
      </c>
      <c r="D4" s="41" t="s">
        <v>60</v>
      </c>
      <c r="E4" s="41" t="s">
        <v>168</v>
      </c>
      <c r="F4" s="41" t="s">
        <v>60</v>
      </c>
      <c r="G4" s="41" t="s">
        <v>168</v>
      </c>
      <c r="H4" s="41" t="s">
        <v>60</v>
      </c>
      <c r="I4" s="41" t="s">
        <v>168</v>
      </c>
      <c r="J4" s="41" t="s">
        <v>60</v>
      </c>
      <c r="K4" s="41" t="s">
        <v>168</v>
      </c>
      <c r="L4" s="41" t="s">
        <v>60</v>
      </c>
      <c r="M4" s="41" t="s">
        <v>168</v>
      </c>
      <c r="N4" s="41" t="s">
        <v>60</v>
      </c>
      <c r="O4" s="41" t="s">
        <v>168</v>
      </c>
      <c r="P4" s="41" t="s">
        <v>60</v>
      </c>
      <c r="Q4" s="41" t="s">
        <v>168</v>
      </c>
      <c r="R4" s="41" t="s">
        <v>60</v>
      </c>
      <c r="S4" s="41" t="s">
        <v>168</v>
      </c>
      <c r="T4" s="41" t="s">
        <v>60</v>
      </c>
      <c r="U4" s="41" t="s">
        <v>168</v>
      </c>
      <c r="V4" s="41" t="s">
        <v>60</v>
      </c>
      <c r="W4" s="41" t="s">
        <v>168</v>
      </c>
      <c r="X4" s="41" t="s">
        <v>60</v>
      </c>
      <c r="Y4" s="41" t="s">
        <v>168</v>
      </c>
      <c r="Z4" s="41" t="s">
        <v>60</v>
      </c>
      <c r="AA4" s="41" t="s">
        <v>168</v>
      </c>
      <c r="AB4" s="41" t="s">
        <v>60</v>
      </c>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row>
    <row r="5" spans="1:62">
      <c r="A5" s="41">
        <v>1</v>
      </c>
      <c r="B5" s="41">
        <v>18</v>
      </c>
      <c r="C5" s="41">
        <f>SUM('TOTAL COST'!D6:D23)</f>
        <v>196407.98390207533</v>
      </c>
      <c r="D5" s="41">
        <f>SUM('TOTAL COST'!F6:F23)</f>
        <v>186061.9772524914</v>
      </c>
      <c r="E5" s="41">
        <f>SUM('TOTAL COST'!H6:H23)</f>
        <v>90329.42813423292</v>
      </c>
      <c r="F5" s="41">
        <f>SUM('TOTAL COST'!J6:J23)</f>
        <v>66489.417483814585</v>
      </c>
      <c r="G5" s="41">
        <f>SUM('TOTAL COST'!L6:L23)</f>
        <v>160135.93205873965</v>
      </c>
      <c r="H5" s="41">
        <f>SUM('TOTAL COST'!N6:N23)</f>
        <v>150810.91105829465</v>
      </c>
      <c r="I5" s="41">
        <f>SUM('TOTAL COST'!P6:P23)</f>
        <v>118045.01236572476</v>
      </c>
      <c r="J5" s="41">
        <f>SUM('TOTAL COST'!R6:R23)</f>
        <v>55878.874310452724</v>
      </c>
      <c r="K5" s="41">
        <f>SUM('TOTAL COST'!T6:T23)</f>
        <v>199805.08225074888</v>
      </c>
      <c r="L5" s="41">
        <f>SUM('TOTAL COST'!V6:V23)</f>
        <v>190480.0612503039</v>
      </c>
      <c r="M5" s="41">
        <f>SUM('TOTAL COST'!X6:X23)</f>
        <v>90350.394816181652</v>
      </c>
      <c r="N5" s="41">
        <f>SUM('TOTAL COST'!Z6:Z23)</f>
        <v>66510.384165763302</v>
      </c>
      <c r="O5" s="41">
        <f>SUM('TOTAL COST'!AB6:AB23)</f>
        <v>230333.51581095922</v>
      </c>
      <c r="P5" s="41">
        <f>SUM('TOTAL COST'!AD6:AD23)</f>
        <v>223656.4511388338</v>
      </c>
      <c r="Q5" s="41">
        <f>SUM('TOTAL COST'!AF6:AF23)</f>
        <v>125778.78200038495</v>
      </c>
      <c r="R5" s="41">
        <f>SUM('TOTAL COST'!AH6:AH23)</f>
        <v>116453.76099994003</v>
      </c>
      <c r="S5" s="41">
        <f>SUM('TOTAL COST'!AJ6:AJ23)</f>
        <v>101475.58752785303</v>
      </c>
      <c r="T5" s="41">
        <f>SUM('TOTAL COST'!AL6:AL23)</f>
        <v>84531.450272750692</v>
      </c>
      <c r="U5" s="41">
        <f>SUM('TOTAL COST'!AN6:AN23)</f>
        <v>225491.23656672487</v>
      </c>
      <c r="V5" s="41">
        <f>SUM('TOTAL COST'!AP6:AP23)</f>
        <v>220745.24841466386</v>
      </c>
      <c r="W5" s="41">
        <f>SUM('TOTAL COST'!AR6:AR23)</f>
        <v>90329.42813423292</v>
      </c>
      <c r="X5" s="41">
        <f>SUM('TOTAL COST'!AT6:AT23)</f>
        <v>66489.417483814585</v>
      </c>
      <c r="Y5" s="41">
        <f>SUM('TOTAL COST'!AV6:AV23)</f>
        <v>247581.30408250997</v>
      </c>
      <c r="Z5" s="41">
        <f>SUM('TOTAL COST'!AX6:AX23)</f>
        <v>241743.11044942084</v>
      </c>
      <c r="AA5" s="41">
        <f>SUM('TOTAL COST'!AZ6:AZ23)</f>
        <v>101597.3120871212</v>
      </c>
      <c r="AB5" s="41">
        <f>SUM('TOTAL COST'!BB6:BB23)</f>
        <v>84653.174832018878</v>
      </c>
    </row>
    <row r="6" spans="1:62">
      <c r="A6" s="41">
        <v>2</v>
      </c>
      <c r="B6" s="41">
        <v>35</v>
      </c>
      <c r="C6" s="41">
        <f>SUM('TOTAL COST'!D6:D40)</f>
        <v>252374.80793505054</v>
      </c>
      <c r="D6" s="41">
        <f>SUM('TOTAL COST'!F6:F40)</f>
        <v>232016.32040965697</v>
      </c>
      <c r="E6" s="41">
        <f>SUM('TOTAL COST'!H6:H40)</f>
        <v>122833.13032589368</v>
      </c>
      <c r="F6" s="41">
        <f>SUM('TOTAL COST'!J6:J40)</f>
        <v>76773.594477015868</v>
      </c>
      <c r="G6" s="41">
        <f>SUM('TOTAL COST'!L6:L40)</f>
        <v>202217.35704641257</v>
      </c>
      <c r="H6" s="41">
        <f>SUM('TOTAL COST'!N6:N40)</f>
        <v>184141.34174491841</v>
      </c>
      <c r="I6" s="41">
        <f>SUM('TOTAL COST'!P6:P40)</f>
        <v>152633.56122336217</v>
      </c>
      <c r="J6" s="41">
        <f>SUM('TOTAL COST'!R6:R40)</f>
        <v>61626.553667246873</v>
      </c>
      <c r="K6" s="41">
        <f>SUM('TOTAL COST'!T6:T40)</f>
        <v>264857.97282320115</v>
      </c>
      <c r="L6" s="41">
        <f>SUM('TOTAL COST'!V6:V40)</f>
        <v>246781.95752170708</v>
      </c>
      <c r="M6" s="41">
        <f>SUM('TOTAL COST'!X6:X40)</f>
        <v>122854.09700784241</v>
      </c>
      <c r="N6" s="41">
        <f>SUM('TOTAL COST'!Z6:Z40)</f>
        <v>76794.561158964585</v>
      </c>
      <c r="O6" s="41">
        <f>SUM('TOTAL COST'!AB6:AB40)</f>
        <v>329564.81649158045</v>
      </c>
      <c r="P6" s="41">
        <f>SUM('TOTAL COST'!AD6:AD40)</f>
        <v>317246.94511115423</v>
      </c>
      <c r="Q6" s="41">
        <f>SUM('TOTAL COST'!AF6:AF40)</f>
        <v>167860.20698805785</v>
      </c>
      <c r="R6" s="41">
        <f>SUM('TOTAL COST'!AH6:AH40)</f>
        <v>149784.19168656378</v>
      </c>
      <c r="S6" s="41">
        <f>SUM('TOTAL COST'!AJ6:AJ40)</f>
        <v>140262.30348555907</v>
      </c>
      <c r="T6" s="41">
        <f>SUM('TOTAL COST'!AL6:AL40)</f>
        <v>106277.98709851321</v>
      </c>
      <c r="U6" s="41">
        <f>SUM('TOTAL COST'!AN6:AN40)</f>
        <v>320016.69605823455</v>
      </c>
      <c r="V6" s="41">
        <f>SUM('TOTAL COST'!AP6:AP40)</f>
        <v>307734.97959712474</v>
      </c>
      <c r="W6" s="41">
        <f>SUM('TOTAL COST'!AR6:AR40)</f>
        <v>122833.13032589368</v>
      </c>
      <c r="X6" s="41">
        <f>SUM('TOTAL COST'!AT6:AT40)</f>
        <v>76773.594477015868</v>
      </c>
      <c r="Y6" s="41">
        <f>SUM('TOTAL COST'!AV6:AV40)</f>
        <v>361695.19652287744</v>
      </c>
      <c r="Z6" s="41">
        <f>SUM('TOTAL COST'!AX6:AX40)</f>
        <v>351839.91183451354</v>
      </c>
      <c r="AA6" s="41">
        <f>SUM('TOTAL COST'!AZ6:AZ40)</f>
        <v>140384.02804482725</v>
      </c>
      <c r="AB6" s="41">
        <f>SUM('TOTAL COST'!BB6:BB40)</f>
        <v>106399.7116577814</v>
      </c>
    </row>
    <row r="7" spans="1:62">
      <c r="A7" s="41">
        <v>5</v>
      </c>
      <c r="B7" s="41">
        <v>87</v>
      </c>
      <c r="C7" s="41">
        <f>SUM('TOTAL COST'!D6:D92)</f>
        <v>273383.02915426495</v>
      </c>
      <c r="D7" s="41">
        <f>SUM('TOTAL COST'!F6:F92)</f>
        <v>235639.8617246848</v>
      </c>
      <c r="E7" s="41">
        <f>SUM('TOTAL COST'!H6:H92)</f>
        <v>157505.86198914528</v>
      </c>
      <c r="F7" s="41">
        <f>SUM('TOTAL COST'!J6:J92)</f>
        <v>79777.96215169644</v>
      </c>
      <c r="G7" s="41">
        <f>SUM('TOTAL COST'!L6:L92)</f>
        <v>222527.30516815698</v>
      </c>
      <c r="H7" s="41">
        <f>SUM('TOTAL COST'!N6:N92)</f>
        <v>189192.01136506069</v>
      </c>
      <c r="I7" s="41">
        <f>SUM('TOTAL COST'!P6:P92)</f>
        <v>190657.85558223035</v>
      </c>
      <c r="J7" s="41">
        <f>SUM('TOTAL COST'!R6:R92)</f>
        <v>64630.921341927446</v>
      </c>
      <c r="K7" s="41">
        <f>SUM('TOTAL COST'!T6:T92)</f>
        <v>285167.92094494548</v>
      </c>
      <c r="L7" s="41">
        <f>SUM('TOTAL COST'!V6:V92)</f>
        <v>251832.62714184937</v>
      </c>
      <c r="M7" s="41">
        <f>SUM('TOTAL COST'!X6:X92)</f>
        <v>157526.828671094</v>
      </c>
      <c r="N7" s="41">
        <f>SUM('TOTAL COST'!Z6:Z92)</f>
        <v>79798.928833645157</v>
      </c>
      <c r="O7" s="41">
        <f>SUM('TOTAL COST'!AB6:AB92)</f>
        <v>351222.76779147098</v>
      </c>
      <c r="P7" s="41">
        <f>SUM('TOTAL COST'!AD6:AD92)</f>
        <v>328848.59228981426</v>
      </c>
      <c r="Q7" s="41">
        <f>SUM('TOTAL COST'!AF6:AF92)</f>
        <v>188170.15510980226</v>
      </c>
      <c r="R7" s="41">
        <f>SUM('TOTAL COST'!AH6:AH92)</f>
        <v>154834.86130670607</v>
      </c>
      <c r="S7" s="41">
        <f>SUM('TOTAL COST'!AJ6:AJ92)</f>
        <v>177378.96277634453</v>
      </c>
      <c r="T7" s="41">
        <f>SUM('TOTAL COST'!AL6:AL92)</f>
        <v>115730.110597191</v>
      </c>
      <c r="U7" s="41">
        <f>SUM('TOTAL COST'!AN6:AN92)</f>
        <v>348355.65364549833</v>
      </c>
      <c r="V7" s="41">
        <f>SUM('TOTAL COST'!AP6:AP92)</f>
        <v>317231.33838663989</v>
      </c>
      <c r="W7" s="41">
        <f>SUM('TOTAL COST'!AR6:AR92)</f>
        <v>157505.86198914528</v>
      </c>
      <c r="X7" s="41">
        <f>SUM('TOTAL COST'!AT6:AT92)</f>
        <v>79777.96215169644</v>
      </c>
      <c r="Y7" s="41">
        <f>SUM('TOTAL COST'!AV6:AV92)</f>
        <v>381665.07605506992</v>
      </c>
      <c r="Z7" s="41">
        <f>SUM('TOTAL COST'!AX6:AX92)</f>
        <v>365788.31032857607</v>
      </c>
      <c r="AA7" s="41">
        <f>SUM('TOTAL COST'!AZ6:AZ92)</f>
        <v>177500.68733561275</v>
      </c>
      <c r="AB7" s="41">
        <f>SUM('TOTAL COST'!BB6:BB92)</f>
        <v>115851.83515645919</v>
      </c>
    </row>
    <row r="8" spans="1:62">
      <c r="A8" s="41">
        <v>10</v>
      </c>
      <c r="B8" s="41">
        <v>174</v>
      </c>
      <c r="C8" s="41">
        <f>SUM('TOTAL COST'!D6:D179)</f>
        <v>285572.78511628165</v>
      </c>
      <c r="D8" s="41">
        <f>SUM('TOTAL COST'!F6:F179)</f>
        <v>236517.27081440072</v>
      </c>
      <c r="E8" s="41">
        <f>SUM('TOTAL COST'!H6:H179)</f>
        <v>173407.23246415146</v>
      </c>
      <c r="F8" s="41">
        <f>SUM('TOTAL COST'!J6:J179)</f>
        <v>80136.734002339828</v>
      </c>
      <c r="G8" s="41">
        <f>SUM('TOTAL COST'!L6:L179)</f>
        <v>234031.95623475072</v>
      </c>
      <c r="H8" s="41">
        <f>SUM('TOTAL COST'!N6:N179)</f>
        <v>190688.49871485258</v>
      </c>
      <c r="I8" s="41">
        <f>SUM('TOTAL COST'!P6:P179)</f>
        <v>206941.58159073474</v>
      </c>
      <c r="J8" s="41">
        <f>SUM('TOTAL COST'!R6:R179)</f>
        <v>64989.693192570856</v>
      </c>
      <c r="K8" s="41">
        <f>SUM('TOTAL COST'!T6:T179)</f>
        <v>296672.57201153942</v>
      </c>
      <c r="L8" s="41">
        <f>SUM('TOTAL COST'!V6:V179)</f>
        <v>253329.11449164126</v>
      </c>
      <c r="M8" s="41">
        <f>SUM('TOTAL COST'!X6:X179)</f>
        <v>173428.19914610017</v>
      </c>
      <c r="N8" s="41">
        <f>SUM('TOTAL COST'!Z6:Z179)</f>
        <v>80157.700684288546</v>
      </c>
      <c r="O8" s="41">
        <f>SUM('TOTAL COST'!AB6:AB179)</f>
        <v>364064.44599467621</v>
      </c>
      <c r="P8" s="41">
        <f>SUM('TOTAL COST'!AD6:AD179)</f>
        <v>334498.02646194352</v>
      </c>
      <c r="Q8" s="41">
        <f>SUM('TOTAL COST'!AF6:AF179)</f>
        <v>199674.806176396</v>
      </c>
      <c r="R8" s="41">
        <f>SUM('TOTAL COST'!AH6:AH179)</f>
        <v>156331.34865649795</v>
      </c>
      <c r="S8" s="41">
        <f>SUM('TOTAL COST'!AJ6:AJ179)</f>
        <v>195381.67201467478</v>
      </c>
      <c r="T8" s="41">
        <f>SUM('TOTAL COST'!AL6:AL179)</f>
        <v>118053.77431523667</v>
      </c>
      <c r="U8" s="41">
        <f>SUM('TOTAL COST'!AN6:AN179)</f>
        <v>370393.25255913561</v>
      </c>
      <c r="V8" s="41">
        <f>SUM('TOTAL COST'!AP6:AP179)</f>
        <v>321338.82691253838</v>
      </c>
      <c r="W8" s="41">
        <f>SUM('TOTAL COST'!AR6:AR179)</f>
        <v>173407.23246415146</v>
      </c>
      <c r="X8" s="41">
        <f>SUM('TOTAL COST'!AT6:AT179)</f>
        <v>80136.734002339828</v>
      </c>
      <c r="Y8" s="41">
        <f>SUM('TOTAL COST'!AV6:AV179)</f>
        <v>392841.94807246543</v>
      </c>
      <c r="Z8" s="41">
        <f>SUM('TOTAL COST'!AX6:AX179)</f>
        <v>373358.22807517345</v>
      </c>
      <c r="AA8" s="41">
        <f>SUM('TOTAL COST'!AZ6:AZ179)</f>
        <v>195503.396573943</v>
      </c>
      <c r="AB8" s="41">
        <f>SUM('TOTAL COST'!BB6:BB179)</f>
        <v>118175.49887450486</v>
      </c>
    </row>
    <row r="9" spans="1:62">
      <c r="A9" s="41">
        <v>20</v>
      </c>
      <c r="B9" s="41">
        <v>349</v>
      </c>
      <c r="C9" s="41">
        <f>'TOTAL COST'!D5</f>
        <v>292477.64765759197</v>
      </c>
      <c r="D9" s="41">
        <f>'TOTAL COST'!F5</f>
        <v>236716.52293032935</v>
      </c>
      <c r="E9" s="41">
        <f>'TOTAL COST'!H5</f>
        <v>180281.92287286822</v>
      </c>
      <c r="F9" s="41">
        <f>'TOTAL COST'!J5</f>
        <v>80175.809029388256</v>
      </c>
      <c r="G9" s="41">
        <f>'TOTAL COST'!L5</f>
        <v>240379.42553248859</v>
      </c>
      <c r="H9" s="41">
        <f>'TOTAL COST'!N5</f>
        <v>191108.71398752669</v>
      </c>
      <c r="I9" s="41">
        <f>'TOTAL COST'!P5</f>
        <v>213831.39831431862</v>
      </c>
      <c r="J9" s="41">
        <f>'TOTAL COST'!R5</f>
        <v>65028.768219619167</v>
      </c>
      <c r="K9" s="41">
        <f>'TOTAL COST'!T5</f>
        <v>303020.04130927694</v>
      </c>
      <c r="L9" s="41">
        <f>'TOTAL COST'!V5</f>
        <v>253749.32976431536</v>
      </c>
      <c r="M9" s="41">
        <f>'TOTAL COST'!X5</f>
        <v>180302.88955481694</v>
      </c>
      <c r="N9" s="41">
        <f>'TOTAL COST'!Z5</f>
        <v>80196.775711336973</v>
      </c>
      <c r="O9" s="41">
        <f>'TOTAL COST'!AB5</f>
        <v>371513.14973786939</v>
      </c>
      <c r="P9" s="41">
        <f>'TOTAL COST'!AD5</f>
        <v>337188.24254816817</v>
      </c>
      <c r="Q9" s="41">
        <f>'TOTAL COST'!AF5</f>
        <v>206022.27547413387</v>
      </c>
      <c r="R9" s="41">
        <f>'TOTAL COST'!AH5</f>
        <v>156751.56392917206</v>
      </c>
      <c r="S9" s="41">
        <f>'TOTAL COST'!AJ5</f>
        <v>203659.65750135804</v>
      </c>
      <c r="T9" s="41">
        <f>'TOTAL COST'!AL5</f>
        <v>118589.90596271408</v>
      </c>
      <c r="U9" s="41">
        <f>'TOTAL COST'!AN5</f>
        <v>387387.08849894471</v>
      </c>
      <c r="V9" s="41">
        <f>'TOTAL COST'!AP5</f>
        <v>323061.92047542019</v>
      </c>
      <c r="W9" s="41">
        <f>'TOTAL COST'!AR5</f>
        <v>180281.92287286822</v>
      </c>
      <c r="X9" s="41">
        <f>'TOTAL COST'!AT5</f>
        <v>80175.809029388256</v>
      </c>
      <c r="Y9" s="41">
        <f>'TOTAL COST'!AV5</f>
        <v>398927.99179409229</v>
      </c>
      <c r="Z9" s="41">
        <f>'TOTAL COST'!AX5</f>
        <v>377407.96277991054</v>
      </c>
      <c r="AA9" s="41">
        <f>'TOTAL COST'!AZ5</f>
        <v>203781.38206062626</v>
      </c>
      <c r="AB9" s="41">
        <f>'TOTAL COST'!BB5</f>
        <v>118711.63052198227</v>
      </c>
    </row>
    <row r="10" spans="1:62">
      <c r="A10" s="138" t="s">
        <v>314</v>
      </c>
      <c r="B10" s="138"/>
      <c r="C10" s="41"/>
      <c r="D10" s="41"/>
      <c r="E10" s="41"/>
      <c r="F10" s="41"/>
    </row>
    <row r="11" spans="1:62" s="41" customFormat="1" ht="14.4" customHeight="1">
      <c r="A11" s="104" t="s">
        <v>162</v>
      </c>
      <c r="B11" s="104"/>
      <c r="C11" s="104" t="s">
        <v>315</v>
      </c>
      <c r="D11" s="104"/>
      <c r="E11" s="104"/>
      <c r="F11" s="104"/>
      <c r="G11" s="104" t="s">
        <v>318</v>
      </c>
      <c r="H11" s="104"/>
      <c r="I11" s="104"/>
      <c r="J11" s="104"/>
      <c r="K11" s="104" t="s">
        <v>317</v>
      </c>
      <c r="L11" s="104"/>
      <c r="M11" s="104"/>
      <c r="N11" s="104"/>
      <c r="O11" s="104" t="s">
        <v>316</v>
      </c>
      <c r="P11" s="104"/>
      <c r="Q11" s="104"/>
      <c r="R11" s="104"/>
      <c r="S11" s="104"/>
      <c r="T11" s="104"/>
      <c r="U11" s="104" t="s">
        <v>320</v>
      </c>
      <c r="V11" s="104"/>
      <c r="W11" s="104"/>
      <c r="X11" s="104"/>
      <c r="Y11" s="104" t="s">
        <v>319</v>
      </c>
      <c r="Z11" s="104"/>
      <c r="AA11" s="104"/>
      <c r="AB11" s="104"/>
      <c r="AC11" s="85"/>
      <c r="AD11" s="85"/>
      <c r="AE11" s="85"/>
      <c r="AF11" s="85"/>
      <c r="AG11" s="85"/>
      <c r="AH11" s="85"/>
      <c r="AI11" s="85"/>
      <c r="AJ11" s="85"/>
      <c r="AK11" s="85"/>
      <c r="AL11" s="85"/>
      <c r="AM11" s="85"/>
      <c r="AN11" s="85"/>
      <c r="AO11" s="85"/>
      <c r="AP11" s="85"/>
      <c r="AQ11" s="85"/>
      <c r="AR11" s="85"/>
      <c r="AS11" s="85"/>
      <c r="AT11" s="85"/>
      <c r="AU11" s="85"/>
      <c r="AV11" s="85"/>
      <c r="AW11" s="85"/>
      <c r="AX11" s="85"/>
      <c r="AY11" s="85"/>
      <c r="AZ11" s="85"/>
      <c r="BA11" s="85"/>
      <c r="BB11" s="85"/>
      <c r="BC11" s="85"/>
      <c r="BD11" s="85"/>
      <c r="BE11" s="85"/>
      <c r="BF11" s="85"/>
      <c r="BG11" s="85"/>
      <c r="BH11" s="85"/>
      <c r="BI11" s="85"/>
      <c r="BJ11" s="85"/>
    </row>
    <row r="12" spans="1:62" s="41" customFormat="1" ht="13.8">
      <c r="A12" s="104"/>
      <c r="B12" s="104"/>
      <c r="C12" s="104" t="s">
        <v>166</v>
      </c>
      <c r="D12" s="104"/>
      <c r="E12" s="104" t="s">
        <v>167</v>
      </c>
      <c r="F12" s="104"/>
      <c r="G12" s="104" t="s">
        <v>166</v>
      </c>
      <c r="H12" s="104"/>
      <c r="I12" s="104" t="s">
        <v>167</v>
      </c>
      <c r="J12" s="104"/>
      <c r="K12" s="104" t="s">
        <v>166</v>
      </c>
      <c r="L12" s="104"/>
      <c r="M12" s="104" t="s">
        <v>167</v>
      </c>
      <c r="N12" s="104"/>
      <c r="O12" s="104" t="s">
        <v>172</v>
      </c>
      <c r="P12" s="104"/>
      <c r="Q12" s="104" t="s">
        <v>174</v>
      </c>
      <c r="R12" s="104"/>
      <c r="S12" s="104" t="s">
        <v>176</v>
      </c>
      <c r="T12" s="104"/>
      <c r="U12" s="104" t="s">
        <v>166</v>
      </c>
      <c r="V12" s="104"/>
      <c r="W12" s="104" t="s">
        <v>167</v>
      </c>
      <c r="X12" s="104"/>
      <c r="Y12" s="104" t="s">
        <v>166</v>
      </c>
      <c r="Z12" s="104"/>
      <c r="AA12" s="104" t="s">
        <v>167</v>
      </c>
      <c r="AB12" s="104"/>
      <c r="AC12" s="85"/>
      <c r="AD12" s="85"/>
      <c r="AE12" s="85"/>
      <c r="AF12" s="85"/>
      <c r="AG12" s="85"/>
      <c r="AH12" s="85"/>
      <c r="AI12" s="85"/>
      <c r="AJ12" s="85"/>
      <c r="AK12" s="85"/>
      <c r="AL12" s="85"/>
      <c r="AM12" s="85"/>
      <c r="AN12" s="85"/>
      <c r="AO12" s="85"/>
      <c r="AP12" s="85"/>
      <c r="AQ12" s="85"/>
      <c r="AR12" s="85"/>
      <c r="AS12" s="85"/>
      <c r="AT12" s="85"/>
      <c r="AU12" s="85"/>
      <c r="AV12" s="85"/>
      <c r="AW12" s="85"/>
      <c r="AX12" s="85"/>
      <c r="AY12" s="85"/>
      <c r="AZ12" s="85"/>
      <c r="BA12" s="85"/>
      <c r="BB12" s="85"/>
      <c r="BC12" s="85"/>
      <c r="BD12" s="85"/>
      <c r="BE12" s="85"/>
      <c r="BF12" s="85"/>
      <c r="BG12" s="85"/>
      <c r="BH12" s="85"/>
      <c r="BI12" s="85"/>
      <c r="BJ12" s="85"/>
    </row>
    <row r="13" spans="1:62" s="41" customFormat="1" ht="13.8">
      <c r="A13" s="41" t="s">
        <v>313</v>
      </c>
      <c r="B13" s="41" t="s">
        <v>164</v>
      </c>
      <c r="C13" s="41" t="s">
        <v>168</v>
      </c>
      <c r="D13" s="41" t="s">
        <v>60</v>
      </c>
      <c r="E13" s="41" t="s">
        <v>168</v>
      </c>
      <c r="F13" s="41" t="s">
        <v>60</v>
      </c>
      <c r="G13" s="41" t="s">
        <v>168</v>
      </c>
      <c r="H13" s="41" t="s">
        <v>60</v>
      </c>
      <c r="I13" s="41" t="s">
        <v>168</v>
      </c>
      <c r="J13" s="41" t="s">
        <v>60</v>
      </c>
      <c r="K13" s="41" t="s">
        <v>168</v>
      </c>
      <c r="L13" s="41" t="s">
        <v>60</v>
      </c>
      <c r="M13" s="41" t="s">
        <v>168</v>
      </c>
      <c r="N13" s="41" t="s">
        <v>60</v>
      </c>
      <c r="O13" s="41" t="s">
        <v>168</v>
      </c>
      <c r="P13" s="41" t="s">
        <v>60</v>
      </c>
      <c r="Q13" s="41" t="s">
        <v>168</v>
      </c>
      <c r="R13" s="41" t="s">
        <v>60</v>
      </c>
      <c r="S13" s="41" t="s">
        <v>168</v>
      </c>
      <c r="T13" s="41" t="s">
        <v>60</v>
      </c>
      <c r="U13" s="41" t="s">
        <v>168</v>
      </c>
      <c r="V13" s="41" t="s">
        <v>60</v>
      </c>
      <c r="W13" s="41" t="s">
        <v>168</v>
      </c>
      <c r="X13" s="41" t="s">
        <v>60</v>
      </c>
      <c r="Y13" s="41" t="s">
        <v>168</v>
      </c>
      <c r="Z13" s="41" t="s">
        <v>60</v>
      </c>
      <c r="AA13" s="41" t="s">
        <v>168</v>
      </c>
      <c r="AB13" s="41" t="s">
        <v>60</v>
      </c>
      <c r="AC13" s="85"/>
      <c r="AD13" s="85"/>
      <c r="AE13" s="85"/>
      <c r="AF13" s="85"/>
      <c r="AG13" s="85"/>
      <c r="AH13" s="85"/>
      <c r="AI13" s="85"/>
      <c r="AJ13" s="85"/>
      <c r="AK13" s="85"/>
      <c r="AL13" s="85"/>
      <c r="AM13" s="85"/>
      <c r="AN13" s="85"/>
      <c r="AO13" s="85"/>
      <c r="AP13" s="85"/>
      <c r="AQ13" s="85"/>
      <c r="AR13" s="85"/>
      <c r="AS13" s="85"/>
      <c r="AT13" s="85"/>
      <c r="AU13" s="85"/>
      <c r="AV13" s="85"/>
      <c r="AW13" s="85"/>
      <c r="AX13" s="85"/>
      <c r="AY13" s="85"/>
      <c r="AZ13" s="85"/>
      <c r="BA13" s="85"/>
      <c r="BB13" s="85"/>
      <c r="BC13" s="85"/>
      <c r="BD13" s="85"/>
      <c r="BE13" s="85"/>
      <c r="BF13" s="85"/>
      <c r="BG13" s="85"/>
      <c r="BH13" s="85"/>
      <c r="BI13" s="85"/>
      <c r="BJ13" s="85"/>
    </row>
    <row r="14" spans="1:62">
      <c r="A14" s="41">
        <v>1</v>
      </c>
      <c r="B14" s="41">
        <v>18</v>
      </c>
      <c r="C14" s="41">
        <f>SUM('TOTAL UTILITY'!D6:D23)*21/365</f>
        <v>0.55286557364628508</v>
      </c>
      <c r="D14" s="41">
        <f>SUM('TOTAL UTILITY'!F6:F23)*21/365</f>
        <v>0.42059399627261557</v>
      </c>
      <c r="E14" s="41">
        <f>SUM('TOTAL UTILITY'!H6:H23)*21/365</f>
        <v>0.5139231173775114</v>
      </c>
      <c r="F14" s="41">
        <f>SUM('TOTAL UTILITY'!J6:J23)*21/365</f>
        <v>0.35398536511983436</v>
      </c>
      <c r="G14" s="41">
        <f>SUM('TOTAL UTILITY'!L6:L23)*21/365</f>
        <v>0.54793898987754264</v>
      </c>
      <c r="H14" s="41">
        <f>SUM('TOTAL UTILITY'!N6:N23)*21/365</f>
        <v>0.44029917844022842</v>
      </c>
      <c r="I14" s="41">
        <f>SUM('TOTAL UTILITY'!P6:P23)*21/365</f>
        <v>0.84938140007497964</v>
      </c>
      <c r="J14" s="41">
        <f>SUM('TOTAL UTILITY'!R6:R23)*21/365</f>
        <v>0.35398536511983436</v>
      </c>
      <c r="K14" s="41">
        <f>SUM('TOTAL UTILITY'!T6:T23)*21/365</f>
        <v>0.54793898987754264</v>
      </c>
      <c r="L14" s="41">
        <f>SUM('TOTAL UTILITY'!V6:V23)*21/365</f>
        <v>0.44029917844022842</v>
      </c>
      <c r="M14" s="41">
        <f>SUM('TOTAL UTILITY'!X6:X23)*21/365</f>
        <v>0.5139231173775114</v>
      </c>
      <c r="N14" s="41">
        <f>SUM('TOTAL UTILITY'!Z6:Z23)*21/365</f>
        <v>0.35398536511983436</v>
      </c>
      <c r="O14" s="41">
        <f>SUM('TOTAL UTILITY'!AB6:AB23)*21/365</f>
        <v>0.55781737748347704</v>
      </c>
      <c r="P14" s="41">
        <f>SUM('TOTAL UTILITY'!AD6:AD23)*21/365</f>
        <v>0.50561344396405938</v>
      </c>
      <c r="Q14" s="41">
        <f>SUM('TOTAL UTILITY'!AF6:AF23)*21/365</f>
        <v>0.54793898987754264</v>
      </c>
      <c r="R14" s="41">
        <f>SUM('TOTAL UTILITY'!AH6:AH23)*21/365</f>
        <v>0.44029917844022842</v>
      </c>
      <c r="S14" s="41">
        <f>SUM('TOTAL UTILITY'!AJ6:AJ23)*21/365</f>
        <v>0.52460099076627675</v>
      </c>
      <c r="T14" s="41">
        <f>SUM('TOTAL UTILITY'!AL6:AL23)*21/365</f>
        <v>0.42083370996598946</v>
      </c>
      <c r="U14" s="41">
        <f>SUM('TOTAL UTILITY'!AN6:AN23)*21/365</f>
        <v>0.59380893313372607</v>
      </c>
      <c r="V14" s="41">
        <f>SUM('TOTAL UTILITY'!AP6:AP23)*21/365</f>
        <v>0.49072554585246159</v>
      </c>
      <c r="W14" s="41">
        <f>SUM('TOTAL UTILITY'!AR6:AR23)*21/365</f>
        <v>0.5139231173775114</v>
      </c>
      <c r="X14" s="41">
        <f>SUM('TOTAL UTILITY'!AT6:AT23)*21/365</f>
        <v>0.35398536511983436</v>
      </c>
      <c r="Y14" s="41">
        <f>SUM('TOTAL UTILITY'!AV6:AV23)*21/365</f>
        <v>0.551123283210884</v>
      </c>
      <c r="Z14" s="41">
        <f>SUM('TOTAL UTILITY'!AX6:AX23)*21/365</f>
        <v>0.52212959424099603</v>
      </c>
      <c r="AA14" s="41">
        <f>SUM('TOTAL UTILITY'!AZ6:AZ23)*21/365</f>
        <v>0.52460099076627675</v>
      </c>
      <c r="AB14" s="41">
        <f>SUM('TOTAL UTILITY'!BB6:BB23)*21/365</f>
        <v>0.42083370996598946</v>
      </c>
    </row>
    <row r="15" spans="1:62">
      <c r="A15" s="41">
        <v>2</v>
      </c>
      <c r="B15" s="41">
        <v>35</v>
      </c>
      <c r="C15" s="41">
        <f>SUM('TOTAL UTILITY'!D6:D40)*21/365</f>
        <v>0.84315829784491481</v>
      </c>
      <c r="D15" s="41">
        <f>SUM('TOTAL UTILITY'!F6:F40)*21/365</f>
        <v>0.53376204483481393</v>
      </c>
      <c r="E15" s="41">
        <f>SUM('TOTAL UTILITY'!H6:H40)*21/365</f>
        <v>0.74491234330089073</v>
      </c>
      <c r="F15" s="41">
        <f>SUM('TOTAL UTILITY'!J6:J40)*21/365</f>
        <v>0.4119820005014902</v>
      </c>
      <c r="G15" s="41">
        <f>SUM('TOTAL UTILITY'!L6:L40)*21/365</f>
        <v>0.83393840484435189</v>
      </c>
      <c r="H15" s="41">
        <f>SUM('TOTAL UTILITY'!N6:N40)*21/365</f>
        <v>0.57756046034572306</v>
      </c>
      <c r="I15" s="41">
        <f>SUM('TOTAL UTILITY'!P6:P40)*21/365</f>
        <v>1.1350998453021746</v>
      </c>
      <c r="J15" s="41">
        <f>SUM('TOTAL UTILITY'!R6:R40)*21/365</f>
        <v>0.4119820005014902</v>
      </c>
      <c r="K15" s="41">
        <f>SUM('TOTAL UTILITY'!T6:T40)*21/365</f>
        <v>0.83393840484435189</v>
      </c>
      <c r="L15" s="41">
        <f>SUM('TOTAL UTILITY'!V6:V40)*21/365</f>
        <v>0.57756046034572306</v>
      </c>
      <c r="M15" s="41">
        <f>SUM('TOTAL UTILITY'!X6:X40)*21/365</f>
        <v>0.74491234330089073</v>
      </c>
      <c r="N15" s="41">
        <f>SUM('TOTAL UTILITY'!Z6:Z40)*21/365</f>
        <v>0.4119820005014902</v>
      </c>
      <c r="O15" s="41">
        <f>SUM('TOTAL UTILITY'!AB6:AB40)*21/365</f>
        <v>0.85940748136834366</v>
      </c>
      <c r="P15" s="41">
        <f>SUM('TOTAL UTILITY'!AD6:AD40)*21/365</f>
        <v>0.72725399975174121</v>
      </c>
      <c r="Q15" s="41">
        <f>SUM('TOTAL UTILITY'!AF6:AF40)*21/365</f>
        <v>0.83393840484435189</v>
      </c>
      <c r="R15" s="41">
        <f>SUM('TOTAL UTILITY'!AH6:AH40)*21/365</f>
        <v>0.57756046034572306</v>
      </c>
      <c r="S15" s="41">
        <f>SUM('TOTAL UTILITY'!AJ6:AJ40)*21/365</f>
        <v>0.76999159185639388</v>
      </c>
      <c r="T15" s="41">
        <f>SUM('TOTAL UTILITY'!AL6:AL40)*21/365</f>
        <v>0.53564828649625107</v>
      </c>
      <c r="U15" s="41">
        <f>SUM('TOTAL UTILITY'!AN6:AN40)*21/365</f>
        <v>0.95937220846603488</v>
      </c>
      <c r="V15" s="41">
        <f>SUM('TOTAL UTILITY'!AP6:AP40)*21/365</f>
        <v>0.68832336490164048</v>
      </c>
      <c r="W15" s="41">
        <f>SUM('TOTAL UTILITY'!AR6:AR40)*21/365</f>
        <v>0.74491234330089073</v>
      </c>
      <c r="X15" s="41">
        <f>SUM('TOTAL UTILITY'!AT6:AT40)*21/365</f>
        <v>0.4119820005014902</v>
      </c>
      <c r="Y15" s="41">
        <f>SUM('TOTAL UTILITY'!AV6:AV40)*21/365</f>
        <v>0.8404814999183714</v>
      </c>
      <c r="Z15" s="41">
        <f>SUM('TOTAL UTILITY'!AX6:AX40)*21/365</f>
        <v>0.76838895257374185</v>
      </c>
      <c r="AA15" s="41">
        <f>SUM('TOTAL UTILITY'!AZ6:AZ40)*21/365</f>
        <v>0.76999159185639388</v>
      </c>
      <c r="AB15" s="41">
        <f>SUM('TOTAL UTILITY'!BB6:BB40)*21/365</f>
        <v>0.53564828649625107</v>
      </c>
    </row>
    <row r="16" spans="1:62">
      <c r="A16" s="41">
        <v>5</v>
      </c>
      <c r="B16" s="41">
        <v>87</v>
      </c>
      <c r="C16" s="41">
        <f>SUM('TOTAL UTILITY'!D6:D92)*21/365</f>
        <v>1.2696851431458145</v>
      </c>
      <c r="D16" s="41">
        <f>SUM('TOTAL UTILITY'!F6:F92)*21/365</f>
        <v>0.61934977432565441</v>
      </c>
      <c r="E16" s="41">
        <f>SUM('TOTAL UTILITY'!H6:H92)*21/365</f>
        <v>1.0294708950325699</v>
      </c>
      <c r="F16" s="41">
        <f>SUM('TOTAL UTILITY'!J6:J92)*21/365</f>
        <v>0.43940914588045726</v>
      </c>
      <c r="G16" s="41">
        <f>SUM('TOTAL UTILITY'!L6:L92)*21/365</f>
        <v>1.247261617595137</v>
      </c>
      <c r="H16" s="41">
        <f>SUM('TOTAL UTILITY'!N6:N92)*21/365</f>
        <v>0.69685683580129654</v>
      </c>
      <c r="I16" s="41">
        <f>SUM('TOTAL UTILITY'!P6:P92)*21/365</f>
        <v>1.4455403511238647</v>
      </c>
      <c r="J16" s="41">
        <f>SUM('TOTAL UTILITY'!R6:R92)*21/365</f>
        <v>0.43940914588045726</v>
      </c>
      <c r="K16" s="41">
        <f>SUM('TOTAL UTILITY'!T6:T92)*21/365</f>
        <v>1.247261617595137</v>
      </c>
      <c r="L16" s="41">
        <f>SUM('TOTAL UTILITY'!V6:V92)*21/365</f>
        <v>0.69685683580129654</v>
      </c>
      <c r="M16" s="41">
        <f>SUM('TOTAL UTILITY'!X6:X92)*21/365</f>
        <v>1.0294708950325699</v>
      </c>
      <c r="N16" s="41">
        <f>SUM('TOTAL UTILITY'!Z6:Z92)*21/365</f>
        <v>0.43940914588045726</v>
      </c>
      <c r="O16" s="41">
        <f>SUM('TOTAL UTILITY'!AB6:AB92)*21/365</f>
        <v>1.3106383573324665</v>
      </c>
      <c r="P16" s="41">
        <f>SUM('TOTAL UTILITY'!AD6:AD92)*21/365</f>
        <v>1.0012838931759589</v>
      </c>
      <c r="Q16" s="41">
        <f>SUM('TOTAL UTILITY'!AF6:AF92)*21/365</f>
        <v>1.247261617595137</v>
      </c>
      <c r="R16" s="41">
        <f>SUM('TOTAL UTILITY'!AH6:AH92)*21/365</f>
        <v>0.69685683580129654</v>
      </c>
      <c r="S16" s="41">
        <f>SUM('TOTAL UTILITY'!AJ6:AJ92)*21/365</f>
        <v>1.0835405704128191</v>
      </c>
      <c r="T16" s="41">
        <f>SUM('TOTAL UTILITY'!AL6:AL92)*21/365</f>
        <v>0.62338467667556818</v>
      </c>
      <c r="U16" s="41">
        <f>SUM('TOTAL UTILITY'!AN6:AN92)*21/365</f>
        <v>1.6036620792599918</v>
      </c>
      <c r="V16" s="41">
        <f>SUM('TOTAL UTILITY'!AP6:AP92)*21/365</f>
        <v>0.91262653038624186</v>
      </c>
      <c r="W16" s="41">
        <f>SUM('TOTAL UTILITY'!AR6:AR92)*21/365</f>
        <v>1.0294708950325699</v>
      </c>
      <c r="X16" s="41">
        <f>SUM('TOTAL UTILITY'!AT6:AT92)*21/365</f>
        <v>0.43940914588045726</v>
      </c>
      <c r="Y16" s="41">
        <f>SUM('TOTAL UTILITY'!AV6:AV92)*21/365</f>
        <v>1.2583040753434898</v>
      </c>
      <c r="Z16" s="41">
        <f>SUM('TOTAL UTILITY'!AX6:AX92)*21/365</f>
        <v>1.0978489071737314</v>
      </c>
      <c r="AA16" s="41">
        <f>SUM('TOTAL UTILITY'!AZ6:AZ92)*21/365</f>
        <v>1.0835405704128191</v>
      </c>
      <c r="AB16" s="41">
        <f>SUM('TOTAL UTILITY'!BB6:BB92)*21/365</f>
        <v>0.62338467667556818</v>
      </c>
    </row>
    <row r="17" spans="1:62">
      <c r="A17" s="41">
        <v>10</v>
      </c>
      <c r="B17" s="41">
        <v>174</v>
      </c>
      <c r="C17" s="41">
        <f>SUM('TOTAL UTILITY'!D6:D179)*21/365</f>
        <v>1.525220055815492</v>
      </c>
      <c r="D17" s="41">
        <f>SUM('TOTAL UTILITY'!F6:F179)*21/365</f>
        <v>0.64007410041846768</v>
      </c>
      <c r="E17" s="41">
        <f>SUM('TOTAL UTILITY'!H6:H179)*21/365</f>
        <v>1.1621195593925964</v>
      </c>
      <c r="F17" s="41">
        <f>SUM('TOTAL UTILITY'!J6:J179)*21/365</f>
        <v>0.44268440669104503</v>
      </c>
      <c r="G17" s="41">
        <f>SUM('TOTAL UTILITY'!L6:L179)*21/365</f>
        <v>1.4889160374647814</v>
      </c>
      <c r="H17" s="41">
        <f>SUM('TOTAL UTILITY'!N6:N179)*21/365</f>
        <v>0.73220373634559877</v>
      </c>
      <c r="I17" s="41">
        <f>SUM('TOTAL UTILITY'!P6:P179)*21/365</f>
        <v>1.5812797545586728</v>
      </c>
      <c r="J17" s="41">
        <f>SUM('TOTAL UTILITY'!R6:R179)*21/365</f>
        <v>0.44268440669104503</v>
      </c>
      <c r="K17" s="41">
        <f>SUM('TOTAL UTILITY'!T6:T179)*21/365</f>
        <v>1.4889160374647814</v>
      </c>
      <c r="L17" s="41">
        <f>SUM('TOTAL UTILITY'!V6:V179)*21/365</f>
        <v>0.73220373634559877</v>
      </c>
      <c r="M17" s="41">
        <f>SUM('TOTAL UTILITY'!X6:X179)*21/365</f>
        <v>1.1621195593925964</v>
      </c>
      <c r="N17" s="41">
        <f>SUM('TOTAL UTILITY'!Z6:Z179)*21/365</f>
        <v>0.44268440669104503</v>
      </c>
      <c r="O17" s="41">
        <f>SUM('TOTAL UTILITY'!AB6:AB179)*21/365</f>
        <v>1.5865377088031929</v>
      </c>
      <c r="P17" s="41">
        <f>SUM('TOTAL UTILITY'!AD6:AD179)*21/365</f>
        <v>1.1347230350715458</v>
      </c>
      <c r="Q17" s="41">
        <f>SUM('TOTAL UTILITY'!AF6:AF179)*21/365</f>
        <v>1.4889160374647814</v>
      </c>
      <c r="R17" s="41">
        <f>SUM('TOTAL UTILITY'!AH6:AH179)*21/365</f>
        <v>0.73220373634559877</v>
      </c>
      <c r="S17" s="41">
        <f>SUM('TOTAL UTILITY'!AJ6:AJ179)*21/365</f>
        <v>1.2374129757914658</v>
      </c>
      <c r="T17" s="41">
        <f>SUM('TOTAL UTILITY'!AL6:AL179)*21/365</f>
        <v>0.64495336085965715</v>
      </c>
      <c r="U17" s="41">
        <f>SUM('TOTAL UTILITY'!AN6:AN179)*21/365</f>
        <v>2.1003286560466856</v>
      </c>
      <c r="V17" s="41">
        <f>SUM('TOTAL UTILITY'!AP6:AP179)*21/365</f>
        <v>1.0096450507445878</v>
      </c>
      <c r="W17" s="41">
        <f>SUM('TOTAL UTILITY'!AR6:AR179)*21/365</f>
        <v>1.1621195593925964</v>
      </c>
      <c r="X17" s="41">
        <f>SUM('TOTAL UTILITY'!AT6:AT179)*21/365</f>
        <v>0.44268440669104503</v>
      </c>
      <c r="Y17" s="41">
        <f>SUM('TOTAL UTILITY'!AV6:AV179)*21/365</f>
        <v>1.5010141895999527</v>
      </c>
      <c r="Z17" s="41">
        <f>SUM('TOTAL UTILITY'!AX6:AX179)*21/365</f>
        <v>1.2766497034215076</v>
      </c>
      <c r="AA17" s="41">
        <f>SUM('TOTAL UTILITY'!AZ6:AZ179)*21/365</f>
        <v>1.2374129757914658</v>
      </c>
      <c r="AB17" s="41">
        <f>SUM('TOTAL UTILITY'!BB6:BB179)*21/365</f>
        <v>0.64495336085965715</v>
      </c>
    </row>
    <row r="18" spans="1:62">
      <c r="A18" s="41">
        <v>20</v>
      </c>
      <c r="B18" s="41">
        <v>349</v>
      </c>
      <c r="C18" s="41">
        <f>'TOTAL UTILITY'!D5</f>
        <v>1.6730371135564941</v>
      </c>
      <c r="D18" s="41">
        <f>'TOTAL UTILITY'!F5</f>
        <v>0.64478041800007135</v>
      </c>
      <c r="E18" s="41">
        <f>'TOTAL UTILITY'!H5</f>
        <v>1.2201102814619571</v>
      </c>
      <c r="F18" s="41">
        <f>'TOTAL UTILITY'!J5</f>
        <v>0.44304112616202534</v>
      </c>
      <c r="G18" s="41">
        <f>'TOTAL UTILITY'!L5</f>
        <v>1.6249655504195837</v>
      </c>
      <c r="H18" s="41">
        <f>'TOTAL UTILITY'!N5</f>
        <v>0.74212918439731446</v>
      </c>
      <c r="I18" s="41">
        <f>'TOTAL UTILITY'!P5</f>
        <v>1.6396070992274094</v>
      </c>
      <c r="J18" s="41">
        <f>'TOTAL UTILITY'!R5</f>
        <v>0.44304112616202534</v>
      </c>
      <c r="K18" s="41">
        <f>'TOTAL UTILITY'!T5</f>
        <v>1.6249655504195837</v>
      </c>
      <c r="L18" s="41">
        <f>'TOTAL UTILITY'!V5</f>
        <v>0.74212918439731446</v>
      </c>
      <c r="M18" s="41">
        <f>'TOTAL UTILITY'!X5</f>
        <v>1.2201102814619571</v>
      </c>
      <c r="N18" s="41">
        <f>'TOTAL UTILITY'!Z5</f>
        <v>0.44304112616202534</v>
      </c>
      <c r="O18" s="41">
        <f>'TOTAL UTILITY'!AB5</f>
        <v>1.7494499119925762</v>
      </c>
      <c r="P18" s="41">
        <f>'TOTAL UTILITY'!AD5</f>
        <v>1.1982657041463514</v>
      </c>
      <c r="Q18" s="41">
        <f>'TOTAL UTILITY'!AF5</f>
        <v>1.6249655504195837</v>
      </c>
      <c r="R18" s="41">
        <f>'TOTAL UTILITY'!AH5</f>
        <v>0.74212918439731446</v>
      </c>
      <c r="S18" s="41">
        <f>'TOTAL UTILITY'!AJ5</f>
        <v>1.3087201794028349</v>
      </c>
      <c r="T18" s="41">
        <f>'TOTAL UTILITY'!AL5</f>
        <v>0.64992983576681929</v>
      </c>
      <c r="U18" s="41">
        <f>'TOTAL UTILITY'!AN5</f>
        <v>2.481400810928442</v>
      </c>
      <c r="V18" s="41">
        <f>'TOTAL UTILITY'!AP5</f>
        <v>1.0503443702571613</v>
      </c>
      <c r="W18" s="41">
        <f>'TOTAL UTILITY'!AR5</f>
        <v>1.2201102814619571</v>
      </c>
      <c r="X18" s="41">
        <f>'TOTAL UTILITY'!AT5</f>
        <v>0.44304112616202534</v>
      </c>
      <c r="Y18" s="41">
        <f>'TOTAL UTILITY'!AV5</f>
        <v>1.6362410752035645</v>
      </c>
      <c r="Z18" s="41">
        <f>'TOTAL UTILITY'!AX5</f>
        <v>1.3723040835664873</v>
      </c>
      <c r="AA18" s="41">
        <f>'TOTAL UTILITY'!AZ5</f>
        <v>1.3087201794028349</v>
      </c>
      <c r="AB18" s="41">
        <f>'TOTAL UTILITY'!BB5</f>
        <v>0.64992983576681929</v>
      </c>
    </row>
    <row r="19" spans="1:62">
      <c r="A19" s="138" t="s">
        <v>322</v>
      </c>
      <c r="B19" s="138"/>
      <c r="C19" s="41"/>
      <c r="D19" s="41"/>
      <c r="E19" s="41"/>
      <c r="F19" s="41"/>
    </row>
    <row r="20" spans="1:62" s="41" customFormat="1" ht="14.4" customHeight="1">
      <c r="A20" s="104" t="s">
        <v>162</v>
      </c>
      <c r="B20" s="104"/>
      <c r="C20" s="104" t="s">
        <v>315</v>
      </c>
      <c r="D20" s="104"/>
      <c r="E20" s="104" t="s">
        <v>318</v>
      </c>
      <c r="F20" s="104"/>
      <c r="G20" s="104" t="s">
        <v>317</v>
      </c>
      <c r="H20" s="104"/>
      <c r="I20" s="104" t="s">
        <v>316</v>
      </c>
      <c r="J20" s="104"/>
      <c r="K20" s="104"/>
      <c r="L20" s="104"/>
      <c r="M20" s="104"/>
      <c r="N20" s="104"/>
      <c r="O20" s="104" t="s">
        <v>320</v>
      </c>
      <c r="P20" s="104"/>
      <c r="Q20" s="104" t="s">
        <v>319</v>
      </c>
      <c r="R20" s="104"/>
      <c r="W20" s="94"/>
      <c r="X20" s="94"/>
      <c r="AA20" s="94"/>
      <c r="AB20" s="94"/>
      <c r="AC20" s="85"/>
      <c r="AD20" s="85"/>
      <c r="AE20" s="85"/>
      <c r="AF20" s="85"/>
      <c r="AG20" s="85"/>
      <c r="AH20" s="85"/>
      <c r="AI20" s="85"/>
      <c r="AJ20" s="85"/>
      <c r="AK20" s="85"/>
      <c r="AL20" s="85"/>
      <c r="AM20" s="85"/>
      <c r="AN20" s="85"/>
      <c r="AO20" s="85"/>
      <c r="AP20" s="85"/>
      <c r="AQ20" s="85"/>
      <c r="AR20" s="85"/>
      <c r="AS20" s="85"/>
      <c r="AT20" s="85"/>
      <c r="AU20" s="85"/>
      <c r="AV20" s="85"/>
      <c r="AW20" s="85"/>
      <c r="AX20" s="85"/>
      <c r="AY20" s="85"/>
      <c r="AZ20" s="85"/>
      <c r="BA20" s="85"/>
      <c r="BB20" s="85"/>
      <c r="BC20" s="85"/>
      <c r="BD20" s="85"/>
      <c r="BE20" s="85"/>
      <c r="BF20" s="85"/>
      <c r="BG20" s="85"/>
      <c r="BH20" s="85"/>
      <c r="BI20" s="85"/>
      <c r="BJ20" s="85"/>
    </row>
    <row r="21" spans="1:62" s="41" customFormat="1" ht="13.8">
      <c r="A21" s="104"/>
      <c r="B21" s="104"/>
      <c r="C21" s="104" t="s">
        <v>166</v>
      </c>
      <c r="D21" s="104"/>
      <c r="E21" s="104" t="s">
        <v>166</v>
      </c>
      <c r="F21" s="104"/>
      <c r="G21" s="104" t="s">
        <v>166</v>
      </c>
      <c r="H21" s="104"/>
      <c r="I21" s="104" t="s">
        <v>312</v>
      </c>
      <c r="J21" s="104"/>
      <c r="K21" s="104" t="s">
        <v>310</v>
      </c>
      <c r="L21" s="104"/>
      <c r="M21" s="104" t="s">
        <v>311</v>
      </c>
      <c r="N21" s="104"/>
      <c r="O21" s="104" t="s">
        <v>166</v>
      </c>
      <c r="P21" s="104"/>
      <c r="Q21" s="104" t="s">
        <v>166</v>
      </c>
      <c r="R21" s="104"/>
      <c r="W21" s="104"/>
      <c r="X21" s="104"/>
      <c r="AA21" s="104"/>
      <c r="AB21" s="104"/>
      <c r="AC21" s="85"/>
      <c r="AD21" s="85"/>
      <c r="AE21" s="85"/>
      <c r="AF21" s="85"/>
      <c r="AG21" s="85"/>
      <c r="AH21" s="85"/>
      <c r="AI21" s="85"/>
      <c r="AJ21" s="85"/>
      <c r="AK21" s="85"/>
      <c r="AL21" s="85"/>
      <c r="AM21" s="85"/>
      <c r="AN21" s="85"/>
      <c r="AO21" s="85"/>
      <c r="AP21" s="85"/>
      <c r="AQ21" s="85"/>
      <c r="AR21" s="85"/>
      <c r="AS21" s="85"/>
      <c r="AT21" s="85"/>
      <c r="AU21" s="85"/>
      <c r="AV21" s="85"/>
      <c r="AW21" s="85"/>
      <c r="AX21" s="85"/>
      <c r="AY21" s="85"/>
      <c r="AZ21" s="85"/>
      <c r="BA21" s="85"/>
      <c r="BB21" s="85"/>
      <c r="BC21" s="85"/>
      <c r="BD21" s="85"/>
      <c r="BE21" s="85"/>
      <c r="BF21" s="85"/>
      <c r="BG21" s="85"/>
      <c r="BH21" s="85"/>
      <c r="BI21" s="85"/>
      <c r="BJ21" s="85"/>
    </row>
    <row r="22" spans="1:62" s="41" customFormat="1" ht="13.8">
      <c r="A22" s="41" t="s">
        <v>313</v>
      </c>
      <c r="B22" s="41" t="s">
        <v>164</v>
      </c>
      <c r="C22" s="41" t="s">
        <v>168</v>
      </c>
      <c r="D22" s="41" t="s">
        <v>60</v>
      </c>
      <c r="E22" s="41" t="s">
        <v>168</v>
      </c>
      <c r="F22" s="41" t="s">
        <v>60</v>
      </c>
      <c r="G22" s="41" t="s">
        <v>168</v>
      </c>
      <c r="H22" s="41" t="s">
        <v>60</v>
      </c>
      <c r="I22" s="41" t="s">
        <v>168</v>
      </c>
      <c r="J22" s="41" t="s">
        <v>60</v>
      </c>
      <c r="K22" s="41" t="s">
        <v>168</v>
      </c>
      <c r="L22" s="41" t="s">
        <v>60</v>
      </c>
      <c r="M22" s="41" t="s">
        <v>168</v>
      </c>
      <c r="N22" s="41" t="s">
        <v>60</v>
      </c>
      <c r="O22" s="41" t="s">
        <v>168</v>
      </c>
      <c r="P22" s="41" t="s">
        <v>60</v>
      </c>
      <c r="Q22" s="41" t="s">
        <v>168</v>
      </c>
      <c r="R22" s="41" t="s">
        <v>60</v>
      </c>
      <c r="AC22" s="85"/>
      <c r="AD22" s="85"/>
      <c r="AE22" s="85"/>
      <c r="AF22" s="85"/>
      <c r="AG22" s="85"/>
      <c r="AH22" s="85"/>
      <c r="AI22" s="85"/>
      <c r="AJ22" s="85"/>
      <c r="AK22" s="85"/>
      <c r="AL22" s="85"/>
      <c r="AM22" s="85"/>
      <c r="AN22" s="85"/>
      <c r="AO22" s="85"/>
      <c r="AP22" s="85"/>
      <c r="AQ22" s="85"/>
      <c r="AR22" s="85"/>
      <c r="AS22" s="85"/>
      <c r="AT22" s="85"/>
      <c r="AU22" s="85"/>
      <c r="AV22" s="85"/>
      <c r="AW22" s="85"/>
      <c r="AX22" s="85"/>
      <c r="AY22" s="85"/>
      <c r="AZ22" s="85"/>
      <c r="BA22" s="85"/>
      <c r="BB22" s="85"/>
      <c r="BC22" s="85"/>
      <c r="BD22" s="85"/>
      <c r="BE22" s="85"/>
      <c r="BF22" s="85"/>
      <c r="BG22" s="85"/>
      <c r="BH22" s="85"/>
      <c r="BI22" s="85"/>
      <c r="BJ22" s="85"/>
    </row>
    <row r="23" spans="1:62">
      <c r="A23" s="41">
        <v>1</v>
      </c>
      <c r="B23" s="41">
        <v>18</v>
      </c>
      <c r="C23" s="41">
        <f t="shared" ref="C23:D27" si="0">WTP*(C14-E14)-(C5-E5)</f>
        <v>-100237.18732752635</v>
      </c>
      <c r="D23" s="41">
        <f t="shared" si="0"/>
        <v>-109581.26509575963</v>
      </c>
      <c r="E23" s="41">
        <f t="shared" ref="E23:F27" si="1">(G14-I14)*WTP-(G5-I5)</f>
        <v>-87307.281222630438</v>
      </c>
      <c r="F23" s="41">
        <f t="shared" si="1"/>
        <v>-81984.964749782812</v>
      </c>
      <c r="G23" s="41">
        <f t="shared" ref="G23:H27" si="2">WTP*(K14-M14)-(K5-M5)</f>
        <v>-104352.30655956254</v>
      </c>
      <c r="H23" s="41">
        <f t="shared" si="2"/>
        <v>-111022.60508648149</v>
      </c>
      <c r="I23" s="41">
        <f t="shared" ref="I23:L27" si="3">(O14-Q14)*WTP-(O5-Q5)</f>
        <v>-103072.97566968411</v>
      </c>
      <c r="J23" s="41">
        <f t="shared" si="3"/>
        <v>-97405.550310319129</v>
      </c>
      <c r="K23" s="41">
        <f t="shared" si="3"/>
        <v>-20802.494605842036</v>
      </c>
      <c r="L23" s="41">
        <f t="shared" si="3"/>
        <v>-29002.490456053492</v>
      </c>
      <c r="M23" s="41">
        <f t="shared" ref="M23:N27" si="4">WTP*(O14-S14)-(O5-S5)</f>
        <v>-123875.47027552614</v>
      </c>
      <c r="N23" s="41">
        <f t="shared" si="4"/>
        <v>-126408.04076637262</v>
      </c>
      <c r="O23" s="41">
        <f t="shared" ref="O23:P27" si="5">(U14-W14)*WTP-(U5-W5)</f>
        <v>-123178.93606905977</v>
      </c>
      <c r="P23" s="41">
        <f t="shared" si="5"/>
        <v>-133744.80382095519</v>
      </c>
      <c r="Q23" s="41">
        <f t="shared" ref="Q23:R27" si="6">WTP*(Y14-AA14)-(Y5-AA5)</f>
        <v>-142005.64812869768</v>
      </c>
      <c r="R23" s="41">
        <f t="shared" si="6"/>
        <v>-141895.55297615097</v>
      </c>
      <c r="W23" s="41"/>
      <c r="X23" s="41"/>
      <c r="AA23" s="41"/>
      <c r="AB23" s="41"/>
    </row>
    <row r="24" spans="1:62">
      <c r="A24" s="41">
        <v>2</v>
      </c>
      <c r="B24" s="41">
        <v>35</v>
      </c>
      <c r="C24" s="41">
        <f t="shared" si="0"/>
        <v>-114804.78442755326</v>
      </c>
      <c r="D24" s="41">
        <f t="shared" si="0"/>
        <v>-136975.71928264253</v>
      </c>
      <c r="E24" s="41">
        <f t="shared" si="1"/>
        <v>-94758.0118917238</v>
      </c>
      <c r="F24" s="41">
        <f t="shared" si="1"/>
        <v>-97678.019101036596</v>
      </c>
      <c r="G24" s="41">
        <f t="shared" si="2"/>
        <v>-128649.96658383956</v>
      </c>
      <c r="H24" s="41">
        <f t="shared" si="2"/>
        <v>-145150.62738610758</v>
      </c>
      <c r="I24" s="41">
        <f t="shared" si="3"/>
        <v>-157884.24802492384</v>
      </c>
      <c r="J24" s="41">
        <f t="shared" si="3"/>
        <v>-145008.72251368774</v>
      </c>
      <c r="K24" s="41">
        <f t="shared" si="3"/>
        <v>-18005.88155430508</v>
      </c>
      <c r="L24" s="41">
        <f t="shared" si="3"/>
        <v>-37219.378510629766</v>
      </c>
      <c r="M24" s="41">
        <f t="shared" si="4"/>
        <v>-175890.12957922893</v>
      </c>
      <c r="N24" s="41">
        <f t="shared" si="4"/>
        <v>-182228.10102431747</v>
      </c>
      <c r="O24" s="41">
        <f t="shared" si="5"/>
        <v>-165014.58595756924</v>
      </c>
      <c r="P24" s="41">
        <f t="shared" si="5"/>
        <v>-189510.18046008633</v>
      </c>
      <c r="Q24" s="41">
        <f t="shared" si="6"/>
        <v>-210737.68226875356</v>
      </c>
      <c r="R24" s="41">
        <f t="shared" si="6"/>
        <v>-210529.10026510851</v>
      </c>
      <c r="W24" s="41"/>
      <c r="X24" s="41"/>
      <c r="AA24" s="41"/>
      <c r="AB24" s="41"/>
    </row>
    <row r="25" spans="1:62">
      <c r="A25" s="41">
        <v>5</v>
      </c>
      <c r="B25" s="41">
        <v>87</v>
      </c>
      <c r="C25" s="41">
        <f t="shared" si="0"/>
        <v>-79845.029948132986</v>
      </c>
      <c r="D25" s="41">
        <f t="shared" si="0"/>
        <v>-128870.80530620879</v>
      </c>
      <c r="E25" s="41">
        <f t="shared" si="1"/>
        <v>-61611.259615235787</v>
      </c>
      <c r="F25" s="41">
        <f t="shared" si="1"/>
        <v>-85943.936535007349</v>
      </c>
      <c r="G25" s="41">
        <f t="shared" si="2"/>
        <v>-94972.483889466414</v>
      </c>
      <c r="H25" s="41">
        <f t="shared" si="2"/>
        <v>-133416.54482007833</v>
      </c>
      <c r="I25" s="41">
        <f t="shared" si="3"/>
        <v>-153546.10172106928</v>
      </c>
      <c r="J25" s="41">
        <f t="shared" si="3"/>
        <v>-128349.67237690884</v>
      </c>
      <c r="K25" s="41">
        <f t="shared" si="3"/>
        <v>13766.964743889945</v>
      </c>
      <c r="L25" s="41">
        <f t="shared" si="3"/>
        <v>-28083.926840655811</v>
      </c>
      <c r="M25" s="41">
        <f t="shared" si="4"/>
        <v>-139779.13697717935</v>
      </c>
      <c r="N25" s="41">
        <f t="shared" si="4"/>
        <v>-156433.59921756465</v>
      </c>
      <c r="O25" s="41">
        <f t="shared" si="5"/>
        <v>-104721.11402223977</v>
      </c>
      <c r="P25" s="41">
        <f t="shared" si="5"/>
        <v>-166470.76855907578</v>
      </c>
      <c r="Q25" s="41">
        <f t="shared" si="6"/>
        <v>-177949.86297985658</v>
      </c>
      <c r="R25" s="41">
        <f t="shared" si="6"/>
        <v>-178766.84059739241</v>
      </c>
      <c r="W25" s="41"/>
      <c r="X25" s="41"/>
      <c r="AA25" s="41"/>
      <c r="AB25" s="41"/>
    </row>
    <row r="26" spans="1:62">
      <c r="A26" s="41">
        <v>10</v>
      </c>
      <c r="B26" s="41">
        <v>174</v>
      </c>
      <c r="C26" s="41">
        <f t="shared" si="0"/>
        <v>-57700.478188695844</v>
      </c>
      <c r="D26" s="41">
        <f t="shared" si="0"/>
        <v>-126772.08275294749</v>
      </c>
      <c r="E26" s="41">
        <f t="shared" si="1"/>
        <v>-40944.932208099679</v>
      </c>
      <c r="F26" s="41">
        <f t="shared" si="1"/>
        <v>-82270.906074098675</v>
      </c>
      <c r="G26" s="41">
        <f t="shared" si="2"/>
        <v>-74224.901154611493</v>
      </c>
      <c r="H26" s="41">
        <f t="shared" si="2"/>
        <v>-129743.51435916965</v>
      </c>
      <c r="I26" s="41">
        <f t="shared" si="3"/>
        <v>-149746.3891175185</v>
      </c>
      <c r="J26" s="41">
        <f t="shared" si="3"/>
        <v>-117788.78299655351</v>
      </c>
      <c r="K26" s="41">
        <f t="shared" si="3"/>
        <v>33432.325089276121</v>
      </c>
      <c r="L26" s="41">
        <f t="shared" si="3"/>
        <v>-25190.018018370036</v>
      </c>
      <c r="M26" s="41">
        <f t="shared" si="4"/>
        <v>-116314.06402824237</v>
      </c>
      <c r="N26" s="41">
        <f t="shared" si="4"/>
        <v>-142978.80101492355</v>
      </c>
      <c r="O26" s="41">
        <f t="shared" si="5"/>
        <v>-56254.655596870754</v>
      </c>
      <c r="P26" s="41">
        <f t="shared" si="5"/>
        <v>-156157.99630216713</v>
      </c>
      <c r="Q26" s="41">
        <f t="shared" si="6"/>
        <v>-157798.36942724939</v>
      </c>
      <c r="R26" s="41">
        <f t="shared" si="6"/>
        <v>-160428.277816391</v>
      </c>
      <c r="W26" s="41"/>
      <c r="X26" s="41"/>
      <c r="AA26" s="41"/>
      <c r="AB26" s="41"/>
    </row>
    <row r="27" spans="1:62">
      <c r="A27" s="41">
        <v>20</v>
      </c>
      <c r="B27" s="41">
        <v>349</v>
      </c>
      <c r="C27" s="41">
        <f t="shared" si="0"/>
        <v>-44256.699970543195</v>
      </c>
      <c r="D27" s="41">
        <f t="shared" si="0"/>
        <v>-126279.82012523417</v>
      </c>
      <c r="E27" s="41">
        <f t="shared" si="1"/>
        <v>-28744.259539343831</v>
      </c>
      <c r="F27" s="41">
        <f t="shared" si="1"/>
        <v>-81216.737032614154</v>
      </c>
      <c r="G27" s="41">
        <f t="shared" si="2"/>
        <v>-61988.861410816018</v>
      </c>
      <c r="H27" s="41">
        <f t="shared" si="2"/>
        <v>-128689.34531768505</v>
      </c>
      <c r="I27" s="41">
        <f t="shared" si="3"/>
        <v>-146818.22002778665</v>
      </c>
      <c r="J27" s="41">
        <f t="shared" si="3"/>
        <v>-112016.20065664058</v>
      </c>
      <c r="K27" s="41">
        <f t="shared" si="3"/>
        <v>45074.187679736489</v>
      </c>
      <c r="L27" s="41">
        <f t="shared" si="3"/>
        <v>-24331.7556718837</v>
      </c>
      <c r="M27" s="41">
        <f t="shared" si="4"/>
        <v>-101744.03234805015</v>
      </c>
      <c r="N27" s="41">
        <f t="shared" si="4"/>
        <v>-136347.95632852428</v>
      </c>
      <c r="O27" s="41">
        <f t="shared" si="5"/>
        <v>-17911.586206103762</v>
      </c>
      <c r="P27" s="41">
        <f t="shared" si="5"/>
        <v>-151790.62483176155</v>
      </c>
      <c r="Q27" s="41">
        <f t="shared" si="6"/>
        <v>-146018.47536335659</v>
      </c>
      <c r="R27" s="41">
        <f t="shared" si="6"/>
        <v>-150340.19508797809</v>
      </c>
      <c r="W27" s="41"/>
      <c r="X27" s="41"/>
      <c r="AA27" s="41"/>
      <c r="AB27" s="41"/>
    </row>
    <row r="28" spans="1:62">
      <c r="A28" s="41"/>
      <c r="B28" s="41"/>
      <c r="C28" s="41"/>
      <c r="D28" s="41"/>
      <c r="E28" s="41"/>
      <c r="F28" s="41"/>
    </row>
  </sheetData>
  <mergeCells count="60">
    <mergeCell ref="W21:X21"/>
    <mergeCell ref="Q21:R21"/>
    <mergeCell ref="AA21:AB21"/>
    <mergeCell ref="G20:H20"/>
    <mergeCell ref="I21:J21"/>
    <mergeCell ref="G21:H21"/>
    <mergeCell ref="M21:N21"/>
    <mergeCell ref="K21:L21"/>
    <mergeCell ref="O21:P21"/>
    <mergeCell ref="A19:B19"/>
    <mergeCell ref="A20:B21"/>
    <mergeCell ref="I20:N20"/>
    <mergeCell ref="C20:D20"/>
    <mergeCell ref="AA12:AB12"/>
    <mergeCell ref="O12:P12"/>
    <mergeCell ref="Q12:R12"/>
    <mergeCell ref="S12:T12"/>
    <mergeCell ref="U12:V12"/>
    <mergeCell ref="W12:X12"/>
    <mergeCell ref="Y12:Z12"/>
    <mergeCell ref="E20:F20"/>
    <mergeCell ref="O20:P20"/>
    <mergeCell ref="Q20:R20"/>
    <mergeCell ref="C21:D21"/>
    <mergeCell ref="E21:F21"/>
    <mergeCell ref="K11:N11"/>
    <mergeCell ref="O11:T11"/>
    <mergeCell ref="U11:X11"/>
    <mergeCell ref="Y11:AB11"/>
    <mergeCell ref="C12:D12"/>
    <mergeCell ref="E12:F12"/>
    <mergeCell ref="G12:H12"/>
    <mergeCell ref="I12:J12"/>
    <mergeCell ref="K12:L12"/>
    <mergeCell ref="M12:N12"/>
    <mergeCell ref="A1:B1"/>
    <mergeCell ref="A10:B10"/>
    <mergeCell ref="A11:B12"/>
    <mergeCell ref="C11:F11"/>
    <mergeCell ref="G11:J11"/>
    <mergeCell ref="C3:D3"/>
    <mergeCell ref="A2:B3"/>
    <mergeCell ref="O3:P3"/>
    <mergeCell ref="Q3:R3"/>
    <mergeCell ref="S3:T3"/>
    <mergeCell ref="C2:F2"/>
    <mergeCell ref="G2:J2"/>
    <mergeCell ref="K2:N2"/>
    <mergeCell ref="O2:T2"/>
    <mergeCell ref="E3:F3"/>
    <mergeCell ref="G3:H3"/>
    <mergeCell ref="I3:J3"/>
    <mergeCell ref="K3:L3"/>
    <mergeCell ref="M3:N3"/>
    <mergeCell ref="U3:V3"/>
    <mergeCell ref="W3:X3"/>
    <mergeCell ref="Y3:Z3"/>
    <mergeCell ref="AA3:AB3"/>
    <mergeCell ref="Y2:AB2"/>
    <mergeCell ref="U2:X2"/>
  </mergeCells>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B4BA4-F941-4777-9B3A-F566B5D390ED}">
  <sheetPr codeName="Sheet11"/>
  <dimension ref="A1:I1006"/>
  <sheetViews>
    <sheetView tabSelected="1" workbookViewId="0">
      <selection activeCell="C4" sqref="C4:I4"/>
    </sheetView>
  </sheetViews>
  <sheetFormatPr defaultRowHeight="14.4"/>
  <cols>
    <col min="3" max="9" width="15.6640625" customWidth="1"/>
  </cols>
  <sheetData>
    <row r="1" spans="1:9">
      <c r="A1" s="26"/>
      <c r="B1" s="96"/>
      <c r="C1" s="141" t="s">
        <v>324</v>
      </c>
      <c r="D1" s="141"/>
      <c r="E1" s="141"/>
      <c r="F1" s="26"/>
      <c r="G1" s="26"/>
      <c r="H1" s="26"/>
      <c r="I1" s="26"/>
    </row>
    <row r="2" spans="1:9">
      <c r="A2" s="26"/>
      <c r="B2" s="96"/>
      <c r="C2" s="103" t="s">
        <v>325</v>
      </c>
      <c r="D2" s="142"/>
      <c r="E2" s="142"/>
      <c r="F2" s="142"/>
      <c r="G2" s="142"/>
      <c r="H2" s="142"/>
      <c r="I2" s="142"/>
    </row>
    <row r="3" spans="1:9" ht="15.6">
      <c r="A3" s="26"/>
      <c r="B3" s="96"/>
      <c r="C3" s="97" t="s">
        <v>326</v>
      </c>
      <c r="D3" s="97" t="s">
        <v>333</v>
      </c>
      <c r="E3" s="97" t="s">
        <v>327</v>
      </c>
      <c r="F3" s="97" t="s">
        <v>328</v>
      </c>
      <c r="G3" s="97" t="s">
        <v>329</v>
      </c>
      <c r="H3" s="97" t="s">
        <v>330</v>
      </c>
      <c r="I3" s="97" t="s">
        <v>331</v>
      </c>
    </row>
    <row r="4" spans="1:9">
      <c r="A4" s="98"/>
      <c r="B4" s="98"/>
      <c r="C4" s="99">
        <f>'Results of CEA'!D27</f>
        <v>-126279.82012523417</v>
      </c>
      <c r="D4" s="99">
        <f>'Results of CEA'!H27</f>
        <v>-128689.34531768505</v>
      </c>
      <c r="E4" s="99">
        <f>'Results of CEA'!J27</f>
        <v>-112016.20065664058</v>
      </c>
      <c r="F4" s="99">
        <f>'Results of CEA'!L27</f>
        <v>-24331.7556718837</v>
      </c>
      <c r="G4" s="99">
        <f>'Results of CEA'!N27</f>
        <v>-136347.95632852428</v>
      </c>
      <c r="H4" s="99">
        <f>'Results of CEA'!P27</f>
        <v>-151790.62483176155</v>
      </c>
      <c r="I4" s="99">
        <f>'Results of CEA'!R27</f>
        <v>-150340.19508797809</v>
      </c>
    </row>
    <row r="5" spans="1:9">
      <c r="A5" s="98"/>
      <c r="B5" s="98"/>
      <c r="C5" s="99"/>
      <c r="D5" s="99"/>
      <c r="E5" s="99"/>
      <c r="F5" s="99"/>
      <c r="G5" s="99"/>
      <c r="H5" s="99"/>
      <c r="I5" s="99"/>
    </row>
    <row r="6" spans="1:9">
      <c r="A6" s="93" t="s">
        <v>332</v>
      </c>
      <c r="B6" s="26"/>
      <c r="C6" s="100"/>
      <c r="D6" s="100"/>
      <c r="E6" s="100"/>
      <c r="F6" s="100"/>
      <c r="G6" s="100"/>
      <c r="H6" s="26"/>
      <c r="I6" s="26"/>
    </row>
    <row r="7" spans="1:9">
      <c r="A7" s="26">
        <v>1</v>
      </c>
      <c r="B7" s="26"/>
      <c r="C7" s="100">
        <v>-126279.82012523417</v>
      </c>
      <c r="D7" s="100">
        <v>-128689.34531768505</v>
      </c>
      <c r="E7" s="100">
        <v>-112016.20065664058</v>
      </c>
      <c r="F7" s="100">
        <v>-24331.7556718837</v>
      </c>
      <c r="G7" s="100">
        <v>-136347.95632852428</v>
      </c>
      <c r="H7" s="26">
        <v>-151790.62483176155</v>
      </c>
      <c r="I7" s="26">
        <v>-150340.19508797809</v>
      </c>
    </row>
    <row r="8" spans="1:9">
      <c r="C8">
        <v>-115067.74493606086</v>
      </c>
      <c r="D8">
        <v>-98267.723302536528</v>
      </c>
      <c r="E8">
        <v>-11269.220165072038</v>
      </c>
      <c r="F8">
        <v>-31378.814898124452</v>
      </c>
      <c r="G8">
        <v>-42648.035063196527</v>
      </c>
      <c r="H8">
        <v>-67958.46266642664</v>
      </c>
      <c r="I8">
        <v>-72582.714421403449</v>
      </c>
    </row>
    <row r="9" spans="1:9">
      <c r="C9">
        <v>-166154.21726275521</v>
      </c>
      <c r="D9">
        <v>-136207.71408644904</v>
      </c>
      <c r="E9">
        <v>-144494.01169499828</v>
      </c>
      <c r="F9">
        <v>-28517.949931933421</v>
      </c>
      <c r="G9">
        <v>-173011.96162693168</v>
      </c>
      <c r="H9">
        <v>-170282.03044947411</v>
      </c>
      <c r="I9">
        <v>-185342.7293126923</v>
      </c>
    </row>
    <row r="10" spans="1:9">
      <c r="C10">
        <v>-128841.02770161035</v>
      </c>
      <c r="D10">
        <v>-116735.9522886551</v>
      </c>
      <c r="E10">
        <v>-81445.691784295894</v>
      </c>
      <c r="F10">
        <v>-26411.983217277426</v>
      </c>
      <c r="G10">
        <v>-107857.67500157333</v>
      </c>
      <c r="H10">
        <v>-127421.74313475692</v>
      </c>
      <c r="I10">
        <v>-105543.31563810116</v>
      </c>
    </row>
    <row r="11" spans="1:9">
      <c r="C11">
        <v>-125371.30532977245</v>
      </c>
      <c r="D11">
        <v>-127212.94021497946</v>
      </c>
      <c r="E11">
        <v>-97151.269627052432</v>
      </c>
      <c r="F11">
        <v>-33085.984096632281</v>
      </c>
      <c r="G11">
        <v>-130237.25372368468</v>
      </c>
      <c r="H11">
        <v>-141680.53245618244</v>
      </c>
      <c r="I11">
        <v>-122827.78920644344</v>
      </c>
    </row>
    <row r="12" spans="1:9">
      <c r="C12">
        <v>-116893.03245256977</v>
      </c>
      <c r="D12">
        <v>-116288.94834588576</v>
      </c>
      <c r="E12">
        <v>-86587.727108963532</v>
      </c>
      <c r="F12">
        <v>-28626.362633460096</v>
      </c>
      <c r="G12">
        <v>-115214.08974242365</v>
      </c>
      <c r="H12">
        <v>-149357.439590825</v>
      </c>
      <c r="I12">
        <v>-120603.18763137015</v>
      </c>
    </row>
    <row r="13" spans="1:9">
      <c r="C13">
        <v>-138671.8291697292</v>
      </c>
      <c r="D13">
        <v>-148431.02428530128</v>
      </c>
      <c r="E13">
        <v>-134939.90766417788</v>
      </c>
      <c r="F13">
        <v>-23733.003058062364</v>
      </c>
      <c r="G13">
        <v>-158672.91072224028</v>
      </c>
      <c r="H13">
        <v>-201418.68565805489</v>
      </c>
      <c r="I13">
        <v>-186048.08977331783</v>
      </c>
    </row>
    <row r="14" spans="1:9">
      <c r="C14">
        <v>-114296.6614446785</v>
      </c>
      <c r="D14">
        <v>-128508.44752002243</v>
      </c>
      <c r="E14">
        <v>-127778.38681308576</v>
      </c>
      <c r="F14">
        <v>-17392.203325707309</v>
      </c>
      <c r="G14">
        <v>-145170.59013879305</v>
      </c>
      <c r="H14">
        <v>-164914.04399100423</v>
      </c>
      <c r="I14">
        <v>-148826.37359095749</v>
      </c>
    </row>
    <row r="15" spans="1:9">
      <c r="C15">
        <v>-131754.60610769008</v>
      </c>
      <c r="D15">
        <v>-130955.59377304479</v>
      </c>
      <c r="E15">
        <v>-143655.71030012384</v>
      </c>
      <c r="F15">
        <v>-9060.9077261043312</v>
      </c>
      <c r="G15">
        <v>-152716.61802622819</v>
      </c>
      <c r="H15">
        <v>-163798.55458180484</v>
      </c>
      <c r="I15">
        <v>-164689.33208987559</v>
      </c>
    </row>
    <row r="16" spans="1:9">
      <c r="C16">
        <v>-118560.16832890104</v>
      </c>
      <c r="D16">
        <v>-135261.68785479502</v>
      </c>
      <c r="E16">
        <v>-114983.59461451013</v>
      </c>
      <c r="F16">
        <v>-30737.581171711776</v>
      </c>
      <c r="G16">
        <v>-145721.17578622189</v>
      </c>
      <c r="H16">
        <v>-147116.68363425991</v>
      </c>
      <c r="I16">
        <v>-141520.65187090047</v>
      </c>
    </row>
    <row r="17" spans="3:9">
      <c r="C17">
        <v>-117577.54833995074</v>
      </c>
      <c r="D17">
        <v>-119761.49604146933</v>
      </c>
      <c r="E17">
        <v>-115125.00259463914</v>
      </c>
      <c r="F17">
        <v>-16933.329862863327</v>
      </c>
      <c r="G17">
        <v>-132058.33245750249</v>
      </c>
      <c r="H17">
        <v>-143101.30653987118</v>
      </c>
      <c r="I17">
        <v>-148742.15179225616</v>
      </c>
    </row>
    <row r="18" spans="3:9">
      <c r="C18">
        <v>-138904.74109650878</v>
      </c>
      <c r="D18">
        <v>-134597.28952303628</v>
      </c>
      <c r="E18">
        <v>-119441.85920894693</v>
      </c>
      <c r="F18">
        <v>-29748.231115985043</v>
      </c>
      <c r="G18">
        <v>-149190.09032493195</v>
      </c>
      <c r="H18">
        <v>-170846.82151088724</v>
      </c>
      <c r="I18">
        <v>-168679.2314483666</v>
      </c>
    </row>
    <row r="19" spans="3:9">
      <c r="C19">
        <v>-131365.61552798547</v>
      </c>
      <c r="D19">
        <v>-114308.09799290716</v>
      </c>
      <c r="E19">
        <v>-96334.090083143397</v>
      </c>
      <c r="F19">
        <v>-13670.489469010125</v>
      </c>
      <c r="G19">
        <v>-110004.57955215352</v>
      </c>
      <c r="H19">
        <v>-142269.09298402548</v>
      </c>
      <c r="I19">
        <v>-135715.05659908822</v>
      </c>
    </row>
    <row r="20" spans="3:9">
      <c r="C20">
        <v>-97854.021393530405</v>
      </c>
      <c r="D20">
        <v>-109570.12483993807</v>
      </c>
      <c r="E20">
        <v>-76922.047262978944</v>
      </c>
      <c r="F20">
        <v>-25448.714023037595</v>
      </c>
      <c r="G20">
        <v>-102370.76128601654</v>
      </c>
      <c r="H20">
        <v>-119177.74325514615</v>
      </c>
      <c r="I20">
        <v>-86829.889961185399</v>
      </c>
    </row>
    <row r="21" spans="3:9">
      <c r="C21">
        <v>-118659.35409512016</v>
      </c>
      <c r="D21">
        <v>-115636.58684173213</v>
      </c>
      <c r="E21">
        <v>-100030.03749203788</v>
      </c>
      <c r="F21">
        <v>-16116.733209073042</v>
      </c>
      <c r="G21">
        <v>-116146.77070111093</v>
      </c>
      <c r="H21">
        <v>-77868.011647089093</v>
      </c>
      <c r="I21">
        <v>-82799.556301244796</v>
      </c>
    </row>
    <row r="22" spans="3:9">
      <c r="C22">
        <v>-145314.34324583749</v>
      </c>
      <c r="D22">
        <v>-135954.95682874232</v>
      </c>
      <c r="E22">
        <v>-130720.58021049641</v>
      </c>
      <c r="F22">
        <v>-22116.452803784145</v>
      </c>
      <c r="G22">
        <v>-152837.03301428055</v>
      </c>
      <c r="H22">
        <v>-185448.88027575245</v>
      </c>
      <c r="I22">
        <v>-203297.45316176076</v>
      </c>
    </row>
    <row r="23" spans="3:9">
      <c r="C23">
        <v>-110369.39339769102</v>
      </c>
      <c r="D23">
        <v>-115397.80083343256</v>
      </c>
      <c r="E23">
        <v>-90972.035885965088</v>
      </c>
      <c r="F23">
        <v>-25847.453523449352</v>
      </c>
      <c r="G23">
        <v>-116819.48940941444</v>
      </c>
      <c r="H23">
        <v>-134344.75117596664</v>
      </c>
      <c r="I23">
        <v>-108927.15476906003</v>
      </c>
    </row>
    <row r="24" spans="3:9">
      <c r="C24">
        <v>-118911.38012764102</v>
      </c>
      <c r="D24">
        <v>-147073.18141972827</v>
      </c>
      <c r="E24">
        <v>-111844.15717089202</v>
      </c>
      <c r="F24">
        <v>-35045.172724504228</v>
      </c>
      <c r="G24">
        <v>-146889.32989539625</v>
      </c>
      <c r="H24">
        <v>-141459.19756046531</v>
      </c>
      <c r="I24">
        <v>-134054.05136427173</v>
      </c>
    </row>
    <row r="25" spans="3:9">
      <c r="C25">
        <v>-102381.56711412566</v>
      </c>
      <c r="D25">
        <v>-104106.4387844804</v>
      </c>
      <c r="E25">
        <v>-100583.27901154169</v>
      </c>
      <c r="F25">
        <v>-12358.981083252958</v>
      </c>
      <c r="G25">
        <v>-112942.26009479465</v>
      </c>
      <c r="H25">
        <v>-124968.27147022398</v>
      </c>
      <c r="I25">
        <v>-107620.98354141085</v>
      </c>
    </row>
    <row r="26" spans="3:9">
      <c r="C26">
        <v>-102962.34466764552</v>
      </c>
      <c r="D26">
        <v>-127665.59265191197</v>
      </c>
      <c r="E26">
        <v>-129562.19982195803</v>
      </c>
      <c r="F26">
        <v>-27488.199150413653</v>
      </c>
      <c r="G26">
        <v>-157050.39897237171</v>
      </c>
      <c r="H26">
        <v>-179264.5365525393</v>
      </c>
      <c r="I26">
        <v>-141756.99628948787</v>
      </c>
    </row>
    <row r="27" spans="3:9">
      <c r="C27">
        <v>-112257.69932923996</v>
      </c>
      <c r="D27">
        <v>-135175.64105503311</v>
      </c>
      <c r="E27">
        <v>-114189.85980659514</v>
      </c>
      <c r="F27">
        <v>-28539.945882137268</v>
      </c>
      <c r="G27">
        <v>-142729.80568873242</v>
      </c>
      <c r="H27">
        <v>-133804.09567071701</v>
      </c>
      <c r="I27">
        <v>-113405.00916030756</v>
      </c>
    </row>
    <row r="28" spans="3:9">
      <c r="C28">
        <v>-126405.18519398521</v>
      </c>
      <c r="D28">
        <v>-103543.01069939787</v>
      </c>
      <c r="E28">
        <v>-101587.43212076968</v>
      </c>
      <c r="F28">
        <v>-12955.505448680447</v>
      </c>
      <c r="G28">
        <v>-114542.93756945012</v>
      </c>
      <c r="H28">
        <v>-143923.76392508627</v>
      </c>
      <c r="I28">
        <v>-146844.32988567711</v>
      </c>
    </row>
    <row r="29" spans="3:9">
      <c r="C29">
        <v>-113071.29911136735</v>
      </c>
      <c r="D29">
        <v>-132879.77100696511</v>
      </c>
      <c r="E29">
        <v>-106104.78219130709</v>
      </c>
      <c r="F29">
        <v>-29489.051191141592</v>
      </c>
      <c r="G29">
        <v>-135593.83338244868</v>
      </c>
      <c r="H29">
        <v>-139854.0914481075</v>
      </c>
      <c r="I29">
        <v>-134914.56735300773</v>
      </c>
    </row>
    <row r="30" spans="3:9">
      <c r="C30">
        <v>-131535.22199097316</v>
      </c>
      <c r="D30">
        <v>-127299.04824723463</v>
      </c>
      <c r="E30">
        <v>-100336.57766931532</v>
      </c>
      <c r="F30">
        <v>-33759.756016098501</v>
      </c>
      <c r="G30">
        <v>-134096.33368541385</v>
      </c>
      <c r="H30">
        <v>-155531.22657708722</v>
      </c>
      <c r="I30">
        <v>-150207.4561464024</v>
      </c>
    </row>
    <row r="31" spans="3:9">
      <c r="C31">
        <v>-117479.29057141082</v>
      </c>
      <c r="D31">
        <v>-126472.03812074028</v>
      </c>
      <c r="E31">
        <v>-112044.0403020447</v>
      </c>
      <c r="F31">
        <v>-31270.808116961533</v>
      </c>
      <c r="G31">
        <v>-143314.84841900622</v>
      </c>
      <c r="H31">
        <v>-126470.64062376034</v>
      </c>
      <c r="I31">
        <v>-128127.72471138419</v>
      </c>
    </row>
    <row r="32" spans="3:9">
      <c r="C32">
        <v>-123199.40694212215</v>
      </c>
      <c r="D32">
        <v>-94233.724681911641</v>
      </c>
      <c r="E32">
        <v>-108898.32659338148</v>
      </c>
      <c r="F32">
        <v>8293.8656149679373</v>
      </c>
      <c r="G32">
        <v>-100604.46097841354</v>
      </c>
      <c r="H32">
        <v>-120317.19814650014</v>
      </c>
      <c r="I32">
        <v>-96773.243243966834</v>
      </c>
    </row>
    <row r="33" spans="3:9">
      <c r="C33">
        <v>-111340.16687003328</v>
      </c>
      <c r="D33">
        <v>-118670.89852303504</v>
      </c>
      <c r="E33">
        <v>-118397.53261210947</v>
      </c>
      <c r="F33">
        <v>-1192.1632079954215</v>
      </c>
      <c r="G33">
        <v>-119589.69582010491</v>
      </c>
      <c r="H33">
        <v>-140993.73745487529</v>
      </c>
      <c r="I33">
        <v>-131520.82730267887</v>
      </c>
    </row>
    <row r="34" spans="3:9">
      <c r="C34">
        <v>-119077.73478330529</v>
      </c>
      <c r="D34">
        <v>-138668.33640439546</v>
      </c>
      <c r="E34">
        <v>-135908.98717288562</v>
      </c>
      <c r="F34">
        <v>-15160.798055409854</v>
      </c>
      <c r="G34">
        <v>-151069.78522829548</v>
      </c>
      <c r="H34">
        <v>-180449.6604525733</v>
      </c>
      <c r="I34">
        <v>-196046.91642832942</v>
      </c>
    </row>
    <row r="35" spans="3:9">
      <c r="C35">
        <v>-132619.61183864545</v>
      </c>
      <c r="D35">
        <v>-135064.41324405163</v>
      </c>
      <c r="E35">
        <v>-90757.122464323416</v>
      </c>
      <c r="F35">
        <v>-43673.606513946012</v>
      </c>
      <c r="G35">
        <v>-134430.72897826941</v>
      </c>
      <c r="H35">
        <v>-123730.61796184059</v>
      </c>
      <c r="I35">
        <v>-143041.37801636822</v>
      </c>
    </row>
    <row r="36" spans="3:9">
      <c r="C36">
        <v>-125163.52941220324</v>
      </c>
      <c r="D36">
        <v>-157788.97692142025</v>
      </c>
      <c r="E36">
        <v>-136296.63994579238</v>
      </c>
      <c r="F36">
        <v>-49207.415736933908</v>
      </c>
      <c r="G36">
        <v>-185504.05568272629</v>
      </c>
      <c r="H36">
        <v>-205559.19937129191</v>
      </c>
      <c r="I36">
        <v>-179611.88221131641</v>
      </c>
    </row>
    <row r="37" spans="3:9">
      <c r="C37">
        <v>-151634.40666310448</v>
      </c>
      <c r="D37">
        <v>-143376.57490467423</v>
      </c>
      <c r="E37">
        <v>-126857.52596362283</v>
      </c>
      <c r="F37">
        <v>-24167.161235653257</v>
      </c>
      <c r="G37">
        <v>-151024.68719927612</v>
      </c>
      <c r="H37">
        <v>-155813.30508924494</v>
      </c>
      <c r="I37">
        <v>-178455.3022453677</v>
      </c>
    </row>
    <row r="38" spans="3:9">
      <c r="C38">
        <v>-105224.89006465109</v>
      </c>
      <c r="D38">
        <v>-112920.6459830658</v>
      </c>
      <c r="E38">
        <v>-86696.460603209372</v>
      </c>
      <c r="F38">
        <v>-17947.845146189829</v>
      </c>
      <c r="G38">
        <v>-104644.30574939921</v>
      </c>
      <c r="H38">
        <v>-108628.31065241416</v>
      </c>
      <c r="I38">
        <v>-108883.10595367113</v>
      </c>
    </row>
    <row r="39" spans="3:9">
      <c r="C39">
        <v>-113770.34675572802</v>
      </c>
      <c r="D39">
        <v>-92064.932760434473</v>
      </c>
      <c r="E39">
        <v>-91970.759844080225</v>
      </c>
      <c r="F39">
        <v>-6.1474347140974714</v>
      </c>
      <c r="G39">
        <v>-91976.90727879433</v>
      </c>
      <c r="H39">
        <v>-74819.731098574848</v>
      </c>
      <c r="I39">
        <v>-89027.036131943809</v>
      </c>
    </row>
    <row r="40" spans="3:9">
      <c r="C40">
        <v>-108732.41116242786</v>
      </c>
      <c r="D40">
        <v>-134217.76800888916</v>
      </c>
      <c r="E40">
        <v>-128559.77638402797</v>
      </c>
      <c r="F40">
        <v>-9286.7307848029814</v>
      </c>
      <c r="G40">
        <v>-137846.50716883095</v>
      </c>
      <c r="H40">
        <v>-158105.3553201647</v>
      </c>
      <c r="I40">
        <v>-138509.4061166101</v>
      </c>
    </row>
    <row r="41" spans="3:9">
      <c r="C41">
        <v>-146656.66635448957</v>
      </c>
      <c r="D41">
        <v>-136865.24357295045</v>
      </c>
      <c r="E41">
        <v>-127110.5021208644</v>
      </c>
      <c r="F41">
        <v>-18892.810427984361</v>
      </c>
      <c r="G41">
        <v>-146003.31254884877</v>
      </c>
      <c r="H41">
        <v>-158498.71725698109</v>
      </c>
      <c r="I41">
        <v>-157869.12434103509</v>
      </c>
    </row>
    <row r="42" spans="3:9">
      <c r="C42">
        <v>-102383.72077448135</v>
      </c>
      <c r="D42">
        <v>-117126.3506200776</v>
      </c>
      <c r="E42">
        <v>-80113.100643161626</v>
      </c>
      <c r="F42">
        <v>-37590.347915958715</v>
      </c>
      <c r="G42">
        <v>-117703.44855912034</v>
      </c>
      <c r="H42">
        <v>-125920.61309522227</v>
      </c>
      <c r="I42">
        <v>-87716.341457869916</v>
      </c>
    </row>
    <row r="43" spans="3:9">
      <c r="C43">
        <v>-92594.959867117723</v>
      </c>
      <c r="D43">
        <v>-109589.52251295054</v>
      </c>
      <c r="E43">
        <v>-47435.275970571296</v>
      </c>
      <c r="F43">
        <v>-32129.332066322881</v>
      </c>
      <c r="G43">
        <v>-79564.608036894177</v>
      </c>
      <c r="H43">
        <v>-86285.831241437088</v>
      </c>
      <c r="I43">
        <v>-39818.064347698877</v>
      </c>
    </row>
    <row r="44" spans="3:9">
      <c r="C44">
        <v>-110930.70501401759</v>
      </c>
      <c r="D44">
        <v>-109465.57561883738</v>
      </c>
      <c r="E44">
        <v>-74936.110461864562</v>
      </c>
      <c r="F44">
        <v>-25049.627279489356</v>
      </c>
      <c r="G44">
        <v>-99985.737741353922</v>
      </c>
      <c r="H44">
        <v>-110406.60082882151</v>
      </c>
      <c r="I44">
        <v>-113779.82171599643</v>
      </c>
    </row>
    <row r="45" spans="3:9">
      <c r="C45">
        <v>-132833.32247255289</v>
      </c>
      <c r="D45">
        <v>-108895.60137976878</v>
      </c>
      <c r="E45">
        <v>-97145.933878544078</v>
      </c>
      <c r="F45">
        <v>-21972.566464001466</v>
      </c>
      <c r="G45">
        <v>-119118.50034254555</v>
      </c>
      <c r="H45">
        <v>-124316.58669077634</v>
      </c>
      <c r="I45">
        <v>-140223.13143290015</v>
      </c>
    </row>
    <row r="46" spans="3:9">
      <c r="C46">
        <v>-120015.04027235138</v>
      </c>
      <c r="D46">
        <v>-108573.2464554949</v>
      </c>
      <c r="E46">
        <v>-108923.16559787151</v>
      </c>
      <c r="F46">
        <v>-2445.7713364469055</v>
      </c>
      <c r="G46">
        <v>-111368.93693431842</v>
      </c>
      <c r="H46">
        <v>-133122.40666974653</v>
      </c>
      <c r="I46">
        <v>-146090.25181431958</v>
      </c>
    </row>
    <row r="47" spans="3:9">
      <c r="C47">
        <v>-125698.89381496924</v>
      </c>
      <c r="D47">
        <v>-141117.52464068565</v>
      </c>
      <c r="E47">
        <v>-117192.87502316394</v>
      </c>
      <c r="F47">
        <v>-25221.044852426137</v>
      </c>
      <c r="G47">
        <v>-142413.91987559007</v>
      </c>
      <c r="H47">
        <v>-171884.56388535822</v>
      </c>
      <c r="I47">
        <v>-138611.00738921715</v>
      </c>
    </row>
    <row r="48" spans="3:9">
      <c r="C48">
        <v>-143418.06547497818</v>
      </c>
      <c r="D48">
        <v>-142896.37900560803</v>
      </c>
      <c r="E48">
        <v>-117989.80034292143</v>
      </c>
      <c r="F48">
        <v>-30276.534684696737</v>
      </c>
      <c r="G48">
        <v>-148266.33502761816</v>
      </c>
      <c r="H48">
        <v>-155655.46220749035</v>
      </c>
      <c r="I48">
        <v>-162968.81839973852</v>
      </c>
    </row>
    <row r="49" spans="3:9">
      <c r="C49">
        <v>-165459.01192645213</v>
      </c>
      <c r="D49">
        <v>-142543.37347324454</v>
      </c>
      <c r="E49">
        <v>-125461.11735512712</v>
      </c>
      <c r="F49">
        <v>-32919.264072122445</v>
      </c>
      <c r="G49">
        <v>-158380.38142724955</v>
      </c>
      <c r="H49">
        <v>-171141.36760391865</v>
      </c>
      <c r="I49">
        <v>-202687.36663559487</v>
      </c>
    </row>
    <row r="50" spans="3:9">
      <c r="C50">
        <v>-114074.7796227221</v>
      </c>
      <c r="D50">
        <v>-109185.53111965518</v>
      </c>
      <c r="E50">
        <v>-69143.938212326699</v>
      </c>
      <c r="F50">
        <v>-24665.413772903401</v>
      </c>
      <c r="G50">
        <v>-93809.351985230111</v>
      </c>
      <c r="H50">
        <v>-82162.10450886903</v>
      </c>
      <c r="I50">
        <v>-105235.27739124626</v>
      </c>
    </row>
    <row r="51" spans="3:9">
      <c r="C51">
        <v>-147696.7110839886</v>
      </c>
      <c r="D51">
        <v>-158740.85195497569</v>
      </c>
      <c r="E51">
        <v>-129989.58288745067</v>
      </c>
      <c r="F51">
        <v>-38257.37752612945</v>
      </c>
      <c r="G51">
        <v>-168246.96041358012</v>
      </c>
      <c r="H51">
        <v>-148735.11909423381</v>
      </c>
      <c r="I51">
        <v>-189997.69739778806</v>
      </c>
    </row>
    <row r="52" spans="3:9">
      <c r="C52">
        <v>-143539.47634360893</v>
      </c>
      <c r="D52">
        <v>-152890.37983447322</v>
      </c>
      <c r="E52">
        <v>-132289.89187858361</v>
      </c>
      <c r="F52">
        <v>-20564.545400113311</v>
      </c>
      <c r="G52">
        <v>-152854.43727869692</v>
      </c>
      <c r="H52">
        <v>-178393.3662739234</v>
      </c>
      <c r="I52">
        <v>-171426.27346181514</v>
      </c>
    </row>
    <row r="53" spans="3:9">
      <c r="C53">
        <v>-108716.20102215836</v>
      </c>
      <c r="D53">
        <v>-125622.47738504378</v>
      </c>
      <c r="E53">
        <v>-112164.98409705269</v>
      </c>
      <c r="F53">
        <v>-32477.285584398887</v>
      </c>
      <c r="G53">
        <v>-144642.26968145155</v>
      </c>
      <c r="H53">
        <v>-166248.80966667971</v>
      </c>
      <c r="I53">
        <v>-140055.8997063493</v>
      </c>
    </row>
    <row r="54" spans="3:9">
      <c r="C54">
        <v>-118566.21324818507</v>
      </c>
      <c r="D54">
        <v>-103853.13718473786</v>
      </c>
      <c r="E54">
        <v>-74087.13065702896</v>
      </c>
      <c r="F54">
        <v>-22902.494796204046</v>
      </c>
      <c r="G54">
        <v>-96989.625453232991</v>
      </c>
      <c r="H54">
        <v>-118050.76397969696</v>
      </c>
      <c r="I54">
        <v>-110111.80312950269</v>
      </c>
    </row>
    <row r="55" spans="3:9">
      <c r="C55">
        <v>-119183.82425981581</v>
      </c>
      <c r="D55">
        <v>-123935.92003223285</v>
      </c>
      <c r="E55">
        <v>-103020.33340882877</v>
      </c>
      <c r="F55">
        <v>-30410.610642079915</v>
      </c>
      <c r="G55">
        <v>-133430.9440509087</v>
      </c>
      <c r="H55">
        <v>-162610.80218247132</v>
      </c>
      <c r="I55">
        <v>-148790.74834696454</v>
      </c>
    </row>
    <row r="56" spans="3:9">
      <c r="C56">
        <v>-113147.2321396442</v>
      </c>
      <c r="D56">
        <v>-113515.80893919806</v>
      </c>
      <c r="E56">
        <v>-91451.954981689225</v>
      </c>
      <c r="F56">
        <v>-17973.479293845699</v>
      </c>
      <c r="G56">
        <v>-109425.43427553492</v>
      </c>
      <c r="H56">
        <v>-126027.86185895318</v>
      </c>
      <c r="I56">
        <v>-105894.10543340482</v>
      </c>
    </row>
    <row r="57" spans="3:9">
      <c r="C57">
        <v>-129936.25394214051</v>
      </c>
      <c r="D57">
        <v>-170203.6847936603</v>
      </c>
      <c r="E57">
        <v>-118571.66061589116</v>
      </c>
      <c r="F57">
        <v>-58430.036767931291</v>
      </c>
      <c r="G57">
        <v>-177001.69738382247</v>
      </c>
      <c r="H57">
        <v>-156785.76189742968</v>
      </c>
      <c r="I57">
        <v>-151548.26178616122</v>
      </c>
    </row>
    <row r="58" spans="3:9">
      <c r="C58">
        <v>-121783.90750462309</v>
      </c>
      <c r="D58">
        <v>-138216.74777737015</v>
      </c>
      <c r="E58">
        <v>-125337.70157947001</v>
      </c>
      <c r="F58">
        <v>-25312.46216642806</v>
      </c>
      <c r="G58">
        <v>-150650.16374589805</v>
      </c>
      <c r="H58">
        <v>-183092.66157690072</v>
      </c>
      <c r="I58">
        <v>-183738.74802671515</v>
      </c>
    </row>
    <row r="59" spans="3:9">
      <c r="C59">
        <v>-133364.8710948634</v>
      </c>
      <c r="D59">
        <v>-133341.32282844649</v>
      </c>
      <c r="E59">
        <v>-130676.32485603435</v>
      </c>
      <c r="F59">
        <v>-39453.198146582043</v>
      </c>
      <c r="G59">
        <v>-170129.52300261642</v>
      </c>
      <c r="H59">
        <v>-159642.31187531765</v>
      </c>
      <c r="I59">
        <v>-179490.32136514434</v>
      </c>
    </row>
    <row r="60" spans="3:9">
      <c r="C60">
        <v>-126071.1097475979</v>
      </c>
      <c r="D60">
        <v>-138643.41030178952</v>
      </c>
      <c r="E60">
        <v>-130630.40693981599</v>
      </c>
      <c r="F60">
        <v>-19126.812224436027</v>
      </c>
      <c r="G60">
        <v>-149757.21916425199</v>
      </c>
      <c r="H60">
        <v>-153691.1772221899</v>
      </c>
      <c r="I60">
        <v>-159592.56283208649</v>
      </c>
    </row>
    <row r="61" spans="3:9">
      <c r="C61">
        <v>-106165.67949210947</v>
      </c>
      <c r="D61">
        <v>-110127.545364196</v>
      </c>
      <c r="E61">
        <v>-66654.014743751817</v>
      </c>
      <c r="F61">
        <v>-22807.831863117666</v>
      </c>
      <c r="G61">
        <v>-89461.846606869483</v>
      </c>
      <c r="H61">
        <v>-83922.246116896917</v>
      </c>
      <c r="I61">
        <v>-85836.316720106581</v>
      </c>
    </row>
    <row r="62" spans="3:9">
      <c r="C62">
        <v>-130329.53446154928</v>
      </c>
      <c r="D62">
        <v>-148900.91722318545</v>
      </c>
      <c r="E62">
        <v>-125421.42163185381</v>
      </c>
      <c r="F62">
        <v>-24538.69120753905</v>
      </c>
      <c r="G62">
        <v>-149960.11283939285</v>
      </c>
      <c r="H62">
        <v>-181954.9063531103</v>
      </c>
      <c r="I62">
        <v>-170860.56424667127</v>
      </c>
    </row>
    <row r="63" spans="3:9">
      <c r="C63">
        <v>-123390.95317068826</v>
      </c>
      <c r="D63">
        <v>-136795.29638096865</v>
      </c>
      <c r="E63">
        <v>-112624.57740663021</v>
      </c>
      <c r="F63">
        <v>-28508.989930459251</v>
      </c>
      <c r="G63">
        <v>-141133.56733708948</v>
      </c>
      <c r="H63">
        <v>-161525.5647267942</v>
      </c>
      <c r="I63">
        <v>-146719.35298909049</v>
      </c>
    </row>
    <row r="64" spans="3:9">
      <c r="C64">
        <v>-135937.92567592554</v>
      </c>
      <c r="D64">
        <v>-120624.88045988861</v>
      </c>
      <c r="E64">
        <v>-87619.520163445195</v>
      </c>
      <c r="F64">
        <v>-23472.332853096028</v>
      </c>
      <c r="G64">
        <v>-111091.85301654124</v>
      </c>
      <c r="H64">
        <v>-160977.73444053732</v>
      </c>
      <c r="I64">
        <v>-141307.00799514027</v>
      </c>
    </row>
    <row r="65" spans="3:9">
      <c r="C65">
        <v>-108311.75334903435</v>
      </c>
      <c r="D65">
        <v>-113606.92187203091</v>
      </c>
      <c r="E65">
        <v>-113831.92019958443</v>
      </c>
      <c r="F65">
        <v>-8872.3837044415104</v>
      </c>
      <c r="G65">
        <v>-122704.30390402595</v>
      </c>
      <c r="H65">
        <v>-154445.41159462163</v>
      </c>
      <c r="I65">
        <v>-120244.31318592737</v>
      </c>
    </row>
    <row r="66" spans="3:9">
      <c r="C66">
        <v>-155456.71177784901</v>
      </c>
      <c r="D66">
        <v>-129501.5601697556</v>
      </c>
      <c r="E66">
        <v>-128233.10062609593</v>
      </c>
      <c r="F66">
        <v>-17429.516385771196</v>
      </c>
      <c r="G66">
        <v>-145662.61701186711</v>
      </c>
      <c r="H66">
        <v>-161280.63233707412</v>
      </c>
      <c r="I66">
        <v>-185187.09396444247</v>
      </c>
    </row>
    <row r="67" spans="3:9">
      <c r="C67">
        <v>-119595.78512495788</v>
      </c>
      <c r="D67">
        <v>-136288.17323917738</v>
      </c>
      <c r="E67">
        <v>-131393.74408908386</v>
      </c>
      <c r="F67">
        <v>-37533.185396623114</v>
      </c>
      <c r="G67">
        <v>-168926.92948570699</v>
      </c>
      <c r="H67">
        <v>-160627.40153096773</v>
      </c>
      <c r="I67">
        <v>-186942.01395288354</v>
      </c>
    </row>
    <row r="68" spans="3:9">
      <c r="C68">
        <v>-123923.90853440065</v>
      </c>
      <c r="D68">
        <v>-147814.91554476423</v>
      </c>
      <c r="E68">
        <v>-142466.65130104194</v>
      </c>
      <c r="F68">
        <v>-16629.131349932781</v>
      </c>
      <c r="G68">
        <v>-159095.78265097475</v>
      </c>
      <c r="H68">
        <v>-179035.91920658812</v>
      </c>
      <c r="I68">
        <v>-171679.8555717337</v>
      </c>
    </row>
    <row r="69" spans="3:9">
      <c r="C69">
        <v>-121604.65383171869</v>
      </c>
      <c r="D69">
        <v>-134285.0928577657</v>
      </c>
      <c r="E69">
        <v>-155485.68542435765</v>
      </c>
      <c r="F69">
        <v>-20832.184085733534</v>
      </c>
      <c r="G69">
        <v>-176317.86951009117</v>
      </c>
      <c r="H69">
        <v>-175547.78507869621</v>
      </c>
      <c r="I69">
        <v>-171547.62137029381</v>
      </c>
    </row>
    <row r="70" spans="3:9">
      <c r="C70">
        <v>-132848.1308043942</v>
      </c>
      <c r="D70">
        <v>-155570.39500543766</v>
      </c>
      <c r="E70">
        <v>-136925.50669337466</v>
      </c>
      <c r="F70">
        <v>-25577.294900552726</v>
      </c>
      <c r="G70">
        <v>-162502.80159392738</v>
      </c>
      <c r="H70">
        <v>-162206.18824732324</v>
      </c>
      <c r="I70">
        <v>-166484.91014401088</v>
      </c>
    </row>
    <row r="71" spans="3:9">
      <c r="C71">
        <v>-108805.27594338515</v>
      </c>
      <c r="D71">
        <v>-133661.6375086607</v>
      </c>
      <c r="E71">
        <v>-96061.727822579589</v>
      </c>
      <c r="F71">
        <v>-34329.842162292902</v>
      </c>
      <c r="G71">
        <v>-130391.56998487251</v>
      </c>
      <c r="H71">
        <v>-137138.96590366433</v>
      </c>
      <c r="I71">
        <v>-131276.41037023329</v>
      </c>
    </row>
    <row r="72" spans="3:9">
      <c r="C72">
        <v>-147480.75674950198</v>
      </c>
      <c r="D72">
        <v>-131150.02096571602</v>
      </c>
      <c r="E72">
        <v>-120173.51459329305</v>
      </c>
      <c r="F72">
        <v>-35348.185304175182</v>
      </c>
      <c r="G72">
        <v>-155521.69989746821</v>
      </c>
      <c r="H72">
        <v>-182359.58058717987</v>
      </c>
      <c r="I72">
        <v>-180500.99155875901</v>
      </c>
    </row>
    <row r="73" spans="3:9">
      <c r="C73">
        <v>-120121.68605638212</v>
      </c>
      <c r="D73">
        <v>-124762.88256434383</v>
      </c>
      <c r="E73">
        <v>-103065.09133048262</v>
      </c>
      <c r="F73">
        <v>-18751.61037768612</v>
      </c>
      <c r="G73">
        <v>-121816.70170816875</v>
      </c>
      <c r="H73">
        <v>-122425.13090310834</v>
      </c>
      <c r="I73">
        <v>-140192.95042689398</v>
      </c>
    </row>
    <row r="74" spans="3:9">
      <c r="C74">
        <v>-133402.11984858467</v>
      </c>
      <c r="D74">
        <v>-132879.82082911316</v>
      </c>
      <c r="E74">
        <v>-116564.82093412135</v>
      </c>
      <c r="F74">
        <v>-24771.800958158601</v>
      </c>
      <c r="G74">
        <v>-141336.62189227995</v>
      </c>
      <c r="H74">
        <v>-157543.23260484129</v>
      </c>
      <c r="I74">
        <v>-188159.58327644909</v>
      </c>
    </row>
    <row r="75" spans="3:9">
      <c r="C75">
        <v>-107137.01106660231</v>
      </c>
      <c r="D75">
        <v>-92578.913128073706</v>
      </c>
      <c r="E75">
        <v>-68672.209811748922</v>
      </c>
      <c r="F75">
        <v>-23715.401417880217</v>
      </c>
      <c r="G75">
        <v>-92387.611229629125</v>
      </c>
      <c r="H75">
        <v>-44339.75644269702</v>
      </c>
      <c r="I75">
        <v>-73797.893998499145</v>
      </c>
    </row>
    <row r="76" spans="3:9">
      <c r="C76">
        <v>-129843.58521802278</v>
      </c>
      <c r="D76">
        <v>-143302.9520480686</v>
      </c>
      <c r="E76">
        <v>-136416.15965339943</v>
      </c>
      <c r="F76">
        <v>-17648.801736698075</v>
      </c>
      <c r="G76">
        <v>-154064.96139009754</v>
      </c>
      <c r="H76">
        <v>-164524.00320499021</v>
      </c>
      <c r="I76">
        <v>-177849.90321374725</v>
      </c>
    </row>
    <row r="77" spans="3:9">
      <c r="C77">
        <v>-131395.56789991169</v>
      </c>
      <c r="D77">
        <v>-119858.60326153788</v>
      </c>
      <c r="E77">
        <v>-100950.1036345679</v>
      </c>
      <c r="F77">
        <v>-11178.940907833123</v>
      </c>
      <c r="G77">
        <v>-112129.04454240102</v>
      </c>
      <c r="H77">
        <v>-130809.69406304653</v>
      </c>
      <c r="I77">
        <v>-133353.35822857352</v>
      </c>
    </row>
    <row r="78" spans="3:9">
      <c r="C78">
        <v>-136066.91346184615</v>
      </c>
      <c r="D78">
        <v>-124839.42742537241</v>
      </c>
      <c r="E78">
        <v>-121152.12349013615</v>
      </c>
      <c r="F78">
        <v>-15936.019971958394</v>
      </c>
      <c r="G78">
        <v>-137088.14346209454</v>
      </c>
      <c r="H78">
        <v>-168587.87483561953</v>
      </c>
      <c r="I78">
        <v>-168535.65325738068</v>
      </c>
    </row>
    <row r="79" spans="3:9">
      <c r="C79">
        <v>-111541.27838561097</v>
      </c>
      <c r="D79">
        <v>-126712.50141689097</v>
      </c>
      <c r="E79">
        <v>-98995.848291266724</v>
      </c>
      <c r="F79">
        <v>-28739.904082888068</v>
      </c>
      <c r="G79">
        <v>-127735.75237415479</v>
      </c>
      <c r="H79">
        <v>-141541.5509681137</v>
      </c>
      <c r="I79">
        <v>-140648.01010657416</v>
      </c>
    </row>
    <row r="80" spans="3:9">
      <c r="C80">
        <v>-97498.392727497383</v>
      </c>
      <c r="D80">
        <v>-115091.50626990011</v>
      </c>
      <c r="E80">
        <v>-90646.11879191277</v>
      </c>
      <c r="F80">
        <v>-6395.6137062491034</v>
      </c>
      <c r="G80">
        <v>-97041.732498161844</v>
      </c>
      <c r="H80">
        <v>-148641.8136272704</v>
      </c>
      <c r="I80">
        <v>-81824.57024138578</v>
      </c>
    </row>
    <row r="81" spans="3:9">
      <c r="C81">
        <v>-162796.29927516991</v>
      </c>
      <c r="D81">
        <v>-126451.9407460386</v>
      </c>
      <c r="E81">
        <v>-170972.98382863711</v>
      </c>
      <c r="F81">
        <v>-2283.968595886472</v>
      </c>
      <c r="G81">
        <v>-173256.9524245236</v>
      </c>
      <c r="H81">
        <v>-207141.13287895129</v>
      </c>
      <c r="I81">
        <v>-225852.73596016996</v>
      </c>
    </row>
    <row r="82" spans="3:9">
      <c r="C82">
        <v>-128244.76741993373</v>
      </c>
      <c r="D82">
        <v>-113542.04004526301</v>
      </c>
      <c r="E82">
        <v>-109507.43420749705</v>
      </c>
      <c r="F82">
        <v>-15265.930917195923</v>
      </c>
      <c r="G82">
        <v>-124773.36512469298</v>
      </c>
      <c r="H82">
        <v>-139567.78975067279</v>
      </c>
      <c r="I82">
        <v>-155248.45992273311</v>
      </c>
    </row>
    <row r="83" spans="3:9">
      <c r="C83">
        <v>-153112.99528760632</v>
      </c>
      <c r="D83">
        <v>-150759.63143373904</v>
      </c>
      <c r="E83">
        <v>-137663.07755242364</v>
      </c>
      <c r="F83">
        <v>-33584.021830009937</v>
      </c>
      <c r="G83">
        <v>-171247.09938243357</v>
      </c>
      <c r="H83">
        <v>-162302.60887325284</v>
      </c>
      <c r="I83">
        <v>-198622.48158132279</v>
      </c>
    </row>
    <row r="84" spans="3:9">
      <c r="C84">
        <v>-135895.493525055</v>
      </c>
      <c r="D84">
        <v>-113465.40375850777</v>
      </c>
      <c r="E84">
        <v>-97535.70470837412</v>
      </c>
      <c r="F84">
        <v>-16004.653269800005</v>
      </c>
      <c r="G84">
        <v>-113540.35797817411</v>
      </c>
      <c r="H84">
        <v>-139243.12983023125</v>
      </c>
      <c r="I84">
        <v>-141854.81265596108</v>
      </c>
    </row>
    <row r="85" spans="3:9">
      <c r="C85">
        <v>-136325.46989053459</v>
      </c>
      <c r="D85">
        <v>-138083.22028012961</v>
      </c>
      <c r="E85">
        <v>-129291.93645477711</v>
      </c>
      <c r="F85">
        <v>-23707.403341789919</v>
      </c>
      <c r="G85">
        <v>-152999.33979656704</v>
      </c>
      <c r="H85">
        <v>-164204.02766273997</v>
      </c>
      <c r="I85">
        <v>-169086.7360059839</v>
      </c>
    </row>
    <row r="86" spans="3:9">
      <c r="C86">
        <v>-140875.02211290234</v>
      </c>
      <c r="D86">
        <v>-120678.28938157605</v>
      </c>
      <c r="E86">
        <v>-116267.9822049378</v>
      </c>
      <c r="F86">
        <v>-17019.003198669641</v>
      </c>
      <c r="G86">
        <v>-133286.98540360742</v>
      </c>
      <c r="H86">
        <v>-156485.05466461243</v>
      </c>
      <c r="I86">
        <v>-163315.31486915116</v>
      </c>
    </row>
    <row r="87" spans="3:9">
      <c r="C87">
        <v>-116917.60769597223</v>
      </c>
      <c r="D87">
        <v>-114905.85580957678</v>
      </c>
      <c r="E87">
        <v>-97151.318234450053</v>
      </c>
      <c r="F87">
        <v>-27080.165284564391</v>
      </c>
      <c r="G87">
        <v>-124231.48351901445</v>
      </c>
      <c r="H87">
        <v>-125599.13512852845</v>
      </c>
      <c r="I87">
        <v>-138774.06987080182</v>
      </c>
    </row>
    <row r="88" spans="3:9">
      <c r="C88">
        <v>-130455.41023904178</v>
      </c>
      <c r="D88">
        <v>-140641.14816496352</v>
      </c>
      <c r="E88">
        <v>-145840.20199963127</v>
      </c>
      <c r="F88">
        <v>-27901.003448243813</v>
      </c>
      <c r="G88">
        <v>-173741.20544787508</v>
      </c>
      <c r="H88">
        <v>-195382.21962960096</v>
      </c>
      <c r="I88">
        <v>-180931.60693392079</v>
      </c>
    </row>
    <row r="89" spans="3:9">
      <c r="C89">
        <v>-120698.09301402513</v>
      </c>
      <c r="D89">
        <v>-128401.81664738302</v>
      </c>
      <c r="E89">
        <v>-108799.37142542683</v>
      </c>
      <c r="F89">
        <v>-20858.727775377985</v>
      </c>
      <c r="G89">
        <v>-129658.09920080482</v>
      </c>
      <c r="H89">
        <v>-160651.21072621207</v>
      </c>
      <c r="I89">
        <v>-158966.89895659918</v>
      </c>
    </row>
    <row r="90" spans="3:9">
      <c r="C90">
        <v>-106596.31475021588</v>
      </c>
      <c r="D90">
        <v>-96846.160204261134</v>
      </c>
      <c r="E90">
        <v>-72446.566196269676</v>
      </c>
      <c r="F90">
        <v>-8640.4642027875816</v>
      </c>
      <c r="G90">
        <v>-81087.030399057257</v>
      </c>
      <c r="H90">
        <v>-107158.63376417354</v>
      </c>
      <c r="I90">
        <v>-106926.53816698128</v>
      </c>
    </row>
    <row r="91" spans="3:9">
      <c r="C91">
        <v>-156933.015497196</v>
      </c>
      <c r="D91">
        <v>-120206.01579513111</v>
      </c>
      <c r="E91">
        <v>-121969.04411791882</v>
      </c>
      <c r="F91">
        <v>-19603.885083766261</v>
      </c>
      <c r="G91">
        <v>-141572.92920168507</v>
      </c>
      <c r="H91">
        <v>-177682.51153363474</v>
      </c>
      <c r="I91">
        <v>-182425.3929423251</v>
      </c>
    </row>
    <row r="92" spans="3:9">
      <c r="C92">
        <v>-132693.44012654867</v>
      </c>
      <c r="D92">
        <v>-148636.72644567816</v>
      </c>
      <c r="E92">
        <v>-118185.60487475364</v>
      </c>
      <c r="F92">
        <v>-41946.703894784288</v>
      </c>
      <c r="G92">
        <v>-160132.30876953795</v>
      </c>
      <c r="H92">
        <v>-179810.6459658994</v>
      </c>
      <c r="I92">
        <v>-177984.03501593924</v>
      </c>
    </row>
    <row r="93" spans="3:9">
      <c r="C93">
        <v>-134808.56485689225</v>
      </c>
      <c r="D93">
        <v>-134278.06157985781</v>
      </c>
      <c r="E93">
        <v>-118157.08078413468</v>
      </c>
      <c r="F93">
        <v>-37084.363890675602</v>
      </c>
      <c r="G93">
        <v>-155241.44467481028</v>
      </c>
      <c r="H93">
        <v>-164952.09755823039</v>
      </c>
      <c r="I93">
        <v>-173702.40580802265</v>
      </c>
    </row>
    <row r="94" spans="3:9">
      <c r="C94">
        <v>-118311.58355505041</v>
      </c>
      <c r="D94">
        <v>-91431.081963405974</v>
      </c>
      <c r="E94">
        <v>-40143.046664439695</v>
      </c>
      <c r="F94">
        <v>-19649.420545405541</v>
      </c>
      <c r="G94">
        <v>-59792.467209845228</v>
      </c>
      <c r="H94">
        <v>-80711.719453973201</v>
      </c>
      <c r="I94">
        <v>-83151.145795949909</v>
      </c>
    </row>
    <row r="95" spans="3:9">
      <c r="C95">
        <v>-127042.42808594235</v>
      </c>
      <c r="D95">
        <v>-134054.22578632258</v>
      </c>
      <c r="E95">
        <v>-132774.45095273509</v>
      </c>
      <c r="F95">
        <v>-21250.403355606384</v>
      </c>
      <c r="G95">
        <v>-154024.85430834146</v>
      </c>
      <c r="H95">
        <v>-177381.23374035754</v>
      </c>
      <c r="I95">
        <v>-152500.34664525796</v>
      </c>
    </row>
    <row r="96" spans="3:9">
      <c r="C96">
        <v>-135217.02586582332</v>
      </c>
      <c r="D96">
        <v>-146350.06234390114</v>
      </c>
      <c r="E96">
        <v>-136490.45864132885</v>
      </c>
      <c r="F96">
        <v>-27977.368816919134</v>
      </c>
      <c r="G96">
        <v>-164467.82745824798</v>
      </c>
      <c r="H96">
        <v>-214874.65328651643</v>
      </c>
      <c r="I96">
        <v>-205517.40893835464</v>
      </c>
    </row>
    <row r="97" spans="3:9">
      <c r="C97">
        <v>-158226.09956450149</v>
      </c>
      <c r="D97">
        <v>-134686.99702716051</v>
      </c>
      <c r="E97">
        <v>-112440.27497528814</v>
      </c>
      <c r="F97">
        <v>-32352.695287371989</v>
      </c>
      <c r="G97">
        <v>-144792.97026266012</v>
      </c>
      <c r="H97">
        <v>-162813.12917644856</v>
      </c>
      <c r="I97">
        <v>-172465.06150873977</v>
      </c>
    </row>
    <row r="98" spans="3:9">
      <c r="C98">
        <v>-98193.262046022661</v>
      </c>
      <c r="D98">
        <v>-124846.34710616877</v>
      </c>
      <c r="E98">
        <v>-107903.04134095839</v>
      </c>
      <c r="F98">
        <v>-19575.780876277717</v>
      </c>
      <c r="G98">
        <v>-127478.82221723611</v>
      </c>
      <c r="H98">
        <v>-138102.78140307608</v>
      </c>
      <c r="I98">
        <v>-135279.44618977001</v>
      </c>
    </row>
    <row r="99" spans="3:9">
      <c r="C99">
        <v>-137187.69913996378</v>
      </c>
      <c r="D99">
        <v>-135617.6276126364</v>
      </c>
      <c r="E99">
        <v>-124567.21995485618</v>
      </c>
      <c r="F99">
        <v>-33856.347943359258</v>
      </c>
      <c r="G99">
        <v>-158423.56789821543</v>
      </c>
      <c r="H99">
        <v>-167460.70710871185</v>
      </c>
      <c r="I99">
        <v>-178889.98968930545</v>
      </c>
    </row>
    <row r="100" spans="3:9">
      <c r="C100">
        <v>-115930.63197617431</v>
      </c>
      <c r="D100">
        <v>-113137.60432016361</v>
      </c>
      <c r="E100">
        <v>-110622.30734409452</v>
      </c>
      <c r="F100">
        <v>-13122.828206546088</v>
      </c>
      <c r="G100">
        <v>-123745.1355506406</v>
      </c>
      <c r="H100">
        <v>-136762.56677703265</v>
      </c>
      <c r="I100">
        <v>-130970.59126487697</v>
      </c>
    </row>
    <row r="101" spans="3:9">
      <c r="C101">
        <v>-119338.30921696407</v>
      </c>
      <c r="D101">
        <v>-125819.46479617714</v>
      </c>
      <c r="E101">
        <v>-86267.229634175077</v>
      </c>
      <c r="F101">
        <v>-25345.500619823615</v>
      </c>
      <c r="G101">
        <v>-111612.73025399868</v>
      </c>
      <c r="H101">
        <v>-117349.39793002434</v>
      </c>
      <c r="I101">
        <v>-115770.59263405699</v>
      </c>
    </row>
    <row r="102" spans="3:9">
      <c r="C102">
        <v>-138560.00075540534</v>
      </c>
      <c r="D102">
        <v>-135654.5377669454</v>
      </c>
      <c r="E102">
        <v>-116169.79415037365</v>
      </c>
      <c r="F102">
        <v>-38737.138930372479</v>
      </c>
      <c r="G102">
        <v>-154906.93308074612</v>
      </c>
      <c r="H102">
        <v>-155832.26750797959</v>
      </c>
      <c r="I102">
        <v>-169015.57560212433</v>
      </c>
    </row>
    <row r="103" spans="3:9">
      <c r="C103">
        <v>-139882.44038863893</v>
      </c>
      <c r="D103">
        <v>-126092.72446702942</v>
      </c>
      <c r="E103">
        <v>-112929.3869228479</v>
      </c>
      <c r="F103">
        <v>-23270.135572385436</v>
      </c>
      <c r="G103">
        <v>-136199.52249523334</v>
      </c>
      <c r="H103">
        <v>-137665.48382814165</v>
      </c>
      <c r="I103">
        <v>-163694.39436881681</v>
      </c>
    </row>
    <row r="104" spans="3:9">
      <c r="C104">
        <v>-142602.30495076493</v>
      </c>
      <c r="D104">
        <v>-116748.56137728476</v>
      </c>
      <c r="E104">
        <v>-112175.92839312626</v>
      </c>
      <c r="F104">
        <v>-15418.876503919833</v>
      </c>
      <c r="G104">
        <v>-127594.80489704608</v>
      </c>
      <c r="H104">
        <v>-145574.01798541553</v>
      </c>
      <c r="I104">
        <v>-161453.68316244779</v>
      </c>
    </row>
    <row r="105" spans="3:9">
      <c r="C105">
        <v>-127038.29573380902</v>
      </c>
      <c r="D105">
        <v>-127922.47961279535</v>
      </c>
      <c r="E105">
        <v>-143937.10911390212</v>
      </c>
      <c r="F105">
        <v>-12985.367856394889</v>
      </c>
      <c r="G105">
        <v>-156922.47697029699</v>
      </c>
      <c r="H105">
        <v>-140142.75098229601</v>
      </c>
      <c r="I105">
        <v>-177632.71981682611</v>
      </c>
    </row>
    <row r="106" spans="3:9">
      <c r="C106">
        <v>-146131.62444080022</v>
      </c>
      <c r="D106">
        <v>-150174.74669930086</v>
      </c>
      <c r="E106">
        <v>-120053.99180946496</v>
      </c>
      <c r="F106">
        <v>-42960.163011419419</v>
      </c>
      <c r="G106">
        <v>-163014.15482088437</v>
      </c>
      <c r="H106">
        <v>-188352.00445725329</v>
      </c>
      <c r="I106">
        <v>-171993.17141673804</v>
      </c>
    </row>
    <row r="107" spans="3:9">
      <c r="C107">
        <v>-139538.33881690612</v>
      </c>
      <c r="D107">
        <v>-121415.60925807603</v>
      </c>
      <c r="E107">
        <v>-114865.9646452603</v>
      </c>
      <c r="F107">
        <v>-23182.699072734551</v>
      </c>
      <c r="G107">
        <v>-138048.66371799484</v>
      </c>
      <c r="H107">
        <v>-156971.95832631935</v>
      </c>
      <c r="I107">
        <v>-184610.11091762301</v>
      </c>
    </row>
    <row r="108" spans="3:9">
      <c r="C108">
        <v>-113004.15698049184</v>
      </c>
      <c r="D108">
        <v>-124657.34211908278</v>
      </c>
      <c r="E108">
        <v>-126290.26909649906</v>
      </c>
      <c r="F108">
        <v>-5400.6779670807118</v>
      </c>
      <c r="G108">
        <v>-131690.94706357978</v>
      </c>
      <c r="H108">
        <v>-151370.81875458904</v>
      </c>
      <c r="I108">
        <v>-130837.31181364555</v>
      </c>
    </row>
    <row r="109" spans="3:9">
      <c r="C109">
        <v>-119819.50612349078</v>
      </c>
      <c r="D109">
        <v>-123480.70255173714</v>
      </c>
      <c r="E109">
        <v>-121689.45770527236</v>
      </c>
      <c r="F109">
        <v>-11999.879911459017</v>
      </c>
      <c r="G109">
        <v>-133689.33761673141</v>
      </c>
      <c r="H109">
        <v>-161348.50432079972</v>
      </c>
      <c r="I109">
        <v>-146744.25523448188</v>
      </c>
    </row>
    <row r="110" spans="3:9">
      <c r="C110">
        <v>-163346.69302514967</v>
      </c>
      <c r="D110">
        <v>-137010.83757978506</v>
      </c>
      <c r="E110">
        <v>-124215.2012268282</v>
      </c>
      <c r="F110">
        <v>-37242.648697041492</v>
      </c>
      <c r="G110">
        <v>-161457.84992386971</v>
      </c>
      <c r="H110">
        <v>-164289.14323372935</v>
      </c>
      <c r="I110">
        <v>-176123.1596208358</v>
      </c>
    </row>
    <row r="111" spans="3:9">
      <c r="C111">
        <v>-114886.34217431262</v>
      </c>
      <c r="D111">
        <v>-151902.92332641722</v>
      </c>
      <c r="E111">
        <v>-126617.02472875413</v>
      </c>
      <c r="F111">
        <v>-28323.406654871484</v>
      </c>
      <c r="G111">
        <v>-154940.43138362563</v>
      </c>
      <c r="H111">
        <v>-179082.51800708263</v>
      </c>
      <c r="I111">
        <v>-175298.94665169533</v>
      </c>
    </row>
    <row r="112" spans="3:9">
      <c r="C112">
        <v>-99407.447002554662</v>
      </c>
      <c r="D112">
        <v>-98452.909489835045</v>
      </c>
      <c r="E112">
        <v>-77171.639259441785</v>
      </c>
      <c r="F112">
        <v>-4310.9807023341127</v>
      </c>
      <c r="G112">
        <v>-81482.619961775898</v>
      </c>
      <c r="H112">
        <v>-106101.9379994825</v>
      </c>
      <c r="I112">
        <v>-88073.413826852397</v>
      </c>
    </row>
    <row r="113" spans="3:9">
      <c r="C113">
        <v>-136069.45142228398</v>
      </c>
      <c r="D113">
        <v>-146379.75296805173</v>
      </c>
      <c r="E113">
        <v>-127668.838035226</v>
      </c>
      <c r="F113">
        <v>-26858.486590178574</v>
      </c>
      <c r="G113">
        <v>-154527.32462540458</v>
      </c>
      <c r="H113">
        <v>-172116.15945996833</v>
      </c>
      <c r="I113">
        <v>-176871.9872214123</v>
      </c>
    </row>
    <row r="114" spans="3:9">
      <c r="C114">
        <v>-111788.23802319999</v>
      </c>
      <c r="D114">
        <v>-124450.2095604678</v>
      </c>
      <c r="E114">
        <v>-85864.86028759394</v>
      </c>
      <c r="F114">
        <v>-40222.086196816039</v>
      </c>
      <c r="G114">
        <v>-126086.94648440996</v>
      </c>
      <c r="H114">
        <v>-133490.40345160256</v>
      </c>
      <c r="I114">
        <v>-130912.94931064887</v>
      </c>
    </row>
    <row r="115" spans="3:9">
      <c r="C115">
        <v>-128500.50298744559</v>
      </c>
      <c r="D115">
        <v>-132301.19254715397</v>
      </c>
      <c r="E115">
        <v>-121819.78857955727</v>
      </c>
      <c r="F115">
        <v>-10805.579321856771</v>
      </c>
      <c r="G115">
        <v>-132625.36790141405</v>
      </c>
      <c r="H115">
        <v>-154957.04585288186</v>
      </c>
      <c r="I115">
        <v>-142587.04548122053</v>
      </c>
    </row>
    <row r="116" spans="3:9">
      <c r="C116">
        <v>-147219.06898489589</v>
      </c>
      <c r="D116">
        <v>-143806.24925569279</v>
      </c>
      <c r="E116">
        <v>-131396.46341634498</v>
      </c>
      <c r="F116">
        <v>-16852.739847387369</v>
      </c>
      <c r="G116">
        <v>-148249.20326373234</v>
      </c>
      <c r="H116">
        <v>-166581.59167638206</v>
      </c>
      <c r="I116">
        <v>-171378.73212223125</v>
      </c>
    </row>
    <row r="117" spans="3:9">
      <c r="C117">
        <v>-136193.42672029231</v>
      </c>
      <c r="D117">
        <v>-136630.63563779375</v>
      </c>
      <c r="E117">
        <v>-121110.76033971697</v>
      </c>
      <c r="F117">
        <v>-34045.514422939203</v>
      </c>
      <c r="G117">
        <v>-155156.27476265619</v>
      </c>
      <c r="H117">
        <v>-147464.07908225193</v>
      </c>
      <c r="I117">
        <v>-155473.65588542598</v>
      </c>
    </row>
    <row r="118" spans="3:9">
      <c r="C118">
        <v>-113670.72127595378</v>
      </c>
      <c r="D118">
        <v>-140000.79233552882</v>
      </c>
      <c r="E118">
        <v>-124955.50887384012</v>
      </c>
      <c r="F118">
        <v>-19925.701521118761</v>
      </c>
      <c r="G118">
        <v>-144881.21039495891</v>
      </c>
      <c r="H118">
        <v>-153702.08918987509</v>
      </c>
      <c r="I118">
        <v>-160469.66843912457</v>
      </c>
    </row>
    <row r="119" spans="3:9">
      <c r="C119">
        <v>-126061.25767791992</v>
      </c>
      <c r="D119">
        <v>-130882.32969886532</v>
      </c>
      <c r="E119">
        <v>-109149.07118105658</v>
      </c>
      <c r="F119">
        <v>-19990.689273210781</v>
      </c>
      <c r="G119">
        <v>-129139.76045426735</v>
      </c>
      <c r="H119">
        <v>-158296.33891408209</v>
      </c>
      <c r="I119">
        <v>-143089.58192515888</v>
      </c>
    </row>
    <row r="120" spans="3:9">
      <c r="C120">
        <v>-177417.99346633427</v>
      </c>
      <c r="D120">
        <v>-161095.15191484851</v>
      </c>
      <c r="E120">
        <v>-146259.72286014043</v>
      </c>
      <c r="F120">
        <v>-23281.21953799895</v>
      </c>
      <c r="G120">
        <v>-169540.94239813939</v>
      </c>
      <c r="H120">
        <v>-207061.768776271</v>
      </c>
      <c r="I120">
        <v>-221073.16440854303</v>
      </c>
    </row>
    <row r="121" spans="3:9">
      <c r="C121">
        <v>-161347.55698334737</v>
      </c>
      <c r="D121">
        <v>-152505.36661052346</v>
      </c>
      <c r="E121">
        <v>-137818.35083969557</v>
      </c>
      <c r="F121">
        <v>-32732.851508381831</v>
      </c>
      <c r="G121">
        <v>-170551.20234807741</v>
      </c>
      <c r="H121">
        <v>-180186.74994714902</v>
      </c>
      <c r="I121">
        <v>-184157.34771274804</v>
      </c>
    </row>
    <row r="122" spans="3:9">
      <c r="C122">
        <v>-133330.26962101849</v>
      </c>
      <c r="D122">
        <v>-127977.8757669964</v>
      </c>
      <c r="E122">
        <v>-107752.90699700695</v>
      </c>
      <c r="F122">
        <v>-32255.758118674694</v>
      </c>
      <c r="G122">
        <v>-140008.66511568165</v>
      </c>
      <c r="H122">
        <v>-145259.75589330128</v>
      </c>
      <c r="I122">
        <v>-148429.84895767557</v>
      </c>
    </row>
    <row r="123" spans="3:9">
      <c r="C123">
        <v>-112827.93612198399</v>
      </c>
      <c r="D123">
        <v>-117857.48085773484</v>
      </c>
      <c r="E123">
        <v>-73934.255892514877</v>
      </c>
      <c r="F123">
        <v>-17260.57309234485</v>
      </c>
      <c r="G123">
        <v>-91194.82898485972</v>
      </c>
      <c r="H123">
        <v>-130268.47351761571</v>
      </c>
      <c r="I123">
        <v>-88450.601801222569</v>
      </c>
    </row>
    <row r="124" spans="3:9">
      <c r="C124">
        <v>-123896.53486707223</v>
      </c>
      <c r="D124">
        <v>-116670.17065560515</v>
      </c>
      <c r="E124">
        <v>-118750.03518370916</v>
      </c>
      <c r="F124">
        <v>-7988.8550421226591</v>
      </c>
      <c r="G124">
        <v>-126738.8902258318</v>
      </c>
      <c r="H124">
        <v>-162638.43777716719</v>
      </c>
      <c r="I124">
        <v>-167433.14226816053</v>
      </c>
    </row>
    <row r="125" spans="3:9">
      <c r="C125">
        <v>-114742.58290598103</v>
      </c>
      <c r="D125">
        <v>-122438.77906755471</v>
      </c>
      <c r="E125">
        <v>-108549.48669560492</v>
      </c>
      <c r="F125">
        <v>-17446.180552347862</v>
      </c>
      <c r="G125">
        <v>-125995.66724795279</v>
      </c>
      <c r="H125">
        <v>-165988.01771154534</v>
      </c>
      <c r="I125">
        <v>-149379.30722082136</v>
      </c>
    </row>
    <row r="126" spans="3:9">
      <c r="C126">
        <v>-150451.06064142479</v>
      </c>
      <c r="D126">
        <v>-154410.45995056475</v>
      </c>
      <c r="E126">
        <v>-146821.83661211072</v>
      </c>
      <c r="F126">
        <v>-40572.133649565578</v>
      </c>
      <c r="G126">
        <v>-187393.9702616763</v>
      </c>
      <c r="H126">
        <v>-165848.99482782936</v>
      </c>
      <c r="I126">
        <v>-184111.75743943622</v>
      </c>
    </row>
    <row r="127" spans="3:9">
      <c r="C127">
        <v>-147541.80097417347</v>
      </c>
      <c r="D127">
        <v>-141779.49882633303</v>
      </c>
      <c r="E127">
        <v>-142669.65885671607</v>
      </c>
      <c r="F127">
        <v>-21649.089873244568</v>
      </c>
      <c r="G127">
        <v>-164318.74872996061</v>
      </c>
      <c r="H127">
        <v>-174292.79232862403</v>
      </c>
      <c r="I127">
        <v>-209208.36503375892</v>
      </c>
    </row>
    <row r="128" spans="3:9">
      <c r="C128">
        <v>-121275.96633293154</v>
      </c>
      <c r="D128">
        <v>-131489.44517240723</v>
      </c>
      <c r="E128">
        <v>-123626.89556718673</v>
      </c>
      <c r="F128">
        <v>-19132.961189291083</v>
      </c>
      <c r="G128">
        <v>-142759.85675647782</v>
      </c>
      <c r="H128">
        <v>-156738.60390947788</v>
      </c>
      <c r="I128">
        <v>-157804.68282411064</v>
      </c>
    </row>
    <row r="129" spans="3:9">
      <c r="C129">
        <v>-118711.92813314209</v>
      </c>
      <c r="D129">
        <v>-98755.487572870625</v>
      </c>
      <c r="E129">
        <v>-87018.477184216128</v>
      </c>
      <c r="F129">
        <v>-14984.553169861483</v>
      </c>
      <c r="G129">
        <v>-102003.03035407762</v>
      </c>
      <c r="H129">
        <v>-109672.99555313474</v>
      </c>
      <c r="I129">
        <v>-93525.718245798838</v>
      </c>
    </row>
    <row r="130" spans="3:9">
      <c r="C130">
        <v>-118728.49604620878</v>
      </c>
      <c r="D130">
        <v>-116960.41187513593</v>
      </c>
      <c r="E130">
        <v>-84603.354736746202</v>
      </c>
      <c r="F130">
        <v>-30933.602354876377</v>
      </c>
      <c r="G130">
        <v>-115536.95709162258</v>
      </c>
      <c r="H130">
        <v>-150405.87491057019</v>
      </c>
      <c r="I130">
        <v>-114794.11047518194</v>
      </c>
    </row>
    <row r="131" spans="3:9">
      <c r="C131">
        <v>-159848.50924568664</v>
      </c>
      <c r="D131">
        <v>-139063.76843068696</v>
      </c>
      <c r="E131">
        <v>-127322.48328874979</v>
      </c>
      <c r="F131">
        <v>-37033.975526879454</v>
      </c>
      <c r="G131">
        <v>-164356.45881562924</v>
      </c>
      <c r="H131">
        <v>-176349.16099579394</v>
      </c>
      <c r="I131">
        <v>-193689.01927058771</v>
      </c>
    </row>
    <row r="132" spans="3:9">
      <c r="C132">
        <v>-134986.31095598574</v>
      </c>
      <c r="D132">
        <v>-117472.6460763036</v>
      </c>
      <c r="E132">
        <v>-96789.613657840397</v>
      </c>
      <c r="F132">
        <v>-18032.479908004148</v>
      </c>
      <c r="G132">
        <v>-114822.09356584454</v>
      </c>
      <c r="H132">
        <v>-125739.53049502763</v>
      </c>
      <c r="I132">
        <v>-137185.90436404469</v>
      </c>
    </row>
    <row r="133" spans="3:9">
      <c r="C133">
        <v>-130618.45968485611</v>
      </c>
      <c r="D133">
        <v>-121563.64644146872</v>
      </c>
      <c r="E133">
        <v>-104248.38634306536</v>
      </c>
      <c r="F133">
        <v>-15022.327265318796</v>
      </c>
      <c r="G133">
        <v>-119270.71360838415</v>
      </c>
      <c r="H133">
        <v>-139617.15254461137</v>
      </c>
      <c r="I133">
        <v>-141231.81305399106</v>
      </c>
    </row>
    <row r="134" spans="3:9">
      <c r="C134">
        <v>-138834.37752246091</v>
      </c>
      <c r="D134">
        <v>-133256.36143642967</v>
      </c>
      <c r="E134">
        <v>-135869.84231123238</v>
      </c>
      <c r="F134">
        <v>-29516.05152977015</v>
      </c>
      <c r="G134">
        <v>-165385.89384100254</v>
      </c>
      <c r="H134">
        <v>-172395.30283167295</v>
      </c>
      <c r="I134">
        <v>-189601.9706826848</v>
      </c>
    </row>
    <row r="135" spans="3:9">
      <c r="C135">
        <v>-123449.32816316417</v>
      </c>
      <c r="D135">
        <v>-144974.6438435161</v>
      </c>
      <c r="E135">
        <v>-133777.09477142137</v>
      </c>
      <c r="F135">
        <v>-21451.633521164295</v>
      </c>
      <c r="G135">
        <v>-155228.72829258564</v>
      </c>
      <c r="H135">
        <v>-169706.32463258228</v>
      </c>
      <c r="I135">
        <v>-180438.80760104524</v>
      </c>
    </row>
    <row r="136" spans="3:9">
      <c r="C136">
        <v>-120313.29954185711</v>
      </c>
      <c r="D136">
        <v>-119568.43148126383</v>
      </c>
      <c r="E136">
        <v>-87707.72951997949</v>
      </c>
      <c r="F136">
        <v>-31537.367503270387</v>
      </c>
      <c r="G136">
        <v>-119245.09702324987</v>
      </c>
      <c r="H136">
        <v>-123401.2116418232</v>
      </c>
      <c r="I136">
        <v>-130085.76928272072</v>
      </c>
    </row>
    <row r="137" spans="3:9">
      <c r="C137">
        <v>-124184.99028731315</v>
      </c>
      <c r="D137">
        <v>-133449.85403234768</v>
      </c>
      <c r="E137">
        <v>-118124.16481263921</v>
      </c>
      <c r="F137">
        <v>-18999.503725308678</v>
      </c>
      <c r="G137">
        <v>-137123.66853794787</v>
      </c>
      <c r="H137">
        <v>-155740.95328788931</v>
      </c>
      <c r="I137">
        <v>-128532.37025680111</v>
      </c>
    </row>
    <row r="138" spans="3:9">
      <c r="C138">
        <v>-135049.60603882524</v>
      </c>
      <c r="D138">
        <v>-116408.80369519154</v>
      </c>
      <c r="E138">
        <v>-98098.603434671648</v>
      </c>
      <c r="F138">
        <v>-29365.673266143382</v>
      </c>
      <c r="G138">
        <v>-127464.27670081503</v>
      </c>
      <c r="H138">
        <v>-134908.27568840535</v>
      </c>
      <c r="I138">
        <v>-143343.83885810187</v>
      </c>
    </row>
    <row r="139" spans="3:9">
      <c r="C139">
        <v>-129551.04098783137</v>
      </c>
      <c r="D139">
        <v>-114316.09048755316</v>
      </c>
      <c r="E139">
        <v>-126015.73102736374</v>
      </c>
      <c r="F139">
        <v>-21080.594327597639</v>
      </c>
      <c r="G139">
        <v>-147096.32535496139</v>
      </c>
      <c r="H139">
        <v>-189941.8125806473</v>
      </c>
      <c r="I139">
        <v>-181928.55060810992</v>
      </c>
    </row>
    <row r="140" spans="3:9">
      <c r="C140">
        <v>-104247.31679816949</v>
      </c>
      <c r="D140">
        <v>-139246.40504190844</v>
      </c>
      <c r="E140">
        <v>-121308.80083720245</v>
      </c>
      <c r="F140">
        <v>-20987.801720458385</v>
      </c>
      <c r="G140">
        <v>-142296.60255766084</v>
      </c>
      <c r="H140">
        <v>-150962.44104289042</v>
      </c>
      <c r="I140">
        <v>-155313.99291791761</v>
      </c>
    </row>
    <row r="141" spans="3:9">
      <c r="C141">
        <v>-114695.24944201441</v>
      </c>
      <c r="D141">
        <v>-121955.79523561418</v>
      </c>
      <c r="E141">
        <v>-111110.40960012496</v>
      </c>
      <c r="F141">
        <v>-13762.846251104438</v>
      </c>
      <c r="G141">
        <v>-124873.25585122941</v>
      </c>
      <c r="H141">
        <v>-143972.37717918595</v>
      </c>
      <c r="I141">
        <v>-155531.39261613425</v>
      </c>
    </row>
    <row r="142" spans="3:9">
      <c r="C142">
        <v>-134265.8422677351</v>
      </c>
      <c r="D142">
        <v>-128891.44358678868</v>
      </c>
      <c r="E142">
        <v>-137419.58140365384</v>
      </c>
      <c r="F142">
        <v>-18698.516601763833</v>
      </c>
      <c r="G142">
        <v>-156118.09800541768</v>
      </c>
      <c r="H142">
        <v>-179853.49859640276</v>
      </c>
      <c r="I142">
        <v>-191965.89310621686</v>
      </c>
    </row>
    <row r="143" spans="3:9">
      <c r="C143">
        <v>-131216.93246429187</v>
      </c>
      <c r="D143">
        <v>-128896.15802444647</v>
      </c>
      <c r="E143">
        <v>-127563.99711368365</v>
      </c>
      <c r="F143">
        <v>-24010.268429800279</v>
      </c>
      <c r="G143">
        <v>-151574.26554348395</v>
      </c>
      <c r="H143">
        <v>-178331.76713946988</v>
      </c>
      <c r="I143">
        <v>-182744.02801787341</v>
      </c>
    </row>
    <row r="144" spans="3:9">
      <c r="C144">
        <v>-120872.56818829042</v>
      </c>
      <c r="D144">
        <v>-116134.65396406694</v>
      </c>
      <c r="E144">
        <v>-90046.380645641693</v>
      </c>
      <c r="F144">
        <v>-25398.226854837143</v>
      </c>
      <c r="G144">
        <v>-115444.60750047883</v>
      </c>
      <c r="H144">
        <v>-127022.25293336745</v>
      </c>
      <c r="I144">
        <v>-113883.6958528879</v>
      </c>
    </row>
    <row r="145" spans="3:9">
      <c r="C145">
        <v>-123191.75697062782</v>
      </c>
      <c r="D145">
        <v>-142119.05818731533</v>
      </c>
      <c r="E145">
        <v>-108413.13554420703</v>
      </c>
      <c r="F145">
        <v>-33978.37230046458</v>
      </c>
      <c r="G145">
        <v>-142391.50784467161</v>
      </c>
      <c r="H145">
        <v>-141929.70149864344</v>
      </c>
      <c r="I145">
        <v>-150244.38784651883</v>
      </c>
    </row>
    <row r="146" spans="3:9">
      <c r="C146">
        <v>-135996.30774587273</v>
      </c>
      <c r="D146">
        <v>-152970.95462099946</v>
      </c>
      <c r="E146">
        <v>-123798.50268509383</v>
      </c>
      <c r="F146">
        <v>-56543.268446237729</v>
      </c>
      <c r="G146">
        <v>-180341.77113133157</v>
      </c>
      <c r="H146">
        <v>-155589.4915986585</v>
      </c>
      <c r="I146">
        <v>-162626.81541063212</v>
      </c>
    </row>
    <row r="147" spans="3:9">
      <c r="C147">
        <v>-126516.47763334279</v>
      </c>
      <c r="D147">
        <v>-121127.51274398023</v>
      </c>
      <c r="E147">
        <v>-126507.51964664442</v>
      </c>
      <c r="F147">
        <v>-29453.713039643757</v>
      </c>
      <c r="G147">
        <v>-155961.23268628819</v>
      </c>
      <c r="H147">
        <v>-177185.21637068858</v>
      </c>
      <c r="I147">
        <v>-182350.23046059537</v>
      </c>
    </row>
    <row r="148" spans="3:9">
      <c r="C148">
        <v>-107272.19473127296</v>
      </c>
      <c r="D148">
        <v>-96483.433680133327</v>
      </c>
      <c r="E148">
        <v>-73483.209204151484</v>
      </c>
      <c r="F148">
        <v>-3600.1657276955848</v>
      </c>
      <c r="G148">
        <v>-77083.374931847065</v>
      </c>
      <c r="H148">
        <v>-63712.595255286666</v>
      </c>
      <c r="I148">
        <v>-40135.619742142211</v>
      </c>
    </row>
    <row r="149" spans="3:9">
      <c r="C149">
        <v>-127723.96156148217</v>
      </c>
      <c r="D149">
        <v>-139840.61175735915</v>
      </c>
      <c r="E149">
        <v>-124487.06227805823</v>
      </c>
      <c r="F149">
        <v>-37299.34913452719</v>
      </c>
      <c r="G149">
        <v>-161786.41141258544</v>
      </c>
      <c r="H149">
        <v>-173059.78762734862</v>
      </c>
      <c r="I149">
        <v>-177330.06416780426</v>
      </c>
    </row>
    <row r="150" spans="3:9">
      <c r="C150">
        <v>-129866.61046055132</v>
      </c>
      <c r="D150">
        <v>-143918.76153913914</v>
      </c>
      <c r="E150">
        <v>-112733.77196424603</v>
      </c>
      <c r="F150">
        <v>-30846.689743795938</v>
      </c>
      <c r="G150">
        <v>-143580.46170804196</v>
      </c>
      <c r="H150">
        <v>-160706.88123087131</v>
      </c>
      <c r="I150">
        <v>-142908.35288103798</v>
      </c>
    </row>
    <row r="151" spans="3:9">
      <c r="C151">
        <v>-112153.59948245494</v>
      </c>
      <c r="D151">
        <v>-134568.49258654521</v>
      </c>
      <c r="E151">
        <v>-100060.09769918096</v>
      </c>
      <c r="F151">
        <v>-39197.430101320439</v>
      </c>
      <c r="G151">
        <v>-139257.52780050138</v>
      </c>
      <c r="H151">
        <v>-146580.71263109651</v>
      </c>
      <c r="I151">
        <v>-111335.74571633388</v>
      </c>
    </row>
    <row r="152" spans="3:9">
      <c r="C152">
        <v>-129934.22082595252</v>
      </c>
      <c r="D152">
        <v>-123392.37753669692</v>
      </c>
      <c r="E152">
        <v>-101364.48690122104</v>
      </c>
      <c r="F152">
        <v>-33614.409325354223</v>
      </c>
      <c r="G152">
        <v>-134978.89622657525</v>
      </c>
      <c r="H152">
        <v>-147811.16896971758</v>
      </c>
      <c r="I152">
        <v>-150695.60620013921</v>
      </c>
    </row>
    <row r="153" spans="3:9">
      <c r="C153">
        <v>-128850.12388493562</v>
      </c>
      <c r="D153">
        <v>-133993.90513791938</v>
      </c>
      <c r="E153">
        <v>-113926.15526214339</v>
      </c>
      <c r="F153">
        <v>-33221.644619280341</v>
      </c>
      <c r="G153">
        <v>-147147.79988142374</v>
      </c>
      <c r="H153">
        <v>-161645.01068064853</v>
      </c>
      <c r="I153">
        <v>-149073.26825667877</v>
      </c>
    </row>
    <row r="154" spans="3:9">
      <c r="C154">
        <v>-126051.66505344887</v>
      </c>
      <c r="D154">
        <v>-126262.16401029026</v>
      </c>
      <c r="E154">
        <v>-114296.48536111419</v>
      </c>
      <c r="F154">
        <v>-21228.869646757277</v>
      </c>
      <c r="G154">
        <v>-135525.35500787146</v>
      </c>
      <c r="H154">
        <v>-154985.75881103732</v>
      </c>
      <c r="I154">
        <v>-139724.61092520645</v>
      </c>
    </row>
    <row r="155" spans="3:9">
      <c r="C155">
        <v>-132153.00618251326</v>
      </c>
      <c r="D155">
        <v>-123096.94683889265</v>
      </c>
      <c r="E155">
        <v>-117400.71309618969</v>
      </c>
      <c r="F155">
        <v>-5390.7938560733965</v>
      </c>
      <c r="G155">
        <v>-122791.50695226309</v>
      </c>
      <c r="H155">
        <v>-134607.35571753726</v>
      </c>
      <c r="I155">
        <v>-154571.38859139779</v>
      </c>
    </row>
    <row r="156" spans="3:9">
      <c r="C156">
        <v>-127517.04258376607</v>
      </c>
      <c r="D156">
        <v>-120523.08816582842</v>
      </c>
      <c r="E156">
        <v>-73449.469779347754</v>
      </c>
      <c r="F156">
        <v>-26103.621854202982</v>
      </c>
      <c r="G156">
        <v>-99553.091633550735</v>
      </c>
      <c r="H156">
        <v>-140997.12207842252</v>
      </c>
      <c r="I156">
        <v>-146026.50174981618</v>
      </c>
    </row>
    <row r="157" spans="3:9">
      <c r="C157">
        <v>-112179.49530390454</v>
      </c>
      <c r="D157">
        <v>-104871.45740486127</v>
      </c>
      <c r="E157">
        <v>-84321.057698181787</v>
      </c>
      <c r="F157">
        <v>-9413.297306278153</v>
      </c>
      <c r="G157">
        <v>-93734.35500445994</v>
      </c>
      <c r="H157">
        <v>-45259.130236027209</v>
      </c>
      <c r="I157">
        <v>-66268.594538369973</v>
      </c>
    </row>
    <row r="158" spans="3:9">
      <c r="C158">
        <v>-124813.35075179706</v>
      </c>
      <c r="D158">
        <v>-120042.57079768091</v>
      </c>
      <c r="E158">
        <v>-99770.175890326733</v>
      </c>
      <c r="F158">
        <v>-24816.272758467465</v>
      </c>
      <c r="G158">
        <v>-124586.44864879419</v>
      </c>
      <c r="H158">
        <v>-129986.93239281363</v>
      </c>
      <c r="I158">
        <v>-127117.23550456535</v>
      </c>
    </row>
    <row r="159" spans="3:9">
      <c r="C159">
        <v>-136939.09623382747</v>
      </c>
      <c r="D159">
        <v>-112131.43458569003</v>
      </c>
      <c r="E159">
        <v>-143226.31292047148</v>
      </c>
      <c r="F159">
        <v>-13332.034896161564</v>
      </c>
      <c r="G159">
        <v>-156558.34781663306</v>
      </c>
      <c r="H159">
        <v>-188437.89572311044</v>
      </c>
      <c r="I159">
        <v>-175841.57675486919</v>
      </c>
    </row>
    <row r="160" spans="3:9">
      <c r="C160">
        <v>-129457.21352862369</v>
      </c>
      <c r="D160">
        <v>-118801.07614573797</v>
      </c>
      <c r="E160">
        <v>-112908.44226415752</v>
      </c>
      <c r="F160">
        <v>-4464.0282495894426</v>
      </c>
      <c r="G160">
        <v>-117372.47051374697</v>
      </c>
      <c r="H160">
        <v>-154600.05279222014</v>
      </c>
      <c r="I160">
        <v>-152465.11706278592</v>
      </c>
    </row>
    <row r="161" spans="3:9">
      <c r="C161">
        <v>-99111.236947093159</v>
      </c>
      <c r="D161">
        <v>-118679.69659122571</v>
      </c>
      <c r="E161">
        <v>-91643.902153133327</v>
      </c>
      <c r="F161">
        <v>-24703.002777846978</v>
      </c>
      <c r="G161">
        <v>-116346.90493098032</v>
      </c>
      <c r="H161">
        <v>-129054.22032220397</v>
      </c>
      <c r="I161">
        <v>-113882.39607752193</v>
      </c>
    </row>
    <row r="162" spans="3:9">
      <c r="C162">
        <v>-122269.02419975933</v>
      </c>
      <c r="D162">
        <v>-125635.27322133203</v>
      </c>
      <c r="E162">
        <v>-113467.24702490077</v>
      </c>
      <c r="F162">
        <v>-24035.834837607821</v>
      </c>
      <c r="G162">
        <v>-137503.08186250858</v>
      </c>
      <c r="H162">
        <v>-144012.05020301644</v>
      </c>
      <c r="I162">
        <v>-144801.02913346188</v>
      </c>
    </row>
    <row r="163" spans="3:9">
      <c r="C163">
        <v>-120741.25791141097</v>
      </c>
      <c r="D163">
        <v>-121080.879892681</v>
      </c>
      <c r="E163">
        <v>-108917.81641717209</v>
      </c>
      <c r="F163">
        <v>-30068.011232719531</v>
      </c>
      <c r="G163">
        <v>-138985.82764989161</v>
      </c>
      <c r="H163">
        <v>-138984.42348290933</v>
      </c>
      <c r="I163">
        <v>-132615.10164335556</v>
      </c>
    </row>
    <row r="164" spans="3:9">
      <c r="C164">
        <v>-78033.550292393411</v>
      </c>
      <c r="D164">
        <v>-100013.9712408159</v>
      </c>
      <c r="E164">
        <v>-73888.326439426368</v>
      </c>
      <c r="F164">
        <v>-8643.300803242495</v>
      </c>
      <c r="G164">
        <v>-82531.627242668852</v>
      </c>
      <c r="H164">
        <v>-15107.148768595478</v>
      </c>
      <c r="I164">
        <v>-80445.200064478588</v>
      </c>
    </row>
    <row r="165" spans="3:9">
      <c r="C165">
        <v>-120015.56249516489</v>
      </c>
      <c r="D165">
        <v>-105709.50919740074</v>
      </c>
      <c r="E165">
        <v>-54001.618191861722</v>
      </c>
      <c r="F165">
        <v>-34346.968638826504</v>
      </c>
      <c r="G165">
        <v>-88348.586830688233</v>
      </c>
      <c r="H165">
        <v>-113384.01034766472</v>
      </c>
      <c r="I165">
        <v>-109147.81363779775</v>
      </c>
    </row>
    <row r="166" spans="3:9">
      <c r="C166">
        <v>-128265.97120010892</v>
      </c>
      <c r="D166">
        <v>-135421.69044320274</v>
      </c>
      <c r="E166">
        <v>-128728.99564206506</v>
      </c>
      <c r="F166">
        <v>-30606.248406101266</v>
      </c>
      <c r="G166">
        <v>-159335.24404816632</v>
      </c>
      <c r="H166">
        <v>-155421.41415889835</v>
      </c>
      <c r="I166">
        <v>-153481.6492337205</v>
      </c>
    </row>
    <row r="167" spans="3:9">
      <c r="C167">
        <v>-112535.54298812291</v>
      </c>
      <c r="D167">
        <v>-122277.43201993077</v>
      </c>
      <c r="E167">
        <v>-97974.438187997148</v>
      </c>
      <c r="F167">
        <v>-26209.73411999052</v>
      </c>
      <c r="G167">
        <v>-124184.17230798768</v>
      </c>
      <c r="H167">
        <v>-135862.45652062143</v>
      </c>
      <c r="I167">
        <v>-124998.36285433747</v>
      </c>
    </row>
    <row r="168" spans="3:9">
      <c r="C168">
        <v>-138054.12510414299</v>
      </c>
      <c r="D168">
        <v>-148294.09614396453</v>
      </c>
      <c r="E168">
        <v>-122195.19736649111</v>
      </c>
      <c r="F168">
        <v>-37396.24146963736</v>
      </c>
      <c r="G168">
        <v>-159591.43883612845</v>
      </c>
      <c r="H168">
        <v>-170436.84596299066</v>
      </c>
      <c r="I168">
        <v>-155798.56088976306</v>
      </c>
    </row>
    <row r="169" spans="3:9">
      <c r="C169">
        <v>-106551.0470025145</v>
      </c>
      <c r="D169">
        <v>-137087.55534615679</v>
      </c>
      <c r="E169">
        <v>-130328.31239239173</v>
      </c>
      <c r="F169">
        <v>-13347.451102668048</v>
      </c>
      <c r="G169">
        <v>-143675.7634950598</v>
      </c>
      <c r="H169">
        <v>-170766.39439310375</v>
      </c>
      <c r="I169">
        <v>-155460.85296543752</v>
      </c>
    </row>
    <row r="170" spans="3:9">
      <c r="C170">
        <v>-108878.61050206186</v>
      </c>
      <c r="D170">
        <v>-135637.74421567301</v>
      </c>
      <c r="E170">
        <v>-116344.99838086691</v>
      </c>
      <c r="F170">
        <v>-33106.113664085409</v>
      </c>
      <c r="G170">
        <v>-149451.11204495229</v>
      </c>
      <c r="H170">
        <v>-159409.05688716192</v>
      </c>
      <c r="I170">
        <v>-138356.04049153207</v>
      </c>
    </row>
    <row r="171" spans="3:9">
      <c r="C171">
        <v>-117352.80650416495</v>
      </c>
      <c r="D171">
        <v>-139046.24295691002</v>
      </c>
      <c r="E171">
        <v>-126364.84464834337</v>
      </c>
      <c r="F171">
        <v>-24728.418675640387</v>
      </c>
      <c r="G171">
        <v>-151093.26332398376</v>
      </c>
      <c r="H171">
        <v>-153581.8371239707</v>
      </c>
      <c r="I171">
        <v>-162925.3654760549</v>
      </c>
    </row>
    <row r="172" spans="3:9">
      <c r="C172">
        <v>-109224.40650654753</v>
      </c>
      <c r="D172">
        <v>-103675.00528403686</v>
      </c>
      <c r="E172">
        <v>-62993.383381207968</v>
      </c>
      <c r="F172">
        <v>-22093.29182766642</v>
      </c>
      <c r="G172">
        <v>-85086.675208874396</v>
      </c>
      <c r="H172">
        <v>-117960.46523865439</v>
      </c>
      <c r="I172">
        <v>-101249.49642960224</v>
      </c>
    </row>
    <row r="173" spans="3:9">
      <c r="C173">
        <v>-150597.85347396691</v>
      </c>
      <c r="D173">
        <v>-125764.73768965184</v>
      </c>
      <c r="E173">
        <v>-128278.80484828955</v>
      </c>
      <c r="F173">
        <v>-25438.702696785906</v>
      </c>
      <c r="G173">
        <v>-153717.50754507547</v>
      </c>
      <c r="H173">
        <v>-191926.88443911792</v>
      </c>
      <c r="I173">
        <v>-204932.63181749696</v>
      </c>
    </row>
    <row r="174" spans="3:9">
      <c r="C174">
        <v>-116378.70399410476</v>
      </c>
      <c r="D174">
        <v>-105785.28505256529</v>
      </c>
      <c r="E174">
        <v>-86555.577717838431</v>
      </c>
      <c r="F174">
        <v>-15618.052900973395</v>
      </c>
      <c r="G174">
        <v>-102173.6306188118</v>
      </c>
      <c r="H174">
        <v>-112959.83858384113</v>
      </c>
      <c r="I174">
        <v>-123706.17108308661</v>
      </c>
    </row>
    <row r="175" spans="3:9">
      <c r="C175">
        <v>-122541.16356918629</v>
      </c>
      <c r="D175">
        <v>-150493.66858611658</v>
      </c>
      <c r="E175">
        <v>-138489.07493572912</v>
      </c>
      <c r="F175">
        <v>-36361.968253653686</v>
      </c>
      <c r="G175">
        <v>-174851.04318938282</v>
      </c>
      <c r="H175">
        <v>-183971.98504470219</v>
      </c>
      <c r="I175">
        <v>-178835.30153583293</v>
      </c>
    </row>
    <row r="176" spans="3:9">
      <c r="C176">
        <v>-141045.50041017923</v>
      </c>
      <c r="D176">
        <v>-137518.02886293532</v>
      </c>
      <c r="E176">
        <v>-129824.61880802675</v>
      </c>
      <c r="F176">
        <v>-28214.05084020206</v>
      </c>
      <c r="G176">
        <v>-158038.66964822882</v>
      </c>
      <c r="H176">
        <v>-162773.43965866437</v>
      </c>
      <c r="I176">
        <v>-168798.59812284945</v>
      </c>
    </row>
    <row r="177" spans="3:9">
      <c r="C177">
        <v>-114594.76630016913</v>
      </c>
      <c r="D177">
        <v>-113447.33033014994</v>
      </c>
      <c r="E177">
        <v>-86656.436911050609</v>
      </c>
      <c r="F177">
        <v>-26281.561117799632</v>
      </c>
      <c r="G177">
        <v>-112937.99802885024</v>
      </c>
      <c r="H177">
        <v>-127837.09194995646</v>
      </c>
      <c r="I177">
        <v>-123862.07526394178</v>
      </c>
    </row>
    <row r="178" spans="3:9">
      <c r="C178">
        <v>-114611.29973287284</v>
      </c>
      <c r="D178">
        <v>-121914.65187272333</v>
      </c>
      <c r="E178">
        <v>-83244.566426485108</v>
      </c>
      <c r="F178">
        <v>-36062.948024975733</v>
      </c>
      <c r="G178">
        <v>-119307.51445146085</v>
      </c>
      <c r="H178">
        <v>-143982.98706194235</v>
      </c>
      <c r="I178">
        <v>-122994.60693380589</v>
      </c>
    </row>
    <row r="179" spans="3:9">
      <c r="C179">
        <v>-112513.33981828779</v>
      </c>
      <c r="D179">
        <v>-95298.525276817658</v>
      </c>
      <c r="E179">
        <v>-53571.985388241214</v>
      </c>
      <c r="F179">
        <v>-7793.8935592409998</v>
      </c>
      <c r="G179">
        <v>-61365.878947482212</v>
      </c>
      <c r="H179">
        <v>-88480.61723286804</v>
      </c>
      <c r="I179">
        <v>-54683.416931497166</v>
      </c>
    </row>
    <row r="180" spans="3:9">
      <c r="C180">
        <v>-116378.27887518884</v>
      </c>
      <c r="D180">
        <v>-129236.64074808839</v>
      </c>
      <c r="E180">
        <v>-100239.2288427625</v>
      </c>
      <c r="F180">
        <v>-24489.776884878444</v>
      </c>
      <c r="G180">
        <v>-124729.00572764095</v>
      </c>
      <c r="H180">
        <v>-119877.3916630258</v>
      </c>
      <c r="I180">
        <v>-131024.90224654583</v>
      </c>
    </row>
    <row r="181" spans="3:9">
      <c r="C181">
        <v>-151817.92987029522</v>
      </c>
      <c r="D181">
        <v>-136247.34294658288</v>
      </c>
      <c r="E181">
        <v>-133982.6836125798</v>
      </c>
      <c r="F181">
        <v>-18982.133367386683</v>
      </c>
      <c r="G181">
        <v>-152964.81697996648</v>
      </c>
      <c r="H181">
        <v>-186949.6381727269</v>
      </c>
      <c r="I181">
        <v>-197105.59553292813</v>
      </c>
    </row>
    <row r="182" spans="3:9">
      <c r="C182">
        <v>-123499.33895087338</v>
      </c>
      <c r="D182">
        <v>-128868.73849505022</v>
      </c>
      <c r="E182">
        <v>-95194.515396984803</v>
      </c>
      <c r="F182">
        <v>-28933.532504234106</v>
      </c>
      <c r="G182">
        <v>-124128.04790121892</v>
      </c>
      <c r="H182">
        <v>-145927.72627068812</v>
      </c>
      <c r="I182">
        <v>-131204.76714267989</v>
      </c>
    </row>
    <row r="183" spans="3:9">
      <c r="C183">
        <v>-131261.6004000789</v>
      </c>
      <c r="D183">
        <v>-143613.2890299577</v>
      </c>
      <c r="E183">
        <v>-122829.75971785118</v>
      </c>
      <c r="F183">
        <v>-28155.164163907051</v>
      </c>
      <c r="G183">
        <v>-150984.92388175824</v>
      </c>
      <c r="H183">
        <v>-159842.95895470202</v>
      </c>
      <c r="I183">
        <v>-185476.88250352198</v>
      </c>
    </row>
    <row r="184" spans="3:9">
      <c r="C184">
        <v>-130893.04670184238</v>
      </c>
      <c r="D184">
        <v>-127437.5630231813</v>
      </c>
      <c r="E184">
        <v>-123285.40316322164</v>
      </c>
      <c r="F184">
        <v>-21287.639130489741</v>
      </c>
      <c r="G184">
        <v>-144573.04229371139</v>
      </c>
      <c r="H184">
        <v>-176728.01360326237</v>
      </c>
      <c r="I184">
        <v>-186386.84890672177</v>
      </c>
    </row>
    <row r="185" spans="3:9">
      <c r="C185">
        <v>-124287.90296583806</v>
      </c>
      <c r="D185">
        <v>-125207.99042741935</v>
      </c>
      <c r="E185">
        <v>-106466.80362948387</v>
      </c>
      <c r="F185">
        <v>-24318.15704897805</v>
      </c>
      <c r="G185">
        <v>-130784.96067846191</v>
      </c>
      <c r="H185">
        <v>-136416.83278538362</v>
      </c>
      <c r="I185">
        <v>-129579.06327396285</v>
      </c>
    </row>
    <row r="186" spans="3:9">
      <c r="C186">
        <v>-147878.8962055695</v>
      </c>
      <c r="D186">
        <v>-139841.25626163947</v>
      </c>
      <c r="E186">
        <v>-143348.39074260893</v>
      </c>
      <c r="F186">
        <v>-18632.657469735073</v>
      </c>
      <c r="G186">
        <v>-161981.048212344</v>
      </c>
      <c r="H186">
        <v>-225224.22430895132</v>
      </c>
      <c r="I186">
        <v>-193501.23062891467</v>
      </c>
    </row>
    <row r="187" spans="3:9">
      <c r="C187">
        <v>-126336.8990911476</v>
      </c>
      <c r="D187">
        <v>-165423.9371782199</v>
      </c>
      <c r="E187">
        <v>-127449.40004937822</v>
      </c>
      <c r="F187">
        <v>-57300.998680105942</v>
      </c>
      <c r="G187">
        <v>-184750.39872948418</v>
      </c>
      <c r="H187">
        <v>-190515.52218402718</v>
      </c>
      <c r="I187">
        <v>-201826.40899064537</v>
      </c>
    </row>
    <row r="188" spans="3:9">
      <c r="C188">
        <v>-124163.04276682912</v>
      </c>
      <c r="D188">
        <v>-150807.12042279111</v>
      </c>
      <c r="E188">
        <v>-152665.99385738763</v>
      </c>
      <c r="F188">
        <v>-36499.442037873625</v>
      </c>
      <c r="G188">
        <v>-189165.43589526127</v>
      </c>
      <c r="H188">
        <v>-198729.1476568509</v>
      </c>
      <c r="I188">
        <v>-210474.68993415788</v>
      </c>
    </row>
    <row r="189" spans="3:9">
      <c r="C189">
        <v>-122283.66503157065</v>
      </c>
      <c r="D189">
        <v>-136544.78079919226</v>
      </c>
      <c r="E189">
        <v>-101950.37423782211</v>
      </c>
      <c r="F189">
        <v>-43177.216894590281</v>
      </c>
      <c r="G189">
        <v>-145127.59113241243</v>
      </c>
      <c r="H189">
        <v>-140174.3506191452</v>
      </c>
      <c r="I189">
        <v>-144894.5732409331</v>
      </c>
    </row>
    <row r="190" spans="3:9">
      <c r="C190">
        <v>-110563.9660695191</v>
      </c>
      <c r="D190">
        <v>-160605.45921170403</v>
      </c>
      <c r="E190">
        <v>-134786.52622413478</v>
      </c>
      <c r="F190">
        <v>-37096.486110440725</v>
      </c>
      <c r="G190">
        <v>-171883.01233457553</v>
      </c>
      <c r="H190">
        <v>-151528.33751832866</v>
      </c>
      <c r="I190">
        <v>-159449.5474285917</v>
      </c>
    </row>
    <row r="191" spans="3:9">
      <c r="C191">
        <v>-118588.98043217018</v>
      </c>
      <c r="D191">
        <v>-121093.2020381063</v>
      </c>
      <c r="E191">
        <v>-84942.091639112783</v>
      </c>
      <c r="F191">
        <v>-40927.897531659888</v>
      </c>
      <c r="G191">
        <v>-125869.98917077265</v>
      </c>
      <c r="H191">
        <v>-122634.73097963209</v>
      </c>
      <c r="I191">
        <v>-117563.75680227259</v>
      </c>
    </row>
    <row r="192" spans="3:9">
      <c r="C192">
        <v>-117913.38438089986</v>
      </c>
      <c r="D192">
        <v>-118973.29293426932</v>
      </c>
      <c r="E192">
        <v>-83311.376649735859</v>
      </c>
      <c r="F192">
        <v>-22230.608238709705</v>
      </c>
      <c r="G192">
        <v>-105541.98488844556</v>
      </c>
      <c r="H192">
        <v>-149186.42334972986</v>
      </c>
      <c r="I192">
        <v>-130886.26477309837</v>
      </c>
    </row>
    <row r="193" spans="3:9">
      <c r="C193">
        <v>-120110.70946091975</v>
      </c>
      <c r="D193">
        <v>-116423.59369190854</v>
      </c>
      <c r="E193">
        <v>-102411.46460320827</v>
      </c>
      <c r="F193">
        <v>-17224.3199395663</v>
      </c>
      <c r="G193">
        <v>-119635.78454277458</v>
      </c>
      <c r="H193">
        <v>-119702.49414809828</v>
      </c>
      <c r="I193">
        <v>-123262.53272880617</v>
      </c>
    </row>
    <row r="194" spans="3:9">
      <c r="C194">
        <v>-117078.73604377515</v>
      </c>
      <c r="D194">
        <v>-130039.32437997425</v>
      </c>
      <c r="E194">
        <v>-96898.778736597014</v>
      </c>
      <c r="F194">
        <v>-33747.538700572237</v>
      </c>
      <c r="G194">
        <v>-130646.31743716926</v>
      </c>
      <c r="H194">
        <v>-136525.85386261047</v>
      </c>
      <c r="I194">
        <v>-127437.46331465614</v>
      </c>
    </row>
    <row r="195" spans="3:9">
      <c r="C195">
        <v>-150954.21910630865</v>
      </c>
      <c r="D195">
        <v>-127315.73989617729</v>
      </c>
      <c r="E195">
        <v>-115682.41613312872</v>
      </c>
      <c r="F195">
        <v>-23609.863540503091</v>
      </c>
      <c r="G195">
        <v>-139292.27967363177</v>
      </c>
      <c r="H195">
        <v>-155163.84763478016</v>
      </c>
      <c r="I195">
        <v>-169073.63191626308</v>
      </c>
    </row>
    <row r="196" spans="3:9">
      <c r="C196">
        <v>-116127.20947475011</v>
      </c>
      <c r="D196">
        <v>-118929.76732662907</v>
      </c>
      <c r="E196">
        <v>-94350.893510392212</v>
      </c>
      <c r="F196">
        <v>-23247.313959424904</v>
      </c>
      <c r="G196">
        <v>-117598.20746981712</v>
      </c>
      <c r="H196">
        <v>-112794.5565579692</v>
      </c>
      <c r="I196">
        <v>-94356.773862921866</v>
      </c>
    </row>
    <row r="197" spans="3:9">
      <c r="C197">
        <v>-129448.71006476275</v>
      </c>
      <c r="D197">
        <v>-140704.46804465508</v>
      </c>
      <c r="E197">
        <v>-109497.20247853648</v>
      </c>
      <c r="F197">
        <v>-45722.745503212522</v>
      </c>
      <c r="G197">
        <v>-155219.94798174899</v>
      </c>
      <c r="H197">
        <v>-144937.7402599217</v>
      </c>
      <c r="I197">
        <v>-157870.25476303732</v>
      </c>
    </row>
    <row r="198" spans="3:9">
      <c r="C198">
        <v>-142716.26408068865</v>
      </c>
      <c r="D198">
        <v>-139033.6659367973</v>
      </c>
      <c r="E198">
        <v>-131095.13392012392</v>
      </c>
      <c r="F198">
        <v>-34858.223596920077</v>
      </c>
      <c r="G198">
        <v>-165953.357517044</v>
      </c>
      <c r="H198">
        <v>-155747.74345697061</v>
      </c>
      <c r="I198">
        <v>-168346.43240371818</v>
      </c>
    </row>
    <row r="199" spans="3:9">
      <c r="C199">
        <v>-123885.43569103797</v>
      </c>
      <c r="D199">
        <v>-149153.23755226337</v>
      </c>
      <c r="E199">
        <v>-123801.53590060168</v>
      </c>
      <c r="F199">
        <v>-28608.59545021665</v>
      </c>
      <c r="G199">
        <v>-152410.13135081832</v>
      </c>
      <c r="H199">
        <v>-182424.87430681146</v>
      </c>
      <c r="I199">
        <v>-168258.7740105812</v>
      </c>
    </row>
    <row r="200" spans="3:9">
      <c r="C200">
        <v>-114115.98167934075</v>
      </c>
      <c r="D200">
        <v>-88385.849082034692</v>
      </c>
      <c r="E200">
        <v>-89197.616298865469</v>
      </c>
      <c r="F200">
        <v>-3309.8758620640729</v>
      </c>
      <c r="G200">
        <v>-92507.492160929542</v>
      </c>
      <c r="H200">
        <v>-112257.34935525061</v>
      </c>
      <c r="I200">
        <v>-111411.39532828319</v>
      </c>
    </row>
    <row r="201" spans="3:9">
      <c r="C201">
        <v>-121910.54021156525</v>
      </c>
      <c r="D201">
        <v>-146889.94825763791</v>
      </c>
      <c r="E201">
        <v>-129856.78635761875</v>
      </c>
      <c r="F201">
        <v>-28272.331301910646</v>
      </c>
      <c r="G201">
        <v>-158129.11765952941</v>
      </c>
      <c r="H201">
        <v>-163489.4471240383</v>
      </c>
      <c r="I201">
        <v>-162909.00009296049</v>
      </c>
    </row>
    <row r="202" spans="3:9">
      <c r="C202">
        <v>-122887.20511569772</v>
      </c>
      <c r="D202">
        <v>-126864.90638823713</v>
      </c>
      <c r="E202">
        <v>-107802.36457879227</v>
      </c>
      <c r="F202">
        <v>-31052.111419315195</v>
      </c>
      <c r="G202">
        <v>-138854.47599810746</v>
      </c>
      <c r="H202">
        <v>-147390.14266442531</v>
      </c>
      <c r="I202">
        <v>-130634.69888666418</v>
      </c>
    </row>
    <row r="203" spans="3:9">
      <c r="C203">
        <v>-160022.30750630132</v>
      </c>
      <c r="D203">
        <v>-127519.62276299609</v>
      </c>
      <c r="E203">
        <v>-114358.46105626866</v>
      </c>
      <c r="F203">
        <v>-20374.153642840858</v>
      </c>
      <c r="G203">
        <v>-134732.61469910952</v>
      </c>
      <c r="H203">
        <v>-148169.22034793172</v>
      </c>
      <c r="I203">
        <v>-156095.9616018637</v>
      </c>
    </row>
    <row r="204" spans="3:9">
      <c r="C204">
        <v>-137532.32559806836</v>
      </c>
      <c r="D204">
        <v>-125348.00414907746</v>
      </c>
      <c r="E204">
        <v>-115580.1104366065</v>
      </c>
      <c r="F204">
        <v>-26194.600104689358</v>
      </c>
      <c r="G204">
        <v>-141774.71054129588</v>
      </c>
      <c r="H204">
        <v>-146239.86994807352</v>
      </c>
      <c r="I204">
        <v>-177618.05146504464</v>
      </c>
    </row>
    <row r="205" spans="3:9">
      <c r="C205">
        <v>-113487.2178074313</v>
      </c>
      <c r="D205">
        <v>-84449.901459186585</v>
      </c>
      <c r="E205">
        <v>-54116.929846598054</v>
      </c>
      <c r="F205">
        <v>-14618.086651161771</v>
      </c>
      <c r="G205">
        <v>-68735.016497759847</v>
      </c>
      <c r="H205">
        <v>-94355.427269769221</v>
      </c>
      <c r="I205">
        <v>-58705.417774399073</v>
      </c>
    </row>
    <row r="206" spans="3:9">
      <c r="C206">
        <v>-121262.6473483844</v>
      </c>
      <c r="D206">
        <v>-119418.49586853647</v>
      </c>
      <c r="E206">
        <v>-90470.876023074408</v>
      </c>
      <c r="F206">
        <v>-31540.583307637957</v>
      </c>
      <c r="G206">
        <v>-122011.45933071236</v>
      </c>
      <c r="H206">
        <v>-123353.56918864904</v>
      </c>
      <c r="I206">
        <v>-124489.2038733013</v>
      </c>
    </row>
    <row r="207" spans="3:9">
      <c r="C207">
        <v>-108531.93041413407</v>
      </c>
      <c r="D207">
        <v>-116455.86799856127</v>
      </c>
      <c r="E207">
        <v>-56065.646974538278</v>
      </c>
      <c r="F207">
        <v>-45694.596048544568</v>
      </c>
      <c r="G207">
        <v>-101760.24302308285</v>
      </c>
      <c r="H207">
        <v>-99333.340025338402</v>
      </c>
      <c r="I207">
        <v>-67203.44094957257</v>
      </c>
    </row>
    <row r="208" spans="3:9">
      <c r="C208">
        <v>-107788.41883958942</v>
      </c>
      <c r="D208">
        <v>-101809.43114844413</v>
      </c>
      <c r="E208">
        <v>-75303.362150372428</v>
      </c>
      <c r="F208">
        <v>-16616.287751994532</v>
      </c>
      <c r="G208">
        <v>-91919.64990236696</v>
      </c>
      <c r="H208">
        <v>-113416.21963421999</v>
      </c>
      <c r="I208">
        <v>-97840.173033837724</v>
      </c>
    </row>
    <row r="209" spans="3:9">
      <c r="C209">
        <v>-113943.1419149256</v>
      </c>
      <c r="D209">
        <v>-114811.81748439613</v>
      </c>
      <c r="E209">
        <v>-107961.75360246979</v>
      </c>
      <c r="F209">
        <v>-16725.687800901764</v>
      </c>
      <c r="G209">
        <v>-124687.44140337156</v>
      </c>
      <c r="H209">
        <v>-150032.66018346313</v>
      </c>
      <c r="I209">
        <v>-135423.13445022059</v>
      </c>
    </row>
    <row r="210" spans="3:9">
      <c r="C210">
        <v>-129782.4316310111</v>
      </c>
      <c r="D210">
        <v>-127339.21809066991</v>
      </c>
      <c r="E210">
        <v>-123702.04222772401</v>
      </c>
      <c r="F210">
        <v>-25698.713815666906</v>
      </c>
      <c r="G210">
        <v>-149400.75604339089</v>
      </c>
      <c r="H210">
        <v>-156074.43055759778</v>
      </c>
      <c r="I210">
        <v>-175182.51594008243</v>
      </c>
    </row>
    <row r="211" spans="3:9">
      <c r="C211">
        <v>-119880.78544018776</v>
      </c>
      <c r="D211">
        <v>-135948.46042019385</v>
      </c>
      <c r="E211">
        <v>-103987.15823816104</v>
      </c>
      <c r="F211">
        <v>-38187.785521089594</v>
      </c>
      <c r="G211">
        <v>-142174.94375925063</v>
      </c>
      <c r="H211">
        <v>-162592.47698196321</v>
      </c>
      <c r="I211">
        <v>-139528.85022257286</v>
      </c>
    </row>
    <row r="212" spans="3:9">
      <c r="C212">
        <v>-139603.6304478572</v>
      </c>
      <c r="D212">
        <v>-150446.82528066443</v>
      </c>
      <c r="E212">
        <v>-125833.02336116106</v>
      </c>
      <c r="F212">
        <v>-41659.724502997255</v>
      </c>
      <c r="G212">
        <v>-167492.7478641583</v>
      </c>
      <c r="H212">
        <v>-177646.48747593816</v>
      </c>
      <c r="I212">
        <v>-173710.18795096755</v>
      </c>
    </row>
    <row r="213" spans="3:9">
      <c r="C213">
        <v>-128145.08106462141</v>
      </c>
      <c r="D213">
        <v>-118751.90392782963</v>
      </c>
      <c r="E213">
        <v>-104154.66870360705</v>
      </c>
      <c r="F213">
        <v>-17362.432711067329</v>
      </c>
      <c r="G213">
        <v>-121517.10141467437</v>
      </c>
      <c r="H213">
        <v>-145095.50218952866</v>
      </c>
      <c r="I213">
        <v>-115232.54505804254</v>
      </c>
    </row>
    <row r="214" spans="3:9">
      <c r="C214">
        <v>-135796.26404395266</v>
      </c>
      <c r="D214">
        <v>-121987.41693336067</v>
      </c>
      <c r="E214">
        <v>-104647.57473112832</v>
      </c>
      <c r="F214">
        <v>-19973.153003402229</v>
      </c>
      <c r="G214">
        <v>-124620.72773453053</v>
      </c>
      <c r="H214">
        <v>-129189.76475443396</v>
      </c>
      <c r="I214">
        <v>-145289.61217994115</v>
      </c>
    </row>
    <row r="215" spans="3:9">
      <c r="C215">
        <v>-116829.24567230672</v>
      </c>
      <c r="D215">
        <v>-97317.035008130886</v>
      </c>
      <c r="E215">
        <v>-84849.287953391322</v>
      </c>
      <c r="F215">
        <v>5915.5867546664667</v>
      </c>
      <c r="G215">
        <v>-78933.701198724855</v>
      </c>
      <c r="H215">
        <v>-103507.52232399578</v>
      </c>
      <c r="I215">
        <v>-96797.795504709444</v>
      </c>
    </row>
    <row r="216" spans="3:9">
      <c r="C216">
        <v>-135034.59256310127</v>
      </c>
      <c r="D216">
        <v>-126636.52009321962</v>
      </c>
      <c r="E216">
        <v>-125389.49776257592</v>
      </c>
      <c r="F216">
        <v>-10980.979130656267</v>
      </c>
      <c r="G216">
        <v>-136370.47689323217</v>
      </c>
      <c r="H216">
        <v>-152542.22347184975</v>
      </c>
      <c r="I216">
        <v>-159195.30911064005</v>
      </c>
    </row>
    <row r="217" spans="3:9">
      <c r="C217">
        <v>-148570.34466496925</v>
      </c>
      <c r="D217">
        <v>-159575.29430742151</v>
      </c>
      <c r="E217">
        <v>-142979.18029999541</v>
      </c>
      <c r="F217">
        <v>-27750.382028485092</v>
      </c>
      <c r="G217">
        <v>-170729.56232848053</v>
      </c>
      <c r="H217">
        <v>-192865.2216883252</v>
      </c>
      <c r="I217">
        <v>-186951.43751649113</v>
      </c>
    </row>
    <row r="218" spans="3:9">
      <c r="C218">
        <v>-127735.08693434812</v>
      </c>
      <c r="D218">
        <v>-142596.18445175132</v>
      </c>
      <c r="E218">
        <v>-123427.03660722684</v>
      </c>
      <c r="F218">
        <v>-25464.26399543666</v>
      </c>
      <c r="G218">
        <v>-148891.30060266351</v>
      </c>
      <c r="H218">
        <v>-142794.45018103317</v>
      </c>
      <c r="I218">
        <v>-149734.84706434025</v>
      </c>
    </row>
    <row r="219" spans="3:9">
      <c r="C219">
        <v>-101228.97221578087</v>
      </c>
      <c r="D219">
        <v>-122887.19474541531</v>
      </c>
      <c r="E219">
        <v>-104904.63084342267</v>
      </c>
      <c r="F219">
        <v>-19770.413959287052</v>
      </c>
      <c r="G219">
        <v>-124675.04480270972</v>
      </c>
      <c r="H219">
        <v>-136046.47946846989</v>
      </c>
      <c r="I219">
        <v>-120735.46884340538</v>
      </c>
    </row>
    <row r="220" spans="3:9">
      <c r="C220">
        <v>-99948.400031435769</v>
      </c>
      <c r="D220">
        <v>-119276.66753034521</v>
      </c>
      <c r="E220">
        <v>-108119.27262517148</v>
      </c>
      <c r="F220">
        <v>-21475.470675898181</v>
      </c>
      <c r="G220">
        <v>-129594.74330106967</v>
      </c>
      <c r="H220">
        <v>-156380.12210792332</v>
      </c>
      <c r="I220">
        <v>-140640.20110490551</v>
      </c>
    </row>
    <row r="221" spans="3:9">
      <c r="C221">
        <v>-118147.96347417244</v>
      </c>
      <c r="D221">
        <v>-142693.61149714745</v>
      </c>
      <c r="E221">
        <v>-147540.29776791015</v>
      </c>
      <c r="F221">
        <v>-4746.4302975288338</v>
      </c>
      <c r="G221">
        <v>-152286.72806543898</v>
      </c>
      <c r="H221">
        <v>-174724.01099693877</v>
      </c>
      <c r="I221">
        <v>-164984.12668688208</v>
      </c>
    </row>
    <row r="222" spans="3:9">
      <c r="C222">
        <v>-116254.28028367415</v>
      </c>
      <c r="D222">
        <v>-113548.85874678112</v>
      </c>
      <c r="E222">
        <v>-92038.198684696617</v>
      </c>
      <c r="F222">
        <v>-19957.623746727462</v>
      </c>
      <c r="G222">
        <v>-111995.82243142409</v>
      </c>
      <c r="H222">
        <v>-130819.42270480648</v>
      </c>
      <c r="I222">
        <v>-123372.25416421212</v>
      </c>
    </row>
    <row r="223" spans="3:9">
      <c r="C223">
        <v>-59654.389029000653</v>
      </c>
      <c r="D223">
        <v>-64267.313432108363</v>
      </c>
      <c r="E223">
        <v>-20422.970197752496</v>
      </c>
      <c r="F223">
        <v>-5255.6422183334143</v>
      </c>
      <c r="G223">
        <v>-25678.612416085904</v>
      </c>
      <c r="H223">
        <v>-57816.630804380111</v>
      </c>
      <c r="I223">
        <v>-39502.480467811489</v>
      </c>
    </row>
    <row r="224" spans="3:9">
      <c r="C224">
        <v>-145090.56198224728</v>
      </c>
      <c r="D224">
        <v>-160207.47084103766</v>
      </c>
      <c r="E224">
        <v>-138407.10963148324</v>
      </c>
      <c r="F224">
        <v>-39192.11380069195</v>
      </c>
      <c r="G224">
        <v>-177599.22343217517</v>
      </c>
      <c r="H224">
        <v>-195273.95954176469</v>
      </c>
      <c r="I224">
        <v>-208920.79572379816</v>
      </c>
    </row>
    <row r="225" spans="3:9">
      <c r="C225">
        <v>-88459.170731160339</v>
      </c>
      <c r="D225">
        <v>-109139.1636773744</v>
      </c>
      <c r="E225">
        <v>-89520.0154268162</v>
      </c>
      <c r="F225">
        <v>-8105.4578674111472</v>
      </c>
      <c r="G225">
        <v>-97625.473294227355</v>
      </c>
      <c r="H225">
        <v>-120536.82342454587</v>
      </c>
      <c r="I225">
        <v>-43714.461970034929</v>
      </c>
    </row>
    <row r="226" spans="3:9">
      <c r="C226">
        <v>-145217.22289418013</v>
      </c>
      <c r="D226">
        <v>-155117.93624691042</v>
      </c>
      <c r="E226">
        <v>-155572.75005981792</v>
      </c>
      <c r="F226">
        <v>-17765.329410241844</v>
      </c>
      <c r="G226">
        <v>-173338.07947005978</v>
      </c>
      <c r="H226">
        <v>-229758.3370738682</v>
      </c>
      <c r="I226">
        <v>-194600.26037575776</v>
      </c>
    </row>
    <row r="227" spans="3:9">
      <c r="C227">
        <v>-102219.99460703299</v>
      </c>
      <c r="D227">
        <v>-120321.7666705928</v>
      </c>
      <c r="E227">
        <v>-99306.740273918636</v>
      </c>
      <c r="F227">
        <v>-31234.388627243025</v>
      </c>
      <c r="G227">
        <v>-130541.12890116168</v>
      </c>
      <c r="H227">
        <v>-141053.68672239437</v>
      </c>
      <c r="I227">
        <v>-123396.57418203428</v>
      </c>
    </row>
    <row r="228" spans="3:9">
      <c r="C228">
        <v>-131954.55781740934</v>
      </c>
      <c r="D228">
        <v>-132723.16560420964</v>
      </c>
      <c r="E228">
        <v>-97443.455743647879</v>
      </c>
      <c r="F228">
        <v>-39691.326049568888</v>
      </c>
      <c r="G228">
        <v>-137134.78179321677</v>
      </c>
      <c r="H228">
        <v>-138829.56404528097</v>
      </c>
      <c r="I228">
        <v>-131718.09676554461</v>
      </c>
    </row>
    <row r="229" spans="3:9">
      <c r="C229">
        <v>-112881.51157979608</v>
      </c>
      <c r="D229">
        <v>-152725.35928370964</v>
      </c>
      <c r="E229">
        <v>-134126.13666226409</v>
      </c>
      <c r="F229">
        <v>-33435.822264527509</v>
      </c>
      <c r="G229">
        <v>-167561.95892679162</v>
      </c>
      <c r="H229">
        <v>-161137.72326128825</v>
      </c>
      <c r="I229">
        <v>-162950.01159729264</v>
      </c>
    </row>
    <row r="230" spans="3:9">
      <c r="C230">
        <v>-119507.46523202986</v>
      </c>
      <c r="D230">
        <v>-97949.223826606059</v>
      </c>
      <c r="E230">
        <v>-71970.683273769857</v>
      </c>
      <c r="F230">
        <v>-21771.006546040877</v>
      </c>
      <c r="G230">
        <v>-93741.689819810708</v>
      </c>
      <c r="H230">
        <v>-78662.241199642536</v>
      </c>
      <c r="I230">
        <v>-96510.27533568404</v>
      </c>
    </row>
    <row r="231" spans="3:9">
      <c r="C231">
        <v>-113640.80796452405</v>
      </c>
      <c r="D231">
        <v>-110353.65924164045</v>
      </c>
      <c r="E231">
        <v>-65186.845025411676</v>
      </c>
      <c r="F231">
        <v>-33399.857800583013</v>
      </c>
      <c r="G231">
        <v>-98586.702825994682</v>
      </c>
      <c r="H231">
        <v>-113278.50240609489</v>
      </c>
      <c r="I231">
        <v>-95748.580124076281</v>
      </c>
    </row>
    <row r="232" spans="3:9">
      <c r="C232">
        <v>-130112.72195635333</v>
      </c>
      <c r="D232">
        <v>-110926.80094075645</v>
      </c>
      <c r="E232">
        <v>-81039.773377880003</v>
      </c>
      <c r="F232">
        <v>-20495.849288783946</v>
      </c>
      <c r="G232">
        <v>-101535.62266666394</v>
      </c>
      <c r="H232">
        <v>-66259.693551641831</v>
      </c>
      <c r="I232">
        <v>-129073.81987606006</v>
      </c>
    </row>
    <row r="233" spans="3:9">
      <c r="C233">
        <v>-110740.65744511598</v>
      </c>
      <c r="D233">
        <v>-120331.13699725676</v>
      </c>
      <c r="E233">
        <v>-99363.176297324637</v>
      </c>
      <c r="F233">
        <v>-28251.956170460413</v>
      </c>
      <c r="G233">
        <v>-127615.13246778505</v>
      </c>
      <c r="H233">
        <v>-134300.81855291498</v>
      </c>
      <c r="I233">
        <v>-111488.25280198071</v>
      </c>
    </row>
    <row r="234" spans="3:9">
      <c r="C234">
        <v>-147383.64802023282</v>
      </c>
      <c r="D234">
        <v>-148003.57178758603</v>
      </c>
      <c r="E234">
        <v>-125235.87718231049</v>
      </c>
      <c r="F234">
        <v>-36934.434605805902</v>
      </c>
      <c r="G234">
        <v>-162170.31178811641</v>
      </c>
      <c r="H234">
        <v>-160790.04547194426</v>
      </c>
      <c r="I234">
        <v>-185619.28103515605</v>
      </c>
    </row>
    <row r="235" spans="3:9">
      <c r="C235">
        <v>-114748.10174427186</v>
      </c>
      <c r="D235">
        <v>-138070.5182344598</v>
      </c>
      <c r="E235">
        <v>-121051.88577424275</v>
      </c>
      <c r="F235">
        <v>-37831.167684323605</v>
      </c>
      <c r="G235">
        <v>-158883.05345856637</v>
      </c>
      <c r="H235">
        <v>-147663.57600462361</v>
      </c>
      <c r="I235">
        <v>-149555.75472618442</v>
      </c>
    </row>
    <row r="236" spans="3:9">
      <c r="C236">
        <v>-110826.77442517861</v>
      </c>
      <c r="D236">
        <v>-146499.79097082926</v>
      </c>
      <c r="E236">
        <v>-154086.86595415656</v>
      </c>
      <c r="F236">
        <v>-13148.992912097201</v>
      </c>
      <c r="G236">
        <v>-167235.85886625375</v>
      </c>
      <c r="H236">
        <v>-186332.81112432919</v>
      </c>
      <c r="I236">
        <v>-182072.62568496182</v>
      </c>
    </row>
    <row r="237" spans="3:9">
      <c r="C237">
        <v>-118553.43027122479</v>
      </c>
      <c r="D237">
        <v>-121725.85070490012</v>
      </c>
      <c r="E237">
        <v>-114385.25419125891</v>
      </c>
      <c r="F237">
        <v>-20729.997758815673</v>
      </c>
      <c r="G237">
        <v>-135115.25195007457</v>
      </c>
      <c r="H237">
        <v>-160132.90605234867</v>
      </c>
      <c r="I237">
        <v>-140452.70036001661</v>
      </c>
    </row>
    <row r="238" spans="3:9">
      <c r="C238">
        <v>-132416.95991848753</v>
      </c>
      <c r="D238">
        <v>-120308.19045171101</v>
      </c>
      <c r="E238">
        <v>-104126.4070528399</v>
      </c>
      <c r="F238">
        <v>-32807.22948809751</v>
      </c>
      <c r="G238">
        <v>-136933.63654093744</v>
      </c>
      <c r="H238">
        <v>-164970.34930304228</v>
      </c>
      <c r="I238">
        <v>-146485.19993331906</v>
      </c>
    </row>
    <row r="239" spans="3:9">
      <c r="C239">
        <v>-111083.57885394742</v>
      </c>
      <c r="D239">
        <v>-112745.69588201075</v>
      </c>
      <c r="E239">
        <v>-91706.253490357005</v>
      </c>
      <c r="F239">
        <v>-14513.041730353056</v>
      </c>
      <c r="G239">
        <v>-106219.29522071005</v>
      </c>
      <c r="H239">
        <v>-122903.10778613448</v>
      </c>
      <c r="I239">
        <v>-131208.94157729705</v>
      </c>
    </row>
    <row r="240" spans="3:9">
      <c r="C240">
        <v>-109653.93764118713</v>
      </c>
      <c r="D240">
        <v>-97755.881635296842</v>
      </c>
      <c r="E240">
        <v>-102343.25978028515</v>
      </c>
      <c r="F240">
        <v>5526.9507480693064</v>
      </c>
      <c r="G240">
        <v>-96816.309032215853</v>
      </c>
      <c r="H240">
        <v>-119860.39134509556</v>
      </c>
      <c r="I240">
        <v>-92088.969956679764</v>
      </c>
    </row>
    <row r="241" spans="3:9">
      <c r="C241">
        <v>-114735.24732867826</v>
      </c>
      <c r="D241">
        <v>-130406.06221619161</v>
      </c>
      <c r="E241">
        <v>-113594.62707207123</v>
      </c>
      <c r="F241">
        <v>-24585.206414993485</v>
      </c>
      <c r="G241">
        <v>-138179.83348706472</v>
      </c>
      <c r="H241">
        <v>-131835.89323652122</v>
      </c>
      <c r="I241">
        <v>-125372.62235185686</v>
      </c>
    </row>
    <row r="242" spans="3:9">
      <c r="C242">
        <v>-103679.92921161183</v>
      </c>
      <c r="D242">
        <v>-120162.00574371664</v>
      </c>
      <c r="E242">
        <v>-90961.512011409184</v>
      </c>
      <c r="F242">
        <v>-15375.237100552724</v>
      </c>
      <c r="G242">
        <v>-106336.74911196189</v>
      </c>
      <c r="H242">
        <v>-127996.22982448991</v>
      </c>
      <c r="I242">
        <v>-102268.59920051103</v>
      </c>
    </row>
    <row r="243" spans="3:9">
      <c r="C243">
        <v>-122750.80924664432</v>
      </c>
      <c r="D243">
        <v>-149658.93325718775</v>
      </c>
      <c r="E243">
        <v>-125459.20966687854</v>
      </c>
      <c r="F243">
        <v>-41902.20445369037</v>
      </c>
      <c r="G243">
        <v>-167361.41412056889</v>
      </c>
      <c r="H243">
        <v>-165999.24380526665</v>
      </c>
      <c r="I243">
        <v>-165940.0711615535</v>
      </c>
    </row>
    <row r="244" spans="3:9">
      <c r="C244">
        <v>-124822.98159771634</v>
      </c>
      <c r="D244">
        <v>-128503.71660865963</v>
      </c>
      <c r="E244">
        <v>-112788.47009056911</v>
      </c>
      <c r="F244">
        <v>-17975.876481114799</v>
      </c>
      <c r="G244">
        <v>-130764.34657168388</v>
      </c>
      <c r="H244">
        <v>-162381.23732315964</v>
      </c>
      <c r="I244">
        <v>-163117.25099828152</v>
      </c>
    </row>
    <row r="245" spans="3:9">
      <c r="C245">
        <v>-129456.03845134858</v>
      </c>
      <c r="D245">
        <v>-144248.06215045668</v>
      </c>
      <c r="E245">
        <v>-121511.26363994913</v>
      </c>
      <c r="F245">
        <v>-40998.362844798059</v>
      </c>
      <c r="G245">
        <v>-162509.62648474719</v>
      </c>
      <c r="H245">
        <v>-173397.99666264412</v>
      </c>
      <c r="I245">
        <v>-190137.29739283497</v>
      </c>
    </row>
    <row r="246" spans="3:9">
      <c r="C246">
        <v>-98861.019056724428</v>
      </c>
      <c r="D246">
        <v>-105902.48099228594</v>
      </c>
      <c r="E246">
        <v>-73076.528315929012</v>
      </c>
      <c r="F246">
        <v>-26020.45899179596</v>
      </c>
      <c r="G246">
        <v>-99096.98730772495</v>
      </c>
      <c r="H246">
        <v>-98694.944699138199</v>
      </c>
      <c r="I246">
        <v>-67385.018100737303</v>
      </c>
    </row>
    <row r="247" spans="3:9">
      <c r="C247">
        <v>-122721.01460579058</v>
      </c>
      <c r="D247">
        <v>-119669.18877809378</v>
      </c>
      <c r="E247">
        <v>-91869.809077629296</v>
      </c>
      <c r="F247">
        <v>-27136.775402427535</v>
      </c>
      <c r="G247">
        <v>-119006.58448005683</v>
      </c>
      <c r="H247">
        <v>-144704.74546591964</v>
      </c>
      <c r="I247">
        <v>-146299.22081102477</v>
      </c>
    </row>
    <row r="248" spans="3:9">
      <c r="C248">
        <v>-127463.26628462388</v>
      </c>
      <c r="D248">
        <v>-125869.94218906124</v>
      </c>
      <c r="E248">
        <v>-106743.25848578586</v>
      </c>
      <c r="F248">
        <v>-15348.77444875634</v>
      </c>
      <c r="G248">
        <v>-122092.03293454219</v>
      </c>
      <c r="H248">
        <v>-148372.81023442344</v>
      </c>
      <c r="I248">
        <v>-140129.60565109592</v>
      </c>
    </row>
    <row r="249" spans="3:9">
      <c r="C249">
        <v>-111749.23435269555</v>
      </c>
      <c r="D249">
        <v>-125910.19004896758</v>
      </c>
      <c r="E249">
        <v>-105020.40781738295</v>
      </c>
      <c r="F249">
        <v>-28410.446589658746</v>
      </c>
      <c r="G249">
        <v>-133430.85440704168</v>
      </c>
      <c r="H249">
        <v>-138617.37475127674</v>
      </c>
      <c r="I249">
        <v>-148637.7695778159</v>
      </c>
    </row>
    <row r="250" spans="3:9">
      <c r="C250">
        <v>-131676.38853413536</v>
      </c>
      <c r="D250">
        <v>-141079.62254472822</v>
      </c>
      <c r="E250">
        <v>-129006.589787577</v>
      </c>
      <c r="F250">
        <v>-18599.612972074065</v>
      </c>
      <c r="G250">
        <v>-147606.20275965106</v>
      </c>
      <c r="H250">
        <v>-135592.28629591735</v>
      </c>
      <c r="I250">
        <v>-151792.45770729898</v>
      </c>
    </row>
    <row r="251" spans="3:9">
      <c r="C251">
        <v>-103552.90245693523</v>
      </c>
      <c r="D251">
        <v>-142066.81967792037</v>
      </c>
      <c r="E251">
        <v>-113267.94503538436</v>
      </c>
      <c r="F251">
        <v>-37464.37680236873</v>
      </c>
      <c r="G251">
        <v>-150732.32183775312</v>
      </c>
      <c r="H251">
        <v>-163585.48964855931</v>
      </c>
      <c r="I251">
        <v>-134945.12803922204</v>
      </c>
    </row>
    <row r="252" spans="3:9">
      <c r="C252">
        <v>-161796.4281144343</v>
      </c>
      <c r="D252">
        <v>-130065.46572180632</v>
      </c>
      <c r="E252">
        <v>-128061.74302602063</v>
      </c>
      <c r="F252">
        <v>-25695.798567671896</v>
      </c>
      <c r="G252">
        <v>-153757.54159369253</v>
      </c>
      <c r="H252">
        <v>-158171.41371919378</v>
      </c>
      <c r="I252">
        <v>-184083.62446614704</v>
      </c>
    </row>
    <row r="253" spans="3:9">
      <c r="C253">
        <v>-119340.89594310796</v>
      </c>
      <c r="D253">
        <v>-141082.92243181434</v>
      </c>
      <c r="E253">
        <v>-141598.02624784291</v>
      </c>
      <c r="F253">
        <v>-29172.237509878658</v>
      </c>
      <c r="G253">
        <v>-170770.26375772158</v>
      </c>
      <c r="H253">
        <v>-199253.18564457691</v>
      </c>
      <c r="I253">
        <v>-180906.51132706652</v>
      </c>
    </row>
    <row r="254" spans="3:9">
      <c r="C254">
        <v>-145627.82812844313</v>
      </c>
      <c r="D254">
        <v>-113902.36718650452</v>
      </c>
      <c r="E254">
        <v>-96020.575405048818</v>
      </c>
      <c r="F254">
        <v>-18019.725246774502</v>
      </c>
      <c r="G254">
        <v>-114040.30065182332</v>
      </c>
      <c r="H254">
        <v>-123814.7272615145</v>
      </c>
      <c r="I254">
        <v>-140492.10414955532</v>
      </c>
    </row>
    <row r="255" spans="3:9">
      <c r="C255">
        <v>-146502.54227090807</v>
      </c>
      <c r="D255">
        <v>-155674.50524218037</v>
      </c>
      <c r="E255">
        <v>-134519.3562776139</v>
      </c>
      <c r="F255">
        <v>-32429.532624311076</v>
      </c>
      <c r="G255">
        <v>-166948.88890192498</v>
      </c>
      <c r="H255">
        <v>-197698.5244626952</v>
      </c>
      <c r="I255">
        <v>-166615.09941119404</v>
      </c>
    </row>
    <row r="256" spans="3:9">
      <c r="C256">
        <v>-150419.40127482027</v>
      </c>
      <c r="D256">
        <v>-150254.55954099039</v>
      </c>
      <c r="E256">
        <v>-140077.31694461836</v>
      </c>
      <c r="F256">
        <v>-28355.499197991114</v>
      </c>
      <c r="G256">
        <v>-168432.81614260949</v>
      </c>
      <c r="H256">
        <v>-192942.48057438264</v>
      </c>
      <c r="I256">
        <v>-210716.34853974171</v>
      </c>
    </row>
    <row r="257" spans="3:9">
      <c r="C257">
        <v>-131468.84732523479</v>
      </c>
      <c r="D257">
        <v>-135654.91646752422</v>
      </c>
      <c r="E257">
        <v>-132506.7595724655</v>
      </c>
      <c r="F257">
        <v>-15068.500423551151</v>
      </c>
      <c r="G257">
        <v>-147575.25999601663</v>
      </c>
      <c r="H257">
        <v>-152464.96879534205</v>
      </c>
      <c r="I257">
        <v>-153798.77695342636</v>
      </c>
    </row>
    <row r="258" spans="3:9">
      <c r="C258">
        <v>-118779.84050777488</v>
      </c>
      <c r="D258">
        <v>-94940.190088144009</v>
      </c>
      <c r="E258">
        <v>-59160.431226091867</v>
      </c>
      <c r="F258">
        <v>-24528.597483312697</v>
      </c>
      <c r="G258">
        <v>-83689.028709404534</v>
      </c>
      <c r="H258">
        <v>-99041.353062427079</v>
      </c>
      <c r="I258">
        <v>-80137.799271317635</v>
      </c>
    </row>
    <row r="259" spans="3:9">
      <c r="C259">
        <v>-116475.40126992825</v>
      </c>
      <c r="D259">
        <v>-164731.02264396695</v>
      </c>
      <c r="E259">
        <v>-120811.76852423466</v>
      </c>
      <c r="F259">
        <v>-56109.266983095331</v>
      </c>
      <c r="G259">
        <v>-176921.03550733</v>
      </c>
      <c r="H259">
        <v>-175906.3158532833</v>
      </c>
      <c r="I259">
        <v>-151782.18995869462</v>
      </c>
    </row>
    <row r="260" spans="3:9">
      <c r="C260">
        <v>-64247.152038235377</v>
      </c>
      <c r="D260">
        <v>-43651.412127477146</v>
      </c>
      <c r="E260">
        <v>-1415.8039259667275</v>
      </c>
      <c r="F260">
        <v>26644.79903455569</v>
      </c>
      <c r="G260">
        <v>25228.995108588977</v>
      </c>
      <c r="H260">
        <v>-36053.229943982878</v>
      </c>
      <c r="I260">
        <v>3406.6870876151079</v>
      </c>
    </row>
    <row r="261" spans="3:9">
      <c r="C261">
        <v>-117762.64897057615</v>
      </c>
      <c r="D261">
        <v>-119281.75694840444</v>
      </c>
      <c r="E261">
        <v>-96067.252081808823</v>
      </c>
      <c r="F261">
        <v>-15269.779783902435</v>
      </c>
      <c r="G261">
        <v>-111337.03186571127</v>
      </c>
      <c r="H261">
        <v>-107877.17684402244</v>
      </c>
      <c r="I261">
        <v>-107136.14245805106</v>
      </c>
    </row>
    <row r="262" spans="3:9">
      <c r="C262">
        <v>-126675.39483068277</v>
      </c>
      <c r="D262">
        <v>-131912.20016787044</v>
      </c>
      <c r="E262">
        <v>-110594.58373367329</v>
      </c>
      <c r="F262">
        <v>-22822.346891770132</v>
      </c>
      <c r="G262">
        <v>-133416.93062544343</v>
      </c>
      <c r="H262">
        <v>-146384.11257379223</v>
      </c>
      <c r="I262">
        <v>-138969.00298749399</v>
      </c>
    </row>
    <row r="263" spans="3:9">
      <c r="C263">
        <v>-124028.4869459859</v>
      </c>
      <c r="D263">
        <v>-127576.07830761465</v>
      </c>
      <c r="E263">
        <v>-120480.0724259946</v>
      </c>
      <c r="F263">
        <v>-15854.948057377862</v>
      </c>
      <c r="G263">
        <v>-136335.0204833725</v>
      </c>
      <c r="H263">
        <v>-158875.05164612018</v>
      </c>
      <c r="I263">
        <v>-144666.46538348004</v>
      </c>
    </row>
    <row r="264" spans="3:9">
      <c r="C264">
        <v>-110345.54445204297</v>
      </c>
      <c r="D264">
        <v>-110680.73461669535</v>
      </c>
      <c r="E264">
        <v>-63955.817698335406</v>
      </c>
      <c r="F264">
        <v>-30893.018966743592</v>
      </c>
      <c r="G264">
        <v>-94848.836665079027</v>
      </c>
      <c r="H264">
        <v>-109479.40340802041</v>
      </c>
      <c r="I264">
        <v>-98579.804032870394</v>
      </c>
    </row>
    <row r="265" spans="3:9">
      <c r="C265">
        <v>-111238.54910963285</v>
      </c>
      <c r="D265">
        <v>-130290.65902055099</v>
      </c>
      <c r="E265">
        <v>-132060.19828098157</v>
      </c>
      <c r="F265">
        <v>-7495.2130270706257</v>
      </c>
      <c r="G265">
        <v>-139555.41130805219</v>
      </c>
      <c r="H265">
        <v>-155998.18633086048</v>
      </c>
      <c r="I265">
        <v>-154058.59681447712</v>
      </c>
    </row>
    <row r="266" spans="3:9">
      <c r="C266">
        <v>-129775.9100546331</v>
      </c>
      <c r="D266">
        <v>-122631.58176515403</v>
      </c>
      <c r="E266">
        <v>-121424.47982531182</v>
      </c>
      <c r="F266">
        <v>-10772.617201198102</v>
      </c>
      <c r="G266">
        <v>-132197.09702650993</v>
      </c>
      <c r="H266">
        <v>-147368.66764369921</v>
      </c>
      <c r="I266">
        <v>-150836.06150418037</v>
      </c>
    </row>
    <row r="267" spans="3:9">
      <c r="C267">
        <v>-130389.8598923714</v>
      </c>
      <c r="D267">
        <v>-137280.13940307579</v>
      </c>
      <c r="E267">
        <v>-118105.79765967312</v>
      </c>
      <c r="F267">
        <v>-25653.797980516116</v>
      </c>
      <c r="G267">
        <v>-143759.59564018922</v>
      </c>
      <c r="H267">
        <v>-151465.96327310865</v>
      </c>
      <c r="I267">
        <v>-158435.01532281871</v>
      </c>
    </row>
    <row r="268" spans="3:9">
      <c r="C268">
        <v>-135152.17605368691</v>
      </c>
      <c r="D268">
        <v>-107497.45022676286</v>
      </c>
      <c r="E268">
        <v>-88027.645721224399</v>
      </c>
      <c r="F268">
        <v>-12481.282343146255</v>
      </c>
      <c r="G268">
        <v>-100508.92806437067</v>
      </c>
      <c r="H268">
        <v>-133015.93819285091</v>
      </c>
      <c r="I268">
        <v>-114193.170649857</v>
      </c>
    </row>
    <row r="269" spans="3:9">
      <c r="C269">
        <v>-131751.89053428496</v>
      </c>
      <c r="D269">
        <v>-127352.02299940698</v>
      </c>
      <c r="E269">
        <v>-118772.01405619347</v>
      </c>
      <c r="F269">
        <v>-16571.772435955845</v>
      </c>
      <c r="G269">
        <v>-135343.78649214929</v>
      </c>
      <c r="H269">
        <v>-141525.78624399149</v>
      </c>
      <c r="I269">
        <v>-178592.43056090496</v>
      </c>
    </row>
    <row r="270" spans="3:9">
      <c r="C270">
        <v>-130359.38146950457</v>
      </c>
      <c r="D270">
        <v>-115126.12705816844</v>
      </c>
      <c r="E270">
        <v>-108957.92065727299</v>
      </c>
      <c r="F270">
        <v>-7714.1115283378604</v>
      </c>
      <c r="G270">
        <v>-116672.03218561085</v>
      </c>
      <c r="H270">
        <v>-108531.74076067701</v>
      </c>
      <c r="I270">
        <v>-115019.24943145897</v>
      </c>
    </row>
    <row r="271" spans="3:9">
      <c r="C271">
        <v>-114901.68976233216</v>
      </c>
      <c r="D271">
        <v>-123023.78639624284</v>
      </c>
      <c r="E271">
        <v>-104758.01972348457</v>
      </c>
      <c r="F271">
        <v>-34040.5776198327</v>
      </c>
      <c r="G271">
        <v>-138798.59734331729</v>
      </c>
      <c r="H271">
        <v>-166228.18394914502</v>
      </c>
      <c r="I271">
        <v>-129525.30114055751</v>
      </c>
    </row>
    <row r="272" spans="3:9">
      <c r="C272">
        <v>-156566.4340944509</v>
      </c>
      <c r="D272">
        <v>-147929.41862859935</v>
      </c>
      <c r="E272">
        <v>-110694.47796384974</v>
      </c>
      <c r="F272">
        <v>-39073.255481003143</v>
      </c>
      <c r="G272">
        <v>-149767.7334448529</v>
      </c>
      <c r="H272">
        <v>-167276.09987507371</v>
      </c>
      <c r="I272">
        <v>-179227.37547829613</v>
      </c>
    </row>
    <row r="273" spans="3:9">
      <c r="C273">
        <v>-131507.83490726358</v>
      </c>
      <c r="D273">
        <v>-142052.73514342078</v>
      </c>
      <c r="E273">
        <v>-144604.68101534876</v>
      </c>
      <c r="F273">
        <v>-27755.670145434957</v>
      </c>
      <c r="G273">
        <v>-172360.3511607837</v>
      </c>
      <c r="H273">
        <v>-192758.80433158096</v>
      </c>
      <c r="I273">
        <v>-200667.91339008173</v>
      </c>
    </row>
    <row r="274" spans="3:9">
      <c r="C274">
        <v>-116224.50358734668</v>
      </c>
      <c r="D274">
        <v>-120400.66497428293</v>
      </c>
      <c r="E274">
        <v>-113278.79326557901</v>
      </c>
      <c r="F274">
        <v>-20467.063872758299</v>
      </c>
      <c r="G274">
        <v>-133745.85713833731</v>
      </c>
      <c r="H274">
        <v>-144664.51323289215</v>
      </c>
      <c r="I274">
        <v>-146097.22417349182</v>
      </c>
    </row>
    <row r="275" spans="3:9">
      <c r="C275">
        <v>-124296.30851072093</v>
      </c>
      <c r="D275">
        <v>-123959.61968889106</v>
      </c>
      <c r="E275">
        <v>-113815.22404959309</v>
      </c>
      <c r="F275">
        <v>-12041.510708965223</v>
      </c>
      <c r="G275">
        <v>-125856.7347585583</v>
      </c>
      <c r="H275">
        <v>-157355.37773311991</v>
      </c>
      <c r="I275">
        <v>-153400.059163781</v>
      </c>
    </row>
    <row r="276" spans="3:9">
      <c r="C276">
        <v>-114006.94928359672</v>
      </c>
      <c r="D276">
        <v>-135353.20710597979</v>
      </c>
      <c r="E276">
        <v>-101173.9556555163</v>
      </c>
      <c r="F276">
        <v>-31711.496843348017</v>
      </c>
      <c r="G276">
        <v>-132885.4524988643</v>
      </c>
      <c r="H276">
        <v>-149960.54748074687</v>
      </c>
      <c r="I276">
        <v>-130680.15328065601</v>
      </c>
    </row>
    <row r="277" spans="3:9">
      <c r="C277">
        <v>-121002.25132208472</v>
      </c>
      <c r="D277">
        <v>-103614.15512800266</v>
      </c>
      <c r="E277">
        <v>-94960.584334929692</v>
      </c>
      <c r="F277">
        <v>-11769.926632506598</v>
      </c>
      <c r="G277">
        <v>-106730.51096743629</v>
      </c>
      <c r="H277">
        <v>-125017.88368974481</v>
      </c>
      <c r="I277">
        <v>-134316.6324414346</v>
      </c>
    </row>
    <row r="278" spans="3:9">
      <c r="C278">
        <v>-119738.71416208769</v>
      </c>
      <c r="D278">
        <v>-126899.28029600349</v>
      </c>
      <c r="E278">
        <v>-113835.19797311538</v>
      </c>
      <c r="F278">
        <v>-23308.344069946317</v>
      </c>
      <c r="G278">
        <v>-137143.54204306169</v>
      </c>
      <c r="H278">
        <v>-142523.37140664086</v>
      </c>
      <c r="I278">
        <v>-156087.56966049073</v>
      </c>
    </row>
    <row r="279" spans="3:9">
      <c r="C279">
        <v>-123583.13089578818</v>
      </c>
      <c r="D279">
        <v>-98522.955389546143</v>
      </c>
      <c r="E279">
        <v>-93781.126839478253</v>
      </c>
      <c r="F279">
        <v>-9718.516566764476</v>
      </c>
      <c r="G279">
        <v>-103499.64340624273</v>
      </c>
      <c r="H279">
        <v>-103868.01639298207</v>
      </c>
      <c r="I279">
        <v>-128364.08536921986</v>
      </c>
    </row>
    <row r="280" spans="3:9">
      <c r="C280">
        <v>-133853.86890807014</v>
      </c>
      <c r="D280">
        <v>-129766.82272981695</v>
      </c>
      <c r="E280">
        <v>-107462.38301631178</v>
      </c>
      <c r="F280">
        <v>-32804.95998198865</v>
      </c>
      <c r="G280">
        <v>-140267.34299830045</v>
      </c>
      <c r="H280">
        <v>-141049.90984020077</v>
      </c>
      <c r="I280">
        <v>-150361.96176943256</v>
      </c>
    </row>
    <row r="281" spans="3:9">
      <c r="C281">
        <v>-117174.54184885004</v>
      </c>
      <c r="D281">
        <v>-124658.32587379441</v>
      </c>
      <c r="E281">
        <v>-102061.85787942843</v>
      </c>
      <c r="F281">
        <v>-33060.103341062044</v>
      </c>
      <c r="G281">
        <v>-135121.96122049046</v>
      </c>
      <c r="H281">
        <v>-150778.20180418011</v>
      </c>
      <c r="I281">
        <v>-139782.24661638812</v>
      </c>
    </row>
    <row r="282" spans="3:9">
      <c r="C282">
        <v>-108712.27558065395</v>
      </c>
      <c r="D282">
        <v>-82645.775962595973</v>
      </c>
      <c r="E282">
        <v>-44474.612996811979</v>
      </c>
      <c r="F282">
        <v>369.2081245653244</v>
      </c>
      <c r="G282">
        <v>-44105.40487224664</v>
      </c>
      <c r="H282">
        <v>-55519.757753261743</v>
      </c>
      <c r="I282">
        <v>-53266.154524272832</v>
      </c>
    </row>
    <row r="283" spans="3:9">
      <c r="C283">
        <v>-132823.43285238548</v>
      </c>
      <c r="D283">
        <v>-121999.48096020534</v>
      </c>
      <c r="E283">
        <v>-106524.53562019218</v>
      </c>
      <c r="F283">
        <v>-17970.74975299526</v>
      </c>
      <c r="G283">
        <v>-124495.28537318743</v>
      </c>
      <c r="H283">
        <v>-136481.67379914803</v>
      </c>
      <c r="I283">
        <v>-154200.16397553915</v>
      </c>
    </row>
    <row r="284" spans="3:9">
      <c r="C284">
        <v>-107041.95792358366</v>
      </c>
      <c r="D284">
        <v>-107556.93130156683</v>
      </c>
      <c r="E284">
        <v>-102329.64554249057</v>
      </c>
      <c r="F284">
        <v>-4215.3411068761561</v>
      </c>
      <c r="G284">
        <v>-106544.98664936674</v>
      </c>
      <c r="H284">
        <v>-144466.37818490106</v>
      </c>
      <c r="I284">
        <v>-121116.14818081597</v>
      </c>
    </row>
    <row r="285" spans="3:9">
      <c r="C285">
        <v>-132520.34676475762</v>
      </c>
      <c r="D285">
        <v>-103058.23537081221</v>
      </c>
      <c r="E285">
        <v>-97820.593997390271</v>
      </c>
      <c r="F285">
        <v>-5121.4290830939408</v>
      </c>
      <c r="G285">
        <v>-102942.02308048421</v>
      </c>
      <c r="H285">
        <v>-106159.92463078507</v>
      </c>
      <c r="I285">
        <v>-143373.68865590921</v>
      </c>
    </row>
    <row r="286" spans="3:9">
      <c r="C286">
        <v>-95131.53999983918</v>
      </c>
      <c r="D286">
        <v>-112899.64337263603</v>
      </c>
      <c r="E286">
        <v>-80456.747326128374</v>
      </c>
      <c r="F286">
        <v>-27636.73708145781</v>
      </c>
      <c r="G286">
        <v>-108093.48440758619</v>
      </c>
      <c r="H286">
        <v>-128904.79475134303</v>
      </c>
      <c r="I286">
        <v>-93668.605663862894</v>
      </c>
    </row>
    <row r="287" spans="3:9">
      <c r="C287">
        <v>-130309.61508057728</v>
      </c>
      <c r="D287">
        <v>-130328.7739719707</v>
      </c>
      <c r="E287">
        <v>-94423.534968060529</v>
      </c>
      <c r="F287">
        <v>-31260.557155508312</v>
      </c>
      <c r="G287">
        <v>-125684.09212356884</v>
      </c>
      <c r="H287">
        <v>-152800.4920523669</v>
      </c>
      <c r="I287">
        <v>-144536.26979274311</v>
      </c>
    </row>
    <row r="288" spans="3:9">
      <c r="C288">
        <v>-129544.27874119542</v>
      </c>
      <c r="D288">
        <v>-156483.81862231376</v>
      </c>
      <c r="E288">
        <v>-123165.01314952565</v>
      </c>
      <c r="F288">
        <v>-41064.13877872075</v>
      </c>
      <c r="G288">
        <v>-164229.15192824643</v>
      </c>
      <c r="H288">
        <v>-147853.50292218226</v>
      </c>
      <c r="I288">
        <v>-138704.59877095668</v>
      </c>
    </row>
    <row r="289" spans="3:9">
      <c r="C289">
        <v>-132499.02719996049</v>
      </c>
      <c r="D289">
        <v>-120147.42697450091</v>
      </c>
      <c r="E289">
        <v>-107746.86120568501</v>
      </c>
      <c r="F289">
        <v>-18341.661549002572</v>
      </c>
      <c r="G289">
        <v>-126088.52275468757</v>
      </c>
      <c r="H289">
        <v>-144495.5572478587</v>
      </c>
      <c r="I289">
        <v>-148826.12092241761</v>
      </c>
    </row>
    <row r="290" spans="3:9">
      <c r="C290">
        <v>-124081.66593696598</v>
      </c>
      <c r="D290">
        <v>-150699.38722079067</v>
      </c>
      <c r="E290">
        <v>-136614.15788196592</v>
      </c>
      <c r="F290">
        <v>-16389.061753317896</v>
      </c>
      <c r="G290">
        <v>-153003.21963528381</v>
      </c>
      <c r="H290">
        <v>-151423.00165159616</v>
      </c>
      <c r="I290">
        <v>-154065.14830819186</v>
      </c>
    </row>
    <row r="291" spans="3:9">
      <c r="C291">
        <v>-134831.40476270768</v>
      </c>
      <c r="D291">
        <v>-127667.50650874508</v>
      </c>
      <c r="E291">
        <v>-109659.95098274978</v>
      </c>
      <c r="F291">
        <v>-27762.160516922304</v>
      </c>
      <c r="G291">
        <v>-137422.11149967206</v>
      </c>
      <c r="H291">
        <v>-151651.09933622513</v>
      </c>
      <c r="I291">
        <v>-150344.62780149834</v>
      </c>
    </row>
    <row r="292" spans="3:9">
      <c r="C292">
        <v>-116739.9765475927</v>
      </c>
      <c r="D292">
        <v>-113162.46158380568</v>
      </c>
      <c r="E292">
        <v>-107883.15708345312</v>
      </c>
      <c r="F292">
        <v>-16146.049021273649</v>
      </c>
      <c r="G292">
        <v>-124029.20610472675</v>
      </c>
      <c r="H292">
        <v>-119516.72153336526</v>
      </c>
      <c r="I292">
        <v>-132133.29967540764</v>
      </c>
    </row>
    <row r="293" spans="3:9">
      <c r="C293">
        <v>-132410.37515601935</v>
      </c>
      <c r="D293">
        <v>-124192.08366658607</v>
      </c>
      <c r="E293">
        <v>-113860.37716139335</v>
      </c>
      <c r="F293">
        <v>-15326.715428998303</v>
      </c>
      <c r="G293">
        <v>-129187.09259039168</v>
      </c>
      <c r="H293">
        <v>-143020.43235275187</v>
      </c>
      <c r="I293">
        <v>-161076.57252991176</v>
      </c>
    </row>
    <row r="294" spans="3:9">
      <c r="C294">
        <v>-117137.55913610526</v>
      </c>
      <c r="D294">
        <v>-161017.20777760015</v>
      </c>
      <c r="E294">
        <v>-128321.16945584439</v>
      </c>
      <c r="F294">
        <v>-41451.476744059168</v>
      </c>
      <c r="G294">
        <v>-169772.64619990357</v>
      </c>
      <c r="H294">
        <v>-161498.84962969687</v>
      </c>
      <c r="I294">
        <v>-177097.39968346554</v>
      </c>
    </row>
    <row r="295" spans="3:9">
      <c r="C295">
        <v>-144271.1850718045</v>
      </c>
      <c r="D295">
        <v>-148615.60317395069</v>
      </c>
      <c r="E295">
        <v>-161713.96272949412</v>
      </c>
      <c r="F295">
        <v>-36680.033562498546</v>
      </c>
      <c r="G295">
        <v>-198393.9962919926</v>
      </c>
      <c r="H295">
        <v>-183137.98372895434</v>
      </c>
      <c r="I295">
        <v>-197516.23233911171</v>
      </c>
    </row>
    <row r="296" spans="3:9">
      <c r="C296">
        <v>-115762.74855426246</v>
      </c>
      <c r="D296">
        <v>-140285.30795220059</v>
      </c>
      <c r="E296">
        <v>-133150.8664276019</v>
      </c>
      <c r="F296">
        <v>-33596.119622956248</v>
      </c>
      <c r="G296">
        <v>-166746.98605055813</v>
      </c>
      <c r="H296">
        <v>-173728.00211214239</v>
      </c>
      <c r="I296">
        <v>-168639.99897225169</v>
      </c>
    </row>
    <row r="297" spans="3:9">
      <c r="C297">
        <v>-125496.47088445412</v>
      </c>
      <c r="D297">
        <v>-139195.27634017385</v>
      </c>
      <c r="E297">
        <v>-107220.47775007406</v>
      </c>
      <c r="F297">
        <v>-40520.232198323967</v>
      </c>
      <c r="G297">
        <v>-147740.70994839803</v>
      </c>
      <c r="H297">
        <v>-152971.76446135622</v>
      </c>
      <c r="I297">
        <v>-158897.44845211459</v>
      </c>
    </row>
    <row r="298" spans="3:9">
      <c r="C298">
        <v>-137687.44663463093</v>
      </c>
      <c r="D298">
        <v>-131944.95384562085</v>
      </c>
      <c r="E298">
        <v>-129889.43890095358</v>
      </c>
      <c r="F298">
        <v>-13558.573404901788</v>
      </c>
      <c r="G298">
        <v>-143448.01230585537</v>
      </c>
      <c r="H298">
        <v>-141185.51436847396</v>
      </c>
      <c r="I298">
        <v>-157777.16188043085</v>
      </c>
    </row>
    <row r="299" spans="3:9">
      <c r="C299">
        <v>-123102.78270935765</v>
      </c>
      <c r="D299">
        <v>-123519.95584137346</v>
      </c>
      <c r="E299">
        <v>-122024.36907870739</v>
      </c>
      <c r="F299">
        <v>-10273.471172800448</v>
      </c>
      <c r="G299">
        <v>-132297.84025150785</v>
      </c>
      <c r="H299">
        <v>-130851.40125240941</v>
      </c>
      <c r="I299">
        <v>-116306.31896009092</v>
      </c>
    </row>
    <row r="300" spans="3:9">
      <c r="C300">
        <v>-114373.60755531122</v>
      </c>
      <c r="D300">
        <v>-111038.00679024664</v>
      </c>
      <c r="E300">
        <v>-104505.56582486567</v>
      </c>
      <c r="F300">
        <v>-1438.8953068916526</v>
      </c>
      <c r="G300">
        <v>-105944.46113175733</v>
      </c>
      <c r="H300">
        <v>-141495.00994680449</v>
      </c>
      <c r="I300">
        <v>-138974.60564667551</v>
      </c>
    </row>
    <row r="301" spans="3:9">
      <c r="C301">
        <v>-136429.39660018944</v>
      </c>
      <c r="D301">
        <v>-144692.69747005921</v>
      </c>
      <c r="E301">
        <v>-135525.6374956021</v>
      </c>
      <c r="F301">
        <v>-37865.160419194341</v>
      </c>
      <c r="G301">
        <v>-173390.79791479645</v>
      </c>
      <c r="H301">
        <v>-171182.09295768227</v>
      </c>
      <c r="I301">
        <v>-209393.09617108968</v>
      </c>
    </row>
    <row r="302" spans="3:9">
      <c r="C302">
        <v>-138428.29222155138</v>
      </c>
      <c r="D302">
        <v>-119367.78816474671</v>
      </c>
      <c r="E302">
        <v>-106766.53122779113</v>
      </c>
      <c r="F302">
        <v>-9015.2479649049092</v>
      </c>
      <c r="G302">
        <v>-115781.77919269605</v>
      </c>
      <c r="H302">
        <v>-132126.99832304945</v>
      </c>
      <c r="I302">
        <v>-146404.16009963799</v>
      </c>
    </row>
    <row r="303" spans="3:9">
      <c r="C303">
        <v>-136884.66754990545</v>
      </c>
      <c r="D303">
        <v>-148881.28093834544</v>
      </c>
      <c r="E303">
        <v>-121056.99065605353</v>
      </c>
      <c r="F303">
        <v>-31201.044221940148</v>
      </c>
      <c r="G303">
        <v>-152258.03487799369</v>
      </c>
      <c r="H303">
        <v>-136044.28192860715</v>
      </c>
      <c r="I303">
        <v>-157906.22977644939</v>
      </c>
    </row>
    <row r="304" spans="3:9">
      <c r="C304">
        <v>-107983.29748811832</v>
      </c>
      <c r="D304">
        <v>-143804.43719872137</v>
      </c>
      <c r="E304">
        <v>-119911.34887706078</v>
      </c>
      <c r="F304">
        <v>-30687.728395758255</v>
      </c>
      <c r="G304">
        <v>-150599.07727281903</v>
      </c>
      <c r="H304">
        <v>-176846.14675718499</v>
      </c>
      <c r="I304">
        <v>-155049.61781317732</v>
      </c>
    </row>
    <row r="305" spans="3:9">
      <c r="C305">
        <v>-150708.27492007884</v>
      </c>
      <c r="D305">
        <v>-138863.60038326349</v>
      </c>
      <c r="E305">
        <v>-119054.99534580065</v>
      </c>
      <c r="F305">
        <v>-33099.630830005946</v>
      </c>
      <c r="G305">
        <v>-152154.62617580657</v>
      </c>
      <c r="H305">
        <v>-145280.02581991674</v>
      </c>
      <c r="I305">
        <v>-160540.75754794403</v>
      </c>
    </row>
    <row r="306" spans="3:9">
      <c r="C306">
        <v>-138128.42449568299</v>
      </c>
      <c r="D306">
        <v>-138422.00050229215</v>
      </c>
      <c r="E306">
        <v>-113385.44821005777</v>
      </c>
      <c r="F306">
        <v>-31152.681323754463</v>
      </c>
      <c r="G306">
        <v>-144538.12953381223</v>
      </c>
      <c r="H306">
        <v>-158157.40145453747</v>
      </c>
      <c r="I306">
        <v>-171105.3211836628</v>
      </c>
    </row>
    <row r="307" spans="3:9">
      <c r="C307">
        <v>-146527.99209629168</v>
      </c>
      <c r="D307">
        <v>-142057.47240668908</v>
      </c>
      <c r="E307">
        <v>-108629.14476733896</v>
      </c>
      <c r="F307">
        <v>-30900.449124004037</v>
      </c>
      <c r="G307">
        <v>-139529.59389134304</v>
      </c>
      <c r="H307">
        <v>-149861.17398024412</v>
      </c>
      <c r="I307">
        <v>-168387.28904683358</v>
      </c>
    </row>
    <row r="308" spans="3:9">
      <c r="C308">
        <v>-149647.30876963257</v>
      </c>
      <c r="D308">
        <v>-149828.44142592844</v>
      </c>
      <c r="E308">
        <v>-124787.53184017089</v>
      </c>
      <c r="F308">
        <v>-39262.307174199719</v>
      </c>
      <c r="G308">
        <v>-164049.83901437061</v>
      </c>
      <c r="H308">
        <v>-168506.64825811057</v>
      </c>
      <c r="I308">
        <v>-165254.30195314309</v>
      </c>
    </row>
    <row r="309" spans="3:9">
      <c r="C309">
        <v>-132468.07158941089</v>
      </c>
      <c r="D309">
        <v>-148729.82186274504</v>
      </c>
      <c r="E309">
        <v>-124811.54116850831</v>
      </c>
      <c r="F309">
        <v>-39638.570661104786</v>
      </c>
      <c r="G309">
        <v>-164450.1118296131</v>
      </c>
      <c r="H309">
        <v>-182206.04763125596</v>
      </c>
      <c r="I309">
        <v>-199486.2516026728</v>
      </c>
    </row>
    <row r="310" spans="3:9">
      <c r="C310">
        <v>-110161.44944247414</v>
      </c>
      <c r="D310">
        <v>-131761.89764657352</v>
      </c>
      <c r="E310">
        <v>-119596.0768053511</v>
      </c>
      <c r="F310">
        <v>-33755.313432632523</v>
      </c>
      <c r="G310">
        <v>-153351.39023798361</v>
      </c>
      <c r="H310">
        <v>-151639.8736770915</v>
      </c>
      <c r="I310">
        <v>-175605.26769474964</v>
      </c>
    </row>
    <row r="311" spans="3:9">
      <c r="C311">
        <v>-124530.41569727796</v>
      </c>
      <c r="D311">
        <v>-127792.29791817328</v>
      </c>
      <c r="E311">
        <v>-151836.82716047231</v>
      </c>
      <c r="F311">
        <v>-21412.605869793588</v>
      </c>
      <c r="G311">
        <v>-173249.43303026591</v>
      </c>
      <c r="H311">
        <v>-171313.31283614738</v>
      </c>
      <c r="I311">
        <v>-186237.70352235925</v>
      </c>
    </row>
    <row r="312" spans="3:9">
      <c r="C312">
        <v>-123301.4727441852</v>
      </c>
      <c r="D312">
        <v>-123343.96525659249</v>
      </c>
      <c r="E312">
        <v>-115082.86964505797</v>
      </c>
      <c r="F312">
        <v>-12715.003133484366</v>
      </c>
      <c r="G312">
        <v>-127797.87277854234</v>
      </c>
      <c r="H312">
        <v>-144847.33996253225</v>
      </c>
      <c r="I312">
        <v>-153647.1407132817</v>
      </c>
    </row>
    <row r="313" spans="3:9">
      <c r="C313">
        <v>-124363.0201409924</v>
      </c>
      <c r="D313">
        <v>-117719.37127820779</v>
      </c>
      <c r="E313">
        <v>-98204.755135051411</v>
      </c>
      <c r="F313">
        <v>-30201.051960772667</v>
      </c>
      <c r="G313">
        <v>-128405.80709582407</v>
      </c>
      <c r="H313">
        <v>-121618.40960596329</v>
      </c>
      <c r="I313">
        <v>-149954.45818705368</v>
      </c>
    </row>
    <row r="314" spans="3:9">
      <c r="C314">
        <v>-114103.66743518753</v>
      </c>
      <c r="D314">
        <v>-104679.29597581405</v>
      </c>
      <c r="E314">
        <v>-84005.254897109087</v>
      </c>
      <c r="F314">
        <v>-12978.897021907142</v>
      </c>
      <c r="G314">
        <v>-96984.151919016236</v>
      </c>
      <c r="H314">
        <v>-115313.551680609</v>
      </c>
      <c r="I314">
        <v>-86174.803228991106</v>
      </c>
    </row>
    <row r="315" spans="3:9">
      <c r="C315">
        <v>-120807.98210644905</v>
      </c>
      <c r="D315">
        <v>-125567.10021480612</v>
      </c>
      <c r="E315">
        <v>-119923.56180672305</v>
      </c>
      <c r="F315">
        <v>-20719.276432867817</v>
      </c>
      <c r="G315">
        <v>-140642.83823959087</v>
      </c>
      <c r="H315">
        <v>-144728.09330088692</v>
      </c>
      <c r="I315">
        <v>-152318.72622216991</v>
      </c>
    </row>
    <row r="316" spans="3:9">
      <c r="C316">
        <v>-121426.09351780657</v>
      </c>
      <c r="D316">
        <v>-131752.7219345216</v>
      </c>
      <c r="E316">
        <v>-127328.44018420929</v>
      </c>
      <c r="F316">
        <v>-22926.548708294464</v>
      </c>
      <c r="G316">
        <v>-150254.98889250378</v>
      </c>
      <c r="H316">
        <v>-161720.87118769786</v>
      </c>
      <c r="I316">
        <v>-147481.29960389063</v>
      </c>
    </row>
    <row r="317" spans="3:9">
      <c r="C317">
        <v>-131478.43309957228</v>
      </c>
      <c r="D317">
        <v>-133310.14686120895</v>
      </c>
      <c r="E317">
        <v>-94756.492689965584</v>
      </c>
      <c r="F317">
        <v>-31872.33475161278</v>
      </c>
      <c r="G317">
        <v>-126628.82744157835</v>
      </c>
      <c r="H317">
        <v>-124788.30037078343</v>
      </c>
      <c r="I317">
        <v>-137484.98476840858</v>
      </c>
    </row>
    <row r="318" spans="3:9">
      <c r="C318">
        <v>-113109.72980040632</v>
      </c>
      <c r="D318">
        <v>-116030.18329887718</v>
      </c>
      <c r="E318">
        <v>-97886.324089623333</v>
      </c>
      <c r="F318">
        <v>-19346.732628935955</v>
      </c>
      <c r="G318">
        <v>-117233.05671855928</v>
      </c>
      <c r="H318">
        <v>-134668.88190755923</v>
      </c>
      <c r="I318">
        <v>-129187.94341853018</v>
      </c>
    </row>
    <row r="319" spans="3:9">
      <c r="C319">
        <v>-135326.55593346263</v>
      </c>
      <c r="D319">
        <v>-162349.18536721767</v>
      </c>
      <c r="E319">
        <v>-136085.87806241077</v>
      </c>
      <c r="F319">
        <v>-41927.878767579357</v>
      </c>
      <c r="G319">
        <v>-178013.75682999013</v>
      </c>
      <c r="H319">
        <v>-197992.99160905098</v>
      </c>
      <c r="I319">
        <v>-194299.56227348259</v>
      </c>
    </row>
    <row r="320" spans="3:9">
      <c r="C320">
        <v>-85930.515340575002</v>
      </c>
      <c r="D320">
        <v>-93701.215071983184</v>
      </c>
      <c r="E320">
        <v>-61499.72885559118</v>
      </c>
      <c r="F320">
        <v>-19812.254222185009</v>
      </c>
      <c r="G320">
        <v>-81311.983077776196</v>
      </c>
      <c r="H320">
        <v>-24481.449001105502</v>
      </c>
      <c r="I320">
        <v>-43053.590396994579</v>
      </c>
    </row>
    <row r="321" spans="3:9">
      <c r="C321">
        <v>-133391.44513472452</v>
      </c>
      <c r="D321">
        <v>-114866.37117046359</v>
      </c>
      <c r="E321">
        <v>-114921.34999051095</v>
      </c>
      <c r="F321">
        <v>-9715.4955050951121</v>
      </c>
      <c r="G321">
        <v>-124636.84549560605</v>
      </c>
      <c r="H321">
        <v>-138244.60501251544</v>
      </c>
      <c r="I321">
        <v>-151645.48922352088</v>
      </c>
    </row>
    <row r="322" spans="3:9">
      <c r="C322">
        <v>-115231.82148275536</v>
      </c>
      <c r="D322">
        <v>-107664.31129791196</v>
      </c>
      <c r="E322">
        <v>-93361.836119260552</v>
      </c>
      <c r="F322">
        <v>-12955.282847537123</v>
      </c>
      <c r="G322">
        <v>-106317.11896679767</v>
      </c>
      <c r="H322">
        <v>-121823.23883754085</v>
      </c>
      <c r="I322">
        <v>-124851.72518914205</v>
      </c>
    </row>
    <row r="323" spans="3:9">
      <c r="C323">
        <v>-123558.1521276407</v>
      </c>
      <c r="D323">
        <v>-95422.57781165099</v>
      </c>
      <c r="E323">
        <v>-66954.694141792468</v>
      </c>
      <c r="F323">
        <v>-15169.657719111163</v>
      </c>
      <c r="G323">
        <v>-82124.35186090364</v>
      </c>
      <c r="H323">
        <v>-100438.23143456306</v>
      </c>
      <c r="I323">
        <v>-112258.45002474874</v>
      </c>
    </row>
    <row r="324" spans="3:9">
      <c r="C324">
        <v>-132277.12688702688</v>
      </c>
      <c r="D324">
        <v>-135448.19044584048</v>
      </c>
      <c r="E324">
        <v>-139291.80594565216</v>
      </c>
      <c r="F324">
        <v>-14787.139390250548</v>
      </c>
      <c r="G324">
        <v>-154078.94533590268</v>
      </c>
      <c r="H324">
        <v>-164630.24411602161</v>
      </c>
      <c r="I324">
        <v>-172060.8796655598</v>
      </c>
    </row>
    <row r="325" spans="3:9">
      <c r="C325">
        <v>-119597.34985522897</v>
      </c>
      <c r="D325">
        <v>-124648.02341401423</v>
      </c>
      <c r="E325">
        <v>-102327.63640124034</v>
      </c>
      <c r="F325">
        <v>-25175.637597419962</v>
      </c>
      <c r="G325">
        <v>-127503.27399866031</v>
      </c>
      <c r="H325">
        <v>-139183.74540368246</v>
      </c>
      <c r="I325">
        <v>-117487.50667434116</v>
      </c>
    </row>
    <row r="326" spans="3:9">
      <c r="C326">
        <v>-131390.84110238508</v>
      </c>
      <c r="D326">
        <v>-125303.00404890967</v>
      </c>
      <c r="E326">
        <v>-115845.25476328065</v>
      </c>
      <c r="F326">
        <v>-22974.235518603331</v>
      </c>
      <c r="G326">
        <v>-138819.49028188398</v>
      </c>
      <c r="H326">
        <v>-149719.00032847657</v>
      </c>
      <c r="I326">
        <v>-157635.22838109307</v>
      </c>
    </row>
    <row r="327" spans="3:9">
      <c r="C327">
        <v>-121124.10401130785</v>
      </c>
      <c r="D327">
        <v>-125845.56126139578</v>
      </c>
      <c r="E327">
        <v>-113206.97142557762</v>
      </c>
      <c r="F327">
        <v>-20704.14114967408</v>
      </c>
      <c r="G327">
        <v>-133911.11257525173</v>
      </c>
      <c r="H327">
        <v>-142956.04429958062</v>
      </c>
      <c r="I327">
        <v>-143076.66184018087</v>
      </c>
    </row>
    <row r="328" spans="3:9">
      <c r="C328">
        <v>-135578.92679052908</v>
      </c>
      <c r="D328">
        <v>-146035.30597062869</v>
      </c>
      <c r="E328">
        <v>-133972.04213220449</v>
      </c>
      <c r="F328">
        <v>-33473.25865298447</v>
      </c>
      <c r="G328">
        <v>-167445.30078518897</v>
      </c>
      <c r="H328">
        <v>-180290.24348029686</v>
      </c>
      <c r="I328">
        <v>-183947.88288650557</v>
      </c>
    </row>
    <row r="329" spans="3:9">
      <c r="C329">
        <v>-116795.68542923976</v>
      </c>
      <c r="D329">
        <v>-116534.99826783928</v>
      </c>
      <c r="E329">
        <v>-97264.125830733887</v>
      </c>
      <c r="F329">
        <v>-19703.656258573868</v>
      </c>
      <c r="G329">
        <v>-116967.78208930776</v>
      </c>
      <c r="H329">
        <v>-132215.38611799182</v>
      </c>
      <c r="I329">
        <v>-95777.617721414368</v>
      </c>
    </row>
    <row r="330" spans="3:9">
      <c r="C330">
        <v>-119127.31815894345</v>
      </c>
      <c r="D330">
        <v>-133418.06147612238</v>
      </c>
      <c r="E330">
        <v>-105366.72513152281</v>
      </c>
      <c r="F330">
        <v>-43964.604299816841</v>
      </c>
      <c r="G330">
        <v>-149331.32943133963</v>
      </c>
      <c r="H330">
        <v>-156855.5243208296</v>
      </c>
      <c r="I330">
        <v>-134029.43665364792</v>
      </c>
    </row>
    <row r="331" spans="3:9">
      <c r="C331">
        <v>-125625.00834530036</v>
      </c>
      <c r="D331">
        <v>-117874.98783101088</v>
      </c>
      <c r="E331">
        <v>-121295.8801205638</v>
      </c>
      <c r="F331">
        <v>-1028.785320693205</v>
      </c>
      <c r="G331">
        <v>-122324.66544125701</v>
      </c>
      <c r="H331">
        <v>-126182.89648162141</v>
      </c>
      <c r="I331">
        <v>-118098.81784346953</v>
      </c>
    </row>
    <row r="332" spans="3:9">
      <c r="C332">
        <v>-117837.59468462209</v>
      </c>
      <c r="D332">
        <v>-126812.50937407212</v>
      </c>
      <c r="E332">
        <v>-121146.56004624744</v>
      </c>
      <c r="F332">
        <v>-18557.240947138591</v>
      </c>
      <c r="G332">
        <v>-139703.80099338602</v>
      </c>
      <c r="H332">
        <v>-152221.76009603267</v>
      </c>
      <c r="I332">
        <v>-150315.39253329078</v>
      </c>
    </row>
    <row r="333" spans="3:9">
      <c r="C333">
        <v>-129673.07999780693</v>
      </c>
      <c r="D333">
        <v>-137567.20471541682</v>
      </c>
      <c r="E333">
        <v>-141128.74576510728</v>
      </c>
      <c r="F333">
        <v>-26664.796414492004</v>
      </c>
      <c r="G333">
        <v>-167793.54217959929</v>
      </c>
      <c r="H333">
        <v>-180815.71768784773</v>
      </c>
      <c r="I333">
        <v>-167139.4380204294</v>
      </c>
    </row>
    <row r="334" spans="3:9">
      <c r="C334">
        <v>-106582.41499851301</v>
      </c>
      <c r="D334">
        <v>-118665.86973894996</v>
      </c>
      <c r="E334">
        <v>-98105.058728046846</v>
      </c>
      <c r="F334">
        <v>-21662.236606472554</v>
      </c>
      <c r="G334">
        <v>-119767.2953345194</v>
      </c>
      <c r="H334">
        <v>-152759.80930140777</v>
      </c>
      <c r="I334">
        <v>-131312.3371928886</v>
      </c>
    </row>
    <row r="335" spans="3:9">
      <c r="C335">
        <v>-128907.56163998383</v>
      </c>
      <c r="D335">
        <v>-119401.8631714693</v>
      </c>
      <c r="E335">
        <v>-106328.85589847762</v>
      </c>
      <c r="F335">
        <v>-20936.215515619471</v>
      </c>
      <c r="G335">
        <v>-127265.0714140971</v>
      </c>
      <c r="H335">
        <v>-128568.37128288185</v>
      </c>
      <c r="I335">
        <v>-139510.85136681364</v>
      </c>
    </row>
    <row r="336" spans="3:9">
      <c r="C336">
        <v>-128716.65206999482</v>
      </c>
      <c r="D336">
        <v>-125591.45238163196</v>
      </c>
      <c r="E336">
        <v>-143183.85795694095</v>
      </c>
      <c r="F336">
        <v>-20331.144874181926</v>
      </c>
      <c r="G336">
        <v>-163515.00283112287</v>
      </c>
      <c r="H336">
        <v>-186529.32364446038</v>
      </c>
      <c r="I336">
        <v>-188413.49632422597</v>
      </c>
    </row>
    <row r="337" spans="3:9">
      <c r="C337">
        <v>-145302.2222486758</v>
      </c>
      <c r="D337">
        <v>-142099.61418250328</v>
      </c>
      <c r="E337">
        <v>-119088.49473781092</v>
      </c>
      <c r="F337">
        <v>-34811.171060787019</v>
      </c>
      <c r="G337">
        <v>-153899.66579859794</v>
      </c>
      <c r="H337">
        <v>-151087.26168403204</v>
      </c>
      <c r="I337">
        <v>-168890.0570425773</v>
      </c>
    </row>
    <row r="338" spans="3:9">
      <c r="C338">
        <v>-148136.79657077588</v>
      </c>
      <c r="D338">
        <v>-122808.43910814017</v>
      </c>
      <c r="E338">
        <v>-109538.43312146144</v>
      </c>
      <c r="F338">
        <v>-28775.452454097973</v>
      </c>
      <c r="G338">
        <v>-138313.8855755594</v>
      </c>
      <c r="H338">
        <v>-147240.03798470393</v>
      </c>
      <c r="I338">
        <v>-181879.18174826319</v>
      </c>
    </row>
    <row r="339" spans="3:9">
      <c r="C339">
        <v>-155388.00229309686</v>
      </c>
      <c r="D339">
        <v>-160389.24464813629</v>
      </c>
      <c r="E339">
        <v>-121032.55329492287</v>
      </c>
      <c r="F339">
        <v>-27448.07760628948</v>
      </c>
      <c r="G339">
        <v>-148480.63090121234</v>
      </c>
      <c r="H339">
        <v>-174436.22911852249</v>
      </c>
      <c r="I339">
        <v>-187343.52404510119</v>
      </c>
    </row>
    <row r="340" spans="3:9">
      <c r="C340">
        <v>-114040.3320712577</v>
      </c>
      <c r="D340">
        <v>-108316.09280155573</v>
      </c>
      <c r="E340">
        <v>-79246.195677902986</v>
      </c>
      <c r="F340">
        <v>-26317.462293905344</v>
      </c>
      <c r="G340">
        <v>-105563.65797180832</v>
      </c>
      <c r="H340">
        <v>-119387.9343315033</v>
      </c>
      <c r="I340">
        <v>-115825.95023902023</v>
      </c>
    </row>
    <row r="341" spans="3:9">
      <c r="C341">
        <v>-111531.1605227595</v>
      </c>
      <c r="D341">
        <v>-85337.855332126928</v>
      </c>
      <c r="E341">
        <v>-73934.560759283719</v>
      </c>
      <c r="F341">
        <v>11916.610740146389</v>
      </c>
      <c r="G341">
        <v>-62017.950019137323</v>
      </c>
      <c r="H341">
        <v>-84394.641536715353</v>
      </c>
      <c r="I341">
        <v>-92560.734642497031</v>
      </c>
    </row>
    <row r="342" spans="3:9">
      <c r="C342">
        <v>-130620.95567063529</v>
      </c>
      <c r="D342">
        <v>-131559.12683084735</v>
      </c>
      <c r="E342">
        <v>-111564.46137894188</v>
      </c>
      <c r="F342">
        <v>-32764.599246661968</v>
      </c>
      <c r="G342">
        <v>-144329.06062560383</v>
      </c>
      <c r="H342">
        <v>-154946.05099135247</v>
      </c>
      <c r="I342">
        <v>-154608.18393704289</v>
      </c>
    </row>
    <row r="343" spans="3:9">
      <c r="C343">
        <v>-115271.12219163851</v>
      </c>
      <c r="D343">
        <v>-122410.54964472173</v>
      </c>
      <c r="E343">
        <v>-104562.32282035441</v>
      </c>
      <c r="F343">
        <v>-25714.34879195668</v>
      </c>
      <c r="G343">
        <v>-130276.6716123111</v>
      </c>
      <c r="H343">
        <v>-132018.40265757689</v>
      </c>
      <c r="I343">
        <v>-133544.06263534047</v>
      </c>
    </row>
    <row r="344" spans="3:9">
      <c r="C344">
        <v>-139621.94662033956</v>
      </c>
      <c r="D344">
        <v>-141256.35736988037</v>
      </c>
      <c r="E344">
        <v>-119508.79991807838</v>
      </c>
      <c r="F344">
        <v>-33706.190997712038</v>
      </c>
      <c r="G344">
        <v>-153214.99091579037</v>
      </c>
      <c r="H344">
        <v>-148021.35878119007</v>
      </c>
      <c r="I344">
        <v>-139487.74104192338</v>
      </c>
    </row>
    <row r="345" spans="3:9">
      <c r="C345">
        <v>-119139.00491992047</v>
      </c>
      <c r="D345">
        <v>-133972.15556401698</v>
      </c>
      <c r="E345">
        <v>-133191.93930140347</v>
      </c>
      <c r="F345">
        <v>-13349.430420892535</v>
      </c>
      <c r="G345">
        <v>-146541.36972229602</v>
      </c>
      <c r="H345">
        <v>-150590.6803134784</v>
      </c>
      <c r="I345">
        <v>-151305.91190998102</v>
      </c>
    </row>
    <row r="346" spans="3:9">
      <c r="C346">
        <v>-134229.4064381012</v>
      </c>
      <c r="D346">
        <v>-113552.53507793268</v>
      </c>
      <c r="E346">
        <v>-87352.854812840247</v>
      </c>
      <c r="F346">
        <v>-29418.900318816479</v>
      </c>
      <c r="G346">
        <v>-116771.75513165673</v>
      </c>
      <c r="H346">
        <v>-133211.61439638317</v>
      </c>
      <c r="I346">
        <v>-137811.92165475216</v>
      </c>
    </row>
    <row r="347" spans="3:9">
      <c r="C347">
        <v>-115744.50923303243</v>
      </c>
      <c r="D347">
        <v>-142280.35377624974</v>
      </c>
      <c r="E347">
        <v>-111084.60657983906</v>
      </c>
      <c r="F347">
        <v>-37181.461144807581</v>
      </c>
      <c r="G347">
        <v>-148266.06772464665</v>
      </c>
      <c r="H347">
        <v>-144404.87679236179</v>
      </c>
      <c r="I347">
        <v>-141634.94039674837</v>
      </c>
    </row>
    <row r="348" spans="3:9">
      <c r="C348">
        <v>-101347.35839485792</v>
      </c>
      <c r="D348">
        <v>-99299.459522245292</v>
      </c>
      <c r="E348">
        <v>-61996.435425962714</v>
      </c>
      <c r="F348">
        <v>-12149.456726341123</v>
      </c>
      <c r="G348">
        <v>-74145.89215230383</v>
      </c>
      <c r="H348">
        <v>-78496.44598234343</v>
      </c>
      <c r="I348">
        <v>-79906.940097399231</v>
      </c>
    </row>
    <row r="349" spans="3:9">
      <c r="C349">
        <v>-121421.74110861289</v>
      </c>
      <c r="D349">
        <v>-127072.12101816697</v>
      </c>
      <c r="E349">
        <v>-99285.999295949761</v>
      </c>
      <c r="F349">
        <v>-33088.515181870527</v>
      </c>
      <c r="G349">
        <v>-132374.51447782028</v>
      </c>
      <c r="H349">
        <v>-125801.65929318864</v>
      </c>
      <c r="I349">
        <v>-137888.4579366718</v>
      </c>
    </row>
    <row r="350" spans="3:9">
      <c r="C350">
        <v>-134458.76793390588</v>
      </c>
      <c r="D350">
        <v>-133393.95169423561</v>
      </c>
      <c r="E350">
        <v>-115497.7721077482</v>
      </c>
      <c r="F350">
        <v>-20323.123228370758</v>
      </c>
      <c r="G350">
        <v>-135820.89533611893</v>
      </c>
      <c r="H350">
        <v>-135699.30024136888</v>
      </c>
      <c r="I350">
        <v>-139459.83364287525</v>
      </c>
    </row>
    <row r="351" spans="3:9">
      <c r="C351">
        <v>-111975.99341727913</v>
      </c>
      <c r="D351">
        <v>-109995.70265363524</v>
      </c>
      <c r="E351">
        <v>-95559.414576112904</v>
      </c>
      <c r="F351">
        <v>-14562.354582561595</v>
      </c>
      <c r="G351">
        <v>-110121.76915867451</v>
      </c>
      <c r="H351">
        <v>-123096.21248638051</v>
      </c>
      <c r="I351">
        <v>-120138.46798513099</v>
      </c>
    </row>
    <row r="352" spans="3:9">
      <c r="C352">
        <v>-151734.85607743915</v>
      </c>
      <c r="D352">
        <v>-149888.61125735746</v>
      </c>
      <c r="E352">
        <v>-123122.682964993</v>
      </c>
      <c r="F352">
        <v>-24587.798460391346</v>
      </c>
      <c r="G352">
        <v>-147710.48142538435</v>
      </c>
      <c r="H352">
        <v>-148061.34615973278</v>
      </c>
      <c r="I352">
        <v>-171984.83537346509</v>
      </c>
    </row>
    <row r="353" spans="3:9">
      <c r="C353">
        <v>-80044.809274364423</v>
      </c>
      <c r="D353">
        <v>-52100.993550071085</v>
      </c>
      <c r="E353">
        <v>-81555.863921563519</v>
      </c>
      <c r="F353">
        <v>29966.556162886583</v>
      </c>
      <c r="G353">
        <v>-51589.307758676907</v>
      </c>
      <c r="H353">
        <v>-49772.240328749118</v>
      </c>
      <c r="I353">
        <v>-2981.5578633414116</v>
      </c>
    </row>
    <row r="354" spans="3:9">
      <c r="C354">
        <v>-113040.36399105762</v>
      </c>
      <c r="D354">
        <v>-126569.12622201585</v>
      </c>
      <c r="E354">
        <v>-117095.09813425699</v>
      </c>
      <c r="F354">
        <v>-29720.754018346292</v>
      </c>
      <c r="G354">
        <v>-146815.85215260327</v>
      </c>
      <c r="H354">
        <v>-148933.63234133791</v>
      </c>
      <c r="I354">
        <v>-137183.30832225803</v>
      </c>
    </row>
    <row r="355" spans="3:9">
      <c r="C355">
        <v>-123440.41390026735</v>
      </c>
      <c r="D355">
        <v>-126298.31179856494</v>
      </c>
      <c r="E355">
        <v>-118921.91586016063</v>
      </c>
      <c r="F355">
        <v>-13915.968572833393</v>
      </c>
      <c r="G355">
        <v>-132837.88443299403</v>
      </c>
      <c r="H355">
        <v>-135128.61269702774</v>
      </c>
      <c r="I355">
        <v>-153821.3017002258</v>
      </c>
    </row>
    <row r="356" spans="3:9">
      <c r="C356">
        <v>-114451.09255540365</v>
      </c>
      <c r="D356">
        <v>-112737.63917437175</v>
      </c>
      <c r="E356">
        <v>-74633.197027556293</v>
      </c>
      <c r="F356">
        <v>-27171.548784565202</v>
      </c>
      <c r="G356">
        <v>-101804.74581212152</v>
      </c>
      <c r="H356">
        <v>-111116.87820731843</v>
      </c>
      <c r="I356">
        <v>-96770.334413737495</v>
      </c>
    </row>
    <row r="357" spans="3:9">
      <c r="C357">
        <v>-99376.879382757004</v>
      </c>
      <c r="D357">
        <v>-96669.193207814693</v>
      </c>
      <c r="E357">
        <v>-19852.025551125058</v>
      </c>
      <c r="F357">
        <v>-15886.582050813728</v>
      </c>
      <c r="G357">
        <v>-35738.607601938769</v>
      </c>
      <c r="H357">
        <v>-98555.196748741073</v>
      </c>
      <c r="I357">
        <v>-58186.156187357265</v>
      </c>
    </row>
    <row r="358" spans="3:9">
      <c r="C358">
        <v>-143791.03600147873</v>
      </c>
      <c r="D358">
        <v>-135974.2761858961</v>
      </c>
      <c r="E358">
        <v>-111502.31960263045</v>
      </c>
      <c r="F358">
        <v>-33988.705523082426</v>
      </c>
      <c r="G358">
        <v>-145491.02512571288</v>
      </c>
      <c r="H358">
        <v>-147120.87519129034</v>
      </c>
      <c r="I358">
        <v>-153416.40227134549</v>
      </c>
    </row>
    <row r="359" spans="3:9">
      <c r="C359">
        <v>-117706.1263420264</v>
      </c>
      <c r="D359">
        <v>-101470.06920206282</v>
      </c>
      <c r="E359">
        <v>-44388.344316804607</v>
      </c>
      <c r="F359">
        <v>-29051.449025049467</v>
      </c>
      <c r="G359">
        <v>-73439.793341854092</v>
      </c>
      <c r="H359">
        <v>-98784.734908866521</v>
      </c>
      <c r="I359">
        <v>-109183.84149548702</v>
      </c>
    </row>
    <row r="360" spans="3:9">
      <c r="C360">
        <v>-121230.74128435091</v>
      </c>
      <c r="D360">
        <v>-120783.23449768127</v>
      </c>
      <c r="E360">
        <v>-98393.328330954813</v>
      </c>
      <c r="F360">
        <v>-18270.088581850283</v>
      </c>
      <c r="G360">
        <v>-116663.41691280511</v>
      </c>
      <c r="H360">
        <v>-142118.08493777958</v>
      </c>
      <c r="I360">
        <v>-135728.02408342087</v>
      </c>
    </row>
    <row r="361" spans="3:9">
      <c r="C361">
        <v>-137313.64405987013</v>
      </c>
      <c r="D361">
        <v>-137868.24093568706</v>
      </c>
      <c r="E361">
        <v>-145001.99124879122</v>
      </c>
      <c r="F361">
        <v>-19145.166881019904</v>
      </c>
      <c r="G361">
        <v>-164147.15812981114</v>
      </c>
      <c r="H361">
        <v>-171002.28590916621</v>
      </c>
      <c r="I361">
        <v>-162702.93988763687</v>
      </c>
    </row>
    <row r="362" spans="3:9">
      <c r="C362">
        <v>-128031.00518137591</v>
      </c>
      <c r="D362">
        <v>-162605.43503071863</v>
      </c>
      <c r="E362">
        <v>-128441.67501966204</v>
      </c>
      <c r="F362">
        <v>-25637.372200919719</v>
      </c>
      <c r="G362">
        <v>-154079.04722058176</v>
      </c>
      <c r="H362">
        <v>-210292.92379201885</v>
      </c>
      <c r="I362">
        <v>-186129.88959363673</v>
      </c>
    </row>
    <row r="363" spans="3:9">
      <c r="C363">
        <v>-99098.663981105186</v>
      </c>
      <c r="D363">
        <v>-132542.86004408039</v>
      </c>
      <c r="E363">
        <v>-124394.30852741067</v>
      </c>
      <c r="F363">
        <v>-31476.085256158734</v>
      </c>
      <c r="G363">
        <v>-155870.39378356939</v>
      </c>
      <c r="H363">
        <v>-188382.10681870132</v>
      </c>
      <c r="I363">
        <v>-167647.57407097516</v>
      </c>
    </row>
    <row r="364" spans="3:9">
      <c r="C364">
        <v>-113080.79508436806</v>
      </c>
      <c r="D364">
        <v>-140591.75140737859</v>
      </c>
      <c r="E364">
        <v>-147982.37025623472</v>
      </c>
      <c r="F364">
        <v>-21446.412894342804</v>
      </c>
      <c r="G364">
        <v>-169428.78315057751</v>
      </c>
      <c r="H364">
        <v>-180837.85633145316</v>
      </c>
      <c r="I364">
        <v>-175063.75941077093</v>
      </c>
    </row>
    <row r="365" spans="3:9">
      <c r="C365">
        <v>-145383.70114891397</v>
      </c>
      <c r="D365">
        <v>-144589.64717429958</v>
      </c>
      <c r="E365">
        <v>-157678.65364170162</v>
      </c>
      <c r="F365">
        <v>-32246.915071951302</v>
      </c>
      <c r="G365">
        <v>-189925.5687136529</v>
      </c>
      <c r="H365">
        <v>-184109.84796168047</v>
      </c>
      <c r="I365">
        <v>-216321.56703864806</v>
      </c>
    </row>
    <row r="366" spans="3:9">
      <c r="C366">
        <v>-120298.79730782393</v>
      </c>
      <c r="D366">
        <v>-145212.43531529873</v>
      </c>
      <c r="E366">
        <v>-132259.2237023639</v>
      </c>
      <c r="F366">
        <v>-23213.11327701524</v>
      </c>
      <c r="G366">
        <v>-155472.33697937915</v>
      </c>
      <c r="H366">
        <v>-174407.30492286023</v>
      </c>
      <c r="I366">
        <v>-193267.07733164824</v>
      </c>
    </row>
    <row r="367" spans="3:9">
      <c r="C367">
        <v>-107595.99471595057</v>
      </c>
      <c r="D367">
        <v>-110600.90197307453</v>
      </c>
      <c r="E367">
        <v>-85311.173284112694</v>
      </c>
      <c r="F367">
        <v>-20704.64021854625</v>
      </c>
      <c r="G367">
        <v>-106015.81350265893</v>
      </c>
      <c r="H367">
        <v>-116441.98516888378</v>
      </c>
      <c r="I367">
        <v>-104468.91386733303</v>
      </c>
    </row>
    <row r="368" spans="3:9">
      <c r="C368">
        <v>-117014.89654075501</v>
      </c>
      <c r="D368">
        <v>-170835.87986435177</v>
      </c>
      <c r="E368">
        <v>-122658.28410584301</v>
      </c>
      <c r="F368">
        <v>-49835.45080196279</v>
      </c>
      <c r="G368">
        <v>-172493.7349078058</v>
      </c>
      <c r="H368">
        <v>-187178.43847300485</v>
      </c>
      <c r="I368">
        <v>-190751.73148498623</v>
      </c>
    </row>
    <row r="369" spans="3:9">
      <c r="C369">
        <v>-150954.32057919801</v>
      </c>
      <c r="D369">
        <v>-139833.83583623989</v>
      </c>
      <c r="E369">
        <v>-123993.95611792366</v>
      </c>
      <c r="F369">
        <v>-40665.362441529018</v>
      </c>
      <c r="G369">
        <v>-164659.31855945269</v>
      </c>
      <c r="H369">
        <v>-180717.85536205288</v>
      </c>
      <c r="I369">
        <v>-171119.09443063062</v>
      </c>
    </row>
    <row r="370" spans="3:9">
      <c r="C370">
        <v>-119064.71046969252</v>
      </c>
      <c r="D370">
        <v>-127678.64920356417</v>
      </c>
      <c r="E370">
        <v>-124902.61986210122</v>
      </c>
      <c r="F370">
        <v>-19874.469990730177</v>
      </c>
      <c r="G370">
        <v>-144777.08985283138</v>
      </c>
      <c r="H370">
        <v>-177168.90933179308</v>
      </c>
      <c r="I370">
        <v>-174163.38619268528</v>
      </c>
    </row>
    <row r="371" spans="3:9">
      <c r="C371">
        <v>-132107.17379110534</v>
      </c>
      <c r="D371">
        <v>-128384.25184858555</v>
      </c>
      <c r="E371">
        <v>-108192.85693050016</v>
      </c>
      <c r="F371">
        <v>-31010.059477942923</v>
      </c>
      <c r="G371">
        <v>-139202.91640844312</v>
      </c>
      <c r="H371">
        <v>-154149.49071729771</v>
      </c>
      <c r="I371">
        <v>-150751.0020850205</v>
      </c>
    </row>
    <row r="372" spans="3:9">
      <c r="C372">
        <v>-144088.68573344999</v>
      </c>
      <c r="D372">
        <v>-161844.03330020059</v>
      </c>
      <c r="E372">
        <v>-146257.2099059402</v>
      </c>
      <c r="F372">
        <v>-41127.649004018967</v>
      </c>
      <c r="G372">
        <v>-187384.85890995918</v>
      </c>
      <c r="H372">
        <v>-184255.42728350259</v>
      </c>
      <c r="I372">
        <v>-199907.56311342824</v>
      </c>
    </row>
    <row r="373" spans="3:9">
      <c r="C373">
        <v>-137252.76452982984</v>
      </c>
      <c r="D373">
        <v>-142951.40968402059</v>
      </c>
      <c r="E373">
        <v>-126767.08062153024</v>
      </c>
      <c r="F373">
        <v>-34865.716229159647</v>
      </c>
      <c r="G373">
        <v>-161632.79685068986</v>
      </c>
      <c r="H373">
        <v>-179118.70290896541</v>
      </c>
      <c r="I373">
        <v>-183718.55436172744</v>
      </c>
    </row>
    <row r="374" spans="3:9">
      <c r="C374">
        <v>-128671.84286824374</v>
      </c>
      <c r="D374">
        <v>-142699.8820292005</v>
      </c>
      <c r="E374">
        <v>-118331.66131419205</v>
      </c>
      <c r="F374">
        <v>-19730.598817206192</v>
      </c>
      <c r="G374">
        <v>-138062.26013139824</v>
      </c>
      <c r="H374">
        <v>-155876.63227928881</v>
      </c>
      <c r="I374">
        <v>-160268.64164225958</v>
      </c>
    </row>
    <row r="375" spans="3:9">
      <c r="C375">
        <v>-147075.80201272343</v>
      </c>
      <c r="D375">
        <v>-156873.1020553211</v>
      </c>
      <c r="E375">
        <v>-129067.73626969007</v>
      </c>
      <c r="F375">
        <v>-40494.156258516916</v>
      </c>
      <c r="G375">
        <v>-169561.89252820698</v>
      </c>
      <c r="H375">
        <v>-170986.63449926657</v>
      </c>
      <c r="I375">
        <v>-169090.58344351378</v>
      </c>
    </row>
    <row r="376" spans="3:9">
      <c r="C376">
        <v>-135382.7602616502</v>
      </c>
      <c r="D376">
        <v>-137182.86287290187</v>
      </c>
      <c r="E376">
        <v>-121844.18858828052</v>
      </c>
      <c r="F376">
        <v>-30321.47150965609</v>
      </c>
      <c r="G376">
        <v>-152165.6600979366</v>
      </c>
      <c r="H376">
        <v>-168521.39155612938</v>
      </c>
      <c r="I376">
        <v>-187163.07957962516</v>
      </c>
    </row>
    <row r="377" spans="3:9">
      <c r="C377">
        <v>-121895.62145020542</v>
      </c>
      <c r="D377">
        <v>-89005.68439332323</v>
      </c>
      <c r="E377">
        <v>-32677.726353627309</v>
      </c>
      <c r="F377">
        <v>-33719.396244857962</v>
      </c>
      <c r="G377">
        <v>-66397.122598485294</v>
      </c>
      <c r="H377">
        <v>-63808.573818371195</v>
      </c>
      <c r="I377">
        <v>-102039.29785479221</v>
      </c>
    </row>
    <row r="378" spans="3:9">
      <c r="C378">
        <v>-130734.93780088167</v>
      </c>
      <c r="D378">
        <v>-115875.38163851082</v>
      </c>
      <c r="E378">
        <v>-116357.00618146743</v>
      </c>
      <c r="F378">
        <v>-3055.5605649701029</v>
      </c>
      <c r="G378">
        <v>-119412.56674643753</v>
      </c>
      <c r="H378">
        <v>-156303.81637260717</v>
      </c>
      <c r="I378">
        <v>-158679.06608136091</v>
      </c>
    </row>
    <row r="379" spans="3:9">
      <c r="C379">
        <v>-151749.01276908675</v>
      </c>
      <c r="D379">
        <v>-132707.7735309226</v>
      </c>
      <c r="E379">
        <v>-123874.8401739586</v>
      </c>
      <c r="F379">
        <v>-19434.660510679183</v>
      </c>
      <c r="G379">
        <v>-143309.50068463778</v>
      </c>
      <c r="H379">
        <v>-177078.24300945064</v>
      </c>
      <c r="I379">
        <v>-184758.98997125131</v>
      </c>
    </row>
    <row r="380" spans="3:9">
      <c r="C380">
        <v>-132308.08680620661</v>
      </c>
      <c r="D380">
        <v>-127386.99426931812</v>
      </c>
      <c r="E380">
        <v>-110664.89678469168</v>
      </c>
      <c r="F380">
        <v>-26715.594707615182</v>
      </c>
      <c r="G380">
        <v>-137380.49149230684</v>
      </c>
      <c r="H380">
        <v>-141908.99832684244</v>
      </c>
      <c r="I380">
        <v>-152655.67921236105</v>
      </c>
    </row>
    <row r="381" spans="3:9">
      <c r="C381">
        <v>-95585.665403360254</v>
      </c>
      <c r="D381">
        <v>-113855.69000594754</v>
      </c>
      <c r="E381">
        <v>-108336.93289623698</v>
      </c>
      <c r="F381">
        <v>-16500.276072811233</v>
      </c>
      <c r="G381">
        <v>-124837.20896904824</v>
      </c>
      <c r="H381">
        <v>-114522.25814020938</v>
      </c>
      <c r="I381">
        <v>-108282.17805113932</v>
      </c>
    </row>
    <row r="382" spans="3:9">
      <c r="C382">
        <v>-149018.5922136335</v>
      </c>
      <c r="D382">
        <v>-135464.55631730339</v>
      </c>
      <c r="E382">
        <v>-142932.08724399761</v>
      </c>
      <c r="F382">
        <v>-23725.285921179486</v>
      </c>
      <c r="G382">
        <v>-166657.37316517709</v>
      </c>
      <c r="H382">
        <v>-217393.06735876075</v>
      </c>
      <c r="I382">
        <v>-179393.65806700339</v>
      </c>
    </row>
    <row r="383" spans="3:9">
      <c r="C383">
        <v>-133579.31873580071</v>
      </c>
      <c r="D383">
        <v>-112448.52977339507</v>
      </c>
      <c r="E383">
        <v>-105125.50916744328</v>
      </c>
      <c r="F383">
        <v>-11071.247531024464</v>
      </c>
      <c r="G383">
        <v>-116196.75669846775</v>
      </c>
      <c r="H383">
        <v>-149968.98048431883</v>
      </c>
      <c r="I383">
        <v>-162247.99525339805</v>
      </c>
    </row>
    <row r="384" spans="3:9">
      <c r="C384">
        <v>-142432.17927379458</v>
      </c>
      <c r="D384">
        <v>-127127.77163521788</v>
      </c>
      <c r="E384">
        <v>-110090.39324649383</v>
      </c>
      <c r="F384">
        <v>-27208.089600729058</v>
      </c>
      <c r="G384">
        <v>-137298.48284722288</v>
      </c>
      <c r="H384">
        <v>-132753.80579403145</v>
      </c>
      <c r="I384">
        <v>-162938.11856693929</v>
      </c>
    </row>
    <row r="385" spans="3:9">
      <c r="C385">
        <v>-136007.8376138712</v>
      </c>
      <c r="D385">
        <v>-114292.07450798135</v>
      </c>
      <c r="E385">
        <v>-114937.6134197919</v>
      </c>
      <c r="F385">
        <v>-774.76471209398733</v>
      </c>
      <c r="G385">
        <v>-115712.37813188588</v>
      </c>
      <c r="H385">
        <v>-156130.79464935968</v>
      </c>
      <c r="I385">
        <v>-145617.93242096843</v>
      </c>
    </row>
    <row r="386" spans="3:9">
      <c r="C386">
        <v>-109646.42766145529</v>
      </c>
      <c r="D386">
        <v>-110480.60058983095</v>
      </c>
      <c r="E386">
        <v>-139522.35091576635</v>
      </c>
      <c r="F386">
        <v>13933.89076557738</v>
      </c>
      <c r="G386">
        <v>-125588.46015018896</v>
      </c>
      <c r="H386">
        <v>-140837.47378483976</v>
      </c>
      <c r="I386">
        <v>-129224.01155539654</v>
      </c>
    </row>
    <row r="387" spans="3:9">
      <c r="C387">
        <v>-134614.57787199505</v>
      </c>
      <c r="D387">
        <v>-121108.2298127667</v>
      </c>
      <c r="E387">
        <v>-106786.84409094171</v>
      </c>
      <c r="F387">
        <v>-17452.414648201171</v>
      </c>
      <c r="G387">
        <v>-124239.25873914288</v>
      </c>
      <c r="H387">
        <v>-145224.2395502188</v>
      </c>
      <c r="I387">
        <v>-131289.88999555091</v>
      </c>
    </row>
    <row r="388" spans="3:9">
      <c r="C388">
        <v>-133144.898400256</v>
      </c>
      <c r="D388">
        <v>-131323.81863762467</v>
      </c>
      <c r="E388">
        <v>-102079.10235712466</v>
      </c>
      <c r="F388">
        <v>-34644.638152835832</v>
      </c>
      <c r="G388">
        <v>-136723.74050996051</v>
      </c>
      <c r="H388">
        <v>-158762.61206735382</v>
      </c>
      <c r="I388">
        <v>-158692.11473899067</v>
      </c>
    </row>
    <row r="389" spans="3:9">
      <c r="C389">
        <v>-123652.18904864512</v>
      </c>
      <c r="D389">
        <v>-159048.15316153449</v>
      </c>
      <c r="E389">
        <v>-142546.18252224135</v>
      </c>
      <c r="F389">
        <v>-41943.330269734339</v>
      </c>
      <c r="G389">
        <v>-184489.51279197566</v>
      </c>
      <c r="H389">
        <v>-177033.81855862087</v>
      </c>
      <c r="I389">
        <v>-219477.07535119599</v>
      </c>
    </row>
    <row r="390" spans="3:9">
      <c r="C390">
        <v>-125058.42837233836</v>
      </c>
      <c r="D390">
        <v>-118787.167883869</v>
      </c>
      <c r="E390">
        <v>-77912.774696615132</v>
      </c>
      <c r="F390">
        <v>-45530.935423319766</v>
      </c>
      <c r="G390">
        <v>-123443.7101199349</v>
      </c>
      <c r="H390">
        <v>-128135.96688481481</v>
      </c>
      <c r="I390">
        <v>-123576.02985733202</v>
      </c>
    </row>
    <row r="391" spans="3:9">
      <c r="C391">
        <v>-117250.62083514813</v>
      </c>
      <c r="D391">
        <v>-127678.37964252324</v>
      </c>
      <c r="E391">
        <v>-130045.80003891044</v>
      </c>
      <c r="F391">
        <v>-19602.800940152174</v>
      </c>
      <c r="G391">
        <v>-149648.60097906261</v>
      </c>
      <c r="H391">
        <v>-175700.46203443868</v>
      </c>
      <c r="I391">
        <v>-160294.86701778154</v>
      </c>
    </row>
    <row r="392" spans="3:9">
      <c r="C392">
        <v>-115322.93887827967</v>
      </c>
      <c r="D392">
        <v>-141217.43271493973</v>
      </c>
      <c r="E392">
        <v>-129479.41917399142</v>
      </c>
      <c r="F392">
        <v>-30802.633953314842</v>
      </c>
      <c r="G392">
        <v>-160282.05312730628</v>
      </c>
      <c r="H392">
        <v>-171591.71504155305</v>
      </c>
      <c r="I392">
        <v>-162169.27101364994</v>
      </c>
    </row>
    <row r="393" spans="3:9">
      <c r="C393">
        <v>-116964.502984789</v>
      </c>
      <c r="D393">
        <v>-159377.13271526119</v>
      </c>
      <c r="E393">
        <v>-118745.13315311034</v>
      </c>
      <c r="F393">
        <v>-46635.106359280784</v>
      </c>
      <c r="G393">
        <v>-165380.23951239113</v>
      </c>
      <c r="H393">
        <v>-178632.88230354243</v>
      </c>
      <c r="I393">
        <v>-165324.32579022803</v>
      </c>
    </row>
    <row r="394" spans="3:9">
      <c r="C394">
        <v>-94704.284816696047</v>
      </c>
      <c r="D394">
        <v>-105900.09328760419</v>
      </c>
      <c r="E394">
        <v>-91014.60662978758</v>
      </c>
      <c r="F394">
        <v>-8714.2413646556906</v>
      </c>
      <c r="G394">
        <v>-99728.847994443247</v>
      </c>
      <c r="H394">
        <v>-123912.31479715841</v>
      </c>
      <c r="I394">
        <v>-71034.311173107853</v>
      </c>
    </row>
    <row r="395" spans="3:9">
      <c r="C395">
        <v>-137440.81975500836</v>
      </c>
      <c r="D395">
        <v>-123008.20942899231</v>
      </c>
      <c r="E395">
        <v>-105446.48643403064</v>
      </c>
      <c r="F395">
        <v>-23898.851337097589</v>
      </c>
      <c r="G395">
        <v>-129345.33777112824</v>
      </c>
      <c r="H395">
        <v>-122306.02695364864</v>
      </c>
      <c r="I395">
        <v>-160451.99640971643</v>
      </c>
    </row>
    <row r="396" spans="3:9">
      <c r="C396">
        <v>-118889.99749131035</v>
      </c>
      <c r="D396">
        <v>-125104.82987955194</v>
      </c>
      <c r="E396">
        <v>-107881.11080360328</v>
      </c>
      <c r="F396">
        <v>-21313.413872026213</v>
      </c>
      <c r="G396">
        <v>-129194.52467562949</v>
      </c>
      <c r="H396">
        <v>-148552.51606868897</v>
      </c>
      <c r="I396">
        <v>-136258.63421385805</v>
      </c>
    </row>
    <row r="397" spans="3:9">
      <c r="C397">
        <v>-136075.27647578431</v>
      </c>
      <c r="D397">
        <v>-106562.66162774886</v>
      </c>
      <c r="E397">
        <v>-97837.324226026831</v>
      </c>
      <c r="F397">
        <v>-1937.5651760748224</v>
      </c>
      <c r="G397">
        <v>-99774.88940210166</v>
      </c>
      <c r="H397">
        <v>-146237.14586261238</v>
      </c>
      <c r="I397">
        <v>-147368.37019252931</v>
      </c>
    </row>
    <row r="398" spans="3:9">
      <c r="C398">
        <v>-116858.88350087519</v>
      </c>
      <c r="D398">
        <v>-148873.70223011696</v>
      </c>
      <c r="E398">
        <v>-129364.47607105215</v>
      </c>
      <c r="F398">
        <v>-30746.716226985089</v>
      </c>
      <c r="G398">
        <v>-160111.19229803723</v>
      </c>
      <c r="H398">
        <v>-175816.41939779563</v>
      </c>
      <c r="I398">
        <v>-156578.06850794802</v>
      </c>
    </row>
    <row r="399" spans="3:9">
      <c r="C399">
        <v>-165147.906727925</v>
      </c>
      <c r="D399">
        <v>-172624.23016968684</v>
      </c>
      <c r="E399">
        <v>-133391.6530454595</v>
      </c>
      <c r="F399">
        <v>-57875.02048043353</v>
      </c>
      <c r="G399">
        <v>-191266.67352589301</v>
      </c>
      <c r="H399">
        <v>-207461.66778772257</v>
      </c>
      <c r="I399">
        <v>-194075.25030788151</v>
      </c>
    </row>
    <row r="400" spans="3:9">
      <c r="C400">
        <v>-109227.99867881481</v>
      </c>
      <c r="D400">
        <v>-132074.40813799534</v>
      </c>
      <c r="E400">
        <v>-120341.3538658586</v>
      </c>
      <c r="F400">
        <v>-11089.616737853081</v>
      </c>
      <c r="G400">
        <v>-131430.97060371167</v>
      </c>
      <c r="H400">
        <v>-164972.22660585312</v>
      </c>
      <c r="I400">
        <v>-141144.62828675227</v>
      </c>
    </row>
    <row r="401" spans="3:9">
      <c r="C401">
        <v>-104663.4553986071</v>
      </c>
      <c r="D401">
        <v>-125077.31816849536</v>
      </c>
      <c r="E401">
        <v>-101096.86641789123</v>
      </c>
      <c r="F401">
        <v>-26409.670180999954</v>
      </c>
      <c r="G401">
        <v>-127506.53659889119</v>
      </c>
      <c r="H401">
        <v>-115088.51346570629</v>
      </c>
      <c r="I401">
        <v>-103917.61399785877</v>
      </c>
    </row>
    <row r="402" spans="3:9">
      <c r="C402">
        <v>-68298.12712654777</v>
      </c>
      <c r="D402">
        <v>-76016.184586781514</v>
      </c>
      <c r="E402">
        <v>-36688.549028745532</v>
      </c>
      <c r="F402">
        <v>-242.78994646735373</v>
      </c>
      <c r="G402">
        <v>-36931.338975212886</v>
      </c>
      <c r="H402">
        <v>-63379.660200374812</v>
      </c>
      <c r="I402">
        <v>-62941.523512631975</v>
      </c>
    </row>
    <row r="403" spans="3:9">
      <c r="C403">
        <v>-138651.5936784285</v>
      </c>
      <c r="D403">
        <v>-135109.61095854716</v>
      </c>
      <c r="E403">
        <v>-104838.24367524646</v>
      </c>
      <c r="F403">
        <v>-34810.283932433013</v>
      </c>
      <c r="G403">
        <v>-139648.52760767945</v>
      </c>
      <c r="H403">
        <v>-147431.6335811204</v>
      </c>
      <c r="I403">
        <v>-167515.10435806483</v>
      </c>
    </row>
    <row r="404" spans="3:9">
      <c r="C404">
        <v>-101397.20872854927</v>
      </c>
      <c r="D404">
        <v>-105682.23275204209</v>
      </c>
      <c r="E404">
        <v>-84982.209847165286</v>
      </c>
      <c r="F404">
        <v>-27036.367183022467</v>
      </c>
      <c r="G404">
        <v>-112018.57703018775</v>
      </c>
      <c r="H404">
        <v>-117182.74538100808</v>
      </c>
      <c r="I404">
        <v>-104558.29877108592</v>
      </c>
    </row>
    <row r="405" spans="3:9">
      <c r="C405">
        <v>-152355.30750558569</v>
      </c>
      <c r="D405">
        <v>-142967.45317712449</v>
      </c>
      <c r="E405">
        <v>-135752.74058578539</v>
      </c>
      <c r="F405">
        <v>-32252.963827089461</v>
      </c>
      <c r="G405">
        <v>-168005.70441287485</v>
      </c>
      <c r="H405">
        <v>-199655.09661305952</v>
      </c>
      <c r="I405">
        <v>-191366.30469894421</v>
      </c>
    </row>
    <row r="406" spans="3:9">
      <c r="C406">
        <v>-114566.37038658804</v>
      </c>
      <c r="D406">
        <v>-123934.67622672456</v>
      </c>
      <c r="E406">
        <v>-112964.59965104978</v>
      </c>
      <c r="F406">
        <v>-20561.151941191136</v>
      </c>
      <c r="G406">
        <v>-133525.75159224091</v>
      </c>
      <c r="H406">
        <v>-194783.89436190229</v>
      </c>
      <c r="I406">
        <v>-147306.58809707945</v>
      </c>
    </row>
    <row r="407" spans="3:9">
      <c r="C407">
        <v>-109160.45827185502</v>
      </c>
      <c r="D407">
        <v>-105679.98276329275</v>
      </c>
      <c r="E407">
        <v>-82527.807976351076</v>
      </c>
      <c r="F407">
        <v>-8996.3478771441005</v>
      </c>
      <c r="G407">
        <v>-91524.155853495206</v>
      </c>
      <c r="H407">
        <v>-102963.8338277904</v>
      </c>
      <c r="I407">
        <v>-69136.039634810557</v>
      </c>
    </row>
    <row r="408" spans="3:9">
      <c r="C408">
        <v>-138511.36248811474</v>
      </c>
      <c r="D408">
        <v>-119896.32436677819</v>
      </c>
      <c r="E408">
        <v>-112811.87102464605</v>
      </c>
      <c r="F408">
        <v>-31165.063304056603</v>
      </c>
      <c r="G408">
        <v>-143976.93432870269</v>
      </c>
      <c r="H408">
        <v>-161088.65532279844</v>
      </c>
      <c r="I408">
        <v>-159956.94843020756</v>
      </c>
    </row>
    <row r="409" spans="3:9">
      <c r="C409">
        <v>-110256.62189771637</v>
      </c>
      <c r="D409">
        <v>-106286.20588988828</v>
      </c>
      <c r="E409">
        <v>-88194.259260965729</v>
      </c>
      <c r="F409">
        <v>-16134.098379414871</v>
      </c>
      <c r="G409">
        <v>-104328.35764038062</v>
      </c>
      <c r="H409">
        <v>-103610.64697596451</v>
      </c>
      <c r="I409">
        <v>-89443.664524327702</v>
      </c>
    </row>
    <row r="410" spans="3:9">
      <c r="C410">
        <v>-152483.75939223106</v>
      </c>
      <c r="D410">
        <v>-141814.50344068548</v>
      </c>
      <c r="E410">
        <v>-137996.34494281877</v>
      </c>
      <c r="F410">
        <v>-21587.582737455999</v>
      </c>
      <c r="G410">
        <v>-159583.92768027476</v>
      </c>
      <c r="H410">
        <v>-170675.79362330004</v>
      </c>
      <c r="I410">
        <v>-178576.13216298883</v>
      </c>
    </row>
    <row r="411" spans="3:9">
      <c r="C411">
        <v>-116111.33643168324</v>
      </c>
      <c r="D411">
        <v>-116459.3376281407</v>
      </c>
      <c r="E411">
        <v>-88810.861918458861</v>
      </c>
      <c r="F411">
        <v>-19942.238299120007</v>
      </c>
      <c r="G411">
        <v>-108753.10021757886</v>
      </c>
      <c r="H411">
        <v>-118993.89226700287</v>
      </c>
      <c r="I411">
        <v>-101248.56364594688</v>
      </c>
    </row>
    <row r="412" spans="3:9">
      <c r="C412">
        <v>-137759.38401211554</v>
      </c>
      <c r="D412">
        <v>-136505.39721496488</v>
      </c>
      <c r="E412">
        <v>-119558.35543700619</v>
      </c>
      <c r="F412">
        <v>-29998.52247476</v>
      </c>
      <c r="G412">
        <v>-149556.87791176621</v>
      </c>
      <c r="H412">
        <v>-156771.51957410388</v>
      </c>
      <c r="I412">
        <v>-184307.33124775643</v>
      </c>
    </row>
    <row r="413" spans="3:9">
      <c r="C413">
        <v>-98630.165517500951</v>
      </c>
      <c r="D413">
        <v>-100588.6091581514</v>
      </c>
      <c r="E413">
        <v>-73505.480137732942</v>
      </c>
      <c r="F413">
        <v>-15097.786326046582</v>
      </c>
      <c r="G413">
        <v>-88603.26646377951</v>
      </c>
      <c r="H413">
        <v>-75187.735561029345</v>
      </c>
      <c r="I413">
        <v>-67830.10366882672</v>
      </c>
    </row>
    <row r="414" spans="3:9">
      <c r="C414">
        <v>-136361.15227458431</v>
      </c>
      <c r="D414">
        <v>-137546.3913569905</v>
      </c>
      <c r="E414">
        <v>-134546.38925638667</v>
      </c>
      <c r="F414">
        <v>-10102.218464719408</v>
      </c>
      <c r="G414">
        <v>-144648.60772110609</v>
      </c>
      <c r="H414">
        <v>-125049.26398421341</v>
      </c>
      <c r="I414">
        <v>-156713.02443054781</v>
      </c>
    </row>
    <row r="415" spans="3:9">
      <c r="C415">
        <v>-135292.43873748824</v>
      </c>
      <c r="D415">
        <v>-116287.38402420901</v>
      </c>
      <c r="E415">
        <v>-121729.85352320896</v>
      </c>
      <c r="F415">
        <v>-21555.3142632991</v>
      </c>
      <c r="G415">
        <v>-143285.16778650804</v>
      </c>
      <c r="H415">
        <v>-140437.95210700098</v>
      </c>
      <c r="I415">
        <v>-145938.50982080674</v>
      </c>
    </row>
    <row r="416" spans="3:9">
      <c r="C416">
        <v>-125307.92947144294</v>
      </c>
      <c r="D416">
        <v>-126259.19911898777</v>
      </c>
      <c r="E416">
        <v>-102566.24858299192</v>
      </c>
      <c r="F416">
        <v>-22203.388752309605</v>
      </c>
      <c r="G416">
        <v>-124769.63733530154</v>
      </c>
      <c r="H416">
        <v>-134283.6113000827</v>
      </c>
      <c r="I416">
        <v>-139141.08860839909</v>
      </c>
    </row>
    <row r="417" spans="3:9">
      <c r="C417">
        <v>-141098.37360225269</v>
      </c>
      <c r="D417">
        <v>-146790.31064044285</v>
      </c>
      <c r="E417">
        <v>-141420.99655074079</v>
      </c>
      <c r="F417">
        <v>-25971.078458013435</v>
      </c>
      <c r="G417">
        <v>-167392.07500875424</v>
      </c>
      <c r="H417">
        <v>-189250.96775526827</v>
      </c>
      <c r="I417">
        <v>-191037.72507892249</v>
      </c>
    </row>
    <row r="418" spans="3:9">
      <c r="C418">
        <v>-117479.06870058812</v>
      </c>
      <c r="D418">
        <v>-135900.47044874469</v>
      </c>
      <c r="E418">
        <v>-102005.31809999389</v>
      </c>
      <c r="F418">
        <v>-33713.498600444866</v>
      </c>
      <c r="G418">
        <v>-135718.81670043874</v>
      </c>
      <c r="H418">
        <v>-161279.85367540203</v>
      </c>
      <c r="I418">
        <v>-141082.74307285197</v>
      </c>
    </row>
    <row r="419" spans="3:9">
      <c r="C419">
        <v>-127593.36687379205</v>
      </c>
      <c r="D419">
        <v>-126815.77188724987</v>
      </c>
      <c r="E419">
        <v>-95634.329534495278</v>
      </c>
      <c r="F419">
        <v>-33999.180081956394</v>
      </c>
      <c r="G419">
        <v>-129633.50961645167</v>
      </c>
      <c r="H419">
        <v>-129626.26067230065</v>
      </c>
      <c r="I419">
        <v>-136764.26364022231</v>
      </c>
    </row>
    <row r="420" spans="3:9">
      <c r="C420">
        <v>-138624.9180056433</v>
      </c>
      <c r="D420">
        <v>-132632.51866691426</v>
      </c>
      <c r="E420">
        <v>-113597.31454427358</v>
      </c>
      <c r="F420">
        <v>-26729.050340540016</v>
      </c>
      <c r="G420">
        <v>-140326.36488481358</v>
      </c>
      <c r="H420">
        <v>-148149.15914361767</v>
      </c>
      <c r="I420">
        <v>-137738.85075194837</v>
      </c>
    </row>
    <row r="421" spans="3:9">
      <c r="C421">
        <v>-135717.49560736952</v>
      </c>
      <c r="D421">
        <v>-127299.28006647379</v>
      </c>
      <c r="E421">
        <v>-111124.50464449072</v>
      </c>
      <c r="F421">
        <v>-18337.76465881856</v>
      </c>
      <c r="G421">
        <v>-129462.26930330928</v>
      </c>
      <c r="H421">
        <v>-153796.98216199811</v>
      </c>
      <c r="I421">
        <v>-157899.83003304913</v>
      </c>
    </row>
    <row r="422" spans="3:9">
      <c r="C422">
        <v>-152360.42664655991</v>
      </c>
      <c r="D422">
        <v>-135578.84518893057</v>
      </c>
      <c r="E422">
        <v>-147422.06508436927</v>
      </c>
      <c r="F422">
        <v>-27011.108136596034</v>
      </c>
      <c r="G422">
        <v>-174433.17322096531</v>
      </c>
      <c r="H422">
        <v>-198871.9102097885</v>
      </c>
      <c r="I422">
        <v>-210439.13777524821</v>
      </c>
    </row>
    <row r="423" spans="3:9">
      <c r="C423">
        <v>-123712.22926181518</v>
      </c>
      <c r="D423">
        <v>-130248.37133488122</v>
      </c>
      <c r="E423">
        <v>-105187.25058527308</v>
      </c>
      <c r="F423">
        <v>-35357.242445475735</v>
      </c>
      <c r="G423">
        <v>-140544.4930307488</v>
      </c>
      <c r="H423">
        <v>-143992.55924679182</v>
      </c>
      <c r="I423">
        <v>-155551.51518630027</v>
      </c>
    </row>
    <row r="424" spans="3:9">
      <c r="C424">
        <v>-174227.26093460512</v>
      </c>
      <c r="D424">
        <v>-170586.52378183592</v>
      </c>
      <c r="E424">
        <v>-143384.7550595605</v>
      </c>
      <c r="F424">
        <v>-51292.673261742959</v>
      </c>
      <c r="G424">
        <v>-194677.42832130345</v>
      </c>
      <c r="H424">
        <v>-198787.1530606575</v>
      </c>
      <c r="I424">
        <v>-201993.5510790493</v>
      </c>
    </row>
    <row r="425" spans="3:9">
      <c r="C425">
        <v>-121817.28276841002</v>
      </c>
      <c r="D425">
        <v>-136509.94154119148</v>
      </c>
      <c r="E425">
        <v>-109749.49453866589</v>
      </c>
      <c r="F425">
        <v>-25420.939927510295</v>
      </c>
      <c r="G425">
        <v>-135170.4344661762</v>
      </c>
      <c r="H425">
        <v>-164658.68242228421</v>
      </c>
      <c r="I425">
        <v>-142861.77534797858</v>
      </c>
    </row>
    <row r="426" spans="3:9">
      <c r="C426">
        <v>-120611.57584041139</v>
      </c>
      <c r="D426">
        <v>-137494.20332955616</v>
      </c>
      <c r="E426">
        <v>-125348.05109077788</v>
      </c>
      <c r="F426">
        <v>-23879.581105070563</v>
      </c>
      <c r="G426">
        <v>-149227.63219584845</v>
      </c>
      <c r="H426">
        <v>-158927.99133696116</v>
      </c>
      <c r="I426">
        <v>-166329.27913720434</v>
      </c>
    </row>
    <row r="427" spans="3:9">
      <c r="C427">
        <v>-117870.71286213977</v>
      </c>
      <c r="D427">
        <v>-130837.05491323085</v>
      </c>
      <c r="E427">
        <v>-119004.66983672434</v>
      </c>
      <c r="F427">
        <v>-22653.3964138761</v>
      </c>
      <c r="G427">
        <v>-141658.06625060044</v>
      </c>
      <c r="H427">
        <v>-162827.40927092018</v>
      </c>
      <c r="I427">
        <v>-141195.41319455398</v>
      </c>
    </row>
    <row r="428" spans="3:9">
      <c r="C428">
        <v>-139173.24667941855</v>
      </c>
      <c r="D428">
        <v>-136096.51409885817</v>
      </c>
      <c r="E428">
        <v>-117355.51803713191</v>
      </c>
      <c r="F428">
        <v>-33710.976773477996</v>
      </c>
      <c r="G428">
        <v>-151066.4948106099</v>
      </c>
      <c r="H428">
        <v>-156763.54084115586</v>
      </c>
      <c r="I428">
        <v>-149027.51582914201</v>
      </c>
    </row>
    <row r="429" spans="3:9">
      <c r="C429">
        <v>-132917.79739369606</v>
      </c>
      <c r="D429">
        <v>-139309.04811984673</v>
      </c>
      <c r="E429">
        <v>-125883.88225183701</v>
      </c>
      <c r="F429">
        <v>-30086.734744914025</v>
      </c>
      <c r="G429">
        <v>-155970.61699675102</v>
      </c>
      <c r="H429">
        <v>-137871.80011937322</v>
      </c>
      <c r="I429">
        <v>-161898.29249673197</v>
      </c>
    </row>
    <row r="430" spans="3:9">
      <c r="C430">
        <v>-115916.51337186649</v>
      </c>
      <c r="D430">
        <v>-115814.23119984171</v>
      </c>
      <c r="E430">
        <v>-76309.821902995071</v>
      </c>
      <c r="F430">
        <v>-33010.784320113395</v>
      </c>
      <c r="G430">
        <v>-109320.60622310847</v>
      </c>
      <c r="H430">
        <v>-93239.651114728069</v>
      </c>
      <c r="I430">
        <v>-82506.951534968393</v>
      </c>
    </row>
    <row r="431" spans="3:9">
      <c r="C431">
        <v>-157486.19221105933</v>
      </c>
      <c r="D431">
        <v>-134612.18386332082</v>
      </c>
      <c r="E431">
        <v>-129120.2659456064</v>
      </c>
      <c r="F431">
        <v>-13075.491829989958</v>
      </c>
      <c r="G431">
        <v>-142195.75777559637</v>
      </c>
      <c r="H431">
        <v>-194553.58142699749</v>
      </c>
      <c r="I431">
        <v>-191154.49337090272</v>
      </c>
    </row>
    <row r="432" spans="3:9">
      <c r="C432">
        <v>-142160.68507333921</v>
      </c>
      <c r="D432">
        <v>-141256.73719486882</v>
      </c>
      <c r="E432">
        <v>-140016.33597601531</v>
      </c>
      <c r="F432">
        <v>-24770.379937896214</v>
      </c>
      <c r="G432">
        <v>-164786.71591391152</v>
      </c>
      <c r="H432">
        <v>-165279.80164773358</v>
      </c>
      <c r="I432">
        <v>-199096.48766089708</v>
      </c>
    </row>
    <row r="433" spans="3:9">
      <c r="C433">
        <v>-111417.00781148733</v>
      </c>
      <c r="D433">
        <v>-109995.77249804304</v>
      </c>
      <c r="E433">
        <v>-92106.535430093136</v>
      </c>
      <c r="F433">
        <v>-3398.4711403683978</v>
      </c>
      <c r="G433">
        <v>-95505.006570461526</v>
      </c>
      <c r="H433">
        <v>-125215.19190449418</v>
      </c>
      <c r="I433">
        <v>-122013.76050406366</v>
      </c>
    </row>
    <row r="434" spans="3:9">
      <c r="C434">
        <v>-117886.23610408499</v>
      </c>
      <c r="D434">
        <v>-99765.415997493314</v>
      </c>
      <c r="E434">
        <v>-81533.698931785213</v>
      </c>
      <c r="F434">
        <v>-17475.3162813909</v>
      </c>
      <c r="G434">
        <v>-99009.015213176128</v>
      </c>
      <c r="H434">
        <v>-78168.514706782036</v>
      </c>
      <c r="I434">
        <v>-111872.35386282729</v>
      </c>
    </row>
    <row r="435" spans="3:9">
      <c r="C435">
        <v>-135382.57601643066</v>
      </c>
      <c r="D435">
        <v>-151910.82001900434</v>
      </c>
      <c r="E435">
        <v>-126678.62711863595</v>
      </c>
      <c r="F435">
        <v>-35554.148299801949</v>
      </c>
      <c r="G435">
        <v>-162232.77541843793</v>
      </c>
      <c r="H435">
        <v>-158503.02201736579</v>
      </c>
      <c r="I435">
        <v>-171227.52776022142</v>
      </c>
    </row>
    <row r="436" spans="3:9">
      <c r="C436">
        <v>-118332.79098095607</v>
      </c>
      <c r="D436">
        <v>-116877.04587805353</v>
      </c>
      <c r="E436">
        <v>-90562.145437437212</v>
      </c>
      <c r="F436">
        <v>-26274.063552663803</v>
      </c>
      <c r="G436">
        <v>-116836.20899010103</v>
      </c>
      <c r="H436">
        <v>-151045.85890989951</v>
      </c>
      <c r="I436">
        <v>-141740.79928953628</v>
      </c>
    </row>
    <row r="437" spans="3:9">
      <c r="C437">
        <v>-124709.83910683675</v>
      </c>
      <c r="D437">
        <v>-123112.79038784032</v>
      </c>
      <c r="E437">
        <v>-131996.44832801493</v>
      </c>
      <c r="F437">
        <v>-5506.6345773196408</v>
      </c>
      <c r="G437">
        <v>-137503.0829053346</v>
      </c>
      <c r="H437">
        <v>-177308.07731129043</v>
      </c>
      <c r="I437">
        <v>-182717.29971896185</v>
      </c>
    </row>
    <row r="438" spans="3:9">
      <c r="C438">
        <v>-121994.192132721</v>
      </c>
      <c r="D438">
        <v>-106267.56425398888</v>
      </c>
      <c r="E438">
        <v>-73783.822359325932</v>
      </c>
      <c r="F438">
        <v>-19856.922993160195</v>
      </c>
      <c r="G438">
        <v>-93640.745352486119</v>
      </c>
      <c r="H438">
        <v>-125770.24836931142</v>
      </c>
      <c r="I438">
        <v>-118790.82720546826</v>
      </c>
    </row>
    <row r="439" spans="3:9">
      <c r="C439">
        <v>-149741.26127900547</v>
      </c>
      <c r="D439">
        <v>-131891.94153401392</v>
      </c>
      <c r="E439">
        <v>-111634.25014093111</v>
      </c>
      <c r="F439">
        <v>-34362.591444095931</v>
      </c>
      <c r="G439">
        <v>-145996.84158502702</v>
      </c>
      <c r="H439">
        <v>-155227.22239009207</v>
      </c>
      <c r="I439">
        <v>-159204.18612367136</v>
      </c>
    </row>
    <row r="440" spans="3:9">
      <c r="C440">
        <v>-126773.35335793164</v>
      </c>
      <c r="D440">
        <v>-130122.41572264573</v>
      </c>
      <c r="E440">
        <v>-115278.57130432522</v>
      </c>
      <c r="F440">
        <v>-24813.928234214487</v>
      </c>
      <c r="G440">
        <v>-140092.49953853971</v>
      </c>
      <c r="H440">
        <v>-123131.47025363387</v>
      </c>
      <c r="I440">
        <v>-135359.74474790276</v>
      </c>
    </row>
    <row r="441" spans="3:9">
      <c r="C441">
        <v>-96695.820844716422</v>
      </c>
      <c r="D441">
        <v>-81748.706304313324</v>
      </c>
      <c r="E441">
        <v>-107478.10705218086</v>
      </c>
      <c r="F441">
        <v>19166.710536770202</v>
      </c>
      <c r="G441">
        <v>-88311.396515410655</v>
      </c>
      <c r="H441">
        <v>-68535.465637818066</v>
      </c>
      <c r="I441">
        <v>-97881.093176225229</v>
      </c>
    </row>
    <row r="442" spans="3:9">
      <c r="C442">
        <v>-111619.5983659536</v>
      </c>
      <c r="D442">
        <v>-121311.9621432229</v>
      </c>
      <c r="E442">
        <v>-98081.803175018489</v>
      </c>
      <c r="F442">
        <v>-25711.126764543056</v>
      </c>
      <c r="G442">
        <v>-123792.92993956154</v>
      </c>
      <c r="H442">
        <v>-109937.43007773656</v>
      </c>
      <c r="I442">
        <v>-81748.009243947628</v>
      </c>
    </row>
    <row r="443" spans="3:9">
      <c r="C443">
        <v>-140300.58210768783</v>
      </c>
      <c r="D443">
        <v>-116683.97888899781</v>
      </c>
      <c r="E443">
        <v>-117393.99975732915</v>
      </c>
      <c r="F443">
        <v>-18323.030298780468</v>
      </c>
      <c r="G443">
        <v>-135717.03005610962</v>
      </c>
      <c r="H443">
        <v>-152632.32393980105</v>
      </c>
      <c r="I443">
        <v>-159877.76176905958</v>
      </c>
    </row>
    <row r="444" spans="3:9">
      <c r="C444">
        <v>-132623.00928789703</v>
      </c>
      <c r="D444">
        <v>-144639.17201806564</v>
      </c>
      <c r="E444">
        <v>-142698.20451081597</v>
      </c>
      <c r="F444">
        <v>-25363.22944704222</v>
      </c>
      <c r="G444">
        <v>-168061.43395785819</v>
      </c>
      <c r="H444">
        <v>-213932.84743112884</v>
      </c>
      <c r="I444">
        <v>-219452.05055137709</v>
      </c>
    </row>
    <row r="445" spans="3:9">
      <c r="C445">
        <v>-128290.20953465351</v>
      </c>
      <c r="D445">
        <v>-136713.49606287494</v>
      </c>
      <c r="E445">
        <v>-124023.12736825933</v>
      </c>
      <c r="F445">
        <v>-24952.495345815325</v>
      </c>
      <c r="G445">
        <v>-148975.62271407465</v>
      </c>
      <c r="H445">
        <v>-193372.77576168883</v>
      </c>
      <c r="I445">
        <v>-167054.96715064396</v>
      </c>
    </row>
    <row r="446" spans="3:9">
      <c r="C446">
        <v>-108240.93955601664</v>
      </c>
      <c r="D446">
        <v>-117224.80581513928</v>
      </c>
      <c r="E446">
        <v>-110704.31063686755</v>
      </c>
      <c r="F446">
        <v>-6667.9010705858673</v>
      </c>
      <c r="G446">
        <v>-117372.21170745342</v>
      </c>
      <c r="H446">
        <v>-119034.73056735069</v>
      </c>
      <c r="I446">
        <v>-124524.41856429187</v>
      </c>
    </row>
    <row r="447" spans="3:9">
      <c r="C447">
        <v>-104501.57930140548</v>
      </c>
      <c r="D447">
        <v>-134602.7446846418</v>
      </c>
      <c r="E447">
        <v>-143486.58413357043</v>
      </c>
      <c r="F447">
        <v>-24916.318153181212</v>
      </c>
      <c r="G447">
        <v>-168402.9022867516</v>
      </c>
      <c r="H447">
        <v>-193989.87236570532</v>
      </c>
      <c r="I447">
        <v>-168129.23248023272</v>
      </c>
    </row>
    <row r="448" spans="3:9">
      <c r="C448">
        <v>-149261.28339018734</v>
      </c>
      <c r="D448">
        <v>-162726.82027294528</v>
      </c>
      <c r="E448">
        <v>-134247.91315699404</v>
      </c>
      <c r="F448">
        <v>-45375.285350364546</v>
      </c>
      <c r="G448">
        <v>-179623.19850735858</v>
      </c>
      <c r="H448">
        <v>-205795.5257906855</v>
      </c>
      <c r="I448">
        <v>-217224.62200015638</v>
      </c>
    </row>
    <row r="449" spans="3:9">
      <c r="C449">
        <v>-151246.05911790169</v>
      </c>
      <c r="D449">
        <v>-161075.9926049588</v>
      </c>
      <c r="E449">
        <v>-130952.55269499253</v>
      </c>
      <c r="F449">
        <v>-41825.515688071391</v>
      </c>
      <c r="G449">
        <v>-172778.06838306392</v>
      </c>
      <c r="H449">
        <v>-199692.15789261062</v>
      </c>
      <c r="I449">
        <v>-206824.92538786947</v>
      </c>
    </row>
    <row r="450" spans="3:9">
      <c r="C450">
        <v>-108147.77678596853</v>
      </c>
      <c r="D450">
        <v>-131890.4805652388</v>
      </c>
      <c r="E450">
        <v>-100131.10903160161</v>
      </c>
      <c r="F450">
        <v>-31470.306126393345</v>
      </c>
      <c r="G450">
        <v>-131601.41515799495</v>
      </c>
      <c r="H450">
        <v>-149632.10550374803</v>
      </c>
      <c r="I450">
        <v>-138257.89824788185</v>
      </c>
    </row>
    <row r="451" spans="3:9">
      <c r="C451">
        <v>-104640.55996027925</v>
      </c>
      <c r="D451">
        <v>-123961.34027866996</v>
      </c>
      <c r="E451">
        <v>-104913.03445408439</v>
      </c>
      <c r="F451">
        <v>-21819.591493484986</v>
      </c>
      <c r="G451">
        <v>-126732.6259475694</v>
      </c>
      <c r="H451">
        <v>-143019.26246704592</v>
      </c>
      <c r="I451">
        <v>-138914.17057354434</v>
      </c>
    </row>
    <row r="452" spans="3:9">
      <c r="C452">
        <v>-139324.22759694257</v>
      </c>
      <c r="D452">
        <v>-170077.62286046741</v>
      </c>
      <c r="E452">
        <v>-125667.44312550855</v>
      </c>
      <c r="F452">
        <v>-47328.405132389831</v>
      </c>
      <c r="G452">
        <v>-172995.84825789841</v>
      </c>
      <c r="H452">
        <v>-187202.52187883962</v>
      </c>
      <c r="I452">
        <v>-192076.32819736609</v>
      </c>
    </row>
    <row r="453" spans="3:9">
      <c r="C453">
        <v>-136652.51797833375</v>
      </c>
      <c r="D453">
        <v>-119946.46570728728</v>
      </c>
      <c r="E453">
        <v>-103508.77538997222</v>
      </c>
      <c r="F453">
        <v>-27458.951921560314</v>
      </c>
      <c r="G453">
        <v>-130967.72731153255</v>
      </c>
      <c r="H453">
        <v>-152661.00442742265</v>
      </c>
      <c r="I453">
        <v>-152130.47674121027</v>
      </c>
    </row>
    <row r="454" spans="3:9">
      <c r="C454">
        <v>-119989.00319181746</v>
      </c>
      <c r="D454">
        <v>-109124.30332586846</v>
      </c>
      <c r="E454">
        <v>-79786.188297433182</v>
      </c>
      <c r="F454">
        <v>-17873.440482035512</v>
      </c>
      <c r="G454">
        <v>-97659.628779468694</v>
      </c>
      <c r="H454">
        <v>-112528.11546006799</v>
      </c>
      <c r="I454">
        <v>-117875.57952350061</v>
      </c>
    </row>
    <row r="455" spans="3:9">
      <c r="C455">
        <v>-118609.80630141182</v>
      </c>
      <c r="D455">
        <v>-113807.43418745711</v>
      </c>
      <c r="E455">
        <v>-103139.74796855677</v>
      </c>
      <c r="F455">
        <v>-11911.045106086953</v>
      </c>
      <c r="G455">
        <v>-115050.79307464372</v>
      </c>
      <c r="H455">
        <v>-135343.39627768134</v>
      </c>
      <c r="I455">
        <v>-155309.23862456888</v>
      </c>
    </row>
    <row r="456" spans="3:9">
      <c r="C456">
        <v>-122008.85049926839</v>
      </c>
      <c r="D456">
        <v>-137482.16391530063</v>
      </c>
      <c r="E456">
        <v>-111368.81102344547</v>
      </c>
      <c r="F456">
        <v>-26858.157804095874</v>
      </c>
      <c r="G456">
        <v>-138226.96882754134</v>
      </c>
      <c r="H456">
        <v>-151556.84372095307</v>
      </c>
      <c r="I456">
        <v>-159834.32723021373</v>
      </c>
    </row>
    <row r="457" spans="3:9">
      <c r="C457">
        <v>-122265.8910085262</v>
      </c>
      <c r="D457">
        <v>-129967.61907678696</v>
      </c>
      <c r="E457">
        <v>-122511.24099380207</v>
      </c>
      <c r="F457">
        <v>-27174.338665647982</v>
      </c>
      <c r="G457">
        <v>-149685.57965945004</v>
      </c>
      <c r="H457">
        <v>-148780.80261577864</v>
      </c>
      <c r="I457">
        <v>-157095.13309230725</v>
      </c>
    </row>
    <row r="458" spans="3:9">
      <c r="C458">
        <v>-108031.28294963775</v>
      </c>
      <c r="D458">
        <v>-152987.09383565362</v>
      </c>
      <c r="E458">
        <v>-133352.99874031541</v>
      </c>
      <c r="F458">
        <v>-22748.373650487963</v>
      </c>
      <c r="G458">
        <v>-156101.37239080336</v>
      </c>
      <c r="H458">
        <v>-165734.19312319008</v>
      </c>
      <c r="I458">
        <v>-158787.39465197991</v>
      </c>
    </row>
    <row r="459" spans="3:9">
      <c r="C459">
        <v>-135620.10236778934</v>
      </c>
      <c r="D459">
        <v>-162053.39918816244</v>
      </c>
      <c r="E459">
        <v>-161121.47257684392</v>
      </c>
      <c r="F459">
        <v>-23722.434301051086</v>
      </c>
      <c r="G459">
        <v>-184843.906877895</v>
      </c>
      <c r="H459">
        <v>-217481.80082182653</v>
      </c>
      <c r="I459">
        <v>-190958.77171537562</v>
      </c>
    </row>
    <row r="460" spans="3:9">
      <c r="C460">
        <v>-114852.07719136169</v>
      </c>
      <c r="D460">
        <v>-111170.31387281459</v>
      </c>
      <c r="E460">
        <v>-102452.34497780379</v>
      </c>
      <c r="F460">
        <v>-13910.860387934788</v>
      </c>
      <c r="G460">
        <v>-116363.20536573858</v>
      </c>
      <c r="H460">
        <v>-125167.26258993542</v>
      </c>
      <c r="I460">
        <v>-112985.16795621347</v>
      </c>
    </row>
    <row r="461" spans="3:9">
      <c r="C461">
        <v>-120147.69333962588</v>
      </c>
      <c r="D461">
        <v>-110674.53732675113</v>
      </c>
      <c r="E461">
        <v>-99911.345294364175</v>
      </c>
      <c r="F461">
        <v>-16733.521029697346</v>
      </c>
      <c r="G461">
        <v>-116644.86632406151</v>
      </c>
      <c r="H461">
        <v>-116035.58204809262</v>
      </c>
      <c r="I461">
        <v>-131415.87147038832</v>
      </c>
    </row>
    <row r="462" spans="3:9">
      <c r="C462">
        <v>-120793.4260651356</v>
      </c>
      <c r="D462">
        <v>-110151.64356164326</v>
      </c>
      <c r="E462">
        <v>-100923.26031899505</v>
      </c>
      <c r="F462">
        <v>-14475.002752198383</v>
      </c>
      <c r="G462">
        <v>-115398.2630711934</v>
      </c>
      <c r="H462">
        <v>-123359.17776989305</v>
      </c>
      <c r="I462">
        <v>-106993.3536681695</v>
      </c>
    </row>
    <row r="463" spans="3:9">
      <c r="C463">
        <v>-99887.364657461032</v>
      </c>
      <c r="D463">
        <v>-103582.66502854736</v>
      </c>
      <c r="E463">
        <v>-80172.044555392378</v>
      </c>
      <c r="F463">
        <v>-15213.171002274517</v>
      </c>
      <c r="G463">
        <v>-95385.215557666888</v>
      </c>
      <c r="H463">
        <v>-88018.97882045724</v>
      </c>
      <c r="I463">
        <v>-63929.624817761447</v>
      </c>
    </row>
    <row r="464" spans="3:9">
      <c r="C464">
        <v>-148298.42992170519</v>
      </c>
      <c r="D464">
        <v>-155374.49764980789</v>
      </c>
      <c r="E464">
        <v>-158557.40025825248</v>
      </c>
      <c r="F464">
        <v>-30377.458187751279</v>
      </c>
      <c r="G464">
        <v>-188934.85844600375</v>
      </c>
      <c r="H464">
        <v>-241432.36070682021</v>
      </c>
      <c r="I464">
        <v>-207413.0625344915</v>
      </c>
    </row>
    <row r="465" spans="3:9">
      <c r="C465">
        <v>-125240.28351743295</v>
      </c>
      <c r="D465">
        <v>-130876.56445538928</v>
      </c>
      <c r="E465">
        <v>-111939.14264189503</v>
      </c>
      <c r="F465">
        <v>-29061.408407140578</v>
      </c>
      <c r="G465">
        <v>-141000.5510490356</v>
      </c>
      <c r="H465">
        <v>-154918.98181606366</v>
      </c>
      <c r="I465">
        <v>-143185.40147324122</v>
      </c>
    </row>
    <row r="466" spans="3:9">
      <c r="C466">
        <v>-137255.4820565368</v>
      </c>
      <c r="D466">
        <v>-147118.67103872154</v>
      </c>
      <c r="E466">
        <v>-126842.46872030495</v>
      </c>
      <c r="F466">
        <v>-27248.477678830171</v>
      </c>
      <c r="G466">
        <v>-154090.94639913511</v>
      </c>
      <c r="H466">
        <v>-154319.20637407381</v>
      </c>
      <c r="I466">
        <v>-162176.37546796171</v>
      </c>
    </row>
    <row r="467" spans="3:9">
      <c r="C467">
        <v>-131306.95426270535</v>
      </c>
      <c r="D467">
        <v>-143902.63546189241</v>
      </c>
      <c r="E467">
        <v>-138786.32727636147</v>
      </c>
      <c r="F467">
        <v>-30837.813799361127</v>
      </c>
      <c r="G467">
        <v>-169624.14107572258</v>
      </c>
      <c r="H467">
        <v>-204073.31888379925</v>
      </c>
      <c r="I467">
        <v>-157062.19778586156</v>
      </c>
    </row>
    <row r="468" spans="3:9">
      <c r="C468">
        <v>-125650.05803721061</v>
      </c>
      <c r="D468">
        <v>-129157.25493682674</v>
      </c>
      <c r="E468">
        <v>-105495.651756766</v>
      </c>
      <c r="F468">
        <v>-22946.965746126421</v>
      </c>
      <c r="G468">
        <v>-128442.61750289242</v>
      </c>
      <c r="H468">
        <v>-152198.6976986122</v>
      </c>
      <c r="I468">
        <v>-145457.87316789804</v>
      </c>
    </row>
    <row r="469" spans="3:9">
      <c r="C469">
        <v>-152347.60490984921</v>
      </c>
      <c r="D469">
        <v>-193824.75911393351</v>
      </c>
      <c r="E469">
        <v>-143293.80812754316</v>
      </c>
      <c r="F469">
        <v>-45720.320658895303</v>
      </c>
      <c r="G469">
        <v>-189014.12878643849</v>
      </c>
      <c r="H469">
        <v>-179224.65844834212</v>
      </c>
      <c r="I469">
        <v>-206821.73183775807</v>
      </c>
    </row>
    <row r="470" spans="3:9">
      <c r="C470">
        <v>-112907.60497592043</v>
      </c>
      <c r="D470">
        <v>-130301.97718738327</v>
      </c>
      <c r="E470">
        <v>-122470.48578014901</v>
      </c>
      <c r="F470">
        <v>-5871.6584506302424</v>
      </c>
      <c r="G470">
        <v>-128342.14423077926</v>
      </c>
      <c r="H470">
        <v>-142375.86028947291</v>
      </c>
      <c r="I470">
        <v>-138229.10034955537</v>
      </c>
    </row>
    <row r="471" spans="3:9">
      <c r="C471">
        <v>-132667.34847315209</v>
      </c>
      <c r="D471">
        <v>-156010.074075896</v>
      </c>
      <c r="E471">
        <v>-131572.29914525786</v>
      </c>
      <c r="F471">
        <v>-37748.454937354938</v>
      </c>
      <c r="G471">
        <v>-169320.75408261281</v>
      </c>
      <c r="H471">
        <v>-174775.72855427361</v>
      </c>
      <c r="I471">
        <v>-173804.20445537069</v>
      </c>
    </row>
    <row r="472" spans="3:9">
      <c r="C472">
        <v>-139014.06987758397</v>
      </c>
      <c r="D472">
        <v>-134686.42445188863</v>
      </c>
      <c r="E472">
        <v>-120723.26728284494</v>
      </c>
      <c r="F472">
        <v>-28478.508932169138</v>
      </c>
      <c r="G472">
        <v>-149201.77621501408</v>
      </c>
      <c r="H472">
        <v>-169630.27462831431</v>
      </c>
      <c r="I472">
        <v>-180175.45947795949</v>
      </c>
    </row>
    <row r="473" spans="3:9">
      <c r="C473">
        <v>-131854.80466965178</v>
      </c>
      <c r="D473">
        <v>-104685.69100287632</v>
      </c>
      <c r="E473">
        <v>-104660.87930398362</v>
      </c>
      <c r="F473">
        <v>-1146.8423643245887</v>
      </c>
      <c r="G473">
        <v>-105807.72166830819</v>
      </c>
      <c r="H473">
        <v>-113919.4864355769</v>
      </c>
      <c r="I473">
        <v>-140989.75639130073</v>
      </c>
    </row>
    <row r="474" spans="3:9">
      <c r="C474">
        <v>-106162.08541620013</v>
      </c>
      <c r="D474">
        <v>-150791.53776949487</v>
      </c>
      <c r="E474">
        <v>-119352.68268283868</v>
      </c>
      <c r="F474">
        <v>-31293.45892505048</v>
      </c>
      <c r="G474">
        <v>-150646.14160788915</v>
      </c>
      <c r="H474">
        <v>-189207.79512000608</v>
      </c>
      <c r="I474">
        <v>-142371.74667103635</v>
      </c>
    </row>
    <row r="475" spans="3:9">
      <c r="C475">
        <v>-116804.42336618924</v>
      </c>
      <c r="D475">
        <v>-119300.08958690312</v>
      </c>
      <c r="E475">
        <v>-104247.59673851577</v>
      </c>
      <c r="F475">
        <v>-30088.384443680567</v>
      </c>
      <c r="G475">
        <v>-134335.98118219635</v>
      </c>
      <c r="H475">
        <v>-142316.27137590572</v>
      </c>
      <c r="I475">
        <v>-132396.98412850709</v>
      </c>
    </row>
    <row r="476" spans="3:9">
      <c r="C476">
        <v>-109552.64296491482</v>
      </c>
      <c r="D476">
        <v>-143882.61679109777</v>
      </c>
      <c r="E476">
        <v>-132705.60429050404</v>
      </c>
      <c r="F476">
        <v>-17577.668749516422</v>
      </c>
      <c r="G476">
        <v>-150283.27304002046</v>
      </c>
      <c r="H476">
        <v>-138381.3216647823</v>
      </c>
      <c r="I476">
        <v>-125934.87538676707</v>
      </c>
    </row>
    <row r="477" spans="3:9">
      <c r="C477">
        <v>-122983.82597425292</v>
      </c>
      <c r="D477">
        <v>-146271.02093368463</v>
      </c>
      <c r="E477">
        <v>-136549.39603497018</v>
      </c>
      <c r="F477">
        <v>-32968.723792088698</v>
      </c>
      <c r="G477">
        <v>-169518.11982705892</v>
      </c>
      <c r="H477">
        <v>-176852.8960851848</v>
      </c>
      <c r="I477">
        <v>-180450.81459810323</v>
      </c>
    </row>
    <row r="478" spans="3:9">
      <c r="C478">
        <v>-102083.58392532231</v>
      </c>
      <c r="D478">
        <v>-103951.4860214513</v>
      </c>
      <c r="E478">
        <v>-73049.741156926495</v>
      </c>
      <c r="F478">
        <v>-24517.929374146028</v>
      </c>
      <c r="G478">
        <v>-97567.670531072523</v>
      </c>
      <c r="H478">
        <v>-99224.2418476241</v>
      </c>
      <c r="I478">
        <v>-97171.641276211303</v>
      </c>
    </row>
    <row r="479" spans="3:9">
      <c r="C479">
        <v>-161019.44385375531</v>
      </c>
      <c r="D479">
        <v>-141261.32909544057</v>
      </c>
      <c r="E479">
        <v>-124007.00698871147</v>
      </c>
      <c r="F479">
        <v>-29273.03819266284</v>
      </c>
      <c r="G479">
        <v>-153280.04518137433</v>
      </c>
      <c r="H479">
        <v>-172784.33577855007</v>
      </c>
      <c r="I479">
        <v>-193019.84553360005</v>
      </c>
    </row>
    <row r="480" spans="3:9">
      <c r="C480">
        <v>-121930.58920380214</v>
      </c>
      <c r="D480">
        <v>-145020.41131346324</v>
      </c>
      <c r="E480">
        <v>-121513.39397687283</v>
      </c>
      <c r="F480">
        <v>-27749.057406785163</v>
      </c>
      <c r="G480">
        <v>-149262.45138365799</v>
      </c>
      <c r="H480">
        <v>-148749.39586991526</v>
      </c>
      <c r="I480">
        <v>-166028.41040063457</v>
      </c>
    </row>
    <row r="481" spans="3:9">
      <c r="C481">
        <v>-132744.87852387884</v>
      </c>
      <c r="D481">
        <v>-159133.3931616873</v>
      </c>
      <c r="E481">
        <v>-131350.34108781721</v>
      </c>
      <c r="F481">
        <v>-22343.336750559341</v>
      </c>
      <c r="G481">
        <v>-153693.67783837655</v>
      </c>
      <c r="H481">
        <v>-166498.57703790249</v>
      </c>
      <c r="I481">
        <v>-181944.86937670139</v>
      </c>
    </row>
    <row r="482" spans="3:9">
      <c r="C482">
        <v>-118966.67431022324</v>
      </c>
      <c r="D482">
        <v>-115110.65619714683</v>
      </c>
      <c r="E482">
        <v>-102365.55958106508</v>
      </c>
      <c r="F482">
        <v>-14836.887810260141</v>
      </c>
      <c r="G482">
        <v>-117202.4473913252</v>
      </c>
      <c r="H482">
        <v>-157645.23097109311</v>
      </c>
      <c r="I482">
        <v>-137205.3239071634</v>
      </c>
    </row>
    <row r="483" spans="3:9">
      <c r="C483">
        <v>-122013.25266766342</v>
      </c>
      <c r="D483">
        <v>-103410.79414633836</v>
      </c>
      <c r="E483">
        <v>-97977.218655639066</v>
      </c>
      <c r="F483">
        <v>-1607.8759180854286</v>
      </c>
      <c r="G483">
        <v>-99585.094573724506</v>
      </c>
      <c r="H483">
        <v>-122705.7497941383</v>
      </c>
      <c r="I483">
        <v>-98109.319842499826</v>
      </c>
    </row>
    <row r="484" spans="3:9">
      <c r="C484">
        <v>-169515.54242168018</v>
      </c>
      <c r="D484">
        <v>-134735.48132939785</v>
      </c>
      <c r="E484">
        <v>-144692.95037788781</v>
      </c>
      <c r="F484">
        <v>-15773.645793401312</v>
      </c>
      <c r="G484">
        <v>-160466.59617128916</v>
      </c>
      <c r="H484">
        <v>-169384.09868085422</v>
      </c>
      <c r="I484">
        <v>-199691.42607431902</v>
      </c>
    </row>
    <row r="485" spans="3:9">
      <c r="C485">
        <v>-120382.34547127676</v>
      </c>
      <c r="D485">
        <v>-114783.59461417468</v>
      </c>
      <c r="E485">
        <v>-91218.627351175819</v>
      </c>
      <c r="F485">
        <v>-30322.410335439323</v>
      </c>
      <c r="G485">
        <v>-121541.03768661515</v>
      </c>
      <c r="H485">
        <v>-102024.05404525036</v>
      </c>
      <c r="I485">
        <v>-113872.85815773546</v>
      </c>
    </row>
    <row r="486" spans="3:9">
      <c r="C486">
        <v>-136140.73846339429</v>
      </c>
      <c r="D486">
        <v>-118693.15238313339</v>
      </c>
      <c r="E486">
        <v>-138851.29006148127</v>
      </c>
      <c r="F486">
        <v>-19888.746430064708</v>
      </c>
      <c r="G486">
        <v>-158740.03649154596</v>
      </c>
      <c r="H486">
        <v>-186774.90140736199</v>
      </c>
      <c r="I486">
        <v>-177069.73883705767</v>
      </c>
    </row>
    <row r="487" spans="3:9">
      <c r="C487">
        <v>-99289.147165906237</v>
      </c>
      <c r="D487">
        <v>-125362.89542616776</v>
      </c>
      <c r="E487">
        <v>-113024.76475080033</v>
      </c>
      <c r="F487">
        <v>-13649.416317227784</v>
      </c>
      <c r="G487">
        <v>-126674.18106802811</v>
      </c>
      <c r="H487">
        <v>-141466.06165687603</v>
      </c>
      <c r="I487">
        <v>-107743.99144995202</v>
      </c>
    </row>
    <row r="488" spans="3:9">
      <c r="C488">
        <v>-155105.66312126516</v>
      </c>
      <c r="D488">
        <v>-121375.30017945176</v>
      </c>
      <c r="E488">
        <v>-114577.66849727818</v>
      </c>
      <c r="F488">
        <v>-21292.360043139983</v>
      </c>
      <c r="G488">
        <v>-135870.02854041819</v>
      </c>
      <c r="H488">
        <v>-170630.50326329644</v>
      </c>
      <c r="I488">
        <v>-179987.22033719887</v>
      </c>
    </row>
    <row r="489" spans="3:9">
      <c r="C489">
        <v>-130097.04199910685</v>
      </c>
      <c r="D489">
        <v>-126420.99393836776</v>
      </c>
      <c r="E489">
        <v>-121125.04459263502</v>
      </c>
      <c r="F489">
        <v>-7846.4811677148537</v>
      </c>
      <c r="G489">
        <v>-128971.52576034988</v>
      </c>
      <c r="H489">
        <v>-145245.99938859732</v>
      </c>
      <c r="I489">
        <v>-171284.02926107167</v>
      </c>
    </row>
    <row r="490" spans="3:9">
      <c r="C490">
        <v>-135576.95647441232</v>
      </c>
      <c r="D490">
        <v>-149928.7409916007</v>
      </c>
      <c r="E490">
        <v>-128357.0607428631</v>
      </c>
      <c r="F490">
        <v>-32428.053557134648</v>
      </c>
      <c r="G490">
        <v>-160785.11429999775</v>
      </c>
      <c r="H490">
        <v>-183358.20007531106</v>
      </c>
      <c r="I490">
        <v>-187616.60386182379</v>
      </c>
    </row>
    <row r="491" spans="3:9">
      <c r="C491">
        <v>-108540.94737626443</v>
      </c>
      <c r="D491">
        <v>-95290.766333311607</v>
      </c>
      <c r="E491">
        <v>-61649.103856053523</v>
      </c>
      <c r="F491">
        <v>-7581.9334130190873</v>
      </c>
      <c r="G491">
        <v>-69231.037269072636</v>
      </c>
      <c r="H491">
        <v>-101213.37601709104</v>
      </c>
      <c r="I491">
        <v>-70989.469897014525</v>
      </c>
    </row>
    <row r="492" spans="3:9">
      <c r="C492">
        <v>-119132.50480537939</v>
      </c>
      <c r="D492">
        <v>-138994.52472119377</v>
      </c>
      <c r="E492">
        <v>-118987.22789810404</v>
      </c>
      <c r="F492">
        <v>-30244.711055916272</v>
      </c>
      <c r="G492">
        <v>-149231.9389540203</v>
      </c>
      <c r="H492">
        <v>-162388.43973739538</v>
      </c>
      <c r="I492">
        <v>-168153.63676485402</v>
      </c>
    </row>
    <row r="493" spans="3:9">
      <c r="C493">
        <v>-124726.99681427219</v>
      </c>
      <c r="D493">
        <v>-129741.94323023141</v>
      </c>
      <c r="E493">
        <v>-130532.41083922447</v>
      </c>
      <c r="F493">
        <v>-2965.2008768365049</v>
      </c>
      <c r="G493">
        <v>-133497.61171606096</v>
      </c>
      <c r="H493">
        <v>-155609.86871140392</v>
      </c>
      <c r="I493">
        <v>-164696.60683783155</v>
      </c>
    </row>
    <row r="494" spans="3:9">
      <c r="C494">
        <v>-119944.6101523728</v>
      </c>
      <c r="D494">
        <v>-89154.6357732178</v>
      </c>
      <c r="E494">
        <v>-92131.177824304468</v>
      </c>
      <c r="F494">
        <v>9789.5477915433876</v>
      </c>
      <c r="G494">
        <v>-82341.630032761081</v>
      </c>
      <c r="H494">
        <v>-98332.408245452185</v>
      </c>
      <c r="I494">
        <v>-120236.81934097913</v>
      </c>
    </row>
    <row r="495" spans="3:9">
      <c r="C495">
        <v>-115400.65096523659</v>
      </c>
      <c r="D495">
        <v>-118594.50413364505</v>
      </c>
      <c r="E495">
        <v>-110858.31175044704</v>
      </c>
      <c r="F495">
        <v>-21272.95384795911</v>
      </c>
      <c r="G495">
        <v>-132131.26559840617</v>
      </c>
      <c r="H495">
        <v>-118422.65461214284</v>
      </c>
      <c r="I495">
        <v>-132301.82958631217</v>
      </c>
    </row>
    <row r="496" spans="3:9">
      <c r="C496">
        <v>-121964.48583050174</v>
      </c>
      <c r="D496">
        <v>-124053.63219795843</v>
      </c>
      <c r="E496">
        <v>-110057.2936733567</v>
      </c>
      <c r="F496">
        <v>-17885.202601036352</v>
      </c>
      <c r="G496">
        <v>-127942.49627439305</v>
      </c>
      <c r="H496">
        <v>-135369.60156085531</v>
      </c>
      <c r="I496">
        <v>-125744.44964749381</v>
      </c>
    </row>
    <row r="497" spans="3:9">
      <c r="C497">
        <v>-150735.34916484763</v>
      </c>
      <c r="D497">
        <v>-137082.04273615195</v>
      </c>
      <c r="E497">
        <v>-154925.14701306156</v>
      </c>
      <c r="F497">
        <v>-25313.668014759955</v>
      </c>
      <c r="G497">
        <v>-180238.81502782152</v>
      </c>
      <c r="H497">
        <v>-190620.06309873873</v>
      </c>
      <c r="I497">
        <v>-218083.78729441756</v>
      </c>
    </row>
    <row r="498" spans="3:9">
      <c r="C498">
        <v>-136707.52269418282</v>
      </c>
      <c r="D498">
        <v>-126038.87418892556</v>
      </c>
      <c r="E498">
        <v>-119674.58151579631</v>
      </c>
      <c r="F498">
        <v>-1490.727132973414</v>
      </c>
      <c r="G498">
        <v>-121165.30864876973</v>
      </c>
      <c r="H498">
        <v>-165565.31241052281</v>
      </c>
      <c r="I498">
        <v>-168546.23776961636</v>
      </c>
    </row>
    <row r="499" spans="3:9">
      <c r="C499">
        <v>-126819.83175318688</v>
      </c>
      <c r="D499">
        <v>-110075.11633594007</v>
      </c>
      <c r="E499">
        <v>-113921.77444893385</v>
      </c>
      <c r="F499">
        <v>-4914.7758091081851</v>
      </c>
      <c r="G499">
        <v>-118836.55025804203</v>
      </c>
      <c r="H499">
        <v>-119547.85916739953</v>
      </c>
      <c r="I499">
        <v>-120050.67052703843</v>
      </c>
    </row>
    <row r="500" spans="3:9">
      <c r="C500">
        <v>-119599.2314733158</v>
      </c>
      <c r="D500">
        <v>-122730.37743979077</v>
      </c>
      <c r="E500">
        <v>-96095.841009130687</v>
      </c>
      <c r="F500">
        <v>-28281.888999077117</v>
      </c>
      <c r="G500">
        <v>-124377.73000820781</v>
      </c>
      <c r="H500">
        <v>-130675.01746205174</v>
      </c>
      <c r="I500">
        <v>-128457.38450405572</v>
      </c>
    </row>
    <row r="501" spans="3:9">
      <c r="C501">
        <v>-117642.10566181937</v>
      </c>
      <c r="D501">
        <v>-146311.69404792789</v>
      </c>
      <c r="E501">
        <v>-122660.92781130651</v>
      </c>
      <c r="F501">
        <v>-28404.06424752919</v>
      </c>
      <c r="G501">
        <v>-151064.99205883572</v>
      </c>
      <c r="H501">
        <v>-170695.73580268203</v>
      </c>
      <c r="I501">
        <v>-151921.95765495524</v>
      </c>
    </row>
    <row r="502" spans="3:9">
      <c r="C502">
        <v>-110848.97273918218</v>
      </c>
      <c r="D502">
        <v>-116923.99641677312</v>
      </c>
      <c r="E502">
        <v>-126146.76873191091</v>
      </c>
      <c r="F502">
        <v>6893.6087288490889</v>
      </c>
      <c r="G502">
        <v>-119253.16000306183</v>
      </c>
      <c r="H502">
        <v>-123533.92048722769</v>
      </c>
      <c r="I502">
        <v>-128864.97428470643</v>
      </c>
    </row>
    <row r="503" spans="3:9">
      <c r="C503">
        <v>-119405.18842201281</v>
      </c>
      <c r="D503">
        <v>-114452.17332537274</v>
      </c>
      <c r="E503">
        <v>-91522.523140669087</v>
      </c>
      <c r="F503">
        <v>-15877.132321733978</v>
      </c>
      <c r="G503">
        <v>-107399.65546240307</v>
      </c>
      <c r="H503">
        <v>-117276.81328893297</v>
      </c>
      <c r="I503">
        <v>-127162.24365860371</v>
      </c>
    </row>
    <row r="504" spans="3:9">
      <c r="C504">
        <v>-115158.12991357208</v>
      </c>
      <c r="D504">
        <v>-151506.61502339155</v>
      </c>
      <c r="E504">
        <v>-131103.33647869254</v>
      </c>
      <c r="F504">
        <v>-29827.137070105076</v>
      </c>
      <c r="G504">
        <v>-160930.47354879763</v>
      </c>
      <c r="H504">
        <v>-175755.00009859799</v>
      </c>
      <c r="I504">
        <v>-164959.92805776256</v>
      </c>
    </row>
    <row r="505" spans="3:9">
      <c r="C505">
        <v>-121312.80969372012</v>
      </c>
      <c r="D505">
        <v>-143085.32575288138</v>
      </c>
      <c r="E505">
        <v>-109532.11800436728</v>
      </c>
      <c r="F505">
        <v>-38323.668433220832</v>
      </c>
      <c r="G505">
        <v>-147855.7864375881</v>
      </c>
      <c r="H505">
        <v>-147773.10982030863</v>
      </c>
      <c r="I505">
        <v>-154054.10573159935</v>
      </c>
    </row>
    <row r="506" spans="3:9">
      <c r="C506">
        <v>-123013.02065703641</v>
      </c>
      <c r="D506">
        <v>-146447.99903962889</v>
      </c>
      <c r="E506">
        <v>-142983.94870757149</v>
      </c>
      <c r="F506">
        <v>-20668.646567759184</v>
      </c>
      <c r="G506">
        <v>-163652.59527533071</v>
      </c>
      <c r="H506">
        <v>-190529.62150129332</v>
      </c>
      <c r="I506">
        <v>-182634.74623563947</v>
      </c>
    </row>
    <row r="507" spans="3:9">
      <c r="C507">
        <v>-121518.0360623789</v>
      </c>
      <c r="D507">
        <v>-131703.14503511315</v>
      </c>
      <c r="E507">
        <v>-122161.74446374268</v>
      </c>
      <c r="F507">
        <v>-26042.042236073452</v>
      </c>
      <c r="G507">
        <v>-148203.78669981612</v>
      </c>
      <c r="H507">
        <v>-165987.90567408359</v>
      </c>
      <c r="I507">
        <v>-148744.96616578096</v>
      </c>
    </row>
    <row r="508" spans="3:9">
      <c r="C508">
        <v>-126870.87019772112</v>
      </c>
      <c r="D508">
        <v>-123843.06858192233</v>
      </c>
      <c r="E508">
        <v>-133326.85002317067</v>
      </c>
      <c r="F508">
        <v>-26523.388948464231</v>
      </c>
      <c r="G508">
        <v>-159850.23897163491</v>
      </c>
      <c r="H508">
        <v>-180903.15116470924</v>
      </c>
      <c r="I508">
        <v>-176309.90905319556</v>
      </c>
    </row>
    <row r="509" spans="3:9">
      <c r="C509">
        <v>-121409.64189732353</v>
      </c>
      <c r="D509">
        <v>-122316.1137136582</v>
      </c>
      <c r="E509">
        <v>-110868.83051948147</v>
      </c>
      <c r="F509">
        <v>-28891.050737446887</v>
      </c>
      <c r="G509">
        <v>-139759.88125692835</v>
      </c>
      <c r="H509">
        <v>-158722.64767942252</v>
      </c>
      <c r="I509">
        <v>-145818.84953055222</v>
      </c>
    </row>
    <row r="510" spans="3:9">
      <c r="C510">
        <v>-119333.97105147957</v>
      </c>
      <c r="D510">
        <v>-172134.10069177361</v>
      </c>
      <c r="E510">
        <v>-145909.65288201717</v>
      </c>
      <c r="F510">
        <v>-36085.714322058324</v>
      </c>
      <c r="G510">
        <v>-181995.3672040755</v>
      </c>
      <c r="H510">
        <v>-192934.96793740406</v>
      </c>
      <c r="I510">
        <v>-179143.42441535063</v>
      </c>
    </row>
    <row r="511" spans="3:9">
      <c r="C511">
        <v>-119596.47847505064</v>
      </c>
      <c r="D511">
        <v>-118874.36617370236</v>
      </c>
      <c r="E511">
        <v>-109457.61204165884</v>
      </c>
      <c r="F511">
        <v>-15901.102264906429</v>
      </c>
      <c r="G511">
        <v>-125358.71430656528</v>
      </c>
      <c r="H511">
        <v>-150394.36053628262</v>
      </c>
      <c r="I511">
        <v>-152088.24627625913</v>
      </c>
    </row>
    <row r="512" spans="3:9">
      <c r="C512">
        <v>-104751.94678687613</v>
      </c>
      <c r="D512">
        <v>-121609.80066431008</v>
      </c>
      <c r="E512">
        <v>-113888.12985477087</v>
      </c>
      <c r="F512">
        <v>-21582.045318898821</v>
      </c>
      <c r="G512">
        <v>-135470.1751736697</v>
      </c>
      <c r="H512">
        <v>-147052.03596997543</v>
      </c>
      <c r="I512">
        <v>-160938.26410981227</v>
      </c>
    </row>
    <row r="513" spans="3:9">
      <c r="C513">
        <v>-127816.4059668766</v>
      </c>
      <c r="D513">
        <v>-115147.58568278035</v>
      </c>
      <c r="E513">
        <v>-90084.529259393443</v>
      </c>
      <c r="F513">
        <v>-32329.531476498589</v>
      </c>
      <c r="G513">
        <v>-122414.06073589202</v>
      </c>
      <c r="H513">
        <v>-128359.30613655564</v>
      </c>
      <c r="I513">
        <v>-129651.40412225539</v>
      </c>
    </row>
    <row r="514" spans="3:9">
      <c r="C514">
        <v>-114967.56113490782</v>
      </c>
      <c r="D514">
        <v>-103356.88402378645</v>
      </c>
      <c r="E514">
        <v>-80678.5813522799</v>
      </c>
      <c r="F514">
        <v>-17203.611603804304</v>
      </c>
      <c r="G514">
        <v>-97882.192956084211</v>
      </c>
      <c r="H514">
        <v>-110884.09505836497</v>
      </c>
      <c r="I514">
        <v>-103332.11700965589</v>
      </c>
    </row>
    <row r="515" spans="3:9">
      <c r="C515">
        <v>-104134.49137784379</v>
      </c>
      <c r="D515">
        <v>-107798.02149500376</v>
      </c>
      <c r="E515">
        <v>-61509.597671465424</v>
      </c>
      <c r="F515">
        <v>-15703.543008950903</v>
      </c>
      <c r="G515">
        <v>-77213.140680416342</v>
      </c>
      <c r="H515">
        <v>-114203.8477778177</v>
      </c>
      <c r="I515">
        <v>-76874.110446609207</v>
      </c>
    </row>
    <row r="516" spans="3:9">
      <c r="C516">
        <v>-122858.88690730609</v>
      </c>
      <c r="D516">
        <v>-128964.66463615018</v>
      </c>
      <c r="E516">
        <v>-128453.75881014569</v>
      </c>
      <c r="F516">
        <v>-17014.738972074432</v>
      </c>
      <c r="G516">
        <v>-145468.49778222013</v>
      </c>
      <c r="H516">
        <v>-171700.77104965469</v>
      </c>
      <c r="I516">
        <v>-161317.09174343699</v>
      </c>
    </row>
    <row r="517" spans="3:9">
      <c r="C517">
        <v>-127706.29639135877</v>
      </c>
      <c r="D517">
        <v>-145789.01687918699</v>
      </c>
      <c r="E517">
        <v>-109333.44681853475</v>
      </c>
      <c r="F517">
        <v>-47956.11064892132</v>
      </c>
      <c r="G517">
        <v>-157289.55746745609</v>
      </c>
      <c r="H517">
        <v>-163290.89415895523</v>
      </c>
      <c r="I517">
        <v>-149362.66185835173</v>
      </c>
    </row>
    <row r="518" spans="3:9">
      <c r="C518">
        <v>-121839.72104106934</v>
      </c>
      <c r="D518">
        <v>-110195.08917110563</v>
      </c>
      <c r="E518">
        <v>-62831.682624089619</v>
      </c>
      <c r="F518">
        <v>-27586.617783787478</v>
      </c>
      <c r="G518">
        <v>-90418.300407877105</v>
      </c>
      <c r="H518">
        <v>-119449.83916015815</v>
      </c>
      <c r="I518">
        <v>-106105.69502795345</v>
      </c>
    </row>
    <row r="519" spans="3:9">
      <c r="C519">
        <v>-111162.95612924454</v>
      </c>
      <c r="D519">
        <v>-115920.60317908259</v>
      </c>
      <c r="E519">
        <v>-88902.548894016101</v>
      </c>
      <c r="F519">
        <v>-34451.650412346498</v>
      </c>
      <c r="G519">
        <v>-123354.1993063626</v>
      </c>
      <c r="H519">
        <v>-117348.80450927821</v>
      </c>
      <c r="I519">
        <v>-127451.72039756946</v>
      </c>
    </row>
    <row r="520" spans="3:9">
      <c r="C520">
        <v>-168496.31623614603</v>
      </c>
      <c r="D520">
        <v>-127592.92934382589</v>
      </c>
      <c r="E520">
        <v>-131550.76135529502</v>
      </c>
      <c r="F520">
        <v>-27719.653586431254</v>
      </c>
      <c r="G520">
        <v>-159270.41494172628</v>
      </c>
      <c r="H520">
        <v>-164807.27628995242</v>
      </c>
      <c r="I520">
        <v>-190722.3114782921</v>
      </c>
    </row>
    <row r="521" spans="3:9">
      <c r="C521">
        <v>-132341.57765458699</v>
      </c>
      <c r="D521">
        <v>-152311.3426353109</v>
      </c>
      <c r="E521">
        <v>-136195.1718625268</v>
      </c>
      <c r="F521">
        <v>-36648.307682929473</v>
      </c>
      <c r="G521">
        <v>-172843.47954545627</v>
      </c>
      <c r="H521">
        <v>-178625.85990106832</v>
      </c>
      <c r="I521">
        <v>-209027.11309239635</v>
      </c>
    </row>
    <row r="522" spans="3:9">
      <c r="C522">
        <v>-92991.410644828095</v>
      </c>
      <c r="D522">
        <v>-99976.496860330983</v>
      </c>
      <c r="E522">
        <v>-66294.696323479933</v>
      </c>
      <c r="F522">
        <v>-29387.626994944934</v>
      </c>
      <c r="G522">
        <v>-95682.323318424867</v>
      </c>
      <c r="H522">
        <v>-102176.77928179412</v>
      </c>
      <c r="I522">
        <v>-77819.520805535198</v>
      </c>
    </row>
    <row r="523" spans="3:9">
      <c r="C523">
        <v>-119445.16666272932</v>
      </c>
      <c r="D523">
        <v>-111459.38688891384</v>
      </c>
      <c r="E523">
        <v>-91419.99470681508</v>
      </c>
      <c r="F523">
        <v>-13546.097051347144</v>
      </c>
      <c r="G523">
        <v>-104966.09175816222</v>
      </c>
      <c r="H523">
        <v>-116811.82710825665</v>
      </c>
      <c r="I523">
        <v>-105825.24185109147</v>
      </c>
    </row>
    <row r="524" spans="3:9">
      <c r="C524">
        <v>-114774.06060427698</v>
      </c>
      <c r="D524">
        <v>-130199.38213671696</v>
      </c>
      <c r="E524">
        <v>-96797.136443731142</v>
      </c>
      <c r="F524">
        <v>-32799.450885367871</v>
      </c>
      <c r="G524">
        <v>-129596.58732909901</v>
      </c>
      <c r="H524">
        <v>-147176.25317730044</v>
      </c>
      <c r="I524">
        <v>-108136.89143917875</v>
      </c>
    </row>
    <row r="525" spans="3:9">
      <c r="C525">
        <v>-112214.42135557358</v>
      </c>
      <c r="D525">
        <v>-121595.97648984537</v>
      </c>
      <c r="E525">
        <v>-100792.26085654345</v>
      </c>
      <c r="F525">
        <v>-23747.011400789299</v>
      </c>
      <c r="G525">
        <v>-124539.27225733275</v>
      </c>
      <c r="H525">
        <v>-112130.53423775686</v>
      </c>
      <c r="I525">
        <v>-115200.88822097308</v>
      </c>
    </row>
    <row r="526" spans="3:9">
      <c r="C526">
        <v>-125208.42809494419</v>
      </c>
      <c r="D526">
        <v>-129727.81727236028</v>
      </c>
      <c r="E526">
        <v>-104785.68188319384</v>
      </c>
      <c r="F526">
        <v>-26720.031869411505</v>
      </c>
      <c r="G526">
        <v>-131505.71375260534</v>
      </c>
      <c r="H526">
        <v>-169596.2475023627</v>
      </c>
      <c r="I526">
        <v>-155163.01069373236</v>
      </c>
    </row>
    <row r="527" spans="3:9">
      <c r="C527">
        <v>-144287.86015864153</v>
      </c>
      <c r="D527">
        <v>-144054.36870977309</v>
      </c>
      <c r="E527">
        <v>-138104.41050009738</v>
      </c>
      <c r="F527">
        <v>-30100.036032027121</v>
      </c>
      <c r="G527">
        <v>-168204.44653212451</v>
      </c>
      <c r="H527">
        <v>-170708.56361967861</v>
      </c>
      <c r="I527">
        <v>-175317.8771393772</v>
      </c>
    </row>
    <row r="528" spans="3:9">
      <c r="C528">
        <v>-135177.47015591306</v>
      </c>
      <c r="D528">
        <v>-142907.96447709354</v>
      </c>
      <c r="E528">
        <v>-129994.5309484929</v>
      </c>
      <c r="F528">
        <v>-18238.375188940838</v>
      </c>
      <c r="G528">
        <v>-148232.90613743375</v>
      </c>
      <c r="H528">
        <v>-161238.58838391164</v>
      </c>
      <c r="I528">
        <v>-208500.20970524568</v>
      </c>
    </row>
    <row r="529" spans="3:9">
      <c r="C529">
        <v>-132241.4041059016</v>
      </c>
      <c r="D529">
        <v>-126300.88749931777</v>
      </c>
      <c r="E529">
        <v>-121876.37717248255</v>
      </c>
      <c r="F529">
        <v>-21221.630993488376</v>
      </c>
      <c r="G529">
        <v>-143098.00816597091</v>
      </c>
      <c r="H529">
        <v>-163994.63430657701</v>
      </c>
      <c r="I529">
        <v>-162462.06467295665</v>
      </c>
    </row>
    <row r="530" spans="3:9">
      <c r="C530">
        <v>-131492.70746745929</v>
      </c>
      <c r="D530">
        <v>-115199.71833734593</v>
      </c>
      <c r="E530">
        <v>-107783.58027643739</v>
      </c>
      <c r="F530">
        <v>-11053.474231723718</v>
      </c>
      <c r="G530">
        <v>-118837.05450816111</v>
      </c>
      <c r="H530">
        <v>-124286.61762063543</v>
      </c>
      <c r="I530">
        <v>-149141.02687472195</v>
      </c>
    </row>
    <row r="531" spans="3:9">
      <c r="C531">
        <v>-102643.45450628136</v>
      </c>
      <c r="D531">
        <v>-114542.56725179915</v>
      </c>
      <c r="E531">
        <v>-94931.479834370228</v>
      </c>
      <c r="F531">
        <v>-19248.450872024587</v>
      </c>
      <c r="G531">
        <v>-114179.93070639481</v>
      </c>
      <c r="H531">
        <v>-111350.97800015949</v>
      </c>
      <c r="I531">
        <v>-97322.74971482798</v>
      </c>
    </row>
    <row r="532" spans="3:9">
      <c r="C532">
        <v>-114545.80763326157</v>
      </c>
      <c r="D532">
        <v>-96328.971823452375</v>
      </c>
      <c r="E532">
        <v>-64715.554899715382</v>
      </c>
      <c r="F532">
        <v>-3044.9683383210831</v>
      </c>
      <c r="G532">
        <v>-67760.523238036461</v>
      </c>
      <c r="H532">
        <v>-111124.65408443374</v>
      </c>
      <c r="I532">
        <v>-116721.61265759391</v>
      </c>
    </row>
    <row r="533" spans="3:9">
      <c r="C533">
        <v>-122731.74219540643</v>
      </c>
      <c r="D533">
        <v>-127465.71613791338</v>
      </c>
      <c r="E533">
        <v>-103414.86209188297</v>
      </c>
      <c r="F533">
        <v>-31103.448412231533</v>
      </c>
      <c r="G533">
        <v>-134518.31050411449</v>
      </c>
      <c r="H533">
        <v>-167766.78505969938</v>
      </c>
      <c r="I533">
        <v>-149872.33829621287</v>
      </c>
    </row>
    <row r="534" spans="3:9">
      <c r="C534">
        <v>-123110.69042069526</v>
      </c>
      <c r="D534">
        <v>-134425.10469150529</v>
      </c>
      <c r="E534">
        <v>-101722.21160568586</v>
      </c>
      <c r="F534">
        <v>-30071.480082906637</v>
      </c>
      <c r="G534">
        <v>-131793.69168859249</v>
      </c>
      <c r="H534">
        <v>-114432.26248696496</v>
      </c>
      <c r="I534">
        <v>-121174.02007908971</v>
      </c>
    </row>
    <row r="535" spans="3:9">
      <c r="C535">
        <v>-146363.30343988241</v>
      </c>
      <c r="D535">
        <v>-131870.05599052372</v>
      </c>
      <c r="E535">
        <v>-111431.33687850747</v>
      </c>
      <c r="F535">
        <v>-29337.847465464318</v>
      </c>
      <c r="G535">
        <v>-140769.18434397178</v>
      </c>
      <c r="H535">
        <v>-168049.00598190882</v>
      </c>
      <c r="I535">
        <v>-177949.0891836058</v>
      </c>
    </row>
    <row r="536" spans="3:9">
      <c r="C536">
        <v>-113448.26640871022</v>
      </c>
      <c r="D536">
        <v>-128766.32992190024</v>
      </c>
      <c r="E536">
        <v>-132091.68384637474</v>
      </c>
      <c r="F536">
        <v>-21654.821672486985</v>
      </c>
      <c r="G536">
        <v>-153746.50551886173</v>
      </c>
      <c r="H536">
        <v>-174802.37018690654</v>
      </c>
      <c r="I536">
        <v>-186405.1494284108</v>
      </c>
    </row>
    <row r="537" spans="3:9">
      <c r="C537">
        <v>-121826.6398849593</v>
      </c>
      <c r="D537">
        <v>-131725.85325652867</v>
      </c>
      <c r="E537">
        <v>-79830.397851180373</v>
      </c>
      <c r="F537">
        <v>-62128.17402041272</v>
      </c>
      <c r="G537">
        <v>-141958.57187159307</v>
      </c>
      <c r="H537">
        <v>-133825.97126290295</v>
      </c>
      <c r="I537">
        <v>-127158.69149251549</v>
      </c>
    </row>
    <row r="538" spans="3:9">
      <c r="C538">
        <v>-119794.26277504228</v>
      </c>
      <c r="D538">
        <v>-115800.67108672688</v>
      </c>
      <c r="E538">
        <v>-82418.915061330161</v>
      </c>
      <c r="F538">
        <v>-17344.438539355513</v>
      </c>
      <c r="G538">
        <v>-99763.353600685688</v>
      </c>
      <c r="H538">
        <v>-100430.94518654532</v>
      </c>
      <c r="I538">
        <v>-95971.329719401227</v>
      </c>
    </row>
    <row r="539" spans="3:9">
      <c r="C539">
        <v>-117221.59171177546</v>
      </c>
      <c r="D539">
        <v>-134115.07228770072</v>
      </c>
      <c r="E539">
        <v>-109846.29834711262</v>
      </c>
      <c r="F539">
        <v>-29703.84338484969</v>
      </c>
      <c r="G539">
        <v>-139550.1417319623</v>
      </c>
      <c r="H539">
        <v>-126823.8571166336</v>
      </c>
      <c r="I539">
        <v>-139836.51740703004</v>
      </c>
    </row>
    <row r="540" spans="3:9">
      <c r="C540">
        <v>-113188.63857853352</v>
      </c>
      <c r="D540">
        <v>-110623.19874249972</v>
      </c>
      <c r="E540">
        <v>-105810.50147076527</v>
      </c>
      <c r="F540">
        <v>-13901.487279981753</v>
      </c>
      <c r="G540">
        <v>-119711.98875074703</v>
      </c>
      <c r="H540">
        <v>-154450.65135205066</v>
      </c>
      <c r="I540">
        <v>-139049.72592215048</v>
      </c>
    </row>
    <row r="541" spans="3:9">
      <c r="C541">
        <v>-127618.70789924683</v>
      </c>
      <c r="D541">
        <v>-114004.21980150514</v>
      </c>
      <c r="E541">
        <v>-109348.05748444548</v>
      </c>
      <c r="F541">
        <v>-12519.207957753226</v>
      </c>
      <c r="G541">
        <v>-121867.26544219871</v>
      </c>
      <c r="H541">
        <v>-151663.77239636658</v>
      </c>
      <c r="I541">
        <v>-156157.85308425856</v>
      </c>
    </row>
    <row r="542" spans="3:9">
      <c r="C542">
        <v>-146532.31371486912</v>
      </c>
      <c r="D542">
        <v>-127141.00440667148</v>
      </c>
      <c r="E542">
        <v>-96775.91004325221</v>
      </c>
      <c r="F542">
        <v>-38688.189745655545</v>
      </c>
      <c r="G542">
        <v>-135464.09978890774</v>
      </c>
      <c r="H542">
        <v>-146640.03338477164</v>
      </c>
      <c r="I542">
        <v>-139399.72522243729</v>
      </c>
    </row>
    <row r="543" spans="3:9">
      <c r="C543">
        <v>-140093.03732955313</v>
      </c>
      <c r="D543">
        <v>-112934.95774628429</v>
      </c>
      <c r="E543">
        <v>-114803.07882984096</v>
      </c>
      <c r="F543">
        <v>-12947.47765362218</v>
      </c>
      <c r="G543">
        <v>-127750.55648346315</v>
      </c>
      <c r="H543">
        <v>-144926.32542813281</v>
      </c>
      <c r="I543">
        <v>-161894.74875689144</v>
      </c>
    </row>
    <row r="544" spans="3:9">
      <c r="C544">
        <v>-127406.5933445352</v>
      </c>
      <c r="D544">
        <v>-150240.38382121359</v>
      </c>
      <c r="E544">
        <v>-128138.71128539267</v>
      </c>
      <c r="F544">
        <v>-31491.412447112343</v>
      </c>
      <c r="G544">
        <v>-159630.12373250502</v>
      </c>
      <c r="H544">
        <v>-146526.52527809766</v>
      </c>
      <c r="I544">
        <v>-158874.80119447014</v>
      </c>
    </row>
    <row r="545" spans="3:9">
      <c r="C545">
        <v>-109367.36557660435</v>
      </c>
      <c r="D545">
        <v>-115999.43147100271</v>
      </c>
      <c r="E545">
        <v>-113177.53578192652</v>
      </c>
      <c r="F545">
        <v>-12247.34708183582</v>
      </c>
      <c r="G545">
        <v>-125424.88286376237</v>
      </c>
      <c r="H545">
        <v>-153660.55018940009</v>
      </c>
      <c r="I545">
        <v>-135695.92214390545</v>
      </c>
    </row>
    <row r="546" spans="3:9">
      <c r="C546">
        <v>-103516.5159784409</v>
      </c>
      <c r="D546">
        <v>-130839.5421285708</v>
      </c>
      <c r="E546">
        <v>-99998.699564660856</v>
      </c>
      <c r="F546">
        <v>-36895.230686272618</v>
      </c>
      <c r="G546">
        <v>-136893.93025093345</v>
      </c>
      <c r="H546">
        <v>-134193.41355492329</v>
      </c>
      <c r="I546">
        <v>-108969.95831981002</v>
      </c>
    </row>
    <row r="547" spans="3:9">
      <c r="C547">
        <v>-117687.74834981211</v>
      </c>
      <c r="D547">
        <v>-129266.66324472903</v>
      </c>
      <c r="E547">
        <v>-96726.223637386051</v>
      </c>
      <c r="F547">
        <v>-32904.833828492556</v>
      </c>
      <c r="G547">
        <v>-129631.05746587859</v>
      </c>
      <c r="H547">
        <v>-138272.22559784839</v>
      </c>
      <c r="I547">
        <v>-103101.00699283142</v>
      </c>
    </row>
    <row r="548" spans="3:9">
      <c r="C548">
        <v>-146684.43129788167</v>
      </c>
      <c r="D548">
        <v>-137922.40066799751</v>
      </c>
      <c r="E548">
        <v>-117335.83149059152</v>
      </c>
      <c r="F548">
        <v>-26442.345515700494</v>
      </c>
      <c r="G548">
        <v>-143778.17700629201</v>
      </c>
      <c r="H548">
        <v>-168156.98134430143</v>
      </c>
      <c r="I548">
        <v>-181560.76883061125</v>
      </c>
    </row>
    <row r="549" spans="3:9">
      <c r="C549">
        <v>-118524.23617127305</v>
      </c>
      <c r="D549">
        <v>-139174.26369216887</v>
      </c>
      <c r="E549">
        <v>-128466.55474211244</v>
      </c>
      <c r="F549">
        <v>-9187.2618357012907</v>
      </c>
      <c r="G549">
        <v>-137653.8165778137</v>
      </c>
      <c r="H549">
        <v>-154239.74815791746</v>
      </c>
      <c r="I549">
        <v>-139789.54558197386</v>
      </c>
    </row>
    <row r="550" spans="3:9">
      <c r="C550">
        <v>-106853.98160535257</v>
      </c>
      <c r="D550">
        <v>-103171.85810655082</v>
      </c>
      <c r="E550">
        <v>-77215.862896480161</v>
      </c>
      <c r="F550">
        <v>-14943.975015056789</v>
      </c>
      <c r="G550">
        <v>-92159.837911536932</v>
      </c>
      <c r="H550">
        <v>-118616.40749386264</v>
      </c>
      <c r="I550">
        <v>-88925.721254427015</v>
      </c>
    </row>
    <row r="551" spans="3:9">
      <c r="C551">
        <v>-115835.06541697794</v>
      </c>
      <c r="D551">
        <v>-136575.58532362638</v>
      </c>
      <c r="E551">
        <v>-118955.10748116144</v>
      </c>
      <c r="F551">
        <v>-24969.80962840388</v>
      </c>
      <c r="G551">
        <v>-143924.91710956531</v>
      </c>
      <c r="H551">
        <v>-152001.10549175058</v>
      </c>
      <c r="I551">
        <v>-174348.07648081635</v>
      </c>
    </row>
    <row r="552" spans="3:9">
      <c r="C552">
        <v>-96789.315188998517</v>
      </c>
      <c r="D552">
        <v>-97669.969720195906</v>
      </c>
      <c r="E552">
        <v>-61980.572126746003</v>
      </c>
      <c r="F552">
        <v>-16259.40792582928</v>
      </c>
      <c r="G552">
        <v>-78239.980052575265</v>
      </c>
      <c r="H552">
        <v>-58820.738247261965</v>
      </c>
      <c r="I552">
        <v>-80987.727504654409</v>
      </c>
    </row>
    <row r="553" spans="3:9">
      <c r="C553">
        <v>-111299.3287643298</v>
      </c>
      <c r="D553">
        <v>-117415.92667325157</v>
      </c>
      <c r="E553">
        <v>-106855.9628641139</v>
      </c>
      <c r="F553">
        <v>-21288.36944911868</v>
      </c>
      <c r="G553">
        <v>-128144.33231323257</v>
      </c>
      <c r="H553">
        <v>-150587.85195257375</v>
      </c>
      <c r="I553">
        <v>-145646.65933348471</v>
      </c>
    </row>
    <row r="554" spans="3:9">
      <c r="C554">
        <v>-128668.20071586472</v>
      </c>
      <c r="D554">
        <v>-108160.53060157472</v>
      </c>
      <c r="E554">
        <v>-113516.22112299534</v>
      </c>
      <c r="F554">
        <v>2697.1407580717569</v>
      </c>
      <c r="G554">
        <v>-110819.08036492359</v>
      </c>
      <c r="H554">
        <v>-134264.37541298018</v>
      </c>
      <c r="I554">
        <v>-156053.34085335914</v>
      </c>
    </row>
    <row r="555" spans="3:9">
      <c r="C555">
        <v>-130962.14364166277</v>
      </c>
      <c r="D555">
        <v>-163168.07675331857</v>
      </c>
      <c r="E555">
        <v>-131222.12897681165</v>
      </c>
      <c r="F555">
        <v>-35020.628303971382</v>
      </c>
      <c r="G555">
        <v>-166242.75728078303</v>
      </c>
      <c r="H555">
        <v>-178578.52518519486</v>
      </c>
      <c r="I555">
        <v>-187120.30113505086</v>
      </c>
    </row>
    <row r="556" spans="3:9">
      <c r="C556">
        <v>-129750.0555442195</v>
      </c>
      <c r="D556">
        <v>-112420.88549076892</v>
      </c>
      <c r="E556">
        <v>-92045.912233303345</v>
      </c>
      <c r="F556">
        <v>-18413.44825792958</v>
      </c>
      <c r="G556">
        <v>-110459.36049123292</v>
      </c>
      <c r="H556">
        <v>-138574.77892105607</v>
      </c>
      <c r="I556">
        <v>-128914.31160529636</v>
      </c>
    </row>
    <row r="557" spans="3:9">
      <c r="C557">
        <v>-125592.25001102191</v>
      </c>
      <c r="D557">
        <v>-126979.78059565861</v>
      </c>
      <c r="E557">
        <v>-118735.02035711495</v>
      </c>
      <c r="F557">
        <v>-25016.544203339072</v>
      </c>
      <c r="G557">
        <v>-143751.56456045402</v>
      </c>
      <c r="H557">
        <v>-146717.94832577708</v>
      </c>
      <c r="I557">
        <v>-149169.91706815502</v>
      </c>
    </row>
    <row r="558" spans="3:9">
      <c r="C558">
        <v>-127743.0398437703</v>
      </c>
      <c r="D558">
        <v>-124739.03783054891</v>
      </c>
      <c r="E558">
        <v>-115000.31030192842</v>
      </c>
      <c r="F558">
        <v>-23764.571538401582</v>
      </c>
      <c r="G558">
        <v>-138764.88184033002</v>
      </c>
      <c r="H558">
        <v>-155662.0788603829</v>
      </c>
      <c r="I558">
        <v>-150779.2833228641</v>
      </c>
    </row>
    <row r="559" spans="3:9">
      <c r="C559">
        <v>-133127.50193115874</v>
      </c>
      <c r="D559">
        <v>-142387.52678007324</v>
      </c>
      <c r="E559">
        <v>-116627.05789645441</v>
      </c>
      <c r="F559">
        <v>-40181.017178127673</v>
      </c>
      <c r="G559">
        <v>-156808.0750745821</v>
      </c>
      <c r="H559">
        <v>-148490.42433363196</v>
      </c>
      <c r="I559">
        <v>-166526.70326860371</v>
      </c>
    </row>
    <row r="560" spans="3:9">
      <c r="C560">
        <v>-130869.8448625937</v>
      </c>
      <c r="D560">
        <v>-142539.54645703462</v>
      </c>
      <c r="E560">
        <v>-139673.55588442012</v>
      </c>
      <c r="F560">
        <v>-18173.259508040064</v>
      </c>
      <c r="G560">
        <v>-157846.81539246018</v>
      </c>
      <c r="H560">
        <v>-184065.57102707366</v>
      </c>
      <c r="I560">
        <v>-171548.86964489502</v>
      </c>
    </row>
    <row r="561" spans="3:9">
      <c r="C561">
        <v>-123794.69985335109</v>
      </c>
      <c r="D561">
        <v>-140680.24525343993</v>
      </c>
      <c r="E561">
        <v>-137319.89277820359</v>
      </c>
      <c r="F561">
        <v>-23536.477337048367</v>
      </c>
      <c r="G561">
        <v>-160856.37011525198</v>
      </c>
      <c r="H561">
        <v>-167838.76030479025</v>
      </c>
      <c r="I561">
        <v>-159687.77541851526</v>
      </c>
    </row>
    <row r="562" spans="3:9">
      <c r="C562">
        <v>-134631.28238165431</v>
      </c>
      <c r="D562">
        <v>-135359.87419096232</v>
      </c>
      <c r="E562">
        <v>-138644.93168995186</v>
      </c>
      <c r="F562">
        <v>-28953.270869591761</v>
      </c>
      <c r="G562">
        <v>-167598.2025595436</v>
      </c>
      <c r="H562">
        <v>-159763.64265004446</v>
      </c>
      <c r="I562">
        <v>-158569.83005351308</v>
      </c>
    </row>
    <row r="563" spans="3:9">
      <c r="C563">
        <v>-169740.0045945952</v>
      </c>
      <c r="D563">
        <v>-160136.4358157703</v>
      </c>
      <c r="E563">
        <v>-144500.12752282131</v>
      </c>
      <c r="F563">
        <v>-46651.266870246734</v>
      </c>
      <c r="G563">
        <v>-191151.39439306804</v>
      </c>
      <c r="H563">
        <v>-168862.17514973212</v>
      </c>
      <c r="I563">
        <v>-197070.64797251413</v>
      </c>
    </row>
    <row r="564" spans="3:9">
      <c r="C564">
        <v>-154757.72846225341</v>
      </c>
      <c r="D564">
        <v>-156436.07693393709</v>
      </c>
      <c r="E564">
        <v>-124783.68182222907</v>
      </c>
      <c r="F564">
        <v>-26632.60757150521</v>
      </c>
      <c r="G564">
        <v>-151416.28939373427</v>
      </c>
      <c r="H564">
        <v>-167223.68723768351</v>
      </c>
      <c r="I564">
        <v>-166810.02454117726</v>
      </c>
    </row>
    <row r="565" spans="3:9">
      <c r="C565">
        <v>-135920.63004237693</v>
      </c>
      <c r="D565">
        <v>-113244.63497573497</v>
      </c>
      <c r="E565">
        <v>-112677.3641496865</v>
      </c>
      <c r="F565">
        <v>-4358.4992676634865</v>
      </c>
      <c r="G565">
        <v>-117035.86341734997</v>
      </c>
      <c r="H565">
        <v>-124069.28600254409</v>
      </c>
      <c r="I565">
        <v>-132014.76138723086</v>
      </c>
    </row>
    <row r="566" spans="3:9">
      <c r="C566">
        <v>-166799.96867957318</v>
      </c>
      <c r="D566">
        <v>-179389.55780025251</v>
      </c>
      <c r="E566">
        <v>-151178.75966898212</v>
      </c>
      <c r="F566">
        <v>-51302.153884686028</v>
      </c>
      <c r="G566">
        <v>-202480.91355366813</v>
      </c>
      <c r="H566">
        <v>-214084.06237278308</v>
      </c>
      <c r="I566">
        <v>-243465.08454337943</v>
      </c>
    </row>
    <row r="567" spans="3:9">
      <c r="C567">
        <v>-146453.18277889644</v>
      </c>
      <c r="D567">
        <v>-142852.81613303529</v>
      </c>
      <c r="E567">
        <v>-111124.36113481692</v>
      </c>
      <c r="F567">
        <v>-38429.831593617055</v>
      </c>
      <c r="G567">
        <v>-149554.19272843399</v>
      </c>
      <c r="H567">
        <v>-163694.01639881684</v>
      </c>
      <c r="I567">
        <v>-167028.54293822017</v>
      </c>
    </row>
    <row r="568" spans="3:9">
      <c r="C568">
        <v>-123085.19114809734</v>
      </c>
      <c r="D568">
        <v>-127543.58276060673</v>
      </c>
      <c r="E568">
        <v>-108801.97732166677</v>
      </c>
      <c r="F568">
        <v>-19885.237999738682</v>
      </c>
      <c r="G568">
        <v>-128687.21532140544</v>
      </c>
      <c r="H568">
        <v>-147755.27708859614</v>
      </c>
      <c r="I568">
        <v>-133807.19067672564</v>
      </c>
    </row>
    <row r="569" spans="3:9">
      <c r="C569">
        <v>-115270.69698635722</v>
      </c>
      <c r="D569">
        <v>-106167.07143636749</v>
      </c>
      <c r="E569">
        <v>-56949.452069665873</v>
      </c>
      <c r="F569">
        <v>-33487.652891242178</v>
      </c>
      <c r="G569">
        <v>-90437.104960908036</v>
      </c>
      <c r="H569">
        <v>-134439.7633815349</v>
      </c>
      <c r="I569">
        <v>-87486.461834585003</v>
      </c>
    </row>
    <row r="570" spans="3:9">
      <c r="C570">
        <v>-134601.75408548318</v>
      </c>
      <c r="D570">
        <v>-153622.28514581668</v>
      </c>
      <c r="E570">
        <v>-133665.02029317294</v>
      </c>
      <c r="F570">
        <v>-40912.691820163323</v>
      </c>
      <c r="G570">
        <v>-174577.71211333625</v>
      </c>
      <c r="H570">
        <v>-194359.18373848946</v>
      </c>
      <c r="I570">
        <v>-200374.17377799618</v>
      </c>
    </row>
    <row r="571" spans="3:9">
      <c r="C571">
        <v>-126963.17742008017</v>
      </c>
      <c r="D571">
        <v>-127954.85589882747</v>
      </c>
      <c r="E571">
        <v>-115897.20379218143</v>
      </c>
      <c r="F571">
        <v>-30857.612222178625</v>
      </c>
      <c r="G571">
        <v>-146754.81601436005</v>
      </c>
      <c r="H571">
        <v>-142365.45232309966</v>
      </c>
      <c r="I571">
        <v>-151297.37625521794</v>
      </c>
    </row>
    <row r="572" spans="3:9">
      <c r="C572">
        <v>-120723.64612118655</v>
      </c>
      <c r="D572">
        <v>-117909.39316949752</v>
      </c>
      <c r="E572">
        <v>-124430.25649403082</v>
      </c>
      <c r="F572">
        <v>2695.0068492114951</v>
      </c>
      <c r="G572">
        <v>-121735.24964481934</v>
      </c>
      <c r="H572">
        <v>-144146.88166253222</v>
      </c>
      <c r="I572">
        <v>-140795.3314760197</v>
      </c>
    </row>
    <row r="573" spans="3:9">
      <c r="C573">
        <v>-129406.8462553315</v>
      </c>
      <c r="D573">
        <v>-126875.73224657567</v>
      </c>
      <c r="E573">
        <v>-126445.33362232645</v>
      </c>
      <c r="F573">
        <v>-18798.22289096794</v>
      </c>
      <c r="G573">
        <v>-145243.5565132944</v>
      </c>
      <c r="H573">
        <v>-160537.17208922075</v>
      </c>
      <c r="I573">
        <v>-172085.13603466697</v>
      </c>
    </row>
    <row r="574" spans="3:9">
      <c r="C574">
        <v>-114610.00570763093</v>
      </c>
      <c r="D574">
        <v>-135207.14861012448</v>
      </c>
      <c r="E574">
        <v>-163732.05024512875</v>
      </c>
      <c r="F574">
        <v>-8934.2661201028568</v>
      </c>
      <c r="G574">
        <v>-172666.31636523159</v>
      </c>
      <c r="H574">
        <v>-205350.425786621</v>
      </c>
      <c r="I574">
        <v>-204572.2891417733</v>
      </c>
    </row>
    <row r="575" spans="3:9">
      <c r="C575">
        <v>-119307.12952634072</v>
      </c>
      <c r="D575">
        <v>-133091.42788861319</v>
      </c>
      <c r="E575">
        <v>-113647.11194849029</v>
      </c>
      <c r="F575">
        <v>-25339.860340050986</v>
      </c>
      <c r="G575">
        <v>-138986.97228854126</v>
      </c>
      <c r="H575">
        <v>-138966.54181139221</v>
      </c>
      <c r="I575">
        <v>-153751.06185088539</v>
      </c>
    </row>
    <row r="576" spans="3:9">
      <c r="C576">
        <v>-107150.2373775551</v>
      </c>
      <c r="D576">
        <v>-112755.02316114528</v>
      </c>
      <c r="E576">
        <v>-80975.206581329316</v>
      </c>
      <c r="F576">
        <v>-24121.501854354279</v>
      </c>
      <c r="G576">
        <v>-105096.70843568361</v>
      </c>
      <c r="H576">
        <v>-127927.79037340592</v>
      </c>
      <c r="I576">
        <v>-121001.63127987462</v>
      </c>
    </row>
    <row r="577" spans="3:9">
      <c r="C577">
        <v>-129765.36026890497</v>
      </c>
      <c r="D577">
        <v>-110956.22057573365</v>
      </c>
      <c r="E577">
        <v>-118941.21411994261</v>
      </c>
      <c r="F577">
        <v>2234.0065097326346</v>
      </c>
      <c r="G577">
        <v>-116707.20761020998</v>
      </c>
      <c r="H577">
        <v>-147263.51979334734</v>
      </c>
      <c r="I577">
        <v>-162433.47006631526</v>
      </c>
    </row>
    <row r="578" spans="3:9">
      <c r="C578">
        <v>-127716.30643346586</v>
      </c>
      <c r="D578">
        <v>-125062.38978468112</v>
      </c>
      <c r="E578">
        <v>-117953.81939767348</v>
      </c>
      <c r="F578">
        <v>-12222.890565097767</v>
      </c>
      <c r="G578">
        <v>-130176.70996277125</v>
      </c>
      <c r="H578">
        <v>-159829.88049186458</v>
      </c>
      <c r="I578">
        <v>-151304.03958746494</v>
      </c>
    </row>
    <row r="579" spans="3:9">
      <c r="C579">
        <v>-137213.5325102442</v>
      </c>
      <c r="D579">
        <v>-133309.42643935766</v>
      </c>
      <c r="E579">
        <v>-115297.91763355845</v>
      </c>
      <c r="F579">
        <v>-24041.678137914019</v>
      </c>
      <c r="G579">
        <v>-139339.59577147246</v>
      </c>
      <c r="H579">
        <v>-145157.29141857836</v>
      </c>
      <c r="I579">
        <v>-160098.73242547567</v>
      </c>
    </row>
    <row r="580" spans="3:9">
      <c r="C580">
        <v>-141904.30311022047</v>
      </c>
      <c r="D580">
        <v>-138913.57694314502</v>
      </c>
      <c r="E580">
        <v>-119001.27642644034</v>
      </c>
      <c r="F580">
        <v>-27102.451776079215</v>
      </c>
      <c r="G580">
        <v>-146103.72820251956</v>
      </c>
      <c r="H580">
        <v>-177372.88156648687</v>
      </c>
      <c r="I580">
        <v>-171442.88211137199</v>
      </c>
    </row>
    <row r="581" spans="3:9">
      <c r="C581">
        <v>-124815.88486805352</v>
      </c>
      <c r="D581">
        <v>-98713.245284322154</v>
      </c>
      <c r="E581">
        <v>-78285.035658501132</v>
      </c>
      <c r="F581">
        <v>-19747.048409161573</v>
      </c>
      <c r="G581">
        <v>-98032.084067662712</v>
      </c>
      <c r="H581">
        <v>-131639.83008980355</v>
      </c>
      <c r="I581">
        <v>-124863.96706641407</v>
      </c>
    </row>
    <row r="582" spans="3:9">
      <c r="C582">
        <v>-113369.36377935126</v>
      </c>
      <c r="D582">
        <v>-95859.058457076229</v>
      </c>
      <c r="E582">
        <v>-52820.853276618989</v>
      </c>
      <c r="F582">
        <v>-2688.1055255460305</v>
      </c>
      <c r="G582">
        <v>-55508.958802165027</v>
      </c>
      <c r="H582">
        <v>-92460.103260634787</v>
      </c>
      <c r="I582">
        <v>-84421.587878280727</v>
      </c>
    </row>
    <row r="583" spans="3:9">
      <c r="C583">
        <v>-117956.16653075351</v>
      </c>
      <c r="D583">
        <v>-133432.84396277746</v>
      </c>
      <c r="E583">
        <v>-111851.40529646324</v>
      </c>
      <c r="F583">
        <v>-28712.713647241973</v>
      </c>
      <c r="G583">
        <v>-140564.11894370522</v>
      </c>
      <c r="H583">
        <v>-159446.68689137284</v>
      </c>
      <c r="I583">
        <v>-152143.59883910161</v>
      </c>
    </row>
    <row r="584" spans="3:9">
      <c r="C584">
        <v>-96407.87397093371</v>
      </c>
      <c r="D584">
        <v>-123897.6711333331</v>
      </c>
      <c r="E584">
        <v>-95746.773800539479</v>
      </c>
      <c r="F584">
        <v>-20665.584793981703</v>
      </c>
      <c r="G584">
        <v>-116412.35859452118</v>
      </c>
      <c r="H584">
        <v>-108300.52339134421</v>
      </c>
      <c r="I584">
        <v>-80043.712267929601</v>
      </c>
    </row>
    <row r="585" spans="3:9">
      <c r="C585">
        <v>-129636.83879626219</v>
      </c>
      <c r="D585">
        <v>-155689.36091587448</v>
      </c>
      <c r="E585">
        <v>-145102.25262828876</v>
      </c>
      <c r="F585">
        <v>-23051.450869441982</v>
      </c>
      <c r="G585">
        <v>-168153.70349773075</v>
      </c>
      <c r="H585">
        <v>-180739.40887927017</v>
      </c>
      <c r="I585">
        <v>-165284.43926687902</v>
      </c>
    </row>
    <row r="586" spans="3:9">
      <c r="C586">
        <v>-150252.0508380722</v>
      </c>
      <c r="D586">
        <v>-133768.19698263227</v>
      </c>
      <c r="E586">
        <v>-131293.2558993714</v>
      </c>
      <c r="F586">
        <v>-15546.58934716283</v>
      </c>
      <c r="G586">
        <v>-146839.84524653421</v>
      </c>
      <c r="H586">
        <v>-185701.7480152772</v>
      </c>
      <c r="I586">
        <v>-169877.16261666181</v>
      </c>
    </row>
    <row r="587" spans="3:9">
      <c r="C587">
        <v>-154232.94374902433</v>
      </c>
      <c r="D587">
        <v>-132859.60176277554</v>
      </c>
      <c r="E587">
        <v>-127986.43891629875</v>
      </c>
      <c r="F587">
        <v>-23775.97991475372</v>
      </c>
      <c r="G587">
        <v>-151762.41883105246</v>
      </c>
      <c r="H587">
        <v>-183460.51747677254</v>
      </c>
      <c r="I587">
        <v>-182327.01686171297</v>
      </c>
    </row>
    <row r="588" spans="3:9">
      <c r="C588">
        <v>-131900.89279492077</v>
      </c>
      <c r="D588">
        <v>-133935.01665492012</v>
      </c>
      <c r="E588">
        <v>-110887.51321514513</v>
      </c>
      <c r="F588">
        <v>-38477.840863256148</v>
      </c>
      <c r="G588">
        <v>-149365.35407840129</v>
      </c>
      <c r="H588">
        <v>-171869.37848135587</v>
      </c>
      <c r="I588">
        <v>-174027.70753686407</v>
      </c>
    </row>
    <row r="589" spans="3:9">
      <c r="C589">
        <v>-125109.01933605121</v>
      </c>
      <c r="D589">
        <v>-133531.00713895634</v>
      </c>
      <c r="E589">
        <v>-139662.25015313496</v>
      </c>
      <c r="F589">
        <v>-23565.212261959594</v>
      </c>
      <c r="G589">
        <v>-163227.46241509455</v>
      </c>
      <c r="H589">
        <v>-188681.51999538977</v>
      </c>
      <c r="I589">
        <v>-164539.58949434262</v>
      </c>
    </row>
    <row r="590" spans="3:9">
      <c r="C590">
        <v>-107224.14402182662</v>
      </c>
      <c r="D590">
        <v>-118634.80457491093</v>
      </c>
      <c r="E590">
        <v>-88758.881517439193</v>
      </c>
      <c r="F590">
        <v>-21240.90549640973</v>
      </c>
      <c r="G590">
        <v>-109999.78701384892</v>
      </c>
      <c r="H590">
        <v>-130736.75534709817</v>
      </c>
      <c r="I590">
        <v>-110926.56692378309</v>
      </c>
    </row>
    <row r="591" spans="3:9">
      <c r="C591">
        <v>-152731.97005995084</v>
      </c>
      <c r="D591">
        <v>-133611.16148662753</v>
      </c>
      <c r="E591">
        <v>-111132.04775745788</v>
      </c>
      <c r="F591">
        <v>-30463.891834013382</v>
      </c>
      <c r="G591">
        <v>-141595.93959147125</v>
      </c>
      <c r="H591">
        <v>-159403.18347059423</v>
      </c>
      <c r="I591">
        <v>-165327.90091612824</v>
      </c>
    </row>
    <row r="592" spans="3:9">
      <c r="C592">
        <v>-126222.81337517856</v>
      </c>
      <c r="D592">
        <v>-138735.44075126448</v>
      </c>
      <c r="E592">
        <v>-143520.21078779761</v>
      </c>
      <c r="F592">
        <v>-31639.421995975918</v>
      </c>
      <c r="G592">
        <v>-175159.63278377353</v>
      </c>
      <c r="H592">
        <v>-233288.0932698361</v>
      </c>
      <c r="I592">
        <v>-230531.90177207091</v>
      </c>
    </row>
    <row r="593" spans="3:9">
      <c r="C593">
        <v>-112929.65434135986</v>
      </c>
      <c r="D593">
        <v>-119076.75476874616</v>
      </c>
      <c r="E593">
        <v>-102936.63365077613</v>
      </c>
      <c r="F593">
        <v>-14268.698152630379</v>
      </c>
      <c r="G593">
        <v>-117205.33180340652</v>
      </c>
      <c r="H593">
        <v>-120394.07203439514</v>
      </c>
      <c r="I593">
        <v>-103094.56887444563</v>
      </c>
    </row>
    <row r="594" spans="3:9">
      <c r="C594">
        <v>-127554.8593353566</v>
      </c>
      <c r="D594">
        <v>-122928.92259114038</v>
      </c>
      <c r="E594">
        <v>-144098.32526116207</v>
      </c>
      <c r="F594">
        <v>-7395.1242245636186</v>
      </c>
      <c r="G594">
        <v>-151493.44948572569</v>
      </c>
      <c r="H594">
        <v>-160315.62562222761</v>
      </c>
      <c r="I594">
        <v>-171039.11348763981</v>
      </c>
    </row>
    <row r="595" spans="3:9">
      <c r="C595">
        <v>-126071.16822022846</v>
      </c>
      <c r="D595">
        <v>-141264.09487110787</v>
      </c>
      <c r="E595">
        <v>-123496.61413987874</v>
      </c>
      <c r="F595">
        <v>-23048.011056216925</v>
      </c>
      <c r="G595">
        <v>-146544.62519609567</v>
      </c>
      <c r="H595">
        <v>-154463.002981428</v>
      </c>
      <c r="I595">
        <v>-164734.19257460424</v>
      </c>
    </row>
    <row r="596" spans="3:9">
      <c r="C596">
        <v>-109683.89142933305</v>
      </c>
      <c r="D596">
        <v>-118105.67458600295</v>
      </c>
      <c r="E596">
        <v>-86027.436076987666</v>
      </c>
      <c r="F596">
        <v>-30265.197111751782</v>
      </c>
      <c r="G596">
        <v>-116292.63318873943</v>
      </c>
      <c r="H596">
        <v>-119293.28733431603</v>
      </c>
      <c r="I596">
        <v>-109527.48678786786</v>
      </c>
    </row>
    <row r="597" spans="3:9">
      <c r="C597">
        <v>-124055.88699309689</v>
      </c>
      <c r="D597">
        <v>-146765.61991008048</v>
      </c>
      <c r="E597">
        <v>-125360.54194781074</v>
      </c>
      <c r="F597">
        <v>-22761.74881800935</v>
      </c>
      <c r="G597">
        <v>-148122.2907658201</v>
      </c>
      <c r="H597">
        <v>-142875.76090057567</v>
      </c>
      <c r="I597">
        <v>-167451.06632329716</v>
      </c>
    </row>
    <row r="598" spans="3:9">
      <c r="C598">
        <v>-142063.53028012789</v>
      </c>
      <c r="D598">
        <v>-129774.60650123726</v>
      </c>
      <c r="E598">
        <v>-92979.668058642041</v>
      </c>
      <c r="F598">
        <v>-42442.412230998671</v>
      </c>
      <c r="G598">
        <v>-135422.0802896407</v>
      </c>
      <c r="H598">
        <v>-158018.09020943954</v>
      </c>
      <c r="I598">
        <v>-158897.67654967503</v>
      </c>
    </row>
    <row r="599" spans="3:9">
      <c r="C599">
        <v>-126662.59394297324</v>
      </c>
      <c r="D599">
        <v>-123026.41181648234</v>
      </c>
      <c r="E599">
        <v>-100227.29714758781</v>
      </c>
      <c r="F599">
        <v>-26165.975141384537</v>
      </c>
      <c r="G599">
        <v>-126393.27228897234</v>
      </c>
      <c r="H599">
        <v>-150260.66569465169</v>
      </c>
      <c r="I599">
        <v>-147035.88509476944</v>
      </c>
    </row>
    <row r="600" spans="3:9">
      <c r="C600">
        <v>-123016.97972560856</v>
      </c>
      <c r="D600">
        <v>-122495.77149061259</v>
      </c>
      <c r="E600">
        <v>-107364.35396394382</v>
      </c>
      <c r="F600">
        <v>-11186.166762167111</v>
      </c>
      <c r="G600">
        <v>-118550.52072611092</v>
      </c>
      <c r="H600">
        <v>-145137.15159312452</v>
      </c>
      <c r="I600">
        <v>-153520.69643252715</v>
      </c>
    </row>
    <row r="601" spans="3:9">
      <c r="C601">
        <v>-118119.56806164555</v>
      </c>
      <c r="D601">
        <v>-106336.34224015186</v>
      </c>
      <c r="E601">
        <v>-69818.306968560297</v>
      </c>
      <c r="F601">
        <v>-16471.610889133568</v>
      </c>
      <c r="G601">
        <v>-86289.917857693858</v>
      </c>
      <c r="H601">
        <v>-108435.06284040347</v>
      </c>
      <c r="I601">
        <v>-98962.728754399111</v>
      </c>
    </row>
    <row r="602" spans="3:9">
      <c r="C602">
        <v>-140446.72839072737</v>
      </c>
      <c r="D602">
        <v>-138435.41596761631</v>
      </c>
      <c r="E602">
        <v>-119354.12553244323</v>
      </c>
      <c r="F602">
        <v>-34655.898294852217</v>
      </c>
      <c r="G602">
        <v>-154010.02382729543</v>
      </c>
      <c r="H602">
        <v>-166501.396668225</v>
      </c>
      <c r="I602">
        <v>-154979.24743031574</v>
      </c>
    </row>
    <row r="603" spans="3:9">
      <c r="C603">
        <v>-103003.44045068831</v>
      </c>
      <c r="D603">
        <v>-137686.82038440427</v>
      </c>
      <c r="E603">
        <v>-123896.29779238561</v>
      </c>
      <c r="F603">
        <v>-20010.050030973638</v>
      </c>
      <c r="G603">
        <v>-143906.34782335925</v>
      </c>
      <c r="H603">
        <v>-150370.22288117357</v>
      </c>
      <c r="I603">
        <v>-133979.98015534334</v>
      </c>
    </row>
    <row r="604" spans="3:9">
      <c r="C604">
        <v>-127894.98402090609</v>
      </c>
      <c r="D604">
        <v>-134422.80287821678</v>
      </c>
      <c r="E604">
        <v>-110441.24811672553</v>
      </c>
      <c r="F604">
        <v>-31687.11455555099</v>
      </c>
      <c r="G604">
        <v>-142128.3626722765</v>
      </c>
      <c r="H604">
        <v>-155859.93536073837</v>
      </c>
      <c r="I604">
        <v>-159344.96047747898</v>
      </c>
    </row>
    <row r="605" spans="3:9">
      <c r="C605">
        <v>-159456.30741375207</v>
      </c>
      <c r="D605">
        <v>-128347.08581549546</v>
      </c>
      <c r="E605">
        <v>-107870.30513349747</v>
      </c>
      <c r="F605">
        <v>-22293.993515220413</v>
      </c>
      <c r="G605">
        <v>-130164.29864871789</v>
      </c>
      <c r="H605">
        <v>-139421.14225289691</v>
      </c>
      <c r="I605">
        <v>-178563.21873128563</v>
      </c>
    </row>
    <row r="606" spans="3:9">
      <c r="C606">
        <v>-129710.44234929356</v>
      </c>
      <c r="D606">
        <v>-119531.67023303655</v>
      </c>
      <c r="E606">
        <v>-118517.71525442223</v>
      </c>
      <c r="F606">
        <v>-11199.075198560144</v>
      </c>
      <c r="G606">
        <v>-129716.79045298237</v>
      </c>
      <c r="H606">
        <v>-159248.73556895892</v>
      </c>
      <c r="I606">
        <v>-170371.92528029886</v>
      </c>
    </row>
    <row r="607" spans="3:9">
      <c r="C607">
        <v>-149437.38116812092</v>
      </c>
      <c r="D607">
        <v>-131496.2112761258</v>
      </c>
      <c r="E607">
        <v>-135592.48648138338</v>
      </c>
      <c r="F607">
        <v>-29565.701878341679</v>
      </c>
      <c r="G607">
        <v>-165158.18835972506</v>
      </c>
      <c r="H607">
        <v>-175834.64936588495</v>
      </c>
      <c r="I607">
        <v>-197174.21696195821</v>
      </c>
    </row>
    <row r="608" spans="3:9">
      <c r="C608">
        <v>-115092.18904300162</v>
      </c>
      <c r="D608">
        <v>-152206.14557241587</v>
      </c>
      <c r="E608">
        <v>-126114.02668883481</v>
      </c>
      <c r="F608">
        <v>-22108.009284991189</v>
      </c>
      <c r="G608">
        <v>-148222.03597382599</v>
      </c>
      <c r="H608">
        <v>-165968.70392915362</v>
      </c>
      <c r="I608">
        <v>-167291.76041383948</v>
      </c>
    </row>
    <row r="609" spans="3:9">
      <c r="C609">
        <v>-117546.62758948001</v>
      </c>
      <c r="D609">
        <v>-116251.07064478712</v>
      </c>
      <c r="E609">
        <v>-100030.67736699857</v>
      </c>
      <c r="F609">
        <v>-24590.620258196257</v>
      </c>
      <c r="G609">
        <v>-124621.29762519484</v>
      </c>
      <c r="H609">
        <v>-134236.96098920278</v>
      </c>
      <c r="I609">
        <v>-133561.82601558379</v>
      </c>
    </row>
    <row r="610" spans="3:9">
      <c r="C610">
        <v>-130578.21158729696</v>
      </c>
      <c r="D610">
        <v>-154554.89304886805</v>
      </c>
      <c r="E610">
        <v>-121528.04488172746</v>
      </c>
      <c r="F610">
        <v>-43372.203088041948</v>
      </c>
      <c r="G610">
        <v>-164900.24796976941</v>
      </c>
      <c r="H610">
        <v>-174293.58858092141</v>
      </c>
      <c r="I610">
        <v>-163668.09696328605</v>
      </c>
    </row>
    <row r="611" spans="3:9">
      <c r="C611">
        <v>-125259.22378523974</v>
      </c>
      <c r="D611">
        <v>-118138.56467736927</v>
      </c>
      <c r="E611">
        <v>-137897.67874969446</v>
      </c>
      <c r="F611">
        <v>-7779.296649043361</v>
      </c>
      <c r="G611">
        <v>-145676.97539873782</v>
      </c>
      <c r="H611">
        <v>-167015.58067205304</v>
      </c>
      <c r="I611">
        <v>-190633.25420466351</v>
      </c>
    </row>
    <row r="612" spans="3:9">
      <c r="C612">
        <v>-113125.02617604466</v>
      </c>
      <c r="D612">
        <v>-123243.44188482771</v>
      </c>
      <c r="E612">
        <v>-110980.95404040575</v>
      </c>
      <c r="F612">
        <v>-12956.610250902817</v>
      </c>
      <c r="G612">
        <v>-123937.56429130855</v>
      </c>
      <c r="H612">
        <v>-164818.11713319412</v>
      </c>
      <c r="I612">
        <v>-133726.75176254087</v>
      </c>
    </row>
    <row r="613" spans="3:9">
      <c r="C613">
        <v>-125986.73289358261</v>
      </c>
      <c r="D613">
        <v>-141671.79925007207</v>
      </c>
      <c r="E613">
        <v>-152338.89392183459</v>
      </c>
      <c r="F613">
        <v>1933.5339989857766</v>
      </c>
      <c r="G613">
        <v>-150405.35992284882</v>
      </c>
      <c r="H613">
        <v>-201594.28727343038</v>
      </c>
      <c r="I613">
        <v>-214187.64859844587</v>
      </c>
    </row>
    <row r="614" spans="3:9">
      <c r="C614">
        <v>-128189.51324679214</v>
      </c>
      <c r="D614">
        <v>-142926.28624244063</v>
      </c>
      <c r="E614">
        <v>-125190.12460463392</v>
      </c>
      <c r="F614">
        <v>-25011.344021458281</v>
      </c>
      <c r="G614">
        <v>-150201.46862609222</v>
      </c>
      <c r="H614">
        <v>-170454.14249788827</v>
      </c>
      <c r="I614">
        <v>-164578.70920896379</v>
      </c>
    </row>
    <row r="615" spans="3:9">
      <c r="C615">
        <v>-135200.92015813902</v>
      </c>
      <c r="D615">
        <v>-114280.98158774152</v>
      </c>
      <c r="E615">
        <v>-128124.2254925833</v>
      </c>
      <c r="F615">
        <v>9822.9438880749221</v>
      </c>
      <c r="G615">
        <v>-118301.28160450836</v>
      </c>
      <c r="H615">
        <v>-156069.61736149222</v>
      </c>
      <c r="I615">
        <v>-144986.16555584734</v>
      </c>
    </row>
    <row r="616" spans="3:9">
      <c r="C616">
        <v>-111884.708177461</v>
      </c>
      <c r="D616">
        <v>-100886.30583938592</v>
      </c>
      <c r="E616">
        <v>-74644.14156506474</v>
      </c>
      <c r="F616">
        <v>-17930.481247468415</v>
      </c>
      <c r="G616">
        <v>-92574.622812533155</v>
      </c>
      <c r="H616">
        <v>-90346.154075589307</v>
      </c>
      <c r="I616">
        <v>-89193.951086223213</v>
      </c>
    </row>
    <row r="617" spans="3:9">
      <c r="C617">
        <v>-128630.39474550379</v>
      </c>
      <c r="D617">
        <v>-133687.71459767071</v>
      </c>
      <c r="E617">
        <v>-115842.37977415427</v>
      </c>
      <c r="F617">
        <v>-29917.576664237891</v>
      </c>
      <c r="G617">
        <v>-145759.95643839217</v>
      </c>
      <c r="H617">
        <v>-156806.29776186799</v>
      </c>
      <c r="I617">
        <v>-153571.41646595128</v>
      </c>
    </row>
    <row r="618" spans="3:9">
      <c r="C618">
        <v>-112165.19835646017</v>
      </c>
      <c r="D618">
        <v>-119100.41224611687</v>
      </c>
      <c r="E618">
        <v>-108128.00461173577</v>
      </c>
      <c r="F618">
        <v>-26038.481576802991</v>
      </c>
      <c r="G618">
        <v>-134166.48618853878</v>
      </c>
      <c r="H618">
        <v>-173170.70412112447</v>
      </c>
      <c r="I618">
        <v>-130738.34003394155</v>
      </c>
    </row>
    <row r="619" spans="3:9">
      <c r="C619">
        <v>-102369.16664224434</v>
      </c>
      <c r="D619">
        <v>-94324.458142059317</v>
      </c>
      <c r="E619">
        <v>-32224.503061243857</v>
      </c>
      <c r="F619">
        <v>-21013.307416893607</v>
      </c>
      <c r="G619">
        <v>-53237.810478137486</v>
      </c>
      <c r="H619">
        <v>-97207.951197132032</v>
      </c>
      <c r="I619">
        <v>-74559.622619569942</v>
      </c>
    </row>
    <row r="620" spans="3:9">
      <c r="C620">
        <v>-151087.87696864182</v>
      </c>
      <c r="D620">
        <v>-152254.65063123734</v>
      </c>
      <c r="E620">
        <v>-133512.32054348622</v>
      </c>
      <c r="F620">
        <v>-39937.689850376119</v>
      </c>
      <c r="G620">
        <v>-173450.01039386232</v>
      </c>
      <c r="H620">
        <v>-182885.6329183738</v>
      </c>
      <c r="I620">
        <v>-185675.35400021225</v>
      </c>
    </row>
    <row r="621" spans="3:9">
      <c r="C621">
        <v>-139138.1321214303</v>
      </c>
      <c r="D621">
        <v>-134961.58076134487</v>
      </c>
      <c r="E621">
        <v>-117093.75888223326</v>
      </c>
      <c r="F621">
        <v>-24934.097845433273</v>
      </c>
      <c r="G621">
        <v>-142027.85672766651</v>
      </c>
      <c r="H621">
        <v>-142100.48047758275</v>
      </c>
      <c r="I621">
        <v>-152986.59747439256</v>
      </c>
    </row>
    <row r="622" spans="3:9">
      <c r="C622">
        <v>-135162.93761340083</v>
      </c>
      <c r="D622">
        <v>-140954.00194127316</v>
      </c>
      <c r="E622">
        <v>-141271.69817551662</v>
      </c>
      <c r="F622">
        <v>-36942.186916398015</v>
      </c>
      <c r="G622">
        <v>-178213.88509191465</v>
      </c>
      <c r="H622">
        <v>-204616.67163642417</v>
      </c>
      <c r="I622">
        <v>-180741.36365528707</v>
      </c>
    </row>
    <row r="623" spans="3:9">
      <c r="C623">
        <v>-122152.23158288645</v>
      </c>
      <c r="D623">
        <v>-142074.52994981999</v>
      </c>
      <c r="E623">
        <v>-129149.42023184049</v>
      </c>
      <c r="F623">
        <v>-27303.357795788346</v>
      </c>
      <c r="G623">
        <v>-156452.77802762884</v>
      </c>
      <c r="H623">
        <v>-165536.38977826099</v>
      </c>
      <c r="I623">
        <v>-157736.26868424704</v>
      </c>
    </row>
    <row r="624" spans="3:9">
      <c r="C624">
        <v>-119598.45485584634</v>
      </c>
      <c r="D624">
        <v>-170185.1165332669</v>
      </c>
      <c r="E624">
        <v>-123170.13186900801</v>
      </c>
      <c r="F624">
        <v>-41543.156599871865</v>
      </c>
      <c r="G624">
        <v>-164713.28846887988</v>
      </c>
      <c r="H624">
        <v>-178978.38187957616</v>
      </c>
      <c r="I624">
        <v>-161907.270302494</v>
      </c>
    </row>
    <row r="625" spans="3:9">
      <c r="C625">
        <v>-114260.91996494462</v>
      </c>
      <c r="D625">
        <v>-122815.94382344646</v>
      </c>
      <c r="E625">
        <v>-118564.45125605114</v>
      </c>
      <c r="F625">
        <v>-279.82840015440161</v>
      </c>
      <c r="G625">
        <v>-118844.27965620553</v>
      </c>
      <c r="H625">
        <v>-162865.40242184664</v>
      </c>
      <c r="I625">
        <v>-138276.49436102188</v>
      </c>
    </row>
    <row r="626" spans="3:9">
      <c r="C626">
        <v>-115630.79300388935</v>
      </c>
      <c r="D626">
        <v>-107879.10246942652</v>
      </c>
      <c r="E626">
        <v>-106937.62107168812</v>
      </c>
      <c r="F626">
        <v>-2760.5978189962716</v>
      </c>
      <c r="G626">
        <v>-109698.21889068439</v>
      </c>
      <c r="H626">
        <v>-161270.2229903524</v>
      </c>
      <c r="I626">
        <v>-127984.25399823916</v>
      </c>
    </row>
    <row r="627" spans="3:9">
      <c r="C627">
        <v>-115792.55907716377</v>
      </c>
      <c r="D627">
        <v>-137892.69770088373</v>
      </c>
      <c r="E627">
        <v>-112344.69047546023</v>
      </c>
      <c r="F627">
        <v>-29812.336211361348</v>
      </c>
      <c r="G627">
        <v>-142157.02668682154</v>
      </c>
      <c r="H627">
        <v>-149242.11344941647</v>
      </c>
      <c r="I627">
        <v>-144869.28932620515</v>
      </c>
    </row>
    <row r="628" spans="3:9">
      <c r="C628">
        <v>-121539.44941277795</v>
      </c>
      <c r="D628">
        <v>-121088.28476392321</v>
      </c>
      <c r="E628">
        <v>-118576.99576605394</v>
      </c>
      <c r="F628">
        <v>-3673.9362809165395</v>
      </c>
      <c r="G628">
        <v>-122250.93204697047</v>
      </c>
      <c r="H628">
        <v>-137135.90062722581</v>
      </c>
      <c r="I628">
        <v>-142586.96461711798</v>
      </c>
    </row>
    <row r="629" spans="3:9">
      <c r="C629">
        <v>-147686.50736566709</v>
      </c>
      <c r="D629">
        <v>-146635.96092411317</v>
      </c>
      <c r="E629">
        <v>-156703.86400371412</v>
      </c>
      <c r="F629">
        <v>-25633.561909547119</v>
      </c>
      <c r="G629">
        <v>-182337.42591326122</v>
      </c>
      <c r="H629">
        <v>-196600.2097619352</v>
      </c>
      <c r="I629">
        <v>-190208.01626895147</v>
      </c>
    </row>
    <row r="630" spans="3:9">
      <c r="C630">
        <v>-123824.93616390208</v>
      </c>
      <c r="D630">
        <v>-103809.38870635322</v>
      </c>
      <c r="E630">
        <v>-101993.22477019292</v>
      </c>
      <c r="F630">
        <v>-284.48421907364536</v>
      </c>
      <c r="G630">
        <v>-102277.70898926657</v>
      </c>
      <c r="H630">
        <v>-129590.12702169588</v>
      </c>
      <c r="I630">
        <v>-151995.42367714731</v>
      </c>
    </row>
    <row r="631" spans="3:9">
      <c r="C631">
        <v>-136626.16246887247</v>
      </c>
      <c r="D631">
        <v>-142760.36578594201</v>
      </c>
      <c r="E631">
        <v>-134048.13841182608</v>
      </c>
      <c r="F631">
        <v>-27299.289815478769</v>
      </c>
      <c r="G631">
        <v>-161347.42822730483</v>
      </c>
      <c r="H631">
        <v>-217066.46916021965</v>
      </c>
      <c r="I631">
        <v>-213099.59061176615</v>
      </c>
    </row>
    <row r="632" spans="3:9">
      <c r="C632">
        <v>-114578.35295080396</v>
      </c>
      <c r="D632">
        <v>-104437.31786583229</v>
      </c>
      <c r="E632">
        <v>-116561.89428193077</v>
      </c>
      <c r="F632">
        <v>15619.695842904373</v>
      </c>
      <c r="G632">
        <v>-100942.1984390264</v>
      </c>
      <c r="H632">
        <v>-140556.68966833042</v>
      </c>
      <c r="I632">
        <v>-119667.84557077911</v>
      </c>
    </row>
    <row r="633" spans="3:9">
      <c r="C633">
        <v>-124731.83527530017</v>
      </c>
      <c r="D633">
        <v>-125161.18262732262</v>
      </c>
      <c r="E633">
        <v>-124650.96011060223</v>
      </c>
      <c r="F633">
        <v>-9887.9669861252587</v>
      </c>
      <c r="G633">
        <v>-134538.92709672748</v>
      </c>
      <c r="H633">
        <v>-150408.85730307526</v>
      </c>
      <c r="I633">
        <v>-153356.00849415147</v>
      </c>
    </row>
    <row r="634" spans="3:9">
      <c r="C634">
        <v>-156673.26803477498</v>
      </c>
      <c r="D634">
        <v>-132271.69539792623</v>
      </c>
      <c r="E634">
        <v>-161045.84213614307</v>
      </c>
      <c r="F634">
        <v>-31855.952224688695</v>
      </c>
      <c r="G634">
        <v>-192901.79436083176</v>
      </c>
      <c r="H634">
        <v>-183518.07695552477</v>
      </c>
      <c r="I634">
        <v>-192575.69700839563</v>
      </c>
    </row>
    <row r="635" spans="3:9">
      <c r="C635">
        <v>-108488.58081378078</v>
      </c>
      <c r="D635">
        <v>-120182.16502029037</v>
      </c>
      <c r="E635">
        <v>-134192.07677081326</v>
      </c>
      <c r="F635">
        <v>8500.1362066374277</v>
      </c>
      <c r="G635">
        <v>-125691.94056417583</v>
      </c>
      <c r="H635">
        <v>-127692.28531856707</v>
      </c>
      <c r="I635">
        <v>-109560.51796739144</v>
      </c>
    </row>
    <row r="636" spans="3:9">
      <c r="C636">
        <v>-173308.82862403116</v>
      </c>
      <c r="D636">
        <v>-148749.7481484843</v>
      </c>
      <c r="E636">
        <v>-143602.46848451305</v>
      </c>
      <c r="F636">
        <v>-29281.200784764005</v>
      </c>
      <c r="G636">
        <v>-172883.66926927707</v>
      </c>
      <c r="H636">
        <v>-207504.66681577486</v>
      </c>
      <c r="I636">
        <v>-197499.7360508616</v>
      </c>
    </row>
    <row r="637" spans="3:9">
      <c r="C637">
        <v>-129843.18713701818</v>
      </c>
      <c r="D637">
        <v>-156337.47599100694</v>
      </c>
      <c r="E637">
        <v>-127716.18465204834</v>
      </c>
      <c r="F637">
        <v>-35650.130731406491</v>
      </c>
      <c r="G637">
        <v>-163366.31538345481</v>
      </c>
      <c r="H637">
        <v>-165800.45055614779</v>
      </c>
      <c r="I637">
        <v>-168996.15923157139</v>
      </c>
    </row>
    <row r="638" spans="3:9">
      <c r="C638">
        <v>-114115.65815106928</v>
      </c>
      <c r="D638">
        <v>-100745.11038317543</v>
      </c>
      <c r="E638">
        <v>-94067.291281021797</v>
      </c>
      <c r="F638">
        <v>-1737.5755812078933</v>
      </c>
      <c r="G638">
        <v>-95804.866862229683</v>
      </c>
      <c r="H638">
        <v>-134069.7057211393</v>
      </c>
      <c r="I638">
        <v>-99302.466520722344</v>
      </c>
    </row>
    <row r="639" spans="3:9">
      <c r="C639">
        <v>-124482.04332516728</v>
      </c>
      <c r="D639">
        <v>-112952.39670195011</v>
      </c>
      <c r="E639">
        <v>-111675.55335079835</v>
      </c>
      <c r="F639">
        <v>132.2626917479065</v>
      </c>
      <c r="G639">
        <v>-111543.29065905046</v>
      </c>
      <c r="H639">
        <v>-134780.40986197919</v>
      </c>
      <c r="I639">
        <v>-131922.23208896283</v>
      </c>
    </row>
    <row r="640" spans="3:9">
      <c r="C640">
        <v>-159839.33024325015</v>
      </c>
      <c r="D640">
        <v>-148806.81215959589</v>
      </c>
      <c r="E640">
        <v>-134085.32497953283</v>
      </c>
      <c r="F640">
        <v>-32854.516485439133</v>
      </c>
      <c r="G640">
        <v>-166939.84146497195</v>
      </c>
      <c r="H640">
        <v>-168411.94539132324</v>
      </c>
      <c r="I640">
        <v>-193688.45394825045</v>
      </c>
    </row>
    <row r="641" spans="3:9">
      <c r="C641">
        <v>-150159.19585143524</v>
      </c>
      <c r="D641">
        <v>-130289.84886069362</v>
      </c>
      <c r="E641">
        <v>-101857.25806594857</v>
      </c>
      <c r="F641">
        <v>-39871.621071927992</v>
      </c>
      <c r="G641">
        <v>-141728.87913787656</v>
      </c>
      <c r="H641">
        <v>-159311.68159893475</v>
      </c>
      <c r="I641">
        <v>-153370.68759900786</v>
      </c>
    </row>
    <row r="642" spans="3:9">
      <c r="C642">
        <v>-160560.97172681446</v>
      </c>
      <c r="D642">
        <v>-136783.79018931399</v>
      </c>
      <c r="E642">
        <v>-128472.12218590354</v>
      </c>
      <c r="F642">
        <v>-30110.662296283888</v>
      </c>
      <c r="G642">
        <v>-158582.78448218742</v>
      </c>
      <c r="H642">
        <v>-164294.49499168829</v>
      </c>
      <c r="I642">
        <v>-194958.7906333456</v>
      </c>
    </row>
    <row r="643" spans="3:9">
      <c r="C643">
        <v>-107091.81910726888</v>
      </c>
      <c r="D643">
        <v>-154457.73933443171</v>
      </c>
      <c r="E643">
        <v>-135583.02678050968</v>
      </c>
      <c r="F643">
        <v>-36204.939204175222</v>
      </c>
      <c r="G643">
        <v>-171787.96598468488</v>
      </c>
      <c r="H643">
        <v>-202982.49343726679</v>
      </c>
      <c r="I643">
        <v>-164736.88344355702</v>
      </c>
    </row>
    <row r="644" spans="3:9">
      <c r="C644">
        <v>-165257.09988328416</v>
      </c>
      <c r="D644">
        <v>-126431.64642104603</v>
      </c>
      <c r="E644">
        <v>-137117.77580424669</v>
      </c>
      <c r="F644">
        <v>-18949.577333340982</v>
      </c>
      <c r="G644">
        <v>-156067.35313758766</v>
      </c>
      <c r="H644">
        <v>-172336.54306756036</v>
      </c>
      <c r="I644">
        <v>-191990.4036953935</v>
      </c>
    </row>
    <row r="645" spans="3:9">
      <c r="C645">
        <v>-130787.84502170121</v>
      </c>
      <c r="D645">
        <v>-139232.5861312651</v>
      </c>
      <c r="E645">
        <v>-118432.75440140729</v>
      </c>
      <c r="F645">
        <v>-27391.270765974219</v>
      </c>
      <c r="G645">
        <v>-145824.02516738151</v>
      </c>
      <c r="H645">
        <v>-161753.76877981139</v>
      </c>
      <c r="I645">
        <v>-170784.82085683011</v>
      </c>
    </row>
    <row r="646" spans="3:9">
      <c r="C646">
        <v>-130614.0178333365</v>
      </c>
      <c r="D646">
        <v>-141087.41396378985</v>
      </c>
      <c r="E646">
        <v>-118360.6164912766</v>
      </c>
      <c r="F646">
        <v>-40203.535827746615</v>
      </c>
      <c r="G646">
        <v>-158564.15231902324</v>
      </c>
      <c r="H646">
        <v>-166353.79340770771</v>
      </c>
      <c r="I646">
        <v>-183420.76861915339</v>
      </c>
    </row>
    <row r="647" spans="3:9">
      <c r="C647">
        <v>-109225.36006268974</v>
      </c>
      <c r="D647">
        <v>-96167.88400027508</v>
      </c>
      <c r="E647">
        <v>-76958.283291003434</v>
      </c>
      <c r="F647">
        <v>-9633.3139579051058</v>
      </c>
      <c r="G647">
        <v>-86591.59724890854</v>
      </c>
      <c r="H647">
        <v>-107079.18886828476</v>
      </c>
      <c r="I647">
        <v>-98481.164372540836</v>
      </c>
    </row>
    <row r="648" spans="3:9">
      <c r="C648">
        <v>-103879.10073563589</v>
      </c>
      <c r="D648">
        <v>-121240.38141719633</v>
      </c>
      <c r="E648">
        <v>-129342.28544806858</v>
      </c>
      <c r="F648">
        <v>-11387.206034840945</v>
      </c>
      <c r="G648">
        <v>-140729.49148290954</v>
      </c>
      <c r="H648">
        <v>-156935.11427202343</v>
      </c>
      <c r="I648">
        <v>-149147.94059257873</v>
      </c>
    </row>
    <row r="649" spans="3:9">
      <c r="C649">
        <v>-110990.69846457045</v>
      </c>
      <c r="D649">
        <v>-104591.36157203824</v>
      </c>
      <c r="E649">
        <v>-99123.98800378025</v>
      </c>
      <c r="F649">
        <v>-3669.4097457811868</v>
      </c>
      <c r="G649">
        <v>-102793.39774956145</v>
      </c>
      <c r="H649">
        <v>-129478.30363887563</v>
      </c>
      <c r="I649">
        <v>-98557.091187179525</v>
      </c>
    </row>
    <row r="650" spans="3:9">
      <c r="C650">
        <v>-104221.68354925765</v>
      </c>
      <c r="D650">
        <v>-115443.0073422046</v>
      </c>
      <c r="E650">
        <v>-96245.01701029361</v>
      </c>
      <c r="F650">
        <v>-19037.978791484966</v>
      </c>
      <c r="G650">
        <v>-115282.99580177855</v>
      </c>
      <c r="H650">
        <v>-97965.203293926053</v>
      </c>
      <c r="I650">
        <v>-101771.23072897855</v>
      </c>
    </row>
    <row r="651" spans="3:9">
      <c r="C651">
        <v>-154081.51964563251</v>
      </c>
      <c r="D651">
        <v>-138185.11676137344</v>
      </c>
      <c r="E651">
        <v>-156014.14408109119</v>
      </c>
      <c r="F651">
        <v>-21477.281956406605</v>
      </c>
      <c r="G651">
        <v>-177491.42603749779</v>
      </c>
      <c r="H651">
        <v>-181564.51402974239</v>
      </c>
      <c r="I651">
        <v>-204708.56798484363</v>
      </c>
    </row>
    <row r="652" spans="3:9">
      <c r="C652">
        <v>-140429.48626774905</v>
      </c>
      <c r="D652">
        <v>-137222.70360195849</v>
      </c>
      <c r="E652">
        <v>-101367.93519442291</v>
      </c>
      <c r="F652">
        <v>-45093.681439395259</v>
      </c>
      <c r="G652">
        <v>-146461.61663381819</v>
      </c>
      <c r="H652">
        <v>-146349.29074068961</v>
      </c>
      <c r="I652">
        <v>-133875.53825371282</v>
      </c>
    </row>
    <row r="653" spans="3:9">
      <c r="C653">
        <v>-123196.77430432317</v>
      </c>
      <c r="D653">
        <v>-121502.80736712087</v>
      </c>
      <c r="E653">
        <v>-103182.07162590389</v>
      </c>
      <c r="F653">
        <v>-24232.209679007141</v>
      </c>
      <c r="G653">
        <v>-127414.28130491104</v>
      </c>
      <c r="H653">
        <v>-146935.72420737907</v>
      </c>
      <c r="I653">
        <v>-156945.25635376087</v>
      </c>
    </row>
    <row r="654" spans="3:9">
      <c r="C654">
        <v>-131557.34414032381</v>
      </c>
      <c r="D654">
        <v>-118023.9291081531</v>
      </c>
      <c r="E654">
        <v>-93976.35452729369</v>
      </c>
      <c r="F654">
        <v>-21537.049714584537</v>
      </c>
      <c r="G654">
        <v>-115513.40424187823</v>
      </c>
      <c r="H654">
        <v>-133691.87054505845</v>
      </c>
      <c r="I654">
        <v>-141807.35785058513</v>
      </c>
    </row>
    <row r="655" spans="3:9">
      <c r="C655">
        <v>-140534.36883475658</v>
      </c>
      <c r="D655">
        <v>-156303.17783375146</v>
      </c>
      <c r="E655">
        <v>-133605.23510432732</v>
      </c>
      <c r="F655">
        <v>-25710.888512192123</v>
      </c>
      <c r="G655">
        <v>-159316.12361651944</v>
      </c>
      <c r="H655">
        <v>-194441.63972964796</v>
      </c>
      <c r="I655">
        <v>-180035.97825973493</v>
      </c>
    </row>
    <row r="656" spans="3:9">
      <c r="C656">
        <v>-135261.2615716781</v>
      </c>
      <c r="D656">
        <v>-123976.4726824532</v>
      </c>
      <c r="E656">
        <v>-115533.00290739452</v>
      </c>
      <c r="F656">
        <v>-20722.414907222832</v>
      </c>
      <c r="G656">
        <v>-136255.41781461737</v>
      </c>
      <c r="H656">
        <v>-164033.22121744865</v>
      </c>
      <c r="I656">
        <v>-162117.43183964782</v>
      </c>
    </row>
    <row r="657" spans="3:9">
      <c r="C657">
        <v>-105594.67849452113</v>
      </c>
      <c r="D657">
        <v>-117752.70790205411</v>
      </c>
      <c r="E657">
        <v>-86097.446570104526</v>
      </c>
      <c r="F657">
        <v>-20449.942072406979</v>
      </c>
      <c r="G657">
        <v>-106547.38864251151</v>
      </c>
      <c r="H657">
        <v>-124690.19296036678</v>
      </c>
      <c r="I657">
        <v>-87580.139908000769</v>
      </c>
    </row>
    <row r="658" spans="3:9">
      <c r="C658">
        <v>-96706.595402718696</v>
      </c>
      <c r="D658">
        <v>-84748.571021711599</v>
      </c>
      <c r="E658">
        <v>-31708.948477271799</v>
      </c>
      <c r="F658">
        <v>-12712.28672757196</v>
      </c>
      <c r="G658">
        <v>-44421.235204843746</v>
      </c>
      <c r="H658">
        <v>-78627.215772930242</v>
      </c>
      <c r="I658">
        <v>-21943.607079935289</v>
      </c>
    </row>
    <row r="659" spans="3:9">
      <c r="C659">
        <v>-105666.70408243906</v>
      </c>
      <c r="D659">
        <v>-111167.25936058928</v>
      </c>
      <c r="E659">
        <v>-93167.710391862274</v>
      </c>
      <c r="F659">
        <v>-20965.831745031883</v>
      </c>
      <c r="G659">
        <v>-114133.54213689415</v>
      </c>
      <c r="H659">
        <v>-85974.563776166091</v>
      </c>
      <c r="I659">
        <v>-96933.720786773047</v>
      </c>
    </row>
    <row r="660" spans="3:9">
      <c r="C660">
        <v>-104740.61310167976</v>
      </c>
      <c r="D660">
        <v>-131039.11127515457</v>
      </c>
      <c r="E660">
        <v>-126973.67014154649</v>
      </c>
      <c r="F660">
        <v>-2386.8635446220578</v>
      </c>
      <c r="G660">
        <v>-129360.53368616855</v>
      </c>
      <c r="H660">
        <v>-149198.04905200523</v>
      </c>
      <c r="I660">
        <v>-149430.01149140816</v>
      </c>
    </row>
    <row r="661" spans="3:9">
      <c r="C661">
        <v>-136367.20278464517</v>
      </c>
      <c r="D661">
        <v>-127434.77062461984</v>
      </c>
      <c r="E661">
        <v>-117643.10339434438</v>
      </c>
      <c r="F661">
        <v>-24564.573146432725</v>
      </c>
      <c r="G661">
        <v>-142207.67654077712</v>
      </c>
      <c r="H661">
        <v>-165755.65583347794</v>
      </c>
      <c r="I661">
        <v>-187873.86064046627</v>
      </c>
    </row>
    <row r="662" spans="3:9">
      <c r="C662">
        <v>-160811.14816903835</v>
      </c>
      <c r="D662">
        <v>-133954.84215951848</v>
      </c>
      <c r="E662">
        <v>-127393.73295636772</v>
      </c>
      <c r="F662">
        <v>-19097.025932698038</v>
      </c>
      <c r="G662">
        <v>-146490.75888906576</v>
      </c>
      <c r="H662">
        <v>-168719.59358697812</v>
      </c>
      <c r="I662">
        <v>-169133.52581220996</v>
      </c>
    </row>
    <row r="663" spans="3:9">
      <c r="C663">
        <v>-112783.99536579249</v>
      </c>
      <c r="D663">
        <v>-121967.46756338407</v>
      </c>
      <c r="E663">
        <v>-119529.83378024993</v>
      </c>
      <c r="F663">
        <v>-10872.657382220337</v>
      </c>
      <c r="G663">
        <v>-130402.49116247025</v>
      </c>
      <c r="H663">
        <v>-155288.85533907305</v>
      </c>
      <c r="I663">
        <v>-159750.32186661061</v>
      </c>
    </row>
    <row r="664" spans="3:9">
      <c r="C664">
        <v>-108460.79385339531</v>
      </c>
      <c r="D664">
        <v>-126802.75117296474</v>
      </c>
      <c r="E664">
        <v>-127304.38767332232</v>
      </c>
      <c r="F664">
        <v>-27051.060731026126</v>
      </c>
      <c r="G664">
        <v>-154355.44840434846</v>
      </c>
      <c r="H664">
        <v>-162465.08508620865</v>
      </c>
      <c r="I664">
        <v>-158798.50450862217</v>
      </c>
    </row>
    <row r="665" spans="3:9">
      <c r="C665">
        <v>-92516.53452828154</v>
      </c>
      <c r="D665">
        <v>-63513.522840314341</v>
      </c>
      <c r="E665">
        <v>-42314.657822066132</v>
      </c>
      <c r="F665">
        <v>8015.2371278055289</v>
      </c>
      <c r="G665">
        <v>-34299.420694260625</v>
      </c>
      <c r="H665">
        <v>-37211.468586541072</v>
      </c>
      <c r="I665">
        <v>9191.2008980380488</v>
      </c>
    </row>
    <row r="666" spans="3:9">
      <c r="C666">
        <v>-121468.52427683907</v>
      </c>
      <c r="D666">
        <v>-133344.19156332652</v>
      </c>
      <c r="E666">
        <v>-118327.69255213416</v>
      </c>
      <c r="F666">
        <v>-28716.243685703608</v>
      </c>
      <c r="G666">
        <v>-147043.93623783777</v>
      </c>
      <c r="H666">
        <v>-186040.02919091319</v>
      </c>
      <c r="I666">
        <v>-143670.1421530938</v>
      </c>
    </row>
    <row r="667" spans="3:9">
      <c r="C667">
        <v>-130584.87469260924</v>
      </c>
      <c r="D667">
        <v>-142967.56467358454</v>
      </c>
      <c r="E667">
        <v>-117547.36215670564</v>
      </c>
      <c r="F667">
        <v>-31917.371705929669</v>
      </c>
      <c r="G667">
        <v>-149464.7338626353</v>
      </c>
      <c r="H667">
        <v>-144070.63924900172</v>
      </c>
      <c r="I667">
        <v>-127874.6467751225</v>
      </c>
    </row>
    <row r="668" spans="3:9">
      <c r="C668">
        <v>-143585.42152065941</v>
      </c>
      <c r="D668">
        <v>-128398.77640487946</v>
      </c>
      <c r="E668">
        <v>-94700.3491806362</v>
      </c>
      <c r="F668">
        <v>-37298.164003590573</v>
      </c>
      <c r="G668">
        <v>-131998.51318422676</v>
      </c>
      <c r="H668">
        <v>-115726.9886612854</v>
      </c>
      <c r="I668">
        <v>-155036.21755262991</v>
      </c>
    </row>
    <row r="669" spans="3:9">
      <c r="C669">
        <v>-134647.53599012439</v>
      </c>
      <c r="D669">
        <v>-154258.78339519299</v>
      </c>
      <c r="E669">
        <v>-168258.43247838508</v>
      </c>
      <c r="F669">
        <v>-38891.213577126226</v>
      </c>
      <c r="G669">
        <v>-207149.64605551132</v>
      </c>
      <c r="H669">
        <v>-197595.68663874251</v>
      </c>
      <c r="I669">
        <v>-226011.79444582164</v>
      </c>
    </row>
    <row r="670" spans="3:9">
      <c r="C670">
        <v>-93726.671730399103</v>
      </c>
      <c r="D670">
        <v>-90148.182786389443</v>
      </c>
      <c r="E670">
        <v>-59636.491920668632</v>
      </c>
      <c r="F670">
        <v>-9496.8705930699289</v>
      </c>
      <c r="G670">
        <v>-69133.362513738568</v>
      </c>
      <c r="H670">
        <v>-91361.800263180325</v>
      </c>
      <c r="I670">
        <v>-69132.664010828157</v>
      </c>
    </row>
    <row r="671" spans="3:9">
      <c r="C671">
        <v>-137108.203440907</v>
      </c>
      <c r="D671">
        <v>-138568.65732866048</v>
      </c>
      <c r="E671">
        <v>-133298.21560911374</v>
      </c>
      <c r="F671">
        <v>-32405.375875619349</v>
      </c>
      <c r="G671">
        <v>-165703.59148473307</v>
      </c>
      <c r="H671">
        <v>-174924.11669001734</v>
      </c>
      <c r="I671">
        <v>-190481.72979461373</v>
      </c>
    </row>
    <row r="672" spans="3:9">
      <c r="C672">
        <v>-129171.44783991341</v>
      </c>
      <c r="D672">
        <v>-158564.26171096781</v>
      </c>
      <c r="E672">
        <v>-120716.87121821984</v>
      </c>
      <c r="F672">
        <v>-24052.022878542935</v>
      </c>
      <c r="G672">
        <v>-144768.89409676279</v>
      </c>
      <c r="H672">
        <v>-208041.93461370713</v>
      </c>
      <c r="I672">
        <v>-169206.26144756586</v>
      </c>
    </row>
    <row r="673" spans="3:9">
      <c r="C673">
        <v>-135603.89042681371</v>
      </c>
      <c r="D673">
        <v>-141398.73540523529</v>
      </c>
      <c r="E673">
        <v>-135316.0210295</v>
      </c>
      <c r="F673">
        <v>-13452.431564321345</v>
      </c>
      <c r="G673">
        <v>-148768.45259382133</v>
      </c>
      <c r="H673">
        <v>-184624.95373477158</v>
      </c>
      <c r="I673">
        <v>-183357.55231914693</v>
      </c>
    </row>
    <row r="674" spans="3:9">
      <c r="C674">
        <v>-96223.74419505136</v>
      </c>
      <c r="D674">
        <v>-98493.022815367614</v>
      </c>
      <c r="E674">
        <v>-77360.841658199075</v>
      </c>
      <c r="F674">
        <v>-28673.672923801307</v>
      </c>
      <c r="G674">
        <v>-106034.51458200038</v>
      </c>
      <c r="H674">
        <v>-94473.21055708616</v>
      </c>
      <c r="I674">
        <v>-97245.679165178401</v>
      </c>
    </row>
    <row r="675" spans="3:9">
      <c r="C675">
        <v>-139849.51979689038</v>
      </c>
      <c r="D675">
        <v>-152569.46078703468</v>
      </c>
      <c r="E675">
        <v>-135775.04461246764</v>
      </c>
      <c r="F675">
        <v>-34611.345947044931</v>
      </c>
      <c r="G675">
        <v>-170386.39055951257</v>
      </c>
      <c r="H675">
        <v>-183877.39580645057</v>
      </c>
      <c r="I675">
        <v>-173003.74568390334</v>
      </c>
    </row>
    <row r="676" spans="3:9">
      <c r="C676">
        <v>-148940.08545165154</v>
      </c>
      <c r="D676">
        <v>-125483.09371245358</v>
      </c>
      <c r="E676">
        <v>-117494.23709445522</v>
      </c>
      <c r="F676">
        <v>-13849.417740772649</v>
      </c>
      <c r="G676">
        <v>-131343.65483522788</v>
      </c>
      <c r="H676">
        <v>-157330.36635182006</v>
      </c>
      <c r="I676">
        <v>-168532.13496226602</v>
      </c>
    </row>
    <row r="677" spans="3:9">
      <c r="C677">
        <v>-131859.56659183919</v>
      </c>
      <c r="D677">
        <v>-135077.46057161666</v>
      </c>
      <c r="E677">
        <v>-100229.51176453824</v>
      </c>
      <c r="F677">
        <v>-33667.700283891769</v>
      </c>
      <c r="G677">
        <v>-133897.21204843</v>
      </c>
      <c r="H677">
        <v>-130787.83315146323</v>
      </c>
      <c r="I677">
        <v>-136042.07030118391</v>
      </c>
    </row>
    <row r="678" spans="3:9">
      <c r="C678">
        <v>-119489.56612465627</v>
      </c>
      <c r="D678">
        <v>-121680.21063889132</v>
      </c>
      <c r="E678">
        <v>-114504.70541824518</v>
      </c>
      <c r="F678">
        <v>-11061.206883215455</v>
      </c>
      <c r="G678">
        <v>-125565.91230146066</v>
      </c>
      <c r="H678">
        <v>-135380.05609976925</v>
      </c>
      <c r="I678">
        <v>-121132.53018142021</v>
      </c>
    </row>
    <row r="679" spans="3:9">
      <c r="C679">
        <v>-134372.64553707882</v>
      </c>
      <c r="D679">
        <v>-115000.65066399878</v>
      </c>
      <c r="E679">
        <v>-105972.52425697619</v>
      </c>
      <c r="F679">
        <v>-19869.858500623566</v>
      </c>
      <c r="G679">
        <v>-125842.38275759976</v>
      </c>
      <c r="H679">
        <v>-151094.46750569507</v>
      </c>
      <c r="I679">
        <v>-152787.78265799483</v>
      </c>
    </row>
    <row r="680" spans="3:9">
      <c r="C680">
        <v>-130651.89961206178</v>
      </c>
      <c r="D680">
        <v>-133024.08513631151</v>
      </c>
      <c r="E680">
        <v>-115640.64676292511</v>
      </c>
      <c r="F680">
        <v>-27480.10879261377</v>
      </c>
      <c r="G680">
        <v>-143120.7555555389</v>
      </c>
      <c r="H680">
        <v>-157194.27088744991</v>
      </c>
      <c r="I680">
        <v>-175446.76482379943</v>
      </c>
    </row>
    <row r="681" spans="3:9">
      <c r="C681">
        <v>-131941.78419081797</v>
      </c>
      <c r="D681">
        <v>-107170.45437852107</v>
      </c>
      <c r="E681">
        <v>-86809.146543059847</v>
      </c>
      <c r="F681">
        <v>-22379.311048551117</v>
      </c>
      <c r="G681">
        <v>-109188.45759161096</v>
      </c>
      <c r="H681">
        <v>-108554.85621227669</v>
      </c>
      <c r="I681">
        <v>-127857.69726415082</v>
      </c>
    </row>
    <row r="682" spans="3:9">
      <c r="C682">
        <v>-145052.04386839789</v>
      </c>
      <c r="D682">
        <v>-130134.47567863655</v>
      </c>
      <c r="E682">
        <v>-112736.33996602445</v>
      </c>
      <c r="F682">
        <v>-32852.225137891372</v>
      </c>
      <c r="G682">
        <v>-145588.56510391581</v>
      </c>
      <c r="H682">
        <v>-150556.36753309672</v>
      </c>
      <c r="I682">
        <v>-182887.17153120844</v>
      </c>
    </row>
    <row r="683" spans="3:9">
      <c r="C683">
        <v>-135777.03250257095</v>
      </c>
      <c r="D683">
        <v>-135996.139241328</v>
      </c>
      <c r="E683">
        <v>-126877.50450819105</v>
      </c>
      <c r="F683">
        <v>-16794.416840184538</v>
      </c>
      <c r="G683">
        <v>-143671.92134837559</v>
      </c>
      <c r="H683">
        <v>-139562.9329863129</v>
      </c>
      <c r="I683">
        <v>-183812.85848916922</v>
      </c>
    </row>
    <row r="684" spans="3:9">
      <c r="C684">
        <v>-123646.77878116121</v>
      </c>
      <c r="D684">
        <v>-139209.89295561874</v>
      </c>
      <c r="E684">
        <v>-116232.25384773599</v>
      </c>
      <c r="F684">
        <v>-30963.522461497945</v>
      </c>
      <c r="G684">
        <v>-147195.77630923394</v>
      </c>
      <c r="H684">
        <v>-154560.79827637126</v>
      </c>
      <c r="I684">
        <v>-153877.51121341466</v>
      </c>
    </row>
    <row r="685" spans="3:9">
      <c r="C685">
        <v>-124108.85025034702</v>
      </c>
      <c r="D685">
        <v>-135673.14263087432</v>
      </c>
      <c r="E685">
        <v>-162030.91954401592</v>
      </c>
      <c r="F685">
        <v>-15324.804818902145</v>
      </c>
      <c r="G685">
        <v>-177355.72436291806</v>
      </c>
      <c r="H685">
        <v>-187509.12105437988</v>
      </c>
      <c r="I685">
        <v>-178269.06502319762</v>
      </c>
    </row>
    <row r="686" spans="3:9">
      <c r="C686">
        <v>-125811.10292438409</v>
      </c>
      <c r="D686">
        <v>-135385.55381420464</v>
      </c>
      <c r="E686">
        <v>-109685.05345908146</v>
      </c>
      <c r="F686">
        <v>-32954.978328893761</v>
      </c>
      <c r="G686">
        <v>-142640.03178797523</v>
      </c>
      <c r="H686">
        <v>-133280.40692456919</v>
      </c>
      <c r="I686">
        <v>-146350.7284430741</v>
      </c>
    </row>
    <row r="687" spans="3:9">
      <c r="C687">
        <v>-117630.9743580436</v>
      </c>
      <c r="D687">
        <v>-136898.44661432016</v>
      </c>
      <c r="E687">
        <v>-110843.36062899888</v>
      </c>
      <c r="F687">
        <v>-25086.569124280533</v>
      </c>
      <c r="G687">
        <v>-135929.92975327943</v>
      </c>
      <c r="H687">
        <v>-144778.07781015401</v>
      </c>
      <c r="I687">
        <v>-145600.43942289881</v>
      </c>
    </row>
    <row r="688" spans="3:9">
      <c r="C688">
        <v>-147373.32651762321</v>
      </c>
      <c r="D688">
        <v>-125489.06243800953</v>
      </c>
      <c r="E688">
        <v>-129020.51392362473</v>
      </c>
      <c r="F688">
        <v>-9224.4593886750772</v>
      </c>
      <c r="G688">
        <v>-138244.97331229982</v>
      </c>
      <c r="H688">
        <v>-175744.26910151972</v>
      </c>
      <c r="I688">
        <v>-200200.07894719968</v>
      </c>
    </row>
    <row r="689" spans="3:9">
      <c r="C689">
        <v>-130973.83050516409</v>
      </c>
      <c r="D689">
        <v>-120479.51121457081</v>
      </c>
      <c r="E689">
        <v>-111990.40890360449</v>
      </c>
      <c r="F689">
        <v>-22775.002394042232</v>
      </c>
      <c r="G689">
        <v>-134765.41129764676</v>
      </c>
      <c r="H689">
        <v>-155135.21525114161</v>
      </c>
      <c r="I689">
        <v>-149492.75061056428</v>
      </c>
    </row>
    <row r="690" spans="3:9">
      <c r="C690">
        <v>-117804.73899241981</v>
      </c>
      <c r="D690">
        <v>-129394.26913543581</v>
      </c>
      <c r="E690">
        <v>-111536.98516979499</v>
      </c>
      <c r="F690">
        <v>-19816.434680665327</v>
      </c>
      <c r="G690">
        <v>-131353.41985046031</v>
      </c>
      <c r="H690">
        <v>-131569.87371608353</v>
      </c>
      <c r="I690">
        <v>-138911.90302423542</v>
      </c>
    </row>
    <row r="691" spans="3:9">
      <c r="C691">
        <v>-129506.37259678515</v>
      </c>
      <c r="D691">
        <v>-129885.09489529947</v>
      </c>
      <c r="E691">
        <v>-111814.22489725635</v>
      </c>
      <c r="F691">
        <v>-24802.329677451784</v>
      </c>
      <c r="G691">
        <v>-136616.55457470811</v>
      </c>
      <c r="H691">
        <v>-151747.82202458015</v>
      </c>
      <c r="I691">
        <v>-155389.59117559937</v>
      </c>
    </row>
    <row r="692" spans="3:9">
      <c r="C692">
        <v>-112354.99849542539</v>
      </c>
      <c r="D692">
        <v>-97574.160106327327</v>
      </c>
      <c r="E692">
        <v>-48188.759186156763</v>
      </c>
      <c r="F692">
        <v>-25683.123169175291</v>
      </c>
      <c r="G692">
        <v>-73871.882355332054</v>
      </c>
      <c r="H692">
        <v>-76583.362597161991</v>
      </c>
      <c r="I692">
        <v>-72375.327749005723</v>
      </c>
    </row>
    <row r="693" spans="3:9">
      <c r="C693">
        <v>-110676.33378921098</v>
      </c>
      <c r="D693">
        <v>-96374.172654637776</v>
      </c>
      <c r="E693">
        <v>-78004.507445364085</v>
      </c>
      <c r="F693">
        <v>606.08160848811531</v>
      </c>
      <c r="G693">
        <v>-77398.425836875947</v>
      </c>
      <c r="H693">
        <v>-81549.461159582308</v>
      </c>
      <c r="I693">
        <v>-85666.144680393103</v>
      </c>
    </row>
    <row r="694" spans="3:9">
      <c r="C694">
        <v>-132233.3547347126</v>
      </c>
      <c r="D694">
        <v>-135260.57583409248</v>
      </c>
      <c r="E694">
        <v>-119304.28324709038</v>
      </c>
      <c r="F694">
        <v>-26240.104082614227</v>
      </c>
      <c r="G694">
        <v>-145544.38732970459</v>
      </c>
      <c r="H694">
        <v>-172341.83281003582</v>
      </c>
      <c r="I694">
        <v>-174237.41538509802</v>
      </c>
    </row>
    <row r="695" spans="3:9">
      <c r="C695">
        <v>-103172.61527109424</v>
      </c>
      <c r="D695">
        <v>-110971.88702951452</v>
      </c>
      <c r="E695">
        <v>-91425.110007954921</v>
      </c>
      <c r="F695">
        <v>-20744.129312995505</v>
      </c>
      <c r="G695">
        <v>-112169.23932095042</v>
      </c>
      <c r="H695">
        <v>-111284.1965631918</v>
      </c>
      <c r="I695">
        <v>-78188.74830256062</v>
      </c>
    </row>
    <row r="696" spans="3:9">
      <c r="C696">
        <v>-135693.03713022827</v>
      </c>
      <c r="D696">
        <v>-127782.33487152154</v>
      </c>
      <c r="E696">
        <v>-139410.41209672083</v>
      </c>
      <c r="F696">
        <v>-18935.673922870497</v>
      </c>
      <c r="G696">
        <v>-158346.08601959131</v>
      </c>
      <c r="H696">
        <v>-202252.91379466275</v>
      </c>
      <c r="I696">
        <v>-189554.11391938888</v>
      </c>
    </row>
    <row r="697" spans="3:9">
      <c r="C697">
        <v>-139744.43401697869</v>
      </c>
      <c r="D697">
        <v>-140342.9451315208</v>
      </c>
      <c r="E697">
        <v>-118165.43739636727</v>
      </c>
      <c r="F697">
        <v>-29142.960916330088</v>
      </c>
      <c r="G697">
        <v>-147308.39831269736</v>
      </c>
      <c r="H697">
        <v>-191542.45635573275</v>
      </c>
      <c r="I697">
        <v>-180315.86706376396</v>
      </c>
    </row>
    <row r="698" spans="3:9">
      <c r="C698">
        <v>-153787.32708686107</v>
      </c>
      <c r="D698">
        <v>-132121.49942993186</v>
      </c>
      <c r="E698">
        <v>-124023.2197812557</v>
      </c>
      <c r="F698">
        <v>-20070.959741582948</v>
      </c>
      <c r="G698">
        <v>-144094.17952283868</v>
      </c>
      <c r="H698">
        <v>-159277.4501935257</v>
      </c>
      <c r="I698">
        <v>-172178.0816332206</v>
      </c>
    </row>
    <row r="699" spans="3:9">
      <c r="C699">
        <v>-124524.03684697989</v>
      </c>
      <c r="D699">
        <v>-86399.11883540047</v>
      </c>
      <c r="E699">
        <v>-73421.959758394936</v>
      </c>
      <c r="F699">
        <v>4071.8199987319749</v>
      </c>
      <c r="G699">
        <v>-69350.139759662969</v>
      </c>
      <c r="H699">
        <v>-104367.06513743164</v>
      </c>
      <c r="I699">
        <v>-106118.74686572372</v>
      </c>
    </row>
    <row r="700" spans="3:9">
      <c r="C700">
        <v>-110962.0214892471</v>
      </c>
      <c r="D700">
        <v>-132370.28399278509</v>
      </c>
      <c r="E700">
        <v>-102651.24890354092</v>
      </c>
      <c r="F700">
        <v>-36626.239624715119</v>
      </c>
      <c r="G700">
        <v>-139277.48852825607</v>
      </c>
      <c r="H700">
        <v>-136156.43941418035</v>
      </c>
      <c r="I700">
        <v>-111877.43611329014</v>
      </c>
    </row>
    <row r="701" spans="3:9">
      <c r="C701">
        <v>-142409.38477270197</v>
      </c>
      <c r="D701">
        <v>-120496.60171239157</v>
      </c>
      <c r="E701">
        <v>-122271.11684419967</v>
      </c>
      <c r="F701">
        <v>-16050.542362891729</v>
      </c>
      <c r="G701">
        <v>-138321.6592070914</v>
      </c>
      <c r="H701">
        <v>-145352.06390720053</v>
      </c>
      <c r="I701">
        <v>-149199.06177870679</v>
      </c>
    </row>
    <row r="702" spans="3:9">
      <c r="C702">
        <v>-107126.67714542744</v>
      </c>
      <c r="D702">
        <v>-110349.345146644</v>
      </c>
      <c r="E702">
        <v>-100987.65250004997</v>
      </c>
      <c r="F702">
        <v>-14508.406475572705</v>
      </c>
      <c r="G702">
        <v>-115496.05897562267</v>
      </c>
      <c r="H702">
        <v>-135132.53406693018</v>
      </c>
      <c r="I702">
        <v>-134573.88737141105</v>
      </c>
    </row>
    <row r="703" spans="3:9">
      <c r="C703">
        <v>-112794.39137859829</v>
      </c>
      <c r="D703">
        <v>-115066.85414206069</v>
      </c>
      <c r="E703">
        <v>-93512.895076520348</v>
      </c>
      <c r="F703">
        <v>-17455.553908075082</v>
      </c>
      <c r="G703">
        <v>-110968.44898459542</v>
      </c>
      <c r="H703">
        <v>-111529.44351590658</v>
      </c>
      <c r="I703">
        <v>-97676.932686699176</v>
      </c>
    </row>
    <row r="704" spans="3:9">
      <c r="C704">
        <v>-127951.99228344717</v>
      </c>
      <c r="D704">
        <v>-138602.13903263313</v>
      </c>
      <c r="E704">
        <v>-152613.17744266085</v>
      </c>
      <c r="F704">
        <v>-31299.249032428961</v>
      </c>
      <c r="G704">
        <v>-183912.4264750898</v>
      </c>
      <c r="H704">
        <v>-221007.53892071988</v>
      </c>
      <c r="I704">
        <v>-212944.44739534764</v>
      </c>
    </row>
    <row r="705" spans="3:9">
      <c r="C705">
        <v>-127975.49146245286</v>
      </c>
      <c r="D705">
        <v>-96814.755690197315</v>
      </c>
      <c r="E705">
        <v>-90751.956720484101</v>
      </c>
      <c r="F705">
        <v>1939.8436321383197</v>
      </c>
      <c r="G705">
        <v>-88812.113088345781</v>
      </c>
      <c r="H705">
        <v>-109298.31648386517</v>
      </c>
      <c r="I705">
        <v>-105468.26527062661</v>
      </c>
    </row>
    <row r="706" spans="3:9">
      <c r="C706">
        <v>-98732.036580486092</v>
      </c>
      <c r="D706">
        <v>-118406.64583649681</v>
      </c>
      <c r="E706">
        <v>-87639.938616822823</v>
      </c>
      <c r="F706">
        <v>-26969.972926616076</v>
      </c>
      <c r="G706">
        <v>-114609.9115434389</v>
      </c>
      <c r="H706">
        <v>-123725.16659650908</v>
      </c>
      <c r="I706">
        <v>-114658.19747687857</v>
      </c>
    </row>
    <row r="707" spans="3:9">
      <c r="C707">
        <v>-132382.95441849055</v>
      </c>
      <c r="D707">
        <v>-127458.19538677129</v>
      </c>
      <c r="E707">
        <v>-117521.72551094124</v>
      </c>
      <c r="F707">
        <v>-16353.223181333142</v>
      </c>
      <c r="G707">
        <v>-133874.94869227437</v>
      </c>
      <c r="H707">
        <v>-164194.2044761689</v>
      </c>
      <c r="I707">
        <v>-153698.46701784979</v>
      </c>
    </row>
    <row r="708" spans="3:9">
      <c r="C708">
        <v>-119068.98786771053</v>
      </c>
      <c r="D708">
        <v>-142600.69590600798</v>
      </c>
      <c r="E708">
        <v>-122241.0993047177</v>
      </c>
      <c r="F708">
        <v>-33838.094293013404</v>
      </c>
      <c r="G708">
        <v>-156079.19359773109</v>
      </c>
      <c r="H708">
        <v>-176071.62072726589</v>
      </c>
      <c r="I708">
        <v>-177067.90675791103</v>
      </c>
    </row>
    <row r="709" spans="3:9">
      <c r="C709">
        <v>-124550.46928021275</v>
      </c>
      <c r="D709">
        <v>-146337.81548246695</v>
      </c>
      <c r="E709">
        <v>-112783.50823243921</v>
      </c>
      <c r="F709">
        <v>-33135.126989022399</v>
      </c>
      <c r="G709">
        <v>-145918.63522146165</v>
      </c>
      <c r="H709">
        <v>-141235.07667275419</v>
      </c>
      <c r="I709">
        <v>-141274.85016622243</v>
      </c>
    </row>
    <row r="710" spans="3:9">
      <c r="C710">
        <v>-115976.48783162699</v>
      </c>
      <c r="D710">
        <v>-119257.47002851294</v>
      </c>
      <c r="E710">
        <v>-109881.45009525449</v>
      </c>
      <c r="F710">
        <v>-12994.960639878955</v>
      </c>
      <c r="G710">
        <v>-122876.41073513347</v>
      </c>
      <c r="H710">
        <v>-152317.29515590865</v>
      </c>
      <c r="I710">
        <v>-138961.91844072851</v>
      </c>
    </row>
    <row r="711" spans="3:9">
      <c r="C711">
        <v>-118679.71467135778</v>
      </c>
      <c r="D711">
        <v>-144267.0318338353</v>
      </c>
      <c r="E711">
        <v>-129453.8784116462</v>
      </c>
      <c r="F711">
        <v>-26482.800757284236</v>
      </c>
      <c r="G711">
        <v>-155936.67916893045</v>
      </c>
      <c r="H711">
        <v>-154566.63145547727</v>
      </c>
      <c r="I711">
        <v>-149574.57409904417</v>
      </c>
    </row>
    <row r="712" spans="3:9">
      <c r="C712">
        <v>-122006.42363177586</v>
      </c>
      <c r="D712">
        <v>-104984.47251801255</v>
      </c>
      <c r="E712">
        <v>-121136.36254850694</v>
      </c>
      <c r="F712">
        <v>10524.265245751791</v>
      </c>
      <c r="G712">
        <v>-110612.09730275514</v>
      </c>
      <c r="H712">
        <v>-131638.28480941433</v>
      </c>
      <c r="I712">
        <v>-138860.31822932346</v>
      </c>
    </row>
    <row r="713" spans="3:9">
      <c r="C713">
        <v>-138741.22022312725</v>
      </c>
      <c r="D713">
        <v>-115330.31039957484</v>
      </c>
      <c r="E713">
        <v>-121766.1082072295</v>
      </c>
      <c r="F713">
        <v>742.76377474329638</v>
      </c>
      <c r="G713">
        <v>-121023.34443248621</v>
      </c>
      <c r="H713">
        <v>-123127.1367839312</v>
      </c>
      <c r="I713">
        <v>-157058.38851507552</v>
      </c>
    </row>
    <row r="714" spans="3:9">
      <c r="C714">
        <v>-110992.69849038585</v>
      </c>
      <c r="D714">
        <v>-127418.04272930445</v>
      </c>
      <c r="E714">
        <v>-126805.29999316609</v>
      </c>
      <c r="F714">
        <v>-2556.2866585515876</v>
      </c>
      <c r="G714">
        <v>-129361.58665171769</v>
      </c>
      <c r="H714">
        <v>-126332.21528117027</v>
      </c>
      <c r="I714">
        <v>-134682.51841354804</v>
      </c>
    </row>
    <row r="715" spans="3:9">
      <c r="C715">
        <v>-110520.84819646907</v>
      </c>
      <c r="D715">
        <v>-126938.3507882382</v>
      </c>
      <c r="E715">
        <v>-144276.5926213144</v>
      </c>
      <c r="F715">
        <v>-16543.751712957768</v>
      </c>
      <c r="G715">
        <v>-160820.34433427217</v>
      </c>
      <c r="H715">
        <v>-198153.36675291308</v>
      </c>
      <c r="I715">
        <v>-186239.68950303167</v>
      </c>
    </row>
    <row r="716" spans="3:9">
      <c r="C716">
        <v>-144796.10115779215</v>
      </c>
      <c r="D716">
        <v>-144134.59803854019</v>
      </c>
      <c r="E716">
        <v>-121753.47042670315</v>
      </c>
      <c r="F716">
        <v>-39924.799972694571</v>
      </c>
      <c r="G716">
        <v>-161678.2703993977</v>
      </c>
      <c r="H716">
        <v>-153285.08001644476</v>
      </c>
      <c r="I716">
        <v>-192722.13469811145</v>
      </c>
    </row>
    <row r="717" spans="3:9">
      <c r="C717">
        <v>-111488.60790526413</v>
      </c>
      <c r="D717">
        <v>-117218.9396697859</v>
      </c>
      <c r="E717">
        <v>-97699.778080760268</v>
      </c>
      <c r="F717">
        <v>-18046.677479426497</v>
      </c>
      <c r="G717">
        <v>-115746.45556018675</v>
      </c>
      <c r="H717">
        <v>-169314.5065548073</v>
      </c>
      <c r="I717">
        <v>-145947.25571423359</v>
      </c>
    </row>
    <row r="718" spans="3:9">
      <c r="C718">
        <v>-135713.30888353678</v>
      </c>
      <c r="D718">
        <v>-131625.72454822733</v>
      </c>
      <c r="E718">
        <v>-122413.95732849944</v>
      </c>
      <c r="F718">
        <v>-19638.037765522236</v>
      </c>
      <c r="G718">
        <v>-142051.99509402167</v>
      </c>
      <c r="H718">
        <v>-156599.49577263391</v>
      </c>
      <c r="I718">
        <v>-176530.17743959598</v>
      </c>
    </row>
    <row r="719" spans="3:9">
      <c r="C719">
        <v>-140666.24950790947</v>
      </c>
      <c r="D719">
        <v>-114670.78919959557</v>
      </c>
      <c r="E719">
        <v>-112307.25991095297</v>
      </c>
      <c r="F719">
        <v>-6404.5529578935266</v>
      </c>
      <c r="G719">
        <v>-118711.81286884651</v>
      </c>
      <c r="H719">
        <v>-137879.87561116501</v>
      </c>
      <c r="I719">
        <v>-152179.81275281217</v>
      </c>
    </row>
    <row r="720" spans="3:9">
      <c r="C720">
        <v>-119899.16915820642</v>
      </c>
      <c r="D720">
        <v>-122390.48445087309</v>
      </c>
      <c r="E720">
        <v>-102166.85190612996</v>
      </c>
      <c r="F720">
        <v>-15376.129226840618</v>
      </c>
      <c r="G720">
        <v>-117542.98113297057</v>
      </c>
      <c r="H720">
        <v>-135698.31483731311</v>
      </c>
      <c r="I720">
        <v>-131292.38413517005</v>
      </c>
    </row>
    <row r="721" spans="3:9">
      <c r="C721">
        <v>-110873.2589014157</v>
      </c>
      <c r="D721">
        <v>-127100.73050582336</v>
      </c>
      <c r="E721">
        <v>-112030.66266807527</v>
      </c>
      <c r="F721">
        <v>-19394.249106954001</v>
      </c>
      <c r="G721">
        <v>-131424.91177502926</v>
      </c>
      <c r="H721">
        <v>-169530.00058118466</v>
      </c>
      <c r="I721">
        <v>-141138.57637700249</v>
      </c>
    </row>
    <row r="722" spans="3:9">
      <c r="C722">
        <v>-125391.90352925446</v>
      </c>
      <c r="D722">
        <v>-114509.79287951213</v>
      </c>
      <c r="E722">
        <v>-87024.029832738146</v>
      </c>
      <c r="F722">
        <v>-29911.717959184371</v>
      </c>
      <c r="G722">
        <v>-116935.74779192252</v>
      </c>
      <c r="H722">
        <v>-117036.40019682798</v>
      </c>
      <c r="I722">
        <v>-114934.10818536565</v>
      </c>
    </row>
    <row r="723" spans="3:9">
      <c r="C723">
        <v>-116612.3032140572</v>
      </c>
      <c r="D723">
        <v>-108918.92139522213</v>
      </c>
      <c r="E723">
        <v>-92745.13092206615</v>
      </c>
      <c r="F723">
        <v>-21092.722134679312</v>
      </c>
      <c r="G723">
        <v>-113837.85305674543</v>
      </c>
      <c r="H723">
        <v>-157995.449821911</v>
      </c>
      <c r="I723">
        <v>-126726.20305229179</v>
      </c>
    </row>
    <row r="724" spans="3:9">
      <c r="C724">
        <v>-120755.08215342977</v>
      </c>
      <c r="D724">
        <v>-129289.55625766309</v>
      </c>
      <c r="E724">
        <v>-112253.89131819873</v>
      </c>
      <c r="F724">
        <v>-12001.50606119461</v>
      </c>
      <c r="G724">
        <v>-124255.39737939333</v>
      </c>
      <c r="H724">
        <v>-155790.13095050992</v>
      </c>
      <c r="I724">
        <v>-136639.87498863699</v>
      </c>
    </row>
    <row r="725" spans="3:9">
      <c r="C725">
        <v>-102173.10898979947</v>
      </c>
      <c r="D725">
        <v>-110404.65822370346</v>
      </c>
      <c r="E725">
        <v>-89096.197388673783</v>
      </c>
      <c r="F725">
        <v>-18654.293892462163</v>
      </c>
      <c r="G725">
        <v>-107750.49128113595</v>
      </c>
      <c r="H725">
        <v>-127937.17703649333</v>
      </c>
      <c r="I725">
        <v>-97051.801511779486</v>
      </c>
    </row>
    <row r="726" spans="3:9">
      <c r="C726">
        <v>-99174.650536577858</v>
      </c>
      <c r="D726">
        <v>-102162.64200211175</v>
      </c>
      <c r="E726">
        <v>-72806.343321863606</v>
      </c>
      <c r="F726">
        <v>-12631.598394419536</v>
      </c>
      <c r="G726">
        <v>-85437.941716283152</v>
      </c>
      <c r="H726">
        <v>-102987.84651091241</v>
      </c>
      <c r="I726">
        <v>-63689.101646127965</v>
      </c>
    </row>
    <row r="727" spans="3:9">
      <c r="C727">
        <v>-123814.36830874819</v>
      </c>
      <c r="D727">
        <v>-119720.11594222306</v>
      </c>
      <c r="E727">
        <v>-85976.342607121915</v>
      </c>
      <c r="F727">
        <v>-39060.054232851326</v>
      </c>
      <c r="G727">
        <v>-125036.39683997325</v>
      </c>
      <c r="H727">
        <v>-127387.83869537069</v>
      </c>
      <c r="I727">
        <v>-131536.23861401202</v>
      </c>
    </row>
    <row r="728" spans="3:9">
      <c r="C728">
        <v>-106342.30299502712</v>
      </c>
      <c r="D728">
        <v>-109953.6410841668</v>
      </c>
      <c r="E728">
        <v>-88897.228298428934</v>
      </c>
      <c r="F728">
        <v>-4055.756104685719</v>
      </c>
      <c r="G728">
        <v>-92952.984403114679</v>
      </c>
      <c r="H728">
        <v>-123661.97862716787</v>
      </c>
      <c r="I728">
        <v>-110157.78294842265</v>
      </c>
    </row>
    <row r="729" spans="3:9">
      <c r="C729">
        <v>-146919.9122749255</v>
      </c>
      <c r="D729">
        <v>-121390.7940783223</v>
      </c>
      <c r="E729">
        <v>-107275.7667351102</v>
      </c>
      <c r="F729">
        <v>-29542.284574503119</v>
      </c>
      <c r="G729">
        <v>-136818.05130961334</v>
      </c>
      <c r="H729">
        <v>-156892.77855569261</v>
      </c>
      <c r="I729">
        <v>-165470.43507436797</v>
      </c>
    </row>
    <row r="730" spans="3:9">
      <c r="C730">
        <v>-116563.39220191655</v>
      </c>
      <c r="D730">
        <v>-121247.99077698038</v>
      </c>
      <c r="E730">
        <v>-94813.074546330783</v>
      </c>
      <c r="F730">
        <v>-30973.283375091509</v>
      </c>
      <c r="G730">
        <v>-125786.3579214223</v>
      </c>
      <c r="H730">
        <v>-115822.64741749817</v>
      </c>
      <c r="I730">
        <v>-99762.019591981894</v>
      </c>
    </row>
    <row r="731" spans="3:9">
      <c r="C731">
        <v>-142051.42337047684</v>
      </c>
      <c r="D731">
        <v>-170888.71055631118</v>
      </c>
      <c r="E731">
        <v>-132728.92872617257</v>
      </c>
      <c r="F731">
        <v>-40794.139352415936</v>
      </c>
      <c r="G731">
        <v>-173523.06807858852</v>
      </c>
      <c r="H731">
        <v>-204123.60143493715</v>
      </c>
      <c r="I731">
        <v>-188931.17059128173</v>
      </c>
    </row>
    <row r="732" spans="3:9">
      <c r="C732">
        <v>-127147.59367340978</v>
      </c>
      <c r="D732">
        <v>-113433.65111539958</v>
      </c>
      <c r="E732">
        <v>-102148.218573901</v>
      </c>
      <c r="F732">
        <v>-16986.93569211003</v>
      </c>
      <c r="G732">
        <v>-119135.15426601104</v>
      </c>
      <c r="H732">
        <v>-135033.88318809951</v>
      </c>
      <c r="I732">
        <v>-124954.94607122891</v>
      </c>
    </row>
    <row r="733" spans="3:9">
      <c r="C733">
        <v>-139146.95065141749</v>
      </c>
      <c r="D733">
        <v>-118741.45777729416</v>
      </c>
      <c r="E733">
        <v>-112034.61683272631</v>
      </c>
      <c r="F733">
        <v>-11360.299477133514</v>
      </c>
      <c r="G733">
        <v>-123394.91630985982</v>
      </c>
      <c r="H733">
        <v>-155152.22333506466</v>
      </c>
      <c r="I733">
        <v>-152363.63251873566</v>
      </c>
    </row>
    <row r="734" spans="3:9">
      <c r="C734">
        <v>-140069.49168151137</v>
      </c>
      <c r="D734">
        <v>-133628.03020470086</v>
      </c>
      <c r="E734">
        <v>-124888.40630587463</v>
      </c>
      <c r="F734">
        <v>-5839.682277050706</v>
      </c>
      <c r="G734">
        <v>-130728.08858292532</v>
      </c>
      <c r="H734">
        <v>-172314.31066383666</v>
      </c>
      <c r="I734">
        <v>-168433.06652922014</v>
      </c>
    </row>
    <row r="735" spans="3:9">
      <c r="C735">
        <v>-138095.95686463633</v>
      </c>
      <c r="D735">
        <v>-124399.61406568074</v>
      </c>
      <c r="E735">
        <v>-109819.38718817144</v>
      </c>
      <c r="F735">
        <v>-34481.062020256977</v>
      </c>
      <c r="G735">
        <v>-144300.44920842844</v>
      </c>
      <c r="H735">
        <v>-141224.23626554094</v>
      </c>
      <c r="I735">
        <v>-171327.5288490965</v>
      </c>
    </row>
    <row r="736" spans="3:9">
      <c r="C736">
        <v>-139897.08121855662</v>
      </c>
      <c r="D736">
        <v>-134027.12538383488</v>
      </c>
      <c r="E736">
        <v>-115300.47193957958</v>
      </c>
      <c r="F736">
        <v>-30630.99656133508</v>
      </c>
      <c r="G736">
        <v>-145931.46850091466</v>
      </c>
      <c r="H736">
        <v>-134511.48245685117</v>
      </c>
      <c r="I736">
        <v>-151971.59840413643</v>
      </c>
    </row>
    <row r="737" spans="3:9">
      <c r="C737">
        <v>-125824.88531678315</v>
      </c>
      <c r="D737">
        <v>-112158.42463043553</v>
      </c>
      <c r="E737">
        <v>-101420.59721800094</v>
      </c>
      <c r="F737">
        <v>-23784.600725123528</v>
      </c>
      <c r="G737">
        <v>-125205.19794312447</v>
      </c>
      <c r="H737">
        <v>-156161.42978949752</v>
      </c>
      <c r="I737">
        <v>-154322.84583564079</v>
      </c>
    </row>
    <row r="738" spans="3:9">
      <c r="C738">
        <v>-107258.55827878238</v>
      </c>
      <c r="D738">
        <v>-106859.62352875975</v>
      </c>
      <c r="E738">
        <v>-94014.658382528069</v>
      </c>
      <c r="F738">
        <v>-10047.295326456944</v>
      </c>
      <c r="G738">
        <v>-104061.95370898502</v>
      </c>
      <c r="H738">
        <v>-133644.45826745639</v>
      </c>
      <c r="I738">
        <v>-104661.9538855697</v>
      </c>
    </row>
    <row r="739" spans="3:9">
      <c r="C739">
        <v>-104320.95748217827</v>
      </c>
      <c r="D739">
        <v>-124821.76638443183</v>
      </c>
      <c r="E739">
        <v>-119997.89030658241</v>
      </c>
      <c r="F739">
        <v>-12910.061823613418</v>
      </c>
      <c r="G739">
        <v>-132907.9521301958</v>
      </c>
      <c r="H739">
        <v>-157157.77213796816</v>
      </c>
      <c r="I739">
        <v>-158783.81829073222</v>
      </c>
    </row>
    <row r="740" spans="3:9">
      <c r="C740">
        <v>-125407.29338088076</v>
      </c>
      <c r="D740">
        <v>-140213.92273930667</v>
      </c>
      <c r="E740">
        <v>-125851.40550355546</v>
      </c>
      <c r="F740">
        <v>-28153.971499503525</v>
      </c>
      <c r="G740">
        <v>-154005.37700305899</v>
      </c>
      <c r="H740">
        <v>-180908.87273911957</v>
      </c>
      <c r="I740">
        <v>-174979.00154913758</v>
      </c>
    </row>
    <row r="741" spans="3:9">
      <c r="C741">
        <v>-138022.49510340506</v>
      </c>
      <c r="D741">
        <v>-138789.47414559778</v>
      </c>
      <c r="E741">
        <v>-124830.67610835616</v>
      </c>
      <c r="F741">
        <v>-21821.732767053792</v>
      </c>
      <c r="G741">
        <v>-146652.40887540995</v>
      </c>
      <c r="H741">
        <v>-172818.33008736727</v>
      </c>
      <c r="I741">
        <v>-176774.61333146031</v>
      </c>
    </row>
    <row r="742" spans="3:9">
      <c r="C742">
        <v>-121052.29933546095</v>
      </c>
      <c r="D742">
        <v>-100040.20078514906</v>
      </c>
      <c r="E742">
        <v>-85929.60356760383</v>
      </c>
      <c r="F742">
        <v>-403.1313204878752</v>
      </c>
      <c r="G742">
        <v>-86332.734888091698</v>
      </c>
      <c r="H742">
        <v>-118181.98977120778</v>
      </c>
      <c r="I742">
        <v>-116754.37987754634</v>
      </c>
    </row>
    <row r="743" spans="3:9">
      <c r="C743">
        <v>-120940.2670756538</v>
      </c>
      <c r="D743">
        <v>-130004.34878009676</v>
      </c>
      <c r="E743">
        <v>-122924.73492896203</v>
      </c>
      <c r="F743">
        <v>-24921.437291519833</v>
      </c>
      <c r="G743">
        <v>-147846.17222048185</v>
      </c>
      <c r="H743">
        <v>-173005.13056848419</v>
      </c>
      <c r="I743">
        <v>-151163.22712238919</v>
      </c>
    </row>
    <row r="744" spans="3:9">
      <c r="C744">
        <v>-140641.98902490342</v>
      </c>
      <c r="D744">
        <v>-127963.3167438965</v>
      </c>
      <c r="E744">
        <v>-111238.46775124098</v>
      </c>
      <c r="F744">
        <v>-29058.782163908509</v>
      </c>
      <c r="G744">
        <v>-140297.2499151495</v>
      </c>
      <c r="H744">
        <v>-146471.9081909699</v>
      </c>
      <c r="I744">
        <v>-164949.71102484193</v>
      </c>
    </row>
    <row r="745" spans="3:9">
      <c r="C745">
        <v>-125057.43958809671</v>
      </c>
      <c r="D745">
        <v>-134307.50360036641</v>
      </c>
      <c r="E745">
        <v>-134731.15871693197</v>
      </c>
      <c r="F745">
        <v>-14357.547232893292</v>
      </c>
      <c r="G745">
        <v>-149088.70594982526</v>
      </c>
      <c r="H745">
        <v>-175921.34389230714</v>
      </c>
      <c r="I745">
        <v>-182551.46489674816</v>
      </c>
    </row>
    <row r="746" spans="3:9">
      <c r="C746">
        <v>-130132.08454733218</v>
      </c>
      <c r="D746">
        <v>-146863.92083245795</v>
      </c>
      <c r="E746">
        <v>-133715.01390233595</v>
      </c>
      <c r="F746">
        <v>-34405.123682729944</v>
      </c>
      <c r="G746">
        <v>-168120.13758506591</v>
      </c>
      <c r="H746">
        <v>-191306.93954695435</v>
      </c>
      <c r="I746">
        <v>-192933.95836140343</v>
      </c>
    </row>
    <row r="747" spans="3:9">
      <c r="C747">
        <v>-134098.60641115109</v>
      </c>
      <c r="D747">
        <v>-121799.19321294418</v>
      </c>
      <c r="E747">
        <v>-106087.26158083501</v>
      </c>
      <c r="F747">
        <v>-7788.7236383793424</v>
      </c>
      <c r="G747">
        <v>-113875.98521921434</v>
      </c>
      <c r="H747">
        <v>-141002.73666906357</v>
      </c>
      <c r="I747">
        <v>-136683.01901082043</v>
      </c>
    </row>
    <row r="748" spans="3:9">
      <c r="C748">
        <v>-119344.32760723293</v>
      </c>
      <c r="D748">
        <v>-107021.77015326677</v>
      </c>
      <c r="E748">
        <v>-98809.895683885319</v>
      </c>
      <c r="F748">
        <v>-11326.320301955073</v>
      </c>
      <c r="G748">
        <v>-110136.21598584039</v>
      </c>
      <c r="H748">
        <v>-141428.16533140058</v>
      </c>
      <c r="I748">
        <v>-115895.51757118222</v>
      </c>
    </row>
    <row r="749" spans="3:9">
      <c r="C749">
        <v>-120831.34363350125</v>
      </c>
      <c r="D749">
        <v>-108349.26951991676</v>
      </c>
      <c r="E749">
        <v>-79493.181384568219</v>
      </c>
      <c r="F749">
        <v>-22963.36235272999</v>
      </c>
      <c r="G749">
        <v>-102456.54373729821</v>
      </c>
      <c r="H749">
        <v>-150903.78808760198</v>
      </c>
      <c r="I749">
        <v>-117876.26743608595</v>
      </c>
    </row>
    <row r="750" spans="3:9">
      <c r="C750">
        <v>-142672.45665584365</v>
      </c>
      <c r="D750">
        <v>-108445.14230535968</v>
      </c>
      <c r="E750">
        <v>-97973.117955233291</v>
      </c>
      <c r="F750">
        <v>-8350.1857902302709</v>
      </c>
      <c r="G750">
        <v>-106323.30374546358</v>
      </c>
      <c r="H750">
        <v>-160719.25124863398</v>
      </c>
      <c r="I750">
        <v>-169662.70803630527</v>
      </c>
    </row>
    <row r="751" spans="3:9">
      <c r="C751">
        <v>-111991.60758247908</v>
      </c>
      <c r="D751">
        <v>-137315.06797245209</v>
      </c>
      <c r="E751">
        <v>-105203.64980883818</v>
      </c>
      <c r="F751">
        <v>-41374.522054650959</v>
      </c>
      <c r="G751">
        <v>-146578.17186348914</v>
      </c>
      <c r="H751">
        <v>-131767.65091640636</v>
      </c>
      <c r="I751">
        <v>-143660.31566853152</v>
      </c>
    </row>
    <row r="752" spans="3:9">
      <c r="C752">
        <v>-141141.60055628585</v>
      </c>
      <c r="D752">
        <v>-106869.9685310184</v>
      </c>
      <c r="E752">
        <v>-109640.72484646892</v>
      </c>
      <c r="F752">
        <v>-8785.3330682805554</v>
      </c>
      <c r="G752">
        <v>-118426.05791474949</v>
      </c>
      <c r="H752">
        <v>-131997.12828065947</v>
      </c>
      <c r="I752">
        <v>-158377.88057709014</v>
      </c>
    </row>
    <row r="753" spans="3:9">
      <c r="C753">
        <v>-138191.89677699463</v>
      </c>
      <c r="D753">
        <v>-150553.35243946794</v>
      </c>
      <c r="E753">
        <v>-133461.77528679915</v>
      </c>
      <c r="F753">
        <v>-39469.419078762425</v>
      </c>
      <c r="G753">
        <v>-172931.19436556156</v>
      </c>
      <c r="H753">
        <v>-180507.97087293828</v>
      </c>
      <c r="I753">
        <v>-207423.272410248</v>
      </c>
    </row>
    <row r="754" spans="3:9">
      <c r="C754">
        <v>-119555.63519537033</v>
      </c>
      <c r="D754">
        <v>-141533.76435967375</v>
      </c>
      <c r="E754">
        <v>-123710.15903679078</v>
      </c>
      <c r="F754">
        <v>-34553.430793115578</v>
      </c>
      <c r="G754">
        <v>-158263.58982990636</v>
      </c>
      <c r="H754">
        <v>-162819.01677268292</v>
      </c>
      <c r="I754">
        <v>-163963.08508709239</v>
      </c>
    </row>
    <row r="755" spans="3:9">
      <c r="C755">
        <v>-147537.577178643</v>
      </c>
      <c r="D755">
        <v>-168005.17161032121</v>
      </c>
      <c r="E755">
        <v>-139097.56825692311</v>
      </c>
      <c r="F755">
        <v>-48096.057029350995</v>
      </c>
      <c r="G755">
        <v>-187193.62528627412</v>
      </c>
      <c r="H755">
        <v>-195692.2723930052</v>
      </c>
      <c r="I755">
        <v>-199666.64916739432</v>
      </c>
    </row>
    <row r="756" spans="3:9">
      <c r="C756">
        <v>-106394.16534175546</v>
      </c>
      <c r="D756">
        <v>-93913.317593000465</v>
      </c>
      <c r="E756">
        <v>-69959.818842495355</v>
      </c>
      <c r="F756">
        <v>-11681.7018586302</v>
      </c>
      <c r="G756">
        <v>-81641.520701125584</v>
      </c>
      <c r="H756">
        <v>-63500.514579987706</v>
      </c>
      <c r="I756">
        <v>-68322.056760788924</v>
      </c>
    </row>
    <row r="757" spans="3:9">
      <c r="C757">
        <v>-130054.68177237634</v>
      </c>
      <c r="D757">
        <v>-163905.4436428927</v>
      </c>
      <c r="E757">
        <v>-132948.13635055855</v>
      </c>
      <c r="F757">
        <v>-40426.934682998428</v>
      </c>
      <c r="G757">
        <v>-173375.07103355697</v>
      </c>
      <c r="H757">
        <v>-187466.12398629254</v>
      </c>
      <c r="I757">
        <v>-191368.76223766603</v>
      </c>
    </row>
    <row r="758" spans="3:9">
      <c r="C758">
        <v>-147576.87564673834</v>
      </c>
      <c r="D758">
        <v>-150183.08999807292</v>
      </c>
      <c r="E758">
        <v>-126843.99193230906</v>
      </c>
      <c r="F758">
        <v>-41663.422692471671</v>
      </c>
      <c r="G758">
        <v>-168507.41462478071</v>
      </c>
      <c r="H758">
        <v>-182591.54607804812</v>
      </c>
      <c r="I758">
        <v>-188921.43767499039</v>
      </c>
    </row>
    <row r="759" spans="3:9">
      <c r="C759">
        <v>-125481.79856238369</v>
      </c>
      <c r="D759">
        <v>-138433.50956006331</v>
      </c>
      <c r="E759">
        <v>-114760.2726592126</v>
      </c>
      <c r="F759">
        <v>-33578.018429674979</v>
      </c>
      <c r="G759">
        <v>-148338.29108888755</v>
      </c>
      <c r="H759">
        <v>-185543.87654006199</v>
      </c>
      <c r="I759">
        <v>-157727.69777460923</v>
      </c>
    </row>
    <row r="760" spans="3:9">
      <c r="C760">
        <v>-141021.24215445289</v>
      </c>
      <c r="D760">
        <v>-137407.39270976518</v>
      </c>
      <c r="E760">
        <v>-131117.34925867867</v>
      </c>
      <c r="F760">
        <v>-29636.402995420161</v>
      </c>
      <c r="G760">
        <v>-160753.75225409883</v>
      </c>
      <c r="H760">
        <v>-156986.72260881661</v>
      </c>
      <c r="I760">
        <v>-158220.74081978592</v>
      </c>
    </row>
    <row r="761" spans="3:9">
      <c r="C761">
        <v>-150012.72126064418</v>
      </c>
      <c r="D761">
        <v>-134106.82286979188</v>
      </c>
      <c r="E761">
        <v>-129347.00130767396</v>
      </c>
      <c r="F761">
        <v>-12067.6049390976</v>
      </c>
      <c r="G761">
        <v>-141414.60624677155</v>
      </c>
      <c r="H761">
        <v>-190269.47537272668</v>
      </c>
      <c r="I761">
        <v>-163438.76955926296</v>
      </c>
    </row>
    <row r="762" spans="3:9">
      <c r="C762">
        <v>-91592.797501893394</v>
      </c>
      <c r="D762">
        <v>-98260.467787557165</v>
      </c>
      <c r="E762">
        <v>-99052.333920635123</v>
      </c>
      <c r="F762">
        <v>2398.7720054198871</v>
      </c>
      <c r="G762">
        <v>-96653.561915215221</v>
      </c>
      <c r="H762">
        <v>-80996.447140210774</v>
      </c>
      <c r="I762">
        <v>-53089.132734771672</v>
      </c>
    </row>
    <row r="763" spans="3:9">
      <c r="C763">
        <v>-123455.80969149794</v>
      </c>
      <c r="D763">
        <v>-124427.02608243425</v>
      </c>
      <c r="E763">
        <v>-105766.25631330319</v>
      </c>
      <c r="F763">
        <v>-26624.774940107909</v>
      </c>
      <c r="G763">
        <v>-132391.03125341109</v>
      </c>
      <c r="H763">
        <v>-155574.63590561849</v>
      </c>
      <c r="I763">
        <v>-146131.87622734101</v>
      </c>
    </row>
    <row r="764" spans="3:9">
      <c r="C764">
        <v>-109727.83854428824</v>
      </c>
      <c r="D764">
        <v>-91453.604797701089</v>
      </c>
      <c r="E764">
        <v>-72114.304650855629</v>
      </c>
      <c r="F764">
        <v>-6180.9182752116685</v>
      </c>
      <c r="G764">
        <v>-78295.222926067305</v>
      </c>
      <c r="H764">
        <v>-110073.49145838746</v>
      </c>
      <c r="I764">
        <v>-108469.09513503106</v>
      </c>
    </row>
    <row r="765" spans="3:9">
      <c r="C765">
        <v>-129723.8692610187</v>
      </c>
      <c r="D765">
        <v>-118840.28005153846</v>
      </c>
      <c r="E765">
        <v>-122784.78444418157</v>
      </c>
      <c r="F765">
        <v>-2464.4600002911102</v>
      </c>
      <c r="G765">
        <v>-125249.24444447269</v>
      </c>
      <c r="H765">
        <v>-113163.8432240767</v>
      </c>
      <c r="I765">
        <v>-137337.14235152933</v>
      </c>
    </row>
    <row r="766" spans="3:9">
      <c r="C766">
        <v>-114769.90171977175</v>
      </c>
      <c r="D766">
        <v>-148531.76237347606</v>
      </c>
      <c r="E766">
        <v>-109299.39913502039</v>
      </c>
      <c r="F766">
        <v>-53463.054397190514</v>
      </c>
      <c r="G766">
        <v>-162762.4535322109</v>
      </c>
      <c r="H766">
        <v>-156101.7866133682</v>
      </c>
      <c r="I766">
        <v>-138191.07429625484</v>
      </c>
    </row>
    <row r="767" spans="3:9">
      <c r="C767">
        <v>-105536.06632747884</v>
      </c>
      <c r="D767">
        <v>-116381.5278811001</v>
      </c>
      <c r="E767">
        <v>-99341.501714918195</v>
      </c>
      <c r="F767">
        <v>-19471.380897692634</v>
      </c>
      <c r="G767">
        <v>-118812.88261261085</v>
      </c>
      <c r="H767">
        <v>-112493.17067528534</v>
      </c>
      <c r="I767">
        <v>-120199.48751753576</v>
      </c>
    </row>
    <row r="768" spans="3:9">
      <c r="C768">
        <v>-158400.85135097473</v>
      </c>
      <c r="D768">
        <v>-124845.44387752474</v>
      </c>
      <c r="E768">
        <v>-127053.73829615978</v>
      </c>
      <c r="F768">
        <v>-15977.707644156639</v>
      </c>
      <c r="G768">
        <v>-143031.44594031642</v>
      </c>
      <c r="H768">
        <v>-159956.11827456951</v>
      </c>
      <c r="I768">
        <v>-184452.44673712121</v>
      </c>
    </row>
    <row r="769" spans="3:9">
      <c r="C769">
        <v>-106388.35554469185</v>
      </c>
      <c r="D769">
        <v>-135276.69399254094</v>
      </c>
      <c r="E769">
        <v>-93018.67522575763</v>
      </c>
      <c r="F769">
        <v>-53041.542327574411</v>
      </c>
      <c r="G769">
        <v>-146060.21755333201</v>
      </c>
      <c r="H769">
        <v>-149770.95217176847</v>
      </c>
      <c r="I769">
        <v>-124854.60038537277</v>
      </c>
    </row>
    <row r="770" spans="3:9">
      <c r="C770">
        <v>-114494.82066740276</v>
      </c>
      <c r="D770">
        <v>-148650.58695362823</v>
      </c>
      <c r="E770">
        <v>-126454.86506884835</v>
      </c>
      <c r="F770">
        <v>-39765.793879017991</v>
      </c>
      <c r="G770">
        <v>-166220.65894786635</v>
      </c>
      <c r="H770">
        <v>-167191.47019512381</v>
      </c>
      <c r="I770">
        <v>-152845.23445659573</v>
      </c>
    </row>
    <row r="771" spans="3:9">
      <c r="C771">
        <v>-148889.52498520672</v>
      </c>
      <c r="D771">
        <v>-129614.81698509611</v>
      </c>
      <c r="E771">
        <v>-118372.15981481392</v>
      </c>
      <c r="F771">
        <v>-24259.046676795228</v>
      </c>
      <c r="G771">
        <v>-142631.20649160916</v>
      </c>
      <c r="H771">
        <v>-152515.92094259145</v>
      </c>
      <c r="I771">
        <v>-157761.03811735834</v>
      </c>
    </row>
    <row r="772" spans="3:9">
      <c r="C772">
        <v>-138862.60601779993</v>
      </c>
      <c r="D772">
        <v>-121930.88007787472</v>
      </c>
      <c r="E772">
        <v>-123086.50758875848</v>
      </c>
      <c r="F772">
        <v>-1326.0896059476836</v>
      </c>
      <c r="G772">
        <v>-124412.59719470618</v>
      </c>
      <c r="H772">
        <v>-178589.6170207531</v>
      </c>
      <c r="I772">
        <v>-169527.56869106353</v>
      </c>
    </row>
    <row r="773" spans="3:9">
      <c r="C773">
        <v>-146568.65319896533</v>
      </c>
      <c r="D773">
        <v>-164179.94620748793</v>
      </c>
      <c r="E773">
        <v>-128500.97429111347</v>
      </c>
      <c r="F773">
        <v>-42065.788311939075</v>
      </c>
      <c r="G773">
        <v>-170566.76260305254</v>
      </c>
      <c r="H773">
        <v>-187444.88756220933</v>
      </c>
      <c r="I773">
        <v>-180902.43942681179</v>
      </c>
    </row>
    <row r="774" spans="3:9">
      <c r="C774">
        <v>-147648.93017348243</v>
      </c>
      <c r="D774">
        <v>-128469.58883628726</v>
      </c>
      <c r="E774">
        <v>-121700.35290509902</v>
      </c>
      <c r="F774">
        <v>-22420.253388925157</v>
      </c>
      <c r="G774">
        <v>-144120.60629402415</v>
      </c>
      <c r="H774">
        <v>-153113.3146032799</v>
      </c>
      <c r="I774">
        <v>-182981.87726531865</v>
      </c>
    </row>
    <row r="775" spans="3:9">
      <c r="C775">
        <v>-120933.62840994382</v>
      </c>
      <c r="D775">
        <v>-147951.84826231113</v>
      </c>
      <c r="E775">
        <v>-121436.99926751461</v>
      </c>
      <c r="F775">
        <v>-40258.530041714439</v>
      </c>
      <c r="G775">
        <v>-161695.52930922905</v>
      </c>
      <c r="H775">
        <v>-162548.97708099015</v>
      </c>
      <c r="I775">
        <v>-147152.66409007268</v>
      </c>
    </row>
    <row r="776" spans="3:9">
      <c r="C776">
        <v>-116137.2640462625</v>
      </c>
      <c r="D776">
        <v>-120584.45979831777</v>
      </c>
      <c r="E776">
        <v>-97341.468647312824</v>
      </c>
      <c r="F776">
        <v>-26291.997101017259</v>
      </c>
      <c r="G776">
        <v>-123633.46574833007</v>
      </c>
      <c r="H776">
        <v>-136195.53352690284</v>
      </c>
      <c r="I776">
        <v>-134797.96674926608</v>
      </c>
    </row>
    <row r="777" spans="3:9">
      <c r="C777">
        <v>-120039.12793802918</v>
      </c>
      <c r="D777">
        <v>-151019.11163251879</v>
      </c>
      <c r="E777">
        <v>-109075.20906780873</v>
      </c>
      <c r="F777">
        <v>-42207.492383758639</v>
      </c>
      <c r="G777">
        <v>-151282.70145156735</v>
      </c>
      <c r="H777">
        <v>-168257.62817224764</v>
      </c>
      <c r="I777">
        <v>-130871.27715464338</v>
      </c>
    </row>
    <row r="778" spans="3:9">
      <c r="C778">
        <v>-121571.54295162063</v>
      </c>
      <c r="D778">
        <v>-156142.91180472256</v>
      </c>
      <c r="E778">
        <v>-122668.65326498746</v>
      </c>
      <c r="F778">
        <v>-46539.853647352393</v>
      </c>
      <c r="G778">
        <v>-169208.50691233983</v>
      </c>
      <c r="H778">
        <v>-207999.83922735957</v>
      </c>
      <c r="I778">
        <v>-169509.86823782331</v>
      </c>
    </row>
    <row r="779" spans="3:9">
      <c r="C779">
        <v>-150541.64903239888</v>
      </c>
      <c r="D779">
        <v>-134795.2578842279</v>
      </c>
      <c r="E779">
        <v>-134519.59844666245</v>
      </c>
      <c r="F779">
        <v>-20185.1997044573</v>
      </c>
      <c r="G779">
        <v>-154704.79815111973</v>
      </c>
      <c r="H779">
        <v>-169794.74343166716</v>
      </c>
      <c r="I779">
        <v>-205247.81320564312</v>
      </c>
    </row>
    <row r="780" spans="3:9">
      <c r="C780">
        <v>-118803.16922938477</v>
      </c>
      <c r="D780">
        <v>-120379.31809321007</v>
      </c>
      <c r="E780">
        <v>-104625.14428904085</v>
      </c>
      <c r="F780">
        <v>-38584.947022723878</v>
      </c>
      <c r="G780">
        <v>-143210.09131176473</v>
      </c>
      <c r="H780">
        <v>-140770.61876700231</v>
      </c>
      <c r="I780">
        <v>-138150.50604154015</v>
      </c>
    </row>
    <row r="781" spans="3:9">
      <c r="C781">
        <v>-121315.49511122011</v>
      </c>
      <c r="D781">
        <v>-131946.89887160432</v>
      </c>
      <c r="E781">
        <v>-109999.84945844533</v>
      </c>
      <c r="F781">
        <v>-35074.006067606519</v>
      </c>
      <c r="G781">
        <v>-145073.85552605183</v>
      </c>
      <c r="H781">
        <v>-150101.99774003122</v>
      </c>
      <c r="I781">
        <v>-146465.21115017333</v>
      </c>
    </row>
    <row r="782" spans="3:9">
      <c r="C782">
        <v>-164256.80970957968</v>
      </c>
      <c r="D782">
        <v>-154162.35905048891</v>
      </c>
      <c r="E782">
        <v>-140885.22436065256</v>
      </c>
      <c r="F782">
        <v>-35688.731970764537</v>
      </c>
      <c r="G782">
        <v>-176573.95633141708</v>
      </c>
      <c r="H782">
        <v>-209739.28865935546</v>
      </c>
      <c r="I782">
        <v>-213802.57291189415</v>
      </c>
    </row>
    <row r="783" spans="3:9">
      <c r="C783">
        <v>-142487.68127407876</v>
      </c>
      <c r="D783">
        <v>-136625.60405866083</v>
      </c>
      <c r="E783">
        <v>-151649.64900029034</v>
      </c>
      <c r="F783">
        <v>-25833.507222327164</v>
      </c>
      <c r="G783">
        <v>-177483.15622261752</v>
      </c>
      <c r="H783">
        <v>-175959.12119883177</v>
      </c>
      <c r="I783">
        <v>-209538.91742115852</v>
      </c>
    </row>
    <row r="784" spans="3:9">
      <c r="C784">
        <v>-140039.59318766528</v>
      </c>
      <c r="D784">
        <v>-150447.82240421226</v>
      </c>
      <c r="E784">
        <v>-130619.3438419336</v>
      </c>
      <c r="F784">
        <v>-27539.338291226763</v>
      </c>
      <c r="G784">
        <v>-158158.68213316039</v>
      </c>
      <c r="H784">
        <v>-161762.74043638518</v>
      </c>
      <c r="I784">
        <v>-181916.96783895395</v>
      </c>
    </row>
    <row r="785" spans="3:9">
      <c r="C785">
        <v>-100354.78524348111</v>
      </c>
      <c r="D785">
        <v>-139413.53805640637</v>
      </c>
      <c r="E785">
        <v>-125240.86239995252</v>
      </c>
      <c r="F785">
        <v>-34820.125191762301</v>
      </c>
      <c r="G785">
        <v>-160060.9875917148</v>
      </c>
      <c r="H785">
        <v>-154186.38950786769</v>
      </c>
      <c r="I785">
        <v>-153933.79516861273</v>
      </c>
    </row>
    <row r="786" spans="3:9">
      <c r="C786">
        <v>-126113.43257501257</v>
      </c>
      <c r="D786">
        <v>-123711.85916317577</v>
      </c>
      <c r="E786">
        <v>-100625.1524833826</v>
      </c>
      <c r="F786">
        <v>-32617.084418731149</v>
      </c>
      <c r="G786">
        <v>-133242.23690211374</v>
      </c>
      <c r="H786">
        <v>-134126.50629531735</v>
      </c>
      <c r="I786">
        <v>-136273.88313758216</v>
      </c>
    </row>
    <row r="787" spans="3:9">
      <c r="C787">
        <v>-132028.87409849884</v>
      </c>
      <c r="D787">
        <v>-149046.40074103829</v>
      </c>
      <c r="E787">
        <v>-129523.28495198791</v>
      </c>
      <c r="F787">
        <v>-39528.670089132465</v>
      </c>
      <c r="G787">
        <v>-169051.95504112038</v>
      </c>
      <c r="H787">
        <v>-169033.35152853362</v>
      </c>
      <c r="I787">
        <v>-196281.5648846142</v>
      </c>
    </row>
    <row r="788" spans="3:9">
      <c r="C788">
        <v>-130087.81427839445</v>
      </c>
      <c r="D788">
        <v>-132306.289465904</v>
      </c>
      <c r="E788">
        <v>-126591.18698248093</v>
      </c>
      <c r="F788">
        <v>-27097.755633675039</v>
      </c>
      <c r="G788">
        <v>-153688.94261615595</v>
      </c>
      <c r="H788">
        <v>-193740.88858365221</v>
      </c>
      <c r="I788">
        <v>-170887.03812367414</v>
      </c>
    </row>
    <row r="789" spans="3:9">
      <c r="C789">
        <v>-124723.06623257148</v>
      </c>
      <c r="D789">
        <v>-111093.44087491848</v>
      </c>
      <c r="E789">
        <v>-103589.95963022926</v>
      </c>
      <c r="F789">
        <v>-13073.097411829342</v>
      </c>
      <c r="G789">
        <v>-116663.05704205863</v>
      </c>
      <c r="H789">
        <v>-126938.21826114132</v>
      </c>
      <c r="I789">
        <v>-127904.19431887471</v>
      </c>
    </row>
    <row r="790" spans="3:9">
      <c r="C790">
        <v>-131523.3387655273</v>
      </c>
      <c r="D790">
        <v>-124292.45801225948</v>
      </c>
      <c r="E790">
        <v>-112928.76257600336</v>
      </c>
      <c r="F790">
        <v>-18279.601088669318</v>
      </c>
      <c r="G790">
        <v>-131208.36366467265</v>
      </c>
      <c r="H790">
        <v>-152288.8549648124</v>
      </c>
      <c r="I790">
        <v>-159079.18156537102</v>
      </c>
    </row>
    <row r="791" spans="3:9">
      <c r="C791">
        <v>-153239.0253655758</v>
      </c>
      <c r="D791">
        <v>-140781.79187101469</v>
      </c>
      <c r="E791">
        <v>-135000.37395385283</v>
      </c>
      <c r="F791">
        <v>-32763.604025275319</v>
      </c>
      <c r="G791">
        <v>-167763.97797912816</v>
      </c>
      <c r="H791">
        <v>-166737.57071184466</v>
      </c>
      <c r="I791">
        <v>-185737.57372099714</v>
      </c>
    </row>
    <row r="792" spans="3:9">
      <c r="C792">
        <v>-111252.05971767558</v>
      </c>
      <c r="D792">
        <v>-151135.01996364855</v>
      </c>
      <c r="E792">
        <v>-117379.22113117046</v>
      </c>
      <c r="F792">
        <v>-45318.097744624887</v>
      </c>
      <c r="G792">
        <v>-162697.31887579532</v>
      </c>
      <c r="H792">
        <v>-201938.40400754852</v>
      </c>
      <c r="I792">
        <v>-185973.67095436476</v>
      </c>
    </row>
    <row r="793" spans="3:9">
      <c r="C793">
        <v>-134451.28687581659</v>
      </c>
      <c r="D793">
        <v>-144357.61930289218</v>
      </c>
      <c r="E793">
        <v>-125969.649273963</v>
      </c>
      <c r="F793">
        <v>-44806.420604598745</v>
      </c>
      <c r="G793">
        <v>-170776.06987856177</v>
      </c>
      <c r="H793">
        <v>-188242.29406590178</v>
      </c>
      <c r="I793">
        <v>-172723.06037133589</v>
      </c>
    </row>
    <row r="794" spans="3:9">
      <c r="C794">
        <v>-143943.57487025353</v>
      </c>
      <c r="D794">
        <v>-125329.21704185248</v>
      </c>
      <c r="E794">
        <v>-127741.17490485816</v>
      </c>
      <c r="F794">
        <v>-21763.912243273837</v>
      </c>
      <c r="G794">
        <v>-149505.08714813198</v>
      </c>
      <c r="H794">
        <v>-187852.78742078174</v>
      </c>
      <c r="I794">
        <v>-182298.04021383356</v>
      </c>
    </row>
    <row r="795" spans="3:9">
      <c r="C795">
        <v>-134651.14301830402</v>
      </c>
      <c r="D795">
        <v>-144487.08978588085</v>
      </c>
      <c r="E795">
        <v>-123026.4078095622</v>
      </c>
      <c r="F795">
        <v>-35246.317821632139</v>
      </c>
      <c r="G795">
        <v>-158272.72563119433</v>
      </c>
      <c r="H795">
        <v>-187067.75470359065</v>
      </c>
      <c r="I795">
        <v>-165692.28971214656</v>
      </c>
    </row>
    <row r="796" spans="3:9">
      <c r="C796">
        <v>-138485.77034128207</v>
      </c>
      <c r="D796">
        <v>-155909.1788022244</v>
      </c>
      <c r="E796">
        <v>-125659.59810790396</v>
      </c>
      <c r="F796">
        <v>-34223.996472058199</v>
      </c>
      <c r="G796">
        <v>-159883.59457996217</v>
      </c>
      <c r="H796">
        <v>-170483.60059898102</v>
      </c>
      <c r="I796">
        <v>-165282.2325616836</v>
      </c>
    </row>
    <row r="797" spans="3:9">
      <c r="C797">
        <v>-111574.58243493934</v>
      </c>
      <c r="D797">
        <v>-98090.400216405411</v>
      </c>
      <c r="E797">
        <v>-59814.136755370506</v>
      </c>
      <c r="F797">
        <v>-22020.089894483379</v>
      </c>
      <c r="G797">
        <v>-81834.226649853896</v>
      </c>
      <c r="H797">
        <v>-103111.85652445623</v>
      </c>
      <c r="I797">
        <v>-67206.681261133403</v>
      </c>
    </row>
    <row r="798" spans="3:9">
      <c r="C798">
        <v>-139295.21667644483</v>
      </c>
      <c r="D798">
        <v>-150080.86852654247</v>
      </c>
      <c r="E798">
        <v>-139679.8077518857</v>
      </c>
      <c r="F798">
        <v>-39251.358214844957</v>
      </c>
      <c r="G798">
        <v>-178931.16596673065</v>
      </c>
      <c r="H798">
        <v>-202610.92783571646</v>
      </c>
      <c r="I798">
        <v>-223014.4590441742</v>
      </c>
    </row>
    <row r="799" spans="3:9">
      <c r="C799">
        <v>-123442.63201138935</v>
      </c>
      <c r="D799">
        <v>-122845.09123953572</v>
      </c>
      <c r="E799">
        <v>-95129.431625616111</v>
      </c>
      <c r="F799">
        <v>-33531.473326971354</v>
      </c>
      <c r="G799">
        <v>-128660.90495258746</v>
      </c>
      <c r="H799">
        <v>-144365.97564768256</v>
      </c>
      <c r="I799">
        <v>-128404.52931008421</v>
      </c>
    </row>
    <row r="800" spans="3:9">
      <c r="C800">
        <v>-108765.16989757383</v>
      </c>
      <c r="D800">
        <v>-111114.45624487213</v>
      </c>
      <c r="E800">
        <v>-59135.022360288625</v>
      </c>
      <c r="F800">
        <v>-30495.657443196556</v>
      </c>
      <c r="G800">
        <v>-89630.679803485196</v>
      </c>
      <c r="H800">
        <v>-121108.97790762664</v>
      </c>
      <c r="I800">
        <v>-66604.801842638029</v>
      </c>
    </row>
    <row r="801" spans="3:9">
      <c r="C801">
        <v>-109397.29763113779</v>
      </c>
      <c r="D801">
        <v>-137605.62958588602</v>
      </c>
      <c r="E801">
        <v>-105161.09535950756</v>
      </c>
      <c r="F801">
        <v>-35301.035177077865</v>
      </c>
      <c r="G801">
        <v>-140462.13053658544</v>
      </c>
      <c r="H801">
        <v>-130193.28000435042</v>
      </c>
      <c r="I801">
        <v>-158513.47282699053</v>
      </c>
    </row>
    <row r="802" spans="3:9">
      <c r="C802">
        <v>-147170.93094434487</v>
      </c>
      <c r="D802">
        <v>-118942.67466842219</v>
      </c>
      <c r="E802">
        <v>-130201.84720480532</v>
      </c>
      <c r="F802">
        <v>-6163.1856596158659</v>
      </c>
      <c r="G802">
        <v>-136365.0328644212</v>
      </c>
      <c r="H802">
        <v>-180065.9169161999</v>
      </c>
      <c r="I802">
        <v>-181528.20290781502</v>
      </c>
    </row>
    <row r="803" spans="3:9">
      <c r="C803">
        <v>-115501.11490182413</v>
      </c>
      <c r="D803">
        <v>-152371.66153078372</v>
      </c>
      <c r="E803">
        <v>-128744.55503575725</v>
      </c>
      <c r="F803">
        <v>-30966.65036291123</v>
      </c>
      <c r="G803">
        <v>-159711.20539866848</v>
      </c>
      <c r="H803">
        <v>-167353.78620909119</v>
      </c>
      <c r="I803">
        <v>-175998.83624369348</v>
      </c>
    </row>
    <row r="804" spans="3:9">
      <c r="C804">
        <v>-128855.88014976039</v>
      </c>
      <c r="D804">
        <v>-135666.3741750411</v>
      </c>
      <c r="E804">
        <v>-108663.1458512614</v>
      </c>
      <c r="F804">
        <v>-29268.272463667174</v>
      </c>
      <c r="G804">
        <v>-137931.4183149286</v>
      </c>
      <c r="H804">
        <v>-172118.26660149088</v>
      </c>
      <c r="I804">
        <v>-154897.12062332014</v>
      </c>
    </row>
    <row r="805" spans="3:9">
      <c r="C805">
        <v>-108266.87317996606</v>
      </c>
      <c r="D805">
        <v>-100706.2797153896</v>
      </c>
      <c r="E805">
        <v>-95446.531728386966</v>
      </c>
      <c r="F805">
        <v>-15.470124026271151</v>
      </c>
      <c r="G805">
        <v>-95462.001852413247</v>
      </c>
      <c r="H805">
        <v>-117204.84147025364</v>
      </c>
      <c r="I805">
        <v>-104046.45670522595</v>
      </c>
    </row>
    <row r="806" spans="3:9">
      <c r="C806">
        <v>-142335.27835620171</v>
      </c>
      <c r="D806">
        <v>-142991.14783597938</v>
      </c>
      <c r="E806">
        <v>-115890.71286808522</v>
      </c>
      <c r="F806">
        <v>-37363.855754820746</v>
      </c>
      <c r="G806">
        <v>-153254.56862290599</v>
      </c>
      <c r="H806">
        <v>-126812.66153440917</v>
      </c>
      <c r="I806">
        <v>-154329.12644868492</v>
      </c>
    </row>
    <row r="807" spans="3:9">
      <c r="C807">
        <v>-147044.98278793134</v>
      </c>
      <c r="D807">
        <v>-129556.85670635843</v>
      </c>
      <c r="E807">
        <v>-119571.16314173774</v>
      </c>
      <c r="F807">
        <v>-20930.025840649592</v>
      </c>
      <c r="G807">
        <v>-140501.18898238731</v>
      </c>
      <c r="H807">
        <v>-159021.04232454344</v>
      </c>
      <c r="I807">
        <v>-140085.70788012611</v>
      </c>
    </row>
    <row r="808" spans="3:9">
      <c r="C808">
        <v>-129086.5980775402</v>
      </c>
      <c r="D808">
        <v>-126954.70979595646</v>
      </c>
      <c r="E808">
        <v>-122199.09806784963</v>
      </c>
      <c r="F808">
        <v>-26134.576173204397</v>
      </c>
      <c r="G808">
        <v>-148333.67424105402</v>
      </c>
      <c r="H808">
        <v>-156438.06020611653</v>
      </c>
      <c r="I808">
        <v>-167861.64041152067</v>
      </c>
    </row>
    <row r="809" spans="3:9">
      <c r="C809">
        <v>-137974.09159534494</v>
      </c>
      <c r="D809">
        <v>-125229.73115099597</v>
      </c>
      <c r="E809">
        <v>-137410.20524172456</v>
      </c>
      <c r="F809">
        <v>-10313.5131314922</v>
      </c>
      <c r="G809">
        <v>-147723.71837321675</v>
      </c>
      <c r="H809">
        <v>-177527.28373610054</v>
      </c>
      <c r="I809">
        <v>-172222.246900509</v>
      </c>
    </row>
    <row r="810" spans="3:9">
      <c r="C810">
        <v>-106489.35642635223</v>
      </c>
      <c r="D810">
        <v>-106090.10209032948</v>
      </c>
      <c r="E810">
        <v>-67628.980300429612</v>
      </c>
      <c r="F810">
        <v>-36182.858474595632</v>
      </c>
      <c r="G810">
        <v>-103811.83877502523</v>
      </c>
      <c r="H810">
        <v>-124136.83861506144</v>
      </c>
      <c r="I810">
        <v>-118500.62517310698</v>
      </c>
    </row>
    <row r="811" spans="3:9">
      <c r="C811">
        <v>-116127.98283014885</v>
      </c>
      <c r="D811">
        <v>-113752.40269595565</v>
      </c>
      <c r="E811">
        <v>-90714.964471546409</v>
      </c>
      <c r="F811">
        <v>-23128.499048953468</v>
      </c>
      <c r="G811">
        <v>-113843.46352049986</v>
      </c>
      <c r="H811">
        <v>-124098.98970835461</v>
      </c>
      <c r="I811">
        <v>-106794.90726850744</v>
      </c>
    </row>
    <row r="812" spans="3:9">
      <c r="C812">
        <v>-140225.50929152867</v>
      </c>
      <c r="D812">
        <v>-121062.69220754608</v>
      </c>
      <c r="E812">
        <v>-108443.62018820844</v>
      </c>
      <c r="F812">
        <v>-19411.418082594548</v>
      </c>
      <c r="G812">
        <v>-127855.03827080301</v>
      </c>
      <c r="H812">
        <v>-125863.37439681852</v>
      </c>
      <c r="I812">
        <v>-144931.14812903691</v>
      </c>
    </row>
    <row r="813" spans="3:9">
      <c r="C813">
        <v>-183731.92219438867</v>
      </c>
      <c r="D813">
        <v>-159534.21609007526</v>
      </c>
      <c r="E813">
        <v>-139945.61680926295</v>
      </c>
      <c r="F813">
        <v>-33215.640939123099</v>
      </c>
      <c r="G813">
        <v>-173161.25774838604</v>
      </c>
      <c r="H813">
        <v>-194418.71636373177</v>
      </c>
      <c r="I813">
        <v>-227261.87759360494</v>
      </c>
    </row>
    <row r="814" spans="3:9">
      <c r="C814">
        <v>-139412.35738432594</v>
      </c>
      <c r="D814">
        <v>-131187.93662917885</v>
      </c>
      <c r="E814">
        <v>-95071.337903691456</v>
      </c>
      <c r="F814">
        <v>-39295.742426973186</v>
      </c>
      <c r="G814">
        <v>-134367.08033066464</v>
      </c>
      <c r="H814">
        <v>-152294.88665350899</v>
      </c>
      <c r="I814">
        <v>-157499.75931191942</v>
      </c>
    </row>
    <row r="815" spans="3:9">
      <c r="C815">
        <v>-120650.12707071229</v>
      </c>
      <c r="D815">
        <v>-100544.02766234202</v>
      </c>
      <c r="E815">
        <v>-100226.42552423821</v>
      </c>
      <c r="F815">
        <v>3772.3983643268148</v>
      </c>
      <c r="G815">
        <v>-96454.027159911406</v>
      </c>
      <c r="H815">
        <v>-108434.82472801598</v>
      </c>
      <c r="I815">
        <v>-114023.26587740432</v>
      </c>
    </row>
    <row r="816" spans="3:9">
      <c r="C816">
        <v>-149843.69729507624</v>
      </c>
      <c r="D816">
        <v>-114487.18023334256</v>
      </c>
      <c r="E816">
        <v>-105701.29361878641</v>
      </c>
      <c r="F816">
        <v>-20338.718669033391</v>
      </c>
      <c r="G816">
        <v>-126040.0122878198</v>
      </c>
      <c r="H816">
        <v>-153361.39735571068</v>
      </c>
      <c r="I816">
        <v>-177896.31297480414</v>
      </c>
    </row>
    <row r="817" spans="3:9">
      <c r="C817">
        <v>-98804.869813794765</v>
      </c>
      <c r="D817">
        <v>-105313.63868219362</v>
      </c>
      <c r="E817">
        <v>-104415.24596437582</v>
      </c>
      <c r="F817">
        <v>-3384.1731265063936</v>
      </c>
      <c r="G817">
        <v>-107799.41909088221</v>
      </c>
      <c r="H817">
        <v>-133268.08524693782</v>
      </c>
      <c r="I817">
        <v>-112850.80087589963</v>
      </c>
    </row>
    <row r="818" spans="3:9">
      <c r="C818">
        <v>-150876.98739837675</v>
      </c>
      <c r="D818">
        <v>-145332.75739039341</v>
      </c>
      <c r="E818">
        <v>-116060.88511774059</v>
      </c>
      <c r="F818">
        <v>-32479.335130480918</v>
      </c>
      <c r="G818">
        <v>-148540.22024822154</v>
      </c>
      <c r="H818">
        <v>-151159.78694216302</v>
      </c>
      <c r="I818">
        <v>-171958.0799814518</v>
      </c>
    </row>
    <row r="819" spans="3:9">
      <c r="C819">
        <v>-144935.38506316851</v>
      </c>
      <c r="D819">
        <v>-145830.35408051297</v>
      </c>
      <c r="E819">
        <v>-124921.68498713095</v>
      </c>
      <c r="F819">
        <v>-37599.492949718231</v>
      </c>
      <c r="G819">
        <v>-162521.17793684918</v>
      </c>
      <c r="H819">
        <v>-189640.01071557507</v>
      </c>
      <c r="I819">
        <v>-193004.38698153652</v>
      </c>
    </row>
    <row r="820" spans="3:9">
      <c r="C820">
        <v>-121965.87034995219</v>
      </c>
      <c r="D820">
        <v>-152187.55966165836</v>
      </c>
      <c r="E820">
        <v>-146944.41072450532</v>
      </c>
      <c r="F820">
        <v>-34021.358337482037</v>
      </c>
      <c r="G820">
        <v>-180965.76906198738</v>
      </c>
      <c r="H820">
        <v>-162149.98094383109</v>
      </c>
      <c r="I820">
        <v>-182458.05863843518</v>
      </c>
    </row>
    <row r="821" spans="3:9">
      <c r="C821">
        <v>-127635.9883890583</v>
      </c>
      <c r="D821">
        <v>-124923.50341054531</v>
      </c>
      <c r="E821">
        <v>-110240.63767801078</v>
      </c>
      <c r="F821">
        <v>-27438.767579582887</v>
      </c>
      <c r="G821">
        <v>-137679.40525759369</v>
      </c>
      <c r="H821">
        <v>-149535.36338008699</v>
      </c>
      <c r="I821">
        <v>-139409.56081774097</v>
      </c>
    </row>
    <row r="822" spans="3:9">
      <c r="C822">
        <v>-142866.6552688168</v>
      </c>
      <c r="D822">
        <v>-125865.6735284844</v>
      </c>
      <c r="E822">
        <v>-134683.74951309047</v>
      </c>
      <c r="F822">
        <v>-21440.734473258552</v>
      </c>
      <c r="G822">
        <v>-156124.48398634902</v>
      </c>
      <c r="H822">
        <v>-148651.26306525647</v>
      </c>
      <c r="I822">
        <v>-161519.63315357355</v>
      </c>
    </row>
    <row r="823" spans="3:9">
      <c r="C823">
        <v>-148690.16739588612</v>
      </c>
      <c r="D823">
        <v>-142409.51233294464</v>
      </c>
      <c r="E823">
        <v>-123509.6596343663</v>
      </c>
      <c r="F823">
        <v>-22159.5666026172</v>
      </c>
      <c r="G823">
        <v>-145669.22623698349</v>
      </c>
      <c r="H823">
        <v>-183407.33347218059</v>
      </c>
      <c r="I823">
        <v>-176975.91032983613</v>
      </c>
    </row>
    <row r="824" spans="3:9">
      <c r="C824">
        <v>-140206.23603034936</v>
      </c>
      <c r="D824">
        <v>-166865.15804267122</v>
      </c>
      <c r="E824">
        <v>-160577.3112356429</v>
      </c>
      <c r="F824">
        <v>-47082.185367605089</v>
      </c>
      <c r="G824">
        <v>-207659.496603248</v>
      </c>
      <c r="H824">
        <v>-184135.88140682498</v>
      </c>
      <c r="I824">
        <v>-216354.15691260516</v>
      </c>
    </row>
    <row r="825" spans="3:9">
      <c r="C825">
        <v>-118041.69964905451</v>
      </c>
      <c r="D825">
        <v>-107037.58073189594</v>
      </c>
      <c r="E825">
        <v>-97189.291387635662</v>
      </c>
      <c r="F825">
        <v>-2093.0348029551969</v>
      </c>
      <c r="G825">
        <v>-99282.326190590888</v>
      </c>
      <c r="H825">
        <v>-127162.24712618467</v>
      </c>
      <c r="I825">
        <v>-121934.17898997205</v>
      </c>
    </row>
    <row r="826" spans="3:9">
      <c r="C826">
        <v>-110742.60859934235</v>
      </c>
      <c r="D826">
        <v>-109179.95560708523</v>
      </c>
      <c r="E826">
        <v>-49095.679376550514</v>
      </c>
      <c r="F826">
        <v>-22392.497644955751</v>
      </c>
      <c r="G826">
        <v>-71488.177021506272</v>
      </c>
      <c r="H826">
        <v>-80727.388017403486</v>
      </c>
      <c r="I826">
        <v>-52171.873637640325</v>
      </c>
    </row>
    <row r="827" spans="3:9">
      <c r="C827">
        <v>-135690.9825449535</v>
      </c>
      <c r="D827">
        <v>-147343.26908175787</v>
      </c>
      <c r="E827">
        <v>-144911.61949734518</v>
      </c>
      <c r="F827">
        <v>-32487.418432066097</v>
      </c>
      <c r="G827">
        <v>-177399.03792941128</v>
      </c>
      <c r="H827">
        <v>-173096.02649318083</v>
      </c>
      <c r="I827">
        <v>-221383.84571920626</v>
      </c>
    </row>
    <row r="828" spans="3:9">
      <c r="C828">
        <v>-130446.91820581263</v>
      </c>
      <c r="D828">
        <v>-119400.81038278836</v>
      </c>
      <c r="E828">
        <v>-147240.23216778779</v>
      </c>
      <c r="F828">
        <v>-8212.429478786702</v>
      </c>
      <c r="G828">
        <v>-155452.6616465745</v>
      </c>
      <c r="H828">
        <v>-201452.27042205131</v>
      </c>
      <c r="I828">
        <v>-176456.91432691689</v>
      </c>
    </row>
    <row r="829" spans="3:9">
      <c r="C829">
        <v>-157830.146087008</v>
      </c>
      <c r="D829">
        <v>-147476.34684243819</v>
      </c>
      <c r="E829">
        <v>-140398.64453734894</v>
      </c>
      <c r="F829">
        <v>-36361.478540052733</v>
      </c>
      <c r="G829">
        <v>-176760.12307740166</v>
      </c>
      <c r="H829">
        <v>-180451.64822784538</v>
      </c>
      <c r="I829">
        <v>-183174.33028899069</v>
      </c>
    </row>
    <row r="830" spans="3:9">
      <c r="C830">
        <v>-113118.9168651963</v>
      </c>
      <c r="D830">
        <v>-150814.62552574824</v>
      </c>
      <c r="E830">
        <v>-128398.03656177578</v>
      </c>
      <c r="F830">
        <v>-42261.97874565392</v>
      </c>
      <c r="G830">
        <v>-170660.01530742971</v>
      </c>
      <c r="H830">
        <v>-148928.11452252278</v>
      </c>
      <c r="I830">
        <v>-163645.35119752435</v>
      </c>
    </row>
    <row r="831" spans="3:9">
      <c r="C831">
        <v>-102086.75543074477</v>
      </c>
      <c r="D831">
        <v>-120324.0089141347</v>
      </c>
      <c r="E831">
        <v>-101074.25246227033</v>
      </c>
      <c r="F831">
        <v>-24797.681570446555</v>
      </c>
      <c r="G831">
        <v>-125871.93403271689</v>
      </c>
      <c r="H831">
        <v>-117052.43364296987</v>
      </c>
      <c r="I831">
        <v>-111933.95654393618</v>
      </c>
    </row>
    <row r="832" spans="3:9">
      <c r="C832">
        <v>-145026.69667390981</v>
      </c>
      <c r="D832">
        <v>-139019.28679283225</v>
      </c>
      <c r="E832">
        <v>-147445.41886868267</v>
      </c>
      <c r="F832">
        <v>-23367.989334570422</v>
      </c>
      <c r="G832">
        <v>-170813.40820325309</v>
      </c>
      <c r="H832">
        <v>-178632.86085826802</v>
      </c>
      <c r="I832">
        <v>-197052.99605233193</v>
      </c>
    </row>
    <row r="833" spans="3:9">
      <c r="C833">
        <v>-137419.91267670301</v>
      </c>
      <c r="D833">
        <v>-133653.71506387956</v>
      </c>
      <c r="E833">
        <v>-127473.49182149713</v>
      </c>
      <c r="F833">
        <v>-23648.208535319696</v>
      </c>
      <c r="G833">
        <v>-151121.70035681681</v>
      </c>
      <c r="H833">
        <v>-188817.73347686327</v>
      </c>
      <c r="I833">
        <v>-166915.88651869021</v>
      </c>
    </row>
    <row r="834" spans="3:9">
      <c r="C834">
        <v>-115366.27964912547</v>
      </c>
      <c r="D834">
        <v>-111360.21476865502</v>
      </c>
      <c r="E834">
        <v>-92913.341233905565</v>
      </c>
      <c r="F834">
        <v>-16309.420597715536</v>
      </c>
      <c r="G834">
        <v>-109222.7618316211</v>
      </c>
      <c r="H834">
        <v>-129525.29593610382</v>
      </c>
      <c r="I834">
        <v>-140773.44211357308</v>
      </c>
    </row>
    <row r="835" spans="3:9">
      <c r="C835">
        <v>-110154.80145770764</v>
      </c>
      <c r="D835">
        <v>-122794.21268683439</v>
      </c>
      <c r="E835">
        <v>-120289.27894129444</v>
      </c>
      <c r="F835">
        <v>-1816.0789490373718</v>
      </c>
      <c r="G835">
        <v>-122105.35789033181</v>
      </c>
      <c r="H835">
        <v>-122630.88429868013</v>
      </c>
      <c r="I835">
        <v>-135003.25951279717</v>
      </c>
    </row>
    <row r="836" spans="3:9">
      <c r="C836">
        <v>-139061.22344969562</v>
      </c>
      <c r="D836">
        <v>-116212.87323017082</v>
      </c>
      <c r="E836">
        <v>-116473.99306035714</v>
      </c>
      <c r="F836">
        <v>-15676.462316335408</v>
      </c>
      <c r="G836">
        <v>-132150.45537669252</v>
      </c>
      <c r="H836">
        <v>-163707.90576487401</v>
      </c>
      <c r="I836">
        <v>-159798.33683688773</v>
      </c>
    </row>
    <row r="837" spans="3:9">
      <c r="C837">
        <v>-94791.335721061725</v>
      </c>
      <c r="D837">
        <v>-91864.865064622834</v>
      </c>
      <c r="E837">
        <v>-103899.93606084891</v>
      </c>
      <c r="F837">
        <v>6709.1537235752112</v>
      </c>
      <c r="G837">
        <v>-97190.782337273689</v>
      </c>
      <c r="H837">
        <v>-93263.695808909499</v>
      </c>
      <c r="I837">
        <v>-82493.017757268681</v>
      </c>
    </row>
    <row r="838" spans="3:9">
      <c r="C838">
        <v>-126827.92937228103</v>
      </c>
      <c r="D838">
        <v>-123705.24753509124</v>
      </c>
      <c r="E838">
        <v>-89159.476987025424</v>
      </c>
      <c r="F838">
        <v>-26467.879268653975</v>
      </c>
      <c r="G838">
        <v>-115627.35625567938</v>
      </c>
      <c r="H838">
        <v>-100270.42105559402</v>
      </c>
      <c r="I838">
        <v>-133697.80958507239</v>
      </c>
    </row>
    <row r="839" spans="3:9">
      <c r="C839">
        <v>-133868.05144486832</v>
      </c>
      <c r="D839">
        <v>-136958.95022391604</v>
      </c>
      <c r="E839">
        <v>-115988.61127182239</v>
      </c>
      <c r="F839">
        <v>-32838.211537301744</v>
      </c>
      <c r="G839">
        <v>-148826.82280912413</v>
      </c>
      <c r="H839">
        <v>-173826.22969537257</v>
      </c>
      <c r="I839">
        <v>-160185.44931425154</v>
      </c>
    </row>
    <row r="840" spans="3:9">
      <c r="C840">
        <v>-112335.01032958545</v>
      </c>
      <c r="D840">
        <v>-98593.995897670044</v>
      </c>
      <c r="E840">
        <v>-71830.605262800556</v>
      </c>
      <c r="F840">
        <v>-11202.283921239283</v>
      </c>
      <c r="G840">
        <v>-83032.889184039843</v>
      </c>
      <c r="H840">
        <v>-110500.38128756732</v>
      </c>
      <c r="I840">
        <v>-92712.705106135312</v>
      </c>
    </row>
    <row r="841" spans="3:9">
      <c r="C841">
        <v>-110148.81079772937</v>
      </c>
      <c r="D841">
        <v>-112516.43195160087</v>
      </c>
      <c r="E841">
        <v>-76262.224502958474</v>
      </c>
      <c r="F841">
        <v>-24709.219062784818</v>
      </c>
      <c r="G841">
        <v>-100971.44356574328</v>
      </c>
      <c r="H841">
        <v>-134242.83523470641</v>
      </c>
      <c r="I841">
        <v>-95656.533689773583</v>
      </c>
    </row>
    <row r="842" spans="3:9">
      <c r="C842">
        <v>-113905.74547897825</v>
      </c>
      <c r="D842">
        <v>-120783.92939895514</v>
      </c>
      <c r="E842">
        <v>-126550.57886799562</v>
      </c>
      <c r="F842">
        <v>-19063.130024097089</v>
      </c>
      <c r="G842">
        <v>-145613.70889209269</v>
      </c>
      <c r="H842">
        <v>-151604.64323115969</v>
      </c>
      <c r="I842">
        <v>-163045.59636055812</v>
      </c>
    </row>
    <row r="843" spans="3:9">
      <c r="C843">
        <v>-87512.882655619629</v>
      </c>
      <c r="D843">
        <v>-92657.155054878021</v>
      </c>
      <c r="E843">
        <v>-65848.151626957726</v>
      </c>
      <c r="F843">
        <v>-21153.155267396149</v>
      </c>
      <c r="G843">
        <v>-87001.306894353882</v>
      </c>
      <c r="H843">
        <v>-64162.740317742107</v>
      </c>
      <c r="I843">
        <v>-65222.177661223337</v>
      </c>
    </row>
    <row r="844" spans="3:9">
      <c r="C844">
        <v>-116205.03041918251</v>
      </c>
      <c r="D844">
        <v>-124950.36900617888</v>
      </c>
      <c r="E844">
        <v>-113438.89658931745</v>
      </c>
      <c r="F844">
        <v>-24406.785252028822</v>
      </c>
      <c r="G844">
        <v>-137845.68184134629</v>
      </c>
      <c r="H844">
        <v>-160034.98727600696</v>
      </c>
      <c r="I844">
        <v>-157917.9547539081</v>
      </c>
    </row>
    <row r="845" spans="3:9">
      <c r="C845">
        <v>-77265.843798426416</v>
      </c>
      <c r="D845">
        <v>-38876.490831272386</v>
      </c>
      <c r="E845">
        <v>-94974.5719186067</v>
      </c>
      <c r="F845">
        <v>44729.66542335329</v>
      </c>
      <c r="G845">
        <v>-50244.90649525341</v>
      </c>
      <c r="H845">
        <v>-50522.480232550617</v>
      </c>
      <c r="I845">
        <v>4989.6493940926448</v>
      </c>
    </row>
    <row r="846" spans="3:9">
      <c r="C846">
        <v>-105709.60343157587</v>
      </c>
      <c r="D846">
        <v>-118629.14863667147</v>
      </c>
      <c r="E846">
        <v>-96246.907108975589</v>
      </c>
      <c r="F846">
        <v>-23117.46058246163</v>
      </c>
      <c r="G846">
        <v>-119364.36769143722</v>
      </c>
      <c r="H846">
        <v>-145828.01919118225</v>
      </c>
      <c r="I846">
        <v>-120701.55551471285</v>
      </c>
    </row>
    <row r="847" spans="3:9">
      <c r="C847">
        <v>-108679.47005474291</v>
      </c>
      <c r="D847">
        <v>-146081.12054713321</v>
      </c>
      <c r="E847">
        <v>-126742.31958925212</v>
      </c>
      <c r="F847">
        <v>-35330.006984366468</v>
      </c>
      <c r="G847">
        <v>-162072.32657361857</v>
      </c>
      <c r="H847">
        <v>-172775.3969689401</v>
      </c>
      <c r="I847">
        <v>-152945.80701167701</v>
      </c>
    </row>
    <row r="848" spans="3:9">
      <c r="C848">
        <v>-123809.85582353987</v>
      </c>
      <c r="D848">
        <v>-136204.11837428607</v>
      </c>
      <c r="E848">
        <v>-117147.07683514705</v>
      </c>
      <c r="F848">
        <v>-33837.35406242271</v>
      </c>
      <c r="G848">
        <v>-150984.43089756975</v>
      </c>
      <c r="H848">
        <v>-162003.99142270684</v>
      </c>
      <c r="I848">
        <v>-157910.25562191967</v>
      </c>
    </row>
    <row r="849" spans="3:9">
      <c r="C849">
        <v>-114004.69764273003</v>
      </c>
      <c r="D849">
        <v>-121533.94796844927</v>
      </c>
      <c r="E849">
        <v>-103288.68311005295</v>
      </c>
      <c r="F849">
        <v>-19355.664364737415</v>
      </c>
      <c r="G849">
        <v>-122644.34747479037</v>
      </c>
      <c r="H849">
        <v>-155697.39625358433</v>
      </c>
      <c r="I849">
        <v>-137657.65346079849</v>
      </c>
    </row>
    <row r="850" spans="3:9">
      <c r="C850">
        <v>-119116.34991796405</v>
      </c>
      <c r="D850">
        <v>-118213.40286630427</v>
      </c>
      <c r="E850">
        <v>-108503.83641577345</v>
      </c>
      <c r="F850">
        <v>-25236.622470777191</v>
      </c>
      <c r="G850">
        <v>-133740.45888655065</v>
      </c>
      <c r="H850">
        <v>-124208.78798315745</v>
      </c>
      <c r="I850">
        <v>-140325.41471284232</v>
      </c>
    </row>
    <row r="851" spans="3:9">
      <c r="C851">
        <v>-121407.32469779188</v>
      </c>
      <c r="D851">
        <v>-98414.88147475358</v>
      </c>
      <c r="E851">
        <v>-88842.682926031048</v>
      </c>
      <c r="F851">
        <v>-8087.0766118853426</v>
      </c>
      <c r="G851">
        <v>-96929.759537916398</v>
      </c>
      <c r="H851">
        <v>-95550.336055776512</v>
      </c>
      <c r="I851">
        <v>-125147.96864953078</v>
      </c>
    </row>
    <row r="852" spans="3:9">
      <c r="C852">
        <v>-114863.22509144308</v>
      </c>
      <c r="D852">
        <v>-165273.97398873285</v>
      </c>
      <c r="E852">
        <v>-141095.02824712321</v>
      </c>
      <c r="F852">
        <v>-29242.655912710092</v>
      </c>
      <c r="G852">
        <v>-170337.6841598333</v>
      </c>
      <c r="H852">
        <v>-164333.73623858628</v>
      </c>
      <c r="I852">
        <v>-166779.34082033293</v>
      </c>
    </row>
    <row r="853" spans="3:9">
      <c r="C853">
        <v>-124014.78806587597</v>
      </c>
      <c r="D853">
        <v>-111791.63876134412</v>
      </c>
      <c r="E853">
        <v>-105013.22873441527</v>
      </c>
      <c r="F853">
        <v>-7297.7776966162492</v>
      </c>
      <c r="G853">
        <v>-112311.00643103152</v>
      </c>
      <c r="H853">
        <v>-121068.18800595257</v>
      </c>
      <c r="I853">
        <v>-124661.18861998833</v>
      </c>
    </row>
    <row r="854" spans="3:9">
      <c r="C854">
        <v>-136575.17176959032</v>
      </c>
      <c r="D854">
        <v>-126153.87998325271</v>
      </c>
      <c r="E854">
        <v>-132586.69222476654</v>
      </c>
      <c r="F854">
        <v>-14117.520935337601</v>
      </c>
      <c r="G854">
        <v>-146704.21316010412</v>
      </c>
      <c r="H854">
        <v>-175847.4306918876</v>
      </c>
      <c r="I854">
        <v>-179480.46600870241</v>
      </c>
    </row>
    <row r="855" spans="3:9">
      <c r="C855">
        <v>-110470.80024499945</v>
      </c>
      <c r="D855">
        <v>-140833.91528941414</v>
      </c>
      <c r="E855">
        <v>-118910.51121951331</v>
      </c>
      <c r="F855">
        <v>-31109.117934507703</v>
      </c>
      <c r="G855">
        <v>-150019.62915402104</v>
      </c>
      <c r="H855">
        <v>-183652.95056755145</v>
      </c>
      <c r="I855">
        <v>-174655.29673622787</v>
      </c>
    </row>
    <row r="856" spans="3:9">
      <c r="C856">
        <v>-115472.55261640273</v>
      </c>
      <c r="D856">
        <v>-117136.19665174687</v>
      </c>
      <c r="E856">
        <v>-93932.039113810912</v>
      </c>
      <c r="F856">
        <v>-22396.377371872662</v>
      </c>
      <c r="G856">
        <v>-116328.41648568357</v>
      </c>
      <c r="H856">
        <v>-152239.72540817846</v>
      </c>
      <c r="I856">
        <v>-140707.93693501793</v>
      </c>
    </row>
    <row r="857" spans="3:9">
      <c r="C857">
        <v>-115751.65423903022</v>
      </c>
      <c r="D857">
        <v>-137103.8660212743</v>
      </c>
      <c r="E857">
        <v>-103151.17979943576</v>
      </c>
      <c r="F857">
        <v>-31857.126786710811</v>
      </c>
      <c r="G857">
        <v>-135008.30658614659</v>
      </c>
      <c r="H857">
        <v>-174385.98727738427</v>
      </c>
      <c r="I857">
        <v>-128018.65292358754</v>
      </c>
    </row>
    <row r="858" spans="3:9">
      <c r="C858">
        <v>-153578.22520306089</v>
      </c>
      <c r="D858">
        <v>-162568.97205695562</v>
      </c>
      <c r="E858">
        <v>-122474.85758514999</v>
      </c>
      <c r="F858">
        <v>-48928.670885637606</v>
      </c>
      <c r="G858">
        <v>-171403.52847078763</v>
      </c>
      <c r="H858">
        <v>-158087.92480961798</v>
      </c>
      <c r="I858">
        <v>-189137.87811279827</v>
      </c>
    </row>
    <row r="859" spans="3:9">
      <c r="C859">
        <v>-112748.1149941863</v>
      </c>
      <c r="D859">
        <v>-107448.1488297731</v>
      </c>
      <c r="E859">
        <v>-69424.900040898036</v>
      </c>
      <c r="F859">
        <v>-22419.46878868436</v>
      </c>
      <c r="G859">
        <v>-91844.368829582381</v>
      </c>
      <c r="H859">
        <v>-123698.82289131454</v>
      </c>
      <c r="I859">
        <v>-111567.47644706679</v>
      </c>
    </row>
    <row r="860" spans="3:9">
      <c r="C860">
        <v>-123620.85117830298</v>
      </c>
      <c r="D860">
        <v>-146301.19558095062</v>
      </c>
      <c r="E860">
        <v>-115590.85309766539</v>
      </c>
      <c r="F860">
        <v>-45770.976873693762</v>
      </c>
      <c r="G860">
        <v>-161361.82997135917</v>
      </c>
      <c r="H860">
        <v>-150090.68459299824</v>
      </c>
      <c r="I860">
        <v>-157671.74118032586</v>
      </c>
    </row>
    <row r="861" spans="3:9">
      <c r="C861">
        <v>-113933.37840319646</v>
      </c>
      <c r="D861">
        <v>-168016.45580780727</v>
      </c>
      <c r="E861">
        <v>-156849.52459383308</v>
      </c>
      <c r="F861">
        <v>-50061.30505690493</v>
      </c>
      <c r="G861">
        <v>-206910.82965073799</v>
      </c>
      <c r="H861">
        <v>-176808.74752352794</v>
      </c>
      <c r="I861">
        <v>-185152.7616914596</v>
      </c>
    </row>
    <row r="862" spans="3:9">
      <c r="C862">
        <v>-139419.24429762302</v>
      </c>
      <c r="D862">
        <v>-135958.48829618481</v>
      </c>
      <c r="E862">
        <v>-99677.699967265406</v>
      </c>
      <c r="F862">
        <v>-37714.489439878016</v>
      </c>
      <c r="G862">
        <v>-137392.18940714339</v>
      </c>
      <c r="H862">
        <v>-153141.27412457953</v>
      </c>
      <c r="I862">
        <v>-141416.30937499728</v>
      </c>
    </row>
    <row r="863" spans="3:9">
      <c r="C863">
        <v>-114122.53664463133</v>
      </c>
      <c r="D863">
        <v>-123447.76408911918</v>
      </c>
      <c r="E863">
        <v>-102323.62199010333</v>
      </c>
      <c r="F863">
        <v>-26234.715193823373</v>
      </c>
      <c r="G863">
        <v>-128558.33718392672</v>
      </c>
      <c r="H863">
        <v>-152758.46424594411</v>
      </c>
      <c r="I863">
        <v>-136864.84541016561</v>
      </c>
    </row>
    <row r="864" spans="3:9">
      <c r="C864">
        <v>-149117.59132903957</v>
      </c>
      <c r="D864">
        <v>-118151.67891806606</v>
      </c>
      <c r="E864">
        <v>-110600.65675481848</v>
      </c>
      <c r="F864">
        <v>-19859.626006019178</v>
      </c>
      <c r="G864">
        <v>-130460.28276083765</v>
      </c>
      <c r="H864">
        <v>-148660.19317983004</v>
      </c>
      <c r="I864">
        <v>-183817.29535336079</v>
      </c>
    </row>
    <row r="865" spans="3:9">
      <c r="C865">
        <v>-113609.5972856287</v>
      </c>
      <c r="D865">
        <v>-138629.00402630633</v>
      </c>
      <c r="E865">
        <v>-127169.13530053035</v>
      </c>
      <c r="F865">
        <v>-35545.674507179603</v>
      </c>
      <c r="G865">
        <v>-162714.80980770997</v>
      </c>
      <c r="H865">
        <v>-181604.36045479029</v>
      </c>
      <c r="I865">
        <v>-195822.5666247746</v>
      </c>
    </row>
    <row r="866" spans="3:9">
      <c r="C866">
        <v>-145219.52191274229</v>
      </c>
      <c r="D866">
        <v>-154702.71848991181</v>
      </c>
      <c r="E866">
        <v>-114612.80494834967</v>
      </c>
      <c r="F866">
        <v>-42989.01608934594</v>
      </c>
      <c r="G866">
        <v>-157601.82103769563</v>
      </c>
      <c r="H866">
        <v>-143692.63112632118</v>
      </c>
      <c r="I866">
        <v>-168939.34697633106</v>
      </c>
    </row>
    <row r="867" spans="3:9">
      <c r="C867">
        <v>-147890.67208312944</v>
      </c>
      <c r="D867">
        <v>-138065.71458948916</v>
      </c>
      <c r="E867">
        <v>-117459.60280086729</v>
      </c>
      <c r="F867">
        <v>-27125.466176168982</v>
      </c>
      <c r="G867">
        <v>-144585.06897703625</v>
      </c>
      <c r="H867">
        <v>-161009.32009273855</v>
      </c>
      <c r="I867">
        <v>-174115.0151077566</v>
      </c>
    </row>
    <row r="868" spans="3:9">
      <c r="C868">
        <v>-116738.70185711369</v>
      </c>
      <c r="D868">
        <v>-128830.21098657021</v>
      </c>
      <c r="E868">
        <v>-135850.30748772621</v>
      </c>
      <c r="F868">
        <v>1757.3680947135726</v>
      </c>
      <c r="G868">
        <v>-134092.93939301267</v>
      </c>
      <c r="H868">
        <v>-138575.53742127007</v>
      </c>
      <c r="I868">
        <v>-137117.69726449403</v>
      </c>
    </row>
    <row r="869" spans="3:9">
      <c r="C869">
        <v>-113513.12292148996</v>
      </c>
      <c r="D869">
        <v>-109089.19013429509</v>
      </c>
      <c r="E869">
        <v>-90678.270595862865</v>
      </c>
      <c r="F869">
        <v>-15592.196356139098</v>
      </c>
      <c r="G869">
        <v>-106270.46695200197</v>
      </c>
      <c r="H869">
        <v>-111297.08598192289</v>
      </c>
      <c r="I869">
        <v>-100590.69855074227</v>
      </c>
    </row>
    <row r="870" spans="3:9">
      <c r="C870">
        <v>-127414.64611921378</v>
      </c>
      <c r="D870">
        <v>-137851.71832706602</v>
      </c>
      <c r="E870">
        <v>-130331.14133831389</v>
      </c>
      <c r="F870">
        <v>-17527.496447524416</v>
      </c>
      <c r="G870">
        <v>-147858.63778583831</v>
      </c>
      <c r="H870">
        <v>-167600.58725607765</v>
      </c>
      <c r="I870">
        <v>-165694.54849525305</v>
      </c>
    </row>
    <row r="871" spans="3:9">
      <c r="C871">
        <v>-145679.71368744154</v>
      </c>
      <c r="D871">
        <v>-140341.91849652925</v>
      </c>
      <c r="E871">
        <v>-114467.12989608367</v>
      </c>
      <c r="F871">
        <v>-30521.630219209932</v>
      </c>
      <c r="G871">
        <v>-144988.76011529361</v>
      </c>
      <c r="H871">
        <v>-158593.33459647221</v>
      </c>
      <c r="I871">
        <v>-166040.16319032788</v>
      </c>
    </row>
    <row r="872" spans="3:9">
      <c r="C872">
        <v>-97162.987454774164</v>
      </c>
      <c r="D872">
        <v>-147141.92085014842</v>
      </c>
      <c r="E872">
        <v>-130912.92674451813</v>
      </c>
      <c r="F872">
        <v>-25497.096013923045</v>
      </c>
      <c r="G872">
        <v>-156410.02275844116</v>
      </c>
      <c r="H872">
        <v>-149486.0600956784</v>
      </c>
      <c r="I872">
        <v>-147096.17257828428</v>
      </c>
    </row>
    <row r="873" spans="3:9">
      <c r="C873">
        <v>-108733.05025694297</v>
      </c>
      <c r="D873">
        <v>-114437.21762526179</v>
      </c>
      <c r="E873">
        <v>-126015.18117985562</v>
      </c>
      <c r="F873">
        <v>-15663.122124436632</v>
      </c>
      <c r="G873">
        <v>-141678.30330429226</v>
      </c>
      <c r="H873">
        <v>-151366.20622189756</v>
      </c>
      <c r="I873">
        <v>-153399.4197252965</v>
      </c>
    </row>
    <row r="874" spans="3:9">
      <c r="C874">
        <v>-140657.89342381712</v>
      </c>
      <c r="D874">
        <v>-150237.04321086872</v>
      </c>
      <c r="E874">
        <v>-122144.27187497131</v>
      </c>
      <c r="F874">
        <v>-36879.347870918551</v>
      </c>
      <c r="G874">
        <v>-159023.61974588985</v>
      </c>
      <c r="H874">
        <v>-161886.00095531947</v>
      </c>
      <c r="I874">
        <v>-167399.88400784245</v>
      </c>
    </row>
    <row r="875" spans="3:9">
      <c r="C875">
        <v>-95827.434012566096</v>
      </c>
      <c r="D875">
        <v>-110065.91306706774</v>
      </c>
      <c r="E875">
        <v>-71158.139681019384</v>
      </c>
      <c r="F875">
        <v>-28743.50123366755</v>
      </c>
      <c r="G875">
        <v>-99901.640914686941</v>
      </c>
      <c r="H875">
        <v>-122534.32791903146</v>
      </c>
      <c r="I875">
        <v>-93891.041278823832</v>
      </c>
    </row>
    <row r="876" spans="3:9">
      <c r="C876">
        <v>-126258.30483416052</v>
      </c>
      <c r="D876">
        <v>-128955.91148911748</v>
      </c>
      <c r="E876">
        <v>-116591.36157160094</v>
      </c>
      <c r="F876">
        <v>-31888.084098642597</v>
      </c>
      <c r="G876">
        <v>-148479.44567024353</v>
      </c>
      <c r="H876">
        <v>-151780.22810847347</v>
      </c>
      <c r="I876">
        <v>-162757.6553899835</v>
      </c>
    </row>
    <row r="877" spans="3:9">
      <c r="C877">
        <v>-126316.40102272916</v>
      </c>
      <c r="D877">
        <v>-143178.3059689269</v>
      </c>
      <c r="E877">
        <v>-127805.30397021593</v>
      </c>
      <c r="F877">
        <v>-26966.500797624754</v>
      </c>
      <c r="G877">
        <v>-154771.80476784069</v>
      </c>
      <c r="H877">
        <v>-194820.8818176295</v>
      </c>
      <c r="I877">
        <v>-180754.2022442139</v>
      </c>
    </row>
    <row r="878" spans="3:9">
      <c r="C878">
        <v>-148208.41646844882</v>
      </c>
      <c r="D878">
        <v>-121643.97006249752</v>
      </c>
      <c r="E878">
        <v>-118812.64354836023</v>
      </c>
      <c r="F878">
        <v>-18506.265853739002</v>
      </c>
      <c r="G878">
        <v>-137318.90940209921</v>
      </c>
      <c r="H878">
        <v>-133718.60453041398</v>
      </c>
      <c r="I878">
        <v>-175146.61323113402</v>
      </c>
    </row>
    <row r="879" spans="3:9">
      <c r="C879">
        <v>-135481.59105431265</v>
      </c>
      <c r="D879">
        <v>-111994.73585121005</v>
      </c>
      <c r="E879">
        <v>-83256.137298317306</v>
      </c>
      <c r="F879">
        <v>-17516.197210234321</v>
      </c>
      <c r="G879">
        <v>-100772.33450855163</v>
      </c>
      <c r="H879">
        <v>-121721.61560655934</v>
      </c>
      <c r="I879">
        <v>-126964.71732438385</v>
      </c>
    </row>
    <row r="880" spans="3:9">
      <c r="C880">
        <v>-126009.55620450558</v>
      </c>
      <c r="D880">
        <v>-115179.97120320765</v>
      </c>
      <c r="E880">
        <v>-99812.29917863055</v>
      </c>
      <c r="F880">
        <v>-5867.156171309136</v>
      </c>
      <c r="G880">
        <v>-105679.4553499397</v>
      </c>
      <c r="H880">
        <v>-124948.17973964587</v>
      </c>
      <c r="I880">
        <v>-114061.33899413652</v>
      </c>
    </row>
    <row r="881" spans="3:9">
      <c r="C881">
        <v>-130629.97505859865</v>
      </c>
      <c r="D881">
        <v>-149994.02360653988</v>
      </c>
      <c r="E881">
        <v>-117137.25897754129</v>
      </c>
      <c r="F881">
        <v>-35973.824804970733</v>
      </c>
      <c r="G881">
        <v>-153111.08378251205</v>
      </c>
      <c r="H881">
        <v>-151818.23925055767</v>
      </c>
      <c r="I881">
        <v>-151087.95970082417</v>
      </c>
    </row>
    <row r="882" spans="3:9">
      <c r="C882">
        <v>-114851.23435824679</v>
      </c>
      <c r="D882">
        <v>-92778.895052593856</v>
      </c>
      <c r="E882">
        <v>-60467.904579554757</v>
      </c>
      <c r="F882">
        <v>-17514.786375092779</v>
      </c>
      <c r="G882">
        <v>-77982.690954647522</v>
      </c>
      <c r="H882">
        <v>-93098.556954805244</v>
      </c>
      <c r="I882">
        <v>-90115.980747235939</v>
      </c>
    </row>
    <row r="883" spans="3:9">
      <c r="C883">
        <v>-132260.23203127115</v>
      </c>
      <c r="D883">
        <v>-122982.81466794595</v>
      </c>
      <c r="E883">
        <v>-121273.49110489956</v>
      </c>
      <c r="F883">
        <v>-15980.955292191622</v>
      </c>
      <c r="G883">
        <v>-137254.44639709117</v>
      </c>
      <c r="H883">
        <v>-166186.50253551232</v>
      </c>
      <c r="I883">
        <v>-155171.05124866177</v>
      </c>
    </row>
    <row r="884" spans="3:9">
      <c r="C884">
        <v>-123583.46415344943</v>
      </c>
      <c r="D884">
        <v>-152881.33420836445</v>
      </c>
      <c r="E884">
        <v>-110984.19829324995</v>
      </c>
      <c r="F884">
        <v>-52878.181315268783</v>
      </c>
      <c r="G884">
        <v>-163862.37960851874</v>
      </c>
      <c r="H884">
        <v>-164857.62019922351</v>
      </c>
      <c r="I884">
        <v>-144494.29593151624</v>
      </c>
    </row>
    <row r="885" spans="3:9">
      <c r="C885">
        <v>-139783.25930154146</v>
      </c>
      <c r="D885">
        <v>-146085.09533675131</v>
      </c>
      <c r="E885">
        <v>-129004.18055859457</v>
      </c>
      <c r="F885">
        <v>-26962.314662770328</v>
      </c>
      <c r="G885">
        <v>-155966.49522136489</v>
      </c>
      <c r="H885">
        <v>-192216.13706248329</v>
      </c>
      <c r="I885">
        <v>-191171.43546855976</v>
      </c>
    </row>
    <row r="886" spans="3:9">
      <c r="C886">
        <v>-92649.247614455584</v>
      </c>
      <c r="D886">
        <v>-110829.1596797895</v>
      </c>
      <c r="E886">
        <v>-74645.365335994895</v>
      </c>
      <c r="F886">
        <v>-33828.031662805137</v>
      </c>
      <c r="G886">
        <v>-108473.39699880003</v>
      </c>
      <c r="H886">
        <v>-51286.659487317374</v>
      </c>
      <c r="I886">
        <v>-79413.76675213562</v>
      </c>
    </row>
    <row r="887" spans="3:9">
      <c r="C887">
        <v>-107331.41014442462</v>
      </c>
      <c r="D887">
        <v>-112101.07638369962</v>
      </c>
      <c r="E887">
        <v>-67728.726959395004</v>
      </c>
      <c r="F887">
        <v>-35049.422023890722</v>
      </c>
      <c r="G887">
        <v>-102778.14898328572</v>
      </c>
      <c r="H887">
        <v>-97734.61456581435</v>
      </c>
      <c r="I887">
        <v>-85717.67805364111</v>
      </c>
    </row>
    <row r="888" spans="3:9">
      <c r="C888">
        <v>-131542.48780879268</v>
      </c>
      <c r="D888">
        <v>-135452.30432253957</v>
      </c>
      <c r="E888">
        <v>-140788.30561816404</v>
      </c>
      <c r="F888">
        <v>-26569.828621125682</v>
      </c>
      <c r="G888">
        <v>-167358.13423928971</v>
      </c>
      <c r="H888">
        <v>-187273.27475878771</v>
      </c>
      <c r="I888">
        <v>-183447.12069965547</v>
      </c>
    </row>
    <row r="889" spans="3:9">
      <c r="C889">
        <v>-138340.98024893174</v>
      </c>
      <c r="D889">
        <v>-121589.11892789826</v>
      </c>
      <c r="E889">
        <v>-82429.02766133254</v>
      </c>
      <c r="F889">
        <v>-43002.168508763833</v>
      </c>
      <c r="G889">
        <v>-125431.19617009636</v>
      </c>
      <c r="H889">
        <v>-149184.63036364445</v>
      </c>
      <c r="I889">
        <v>-141738.94869124066</v>
      </c>
    </row>
    <row r="890" spans="3:9">
      <c r="C890">
        <v>-114417.5433791637</v>
      </c>
      <c r="D890">
        <v>-128314.23844544488</v>
      </c>
      <c r="E890">
        <v>-106484.44295101213</v>
      </c>
      <c r="F890">
        <v>-31977.367045551386</v>
      </c>
      <c r="G890">
        <v>-138461.8099965635</v>
      </c>
      <c r="H890">
        <v>-151957.28078420047</v>
      </c>
      <c r="I890">
        <v>-124327.39926911559</v>
      </c>
    </row>
    <row r="891" spans="3:9">
      <c r="C891">
        <v>-132359.67216122648</v>
      </c>
      <c r="D891">
        <v>-142316.46049271061</v>
      </c>
      <c r="E891">
        <v>-138921.24697888643</v>
      </c>
      <c r="F891">
        <v>-33505.411257565516</v>
      </c>
      <c r="G891">
        <v>-172426.65823645194</v>
      </c>
      <c r="H891">
        <v>-183329.73221699186</v>
      </c>
      <c r="I891">
        <v>-185166.69892719429</v>
      </c>
    </row>
    <row r="892" spans="3:9">
      <c r="C892">
        <v>-125276.83313451536</v>
      </c>
      <c r="D892">
        <v>-137013.40480022822</v>
      </c>
      <c r="E892">
        <v>-145833.89051429558</v>
      </c>
      <c r="F892">
        <v>-14359.514963300906</v>
      </c>
      <c r="G892">
        <v>-160193.40547759651</v>
      </c>
      <c r="H892">
        <v>-163768.70652786072</v>
      </c>
      <c r="I892">
        <v>-171630.76177311185</v>
      </c>
    </row>
    <row r="893" spans="3:9">
      <c r="C893">
        <v>-114562.86719229379</v>
      </c>
      <c r="D893">
        <v>-142464.52029403581</v>
      </c>
      <c r="E893">
        <v>-124450.9653687853</v>
      </c>
      <c r="F893">
        <v>-34785.28100335833</v>
      </c>
      <c r="G893">
        <v>-159236.24637214362</v>
      </c>
      <c r="H893">
        <v>-177856.4212926914</v>
      </c>
      <c r="I893">
        <v>-158212.57577770509</v>
      </c>
    </row>
    <row r="894" spans="3:9">
      <c r="C894">
        <v>-156282.2091085515</v>
      </c>
      <c r="D894">
        <v>-158679.74967729812</v>
      </c>
      <c r="E894">
        <v>-125049.86356138359</v>
      </c>
      <c r="F894">
        <v>-37976.609629097482</v>
      </c>
      <c r="G894">
        <v>-163026.47319048108</v>
      </c>
      <c r="H894">
        <v>-164704.22849507065</v>
      </c>
      <c r="I894">
        <v>-188701.64024521929</v>
      </c>
    </row>
    <row r="895" spans="3:9">
      <c r="C895">
        <v>-133013.11108171896</v>
      </c>
      <c r="D895">
        <v>-123961.64922884357</v>
      </c>
      <c r="E895">
        <v>-106042.20836684224</v>
      </c>
      <c r="F895">
        <v>-19716.400779678108</v>
      </c>
      <c r="G895">
        <v>-125758.60914652034</v>
      </c>
      <c r="H895">
        <v>-163699.75837621558</v>
      </c>
      <c r="I895">
        <v>-157074.70347990908</v>
      </c>
    </row>
    <row r="896" spans="3:9">
      <c r="C896">
        <v>-125368.42208850774</v>
      </c>
      <c r="D896">
        <v>-118715.69572615947</v>
      </c>
      <c r="E896">
        <v>-100301.04254523176</v>
      </c>
      <c r="F896">
        <v>-25036.362420049238</v>
      </c>
      <c r="G896">
        <v>-125337.40496528099</v>
      </c>
      <c r="H896">
        <v>-150014.59479278774</v>
      </c>
      <c r="I896">
        <v>-146611.13290161086</v>
      </c>
    </row>
    <row r="897" spans="3:9">
      <c r="C897">
        <v>-130276.730050029</v>
      </c>
      <c r="D897">
        <v>-112243.3555592817</v>
      </c>
      <c r="E897">
        <v>-93264.744451487553</v>
      </c>
      <c r="F897">
        <v>-23921.925074914077</v>
      </c>
      <c r="G897">
        <v>-117186.66952640163</v>
      </c>
      <c r="H897">
        <v>-113012.27476196396</v>
      </c>
      <c r="I897">
        <v>-121294.34528873503</v>
      </c>
    </row>
    <row r="898" spans="3:9">
      <c r="C898">
        <v>-115171.74368235501</v>
      </c>
      <c r="D898">
        <v>-123704.27013253009</v>
      </c>
      <c r="E898">
        <v>-96180.633931026983</v>
      </c>
      <c r="F898">
        <v>-19106.512860479699</v>
      </c>
      <c r="G898">
        <v>-115287.1467915067</v>
      </c>
      <c r="H898">
        <v>-141871.04065380304</v>
      </c>
      <c r="I898">
        <v>-123216.73768366358</v>
      </c>
    </row>
    <row r="899" spans="3:9">
      <c r="C899">
        <v>-114349.32980672615</v>
      </c>
      <c r="D899">
        <v>-126620.42998440431</v>
      </c>
      <c r="E899">
        <v>-115277.04397361157</v>
      </c>
      <c r="F899">
        <v>-16421.59065922684</v>
      </c>
      <c r="G899">
        <v>-131698.63463283842</v>
      </c>
      <c r="H899">
        <v>-135876.63998979708</v>
      </c>
      <c r="I899">
        <v>-133545.65578039078</v>
      </c>
    </row>
    <row r="900" spans="3:9">
      <c r="C900">
        <v>-116399.77338213524</v>
      </c>
      <c r="D900">
        <v>-144199.40196459831</v>
      </c>
      <c r="E900">
        <v>-123950.85625434213</v>
      </c>
      <c r="F900">
        <v>-26625.740239283885</v>
      </c>
      <c r="G900">
        <v>-150576.59649362601</v>
      </c>
      <c r="H900">
        <v>-148964.73755967396</v>
      </c>
      <c r="I900">
        <v>-147386.34247972036</v>
      </c>
    </row>
    <row r="901" spans="3:9">
      <c r="C901">
        <v>-118293.51484835622</v>
      </c>
      <c r="D901">
        <v>-109500.24406563045</v>
      </c>
      <c r="E901">
        <v>-81007.102091445355</v>
      </c>
      <c r="F901">
        <v>-28722.257400376664</v>
      </c>
      <c r="G901">
        <v>-109729.359491822</v>
      </c>
      <c r="H901">
        <v>-111201.00589879203</v>
      </c>
      <c r="I901">
        <v>-130844.0224049164</v>
      </c>
    </row>
    <row r="902" spans="3:9">
      <c r="C902">
        <v>-148234.70800630629</v>
      </c>
      <c r="D902">
        <v>-114179.61116655747</v>
      </c>
      <c r="E902">
        <v>-110370.9854920043</v>
      </c>
      <c r="F902">
        <v>-12694.164769293318</v>
      </c>
      <c r="G902">
        <v>-123065.15026129762</v>
      </c>
      <c r="H902">
        <v>-190809.50651688711</v>
      </c>
      <c r="I902">
        <v>-170388.44575687544</v>
      </c>
    </row>
    <row r="903" spans="3:9">
      <c r="C903">
        <v>-94161.65244167755</v>
      </c>
      <c r="D903">
        <v>-107890.5473450413</v>
      </c>
      <c r="E903">
        <v>-67402.465242421284</v>
      </c>
      <c r="F903">
        <v>-8674.6572859279149</v>
      </c>
      <c r="G903">
        <v>-76077.122528349224</v>
      </c>
      <c r="H903">
        <v>-112424.88885474906</v>
      </c>
      <c r="I903">
        <v>-79447.909344884974</v>
      </c>
    </row>
    <row r="904" spans="3:9">
      <c r="C904">
        <v>-115588.99522414437</v>
      </c>
      <c r="D904">
        <v>-124175.30802434178</v>
      </c>
      <c r="E904">
        <v>-102207.36566706911</v>
      </c>
      <c r="F904">
        <v>-20310.971319902339</v>
      </c>
      <c r="G904">
        <v>-122518.33698697144</v>
      </c>
      <c r="H904">
        <v>-125791.77353335677</v>
      </c>
      <c r="I904">
        <v>-127767.58416129867</v>
      </c>
    </row>
    <row r="905" spans="3:9">
      <c r="C905">
        <v>-126244.29618435421</v>
      </c>
      <c r="D905">
        <v>-128126.98795939836</v>
      </c>
      <c r="E905">
        <v>-113359.48961093581</v>
      </c>
      <c r="F905">
        <v>-20455.093470746688</v>
      </c>
      <c r="G905">
        <v>-133814.5830816825</v>
      </c>
      <c r="H905">
        <v>-142751.65561947366</v>
      </c>
      <c r="I905">
        <v>-145326.41752169858</v>
      </c>
    </row>
    <row r="906" spans="3:9">
      <c r="C906">
        <v>-101787.53708147322</v>
      </c>
      <c r="D906">
        <v>-97121.086834878472</v>
      </c>
      <c r="E906">
        <v>-79001.26511222712</v>
      </c>
      <c r="F906">
        <v>-11862.098010369104</v>
      </c>
      <c r="G906">
        <v>-90863.363122596231</v>
      </c>
      <c r="H906">
        <v>-106488.87854841561</v>
      </c>
      <c r="I906">
        <v>-35377.444630317157</v>
      </c>
    </row>
    <row r="907" spans="3:9">
      <c r="C907">
        <v>-122585.48324633599</v>
      </c>
      <c r="D907">
        <v>-129072.72649781454</v>
      </c>
      <c r="E907">
        <v>-125271.06245327757</v>
      </c>
      <c r="F907">
        <v>-12143.708089812713</v>
      </c>
      <c r="G907">
        <v>-137414.7705430903</v>
      </c>
      <c r="H907">
        <v>-165065.74137045629</v>
      </c>
      <c r="I907">
        <v>-167422.84265723929</v>
      </c>
    </row>
    <row r="908" spans="3:9">
      <c r="C908">
        <v>-143739.85594433331</v>
      </c>
      <c r="D908">
        <v>-138557.52366664709</v>
      </c>
      <c r="E908">
        <v>-131427.66419940093</v>
      </c>
      <c r="F908">
        <v>-30097.39803519407</v>
      </c>
      <c r="G908">
        <v>-161525.06223459498</v>
      </c>
      <c r="H908">
        <v>-174978.73626034945</v>
      </c>
      <c r="I908">
        <v>-178324.55342811911</v>
      </c>
    </row>
    <row r="909" spans="3:9">
      <c r="C909">
        <v>-112007.23797216421</v>
      </c>
      <c r="D909">
        <v>-130890.59792787829</v>
      </c>
      <c r="E909">
        <v>-101720.46647187398</v>
      </c>
      <c r="F909">
        <v>-28651.696041444837</v>
      </c>
      <c r="G909">
        <v>-130372.16251331882</v>
      </c>
      <c r="H909">
        <v>-137097.50017049248</v>
      </c>
      <c r="I909">
        <v>-106567.39924377663</v>
      </c>
    </row>
    <row r="910" spans="3:9">
      <c r="C910">
        <v>-110413.25500101017</v>
      </c>
      <c r="D910">
        <v>-107475.71002160903</v>
      </c>
      <c r="E910">
        <v>-75689.156324335097</v>
      </c>
      <c r="F910">
        <v>-30562.349930516582</v>
      </c>
      <c r="G910">
        <v>-106251.50625485167</v>
      </c>
      <c r="H910">
        <v>-108991.93952090407</v>
      </c>
      <c r="I910">
        <v>-121448.59114411198</v>
      </c>
    </row>
    <row r="911" spans="3:9">
      <c r="C911">
        <v>-128001.63035496151</v>
      </c>
      <c r="D911">
        <v>-140750.09306827193</v>
      </c>
      <c r="E911">
        <v>-117331.15248043521</v>
      </c>
      <c r="F911">
        <v>-21857.200394299594</v>
      </c>
      <c r="G911">
        <v>-139188.35287473479</v>
      </c>
      <c r="H911">
        <v>-155744.07114956749</v>
      </c>
      <c r="I911">
        <v>-157002.30970503431</v>
      </c>
    </row>
    <row r="912" spans="3:9">
      <c r="C912">
        <v>-145574.99630650535</v>
      </c>
      <c r="D912">
        <v>-129710.87777407991</v>
      </c>
      <c r="E912">
        <v>-121874.81740958072</v>
      </c>
      <c r="F912">
        <v>-16664.842657375128</v>
      </c>
      <c r="G912">
        <v>-138539.66006695584</v>
      </c>
      <c r="H912">
        <v>-163518.49574257285</v>
      </c>
      <c r="I912">
        <v>-163945.88601887971</v>
      </c>
    </row>
    <row r="913" spans="3:9">
      <c r="C913">
        <v>-138365.60217241946</v>
      </c>
      <c r="D913">
        <v>-135436.0579696536</v>
      </c>
      <c r="E913">
        <v>-151786.50574993898</v>
      </c>
      <c r="F913">
        <v>-18657.594662666881</v>
      </c>
      <c r="G913">
        <v>-170444.10041260585</v>
      </c>
      <c r="H913">
        <v>-175144.34397033526</v>
      </c>
      <c r="I913">
        <v>-172358.49050520657</v>
      </c>
    </row>
    <row r="914" spans="3:9">
      <c r="C914">
        <v>-155988.79809262385</v>
      </c>
      <c r="D914">
        <v>-149093.41629943092</v>
      </c>
      <c r="E914">
        <v>-122862.02559683233</v>
      </c>
      <c r="F914">
        <v>-33473.844110423124</v>
      </c>
      <c r="G914">
        <v>-156335.86970725545</v>
      </c>
      <c r="H914">
        <v>-155945.59866589605</v>
      </c>
      <c r="I914">
        <v>-177900.33040576475</v>
      </c>
    </row>
    <row r="915" spans="3:9">
      <c r="C915">
        <v>-133289.7566333205</v>
      </c>
      <c r="D915">
        <v>-131817.53479004727</v>
      </c>
      <c r="E915">
        <v>-120100.56932715201</v>
      </c>
      <c r="F915">
        <v>-21854.294248663587</v>
      </c>
      <c r="G915">
        <v>-141954.86357581563</v>
      </c>
      <c r="H915">
        <v>-160038.92456493565</v>
      </c>
      <c r="I915">
        <v>-150508.98818262672</v>
      </c>
    </row>
    <row r="916" spans="3:9">
      <c r="C916">
        <v>-127700.89362150291</v>
      </c>
      <c r="D916">
        <v>-128899.542243487</v>
      </c>
      <c r="E916">
        <v>-134283.65604278419</v>
      </c>
      <c r="F916">
        <v>-20957.155920419089</v>
      </c>
      <c r="G916">
        <v>-155240.81196320328</v>
      </c>
      <c r="H916">
        <v>-171676.96249785676</v>
      </c>
      <c r="I916">
        <v>-167742.91501982947</v>
      </c>
    </row>
    <row r="917" spans="3:9">
      <c r="C917">
        <v>-112636.57320194303</v>
      </c>
      <c r="D917">
        <v>-127633.70694458036</v>
      </c>
      <c r="E917">
        <v>-107577.22011823329</v>
      </c>
      <c r="F917">
        <v>-18808.679144000627</v>
      </c>
      <c r="G917">
        <v>-126385.89926223394</v>
      </c>
      <c r="H917">
        <v>-116256.33384653399</v>
      </c>
      <c r="I917">
        <v>-134397.84034841054</v>
      </c>
    </row>
    <row r="918" spans="3:9">
      <c r="C918">
        <v>-135206.82727291289</v>
      </c>
      <c r="D918">
        <v>-123445.83229413276</v>
      </c>
      <c r="E918">
        <v>-111544.95337471984</v>
      </c>
      <c r="F918">
        <v>-23011.483217991423</v>
      </c>
      <c r="G918">
        <v>-134556.43659271125</v>
      </c>
      <c r="H918">
        <v>-141970.68410246691</v>
      </c>
      <c r="I918">
        <v>-156761.51562020386</v>
      </c>
    </row>
    <row r="919" spans="3:9">
      <c r="C919">
        <v>-116450.90633946647</v>
      </c>
      <c r="D919">
        <v>-128888.56895007206</v>
      </c>
      <c r="E919">
        <v>-125813.40493468674</v>
      </c>
      <c r="F919">
        <v>-12367.059964509859</v>
      </c>
      <c r="G919">
        <v>-138180.46489919661</v>
      </c>
      <c r="H919">
        <v>-187266.13646377588</v>
      </c>
      <c r="I919">
        <v>-148030.56425963942</v>
      </c>
    </row>
    <row r="920" spans="3:9">
      <c r="C920">
        <v>-140341.5485246848</v>
      </c>
      <c r="D920">
        <v>-125557.68206875979</v>
      </c>
      <c r="E920">
        <v>-149857.55409055206</v>
      </c>
      <c r="F920">
        <v>-10030.853845667476</v>
      </c>
      <c r="G920">
        <v>-159888.40793621953</v>
      </c>
      <c r="H920">
        <v>-211778.10228348122</v>
      </c>
      <c r="I920">
        <v>-186328.99496404151</v>
      </c>
    </row>
    <row r="921" spans="3:9">
      <c r="C921">
        <v>-112909.20868372339</v>
      </c>
      <c r="D921">
        <v>-162060.7701486774</v>
      </c>
      <c r="E921">
        <v>-127924.20238285008</v>
      </c>
      <c r="F921">
        <v>-44269.952825390341</v>
      </c>
      <c r="G921">
        <v>-172194.15520824044</v>
      </c>
      <c r="H921">
        <v>-197964.46930433688</v>
      </c>
      <c r="I921">
        <v>-187775.27966377852</v>
      </c>
    </row>
    <row r="922" spans="3:9">
      <c r="C922">
        <v>-130612.36390257417</v>
      </c>
      <c r="D922">
        <v>-115610.95931643968</v>
      </c>
      <c r="E922">
        <v>-123889.93926857348</v>
      </c>
      <c r="F922">
        <v>-919.26562964233017</v>
      </c>
      <c r="G922">
        <v>-124809.2048982158</v>
      </c>
      <c r="H922">
        <v>-137629.88610433901</v>
      </c>
      <c r="I922">
        <v>-149756.90591851255</v>
      </c>
    </row>
    <row r="923" spans="3:9">
      <c r="C923">
        <v>-130197.45363848378</v>
      </c>
      <c r="D923">
        <v>-137344.91638970192</v>
      </c>
      <c r="E923">
        <v>-136422.4357608883</v>
      </c>
      <c r="F923">
        <v>-14784.575523312185</v>
      </c>
      <c r="G923">
        <v>-151207.01128420047</v>
      </c>
      <c r="H923">
        <v>-146980.03920395923</v>
      </c>
      <c r="I923">
        <v>-163832.20792068253</v>
      </c>
    </row>
    <row r="924" spans="3:9">
      <c r="C924">
        <v>-131258.92539600431</v>
      </c>
      <c r="D924">
        <v>-115166.42871824936</v>
      </c>
      <c r="E924">
        <v>-114350.03705623258</v>
      </c>
      <c r="F924">
        <v>-18690.005523061282</v>
      </c>
      <c r="G924">
        <v>-133040.04257929389</v>
      </c>
      <c r="H924">
        <v>-154352.55257337802</v>
      </c>
      <c r="I924">
        <v>-170379.59373278439</v>
      </c>
    </row>
    <row r="925" spans="3:9">
      <c r="C925">
        <v>-130520.13336082338</v>
      </c>
      <c r="D925">
        <v>-124405.09420390421</v>
      </c>
      <c r="E925">
        <v>-100164.66874677292</v>
      </c>
      <c r="F925">
        <v>-40500.041584674225</v>
      </c>
      <c r="G925">
        <v>-140664.71033144713</v>
      </c>
      <c r="H925">
        <v>-140271.49986635696</v>
      </c>
      <c r="I925">
        <v>-149626.94244575431</v>
      </c>
    </row>
    <row r="926" spans="3:9">
      <c r="C926">
        <v>-140576.96045374725</v>
      </c>
      <c r="D926">
        <v>-130290.33088132001</v>
      </c>
      <c r="E926">
        <v>-134744.84252076462</v>
      </c>
      <c r="F926">
        <v>-17527.427918424419</v>
      </c>
      <c r="G926">
        <v>-152272.27043918907</v>
      </c>
      <c r="H926">
        <v>-189068.85260851693</v>
      </c>
      <c r="I926">
        <v>-196335.69591472636</v>
      </c>
    </row>
    <row r="927" spans="3:9">
      <c r="C927">
        <v>-113015.90530083624</v>
      </c>
      <c r="D927">
        <v>-142764.35930931795</v>
      </c>
      <c r="E927">
        <v>-121494.60340094959</v>
      </c>
      <c r="F927">
        <v>-25419.826920557251</v>
      </c>
      <c r="G927">
        <v>-146914.43032150684</v>
      </c>
      <c r="H927">
        <v>-153260.14074351147</v>
      </c>
      <c r="I927">
        <v>-145840.93477079636</v>
      </c>
    </row>
    <row r="928" spans="3:9">
      <c r="C928">
        <v>-122046.87853210823</v>
      </c>
      <c r="D928">
        <v>-132848.65543992247</v>
      </c>
      <c r="E928">
        <v>-107403.58276017547</v>
      </c>
      <c r="F928">
        <v>-25056.799104123478</v>
      </c>
      <c r="G928">
        <v>-132460.38186429895</v>
      </c>
      <c r="H928">
        <v>-161685.87644700348</v>
      </c>
      <c r="I928">
        <v>-124001.64637737074</v>
      </c>
    </row>
    <row r="929" spans="3:9">
      <c r="C929">
        <v>-124264.86265214998</v>
      </c>
      <c r="D929">
        <v>-123164.24023346147</v>
      </c>
      <c r="E929">
        <v>-116458.1464795201</v>
      </c>
      <c r="F929">
        <v>-20544.834347714423</v>
      </c>
      <c r="G929">
        <v>-137002.98082723451</v>
      </c>
      <c r="H929">
        <v>-139938.15984578195</v>
      </c>
      <c r="I929">
        <v>-161450.68763141951</v>
      </c>
    </row>
    <row r="930" spans="3:9">
      <c r="C930">
        <v>-129711.39428147253</v>
      </c>
      <c r="D930">
        <v>-120696.10083529731</v>
      </c>
      <c r="E930">
        <v>-135487.47870198559</v>
      </c>
      <c r="F930">
        <v>-27545.951950706054</v>
      </c>
      <c r="G930">
        <v>-163033.43065269163</v>
      </c>
      <c r="H930">
        <v>-176423.56883292482</v>
      </c>
      <c r="I930">
        <v>-172810.60731569081</v>
      </c>
    </row>
    <row r="931" spans="3:9">
      <c r="C931">
        <v>-115661.32772190162</v>
      </c>
      <c r="D931">
        <v>-114340.44383632034</v>
      </c>
      <c r="E931">
        <v>-85701.829997858629</v>
      </c>
      <c r="F931">
        <v>-27208.582205656145</v>
      </c>
      <c r="G931">
        <v>-112910.41220351477</v>
      </c>
      <c r="H931">
        <v>-127999.78001290759</v>
      </c>
      <c r="I931">
        <v>-106453.20273779504</v>
      </c>
    </row>
    <row r="932" spans="3:9">
      <c r="C932">
        <v>-125193.74765158142</v>
      </c>
      <c r="D932">
        <v>-135843.53992242296</v>
      </c>
      <c r="E932">
        <v>-98527.852412690263</v>
      </c>
      <c r="F932">
        <v>-44178.912235415461</v>
      </c>
      <c r="G932">
        <v>-142706.76464810572</v>
      </c>
      <c r="H932">
        <v>-127709.56580531204</v>
      </c>
      <c r="I932">
        <v>-145753.89869501285</v>
      </c>
    </row>
    <row r="933" spans="3:9">
      <c r="C933">
        <v>-131553.91231244028</v>
      </c>
      <c r="D933">
        <v>-124891.96700152683</v>
      </c>
      <c r="E933">
        <v>-105723.25032794922</v>
      </c>
      <c r="F933">
        <v>-21338.627794913817</v>
      </c>
      <c r="G933">
        <v>-127061.87812286304</v>
      </c>
      <c r="H933">
        <v>-165582.43881612315</v>
      </c>
      <c r="I933">
        <v>-137611.61333021097</v>
      </c>
    </row>
    <row r="934" spans="3:9">
      <c r="C934">
        <v>-182909.72854869475</v>
      </c>
      <c r="D934">
        <v>-125505.58811162793</v>
      </c>
      <c r="E934">
        <v>-132039.08595989936</v>
      </c>
      <c r="F934">
        <v>-8985.4862434895567</v>
      </c>
      <c r="G934">
        <v>-141024.57220338887</v>
      </c>
      <c r="H934">
        <v>-181191.6453599972</v>
      </c>
      <c r="I934">
        <v>-206954.46743855986</v>
      </c>
    </row>
    <row r="935" spans="3:9">
      <c r="C935">
        <v>-131092.12149160029</v>
      </c>
      <c r="D935">
        <v>-146481.40750416761</v>
      </c>
      <c r="E935">
        <v>-136606.02316336354</v>
      </c>
      <c r="F935">
        <v>-25019.216934616183</v>
      </c>
      <c r="G935">
        <v>-161625.24009797972</v>
      </c>
      <c r="H935">
        <v>-175455.14974978406</v>
      </c>
      <c r="I935">
        <v>-156137.77255397162</v>
      </c>
    </row>
    <row r="936" spans="3:9">
      <c r="C936">
        <v>-125915.58182911458</v>
      </c>
      <c r="D936">
        <v>-146729.89959186129</v>
      </c>
      <c r="E936">
        <v>-120722.06582297805</v>
      </c>
      <c r="F936">
        <v>-31017.270888153169</v>
      </c>
      <c r="G936">
        <v>-151739.33671113121</v>
      </c>
      <c r="H936">
        <v>-166436.54715857905</v>
      </c>
      <c r="I936">
        <v>-153303.99031438588</v>
      </c>
    </row>
    <row r="937" spans="3:9">
      <c r="C937">
        <v>-142836.40080718731</v>
      </c>
      <c r="D937">
        <v>-156472.18788630643</v>
      </c>
      <c r="E937">
        <v>-132008.41585498687</v>
      </c>
      <c r="F937">
        <v>-39696.088031615938</v>
      </c>
      <c r="G937">
        <v>-171704.50388660282</v>
      </c>
      <c r="H937">
        <v>-157148.36322296946</v>
      </c>
      <c r="I937">
        <v>-168347.61470129326</v>
      </c>
    </row>
    <row r="938" spans="3:9">
      <c r="C938">
        <v>-85136.429886554179</v>
      </c>
      <c r="D938">
        <v>-91299.595592470883</v>
      </c>
      <c r="E938">
        <v>-15137.988746634539</v>
      </c>
      <c r="F938">
        <v>-37379.535558729585</v>
      </c>
      <c r="G938">
        <v>-52517.524305364117</v>
      </c>
      <c r="H938">
        <v>10245.06601848948</v>
      </c>
      <c r="I938">
        <v>17929.383246375422</v>
      </c>
    </row>
    <row r="939" spans="3:9">
      <c r="C939">
        <v>-134045.74843283769</v>
      </c>
      <c r="D939">
        <v>-130324.87610174951</v>
      </c>
      <c r="E939">
        <v>-124118.49535089129</v>
      </c>
      <c r="F939">
        <v>-23879.701656151596</v>
      </c>
      <c r="G939">
        <v>-147998.19700704288</v>
      </c>
      <c r="H939">
        <v>-156377.71361667872</v>
      </c>
      <c r="I939">
        <v>-160227.61681348603</v>
      </c>
    </row>
    <row r="940" spans="3:9">
      <c r="C940">
        <v>-130982.26763111749</v>
      </c>
      <c r="D940">
        <v>-138089.35610078569</v>
      </c>
      <c r="E940">
        <v>-116846.64834108342</v>
      </c>
      <c r="F940">
        <v>-30765.658044253447</v>
      </c>
      <c r="G940">
        <v>-147612.30638533685</v>
      </c>
      <c r="H940">
        <v>-184905.95434538904</v>
      </c>
      <c r="I940">
        <v>-174117.33568513946</v>
      </c>
    </row>
    <row r="941" spans="3:9">
      <c r="C941">
        <v>-135215.53906227677</v>
      </c>
      <c r="D941">
        <v>-130167.11286418601</v>
      </c>
      <c r="E941">
        <v>-104832.18815129313</v>
      </c>
      <c r="F941">
        <v>-36791.326327794086</v>
      </c>
      <c r="G941">
        <v>-141623.5144790872</v>
      </c>
      <c r="H941">
        <v>-157441.89321003249</v>
      </c>
      <c r="I941">
        <v>-158386.56066593964</v>
      </c>
    </row>
    <row r="942" spans="3:9">
      <c r="C942">
        <v>-123930.58931816916</v>
      </c>
      <c r="D942">
        <v>-121446.63354679744</v>
      </c>
      <c r="E942">
        <v>-100448.49878143356</v>
      </c>
      <c r="F942">
        <v>-20527.084388464384</v>
      </c>
      <c r="G942">
        <v>-120975.58316989793</v>
      </c>
      <c r="H942">
        <v>-142818.27927391004</v>
      </c>
      <c r="I942">
        <v>-145901.70289138571</v>
      </c>
    </row>
    <row r="943" spans="3:9">
      <c r="C943">
        <v>-96230.22491725962</v>
      </c>
      <c r="D943">
        <v>-102668.56327909653</v>
      </c>
      <c r="E943">
        <v>-73445.027150772396</v>
      </c>
      <c r="F943">
        <v>-17798.9198641572</v>
      </c>
      <c r="G943">
        <v>-91243.94701492961</v>
      </c>
      <c r="H943">
        <v>-105420.82564883213</v>
      </c>
      <c r="I943">
        <v>-87499.26499338774</v>
      </c>
    </row>
    <row r="944" spans="3:9">
      <c r="C944">
        <v>-141848.66902387765</v>
      </c>
      <c r="D944">
        <v>-133935.19057018033</v>
      </c>
      <c r="E944">
        <v>-127242.20528188586</v>
      </c>
      <c r="F944">
        <v>-32452.668466346109</v>
      </c>
      <c r="G944">
        <v>-159694.87374823197</v>
      </c>
      <c r="H944">
        <v>-157214.5716732782</v>
      </c>
      <c r="I944">
        <v>-169281.35822860536</v>
      </c>
    </row>
    <row r="945" spans="3:9">
      <c r="C945">
        <v>-107210.02970346171</v>
      </c>
      <c r="D945">
        <v>-79302.51635964014</v>
      </c>
      <c r="E945">
        <v>-62099.33365345739</v>
      </c>
      <c r="F945">
        <v>-11775.063988228299</v>
      </c>
      <c r="G945">
        <v>-73874.397641685689</v>
      </c>
      <c r="H945">
        <v>-111471.24992723633</v>
      </c>
      <c r="I945">
        <v>-50774.815561246476</v>
      </c>
    </row>
    <row r="946" spans="3:9">
      <c r="C946">
        <v>-148334.54623380108</v>
      </c>
      <c r="D946">
        <v>-127735.16749425407</v>
      </c>
      <c r="E946">
        <v>-103516.31657666434</v>
      </c>
      <c r="F946">
        <v>-27944.822298698105</v>
      </c>
      <c r="G946">
        <v>-131461.13887536243</v>
      </c>
      <c r="H946">
        <v>-160357.37592265441</v>
      </c>
      <c r="I946">
        <v>-154065.5994445642</v>
      </c>
    </row>
    <row r="947" spans="3:9">
      <c r="C947">
        <v>-108592.86428666694</v>
      </c>
      <c r="D947">
        <v>-105413.42240799175</v>
      </c>
      <c r="E947">
        <v>-88356.416854986252</v>
      </c>
      <c r="F947">
        <v>-11433.64518986447</v>
      </c>
      <c r="G947">
        <v>-99790.06204485074</v>
      </c>
      <c r="H947">
        <v>-119764.60533624559</v>
      </c>
      <c r="I947">
        <v>-87506.923943489295</v>
      </c>
    </row>
    <row r="948" spans="3:9">
      <c r="C948">
        <v>-121257.09736724421</v>
      </c>
      <c r="D948">
        <v>-129470.56807195579</v>
      </c>
      <c r="E948">
        <v>-89235.234049817431</v>
      </c>
      <c r="F948">
        <v>-28435.405595163917</v>
      </c>
      <c r="G948">
        <v>-117670.63964498133</v>
      </c>
      <c r="H948">
        <v>-123580.52912216671</v>
      </c>
      <c r="I948">
        <v>-124830.63547694052</v>
      </c>
    </row>
    <row r="949" spans="3:9">
      <c r="C949">
        <v>-149604.79272654778</v>
      </c>
      <c r="D949">
        <v>-143421.67568384128</v>
      </c>
      <c r="E949">
        <v>-131520.01839543381</v>
      </c>
      <c r="F949">
        <v>-32657.506977338955</v>
      </c>
      <c r="G949">
        <v>-164177.52537277277</v>
      </c>
      <c r="H949">
        <v>-172442.42191263151</v>
      </c>
      <c r="I949">
        <v>-220211.24943724292</v>
      </c>
    </row>
    <row r="950" spans="3:9">
      <c r="C950">
        <v>-153447.56826340398</v>
      </c>
      <c r="D950">
        <v>-134216.08550843887</v>
      </c>
      <c r="E950">
        <v>-136062.89109495882</v>
      </c>
      <c r="F950">
        <v>-17372.048041494738</v>
      </c>
      <c r="G950">
        <v>-153434.93913645355</v>
      </c>
      <c r="H950">
        <v>-193336.89242193269</v>
      </c>
      <c r="I950">
        <v>-191807.44997857272</v>
      </c>
    </row>
    <row r="951" spans="3:9">
      <c r="C951">
        <v>-119491.53304933431</v>
      </c>
      <c r="D951">
        <v>-125280.92880025621</v>
      </c>
      <c r="E951">
        <v>-115322.3929602344</v>
      </c>
      <c r="F951">
        <v>-33121.352164952215</v>
      </c>
      <c r="G951">
        <v>-148443.74512518663</v>
      </c>
      <c r="H951">
        <v>-139786.19891351898</v>
      </c>
      <c r="I951">
        <v>-141072.40281106962</v>
      </c>
    </row>
    <row r="952" spans="3:9">
      <c r="C952">
        <v>-122693.83328892106</v>
      </c>
      <c r="D952">
        <v>-119595.15990216829</v>
      </c>
      <c r="E952">
        <v>-99117.052105697701</v>
      </c>
      <c r="F952">
        <v>-17003.421169754241</v>
      </c>
      <c r="G952">
        <v>-116120.47327545195</v>
      </c>
      <c r="H952">
        <v>-117537.31085289453</v>
      </c>
      <c r="I952">
        <v>-136021.33645590846</v>
      </c>
    </row>
    <row r="953" spans="3:9">
      <c r="C953">
        <v>-142433.88088394119</v>
      </c>
      <c r="D953">
        <v>-158268.23758094115</v>
      </c>
      <c r="E953">
        <v>-137816.31186427551</v>
      </c>
      <c r="F953">
        <v>-32283.064513204135</v>
      </c>
      <c r="G953">
        <v>-170099.37637747964</v>
      </c>
      <c r="H953">
        <v>-169246.85496998471</v>
      </c>
      <c r="I953">
        <v>-171696.32045357593</v>
      </c>
    </row>
    <row r="954" spans="3:9">
      <c r="C954">
        <v>-133417.82939537457</v>
      </c>
      <c r="D954">
        <v>-135348.84212494863</v>
      </c>
      <c r="E954">
        <v>-107880.50620137781</v>
      </c>
      <c r="F954">
        <v>-36473.934771461689</v>
      </c>
      <c r="G954">
        <v>-144354.44097283951</v>
      </c>
      <c r="H954">
        <v>-147212.3545718308</v>
      </c>
      <c r="I954">
        <v>-186895.82877160306</v>
      </c>
    </row>
    <row r="955" spans="3:9">
      <c r="C955">
        <v>-104160.81931287586</v>
      </c>
      <c r="D955">
        <v>-127969.76631356959</v>
      </c>
      <c r="E955">
        <v>-99085.57621641671</v>
      </c>
      <c r="F955">
        <v>-29604.421400830783</v>
      </c>
      <c r="G955">
        <v>-128689.9976172475</v>
      </c>
      <c r="H955">
        <v>-134844.73730492199</v>
      </c>
      <c r="I955">
        <v>-107396.42352410138</v>
      </c>
    </row>
    <row r="956" spans="3:9">
      <c r="C956">
        <v>-124620.7111363494</v>
      </c>
      <c r="D956">
        <v>-107832.02933636728</v>
      </c>
      <c r="E956">
        <v>-99110.792671415969</v>
      </c>
      <c r="F956">
        <v>-18063.099141304905</v>
      </c>
      <c r="G956">
        <v>-117173.89181272085</v>
      </c>
      <c r="H956">
        <v>-143655.5380945527</v>
      </c>
      <c r="I956">
        <v>-155849.23938109656</v>
      </c>
    </row>
    <row r="957" spans="3:9">
      <c r="C957">
        <v>-187279.10153477429</v>
      </c>
      <c r="D957">
        <v>-126138.77289111071</v>
      </c>
      <c r="E957">
        <v>-117334.89500863089</v>
      </c>
      <c r="F957">
        <v>-28140.871444277982</v>
      </c>
      <c r="G957">
        <v>-145475.76645290887</v>
      </c>
      <c r="H957">
        <v>-184477.15679769125</v>
      </c>
      <c r="I957">
        <v>-195200.22243239376</v>
      </c>
    </row>
    <row r="958" spans="3:9">
      <c r="C958">
        <v>-125179.08102807871</v>
      </c>
      <c r="D958">
        <v>-140402.24852644926</v>
      </c>
      <c r="E958">
        <v>-111052.68350591484</v>
      </c>
      <c r="F958">
        <v>-48553.434157046686</v>
      </c>
      <c r="G958">
        <v>-159606.11766296154</v>
      </c>
      <c r="H958">
        <v>-153455.74974500068</v>
      </c>
      <c r="I958">
        <v>-167311.86361635593</v>
      </c>
    </row>
    <row r="959" spans="3:9">
      <c r="C959">
        <v>-125324.69616154165</v>
      </c>
      <c r="D959">
        <v>-171108.13010380996</v>
      </c>
      <c r="E959">
        <v>-145086.65742198218</v>
      </c>
      <c r="F959">
        <v>-27597.856542900834</v>
      </c>
      <c r="G959">
        <v>-172684.51396488299</v>
      </c>
      <c r="H959">
        <v>-182518.32310596868</v>
      </c>
      <c r="I959">
        <v>-208478.3031059762</v>
      </c>
    </row>
    <row r="960" spans="3:9">
      <c r="C960">
        <v>-97449.715736715472</v>
      </c>
      <c r="D960">
        <v>-119075.43317289618</v>
      </c>
      <c r="E960">
        <v>-77119.901660885487</v>
      </c>
      <c r="F960">
        <v>-27956.12533870092</v>
      </c>
      <c r="G960">
        <v>-105076.02699958641</v>
      </c>
      <c r="H960">
        <v>-139746.36763202888</v>
      </c>
      <c r="I960">
        <v>-108877.88689876987</v>
      </c>
    </row>
    <row r="961" spans="3:9">
      <c r="C961">
        <v>-158420.15840268237</v>
      </c>
      <c r="D961">
        <v>-149439.96295566252</v>
      </c>
      <c r="E961">
        <v>-117487.59143326049</v>
      </c>
      <c r="F961">
        <v>-37909.571406725903</v>
      </c>
      <c r="G961">
        <v>-155397.16283998638</v>
      </c>
      <c r="H961">
        <v>-177987.32449264603</v>
      </c>
      <c r="I961">
        <v>-194472.22564069508</v>
      </c>
    </row>
    <row r="962" spans="3:9">
      <c r="C962">
        <v>-139688.50695581021</v>
      </c>
      <c r="D962">
        <v>-133710.69333855659</v>
      </c>
      <c r="E962">
        <v>-124434.69554747688</v>
      </c>
      <c r="F962">
        <v>-20796.58770842951</v>
      </c>
      <c r="G962">
        <v>-145231.2832559064</v>
      </c>
      <c r="H962">
        <v>-179477.38934738241</v>
      </c>
      <c r="I962">
        <v>-169999.85296444886</v>
      </c>
    </row>
    <row r="963" spans="3:9">
      <c r="C963">
        <v>-118452.91604184613</v>
      </c>
      <c r="D963">
        <v>-106335.30237711023</v>
      </c>
      <c r="E963">
        <v>-47230.961131915043</v>
      </c>
      <c r="F963">
        <v>-24010.639177806865</v>
      </c>
      <c r="G963">
        <v>-71241.600309721922</v>
      </c>
      <c r="H963">
        <v>-116390.12857318838</v>
      </c>
      <c r="I963">
        <v>-108382.24934609652</v>
      </c>
    </row>
    <row r="964" spans="3:9">
      <c r="C964">
        <v>-118635.05395225775</v>
      </c>
      <c r="D964">
        <v>-141100.5155103897</v>
      </c>
      <c r="E964">
        <v>-116976.5764186305</v>
      </c>
      <c r="F964">
        <v>-29613.661911489158</v>
      </c>
      <c r="G964">
        <v>-146590.23833011967</v>
      </c>
      <c r="H964">
        <v>-175243.87143736088</v>
      </c>
      <c r="I964">
        <v>-155058.45503221056</v>
      </c>
    </row>
    <row r="965" spans="3:9">
      <c r="C965">
        <v>-128119.78209942352</v>
      </c>
      <c r="D965">
        <v>-135619.88001252178</v>
      </c>
      <c r="E965">
        <v>-106394.84141572275</v>
      </c>
      <c r="F965">
        <v>-35302.765774538711</v>
      </c>
      <c r="G965">
        <v>-141697.60719026148</v>
      </c>
      <c r="H965">
        <v>-152955.66869652615</v>
      </c>
      <c r="I965">
        <v>-152986.83064917737</v>
      </c>
    </row>
    <row r="966" spans="3:9">
      <c r="C966">
        <v>-116436.59601078868</v>
      </c>
      <c r="D966">
        <v>-104773.70958238585</v>
      </c>
      <c r="E966">
        <v>-92999.330389520212</v>
      </c>
      <c r="F966">
        <v>1685.2945306969486</v>
      </c>
      <c r="G966">
        <v>-91314.035858823248</v>
      </c>
      <c r="H966">
        <v>-112743.69268109658</v>
      </c>
      <c r="I966">
        <v>-125641.87679818211</v>
      </c>
    </row>
    <row r="967" spans="3:9">
      <c r="C967">
        <v>-97569.55697843284</v>
      </c>
      <c r="D967">
        <v>-110631.55235008485</v>
      </c>
      <c r="E967">
        <v>-111330.77504496541</v>
      </c>
      <c r="F967">
        <v>-214.94178679531615</v>
      </c>
      <c r="G967">
        <v>-111545.71683176074</v>
      </c>
      <c r="H967">
        <v>-121872.30368893199</v>
      </c>
      <c r="I967">
        <v>-105356.46989093436</v>
      </c>
    </row>
    <row r="968" spans="3:9">
      <c r="C968">
        <v>-117174.18110344411</v>
      </c>
      <c r="D968">
        <v>-113031.3147351206</v>
      </c>
      <c r="E968">
        <v>-89733.7109681578</v>
      </c>
      <c r="F968">
        <v>-8288.9960405546008</v>
      </c>
      <c r="G968">
        <v>-98022.707008712401</v>
      </c>
      <c r="H968">
        <v>-128161.69468976269</v>
      </c>
      <c r="I968">
        <v>-108626.80389901446</v>
      </c>
    </row>
    <row r="969" spans="3:9">
      <c r="C969">
        <v>-136298.98380278781</v>
      </c>
      <c r="D969">
        <v>-129133.99285963742</v>
      </c>
      <c r="E969">
        <v>-139823.58130104764</v>
      </c>
      <c r="F969">
        <v>-14170.500798693876</v>
      </c>
      <c r="G969">
        <v>-153994.0820997415</v>
      </c>
      <c r="H969">
        <v>-153984.03121942369</v>
      </c>
      <c r="I969">
        <v>-183088.78824920411</v>
      </c>
    </row>
    <row r="970" spans="3:9">
      <c r="C970">
        <v>-118923.08852521874</v>
      </c>
      <c r="D970">
        <v>-152582.8420101529</v>
      </c>
      <c r="E970">
        <v>-144500.98438279293</v>
      </c>
      <c r="F970">
        <v>-20685.281770214009</v>
      </c>
      <c r="G970">
        <v>-165186.26615300693</v>
      </c>
      <c r="H970">
        <v>-194387.16955867683</v>
      </c>
      <c r="I970">
        <v>-210318.81866184983</v>
      </c>
    </row>
    <row r="971" spans="3:9">
      <c r="C971">
        <v>-134768.76231643639</v>
      </c>
      <c r="D971">
        <v>-127957.99016157992</v>
      </c>
      <c r="E971">
        <v>-126236.31008838878</v>
      </c>
      <c r="F971">
        <v>-17910.431100446505</v>
      </c>
      <c r="G971">
        <v>-144146.74118883529</v>
      </c>
      <c r="H971">
        <v>-146319.08973052964</v>
      </c>
      <c r="I971">
        <v>-153960.46443289518</v>
      </c>
    </row>
    <row r="972" spans="3:9">
      <c r="C972">
        <v>-122004.35538159538</v>
      </c>
      <c r="D972">
        <v>-136956.44095389327</v>
      </c>
      <c r="E972">
        <v>-136727.92327460586</v>
      </c>
      <c r="F972">
        <v>-22575.297908579625</v>
      </c>
      <c r="G972">
        <v>-159303.22118318549</v>
      </c>
      <c r="H972">
        <v>-176152.38119512587</v>
      </c>
      <c r="I972">
        <v>-196051.08809401738</v>
      </c>
    </row>
    <row r="973" spans="3:9">
      <c r="C973">
        <v>-118112.0075407782</v>
      </c>
      <c r="D973">
        <v>-126588.17319616984</v>
      </c>
      <c r="E973">
        <v>-96932.509410676575</v>
      </c>
      <c r="F973">
        <v>-24259.739103869088</v>
      </c>
      <c r="G973">
        <v>-121192.24851454567</v>
      </c>
      <c r="H973">
        <v>-126615.71257566268</v>
      </c>
      <c r="I973">
        <v>-128932.50057557045</v>
      </c>
    </row>
    <row r="974" spans="3:9">
      <c r="C974">
        <v>-119537.50943652989</v>
      </c>
      <c r="D974">
        <v>-120872.51525430739</v>
      </c>
      <c r="E974">
        <v>-108458.67691504848</v>
      </c>
      <c r="F974">
        <v>-9004.8723299263511</v>
      </c>
      <c r="G974">
        <v>-117463.54924497483</v>
      </c>
      <c r="H974">
        <v>-130206.00274592395</v>
      </c>
      <c r="I974">
        <v>-146741.53660363751</v>
      </c>
    </row>
    <row r="975" spans="3:9">
      <c r="C975">
        <v>-131652.51832044509</v>
      </c>
      <c r="D975">
        <v>-142254.97179989895</v>
      </c>
      <c r="E975">
        <v>-132362.68971729712</v>
      </c>
      <c r="F975">
        <v>-25888.997699741863</v>
      </c>
      <c r="G975">
        <v>-158251.68741703898</v>
      </c>
      <c r="H975">
        <v>-166715.75122468124</v>
      </c>
      <c r="I975">
        <v>-177708.42120415656</v>
      </c>
    </row>
    <row r="976" spans="3:9">
      <c r="C976">
        <v>-142603.61524299244</v>
      </c>
      <c r="D976">
        <v>-161008.09882874344</v>
      </c>
      <c r="E976">
        <v>-126146.54858557678</v>
      </c>
      <c r="F976">
        <v>-31772.980255713788</v>
      </c>
      <c r="G976">
        <v>-157919.52884129056</v>
      </c>
      <c r="H976">
        <v>-170616.51209688233</v>
      </c>
      <c r="I976">
        <v>-175844.10599268775</v>
      </c>
    </row>
    <row r="977" spans="3:9">
      <c r="C977">
        <v>-169960.04583948175</v>
      </c>
      <c r="D977">
        <v>-131451.19490217458</v>
      </c>
      <c r="E977">
        <v>-136359.52861808846</v>
      </c>
      <c r="F977">
        <v>-27679.635001304872</v>
      </c>
      <c r="G977">
        <v>-164039.16361939334</v>
      </c>
      <c r="H977">
        <v>-170342.31638433604</v>
      </c>
      <c r="I977">
        <v>-194914.99800544474</v>
      </c>
    </row>
    <row r="978" spans="3:9">
      <c r="C978">
        <v>-113571.27125489869</v>
      </c>
      <c r="D978">
        <v>-115787.71188318574</v>
      </c>
      <c r="E978">
        <v>-110791.29566442863</v>
      </c>
      <c r="F978">
        <v>-10161.944577156286</v>
      </c>
      <c r="G978">
        <v>-120953.24024158492</v>
      </c>
      <c r="H978">
        <v>-116179.17919583592</v>
      </c>
      <c r="I978">
        <v>-109997.53817111053</v>
      </c>
    </row>
    <row r="979" spans="3:9">
      <c r="C979">
        <v>-143292.80212776785</v>
      </c>
      <c r="D979">
        <v>-148069.03386315668</v>
      </c>
      <c r="E979">
        <v>-136854.44406502525</v>
      </c>
      <c r="F979">
        <v>-42084.033211799455</v>
      </c>
      <c r="G979">
        <v>-178938.47727682471</v>
      </c>
      <c r="H979">
        <v>-190040.1497493159</v>
      </c>
      <c r="I979">
        <v>-215146.4637234401</v>
      </c>
    </row>
    <row r="980" spans="3:9">
      <c r="C980">
        <v>-97832.547241091394</v>
      </c>
      <c r="D980">
        <v>-94621.748696963943</v>
      </c>
      <c r="E980">
        <v>-68514.56517112958</v>
      </c>
      <c r="F980">
        <v>-13551.962799347697</v>
      </c>
      <c r="G980">
        <v>-82066.527970477284</v>
      </c>
      <c r="H980">
        <v>-78712.291143811366</v>
      </c>
      <c r="I980">
        <v>-51644.239499193936</v>
      </c>
    </row>
    <row r="981" spans="3:9">
      <c r="C981">
        <v>-118890.14002717449</v>
      </c>
      <c r="D981">
        <v>-115578.46473587383</v>
      </c>
      <c r="E981">
        <v>-97605.618595149223</v>
      </c>
      <c r="F981">
        <v>-27786.169611576122</v>
      </c>
      <c r="G981">
        <v>-125391.78820672534</v>
      </c>
      <c r="H981">
        <v>-116628.22532161238</v>
      </c>
      <c r="I981">
        <v>-123112.19641746937</v>
      </c>
    </row>
    <row r="982" spans="3:9">
      <c r="C982">
        <v>-165736.65750799968</v>
      </c>
      <c r="D982">
        <v>-125093.42997764869</v>
      </c>
      <c r="E982">
        <v>-122099.84511977357</v>
      </c>
      <c r="F982">
        <v>-24291.996548170995</v>
      </c>
      <c r="G982">
        <v>-146391.84166794457</v>
      </c>
      <c r="H982">
        <v>-147541.25759161176</v>
      </c>
      <c r="I982">
        <v>-172488.47262299364</v>
      </c>
    </row>
    <row r="983" spans="3:9">
      <c r="C983">
        <v>-115499.42414614244</v>
      </c>
      <c r="D983">
        <v>-111225.87285398856</v>
      </c>
      <c r="E983">
        <v>-84916.520974412837</v>
      </c>
      <c r="F983">
        <v>-15506.906642159243</v>
      </c>
      <c r="G983">
        <v>-100423.42761657208</v>
      </c>
      <c r="H983">
        <v>-105635.01712412326</v>
      </c>
      <c r="I983">
        <v>-110993.18762607093</v>
      </c>
    </row>
    <row r="984" spans="3:9">
      <c r="C984">
        <v>-129580.06244151856</v>
      </c>
      <c r="D984">
        <v>-119856.99676697821</v>
      </c>
      <c r="E984">
        <v>-101659.20577443416</v>
      </c>
      <c r="F984">
        <v>-22913.220291592486</v>
      </c>
      <c r="G984">
        <v>-124572.42606602666</v>
      </c>
      <c r="H984">
        <v>-138058.63414241077</v>
      </c>
      <c r="I984">
        <v>-151703.03330089489</v>
      </c>
    </row>
    <row r="985" spans="3:9">
      <c r="C985">
        <v>-111229.85869846014</v>
      </c>
      <c r="D985">
        <v>-114439.96979427498</v>
      </c>
      <c r="E985">
        <v>-89589.948411225952</v>
      </c>
      <c r="F985">
        <v>-24315.174627508874</v>
      </c>
      <c r="G985">
        <v>-113905.12303873485</v>
      </c>
      <c r="H985">
        <v>-126340.02821955425</v>
      </c>
      <c r="I985">
        <v>-91834.567770899797</v>
      </c>
    </row>
    <row r="986" spans="3:9">
      <c r="C986">
        <v>-126194.45519373918</v>
      </c>
      <c r="D986">
        <v>-125689.00481986915</v>
      </c>
      <c r="E986">
        <v>-121304.25543754257</v>
      </c>
      <c r="F986">
        <v>-8030.1039452513978</v>
      </c>
      <c r="G986">
        <v>-129334.35938279396</v>
      </c>
      <c r="H986">
        <v>-156257.16148289508</v>
      </c>
      <c r="I986">
        <v>-140502.22699030623</v>
      </c>
    </row>
    <row r="987" spans="3:9">
      <c r="C987">
        <v>-109025.38625307765</v>
      </c>
      <c r="D987">
        <v>-127803.14239132352</v>
      </c>
      <c r="E987">
        <v>-102436.35943191385</v>
      </c>
      <c r="F987">
        <v>-22367.153148596706</v>
      </c>
      <c r="G987">
        <v>-124803.51258051055</v>
      </c>
      <c r="H987">
        <v>-137699.71878584055</v>
      </c>
      <c r="I987">
        <v>-121749.06547171102</v>
      </c>
    </row>
    <row r="988" spans="3:9">
      <c r="C988">
        <v>-123786.97170315786</v>
      </c>
      <c r="D988">
        <v>-149273.19981890297</v>
      </c>
      <c r="E988">
        <v>-133768.80163148357</v>
      </c>
      <c r="F988">
        <v>-41500.814452219463</v>
      </c>
      <c r="G988">
        <v>-175269.61608370303</v>
      </c>
      <c r="H988">
        <v>-188429.51316309723</v>
      </c>
      <c r="I988">
        <v>-162374.77814825778</v>
      </c>
    </row>
    <row r="989" spans="3:9">
      <c r="C989">
        <v>-148470.08816473297</v>
      </c>
      <c r="D989">
        <v>-147331.66310177639</v>
      </c>
      <c r="E989">
        <v>-141832.09232418559</v>
      </c>
      <c r="F989">
        <v>-39729.274386005112</v>
      </c>
      <c r="G989">
        <v>-181561.36671019072</v>
      </c>
      <c r="H989">
        <v>-165604.86633381803</v>
      </c>
      <c r="I989">
        <v>-200901.24167148524</v>
      </c>
    </row>
    <row r="990" spans="3:9">
      <c r="C990">
        <v>-118852.15045317696</v>
      </c>
      <c r="D990">
        <v>-114453.02388018313</v>
      </c>
      <c r="E990">
        <v>-93609.645606445498</v>
      </c>
      <c r="F990">
        <v>-17291.973090828062</v>
      </c>
      <c r="G990">
        <v>-110901.61869727357</v>
      </c>
      <c r="H990">
        <v>-109538.6372563028</v>
      </c>
      <c r="I990">
        <v>-103821.99983611828</v>
      </c>
    </row>
    <row r="991" spans="3:9">
      <c r="C991">
        <v>-121774.43976897135</v>
      </c>
      <c r="D991">
        <v>-112120.77072041777</v>
      </c>
      <c r="E991">
        <v>-114373.24305872624</v>
      </c>
      <c r="F991">
        <v>-4808.8966535333457</v>
      </c>
      <c r="G991">
        <v>-119182.13971225957</v>
      </c>
      <c r="H991">
        <v>-126125.08672480534</v>
      </c>
      <c r="I991">
        <v>-116884.45899339658</v>
      </c>
    </row>
    <row r="992" spans="3:9">
      <c r="C992">
        <v>-123396.83755878996</v>
      </c>
      <c r="D992">
        <v>-130532.43683815363</v>
      </c>
      <c r="E992">
        <v>-124400.85848956928</v>
      </c>
      <c r="F992">
        <v>-6834.7668813305354</v>
      </c>
      <c r="G992">
        <v>-131235.62537089983</v>
      </c>
      <c r="H992">
        <v>-164210.01525583243</v>
      </c>
      <c r="I992">
        <v>-145229.25861176063</v>
      </c>
    </row>
    <row r="993" spans="3:9">
      <c r="C993">
        <v>-174532.23590413242</v>
      </c>
      <c r="D993">
        <v>-155033.93919875522</v>
      </c>
      <c r="E993">
        <v>-136340.10758636775</v>
      </c>
      <c r="F993">
        <v>-36382.85631301305</v>
      </c>
      <c r="G993">
        <v>-172722.96389938079</v>
      </c>
      <c r="H993">
        <v>-206892.40008128452</v>
      </c>
      <c r="I993">
        <v>-200906.80233967077</v>
      </c>
    </row>
    <row r="994" spans="3:9">
      <c r="C994">
        <v>-129922.67823541391</v>
      </c>
      <c r="D994">
        <v>-127136.29606353835</v>
      </c>
      <c r="E994">
        <v>-108236.43278242406</v>
      </c>
      <c r="F994">
        <v>-26197.075611513144</v>
      </c>
      <c r="G994">
        <v>-134433.5083939372</v>
      </c>
      <c r="H994">
        <v>-144786.96827598452</v>
      </c>
      <c r="I994">
        <v>-147028.87468435473</v>
      </c>
    </row>
    <row r="995" spans="3:9">
      <c r="C995">
        <v>-103136.0063169599</v>
      </c>
      <c r="D995">
        <v>-117633.19498789172</v>
      </c>
      <c r="E995">
        <v>-102637.42375225626</v>
      </c>
      <c r="F995">
        <v>-17222.027428095294</v>
      </c>
      <c r="G995">
        <v>-119859.45118035155</v>
      </c>
      <c r="H995">
        <v>-124640.6597213441</v>
      </c>
      <c r="I995">
        <v>-113090.97542832037</v>
      </c>
    </row>
    <row r="996" spans="3:9">
      <c r="C996">
        <v>-95592.603480559308</v>
      </c>
      <c r="D996">
        <v>-88275.187432447361</v>
      </c>
      <c r="E996">
        <v>-72995.97444978205</v>
      </c>
      <c r="F996">
        <v>-12951.150393379758</v>
      </c>
      <c r="G996">
        <v>-85947.124843161815</v>
      </c>
      <c r="H996">
        <v>-68979.095409382047</v>
      </c>
      <c r="I996">
        <v>-21628.63459892277</v>
      </c>
    </row>
    <row r="997" spans="3:9">
      <c r="C997">
        <v>-131861.47453169405</v>
      </c>
      <c r="D997">
        <v>-110683.55899482124</v>
      </c>
      <c r="E997">
        <v>-101336.23889590974</v>
      </c>
      <c r="F997">
        <v>-10766.826328741896</v>
      </c>
      <c r="G997">
        <v>-112103.06522465164</v>
      </c>
      <c r="H997">
        <v>-106832.73123685378</v>
      </c>
      <c r="I997">
        <v>-140336.62625295727</v>
      </c>
    </row>
    <row r="998" spans="3:9">
      <c r="C998">
        <v>-113047.51253920486</v>
      </c>
      <c r="D998">
        <v>-133266.09536002486</v>
      </c>
      <c r="E998">
        <v>-108863.23029108695</v>
      </c>
      <c r="F998">
        <v>-27547.320183169832</v>
      </c>
      <c r="G998">
        <v>-136410.5504742568</v>
      </c>
      <c r="H998">
        <v>-156194.03748827439</v>
      </c>
      <c r="I998">
        <v>-146846.28477940441</v>
      </c>
    </row>
    <row r="999" spans="3:9">
      <c r="C999">
        <v>-136892.20591465832</v>
      </c>
      <c r="D999">
        <v>-150778.18918377045</v>
      </c>
      <c r="E999">
        <v>-131383.33497446886</v>
      </c>
      <c r="F999">
        <v>-36619.345617176208</v>
      </c>
      <c r="G999">
        <v>-168002.68059164507</v>
      </c>
      <c r="H999">
        <v>-191854.54770364182</v>
      </c>
      <c r="I999">
        <v>-172062.23076861989</v>
      </c>
    </row>
    <row r="1000" spans="3:9">
      <c r="C1000">
        <v>-112488.47611212122</v>
      </c>
      <c r="D1000">
        <v>-130723.2833688519</v>
      </c>
      <c r="E1000">
        <v>-94350.680748737781</v>
      </c>
      <c r="F1000">
        <v>-39543.615165469339</v>
      </c>
      <c r="G1000">
        <v>-133894.29591420712</v>
      </c>
      <c r="H1000">
        <v>-112076.36245372798</v>
      </c>
      <c r="I1000">
        <v>-123664.4168866574</v>
      </c>
    </row>
    <row r="1001" spans="3:9">
      <c r="C1001">
        <v>-132045.77682745177</v>
      </c>
      <c r="D1001">
        <v>-124832.7739176755</v>
      </c>
      <c r="E1001">
        <v>-92293.864890751924</v>
      </c>
      <c r="F1001">
        <v>-41941.685124910211</v>
      </c>
      <c r="G1001">
        <v>-134235.55001566213</v>
      </c>
      <c r="H1001">
        <v>-139375.25880430549</v>
      </c>
      <c r="I1001">
        <v>-144115.40691386876</v>
      </c>
    </row>
    <row r="1002" spans="3:9">
      <c r="C1002">
        <v>-88948.974418557671</v>
      </c>
      <c r="D1002">
        <v>-118725.71154745093</v>
      </c>
      <c r="E1002">
        <v>-96040.135607720978</v>
      </c>
      <c r="F1002">
        <v>-12512.951672057432</v>
      </c>
      <c r="G1002">
        <v>-108553.08727977842</v>
      </c>
      <c r="H1002">
        <v>-133517.60299850357</v>
      </c>
      <c r="I1002">
        <v>-100850.87651246521</v>
      </c>
    </row>
    <row r="1003" spans="3:9">
      <c r="C1003">
        <v>-135318.35583965061</v>
      </c>
      <c r="D1003">
        <v>-122669.53863103448</v>
      </c>
      <c r="E1003">
        <v>-117830.75328855062</v>
      </c>
      <c r="F1003">
        <v>-20150.056468343413</v>
      </c>
      <c r="G1003">
        <v>-137980.80975689401</v>
      </c>
      <c r="H1003">
        <v>-161631.55381670885</v>
      </c>
      <c r="I1003">
        <v>-184131.28817087854</v>
      </c>
    </row>
    <row r="1004" spans="3:9">
      <c r="C1004">
        <v>-102555.8262790653</v>
      </c>
      <c r="D1004">
        <v>-113721.82951958264</v>
      </c>
      <c r="E1004">
        <v>-97989.677294168869</v>
      </c>
      <c r="F1004">
        <v>-11887.483543153074</v>
      </c>
      <c r="G1004">
        <v>-109877.16083732194</v>
      </c>
      <c r="H1004">
        <v>-120252.35566242703</v>
      </c>
      <c r="I1004">
        <v>-108982.41343305384</v>
      </c>
    </row>
    <row r="1005" spans="3:9">
      <c r="C1005">
        <v>-114827.02443893168</v>
      </c>
      <c r="D1005">
        <v>-107415.39110363947</v>
      </c>
      <c r="E1005">
        <v>-83249.770450393888</v>
      </c>
      <c r="F1005">
        <v>-13430.819143086635</v>
      </c>
      <c r="G1005">
        <v>-96680.589593480516</v>
      </c>
      <c r="H1005">
        <v>-80657.222157591372</v>
      </c>
      <c r="I1005">
        <v>-104267.71861615137</v>
      </c>
    </row>
    <row r="1006" spans="3:9">
      <c r="C1006">
        <v>-136343.87510827102</v>
      </c>
      <c r="D1006">
        <v>-117595.0179449991</v>
      </c>
      <c r="E1006">
        <v>-119661.25039019111</v>
      </c>
      <c r="F1006">
        <v>-12881.986946927867</v>
      </c>
      <c r="G1006">
        <v>-132543.23733711898</v>
      </c>
      <c r="H1006">
        <v>-177428.45642851561</v>
      </c>
      <c r="I1006">
        <v>-165308.17243300105</v>
      </c>
    </row>
  </sheetData>
  <mergeCells count="2">
    <mergeCell ref="C1:E1"/>
    <mergeCell ref="C2:I2"/>
  </mergeCells>
  <phoneticPr fontId="5"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E6"/>
  <sheetViews>
    <sheetView workbookViewId="0">
      <selection activeCell="C4" sqref="C4"/>
    </sheetView>
  </sheetViews>
  <sheetFormatPr defaultColWidth="8.88671875" defaultRowHeight="14.4"/>
  <cols>
    <col min="1" max="1" width="44.109375" customWidth="1"/>
    <col min="2" max="2" width="11.6640625" customWidth="1"/>
  </cols>
  <sheetData>
    <row r="1" spans="1:5">
      <c r="A1" s="1"/>
      <c r="B1" s="1"/>
      <c r="C1" s="143" t="s">
        <v>51</v>
      </c>
      <c r="D1" s="143"/>
      <c r="E1" s="143"/>
    </row>
    <row r="2" spans="1:5">
      <c r="A2" s="1"/>
      <c r="B2" s="1"/>
      <c r="C2" s="1" t="s">
        <v>0</v>
      </c>
      <c r="D2" s="1" t="s">
        <v>1</v>
      </c>
      <c r="E2" s="1" t="s">
        <v>2</v>
      </c>
    </row>
    <row r="3" spans="1:5">
      <c r="A3" s="2" t="s">
        <v>52</v>
      </c>
      <c r="B3" s="2" t="s">
        <v>53</v>
      </c>
      <c r="C3" s="1">
        <v>2.5999999999999999E-2</v>
      </c>
      <c r="D3" s="1">
        <v>1.0999999999999999E-2</v>
      </c>
      <c r="E3" s="1">
        <v>5.3999999999999999E-2</v>
      </c>
    </row>
    <row r="4" spans="1:5">
      <c r="A4" s="2" t="s">
        <v>54</v>
      </c>
      <c r="B4" s="2" t="s">
        <v>55</v>
      </c>
      <c r="C4" s="1">
        <v>0.36399999999999999</v>
      </c>
      <c r="D4" s="1">
        <v>0.3</v>
      </c>
      <c r="E4" s="1">
        <v>0.438</v>
      </c>
    </row>
    <row r="5" spans="1:5">
      <c r="A5" s="2" t="s">
        <v>56</v>
      </c>
      <c r="B5" s="2" t="s">
        <v>57</v>
      </c>
      <c r="C5" s="1">
        <v>0.14799999999999999</v>
      </c>
      <c r="D5" s="1">
        <v>0.108</v>
      </c>
      <c r="E5" s="1">
        <v>0.19700000000000001</v>
      </c>
    </row>
    <row r="6" spans="1:5">
      <c r="A6" s="2" t="s">
        <v>58</v>
      </c>
      <c r="B6" s="2" t="s">
        <v>59</v>
      </c>
      <c r="C6" s="1">
        <v>6.9000000000000006E-2</v>
      </c>
      <c r="D6" s="1">
        <v>2.8000000000000001E-2</v>
      </c>
      <c r="E6" s="1">
        <v>0.14099999999999999</v>
      </c>
    </row>
  </sheetData>
  <mergeCells count="1">
    <mergeCell ref="C1:E1"/>
  </mergeCells>
  <phoneticPr fontId="5"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命名范围</vt:lpstr>
      </vt:variant>
      <vt:variant>
        <vt:i4>8</vt:i4>
      </vt:variant>
    </vt:vector>
  </HeadingPairs>
  <TitlesOfParts>
    <vt:vector size="19" baseType="lpstr">
      <vt:lpstr>DSA</vt:lpstr>
      <vt:lpstr>Unit cost and utilities</vt:lpstr>
      <vt:lpstr>Parameter</vt:lpstr>
      <vt:lpstr>NMA parameters</vt:lpstr>
      <vt:lpstr>Survival-1cycle NMA</vt:lpstr>
      <vt:lpstr>Surv-rate CEA</vt:lpstr>
      <vt:lpstr>TOTAL COST</vt:lpstr>
      <vt:lpstr>TOTAL UTILITY</vt:lpstr>
      <vt:lpstr>Results of CEA</vt:lpstr>
      <vt:lpstr>PSA</vt:lpstr>
      <vt:lpstr>discontinue rate</vt:lpstr>
      <vt:lpstr>DISC</vt:lpstr>
      <vt:lpstr>dr_che</vt:lpstr>
      <vt:lpstr>dr_ipi</vt:lpstr>
      <vt:lpstr>dr_niv</vt:lpstr>
      <vt:lpstr>dr_nivipi</vt:lpstr>
      <vt:lpstr>UPD</vt:lpstr>
      <vt:lpstr>UPFS</vt:lpstr>
      <vt:lpstr>WTP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Taihang, Shao</dc:creator>
  <cp:lastModifiedBy>点我解锁</cp:lastModifiedBy>
  <dcterms:created xsi:type="dcterms:W3CDTF">2022-03-15T12:36:29Z</dcterms:created>
  <dcterms:modified xsi:type="dcterms:W3CDTF">2022-05-09T16:30:28Z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47A6E9199956405A95D2A6E1EFA3D1A1</vt:lpwstr>
  </property>
  <property fmtid="{D5CDD505-2E9C-101B-9397-08002B2CF9AE}" pid="3" name="KSOProductBuildVer">
    <vt:lpwstr>2052-11.1.0.11365</vt:lpwstr>
  </property>
</Properties>
</file>